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01"/>
  <workbookPr autoCompressPictures="0"/>
  <mc:AlternateContent xmlns:mc="http://schemas.openxmlformats.org/markup-compatibility/2006">
    <mc:Choice Requires="x15">
      <x15ac:absPath xmlns:x15ac="http://schemas.microsoft.com/office/spreadsheetml/2010/11/ac" url="C:\Data\GIT\PCWG\ShareBenchmarks\"/>
    </mc:Choice>
  </mc:AlternateContent>
  <bookViews>
    <workbookView xWindow="0" yWindow="-456" windowWidth="28800" windowHeight="18000" tabRatio="826" activeTab="4"/>
  </bookViews>
  <sheets>
    <sheet name="Revision History" sheetId="15" r:id="rId1"/>
    <sheet name="Matrix_2D" sheetId="27" r:id="rId2"/>
    <sheet name="TimeSeries" sheetId="13" r:id="rId3"/>
    <sheet name="Power Curve" sheetId="18" r:id="rId4"/>
    <sheet name="Manual" sheetId="22" r:id="rId5"/>
    <sheet name="Share2.0" sheetId="23" r:id="rId6"/>
    <sheet name="Difference" sheetId="24" r:id="rId7"/>
  </sheets>
  <externalReferences>
    <externalReference r:id="rId8"/>
    <externalReference r:id="rId9"/>
    <externalReference r:id="rId10"/>
  </externalReferences>
  <definedNames>
    <definedName name="_xlnm._FilterDatabase" localSheetId="2" hidden="1">TimeSeries!$B$1:$AN$10654</definedName>
    <definedName name="Bin_Width">'Power Curve'!$C$34</definedName>
    <definedName name="CenterOfFirstTurbulenceBin">Matrix_2D!$C$10</definedName>
    <definedName name="CenterOfFirstWindSpeedBin">Matrix_2D!$C$3</definedName>
    <definedName name="CenterOfLastTurbulenceBin">Matrix_2D!$C$12</definedName>
    <definedName name="CenterOfLastWindSpeedBin">Matrix_2D!$C$5</definedName>
    <definedName name="Centre_First_Bin">'Power Curve'!$C$33</definedName>
    <definedName name="Ci">'Power Curve'!$H$3:$K$31</definedName>
    <definedName name="CutInWindSpeed">TimeSeries!$C$9</definedName>
    <definedName name="IntegrationStep">[1]Overview!$C$4</definedName>
    <definedName name="LowerShearLimit">TimeSeries!$C$14</definedName>
    <definedName name="LowerTurbLimit">TimeSeries!$C$16</definedName>
    <definedName name="MatrixPadValue">Matrix_2D!$C$15</definedName>
    <definedName name="MatrixTurbulences">Matrix_2D!$F$3:$F$27</definedName>
    <definedName name="MatrixWindSpeeds">Matrix_2D!$G$28:$Z$28</definedName>
    <definedName name="MaximumPowerIndex">'Power Curve'!#REF!</definedName>
    <definedName name="Min_Count">'Power Curve'!#REF!</definedName>
    <definedName name="NumberOfTurbulenceBins">Matrix_2D!$C$13</definedName>
    <definedName name="OutsideOfWindSpeedRangePowerDeviation">Matrix_2D!$C$6</definedName>
    <definedName name="PowerArray">'Power Curve'!#REF!</definedName>
    <definedName name="PowerArrayMatrix">'[2]Power Look Up'!$C$2:$C$3000</definedName>
    <definedName name="PowerArrayREWS">'[3]Power Look Up'!$C$2:$C$3000</definedName>
    <definedName name="PowerDeviationMatrix">Matrix_2D!$G$3:$Z$27</definedName>
    <definedName name="RatedWindSpeed">TimeSeries!$C$8</definedName>
    <definedName name="Ref_Density">'Power Curve'!$C$36</definedName>
    <definedName name="ReferenceTurbulence">'Power Curve'!#REF!</definedName>
    <definedName name="TurbulenceBinWidth">Matrix_2D!$C$11</definedName>
    <definedName name="UpperShearLimit">TimeSeries!$C$13</definedName>
    <definedName name="UpperTurbLimit">TimeSeries!$C$15</definedName>
    <definedName name="UseMatrixPadValue">Matrix_2D!$C$16</definedName>
    <definedName name="WindSpeedBinWidth">Matrix_2D!$C$4</definedName>
    <definedName name="WindSpeedStep">TimeSeries!#REF!</definedName>
    <definedName name="xa">'Power Curve'!$F$3:$F$31</definedName>
    <definedName name="xb">'Power Curve'!$G$3:$G$31</definedName>
  </definedNames>
  <calcPr calcId="171027" calcOnSav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41" i="22" l="1"/>
  <c r="H3" i="22" l="1"/>
  <c r="J64" i="22" l="1"/>
  <c r="I63" i="22"/>
  <c r="O62" i="22"/>
  <c r="N62" i="22"/>
  <c r="M62" i="22"/>
  <c r="L62" i="22"/>
  <c r="L63" i="22" s="1"/>
  <c r="K62" i="22"/>
  <c r="K64" i="22" s="1"/>
  <c r="J62" i="22"/>
  <c r="J63" i="22" s="1"/>
  <c r="I62" i="22"/>
  <c r="I64" i="22" s="1"/>
  <c r="H62" i="22"/>
  <c r="G62" i="22"/>
  <c r="F62" i="22"/>
  <c r="E62" i="22"/>
  <c r="D62" i="22"/>
  <c r="AC68" i="22"/>
  <c r="U68" i="22"/>
  <c r="Q68" i="22"/>
  <c r="M68" i="22"/>
  <c r="AB67" i="22"/>
  <c r="T67" i="22"/>
  <c r="P67" i="22"/>
  <c r="L67" i="22"/>
  <c r="H67" i="22"/>
  <c r="AM66" i="22"/>
  <c r="AL66" i="22"/>
  <c r="AK66" i="22"/>
  <c r="AJ66" i="22"/>
  <c r="AI66" i="22"/>
  <c r="AH66" i="22"/>
  <c r="AG66" i="22"/>
  <c r="AF66" i="22"/>
  <c r="AE66" i="22"/>
  <c r="AD66" i="22"/>
  <c r="AD67" i="22" s="1"/>
  <c r="AC66" i="22"/>
  <c r="AC67" i="22" s="1"/>
  <c r="AB66" i="22"/>
  <c r="AB68" i="22" s="1"/>
  <c r="AA66" i="22"/>
  <c r="AA68" i="22" s="1"/>
  <c r="Z66" i="22"/>
  <c r="Z67" i="22" s="1"/>
  <c r="Y66" i="22"/>
  <c r="X66" i="22"/>
  <c r="W66" i="22"/>
  <c r="W68" i="22" s="1"/>
  <c r="V66" i="22"/>
  <c r="V67" i="22" s="1"/>
  <c r="U66" i="22"/>
  <c r="U67" i="22" s="1"/>
  <c r="T66" i="22"/>
  <c r="T68" i="22" s="1"/>
  <c r="S66" i="22"/>
  <c r="S68" i="22" s="1"/>
  <c r="R66" i="22"/>
  <c r="R67" i="22" s="1"/>
  <c r="Q66" i="22"/>
  <c r="Q67" i="22" s="1"/>
  <c r="P66" i="22"/>
  <c r="P68" i="22" s="1"/>
  <c r="O66" i="22"/>
  <c r="O68" i="22" s="1"/>
  <c r="N66" i="22"/>
  <c r="N67" i="22" s="1"/>
  <c r="M66" i="22"/>
  <c r="M67" i="22" s="1"/>
  <c r="L66" i="22"/>
  <c r="L68" i="22" s="1"/>
  <c r="K66" i="22"/>
  <c r="K68" i="22" s="1"/>
  <c r="J66" i="22"/>
  <c r="J67" i="22" s="1"/>
  <c r="I66" i="22"/>
  <c r="I67" i="22" s="1"/>
  <c r="H66" i="22"/>
  <c r="H68" i="22" s="1"/>
  <c r="G66" i="22"/>
  <c r="G68" i="22" s="1"/>
  <c r="F66" i="22"/>
  <c r="F67" i="22" s="1"/>
  <c r="E66" i="22"/>
  <c r="E67" i="22" s="1"/>
  <c r="D66" i="22"/>
  <c r="AC29" i="22"/>
  <c r="U29" i="22"/>
  <c r="Q29" i="22"/>
  <c r="M29" i="22"/>
  <c r="I29" i="22"/>
  <c r="AM28" i="22"/>
  <c r="AL28" i="22"/>
  <c r="AK28" i="22"/>
  <c r="AJ28" i="22"/>
  <c r="AI28" i="22"/>
  <c r="AH28" i="22"/>
  <c r="AG28" i="22"/>
  <c r="AF28" i="22"/>
  <c r="AE28" i="22"/>
  <c r="AD28" i="22"/>
  <c r="AD29" i="22" s="1"/>
  <c r="AC28" i="22"/>
  <c r="AC30" i="22" s="1"/>
  <c r="AB28" i="22"/>
  <c r="AB29" i="22" s="1"/>
  <c r="AA28" i="22"/>
  <c r="AA30" i="22" s="1"/>
  <c r="Z28" i="22"/>
  <c r="Z29" i="22" s="1"/>
  <c r="Y28" i="22"/>
  <c r="X28" i="22"/>
  <c r="W28" i="22"/>
  <c r="W30" i="22" s="1"/>
  <c r="V28" i="22"/>
  <c r="V29" i="22" s="1"/>
  <c r="U28" i="22"/>
  <c r="U30" i="22" s="1"/>
  <c r="T28" i="22"/>
  <c r="T29" i="22" s="1"/>
  <c r="S28" i="22"/>
  <c r="S30" i="22" s="1"/>
  <c r="R28" i="22"/>
  <c r="R29" i="22" s="1"/>
  <c r="Q28" i="22"/>
  <c r="Q30" i="22" s="1"/>
  <c r="P28" i="22"/>
  <c r="P29" i="22" s="1"/>
  <c r="O28" i="22"/>
  <c r="O30" i="22" s="1"/>
  <c r="N28" i="22"/>
  <c r="N29" i="22" s="1"/>
  <c r="M28" i="22"/>
  <c r="M30" i="22" s="1"/>
  <c r="L28" i="22"/>
  <c r="L29" i="22" s="1"/>
  <c r="K28" i="22"/>
  <c r="K30" i="22" s="1"/>
  <c r="J28" i="22"/>
  <c r="J29" i="22" s="1"/>
  <c r="I28" i="22"/>
  <c r="I30" i="22" s="1"/>
  <c r="H28" i="22"/>
  <c r="H29" i="22" s="1"/>
  <c r="G28" i="22"/>
  <c r="G30" i="22" s="1"/>
  <c r="F28" i="22"/>
  <c r="F29" i="22" s="1"/>
  <c r="E28" i="22"/>
  <c r="E29" i="22" s="1"/>
  <c r="D28" i="22"/>
  <c r="I26" i="22"/>
  <c r="L25" i="22"/>
  <c r="I25" i="22"/>
  <c r="O24" i="22"/>
  <c r="N24" i="22"/>
  <c r="M24" i="22"/>
  <c r="L24" i="22"/>
  <c r="L26" i="22" s="1"/>
  <c r="K24" i="22"/>
  <c r="K26" i="22" s="1"/>
  <c r="J24" i="22"/>
  <c r="J25" i="22" s="1"/>
  <c r="I24" i="22"/>
  <c r="H24" i="22"/>
  <c r="G24" i="22"/>
  <c r="F24" i="22"/>
  <c r="E24" i="22"/>
  <c r="D24" i="22"/>
  <c r="W28" i="27"/>
  <c r="K63" i="22" l="1"/>
  <c r="L64" i="22"/>
  <c r="G67" i="22"/>
  <c r="K67" i="22"/>
  <c r="O67" i="22"/>
  <c r="S67" i="22"/>
  <c r="W67" i="22"/>
  <c r="AA67" i="22"/>
  <c r="E68" i="22"/>
  <c r="I68" i="22"/>
  <c r="F68" i="22"/>
  <c r="J68" i="22"/>
  <c r="N68" i="22"/>
  <c r="R68" i="22"/>
  <c r="V68" i="22"/>
  <c r="Z68" i="22"/>
  <c r="AD68" i="22"/>
  <c r="G29" i="22"/>
  <c r="K29" i="22"/>
  <c r="O29" i="22"/>
  <c r="S29" i="22"/>
  <c r="W29" i="22"/>
  <c r="AA29" i="22"/>
  <c r="H30" i="22"/>
  <c r="L30" i="22"/>
  <c r="P30" i="22"/>
  <c r="T30" i="22"/>
  <c r="AB30" i="22"/>
  <c r="E30" i="22"/>
  <c r="F30" i="22"/>
  <c r="J30" i="22"/>
  <c r="N30" i="22"/>
  <c r="R30" i="22"/>
  <c r="V30" i="22"/>
  <c r="Z30" i="22"/>
  <c r="AD30" i="22"/>
  <c r="K25" i="22"/>
  <c r="J26" i="22"/>
  <c r="M4" i="13"/>
  <c r="U4" i="13"/>
  <c r="V4" i="13"/>
  <c r="L4" i="13" s="1"/>
  <c r="M5" i="13"/>
  <c r="U5" i="13"/>
  <c r="V5" i="13" s="1"/>
  <c r="L5" i="13" s="1"/>
  <c r="M6" i="13"/>
  <c r="U6" i="13"/>
  <c r="V6" i="13"/>
  <c r="L6" i="13" s="1"/>
  <c r="M7" i="13"/>
  <c r="U7" i="13"/>
  <c r="V7" i="13" s="1"/>
  <c r="L7" i="13" s="1"/>
  <c r="P7" i="13" s="1"/>
  <c r="M8" i="13"/>
  <c r="U8" i="13"/>
  <c r="V8" i="13"/>
  <c r="L8" i="13" s="1"/>
  <c r="M9" i="13"/>
  <c r="U9" i="13"/>
  <c r="V9" i="13" s="1"/>
  <c r="L9" i="13" s="1"/>
  <c r="P9" i="13" s="1"/>
  <c r="M10" i="13"/>
  <c r="U10" i="13"/>
  <c r="V10" i="13"/>
  <c r="L10" i="13" s="1"/>
  <c r="M11" i="13"/>
  <c r="U11" i="13"/>
  <c r="V11" i="13" s="1"/>
  <c r="L11" i="13" s="1"/>
  <c r="P11" i="13" s="1"/>
  <c r="M12" i="13"/>
  <c r="U12" i="13"/>
  <c r="V12" i="13"/>
  <c r="L12" i="13" s="1"/>
  <c r="M13" i="13"/>
  <c r="U13" i="13"/>
  <c r="V13" i="13" s="1"/>
  <c r="L13" i="13" s="1"/>
  <c r="M14" i="13"/>
  <c r="U14" i="13"/>
  <c r="V14" i="13"/>
  <c r="L14" i="13" s="1"/>
  <c r="M15" i="13"/>
  <c r="U15" i="13"/>
  <c r="V15" i="13" s="1"/>
  <c r="L15" i="13" s="1"/>
  <c r="P15" i="13" s="1"/>
  <c r="M16" i="13"/>
  <c r="U16" i="13"/>
  <c r="V16" i="13"/>
  <c r="L16" i="13" s="1"/>
  <c r="M17" i="13"/>
  <c r="U17" i="13"/>
  <c r="V17" i="13" s="1"/>
  <c r="L17" i="13" s="1"/>
  <c r="P17" i="13" s="1"/>
  <c r="M18" i="13"/>
  <c r="U18" i="13"/>
  <c r="V18" i="13"/>
  <c r="L18" i="13" s="1"/>
  <c r="M19" i="13"/>
  <c r="U19" i="13"/>
  <c r="V19" i="13" s="1"/>
  <c r="L19" i="13" s="1"/>
  <c r="P19" i="13" s="1"/>
  <c r="M20" i="13"/>
  <c r="U20" i="13"/>
  <c r="V20" i="13"/>
  <c r="L20" i="13" s="1"/>
  <c r="M21" i="13"/>
  <c r="U21" i="13"/>
  <c r="V21" i="13" s="1"/>
  <c r="L21" i="13" s="1"/>
  <c r="M22" i="13"/>
  <c r="U22" i="13"/>
  <c r="V22" i="13"/>
  <c r="L22" i="13" s="1"/>
  <c r="M23" i="13"/>
  <c r="U23" i="13"/>
  <c r="V23" i="13" s="1"/>
  <c r="L23" i="13" s="1"/>
  <c r="P23" i="13" s="1"/>
  <c r="M24" i="13"/>
  <c r="U24" i="13"/>
  <c r="V24" i="13"/>
  <c r="L24" i="13" s="1"/>
  <c r="M25" i="13"/>
  <c r="U25" i="13"/>
  <c r="V25" i="13" s="1"/>
  <c r="L25" i="13" s="1"/>
  <c r="P25" i="13" s="1"/>
  <c r="M26" i="13"/>
  <c r="U26" i="13"/>
  <c r="V26" i="13"/>
  <c r="L26" i="13" s="1"/>
  <c r="M27" i="13"/>
  <c r="U27" i="13"/>
  <c r="V27" i="13" s="1"/>
  <c r="L27" i="13" s="1"/>
  <c r="P27" i="13" s="1"/>
  <c r="M28" i="13"/>
  <c r="U28" i="13"/>
  <c r="V28" i="13"/>
  <c r="L28" i="13" s="1"/>
  <c r="M29" i="13"/>
  <c r="U29" i="13"/>
  <c r="V29" i="13" s="1"/>
  <c r="L29" i="13" s="1"/>
  <c r="M30" i="13"/>
  <c r="U30" i="13"/>
  <c r="V30" i="13"/>
  <c r="L30" i="13" s="1"/>
  <c r="M31" i="13"/>
  <c r="U31" i="13"/>
  <c r="V31" i="13" s="1"/>
  <c r="L31" i="13" s="1"/>
  <c r="P31" i="13" s="1"/>
  <c r="M32" i="13"/>
  <c r="U32" i="13"/>
  <c r="V32" i="13"/>
  <c r="L32" i="13" s="1"/>
  <c r="M33" i="13"/>
  <c r="U33" i="13"/>
  <c r="V33" i="13" s="1"/>
  <c r="L33" i="13" s="1"/>
  <c r="P33" i="13" s="1"/>
  <c r="M34" i="13"/>
  <c r="U34" i="13"/>
  <c r="V34" i="13"/>
  <c r="L34" i="13" s="1"/>
  <c r="M35" i="13"/>
  <c r="U35" i="13"/>
  <c r="V35" i="13" s="1"/>
  <c r="L35" i="13" s="1"/>
  <c r="P35" i="13" s="1"/>
  <c r="M36" i="13"/>
  <c r="U36" i="13"/>
  <c r="V36" i="13"/>
  <c r="L36" i="13" s="1"/>
  <c r="M37" i="13"/>
  <c r="U37" i="13"/>
  <c r="V37" i="13" s="1"/>
  <c r="L37" i="13" s="1"/>
  <c r="M38" i="13"/>
  <c r="U38" i="13"/>
  <c r="V38" i="13"/>
  <c r="L38" i="13" s="1"/>
  <c r="M39" i="13"/>
  <c r="U39" i="13"/>
  <c r="V39" i="13" s="1"/>
  <c r="L39" i="13" s="1"/>
  <c r="P39" i="13" s="1"/>
  <c r="M40" i="13"/>
  <c r="U40" i="13"/>
  <c r="V40" i="13"/>
  <c r="L40" i="13" s="1"/>
  <c r="M41" i="13"/>
  <c r="U41" i="13"/>
  <c r="V41" i="13" s="1"/>
  <c r="L41" i="13" s="1"/>
  <c r="P41" i="13" s="1"/>
  <c r="M42" i="13"/>
  <c r="U42" i="13"/>
  <c r="V42" i="13"/>
  <c r="L42" i="13" s="1"/>
  <c r="M43" i="13"/>
  <c r="U43" i="13"/>
  <c r="V43" i="13" s="1"/>
  <c r="L43" i="13" s="1"/>
  <c r="P43" i="13" s="1"/>
  <c r="M44" i="13"/>
  <c r="U44" i="13"/>
  <c r="V44" i="13"/>
  <c r="L44" i="13" s="1"/>
  <c r="M45" i="13"/>
  <c r="U45" i="13"/>
  <c r="V45" i="13" s="1"/>
  <c r="L45" i="13" s="1"/>
  <c r="M46" i="13"/>
  <c r="U46" i="13"/>
  <c r="V46" i="13"/>
  <c r="L46" i="13" s="1"/>
  <c r="M47" i="13"/>
  <c r="U47" i="13"/>
  <c r="V47" i="13" s="1"/>
  <c r="L47" i="13" s="1"/>
  <c r="P47" i="13" s="1"/>
  <c r="M48" i="13"/>
  <c r="U48" i="13"/>
  <c r="V48" i="13"/>
  <c r="L48" i="13" s="1"/>
  <c r="M49" i="13"/>
  <c r="U49" i="13"/>
  <c r="V49" i="13" s="1"/>
  <c r="L49" i="13" s="1"/>
  <c r="P49" i="13" s="1"/>
  <c r="M50" i="13"/>
  <c r="U50" i="13"/>
  <c r="V50" i="13"/>
  <c r="L50" i="13" s="1"/>
  <c r="M51" i="13"/>
  <c r="U51" i="13"/>
  <c r="V51" i="13" s="1"/>
  <c r="L51" i="13" s="1"/>
  <c r="P51" i="13" s="1"/>
  <c r="M52" i="13"/>
  <c r="U52" i="13"/>
  <c r="V52" i="13"/>
  <c r="L52" i="13" s="1"/>
  <c r="M53" i="13"/>
  <c r="U53" i="13"/>
  <c r="V53" i="13" s="1"/>
  <c r="L53" i="13" s="1"/>
  <c r="M54" i="13"/>
  <c r="U54" i="13"/>
  <c r="V54" i="13"/>
  <c r="L54" i="13" s="1"/>
  <c r="M55" i="13"/>
  <c r="U55" i="13"/>
  <c r="V55" i="13" s="1"/>
  <c r="L55" i="13" s="1"/>
  <c r="P55" i="13" s="1"/>
  <c r="M56" i="13"/>
  <c r="U56" i="13"/>
  <c r="V56" i="13"/>
  <c r="L56" i="13" s="1"/>
  <c r="M57" i="13"/>
  <c r="U57" i="13"/>
  <c r="V57" i="13" s="1"/>
  <c r="L57" i="13" s="1"/>
  <c r="P57" i="13" s="1"/>
  <c r="M58" i="13"/>
  <c r="U58" i="13"/>
  <c r="V58" i="13"/>
  <c r="L58" i="13" s="1"/>
  <c r="M59" i="13"/>
  <c r="U59" i="13"/>
  <c r="V59" i="13" s="1"/>
  <c r="L59" i="13" s="1"/>
  <c r="P59" i="13" s="1"/>
  <c r="M60" i="13"/>
  <c r="U60" i="13"/>
  <c r="V60" i="13"/>
  <c r="L60" i="13" s="1"/>
  <c r="M61" i="13"/>
  <c r="U61" i="13"/>
  <c r="V61" i="13" s="1"/>
  <c r="L61" i="13" s="1"/>
  <c r="M62" i="13"/>
  <c r="U62" i="13"/>
  <c r="V62" i="13"/>
  <c r="L62" i="13" s="1"/>
  <c r="M63" i="13"/>
  <c r="U63" i="13"/>
  <c r="V63" i="13" s="1"/>
  <c r="L63" i="13" s="1"/>
  <c r="P63" i="13" s="1"/>
  <c r="M64" i="13"/>
  <c r="U64" i="13"/>
  <c r="V64" i="13"/>
  <c r="L64" i="13"/>
  <c r="M65" i="13"/>
  <c r="U65" i="13"/>
  <c r="V65" i="13" s="1"/>
  <c r="L65" i="13" s="1"/>
  <c r="P65" i="13" s="1"/>
  <c r="M66" i="13"/>
  <c r="U66" i="13"/>
  <c r="V66" i="13"/>
  <c r="L66" i="13"/>
  <c r="M67" i="13"/>
  <c r="U67" i="13"/>
  <c r="V67" i="13" s="1"/>
  <c r="L67" i="13"/>
  <c r="M68" i="13"/>
  <c r="U68" i="13"/>
  <c r="V68" i="13"/>
  <c r="L68" i="13" s="1"/>
  <c r="M69" i="13"/>
  <c r="U69" i="13"/>
  <c r="V69" i="13" s="1"/>
  <c r="L69" i="13" s="1"/>
  <c r="M70" i="13"/>
  <c r="U70" i="13"/>
  <c r="V70" i="13" s="1"/>
  <c r="L70" i="13" s="1"/>
  <c r="M71" i="13"/>
  <c r="U71" i="13"/>
  <c r="V71" i="13" s="1"/>
  <c r="L71" i="13"/>
  <c r="P71" i="13" s="1"/>
  <c r="M72" i="13"/>
  <c r="U72" i="13"/>
  <c r="V72" i="13"/>
  <c r="L72" i="13" s="1"/>
  <c r="M73" i="13"/>
  <c r="U73" i="13"/>
  <c r="V73" i="13" s="1"/>
  <c r="L73" i="13" s="1"/>
  <c r="M74" i="13"/>
  <c r="U74" i="13"/>
  <c r="V74" i="13" s="1"/>
  <c r="L74" i="13"/>
  <c r="M75" i="13"/>
  <c r="U75" i="13"/>
  <c r="V75" i="13" s="1"/>
  <c r="L75" i="13"/>
  <c r="M76" i="13"/>
  <c r="U76" i="13"/>
  <c r="V76" i="13"/>
  <c r="L76" i="13" s="1"/>
  <c r="M77" i="13"/>
  <c r="U77" i="13"/>
  <c r="V77" i="13" s="1"/>
  <c r="L77" i="13" s="1"/>
  <c r="M78" i="13"/>
  <c r="U78" i="13"/>
  <c r="V78" i="13" s="1"/>
  <c r="L78" i="13" s="1"/>
  <c r="M79" i="13"/>
  <c r="U79" i="13"/>
  <c r="V79" i="13" s="1"/>
  <c r="L79" i="13"/>
  <c r="P79" i="13" s="1"/>
  <c r="M80" i="13"/>
  <c r="U80" i="13"/>
  <c r="V80" i="13"/>
  <c r="L80" i="13" s="1"/>
  <c r="M81" i="13"/>
  <c r="U81" i="13"/>
  <c r="V81" i="13" s="1"/>
  <c r="L81" i="13" s="1"/>
  <c r="P81" i="13" s="1"/>
  <c r="M82" i="13"/>
  <c r="U82" i="13"/>
  <c r="V82" i="13" s="1"/>
  <c r="L82" i="13"/>
  <c r="M83" i="13"/>
  <c r="U83" i="13"/>
  <c r="V83" i="13" s="1"/>
  <c r="L83" i="13"/>
  <c r="M84" i="13"/>
  <c r="U84" i="13"/>
  <c r="V84" i="13"/>
  <c r="L84" i="13" s="1"/>
  <c r="M85" i="13"/>
  <c r="U85" i="13"/>
  <c r="V85" i="13" s="1"/>
  <c r="L85" i="13" s="1"/>
  <c r="M86" i="13"/>
  <c r="U86" i="13"/>
  <c r="V86" i="13" s="1"/>
  <c r="L86" i="13" s="1"/>
  <c r="M87" i="13"/>
  <c r="U87" i="13"/>
  <c r="V87" i="13" s="1"/>
  <c r="L87" i="13"/>
  <c r="P87" i="13" s="1"/>
  <c r="M88" i="13"/>
  <c r="U88" i="13"/>
  <c r="V88" i="13"/>
  <c r="L88" i="13" s="1"/>
  <c r="M89" i="13"/>
  <c r="U89" i="13"/>
  <c r="V89" i="13" s="1"/>
  <c r="L89" i="13" s="1"/>
  <c r="P89" i="13" s="1"/>
  <c r="M90" i="13"/>
  <c r="U90" i="13"/>
  <c r="V90" i="13" s="1"/>
  <c r="L90" i="13"/>
  <c r="M91" i="13"/>
  <c r="U91" i="13"/>
  <c r="V91" i="13" s="1"/>
  <c r="L91" i="13"/>
  <c r="M92" i="13"/>
  <c r="U92" i="13"/>
  <c r="V92" i="13"/>
  <c r="L92" i="13" s="1"/>
  <c r="M93" i="13"/>
  <c r="U93" i="13"/>
  <c r="V93" i="13" s="1"/>
  <c r="L93" i="13" s="1"/>
  <c r="M94" i="13"/>
  <c r="U94" i="13"/>
  <c r="V94" i="13" s="1"/>
  <c r="L94" i="13" s="1"/>
  <c r="M95" i="13"/>
  <c r="U95" i="13"/>
  <c r="V95" i="13" s="1"/>
  <c r="L95" i="13"/>
  <c r="P95" i="13" s="1"/>
  <c r="M96" i="13"/>
  <c r="U96" i="13"/>
  <c r="V96" i="13"/>
  <c r="L96" i="13" s="1"/>
  <c r="M97" i="13"/>
  <c r="U97" i="13"/>
  <c r="V97" i="13" s="1"/>
  <c r="L97" i="13" s="1"/>
  <c r="P97" i="13" s="1"/>
  <c r="M98" i="13"/>
  <c r="U98" i="13"/>
  <c r="V98" i="13" s="1"/>
  <c r="L98" i="13" s="1"/>
  <c r="M99" i="13"/>
  <c r="U99" i="13"/>
  <c r="V99" i="13" s="1"/>
  <c r="L99" i="13"/>
  <c r="M100" i="13"/>
  <c r="U100" i="13"/>
  <c r="V100" i="13"/>
  <c r="L100" i="13" s="1"/>
  <c r="M101" i="13"/>
  <c r="U101" i="13"/>
  <c r="V101" i="13" s="1"/>
  <c r="L101" i="13" s="1"/>
  <c r="M102" i="13"/>
  <c r="U102" i="13"/>
  <c r="V102" i="13" s="1"/>
  <c r="L102" i="13" s="1"/>
  <c r="M103" i="13"/>
  <c r="U103" i="13"/>
  <c r="V103" i="13" s="1"/>
  <c r="L103" i="13"/>
  <c r="P103" i="13" s="1"/>
  <c r="M104" i="13"/>
  <c r="U104" i="13"/>
  <c r="V104" i="13"/>
  <c r="L104" i="13" s="1"/>
  <c r="M105" i="13"/>
  <c r="U105" i="13"/>
  <c r="V105" i="13" s="1"/>
  <c r="L105" i="13" s="1"/>
  <c r="M106" i="13"/>
  <c r="U106" i="13"/>
  <c r="V106" i="13" s="1"/>
  <c r="L106" i="13"/>
  <c r="M107" i="13"/>
  <c r="U107" i="13"/>
  <c r="V107" i="13" s="1"/>
  <c r="L107" i="13"/>
  <c r="M108" i="13"/>
  <c r="U108" i="13"/>
  <c r="V108" i="13"/>
  <c r="L108" i="13" s="1"/>
  <c r="M109" i="13"/>
  <c r="U109" i="13"/>
  <c r="V109" i="13" s="1"/>
  <c r="L109" i="13" s="1"/>
  <c r="M110" i="13"/>
  <c r="U110" i="13"/>
  <c r="V110" i="13" s="1"/>
  <c r="L110" i="13" s="1"/>
  <c r="M111" i="13"/>
  <c r="U111" i="13"/>
  <c r="V111" i="13" s="1"/>
  <c r="L111" i="13"/>
  <c r="P111" i="13" s="1"/>
  <c r="M112" i="13"/>
  <c r="U112" i="13"/>
  <c r="V112" i="13"/>
  <c r="L112" i="13" s="1"/>
  <c r="M113" i="13"/>
  <c r="U113" i="13"/>
  <c r="V113" i="13" s="1"/>
  <c r="L113" i="13" s="1"/>
  <c r="P113" i="13" s="1"/>
  <c r="M114" i="13"/>
  <c r="U114" i="13"/>
  <c r="V114" i="13" s="1"/>
  <c r="L114" i="13"/>
  <c r="M115" i="13"/>
  <c r="U115" i="13"/>
  <c r="V115" i="13" s="1"/>
  <c r="L115" i="13"/>
  <c r="M116" i="13"/>
  <c r="U116" i="13"/>
  <c r="V116" i="13"/>
  <c r="L116" i="13" s="1"/>
  <c r="M117" i="13"/>
  <c r="U117" i="13"/>
  <c r="V117" i="13" s="1"/>
  <c r="L117" i="13" s="1"/>
  <c r="M118" i="13"/>
  <c r="U118" i="13"/>
  <c r="V118" i="13" s="1"/>
  <c r="L118" i="13" s="1"/>
  <c r="M119" i="13"/>
  <c r="U119" i="13"/>
  <c r="V119" i="13" s="1"/>
  <c r="L119" i="13"/>
  <c r="P119" i="13" s="1"/>
  <c r="M120" i="13"/>
  <c r="U120" i="13"/>
  <c r="V120" i="13"/>
  <c r="L120" i="13" s="1"/>
  <c r="M121" i="13"/>
  <c r="U121" i="13"/>
  <c r="V121" i="13" s="1"/>
  <c r="L121" i="13" s="1"/>
  <c r="P121" i="13" s="1"/>
  <c r="M122" i="13"/>
  <c r="U122" i="13"/>
  <c r="V122" i="13" s="1"/>
  <c r="L122" i="13"/>
  <c r="M123" i="13"/>
  <c r="U123" i="13"/>
  <c r="V123" i="13" s="1"/>
  <c r="L123" i="13"/>
  <c r="M124" i="13"/>
  <c r="U124" i="13"/>
  <c r="V124" i="13"/>
  <c r="L124" i="13" s="1"/>
  <c r="M125" i="13"/>
  <c r="U125" i="13"/>
  <c r="V125" i="13" s="1"/>
  <c r="L125" i="13" s="1"/>
  <c r="M126" i="13"/>
  <c r="U126" i="13"/>
  <c r="V126" i="13" s="1"/>
  <c r="L126" i="13" s="1"/>
  <c r="M127" i="13"/>
  <c r="U127" i="13"/>
  <c r="V127" i="13" s="1"/>
  <c r="L127" i="13"/>
  <c r="P127" i="13" s="1"/>
  <c r="M128" i="13"/>
  <c r="U128" i="13"/>
  <c r="V128" i="13"/>
  <c r="L128" i="13" s="1"/>
  <c r="M129" i="13"/>
  <c r="U129" i="13"/>
  <c r="V129" i="13" s="1"/>
  <c r="L129" i="13" s="1"/>
  <c r="P129" i="13" s="1"/>
  <c r="M130" i="13"/>
  <c r="U130" i="13"/>
  <c r="V130" i="13" s="1"/>
  <c r="L130" i="13" s="1"/>
  <c r="M131" i="13"/>
  <c r="U131" i="13"/>
  <c r="V131" i="13" s="1"/>
  <c r="L131" i="13"/>
  <c r="M132" i="13"/>
  <c r="U132" i="13"/>
  <c r="V132" i="13"/>
  <c r="L132" i="13" s="1"/>
  <c r="M133" i="13"/>
  <c r="U133" i="13"/>
  <c r="V133" i="13" s="1"/>
  <c r="L133" i="13" s="1"/>
  <c r="M134" i="13"/>
  <c r="U134" i="13"/>
  <c r="V134" i="13" s="1"/>
  <c r="L134" i="13" s="1"/>
  <c r="M135" i="13"/>
  <c r="U135" i="13"/>
  <c r="V135" i="13" s="1"/>
  <c r="L135" i="13"/>
  <c r="P135" i="13" s="1"/>
  <c r="M136" i="13"/>
  <c r="U136" i="13"/>
  <c r="V136" i="13"/>
  <c r="L136" i="13" s="1"/>
  <c r="M137" i="13"/>
  <c r="U137" i="13"/>
  <c r="V137" i="13" s="1"/>
  <c r="L137" i="13" s="1"/>
  <c r="M138" i="13"/>
  <c r="U138" i="13"/>
  <c r="V138" i="13" s="1"/>
  <c r="L138" i="13"/>
  <c r="M139" i="13"/>
  <c r="U139" i="13"/>
  <c r="V139" i="13" s="1"/>
  <c r="L139" i="13"/>
  <c r="M140" i="13"/>
  <c r="U140" i="13"/>
  <c r="V140" i="13"/>
  <c r="L140" i="13" s="1"/>
  <c r="M141" i="13"/>
  <c r="U141" i="13"/>
  <c r="V141" i="13" s="1"/>
  <c r="L141" i="13" s="1"/>
  <c r="M142" i="13"/>
  <c r="U142" i="13"/>
  <c r="V142" i="13" s="1"/>
  <c r="L142" i="13" s="1"/>
  <c r="M143" i="13"/>
  <c r="U143" i="13"/>
  <c r="V143" i="13" s="1"/>
  <c r="L143" i="13"/>
  <c r="P143" i="13" s="1"/>
  <c r="M144" i="13"/>
  <c r="U144" i="13"/>
  <c r="V144" i="13"/>
  <c r="L144" i="13" s="1"/>
  <c r="M145" i="13"/>
  <c r="U145" i="13"/>
  <c r="V145" i="13" s="1"/>
  <c r="L145" i="13" s="1"/>
  <c r="P145" i="13" s="1"/>
  <c r="M146" i="13"/>
  <c r="U146" i="13"/>
  <c r="V146" i="13" s="1"/>
  <c r="L146" i="13"/>
  <c r="M147" i="13"/>
  <c r="U147" i="13"/>
  <c r="V147" i="13" s="1"/>
  <c r="L147" i="13"/>
  <c r="M148" i="13"/>
  <c r="U148" i="13"/>
  <c r="V148" i="13"/>
  <c r="L148" i="13" s="1"/>
  <c r="M149" i="13"/>
  <c r="U149" i="13"/>
  <c r="V149" i="13" s="1"/>
  <c r="L149" i="13" s="1"/>
  <c r="M150" i="13"/>
  <c r="U150" i="13"/>
  <c r="V150" i="13" s="1"/>
  <c r="L150" i="13" s="1"/>
  <c r="M151" i="13"/>
  <c r="U151" i="13"/>
  <c r="V151" i="13" s="1"/>
  <c r="L151" i="13"/>
  <c r="P151" i="13" s="1"/>
  <c r="M152" i="13"/>
  <c r="U152" i="13"/>
  <c r="V152" i="13"/>
  <c r="L152" i="13" s="1"/>
  <c r="M153" i="13"/>
  <c r="U153" i="13"/>
  <c r="V153" i="13" s="1"/>
  <c r="L153" i="13" s="1"/>
  <c r="P153" i="13" s="1"/>
  <c r="M154" i="13"/>
  <c r="U154" i="13"/>
  <c r="V154" i="13" s="1"/>
  <c r="L154" i="13"/>
  <c r="M155" i="13"/>
  <c r="U155" i="13"/>
  <c r="V155" i="13" s="1"/>
  <c r="L155" i="13"/>
  <c r="M156" i="13"/>
  <c r="U156" i="13"/>
  <c r="V156" i="13"/>
  <c r="L156" i="13" s="1"/>
  <c r="M157" i="13"/>
  <c r="U157" i="13"/>
  <c r="V157" i="13" s="1"/>
  <c r="L157" i="13" s="1"/>
  <c r="M158" i="13"/>
  <c r="U158" i="13"/>
  <c r="V158" i="13" s="1"/>
  <c r="L158" i="13" s="1"/>
  <c r="M159" i="13"/>
  <c r="U159" i="13"/>
  <c r="V159" i="13" s="1"/>
  <c r="L159" i="13"/>
  <c r="P159" i="13" s="1"/>
  <c r="M160" i="13"/>
  <c r="U160" i="13"/>
  <c r="V160" i="13"/>
  <c r="L160" i="13" s="1"/>
  <c r="M161" i="13"/>
  <c r="U161" i="13"/>
  <c r="V161" i="13" s="1"/>
  <c r="L161" i="13" s="1"/>
  <c r="P161" i="13" s="1"/>
  <c r="M162" i="13"/>
  <c r="U162" i="13"/>
  <c r="V162" i="13" s="1"/>
  <c r="L162" i="13" s="1"/>
  <c r="M163" i="13"/>
  <c r="U163" i="13"/>
  <c r="V163" i="13" s="1"/>
  <c r="L163" i="13"/>
  <c r="M164" i="13"/>
  <c r="U164" i="13"/>
  <c r="V164" i="13"/>
  <c r="L164" i="13" s="1"/>
  <c r="M165" i="13"/>
  <c r="U165" i="13"/>
  <c r="V165" i="13" s="1"/>
  <c r="L165" i="13" s="1"/>
  <c r="M166" i="13"/>
  <c r="U166" i="13"/>
  <c r="V166" i="13" s="1"/>
  <c r="L166" i="13" s="1"/>
  <c r="M167" i="13"/>
  <c r="U167" i="13"/>
  <c r="V167" i="13" s="1"/>
  <c r="L167" i="13"/>
  <c r="P167" i="13" s="1"/>
  <c r="M168" i="13"/>
  <c r="U168" i="13"/>
  <c r="V168" i="13"/>
  <c r="L168" i="13" s="1"/>
  <c r="M169" i="13"/>
  <c r="U169" i="13"/>
  <c r="V169" i="13" s="1"/>
  <c r="L169" i="13" s="1"/>
  <c r="M170" i="13"/>
  <c r="U170" i="13"/>
  <c r="V170" i="13" s="1"/>
  <c r="L170" i="13"/>
  <c r="M171" i="13"/>
  <c r="U171" i="13"/>
  <c r="V171" i="13" s="1"/>
  <c r="L171" i="13"/>
  <c r="M172" i="13"/>
  <c r="U172" i="13"/>
  <c r="V172" i="13"/>
  <c r="L172" i="13" s="1"/>
  <c r="M173" i="13"/>
  <c r="U173" i="13"/>
  <c r="V173" i="13" s="1"/>
  <c r="L173" i="13" s="1"/>
  <c r="M174" i="13"/>
  <c r="U174" i="13"/>
  <c r="V174" i="13" s="1"/>
  <c r="L174" i="13" s="1"/>
  <c r="M175" i="13"/>
  <c r="U175" i="13"/>
  <c r="V175" i="13" s="1"/>
  <c r="L175" i="13"/>
  <c r="P175" i="13" s="1"/>
  <c r="M176" i="13"/>
  <c r="U176" i="13"/>
  <c r="V176" i="13"/>
  <c r="L176" i="13" s="1"/>
  <c r="M177" i="13"/>
  <c r="U177" i="13"/>
  <c r="V177" i="13" s="1"/>
  <c r="L177" i="13" s="1"/>
  <c r="P177" i="13" s="1"/>
  <c r="M178" i="13"/>
  <c r="U178" i="13"/>
  <c r="V178" i="13" s="1"/>
  <c r="L178" i="13"/>
  <c r="M179" i="13"/>
  <c r="U179" i="13"/>
  <c r="V179" i="13" s="1"/>
  <c r="L179" i="13"/>
  <c r="M180" i="13"/>
  <c r="U180" i="13"/>
  <c r="V180" i="13"/>
  <c r="L180" i="13" s="1"/>
  <c r="M181" i="13"/>
  <c r="U181" i="13"/>
  <c r="V181" i="13" s="1"/>
  <c r="L181" i="13" s="1"/>
  <c r="M182" i="13"/>
  <c r="U182" i="13"/>
  <c r="V182" i="13" s="1"/>
  <c r="L182" i="13" s="1"/>
  <c r="M183" i="13"/>
  <c r="U183" i="13"/>
  <c r="V183" i="13" s="1"/>
  <c r="L183" i="13"/>
  <c r="P183" i="13" s="1"/>
  <c r="M184" i="13"/>
  <c r="U184" i="13"/>
  <c r="V184" i="13"/>
  <c r="L184" i="13" s="1"/>
  <c r="M185" i="13"/>
  <c r="U185" i="13"/>
  <c r="V185" i="13" s="1"/>
  <c r="L185" i="13" s="1"/>
  <c r="P185" i="13" s="1"/>
  <c r="M186" i="13"/>
  <c r="U186" i="13"/>
  <c r="V186" i="13" s="1"/>
  <c r="L186" i="13"/>
  <c r="M187" i="13"/>
  <c r="U187" i="13"/>
  <c r="V187" i="13" s="1"/>
  <c r="L187" i="13"/>
  <c r="M188" i="13"/>
  <c r="U188" i="13"/>
  <c r="V188" i="13"/>
  <c r="L188" i="13" s="1"/>
  <c r="M189" i="13"/>
  <c r="U189" i="13"/>
  <c r="V189" i="13" s="1"/>
  <c r="L189" i="13" s="1"/>
  <c r="M190" i="13"/>
  <c r="U190" i="13"/>
  <c r="V190" i="13" s="1"/>
  <c r="L190" i="13" s="1"/>
  <c r="M191" i="13"/>
  <c r="U191" i="13"/>
  <c r="V191" i="13" s="1"/>
  <c r="L191" i="13"/>
  <c r="P191" i="13" s="1"/>
  <c r="M192" i="13"/>
  <c r="U192" i="13"/>
  <c r="V192" i="13"/>
  <c r="L192" i="13" s="1"/>
  <c r="M193" i="13"/>
  <c r="U193" i="13"/>
  <c r="V193" i="13" s="1"/>
  <c r="L193" i="13" s="1"/>
  <c r="P193" i="13" s="1"/>
  <c r="M194" i="13"/>
  <c r="U194" i="13"/>
  <c r="V194" i="13" s="1"/>
  <c r="L194" i="13" s="1"/>
  <c r="M195" i="13"/>
  <c r="U195" i="13"/>
  <c r="V195" i="13" s="1"/>
  <c r="L195" i="13"/>
  <c r="M196" i="13"/>
  <c r="U196" i="13"/>
  <c r="V196" i="13"/>
  <c r="L196" i="13" s="1"/>
  <c r="M197" i="13"/>
  <c r="U197" i="13"/>
  <c r="V197" i="13" s="1"/>
  <c r="L197" i="13" s="1"/>
  <c r="M198" i="13"/>
  <c r="U198" i="13"/>
  <c r="V198" i="13" s="1"/>
  <c r="L198" i="13" s="1"/>
  <c r="M199" i="13"/>
  <c r="U199" i="13"/>
  <c r="V199" i="13" s="1"/>
  <c r="L199" i="13"/>
  <c r="P199" i="13" s="1"/>
  <c r="M200" i="13"/>
  <c r="U200" i="13"/>
  <c r="V200" i="13"/>
  <c r="L200" i="13" s="1"/>
  <c r="M201" i="13"/>
  <c r="U201" i="13"/>
  <c r="V201" i="13" s="1"/>
  <c r="L201" i="13" s="1"/>
  <c r="M202" i="13"/>
  <c r="U202" i="13"/>
  <c r="V202" i="13" s="1"/>
  <c r="L202" i="13"/>
  <c r="M203" i="13"/>
  <c r="U203" i="13"/>
  <c r="V203" i="13" s="1"/>
  <c r="L203" i="13"/>
  <c r="M204" i="13"/>
  <c r="U204" i="13"/>
  <c r="V204" i="13"/>
  <c r="L204" i="13" s="1"/>
  <c r="M205" i="13"/>
  <c r="U205" i="13"/>
  <c r="V205" i="13" s="1"/>
  <c r="L205" i="13" s="1"/>
  <c r="M206" i="13"/>
  <c r="U206" i="13"/>
  <c r="V206" i="13" s="1"/>
  <c r="L206" i="13" s="1"/>
  <c r="M207" i="13"/>
  <c r="U207" i="13"/>
  <c r="V207" i="13" s="1"/>
  <c r="L207" i="13"/>
  <c r="P207" i="13" s="1"/>
  <c r="M208" i="13"/>
  <c r="U208" i="13"/>
  <c r="V208" i="13"/>
  <c r="L208" i="13" s="1"/>
  <c r="M209" i="13"/>
  <c r="U209" i="13"/>
  <c r="V209" i="13" s="1"/>
  <c r="L209" i="13" s="1"/>
  <c r="P209" i="13" s="1"/>
  <c r="M210" i="13"/>
  <c r="U210" i="13"/>
  <c r="V210" i="13" s="1"/>
  <c r="L210" i="13"/>
  <c r="M211" i="13"/>
  <c r="U211" i="13"/>
  <c r="V211" i="13" s="1"/>
  <c r="L211" i="13"/>
  <c r="M212" i="13"/>
  <c r="U212" i="13"/>
  <c r="V212" i="13"/>
  <c r="L212" i="13" s="1"/>
  <c r="M213" i="13"/>
  <c r="U213" i="13"/>
  <c r="V213" i="13" s="1"/>
  <c r="L213" i="13" s="1"/>
  <c r="M214" i="13"/>
  <c r="U214" i="13"/>
  <c r="V214" i="13" s="1"/>
  <c r="L214" i="13" s="1"/>
  <c r="M215" i="13"/>
  <c r="U215" i="13"/>
  <c r="V215" i="13" s="1"/>
  <c r="L215" i="13"/>
  <c r="P215" i="13" s="1"/>
  <c r="M216" i="13"/>
  <c r="U216" i="13"/>
  <c r="V216" i="13"/>
  <c r="L216" i="13" s="1"/>
  <c r="M217" i="13"/>
  <c r="U217" i="13"/>
  <c r="V217" i="13" s="1"/>
  <c r="L217" i="13" s="1"/>
  <c r="P217" i="13" s="1"/>
  <c r="M218" i="13"/>
  <c r="U218" i="13"/>
  <c r="V218" i="13" s="1"/>
  <c r="L218" i="13"/>
  <c r="M219" i="13"/>
  <c r="U219" i="13"/>
  <c r="V219" i="13" s="1"/>
  <c r="L219" i="13"/>
  <c r="M220" i="13"/>
  <c r="U220" i="13"/>
  <c r="V220" i="13"/>
  <c r="L220" i="13" s="1"/>
  <c r="M221" i="13"/>
  <c r="U221" i="13"/>
  <c r="V221" i="13" s="1"/>
  <c r="L221" i="13" s="1"/>
  <c r="M222" i="13"/>
  <c r="U222" i="13"/>
  <c r="V222" i="13" s="1"/>
  <c r="L222" i="13" s="1"/>
  <c r="M223" i="13"/>
  <c r="U223" i="13"/>
  <c r="V223" i="13" s="1"/>
  <c r="L223" i="13"/>
  <c r="P223" i="13" s="1"/>
  <c r="M224" i="13"/>
  <c r="U224" i="13"/>
  <c r="V224" i="13"/>
  <c r="L224" i="13" s="1"/>
  <c r="M225" i="13"/>
  <c r="U225" i="13"/>
  <c r="V225" i="13" s="1"/>
  <c r="L225" i="13" s="1"/>
  <c r="P225" i="13" s="1"/>
  <c r="M226" i="13"/>
  <c r="U226" i="13"/>
  <c r="V226" i="13" s="1"/>
  <c r="L226" i="13" s="1"/>
  <c r="M227" i="13"/>
  <c r="U227" i="13"/>
  <c r="V227" i="13" s="1"/>
  <c r="L227" i="13"/>
  <c r="M228" i="13"/>
  <c r="U228" i="13"/>
  <c r="V228" i="13"/>
  <c r="L228" i="13" s="1"/>
  <c r="M229" i="13"/>
  <c r="U229" i="13"/>
  <c r="V229" i="13" s="1"/>
  <c r="L229" i="13" s="1"/>
  <c r="M230" i="13"/>
  <c r="U230" i="13"/>
  <c r="V230" i="13" s="1"/>
  <c r="L230" i="13" s="1"/>
  <c r="M231" i="13"/>
  <c r="U231" i="13"/>
  <c r="V231" i="13" s="1"/>
  <c r="L231" i="13"/>
  <c r="P231" i="13" s="1"/>
  <c r="M232" i="13"/>
  <c r="U232" i="13"/>
  <c r="V232" i="13"/>
  <c r="L232" i="13" s="1"/>
  <c r="M233" i="13"/>
  <c r="U233" i="13"/>
  <c r="V233" i="13" s="1"/>
  <c r="L233" i="13" s="1"/>
  <c r="M234" i="13"/>
  <c r="U234" i="13"/>
  <c r="V234" i="13" s="1"/>
  <c r="L234" i="13"/>
  <c r="M235" i="13"/>
  <c r="U235" i="13"/>
  <c r="V235" i="13" s="1"/>
  <c r="L235" i="13"/>
  <c r="M236" i="13"/>
  <c r="U236" i="13"/>
  <c r="V236" i="13"/>
  <c r="L236" i="13" s="1"/>
  <c r="M237" i="13"/>
  <c r="U237" i="13"/>
  <c r="V237" i="13" s="1"/>
  <c r="L237" i="13" s="1"/>
  <c r="M238" i="13"/>
  <c r="U238" i="13"/>
  <c r="V238" i="13" s="1"/>
  <c r="L238" i="13" s="1"/>
  <c r="M239" i="13"/>
  <c r="U239" i="13"/>
  <c r="V239" i="13" s="1"/>
  <c r="L239" i="13"/>
  <c r="P239" i="13" s="1"/>
  <c r="M240" i="13"/>
  <c r="U240" i="13"/>
  <c r="V240" i="13"/>
  <c r="L240" i="13" s="1"/>
  <c r="M241" i="13"/>
  <c r="U241" i="13"/>
  <c r="V241" i="13" s="1"/>
  <c r="L241" i="13" s="1"/>
  <c r="P241" i="13" s="1"/>
  <c r="M242" i="13"/>
  <c r="U242" i="13"/>
  <c r="V242" i="13" s="1"/>
  <c r="L242" i="13"/>
  <c r="M243" i="13"/>
  <c r="U243" i="13"/>
  <c r="V243" i="13" s="1"/>
  <c r="L243" i="13"/>
  <c r="M244" i="13"/>
  <c r="U244" i="13"/>
  <c r="V244" i="13"/>
  <c r="L244" i="13" s="1"/>
  <c r="M245" i="13"/>
  <c r="U245" i="13"/>
  <c r="V245" i="13" s="1"/>
  <c r="L245" i="13" s="1"/>
  <c r="M246" i="13"/>
  <c r="U246" i="13"/>
  <c r="V246" i="13" s="1"/>
  <c r="L246" i="13" s="1"/>
  <c r="M247" i="13"/>
  <c r="U247" i="13"/>
  <c r="V247" i="13" s="1"/>
  <c r="L247" i="13"/>
  <c r="P247" i="13" s="1"/>
  <c r="M248" i="13"/>
  <c r="U248" i="13"/>
  <c r="V248" i="13"/>
  <c r="L248" i="13" s="1"/>
  <c r="M249" i="13"/>
  <c r="U249" i="13"/>
  <c r="V249" i="13" s="1"/>
  <c r="L249" i="13" s="1"/>
  <c r="P249" i="13" s="1"/>
  <c r="M250" i="13"/>
  <c r="U250" i="13"/>
  <c r="V250" i="13" s="1"/>
  <c r="L250" i="13"/>
  <c r="M251" i="13"/>
  <c r="U251" i="13"/>
  <c r="V251" i="13" s="1"/>
  <c r="L251" i="13"/>
  <c r="M252" i="13"/>
  <c r="U252" i="13"/>
  <c r="V252" i="13"/>
  <c r="L252" i="13" s="1"/>
  <c r="M253" i="13"/>
  <c r="U253" i="13"/>
  <c r="V253" i="13" s="1"/>
  <c r="L253" i="13" s="1"/>
  <c r="M254" i="13"/>
  <c r="U254" i="13"/>
  <c r="V254" i="13" s="1"/>
  <c r="L254" i="13" s="1"/>
  <c r="M255" i="13"/>
  <c r="U255" i="13"/>
  <c r="V255" i="13" s="1"/>
  <c r="L255" i="13"/>
  <c r="P255" i="13" s="1"/>
  <c r="M256" i="13"/>
  <c r="U256" i="13"/>
  <c r="V256" i="13"/>
  <c r="L256" i="13" s="1"/>
  <c r="M257" i="13"/>
  <c r="U257" i="13"/>
  <c r="V257" i="13" s="1"/>
  <c r="L257" i="13" s="1"/>
  <c r="P257" i="13" s="1"/>
  <c r="M258" i="13"/>
  <c r="U258" i="13"/>
  <c r="V258" i="13" s="1"/>
  <c r="L258" i="13" s="1"/>
  <c r="M259" i="13"/>
  <c r="U259" i="13"/>
  <c r="V259" i="13" s="1"/>
  <c r="L259" i="13"/>
  <c r="M260" i="13"/>
  <c r="U260" i="13"/>
  <c r="V260" i="13"/>
  <c r="L260" i="13" s="1"/>
  <c r="M261" i="13"/>
  <c r="U261" i="13"/>
  <c r="V261" i="13" s="1"/>
  <c r="L261" i="13" s="1"/>
  <c r="M262" i="13"/>
  <c r="U262" i="13"/>
  <c r="V262" i="13" s="1"/>
  <c r="L262" i="13" s="1"/>
  <c r="M263" i="13"/>
  <c r="U263" i="13"/>
  <c r="V263" i="13" s="1"/>
  <c r="L263" i="13"/>
  <c r="P263" i="13" s="1"/>
  <c r="M264" i="13"/>
  <c r="U264" i="13"/>
  <c r="V264" i="13"/>
  <c r="L264" i="13" s="1"/>
  <c r="M265" i="13"/>
  <c r="U265" i="13"/>
  <c r="V265" i="13" s="1"/>
  <c r="L265" i="13" s="1"/>
  <c r="M266" i="13"/>
  <c r="U266" i="13"/>
  <c r="V266" i="13" s="1"/>
  <c r="L266" i="13"/>
  <c r="M267" i="13"/>
  <c r="U267" i="13"/>
  <c r="V267" i="13" s="1"/>
  <c r="L267" i="13"/>
  <c r="M268" i="13"/>
  <c r="U268" i="13"/>
  <c r="V268" i="13"/>
  <c r="L268" i="13" s="1"/>
  <c r="M269" i="13"/>
  <c r="U269" i="13"/>
  <c r="V269" i="13" s="1"/>
  <c r="L269" i="13" s="1"/>
  <c r="M270" i="13"/>
  <c r="U270" i="13"/>
  <c r="V270" i="13" s="1"/>
  <c r="L270" i="13" s="1"/>
  <c r="M271" i="13"/>
  <c r="U271" i="13"/>
  <c r="V271" i="13" s="1"/>
  <c r="L271" i="13"/>
  <c r="P271" i="13" s="1"/>
  <c r="M272" i="13"/>
  <c r="U272" i="13"/>
  <c r="V272" i="13"/>
  <c r="L272" i="13" s="1"/>
  <c r="M273" i="13"/>
  <c r="U273" i="13"/>
  <c r="V273" i="13" s="1"/>
  <c r="L273" i="13" s="1"/>
  <c r="P273" i="13" s="1"/>
  <c r="M274" i="13"/>
  <c r="U274" i="13"/>
  <c r="V274" i="13" s="1"/>
  <c r="L274" i="13"/>
  <c r="M275" i="13"/>
  <c r="U275" i="13"/>
  <c r="V275" i="13" s="1"/>
  <c r="L275" i="13"/>
  <c r="M276" i="13"/>
  <c r="U276" i="13"/>
  <c r="V276" i="13"/>
  <c r="L276" i="13" s="1"/>
  <c r="M277" i="13"/>
  <c r="U277" i="13"/>
  <c r="V277" i="13" s="1"/>
  <c r="L277" i="13" s="1"/>
  <c r="M278" i="13"/>
  <c r="U278" i="13"/>
  <c r="V278" i="13" s="1"/>
  <c r="L278" i="13" s="1"/>
  <c r="M279" i="13"/>
  <c r="U279" i="13"/>
  <c r="V279" i="13" s="1"/>
  <c r="L279" i="13"/>
  <c r="P279" i="13" s="1"/>
  <c r="M280" i="13"/>
  <c r="U280" i="13"/>
  <c r="V280" i="13"/>
  <c r="L280" i="13" s="1"/>
  <c r="M281" i="13"/>
  <c r="U281" i="13"/>
  <c r="V281" i="13"/>
  <c r="L281" i="13" s="1"/>
  <c r="M282" i="13"/>
  <c r="U282" i="13"/>
  <c r="V282" i="13"/>
  <c r="L282" i="13" s="1"/>
  <c r="M283" i="13"/>
  <c r="U283" i="13"/>
  <c r="V283" i="13"/>
  <c r="L283" i="13" s="1"/>
  <c r="M284" i="13"/>
  <c r="U284" i="13"/>
  <c r="V284" i="13"/>
  <c r="L284" i="13" s="1"/>
  <c r="M285" i="13"/>
  <c r="U285" i="13"/>
  <c r="V285" i="13"/>
  <c r="L285" i="13" s="1"/>
  <c r="M286" i="13"/>
  <c r="U286" i="13"/>
  <c r="V286" i="13"/>
  <c r="L286" i="13" s="1"/>
  <c r="M287" i="13"/>
  <c r="U287" i="13"/>
  <c r="V287" i="13"/>
  <c r="L287" i="13" s="1"/>
  <c r="M288" i="13"/>
  <c r="U288" i="13"/>
  <c r="V288" i="13"/>
  <c r="L288" i="13" s="1"/>
  <c r="M289" i="13"/>
  <c r="U289" i="13"/>
  <c r="V289" i="13"/>
  <c r="L289" i="13" s="1"/>
  <c r="M290" i="13"/>
  <c r="U290" i="13"/>
  <c r="V290" i="13"/>
  <c r="L290" i="13" s="1"/>
  <c r="M291" i="13"/>
  <c r="U291" i="13"/>
  <c r="V291" i="13"/>
  <c r="L291" i="13" s="1"/>
  <c r="M292" i="13"/>
  <c r="U292" i="13"/>
  <c r="V292" i="13"/>
  <c r="L292" i="13" s="1"/>
  <c r="M293" i="13"/>
  <c r="U293" i="13"/>
  <c r="V293" i="13"/>
  <c r="L293" i="13" s="1"/>
  <c r="M294" i="13"/>
  <c r="U294" i="13"/>
  <c r="V294" i="13"/>
  <c r="L294" i="13" s="1"/>
  <c r="M295" i="13"/>
  <c r="U295" i="13"/>
  <c r="V295" i="13"/>
  <c r="L295" i="13" s="1"/>
  <c r="M296" i="13"/>
  <c r="U296" i="13"/>
  <c r="V296" i="13"/>
  <c r="L296" i="13" s="1"/>
  <c r="M297" i="13"/>
  <c r="U297" i="13"/>
  <c r="V297" i="13"/>
  <c r="L297" i="13" s="1"/>
  <c r="M298" i="13"/>
  <c r="U298" i="13"/>
  <c r="V298" i="13"/>
  <c r="L298" i="13" s="1"/>
  <c r="M299" i="13"/>
  <c r="U299" i="13"/>
  <c r="V299" i="13"/>
  <c r="L299" i="13" s="1"/>
  <c r="M300" i="13"/>
  <c r="U300" i="13"/>
  <c r="V300" i="13"/>
  <c r="L300" i="13" s="1"/>
  <c r="M301" i="13"/>
  <c r="U301" i="13"/>
  <c r="V301" i="13"/>
  <c r="L301" i="13" s="1"/>
  <c r="M302" i="13"/>
  <c r="U302" i="13"/>
  <c r="V302" i="13"/>
  <c r="L302" i="13" s="1"/>
  <c r="M303" i="13"/>
  <c r="U303" i="13"/>
  <c r="V303" i="13"/>
  <c r="L303" i="13" s="1"/>
  <c r="M304" i="13"/>
  <c r="U304" i="13"/>
  <c r="V304" i="13"/>
  <c r="L304" i="13" s="1"/>
  <c r="M305" i="13"/>
  <c r="U305" i="13"/>
  <c r="V305" i="13"/>
  <c r="L305" i="13" s="1"/>
  <c r="M306" i="13"/>
  <c r="U306" i="13"/>
  <c r="V306" i="13"/>
  <c r="L306" i="13" s="1"/>
  <c r="M307" i="13"/>
  <c r="U307" i="13"/>
  <c r="V307" i="13"/>
  <c r="L307" i="13" s="1"/>
  <c r="M308" i="13"/>
  <c r="U308" i="13"/>
  <c r="V308" i="13"/>
  <c r="L308" i="13" s="1"/>
  <c r="M309" i="13"/>
  <c r="U309" i="13"/>
  <c r="V309" i="13"/>
  <c r="L309" i="13" s="1"/>
  <c r="M310" i="13"/>
  <c r="U310" i="13"/>
  <c r="V310" i="13"/>
  <c r="L310" i="13" s="1"/>
  <c r="M311" i="13"/>
  <c r="U311" i="13"/>
  <c r="V311" i="13"/>
  <c r="L311" i="13" s="1"/>
  <c r="M312" i="13"/>
  <c r="U312" i="13"/>
  <c r="V312" i="13"/>
  <c r="L312" i="13" s="1"/>
  <c r="M313" i="13"/>
  <c r="U313" i="13"/>
  <c r="V313" i="13"/>
  <c r="L313" i="13" s="1"/>
  <c r="M314" i="13"/>
  <c r="U314" i="13"/>
  <c r="V314" i="13"/>
  <c r="L314" i="13" s="1"/>
  <c r="M315" i="13"/>
  <c r="U315" i="13"/>
  <c r="V315" i="13"/>
  <c r="L315" i="13" s="1"/>
  <c r="M316" i="13"/>
  <c r="U316" i="13"/>
  <c r="V316" i="13"/>
  <c r="L316" i="13" s="1"/>
  <c r="M317" i="13"/>
  <c r="U317" i="13"/>
  <c r="V317" i="13"/>
  <c r="L317" i="13" s="1"/>
  <c r="M318" i="13"/>
  <c r="U318" i="13"/>
  <c r="V318" i="13"/>
  <c r="L318" i="13" s="1"/>
  <c r="M319" i="13"/>
  <c r="U319" i="13"/>
  <c r="V319" i="13"/>
  <c r="L319" i="13" s="1"/>
  <c r="M320" i="13"/>
  <c r="U320" i="13"/>
  <c r="V320" i="13"/>
  <c r="L320" i="13" s="1"/>
  <c r="M321" i="13"/>
  <c r="U321" i="13"/>
  <c r="V321" i="13"/>
  <c r="L321" i="13" s="1"/>
  <c r="M322" i="13"/>
  <c r="U322" i="13"/>
  <c r="V322" i="13"/>
  <c r="L322" i="13" s="1"/>
  <c r="M323" i="13"/>
  <c r="U323" i="13"/>
  <c r="V323" i="13"/>
  <c r="L323" i="13" s="1"/>
  <c r="M324" i="13"/>
  <c r="U324" i="13"/>
  <c r="V324" i="13"/>
  <c r="L324" i="13" s="1"/>
  <c r="M325" i="13"/>
  <c r="U325" i="13"/>
  <c r="V325" i="13"/>
  <c r="L325" i="13" s="1"/>
  <c r="M326" i="13"/>
  <c r="U326" i="13"/>
  <c r="V326" i="13"/>
  <c r="L326" i="13" s="1"/>
  <c r="M327" i="13"/>
  <c r="U327" i="13"/>
  <c r="V327" i="13"/>
  <c r="L327" i="13" s="1"/>
  <c r="M328" i="13"/>
  <c r="U328" i="13"/>
  <c r="V328" i="13"/>
  <c r="L328" i="13" s="1"/>
  <c r="M329" i="13"/>
  <c r="U329" i="13"/>
  <c r="V329" i="13"/>
  <c r="L329" i="13" s="1"/>
  <c r="M330" i="13"/>
  <c r="U330" i="13"/>
  <c r="V330" i="13"/>
  <c r="L330" i="13" s="1"/>
  <c r="M331" i="13"/>
  <c r="U331" i="13"/>
  <c r="V331" i="13"/>
  <c r="L331" i="13" s="1"/>
  <c r="M332" i="13"/>
  <c r="U332" i="13"/>
  <c r="V332" i="13"/>
  <c r="L332" i="13" s="1"/>
  <c r="M333" i="13"/>
  <c r="U333" i="13"/>
  <c r="V333" i="13"/>
  <c r="L333" i="13" s="1"/>
  <c r="M334" i="13"/>
  <c r="U334" i="13"/>
  <c r="V334" i="13"/>
  <c r="L334" i="13" s="1"/>
  <c r="M335" i="13"/>
  <c r="U335" i="13"/>
  <c r="V335" i="13"/>
  <c r="L335" i="13" s="1"/>
  <c r="M336" i="13"/>
  <c r="U336" i="13"/>
  <c r="V336" i="13"/>
  <c r="L336" i="13" s="1"/>
  <c r="M337" i="13"/>
  <c r="U337" i="13"/>
  <c r="V337" i="13"/>
  <c r="L337" i="13" s="1"/>
  <c r="M338" i="13"/>
  <c r="U338" i="13"/>
  <c r="V338" i="13"/>
  <c r="L338" i="13" s="1"/>
  <c r="M339" i="13"/>
  <c r="U339" i="13"/>
  <c r="V339" i="13"/>
  <c r="L339" i="13" s="1"/>
  <c r="M340" i="13"/>
  <c r="U340" i="13"/>
  <c r="V340" i="13"/>
  <c r="L340" i="13" s="1"/>
  <c r="M341" i="13"/>
  <c r="U341" i="13"/>
  <c r="V341" i="13"/>
  <c r="L341" i="13" s="1"/>
  <c r="M342" i="13"/>
  <c r="U342" i="13"/>
  <c r="V342" i="13"/>
  <c r="L342" i="13" s="1"/>
  <c r="M343" i="13"/>
  <c r="U343" i="13"/>
  <c r="V343" i="13"/>
  <c r="L343" i="13" s="1"/>
  <c r="M344" i="13"/>
  <c r="U344" i="13"/>
  <c r="V344" i="13"/>
  <c r="L344" i="13" s="1"/>
  <c r="M345" i="13"/>
  <c r="U345" i="13"/>
  <c r="V345" i="13"/>
  <c r="L345" i="13" s="1"/>
  <c r="M346" i="13"/>
  <c r="U346" i="13"/>
  <c r="V346" i="13"/>
  <c r="L346" i="13" s="1"/>
  <c r="M347" i="13"/>
  <c r="U347" i="13"/>
  <c r="V347" i="13"/>
  <c r="L347" i="13" s="1"/>
  <c r="M348" i="13"/>
  <c r="U348" i="13"/>
  <c r="V348" i="13"/>
  <c r="L348" i="13" s="1"/>
  <c r="M349" i="13"/>
  <c r="U349" i="13"/>
  <c r="V349" i="13"/>
  <c r="L349" i="13" s="1"/>
  <c r="M350" i="13"/>
  <c r="U350" i="13"/>
  <c r="V350" i="13"/>
  <c r="L350" i="13" s="1"/>
  <c r="M351" i="13"/>
  <c r="U351" i="13"/>
  <c r="V351" i="13"/>
  <c r="L351" i="13" s="1"/>
  <c r="M352" i="13"/>
  <c r="U352" i="13"/>
  <c r="V352" i="13" s="1"/>
  <c r="L352" i="13" s="1"/>
  <c r="P352" i="13" s="1"/>
  <c r="M353" i="13"/>
  <c r="U353" i="13"/>
  <c r="V353" i="13"/>
  <c r="L353" i="13" s="1"/>
  <c r="M354" i="13"/>
  <c r="U354" i="13"/>
  <c r="V354" i="13" s="1"/>
  <c r="L354" i="13" s="1"/>
  <c r="P354" i="13" s="1"/>
  <c r="M355" i="13"/>
  <c r="U355" i="13"/>
  <c r="V355" i="13"/>
  <c r="L355" i="13" s="1"/>
  <c r="M356" i="13"/>
  <c r="U356" i="13"/>
  <c r="V356" i="13" s="1"/>
  <c r="L356" i="13" s="1"/>
  <c r="P356" i="13" s="1"/>
  <c r="M357" i="13"/>
  <c r="U357" i="13"/>
  <c r="V357" i="13"/>
  <c r="L357" i="13" s="1"/>
  <c r="M358" i="13"/>
  <c r="U358" i="13"/>
  <c r="V358" i="13" s="1"/>
  <c r="L358" i="13" s="1"/>
  <c r="M359" i="13"/>
  <c r="U359" i="13"/>
  <c r="V359" i="13"/>
  <c r="L359" i="13" s="1"/>
  <c r="M360" i="13"/>
  <c r="U360" i="13"/>
  <c r="V360" i="13" s="1"/>
  <c r="L360" i="13" s="1"/>
  <c r="M361" i="13"/>
  <c r="U361" i="13"/>
  <c r="V361" i="13"/>
  <c r="L361" i="13" s="1"/>
  <c r="M362" i="13"/>
  <c r="U362" i="13"/>
  <c r="V362" i="13" s="1"/>
  <c r="L362" i="13" s="1"/>
  <c r="P362" i="13" s="1"/>
  <c r="M363" i="13"/>
  <c r="U363" i="13"/>
  <c r="V363" i="13"/>
  <c r="L363" i="13" s="1"/>
  <c r="M364" i="13"/>
  <c r="U364" i="13"/>
  <c r="V364" i="13" s="1"/>
  <c r="L364" i="13" s="1"/>
  <c r="P364" i="13" s="1"/>
  <c r="M365" i="13"/>
  <c r="U365" i="13"/>
  <c r="V365" i="13"/>
  <c r="L365" i="13" s="1"/>
  <c r="M366" i="13"/>
  <c r="U366" i="13"/>
  <c r="V366" i="13" s="1"/>
  <c r="L366" i="13" s="1"/>
  <c r="M367" i="13"/>
  <c r="U367" i="13"/>
  <c r="V367" i="13"/>
  <c r="L367" i="13" s="1"/>
  <c r="M368" i="13"/>
  <c r="U368" i="13"/>
  <c r="V368" i="13" s="1"/>
  <c r="L368" i="13" s="1"/>
  <c r="M369" i="13"/>
  <c r="U369" i="13"/>
  <c r="V369" i="13"/>
  <c r="L369" i="13" s="1"/>
  <c r="M370" i="13"/>
  <c r="U370" i="13"/>
  <c r="V370" i="13" s="1"/>
  <c r="L370" i="13" s="1"/>
  <c r="P370" i="13" s="1"/>
  <c r="M371" i="13"/>
  <c r="U371" i="13"/>
  <c r="V371" i="13"/>
  <c r="L371" i="13" s="1"/>
  <c r="M372" i="13"/>
  <c r="U372" i="13"/>
  <c r="V372" i="13" s="1"/>
  <c r="L372" i="13" s="1"/>
  <c r="M373" i="13"/>
  <c r="U373" i="13"/>
  <c r="V373" i="13"/>
  <c r="L373" i="13" s="1"/>
  <c r="M374" i="13"/>
  <c r="U374" i="13"/>
  <c r="V374" i="13" s="1"/>
  <c r="L374" i="13" s="1"/>
  <c r="M375" i="13"/>
  <c r="U375" i="13"/>
  <c r="V375" i="13"/>
  <c r="L375" i="13" s="1"/>
  <c r="M376" i="13"/>
  <c r="U376" i="13"/>
  <c r="V376" i="13" s="1"/>
  <c r="L376" i="13" s="1"/>
  <c r="P376" i="13" s="1"/>
  <c r="M377" i="13"/>
  <c r="U377" i="13"/>
  <c r="V377" i="13"/>
  <c r="L377" i="13" s="1"/>
  <c r="M378" i="13"/>
  <c r="U378" i="13"/>
  <c r="V378" i="13" s="1"/>
  <c r="L378" i="13" s="1"/>
  <c r="P378" i="13" s="1"/>
  <c r="M379" i="13"/>
  <c r="U379" i="13"/>
  <c r="V379" i="13"/>
  <c r="L379" i="13" s="1"/>
  <c r="M380" i="13"/>
  <c r="U380" i="13"/>
  <c r="V380" i="13" s="1"/>
  <c r="L380" i="13" s="1"/>
  <c r="P380" i="13" s="1"/>
  <c r="M381" i="13"/>
  <c r="U381" i="13"/>
  <c r="V381" i="13"/>
  <c r="L381" i="13" s="1"/>
  <c r="M382" i="13"/>
  <c r="U382" i="13"/>
  <c r="V382" i="13" s="1"/>
  <c r="L382" i="13" s="1"/>
  <c r="M383" i="13"/>
  <c r="U383" i="13"/>
  <c r="V383" i="13"/>
  <c r="L383" i="13" s="1"/>
  <c r="M384" i="13"/>
  <c r="U384" i="13"/>
  <c r="V384" i="13" s="1"/>
  <c r="L384" i="13" s="1"/>
  <c r="P384" i="13" s="1"/>
  <c r="M385" i="13"/>
  <c r="U385" i="13"/>
  <c r="V385" i="13"/>
  <c r="L385" i="13" s="1"/>
  <c r="M386" i="13"/>
  <c r="U386" i="13"/>
  <c r="V386" i="13" s="1"/>
  <c r="L386" i="13" s="1"/>
  <c r="P386" i="13" s="1"/>
  <c r="M387" i="13"/>
  <c r="U387" i="13"/>
  <c r="V387" i="13"/>
  <c r="L387" i="13" s="1"/>
  <c r="M388" i="13"/>
  <c r="U388" i="13"/>
  <c r="V388" i="13" s="1"/>
  <c r="L388" i="13" s="1"/>
  <c r="P388" i="13" s="1"/>
  <c r="M389" i="13"/>
  <c r="U389" i="13"/>
  <c r="V389" i="13"/>
  <c r="L389" i="13" s="1"/>
  <c r="M390" i="13"/>
  <c r="U390" i="13"/>
  <c r="V390" i="13" s="1"/>
  <c r="L390" i="13" s="1"/>
  <c r="M391" i="13"/>
  <c r="U391" i="13"/>
  <c r="V391" i="13"/>
  <c r="L391" i="13" s="1"/>
  <c r="M392" i="13"/>
  <c r="U392" i="13"/>
  <c r="V392" i="13" s="1"/>
  <c r="L392" i="13" s="1"/>
  <c r="P392" i="13" s="1"/>
  <c r="M393" i="13"/>
  <c r="U393" i="13"/>
  <c r="V393" i="13"/>
  <c r="L393" i="13" s="1"/>
  <c r="M394" i="13"/>
  <c r="U394" i="13"/>
  <c r="V394" i="13" s="1"/>
  <c r="L394" i="13" s="1"/>
  <c r="P394" i="13" s="1"/>
  <c r="M395" i="13"/>
  <c r="U395" i="13"/>
  <c r="V395" i="13"/>
  <c r="L395" i="13" s="1"/>
  <c r="M396" i="13"/>
  <c r="U396" i="13"/>
  <c r="V396" i="13" s="1"/>
  <c r="L396" i="13" s="1"/>
  <c r="M397" i="13"/>
  <c r="U397" i="13"/>
  <c r="V397" i="13"/>
  <c r="L397" i="13" s="1"/>
  <c r="M398" i="13"/>
  <c r="U398" i="13"/>
  <c r="V398" i="13" s="1"/>
  <c r="L398" i="13" s="1"/>
  <c r="M399" i="13"/>
  <c r="U399" i="13"/>
  <c r="V399" i="13"/>
  <c r="L399" i="13" s="1"/>
  <c r="M400" i="13"/>
  <c r="U400" i="13"/>
  <c r="V400" i="13" s="1"/>
  <c r="L400" i="13" s="1"/>
  <c r="P400" i="13" s="1"/>
  <c r="M401" i="13"/>
  <c r="U401" i="13"/>
  <c r="V401" i="13"/>
  <c r="L401" i="13" s="1"/>
  <c r="M402" i="13"/>
  <c r="U402" i="13"/>
  <c r="V402" i="13" s="1"/>
  <c r="L402" i="13" s="1"/>
  <c r="P402" i="13" s="1"/>
  <c r="M403" i="13"/>
  <c r="U403" i="13"/>
  <c r="V403" i="13"/>
  <c r="L403" i="13" s="1"/>
  <c r="M404" i="13"/>
  <c r="U404" i="13"/>
  <c r="V404" i="13" s="1"/>
  <c r="L404" i="13" s="1"/>
  <c r="P404" i="13" s="1"/>
  <c r="M405" i="13"/>
  <c r="U405" i="13"/>
  <c r="V405" i="13"/>
  <c r="L405" i="13" s="1"/>
  <c r="M406" i="13"/>
  <c r="U406" i="13"/>
  <c r="V406" i="13" s="1"/>
  <c r="L406" i="13" s="1"/>
  <c r="M407" i="13"/>
  <c r="U407" i="13"/>
  <c r="V407" i="13"/>
  <c r="L407" i="13" s="1"/>
  <c r="M408" i="13"/>
  <c r="U408" i="13"/>
  <c r="V408" i="13" s="1"/>
  <c r="L408" i="13" s="1"/>
  <c r="P408" i="13" s="1"/>
  <c r="M409" i="13"/>
  <c r="U409" i="13"/>
  <c r="V409" i="13"/>
  <c r="L409" i="13" s="1"/>
  <c r="M410" i="13"/>
  <c r="U410" i="13"/>
  <c r="V410" i="13" s="1"/>
  <c r="L410" i="13" s="1"/>
  <c r="P410" i="13" s="1"/>
  <c r="M411" i="13"/>
  <c r="U411" i="13"/>
  <c r="V411" i="13"/>
  <c r="L411" i="13" s="1"/>
  <c r="M412" i="13"/>
  <c r="U412" i="13"/>
  <c r="V412" i="13" s="1"/>
  <c r="L412" i="13" s="1"/>
  <c r="P412" i="13" s="1"/>
  <c r="M413" i="13"/>
  <c r="U413" i="13"/>
  <c r="V413" i="13"/>
  <c r="L413" i="13" s="1"/>
  <c r="M414" i="13"/>
  <c r="U414" i="13"/>
  <c r="V414" i="13" s="1"/>
  <c r="L414" i="13" s="1"/>
  <c r="M415" i="13"/>
  <c r="U415" i="13"/>
  <c r="V415" i="13"/>
  <c r="L415" i="13" s="1"/>
  <c r="M416" i="13"/>
  <c r="U416" i="13"/>
  <c r="V416" i="13" s="1"/>
  <c r="L416" i="13" s="1"/>
  <c r="P416" i="13" s="1"/>
  <c r="M417" i="13"/>
  <c r="U417" i="13"/>
  <c r="V417" i="13"/>
  <c r="L417" i="13" s="1"/>
  <c r="M418" i="13"/>
  <c r="U418" i="13"/>
  <c r="V418" i="13" s="1"/>
  <c r="L418" i="13" s="1"/>
  <c r="P418" i="13" s="1"/>
  <c r="M419" i="13"/>
  <c r="U419" i="13"/>
  <c r="V419" i="13"/>
  <c r="L419" i="13" s="1"/>
  <c r="M420" i="13"/>
  <c r="U420" i="13"/>
  <c r="V420" i="13" s="1"/>
  <c r="L420" i="13" s="1"/>
  <c r="P420" i="13" s="1"/>
  <c r="M421" i="13"/>
  <c r="U421" i="13"/>
  <c r="V421" i="13"/>
  <c r="L421" i="13" s="1"/>
  <c r="M422" i="13"/>
  <c r="U422" i="13"/>
  <c r="V422" i="13" s="1"/>
  <c r="L422" i="13" s="1"/>
  <c r="M423" i="13"/>
  <c r="U423" i="13"/>
  <c r="V423" i="13"/>
  <c r="L423" i="13" s="1"/>
  <c r="M424" i="13"/>
  <c r="U424" i="13"/>
  <c r="V424" i="13" s="1"/>
  <c r="L424" i="13" s="1"/>
  <c r="M425" i="13"/>
  <c r="U425" i="13"/>
  <c r="V425" i="13"/>
  <c r="L425" i="13" s="1"/>
  <c r="M426" i="13"/>
  <c r="U426" i="13"/>
  <c r="V426" i="13" s="1"/>
  <c r="L426" i="13" s="1"/>
  <c r="P426" i="13" s="1"/>
  <c r="M427" i="13"/>
  <c r="U427" i="13"/>
  <c r="V427" i="13"/>
  <c r="L427" i="13" s="1"/>
  <c r="M428" i="13"/>
  <c r="U428" i="13"/>
  <c r="V428" i="13" s="1"/>
  <c r="L428" i="13" s="1"/>
  <c r="P428" i="13" s="1"/>
  <c r="M429" i="13"/>
  <c r="U429" i="13"/>
  <c r="V429" i="13"/>
  <c r="L429" i="13" s="1"/>
  <c r="M430" i="13"/>
  <c r="U430" i="13"/>
  <c r="V430" i="13" s="1"/>
  <c r="L430" i="13" s="1"/>
  <c r="M431" i="13"/>
  <c r="U431" i="13"/>
  <c r="V431" i="13"/>
  <c r="L431" i="13" s="1"/>
  <c r="M432" i="13"/>
  <c r="U432" i="13"/>
  <c r="V432" i="13" s="1"/>
  <c r="L432" i="13" s="1"/>
  <c r="M433" i="13"/>
  <c r="U433" i="13"/>
  <c r="V433" i="13"/>
  <c r="L433" i="13" s="1"/>
  <c r="M434" i="13"/>
  <c r="U434" i="13"/>
  <c r="V434" i="13" s="1"/>
  <c r="L434" i="13" s="1"/>
  <c r="P434" i="13" s="1"/>
  <c r="M435" i="13"/>
  <c r="U435" i="13"/>
  <c r="V435" i="13"/>
  <c r="L435" i="13" s="1"/>
  <c r="M436" i="13"/>
  <c r="U436" i="13"/>
  <c r="V436" i="13" s="1"/>
  <c r="L436" i="13" s="1"/>
  <c r="M437" i="13"/>
  <c r="U437" i="13"/>
  <c r="V437" i="13"/>
  <c r="L437" i="13" s="1"/>
  <c r="M438" i="13"/>
  <c r="U438" i="13"/>
  <c r="V438" i="13" s="1"/>
  <c r="L438" i="13" s="1"/>
  <c r="M439" i="13"/>
  <c r="U439" i="13"/>
  <c r="V439" i="13"/>
  <c r="L439" i="13" s="1"/>
  <c r="M440" i="13"/>
  <c r="U440" i="13"/>
  <c r="V440" i="13" s="1"/>
  <c r="L440" i="13" s="1"/>
  <c r="P440" i="13" s="1"/>
  <c r="M441" i="13"/>
  <c r="U441" i="13"/>
  <c r="V441" i="13"/>
  <c r="L441" i="13" s="1"/>
  <c r="M442" i="13"/>
  <c r="U442" i="13"/>
  <c r="V442" i="13" s="1"/>
  <c r="L442" i="13" s="1"/>
  <c r="P442" i="13" s="1"/>
  <c r="M443" i="13"/>
  <c r="U443" i="13"/>
  <c r="V443" i="13"/>
  <c r="L443" i="13" s="1"/>
  <c r="M444" i="13"/>
  <c r="U444" i="13"/>
  <c r="V444" i="13" s="1"/>
  <c r="L444" i="13" s="1"/>
  <c r="P444" i="13" s="1"/>
  <c r="M445" i="13"/>
  <c r="U445" i="13"/>
  <c r="V445" i="13"/>
  <c r="L445" i="13" s="1"/>
  <c r="M446" i="13"/>
  <c r="U446" i="13"/>
  <c r="V446" i="13" s="1"/>
  <c r="L446" i="13" s="1"/>
  <c r="M447" i="13"/>
  <c r="U447" i="13"/>
  <c r="V447" i="13"/>
  <c r="L447" i="13" s="1"/>
  <c r="M448" i="13"/>
  <c r="U448" i="13"/>
  <c r="V448" i="13" s="1"/>
  <c r="L448" i="13" s="1"/>
  <c r="P448" i="13" s="1"/>
  <c r="M449" i="13"/>
  <c r="U449" i="13"/>
  <c r="V449" i="13"/>
  <c r="L449" i="13" s="1"/>
  <c r="M450" i="13"/>
  <c r="U450" i="13"/>
  <c r="V450" i="13" s="1"/>
  <c r="L450" i="13" s="1"/>
  <c r="P450" i="13" s="1"/>
  <c r="M451" i="13"/>
  <c r="U451" i="13"/>
  <c r="V451" i="13"/>
  <c r="L451" i="13" s="1"/>
  <c r="M452" i="13"/>
  <c r="U452" i="13"/>
  <c r="V452" i="13" s="1"/>
  <c r="L452" i="13" s="1"/>
  <c r="P452" i="13" s="1"/>
  <c r="M453" i="13"/>
  <c r="U453" i="13"/>
  <c r="V453" i="13"/>
  <c r="L453" i="13" s="1"/>
  <c r="M454" i="13"/>
  <c r="U454" i="13"/>
  <c r="V454" i="13" s="1"/>
  <c r="L454" i="13" s="1"/>
  <c r="M455" i="13"/>
  <c r="U455" i="13"/>
  <c r="V455" i="13"/>
  <c r="L455" i="13" s="1"/>
  <c r="M456" i="13"/>
  <c r="U456" i="13"/>
  <c r="V456" i="13" s="1"/>
  <c r="L456" i="13" s="1"/>
  <c r="P456" i="13" s="1"/>
  <c r="M457" i="13"/>
  <c r="U457" i="13"/>
  <c r="V457" i="13"/>
  <c r="L457" i="13" s="1"/>
  <c r="M458" i="13"/>
  <c r="U458" i="13"/>
  <c r="V458" i="13" s="1"/>
  <c r="L458" i="13" s="1"/>
  <c r="P458" i="13" s="1"/>
  <c r="M459" i="13"/>
  <c r="U459" i="13"/>
  <c r="V459" i="13"/>
  <c r="L459" i="13" s="1"/>
  <c r="M460" i="13"/>
  <c r="U460" i="13"/>
  <c r="V460" i="13" s="1"/>
  <c r="L460" i="13" s="1"/>
  <c r="M461" i="13"/>
  <c r="U461" i="13"/>
  <c r="V461" i="13"/>
  <c r="L461" i="13" s="1"/>
  <c r="M462" i="13"/>
  <c r="U462" i="13"/>
  <c r="V462" i="13" s="1"/>
  <c r="L462" i="13" s="1"/>
  <c r="M463" i="13"/>
  <c r="U463" i="13"/>
  <c r="V463" i="13"/>
  <c r="L463" i="13" s="1"/>
  <c r="M464" i="13"/>
  <c r="U464" i="13"/>
  <c r="V464" i="13" s="1"/>
  <c r="L464" i="13" s="1"/>
  <c r="P464" i="13" s="1"/>
  <c r="M465" i="13"/>
  <c r="U465" i="13"/>
  <c r="V465" i="13"/>
  <c r="L465" i="13" s="1"/>
  <c r="M466" i="13"/>
  <c r="U466" i="13"/>
  <c r="V466" i="13" s="1"/>
  <c r="L466" i="13" s="1"/>
  <c r="P466" i="13" s="1"/>
  <c r="M467" i="13"/>
  <c r="U467" i="13"/>
  <c r="V467" i="13"/>
  <c r="L467" i="13" s="1"/>
  <c r="M468" i="13"/>
  <c r="U468" i="13"/>
  <c r="V468" i="13" s="1"/>
  <c r="L468" i="13" s="1"/>
  <c r="P468" i="13" s="1"/>
  <c r="M469" i="13"/>
  <c r="U469" i="13"/>
  <c r="V469" i="13"/>
  <c r="L469" i="13" s="1"/>
  <c r="M470" i="13"/>
  <c r="U470" i="13"/>
  <c r="V470" i="13" s="1"/>
  <c r="L470" i="13" s="1"/>
  <c r="M471" i="13"/>
  <c r="U471" i="13"/>
  <c r="V471" i="13"/>
  <c r="L471" i="13" s="1"/>
  <c r="M472" i="13"/>
  <c r="U472" i="13"/>
  <c r="V472" i="13" s="1"/>
  <c r="L472" i="13" s="1"/>
  <c r="P472" i="13" s="1"/>
  <c r="M473" i="13"/>
  <c r="U473" i="13"/>
  <c r="V473" i="13"/>
  <c r="L473" i="13" s="1"/>
  <c r="M474" i="13"/>
  <c r="U474" i="13"/>
  <c r="V474" i="13" s="1"/>
  <c r="L474" i="13" s="1"/>
  <c r="P474" i="13" s="1"/>
  <c r="M475" i="13"/>
  <c r="U475" i="13"/>
  <c r="V475" i="13"/>
  <c r="L475" i="13" s="1"/>
  <c r="M476" i="13"/>
  <c r="U476" i="13"/>
  <c r="V476" i="13" s="1"/>
  <c r="L476" i="13" s="1"/>
  <c r="P476" i="13" s="1"/>
  <c r="M477" i="13"/>
  <c r="U477" i="13"/>
  <c r="V477" i="13"/>
  <c r="L477" i="13" s="1"/>
  <c r="M478" i="13"/>
  <c r="U478" i="13"/>
  <c r="V478" i="13" s="1"/>
  <c r="L478" i="13" s="1"/>
  <c r="M479" i="13"/>
  <c r="U479" i="13"/>
  <c r="V479" i="13"/>
  <c r="L479" i="13" s="1"/>
  <c r="M480" i="13"/>
  <c r="U480" i="13"/>
  <c r="V480" i="13" s="1"/>
  <c r="L480" i="13" s="1"/>
  <c r="P480" i="13" s="1"/>
  <c r="M481" i="13"/>
  <c r="U481" i="13"/>
  <c r="V481" i="13"/>
  <c r="L481" i="13" s="1"/>
  <c r="M482" i="13"/>
  <c r="U482" i="13"/>
  <c r="V482" i="13" s="1"/>
  <c r="L482" i="13" s="1"/>
  <c r="P482" i="13" s="1"/>
  <c r="M483" i="13"/>
  <c r="U483" i="13"/>
  <c r="V483" i="13"/>
  <c r="L483" i="13" s="1"/>
  <c r="M484" i="13"/>
  <c r="U484" i="13"/>
  <c r="V484" i="13" s="1"/>
  <c r="L484" i="13" s="1"/>
  <c r="P484" i="13" s="1"/>
  <c r="M485" i="13"/>
  <c r="U485" i="13"/>
  <c r="V485" i="13"/>
  <c r="L485" i="13" s="1"/>
  <c r="M486" i="13"/>
  <c r="U486" i="13"/>
  <c r="V486" i="13" s="1"/>
  <c r="L486" i="13" s="1"/>
  <c r="M487" i="13"/>
  <c r="U487" i="13"/>
  <c r="V487" i="13"/>
  <c r="L487" i="13" s="1"/>
  <c r="M488" i="13"/>
  <c r="U488" i="13"/>
  <c r="V488" i="13" s="1"/>
  <c r="L488" i="13" s="1"/>
  <c r="M489" i="13"/>
  <c r="U489" i="13"/>
  <c r="V489" i="13"/>
  <c r="L489" i="13" s="1"/>
  <c r="M490" i="13"/>
  <c r="U490" i="13"/>
  <c r="V490" i="13" s="1"/>
  <c r="L490" i="13" s="1"/>
  <c r="P490" i="13" s="1"/>
  <c r="M491" i="13"/>
  <c r="U491" i="13"/>
  <c r="V491" i="13"/>
  <c r="L491" i="13" s="1"/>
  <c r="M492" i="13"/>
  <c r="U492" i="13"/>
  <c r="V492" i="13" s="1"/>
  <c r="L492" i="13" s="1"/>
  <c r="P492" i="13" s="1"/>
  <c r="M493" i="13"/>
  <c r="U493" i="13"/>
  <c r="V493" i="13"/>
  <c r="L493" i="13" s="1"/>
  <c r="M494" i="13"/>
  <c r="U494" i="13"/>
  <c r="V494" i="13" s="1"/>
  <c r="L494" i="13" s="1"/>
  <c r="M495" i="13"/>
  <c r="U495" i="13"/>
  <c r="V495" i="13"/>
  <c r="L495" i="13" s="1"/>
  <c r="M496" i="13"/>
  <c r="U496" i="13"/>
  <c r="V496" i="13" s="1"/>
  <c r="L496" i="13" s="1"/>
  <c r="M497" i="13"/>
  <c r="U497" i="13"/>
  <c r="V497" i="13"/>
  <c r="L497" i="13" s="1"/>
  <c r="M498" i="13"/>
  <c r="U498" i="13"/>
  <c r="V498" i="13" s="1"/>
  <c r="L498" i="13" s="1"/>
  <c r="P498" i="13" s="1"/>
  <c r="M499" i="13"/>
  <c r="U499" i="13"/>
  <c r="V499" i="13"/>
  <c r="L499" i="13" s="1"/>
  <c r="M500" i="13"/>
  <c r="U500" i="13"/>
  <c r="V500" i="13" s="1"/>
  <c r="L500" i="13" s="1"/>
  <c r="M501" i="13"/>
  <c r="U501" i="13"/>
  <c r="V501" i="13"/>
  <c r="L501" i="13" s="1"/>
  <c r="M502" i="13"/>
  <c r="U502" i="13"/>
  <c r="V502" i="13" s="1"/>
  <c r="L502" i="13" s="1"/>
  <c r="M503" i="13"/>
  <c r="U503" i="13"/>
  <c r="V503" i="13"/>
  <c r="L503" i="13" s="1"/>
  <c r="M504" i="13"/>
  <c r="U504" i="13"/>
  <c r="V504" i="13" s="1"/>
  <c r="L504" i="13" s="1"/>
  <c r="P504" i="13" s="1"/>
  <c r="M505" i="13"/>
  <c r="U505" i="13"/>
  <c r="V505" i="13"/>
  <c r="L505" i="13" s="1"/>
  <c r="M506" i="13"/>
  <c r="U506" i="13"/>
  <c r="V506" i="13" s="1"/>
  <c r="L506" i="13" s="1"/>
  <c r="P506" i="13" s="1"/>
  <c r="M507" i="13"/>
  <c r="U507" i="13"/>
  <c r="V507" i="13"/>
  <c r="L507" i="13" s="1"/>
  <c r="M508" i="13"/>
  <c r="U508" i="13"/>
  <c r="V508" i="13" s="1"/>
  <c r="L508" i="13" s="1"/>
  <c r="P508" i="13" s="1"/>
  <c r="M509" i="13"/>
  <c r="U509" i="13"/>
  <c r="V509" i="13"/>
  <c r="L509" i="13" s="1"/>
  <c r="M510" i="13"/>
  <c r="U510" i="13"/>
  <c r="V510" i="13" s="1"/>
  <c r="L510" i="13" s="1"/>
  <c r="M511" i="13"/>
  <c r="U511" i="13"/>
  <c r="V511" i="13"/>
  <c r="L511" i="13" s="1"/>
  <c r="M512" i="13"/>
  <c r="U512" i="13"/>
  <c r="V512" i="13" s="1"/>
  <c r="L512" i="13" s="1"/>
  <c r="P512" i="13" s="1"/>
  <c r="M513" i="13"/>
  <c r="U513" i="13"/>
  <c r="V513" i="13"/>
  <c r="L513" i="13" s="1"/>
  <c r="M514" i="13"/>
  <c r="U514" i="13"/>
  <c r="V514" i="13" s="1"/>
  <c r="L514" i="13" s="1"/>
  <c r="P514" i="13" s="1"/>
  <c r="M515" i="13"/>
  <c r="U515" i="13"/>
  <c r="V515" i="13"/>
  <c r="L515" i="13" s="1"/>
  <c r="M516" i="13"/>
  <c r="U516" i="13"/>
  <c r="V516" i="13" s="1"/>
  <c r="L516" i="13" s="1"/>
  <c r="P516" i="13" s="1"/>
  <c r="M517" i="13"/>
  <c r="U517" i="13"/>
  <c r="V517" i="13"/>
  <c r="L517" i="13" s="1"/>
  <c r="M518" i="13"/>
  <c r="U518" i="13"/>
  <c r="V518" i="13" s="1"/>
  <c r="L518" i="13" s="1"/>
  <c r="M519" i="13"/>
  <c r="U519" i="13"/>
  <c r="V519" i="13"/>
  <c r="L519" i="13" s="1"/>
  <c r="M520" i="13"/>
  <c r="U520" i="13"/>
  <c r="V520" i="13" s="1"/>
  <c r="L520" i="13" s="1"/>
  <c r="P520" i="13" s="1"/>
  <c r="M521" i="13"/>
  <c r="U521" i="13"/>
  <c r="V521" i="13"/>
  <c r="L521" i="13" s="1"/>
  <c r="M522" i="13"/>
  <c r="U522" i="13"/>
  <c r="V522" i="13" s="1"/>
  <c r="L522" i="13" s="1"/>
  <c r="P522" i="13" s="1"/>
  <c r="M523" i="13"/>
  <c r="U523" i="13"/>
  <c r="V523" i="13"/>
  <c r="L523" i="13" s="1"/>
  <c r="M524" i="13"/>
  <c r="U524" i="13"/>
  <c r="V524" i="13" s="1"/>
  <c r="L524" i="13" s="1"/>
  <c r="P524" i="13" s="1"/>
  <c r="M525" i="13"/>
  <c r="U525" i="13"/>
  <c r="V525" i="13"/>
  <c r="L525" i="13" s="1"/>
  <c r="M526" i="13"/>
  <c r="U526" i="13"/>
  <c r="V526" i="13" s="1"/>
  <c r="L526" i="13" s="1"/>
  <c r="M527" i="13"/>
  <c r="U527" i="13"/>
  <c r="V527" i="13"/>
  <c r="L527" i="13" s="1"/>
  <c r="M528" i="13"/>
  <c r="U528" i="13"/>
  <c r="V528" i="13" s="1"/>
  <c r="L528" i="13" s="1"/>
  <c r="P528" i="13" s="1"/>
  <c r="M529" i="13"/>
  <c r="U529" i="13"/>
  <c r="V529" i="13"/>
  <c r="L529" i="13" s="1"/>
  <c r="M530" i="13"/>
  <c r="U530" i="13"/>
  <c r="V530" i="13" s="1"/>
  <c r="L530" i="13" s="1"/>
  <c r="P530" i="13" s="1"/>
  <c r="M531" i="13"/>
  <c r="U531" i="13"/>
  <c r="V531" i="13"/>
  <c r="L531" i="13" s="1"/>
  <c r="M532" i="13"/>
  <c r="U532" i="13"/>
  <c r="V532" i="13" s="1"/>
  <c r="L532" i="13" s="1"/>
  <c r="P532" i="13" s="1"/>
  <c r="M533" i="13"/>
  <c r="U533" i="13"/>
  <c r="V533" i="13"/>
  <c r="L533" i="13" s="1"/>
  <c r="M534" i="13"/>
  <c r="U534" i="13"/>
  <c r="V534" i="13" s="1"/>
  <c r="L534" i="13" s="1"/>
  <c r="M535" i="13"/>
  <c r="U535" i="13"/>
  <c r="V535" i="13"/>
  <c r="L535" i="13" s="1"/>
  <c r="M536" i="13"/>
  <c r="U536" i="13"/>
  <c r="V536" i="13" s="1"/>
  <c r="L536" i="13" s="1"/>
  <c r="P536" i="13" s="1"/>
  <c r="M537" i="13"/>
  <c r="U537" i="13"/>
  <c r="V537" i="13"/>
  <c r="L537" i="13" s="1"/>
  <c r="M538" i="13"/>
  <c r="U538" i="13"/>
  <c r="V538" i="13" s="1"/>
  <c r="L538" i="13" s="1"/>
  <c r="P538" i="13" s="1"/>
  <c r="M539" i="13"/>
  <c r="U539" i="13"/>
  <c r="V539" i="13"/>
  <c r="L539" i="13" s="1"/>
  <c r="M540" i="13"/>
  <c r="U540" i="13"/>
  <c r="V540" i="13" s="1"/>
  <c r="L540" i="13" s="1"/>
  <c r="P540" i="13" s="1"/>
  <c r="M541" i="13"/>
  <c r="U541" i="13"/>
  <c r="V541" i="13"/>
  <c r="L541" i="13" s="1"/>
  <c r="M542" i="13"/>
  <c r="U542" i="13"/>
  <c r="V542" i="13" s="1"/>
  <c r="L542" i="13" s="1"/>
  <c r="M543" i="13"/>
  <c r="U543" i="13"/>
  <c r="V543" i="13"/>
  <c r="L543" i="13" s="1"/>
  <c r="M544" i="13"/>
  <c r="U544" i="13"/>
  <c r="V544" i="13" s="1"/>
  <c r="L544" i="13" s="1"/>
  <c r="P544" i="13" s="1"/>
  <c r="M545" i="13"/>
  <c r="U545" i="13"/>
  <c r="V545" i="13"/>
  <c r="L545" i="13" s="1"/>
  <c r="M546" i="13"/>
  <c r="U546" i="13"/>
  <c r="V546" i="13" s="1"/>
  <c r="L546" i="13" s="1"/>
  <c r="P546" i="13" s="1"/>
  <c r="M547" i="13"/>
  <c r="U547" i="13"/>
  <c r="V547" i="13"/>
  <c r="L547" i="13" s="1"/>
  <c r="M548" i="13"/>
  <c r="U548" i="13"/>
  <c r="V548" i="13" s="1"/>
  <c r="L548" i="13" s="1"/>
  <c r="P548" i="13" s="1"/>
  <c r="M549" i="13"/>
  <c r="U549" i="13"/>
  <c r="V549" i="13"/>
  <c r="L549" i="13" s="1"/>
  <c r="M550" i="13"/>
  <c r="U550" i="13"/>
  <c r="V550" i="13" s="1"/>
  <c r="L550" i="13" s="1"/>
  <c r="M551" i="13"/>
  <c r="U551" i="13"/>
  <c r="V551" i="13"/>
  <c r="L551" i="13" s="1"/>
  <c r="M552" i="13"/>
  <c r="U552" i="13"/>
  <c r="V552" i="13" s="1"/>
  <c r="L552" i="13" s="1"/>
  <c r="P552" i="13" s="1"/>
  <c r="M553" i="13"/>
  <c r="U553" i="13"/>
  <c r="V553" i="13"/>
  <c r="L553" i="13" s="1"/>
  <c r="M554" i="13"/>
  <c r="U554" i="13"/>
  <c r="V554" i="13" s="1"/>
  <c r="L554" i="13" s="1"/>
  <c r="P554" i="13" s="1"/>
  <c r="M555" i="13"/>
  <c r="U555" i="13"/>
  <c r="V555" i="13"/>
  <c r="L555" i="13" s="1"/>
  <c r="M556" i="13"/>
  <c r="U556" i="13"/>
  <c r="V556" i="13" s="1"/>
  <c r="L556" i="13" s="1"/>
  <c r="P556" i="13" s="1"/>
  <c r="M557" i="13"/>
  <c r="U557" i="13"/>
  <c r="V557" i="13"/>
  <c r="L557" i="13" s="1"/>
  <c r="M558" i="13"/>
  <c r="U558" i="13"/>
  <c r="V558" i="13" s="1"/>
  <c r="L558" i="13" s="1"/>
  <c r="M559" i="13"/>
  <c r="U559" i="13"/>
  <c r="V559" i="13"/>
  <c r="L559" i="13" s="1"/>
  <c r="M560" i="13"/>
  <c r="U560" i="13"/>
  <c r="V560" i="13" s="1"/>
  <c r="L560" i="13" s="1"/>
  <c r="P560" i="13" s="1"/>
  <c r="M561" i="13"/>
  <c r="U561" i="13"/>
  <c r="V561" i="13"/>
  <c r="L561" i="13" s="1"/>
  <c r="M562" i="13"/>
  <c r="U562" i="13"/>
  <c r="V562" i="13" s="1"/>
  <c r="L562" i="13" s="1"/>
  <c r="P562" i="13" s="1"/>
  <c r="M563" i="13"/>
  <c r="U563" i="13"/>
  <c r="V563" i="13"/>
  <c r="L563" i="13" s="1"/>
  <c r="M564" i="13"/>
  <c r="U564" i="13"/>
  <c r="V564" i="13" s="1"/>
  <c r="L564" i="13" s="1"/>
  <c r="P564" i="13" s="1"/>
  <c r="M565" i="13"/>
  <c r="U565" i="13"/>
  <c r="V565" i="13"/>
  <c r="L565" i="13" s="1"/>
  <c r="M566" i="13"/>
  <c r="U566" i="13"/>
  <c r="V566" i="13" s="1"/>
  <c r="L566" i="13" s="1"/>
  <c r="M567" i="13"/>
  <c r="U567" i="13"/>
  <c r="V567" i="13"/>
  <c r="L567" i="13" s="1"/>
  <c r="M568" i="13"/>
  <c r="U568" i="13"/>
  <c r="V568" i="13" s="1"/>
  <c r="L568" i="13" s="1"/>
  <c r="P568" i="13" s="1"/>
  <c r="M569" i="13"/>
  <c r="U569" i="13"/>
  <c r="V569" i="13"/>
  <c r="L569" i="13" s="1"/>
  <c r="M570" i="13"/>
  <c r="U570" i="13"/>
  <c r="V570" i="13" s="1"/>
  <c r="L570" i="13" s="1"/>
  <c r="P570" i="13" s="1"/>
  <c r="M571" i="13"/>
  <c r="U571" i="13"/>
  <c r="V571" i="13"/>
  <c r="L571" i="13" s="1"/>
  <c r="M572" i="13"/>
  <c r="U572" i="13"/>
  <c r="V572" i="13" s="1"/>
  <c r="L572" i="13" s="1"/>
  <c r="P572" i="13" s="1"/>
  <c r="M573" i="13"/>
  <c r="U573" i="13"/>
  <c r="V573" i="13"/>
  <c r="L573" i="13" s="1"/>
  <c r="M574" i="13"/>
  <c r="U574" i="13"/>
  <c r="V574" i="13" s="1"/>
  <c r="L574" i="13" s="1"/>
  <c r="M575" i="13"/>
  <c r="U575" i="13"/>
  <c r="V575" i="13"/>
  <c r="L575" i="13" s="1"/>
  <c r="M576" i="13"/>
  <c r="U576" i="13"/>
  <c r="V576" i="13" s="1"/>
  <c r="L576" i="13" s="1"/>
  <c r="P576" i="13" s="1"/>
  <c r="M577" i="13"/>
  <c r="U577" i="13"/>
  <c r="V577" i="13"/>
  <c r="L577" i="13" s="1"/>
  <c r="M578" i="13"/>
  <c r="U578" i="13"/>
  <c r="V578" i="13" s="1"/>
  <c r="L578" i="13" s="1"/>
  <c r="P578" i="13" s="1"/>
  <c r="M579" i="13"/>
  <c r="U579" i="13"/>
  <c r="V579" i="13"/>
  <c r="L579" i="13" s="1"/>
  <c r="M580" i="13"/>
  <c r="U580" i="13"/>
  <c r="V580" i="13" s="1"/>
  <c r="L580" i="13" s="1"/>
  <c r="P580" i="13" s="1"/>
  <c r="M581" i="13"/>
  <c r="U581" i="13"/>
  <c r="V581" i="13"/>
  <c r="L581" i="13" s="1"/>
  <c r="M582" i="13"/>
  <c r="U582" i="13"/>
  <c r="V582" i="13" s="1"/>
  <c r="L582" i="13" s="1"/>
  <c r="M583" i="13"/>
  <c r="U583" i="13"/>
  <c r="V583" i="13"/>
  <c r="L583" i="13" s="1"/>
  <c r="M584" i="13"/>
  <c r="U584" i="13"/>
  <c r="V584" i="13" s="1"/>
  <c r="L584" i="13" s="1"/>
  <c r="P584" i="13" s="1"/>
  <c r="M585" i="13"/>
  <c r="U585" i="13"/>
  <c r="V585" i="13"/>
  <c r="L585" i="13" s="1"/>
  <c r="M586" i="13"/>
  <c r="U586" i="13"/>
  <c r="V586" i="13" s="1"/>
  <c r="L586" i="13" s="1"/>
  <c r="P586" i="13" s="1"/>
  <c r="M587" i="13"/>
  <c r="U587" i="13"/>
  <c r="V587" i="13"/>
  <c r="L587" i="13" s="1"/>
  <c r="M588" i="13"/>
  <c r="U588" i="13"/>
  <c r="V588" i="13" s="1"/>
  <c r="L588" i="13" s="1"/>
  <c r="P588" i="13" s="1"/>
  <c r="M589" i="13"/>
  <c r="U589" i="13"/>
  <c r="V589" i="13"/>
  <c r="L589" i="13" s="1"/>
  <c r="M590" i="13"/>
  <c r="R590" i="13" s="1"/>
  <c r="U590" i="13"/>
  <c r="V590" i="13" s="1"/>
  <c r="L590" i="13" s="1"/>
  <c r="M591" i="13"/>
  <c r="U591" i="13"/>
  <c r="V591" i="13"/>
  <c r="L591" i="13" s="1"/>
  <c r="M592" i="13"/>
  <c r="U592" i="13"/>
  <c r="V592" i="13" s="1"/>
  <c r="L592" i="13" s="1"/>
  <c r="P592" i="13" s="1"/>
  <c r="M593" i="13"/>
  <c r="U593" i="13"/>
  <c r="V593" i="13"/>
  <c r="L593" i="13" s="1"/>
  <c r="M594" i="13"/>
  <c r="U594" i="13"/>
  <c r="V594" i="13" s="1"/>
  <c r="L594" i="13" s="1"/>
  <c r="P594" i="13" s="1"/>
  <c r="M595" i="13"/>
  <c r="U595" i="13"/>
  <c r="V595" i="13"/>
  <c r="L595" i="13" s="1"/>
  <c r="M596" i="13"/>
  <c r="U596" i="13"/>
  <c r="V596" i="13" s="1"/>
  <c r="L596" i="13" s="1"/>
  <c r="P596" i="13" s="1"/>
  <c r="M597" i="13"/>
  <c r="U597" i="13"/>
  <c r="V597" i="13"/>
  <c r="L597" i="13" s="1"/>
  <c r="M598" i="13"/>
  <c r="U598" i="13"/>
  <c r="V598" i="13" s="1"/>
  <c r="L598" i="13" s="1"/>
  <c r="M599" i="13"/>
  <c r="U599" i="13"/>
  <c r="V599" i="13"/>
  <c r="L599" i="13" s="1"/>
  <c r="M600" i="13"/>
  <c r="U600" i="13"/>
  <c r="V600" i="13" s="1"/>
  <c r="L600" i="13" s="1"/>
  <c r="P600" i="13" s="1"/>
  <c r="M601" i="13"/>
  <c r="U601" i="13"/>
  <c r="V601" i="13"/>
  <c r="L601" i="13" s="1"/>
  <c r="M602" i="13"/>
  <c r="U602" i="13"/>
  <c r="V602" i="13" s="1"/>
  <c r="L602" i="13" s="1"/>
  <c r="P602" i="13" s="1"/>
  <c r="M603" i="13"/>
  <c r="U603" i="13"/>
  <c r="V603" i="13"/>
  <c r="L603" i="13" s="1"/>
  <c r="M604" i="13"/>
  <c r="U604" i="13"/>
  <c r="V604" i="13" s="1"/>
  <c r="L604" i="13" s="1"/>
  <c r="P604" i="13" s="1"/>
  <c r="M605" i="13"/>
  <c r="U605" i="13"/>
  <c r="V605" i="13"/>
  <c r="L605" i="13" s="1"/>
  <c r="M606" i="13"/>
  <c r="U606" i="13"/>
  <c r="V606" i="13" s="1"/>
  <c r="L606" i="13" s="1"/>
  <c r="M607" i="13"/>
  <c r="U607" i="13"/>
  <c r="V607" i="13"/>
  <c r="L607" i="13" s="1"/>
  <c r="M608" i="13"/>
  <c r="U608" i="13"/>
  <c r="V608" i="13" s="1"/>
  <c r="L608" i="13" s="1"/>
  <c r="P608" i="13" s="1"/>
  <c r="M609" i="13"/>
  <c r="U609" i="13"/>
  <c r="V609" i="13"/>
  <c r="L609" i="13" s="1"/>
  <c r="M610" i="13"/>
  <c r="U610" i="13"/>
  <c r="V610" i="13" s="1"/>
  <c r="L610" i="13" s="1"/>
  <c r="P610" i="13" s="1"/>
  <c r="M611" i="13"/>
  <c r="U611" i="13"/>
  <c r="V611" i="13"/>
  <c r="L611" i="13" s="1"/>
  <c r="M612" i="13"/>
  <c r="U612" i="13"/>
  <c r="V612" i="13" s="1"/>
  <c r="L612" i="13" s="1"/>
  <c r="P612" i="13" s="1"/>
  <c r="M613" i="13"/>
  <c r="U613" i="13"/>
  <c r="V613" i="13"/>
  <c r="L613" i="13" s="1"/>
  <c r="M614" i="13"/>
  <c r="U614" i="13"/>
  <c r="V614" i="13" s="1"/>
  <c r="L614" i="13" s="1"/>
  <c r="M615" i="13"/>
  <c r="U615" i="13"/>
  <c r="V615" i="13"/>
  <c r="L615" i="13" s="1"/>
  <c r="M616" i="13"/>
  <c r="U616" i="13"/>
  <c r="V616" i="13" s="1"/>
  <c r="L616" i="13" s="1"/>
  <c r="P616" i="13" s="1"/>
  <c r="M617" i="13"/>
  <c r="U617" i="13"/>
  <c r="V617" i="13"/>
  <c r="L617" i="13" s="1"/>
  <c r="M618" i="13"/>
  <c r="U618" i="13"/>
  <c r="V618" i="13" s="1"/>
  <c r="L618" i="13" s="1"/>
  <c r="P618" i="13" s="1"/>
  <c r="M619" i="13"/>
  <c r="U619" i="13"/>
  <c r="V619" i="13"/>
  <c r="L619" i="13" s="1"/>
  <c r="M620" i="13"/>
  <c r="U620" i="13"/>
  <c r="V620" i="13" s="1"/>
  <c r="L620" i="13" s="1"/>
  <c r="P620" i="13" s="1"/>
  <c r="M621" i="13"/>
  <c r="U621" i="13"/>
  <c r="V621" i="13"/>
  <c r="L621" i="13" s="1"/>
  <c r="M622" i="13"/>
  <c r="U622" i="13"/>
  <c r="V622" i="13" s="1"/>
  <c r="L622" i="13" s="1"/>
  <c r="M623" i="13"/>
  <c r="U623" i="13"/>
  <c r="V623" i="13"/>
  <c r="L623" i="13" s="1"/>
  <c r="M624" i="13"/>
  <c r="U624" i="13"/>
  <c r="V624" i="13" s="1"/>
  <c r="L624" i="13" s="1"/>
  <c r="P624" i="13" s="1"/>
  <c r="M625" i="13"/>
  <c r="U625" i="13"/>
  <c r="V625" i="13"/>
  <c r="L625" i="13" s="1"/>
  <c r="M626" i="13"/>
  <c r="U626" i="13"/>
  <c r="V626" i="13" s="1"/>
  <c r="L626" i="13" s="1"/>
  <c r="P626" i="13" s="1"/>
  <c r="M627" i="13"/>
  <c r="U627" i="13"/>
  <c r="V627" i="13"/>
  <c r="L627" i="13" s="1"/>
  <c r="M628" i="13"/>
  <c r="U628" i="13"/>
  <c r="V628" i="13" s="1"/>
  <c r="L628" i="13" s="1"/>
  <c r="P628" i="13" s="1"/>
  <c r="M629" i="13"/>
  <c r="U629" i="13"/>
  <c r="V629" i="13"/>
  <c r="L629" i="13" s="1"/>
  <c r="M630" i="13"/>
  <c r="U630" i="13"/>
  <c r="V630" i="13" s="1"/>
  <c r="L630" i="13" s="1"/>
  <c r="M631" i="13"/>
  <c r="U631" i="13"/>
  <c r="V631" i="13"/>
  <c r="L631" i="13" s="1"/>
  <c r="M632" i="13"/>
  <c r="U632" i="13"/>
  <c r="V632" i="13" s="1"/>
  <c r="L632" i="13" s="1"/>
  <c r="P632" i="13" s="1"/>
  <c r="M633" i="13"/>
  <c r="U633" i="13"/>
  <c r="V633" i="13"/>
  <c r="L633" i="13" s="1"/>
  <c r="M634" i="13"/>
  <c r="U634" i="13"/>
  <c r="V634" i="13" s="1"/>
  <c r="L634" i="13" s="1"/>
  <c r="P634" i="13" s="1"/>
  <c r="M635" i="13"/>
  <c r="U635" i="13"/>
  <c r="V635" i="13"/>
  <c r="L635" i="13" s="1"/>
  <c r="M636" i="13"/>
  <c r="U636" i="13"/>
  <c r="V636" i="13" s="1"/>
  <c r="L636" i="13" s="1"/>
  <c r="P636" i="13" s="1"/>
  <c r="M637" i="13"/>
  <c r="U637" i="13"/>
  <c r="V637" i="13"/>
  <c r="L637" i="13" s="1"/>
  <c r="M638" i="13"/>
  <c r="U638" i="13"/>
  <c r="V638" i="13" s="1"/>
  <c r="L638" i="13" s="1"/>
  <c r="M639" i="13"/>
  <c r="U639" i="13"/>
  <c r="V639" i="13"/>
  <c r="L639" i="13" s="1"/>
  <c r="M640" i="13"/>
  <c r="U640" i="13"/>
  <c r="V640" i="13" s="1"/>
  <c r="L640" i="13" s="1"/>
  <c r="P640" i="13" s="1"/>
  <c r="M641" i="13"/>
  <c r="U641" i="13"/>
  <c r="V641" i="13"/>
  <c r="L641" i="13" s="1"/>
  <c r="M642" i="13"/>
  <c r="U642" i="13"/>
  <c r="V642" i="13" s="1"/>
  <c r="L642" i="13" s="1"/>
  <c r="P642" i="13" s="1"/>
  <c r="M643" i="13"/>
  <c r="U643" i="13"/>
  <c r="V643" i="13"/>
  <c r="L643" i="13" s="1"/>
  <c r="M644" i="13"/>
  <c r="U644" i="13"/>
  <c r="V644" i="13" s="1"/>
  <c r="L644" i="13" s="1"/>
  <c r="P644" i="13" s="1"/>
  <c r="M645" i="13"/>
  <c r="U645" i="13"/>
  <c r="V645" i="13"/>
  <c r="L645" i="13" s="1"/>
  <c r="M646" i="13"/>
  <c r="U646" i="13"/>
  <c r="V646" i="13" s="1"/>
  <c r="L646" i="13" s="1"/>
  <c r="M647" i="13"/>
  <c r="U647" i="13"/>
  <c r="V647" i="13"/>
  <c r="L647" i="13" s="1"/>
  <c r="M648" i="13"/>
  <c r="U648" i="13"/>
  <c r="V648" i="13" s="1"/>
  <c r="L648" i="13" s="1"/>
  <c r="P648" i="13" s="1"/>
  <c r="M649" i="13"/>
  <c r="U649" i="13"/>
  <c r="V649" i="13"/>
  <c r="L649" i="13" s="1"/>
  <c r="M650" i="13"/>
  <c r="U650" i="13"/>
  <c r="V650" i="13" s="1"/>
  <c r="L650" i="13" s="1"/>
  <c r="P650" i="13" s="1"/>
  <c r="M651" i="13"/>
  <c r="U651" i="13"/>
  <c r="V651" i="13"/>
  <c r="L651" i="13" s="1"/>
  <c r="M652" i="13"/>
  <c r="U652" i="13"/>
  <c r="V652" i="13" s="1"/>
  <c r="L652" i="13" s="1"/>
  <c r="P652" i="13" s="1"/>
  <c r="M653" i="13"/>
  <c r="U653" i="13"/>
  <c r="V653" i="13"/>
  <c r="L653" i="13" s="1"/>
  <c r="M654" i="13"/>
  <c r="U654" i="13"/>
  <c r="V654" i="13" s="1"/>
  <c r="L654" i="13" s="1"/>
  <c r="M655" i="13"/>
  <c r="U655" i="13"/>
  <c r="V655" i="13"/>
  <c r="L655" i="13" s="1"/>
  <c r="M656" i="13"/>
  <c r="U656" i="13"/>
  <c r="V656" i="13" s="1"/>
  <c r="L656" i="13" s="1"/>
  <c r="P656" i="13" s="1"/>
  <c r="M657" i="13"/>
  <c r="U657" i="13"/>
  <c r="V657" i="13"/>
  <c r="L657" i="13" s="1"/>
  <c r="M658" i="13"/>
  <c r="U658" i="13"/>
  <c r="V658" i="13" s="1"/>
  <c r="L658" i="13" s="1"/>
  <c r="P658" i="13" s="1"/>
  <c r="M659" i="13"/>
  <c r="U659" i="13"/>
  <c r="V659" i="13"/>
  <c r="L659" i="13" s="1"/>
  <c r="M660" i="13"/>
  <c r="U660" i="13"/>
  <c r="V660" i="13" s="1"/>
  <c r="L660" i="13" s="1"/>
  <c r="P660" i="13" s="1"/>
  <c r="M661" i="13"/>
  <c r="U661" i="13"/>
  <c r="V661" i="13"/>
  <c r="L661" i="13" s="1"/>
  <c r="M662" i="13"/>
  <c r="U662" i="13"/>
  <c r="V662" i="13" s="1"/>
  <c r="L662" i="13" s="1"/>
  <c r="M663" i="13"/>
  <c r="U663" i="13"/>
  <c r="V663" i="13"/>
  <c r="L663" i="13" s="1"/>
  <c r="M664" i="13"/>
  <c r="U664" i="13"/>
  <c r="V664" i="13" s="1"/>
  <c r="L664" i="13" s="1"/>
  <c r="P664" i="13" s="1"/>
  <c r="M665" i="13"/>
  <c r="U665" i="13"/>
  <c r="V665" i="13"/>
  <c r="L665" i="13" s="1"/>
  <c r="M666" i="13"/>
  <c r="U666" i="13"/>
  <c r="V666" i="13" s="1"/>
  <c r="L666" i="13" s="1"/>
  <c r="P666" i="13" s="1"/>
  <c r="M667" i="13"/>
  <c r="U667" i="13"/>
  <c r="V667" i="13"/>
  <c r="L667" i="13" s="1"/>
  <c r="M668" i="13"/>
  <c r="U668" i="13"/>
  <c r="V668" i="13" s="1"/>
  <c r="L668" i="13" s="1"/>
  <c r="P668" i="13" s="1"/>
  <c r="M669" i="13"/>
  <c r="U669" i="13"/>
  <c r="V669" i="13"/>
  <c r="L669" i="13" s="1"/>
  <c r="M670" i="13"/>
  <c r="U670" i="13"/>
  <c r="V670" i="13" s="1"/>
  <c r="L670" i="13" s="1"/>
  <c r="M671" i="13"/>
  <c r="U671" i="13"/>
  <c r="V671" i="13"/>
  <c r="L671" i="13" s="1"/>
  <c r="M672" i="13"/>
  <c r="U672" i="13"/>
  <c r="V672" i="13" s="1"/>
  <c r="L672" i="13" s="1"/>
  <c r="P672" i="13" s="1"/>
  <c r="M673" i="13"/>
  <c r="U673" i="13"/>
  <c r="V673" i="13"/>
  <c r="L673" i="13" s="1"/>
  <c r="M674" i="13"/>
  <c r="U674" i="13"/>
  <c r="V674" i="13" s="1"/>
  <c r="L674" i="13" s="1"/>
  <c r="P674" i="13" s="1"/>
  <c r="M675" i="13"/>
  <c r="U675" i="13"/>
  <c r="V675" i="13"/>
  <c r="L675" i="13" s="1"/>
  <c r="M676" i="13"/>
  <c r="U676" i="13"/>
  <c r="V676" i="13" s="1"/>
  <c r="L676" i="13" s="1"/>
  <c r="P676" i="13" s="1"/>
  <c r="M677" i="13"/>
  <c r="U677" i="13"/>
  <c r="V677" i="13"/>
  <c r="L677" i="13" s="1"/>
  <c r="M678" i="13"/>
  <c r="U678" i="13"/>
  <c r="V678" i="13" s="1"/>
  <c r="L678" i="13" s="1"/>
  <c r="M679" i="13"/>
  <c r="U679" i="13"/>
  <c r="V679" i="13"/>
  <c r="L679" i="13" s="1"/>
  <c r="M680" i="13"/>
  <c r="U680" i="13"/>
  <c r="V680" i="13" s="1"/>
  <c r="L680" i="13" s="1"/>
  <c r="P680" i="13" s="1"/>
  <c r="M681" i="13"/>
  <c r="U681" i="13"/>
  <c r="V681" i="13"/>
  <c r="L681" i="13" s="1"/>
  <c r="M682" i="13"/>
  <c r="U682" i="13"/>
  <c r="V682" i="13" s="1"/>
  <c r="L682" i="13" s="1"/>
  <c r="P682" i="13" s="1"/>
  <c r="M683" i="13"/>
  <c r="U683" i="13"/>
  <c r="V683" i="13"/>
  <c r="L683" i="13" s="1"/>
  <c r="M684" i="13"/>
  <c r="U684" i="13"/>
  <c r="V684" i="13" s="1"/>
  <c r="L684" i="13" s="1"/>
  <c r="P684" i="13" s="1"/>
  <c r="M685" i="13"/>
  <c r="U685" i="13"/>
  <c r="V685" i="13"/>
  <c r="L685" i="13" s="1"/>
  <c r="M686" i="13"/>
  <c r="U686" i="13"/>
  <c r="V686" i="13" s="1"/>
  <c r="L686" i="13" s="1"/>
  <c r="M687" i="13"/>
  <c r="U687" i="13"/>
  <c r="V687" i="13"/>
  <c r="L687" i="13" s="1"/>
  <c r="M688" i="13"/>
  <c r="U688" i="13"/>
  <c r="V688" i="13" s="1"/>
  <c r="L688" i="13" s="1"/>
  <c r="P688" i="13" s="1"/>
  <c r="M689" i="13"/>
  <c r="U689" i="13"/>
  <c r="V689" i="13"/>
  <c r="L689" i="13" s="1"/>
  <c r="M690" i="13"/>
  <c r="U690" i="13"/>
  <c r="V690" i="13" s="1"/>
  <c r="L690" i="13" s="1"/>
  <c r="P690" i="13" s="1"/>
  <c r="M691" i="13"/>
  <c r="U691" i="13"/>
  <c r="V691" i="13"/>
  <c r="L691" i="13" s="1"/>
  <c r="M692" i="13"/>
  <c r="U692" i="13"/>
  <c r="V692" i="13" s="1"/>
  <c r="L692" i="13" s="1"/>
  <c r="P692" i="13" s="1"/>
  <c r="M693" i="13"/>
  <c r="U693" i="13"/>
  <c r="V693" i="13"/>
  <c r="L693" i="13" s="1"/>
  <c r="M694" i="13"/>
  <c r="U694" i="13"/>
  <c r="V694" i="13" s="1"/>
  <c r="L694" i="13" s="1"/>
  <c r="M695" i="13"/>
  <c r="U695" i="13"/>
  <c r="V695" i="13"/>
  <c r="L695" i="13" s="1"/>
  <c r="M696" i="13"/>
  <c r="U696" i="13"/>
  <c r="V696" i="13" s="1"/>
  <c r="L696" i="13" s="1"/>
  <c r="P696" i="13" s="1"/>
  <c r="M697" i="13"/>
  <c r="U697" i="13"/>
  <c r="V697" i="13"/>
  <c r="L697" i="13" s="1"/>
  <c r="M698" i="13"/>
  <c r="U698" i="13"/>
  <c r="V698" i="13" s="1"/>
  <c r="L698" i="13" s="1"/>
  <c r="P698" i="13" s="1"/>
  <c r="M699" i="13"/>
  <c r="U699" i="13"/>
  <c r="V699" i="13"/>
  <c r="L699" i="13" s="1"/>
  <c r="M700" i="13"/>
  <c r="U700" i="13"/>
  <c r="V700" i="13" s="1"/>
  <c r="L700" i="13" s="1"/>
  <c r="P700" i="13" s="1"/>
  <c r="M701" i="13"/>
  <c r="U701" i="13"/>
  <c r="V701" i="13"/>
  <c r="L701" i="13" s="1"/>
  <c r="M702" i="13"/>
  <c r="U702" i="13"/>
  <c r="V702" i="13" s="1"/>
  <c r="L702" i="13" s="1"/>
  <c r="M703" i="13"/>
  <c r="U703" i="13"/>
  <c r="V703" i="13"/>
  <c r="L703" i="13" s="1"/>
  <c r="M704" i="13"/>
  <c r="U704" i="13"/>
  <c r="V704" i="13" s="1"/>
  <c r="L704" i="13" s="1"/>
  <c r="P704" i="13" s="1"/>
  <c r="M705" i="13"/>
  <c r="U705" i="13"/>
  <c r="V705" i="13"/>
  <c r="L705" i="13" s="1"/>
  <c r="M706" i="13"/>
  <c r="U706" i="13"/>
  <c r="V706" i="13" s="1"/>
  <c r="L706" i="13" s="1"/>
  <c r="P706" i="13" s="1"/>
  <c r="M707" i="13"/>
  <c r="U707" i="13"/>
  <c r="V707" i="13"/>
  <c r="L707" i="13" s="1"/>
  <c r="M708" i="13"/>
  <c r="U708" i="13"/>
  <c r="V708" i="13" s="1"/>
  <c r="L708" i="13" s="1"/>
  <c r="P708" i="13" s="1"/>
  <c r="M709" i="13"/>
  <c r="U709" i="13"/>
  <c r="V709" i="13"/>
  <c r="L709" i="13" s="1"/>
  <c r="M710" i="13"/>
  <c r="U710" i="13"/>
  <c r="V710" i="13" s="1"/>
  <c r="L710" i="13" s="1"/>
  <c r="M711" i="13"/>
  <c r="U711" i="13"/>
  <c r="V711" i="13"/>
  <c r="L711" i="13" s="1"/>
  <c r="M712" i="13"/>
  <c r="U712" i="13"/>
  <c r="V712" i="13" s="1"/>
  <c r="L712" i="13" s="1"/>
  <c r="P712" i="13" s="1"/>
  <c r="M713" i="13"/>
  <c r="U713" i="13"/>
  <c r="V713" i="13"/>
  <c r="L713" i="13" s="1"/>
  <c r="M714" i="13"/>
  <c r="U714" i="13"/>
  <c r="V714" i="13" s="1"/>
  <c r="L714" i="13" s="1"/>
  <c r="P714" i="13" s="1"/>
  <c r="M715" i="13"/>
  <c r="U715" i="13"/>
  <c r="V715" i="13"/>
  <c r="L715" i="13" s="1"/>
  <c r="M716" i="13"/>
  <c r="U716" i="13"/>
  <c r="V716" i="13" s="1"/>
  <c r="L716" i="13" s="1"/>
  <c r="P716" i="13" s="1"/>
  <c r="M717" i="13"/>
  <c r="U717" i="13"/>
  <c r="V717" i="13"/>
  <c r="L717" i="13" s="1"/>
  <c r="M718" i="13"/>
  <c r="U718" i="13"/>
  <c r="V718" i="13" s="1"/>
  <c r="L718" i="13" s="1"/>
  <c r="M719" i="13"/>
  <c r="U719" i="13"/>
  <c r="V719" i="13"/>
  <c r="L719" i="13" s="1"/>
  <c r="M720" i="13"/>
  <c r="U720" i="13"/>
  <c r="V720" i="13" s="1"/>
  <c r="L720" i="13" s="1"/>
  <c r="P720" i="13" s="1"/>
  <c r="M721" i="13"/>
  <c r="U721" i="13"/>
  <c r="V721" i="13"/>
  <c r="L721" i="13" s="1"/>
  <c r="M722" i="13"/>
  <c r="U722" i="13"/>
  <c r="V722" i="13" s="1"/>
  <c r="L722" i="13" s="1"/>
  <c r="P722" i="13" s="1"/>
  <c r="M723" i="13"/>
  <c r="U723" i="13"/>
  <c r="V723" i="13"/>
  <c r="L723" i="13" s="1"/>
  <c r="M724" i="13"/>
  <c r="U724" i="13"/>
  <c r="V724" i="13" s="1"/>
  <c r="L724" i="13" s="1"/>
  <c r="P724" i="13" s="1"/>
  <c r="M725" i="13"/>
  <c r="U725" i="13"/>
  <c r="V725" i="13"/>
  <c r="L725" i="13" s="1"/>
  <c r="M726" i="13"/>
  <c r="U726" i="13"/>
  <c r="V726" i="13" s="1"/>
  <c r="L726" i="13" s="1"/>
  <c r="M727" i="13"/>
  <c r="U727" i="13"/>
  <c r="V727" i="13"/>
  <c r="L727" i="13" s="1"/>
  <c r="M728" i="13"/>
  <c r="U728" i="13"/>
  <c r="V728" i="13" s="1"/>
  <c r="L728" i="13" s="1"/>
  <c r="P728" i="13" s="1"/>
  <c r="M729" i="13"/>
  <c r="U729" i="13"/>
  <c r="V729" i="13"/>
  <c r="L729" i="13" s="1"/>
  <c r="M730" i="13"/>
  <c r="U730" i="13"/>
  <c r="V730" i="13" s="1"/>
  <c r="L730" i="13" s="1"/>
  <c r="P730" i="13" s="1"/>
  <c r="M731" i="13"/>
  <c r="U731" i="13"/>
  <c r="V731" i="13"/>
  <c r="L731" i="13"/>
  <c r="M732" i="13"/>
  <c r="U732" i="13"/>
  <c r="V732" i="13" s="1"/>
  <c r="L732" i="13" s="1"/>
  <c r="P732" i="13" s="1"/>
  <c r="M733" i="13"/>
  <c r="U733" i="13"/>
  <c r="V733" i="13"/>
  <c r="L733" i="13"/>
  <c r="M734" i="13"/>
  <c r="U734" i="13"/>
  <c r="V734" i="13" s="1"/>
  <c r="L734" i="13" s="1"/>
  <c r="P734" i="13" s="1"/>
  <c r="M735" i="13"/>
  <c r="U735" i="13"/>
  <c r="V735" i="13"/>
  <c r="L735" i="13" s="1"/>
  <c r="M736" i="13"/>
  <c r="U736" i="13"/>
  <c r="V736" i="13" s="1"/>
  <c r="L736" i="13" s="1"/>
  <c r="P736" i="13" s="1"/>
  <c r="M737" i="13"/>
  <c r="U737" i="13"/>
  <c r="V737" i="13"/>
  <c r="L737" i="13" s="1"/>
  <c r="M738" i="13"/>
  <c r="U738" i="13"/>
  <c r="V738" i="13" s="1"/>
  <c r="L738" i="13" s="1"/>
  <c r="P738" i="13" s="1"/>
  <c r="M739" i="13"/>
  <c r="U739" i="13"/>
  <c r="V739" i="13"/>
  <c r="L739" i="13" s="1"/>
  <c r="M740" i="13"/>
  <c r="U740" i="13"/>
  <c r="V740" i="13" s="1"/>
  <c r="L740" i="13" s="1"/>
  <c r="P740" i="13" s="1"/>
  <c r="M741" i="13"/>
  <c r="U741" i="13"/>
  <c r="V741" i="13"/>
  <c r="L741" i="13" s="1"/>
  <c r="M742" i="13"/>
  <c r="U742" i="13"/>
  <c r="V742" i="13" s="1"/>
  <c r="L742" i="13" s="1"/>
  <c r="P742" i="13" s="1"/>
  <c r="M743" i="13"/>
  <c r="U743" i="13"/>
  <c r="V743" i="13"/>
  <c r="L743" i="13" s="1"/>
  <c r="M744" i="13"/>
  <c r="U744" i="13"/>
  <c r="V744" i="13" s="1"/>
  <c r="L744" i="13" s="1"/>
  <c r="P744" i="13" s="1"/>
  <c r="M745" i="13"/>
  <c r="U745" i="13"/>
  <c r="V745" i="13"/>
  <c r="L745" i="13" s="1"/>
  <c r="M746" i="13"/>
  <c r="U746" i="13"/>
  <c r="V746" i="13" s="1"/>
  <c r="L746" i="13" s="1"/>
  <c r="P746" i="13" s="1"/>
  <c r="M747" i="13"/>
  <c r="U747" i="13"/>
  <c r="V747" i="13"/>
  <c r="L747" i="13" s="1"/>
  <c r="M748" i="13"/>
  <c r="U748" i="13"/>
  <c r="V748" i="13" s="1"/>
  <c r="L748" i="13" s="1"/>
  <c r="P748" i="13" s="1"/>
  <c r="M749" i="13"/>
  <c r="U749" i="13"/>
  <c r="V749" i="13"/>
  <c r="L749" i="13" s="1"/>
  <c r="M750" i="13"/>
  <c r="U750" i="13"/>
  <c r="V750" i="13" s="1"/>
  <c r="L750" i="13" s="1"/>
  <c r="P750" i="13" s="1"/>
  <c r="M751" i="13"/>
  <c r="U751" i="13"/>
  <c r="V751" i="13"/>
  <c r="L751" i="13" s="1"/>
  <c r="M752" i="13"/>
  <c r="U752" i="13"/>
  <c r="V752" i="13" s="1"/>
  <c r="L752" i="13" s="1"/>
  <c r="P752" i="13" s="1"/>
  <c r="M753" i="13"/>
  <c r="U753" i="13"/>
  <c r="V753" i="13"/>
  <c r="L753" i="13" s="1"/>
  <c r="M754" i="13"/>
  <c r="U754" i="13"/>
  <c r="V754" i="13" s="1"/>
  <c r="L754" i="13" s="1"/>
  <c r="P754" i="13" s="1"/>
  <c r="M755" i="13"/>
  <c r="U755" i="13"/>
  <c r="V755" i="13"/>
  <c r="L755" i="13" s="1"/>
  <c r="M756" i="13"/>
  <c r="U756" i="13"/>
  <c r="V756" i="13" s="1"/>
  <c r="L756" i="13" s="1"/>
  <c r="P756" i="13" s="1"/>
  <c r="M757" i="13"/>
  <c r="U757" i="13"/>
  <c r="V757" i="13"/>
  <c r="L757" i="13" s="1"/>
  <c r="M758" i="13"/>
  <c r="U758" i="13"/>
  <c r="V758" i="13" s="1"/>
  <c r="L758" i="13" s="1"/>
  <c r="P758" i="13" s="1"/>
  <c r="M759" i="13"/>
  <c r="U759" i="13"/>
  <c r="V759" i="13"/>
  <c r="L759" i="13" s="1"/>
  <c r="M760" i="13"/>
  <c r="U760" i="13"/>
  <c r="V760" i="13" s="1"/>
  <c r="L760" i="13" s="1"/>
  <c r="P760" i="13" s="1"/>
  <c r="M761" i="13"/>
  <c r="U761" i="13"/>
  <c r="V761" i="13"/>
  <c r="L761" i="13" s="1"/>
  <c r="M762" i="13"/>
  <c r="U762" i="13"/>
  <c r="V762" i="13" s="1"/>
  <c r="L762" i="13" s="1"/>
  <c r="P762" i="13" s="1"/>
  <c r="M763" i="13"/>
  <c r="U763" i="13"/>
  <c r="V763" i="13"/>
  <c r="L763" i="13" s="1"/>
  <c r="M764" i="13"/>
  <c r="U764" i="13"/>
  <c r="V764" i="13" s="1"/>
  <c r="L764" i="13" s="1"/>
  <c r="M765" i="13"/>
  <c r="U765" i="13"/>
  <c r="V765" i="13" s="1"/>
  <c r="L765" i="13" s="1"/>
  <c r="M766" i="13"/>
  <c r="U766" i="13"/>
  <c r="V766" i="13" s="1"/>
  <c r="L766" i="13"/>
  <c r="M767" i="13"/>
  <c r="U767" i="13"/>
  <c r="V767" i="13"/>
  <c r="L767" i="13" s="1"/>
  <c r="M768" i="13"/>
  <c r="U768" i="13"/>
  <c r="V768" i="13" s="1"/>
  <c r="L768" i="13" s="1"/>
  <c r="M769" i="13"/>
  <c r="U769" i="13"/>
  <c r="V769" i="13" s="1"/>
  <c r="L769" i="13" s="1"/>
  <c r="M770" i="13"/>
  <c r="U770" i="13"/>
  <c r="V770" i="13" s="1"/>
  <c r="L770" i="13"/>
  <c r="P770" i="13" s="1"/>
  <c r="M771" i="13"/>
  <c r="U771" i="13"/>
  <c r="V771" i="13"/>
  <c r="L771" i="13" s="1"/>
  <c r="M772" i="13"/>
  <c r="U772" i="13"/>
  <c r="V772" i="13" s="1"/>
  <c r="L772" i="13" s="1"/>
  <c r="P772" i="13" s="1"/>
  <c r="M773" i="13"/>
  <c r="U773" i="13"/>
  <c r="V773" i="13" s="1"/>
  <c r="L773" i="13"/>
  <c r="M774" i="13"/>
  <c r="U774" i="13"/>
  <c r="V774" i="13" s="1"/>
  <c r="L774" i="13"/>
  <c r="M775" i="13"/>
  <c r="U775" i="13"/>
  <c r="V775" i="13"/>
  <c r="L775" i="13" s="1"/>
  <c r="M776" i="13"/>
  <c r="U776" i="13"/>
  <c r="V776" i="13" s="1"/>
  <c r="L776" i="13" s="1"/>
  <c r="M777" i="13"/>
  <c r="U777" i="13"/>
  <c r="V777" i="13" s="1"/>
  <c r="L777" i="13" s="1"/>
  <c r="M778" i="13"/>
  <c r="U778" i="13"/>
  <c r="V778" i="13" s="1"/>
  <c r="L778" i="13"/>
  <c r="P778" i="13" s="1"/>
  <c r="M779" i="13"/>
  <c r="U779" i="13"/>
  <c r="V779" i="13"/>
  <c r="L779" i="13" s="1"/>
  <c r="M780" i="13"/>
  <c r="U780" i="13"/>
  <c r="V780" i="13" s="1"/>
  <c r="L780" i="13" s="1"/>
  <c r="P780" i="13" s="1"/>
  <c r="M781" i="13"/>
  <c r="U781" i="13"/>
  <c r="V781" i="13" s="1"/>
  <c r="L781" i="13"/>
  <c r="M782" i="13"/>
  <c r="U782" i="13"/>
  <c r="V782" i="13" s="1"/>
  <c r="L782" i="13"/>
  <c r="M783" i="13"/>
  <c r="U783" i="13"/>
  <c r="V783" i="13"/>
  <c r="L783" i="13" s="1"/>
  <c r="M784" i="13"/>
  <c r="U784" i="13"/>
  <c r="V784" i="13" s="1"/>
  <c r="L784" i="13" s="1"/>
  <c r="M785" i="13"/>
  <c r="U785" i="13"/>
  <c r="V785" i="13" s="1"/>
  <c r="L785" i="13" s="1"/>
  <c r="M786" i="13"/>
  <c r="U786" i="13"/>
  <c r="V786" i="13" s="1"/>
  <c r="L786" i="13"/>
  <c r="P786" i="13" s="1"/>
  <c r="M787" i="13"/>
  <c r="U787" i="13"/>
  <c r="V787" i="13"/>
  <c r="L787" i="13" s="1"/>
  <c r="M788" i="13"/>
  <c r="U788" i="13"/>
  <c r="V788" i="13" s="1"/>
  <c r="L788" i="13" s="1"/>
  <c r="P788" i="13" s="1"/>
  <c r="M789" i="13"/>
  <c r="U789" i="13"/>
  <c r="V789" i="13" s="1"/>
  <c r="L789" i="13" s="1"/>
  <c r="M790" i="13"/>
  <c r="U790" i="13"/>
  <c r="V790" i="13" s="1"/>
  <c r="L790" i="13"/>
  <c r="M791" i="13"/>
  <c r="U791" i="13"/>
  <c r="V791" i="13"/>
  <c r="L791" i="13" s="1"/>
  <c r="M792" i="13"/>
  <c r="U792" i="13"/>
  <c r="V792" i="13" s="1"/>
  <c r="L792" i="13" s="1"/>
  <c r="M793" i="13"/>
  <c r="U793" i="13"/>
  <c r="V793" i="13" s="1"/>
  <c r="L793" i="13" s="1"/>
  <c r="M794" i="13"/>
  <c r="U794" i="13"/>
  <c r="V794" i="13" s="1"/>
  <c r="L794" i="13"/>
  <c r="P794" i="13" s="1"/>
  <c r="M795" i="13"/>
  <c r="U795" i="13"/>
  <c r="V795" i="13"/>
  <c r="L795" i="13" s="1"/>
  <c r="M796" i="13"/>
  <c r="U796" i="13"/>
  <c r="V796" i="13" s="1"/>
  <c r="L796" i="13" s="1"/>
  <c r="M797" i="13"/>
  <c r="U797" i="13"/>
  <c r="V797" i="13" s="1"/>
  <c r="L797" i="13" s="1"/>
  <c r="M798" i="13"/>
  <c r="U798" i="13"/>
  <c r="V798" i="13" s="1"/>
  <c r="L798" i="13"/>
  <c r="M799" i="13"/>
  <c r="U799" i="13"/>
  <c r="V799" i="13"/>
  <c r="L799" i="13" s="1"/>
  <c r="M800" i="13"/>
  <c r="U800" i="13"/>
  <c r="V800" i="13" s="1"/>
  <c r="L800" i="13" s="1"/>
  <c r="M801" i="13"/>
  <c r="U801" i="13"/>
  <c r="V801" i="13" s="1"/>
  <c r="L801" i="13" s="1"/>
  <c r="M802" i="13"/>
  <c r="U802" i="13"/>
  <c r="V802" i="13" s="1"/>
  <c r="L802" i="13"/>
  <c r="P802" i="13" s="1"/>
  <c r="M803" i="13"/>
  <c r="U803" i="13"/>
  <c r="V803" i="13"/>
  <c r="L803" i="13" s="1"/>
  <c r="M804" i="13"/>
  <c r="U804" i="13"/>
  <c r="V804" i="13" s="1"/>
  <c r="L804" i="13" s="1"/>
  <c r="P804" i="13" s="1"/>
  <c r="M805" i="13"/>
  <c r="U805" i="13"/>
  <c r="V805" i="13" s="1"/>
  <c r="L805" i="13"/>
  <c r="M806" i="13"/>
  <c r="U806" i="13"/>
  <c r="V806" i="13" s="1"/>
  <c r="L806" i="13"/>
  <c r="M807" i="13"/>
  <c r="U807" i="13"/>
  <c r="V807" i="13"/>
  <c r="L807" i="13" s="1"/>
  <c r="M808" i="13"/>
  <c r="U808" i="13"/>
  <c r="V808" i="13" s="1"/>
  <c r="L808" i="13" s="1"/>
  <c r="M809" i="13"/>
  <c r="U809" i="13"/>
  <c r="V809" i="13" s="1"/>
  <c r="L809" i="13" s="1"/>
  <c r="M810" i="13"/>
  <c r="U810" i="13"/>
  <c r="V810" i="13" s="1"/>
  <c r="L810" i="13"/>
  <c r="P810" i="13" s="1"/>
  <c r="M811" i="13"/>
  <c r="U811" i="13"/>
  <c r="V811" i="13"/>
  <c r="L811" i="13" s="1"/>
  <c r="M812" i="13"/>
  <c r="U812" i="13"/>
  <c r="V812" i="13" s="1"/>
  <c r="L812" i="13" s="1"/>
  <c r="P812" i="13" s="1"/>
  <c r="M813" i="13"/>
  <c r="U813" i="13"/>
  <c r="V813" i="13" s="1"/>
  <c r="L813" i="13"/>
  <c r="M814" i="13"/>
  <c r="U814" i="13"/>
  <c r="V814" i="13" s="1"/>
  <c r="L814" i="13"/>
  <c r="M815" i="13"/>
  <c r="U815" i="13"/>
  <c r="V815" i="13"/>
  <c r="L815" i="13" s="1"/>
  <c r="M816" i="13"/>
  <c r="U816" i="13"/>
  <c r="V816" i="13" s="1"/>
  <c r="L816" i="13" s="1"/>
  <c r="M817" i="13"/>
  <c r="U817" i="13"/>
  <c r="V817" i="13" s="1"/>
  <c r="L817" i="13" s="1"/>
  <c r="M818" i="13"/>
  <c r="U818" i="13"/>
  <c r="V818" i="13" s="1"/>
  <c r="L818" i="13"/>
  <c r="P818" i="13" s="1"/>
  <c r="M819" i="13"/>
  <c r="U819" i="13"/>
  <c r="V819" i="13"/>
  <c r="L819" i="13" s="1"/>
  <c r="M820" i="13"/>
  <c r="U820" i="13"/>
  <c r="V820" i="13" s="1"/>
  <c r="L820" i="13" s="1"/>
  <c r="P820" i="13" s="1"/>
  <c r="M821" i="13"/>
  <c r="U821" i="13"/>
  <c r="V821" i="13" s="1"/>
  <c r="L821" i="13" s="1"/>
  <c r="M822" i="13"/>
  <c r="U822" i="13"/>
  <c r="V822" i="13" s="1"/>
  <c r="L822" i="13"/>
  <c r="M823" i="13"/>
  <c r="U823" i="13"/>
  <c r="V823" i="13"/>
  <c r="L823" i="13" s="1"/>
  <c r="M824" i="13"/>
  <c r="U824" i="13"/>
  <c r="V824" i="13" s="1"/>
  <c r="L824" i="13" s="1"/>
  <c r="M825" i="13"/>
  <c r="U825" i="13"/>
  <c r="V825" i="13" s="1"/>
  <c r="L825" i="13" s="1"/>
  <c r="M826" i="13"/>
  <c r="U826" i="13"/>
  <c r="V826" i="13" s="1"/>
  <c r="L826" i="13"/>
  <c r="P826" i="13" s="1"/>
  <c r="M827" i="13"/>
  <c r="U827" i="13"/>
  <c r="V827" i="13"/>
  <c r="L827" i="13" s="1"/>
  <c r="M828" i="13"/>
  <c r="U828" i="13"/>
  <c r="V828" i="13" s="1"/>
  <c r="L828" i="13" s="1"/>
  <c r="M829" i="13"/>
  <c r="U829" i="13"/>
  <c r="V829" i="13" s="1"/>
  <c r="L829" i="13" s="1"/>
  <c r="M830" i="13"/>
  <c r="U830" i="13"/>
  <c r="V830" i="13" s="1"/>
  <c r="L830" i="13"/>
  <c r="M831" i="13"/>
  <c r="U831" i="13"/>
  <c r="V831" i="13"/>
  <c r="L831" i="13" s="1"/>
  <c r="M832" i="13"/>
  <c r="U832" i="13"/>
  <c r="V832" i="13" s="1"/>
  <c r="L832" i="13" s="1"/>
  <c r="M833" i="13"/>
  <c r="U833" i="13"/>
  <c r="V833" i="13" s="1"/>
  <c r="L833" i="13" s="1"/>
  <c r="M834" i="13"/>
  <c r="U834" i="13"/>
  <c r="V834" i="13" s="1"/>
  <c r="L834" i="13"/>
  <c r="P834" i="13" s="1"/>
  <c r="M835" i="13"/>
  <c r="U835" i="13"/>
  <c r="V835" i="13"/>
  <c r="L835" i="13" s="1"/>
  <c r="M836" i="13"/>
  <c r="U836" i="13"/>
  <c r="V836" i="13" s="1"/>
  <c r="L836" i="13" s="1"/>
  <c r="P836" i="13" s="1"/>
  <c r="M837" i="13"/>
  <c r="U837" i="13"/>
  <c r="V837" i="13" s="1"/>
  <c r="L837" i="13"/>
  <c r="M838" i="13"/>
  <c r="U838" i="13"/>
  <c r="V838" i="13" s="1"/>
  <c r="L838" i="13"/>
  <c r="M839" i="13"/>
  <c r="U839" i="13"/>
  <c r="V839" i="13"/>
  <c r="L839" i="13" s="1"/>
  <c r="M840" i="13"/>
  <c r="U840" i="13"/>
  <c r="V840" i="13" s="1"/>
  <c r="L840" i="13" s="1"/>
  <c r="M841" i="13"/>
  <c r="U841" i="13"/>
  <c r="V841" i="13" s="1"/>
  <c r="L841" i="13" s="1"/>
  <c r="M842" i="13"/>
  <c r="U842" i="13"/>
  <c r="V842" i="13" s="1"/>
  <c r="L842" i="13"/>
  <c r="P842" i="13" s="1"/>
  <c r="M843" i="13"/>
  <c r="U843" i="13"/>
  <c r="V843" i="13"/>
  <c r="L843" i="13" s="1"/>
  <c r="M844" i="13"/>
  <c r="U844" i="13"/>
  <c r="V844" i="13" s="1"/>
  <c r="L844" i="13" s="1"/>
  <c r="P844" i="13" s="1"/>
  <c r="M845" i="13"/>
  <c r="U845" i="13"/>
  <c r="V845" i="13" s="1"/>
  <c r="L845" i="13"/>
  <c r="M846" i="13"/>
  <c r="U846" i="13"/>
  <c r="V846" i="13" s="1"/>
  <c r="L846" i="13"/>
  <c r="M847" i="13"/>
  <c r="U847" i="13"/>
  <c r="V847" i="13"/>
  <c r="L847" i="13" s="1"/>
  <c r="M848" i="13"/>
  <c r="U848" i="13"/>
  <c r="V848" i="13" s="1"/>
  <c r="L848" i="13" s="1"/>
  <c r="M849" i="13"/>
  <c r="U849" i="13"/>
  <c r="V849" i="13" s="1"/>
  <c r="L849" i="13" s="1"/>
  <c r="M850" i="13"/>
  <c r="U850" i="13"/>
  <c r="V850" i="13" s="1"/>
  <c r="L850" i="13"/>
  <c r="P850" i="13" s="1"/>
  <c r="M851" i="13"/>
  <c r="U851" i="13"/>
  <c r="V851" i="13"/>
  <c r="L851" i="13" s="1"/>
  <c r="M852" i="13"/>
  <c r="U852" i="13"/>
  <c r="V852" i="13" s="1"/>
  <c r="L852" i="13" s="1"/>
  <c r="P852" i="13" s="1"/>
  <c r="M853" i="13"/>
  <c r="U853" i="13"/>
  <c r="V853" i="13" s="1"/>
  <c r="L853" i="13" s="1"/>
  <c r="M854" i="13"/>
  <c r="U854" i="13"/>
  <c r="V854" i="13" s="1"/>
  <c r="L854" i="13"/>
  <c r="M855" i="13"/>
  <c r="U855" i="13"/>
  <c r="V855" i="13"/>
  <c r="L855" i="13" s="1"/>
  <c r="M856" i="13"/>
  <c r="U856" i="13"/>
  <c r="V856" i="13" s="1"/>
  <c r="L856" i="13" s="1"/>
  <c r="M857" i="13"/>
  <c r="U857" i="13"/>
  <c r="V857" i="13" s="1"/>
  <c r="L857" i="13" s="1"/>
  <c r="M858" i="13"/>
  <c r="U858" i="13"/>
  <c r="V858" i="13" s="1"/>
  <c r="L858" i="13"/>
  <c r="P858" i="13" s="1"/>
  <c r="M859" i="13"/>
  <c r="U859" i="13"/>
  <c r="V859" i="13"/>
  <c r="L859" i="13" s="1"/>
  <c r="M860" i="13"/>
  <c r="U860" i="13"/>
  <c r="V860" i="13" s="1"/>
  <c r="L860" i="13" s="1"/>
  <c r="M861" i="13"/>
  <c r="U861" i="13"/>
  <c r="V861" i="13" s="1"/>
  <c r="L861" i="13" s="1"/>
  <c r="M862" i="13"/>
  <c r="U862" i="13"/>
  <c r="V862" i="13" s="1"/>
  <c r="L862" i="13"/>
  <c r="M863" i="13"/>
  <c r="U863" i="13"/>
  <c r="V863" i="13"/>
  <c r="L863" i="13" s="1"/>
  <c r="M864" i="13"/>
  <c r="U864" i="13"/>
  <c r="V864" i="13" s="1"/>
  <c r="L864" i="13" s="1"/>
  <c r="M865" i="13"/>
  <c r="U865" i="13"/>
  <c r="V865" i="13" s="1"/>
  <c r="L865" i="13" s="1"/>
  <c r="M866" i="13"/>
  <c r="U866" i="13"/>
  <c r="V866" i="13" s="1"/>
  <c r="L866" i="13"/>
  <c r="P866" i="13" s="1"/>
  <c r="M867" i="13"/>
  <c r="U867" i="13"/>
  <c r="V867" i="13"/>
  <c r="L867" i="13" s="1"/>
  <c r="M868" i="13"/>
  <c r="U868" i="13"/>
  <c r="V868" i="13" s="1"/>
  <c r="L868" i="13" s="1"/>
  <c r="P868" i="13" s="1"/>
  <c r="M869" i="13"/>
  <c r="U869" i="13"/>
  <c r="V869" i="13" s="1"/>
  <c r="L869" i="13"/>
  <c r="M870" i="13"/>
  <c r="U870" i="13"/>
  <c r="V870" i="13" s="1"/>
  <c r="L870" i="13"/>
  <c r="M871" i="13"/>
  <c r="U871" i="13"/>
  <c r="V871" i="13"/>
  <c r="L871" i="13" s="1"/>
  <c r="M872" i="13"/>
  <c r="U872" i="13"/>
  <c r="V872" i="13" s="1"/>
  <c r="L872" i="13" s="1"/>
  <c r="M873" i="13"/>
  <c r="U873" i="13"/>
  <c r="V873" i="13" s="1"/>
  <c r="L873" i="13" s="1"/>
  <c r="M874" i="13"/>
  <c r="U874" i="13"/>
  <c r="V874" i="13" s="1"/>
  <c r="L874" i="13"/>
  <c r="P874" i="13" s="1"/>
  <c r="M875" i="13"/>
  <c r="U875" i="13"/>
  <c r="V875" i="13"/>
  <c r="L875" i="13" s="1"/>
  <c r="M876" i="13"/>
  <c r="U876" i="13"/>
  <c r="V876" i="13" s="1"/>
  <c r="L876" i="13" s="1"/>
  <c r="P876" i="13" s="1"/>
  <c r="M877" i="13"/>
  <c r="U877" i="13"/>
  <c r="V877" i="13" s="1"/>
  <c r="L877" i="13"/>
  <c r="M878" i="13"/>
  <c r="U878" i="13"/>
  <c r="V878" i="13" s="1"/>
  <c r="L878" i="13"/>
  <c r="M879" i="13"/>
  <c r="U879" i="13"/>
  <c r="V879" i="13"/>
  <c r="L879" i="13" s="1"/>
  <c r="M880" i="13"/>
  <c r="U880" i="13"/>
  <c r="V880" i="13" s="1"/>
  <c r="L880" i="13" s="1"/>
  <c r="M881" i="13"/>
  <c r="U881" i="13"/>
  <c r="V881" i="13" s="1"/>
  <c r="L881" i="13" s="1"/>
  <c r="M882" i="13"/>
  <c r="U882" i="13"/>
  <c r="V882" i="13" s="1"/>
  <c r="L882" i="13"/>
  <c r="P882" i="13" s="1"/>
  <c r="M883" i="13"/>
  <c r="U883" i="13"/>
  <c r="V883" i="13"/>
  <c r="L883" i="13" s="1"/>
  <c r="M884" i="13"/>
  <c r="U884" i="13"/>
  <c r="V884" i="13" s="1"/>
  <c r="L884" i="13" s="1"/>
  <c r="P884" i="13" s="1"/>
  <c r="M885" i="13"/>
  <c r="U885" i="13"/>
  <c r="V885" i="13" s="1"/>
  <c r="L885" i="13" s="1"/>
  <c r="M886" i="13"/>
  <c r="U886" i="13"/>
  <c r="V886" i="13" s="1"/>
  <c r="L886" i="13"/>
  <c r="M887" i="13"/>
  <c r="U887" i="13"/>
  <c r="V887" i="13"/>
  <c r="L887" i="13" s="1"/>
  <c r="M888" i="13"/>
  <c r="U888" i="13"/>
  <c r="V888" i="13" s="1"/>
  <c r="L888" i="13" s="1"/>
  <c r="M889" i="13"/>
  <c r="U889" i="13"/>
  <c r="V889" i="13" s="1"/>
  <c r="L889" i="13" s="1"/>
  <c r="M890" i="13"/>
  <c r="U890" i="13"/>
  <c r="V890" i="13" s="1"/>
  <c r="L890" i="13"/>
  <c r="P890" i="13" s="1"/>
  <c r="M891" i="13"/>
  <c r="U891" i="13"/>
  <c r="V891" i="13"/>
  <c r="L891" i="13" s="1"/>
  <c r="M892" i="13"/>
  <c r="U892" i="13"/>
  <c r="V892" i="13" s="1"/>
  <c r="L892" i="13" s="1"/>
  <c r="M893" i="13"/>
  <c r="U893" i="13"/>
  <c r="V893" i="13" s="1"/>
  <c r="L893" i="13" s="1"/>
  <c r="M894" i="13"/>
  <c r="U894" i="13"/>
  <c r="V894" i="13" s="1"/>
  <c r="L894" i="13"/>
  <c r="M895" i="13"/>
  <c r="U895" i="13"/>
  <c r="V895" i="13"/>
  <c r="L895" i="13" s="1"/>
  <c r="M896" i="13"/>
  <c r="U896" i="13"/>
  <c r="V896" i="13" s="1"/>
  <c r="L896" i="13" s="1"/>
  <c r="M897" i="13"/>
  <c r="U897" i="13"/>
  <c r="V897" i="13" s="1"/>
  <c r="L897" i="13" s="1"/>
  <c r="M898" i="13"/>
  <c r="U898" i="13"/>
  <c r="V898" i="13" s="1"/>
  <c r="L898" i="13"/>
  <c r="P898" i="13" s="1"/>
  <c r="M899" i="13"/>
  <c r="U899" i="13"/>
  <c r="V899" i="13"/>
  <c r="L899" i="13" s="1"/>
  <c r="M900" i="13"/>
  <c r="U900" i="13"/>
  <c r="V900" i="13" s="1"/>
  <c r="L900" i="13" s="1"/>
  <c r="P900" i="13" s="1"/>
  <c r="M901" i="13"/>
  <c r="U901" i="13"/>
  <c r="V901" i="13" s="1"/>
  <c r="L901" i="13"/>
  <c r="M902" i="13"/>
  <c r="U902" i="13"/>
  <c r="V902" i="13" s="1"/>
  <c r="L902" i="13"/>
  <c r="M903" i="13"/>
  <c r="U903" i="13"/>
  <c r="V903" i="13"/>
  <c r="L903" i="13" s="1"/>
  <c r="M904" i="13"/>
  <c r="U904" i="13"/>
  <c r="V904" i="13" s="1"/>
  <c r="L904" i="13" s="1"/>
  <c r="M905" i="13"/>
  <c r="U905" i="13"/>
  <c r="V905" i="13" s="1"/>
  <c r="L905" i="13" s="1"/>
  <c r="M906" i="13"/>
  <c r="U906" i="13"/>
  <c r="V906" i="13" s="1"/>
  <c r="L906" i="13"/>
  <c r="P906" i="13" s="1"/>
  <c r="M907" i="13"/>
  <c r="U907" i="13"/>
  <c r="V907" i="13"/>
  <c r="L907" i="13" s="1"/>
  <c r="M908" i="13"/>
  <c r="U908" i="13"/>
  <c r="V908" i="13" s="1"/>
  <c r="L908" i="13" s="1"/>
  <c r="P908" i="13" s="1"/>
  <c r="M909" i="13"/>
  <c r="U909" i="13"/>
  <c r="V909" i="13" s="1"/>
  <c r="L909" i="13"/>
  <c r="M910" i="13"/>
  <c r="U910" i="13"/>
  <c r="V910" i="13" s="1"/>
  <c r="L910" i="13"/>
  <c r="M911" i="13"/>
  <c r="U911" i="13"/>
  <c r="V911" i="13"/>
  <c r="L911" i="13" s="1"/>
  <c r="M912" i="13"/>
  <c r="U912" i="13"/>
  <c r="V912" i="13" s="1"/>
  <c r="L912" i="13" s="1"/>
  <c r="M913" i="13"/>
  <c r="U913" i="13"/>
  <c r="V913" i="13" s="1"/>
  <c r="L913" i="13" s="1"/>
  <c r="M914" i="13"/>
  <c r="U914" i="13"/>
  <c r="V914" i="13" s="1"/>
  <c r="L914" i="13"/>
  <c r="P914" i="13" s="1"/>
  <c r="M915" i="13"/>
  <c r="U915" i="13"/>
  <c r="V915" i="13"/>
  <c r="L915" i="13" s="1"/>
  <c r="M916" i="13"/>
  <c r="U916" i="13"/>
  <c r="V916" i="13" s="1"/>
  <c r="L916" i="13" s="1"/>
  <c r="P916" i="13" s="1"/>
  <c r="M917" i="13"/>
  <c r="U917" i="13"/>
  <c r="V917" i="13" s="1"/>
  <c r="L917" i="13" s="1"/>
  <c r="M918" i="13"/>
  <c r="U918" i="13"/>
  <c r="V918" i="13" s="1"/>
  <c r="L918" i="13"/>
  <c r="M919" i="13"/>
  <c r="U919" i="13"/>
  <c r="V919" i="13"/>
  <c r="L919" i="13" s="1"/>
  <c r="M920" i="13"/>
  <c r="U920" i="13"/>
  <c r="V920" i="13" s="1"/>
  <c r="L920" i="13" s="1"/>
  <c r="M921" i="13"/>
  <c r="U921" i="13"/>
  <c r="V921" i="13" s="1"/>
  <c r="L921" i="13" s="1"/>
  <c r="M922" i="13"/>
  <c r="U922" i="13"/>
  <c r="V922" i="13" s="1"/>
  <c r="L922" i="13"/>
  <c r="P922" i="13" s="1"/>
  <c r="M923" i="13"/>
  <c r="U923" i="13"/>
  <c r="V923" i="13"/>
  <c r="L923" i="13" s="1"/>
  <c r="M924" i="13"/>
  <c r="U924" i="13"/>
  <c r="V924" i="13" s="1"/>
  <c r="L924" i="13" s="1"/>
  <c r="M925" i="13"/>
  <c r="U925" i="13"/>
  <c r="V925" i="13" s="1"/>
  <c r="L925" i="13" s="1"/>
  <c r="M926" i="13"/>
  <c r="U926" i="13"/>
  <c r="V926" i="13" s="1"/>
  <c r="L926" i="13"/>
  <c r="M927" i="13"/>
  <c r="U927" i="13"/>
  <c r="V927" i="13"/>
  <c r="L927" i="13" s="1"/>
  <c r="M928" i="13"/>
  <c r="U928" i="13"/>
  <c r="V928" i="13" s="1"/>
  <c r="L928" i="13" s="1"/>
  <c r="M929" i="13"/>
  <c r="U929" i="13"/>
  <c r="V929" i="13" s="1"/>
  <c r="L929" i="13" s="1"/>
  <c r="M930" i="13"/>
  <c r="U930" i="13"/>
  <c r="V930" i="13" s="1"/>
  <c r="L930" i="13"/>
  <c r="P930" i="13" s="1"/>
  <c r="M931" i="13"/>
  <c r="U931" i="13"/>
  <c r="V931" i="13"/>
  <c r="L931" i="13" s="1"/>
  <c r="M932" i="13"/>
  <c r="U932" i="13"/>
  <c r="V932" i="13" s="1"/>
  <c r="L932" i="13" s="1"/>
  <c r="P932" i="13" s="1"/>
  <c r="M933" i="13"/>
  <c r="U933" i="13"/>
  <c r="V933" i="13" s="1"/>
  <c r="L933" i="13"/>
  <c r="M934" i="13"/>
  <c r="U934" i="13"/>
  <c r="V934" i="13" s="1"/>
  <c r="L934" i="13"/>
  <c r="M935" i="13"/>
  <c r="U935" i="13"/>
  <c r="V935" i="13"/>
  <c r="L935" i="13" s="1"/>
  <c r="M936" i="13"/>
  <c r="U936" i="13"/>
  <c r="V936" i="13" s="1"/>
  <c r="L936" i="13" s="1"/>
  <c r="M937" i="13"/>
  <c r="U937" i="13"/>
  <c r="V937" i="13" s="1"/>
  <c r="L937" i="13" s="1"/>
  <c r="M938" i="13"/>
  <c r="U938" i="13"/>
  <c r="V938" i="13" s="1"/>
  <c r="L938" i="13"/>
  <c r="P938" i="13" s="1"/>
  <c r="M939" i="13"/>
  <c r="U939" i="13"/>
  <c r="V939" i="13"/>
  <c r="L939" i="13" s="1"/>
  <c r="M940" i="13"/>
  <c r="U940" i="13"/>
  <c r="V940" i="13" s="1"/>
  <c r="L940" i="13" s="1"/>
  <c r="P940" i="13" s="1"/>
  <c r="M941" i="13"/>
  <c r="U941" i="13"/>
  <c r="V941" i="13" s="1"/>
  <c r="L941" i="13"/>
  <c r="M942" i="13"/>
  <c r="U942" i="13"/>
  <c r="V942" i="13" s="1"/>
  <c r="L942" i="13"/>
  <c r="M943" i="13"/>
  <c r="U943" i="13"/>
  <c r="V943" i="13"/>
  <c r="L943" i="13" s="1"/>
  <c r="M944" i="13"/>
  <c r="U944" i="13"/>
  <c r="V944" i="13" s="1"/>
  <c r="L944" i="13" s="1"/>
  <c r="M945" i="13"/>
  <c r="U945" i="13"/>
  <c r="V945" i="13" s="1"/>
  <c r="L945" i="13" s="1"/>
  <c r="M946" i="13"/>
  <c r="U946" i="13"/>
  <c r="V946" i="13" s="1"/>
  <c r="L946" i="13"/>
  <c r="P946" i="13" s="1"/>
  <c r="M947" i="13"/>
  <c r="U947" i="13"/>
  <c r="V947" i="13"/>
  <c r="L947" i="13" s="1"/>
  <c r="M948" i="13"/>
  <c r="U948" i="13"/>
  <c r="V948" i="13" s="1"/>
  <c r="L948" i="13" s="1"/>
  <c r="P948" i="13" s="1"/>
  <c r="M949" i="13"/>
  <c r="U949" i="13"/>
  <c r="V949" i="13" s="1"/>
  <c r="L949" i="13" s="1"/>
  <c r="M950" i="13"/>
  <c r="U950" i="13"/>
  <c r="V950" i="13" s="1"/>
  <c r="L950" i="13"/>
  <c r="M951" i="13"/>
  <c r="U951" i="13"/>
  <c r="V951" i="13"/>
  <c r="L951" i="13" s="1"/>
  <c r="M952" i="13"/>
  <c r="U952" i="13"/>
  <c r="V952" i="13" s="1"/>
  <c r="L952" i="13" s="1"/>
  <c r="M953" i="13"/>
  <c r="U953" i="13"/>
  <c r="V953" i="13" s="1"/>
  <c r="L953" i="13" s="1"/>
  <c r="M954" i="13"/>
  <c r="U954" i="13"/>
  <c r="V954" i="13" s="1"/>
  <c r="L954" i="13"/>
  <c r="P954" i="13" s="1"/>
  <c r="M955" i="13"/>
  <c r="U955" i="13"/>
  <c r="V955" i="13"/>
  <c r="L955" i="13" s="1"/>
  <c r="M956" i="13"/>
  <c r="U956" i="13"/>
  <c r="V956" i="13" s="1"/>
  <c r="L956" i="13" s="1"/>
  <c r="M957" i="13"/>
  <c r="U957" i="13"/>
  <c r="V957" i="13" s="1"/>
  <c r="L957" i="13" s="1"/>
  <c r="M958" i="13"/>
  <c r="U958" i="13"/>
  <c r="V958" i="13" s="1"/>
  <c r="L958" i="13"/>
  <c r="M959" i="13"/>
  <c r="U959" i="13"/>
  <c r="V959" i="13"/>
  <c r="L959" i="13" s="1"/>
  <c r="M960" i="13"/>
  <c r="U960" i="13"/>
  <c r="V960" i="13" s="1"/>
  <c r="L960" i="13" s="1"/>
  <c r="M961" i="13"/>
  <c r="U961" i="13"/>
  <c r="V961" i="13" s="1"/>
  <c r="L961" i="13" s="1"/>
  <c r="M962" i="13"/>
  <c r="U962" i="13"/>
  <c r="V962" i="13" s="1"/>
  <c r="L962" i="13"/>
  <c r="P962" i="13" s="1"/>
  <c r="M963" i="13"/>
  <c r="U963" i="13"/>
  <c r="V963" i="13"/>
  <c r="L963" i="13" s="1"/>
  <c r="M964" i="13"/>
  <c r="U964" i="13"/>
  <c r="V964" i="13" s="1"/>
  <c r="L964" i="13" s="1"/>
  <c r="P964" i="13" s="1"/>
  <c r="M965" i="13"/>
  <c r="U965" i="13"/>
  <c r="V965" i="13" s="1"/>
  <c r="L965" i="13"/>
  <c r="M966" i="13"/>
  <c r="U966" i="13"/>
  <c r="V966" i="13" s="1"/>
  <c r="L966" i="13"/>
  <c r="M967" i="13"/>
  <c r="U967" i="13"/>
  <c r="V967" i="13"/>
  <c r="L967" i="13" s="1"/>
  <c r="M968" i="13"/>
  <c r="U968" i="13"/>
  <c r="V968" i="13" s="1"/>
  <c r="L968" i="13" s="1"/>
  <c r="M969" i="13"/>
  <c r="U969" i="13"/>
  <c r="V969" i="13" s="1"/>
  <c r="L969" i="13" s="1"/>
  <c r="M970" i="13"/>
  <c r="U970" i="13"/>
  <c r="V970" i="13" s="1"/>
  <c r="L970" i="13"/>
  <c r="P970" i="13" s="1"/>
  <c r="M971" i="13"/>
  <c r="U971" i="13"/>
  <c r="V971" i="13"/>
  <c r="L971" i="13" s="1"/>
  <c r="M972" i="13"/>
  <c r="U972" i="13"/>
  <c r="V972" i="13" s="1"/>
  <c r="L972" i="13" s="1"/>
  <c r="P972" i="13" s="1"/>
  <c r="M973" i="13"/>
  <c r="U973" i="13"/>
  <c r="V973" i="13" s="1"/>
  <c r="L973" i="13"/>
  <c r="M974" i="13"/>
  <c r="U974" i="13"/>
  <c r="V974" i="13" s="1"/>
  <c r="L974" i="13"/>
  <c r="M975" i="13"/>
  <c r="U975" i="13"/>
  <c r="V975" i="13"/>
  <c r="L975" i="13" s="1"/>
  <c r="M976" i="13"/>
  <c r="U976" i="13"/>
  <c r="V976" i="13" s="1"/>
  <c r="L976" i="13" s="1"/>
  <c r="M977" i="13"/>
  <c r="U977" i="13"/>
  <c r="V977" i="13" s="1"/>
  <c r="L977" i="13" s="1"/>
  <c r="M978" i="13"/>
  <c r="U978" i="13"/>
  <c r="V978" i="13" s="1"/>
  <c r="L978" i="13"/>
  <c r="P978" i="13" s="1"/>
  <c r="M979" i="13"/>
  <c r="U979" i="13"/>
  <c r="V979" i="13"/>
  <c r="L979" i="13" s="1"/>
  <c r="M980" i="13"/>
  <c r="U980" i="13"/>
  <c r="V980" i="13" s="1"/>
  <c r="L980" i="13" s="1"/>
  <c r="P980" i="13" s="1"/>
  <c r="M981" i="13"/>
  <c r="U981" i="13"/>
  <c r="V981" i="13" s="1"/>
  <c r="L981" i="13" s="1"/>
  <c r="M982" i="13"/>
  <c r="U982" i="13"/>
  <c r="V982" i="13" s="1"/>
  <c r="L982" i="13"/>
  <c r="M983" i="13"/>
  <c r="U983" i="13"/>
  <c r="V983" i="13"/>
  <c r="L983" i="13" s="1"/>
  <c r="M984" i="13"/>
  <c r="U984" i="13"/>
  <c r="V984" i="13" s="1"/>
  <c r="L984" i="13" s="1"/>
  <c r="M985" i="13"/>
  <c r="U985" i="13"/>
  <c r="V985" i="13" s="1"/>
  <c r="L985" i="13" s="1"/>
  <c r="M986" i="13"/>
  <c r="U986" i="13"/>
  <c r="V986" i="13" s="1"/>
  <c r="L986" i="13"/>
  <c r="P986" i="13" s="1"/>
  <c r="M987" i="13"/>
  <c r="U987" i="13"/>
  <c r="V987" i="13"/>
  <c r="L987" i="13" s="1"/>
  <c r="M988" i="13"/>
  <c r="U988" i="13"/>
  <c r="V988" i="13" s="1"/>
  <c r="L988" i="13" s="1"/>
  <c r="M989" i="13"/>
  <c r="U989" i="13"/>
  <c r="V989" i="13" s="1"/>
  <c r="L989" i="13" s="1"/>
  <c r="M990" i="13"/>
  <c r="U990" i="13"/>
  <c r="V990" i="13" s="1"/>
  <c r="L990" i="13"/>
  <c r="M991" i="13"/>
  <c r="U991" i="13"/>
  <c r="V991" i="13"/>
  <c r="L991" i="13" s="1"/>
  <c r="M992" i="13"/>
  <c r="U992" i="13"/>
  <c r="V992" i="13" s="1"/>
  <c r="L992" i="13" s="1"/>
  <c r="M993" i="13"/>
  <c r="U993" i="13"/>
  <c r="V993" i="13" s="1"/>
  <c r="L993" i="13" s="1"/>
  <c r="M994" i="13"/>
  <c r="U994" i="13"/>
  <c r="V994" i="13" s="1"/>
  <c r="L994" i="13"/>
  <c r="P994" i="13" s="1"/>
  <c r="M995" i="13"/>
  <c r="U995" i="13"/>
  <c r="V995" i="13"/>
  <c r="L995" i="13" s="1"/>
  <c r="M996" i="13"/>
  <c r="U996" i="13"/>
  <c r="V996" i="13" s="1"/>
  <c r="L996" i="13" s="1"/>
  <c r="P996" i="13" s="1"/>
  <c r="M997" i="13"/>
  <c r="U997" i="13"/>
  <c r="V997" i="13" s="1"/>
  <c r="L997" i="13"/>
  <c r="M998" i="13"/>
  <c r="U998" i="13"/>
  <c r="V998" i="13" s="1"/>
  <c r="L998" i="13"/>
  <c r="M999" i="13"/>
  <c r="U999" i="13"/>
  <c r="V999" i="13"/>
  <c r="L999" i="13" s="1"/>
  <c r="M1000" i="13"/>
  <c r="U1000" i="13"/>
  <c r="V1000" i="13" s="1"/>
  <c r="L1000" i="13" s="1"/>
  <c r="M1001" i="13"/>
  <c r="U1001" i="13"/>
  <c r="V1001" i="13" s="1"/>
  <c r="L1001" i="13" s="1"/>
  <c r="M1002" i="13"/>
  <c r="U1002" i="13"/>
  <c r="V1002" i="13" s="1"/>
  <c r="L1002" i="13"/>
  <c r="P1002" i="13" s="1"/>
  <c r="M1003" i="13"/>
  <c r="U1003" i="13"/>
  <c r="V1003" i="13"/>
  <c r="L1003" i="13" s="1"/>
  <c r="M1004" i="13"/>
  <c r="U1004" i="13"/>
  <c r="V1004" i="13" s="1"/>
  <c r="L1004" i="13" s="1"/>
  <c r="P1004" i="13" s="1"/>
  <c r="M1005" i="13"/>
  <c r="U1005" i="13"/>
  <c r="V1005" i="13" s="1"/>
  <c r="L1005" i="13"/>
  <c r="M1006" i="13"/>
  <c r="U1006" i="13"/>
  <c r="V1006" i="13" s="1"/>
  <c r="L1006" i="13"/>
  <c r="M1007" i="13"/>
  <c r="U1007" i="13"/>
  <c r="V1007" i="13"/>
  <c r="L1007" i="13" s="1"/>
  <c r="M1008" i="13"/>
  <c r="U1008" i="13"/>
  <c r="V1008" i="13" s="1"/>
  <c r="L1008" i="13" s="1"/>
  <c r="M1009" i="13"/>
  <c r="U1009" i="13"/>
  <c r="V1009" i="13" s="1"/>
  <c r="L1009" i="13" s="1"/>
  <c r="M1010" i="13"/>
  <c r="U1010" i="13"/>
  <c r="V1010" i="13" s="1"/>
  <c r="L1010" i="13"/>
  <c r="P1010" i="13" s="1"/>
  <c r="M1011" i="13"/>
  <c r="U1011" i="13"/>
  <c r="V1011" i="13"/>
  <c r="L1011" i="13" s="1"/>
  <c r="M1012" i="13"/>
  <c r="U1012" i="13"/>
  <c r="V1012" i="13" s="1"/>
  <c r="L1012" i="13" s="1"/>
  <c r="P1012" i="13" s="1"/>
  <c r="M1013" i="13"/>
  <c r="U1013" i="13"/>
  <c r="V1013" i="13" s="1"/>
  <c r="L1013" i="13" s="1"/>
  <c r="M1014" i="13"/>
  <c r="U1014" i="13"/>
  <c r="V1014" i="13" s="1"/>
  <c r="L1014" i="13"/>
  <c r="M1015" i="13"/>
  <c r="U1015" i="13"/>
  <c r="V1015" i="13"/>
  <c r="L1015" i="13" s="1"/>
  <c r="M1016" i="13"/>
  <c r="U1016" i="13"/>
  <c r="V1016" i="13" s="1"/>
  <c r="L1016" i="13" s="1"/>
  <c r="M1017" i="13"/>
  <c r="U1017" i="13"/>
  <c r="V1017" i="13" s="1"/>
  <c r="L1017" i="13" s="1"/>
  <c r="M1018" i="13"/>
  <c r="U1018" i="13"/>
  <c r="V1018" i="13" s="1"/>
  <c r="L1018" i="13"/>
  <c r="P1018" i="13" s="1"/>
  <c r="M1019" i="13"/>
  <c r="U1019" i="13"/>
  <c r="V1019" i="13"/>
  <c r="L1019" i="13" s="1"/>
  <c r="M1020" i="13"/>
  <c r="U1020" i="13"/>
  <c r="V1020" i="13" s="1"/>
  <c r="L1020" i="13" s="1"/>
  <c r="M1021" i="13"/>
  <c r="U1021" i="13"/>
  <c r="V1021" i="13" s="1"/>
  <c r="L1021" i="13" s="1"/>
  <c r="M1022" i="13"/>
  <c r="U1022" i="13"/>
  <c r="V1022" i="13" s="1"/>
  <c r="L1022" i="13"/>
  <c r="M1023" i="13"/>
  <c r="U1023" i="13"/>
  <c r="V1023" i="13"/>
  <c r="L1023" i="13" s="1"/>
  <c r="M1024" i="13"/>
  <c r="U1024" i="13"/>
  <c r="V1024" i="13" s="1"/>
  <c r="L1024" i="13" s="1"/>
  <c r="M1025" i="13"/>
  <c r="U1025" i="13"/>
  <c r="V1025" i="13" s="1"/>
  <c r="L1025" i="13" s="1"/>
  <c r="M1026" i="13"/>
  <c r="U1026" i="13"/>
  <c r="V1026" i="13" s="1"/>
  <c r="L1026" i="13"/>
  <c r="P1026" i="13" s="1"/>
  <c r="M1027" i="13"/>
  <c r="U1027" i="13"/>
  <c r="V1027" i="13"/>
  <c r="L1027" i="13" s="1"/>
  <c r="M1028" i="13"/>
  <c r="U1028" i="13"/>
  <c r="V1028" i="13" s="1"/>
  <c r="L1028" i="13" s="1"/>
  <c r="P1028" i="13" s="1"/>
  <c r="M1029" i="13"/>
  <c r="U1029" i="13"/>
  <c r="V1029" i="13" s="1"/>
  <c r="L1029" i="13"/>
  <c r="M1030" i="13"/>
  <c r="U1030" i="13"/>
  <c r="V1030" i="13" s="1"/>
  <c r="L1030" i="13"/>
  <c r="M1031" i="13"/>
  <c r="U1031" i="13"/>
  <c r="V1031" i="13"/>
  <c r="L1031" i="13" s="1"/>
  <c r="M1032" i="13"/>
  <c r="U1032" i="13"/>
  <c r="V1032" i="13" s="1"/>
  <c r="L1032" i="13" s="1"/>
  <c r="M1033" i="13"/>
  <c r="U1033" i="13"/>
  <c r="V1033" i="13" s="1"/>
  <c r="L1033" i="13" s="1"/>
  <c r="M1034" i="13"/>
  <c r="U1034" i="13"/>
  <c r="V1034" i="13" s="1"/>
  <c r="L1034" i="13"/>
  <c r="P1034" i="13" s="1"/>
  <c r="M1035" i="13"/>
  <c r="U1035" i="13"/>
  <c r="V1035" i="13"/>
  <c r="L1035" i="13" s="1"/>
  <c r="M1036" i="13"/>
  <c r="U1036" i="13"/>
  <c r="V1036" i="13" s="1"/>
  <c r="L1036" i="13" s="1"/>
  <c r="P1036" i="13" s="1"/>
  <c r="M1037" i="13"/>
  <c r="U1037" i="13"/>
  <c r="V1037" i="13" s="1"/>
  <c r="L1037" i="13"/>
  <c r="M1038" i="13"/>
  <c r="U1038" i="13"/>
  <c r="V1038" i="13" s="1"/>
  <c r="L1038" i="13"/>
  <c r="M1039" i="13"/>
  <c r="U1039" i="13"/>
  <c r="V1039" i="13"/>
  <c r="L1039" i="13" s="1"/>
  <c r="M1040" i="13"/>
  <c r="U1040" i="13"/>
  <c r="V1040" i="13" s="1"/>
  <c r="L1040" i="13" s="1"/>
  <c r="M1041" i="13"/>
  <c r="U1041" i="13"/>
  <c r="V1041" i="13" s="1"/>
  <c r="L1041" i="13" s="1"/>
  <c r="M1042" i="13"/>
  <c r="U1042" i="13"/>
  <c r="V1042" i="13" s="1"/>
  <c r="L1042" i="13"/>
  <c r="P1042" i="13" s="1"/>
  <c r="M1043" i="13"/>
  <c r="U1043" i="13"/>
  <c r="V1043" i="13"/>
  <c r="L1043" i="13" s="1"/>
  <c r="M1044" i="13"/>
  <c r="U1044" i="13"/>
  <c r="V1044" i="13" s="1"/>
  <c r="L1044" i="13" s="1"/>
  <c r="P1044" i="13" s="1"/>
  <c r="M1045" i="13"/>
  <c r="U1045" i="13"/>
  <c r="V1045" i="13" s="1"/>
  <c r="L1045" i="13" s="1"/>
  <c r="M1046" i="13"/>
  <c r="U1046" i="13"/>
  <c r="V1046" i="13" s="1"/>
  <c r="L1046" i="13"/>
  <c r="M1047" i="13"/>
  <c r="U1047" i="13"/>
  <c r="V1047" i="13"/>
  <c r="L1047" i="13" s="1"/>
  <c r="M1048" i="13"/>
  <c r="U1048" i="13"/>
  <c r="V1048" i="13" s="1"/>
  <c r="L1048" i="13" s="1"/>
  <c r="M1049" i="13"/>
  <c r="U1049" i="13"/>
  <c r="V1049" i="13" s="1"/>
  <c r="L1049" i="13" s="1"/>
  <c r="M1050" i="13"/>
  <c r="U1050" i="13"/>
  <c r="V1050" i="13" s="1"/>
  <c r="L1050" i="13"/>
  <c r="P1050" i="13" s="1"/>
  <c r="M1051" i="13"/>
  <c r="U1051" i="13"/>
  <c r="V1051" i="13"/>
  <c r="L1051" i="13" s="1"/>
  <c r="M1052" i="13"/>
  <c r="U1052" i="13"/>
  <c r="V1052" i="13" s="1"/>
  <c r="L1052" i="13" s="1"/>
  <c r="M1053" i="13"/>
  <c r="U1053" i="13"/>
  <c r="V1053" i="13" s="1"/>
  <c r="L1053" i="13" s="1"/>
  <c r="M1054" i="13"/>
  <c r="U1054" i="13"/>
  <c r="V1054" i="13" s="1"/>
  <c r="L1054" i="13"/>
  <c r="M1055" i="13"/>
  <c r="U1055" i="13"/>
  <c r="V1055" i="13"/>
  <c r="L1055" i="13" s="1"/>
  <c r="M1056" i="13"/>
  <c r="U1056" i="13"/>
  <c r="V1056" i="13" s="1"/>
  <c r="L1056" i="13" s="1"/>
  <c r="M1057" i="13"/>
  <c r="U1057" i="13"/>
  <c r="V1057" i="13" s="1"/>
  <c r="L1057" i="13" s="1"/>
  <c r="M1058" i="13"/>
  <c r="U1058" i="13"/>
  <c r="V1058" i="13" s="1"/>
  <c r="L1058" i="13"/>
  <c r="P1058" i="13" s="1"/>
  <c r="M1059" i="13"/>
  <c r="U1059" i="13"/>
  <c r="V1059" i="13"/>
  <c r="L1059" i="13" s="1"/>
  <c r="M1060" i="13"/>
  <c r="U1060" i="13"/>
  <c r="V1060" i="13" s="1"/>
  <c r="L1060" i="13" s="1"/>
  <c r="P1060" i="13" s="1"/>
  <c r="M1061" i="13"/>
  <c r="U1061" i="13"/>
  <c r="V1061" i="13" s="1"/>
  <c r="L1061" i="13"/>
  <c r="M1062" i="13"/>
  <c r="U1062" i="13"/>
  <c r="V1062" i="13" s="1"/>
  <c r="L1062" i="13"/>
  <c r="M1063" i="13"/>
  <c r="U1063" i="13"/>
  <c r="V1063" i="13"/>
  <c r="L1063" i="13" s="1"/>
  <c r="M1064" i="13"/>
  <c r="U1064" i="13"/>
  <c r="V1064" i="13" s="1"/>
  <c r="L1064" i="13" s="1"/>
  <c r="M1065" i="13"/>
  <c r="U1065" i="13"/>
  <c r="V1065" i="13" s="1"/>
  <c r="L1065" i="13" s="1"/>
  <c r="M1066" i="13"/>
  <c r="U1066" i="13"/>
  <c r="V1066" i="13" s="1"/>
  <c r="L1066" i="13"/>
  <c r="P1066" i="13" s="1"/>
  <c r="M1067" i="13"/>
  <c r="U1067" i="13"/>
  <c r="V1067" i="13"/>
  <c r="L1067" i="13" s="1"/>
  <c r="M1068" i="13"/>
  <c r="U1068" i="13"/>
  <c r="V1068" i="13" s="1"/>
  <c r="L1068" i="13" s="1"/>
  <c r="P1068" i="13" s="1"/>
  <c r="M1069" i="13"/>
  <c r="U1069" i="13"/>
  <c r="V1069" i="13" s="1"/>
  <c r="L1069" i="13"/>
  <c r="M1070" i="13"/>
  <c r="U1070" i="13"/>
  <c r="V1070" i="13" s="1"/>
  <c r="L1070" i="13"/>
  <c r="M1071" i="13"/>
  <c r="U1071" i="13"/>
  <c r="V1071" i="13"/>
  <c r="L1071" i="13" s="1"/>
  <c r="M1072" i="13"/>
  <c r="U1072" i="13"/>
  <c r="V1072" i="13" s="1"/>
  <c r="L1072" i="13" s="1"/>
  <c r="M1073" i="13"/>
  <c r="U1073" i="13"/>
  <c r="V1073" i="13" s="1"/>
  <c r="L1073" i="13" s="1"/>
  <c r="M1074" i="13"/>
  <c r="U1074" i="13"/>
  <c r="V1074" i="13" s="1"/>
  <c r="L1074" i="13"/>
  <c r="P1074" i="13" s="1"/>
  <c r="M1075" i="13"/>
  <c r="U1075" i="13"/>
  <c r="V1075" i="13"/>
  <c r="L1075" i="13" s="1"/>
  <c r="M1076" i="13"/>
  <c r="U1076" i="13"/>
  <c r="V1076" i="13" s="1"/>
  <c r="L1076" i="13" s="1"/>
  <c r="P1076" i="13" s="1"/>
  <c r="M1077" i="13"/>
  <c r="U1077" i="13"/>
  <c r="V1077" i="13" s="1"/>
  <c r="L1077" i="13" s="1"/>
  <c r="M1078" i="13"/>
  <c r="U1078" i="13"/>
  <c r="V1078" i="13" s="1"/>
  <c r="L1078" i="13"/>
  <c r="M1079" i="13"/>
  <c r="U1079" i="13"/>
  <c r="V1079" i="13"/>
  <c r="L1079" i="13" s="1"/>
  <c r="M1080" i="13"/>
  <c r="U1080" i="13"/>
  <c r="V1080" i="13" s="1"/>
  <c r="L1080" i="13" s="1"/>
  <c r="M1081" i="13"/>
  <c r="U1081" i="13"/>
  <c r="V1081" i="13" s="1"/>
  <c r="L1081" i="13" s="1"/>
  <c r="M1082" i="13"/>
  <c r="U1082" i="13"/>
  <c r="V1082" i="13" s="1"/>
  <c r="L1082" i="13"/>
  <c r="P1082" i="13" s="1"/>
  <c r="M1083" i="13"/>
  <c r="U1083" i="13"/>
  <c r="V1083" i="13"/>
  <c r="L1083" i="13" s="1"/>
  <c r="M1084" i="13"/>
  <c r="U1084" i="13"/>
  <c r="V1084" i="13" s="1"/>
  <c r="L1084" i="13" s="1"/>
  <c r="M1085" i="13"/>
  <c r="U1085" i="13"/>
  <c r="V1085" i="13" s="1"/>
  <c r="L1085" i="13" s="1"/>
  <c r="M1086" i="13"/>
  <c r="U1086" i="13"/>
  <c r="V1086" i="13" s="1"/>
  <c r="L1086" i="13"/>
  <c r="M1087" i="13"/>
  <c r="U1087" i="13"/>
  <c r="V1087" i="13"/>
  <c r="L1087" i="13" s="1"/>
  <c r="M1088" i="13"/>
  <c r="U1088" i="13"/>
  <c r="V1088" i="13" s="1"/>
  <c r="L1088" i="13" s="1"/>
  <c r="M1089" i="13"/>
  <c r="U1089" i="13"/>
  <c r="V1089" i="13" s="1"/>
  <c r="L1089" i="13" s="1"/>
  <c r="M1090" i="13"/>
  <c r="U1090" i="13"/>
  <c r="V1090" i="13" s="1"/>
  <c r="L1090" i="13"/>
  <c r="P1090" i="13" s="1"/>
  <c r="M1091" i="13"/>
  <c r="U1091" i="13"/>
  <c r="V1091" i="13"/>
  <c r="L1091" i="13" s="1"/>
  <c r="M1092" i="13"/>
  <c r="U1092" i="13"/>
  <c r="V1092" i="13" s="1"/>
  <c r="L1092" i="13" s="1"/>
  <c r="P1092" i="13" s="1"/>
  <c r="M1093" i="13"/>
  <c r="U1093" i="13"/>
  <c r="V1093" i="13" s="1"/>
  <c r="L1093" i="13"/>
  <c r="M1094" i="13"/>
  <c r="U1094" i="13"/>
  <c r="V1094" i="13" s="1"/>
  <c r="L1094" i="13"/>
  <c r="M1095" i="13"/>
  <c r="U1095" i="13"/>
  <c r="V1095" i="13"/>
  <c r="L1095" i="13" s="1"/>
  <c r="M1096" i="13"/>
  <c r="U1096" i="13"/>
  <c r="V1096" i="13" s="1"/>
  <c r="L1096" i="13" s="1"/>
  <c r="M1097" i="13"/>
  <c r="U1097" i="13"/>
  <c r="V1097" i="13" s="1"/>
  <c r="L1097" i="13" s="1"/>
  <c r="M1098" i="13"/>
  <c r="U1098" i="13"/>
  <c r="V1098" i="13" s="1"/>
  <c r="L1098" i="13"/>
  <c r="P1098" i="13" s="1"/>
  <c r="M1099" i="13"/>
  <c r="U1099" i="13"/>
  <c r="V1099" i="13"/>
  <c r="L1099" i="13" s="1"/>
  <c r="M1100" i="13"/>
  <c r="U1100" i="13"/>
  <c r="V1100" i="13" s="1"/>
  <c r="L1100" i="13" s="1"/>
  <c r="P1100" i="13" s="1"/>
  <c r="M1101" i="13"/>
  <c r="U1101" i="13"/>
  <c r="V1101" i="13" s="1"/>
  <c r="L1101" i="13"/>
  <c r="M1102" i="13"/>
  <c r="U1102" i="13"/>
  <c r="V1102" i="13" s="1"/>
  <c r="L1102" i="13"/>
  <c r="M1103" i="13"/>
  <c r="U1103" i="13"/>
  <c r="V1103" i="13"/>
  <c r="L1103" i="13" s="1"/>
  <c r="M1104" i="13"/>
  <c r="U1104" i="13"/>
  <c r="V1104" i="13" s="1"/>
  <c r="L1104" i="13" s="1"/>
  <c r="M1105" i="13"/>
  <c r="U1105" i="13"/>
  <c r="V1105" i="13" s="1"/>
  <c r="L1105" i="13" s="1"/>
  <c r="M1106" i="13"/>
  <c r="U1106" i="13"/>
  <c r="V1106" i="13" s="1"/>
  <c r="L1106" i="13"/>
  <c r="P1106" i="13" s="1"/>
  <c r="M1107" i="13"/>
  <c r="U1107" i="13"/>
  <c r="V1107" i="13"/>
  <c r="L1107" i="13" s="1"/>
  <c r="M1108" i="13"/>
  <c r="U1108" i="13"/>
  <c r="V1108" i="13" s="1"/>
  <c r="L1108" i="13" s="1"/>
  <c r="P1108" i="13" s="1"/>
  <c r="M1109" i="13"/>
  <c r="U1109" i="13"/>
  <c r="V1109" i="13" s="1"/>
  <c r="L1109" i="13" s="1"/>
  <c r="M1110" i="13"/>
  <c r="U1110" i="13"/>
  <c r="V1110" i="13" s="1"/>
  <c r="L1110" i="13"/>
  <c r="M1111" i="13"/>
  <c r="U1111" i="13"/>
  <c r="V1111" i="13"/>
  <c r="L1111" i="13" s="1"/>
  <c r="M1112" i="13"/>
  <c r="U1112" i="13"/>
  <c r="V1112" i="13" s="1"/>
  <c r="L1112" i="13" s="1"/>
  <c r="M1113" i="13"/>
  <c r="U1113" i="13"/>
  <c r="V1113" i="13" s="1"/>
  <c r="L1113" i="13" s="1"/>
  <c r="M1114" i="13"/>
  <c r="U1114" i="13"/>
  <c r="V1114" i="13" s="1"/>
  <c r="L1114" i="13"/>
  <c r="P1114" i="13" s="1"/>
  <c r="M1115" i="13"/>
  <c r="U1115" i="13"/>
  <c r="V1115" i="13"/>
  <c r="L1115" i="13" s="1"/>
  <c r="M1116" i="13"/>
  <c r="U1116" i="13"/>
  <c r="V1116" i="13" s="1"/>
  <c r="L1116" i="13" s="1"/>
  <c r="M1117" i="13"/>
  <c r="U1117" i="13"/>
  <c r="V1117" i="13" s="1"/>
  <c r="L1117" i="13" s="1"/>
  <c r="M1118" i="13"/>
  <c r="U1118" i="13"/>
  <c r="V1118" i="13" s="1"/>
  <c r="L1118" i="13"/>
  <c r="M1119" i="13"/>
  <c r="U1119" i="13"/>
  <c r="V1119" i="13"/>
  <c r="L1119" i="13" s="1"/>
  <c r="M1120" i="13"/>
  <c r="U1120" i="13"/>
  <c r="V1120" i="13" s="1"/>
  <c r="L1120" i="13" s="1"/>
  <c r="M1121" i="13"/>
  <c r="U1121" i="13"/>
  <c r="V1121" i="13" s="1"/>
  <c r="L1121" i="13" s="1"/>
  <c r="M1122" i="13"/>
  <c r="U1122" i="13"/>
  <c r="V1122" i="13" s="1"/>
  <c r="L1122" i="13"/>
  <c r="P1122" i="13" s="1"/>
  <c r="M1123" i="13"/>
  <c r="U1123" i="13"/>
  <c r="V1123" i="13"/>
  <c r="L1123" i="13" s="1"/>
  <c r="M1124" i="13"/>
  <c r="U1124" i="13"/>
  <c r="V1124" i="13" s="1"/>
  <c r="L1124" i="13" s="1"/>
  <c r="P1124" i="13" s="1"/>
  <c r="M1125" i="13"/>
  <c r="U1125" i="13"/>
  <c r="V1125" i="13" s="1"/>
  <c r="L1125" i="13"/>
  <c r="M1126" i="13"/>
  <c r="U1126" i="13"/>
  <c r="V1126" i="13" s="1"/>
  <c r="L1126" i="13"/>
  <c r="M1127" i="13"/>
  <c r="U1127" i="13"/>
  <c r="V1127" i="13"/>
  <c r="L1127" i="13" s="1"/>
  <c r="M1128" i="13"/>
  <c r="U1128" i="13"/>
  <c r="V1128" i="13" s="1"/>
  <c r="L1128" i="13" s="1"/>
  <c r="M1129" i="13"/>
  <c r="U1129" i="13"/>
  <c r="V1129" i="13" s="1"/>
  <c r="L1129" i="13" s="1"/>
  <c r="M1130" i="13"/>
  <c r="U1130" i="13"/>
  <c r="V1130" i="13" s="1"/>
  <c r="L1130" i="13"/>
  <c r="P1130" i="13" s="1"/>
  <c r="M1131" i="13"/>
  <c r="U1131" i="13"/>
  <c r="V1131" i="13"/>
  <c r="L1131" i="13" s="1"/>
  <c r="M1132" i="13"/>
  <c r="U1132" i="13"/>
  <c r="V1132" i="13" s="1"/>
  <c r="L1132" i="13" s="1"/>
  <c r="P1132" i="13" s="1"/>
  <c r="M1133" i="13"/>
  <c r="U1133" i="13"/>
  <c r="V1133" i="13" s="1"/>
  <c r="L1133" i="13"/>
  <c r="M1134" i="13"/>
  <c r="U1134" i="13"/>
  <c r="V1134" i="13" s="1"/>
  <c r="L1134" i="13"/>
  <c r="M1135" i="13"/>
  <c r="U1135" i="13"/>
  <c r="V1135" i="13"/>
  <c r="L1135" i="13" s="1"/>
  <c r="M1136" i="13"/>
  <c r="U1136" i="13"/>
  <c r="V1136" i="13" s="1"/>
  <c r="L1136" i="13" s="1"/>
  <c r="M1137" i="13"/>
  <c r="U1137" i="13"/>
  <c r="V1137" i="13" s="1"/>
  <c r="L1137" i="13" s="1"/>
  <c r="M1138" i="13"/>
  <c r="U1138" i="13"/>
  <c r="V1138" i="13" s="1"/>
  <c r="L1138" i="13"/>
  <c r="P1138" i="13" s="1"/>
  <c r="M1139" i="13"/>
  <c r="U1139" i="13"/>
  <c r="V1139" i="13"/>
  <c r="L1139" i="13" s="1"/>
  <c r="M1140" i="13"/>
  <c r="U1140" i="13"/>
  <c r="V1140" i="13" s="1"/>
  <c r="L1140" i="13" s="1"/>
  <c r="P1140" i="13" s="1"/>
  <c r="M1141" i="13"/>
  <c r="U1141" i="13"/>
  <c r="V1141" i="13" s="1"/>
  <c r="L1141" i="13" s="1"/>
  <c r="M1142" i="13"/>
  <c r="U1142" i="13"/>
  <c r="V1142" i="13" s="1"/>
  <c r="L1142" i="13"/>
  <c r="M1143" i="13"/>
  <c r="U1143" i="13"/>
  <c r="V1143" i="13"/>
  <c r="L1143" i="13" s="1"/>
  <c r="M1144" i="13"/>
  <c r="U1144" i="13"/>
  <c r="V1144" i="13" s="1"/>
  <c r="L1144" i="13" s="1"/>
  <c r="M1145" i="13"/>
  <c r="U1145" i="13"/>
  <c r="V1145" i="13" s="1"/>
  <c r="L1145" i="13" s="1"/>
  <c r="P1145" i="13" s="1"/>
  <c r="M1146" i="13"/>
  <c r="U1146" i="13"/>
  <c r="V1146" i="13" s="1"/>
  <c r="L1146" i="13"/>
  <c r="P1146" i="13" s="1"/>
  <c r="M1147" i="13"/>
  <c r="U1147" i="13"/>
  <c r="V1147" i="13"/>
  <c r="L1147" i="13" s="1"/>
  <c r="M1148" i="13"/>
  <c r="U1148" i="13"/>
  <c r="V1148" i="13" s="1"/>
  <c r="L1148" i="13" s="1"/>
  <c r="M1149" i="13"/>
  <c r="U1149" i="13"/>
  <c r="V1149" i="13" s="1"/>
  <c r="L1149" i="13" s="1"/>
  <c r="M1150" i="13"/>
  <c r="U1150" i="13"/>
  <c r="V1150" i="13" s="1"/>
  <c r="L1150" i="13"/>
  <c r="M1151" i="13"/>
  <c r="U1151" i="13"/>
  <c r="V1151" i="13"/>
  <c r="L1151" i="13" s="1"/>
  <c r="M1152" i="13"/>
  <c r="U1152" i="13"/>
  <c r="V1152" i="13" s="1"/>
  <c r="L1152" i="13" s="1"/>
  <c r="M1153" i="13"/>
  <c r="U1153" i="13"/>
  <c r="V1153" i="13" s="1"/>
  <c r="L1153" i="13" s="1"/>
  <c r="M1154" i="13"/>
  <c r="U1154" i="13"/>
  <c r="V1154" i="13" s="1"/>
  <c r="L1154" i="13"/>
  <c r="P1154" i="13" s="1"/>
  <c r="M1155" i="13"/>
  <c r="U1155" i="13"/>
  <c r="V1155" i="13"/>
  <c r="L1155" i="13" s="1"/>
  <c r="M1156" i="13"/>
  <c r="U1156" i="13"/>
  <c r="V1156" i="13" s="1"/>
  <c r="L1156" i="13" s="1"/>
  <c r="P1156" i="13" s="1"/>
  <c r="M1157" i="13"/>
  <c r="U1157" i="13"/>
  <c r="V1157" i="13" s="1"/>
  <c r="L1157" i="13"/>
  <c r="M1158" i="13"/>
  <c r="U1158" i="13"/>
  <c r="V1158" i="13" s="1"/>
  <c r="L1158" i="13"/>
  <c r="M1159" i="13"/>
  <c r="U1159" i="13"/>
  <c r="V1159" i="13"/>
  <c r="L1159" i="13" s="1"/>
  <c r="M1160" i="13"/>
  <c r="U1160" i="13"/>
  <c r="V1160" i="13" s="1"/>
  <c r="L1160" i="13" s="1"/>
  <c r="M1161" i="13"/>
  <c r="U1161" i="13"/>
  <c r="V1161" i="13" s="1"/>
  <c r="L1161" i="13" s="1"/>
  <c r="M1162" i="13"/>
  <c r="U1162" i="13"/>
  <c r="V1162" i="13" s="1"/>
  <c r="L1162" i="13"/>
  <c r="P1162" i="13" s="1"/>
  <c r="M1163" i="13"/>
  <c r="U1163" i="13"/>
  <c r="V1163" i="13"/>
  <c r="L1163" i="13" s="1"/>
  <c r="M1164" i="13"/>
  <c r="U1164" i="13"/>
  <c r="V1164" i="13" s="1"/>
  <c r="L1164" i="13" s="1"/>
  <c r="P1164" i="13" s="1"/>
  <c r="M1165" i="13"/>
  <c r="U1165" i="13"/>
  <c r="V1165" i="13" s="1"/>
  <c r="L1165" i="13"/>
  <c r="M1166" i="13"/>
  <c r="U1166" i="13"/>
  <c r="V1166" i="13" s="1"/>
  <c r="L1166" i="13"/>
  <c r="M1167" i="13"/>
  <c r="U1167" i="13"/>
  <c r="V1167" i="13"/>
  <c r="L1167" i="13" s="1"/>
  <c r="M1168" i="13"/>
  <c r="U1168" i="13"/>
  <c r="V1168" i="13" s="1"/>
  <c r="L1168" i="13" s="1"/>
  <c r="M1169" i="13"/>
  <c r="U1169" i="13"/>
  <c r="V1169" i="13" s="1"/>
  <c r="L1169" i="13" s="1"/>
  <c r="M1170" i="13"/>
  <c r="U1170" i="13"/>
  <c r="V1170" i="13" s="1"/>
  <c r="L1170" i="13"/>
  <c r="P1170" i="13" s="1"/>
  <c r="M1171" i="13"/>
  <c r="U1171" i="13"/>
  <c r="V1171" i="13"/>
  <c r="L1171" i="13" s="1"/>
  <c r="M1172" i="13"/>
  <c r="U1172" i="13"/>
  <c r="V1172" i="13" s="1"/>
  <c r="L1172" i="13" s="1"/>
  <c r="P1172" i="13" s="1"/>
  <c r="M1173" i="13"/>
  <c r="U1173" i="13"/>
  <c r="V1173" i="13" s="1"/>
  <c r="L1173" i="13" s="1"/>
  <c r="M1174" i="13"/>
  <c r="U1174" i="13"/>
  <c r="V1174" i="13" s="1"/>
  <c r="L1174" i="13"/>
  <c r="M1175" i="13"/>
  <c r="U1175" i="13"/>
  <c r="V1175" i="13"/>
  <c r="L1175" i="13" s="1"/>
  <c r="M1176" i="13"/>
  <c r="U1176" i="13"/>
  <c r="V1176" i="13" s="1"/>
  <c r="L1176" i="13" s="1"/>
  <c r="M1177" i="13"/>
  <c r="U1177" i="13"/>
  <c r="V1177" i="13" s="1"/>
  <c r="L1177" i="13" s="1"/>
  <c r="M1178" i="13"/>
  <c r="U1178" i="13"/>
  <c r="V1178" i="13" s="1"/>
  <c r="L1178" i="13"/>
  <c r="P1178" i="13" s="1"/>
  <c r="M1179" i="13"/>
  <c r="U1179" i="13"/>
  <c r="V1179" i="13"/>
  <c r="L1179" i="13" s="1"/>
  <c r="M1180" i="13"/>
  <c r="U1180" i="13"/>
  <c r="V1180" i="13" s="1"/>
  <c r="L1180" i="13" s="1"/>
  <c r="M1181" i="13"/>
  <c r="U1181" i="13"/>
  <c r="V1181" i="13" s="1"/>
  <c r="L1181" i="13" s="1"/>
  <c r="M1182" i="13"/>
  <c r="U1182" i="13"/>
  <c r="V1182" i="13" s="1"/>
  <c r="L1182" i="13"/>
  <c r="M1183" i="13"/>
  <c r="U1183" i="13"/>
  <c r="V1183" i="13"/>
  <c r="L1183" i="13" s="1"/>
  <c r="M1184" i="13"/>
  <c r="U1184" i="13"/>
  <c r="V1184" i="13" s="1"/>
  <c r="L1184" i="13" s="1"/>
  <c r="M1185" i="13"/>
  <c r="U1185" i="13"/>
  <c r="V1185" i="13" s="1"/>
  <c r="L1185" i="13" s="1"/>
  <c r="M1186" i="13"/>
  <c r="U1186" i="13"/>
  <c r="V1186" i="13" s="1"/>
  <c r="L1186" i="13"/>
  <c r="P1186" i="13" s="1"/>
  <c r="M1187" i="13"/>
  <c r="U1187" i="13"/>
  <c r="V1187" i="13"/>
  <c r="L1187" i="13" s="1"/>
  <c r="M1188" i="13"/>
  <c r="U1188" i="13"/>
  <c r="V1188" i="13" s="1"/>
  <c r="L1188" i="13" s="1"/>
  <c r="P1188" i="13" s="1"/>
  <c r="M1189" i="13"/>
  <c r="U1189" i="13"/>
  <c r="V1189" i="13" s="1"/>
  <c r="L1189" i="13"/>
  <c r="M1190" i="13"/>
  <c r="U1190" i="13"/>
  <c r="V1190" i="13" s="1"/>
  <c r="L1190" i="13"/>
  <c r="M1191" i="13"/>
  <c r="U1191" i="13"/>
  <c r="V1191" i="13"/>
  <c r="L1191" i="13" s="1"/>
  <c r="M1192" i="13"/>
  <c r="U1192" i="13"/>
  <c r="V1192" i="13" s="1"/>
  <c r="L1192" i="13" s="1"/>
  <c r="M1193" i="13"/>
  <c r="U1193" i="13"/>
  <c r="V1193" i="13" s="1"/>
  <c r="L1193" i="13" s="1"/>
  <c r="M1194" i="13"/>
  <c r="U1194" i="13"/>
  <c r="V1194" i="13" s="1"/>
  <c r="L1194" i="13"/>
  <c r="P1194" i="13" s="1"/>
  <c r="M1195" i="13"/>
  <c r="U1195" i="13"/>
  <c r="V1195" i="13"/>
  <c r="L1195" i="13" s="1"/>
  <c r="M1196" i="13"/>
  <c r="U1196" i="13"/>
  <c r="V1196" i="13" s="1"/>
  <c r="L1196" i="13" s="1"/>
  <c r="P1196" i="13" s="1"/>
  <c r="M1197" i="13"/>
  <c r="U1197" i="13"/>
  <c r="V1197" i="13" s="1"/>
  <c r="L1197" i="13"/>
  <c r="M1198" i="13"/>
  <c r="U1198" i="13"/>
  <c r="V1198" i="13" s="1"/>
  <c r="L1198" i="13"/>
  <c r="M1199" i="13"/>
  <c r="U1199" i="13"/>
  <c r="V1199" i="13"/>
  <c r="L1199" i="13" s="1"/>
  <c r="M1200" i="13"/>
  <c r="U1200" i="13"/>
  <c r="V1200" i="13" s="1"/>
  <c r="L1200" i="13" s="1"/>
  <c r="M1201" i="13"/>
  <c r="U1201" i="13"/>
  <c r="V1201" i="13" s="1"/>
  <c r="L1201" i="13" s="1"/>
  <c r="M1202" i="13"/>
  <c r="U1202" i="13"/>
  <c r="V1202" i="13" s="1"/>
  <c r="L1202" i="13"/>
  <c r="P1202" i="13" s="1"/>
  <c r="M1203" i="13"/>
  <c r="U1203" i="13"/>
  <c r="V1203" i="13"/>
  <c r="L1203" i="13" s="1"/>
  <c r="M1204" i="13"/>
  <c r="U1204" i="13"/>
  <c r="V1204" i="13" s="1"/>
  <c r="L1204" i="13" s="1"/>
  <c r="P1204" i="13" s="1"/>
  <c r="M1205" i="13"/>
  <c r="U1205" i="13"/>
  <c r="V1205" i="13" s="1"/>
  <c r="L1205" i="13" s="1"/>
  <c r="M1206" i="13"/>
  <c r="U1206" i="13"/>
  <c r="V1206" i="13" s="1"/>
  <c r="L1206" i="13"/>
  <c r="M1207" i="13"/>
  <c r="U1207" i="13"/>
  <c r="V1207" i="13"/>
  <c r="L1207" i="13" s="1"/>
  <c r="M1208" i="13"/>
  <c r="U1208" i="13"/>
  <c r="V1208" i="13" s="1"/>
  <c r="L1208" i="13" s="1"/>
  <c r="M1209" i="13"/>
  <c r="U1209" i="13"/>
  <c r="V1209" i="13" s="1"/>
  <c r="L1209" i="13" s="1"/>
  <c r="M1210" i="13"/>
  <c r="U1210" i="13"/>
  <c r="V1210" i="13" s="1"/>
  <c r="L1210" i="13"/>
  <c r="P1210" i="13" s="1"/>
  <c r="M1211" i="13"/>
  <c r="U1211" i="13"/>
  <c r="V1211" i="13"/>
  <c r="L1211" i="13" s="1"/>
  <c r="M1212" i="13"/>
  <c r="U1212" i="13"/>
  <c r="V1212" i="13" s="1"/>
  <c r="L1212" i="13" s="1"/>
  <c r="M1213" i="13"/>
  <c r="U1213" i="13"/>
  <c r="V1213" i="13" s="1"/>
  <c r="L1213" i="13" s="1"/>
  <c r="M1214" i="13"/>
  <c r="U1214" i="13"/>
  <c r="V1214" i="13" s="1"/>
  <c r="L1214" i="13"/>
  <c r="M1215" i="13"/>
  <c r="U1215" i="13"/>
  <c r="V1215" i="13"/>
  <c r="L1215" i="13" s="1"/>
  <c r="M1216" i="13"/>
  <c r="U1216" i="13"/>
  <c r="V1216" i="13" s="1"/>
  <c r="L1216" i="13" s="1"/>
  <c r="M1217" i="13"/>
  <c r="U1217" i="13"/>
  <c r="V1217" i="13" s="1"/>
  <c r="L1217" i="13" s="1"/>
  <c r="M1218" i="13"/>
  <c r="U1218" i="13"/>
  <c r="V1218" i="13" s="1"/>
  <c r="L1218" i="13"/>
  <c r="P1218" i="13" s="1"/>
  <c r="M1219" i="13"/>
  <c r="U1219" i="13"/>
  <c r="V1219" i="13"/>
  <c r="L1219" i="13" s="1"/>
  <c r="M1220" i="13"/>
  <c r="U1220" i="13"/>
  <c r="V1220" i="13" s="1"/>
  <c r="L1220" i="13" s="1"/>
  <c r="P1220" i="13" s="1"/>
  <c r="M1221" i="13"/>
  <c r="U1221" i="13"/>
  <c r="V1221" i="13" s="1"/>
  <c r="L1221" i="13"/>
  <c r="M1222" i="13"/>
  <c r="U1222" i="13"/>
  <c r="V1222" i="13" s="1"/>
  <c r="L1222" i="13"/>
  <c r="M1223" i="13"/>
  <c r="U1223" i="13"/>
  <c r="V1223" i="13"/>
  <c r="L1223" i="13" s="1"/>
  <c r="M1224" i="13"/>
  <c r="U1224" i="13"/>
  <c r="V1224" i="13" s="1"/>
  <c r="L1224" i="13" s="1"/>
  <c r="M1225" i="13"/>
  <c r="U1225" i="13"/>
  <c r="V1225" i="13" s="1"/>
  <c r="L1225" i="13" s="1"/>
  <c r="M1226" i="13"/>
  <c r="U1226" i="13"/>
  <c r="V1226" i="13" s="1"/>
  <c r="L1226" i="13"/>
  <c r="P1226" i="13" s="1"/>
  <c r="M1227" i="13"/>
  <c r="U1227" i="13"/>
  <c r="V1227" i="13"/>
  <c r="L1227" i="13" s="1"/>
  <c r="M1228" i="13"/>
  <c r="U1228" i="13"/>
  <c r="V1228" i="13" s="1"/>
  <c r="L1228" i="13" s="1"/>
  <c r="P1228" i="13" s="1"/>
  <c r="M1229" i="13"/>
  <c r="U1229" i="13"/>
  <c r="V1229" i="13" s="1"/>
  <c r="L1229" i="13"/>
  <c r="M1230" i="13"/>
  <c r="U1230" i="13"/>
  <c r="V1230" i="13" s="1"/>
  <c r="L1230" i="13"/>
  <c r="M1231" i="13"/>
  <c r="U1231" i="13"/>
  <c r="V1231" i="13"/>
  <c r="L1231" i="13" s="1"/>
  <c r="M1232" i="13"/>
  <c r="U1232" i="13"/>
  <c r="V1232" i="13" s="1"/>
  <c r="L1232" i="13" s="1"/>
  <c r="M1233" i="13"/>
  <c r="U1233" i="13"/>
  <c r="V1233" i="13" s="1"/>
  <c r="L1233" i="13" s="1"/>
  <c r="M1234" i="13"/>
  <c r="U1234" i="13"/>
  <c r="V1234" i="13" s="1"/>
  <c r="L1234" i="13"/>
  <c r="P1234" i="13" s="1"/>
  <c r="M1235" i="13"/>
  <c r="U1235" i="13"/>
  <c r="V1235" i="13"/>
  <c r="L1235" i="13" s="1"/>
  <c r="M1236" i="13"/>
  <c r="U1236" i="13"/>
  <c r="V1236" i="13" s="1"/>
  <c r="L1236" i="13" s="1"/>
  <c r="P1236" i="13" s="1"/>
  <c r="M1237" i="13"/>
  <c r="U1237" i="13"/>
  <c r="V1237" i="13" s="1"/>
  <c r="L1237" i="13" s="1"/>
  <c r="M1238" i="13"/>
  <c r="U1238" i="13"/>
  <c r="V1238" i="13" s="1"/>
  <c r="L1238" i="13"/>
  <c r="M1239" i="13"/>
  <c r="U1239" i="13"/>
  <c r="V1239" i="13"/>
  <c r="L1239" i="13" s="1"/>
  <c r="M1240" i="13"/>
  <c r="U1240" i="13"/>
  <c r="V1240" i="13" s="1"/>
  <c r="L1240" i="13" s="1"/>
  <c r="M1241" i="13"/>
  <c r="U1241" i="13"/>
  <c r="V1241" i="13" s="1"/>
  <c r="L1241" i="13" s="1"/>
  <c r="M1242" i="13"/>
  <c r="U1242" i="13"/>
  <c r="V1242" i="13" s="1"/>
  <c r="L1242" i="13"/>
  <c r="P1242" i="13" s="1"/>
  <c r="M1243" i="13"/>
  <c r="U1243" i="13"/>
  <c r="V1243" i="13"/>
  <c r="L1243" i="13" s="1"/>
  <c r="M1244" i="13"/>
  <c r="U1244" i="13"/>
  <c r="V1244" i="13" s="1"/>
  <c r="L1244" i="13" s="1"/>
  <c r="M1245" i="13"/>
  <c r="U1245" i="13"/>
  <c r="V1245" i="13" s="1"/>
  <c r="L1245" i="13" s="1"/>
  <c r="M1246" i="13"/>
  <c r="U1246" i="13"/>
  <c r="V1246" i="13" s="1"/>
  <c r="L1246" i="13"/>
  <c r="M1247" i="13"/>
  <c r="U1247" i="13"/>
  <c r="V1247" i="13"/>
  <c r="L1247" i="13" s="1"/>
  <c r="M1248" i="13"/>
  <c r="U1248" i="13"/>
  <c r="V1248" i="13" s="1"/>
  <c r="L1248" i="13" s="1"/>
  <c r="M1249" i="13"/>
  <c r="U1249" i="13"/>
  <c r="V1249" i="13" s="1"/>
  <c r="L1249" i="13" s="1"/>
  <c r="M1250" i="13"/>
  <c r="U1250" i="13"/>
  <c r="V1250" i="13" s="1"/>
  <c r="L1250" i="13"/>
  <c r="P1250" i="13" s="1"/>
  <c r="M1251" i="13"/>
  <c r="U1251" i="13"/>
  <c r="V1251" i="13"/>
  <c r="L1251" i="13" s="1"/>
  <c r="M1252" i="13"/>
  <c r="U1252" i="13"/>
  <c r="V1252" i="13" s="1"/>
  <c r="L1252" i="13" s="1"/>
  <c r="P1252" i="13" s="1"/>
  <c r="M1253" i="13"/>
  <c r="U1253" i="13"/>
  <c r="V1253" i="13" s="1"/>
  <c r="L1253" i="13"/>
  <c r="M1254" i="13"/>
  <c r="U1254" i="13"/>
  <c r="V1254" i="13" s="1"/>
  <c r="L1254" i="13"/>
  <c r="M1255" i="13"/>
  <c r="U1255" i="13"/>
  <c r="V1255" i="13"/>
  <c r="L1255" i="13" s="1"/>
  <c r="M1256" i="13"/>
  <c r="U1256" i="13"/>
  <c r="V1256" i="13" s="1"/>
  <c r="L1256" i="13" s="1"/>
  <c r="M1257" i="13"/>
  <c r="U1257" i="13"/>
  <c r="V1257" i="13" s="1"/>
  <c r="L1257" i="13" s="1"/>
  <c r="M1258" i="13"/>
  <c r="U1258" i="13"/>
  <c r="V1258" i="13" s="1"/>
  <c r="L1258" i="13"/>
  <c r="P1258" i="13" s="1"/>
  <c r="M1259" i="13"/>
  <c r="U1259" i="13"/>
  <c r="V1259" i="13"/>
  <c r="L1259" i="13" s="1"/>
  <c r="M1260" i="13"/>
  <c r="U1260" i="13"/>
  <c r="V1260" i="13" s="1"/>
  <c r="L1260" i="13" s="1"/>
  <c r="P1260" i="13" s="1"/>
  <c r="M1261" i="13"/>
  <c r="U1261" i="13"/>
  <c r="V1261" i="13" s="1"/>
  <c r="L1261" i="13"/>
  <c r="M1262" i="13"/>
  <c r="U1262" i="13"/>
  <c r="V1262" i="13" s="1"/>
  <c r="L1262" i="13"/>
  <c r="M1263" i="13"/>
  <c r="U1263" i="13"/>
  <c r="V1263" i="13"/>
  <c r="L1263" i="13" s="1"/>
  <c r="M1264" i="13"/>
  <c r="U1264" i="13"/>
  <c r="V1264" i="13" s="1"/>
  <c r="L1264" i="13" s="1"/>
  <c r="M1265" i="13"/>
  <c r="U1265" i="13"/>
  <c r="V1265" i="13" s="1"/>
  <c r="L1265" i="13" s="1"/>
  <c r="M1266" i="13"/>
  <c r="U1266" i="13"/>
  <c r="V1266" i="13" s="1"/>
  <c r="L1266" i="13"/>
  <c r="P1266" i="13" s="1"/>
  <c r="M1267" i="13"/>
  <c r="U1267" i="13"/>
  <c r="V1267" i="13"/>
  <c r="L1267" i="13" s="1"/>
  <c r="M1268" i="13"/>
  <c r="U1268" i="13"/>
  <c r="V1268" i="13" s="1"/>
  <c r="L1268" i="13" s="1"/>
  <c r="P1268" i="13" s="1"/>
  <c r="M1269" i="13"/>
  <c r="U1269" i="13"/>
  <c r="V1269" i="13" s="1"/>
  <c r="L1269" i="13" s="1"/>
  <c r="M1270" i="13"/>
  <c r="U1270" i="13"/>
  <c r="V1270" i="13" s="1"/>
  <c r="L1270" i="13"/>
  <c r="M1271" i="13"/>
  <c r="U1271" i="13"/>
  <c r="V1271" i="13"/>
  <c r="L1271" i="13" s="1"/>
  <c r="M1272" i="13"/>
  <c r="U1272" i="13"/>
  <c r="V1272" i="13" s="1"/>
  <c r="L1272" i="13" s="1"/>
  <c r="M1273" i="13"/>
  <c r="U1273" i="13"/>
  <c r="V1273" i="13" s="1"/>
  <c r="L1273" i="13" s="1"/>
  <c r="P1273" i="13" s="1"/>
  <c r="M1274" i="13"/>
  <c r="U1274" i="13"/>
  <c r="V1274" i="13" s="1"/>
  <c r="L1274" i="13"/>
  <c r="P1274" i="13" s="1"/>
  <c r="M1275" i="13"/>
  <c r="U1275" i="13"/>
  <c r="V1275" i="13"/>
  <c r="L1275" i="13" s="1"/>
  <c r="M1276" i="13"/>
  <c r="U1276" i="13"/>
  <c r="V1276" i="13" s="1"/>
  <c r="L1276" i="13" s="1"/>
  <c r="M1277" i="13"/>
  <c r="U1277" i="13"/>
  <c r="V1277" i="13" s="1"/>
  <c r="L1277" i="13" s="1"/>
  <c r="M1278" i="13"/>
  <c r="U1278" i="13"/>
  <c r="V1278" i="13" s="1"/>
  <c r="L1278" i="13"/>
  <c r="M1279" i="13"/>
  <c r="U1279" i="13"/>
  <c r="V1279" i="13"/>
  <c r="L1279" i="13" s="1"/>
  <c r="M1280" i="13"/>
  <c r="U1280" i="13"/>
  <c r="V1280" i="13" s="1"/>
  <c r="L1280" i="13" s="1"/>
  <c r="M1281" i="13"/>
  <c r="U1281" i="13"/>
  <c r="V1281" i="13" s="1"/>
  <c r="L1281" i="13" s="1"/>
  <c r="M1282" i="13"/>
  <c r="U1282" i="13"/>
  <c r="V1282" i="13" s="1"/>
  <c r="L1282" i="13"/>
  <c r="P1282" i="13" s="1"/>
  <c r="M1283" i="13"/>
  <c r="U1283" i="13"/>
  <c r="V1283" i="13"/>
  <c r="L1283" i="13" s="1"/>
  <c r="M1284" i="13"/>
  <c r="U1284" i="13"/>
  <c r="V1284" i="13" s="1"/>
  <c r="L1284" i="13" s="1"/>
  <c r="P1284" i="13" s="1"/>
  <c r="M1285" i="13"/>
  <c r="U1285" i="13"/>
  <c r="V1285" i="13" s="1"/>
  <c r="L1285" i="13"/>
  <c r="M1286" i="13"/>
  <c r="U1286" i="13"/>
  <c r="V1286" i="13" s="1"/>
  <c r="L1286" i="13"/>
  <c r="M1287" i="13"/>
  <c r="U1287" i="13"/>
  <c r="V1287" i="13"/>
  <c r="L1287" i="13" s="1"/>
  <c r="M1288" i="13"/>
  <c r="U1288" i="13"/>
  <c r="V1288" i="13" s="1"/>
  <c r="L1288" i="13" s="1"/>
  <c r="M1289" i="13"/>
  <c r="U1289" i="13"/>
  <c r="V1289" i="13" s="1"/>
  <c r="L1289" i="13" s="1"/>
  <c r="M1290" i="13"/>
  <c r="U1290" i="13"/>
  <c r="V1290" i="13" s="1"/>
  <c r="L1290" i="13"/>
  <c r="P1290" i="13" s="1"/>
  <c r="M1291" i="13"/>
  <c r="U1291" i="13"/>
  <c r="V1291" i="13"/>
  <c r="L1291" i="13" s="1"/>
  <c r="M1292" i="13"/>
  <c r="U1292" i="13"/>
  <c r="V1292" i="13" s="1"/>
  <c r="L1292" i="13" s="1"/>
  <c r="P1292" i="13" s="1"/>
  <c r="M1293" i="13"/>
  <c r="U1293" i="13"/>
  <c r="V1293" i="13" s="1"/>
  <c r="L1293" i="13"/>
  <c r="M1294" i="13"/>
  <c r="U1294" i="13"/>
  <c r="V1294" i="13" s="1"/>
  <c r="L1294" i="13"/>
  <c r="M1295" i="13"/>
  <c r="U1295" i="13"/>
  <c r="V1295" i="13"/>
  <c r="L1295" i="13" s="1"/>
  <c r="M1296" i="13"/>
  <c r="U1296" i="13"/>
  <c r="V1296" i="13" s="1"/>
  <c r="L1296" i="13" s="1"/>
  <c r="M1297" i="13"/>
  <c r="U1297" i="13"/>
  <c r="V1297" i="13" s="1"/>
  <c r="L1297" i="13" s="1"/>
  <c r="M1298" i="13"/>
  <c r="U1298" i="13"/>
  <c r="V1298" i="13" s="1"/>
  <c r="L1298" i="13"/>
  <c r="P1298" i="13" s="1"/>
  <c r="M1299" i="13"/>
  <c r="U1299" i="13"/>
  <c r="V1299" i="13"/>
  <c r="L1299" i="13" s="1"/>
  <c r="M1300" i="13"/>
  <c r="U1300" i="13"/>
  <c r="V1300" i="13" s="1"/>
  <c r="L1300" i="13" s="1"/>
  <c r="P1300" i="13" s="1"/>
  <c r="M1301" i="13"/>
  <c r="U1301" i="13"/>
  <c r="V1301" i="13" s="1"/>
  <c r="L1301" i="13" s="1"/>
  <c r="M1302" i="13"/>
  <c r="U1302" i="13"/>
  <c r="V1302" i="13" s="1"/>
  <c r="L1302" i="13"/>
  <c r="M1303" i="13"/>
  <c r="U1303" i="13"/>
  <c r="V1303" i="13"/>
  <c r="L1303" i="13" s="1"/>
  <c r="M1304" i="13"/>
  <c r="U1304" i="13"/>
  <c r="V1304" i="13" s="1"/>
  <c r="L1304" i="13" s="1"/>
  <c r="M1305" i="13"/>
  <c r="U1305" i="13"/>
  <c r="V1305" i="13" s="1"/>
  <c r="L1305" i="13" s="1"/>
  <c r="M1306" i="13"/>
  <c r="U1306" i="13"/>
  <c r="V1306" i="13" s="1"/>
  <c r="L1306" i="13"/>
  <c r="P1306" i="13" s="1"/>
  <c r="M1307" i="13"/>
  <c r="U1307" i="13"/>
  <c r="V1307" i="13"/>
  <c r="L1307" i="13" s="1"/>
  <c r="M1308" i="13"/>
  <c r="U1308" i="13"/>
  <c r="V1308" i="13" s="1"/>
  <c r="L1308" i="13" s="1"/>
  <c r="M1309" i="13"/>
  <c r="U1309" i="13"/>
  <c r="V1309" i="13" s="1"/>
  <c r="L1309" i="13" s="1"/>
  <c r="M1310" i="13"/>
  <c r="U1310" i="13"/>
  <c r="V1310" i="13" s="1"/>
  <c r="L1310" i="13"/>
  <c r="M1311" i="13"/>
  <c r="U1311" i="13"/>
  <c r="V1311" i="13"/>
  <c r="L1311" i="13" s="1"/>
  <c r="M1312" i="13"/>
  <c r="U1312" i="13"/>
  <c r="V1312" i="13" s="1"/>
  <c r="L1312" i="13" s="1"/>
  <c r="M1313" i="13"/>
  <c r="U1313" i="13"/>
  <c r="V1313" i="13" s="1"/>
  <c r="L1313" i="13" s="1"/>
  <c r="M1314" i="13"/>
  <c r="U1314" i="13"/>
  <c r="V1314" i="13" s="1"/>
  <c r="L1314" i="13"/>
  <c r="P1314" i="13" s="1"/>
  <c r="M1315" i="13"/>
  <c r="U1315" i="13"/>
  <c r="V1315" i="13"/>
  <c r="L1315" i="13" s="1"/>
  <c r="M1316" i="13"/>
  <c r="U1316" i="13"/>
  <c r="V1316" i="13" s="1"/>
  <c r="L1316" i="13" s="1"/>
  <c r="P1316" i="13" s="1"/>
  <c r="M1317" i="13"/>
  <c r="U1317" i="13"/>
  <c r="V1317" i="13" s="1"/>
  <c r="L1317" i="13"/>
  <c r="M1318" i="13"/>
  <c r="U1318" i="13"/>
  <c r="V1318" i="13" s="1"/>
  <c r="L1318" i="13"/>
  <c r="M1319" i="13"/>
  <c r="U1319" i="13"/>
  <c r="V1319" i="13"/>
  <c r="L1319" i="13" s="1"/>
  <c r="M1320" i="13"/>
  <c r="U1320" i="13"/>
  <c r="V1320" i="13" s="1"/>
  <c r="L1320" i="13" s="1"/>
  <c r="M1321" i="13"/>
  <c r="U1321" i="13"/>
  <c r="V1321" i="13" s="1"/>
  <c r="L1321" i="13" s="1"/>
  <c r="M1322" i="13"/>
  <c r="U1322" i="13"/>
  <c r="V1322" i="13" s="1"/>
  <c r="L1322" i="13"/>
  <c r="P1322" i="13" s="1"/>
  <c r="M1323" i="13"/>
  <c r="U1323" i="13"/>
  <c r="V1323" i="13"/>
  <c r="L1323" i="13" s="1"/>
  <c r="M1324" i="13"/>
  <c r="U1324" i="13"/>
  <c r="V1324" i="13" s="1"/>
  <c r="L1324" i="13" s="1"/>
  <c r="P1324" i="13" s="1"/>
  <c r="M1325" i="13"/>
  <c r="U1325" i="13"/>
  <c r="V1325" i="13" s="1"/>
  <c r="L1325" i="13"/>
  <c r="M1326" i="13"/>
  <c r="U1326" i="13"/>
  <c r="V1326" i="13" s="1"/>
  <c r="L1326" i="13"/>
  <c r="M1327" i="13"/>
  <c r="U1327" i="13"/>
  <c r="V1327" i="13"/>
  <c r="L1327" i="13" s="1"/>
  <c r="M1328" i="13"/>
  <c r="U1328" i="13"/>
  <c r="V1328" i="13" s="1"/>
  <c r="L1328" i="13" s="1"/>
  <c r="M1329" i="13"/>
  <c r="U1329" i="13"/>
  <c r="V1329" i="13" s="1"/>
  <c r="L1329" i="13" s="1"/>
  <c r="M1330" i="13"/>
  <c r="U1330" i="13"/>
  <c r="V1330" i="13" s="1"/>
  <c r="L1330" i="13"/>
  <c r="P1330" i="13" s="1"/>
  <c r="M1331" i="13"/>
  <c r="U1331" i="13"/>
  <c r="V1331" i="13"/>
  <c r="L1331" i="13" s="1"/>
  <c r="M1332" i="13"/>
  <c r="U1332" i="13"/>
  <c r="V1332" i="13" s="1"/>
  <c r="L1332" i="13" s="1"/>
  <c r="P1332" i="13" s="1"/>
  <c r="M1333" i="13"/>
  <c r="U1333" i="13"/>
  <c r="V1333" i="13" s="1"/>
  <c r="L1333" i="13" s="1"/>
  <c r="M1334" i="13"/>
  <c r="U1334" i="13"/>
  <c r="V1334" i="13" s="1"/>
  <c r="L1334" i="13"/>
  <c r="M1335" i="13"/>
  <c r="U1335" i="13"/>
  <c r="V1335" i="13"/>
  <c r="L1335" i="13" s="1"/>
  <c r="M1336" i="13"/>
  <c r="U1336" i="13"/>
  <c r="V1336" i="13" s="1"/>
  <c r="L1336" i="13" s="1"/>
  <c r="M1337" i="13"/>
  <c r="U1337" i="13"/>
  <c r="V1337" i="13" s="1"/>
  <c r="L1337" i="13" s="1"/>
  <c r="M1338" i="13"/>
  <c r="U1338" i="13"/>
  <c r="V1338" i="13" s="1"/>
  <c r="L1338" i="13"/>
  <c r="P1338" i="13" s="1"/>
  <c r="M1339" i="13"/>
  <c r="U1339" i="13"/>
  <c r="V1339" i="13"/>
  <c r="L1339" i="13" s="1"/>
  <c r="M1340" i="13"/>
  <c r="U1340" i="13"/>
  <c r="V1340" i="13" s="1"/>
  <c r="L1340" i="13" s="1"/>
  <c r="M1341" i="13"/>
  <c r="U1341" i="13"/>
  <c r="V1341" i="13" s="1"/>
  <c r="L1341" i="13" s="1"/>
  <c r="M1342" i="13"/>
  <c r="U1342" i="13"/>
  <c r="V1342" i="13" s="1"/>
  <c r="L1342" i="13"/>
  <c r="M1343" i="13"/>
  <c r="U1343" i="13"/>
  <c r="V1343" i="13"/>
  <c r="L1343" i="13" s="1"/>
  <c r="M1344" i="13"/>
  <c r="U1344" i="13"/>
  <c r="V1344" i="13" s="1"/>
  <c r="L1344" i="13" s="1"/>
  <c r="M1345" i="13"/>
  <c r="U1345" i="13"/>
  <c r="V1345" i="13" s="1"/>
  <c r="L1345" i="13" s="1"/>
  <c r="M1346" i="13"/>
  <c r="U1346" i="13"/>
  <c r="V1346" i="13" s="1"/>
  <c r="L1346" i="13"/>
  <c r="P1346" i="13" s="1"/>
  <c r="M1347" i="13"/>
  <c r="U1347" i="13"/>
  <c r="V1347" i="13"/>
  <c r="L1347" i="13" s="1"/>
  <c r="M1348" i="13"/>
  <c r="U1348" i="13"/>
  <c r="V1348" i="13" s="1"/>
  <c r="L1348" i="13" s="1"/>
  <c r="P1348" i="13" s="1"/>
  <c r="M1349" i="13"/>
  <c r="U1349" i="13"/>
  <c r="V1349" i="13" s="1"/>
  <c r="L1349" i="13"/>
  <c r="M1350" i="13"/>
  <c r="U1350" i="13"/>
  <c r="V1350" i="13" s="1"/>
  <c r="L1350" i="13"/>
  <c r="M1351" i="13"/>
  <c r="U1351" i="13"/>
  <c r="V1351" i="13"/>
  <c r="L1351" i="13" s="1"/>
  <c r="M1352" i="13"/>
  <c r="U1352" i="13"/>
  <c r="V1352" i="13" s="1"/>
  <c r="L1352" i="13" s="1"/>
  <c r="M1353" i="13"/>
  <c r="U1353" i="13"/>
  <c r="V1353" i="13" s="1"/>
  <c r="L1353" i="13" s="1"/>
  <c r="M1354" i="13"/>
  <c r="U1354" i="13"/>
  <c r="V1354" i="13" s="1"/>
  <c r="L1354" i="13"/>
  <c r="P1354" i="13" s="1"/>
  <c r="M1355" i="13"/>
  <c r="U1355" i="13"/>
  <c r="V1355" i="13"/>
  <c r="L1355" i="13" s="1"/>
  <c r="M1356" i="13"/>
  <c r="U1356" i="13"/>
  <c r="V1356" i="13" s="1"/>
  <c r="L1356" i="13" s="1"/>
  <c r="P1356" i="13" s="1"/>
  <c r="M1357" i="13"/>
  <c r="U1357" i="13"/>
  <c r="V1357" i="13" s="1"/>
  <c r="L1357" i="13"/>
  <c r="M1358" i="13"/>
  <c r="U1358" i="13"/>
  <c r="V1358" i="13" s="1"/>
  <c r="L1358" i="13"/>
  <c r="M1359" i="13"/>
  <c r="U1359" i="13"/>
  <c r="V1359" i="13"/>
  <c r="L1359" i="13" s="1"/>
  <c r="M1360" i="13"/>
  <c r="U1360" i="13"/>
  <c r="V1360" i="13" s="1"/>
  <c r="L1360" i="13" s="1"/>
  <c r="M1361" i="13"/>
  <c r="U1361" i="13"/>
  <c r="V1361" i="13" s="1"/>
  <c r="L1361" i="13" s="1"/>
  <c r="M1362" i="13"/>
  <c r="U1362" i="13"/>
  <c r="V1362" i="13" s="1"/>
  <c r="L1362" i="13"/>
  <c r="P1362" i="13" s="1"/>
  <c r="M1363" i="13"/>
  <c r="U1363" i="13"/>
  <c r="V1363" i="13"/>
  <c r="L1363" i="13" s="1"/>
  <c r="M1364" i="13"/>
  <c r="U1364" i="13"/>
  <c r="V1364" i="13" s="1"/>
  <c r="L1364" i="13" s="1"/>
  <c r="P1364" i="13" s="1"/>
  <c r="M1365" i="13"/>
  <c r="U1365" i="13"/>
  <c r="V1365" i="13" s="1"/>
  <c r="L1365" i="13" s="1"/>
  <c r="M1366" i="13"/>
  <c r="U1366" i="13"/>
  <c r="V1366" i="13" s="1"/>
  <c r="L1366" i="13"/>
  <c r="M1367" i="13"/>
  <c r="U1367" i="13"/>
  <c r="V1367" i="13"/>
  <c r="L1367" i="13" s="1"/>
  <c r="M1368" i="13"/>
  <c r="U1368" i="13"/>
  <c r="V1368" i="13" s="1"/>
  <c r="L1368" i="13" s="1"/>
  <c r="M1369" i="13"/>
  <c r="U1369" i="13"/>
  <c r="V1369" i="13" s="1"/>
  <c r="L1369" i="13" s="1"/>
  <c r="M1370" i="13"/>
  <c r="U1370" i="13"/>
  <c r="V1370" i="13" s="1"/>
  <c r="L1370" i="13"/>
  <c r="P1370" i="13" s="1"/>
  <c r="M1371" i="13"/>
  <c r="U1371" i="13"/>
  <c r="V1371" i="13"/>
  <c r="L1371" i="13" s="1"/>
  <c r="M1372" i="13"/>
  <c r="U1372" i="13"/>
  <c r="V1372" i="13" s="1"/>
  <c r="L1372" i="13" s="1"/>
  <c r="M1373" i="13"/>
  <c r="U1373" i="13"/>
  <c r="V1373" i="13" s="1"/>
  <c r="L1373" i="13" s="1"/>
  <c r="M1374" i="13"/>
  <c r="U1374" i="13"/>
  <c r="V1374" i="13" s="1"/>
  <c r="L1374" i="13"/>
  <c r="M1375" i="13"/>
  <c r="U1375" i="13"/>
  <c r="V1375" i="13"/>
  <c r="L1375" i="13" s="1"/>
  <c r="M1376" i="13"/>
  <c r="U1376" i="13"/>
  <c r="V1376" i="13" s="1"/>
  <c r="L1376" i="13" s="1"/>
  <c r="M1377" i="13"/>
  <c r="U1377" i="13"/>
  <c r="V1377" i="13" s="1"/>
  <c r="L1377" i="13" s="1"/>
  <c r="M1378" i="13"/>
  <c r="U1378" i="13"/>
  <c r="V1378" i="13" s="1"/>
  <c r="L1378" i="13"/>
  <c r="P1378" i="13" s="1"/>
  <c r="M1379" i="13"/>
  <c r="U1379" i="13"/>
  <c r="V1379" i="13"/>
  <c r="L1379" i="13" s="1"/>
  <c r="M1380" i="13"/>
  <c r="U1380" i="13"/>
  <c r="V1380" i="13" s="1"/>
  <c r="L1380" i="13" s="1"/>
  <c r="P1380" i="13" s="1"/>
  <c r="M1381" i="13"/>
  <c r="U1381" i="13"/>
  <c r="V1381" i="13" s="1"/>
  <c r="L1381" i="13"/>
  <c r="M1382" i="13"/>
  <c r="U1382" i="13"/>
  <c r="V1382" i="13" s="1"/>
  <c r="L1382" i="13"/>
  <c r="M1383" i="13"/>
  <c r="U1383" i="13"/>
  <c r="V1383" i="13"/>
  <c r="L1383" i="13" s="1"/>
  <c r="M1384" i="13"/>
  <c r="U1384" i="13"/>
  <c r="V1384" i="13" s="1"/>
  <c r="L1384" i="13" s="1"/>
  <c r="M1385" i="13"/>
  <c r="U1385" i="13"/>
  <c r="V1385" i="13" s="1"/>
  <c r="L1385" i="13" s="1"/>
  <c r="M1386" i="13"/>
  <c r="U1386" i="13"/>
  <c r="V1386" i="13" s="1"/>
  <c r="L1386" i="13"/>
  <c r="P1386" i="13" s="1"/>
  <c r="M1387" i="13"/>
  <c r="U1387" i="13"/>
  <c r="V1387" i="13"/>
  <c r="L1387" i="13" s="1"/>
  <c r="M1388" i="13"/>
  <c r="U1388" i="13"/>
  <c r="V1388" i="13" s="1"/>
  <c r="L1388" i="13" s="1"/>
  <c r="P1388" i="13" s="1"/>
  <c r="M1389" i="13"/>
  <c r="U1389" i="13"/>
  <c r="V1389" i="13" s="1"/>
  <c r="L1389" i="13"/>
  <c r="M1390" i="13"/>
  <c r="U1390" i="13"/>
  <c r="V1390" i="13" s="1"/>
  <c r="L1390" i="13"/>
  <c r="M1391" i="13"/>
  <c r="U1391" i="13"/>
  <c r="V1391" i="13"/>
  <c r="L1391" i="13" s="1"/>
  <c r="M1392" i="13"/>
  <c r="U1392" i="13"/>
  <c r="V1392" i="13" s="1"/>
  <c r="L1392" i="13" s="1"/>
  <c r="M1393" i="13"/>
  <c r="U1393" i="13"/>
  <c r="V1393" i="13" s="1"/>
  <c r="L1393" i="13" s="1"/>
  <c r="M1394" i="13"/>
  <c r="U1394" i="13"/>
  <c r="V1394" i="13" s="1"/>
  <c r="L1394" i="13"/>
  <c r="P1394" i="13" s="1"/>
  <c r="M1395" i="13"/>
  <c r="U1395" i="13"/>
  <c r="V1395" i="13"/>
  <c r="L1395" i="13" s="1"/>
  <c r="M1396" i="13"/>
  <c r="U1396" i="13"/>
  <c r="V1396" i="13" s="1"/>
  <c r="L1396" i="13" s="1"/>
  <c r="P1396" i="13" s="1"/>
  <c r="M1397" i="13"/>
  <c r="U1397" i="13"/>
  <c r="V1397" i="13" s="1"/>
  <c r="L1397" i="13" s="1"/>
  <c r="M1398" i="13"/>
  <c r="U1398" i="13"/>
  <c r="V1398" i="13" s="1"/>
  <c r="L1398" i="13"/>
  <c r="M1399" i="13"/>
  <c r="U1399" i="13"/>
  <c r="V1399" i="13"/>
  <c r="L1399" i="13" s="1"/>
  <c r="M1400" i="13"/>
  <c r="U1400" i="13"/>
  <c r="V1400" i="13" s="1"/>
  <c r="L1400" i="13" s="1"/>
  <c r="M1401" i="13"/>
  <c r="U1401" i="13"/>
  <c r="V1401" i="13" s="1"/>
  <c r="L1401" i="13" s="1"/>
  <c r="P1401" i="13" s="1"/>
  <c r="M1402" i="13"/>
  <c r="U1402" i="13"/>
  <c r="V1402" i="13" s="1"/>
  <c r="L1402" i="13"/>
  <c r="P1402" i="13" s="1"/>
  <c r="M1403" i="13"/>
  <c r="U1403" i="13"/>
  <c r="V1403" i="13"/>
  <c r="L1403" i="13" s="1"/>
  <c r="M1404" i="13"/>
  <c r="U1404" i="13"/>
  <c r="V1404" i="13" s="1"/>
  <c r="L1404" i="13" s="1"/>
  <c r="M1405" i="13"/>
  <c r="U1405" i="13"/>
  <c r="V1405" i="13" s="1"/>
  <c r="L1405" i="13" s="1"/>
  <c r="M1406" i="13"/>
  <c r="U1406" i="13"/>
  <c r="V1406" i="13" s="1"/>
  <c r="L1406" i="13"/>
  <c r="M1407" i="13"/>
  <c r="U1407" i="13"/>
  <c r="V1407" i="13"/>
  <c r="L1407" i="13" s="1"/>
  <c r="M1408" i="13"/>
  <c r="U1408" i="13"/>
  <c r="V1408" i="13" s="1"/>
  <c r="L1408" i="13" s="1"/>
  <c r="M1409" i="13"/>
  <c r="U1409" i="13"/>
  <c r="V1409" i="13" s="1"/>
  <c r="L1409" i="13" s="1"/>
  <c r="M1410" i="13"/>
  <c r="U1410" i="13"/>
  <c r="V1410" i="13" s="1"/>
  <c r="L1410" i="13"/>
  <c r="P1410" i="13" s="1"/>
  <c r="M1411" i="13"/>
  <c r="U1411" i="13"/>
  <c r="V1411" i="13"/>
  <c r="L1411" i="13" s="1"/>
  <c r="M1412" i="13"/>
  <c r="U1412" i="13"/>
  <c r="V1412" i="13" s="1"/>
  <c r="L1412" i="13" s="1"/>
  <c r="P1412" i="13" s="1"/>
  <c r="M1413" i="13"/>
  <c r="U1413" i="13"/>
  <c r="V1413" i="13" s="1"/>
  <c r="L1413" i="13"/>
  <c r="M1414" i="13"/>
  <c r="U1414" i="13"/>
  <c r="V1414" i="13" s="1"/>
  <c r="L1414" i="13"/>
  <c r="M1415" i="13"/>
  <c r="U1415" i="13"/>
  <c r="V1415" i="13"/>
  <c r="L1415" i="13" s="1"/>
  <c r="M1416" i="13"/>
  <c r="U1416" i="13"/>
  <c r="V1416" i="13" s="1"/>
  <c r="L1416" i="13" s="1"/>
  <c r="M1417" i="13"/>
  <c r="U1417" i="13"/>
  <c r="V1417" i="13" s="1"/>
  <c r="L1417" i="13" s="1"/>
  <c r="M1418" i="13"/>
  <c r="U1418" i="13"/>
  <c r="V1418" i="13" s="1"/>
  <c r="L1418" i="13"/>
  <c r="P1418" i="13" s="1"/>
  <c r="M1419" i="13"/>
  <c r="U1419" i="13"/>
  <c r="V1419" i="13"/>
  <c r="L1419" i="13" s="1"/>
  <c r="M1420" i="13"/>
  <c r="U1420" i="13"/>
  <c r="V1420" i="13" s="1"/>
  <c r="L1420" i="13" s="1"/>
  <c r="P1420" i="13" s="1"/>
  <c r="M1421" i="13"/>
  <c r="U1421" i="13"/>
  <c r="V1421" i="13" s="1"/>
  <c r="L1421" i="13"/>
  <c r="M1422" i="13"/>
  <c r="U1422" i="13"/>
  <c r="V1422" i="13" s="1"/>
  <c r="L1422" i="13"/>
  <c r="M1423" i="13"/>
  <c r="U1423" i="13"/>
  <c r="V1423" i="13"/>
  <c r="L1423" i="13" s="1"/>
  <c r="M1424" i="13"/>
  <c r="U1424" i="13"/>
  <c r="V1424" i="13" s="1"/>
  <c r="L1424" i="13" s="1"/>
  <c r="M1425" i="13"/>
  <c r="U1425" i="13"/>
  <c r="V1425" i="13" s="1"/>
  <c r="L1425" i="13" s="1"/>
  <c r="M1426" i="13"/>
  <c r="U1426" i="13"/>
  <c r="V1426" i="13" s="1"/>
  <c r="L1426" i="13"/>
  <c r="P1426" i="13" s="1"/>
  <c r="M1427" i="13"/>
  <c r="U1427" i="13"/>
  <c r="V1427" i="13"/>
  <c r="L1427" i="13" s="1"/>
  <c r="M1428" i="13"/>
  <c r="U1428" i="13"/>
  <c r="V1428" i="13" s="1"/>
  <c r="L1428" i="13" s="1"/>
  <c r="P1428" i="13" s="1"/>
  <c r="M1429" i="13"/>
  <c r="U1429" i="13"/>
  <c r="V1429" i="13" s="1"/>
  <c r="L1429" i="13" s="1"/>
  <c r="M1430" i="13"/>
  <c r="U1430" i="13"/>
  <c r="V1430" i="13" s="1"/>
  <c r="L1430" i="13"/>
  <c r="M1431" i="13"/>
  <c r="U1431" i="13"/>
  <c r="V1431" i="13"/>
  <c r="L1431" i="13" s="1"/>
  <c r="M1432" i="13"/>
  <c r="U1432" i="13"/>
  <c r="V1432" i="13" s="1"/>
  <c r="L1432" i="13" s="1"/>
  <c r="M1433" i="13"/>
  <c r="U1433" i="13"/>
  <c r="V1433" i="13" s="1"/>
  <c r="L1433" i="13" s="1"/>
  <c r="M1434" i="13"/>
  <c r="U1434" i="13"/>
  <c r="V1434" i="13" s="1"/>
  <c r="L1434" i="13"/>
  <c r="P1434" i="13" s="1"/>
  <c r="M1435" i="13"/>
  <c r="U1435" i="13"/>
  <c r="V1435" i="13"/>
  <c r="L1435" i="13" s="1"/>
  <c r="M1436" i="13"/>
  <c r="U1436" i="13"/>
  <c r="V1436" i="13" s="1"/>
  <c r="L1436" i="13" s="1"/>
  <c r="M1437" i="13"/>
  <c r="U1437" i="13"/>
  <c r="V1437" i="13" s="1"/>
  <c r="L1437" i="13" s="1"/>
  <c r="M1438" i="13"/>
  <c r="U1438" i="13"/>
  <c r="V1438" i="13" s="1"/>
  <c r="L1438" i="13"/>
  <c r="M1439" i="13"/>
  <c r="U1439" i="13"/>
  <c r="V1439" i="13"/>
  <c r="L1439" i="13" s="1"/>
  <c r="M1440" i="13"/>
  <c r="U1440" i="13"/>
  <c r="V1440" i="13" s="1"/>
  <c r="L1440" i="13" s="1"/>
  <c r="M1441" i="13"/>
  <c r="U1441" i="13"/>
  <c r="V1441" i="13" s="1"/>
  <c r="L1441" i="13" s="1"/>
  <c r="M1442" i="13"/>
  <c r="U1442" i="13"/>
  <c r="V1442" i="13" s="1"/>
  <c r="L1442" i="13"/>
  <c r="P1442" i="13" s="1"/>
  <c r="M1443" i="13"/>
  <c r="U1443" i="13"/>
  <c r="V1443" i="13"/>
  <c r="L1443" i="13" s="1"/>
  <c r="M1444" i="13"/>
  <c r="U1444" i="13"/>
  <c r="V1444" i="13" s="1"/>
  <c r="L1444" i="13" s="1"/>
  <c r="P1444" i="13" s="1"/>
  <c r="M1445" i="13"/>
  <c r="U1445" i="13"/>
  <c r="V1445" i="13" s="1"/>
  <c r="L1445" i="13"/>
  <c r="M1446" i="13"/>
  <c r="U1446" i="13"/>
  <c r="V1446" i="13" s="1"/>
  <c r="L1446" i="13"/>
  <c r="M1447" i="13"/>
  <c r="U1447" i="13"/>
  <c r="V1447" i="13"/>
  <c r="L1447" i="13" s="1"/>
  <c r="M1448" i="13"/>
  <c r="U1448" i="13"/>
  <c r="V1448" i="13" s="1"/>
  <c r="L1448" i="13" s="1"/>
  <c r="M1449" i="13"/>
  <c r="U1449" i="13"/>
  <c r="V1449" i="13" s="1"/>
  <c r="L1449" i="13" s="1"/>
  <c r="M1450" i="13"/>
  <c r="U1450" i="13"/>
  <c r="V1450" i="13" s="1"/>
  <c r="L1450" i="13"/>
  <c r="P1450" i="13" s="1"/>
  <c r="M1451" i="13"/>
  <c r="U1451" i="13"/>
  <c r="V1451" i="13"/>
  <c r="L1451" i="13" s="1"/>
  <c r="M1452" i="13"/>
  <c r="U1452" i="13"/>
  <c r="V1452" i="13" s="1"/>
  <c r="L1452" i="13" s="1"/>
  <c r="P1452" i="13" s="1"/>
  <c r="M1453" i="13"/>
  <c r="U1453" i="13"/>
  <c r="V1453" i="13" s="1"/>
  <c r="L1453" i="13"/>
  <c r="M1454" i="13"/>
  <c r="U1454" i="13"/>
  <c r="V1454" i="13" s="1"/>
  <c r="L1454" i="13"/>
  <c r="M1455" i="13"/>
  <c r="U1455" i="13"/>
  <c r="V1455" i="13"/>
  <c r="L1455" i="13" s="1"/>
  <c r="M1456" i="13"/>
  <c r="U1456" i="13"/>
  <c r="V1456" i="13" s="1"/>
  <c r="L1456" i="13" s="1"/>
  <c r="M1457" i="13"/>
  <c r="U1457" i="13"/>
  <c r="V1457" i="13" s="1"/>
  <c r="L1457" i="13" s="1"/>
  <c r="M1458" i="13"/>
  <c r="U1458" i="13"/>
  <c r="V1458" i="13" s="1"/>
  <c r="L1458" i="13"/>
  <c r="P1458" i="13" s="1"/>
  <c r="M1459" i="13"/>
  <c r="U1459" i="13"/>
  <c r="V1459" i="13"/>
  <c r="L1459" i="13" s="1"/>
  <c r="M1460" i="13"/>
  <c r="U1460" i="13"/>
  <c r="V1460" i="13" s="1"/>
  <c r="L1460" i="13" s="1"/>
  <c r="P1460" i="13" s="1"/>
  <c r="M1461" i="13"/>
  <c r="U1461" i="13"/>
  <c r="V1461" i="13" s="1"/>
  <c r="L1461" i="13" s="1"/>
  <c r="M1462" i="13"/>
  <c r="U1462" i="13"/>
  <c r="V1462" i="13" s="1"/>
  <c r="L1462" i="13"/>
  <c r="M1463" i="13"/>
  <c r="U1463" i="13"/>
  <c r="V1463" i="13"/>
  <c r="L1463" i="13" s="1"/>
  <c r="M1464" i="13"/>
  <c r="U1464" i="13"/>
  <c r="V1464" i="13" s="1"/>
  <c r="L1464" i="13" s="1"/>
  <c r="M1465" i="13"/>
  <c r="U1465" i="13"/>
  <c r="V1465" i="13" s="1"/>
  <c r="L1465" i="13" s="1"/>
  <c r="M1466" i="13"/>
  <c r="U1466" i="13"/>
  <c r="V1466" i="13" s="1"/>
  <c r="L1466" i="13"/>
  <c r="P1466" i="13" s="1"/>
  <c r="M1467" i="13"/>
  <c r="U1467" i="13"/>
  <c r="V1467" i="13"/>
  <c r="L1467" i="13" s="1"/>
  <c r="M1468" i="13"/>
  <c r="U1468" i="13"/>
  <c r="V1468" i="13" s="1"/>
  <c r="L1468" i="13" s="1"/>
  <c r="M1469" i="13"/>
  <c r="U1469" i="13"/>
  <c r="V1469" i="13" s="1"/>
  <c r="L1469" i="13" s="1"/>
  <c r="M1470" i="13"/>
  <c r="U1470" i="13"/>
  <c r="V1470" i="13" s="1"/>
  <c r="L1470" i="13"/>
  <c r="M1471" i="13"/>
  <c r="U1471" i="13"/>
  <c r="V1471" i="13"/>
  <c r="L1471" i="13" s="1"/>
  <c r="M1472" i="13"/>
  <c r="U1472" i="13"/>
  <c r="V1472" i="13" s="1"/>
  <c r="L1472" i="13" s="1"/>
  <c r="M1473" i="13"/>
  <c r="U1473" i="13"/>
  <c r="V1473" i="13" s="1"/>
  <c r="L1473" i="13" s="1"/>
  <c r="M1474" i="13"/>
  <c r="U1474" i="13"/>
  <c r="V1474" i="13" s="1"/>
  <c r="L1474" i="13"/>
  <c r="P1474" i="13" s="1"/>
  <c r="M1475" i="13"/>
  <c r="U1475" i="13"/>
  <c r="V1475" i="13"/>
  <c r="L1475" i="13" s="1"/>
  <c r="M1476" i="13"/>
  <c r="U1476" i="13"/>
  <c r="V1476" i="13" s="1"/>
  <c r="L1476" i="13" s="1"/>
  <c r="P1476" i="13" s="1"/>
  <c r="M1477" i="13"/>
  <c r="U1477" i="13"/>
  <c r="V1477" i="13" s="1"/>
  <c r="L1477" i="13"/>
  <c r="M1478" i="13"/>
  <c r="U1478" i="13"/>
  <c r="V1478" i="13" s="1"/>
  <c r="L1478" i="13"/>
  <c r="M1479" i="13"/>
  <c r="U1479" i="13"/>
  <c r="V1479" i="13"/>
  <c r="L1479" i="13" s="1"/>
  <c r="M1480" i="13"/>
  <c r="U1480" i="13"/>
  <c r="V1480" i="13" s="1"/>
  <c r="L1480" i="13" s="1"/>
  <c r="M1481" i="13"/>
  <c r="U1481" i="13"/>
  <c r="V1481" i="13" s="1"/>
  <c r="L1481" i="13" s="1"/>
  <c r="M1482" i="13"/>
  <c r="U1482" i="13"/>
  <c r="V1482" i="13" s="1"/>
  <c r="L1482" i="13"/>
  <c r="P1482" i="13" s="1"/>
  <c r="M1483" i="13"/>
  <c r="U1483" i="13"/>
  <c r="V1483" i="13"/>
  <c r="L1483" i="13" s="1"/>
  <c r="M1484" i="13"/>
  <c r="U1484" i="13"/>
  <c r="V1484" i="13" s="1"/>
  <c r="L1484" i="13" s="1"/>
  <c r="P1484" i="13" s="1"/>
  <c r="M1485" i="13"/>
  <c r="U1485" i="13"/>
  <c r="V1485" i="13" s="1"/>
  <c r="L1485" i="13"/>
  <c r="M1486" i="13"/>
  <c r="U1486" i="13"/>
  <c r="V1486" i="13" s="1"/>
  <c r="L1486" i="13"/>
  <c r="M1487" i="13"/>
  <c r="U1487" i="13"/>
  <c r="V1487" i="13"/>
  <c r="L1487" i="13" s="1"/>
  <c r="M1488" i="13"/>
  <c r="U1488" i="13"/>
  <c r="V1488" i="13" s="1"/>
  <c r="L1488" i="13" s="1"/>
  <c r="M1489" i="13"/>
  <c r="U1489" i="13"/>
  <c r="V1489" i="13" s="1"/>
  <c r="L1489" i="13" s="1"/>
  <c r="M1490" i="13"/>
  <c r="U1490" i="13"/>
  <c r="V1490" i="13" s="1"/>
  <c r="L1490" i="13"/>
  <c r="P1490" i="13" s="1"/>
  <c r="M1491" i="13"/>
  <c r="U1491" i="13"/>
  <c r="V1491" i="13"/>
  <c r="L1491" i="13" s="1"/>
  <c r="M1492" i="13"/>
  <c r="U1492" i="13"/>
  <c r="V1492" i="13" s="1"/>
  <c r="L1492" i="13" s="1"/>
  <c r="P1492" i="13" s="1"/>
  <c r="M1493" i="13"/>
  <c r="U1493" i="13"/>
  <c r="V1493" i="13" s="1"/>
  <c r="L1493" i="13" s="1"/>
  <c r="M1494" i="13"/>
  <c r="U1494" i="13"/>
  <c r="V1494" i="13" s="1"/>
  <c r="L1494" i="13"/>
  <c r="M1495" i="13"/>
  <c r="U1495" i="13"/>
  <c r="V1495" i="13"/>
  <c r="L1495" i="13" s="1"/>
  <c r="M1496" i="13"/>
  <c r="U1496" i="13"/>
  <c r="V1496" i="13" s="1"/>
  <c r="L1496" i="13" s="1"/>
  <c r="M1497" i="13"/>
  <c r="U1497" i="13"/>
  <c r="V1497" i="13" s="1"/>
  <c r="L1497" i="13" s="1"/>
  <c r="M1498" i="13"/>
  <c r="U1498" i="13"/>
  <c r="V1498" i="13" s="1"/>
  <c r="L1498" i="13"/>
  <c r="P1498" i="13" s="1"/>
  <c r="M1499" i="13"/>
  <c r="U1499" i="13"/>
  <c r="V1499" i="13"/>
  <c r="L1499" i="13" s="1"/>
  <c r="M1500" i="13"/>
  <c r="U1500" i="13"/>
  <c r="V1500" i="13" s="1"/>
  <c r="L1500" i="13" s="1"/>
  <c r="M1501" i="13"/>
  <c r="U1501" i="13"/>
  <c r="V1501" i="13" s="1"/>
  <c r="L1501" i="13" s="1"/>
  <c r="M1502" i="13"/>
  <c r="U1502" i="13"/>
  <c r="V1502" i="13" s="1"/>
  <c r="L1502" i="13"/>
  <c r="M1503" i="13"/>
  <c r="U1503" i="13"/>
  <c r="V1503" i="13"/>
  <c r="L1503" i="13" s="1"/>
  <c r="M1504" i="13"/>
  <c r="U1504" i="13"/>
  <c r="V1504" i="13" s="1"/>
  <c r="L1504" i="13" s="1"/>
  <c r="M1505" i="13"/>
  <c r="U1505" i="13"/>
  <c r="V1505" i="13" s="1"/>
  <c r="L1505" i="13" s="1"/>
  <c r="M1506" i="13"/>
  <c r="U1506" i="13"/>
  <c r="V1506" i="13" s="1"/>
  <c r="L1506" i="13"/>
  <c r="P1506" i="13" s="1"/>
  <c r="M1507" i="13"/>
  <c r="U1507" i="13"/>
  <c r="V1507" i="13"/>
  <c r="L1507" i="13" s="1"/>
  <c r="M1508" i="13"/>
  <c r="U1508" i="13"/>
  <c r="V1508" i="13" s="1"/>
  <c r="L1508" i="13" s="1"/>
  <c r="P1508" i="13" s="1"/>
  <c r="M1509" i="13"/>
  <c r="U1509" i="13"/>
  <c r="V1509" i="13" s="1"/>
  <c r="L1509" i="13"/>
  <c r="M1510" i="13"/>
  <c r="U1510" i="13"/>
  <c r="V1510" i="13" s="1"/>
  <c r="L1510" i="13"/>
  <c r="M1511" i="13"/>
  <c r="U1511" i="13"/>
  <c r="V1511" i="13"/>
  <c r="L1511" i="13" s="1"/>
  <c r="M1512" i="13"/>
  <c r="U1512" i="13"/>
  <c r="V1512" i="13" s="1"/>
  <c r="L1512" i="13" s="1"/>
  <c r="M1513" i="13"/>
  <c r="U1513" i="13"/>
  <c r="V1513" i="13" s="1"/>
  <c r="L1513" i="13" s="1"/>
  <c r="M1514" i="13"/>
  <c r="U1514" i="13"/>
  <c r="V1514" i="13" s="1"/>
  <c r="L1514" i="13"/>
  <c r="P1514" i="13" s="1"/>
  <c r="M1515" i="13"/>
  <c r="U1515" i="13"/>
  <c r="V1515" i="13"/>
  <c r="L1515" i="13" s="1"/>
  <c r="M1516" i="13"/>
  <c r="U1516" i="13"/>
  <c r="V1516" i="13" s="1"/>
  <c r="L1516" i="13" s="1"/>
  <c r="P1516" i="13" s="1"/>
  <c r="M1517" i="13"/>
  <c r="U1517" i="13"/>
  <c r="V1517" i="13" s="1"/>
  <c r="L1517" i="13"/>
  <c r="M1518" i="13"/>
  <c r="U1518" i="13"/>
  <c r="V1518" i="13" s="1"/>
  <c r="L1518" i="13"/>
  <c r="M1519" i="13"/>
  <c r="U1519" i="13"/>
  <c r="V1519" i="13"/>
  <c r="L1519" i="13" s="1"/>
  <c r="M1520" i="13"/>
  <c r="U1520" i="13"/>
  <c r="V1520" i="13" s="1"/>
  <c r="L1520" i="13" s="1"/>
  <c r="M1521" i="13"/>
  <c r="U1521" i="13"/>
  <c r="V1521" i="13" s="1"/>
  <c r="L1521" i="13" s="1"/>
  <c r="M1522" i="13"/>
  <c r="U1522" i="13"/>
  <c r="V1522" i="13" s="1"/>
  <c r="L1522" i="13"/>
  <c r="P1522" i="13" s="1"/>
  <c r="M1523" i="13"/>
  <c r="U1523" i="13"/>
  <c r="V1523" i="13"/>
  <c r="L1523" i="13" s="1"/>
  <c r="M1524" i="13"/>
  <c r="U1524" i="13"/>
  <c r="V1524" i="13" s="1"/>
  <c r="L1524" i="13" s="1"/>
  <c r="P1524" i="13" s="1"/>
  <c r="M1525" i="13"/>
  <c r="U1525" i="13"/>
  <c r="V1525" i="13" s="1"/>
  <c r="L1525" i="13" s="1"/>
  <c r="M1526" i="13"/>
  <c r="U1526" i="13"/>
  <c r="V1526" i="13" s="1"/>
  <c r="L1526" i="13"/>
  <c r="M1527" i="13"/>
  <c r="U1527" i="13"/>
  <c r="V1527" i="13"/>
  <c r="L1527" i="13" s="1"/>
  <c r="M1528" i="13"/>
  <c r="U1528" i="13"/>
  <c r="V1528" i="13" s="1"/>
  <c r="L1528" i="13" s="1"/>
  <c r="M1529" i="13"/>
  <c r="U1529" i="13"/>
  <c r="V1529" i="13" s="1"/>
  <c r="L1529" i="13" s="1"/>
  <c r="P1529" i="13" s="1"/>
  <c r="M1530" i="13"/>
  <c r="U1530" i="13"/>
  <c r="V1530" i="13" s="1"/>
  <c r="L1530" i="13"/>
  <c r="P1530" i="13" s="1"/>
  <c r="M1531" i="13"/>
  <c r="U1531" i="13"/>
  <c r="V1531" i="13"/>
  <c r="L1531" i="13" s="1"/>
  <c r="M1532" i="13"/>
  <c r="U1532" i="13"/>
  <c r="V1532" i="13" s="1"/>
  <c r="L1532" i="13" s="1"/>
  <c r="M1533" i="13"/>
  <c r="U1533" i="13"/>
  <c r="V1533" i="13" s="1"/>
  <c r="L1533" i="13" s="1"/>
  <c r="M1534" i="13"/>
  <c r="U1534" i="13"/>
  <c r="V1534" i="13" s="1"/>
  <c r="L1534" i="13"/>
  <c r="M1535" i="13"/>
  <c r="U1535" i="13"/>
  <c r="V1535" i="13"/>
  <c r="L1535" i="13" s="1"/>
  <c r="M1536" i="13"/>
  <c r="U1536" i="13"/>
  <c r="V1536" i="13" s="1"/>
  <c r="L1536" i="13" s="1"/>
  <c r="M1537" i="13"/>
  <c r="U1537" i="13"/>
  <c r="V1537" i="13" s="1"/>
  <c r="L1537" i="13" s="1"/>
  <c r="M1538" i="13"/>
  <c r="U1538" i="13"/>
  <c r="V1538" i="13" s="1"/>
  <c r="L1538" i="13"/>
  <c r="P1538" i="13" s="1"/>
  <c r="M1539" i="13"/>
  <c r="U1539" i="13"/>
  <c r="V1539" i="13"/>
  <c r="L1539" i="13" s="1"/>
  <c r="M1540" i="13"/>
  <c r="U1540" i="13"/>
  <c r="V1540" i="13" s="1"/>
  <c r="L1540" i="13" s="1"/>
  <c r="P1540" i="13" s="1"/>
  <c r="M1541" i="13"/>
  <c r="U1541" i="13"/>
  <c r="V1541" i="13" s="1"/>
  <c r="L1541" i="13"/>
  <c r="M1542" i="13"/>
  <c r="U1542" i="13"/>
  <c r="V1542" i="13" s="1"/>
  <c r="L1542" i="13"/>
  <c r="M1543" i="13"/>
  <c r="U1543" i="13"/>
  <c r="V1543" i="13"/>
  <c r="L1543" i="13" s="1"/>
  <c r="M1544" i="13"/>
  <c r="U1544" i="13"/>
  <c r="V1544" i="13" s="1"/>
  <c r="L1544" i="13" s="1"/>
  <c r="M1545" i="13"/>
  <c r="U1545" i="13"/>
  <c r="V1545" i="13" s="1"/>
  <c r="L1545" i="13" s="1"/>
  <c r="M1546" i="13"/>
  <c r="U1546" i="13"/>
  <c r="V1546" i="13" s="1"/>
  <c r="L1546" i="13"/>
  <c r="P1546" i="13" s="1"/>
  <c r="M1547" i="13"/>
  <c r="U1547" i="13"/>
  <c r="V1547" i="13"/>
  <c r="L1547" i="13" s="1"/>
  <c r="M1548" i="13"/>
  <c r="U1548" i="13"/>
  <c r="V1548" i="13" s="1"/>
  <c r="L1548" i="13" s="1"/>
  <c r="P1548" i="13" s="1"/>
  <c r="M1549" i="13"/>
  <c r="U1549" i="13"/>
  <c r="V1549" i="13" s="1"/>
  <c r="L1549" i="13"/>
  <c r="M1550" i="13"/>
  <c r="U1550" i="13"/>
  <c r="V1550" i="13" s="1"/>
  <c r="L1550" i="13"/>
  <c r="M1551" i="13"/>
  <c r="U1551" i="13"/>
  <c r="V1551" i="13"/>
  <c r="L1551" i="13" s="1"/>
  <c r="M1552" i="13"/>
  <c r="U1552" i="13"/>
  <c r="V1552" i="13" s="1"/>
  <c r="L1552" i="13" s="1"/>
  <c r="M1553" i="13"/>
  <c r="U1553" i="13"/>
  <c r="V1553" i="13" s="1"/>
  <c r="L1553" i="13" s="1"/>
  <c r="M1554" i="13"/>
  <c r="U1554" i="13"/>
  <c r="V1554" i="13" s="1"/>
  <c r="L1554" i="13"/>
  <c r="P1554" i="13" s="1"/>
  <c r="M1555" i="13"/>
  <c r="U1555" i="13"/>
  <c r="V1555" i="13"/>
  <c r="L1555" i="13" s="1"/>
  <c r="M1556" i="13"/>
  <c r="U1556" i="13"/>
  <c r="V1556" i="13" s="1"/>
  <c r="L1556" i="13" s="1"/>
  <c r="P1556" i="13" s="1"/>
  <c r="M1557" i="13"/>
  <c r="U1557" i="13"/>
  <c r="V1557" i="13" s="1"/>
  <c r="L1557" i="13" s="1"/>
  <c r="M1558" i="13"/>
  <c r="U1558" i="13"/>
  <c r="V1558" i="13" s="1"/>
  <c r="L1558" i="13"/>
  <c r="M1559" i="13"/>
  <c r="U1559" i="13"/>
  <c r="V1559" i="13"/>
  <c r="L1559" i="13" s="1"/>
  <c r="M1560" i="13"/>
  <c r="U1560" i="13"/>
  <c r="V1560" i="13" s="1"/>
  <c r="L1560" i="13" s="1"/>
  <c r="M1561" i="13"/>
  <c r="U1561" i="13"/>
  <c r="V1561" i="13" s="1"/>
  <c r="L1561" i="13" s="1"/>
  <c r="M1562" i="13"/>
  <c r="U1562" i="13"/>
  <c r="V1562" i="13" s="1"/>
  <c r="L1562" i="13"/>
  <c r="P1562" i="13" s="1"/>
  <c r="M1563" i="13"/>
  <c r="U1563" i="13"/>
  <c r="V1563" i="13"/>
  <c r="L1563" i="13" s="1"/>
  <c r="M1564" i="13"/>
  <c r="U1564" i="13"/>
  <c r="V1564" i="13" s="1"/>
  <c r="L1564" i="13" s="1"/>
  <c r="M1565" i="13"/>
  <c r="U1565" i="13"/>
  <c r="V1565" i="13" s="1"/>
  <c r="L1565" i="13" s="1"/>
  <c r="M1566" i="13"/>
  <c r="U1566" i="13"/>
  <c r="V1566" i="13" s="1"/>
  <c r="L1566" i="13"/>
  <c r="M1567" i="13"/>
  <c r="U1567" i="13"/>
  <c r="V1567" i="13"/>
  <c r="L1567" i="13" s="1"/>
  <c r="M1568" i="13"/>
  <c r="U1568" i="13"/>
  <c r="V1568" i="13" s="1"/>
  <c r="L1568" i="13" s="1"/>
  <c r="M1569" i="13"/>
  <c r="U1569" i="13"/>
  <c r="V1569" i="13" s="1"/>
  <c r="L1569" i="13" s="1"/>
  <c r="M1570" i="13"/>
  <c r="U1570" i="13"/>
  <c r="V1570" i="13" s="1"/>
  <c r="L1570" i="13"/>
  <c r="P1570" i="13" s="1"/>
  <c r="M1571" i="13"/>
  <c r="U1571" i="13"/>
  <c r="V1571" i="13"/>
  <c r="L1571" i="13" s="1"/>
  <c r="M1572" i="13"/>
  <c r="U1572" i="13"/>
  <c r="V1572" i="13" s="1"/>
  <c r="L1572" i="13" s="1"/>
  <c r="P1572" i="13" s="1"/>
  <c r="M1573" i="13"/>
  <c r="U1573" i="13"/>
  <c r="V1573" i="13" s="1"/>
  <c r="L1573" i="13"/>
  <c r="M1574" i="13"/>
  <c r="U1574" i="13"/>
  <c r="V1574" i="13" s="1"/>
  <c r="L1574" i="13"/>
  <c r="M1575" i="13"/>
  <c r="U1575" i="13"/>
  <c r="V1575" i="13"/>
  <c r="L1575" i="13" s="1"/>
  <c r="M1576" i="13"/>
  <c r="U1576" i="13"/>
  <c r="V1576" i="13" s="1"/>
  <c r="L1576" i="13" s="1"/>
  <c r="M1577" i="13"/>
  <c r="U1577" i="13"/>
  <c r="V1577" i="13" s="1"/>
  <c r="L1577" i="13" s="1"/>
  <c r="M1578" i="13"/>
  <c r="U1578" i="13"/>
  <c r="V1578" i="13" s="1"/>
  <c r="L1578" i="13"/>
  <c r="P1578" i="13" s="1"/>
  <c r="M1579" i="13"/>
  <c r="U1579" i="13"/>
  <c r="V1579" i="13"/>
  <c r="L1579" i="13" s="1"/>
  <c r="M1580" i="13"/>
  <c r="U1580" i="13"/>
  <c r="V1580" i="13" s="1"/>
  <c r="L1580" i="13" s="1"/>
  <c r="P1580" i="13" s="1"/>
  <c r="M1581" i="13"/>
  <c r="U1581" i="13"/>
  <c r="V1581" i="13" s="1"/>
  <c r="L1581" i="13"/>
  <c r="M1582" i="13"/>
  <c r="U1582" i="13"/>
  <c r="V1582" i="13" s="1"/>
  <c r="L1582" i="13"/>
  <c r="M1583" i="13"/>
  <c r="U1583" i="13"/>
  <c r="V1583" i="13"/>
  <c r="L1583" i="13" s="1"/>
  <c r="M1584" i="13"/>
  <c r="U1584" i="13"/>
  <c r="V1584" i="13" s="1"/>
  <c r="L1584" i="13" s="1"/>
  <c r="M1585" i="13"/>
  <c r="U1585" i="13"/>
  <c r="V1585" i="13" s="1"/>
  <c r="L1585" i="13" s="1"/>
  <c r="M1586" i="13"/>
  <c r="U1586" i="13"/>
  <c r="V1586" i="13" s="1"/>
  <c r="L1586" i="13"/>
  <c r="P1586" i="13" s="1"/>
  <c r="M1587" i="13"/>
  <c r="U1587" i="13"/>
  <c r="V1587" i="13"/>
  <c r="L1587" i="13" s="1"/>
  <c r="M1588" i="13"/>
  <c r="U1588" i="13"/>
  <c r="V1588" i="13" s="1"/>
  <c r="L1588" i="13" s="1"/>
  <c r="P1588" i="13" s="1"/>
  <c r="M1589" i="13"/>
  <c r="U1589" i="13"/>
  <c r="V1589" i="13" s="1"/>
  <c r="L1589" i="13" s="1"/>
  <c r="M1590" i="13"/>
  <c r="U1590" i="13"/>
  <c r="V1590" i="13" s="1"/>
  <c r="L1590" i="13"/>
  <c r="M1591" i="13"/>
  <c r="U1591" i="13"/>
  <c r="V1591" i="13"/>
  <c r="L1591" i="13" s="1"/>
  <c r="M1592" i="13"/>
  <c r="U1592" i="13"/>
  <c r="V1592" i="13" s="1"/>
  <c r="L1592" i="13" s="1"/>
  <c r="M1593" i="13"/>
  <c r="U1593" i="13"/>
  <c r="V1593" i="13" s="1"/>
  <c r="L1593" i="13" s="1"/>
  <c r="M1594" i="13"/>
  <c r="U1594" i="13"/>
  <c r="V1594" i="13" s="1"/>
  <c r="L1594" i="13"/>
  <c r="P1594" i="13" s="1"/>
  <c r="M1595" i="13"/>
  <c r="U1595" i="13"/>
  <c r="V1595" i="13"/>
  <c r="L1595" i="13" s="1"/>
  <c r="M1596" i="13"/>
  <c r="U1596" i="13"/>
  <c r="V1596" i="13" s="1"/>
  <c r="L1596" i="13" s="1"/>
  <c r="M1597" i="13"/>
  <c r="U1597" i="13"/>
  <c r="V1597" i="13" s="1"/>
  <c r="L1597" i="13" s="1"/>
  <c r="M1598" i="13"/>
  <c r="U1598" i="13"/>
  <c r="V1598" i="13" s="1"/>
  <c r="L1598" i="13"/>
  <c r="M1599" i="13"/>
  <c r="U1599" i="13"/>
  <c r="V1599" i="13"/>
  <c r="L1599" i="13" s="1"/>
  <c r="M1600" i="13"/>
  <c r="U1600" i="13"/>
  <c r="V1600" i="13" s="1"/>
  <c r="L1600" i="13" s="1"/>
  <c r="M1601" i="13"/>
  <c r="U1601" i="13"/>
  <c r="V1601" i="13" s="1"/>
  <c r="L1601" i="13" s="1"/>
  <c r="M1602" i="13"/>
  <c r="U1602" i="13"/>
  <c r="V1602" i="13" s="1"/>
  <c r="L1602" i="13"/>
  <c r="P1602" i="13" s="1"/>
  <c r="M1603" i="13"/>
  <c r="U1603" i="13"/>
  <c r="V1603" i="13"/>
  <c r="L1603" i="13" s="1"/>
  <c r="M1604" i="13"/>
  <c r="U1604" i="13"/>
  <c r="V1604" i="13" s="1"/>
  <c r="L1604" i="13" s="1"/>
  <c r="P1604" i="13" s="1"/>
  <c r="M1605" i="13"/>
  <c r="U1605" i="13"/>
  <c r="V1605" i="13" s="1"/>
  <c r="L1605" i="13"/>
  <c r="M1606" i="13"/>
  <c r="U1606" i="13"/>
  <c r="V1606" i="13" s="1"/>
  <c r="L1606" i="13"/>
  <c r="M1607" i="13"/>
  <c r="U1607" i="13"/>
  <c r="V1607" i="13"/>
  <c r="L1607" i="13" s="1"/>
  <c r="M1608" i="13"/>
  <c r="U1608" i="13"/>
  <c r="V1608" i="13" s="1"/>
  <c r="L1608" i="13" s="1"/>
  <c r="M1609" i="13"/>
  <c r="U1609" i="13"/>
  <c r="V1609" i="13" s="1"/>
  <c r="L1609" i="13" s="1"/>
  <c r="M1610" i="13"/>
  <c r="U1610" i="13"/>
  <c r="V1610" i="13" s="1"/>
  <c r="L1610" i="13"/>
  <c r="P1610" i="13" s="1"/>
  <c r="M1611" i="13"/>
  <c r="U1611" i="13"/>
  <c r="V1611" i="13"/>
  <c r="L1611" i="13" s="1"/>
  <c r="M1612" i="13"/>
  <c r="U1612" i="13"/>
  <c r="V1612" i="13" s="1"/>
  <c r="L1612" i="13" s="1"/>
  <c r="P1612" i="13" s="1"/>
  <c r="M1613" i="13"/>
  <c r="U1613" i="13"/>
  <c r="V1613" i="13" s="1"/>
  <c r="L1613" i="13"/>
  <c r="M1614" i="13"/>
  <c r="U1614" i="13"/>
  <c r="V1614" i="13" s="1"/>
  <c r="L1614" i="13"/>
  <c r="M1615" i="13"/>
  <c r="U1615" i="13"/>
  <c r="V1615" i="13"/>
  <c r="L1615" i="13" s="1"/>
  <c r="M1616" i="13"/>
  <c r="U1616" i="13"/>
  <c r="V1616" i="13" s="1"/>
  <c r="L1616" i="13" s="1"/>
  <c r="M1617" i="13"/>
  <c r="U1617" i="13"/>
  <c r="V1617" i="13" s="1"/>
  <c r="L1617" i="13" s="1"/>
  <c r="M1618" i="13"/>
  <c r="U1618" i="13"/>
  <c r="V1618" i="13" s="1"/>
  <c r="L1618" i="13"/>
  <c r="P1618" i="13" s="1"/>
  <c r="M1619" i="13"/>
  <c r="U1619" i="13"/>
  <c r="V1619" i="13"/>
  <c r="L1619" i="13" s="1"/>
  <c r="M1620" i="13"/>
  <c r="U1620" i="13"/>
  <c r="V1620" i="13" s="1"/>
  <c r="L1620" i="13" s="1"/>
  <c r="P1620" i="13" s="1"/>
  <c r="M1621" i="13"/>
  <c r="U1621" i="13"/>
  <c r="V1621" i="13" s="1"/>
  <c r="L1621" i="13" s="1"/>
  <c r="M1622" i="13"/>
  <c r="U1622" i="13"/>
  <c r="V1622" i="13" s="1"/>
  <c r="L1622" i="13"/>
  <c r="M1623" i="13"/>
  <c r="U1623" i="13"/>
  <c r="V1623" i="13"/>
  <c r="L1623" i="13" s="1"/>
  <c r="M1624" i="13"/>
  <c r="U1624" i="13"/>
  <c r="V1624" i="13" s="1"/>
  <c r="L1624" i="13" s="1"/>
  <c r="M1625" i="13"/>
  <c r="U1625" i="13"/>
  <c r="V1625" i="13" s="1"/>
  <c r="L1625" i="13" s="1"/>
  <c r="M1626" i="13"/>
  <c r="U1626" i="13"/>
  <c r="V1626" i="13" s="1"/>
  <c r="L1626" i="13"/>
  <c r="P1626" i="13" s="1"/>
  <c r="M1627" i="13"/>
  <c r="U1627" i="13"/>
  <c r="V1627" i="13"/>
  <c r="L1627" i="13" s="1"/>
  <c r="M1628" i="13"/>
  <c r="U1628" i="13"/>
  <c r="V1628" i="13" s="1"/>
  <c r="L1628" i="13" s="1"/>
  <c r="M1629" i="13"/>
  <c r="U1629" i="13"/>
  <c r="V1629" i="13" s="1"/>
  <c r="L1629" i="13" s="1"/>
  <c r="M1630" i="13"/>
  <c r="U1630" i="13"/>
  <c r="V1630" i="13" s="1"/>
  <c r="L1630" i="13"/>
  <c r="M1631" i="13"/>
  <c r="U1631" i="13"/>
  <c r="V1631" i="13"/>
  <c r="L1631" i="13" s="1"/>
  <c r="M1632" i="13"/>
  <c r="U1632" i="13"/>
  <c r="V1632" i="13" s="1"/>
  <c r="L1632" i="13" s="1"/>
  <c r="M1633" i="13"/>
  <c r="U1633" i="13"/>
  <c r="V1633" i="13" s="1"/>
  <c r="L1633" i="13" s="1"/>
  <c r="M1634" i="13"/>
  <c r="U1634" i="13"/>
  <c r="V1634" i="13" s="1"/>
  <c r="L1634" i="13"/>
  <c r="P1634" i="13" s="1"/>
  <c r="M1635" i="13"/>
  <c r="U1635" i="13"/>
  <c r="V1635" i="13"/>
  <c r="L1635" i="13" s="1"/>
  <c r="M1636" i="13"/>
  <c r="U1636" i="13"/>
  <c r="V1636" i="13" s="1"/>
  <c r="L1636" i="13" s="1"/>
  <c r="P1636" i="13" s="1"/>
  <c r="M1637" i="13"/>
  <c r="U1637" i="13"/>
  <c r="V1637" i="13" s="1"/>
  <c r="L1637" i="13"/>
  <c r="R1637" i="13" s="1"/>
  <c r="M1638" i="13"/>
  <c r="U1638" i="13"/>
  <c r="V1638" i="13" s="1"/>
  <c r="L1638" i="13"/>
  <c r="M1639" i="13"/>
  <c r="U1639" i="13"/>
  <c r="V1639" i="13"/>
  <c r="L1639" i="13" s="1"/>
  <c r="M1640" i="13"/>
  <c r="U1640" i="13"/>
  <c r="V1640" i="13" s="1"/>
  <c r="L1640" i="13" s="1"/>
  <c r="M1641" i="13"/>
  <c r="U1641" i="13"/>
  <c r="V1641" i="13" s="1"/>
  <c r="L1641" i="13" s="1"/>
  <c r="M1642" i="13"/>
  <c r="U1642" i="13"/>
  <c r="V1642" i="13" s="1"/>
  <c r="L1642" i="13"/>
  <c r="P1642" i="13" s="1"/>
  <c r="M1643" i="13"/>
  <c r="U1643" i="13"/>
  <c r="V1643" i="13"/>
  <c r="L1643" i="13" s="1"/>
  <c r="M1644" i="13"/>
  <c r="U1644" i="13"/>
  <c r="V1644" i="13" s="1"/>
  <c r="L1644" i="13" s="1"/>
  <c r="P1644" i="13" s="1"/>
  <c r="M1645" i="13"/>
  <c r="U1645" i="13"/>
  <c r="V1645" i="13" s="1"/>
  <c r="L1645" i="13"/>
  <c r="M1646" i="13"/>
  <c r="U1646" i="13"/>
  <c r="V1646" i="13" s="1"/>
  <c r="L1646" i="13"/>
  <c r="M1647" i="13"/>
  <c r="U1647" i="13"/>
  <c r="V1647" i="13"/>
  <c r="L1647" i="13" s="1"/>
  <c r="M1648" i="13"/>
  <c r="U1648" i="13"/>
  <c r="V1648" i="13" s="1"/>
  <c r="L1648" i="13" s="1"/>
  <c r="M1649" i="13"/>
  <c r="U1649" i="13"/>
  <c r="V1649" i="13" s="1"/>
  <c r="L1649" i="13" s="1"/>
  <c r="M1650" i="13"/>
  <c r="U1650" i="13"/>
  <c r="V1650" i="13" s="1"/>
  <c r="L1650" i="13"/>
  <c r="P1650" i="13" s="1"/>
  <c r="M1651" i="13"/>
  <c r="U1651" i="13"/>
  <c r="V1651" i="13"/>
  <c r="L1651" i="13" s="1"/>
  <c r="M1652" i="13"/>
  <c r="U1652" i="13"/>
  <c r="V1652" i="13" s="1"/>
  <c r="L1652" i="13" s="1"/>
  <c r="P1652" i="13" s="1"/>
  <c r="M1653" i="13"/>
  <c r="U1653" i="13"/>
  <c r="V1653" i="13" s="1"/>
  <c r="L1653" i="13" s="1"/>
  <c r="M1654" i="13"/>
  <c r="U1654" i="13"/>
  <c r="V1654" i="13" s="1"/>
  <c r="L1654" i="13"/>
  <c r="M1655" i="13"/>
  <c r="U1655" i="13"/>
  <c r="V1655" i="13"/>
  <c r="L1655" i="13" s="1"/>
  <c r="M1656" i="13"/>
  <c r="U1656" i="13"/>
  <c r="V1656" i="13" s="1"/>
  <c r="L1656" i="13" s="1"/>
  <c r="M1657" i="13"/>
  <c r="U1657" i="13"/>
  <c r="V1657" i="13" s="1"/>
  <c r="L1657" i="13" s="1"/>
  <c r="P1657" i="13" s="1"/>
  <c r="M1658" i="13"/>
  <c r="U1658" i="13"/>
  <c r="V1658" i="13" s="1"/>
  <c r="L1658" i="13"/>
  <c r="P1658" i="13" s="1"/>
  <c r="M1659" i="13"/>
  <c r="U1659" i="13"/>
  <c r="V1659" i="13"/>
  <c r="L1659" i="13" s="1"/>
  <c r="M1660" i="13"/>
  <c r="U1660" i="13"/>
  <c r="V1660" i="13" s="1"/>
  <c r="L1660" i="13" s="1"/>
  <c r="M1661" i="13"/>
  <c r="U1661" i="13"/>
  <c r="V1661" i="13" s="1"/>
  <c r="L1661" i="13" s="1"/>
  <c r="M1662" i="13"/>
  <c r="U1662" i="13"/>
  <c r="V1662" i="13" s="1"/>
  <c r="L1662" i="13"/>
  <c r="M1663" i="13"/>
  <c r="U1663" i="13"/>
  <c r="V1663" i="13"/>
  <c r="L1663" i="13" s="1"/>
  <c r="M1664" i="13"/>
  <c r="U1664" i="13"/>
  <c r="V1664" i="13" s="1"/>
  <c r="L1664" i="13" s="1"/>
  <c r="M1665" i="13"/>
  <c r="U1665" i="13"/>
  <c r="V1665" i="13" s="1"/>
  <c r="L1665" i="13" s="1"/>
  <c r="M1666" i="13"/>
  <c r="U1666" i="13"/>
  <c r="V1666" i="13" s="1"/>
  <c r="L1666" i="13"/>
  <c r="P1666" i="13" s="1"/>
  <c r="M1667" i="13"/>
  <c r="U1667" i="13"/>
  <c r="V1667" i="13"/>
  <c r="L1667" i="13" s="1"/>
  <c r="M1668" i="13"/>
  <c r="U1668" i="13"/>
  <c r="V1668" i="13" s="1"/>
  <c r="L1668" i="13" s="1"/>
  <c r="P1668" i="13" s="1"/>
  <c r="M1669" i="13"/>
  <c r="U1669" i="13"/>
  <c r="V1669" i="13" s="1"/>
  <c r="L1669" i="13"/>
  <c r="M1670" i="13"/>
  <c r="U1670" i="13"/>
  <c r="V1670" i="13" s="1"/>
  <c r="L1670" i="13"/>
  <c r="M1671" i="13"/>
  <c r="U1671" i="13"/>
  <c r="V1671" i="13"/>
  <c r="L1671" i="13" s="1"/>
  <c r="M1672" i="13"/>
  <c r="U1672" i="13"/>
  <c r="V1672" i="13" s="1"/>
  <c r="L1672" i="13" s="1"/>
  <c r="M1673" i="13"/>
  <c r="U1673" i="13"/>
  <c r="V1673" i="13" s="1"/>
  <c r="L1673" i="13" s="1"/>
  <c r="M1674" i="13"/>
  <c r="U1674" i="13"/>
  <c r="V1674" i="13" s="1"/>
  <c r="L1674" i="13"/>
  <c r="P1674" i="13" s="1"/>
  <c r="M1675" i="13"/>
  <c r="U1675" i="13"/>
  <c r="V1675" i="13"/>
  <c r="L1675" i="13" s="1"/>
  <c r="M1676" i="13"/>
  <c r="U1676" i="13"/>
  <c r="V1676" i="13" s="1"/>
  <c r="L1676" i="13" s="1"/>
  <c r="P1676" i="13" s="1"/>
  <c r="M1677" i="13"/>
  <c r="U1677" i="13"/>
  <c r="V1677" i="13" s="1"/>
  <c r="L1677" i="13"/>
  <c r="M1678" i="13"/>
  <c r="U1678" i="13"/>
  <c r="V1678" i="13" s="1"/>
  <c r="L1678" i="13"/>
  <c r="M1679" i="13"/>
  <c r="U1679" i="13"/>
  <c r="V1679" i="13"/>
  <c r="L1679" i="13" s="1"/>
  <c r="M1680" i="13"/>
  <c r="U1680" i="13"/>
  <c r="V1680" i="13" s="1"/>
  <c r="L1680" i="13" s="1"/>
  <c r="M1681" i="13"/>
  <c r="U1681" i="13"/>
  <c r="V1681" i="13" s="1"/>
  <c r="L1681" i="13" s="1"/>
  <c r="M1682" i="13"/>
  <c r="U1682" i="13"/>
  <c r="V1682" i="13" s="1"/>
  <c r="L1682" i="13"/>
  <c r="P1682" i="13" s="1"/>
  <c r="M1683" i="13"/>
  <c r="U1683" i="13"/>
  <c r="V1683" i="13"/>
  <c r="L1683" i="13" s="1"/>
  <c r="M1684" i="13"/>
  <c r="U1684" i="13"/>
  <c r="V1684" i="13" s="1"/>
  <c r="L1684" i="13" s="1"/>
  <c r="P1684" i="13" s="1"/>
  <c r="M1685" i="13"/>
  <c r="U1685" i="13"/>
  <c r="V1685" i="13" s="1"/>
  <c r="L1685" i="13" s="1"/>
  <c r="M1686" i="13"/>
  <c r="U1686" i="13"/>
  <c r="V1686" i="13" s="1"/>
  <c r="L1686" i="13"/>
  <c r="M1687" i="13"/>
  <c r="U1687" i="13"/>
  <c r="V1687" i="13"/>
  <c r="L1687" i="13" s="1"/>
  <c r="M1688" i="13"/>
  <c r="U1688" i="13"/>
  <c r="V1688" i="13" s="1"/>
  <c r="L1688" i="13" s="1"/>
  <c r="M1689" i="13"/>
  <c r="U1689" i="13"/>
  <c r="V1689" i="13" s="1"/>
  <c r="L1689" i="13" s="1"/>
  <c r="M1690" i="13"/>
  <c r="U1690" i="13"/>
  <c r="V1690" i="13" s="1"/>
  <c r="L1690" i="13"/>
  <c r="P1690" i="13" s="1"/>
  <c r="M1691" i="13"/>
  <c r="U1691" i="13"/>
  <c r="V1691" i="13"/>
  <c r="L1691" i="13" s="1"/>
  <c r="M1692" i="13"/>
  <c r="U1692" i="13"/>
  <c r="V1692" i="13" s="1"/>
  <c r="L1692" i="13" s="1"/>
  <c r="M1693" i="13"/>
  <c r="U1693" i="13"/>
  <c r="V1693" i="13" s="1"/>
  <c r="L1693" i="13" s="1"/>
  <c r="M1694" i="13"/>
  <c r="U1694" i="13"/>
  <c r="V1694" i="13" s="1"/>
  <c r="L1694" i="13"/>
  <c r="M1695" i="13"/>
  <c r="U1695" i="13"/>
  <c r="V1695" i="13"/>
  <c r="L1695" i="13" s="1"/>
  <c r="M1696" i="13"/>
  <c r="U1696" i="13"/>
  <c r="V1696" i="13" s="1"/>
  <c r="L1696" i="13" s="1"/>
  <c r="M1697" i="13"/>
  <c r="U1697" i="13"/>
  <c r="V1697" i="13" s="1"/>
  <c r="L1697" i="13" s="1"/>
  <c r="M1698" i="13"/>
  <c r="U1698" i="13"/>
  <c r="V1698" i="13" s="1"/>
  <c r="L1698" i="13"/>
  <c r="P1698" i="13" s="1"/>
  <c r="M1699" i="13"/>
  <c r="U1699" i="13"/>
  <c r="V1699" i="13"/>
  <c r="L1699" i="13" s="1"/>
  <c r="M1700" i="13"/>
  <c r="U1700" i="13"/>
  <c r="V1700" i="13" s="1"/>
  <c r="L1700" i="13" s="1"/>
  <c r="P1700" i="13" s="1"/>
  <c r="M1701" i="13"/>
  <c r="U1701" i="13"/>
  <c r="V1701" i="13" s="1"/>
  <c r="L1701" i="13"/>
  <c r="R1701" i="13" s="1"/>
  <c r="M1702" i="13"/>
  <c r="U1702" i="13"/>
  <c r="V1702" i="13" s="1"/>
  <c r="L1702" i="13"/>
  <c r="M1703" i="13"/>
  <c r="U1703" i="13"/>
  <c r="V1703" i="13"/>
  <c r="L1703" i="13" s="1"/>
  <c r="M1704" i="13"/>
  <c r="U1704" i="13"/>
  <c r="V1704" i="13" s="1"/>
  <c r="L1704" i="13" s="1"/>
  <c r="M1705" i="13"/>
  <c r="U1705" i="13"/>
  <c r="V1705" i="13" s="1"/>
  <c r="L1705" i="13" s="1"/>
  <c r="M1706" i="13"/>
  <c r="U1706" i="13"/>
  <c r="V1706" i="13" s="1"/>
  <c r="L1706" i="13"/>
  <c r="P1706" i="13" s="1"/>
  <c r="M1707" i="13"/>
  <c r="U1707" i="13"/>
  <c r="V1707" i="13"/>
  <c r="L1707" i="13" s="1"/>
  <c r="M1708" i="13"/>
  <c r="U1708" i="13"/>
  <c r="V1708" i="13" s="1"/>
  <c r="L1708" i="13" s="1"/>
  <c r="P1708" i="13" s="1"/>
  <c r="M1709" i="13"/>
  <c r="U1709" i="13"/>
  <c r="V1709" i="13" s="1"/>
  <c r="L1709" i="13"/>
  <c r="M1710" i="13"/>
  <c r="U1710" i="13"/>
  <c r="V1710" i="13" s="1"/>
  <c r="L1710" i="13"/>
  <c r="M1711" i="13"/>
  <c r="U1711" i="13"/>
  <c r="V1711" i="13"/>
  <c r="L1711" i="13" s="1"/>
  <c r="M1712" i="13"/>
  <c r="U1712" i="13"/>
  <c r="V1712" i="13" s="1"/>
  <c r="L1712" i="13" s="1"/>
  <c r="M1713" i="13"/>
  <c r="U1713" i="13"/>
  <c r="V1713" i="13" s="1"/>
  <c r="L1713" i="13" s="1"/>
  <c r="M1714" i="13"/>
  <c r="U1714" i="13"/>
  <c r="V1714" i="13" s="1"/>
  <c r="L1714" i="13"/>
  <c r="P1714" i="13" s="1"/>
  <c r="M1715" i="13"/>
  <c r="U1715" i="13"/>
  <c r="V1715" i="13"/>
  <c r="L1715" i="13" s="1"/>
  <c r="M1716" i="13"/>
  <c r="U1716" i="13"/>
  <c r="V1716" i="13" s="1"/>
  <c r="L1716" i="13" s="1"/>
  <c r="P1716" i="13" s="1"/>
  <c r="M1717" i="13"/>
  <c r="U1717" i="13"/>
  <c r="V1717" i="13" s="1"/>
  <c r="L1717" i="13" s="1"/>
  <c r="M1718" i="13"/>
  <c r="U1718" i="13"/>
  <c r="V1718" i="13" s="1"/>
  <c r="L1718" i="13"/>
  <c r="M1719" i="13"/>
  <c r="U1719" i="13"/>
  <c r="V1719" i="13"/>
  <c r="L1719" i="13" s="1"/>
  <c r="M1720" i="13"/>
  <c r="U1720" i="13"/>
  <c r="V1720" i="13" s="1"/>
  <c r="L1720" i="13" s="1"/>
  <c r="M1721" i="13"/>
  <c r="U1721" i="13"/>
  <c r="V1721" i="13" s="1"/>
  <c r="L1721" i="13" s="1"/>
  <c r="M1722" i="13"/>
  <c r="U1722" i="13"/>
  <c r="V1722" i="13" s="1"/>
  <c r="L1722" i="13"/>
  <c r="P1722" i="13" s="1"/>
  <c r="M1723" i="13"/>
  <c r="U1723" i="13"/>
  <c r="V1723" i="13"/>
  <c r="L1723" i="13" s="1"/>
  <c r="M1724" i="13"/>
  <c r="U1724" i="13"/>
  <c r="V1724" i="13" s="1"/>
  <c r="L1724" i="13" s="1"/>
  <c r="M1725" i="13"/>
  <c r="U1725" i="13"/>
  <c r="V1725" i="13" s="1"/>
  <c r="L1725" i="13" s="1"/>
  <c r="M1726" i="13"/>
  <c r="U1726" i="13"/>
  <c r="V1726" i="13" s="1"/>
  <c r="L1726" i="13"/>
  <c r="M1727" i="13"/>
  <c r="U1727" i="13"/>
  <c r="V1727" i="13"/>
  <c r="L1727" i="13" s="1"/>
  <c r="M1728" i="13"/>
  <c r="U1728" i="13"/>
  <c r="V1728" i="13" s="1"/>
  <c r="L1728" i="13" s="1"/>
  <c r="M1729" i="13"/>
  <c r="U1729" i="13"/>
  <c r="V1729" i="13" s="1"/>
  <c r="L1729" i="13" s="1"/>
  <c r="M1730" i="13"/>
  <c r="U1730" i="13"/>
  <c r="V1730" i="13" s="1"/>
  <c r="L1730" i="13"/>
  <c r="P1730" i="13" s="1"/>
  <c r="M1731" i="13"/>
  <c r="U1731" i="13"/>
  <c r="V1731" i="13"/>
  <c r="L1731" i="13" s="1"/>
  <c r="M1732" i="13"/>
  <c r="U1732" i="13"/>
  <c r="V1732" i="13" s="1"/>
  <c r="L1732" i="13" s="1"/>
  <c r="P1732" i="13" s="1"/>
  <c r="M1733" i="13"/>
  <c r="U1733" i="13"/>
  <c r="V1733" i="13" s="1"/>
  <c r="L1733" i="13"/>
  <c r="M1734" i="13"/>
  <c r="U1734" i="13"/>
  <c r="V1734" i="13" s="1"/>
  <c r="L1734" i="13"/>
  <c r="M1735" i="13"/>
  <c r="U1735" i="13"/>
  <c r="V1735" i="13"/>
  <c r="L1735" i="13" s="1"/>
  <c r="M1736" i="13"/>
  <c r="U1736" i="13"/>
  <c r="V1736" i="13" s="1"/>
  <c r="L1736" i="13" s="1"/>
  <c r="M1737" i="13"/>
  <c r="U1737" i="13"/>
  <c r="V1737" i="13" s="1"/>
  <c r="L1737" i="13" s="1"/>
  <c r="M1738" i="13"/>
  <c r="U1738" i="13"/>
  <c r="V1738" i="13" s="1"/>
  <c r="L1738" i="13"/>
  <c r="P1738" i="13" s="1"/>
  <c r="M1739" i="13"/>
  <c r="U1739" i="13"/>
  <c r="V1739" i="13"/>
  <c r="L1739" i="13" s="1"/>
  <c r="M1740" i="13"/>
  <c r="U1740" i="13"/>
  <c r="V1740" i="13" s="1"/>
  <c r="L1740" i="13" s="1"/>
  <c r="P1740" i="13" s="1"/>
  <c r="M1741" i="13"/>
  <c r="U1741" i="13"/>
  <c r="V1741" i="13" s="1"/>
  <c r="L1741" i="13"/>
  <c r="M1742" i="13"/>
  <c r="U1742" i="13"/>
  <c r="V1742" i="13" s="1"/>
  <c r="L1742" i="13"/>
  <c r="M1743" i="13"/>
  <c r="U1743" i="13"/>
  <c r="V1743" i="13"/>
  <c r="L1743" i="13" s="1"/>
  <c r="M1744" i="13"/>
  <c r="U1744" i="13"/>
  <c r="V1744" i="13" s="1"/>
  <c r="L1744" i="13" s="1"/>
  <c r="M1745" i="13"/>
  <c r="U1745" i="13"/>
  <c r="V1745" i="13" s="1"/>
  <c r="L1745" i="13" s="1"/>
  <c r="M1746" i="13"/>
  <c r="U1746" i="13"/>
  <c r="V1746" i="13" s="1"/>
  <c r="L1746" i="13"/>
  <c r="P1746" i="13" s="1"/>
  <c r="M1747" i="13"/>
  <c r="U1747" i="13"/>
  <c r="V1747" i="13"/>
  <c r="L1747" i="13" s="1"/>
  <c r="M1748" i="13"/>
  <c r="U1748" i="13"/>
  <c r="V1748" i="13" s="1"/>
  <c r="L1748" i="13" s="1"/>
  <c r="P1748" i="13" s="1"/>
  <c r="M1749" i="13"/>
  <c r="U1749" i="13"/>
  <c r="V1749" i="13" s="1"/>
  <c r="L1749" i="13" s="1"/>
  <c r="M1750" i="13"/>
  <c r="U1750" i="13"/>
  <c r="V1750" i="13" s="1"/>
  <c r="L1750" i="13"/>
  <c r="M1751" i="13"/>
  <c r="U1751" i="13"/>
  <c r="V1751" i="13"/>
  <c r="L1751" i="13" s="1"/>
  <c r="M1752" i="13"/>
  <c r="U1752" i="13"/>
  <c r="V1752" i="13" s="1"/>
  <c r="L1752" i="13" s="1"/>
  <c r="M1753" i="13"/>
  <c r="U1753" i="13"/>
  <c r="V1753" i="13" s="1"/>
  <c r="L1753" i="13" s="1"/>
  <c r="M1754" i="13"/>
  <c r="U1754" i="13"/>
  <c r="V1754" i="13" s="1"/>
  <c r="L1754" i="13"/>
  <c r="P1754" i="13" s="1"/>
  <c r="M1755" i="13"/>
  <c r="U1755" i="13"/>
  <c r="V1755" i="13"/>
  <c r="L1755" i="13" s="1"/>
  <c r="M1756" i="13"/>
  <c r="U1756" i="13"/>
  <c r="V1756" i="13" s="1"/>
  <c r="L1756" i="13" s="1"/>
  <c r="M1757" i="13"/>
  <c r="U1757" i="13"/>
  <c r="V1757" i="13" s="1"/>
  <c r="L1757" i="13" s="1"/>
  <c r="M1758" i="13"/>
  <c r="U1758" i="13"/>
  <c r="V1758" i="13" s="1"/>
  <c r="L1758" i="13"/>
  <c r="M1759" i="13"/>
  <c r="U1759" i="13"/>
  <c r="V1759" i="13"/>
  <c r="L1759" i="13" s="1"/>
  <c r="M1760" i="13"/>
  <c r="U1760" i="13"/>
  <c r="V1760" i="13" s="1"/>
  <c r="L1760" i="13" s="1"/>
  <c r="M1761" i="13"/>
  <c r="U1761" i="13"/>
  <c r="V1761" i="13" s="1"/>
  <c r="L1761" i="13" s="1"/>
  <c r="M1762" i="13"/>
  <c r="U1762" i="13"/>
  <c r="V1762" i="13" s="1"/>
  <c r="L1762" i="13"/>
  <c r="P1762" i="13" s="1"/>
  <c r="M1763" i="13"/>
  <c r="U1763" i="13"/>
  <c r="V1763" i="13"/>
  <c r="L1763" i="13" s="1"/>
  <c r="M1764" i="13"/>
  <c r="U1764" i="13"/>
  <c r="V1764" i="13" s="1"/>
  <c r="L1764" i="13" s="1"/>
  <c r="P1764" i="13" s="1"/>
  <c r="M1765" i="13"/>
  <c r="U1765" i="13"/>
  <c r="V1765" i="13" s="1"/>
  <c r="L1765" i="13"/>
  <c r="R1765" i="13" s="1"/>
  <c r="M1766" i="13"/>
  <c r="U1766" i="13"/>
  <c r="V1766" i="13" s="1"/>
  <c r="L1766" i="13"/>
  <c r="M1767" i="13"/>
  <c r="U1767" i="13"/>
  <c r="V1767" i="13"/>
  <c r="L1767" i="13" s="1"/>
  <c r="M1768" i="13"/>
  <c r="U1768" i="13"/>
  <c r="V1768" i="13" s="1"/>
  <c r="L1768" i="13" s="1"/>
  <c r="M1769" i="13"/>
  <c r="U1769" i="13"/>
  <c r="V1769" i="13" s="1"/>
  <c r="L1769" i="13" s="1"/>
  <c r="M1770" i="13"/>
  <c r="U1770" i="13"/>
  <c r="V1770" i="13" s="1"/>
  <c r="L1770" i="13"/>
  <c r="P1770" i="13" s="1"/>
  <c r="M1771" i="13"/>
  <c r="U1771" i="13"/>
  <c r="V1771" i="13"/>
  <c r="L1771" i="13" s="1"/>
  <c r="M1772" i="13"/>
  <c r="U1772" i="13"/>
  <c r="V1772" i="13" s="1"/>
  <c r="L1772" i="13" s="1"/>
  <c r="P1772" i="13" s="1"/>
  <c r="M1773" i="13"/>
  <c r="U1773" i="13"/>
  <c r="V1773" i="13" s="1"/>
  <c r="L1773" i="13"/>
  <c r="M1774" i="13"/>
  <c r="U1774" i="13"/>
  <c r="V1774" i="13" s="1"/>
  <c r="L1774" i="13"/>
  <c r="M1775" i="13"/>
  <c r="U1775" i="13"/>
  <c r="V1775" i="13"/>
  <c r="L1775" i="13" s="1"/>
  <c r="M1776" i="13"/>
  <c r="U1776" i="13"/>
  <c r="V1776" i="13" s="1"/>
  <c r="L1776" i="13" s="1"/>
  <c r="M1777" i="13"/>
  <c r="U1777" i="13"/>
  <c r="V1777" i="13" s="1"/>
  <c r="L1777" i="13" s="1"/>
  <c r="M1778" i="13"/>
  <c r="U1778" i="13"/>
  <c r="V1778" i="13" s="1"/>
  <c r="L1778" i="13"/>
  <c r="P1778" i="13" s="1"/>
  <c r="M1779" i="13"/>
  <c r="U1779" i="13"/>
  <c r="V1779" i="13"/>
  <c r="L1779" i="13" s="1"/>
  <c r="M1780" i="13"/>
  <c r="U1780" i="13"/>
  <c r="V1780" i="13" s="1"/>
  <c r="L1780" i="13" s="1"/>
  <c r="P1780" i="13" s="1"/>
  <c r="M1781" i="13"/>
  <c r="U1781" i="13"/>
  <c r="V1781" i="13" s="1"/>
  <c r="L1781" i="13" s="1"/>
  <c r="M1782" i="13"/>
  <c r="U1782" i="13"/>
  <c r="V1782" i="13" s="1"/>
  <c r="L1782" i="13"/>
  <c r="M1783" i="13"/>
  <c r="U1783" i="13"/>
  <c r="V1783" i="13"/>
  <c r="L1783" i="13" s="1"/>
  <c r="M1784" i="13"/>
  <c r="U1784" i="13"/>
  <c r="V1784" i="13" s="1"/>
  <c r="L1784" i="13" s="1"/>
  <c r="M1785" i="13"/>
  <c r="U1785" i="13"/>
  <c r="V1785" i="13" s="1"/>
  <c r="L1785" i="13" s="1"/>
  <c r="P1785" i="13" s="1"/>
  <c r="M1786" i="13"/>
  <c r="U1786" i="13"/>
  <c r="V1786" i="13" s="1"/>
  <c r="L1786" i="13"/>
  <c r="P1786" i="13" s="1"/>
  <c r="M1787" i="13"/>
  <c r="U1787" i="13"/>
  <c r="V1787" i="13"/>
  <c r="L1787" i="13" s="1"/>
  <c r="M1788" i="13"/>
  <c r="U1788" i="13"/>
  <c r="V1788" i="13" s="1"/>
  <c r="L1788" i="13" s="1"/>
  <c r="M1789" i="13"/>
  <c r="U1789" i="13"/>
  <c r="V1789" i="13" s="1"/>
  <c r="L1789" i="13" s="1"/>
  <c r="M1790" i="13"/>
  <c r="U1790" i="13"/>
  <c r="V1790" i="13" s="1"/>
  <c r="L1790" i="13"/>
  <c r="M1791" i="13"/>
  <c r="U1791" i="13"/>
  <c r="V1791" i="13"/>
  <c r="L1791" i="13" s="1"/>
  <c r="M1792" i="13"/>
  <c r="U1792" i="13"/>
  <c r="V1792" i="13" s="1"/>
  <c r="L1792" i="13" s="1"/>
  <c r="M1793" i="13"/>
  <c r="U1793" i="13"/>
  <c r="V1793" i="13" s="1"/>
  <c r="L1793" i="13" s="1"/>
  <c r="M1794" i="13"/>
  <c r="U1794" i="13"/>
  <c r="V1794" i="13" s="1"/>
  <c r="L1794" i="13"/>
  <c r="P1794" i="13" s="1"/>
  <c r="M1795" i="13"/>
  <c r="U1795" i="13"/>
  <c r="V1795" i="13"/>
  <c r="L1795" i="13" s="1"/>
  <c r="M1796" i="13"/>
  <c r="U1796" i="13"/>
  <c r="V1796" i="13" s="1"/>
  <c r="L1796" i="13" s="1"/>
  <c r="P1796" i="13" s="1"/>
  <c r="M1797" i="13"/>
  <c r="U1797" i="13"/>
  <c r="V1797" i="13" s="1"/>
  <c r="L1797" i="13"/>
  <c r="M1798" i="13"/>
  <c r="U1798" i="13"/>
  <c r="V1798" i="13" s="1"/>
  <c r="L1798" i="13"/>
  <c r="M1799" i="13"/>
  <c r="U1799" i="13"/>
  <c r="V1799" i="13"/>
  <c r="L1799" i="13" s="1"/>
  <c r="M1800" i="13"/>
  <c r="U1800" i="13"/>
  <c r="V1800" i="13" s="1"/>
  <c r="L1800" i="13" s="1"/>
  <c r="P1800" i="13" s="1"/>
  <c r="M1801" i="13"/>
  <c r="U1801" i="13"/>
  <c r="V1801" i="13" s="1"/>
  <c r="L1801" i="13"/>
  <c r="M1802" i="13"/>
  <c r="U1802" i="13"/>
  <c r="V1802" i="13" s="1"/>
  <c r="L1802" i="13"/>
  <c r="M1803" i="13"/>
  <c r="U1803" i="13"/>
  <c r="V1803" i="13"/>
  <c r="L1803" i="13" s="1"/>
  <c r="M1804" i="13"/>
  <c r="U1804" i="13"/>
  <c r="V1804" i="13" s="1"/>
  <c r="L1804" i="13" s="1"/>
  <c r="M1805" i="13"/>
  <c r="U1805" i="13"/>
  <c r="V1805" i="13" s="1"/>
  <c r="L1805" i="13" s="1"/>
  <c r="M1806" i="13"/>
  <c r="U1806" i="13"/>
  <c r="V1806" i="13" s="1"/>
  <c r="L1806" i="13"/>
  <c r="M1807" i="13"/>
  <c r="U1807" i="13"/>
  <c r="V1807" i="13"/>
  <c r="L1807" i="13" s="1"/>
  <c r="M1808" i="13"/>
  <c r="U1808" i="13"/>
  <c r="V1808" i="13" s="1"/>
  <c r="L1808" i="13" s="1"/>
  <c r="P1808" i="13" s="1"/>
  <c r="M1809" i="13"/>
  <c r="U1809" i="13"/>
  <c r="V1809" i="13" s="1"/>
  <c r="L1809" i="13" s="1"/>
  <c r="M1810" i="13"/>
  <c r="U1810" i="13"/>
  <c r="V1810" i="13" s="1"/>
  <c r="L1810" i="13"/>
  <c r="M1811" i="13"/>
  <c r="U1811" i="13"/>
  <c r="V1811" i="13"/>
  <c r="L1811" i="13" s="1"/>
  <c r="M1812" i="13"/>
  <c r="U1812" i="13"/>
  <c r="V1812" i="13" s="1"/>
  <c r="L1812" i="13" s="1"/>
  <c r="P1812" i="13" s="1"/>
  <c r="M1813" i="13"/>
  <c r="U1813" i="13"/>
  <c r="V1813" i="13" s="1"/>
  <c r="L1813" i="13"/>
  <c r="R1813" i="13" s="1"/>
  <c r="M1814" i="13"/>
  <c r="U1814" i="13"/>
  <c r="V1814" i="13" s="1"/>
  <c r="L1814" i="13"/>
  <c r="M1815" i="13"/>
  <c r="U1815" i="13"/>
  <c r="V1815" i="13"/>
  <c r="L1815" i="13" s="1"/>
  <c r="M1816" i="13"/>
  <c r="U1816" i="13"/>
  <c r="V1816" i="13" s="1"/>
  <c r="L1816" i="13" s="1"/>
  <c r="P1816" i="13" s="1"/>
  <c r="M1817" i="13"/>
  <c r="U1817" i="13"/>
  <c r="V1817" i="13" s="1"/>
  <c r="L1817" i="13"/>
  <c r="M1818" i="13"/>
  <c r="U1818" i="13"/>
  <c r="V1818" i="13" s="1"/>
  <c r="L1818" i="13"/>
  <c r="M1819" i="13"/>
  <c r="U1819" i="13"/>
  <c r="V1819" i="13"/>
  <c r="L1819" i="13" s="1"/>
  <c r="M1820" i="13"/>
  <c r="U1820" i="13"/>
  <c r="V1820" i="13" s="1"/>
  <c r="L1820" i="13" s="1"/>
  <c r="M1821" i="13"/>
  <c r="U1821" i="13"/>
  <c r="V1821" i="13" s="1"/>
  <c r="L1821" i="13" s="1"/>
  <c r="M1822" i="13"/>
  <c r="U1822" i="13"/>
  <c r="V1822" i="13" s="1"/>
  <c r="L1822" i="13"/>
  <c r="M1823" i="13"/>
  <c r="U1823" i="13"/>
  <c r="V1823" i="13"/>
  <c r="L1823" i="13" s="1"/>
  <c r="M1824" i="13"/>
  <c r="U1824" i="13"/>
  <c r="V1824" i="13" s="1"/>
  <c r="L1824" i="13" s="1"/>
  <c r="P1824" i="13" s="1"/>
  <c r="M1825" i="13"/>
  <c r="U1825" i="13"/>
  <c r="V1825" i="13" s="1"/>
  <c r="L1825" i="13" s="1"/>
  <c r="M1826" i="13"/>
  <c r="U1826" i="13"/>
  <c r="V1826" i="13" s="1"/>
  <c r="L1826" i="13"/>
  <c r="M1827" i="13"/>
  <c r="U1827" i="13"/>
  <c r="V1827" i="13"/>
  <c r="L1827" i="13" s="1"/>
  <c r="M1828" i="13"/>
  <c r="U1828" i="13"/>
  <c r="V1828" i="13" s="1"/>
  <c r="L1828" i="13" s="1"/>
  <c r="P1828" i="13" s="1"/>
  <c r="M1829" i="13"/>
  <c r="U1829" i="13"/>
  <c r="V1829" i="13" s="1"/>
  <c r="L1829" i="13"/>
  <c r="M1830" i="13"/>
  <c r="U1830" i="13"/>
  <c r="V1830" i="13" s="1"/>
  <c r="L1830" i="13"/>
  <c r="M1831" i="13"/>
  <c r="U1831" i="13"/>
  <c r="V1831" i="13"/>
  <c r="L1831" i="13" s="1"/>
  <c r="R1831" i="13" s="1"/>
  <c r="M1832" i="13"/>
  <c r="U1832" i="13"/>
  <c r="V1832" i="13" s="1"/>
  <c r="L1832" i="13" s="1"/>
  <c r="P1832" i="13" s="1"/>
  <c r="M1833" i="13"/>
  <c r="U1833" i="13"/>
  <c r="V1833" i="13" s="1"/>
  <c r="L1833" i="13"/>
  <c r="M1834" i="13"/>
  <c r="U1834" i="13"/>
  <c r="V1834" i="13" s="1"/>
  <c r="L1834" i="13"/>
  <c r="M1835" i="13"/>
  <c r="U1835" i="13"/>
  <c r="V1835" i="13"/>
  <c r="L1835" i="13" s="1"/>
  <c r="M1836" i="13"/>
  <c r="U1836" i="13"/>
  <c r="V1836" i="13" s="1"/>
  <c r="L1836" i="13" s="1"/>
  <c r="M1837" i="13"/>
  <c r="U1837" i="13"/>
  <c r="V1837" i="13" s="1"/>
  <c r="L1837" i="13" s="1"/>
  <c r="M1838" i="13"/>
  <c r="U1838" i="13"/>
  <c r="V1838" i="13" s="1"/>
  <c r="L1838" i="13"/>
  <c r="M1839" i="13"/>
  <c r="U1839" i="13"/>
  <c r="V1839" i="13"/>
  <c r="L1839" i="13" s="1"/>
  <c r="M1840" i="13"/>
  <c r="U1840" i="13"/>
  <c r="V1840" i="13" s="1"/>
  <c r="L1840" i="13" s="1"/>
  <c r="P1840" i="13" s="1"/>
  <c r="M1841" i="13"/>
  <c r="U1841" i="13"/>
  <c r="V1841" i="13" s="1"/>
  <c r="L1841" i="13" s="1"/>
  <c r="M1842" i="13"/>
  <c r="U1842" i="13"/>
  <c r="V1842" i="13" s="1"/>
  <c r="L1842" i="13" s="1"/>
  <c r="M1843" i="13"/>
  <c r="U1843" i="13"/>
  <c r="V1843" i="13" s="1"/>
  <c r="L1843" i="13"/>
  <c r="M1844" i="13"/>
  <c r="U1844" i="13"/>
  <c r="V1844" i="13" s="1"/>
  <c r="L1844" i="13"/>
  <c r="M1845" i="13"/>
  <c r="U1845" i="13"/>
  <c r="V1845" i="13" s="1"/>
  <c r="L1845" i="13" s="1"/>
  <c r="M1846" i="13"/>
  <c r="U1846" i="13"/>
  <c r="V1846" i="13" s="1"/>
  <c r="L1846" i="13" s="1"/>
  <c r="M1847" i="13"/>
  <c r="U1847" i="13"/>
  <c r="V1847" i="13" s="1"/>
  <c r="L1847" i="13"/>
  <c r="M1848" i="13"/>
  <c r="U1848" i="13"/>
  <c r="V1848" i="13" s="1"/>
  <c r="L1848" i="13"/>
  <c r="M1849" i="13"/>
  <c r="U1849" i="13"/>
  <c r="V1849" i="13" s="1"/>
  <c r="L1849" i="13" s="1"/>
  <c r="M1850" i="13"/>
  <c r="U1850" i="13"/>
  <c r="V1850" i="13" s="1"/>
  <c r="L1850" i="13" s="1"/>
  <c r="M1851" i="13"/>
  <c r="U1851" i="13"/>
  <c r="V1851" i="13" s="1"/>
  <c r="L1851" i="13"/>
  <c r="M1852" i="13"/>
  <c r="U1852" i="13"/>
  <c r="V1852" i="13" s="1"/>
  <c r="L1852" i="13"/>
  <c r="M1853" i="13"/>
  <c r="U1853" i="13"/>
  <c r="V1853" i="13" s="1"/>
  <c r="L1853" i="13" s="1"/>
  <c r="M1854" i="13"/>
  <c r="U1854" i="13"/>
  <c r="V1854" i="13" s="1"/>
  <c r="L1854" i="13" s="1"/>
  <c r="M1855" i="13"/>
  <c r="U1855" i="13"/>
  <c r="V1855" i="13" s="1"/>
  <c r="L1855" i="13"/>
  <c r="M1856" i="13"/>
  <c r="U1856" i="13"/>
  <c r="V1856" i="13" s="1"/>
  <c r="L1856" i="13"/>
  <c r="M1857" i="13"/>
  <c r="U1857" i="13"/>
  <c r="V1857" i="13" s="1"/>
  <c r="L1857" i="13" s="1"/>
  <c r="M1858" i="13"/>
  <c r="U1858" i="13"/>
  <c r="V1858" i="13" s="1"/>
  <c r="L1858" i="13" s="1"/>
  <c r="M1859" i="13"/>
  <c r="U1859" i="13"/>
  <c r="V1859" i="13" s="1"/>
  <c r="L1859" i="13"/>
  <c r="M1860" i="13"/>
  <c r="U1860" i="13"/>
  <c r="V1860" i="13" s="1"/>
  <c r="L1860" i="13"/>
  <c r="M1861" i="13"/>
  <c r="U1861" i="13"/>
  <c r="V1861" i="13" s="1"/>
  <c r="L1861" i="13" s="1"/>
  <c r="M1862" i="13"/>
  <c r="U1862" i="13"/>
  <c r="V1862" i="13" s="1"/>
  <c r="L1862" i="13" s="1"/>
  <c r="M1863" i="13"/>
  <c r="U1863" i="13"/>
  <c r="V1863" i="13" s="1"/>
  <c r="L1863" i="13"/>
  <c r="M1864" i="13"/>
  <c r="U1864" i="13"/>
  <c r="V1864" i="13" s="1"/>
  <c r="L1864" i="13"/>
  <c r="M1865" i="13"/>
  <c r="U1865" i="13"/>
  <c r="V1865" i="13" s="1"/>
  <c r="L1865" i="13" s="1"/>
  <c r="M1866" i="13"/>
  <c r="U1866" i="13"/>
  <c r="V1866" i="13" s="1"/>
  <c r="L1866" i="13" s="1"/>
  <c r="M1867" i="13"/>
  <c r="U1867" i="13"/>
  <c r="V1867" i="13" s="1"/>
  <c r="L1867" i="13"/>
  <c r="M1868" i="13"/>
  <c r="U1868" i="13"/>
  <c r="V1868" i="13" s="1"/>
  <c r="L1868" i="13"/>
  <c r="M1869" i="13"/>
  <c r="U1869" i="13"/>
  <c r="V1869" i="13" s="1"/>
  <c r="L1869" i="13" s="1"/>
  <c r="M1870" i="13"/>
  <c r="U1870" i="13"/>
  <c r="V1870" i="13" s="1"/>
  <c r="L1870" i="13" s="1"/>
  <c r="M1871" i="13"/>
  <c r="U1871" i="13"/>
  <c r="V1871" i="13" s="1"/>
  <c r="L1871" i="13"/>
  <c r="M1872" i="13"/>
  <c r="U1872" i="13"/>
  <c r="V1872" i="13" s="1"/>
  <c r="L1872" i="13"/>
  <c r="M1873" i="13"/>
  <c r="U1873" i="13"/>
  <c r="V1873" i="13" s="1"/>
  <c r="L1873" i="13" s="1"/>
  <c r="M1874" i="13"/>
  <c r="U1874" i="13"/>
  <c r="V1874" i="13" s="1"/>
  <c r="L1874" i="13" s="1"/>
  <c r="M1875" i="13"/>
  <c r="U1875" i="13"/>
  <c r="V1875" i="13" s="1"/>
  <c r="L1875" i="13"/>
  <c r="M1876" i="13"/>
  <c r="U1876" i="13"/>
  <c r="V1876" i="13" s="1"/>
  <c r="L1876" i="13"/>
  <c r="M1877" i="13"/>
  <c r="U1877" i="13"/>
  <c r="V1877" i="13" s="1"/>
  <c r="L1877" i="13" s="1"/>
  <c r="M1878" i="13"/>
  <c r="U1878" i="13"/>
  <c r="V1878" i="13" s="1"/>
  <c r="L1878" i="13" s="1"/>
  <c r="M1879" i="13"/>
  <c r="U1879" i="13"/>
  <c r="V1879" i="13" s="1"/>
  <c r="L1879" i="13"/>
  <c r="M1880" i="13"/>
  <c r="U1880" i="13"/>
  <c r="V1880" i="13" s="1"/>
  <c r="L1880" i="13"/>
  <c r="M1881" i="13"/>
  <c r="U1881" i="13"/>
  <c r="V1881" i="13" s="1"/>
  <c r="L1881" i="13" s="1"/>
  <c r="M1882" i="13"/>
  <c r="U1882" i="13"/>
  <c r="V1882" i="13" s="1"/>
  <c r="L1882" i="13" s="1"/>
  <c r="M1883" i="13"/>
  <c r="U1883" i="13"/>
  <c r="V1883" i="13" s="1"/>
  <c r="L1883" i="13"/>
  <c r="M1884" i="13"/>
  <c r="U1884" i="13"/>
  <c r="V1884" i="13" s="1"/>
  <c r="L1884" i="13"/>
  <c r="M1885" i="13"/>
  <c r="U1885" i="13"/>
  <c r="V1885" i="13" s="1"/>
  <c r="L1885" i="13" s="1"/>
  <c r="M1886" i="13"/>
  <c r="U1886" i="13"/>
  <c r="V1886" i="13" s="1"/>
  <c r="L1886" i="13" s="1"/>
  <c r="M1887" i="13"/>
  <c r="U1887" i="13"/>
  <c r="V1887" i="13" s="1"/>
  <c r="L1887" i="13"/>
  <c r="M1888" i="13"/>
  <c r="U1888" i="13"/>
  <c r="V1888" i="13" s="1"/>
  <c r="L1888" i="13"/>
  <c r="M1889" i="13"/>
  <c r="U1889" i="13"/>
  <c r="V1889" i="13" s="1"/>
  <c r="L1889" i="13" s="1"/>
  <c r="M1890" i="13"/>
  <c r="U1890" i="13"/>
  <c r="V1890" i="13" s="1"/>
  <c r="L1890" i="13" s="1"/>
  <c r="M1891" i="13"/>
  <c r="U1891" i="13"/>
  <c r="V1891" i="13" s="1"/>
  <c r="L1891" i="13"/>
  <c r="M1892" i="13"/>
  <c r="U1892" i="13"/>
  <c r="V1892" i="13" s="1"/>
  <c r="L1892" i="13"/>
  <c r="M1893" i="13"/>
  <c r="U1893" i="13"/>
  <c r="V1893" i="13" s="1"/>
  <c r="L1893" i="13" s="1"/>
  <c r="M1894" i="13"/>
  <c r="U1894" i="13"/>
  <c r="V1894" i="13" s="1"/>
  <c r="L1894" i="13" s="1"/>
  <c r="M1895" i="13"/>
  <c r="U1895" i="13"/>
  <c r="V1895" i="13" s="1"/>
  <c r="L1895" i="13"/>
  <c r="M1896" i="13"/>
  <c r="U1896" i="13"/>
  <c r="V1896" i="13" s="1"/>
  <c r="L1896" i="13"/>
  <c r="M1897" i="13"/>
  <c r="U1897" i="13"/>
  <c r="V1897" i="13" s="1"/>
  <c r="L1897" i="13" s="1"/>
  <c r="M1898" i="13"/>
  <c r="U1898" i="13"/>
  <c r="V1898" i="13" s="1"/>
  <c r="L1898" i="13" s="1"/>
  <c r="M1899" i="13"/>
  <c r="U1899" i="13"/>
  <c r="V1899" i="13" s="1"/>
  <c r="L1899" i="13"/>
  <c r="M1900" i="13"/>
  <c r="U1900" i="13"/>
  <c r="V1900" i="13" s="1"/>
  <c r="L1900" i="13"/>
  <c r="M1901" i="13"/>
  <c r="U1901" i="13"/>
  <c r="V1901" i="13" s="1"/>
  <c r="L1901" i="13" s="1"/>
  <c r="M1902" i="13"/>
  <c r="U1902" i="13"/>
  <c r="V1902" i="13" s="1"/>
  <c r="L1902" i="13" s="1"/>
  <c r="M1903" i="13"/>
  <c r="U1903" i="13"/>
  <c r="V1903" i="13" s="1"/>
  <c r="L1903" i="13"/>
  <c r="M1904" i="13"/>
  <c r="U1904" i="13"/>
  <c r="V1904" i="13" s="1"/>
  <c r="L1904" i="13"/>
  <c r="M1905" i="13"/>
  <c r="U1905" i="13"/>
  <c r="V1905" i="13" s="1"/>
  <c r="L1905" i="13" s="1"/>
  <c r="M1906" i="13"/>
  <c r="U1906" i="13"/>
  <c r="V1906" i="13" s="1"/>
  <c r="L1906" i="13" s="1"/>
  <c r="M1907" i="13"/>
  <c r="U1907" i="13"/>
  <c r="V1907" i="13" s="1"/>
  <c r="L1907" i="13"/>
  <c r="M1908" i="13"/>
  <c r="U1908" i="13"/>
  <c r="V1908" i="13" s="1"/>
  <c r="L1908" i="13"/>
  <c r="M1909" i="13"/>
  <c r="U1909" i="13"/>
  <c r="V1909" i="13" s="1"/>
  <c r="L1909" i="13" s="1"/>
  <c r="M1910" i="13"/>
  <c r="U1910" i="13"/>
  <c r="V1910" i="13" s="1"/>
  <c r="L1910" i="13" s="1"/>
  <c r="M1911" i="13"/>
  <c r="U1911" i="13"/>
  <c r="V1911" i="13" s="1"/>
  <c r="L1911" i="13"/>
  <c r="M1912" i="13"/>
  <c r="U1912" i="13"/>
  <c r="V1912" i="13" s="1"/>
  <c r="L1912" i="13"/>
  <c r="M1913" i="13"/>
  <c r="U1913" i="13"/>
  <c r="V1913" i="13" s="1"/>
  <c r="L1913" i="13" s="1"/>
  <c r="M1914" i="13"/>
  <c r="U1914" i="13"/>
  <c r="V1914" i="13" s="1"/>
  <c r="L1914" i="13" s="1"/>
  <c r="M1915" i="13"/>
  <c r="U1915" i="13"/>
  <c r="V1915" i="13" s="1"/>
  <c r="L1915" i="13"/>
  <c r="M1916" i="13"/>
  <c r="U1916" i="13"/>
  <c r="V1916" i="13" s="1"/>
  <c r="L1916" i="13"/>
  <c r="M1917" i="13"/>
  <c r="U1917" i="13"/>
  <c r="V1917" i="13" s="1"/>
  <c r="L1917" i="13" s="1"/>
  <c r="M1918" i="13"/>
  <c r="U1918" i="13"/>
  <c r="V1918" i="13" s="1"/>
  <c r="L1918" i="13" s="1"/>
  <c r="M1919" i="13"/>
  <c r="U1919" i="13"/>
  <c r="V1919" i="13" s="1"/>
  <c r="L1919" i="13"/>
  <c r="M1920" i="13"/>
  <c r="U1920" i="13"/>
  <c r="V1920" i="13" s="1"/>
  <c r="L1920" i="13"/>
  <c r="M1921" i="13"/>
  <c r="U1921" i="13"/>
  <c r="V1921" i="13" s="1"/>
  <c r="L1921" i="13" s="1"/>
  <c r="M1922" i="13"/>
  <c r="U1922" i="13"/>
  <c r="V1922" i="13" s="1"/>
  <c r="L1922" i="13" s="1"/>
  <c r="M1923" i="13"/>
  <c r="U1923" i="13"/>
  <c r="V1923" i="13" s="1"/>
  <c r="L1923" i="13"/>
  <c r="M1924" i="13"/>
  <c r="U1924" i="13"/>
  <c r="V1924" i="13" s="1"/>
  <c r="L1924" i="13"/>
  <c r="M1925" i="13"/>
  <c r="U1925" i="13"/>
  <c r="V1925" i="13" s="1"/>
  <c r="L1925" i="13" s="1"/>
  <c r="M1926" i="13"/>
  <c r="U1926" i="13"/>
  <c r="V1926" i="13" s="1"/>
  <c r="L1926" i="13" s="1"/>
  <c r="M1927" i="13"/>
  <c r="U1927" i="13"/>
  <c r="V1927" i="13" s="1"/>
  <c r="L1927" i="13"/>
  <c r="M1928" i="13"/>
  <c r="U1928" i="13"/>
  <c r="V1928" i="13" s="1"/>
  <c r="L1928" i="13"/>
  <c r="M1929" i="13"/>
  <c r="U1929" i="13"/>
  <c r="V1929" i="13" s="1"/>
  <c r="L1929" i="13" s="1"/>
  <c r="M1930" i="13"/>
  <c r="U1930" i="13"/>
  <c r="V1930" i="13" s="1"/>
  <c r="L1930" i="13" s="1"/>
  <c r="M1931" i="13"/>
  <c r="U1931" i="13"/>
  <c r="V1931" i="13" s="1"/>
  <c r="L1931" i="13"/>
  <c r="M1932" i="13"/>
  <c r="U1932" i="13"/>
  <c r="V1932" i="13" s="1"/>
  <c r="L1932" i="13"/>
  <c r="M1933" i="13"/>
  <c r="U1933" i="13"/>
  <c r="V1933" i="13" s="1"/>
  <c r="L1933" i="13" s="1"/>
  <c r="M1934" i="13"/>
  <c r="U1934" i="13"/>
  <c r="V1934" i="13" s="1"/>
  <c r="L1934" i="13" s="1"/>
  <c r="M1935" i="13"/>
  <c r="U1935" i="13"/>
  <c r="V1935" i="13" s="1"/>
  <c r="L1935" i="13"/>
  <c r="M1936" i="13"/>
  <c r="U1936" i="13"/>
  <c r="V1936" i="13" s="1"/>
  <c r="L1936" i="13"/>
  <c r="M1937" i="13"/>
  <c r="U1937" i="13"/>
  <c r="V1937" i="13" s="1"/>
  <c r="L1937" i="13" s="1"/>
  <c r="M1938" i="13"/>
  <c r="U1938" i="13"/>
  <c r="V1938" i="13" s="1"/>
  <c r="L1938" i="13" s="1"/>
  <c r="M1939" i="13"/>
  <c r="U1939" i="13"/>
  <c r="V1939" i="13" s="1"/>
  <c r="L1939" i="13"/>
  <c r="M1940" i="13"/>
  <c r="U1940" i="13"/>
  <c r="V1940" i="13" s="1"/>
  <c r="L1940" i="13"/>
  <c r="M1941" i="13"/>
  <c r="U1941" i="13"/>
  <c r="V1941" i="13" s="1"/>
  <c r="L1941" i="13" s="1"/>
  <c r="M1942" i="13"/>
  <c r="U1942" i="13"/>
  <c r="V1942" i="13" s="1"/>
  <c r="L1942" i="13" s="1"/>
  <c r="M1943" i="13"/>
  <c r="U1943" i="13"/>
  <c r="V1943" i="13" s="1"/>
  <c r="L1943" i="13"/>
  <c r="M1944" i="13"/>
  <c r="U1944" i="13"/>
  <c r="V1944" i="13" s="1"/>
  <c r="L1944" i="13"/>
  <c r="M1945" i="13"/>
  <c r="U1945" i="13"/>
  <c r="V1945" i="13" s="1"/>
  <c r="L1945" i="13" s="1"/>
  <c r="M1946" i="13"/>
  <c r="U1946" i="13"/>
  <c r="V1946" i="13" s="1"/>
  <c r="L1946" i="13" s="1"/>
  <c r="M1947" i="13"/>
  <c r="U1947" i="13"/>
  <c r="V1947" i="13" s="1"/>
  <c r="L1947" i="13"/>
  <c r="M1948" i="13"/>
  <c r="U1948" i="13"/>
  <c r="V1948" i="13" s="1"/>
  <c r="L1948" i="13"/>
  <c r="M1949" i="13"/>
  <c r="U1949" i="13"/>
  <c r="V1949" i="13" s="1"/>
  <c r="L1949" i="13" s="1"/>
  <c r="M1950" i="13"/>
  <c r="U1950" i="13"/>
  <c r="V1950" i="13" s="1"/>
  <c r="L1950" i="13" s="1"/>
  <c r="M1951" i="13"/>
  <c r="U1951" i="13"/>
  <c r="V1951" i="13" s="1"/>
  <c r="L1951" i="13"/>
  <c r="M1952" i="13"/>
  <c r="U1952" i="13"/>
  <c r="V1952" i="13" s="1"/>
  <c r="L1952" i="13"/>
  <c r="M1953" i="13"/>
  <c r="U1953" i="13"/>
  <c r="V1953" i="13" s="1"/>
  <c r="L1953" i="13" s="1"/>
  <c r="M1954" i="13"/>
  <c r="U1954" i="13"/>
  <c r="V1954" i="13" s="1"/>
  <c r="L1954" i="13" s="1"/>
  <c r="M1955" i="13"/>
  <c r="U1955" i="13"/>
  <c r="V1955" i="13" s="1"/>
  <c r="L1955" i="13"/>
  <c r="M1956" i="13"/>
  <c r="U1956" i="13"/>
  <c r="V1956" i="13" s="1"/>
  <c r="L1956" i="13"/>
  <c r="M1957" i="13"/>
  <c r="U1957" i="13"/>
  <c r="V1957" i="13" s="1"/>
  <c r="L1957" i="13" s="1"/>
  <c r="M1958" i="13"/>
  <c r="U1958" i="13"/>
  <c r="V1958" i="13" s="1"/>
  <c r="L1958" i="13" s="1"/>
  <c r="M1959" i="13"/>
  <c r="U1959" i="13"/>
  <c r="V1959" i="13" s="1"/>
  <c r="L1959" i="13"/>
  <c r="M1960" i="13"/>
  <c r="U1960" i="13"/>
  <c r="V1960" i="13" s="1"/>
  <c r="L1960" i="13"/>
  <c r="M1961" i="13"/>
  <c r="U1961" i="13"/>
  <c r="V1961" i="13" s="1"/>
  <c r="L1961" i="13" s="1"/>
  <c r="M1962" i="13"/>
  <c r="U1962" i="13"/>
  <c r="V1962" i="13" s="1"/>
  <c r="L1962" i="13" s="1"/>
  <c r="M1963" i="13"/>
  <c r="U1963" i="13"/>
  <c r="V1963" i="13" s="1"/>
  <c r="L1963" i="13"/>
  <c r="M1964" i="13"/>
  <c r="U1964" i="13"/>
  <c r="V1964" i="13" s="1"/>
  <c r="L1964" i="13"/>
  <c r="M1965" i="13"/>
  <c r="U1965" i="13"/>
  <c r="V1965" i="13" s="1"/>
  <c r="L1965" i="13" s="1"/>
  <c r="M1966" i="13"/>
  <c r="U1966" i="13"/>
  <c r="V1966" i="13" s="1"/>
  <c r="L1966" i="13" s="1"/>
  <c r="M1967" i="13"/>
  <c r="U1967" i="13"/>
  <c r="V1967" i="13" s="1"/>
  <c r="L1967" i="13"/>
  <c r="M1968" i="13"/>
  <c r="U1968" i="13"/>
  <c r="V1968" i="13" s="1"/>
  <c r="L1968" i="13"/>
  <c r="M1969" i="13"/>
  <c r="U1969" i="13"/>
  <c r="V1969" i="13" s="1"/>
  <c r="L1969" i="13" s="1"/>
  <c r="M1970" i="13"/>
  <c r="U1970" i="13"/>
  <c r="V1970" i="13" s="1"/>
  <c r="L1970" i="13" s="1"/>
  <c r="M1971" i="13"/>
  <c r="U1971" i="13"/>
  <c r="V1971" i="13" s="1"/>
  <c r="L1971" i="13"/>
  <c r="M1972" i="13"/>
  <c r="U1972" i="13"/>
  <c r="V1972" i="13" s="1"/>
  <c r="L1972" i="13"/>
  <c r="M1973" i="13"/>
  <c r="U1973" i="13"/>
  <c r="V1973" i="13" s="1"/>
  <c r="L1973" i="13" s="1"/>
  <c r="M1974" i="13"/>
  <c r="U1974" i="13"/>
  <c r="V1974" i="13" s="1"/>
  <c r="L1974" i="13" s="1"/>
  <c r="M1975" i="13"/>
  <c r="U1975" i="13"/>
  <c r="V1975" i="13" s="1"/>
  <c r="L1975" i="13"/>
  <c r="M1976" i="13"/>
  <c r="U1976" i="13"/>
  <c r="V1976" i="13" s="1"/>
  <c r="L1976" i="13"/>
  <c r="M1977" i="13"/>
  <c r="U1977" i="13"/>
  <c r="V1977" i="13" s="1"/>
  <c r="L1977" i="13" s="1"/>
  <c r="M1978" i="13"/>
  <c r="U1978" i="13"/>
  <c r="V1978" i="13" s="1"/>
  <c r="L1978" i="13" s="1"/>
  <c r="M1979" i="13"/>
  <c r="U1979" i="13"/>
  <c r="V1979" i="13" s="1"/>
  <c r="L1979" i="13"/>
  <c r="M1980" i="13"/>
  <c r="U1980" i="13"/>
  <c r="V1980" i="13" s="1"/>
  <c r="L1980" i="13"/>
  <c r="M1981" i="13"/>
  <c r="U1981" i="13"/>
  <c r="V1981" i="13" s="1"/>
  <c r="L1981" i="13" s="1"/>
  <c r="M1982" i="13"/>
  <c r="U1982" i="13"/>
  <c r="V1982" i="13" s="1"/>
  <c r="L1982" i="13" s="1"/>
  <c r="M1983" i="13"/>
  <c r="U1983" i="13"/>
  <c r="V1983" i="13" s="1"/>
  <c r="L1983" i="13"/>
  <c r="M1984" i="13"/>
  <c r="U1984" i="13"/>
  <c r="V1984" i="13" s="1"/>
  <c r="L1984" i="13"/>
  <c r="M1985" i="13"/>
  <c r="U1985" i="13"/>
  <c r="V1985" i="13" s="1"/>
  <c r="L1985" i="13" s="1"/>
  <c r="M1986" i="13"/>
  <c r="U1986" i="13"/>
  <c r="V1986" i="13" s="1"/>
  <c r="L1986" i="13" s="1"/>
  <c r="M1987" i="13"/>
  <c r="U1987" i="13"/>
  <c r="V1987" i="13" s="1"/>
  <c r="L1987" i="13"/>
  <c r="M1988" i="13"/>
  <c r="U1988" i="13"/>
  <c r="V1988" i="13" s="1"/>
  <c r="L1988" i="13"/>
  <c r="M1989" i="13"/>
  <c r="U1989" i="13"/>
  <c r="V1989" i="13" s="1"/>
  <c r="L1989" i="13" s="1"/>
  <c r="M1990" i="13"/>
  <c r="U1990" i="13"/>
  <c r="V1990" i="13" s="1"/>
  <c r="L1990" i="13" s="1"/>
  <c r="M1991" i="13"/>
  <c r="U1991" i="13"/>
  <c r="V1991" i="13" s="1"/>
  <c r="L1991" i="13"/>
  <c r="M1992" i="13"/>
  <c r="U1992" i="13"/>
  <c r="V1992" i="13" s="1"/>
  <c r="L1992" i="13"/>
  <c r="M1993" i="13"/>
  <c r="U1993" i="13"/>
  <c r="V1993" i="13" s="1"/>
  <c r="L1993" i="13" s="1"/>
  <c r="M1994" i="13"/>
  <c r="U1994" i="13"/>
  <c r="V1994" i="13" s="1"/>
  <c r="L1994" i="13" s="1"/>
  <c r="M1995" i="13"/>
  <c r="U1995" i="13"/>
  <c r="V1995" i="13" s="1"/>
  <c r="L1995" i="13"/>
  <c r="M1996" i="13"/>
  <c r="U1996" i="13"/>
  <c r="V1996" i="13" s="1"/>
  <c r="L1996" i="13"/>
  <c r="M1997" i="13"/>
  <c r="U1997" i="13"/>
  <c r="V1997" i="13" s="1"/>
  <c r="L1997" i="13" s="1"/>
  <c r="M1998" i="13"/>
  <c r="U1998" i="13"/>
  <c r="V1998" i="13" s="1"/>
  <c r="L1998" i="13" s="1"/>
  <c r="M1999" i="13"/>
  <c r="U1999" i="13"/>
  <c r="V1999" i="13" s="1"/>
  <c r="L1999" i="13"/>
  <c r="M2000" i="13"/>
  <c r="U2000" i="13"/>
  <c r="V2000" i="13" s="1"/>
  <c r="L2000" i="13"/>
  <c r="M2001" i="13"/>
  <c r="U2001" i="13"/>
  <c r="V2001" i="13" s="1"/>
  <c r="L2001" i="13" s="1"/>
  <c r="M2002" i="13"/>
  <c r="U2002" i="13"/>
  <c r="V2002" i="13" s="1"/>
  <c r="L2002" i="13" s="1"/>
  <c r="M2003" i="13"/>
  <c r="U2003" i="13"/>
  <c r="V2003" i="13" s="1"/>
  <c r="L2003" i="13"/>
  <c r="M2004" i="13"/>
  <c r="U2004" i="13"/>
  <c r="V2004" i="13" s="1"/>
  <c r="L2004" i="13"/>
  <c r="M2005" i="13"/>
  <c r="U2005" i="13"/>
  <c r="V2005" i="13" s="1"/>
  <c r="L2005" i="13" s="1"/>
  <c r="M2006" i="13"/>
  <c r="U2006" i="13"/>
  <c r="V2006" i="13" s="1"/>
  <c r="L2006" i="13" s="1"/>
  <c r="M2007" i="13"/>
  <c r="U2007" i="13"/>
  <c r="V2007" i="13" s="1"/>
  <c r="L2007" i="13"/>
  <c r="M2008" i="13"/>
  <c r="U2008" i="13"/>
  <c r="V2008" i="13" s="1"/>
  <c r="L2008" i="13"/>
  <c r="M2009" i="13"/>
  <c r="U2009" i="13"/>
  <c r="V2009" i="13" s="1"/>
  <c r="L2009" i="13" s="1"/>
  <c r="M2010" i="13"/>
  <c r="U2010" i="13"/>
  <c r="V2010" i="13" s="1"/>
  <c r="L2010" i="13" s="1"/>
  <c r="M2011" i="13"/>
  <c r="U2011" i="13"/>
  <c r="V2011" i="13" s="1"/>
  <c r="L2011" i="13"/>
  <c r="M2012" i="13"/>
  <c r="U2012" i="13"/>
  <c r="V2012" i="13" s="1"/>
  <c r="L2012" i="13"/>
  <c r="M2013" i="13"/>
  <c r="U2013" i="13"/>
  <c r="V2013" i="13" s="1"/>
  <c r="L2013" i="13" s="1"/>
  <c r="M2014" i="13"/>
  <c r="U2014" i="13"/>
  <c r="V2014" i="13" s="1"/>
  <c r="L2014" i="13" s="1"/>
  <c r="M2015" i="13"/>
  <c r="U2015" i="13"/>
  <c r="V2015" i="13" s="1"/>
  <c r="L2015" i="13"/>
  <c r="M2016" i="13"/>
  <c r="U2016" i="13"/>
  <c r="V2016" i="13" s="1"/>
  <c r="L2016" i="13"/>
  <c r="M2017" i="13"/>
  <c r="U2017" i="13"/>
  <c r="V2017" i="13" s="1"/>
  <c r="L2017" i="13" s="1"/>
  <c r="M2018" i="13"/>
  <c r="U2018" i="13"/>
  <c r="V2018" i="13" s="1"/>
  <c r="L2018" i="13" s="1"/>
  <c r="M2019" i="13"/>
  <c r="U2019" i="13"/>
  <c r="V2019" i="13" s="1"/>
  <c r="L2019" i="13"/>
  <c r="M2020" i="13"/>
  <c r="U2020" i="13"/>
  <c r="V2020" i="13" s="1"/>
  <c r="L2020" i="13"/>
  <c r="M2021" i="13"/>
  <c r="U2021" i="13"/>
  <c r="V2021" i="13" s="1"/>
  <c r="L2021" i="13" s="1"/>
  <c r="M2022" i="13"/>
  <c r="U2022" i="13"/>
  <c r="V2022" i="13" s="1"/>
  <c r="L2022" i="13" s="1"/>
  <c r="M2023" i="13"/>
  <c r="U2023" i="13"/>
  <c r="V2023" i="13" s="1"/>
  <c r="L2023" i="13"/>
  <c r="M2024" i="13"/>
  <c r="U2024" i="13"/>
  <c r="V2024" i="13" s="1"/>
  <c r="L2024" i="13"/>
  <c r="M2025" i="13"/>
  <c r="U2025" i="13"/>
  <c r="V2025" i="13" s="1"/>
  <c r="L2025" i="13" s="1"/>
  <c r="M2026" i="13"/>
  <c r="U2026" i="13"/>
  <c r="V2026" i="13" s="1"/>
  <c r="L2026" i="13" s="1"/>
  <c r="M2027" i="13"/>
  <c r="U2027" i="13"/>
  <c r="V2027" i="13" s="1"/>
  <c r="L2027" i="13"/>
  <c r="M2028" i="13"/>
  <c r="U2028" i="13"/>
  <c r="V2028" i="13" s="1"/>
  <c r="L2028" i="13"/>
  <c r="M2029" i="13"/>
  <c r="U2029" i="13"/>
  <c r="V2029" i="13" s="1"/>
  <c r="L2029" i="13" s="1"/>
  <c r="M2030" i="13"/>
  <c r="U2030" i="13"/>
  <c r="V2030" i="13" s="1"/>
  <c r="L2030" i="13" s="1"/>
  <c r="M2031" i="13"/>
  <c r="U2031" i="13"/>
  <c r="V2031" i="13" s="1"/>
  <c r="L2031" i="13"/>
  <c r="M2032" i="13"/>
  <c r="U2032" i="13"/>
  <c r="V2032" i="13" s="1"/>
  <c r="L2032" i="13"/>
  <c r="M2033" i="13"/>
  <c r="U2033" i="13"/>
  <c r="V2033" i="13" s="1"/>
  <c r="L2033" i="13" s="1"/>
  <c r="M2034" i="13"/>
  <c r="U2034" i="13"/>
  <c r="V2034" i="13" s="1"/>
  <c r="L2034" i="13" s="1"/>
  <c r="M2035" i="13"/>
  <c r="U2035" i="13"/>
  <c r="V2035" i="13" s="1"/>
  <c r="L2035" i="13"/>
  <c r="M2036" i="13"/>
  <c r="U2036" i="13"/>
  <c r="V2036" i="13" s="1"/>
  <c r="L2036" i="13"/>
  <c r="M2037" i="13"/>
  <c r="U2037" i="13"/>
  <c r="V2037" i="13" s="1"/>
  <c r="L2037" i="13" s="1"/>
  <c r="M2038" i="13"/>
  <c r="U2038" i="13"/>
  <c r="V2038" i="13" s="1"/>
  <c r="L2038" i="13" s="1"/>
  <c r="M2039" i="13"/>
  <c r="U2039" i="13"/>
  <c r="V2039" i="13" s="1"/>
  <c r="L2039" i="13"/>
  <c r="M2040" i="13"/>
  <c r="U2040" i="13"/>
  <c r="V2040" i="13" s="1"/>
  <c r="L2040" i="13"/>
  <c r="M2041" i="13"/>
  <c r="U2041" i="13"/>
  <c r="V2041" i="13" s="1"/>
  <c r="L2041" i="13" s="1"/>
  <c r="M2042" i="13"/>
  <c r="U2042" i="13"/>
  <c r="V2042" i="13" s="1"/>
  <c r="L2042" i="13" s="1"/>
  <c r="M2043" i="13"/>
  <c r="U2043" i="13"/>
  <c r="V2043" i="13" s="1"/>
  <c r="L2043" i="13"/>
  <c r="M2044" i="13"/>
  <c r="U2044" i="13"/>
  <c r="V2044" i="13" s="1"/>
  <c r="L2044" i="13"/>
  <c r="M2045" i="13"/>
  <c r="U2045" i="13"/>
  <c r="V2045" i="13" s="1"/>
  <c r="L2045" i="13" s="1"/>
  <c r="M2046" i="13"/>
  <c r="U2046" i="13"/>
  <c r="V2046" i="13" s="1"/>
  <c r="L2046" i="13" s="1"/>
  <c r="M2047" i="13"/>
  <c r="U2047" i="13"/>
  <c r="V2047" i="13" s="1"/>
  <c r="L2047" i="13"/>
  <c r="M2048" i="13"/>
  <c r="U2048" i="13"/>
  <c r="V2048" i="13" s="1"/>
  <c r="L2048" i="13"/>
  <c r="M2049" i="13"/>
  <c r="U2049" i="13"/>
  <c r="V2049" i="13" s="1"/>
  <c r="L2049" i="13" s="1"/>
  <c r="M2050" i="13"/>
  <c r="U2050" i="13"/>
  <c r="V2050" i="13" s="1"/>
  <c r="L2050" i="13" s="1"/>
  <c r="M2051" i="13"/>
  <c r="U2051" i="13"/>
  <c r="V2051" i="13" s="1"/>
  <c r="L2051" i="13"/>
  <c r="M2052" i="13"/>
  <c r="U2052" i="13"/>
  <c r="V2052" i="13" s="1"/>
  <c r="L2052" i="13"/>
  <c r="M2053" i="13"/>
  <c r="U2053" i="13"/>
  <c r="V2053" i="13" s="1"/>
  <c r="L2053" i="13" s="1"/>
  <c r="M2054" i="13"/>
  <c r="U2054" i="13"/>
  <c r="V2054" i="13" s="1"/>
  <c r="L2054" i="13" s="1"/>
  <c r="M2055" i="13"/>
  <c r="U2055" i="13"/>
  <c r="V2055" i="13" s="1"/>
  <c r="L2055" i="13"/>
  <c r="M2056" i="13"/>
  <c r="U2056" i="13"/>
  <c r="V2056" i="13" s="1"/>
  <c r="L2056" i="13"/>
  <c r="M2057" i="13"/>
  <c r="U2057" i="13"/>
  <c r="V2057" i="13" s="1"/>
  <c r="L2057" i="13" s="1"/>
  <c r="M2058" i="13"/>
  <c r="U2058" i="13"/>
  <c r="V2058" i="13" s="1"/>
  <c r="L2058" i="13" s="1"/>
  <c r="M2059" i="13"/>
  <c r="U2059" i="13"/>
  <c r="V2059" i="13" s="1"/>
  <c r="L2059" i="13"/>
  <c r="M2060" i="13"/>
  <c r="U2060" i="13"/>
  <c r="V2060" i="13" s="1"/>
  <c r="L2060" i="13"/>
  <c r="M2061" i="13"/>
  <c r="U2061" i="13"/>
  <c r="V2061" i="13" s="1"/>
  <c r="L2061" i="13" s="1"/>
  <c r="M2062" i="13"/>
  <c r="U2062" i="13"/>
  <c r="V2062" i="13" s="1"/>
  <c r="L2062" i="13" s="1"/>
  <c r="M2063" i="13"/>
  <c r="U2063" i="13"/>
  <c r="V2063" i="13" s="1"/>
  <c r="L2063" i="13"/>
  <c r="M2064" i="13"/>
  <c r="U2064" i="13"/>
  <c r="V2064" i="13" s="1"/>
  <c r="L2064" i="13"/>
  <c r="M2065" i="13"/>
  <c r="U2065" i="13"/>
  <c r="V2065" i="13" s="1"/>
  <c r="L2065" i="13" s="1"/>
  <c r="M2066" i="13"/>
  <c r="U2066" i="13"/>
  <c r="V2066" i="13" s="1"/>
  <c r="L2066" i="13" s="1"/>
  <c r="M2067" i="13"/>
  <c r="U2067" i="13"/>
  <c r="V2067" i="13" s="1"/>
  <c r="L2067" i="13"/>
  <c r="M2068" i="13"/>
  <c r="U2068" i="13"/>
  <c r="V2068" i="13" s="1"/>
  <c r="L2068" i="13"/>
  <c r="M2069" i="13"/>
  <c r="U2069" i="13"/>
  <c r="V2069" i="13" s="1"/>
  <c r="L2069" i="13" s="1"/>
  <c r="M2070" i="13"/>
  <c r="U2070" i="13"/>
  <c r="V2070" i="13" s="1"/>
  <c r="L2070" i="13" s="1"/>
  <c r="M2071" i="13"/>
  <c r="U2071" i="13"/>
  <c r="V2071" i="13" s="1"/>
  <c r="L2071" i="13"/>
  <c r="M2072" i="13"/>
  <c r="U2072" i="13"/>
  <c r="V2072" i="13" s="1"/>
  <c r="L2072" i="13"/>
  <c r="M2073" i="13"/>
  <c r="U2073" i="13"/>
  <c r="V2073" i="13" s="1"/>
  <c r="L2073" i="13" s="1"/>
  <c r="M2074" i="13"/>
  <c r="U2074" i="13"/>
  <c r="V2074" i="13" s="1"/>
  <c r="L2074" i="13" s="1"/>
  <c r="M2075" i="13"/>
  <c r="U2075" i="13"/>
  <c r="V2075" i="13" s="1"/>
  <c r="L2075" i="13"/>
  <c r="M2076" i="13"/>
  <c r="U2076" i="13"/>
  <c r="V2076" i="13" s="1"/>
  <c r="L2076" i="13"/>
  <c r="M2077" i="13"/>
  <c r="U2077" i="13"/>
  <c r="V2077" i="13" s="1"/>
  <c r="L2077" i="13" s="1"/>
  <c r="M2078" i="13"/>
  <c r="U2078" i="13"/>
  <c r="V2078" i="13" s="1"/>
  <c r="L2078" i="13" s="1"/>
  <c r="M2079" i="13"/>
  <c r="U2079" i="13"/>
  <c r="V2079" i="13" s="1"/>
  <c r="L2079" i="13"/>
  <c r="M2080" i="13"/>
  <c r="U2080" i="13"/>
  <c r="V2080" i="13" s="1"/>
  <c r="L2080" i="13"/>
  <c r="M2081" i="13"/>
  <c r="U2081" i="13"/>
  <c r="V2081" i="13" s="1"/>
  <c r="L2081" i="13" s="1"/>
  <c r="M2082" i="13"/>
  <c r="U2082" i="13"/>
  <c r="V2082" i="13" s="1"/>
  <c r="L2082" i="13" s="1"/>
  <c r="M2083" i="13"/>
  <c r="U2083" i="13"/>
  <c r="V2083" i="13" s="1"/>
  <c r="L2083" i="13"/>
  <c r="M2084" i="13"/>
  <c r="U2084" i="13"/>
  <c r="V2084" i="13" s="1"/>
  <c r="L2084" i="13"/>
  <c r="M2085" i="13"/>
  <c r="U2085" i="13"/>
  <c r="V2085" i="13" s="1"/>
  <c r="L2085" i="13" s="1"/>
  <c r="M2086" i="13"/>
  <c r="U2086" i="13"/>
  <c r="V2086" i="13" s="1"/>
  <c r="L2086" i="13" s="1"/>
  <c r="M2087" i="13"/>
  <c r="U2087" i="13"/>
  <c r="V2087" i="13" s="1"/>
  <c r="L2087" i="13"/>
  <c r="M2088" i="13"/>
  <c r="U2088" i="13"/>
  <c r="V2088" i="13" s="1"/>
  <c r="L2088" i="13"/>
  <c r="M2089" i="13"/>
  <c r="U2089" i="13"/>
  <c r="V2089" i="13" s="1"/>
  <c r="L2089" i="13" s="1"/>
  <c r="M2090" i="13"/>
  <c r="U2090" i="13"/>
  <c r="V2090" i="13" s="1"/>
  <c r="L2090" i="13" s="1"/>
  <c r="M2091" i="13"/>
  <c r="U2091" i="13"/>
  <c r="V2091" i="13" s="1"/>
  <c r="L2091" i="13"/>
  <c r="M2092" i="13"/>
  <c r="U2092" i="13"/>
  <c r="V2092" i="13" s="1"/>
  <c r="L2092" i="13"/>
  <c r="M2093" i="13"/>
  <c r="U2093" i="13"/>
  <c r="V2093" i="13" s="1"/>
  <c r="L2093" i="13" s="1"/>
  <c r="M2094" i="13"/>
  <c r="U2094" i="13"/>
  <c r="V2094" i="13" s="1"/>
  <c r="L2094" i="13" s="1"/>
  <c r="M2095" i="13"/>
  <c r="U2095" i="13"/>
  <c r="V2095" i="13" s="1"/>
  <c r="L2095" i="13"/>
  <c r="M2096" i="13"/>
  <c r="U2096" i="13"/>
  <c r="V2096" i="13" s="1"/>
  <c r="L2096" i="13"/>
  <c r="M2097" i="13"/>
  <c r="U2097" i="13"/>
  <c r="V2097" i="13" s="1"/>
  <c r="L2097" i="13" s="1"/>
  <c r="M2098" i="13"/>
  <c r="U2098" i="13"/>
  <c r="V2098" i="13" s="1"/>
  <c r="L2098" i="13" s="1"/>
  <c r="M2099" i="13"/>
  <c r="U2099" i="13"/>
  <c r="V2099" i="13" s="1"/>
  <c r="L2099" i="13"/>
  <c r="M2100" i="13"/>
  <c r="U2100" i="13"/>
  <c r="V2100" i="13" s="1"/>
  <c r="L2100" i="13"/>
  <c r="M2101" i="13"/>
  <c r="U2101" i="13"/>
  <c r="V2101" i="13" s="1"/>
  <c r="L2101" i="13" s="1"/>
  <c r="M2102" i="13"/>
  <c r="U2102" i="13"/>
  <c r="V2102" i="13" s="1"/>
  <c r="L2102" i="13" s="1"/>
  <c r="M2103" i="13"/>
  <c r="U2103" i="13"/>
  <c r="V2103" i="13" s="1"/>
  <c r="L2103" i="13"/>
  <c r="M2104" i="13"/>
  <c r="U2104" i="13"/>
  <c r="V2104" i="13" s="1"/>
  <c r="L2104" i="13"/>
  <c r="M2105" i="13"/>
  <c r="U2105" i="13"/>
  <c r="V2105" i="13" s="1"/>
  <c r="L2105" i="13" s="1"/>
  <c r="M2106" i="13"/>
  <c r="U2106" i="13"/>
  <c r="V2106" i="13" s="1"/>
  <c r="L2106" i="13" s="1"/>
  <c r="M2107" i="13"/>
  <c r="U2107" i="13"/>
  <c r="V2107" i="13" s="1"/>
  <c r="L2107" i="13"/>
  <c r="M2108" i="13"/>
  <c r="U2108" i="13"/>
  <c r="V2108" i="13" s="1"/>
  <c r="L2108" i="13"/>
  <c r="M2109" i="13"/>
  <c r="U2109" i="13"/>
  <c r="V2109" i="13" s="1"/>
  <c r="L2109" i="13" s="1"/>
  <c r="M2110" i="13"/>
  <c r="U2110" i="13"/>
  <c r="V2110" i="13" s="1"/>
  <c r="L2110" i="13" s="1"/>
  <c r="M2111" i="13"/>
  <c r="U2111" i="13"/>
  <c r="V2111" i="13" s="1"/>
  <c r="L2111" i="13"/>
  <c r="M2112" i="13"/>
  <c r="U2112" i="13"/>
  <c r="V2112" i="13" s="1"/>
  <c r="L2112" i="13"/>
  <c r="M2113" i="13"/>
  <c r="U2113" i="13"/>
  <c r="V2113" i="13" s="1"/>
  <c r="L2113" i="13" s="1"/>
  <c r="M2114" i="13"/>
  <c r="U2114" i="13"/>
  <c r="V2114" i="13" s="1"/>
  <c r="L2114" i="13" s="1"/>
  <c r="M2115" i="13"/>
  <c r="U2115" i="13"/>
  <c r="V2115" i="13" s="1"/>
  <c r="L2115" i="13"/>
  <c r="M2116" i="13"/>
  <c r="U2116" i="13"/>
  <c r="V2116" i="13" s="1"/>
  <c r="L2116" i="13"/>
  <c r="M2117" i="13"/>
  <c r="U2117" i="13"/>
  <c r="V2117" i="13" s="1"/>
  <c r="L2117" i="13" s="1"/>
  <c r="M2118" i="13"/>
  <c r="U2118" i="13"/>
  <c r="V2118" i="13" s="1"/>
  <c r="L2118" i="13" s="1"/>
  <c r="M2119" i="13"/>
  <c r="U2119" i="13"/>
  <c r="V2119" i="13" s="1"/>
  <c r="L2119" i="13"/>
  <c r="M2120" i="13"/>
  <c r="U2120" i="13"/>
  <c r="V2120" i="13" s="1"/>
  <c r="L2120" i="13"/>
  <c r="M2121" i="13"/>
  <c r="U2121" i="13"/>
  <c r="V2121" i="13" s="1"/>
  <c r="L2121" i="13" s="1"/>
  <c r="M2122" i="13"/>
  <c r="U2122" i="13"/>
  <c r="V2122" i="13" s="1"/>
  <c r="L2122" i="13" s="1"/>
  <c r="M2123" i="13"/>
  <c r="U2123" i="13"/>
  <c r="V2123" i="13" s="1"/>
  <c r="L2123" i="13"/>
  <c r="M2124" i="13"/>
  <c r="U2124" i="13"/>
  <c r="V2124" i="13" s="1"/>
  <c r="L2124" i="13"/>
  <c r="M2125" i="13"/>
  <c r="U2125" i="13"/>
  <c r="V2125" i="13" s="1"/>
  <c r="L2125" i="13" s="1"/>
  <c r="M2126" i="13"/>
  <c r="U2126" i="13"/>
  <c r="V2126" i="13" s="1"/>
  <c r="L2126" i="13" s="1"/>
  <c r="M2127" i="13"/>
  <c r="U2127" i="13"/>
  <c r="V2127" i="13" s="1"/>
  <c r="L2127" i="13"/>
  <c r="M2128" i="13"/>
  <c r="U2128" i="13"/>
  <c r="V2128" i="13" s="1"/>
  <c r="L2128" i="13"/>
  <c r="M2129" i="13"/>
  <c r="U2129" i="13"/>
  <c r="V2129" i="13" s="1"/>
  <c r="L2129" i="13" s="1"/>
  <c r="M2130" i="13"/>
  <c r="U2130" i="13"/>
  <c r="V2130" i="13" s="1"/>
  <c r="L2130" i="13" s="1"/>
  <c r="M2131" i="13"/>
  <c r="U2131" i="13"/>
  <c r="V2131" i="13" s="1"/>
  <c r="L2131" i="13"/>
  <c r="M2132" i="13"/>
  <c r="U2132" i="13"/>
  <c r="V2132" i="13" s="1"/>
  <c r="L2132" i="13"/>
  <c r="M2133" i="13"/>
  <c r="U2133" i="13"/>
  <c r="V2133" i="13" s="1"/>
  <c r="L2133" i="13" s="1"/>
  <c r="M2134" i="13"/>
  <c r="U2134" i="13"/>
  <c r="V2134" i="13" s="1"/>
  <c r="L2134" i="13" s="1"/>
  <c r="M2135" i="13"/>
  <c r="U2135" i="13"/>
  <c r="V2135" i="13" s="1"/>
  <c r="L2135" i="13"/>
  <c r="M2136" i="13"/>
  <c r="U2136" i="13"/>
  <c r="V2136" i="13" s="1"/>
  <c r="L2136" i="13"/>
  <c r="M2137" i="13"/>
  <c r="U2137" i="13"/>
  <c r="V2137" i="13" s="1"/>
  <c r="L2137" i="13" s="1"/>
  <c r="M2138" i="13"/>
  <c r="U2138" i="13"/>
  <c r="V2138" i="13" s="1"/>
  <c r="L2138" i="13" s="1"/>
  <c r="M2139" i="13"/>
  <c r="U2139" i="13"/>
  <c r="V2139" i="13" s="1"/>
  <c r="L2139" i="13"/>
  <c r="M2140" i="13"/>
  <c r="U2140" i="13"/>
  <c r="V2140" i="13" s="1"/>
  <c r="L2140" i="13"/>
  <c r="M2141" i="13"/>
  <c r="U2141" i="13"/>
  <c r="V2141" i="13" s="1"/>
  <c r="L2141" i="13" s="1"/>
  <c r="M2142" i="13"/>
  <c r="U2142" i="13"/>
  <c r="V2142" i="13" s="1"/>
  <c r="L2142" i="13" s="1"/>
  <c r="M2143" i="13"/>
  <c r="U2143" i="13"/>
  <c r="V2143" i="13" s="1"/>
  <c r="L2143" i="13"/>
  <c r="M2144" i="13"/>
  <c r="U2144" i="13"/>
  <c r="V2144" i="13" s="1"/>
  <c r="L2144" i="13"/>
  <c r="M2145" i="13"/>
  <c r="U2145" i="13"/>
  <c r="V2145" i="13" s="1"/>
  <c r="L2145" i="13" s="1"/>
  <c r="M2146" i="13"/>
  <c r="U2146" i="13"/>
  <c r="V2146" i="13" s="1"/>
  <c r="L2146" i="13" s="1"/>
  <c r="M2147" i="13"/>
  <c r="U2147" i="13"/>
  <c r="V2147" i="13" s="1"/>
  <c r="L2147" i="13"/>
  <c r="M2148" i="13"/>
  <c r="U2148" i="13"/>
  <c r="V2148" i="13" s="1"/>
  <c r="L2148" i="13"/>
  <c r="M2149" i="13"/>
  <c r="U2149" i="13"/>
  <c r="V2149" i="13" s="1"/>
  <c r="L2149" i="13" s="1"/>
  <c r="M2150" i="13"/>
  <c r="U2150" i="13"/>
  <c r="V2150" i="13" s="1"/>
  <c r="L2150" i="13" s="1"/>
  <c r="M2151" i="13"/>
  <c r="U2151" i="13"/>
  <c r="V2151" i="13" s="1"/>
  <c r="L2151" i="13"/>
  <c r="M2152" i="13"/>
  <c r="U2152" i="13"/>
  <c r="V2152" i="13" s="1"/>
  <c r="L2152" i="13"/>
  <c r="M2153" i="13"/>
  <c r="U2153" i="13"/>
  <c r="V2153" i="13" s="1"/>
  <c r="L2153" i="13" s="1"/>
  <c r="M2154" i="13"/>
  <c r="U2154" i="13"/>
  <c r="V2154" i="13" s="1"/>
  <c r="L2154" i="13" s="1"/>
  <c r="M2155" i="13"/>
  <c r="U2155" i="13"/>
  <c r="V2155" i="13" s="1"/>
  <c r="L2155" i="13"/>
  <c r="M2156" i="13"/>
  <c r="U2156" i="13"/>
  <c r="V2156" i="13" s="1"/>
  <c r="L2156" i="13"/>
  <c r="M2157" i="13"/>
  <c r="U2157" i="13"/>
  <c r="V2157" i="13" s="1"/>
  <c r="L2157" i="13" s="1"/>
  <c r="M2158" i="13"/>
  <c r="U2158" i="13"/>
  <c r="V2158" i="13" s="1"/>
  <c r="L2158" i="13" s="1"/>
  <c r="M2159" i="13"/>
  <c r="U2159" i="13"/>
  <c r="V2159" i="13" s="1"/>
  <c r="L2159" i="13"/>
  <c r="M2160" i="13"/>
  <c r="U2160" i="13"/>
  <c r="V2160" i="13" s="1"/>
  <c r="L2160" i="13"/>
  <c r="M2161" i="13"/>
  <c r="U2161" i="13"/>
  <c r="V2161" i="13" s="1"/>
  <c r="L2161" i="13" s="1"/>
  <c r="M2162" i="13"/>
  <c r="U2162" i="13"/>
  <c r="V2162" i="13" s="1"/>
  <c r="L2162" i="13" s="1"/>
  <c r="M2163" i="13"/>
  <c r="U2163" i="13"/>
  <c r="V2163" i="13" s="1"/>
  <c r="L2163" i="13"/>
  <c r="M2164" i="13"/>
  <c r="U2164" i="13"/>
  <c r="V2164" i="13" s="1"/>
  <c r="L2164" i="13"/>
  <c r="M2165" i="13"/>
  <c r="U2165" i="13"/>
  <c r="V2165" i="13" s="1"/>
  <c r="L2165" i="13" s="1"/>
  <c r="M2166" i="13"/>
  <c r="U2166" i="13"/>
  <c r="V2166" i="13" s="1"/>
  <c r="L2166" i="13" s="1"/>
  <c r="M2167" i="13"/>
  <c r="U2167" i="13"/>
  <c r="V2167" i="13" s="1"/>
  <c r="L2167" i="13"/>
  <c r="M2168" i="13"/>
  <c r="U2168" i="13"/>
  <c r="V2168" i="13" s="1"/>
  <c r="L2168" i="13"/>
  <c r="M2169" i="13"/>
  <c r="U2169" i="13"/>
  <c r="V2169" i="13" s="1"/>
  <c r="L2169" i="13" s="1"/>
  <c r="M2170" i="13"/>
  <c r="U2170" i="13"/>
  <c r="V2170" i="13" s="1"/>
  <c r="L2170" i="13" s="1"/>
  <c r="M2171" i="13"/>
  <c r="U2171" i="13"/>
  <c r="V2171" i="13" s="1"/>
  <c r="L2171" i="13"/>
  <c r="M2172" i="13"/>
  <c r="U2172" i="13"/>
  <c r="V2172" i="13" s="1"/>
  <c r="L2172" i="13"/>
  <c r="M2173" i="13"/>
  <c r="U2173" i="13"/>
  <c r="V2173" i="13" s="1"/>
  <c r="L2173" i="13" s="1"/>
  <c r="M2174" i="13"/>
  <c r="U2174" i="13"/>
  <c r="V2174" i="13" s="1"/>
  <c r="L2174" i="13" s="1"/>
  <c r="M2175" i="13"/>
  <c r="U2175" i="13"/>
  <c r="V2175" i="13" s="1"/>
  <c r="L2175" i="13"/>
  <c r="M2176" i="13"/>
  <c r="U2176" i="13"/>
  <c r="V2176" i="13" s="1"/>
  <c r="L2176" i="13"/>
  <c r="M2177" i="13"/>
  <c r="U2177" i="13"/>
  <c r="V2177" i="13" s="1"/>
  <c r="L2177" i="13" s="1"/>
  <c r="M2178" i="13"/>
  <c r="U2178" i="13"/>
  <c r="V2178" i="13" s="1"/>
  <c r="L2178" i="13" s="1"/>
  <c r="M2179" i="13"/>
  <c r="U2179" i="13"/>
  <c r="V2179" i="13" s="1"/>
  <c r="L2179" i="13"/>
  <c r="M2180" i="13"/>
  <c r="U2180" i="13"/>
  <c r="V2180" i="13" s="1"/>
  <c r="L2180" i="13"/>
  <c r="M2181" i="13"/>
  <c r="U2181" i="13"/>
  <c r="V2181" i="13" s="1"/>
  <c r="L2181" i="13" s="1"/>
  <c r="M2182" i="13"/>
  <c r="U2182" i="13"/>
  <c r="V2182" i="13" s="1"/>
  <c r="L2182" i="13" s="1"/>
  <c r="M2183" i="13"/>
  <c r="U2183" i="13"/>
  <c r="V2183" i="13" s="1"/>
  <c r="L2183" i="13"/>
  <c r="M2184" i="13"/>
  <c r="U2184" i="13"/>
  <c r="V2184" i="13" s="1"/>
  <c r="L2184" i="13"/>
  <c r="M2185" i="13"/>
  <c r="U2185" i="13"/>
  <c r="V2185" i="13" s="1"/>
  <c r="L2185" i="13" s="1"/>
  <c r="M2186" i="13"/>
  <c r="U2186" i="13"/>
  <c r="V2186" i="13" s="1"/>
  <c r="L2186" i="13" s="1"/>
  <c r="M2187" i="13"/>
  <c r="U2187" i="13"/>
  <c r="V2187" i="13" s="1"/>
  <c r="L2187" i="13"/>
  <c r="M2188" i="13"/>
  <c r="U2188" i="13"/>
  <c r="V2188" i="13" s="1"/>
  <c r="L2188" i="13"/>
  <c r="M2189" i="13"/>
  <c r="U2189" i="13"/>
  <c r="V2189" i="13" s="1"/>
  <c r="L2189" i="13" s="1"/>
  <c r="M2190" i="13"/>
  <c r="U2190" i="13"/>
  <c r="V2190" i="13" s="1"/>
  <c r="L2190" i="13" s="1"/>
  <c r="M2191" i="13"/>
  <c r="U2191" i="13"/>
  <c r="V2191" i="13" s="1"/>
  <c r="L2191" i="13"/>
  <c r="M2192" i="13"/>
  <c r="U2192" i="13"/>
  <c r="V2192" i="13" s="1"/>
  <c r="L2192" i="13"/>
  <c r="M2193" i="13"/>
  <c r="U2193" i="13"/>
  <c r="V2193" i="13" s="1"/>
  <c r="L2193" i="13" s="1"/>
  <c r="M2194" i="13"/>
  <c r="U2194" i="13"/>
  <c r="V2194" i="13" s="1"/>
  <c r="L2194" i="13" s="1"/>
  <c r="M2195" i="13"/>
  <c r="U2195" i="13"/>
  <c r="V2195" i="13" s="1"/>
  <c r="L2195" i="13"/>
  <c r="M2196" i="13"/>
  <c r="U2196" i="13"/>
  <c r="V2196" i="13" s="1"/>
  <c r="L2196" i="13"/>
  <c r="M2197" i="13"/>
  <c r="U2197" i="13"/>
  <c r="V2197" i="13" s="1"/>
  <c r="L2197" i="13" s="1"/>
  <c r="M2198" i="13"/>
  <c r="U2198" i="13"/>
  <c r="V2198" i="13" s="1"/>
  <c r="L2198" i="13" s="1"/>
  <c r="M2199" i="13"/>
  <c r="U2199" i="13"/>
  <c r="V2199" i="13" s="1"/>
  <c r="L2199" i="13"/>
  <c r="M2200" i="13"/>
  <c r="U2200" i="13"/>
  <c r="V2200" i="13" s="1"/>
  <c r="L2200" i="13"/>
  <c r="M2201" i="13"/>
  <c r="U2201" i="13"/>
  <c r="V2201" i="13" s="1"/>
  <c r="L2201" i="13" s="1"/>
  <c r="M2202" i="13"/>
  <c r="U2202" i="13"/>
  <c r="V2202" i="13" s="1"/>
  <c r="L2202" i="13" s="1"/>
  <c r="M2203" i="13"/>
  <c r="U2203" i="13"/>
  <c r="V2203" i="13" s="1"/>
  <c r="L2203" i="13"/>
  <c r="M2204" i="13"/>
  <c r="U2204" i="13"/>
  <c r="V2204" i="13" s="1"/>
  <c r="L2204" i="13"/>
  <c r="M2205" i="13"/>
  <c r="U2205" i="13"/>
  <c r="V2205" i="13" s="1"/>
  <c r="L2205" i="13" s="1"/>
  <c r="M2206" i="13"/>
  <c r="U2206" i="13"/>
  <c r="V2206" i="13" s="1"/>
  <c r="L2206" i="13" s="1"/>
  <c r="M2207" i="13"/>
  <c r="U2207" i="13"/>
  <c r="V2207" i="13" s="1"/>
  <c r="L2207" i="13"/>
  <c r="M2208" i="13"/>
  <c r="U2208" i="13"/>
  <c r="V2208" i="13" s="1"/>
  <c r="L2208" i="13"/>
  <c r="M2209" i="13"/>
  <c r="U2209" i="13"/>
  <c r="V2209" i="13" s="1"/>
  <c r="L2209" i="13" s="1"/>
  <c r="M2210" i="13"/>
  <c r="U2210" i="13"/>
  <c r="V2210" i="13" s="1"/>
  <c r="L2210" i="13" s="1"/>
  <c r="M2211" i="13"/>
  <c r="U2211" i="13"/>
  <c r="V2211" i="13" s="1"/>
  <c r="L2211" i="13"/>
  <c r="M2212" i="13"/>
  <c r="U2212" i="13"/>
  <c r="V2212" i="13" s="1"/>
  <c r="L2212" i="13"/>
  <c r="M2213" i="13"/>
  <c r="U2213" i="13"/>
  <c r="V2213" i="13" s="1"/>
  <c r="L2213" i="13" s="1"/>
  <c r="M2214" i="13"/>
  <c r="U2214" i="13"/>
  <c r="V2214" i="13" s="1"/>
  <c r="L2214" i="13" s="1"/>
  <c r="M2215" i="13"/>
  <c r="U2215" i="13"/>
  <c r="V2215" i="13" s="1"/>
  <c r="L2215" i="13"/>
  <c r="M2216" i="13"/>
  <c r="U2216" i="13"/>
  <c r="V2216" i="13" s="1"/>
  <c r="L2216" i="13"/>
  <c r="M2217" i="13"/>
  <c r="U2217" i="13"/>
  <c r="V2217" i="13" s="1"/>
  <c r="L2217" i="13" s="1"/>
  <c r="M2218" i="13"/>
  <c r="U2218" i="13"/>
  <c r="V2218" i="13" s="1"/>
  <c r="L2218" i="13" s="1"/>
  <c r="M2219" i="13"/>
  <c r="U2219" i="13"/>
  <c r="V2219" i="13" s="1"/>
  <c r="L2219" i="13"/>
  <c r="M2220" i="13"/>
  <c r="U2220" i="13"/>
  <c r="V2220" i="13" s="1"/>
  <c r="L2220" i="13"/>
  <c r="M2221" i="13"/>
  <c r="U2221" i="13"/>
  <c r="V2221" i="13" s="1"/>
  <c r="L2221" i="13" s="1"/>
  <c r="M2222" i="13"/>
  <c r="U2222" i="13"/>
  <c r="V2222" i="13" s="1"/>
  <c r="L2222" i="13" s="1"/>
  <c r="M2223" i="13"/>
  <c r="U2223" i="13"/>
  <c r="V2223" i="13" s="1"/>
  <c r="L2223" i="13"/>
  <c r="M2224" i="13"/>
  <c r="U2224" i="13"/>
  <c r="V2224" i="13" s="1"/>
  <c r="L2224" i="13"/>
  <c r="M2225" i="13"/>
  <c r="U2225" i="13"/>
  <c r="V2225" i="13" s="1"/>
  <c r="L2225" i="13" s="1"/>
  <c r="M2226" i="13"/>
  <c r="U2226" i="13"/>
  <c r="V2226" i="13" s="1"/>
  <c r="L2226" i="13" s="1"/>
  <c r="M2227" i="13"/>
  <c r="U2227" i="13"/>
  <c r="V2227" i="13" s="1"/>
  <c r="L2227" i="13"/>
  <c r="M2228" i="13"/>
  <c r="U2228" i="13"/>
  <c r="V2228" i="13" s="1"/>
  <c r="L2228" i="13"/>
  <c r="M2229" i="13"/>
  <c r="U2229" i="13"/>
  <c r="V2229" i="13" s="1"/>
  <c r="L2229" i="13" s="1"/>
  <c r="M2230" i="13"/>
  <c r="U2230" i="13"/>
  <c r="V2230" i="13" s="1"/>
  <c r="L2230" i="13" s="1"/>
  <c r="M2231" i="13"/>
  <c r="U2231" i="13"/>
  <c r="V2231" i="13" s="1"/>
  <c r="L2231" i="13"/>
  <c r="M2232" i="13"/>
  <c r="U2232" i="13"/>
  <c r="V2232" i="13" s="1"/>
  <c r="L2232" i="13"/>
  <c r="M2233" i="13"/>
  <c r="U2233" i="13"/>
  <c r="V2233" i="13" s="1"/>
  <c r="L2233" i="13" s="1"/>
  <c r="M2234" i="13"/>
  <c r="U2234" i="13"/>
  <c r="V2234" i="13" s="1"/>
  <c r="L2234" i="13" s="1"/>
  <c r="M2235" i="13"/>
  <c r="U2235" i="13"/>
  <c r="V2235" i="13" s="1"/>
  <c r="L2235" i="13"/>
  <c r="M2236" i="13"/>
  <c r="U2236" i="13"/>
  <c r="V2236" i="13" s="1"/>
  <c r="L2236" i="13"/>
  <c r="M2237" i="13"/>
  <c r="U2237" i="13"/>
  <c r="V2237" i="13" s="1"/>
  <c r="L2237" i="13" s="1"/>
  <c r="M2238" i="13"/>
  <c r="U2238" i="13"/>
  <c r="V2238" i="13" s="1"/>
  <c r="L2238" i="13" s="1"/>
  <c r="M2239" i="13"/>
  <c r="U2239" i="13"/>
  <c r="V2239" i="13" s="1"/>
  <c r="L2239" i="13"/>
  <c r="M2240" i="13"/>
  <c r="U2240" i="13"/>
  <c r="V2240" i="13" s="1"/>
  <c r="L2240" i="13"/>
  <c r="M2241" i="13"/>
  <c r="U2241" i="13"/>
  <c r="V2241" i="13" s="1"/>
  <c r="L2241" i="13" s="1"/>
  <c r="M2242" i="13"/>
  <c r="U2242" i="13"/>
  <c r="V2242" i="13" s="1"/>
  <c r="L2242" i="13" s="1"/>
  <c r="M2243" i="13"/>
  <c r="U2243" i="13"/>
  <c r="V2243" i="13" s="1"/>
  <c r="L2243" i="13"/>
  <c r="M2244" i="13"/>
  <c r="U2244" i="13"/>
  <c r="V2244" i="13" s="1"/>
  <c r="L2244" i="13"/>
  <c r="M2245" i="13"/>
  <c r="U2245" i="13"/>
  <c r="V2245" i="13" s="1"/>
  <c r="L2245" i="13" s="1"/>
  <c r="M2246" i="13"/>
  <c r="U2246" i="13"/>
  <c r="V2246" i="13" s="1"/>
  <c r="L2246" i="13" s="1"/>
  <c r="M2247" i="13"/>
  <c r="U2247" i="13"/>
  <c r="V2247" i="13" s="1"/>
  <c r="L2247" i="13"/>
  <c r="M2248" i="13"/>
  <c r="U2248" i="13"/>
  <c r="V2248" i="13" s="1"/>
  <c r="L2248" i="13"/>
  <c r="M2249" i="13"/>
  <c r="U2249" i="13"/>
  <c r="V2249" i="13" s="1"/>
  <c r="L2249" i="13" s="1"/>
  <c r="M2250" i="13"/>
  <c r="U2250" i="13"/>
  <c r="V2250" i="13" s="1"/>
  <c r="L2250" i="13" s="1"/>
  <c r="M2251" i="13"/>
  <c r="U2251" i="13"/>
  <c r="V2251" i="13" s="1"/>
  <c r="L2251" i="13"/>
  <c r="M2252" i="13"/>
  <c r="U2252" i="13"/>
  <c r="V2252" i="13" s="1"/>
  <c r="L2252" i="13"/>
  <c r="M2253" i="13"/>
  <c r="U2253" i="13"/>
  <c r="V2253" i="13" s="1"/>
  <c r="L2253" i="13" s="1"/>
  <c r="M2254" i="13"/>
  <c r="U2254" i="13"/>
  <c r="V2254" i="13" s="1"/>
  <c r="L2254" i="13" s="1"/>
  <c r="M2255" i="13"/>
  <c r="U2255" i="13"/>
  <c r="V2255" i="13" s="1"/>
  <c r="L2255" i="13"/>
  <c r="M2256" i="13"/>
  <c r="U2256" i="13"/>
  <c r="V2256" i="13" s="1"/>
  <c r="L2256" i="13"/>
  <c r="M2257" i="13"/>
  <c r="U2257" i="13"/>
  <c r="V2257" i="13" s="1"/>
  <c r="L2257" i="13" s="1"/>
  <c r="M2258" i="13"/>
  <c r="U2258" i="13"/>
  <c r="V2258" i="13" s="1"/>
  <c r="L2258" i="13" s="1"/>
  <c r="M2259" i="13"/>
  <c r="U2259" i="13"/>
  <c r="V2259" i="13" s="1"/>
  <c r="L2259" i="13"/>
  <c r="M2260" i="13"/>
  <c r="U2260" i="13"/>
  <c r="V2260" i="13" s="1"/>
  <c r="L2260" i="13"/>
  <c r="M2261" i="13"/>
  <c r="U2261" i="13"/>
  <c r="V2261" i="13" s="1"/>
  <c r="L2261" i="13" s="1"/>
  <c r="M2262" i="13"/>
  <c r="U2262" i="13"/>
  <c r="V2262" i="13" s="1"/>
  <c r="L2262" i="13" s="1"/>
  <c r="M2263" i="13"/>
  <c r="U2263" i="13"/>
  <c r="V2263" i="13" s="1"/>
  <c r="L2263" i="13"/>
  <c r="M2264" i="13"/>
  <c r="U2264" i="13"/>
  <c r="V2264" i="13" s="1"/>
  <c r="L2264" i="13"/>
  <c r="M2265" i="13"/>
  <c r="U2265" i="13"/>
  <c r="V2265" i="13" s="1"/>
  <c r="L2265" i="13" s="1"/>
  <c r="M2266" i="13"/>
  <c r="U2266" i="13"/>
  <c r="V2266" i="13" s="1"/>
  <c r="L2266" i="13" s="1"/>
  <c r="M2267" i="13"/>
  <c r="U2267" i="13"/>
  <c r="V2267" i="13" s="1"/>
  <c r="L2267" i="13"/>
  <c r="M2268" i="13"/>
  <c r="U2268" i="13"/>
  <c r="V2268" i="13" s="1"/>
  <c r="L2268" i="13"/>
  <c r="M2269" i="13"/>
  <c r="U2269" i="13"/>
  <c r="V2269" i="13" s="1"/>
  <c r="L2269" i="13" s="1"/>
  <c r="M2270" i="13"/>
  <c r="U2270" i="13"/>
  <c r="V2270" i="13" s="1"/>
  <c r="L2270" i="13" s="1"/>
  <c r="M2271" i="13"/>
  <c r="U2271" i="13"/>
  <c r="V2271" i="13" s="1"/>
  <c r="L2271" i="13"/>
  <c r="M2272" i="13"/>
  <c r="U2272" i="13"/>
  <c r="V2272" i="13" s="1"/>
  <c r="L2272" i="13"/>
  <c r="M2273" i="13"/>
  <c r="U2273" i="13"/>
  <c r="V2273" i="13" s="1"/>
  <c r="L2273" i="13" s="1"/>
  <c r="M2274" i="13"/>
  <c r="U2274" i="13"/>
  <c r="V2274" i="13" s="1"/>
  <c r="L2274" i="13" s="1"/>
  <c r="M2275" i="13"/>
  <c r="U2275" i="13"/>
  <c r="V2275" i="13" s="1"/>
  <c r="L2275" i="13"/>
  <c r="M2276" i="13"/>
  <c r="U2276" i="13"/>
  <c r="V2276" i="13" s="1"/>
  <c r="L2276" i="13"/>
  <c r="M2277" i="13"/>
  <c r="U2277" i="13"/>
  <c r="V2277" i="13" s="1"/>
  <c r="L2277" i="13" s="1"/>
  <c r="M2278" i="13"/>
  <c r="U2278" i="13"/>
  <c r="V2278" i="13" s="1"/>
  <c r="L2278" i="13" s="1"/>
  <c r="M2279" i="13"/>
  <c r="U2279" i="13"/>
  <c r="V2279" i="13" s="1"/>
  <c r="L2279" i="13"/>
  <c r="M2280" i="13"/>
  <c r="U2280" i="13"/>
  <c r="V2280" i="13" s="1"/>
  <c r="L2280" i="13"/>
  <c r="M2281" i="13"/>
  <c r="U2281" i="13"/>
  <c r="V2281" i="13" s="1"/>
  <c r="L2281" i="13" s="1"/>
  <c r="M2282" i="13"/>
  <c r="U2282" i="13"/>
  <c r="V2282" i="13" s="1"/>
  <c r="L2282" i="13" s="1"/>
  <c r="M2283" i="13"/>
  <c r="U2283" i="13"/>
  <c r="V2283" i="13" s="1"/>
  <c r="L2283" i="13"/>
  <c r="M2284" i="13"/>
  <c r="U2284" i="13"/>
  <c r="V2284" i="13" s="1"/>
  <c r="L2284" i="13"/>
  <c r="M2285" i="13"/>
  <c r="U2285" i="13"/>
  <c r="V2285" i="13" s="1"/>
  <c r="L2285" i="13" s="1"/>
  <c r="M2286" i="13"/>
  <c r="U2286" i="13"/>
  <c r="V2286" i="13" s="1"/>
  <c r="L2286" i="13" s="1"/>
  <c r="M2287" i="13"/>
  <c r="U2287" i="13"/>
  <c r="V2287" i="13" s="1"/>
  <c r="L2287" i="13"/>
  <c r="M2288" i="13"/>
  <c r="U2288" i="13"/>
  <c r="V2288" i="13" s="1"/>
  <c r="L2288" i="13"/>
  <c r="M2289" i="13"/>
  <c r="U2289" i="13"/>
  <c r="V2289" i="13" s="1"/>
  <c r="L2289" i="13" s="1"/>
  <c r="M2290" i="13"/>
  <c r="U2290" i="13"/>
  <c r="V2290" i="13" s="1"/>
  <c r="L2290" i="13" s="1"/>
  <c r="M2291" i="13"/>
  <c r="U2291" i="13"/>
  <c r="V2291" i="13" s="1"/>
  <c r="L2291" i="13"/>
  <c r="M2292" i="13"/>
  <c r="U2292" i="13"/>
  <c r="V2292" i="13" s="1"/>
  <c r="L2292" i="13"/>
  <c r="M2293" i="13"/>
  <c r="U2293" i="13"/>
  <c r="V2293" i="13" s="1"/>
  <c r="L2293" i="13" s="1"/>
  <c r="M2294" i="13"/>
  <c r="U2294" i="13"/>
  <c r="V2294" i="13" s="1"/>
  <c r="L2294" i="13" s="1"/>
  <c r="M2295" i="13"/>
  <c r="U2295" i="13"/>
  <c r="V2295" i="13" s="1"/>
  <c r="L2295" i="13"/>
  <c r="M2296" i="13"/>
  <c r="U2296" i="13"/>
  <c r="V2296" i="13" s="1"/>
  <c r="L2296" i="13"/>
  <c r="M2297" i="13"/>
  <c r="U2297" i="13"/>
  <c r="V2297" i="13" s="1"/>
  <c r="L2297" i="13" s="1"/>
  <c r="M2298" i="13"/>
  <c r="U2298" i="13"/>
  <c r="V2298" i="13" s="1"/>
  <c r="L2298" i="13" s="1"/>
  <c r="M2299" i="13"/>
  <c r="U2299" i="13"/>
  <c r="V2299" i="13" s="1"/>
  <c r="L2299" i="13"/>
  <c r="M2300" i="13"/>
  <c r="U2300" i="13"/>
  <c r="V2300" i="13" s="1"/>
  <c r="L2300" i="13"/>
  <c r="M2301" i="13"/>
  <c r="U2301" i="13"/>
  <c r="V2301" i="13" s="1"/>
  <c r="L2301" i="13" s="1"/>
  <c r="M2302" i="13"/>
  <c r="U2302" i="13"/>
  <c r="V2302" i="13" s="1"/>
  <c r="L2302" i="13" s="1"/>
  <c r="M2303" i="13"/>
  <c r="U2303" i="13"/>
  <c r="V2303" i="13" s="1"/>
  <c r="L2303" i="13"/>
  <c r="M2304" i="13"/>
  <c r="U2304" i="13"/>
  <c r="V2304" i="13" s="1"/>
  <c r="L2304" i="13"/>
  <c r="M2305" i="13"/>
  <c r="U2305" i="13"/>
  <c r="V2305" i="13" s="1"/>
  <c r="L2305" i="13" s="1"/>
  <c r="M2306" i="13"/>
  <c r="U2306" i="13"/>
  <c r="V2306" i="13" s="1"/>
  <c r="L2306" i="13" s="1"/>
  <c r="M2307" i="13"/>
  <c r="U2307" i="13"/>
  <c r="V2307" i="13" s="1"/>
  <c r="L2307" i="13"/>
  <c r="M2308" i="13"/>
  <c r="U2308" i="13"/>
  <c r="V2308" i="13" s="1"/>
  <c r="L2308" i="13"/>
  <c r="M2309" i="13"/>
  <c r="U2309" i="13"/>
  <c r="V2309" i="13" s="1"/>
  <c r="L2309" i="13" s="1"/>
  <c r="M2310" i="13"/>
  <c r="U2310" i="13"/>
  <c r="V2310" i="13" s="1"/>
  <c r="L2310" i="13" s="1"/>
  <c r="M2311" i="13"/>
  <c r="U2311" i="13"/>
  <c r="V2311" i="13" s="1"/>
  <c r="L2311" i="13"/>
  <c r="M2312" i="13"/>
  <c r="U2312" i="13"/>
  <c r="V2312" i="13" s="1"/>
  <c r="L2312" i="13"/>
  <c r="M2313" i="13"/>
  <c r="U2313" i="13"/>
  <c r="V2313" i="13" s="1"/>
  <c r="L2313" i="13" s="1"/>
  <c r="M2314" i="13"/>
  <c r="U2314" i="13"/>
  <c r="V2314" i="13" s="1"/>
  <c r="L2314" i="13" s="1"/>
  <c r="M2315" i="13"/>
  <c r="U2315" i="13"/>
  <c r="V2315" i="13" s="1"/>
  <c r="L2315" i="13"/>
  <c r="M2316" i="13"/>
  <c r="U2316" i="13"/>
  <c r="V2316" i="13" s="1"/>
  <c r="L2316" i="13"/>
  <c r="M2317" i="13"/>
  <c r="U2317" i="13"/>
  <c r="V2317" i="13" s="1"/>
  <c r="L2317" i="13" s="1"/>
  <c r="M2318" i="13"/>
  <c r="U2318" i="13"/>
  <c r="V2318" i="13" s="1"/>
  <c r="L2318" i="13" s="1"/>
  <c r="M2319" i="13"/>
  <c r="U2319" i="13"/>
  <c r="V2319" i="13" s="1"/>
  <c r="L2319" i="13"/>
  <c r="M2320" i="13"/>
  <c r="U2320" i="13"/>
  <c r="V2320" i="13" s="1"/>
  <c r="L2320" i="13"/>
  <c r="M2321" i="13"/>
  <c r="U2321" i="13"/>
  <c r="V2321" i="13" s="1"/>
  <c r="L2321" i="13" s="1"/>
  <c r="M2322" i="13"/>
  <c r="U2322" i="13"/>
  <c r="V2322" i="13" s="1"/>
  <c r="L2322" i="13" s="1"/>
  <c r="M2323" i="13"/>
  <c r="U2323" i="13"/>
  <c r="V2323" i="13" s="1"/>
  <c r="L2323" i="13"/>
  <c r="M2324" i="13"/>
  <c r="U2324" i="13"/>
  <c r="V2324" i="13" s="1"/>
  <c r="L2324" i="13"/>
  <c r="M2325" i="13"/>
  <c r="U2325" i="13"/>
  <c r="V2325" i="13" s="1"/>
  <c r="L2325" i="13" s="1"/>
  <c r="M2326" i="13"/>
  <c r="U2326" i="13"/>
  <c r="V2326" i="13" s="1"/>
  <c r="L2326" i="13" s="1"/>
  <c r="M2327" i="13"/>
  <c r="U2327" i="13"/>
  <c r="V2327" i="13" s="1"/>
  <c r="L2327" i="13"/>
  <c r="M2328" i="13"/>
  <c r="U2328" i="13"/>
  <c r="V2328" i="13" s="1"/>
  <c r="L2328" i="13"/>
  <c r="M2329" i="13"/>
  <c r="U2329" i="13"/>
  <c r="V2329" i="13" s="1"/>
  <c r="L2329" i="13" s="1"/>
  <c r="M2330" i="13"/>
  <c r="U2330" i="13"/>
  <c r="V2330" i="13" s="1"/>
  <c r="L2330" i="13" s="1"/>
  <c r="M2331" i="13"/>
  <c r="U2331" i="13"/>
  <c r="V2331" i="13" s="1"/>
  <c r="L2331" i="13"/>
  <c r="M2332" i="13"/>
  <c r="U2332" i="13"/>
  <c r="V2332" i="13" s="1"/>
  <c r="L2332" i="13"/>
  <c r="M2333" i="13"/>
  <c r="U2333" i="13"/>
  <c r="V2333" i="13" s="1"/>
  <c r="L2333" i="13" s="1"/>
  <c r="M2334" i="13"/>
  <c r="U2334" i="13"/>
  <c r="V2334" i="13" s="1"/>
  <c r="L2334" i="13" s="1"/>
  <c r="M2335" i="13"/>
  <c r="U2335" i="13"/>
  <c r="V2335" i="13" s="1"/>
  <c r="L2335" i="13"/>
  <c r="M2336" i="13"/>
  <c r="U2336" i="13"/>
  <c r="V2336" i="13" s="1"/>
  <c r="L2336" i="13"/>
  <c r="M2337" i="13"/>
  <c r="U2337" i="13"/>
  <c r="V2337" i="13" s="1"/>
  <c r="L2337" i="13" s="1"/>
  <c r="M2338" i="13"/>
  <c r="U2338" i="13"/>
  <c r="V2338" i="13" s="1"/>
  <c r="L2338" i="13" s="1"/>
  <c r="M2339" i="13"/>
  <c r="U2339" i="13"/>
  <c r="V2339" i="13" s="1"/>
  <c r="L2339" i="13"/>
  <c r="M2340" i="13"/>
  <c r="U2340" i="13"/>
  <c r="V2340" i="13" s="1"/>
  <c r="L2340" i="13"/>
  <c r="M2341" i="13"/>
  <c r="U2341" i="13"/>
  <c r="V2341" i="13" s="1"/>
  <c r="L2341" i="13" s="1"/>
  <c r="M2342" i="13"/>
  <c r="U2342" i="13"/>
  <c r="V2342" i="13" s="1"/>
  <c r="L2342" i="13" s="1"/>
  <c r="M2343" i="13"/>
  <c r="U2343" i="13"/>
  <c r="V2343" i="13" s="1"/>
  <c r="L2343" i="13"/>
  <c r="M2344" i="13"/>
  <c r="U2344" i="13"/>
  <c r="V2344" i="13" s="1"/>
  <c r="L2344" i="13"/>
  <c r="M2345" i="13"/>
  <c r="U2345" i="13"/>
  <c r="V2345" i="13" s="1"/>
  <c r="L2345" i="13" s="1"/>
  <c r="M2346" i="13"/>
  <c r="U2346" i="13"/>
  <c r="V2346" i="13" s="1"/>
  <c r="L2346" i="13" s="1"/>
  <c r="M2347" i="13"/>
  <c r="U2347" i="13"/>
  <c r="V2347" i="13" s="1"/>
  <c r="L2347" i="13"/>
  <c r="M2348" i="13"/>
  <c r="U2348" i="13"/>
  <c r="V2348" i="13" s="1"/>
  <c r="L2348" i="13"/>
  <c r="M2349" i="13"/>
  <c r="U2349" i="13"/>
  <c r="V2349" i="13" s="1"/>
  <c r="L2349" i="13" s="1"/>
  <c r="M2350" i="13"/>
  <c r="U2350" i="13"/>
  <c r="V2350" i="13" s="1"/>
  <c r="L2350" i="13" s="1"/>
  <c r="M2351" i="13"/>
  <c r="U2351" i="13"/>
  <c r="V2351" i="13" s="1"/>
  <c r="L2351" i="13"/>
  <c r="M2352" i="13"/>
  <c r="U2352" i="13"/>
  <c r="V2352" i="13" s="1"/>
  <c r="L2352" i="13"/>
  <c r="M2353" i="13"/>
  <c r="U2353" i="13"/>
  <c r="V2353" i="13" s="1"/>
  <c r="L2353" i="13" s="1"/>
  <c r="M2354" i="13"/>
  <c r="U2354" i="13"/>
  <c r="V2354" i="13" s="1"/>
  <c r="L2354" i="13" s="1"/>
  <c r="M2355" i="13"/>
  <c r="U2355" i="13"/>
  <c r="V2355" i="13" s="1"/>
  <c r="L2355" i="13"/>
  <c r="M2356" i="13"/>
  <c r="U2356" i="13"/>
  <c r="V2356" i="13" s="1"/>
  <c r="L2356" i="13"/>
  <c r="M2357" i="13"/>
  <c r="U2357" i="13"/>
  <c r="V2357" i="13" s="1"/>
  <c r="L2357" i="13" s="1"/>
  <c r="M2358" i="13"/>
  <c r="U2358" i="13"/>
  <c r="V2358" i="13" s="1"/>
  <c r="L2358" i="13" s="1"/>
  <c r="M2359" i="13"/>
  <c r="U2359" i="13"/>
  <c r="V2359" i="13" s="1"/>
  <c r="L2359" i="13"/>
  <c r="M2360" i="13"/>
  <c r="U2360" i="13"/>
  <c r="V2360" i="13" s="1"/>
  <c r="L2360" i="13"/>
  <c r="M2361" i="13"/>
  <c r="U2361" i="13"/>
  <c r="V2361" i="13" s="1"/>
  <c r="L2361" i="13" s="1"/>
  <c r="M2362" i="13"/>
  <c r="U2362" i="13"/>
  <c r="V2362" i="13" s="1"/>
  <c r="L2362" i="13" s="1"/>
  <c r="M2363" i="13"/>
  <c r="U2363" i="13"/>
  <c r="V2363" i="13" s="1"/>
  <c r="L2363" i="13"/>
  <c r="M2364" i="13"/>
  <c r="U2364" i="13"/>
  <c r="V2364" i="13" s="1"/>
  <c r="L2364" i="13"/>
  <c r="M2365" i="13"/>
  <c r="U2365" i="13"/>
  <c r="V2365" i="13" s="1"/>
  <c r="L2365" i="13" s="1"/>
  <c r="M2366" i="13"/>
  <c r="U2366" i="13"/>
  <c r="V2366" i="13" s="1"/>
  <c r="L2366" i="13" s="1"/>
  <c r="M2367" i="13"/>
  <c r="U2367" i="13"/>
  <c r="V2367" i="13" s="1"/>
  <c r="L2367" i="13"/>
  <c r="M2368" i="13"/>
  <c r="U2368" i="13"/>
  <c r="V2368" i="13" s="1"/>
  <c r="L2368" i="13"/>
  <c r="M2369" i="13"/>
  <c r="U2369" i="13"/>
  <c r="V2369" i="13" s="1"/>
  <c r="L2369" i="13" s="1"/>
  <c r="M2370" i="13"/>
  <c r="U2370" i="13"/>
  <c r="V2370" i="13" s="1"/>
  <c r="L2370" i="13" s="1"/>
  <c r="M2371" i="13"/>
  <c r="U2371" i="13"/>
  <c r="V2371" i="13" s="1"/>
  <c r="L2371" i="13"/>
  <c r="M2372" i="13"/>
  <c r="U2372" i="13"/>
  <c r="V2372" i="13" s="1"/>
  <c r="L2372" i="13"/>
  <c r="M2373" i="13"/>
  <c r="U2373" i="13"/>
  <c r="V2373" i="13" s="1"/>
  <c r="L2373" i="13" s="1"/>
  <c r="M2374" i="13"/>
  <c r="U2374" i="13"/>
  <c r="V2374" i="13" s="1"/>
  <c r="L2374" i="13" s="1"/>
  <c r="M2375" i="13"/>
  <c r="U2375" i="13"/>
  <c r="V2375" i="13" s="1"/>
  <c r="L2375" i="13"/>
  <c r="M2376" i="13"/>
  <c r="U2376" i="13"/>
  <c r="V2376" i="13" s="1"/>
  <c r="L2376" i="13"/>
  <c r="M2377" i="13"/>
  <c r="U2377" i="13"/>
  <c r="V2377" i="13" s="1"/>
  <c r="L2377" i="13" s="1"/>
  <c r="M2378" i="13"/>
  <c r="U2378" i="13"/>
  <c r="V2378" i="13" s="1"/>
  <c r="L2378" i="13" s="1"/>
  <c r="M2379" i="13"/>
  <c r="U2379" i="13"/>
  <c r="V2379" i="13" s="1"/>
  <c r="L2379" i="13"/>
  <c r="M2380" i="13"/>
  <c r="U2380" i="13"/>
  <c r="V2380" i="13" s="1"/>
  <c r="L2380" i="13"/>
  <c r="M2381" i="13"/>
  <c r="U2381" i="13"/>
  <c r="V2381" i="13" s="1"/>
  <c r="L2381" i="13" s="1"/>
  <c r="M2382" i="13"/>
  <c r="U2382" i="13"/>
  <c r="V2382" i="13" s="1"/>
  <c r="L2382" i="13" s="1"/>
  <c r="M2383" i="13"/>
  <c r="U2383" i="13"/>
  <c r="V2383" i="13" s="1"/>
  <c r="L2383" i="13"/>
  <c r="M2384" i="13"/>
  <c r="U2384" i="13"/>
  <c r="V2384" i="13" s="1"/>
  <c r="L2384" i="13"/>
  <c r="M2385" i="13"/>
  <c r="U2385" i="13"/>
  <c r="V2385" i="13" s="1"/>
  <c r="L2385" i="13" s="1"/>
  <c r="M2386" i="13"/>
  <c r="U2386" i="13"/>
  <c r="V2386" i="13" s="1"/>
  <c r="L2386" i="13" s="1"/>
  <c r="M2387" i="13"/>
  <c r="U2387" i="13"/>
  <c r="V2387" i="13" s="1"/>
  <c r="L2387" i="13"/>
  <c r="M2388" i="13"/>
  <c r="U2388" i="13"/>
  <c r="V2388" i="13" s="1"/>
  <c r="L2388" i="13"/>
  <c r="M2389" i="13"/>
  <c r="U2389" i="13"/>
  <c r="V2389" i="13" s="1"/>
  <c r="L2389" i="13" s="1"/>
  <c r="M2390" i="13"/>
  <c r="U2390" i="13"/>
  <c r="V2390" i="13" s="1"/>
  <c r="L2390" i="13" s="1"/>
  <c r="M2391" i="13"/>
  <c r="U2391" i="13"/>
  <c r="V2391" i="13" s="1"/>
  <c r="L2391" i="13"/>
  <c r="M2392" i="13"/>
  <c r="U2392" i="13"/>
  <c r="V2392" i="13" s="1"/>
  <c r="L2392" i="13"/>
  <c r="M2393" i="13"/>
  <c r="U2393" i="13"/>
  <c r="V2393" i="13" s="1"/>
  <c r="L2393" i="13" s="1"/>
  <c r="M2394" i="13"/>
  <c r="U2394" i="13"/>
  <c r="V2394" i="13" s="1"/>
  <c r="L2394" i="13" s="1"/>
  <c r="M2395" i="13"/>
  <c r="U2395" i="13"/>
  <c r="V2395" i="13" s="1"/>
  <c r="L2395" i="13"/>
  <c r="M2396" i="13"/>
  <c r="U2396" i="13"/>
  <c r="V2396" i="13" s="1"/>
  <c r="L2396" i="13"/>
  <c r="M2397" i="13"/>
  <c r="U2397" i="13"/>
  <c r="V2397" i="13" s="1"/>
  <c r="L2397" i="13" s="1"/>
  <c r="M2398" i="13"/>
  <c r="U2398" i="13"/>
  <c r="V2398" i="13" s="1"/>
  <c r="L2398" i="13" s="1"/>
  <c r="M2399" i="13"/>
  <c r="U2399" i="13"/>
  <c r="V2399" i="13" s="1"/>
  <c r="L2399" i="13"/>
  <c r="M2400" i="13"/>
  <c r="U2400" i="13"/>
  <c r="V2400" i="13" s="1"/>
  <c r="L2400" i="13"/>
  <c r="M2401" i="13"/>
  <c r="U2401" i="13"/>
  <c r="V2401" i="13" s="1"/>
  <c r="L2401" i="13" s="1"/>
  <c r="M2402" i="13"/>
  <c r="U2402" i="13"/>
  <c r="V2402" i="13" s="1"/>
  <c r="L2402" i="13" s="1"/>
  <c r="M2403" i="13"/>
  <c r="U2403" i="13"/>
  <c r="V2403" i="13" s="1"/>
  <c r="L2403" i="13"/>
  <c r="M2404" i="13"/>
  <c r="U2404" i="13"/>
  <c r="V2404" i="13" s="1"/>
  <c r="L2404" i="13"/>
  <c r="M2405" i="13"/>
  <c r="U2405" i="13"/>
  <c r="V2405" i="13" s="1"/>
  <c r="L2405" i="13" s="1"/>
  <c r="M2406" i="13"/>
  <c r="U2406" i="13"/>
  <c r="V2406" i="13" s="1"/>
  <c r="L2406" i="13" s="1"/>
  <c r="M2407" i="13"/>
  <c r="U2407" i="13"/>
  <c r="V2407" i="13" s="1"/>
  <c r="L2407" i="13"/>
  <c r="M2408" i="13"/>
  <c r="U2408" i="13"/>
  <c r="V2408" i="13" s="1"/>
  <c r="L2408" i="13"/>
  <c r="M2409" i="13"/>
  <c r="U2409" i="13"/>
  <c r="V2409" i="13" s="1"/>
  <c r="L2409" i="13" s="1"/>
  <c r="M2410" i="13"/>
  <c r="U2410" i="13"/>
  <c r="V2410" i="13" s="1"/>
  <c r="L2410" i="13" s="1"/>
  <c r="M2411" i="13"/>
  <c r="U2411" i="13"/>
  <c r="V2411" i="13" s="1"/>
  <c r="L2411" i="13"/>
  <c r="M2412" i="13"/>
  <c r="U2412" i="13"/>
  <c r="V2412" i="13" s="1"/>
  <c r="L2412" i="13"/>
  <c r="M2413" i="13"/>
  <c r="U2413" i="13"/>
  <c r="V2413" i="13" s="1"/>
  <c r="L2413" i="13" s="1"/>
  <c r="M2414" i="13"/>
  <c r="U2414" i="13"/>
  <c r="V2414" i="13" s="1"/>
  <c r="L2414" i="13" s="1"/>
  <c r="M2415" i="13"/>
  <c r="U2415" i="13"/>
  <c r="V2415" i="13" s="1"/>
  <c r="L2415" i="13"/>
  <c r="M2416" i="13"/>
  <c r="U2416" i="13"/>
  <c r="V2416" i="13" s="1"/>
  <c r="L2416" i="13"/>
  <c r="M2417" i="13"/>
  <c r="U2417" i="13"/>
  <c r="V2417" i="13" s="1"/>
  <c r="L2417" i="13" s="1"/>
  <c r="M2418" i="13"/>
  <c r="U2418" i="13"/>
  <c r="V2418" i="13" s="1"/>
  <c r="L2418" i="13" s="1"/>
  <c r="M2419" i="13"/>
  <c r="U2419" i="13"/>
  <c r="V2419" i="13" s="1"/>
  <c r="L2419" i="13"/>
  <c r="M2420" i="13"/>
  <c r="U2420" i="13"/>
  <c r="V2420" i="13" s="1"/>
  <c r="L2420" i="13"/>
  <c r="M2421" i="13"/>
  <c r="U2421" i="13"/>
  <c r="V2421" i="13" s="1"/>
  <c r="L2421" i="13" s="1"/>
  <c r="M2422" i="13"/>
  <c r="U2422" i="13"/>
  <c r="V2422" i="13" s="1"/>
  <c r="L2422" i="13" s="1"/>
  <c r="M2423" i="13"/>
  <c r="U2423" i="13"/>
  <c r="V2423" i="13" s="1"/>
  <c r="L2423" i="13"/>
  <c r="M2424" i="13"/>
  <c r="U2424" i="13"/>
  <c r="V2424" i="13" s="1"/>
  <c r="L2424" i="13"/>
  <c r="M2425" i="13"/>
  <c r="U2425" i="13"/>
  <c r="V2425" i="13" s="1"/>
  <c r="L2425" i="13" s="1"/>
  <c r="M2426" i="13"/>
  <c r="U2426" i="13"/>
  <c r="V2426" i="13" s="1"/>
  <c r="L2426" i="13" s="1"/>
  <c r="M2427" i="13"/>
  <c r="U2427" i="13"/>
  <c r="V2427" i="13" s="1"/>
  <c r="L2427" i="13"/>
  <c r="M2428" i="13"/>
  <c r="U2428" i="13"/>
  <c r="V2428" i="13" s="1"/>
  <c r="L2428" i="13"/>
  <c r="M2429" i="13"/>
  <c r="U2429" i="13"/>
  <c r="V2429" i="13" s="1"/>
  <c r="L2429" i="13" s="1"/>
  <c r="M2430" i="13"/>
  <c r="U2430" i="13"/>
  <c r="V2430" i="13" s="1"/>
  <c r="L2430" i="13" s="1"/>
  <c r="M2431" i="13"/>
  <c r="U2431" i="13"/>
  <c r="V2431" i="13" s="1"/>
  <c r="L2431" i="13"/>
  <c r="M2432" i="13"/>
  <c r="U2432" i="13"/>
  <c r="V2432" i="13" s="1"/>
  <c r="L2432" i="13"/>
  <c r="M2433" i="13"/>
  <c r="U2433" i="13"/>
  <c r="V2433" i="13" s="1"/>
  <c r="L2433" i="13" s="1"/>
  <c r="M2434" i="13"/>
  <c r="U2434" i="13"/>
  <c r="V2434" i="13" s="1"/>
  <c r="L2434" i="13" s="1"/>
  <c r="M2435" i="13"/>
  <c r="U2435" i="13"/>
  <c r="V2435" i="13" s="1"/>
  <c r="L2435" i="13"/>
  <c r="M2436" i="13"/>
  <c r="U2436" i="13"/>
  <c r="V2436" i="13" s="1"/>
  <c r="L2436" i="13"/>
  <c r="M2437" i="13"/>
  <c r="U2437" i="13"/>
  <c r="V2437" i="13" s="1"/>
  <c r="L2437" i="13" s="1"/>
  <c r="M2438" i="13"/>
  <c r="U2438" i="13"/>
  <c r="V2438" i="13" s="1"/>
  <c r="L2438" i="13" s="1"/>
  <c r="M2439" i="13"/>
  <c r="U2439" i="13"/>
  <c r="V2439" i="13" s="1"/>
  <c r="L2439" i="13"/>
  <c r="M2440" i="13"/>
  <c r="U2440" i="13"/>
  <c r="V2440" i="13" s="1"/>
  <c r="L2440" i="13"/>
  <c r="M2441" i="13"/>
  <c r="U2441" i="13"/>
  <c r="V2441" i="13" s="1"/>
  <c r="L2441" i="13" s="1"/>
  <c r="M2442" i="13"/>
  <c r="U2442" i="13"/>
  <c r="V2442" i="13" s="1"/>
  <c r="L2442" i="13" s="1"/>
  <c r="M2443" i="13"/>
  <c r="U2443" i="13"/>
  <c r="V2443" i="13" s="1"/>
  <c r="L2443" i="13"/>
  <c r="M2444" i="13"/>
  <c r="U2444" i="13"/>
  <c r="V2444" i="13" s="1"/>
  <c r="L2444" i="13"/>
  <c r="M2445" i="13"/>
  <c r="U2445" i="13"/>
  <c r="V2445" i="13" s="1"/>
  <c r="L2445" i="13" s="1"/>
  <c r="M2446" i="13"/>
  <c r="U2446" i="13"/>
  <c r="V2446" i="13" s="1"/>
  <c r="L2446" i="13" s="1"/>
  <c r="M2447" i="13"/>
  <c r="U2447" i="13"/>
  <c r="V2447" i="13" s="1"/>
  <c r="L2447" i="13"/>
  <c r="M2448" i="13"/>
  <c r="U2448" i="13"/>
  <c r="V2448" i="13" s="1"/>
  <c r="L2448" i="13"/>
  <c r="M2449" i="13"/>
  <c r="U2449" i="13"/>
  <c r="V2449" i="13" s="1"/>
  <c r="L2449" i="13" s="1"/>
  <c r="M2450" i="13"/>
  <c r="U2450" i="13"/>
  <c r="V2450" i="13" s="1"/>
  <c r="L2450" i="13" s="1"/>
  <c r="M2451" i="13"/>
  <c r="U2451" i="13"/>
  <c r="V2451" i="13" s="1"/>
  <c r="L2451" i="13"/>
  <c r="M2452" i="13"/>
  <c r="U2452" i="13"/>
  <c r="V2452" i="13" s="1"/>
  <c r="L2452" i="13"/>
  <c r="M2453" i="13"/>
  <c r="U2453" i="13"/>
  <c r="V2453" i="13" s="1"/>
  <c r="L2453" i="13" s="1"/>
  <c r="M2454" i="13"/>
  <c r="U2454" i="13"/>
  <c r="V2454" i="13" s="1"/>
  <c r="L2454" i="13" s="1"/>
  <c r="M2455" i="13"/>
  <c r="U2455" i="13"/>
  <c r="V2455" i="13" s="1"/>
  <c r="L2455" i="13"/>
  <c r="M2456" i="13"/>
  <c r="U2456" i="13"/>
  <c r="V2456" i="13" s="1"/>
  <c r="L2456" i="13"/>
  <c r="M2457" i="13"/>
  <c r="U2457" i="13"/>
  <c r="V2457" i="13" s="1"/>
  <c r="L2457" i="13" s="1"/>
  <c r="M2458" i="13"/>
  <c r="U2458" i="13"/>
  <c r="V2458" i="13" s="1"/>
  <c r="L2458" i="13" s="1"/>
  <c r="M2459" i="13"/>
  <c r="U2459" i="13"/>
  <c r="V2459" i="13" s="1"/>
  <c r="L2459" i="13"/>
  <c r="M2460" i="13"/>
  <c r="U2460" i="13"/>
  <c r="V2460" i="13" s="1"/>
  <c r="L2460" i="13"/>
  <c r="M2461" i="13"/>
  <c r="U2461" i="13"/>
  <c r="V2461" i="13" s="1"/>
  <c r="L2461" i="13" s="1"/>
  <c r="M2462" i="13"/>
  <c r="U2462" i="13"/>
  <c r="V2462" i="13" s="1"/>
  <c r="L2462" i="13" s="1"/>
  <c r="M2463" i="13"/>
  <c r="U2463" i="13"/>
  <c r="V2463" i="13" s="1"/>
  <c r="L2463" i="13"/>
  <c r="M2464" i="13"/>
  <c r="U2464" i="13"/>
  <c r="V2464" i="13" s="1"/>
  <c r="L2464" i="13"/>
  <c r="M2465" i="13"/>
  <c r="U2465" i="13"/>
  <c r="V2465" i="13" s="1"/>
  <c r="L2465" i="13" s="1"/>
  <c r="M2466" i="13"/>
  <c r="U2466" i="13"/>
  <c r="V2466" i="13" s="1"/>
  <c r="L2466" i="13" s="1"/>
  <c r="M2467" i="13"/>
  <c r="U2467" i="13"/>
  <c r="V2467" i="13" s="1"/>
  <c r="L2467" i="13"/>
  <c r="M2468" i="13"/>
  <c r="U2468" i="13"/>
  <c r="V2468" i="13" s="1"/>
  <c r="L2468" i="13"/>
  <c r="M2469" i="13"/>
  <c r="U2469" i="13"/>
  <c r="V2469" i="13" s="1"/>
  <c r="L2469" i="13" s="1"/>
  <c r="M2470" i="13"/>
  <c r="U2470" i="13"/>
  <c r="V2470" i="13" s="1"/>
  <c r="L2470" i="13" s="1"/>
  <c r="M2471" i="13"/>
  <c r="U2471" i="13"/>
  <c r="V2471" i="13" s="1"/>
  <c r="L2471" i="13"/>
  <c r="M2472" i="13"/>
  <c r="U2472" i="13"/>
  <c r="V2472" i="13" s="1"/>
  <c r="L2472" i="13"/>
  <c r="M2473" i="13"/>
  <c r="U2473" i="13"/>
  <c r="V2473" i="13" s="1"/>
  <c r="L2473" i="13" s="1"/>
  <c r="M2474" i="13"/>
  <c r="U2474" i="13"/>
  <c r="V2474" i="13" s="1"/>
  <c r="L2474" i="13" s="1"/>
  <c r="M2475" i="13"/>
  <c r="U2475" i="13"/>
  <c r="V2475" i="13" s="1"/>
  <c r="L2475" i="13"/>
  <c r="M2476" i="13"/>
  <c r="U2476" i="13"/>
  <c r="V2476" i="13" s="1"/>
  <c r="L2476" i="13"/>
  <c r="M2477" i="13"/>
  <c r="U2477" i="13"/>
  <c r="V2477" i="13" s="1"/>
  <c r="L2477" i="13" s="1"/>
  <c r="M2478" i="13"/>
  <c r="U2478" i="13"/>
  <c r="V2478" i="13" s="1"/>
  <c r="L2478" i="13" s="1"/>
  <c r="M2479" i="13"/>
  <c r="U2479" i="13"/>
  <c r="V2479" i="13" s="1"/>
  <c r="L2479" i="13"/>
  <c r="M2480" i="13"/>
  <c r="U2480" i="13"/>
  <c r="V2480" i="13" s="1"/>
  <c r="L2480" i="13"/>
  <c r="M2481" i="13"/>
  <c r="U2481" i="13"/>
  <c r="V2481" i="13" s="1"/>
  <c r="L2481" i="13" s="1"/>
  <c r="M2482" i="13"/>
  <c r="U2482" i="13"/>
  <c r="V2482" i="13" s="1"/>
  <c r="L2482" i="13" s="1"/>
  <c r="M2483" i="13"/>
  <c r="U2483" i="13"/>
  <c r="V2483" i="13" s="1"/>
  <c r="L2483" i="13"/>
  <c r="M2484" i="13"/>
  <c r="U2484" i="13"/>
  <c r="V2484" i="13" s="1"/>
  <c r="L2484" i="13"/>
  <c r="M2485" i="13"/>
  <c r="U2485" i="13"/>
  <c r="V2485" i="13" s="1"/>
  <c r="L2485" i="13" s="1"/>
  <c r="M2486" i="13"/>
  <c r="U2486" i="13"/>
  <c r="V2486" i="13" s="1"/>
  <c r="L2486" i="13" s="1"/>
  <c r="M2487" i="13"/>
  <c r="U2487" i="13"/>
  <c r="V2487" i="13" s="1"/>
  <c r="L2487" i="13"/>
  <c r="M2488" i="13"/>
  <c r="U2488" i="13"/>
  <c r="V2488" i="13" s="1"/>
  <c r="L2488" i="13"/>
  <c r="M2489" i="13"/>
  <c r="U2489" i="13"/>
  <c r="V2489" i="13" s="1"/>
  <c r="L2489" i="13" s="1"/>
  <c r="M2490" i="13"/>
  <c r="U2490" i="13"/>
  <c r="V2490" i="13" s="1"/>
  <c r="L2490" i="13" s="1"/>
  <c r="M2491" i="13"/>
  <c r="U2491" i="13"/>
  <c r="V2491" i="13" s="1"/>
  <c r="L2491" i="13"/>
  <c r="M2492" i="13"/>
  <c r="U2492" i="13"/>
  <c r="V2492" i="13" s="1"/>
  <c r="L2492" i="13"/>
  <c r="M2493" i="13"/>
  <c r="U2493" i="13"/>
  <c r="V2493" i="13" s="1"/>
  <c r="L2493" i="13" s="1"/>
  <c r="M2494" i="13"/>
  <c r="U2494" i="13"/>
  <c r="V2494" i="13" s="1"/>
  <c r="L2494" i="13" s="1"/>
  <c r="M2495" i="13"/>
  <c r="U2495" i="13"/>
  <c r="V2495" i="13" s="1"/>
  <c r="L2495" i="13"/>
  <c r="M2496" i="13"/>
  <c r="U2496" i="13"/>
  <c r="V2496" i="13" s="1"/>
  <c r="L2496" i="13"/>
  <c r="M2497" i="13"/>
  <c r="U2497" i="13"/>
  <c r="V2497" i="13" s="1"/>
  <c r="L2497" i="13" s="1"/>
  <c r="M2498" i="13"/>
  <c r="U2498" i="13"/>
  <c r="V2498" i="13" s="1"/>
  <c r="L2498" i="13" s="1"/>
  <c r="M2499" i="13"/>
  <c r="U2499" i="13"/>
  <c r="V2499" i="13" s="1"/>
  <c r="L2499" i="13"/>
  <c r="M2500" i="13"/>
  <c r="U2500" i="13"/>
  <c r="V2500" i="13" s="1"/>
  <c r="L2500" i="13"/>
  <c r="M2501" i="13"/>
  <c r="U2501" i="13"/>
  <c r="V2501" i="13" s="1"/>
  <c r="L2501" i="13" s="1"/>
  <c r="M2502" i="13"/>
  <c r="U2502" i="13"/>
  <c r="V2502" i="13" s="1"/>
  <c r="L2502" i="13" s="1"/>
  <c r="M2503" i="13"/>
  <c r="U2503" i="13"/>
  <c r="V2503" i="13" s="1"/>
  <c r="L2503" i="13"/>
  <c r="M2504" i="13"/>
  <c r="U2504" i="13"/>
  <c r="V2504" i="13" s="1"/>
  <c r="L2504" i="13"/>
  <c r="M2505" i="13"/>
  <c r="U2505" i="13"/>
  <c r="V2505" i="13" s="1"/>
  <c r="L2505" i="13" s="1"/>
  <c r="M2506" i="13"/>
  <c r="U2506" i="13"/>
  <c r="V2506" i="13" s="1"/>
  <c r="L2506" i="13" s="1"/>
  <c r="M2507" i="13"/>
  <c r="U2507" i="13"/>
  <c r="V2507" i="13" s="1"/>
  <c r="L2507" i="13"/>
  <c r="M2508" i="13"/>
  <c r="U2508" i="13"/>
  <c r="V2508" i="13" s="1"/>
  <c r="L2508" i="13"/>
  <c r="M2509" i="13"/>
  <c r="U2509" i="13"/>
  <c r="V2509" i="13" s="1"/>
  <c r="L2509" i="13" s="1"/>
  <c r="M2510" i="13"/>
  <c r="U2510" i="13"/>
  <c r="V2510" i="13" s="1"/>
  <c r="L2510" i="13" s="1"/>
  <c r="M2511" i="13"/>
  <c r="U2511" i="13"/>
  <c r="V2511" i="13" s="1"/>
  <c r="L2511" i="13" s="1"/>
  <c r="M2512" i="13"/>
  <c r="U2512" i="13"/>
  <c r="V2512" i="13" s="1"/>
  <c r="L2512" i="13" s="1"/>
  <c r="M2513" i="13"/>
  <c r="U2513" i="13"/>
  <c r="V2513" i="13" s="1"/>
  <c r="L2513" i="13" s="1"/>
  <c r="M2514" i="13"/>
  <c r="U2514" i="13"/>
  <c r="V2514" i="13" s="1"/>
  <c r="L2514" i="13" s="1"/>
  <c r="M2515" i="13"/>
  <c r="U2515" i="13"/>
  <c r="V2515" i="13" s="1"/>
  <c r="L2515" i="13"/>
  <c r="P2515" i="13" s="1"/>
  <c r="M2516" i="13"/>
  <c r="U2516" i="13"/>
  <c r="V2516" i="13"/>
  <c r="L2516" i="13"/>
  <c r="M2517" i="13"/>
  <c r="U2517" i="13"/>
  <c r="V2517" i="13" s="1"/>
  <c r="L2517" i="13"/>
  <c r="P2517" i="13" s="1"/>
  <c r="M2518" i="13"/>
  <c r="U2518" i="13"/>
  <c r="V2518" i="13"/>
  <c r="L2518" i="13" s="1"/>
  <c r="M2519" i="13"/>
  <c r="U2519" i="13"/>
  <c r="V2519" i="13" s="1"/>
  <c r="L2519" i="13" s="1"/>
  <c r="M2520" i="13"/>
  <c r="U2520" i="13"/>
  <c r="V2520" i="13" s="1"/>
  <c r="L2520" i="13" s="1"/>
  <c r="M2521" i="13"/>
  <c r="U2521" i="13"/>
  <c r="V2521" i="13" s="1"/>
  <c r="L2521" i="13" s="1"/>
  <c r="M2522" i="13"/>
  <c r="U2522" i="13"/>
  <c r="V2522" i="13" s="1"/>
  <c r="L2522" i="13" s="1"/>
  <c r="M2523" i="13"/>
  <c r="U2523" i="13"/>
  <c r="V2523" i="13" s="1"/>
  <c r="L2523" i="13"/>
  <c r="P2523" i="13" s="1"/>
  <c r="M2524" i="13"/>
  <c r="U2524" i="13"/>
  <c r="V2524" i="13"/>
  <c r="L2524" i="13"/>
  <c r="M2525" i="13"/>
  <c r="U2525" i="13"/>
  <c r="V2525" i="13" s="1"/>
  <c r="L2525" i="13"/>
  <c r="P2525" i="13" s="1"/>
  <c r="M2526" i="13"/>
  <c r="U2526" i="13"/>
  <c r="V2526" i="13"/>
  <c r="L2526" i="13" s="1"/>
  <c r="M2527" i="13"/>
  <c r="U2527" i="13"/>
  <c r="V2527" i="13" s="1"/>
  <c r="L2527" i="13" s="1"/>
  <c r="M2528" i="13"/>
  <c r="U2528" i="13"/>
  <c r="V2528" i="13" s="1"/>
  <c r="L2528" i="13" s="1"/>
  <c r="M2529" i="13"/>
  <c r="U2529" i="13"/>
  <c r="V2529" i="13" s="1"/>
  <c r="L2529" i="13" s="1"/>
  <c r="M2530" i="13"/>
  <c r="U2530" i="13"/>
  <c r="V2530" i="13" s="1"/>
  <c r="L2530" i="13" s="1"/>
  <c r="M2531" i="13"/>
  <c r="U2531" i="13"/>
  <c r="V2531" i="13" s="1"/>
  <c r="L2531" i="13"/>
  <c r="P2531" i="13" s="1"/>
  <c r="M2532" i="13"/>
  <c r="U2532" i="13"/>
  <c r="V2532" i="13"/>
  <c r="L2532" i="13"/>
  <c r="M2533" i="13"/>
  <c r="U2533" i="13"/>
  <c r="V2533" i="13" s="1"/>
  <c r="L2533" i="13"/>
  <c r="P2533" i="13" s="1"/>
  <c r="M2534" i="13"/>
  <c r="U2534" i="13"/>
  <c r="V2534" i="13"/>
  <c r="L2534" i="13" s="1"/>
  <c r="M2535" i="13"/>
  <c r="U2535" i="13"/>
  <c r="V2535" i="13" s="1"/>
  <c r="L2535" i="13" s="1"/>
  <c r="M2536" i="13"/>
  <c r="U2536" i="13"/>
  <c r="V2536" i="13" s="1"/>
  <c r="L2536" i="13" s="1"/>
  <c r="M2537" i="13"/>
  <c r="U2537" i="13"/>
  <c r="V2537" i="13" s="1"/>
  <c r="L2537" i="13" s="1"/>
  <c r="M2538" i="13"/>
  <c r="U2538" i="13"/>
  <c r="V2538" i="13" s="1"/>
  <c r="L2538" i="13" s="1"/>
  <c r="M2539" i="13"/>
  <c r="U2539" i="13"/>
  <c r="V2539" i="13" s="1"/>
  <c r="L2539" i="13"/>
  <c r="P2539" i="13" s="1"/>
  <c r="M2540" i="13"/>
  <c r="U2540" i="13"/>
  <c r="V2540" i="13"/>
  <c r="L2540" i="13"/>
  <c r="M2541" i="13"/>
  <c r="U2541" i="13"/>
  <c r="V2541" i="13" s="1"/>
  <c r="L2541" i="13"/>
  <c r="P2541" i="13" s="1"/>
  <c r="M2542" i="13"/>
  <c r="U2542" i="13"/>
  <c r="V2542" i="13"/>
  <c r="L2542" i="13" s="1"/>
  <c r="M2543" i="13"/>
  <c r="U2543" i="13"/>
  <c r="V2543" i="13" s="1"/>
  <c r="L2543" i="13" s="1"/>
  <c r="M2544" i="13"/>
  <c r="U2544" i="13"/>
  <c r="V2544" i="13" s="1"/>
  <c r="L2544" i="13" s="1"/>
  <c r="M2545" i="13"/>
  <c r="U2545" i="13"/>
  <c r="V2545" i="13" s="1"/>
  <c r="L2545" i="13" s="1"/>
  <c r="M2546" i="13"/>
  <c r="U2546" i="13"/>
  <c r="V2546" i="13" s="1"/>
  <c r="L2546" i="13" s="1"/>
  <c r="M2547" i="13"/>
  <c r="U2547" i="13"/>
  <c r="V2547" i="13" s="1"/>
  <c r="L2547" i="13"/>
  <c r="P2547" i="13" s="1"/>
  <c r="M2548" i="13"/>
  <c r="U2548" i="13"/>
  <c r="V2548" i="13"/>
  <c r="L2548" i="13"/>
  <c r="M2549" i="13"/>
  <c r="U2549" i="13"/>
  <c r="V2549" i="13" s="1"/>
  <c r="L2549" i="13"/>
  <c r="M2550" i="13"/>
  <c r="U2550" i="13"/>
  <c r="V2550" i="13"/>
  <c r="L2550" i="13" s="1"/>
  <c r="M2551" i="13"/>
  <c r="U2551" i="13"/>
  <c r="V2551" i="13" s="1"/>
  <c r="L2551" i="13" s="1"/>
  <c r="M2552" i="13"/>
  <c r="U2552" i="13"/>
  <c r="V2552" i="13" s="1"/>
  <c r="L2552" i="13" s="1"/>
  <c r="M2553" i="13"/>
  <c r="U2553" i="13"/>
  <c r="V2553" i="13" s="1"/>
  <c r="L2553" i="13" s="1"/>
  <c r="M2554" i="13"/>
  <c r="U2554" i="13"/>
  <c r="V2554" i="13" s="1"/>
  <c r="L2554" i="13" s="1"/>
  <c r="M2555" i="13"/>
  <c r="U2555" i="13"/>
  <c r="V2555" i="13" s="1"/>
  <c r="L2555" i="13"/>
  <c r="P2555" i="13" s="1"/>
  <c r="M2556" i="13"/>
  <c r="U2556" i="13"/>
  <c r="V2556" i="13"/>
  <c r="L2556" i="13"/>
  <c r="M2557" i="13"/>
  <c r="U2557" i="13"/>
  <c r="V2557" i="13" s="1"/>
  <c r="L2557" i="13"/>
  <c r="M2558" i="13"/>
  <c r="U2558" i="13"/>
  <c r="V2558" i="13"/>
  <c r="L2558" i="13" s="1"/>
  <c r="M2559" i="13"/>
  <c r="U2559" i="13"/>
  <c r="V2559" i="13" s="1"/>
  <c r="L2559" i="13" s="1"/>
  <c r="M2560" i="13"/>
  <c r="U2560" i="13"/>
  <c r="V2560" i="13" s="1"/>
  <c r="L2560" i="13" s="1"/>
  <c r="M2561" i="13"/>
  <c r="U2561" i="13"/>
  <c r="V2561" i="13" s="1"/>
  <c r="L2561" i="13" s="1"/>
  <c r="M2562" i="13"/>
  <c r="U2562" i="13"/>
  <c r="V2562" i="13" s="1"/>
  <c r="L2562" i="13" s="1"/>
  <c r="M2563" i="13"/>
  <c r="U2563" i="13"/>
  <c r="V2563" i="13" s="1"/>
  <c r="L2563" i="13"/>
  <c r="P2563" i="13" s="1"/>
  <c r="M2564" i="13"/>
  <c r="U2564" i="13"/>
  <c r="V2564" i="13"/>
  <c r="L2564" i="13"/>
  <c r="M2565" i="13"/>
  <c r="U2565" i="13"/>
  <c r="V2565" i="13" s="1"/>
  <c r="L2565" i="13"/>
  <c r="M2566" i="13"/>
  <c r="U2566" i="13"/>
  <c r="V2566" i="13"/>
  <c r="L2566" i="13" s="1"/>
  <c r="M2567" i="13"/>
  <c r="U2567" i="13"/>
  <c r="V2567" i="13" s="1"/>
  <c r="L2567" i="13" s="1"/>
  <c r="M2568" i="13"/>
  <c r="U2568" i="13"/>
  <c r="V2568" i="13" s="1"/>
  <c r="L2568" i="13" s="1"/>
  <c r="M2569" i="13"/>
  <c r="U2569" i="13"/>
  <c r="V2569" i="13" s="1"/>
  <c r="L2569" i="13" s="1"/>
  <c r="M2570" i="13"/>
  <c r="U2570" i="13"/>
  <c r="V2570" i="13" s="1"/>
  <c r="L2570" i="13" s="1"/>
  <c r="M2571" i="13"/>
  <c r="U2571" i="13"/>
  <c r="V2571" i="13" s="1"/>
  <c r="L2571" i="13"/>
  <c r="P2571" i="13" s="1"/>
  <c r="M2572" i="13"/>
  <c r="U2572" i="13"/>
  <c r="V2572" i="13"/>
  <c r="L2572" i="13"/>
  <c r="M2573" i="13"/>
  <c r="U2573" i="13"/>
  <c r="V2573" i="13" s="1"/>
  <c r="L2573" i="13"/>
  <c r="M2574" i="13"/>
  <c r="U2574" i="13"/>
  <c r="V2574" i="13"/>
  <c r="L2574" i="13" s="1"/>
  <c r="M2575" i="13"/>
  <c r="U2575" i="13"/>
  <c r="V2575" i="13" s="1"/>
  <c r="L2575" i="13" s="1"/>
  <c r="M2576" i="13"/>
  <c r="U2576" i="13"/>
  <c r="V2576" i="13" s="1"/>
  <c r="L2576" i="13" s="1"/>
  <c r="M2577" i="13"/>
  <c r="U2577" i="13"/>
  <c r="V2577" i="13" s="1"/>
  <c r="L2577" i="13" s="1"/>
  <c r="M2578" i="13"/>
  <c r="U2578" i="13"/>
  <c r="V2578" i="13" s="1"/>
  <c r="L2578" i="13" s="1"/>
  <c r="M2579" i="13"/>
  <c r="U2579" i="13"/>
  <c r="V2579" i="13" s="1"/>
  <c r="L2579" i="13"/>
  <c r="P2579" i="13" s="1"/>
  <c r="M2580" i="13"/>
  <c r="U2580" i="13"/>
  <c r="V2580" i="13"/>
  <c r="L2580" i="13"/>
  <c r="M2581" i="13"/>
  <c r="U2581" i="13"/>
  <c r="V2581" i="13" s="1"/>
  <c r="L2581" i="13"/>
  <c r="M2582" i="13"/>
  <c r="U2582" i="13"/>
  <c r="V2582" i="13"/>
  <c r="L2582" i="13" s="1"/>
  <c r="M2583" i="13"/>
  <c r="U2583" i="13"/>
  <c r="V2583" i="13" s="1"/>
  <c r="L2583" i="13" s="1"/>
  <c r="M2584" i="13"/>
  <c r="U2584" i="13"/>
  <c r="V2584" i="13" s="1"/>
  <c r="L2584" i="13" s="1"/>
  <c r="M2585" i="13"/>
  <c r="U2585" i="13"/>
  <c r="V2585" i="13" s="1"/>
  <c r="L2585" i="13" s="1"/>
  <c r="M2586" i="13"/>
  <c r="U2586" i="13"/>
  <c r="V2586" i="13" s="1"/>
  <c r="L2586" i="13" s="1"/>
  <c r="M2587" i="13"/>
  <c r="U2587" i="13"/>
  <c r="V2587" i="13" s="1"/>
  <c r="L2587" i="13"/>
  <c r="P2587" i="13" s="1"/>
  <c r="M2588" i="13"/>
  <c r="U2588" i="13"/>
  <c r="V2588" i="13"/>
  <c r="L2588" i="13"/>
  <c r="M2589" i="13"/>
  <c r="U2589" i="13"/>
  <c r="V2589" i="13" s="1"/>
  <c r="L2589" i="13"/>
  <c r="M2590" i="13"/>
  <c r="U2590" i="13"/>
  <c r="V2590" i="13"/>
  <c r="L2590" i="13" s="1"/>
  <c r="M2591" i="13"/>
  <c r="U2591" i="13"/>
  <c r="V2591" i="13" s="1"/>
  <c r="L2591" i="13" s="1"/>
  <c r="M2592" i="13"/>
  <c r="U2592" i="13"/>
  <c r="V2592" i="13" s="1"/>
  <c r="L2592" i="13" s="1"/>
  <c r="M2593" i="13"/>
  <c r="U2593" i="13"/>
  <c r="V2593" i="13" s="1"/>
  <c r="L2593" i="13" s="1"/>
  <c r="M2594" i="13"/>
  <c r="U2594" i="13"/>
  <c r="V2594" i="13" s="1"/>
  <c r="L2594" i="13" s="1"/>
  <c r="M2595" i="13"/>
  <c r="U2595" i="13"/>
  <c r="V2595" i="13" s="1"/>
  <c r="L2595" i="13"/>
  <c r="P2595" i="13" s="1"/>
  <c r="M2596" i="13"/>
  <c r="U2596" i="13"/>
  <c r="V2596" i="13"/>
  <c r="L2596" i="13"/>
  <c r="M2597" i="13"/>
  <c r="U2597" i="13"/>
  <c r="V2597" i="13" s="1"/>
  <c r="L2597" i="13"/>
  <c r="M2598" i="13"/>
  <c r="U2598" i="13"/>
  <c r="V2598" i="13"/>
  <c r="L2598" i="13" s="1"/>
  <c r="M2599" i="13"/>
  <c r="U2599" i="13"/>
  <c r="V2599" i="13" s="1"/>
  <c r="L2599" i="13" s="1"/>
  <c r="M2600" i="13"/>
  <c r="U2600" i="13"/>
  <c r="V2600" i="13" s="1"/>
  <c r="L2600" i="13" s="1"/>
  <c r="M2601" i="13"/>
  <c r="U2601" i="13"/>
  <c r="V2601" i="13" s="1"/>
  <c r="L2601" i="13" s="1"/>
  <c r="M2602" i="13"/>
  <c r="U2602" i="13"/>
  <c r="V2602" i="13" s="1"/>
  <c r="L2602" i="13" s="1"/>
  <c r="M2603" i="13"/>
  <c r="U2603" i="13"/>
  <c r="V2603" i="13" s="1"/>
  <c r="L2603" i="13"/>
  <c r="P2603" i="13" s="1"/>
  <c r="M2604" i="13"/>
  <c r="U2604" i="13"/>
  <c r="V2604" i="13"/>
  <c r="L2604" i="13"/>
  <c r="M2605" i="13"/>
  <c r="U2605" i="13"/>
  <c r="V2605" i="13" s="1"/>
  <c r="L2605" i="13"/>
  <c r="M2606" i="13"/>
  <c r="U2606" i="13"/>
  <c r="V2606" i="13"/>
  <c r="L2606" i="13" s="1"/>
  <c r="M2607" i="13"/>
  <c r="U2607" i="13"/>
  <c r="V2607" i="13" s="1"/>
  <c r="L2607" i="13" s="1"/>
  <c r="M2608" i="13"/>
  <c r="U2608" i="13"/>
  <c r="V2608" i="13" s="1"/>
  <c r="L2608" i="13" s="1"/>
  <c r="M2609" i="13"/>
  <c r="U2609" i="13"/>
  <c r="V2609" i="13" s="1"/>
  <c r="L2609" i="13" s="1"/>
  <c r="M2610" i="13"/>
  <c r="U2610" i="13"/>
  <c r="V2610" i="13" s="1"/>
  <c r="L2610" i="13" s="1"/>
  <c r="M2611" i="13"/>
  <c r="U2611" i="13"/>
  <c r="V2611" i="13" s="1"/>
  <c r="L2611" i="13"/>
  <c r="P2611" i="13" s="1"/>
  <c r="M2612" i="13"/>
  <c r="U2612" i="13"/>
  <c r="V2612" i="13"/>
  <c r="L2612" i="13"/>
  <c r="M2613" i="13"/>
  <c r="U2613" i="13"/>
  <c r="V2613" i="13" s="1"/>
  <c r="L2613" i="13"/>
  <c r="M2614" i="13"/>
  <c r="U2614" i="13"/>
  <c r="V2614" i="13"/>
  <c r="L2614" i="13" s="1"/>
  <c r="M2615" i="13"/>
  <c r="U2615" i="13"/>
  <c r="V2615" i="13" s="1"/>
  <c r="L2615" i="13" s="1"/>
  <c r="M2616" i="13"/>
  <c r="U2616" i="13"/>
  <c r="V2616" i="13" s="1"/>
  <c r="L2616" i="13" s="1"/>
  <c r="M2617" i="13"/>
  <c r="U2617" i="13"/>
  <c r="V2617" i="13" s="1"/>
  <c r="L2617" i="13" s="1"/>
  <c r="M2618" i="13"/>
  <c r="U2618" i="13"/>
  <c r="V2618" i="13" s="1"/>
  <c r="L2618" i="13" s="1"/>
  <c r="M2619" i="13"/>
  <c r="U2619" i="13"/>
  <c r="V2619" i="13" s="1"/>
  <c r="L2619" i="13"/>
  <c r="P2619" i="13" s="1"/>
  <c r="M2620" i="13"/>
  <c r="U2620" i="13"/>
  <c r="V2620" i="13"/>
  <c r="L2620" i="13"/>
  <c r="M2621" i="13"/>
  <c r="U2621" i="13"/>
  <c r="V2621" i="13" s="1"/>
  <c r="L2621" i="13"/>
  <c r="M2622" i="13"/>
  <c r="U2622" i="13"/>
  <c r="V2622" i="13" s="1"/>
  <c r="L2622" i="13" s="1"/>
  <c r="M2623" i="13"/>
  <c r="U2623" i="13"/>
  <c r="V2623" i="13" s="1"/>
  <c r="L2623" i="13" s="1"/>
  <c r="M2624" i="13"/>
  <c r="U2624" i="13"/>
  <c r="V2624" i="13" s="1"/>
  <c r="L2624" i="13" s="1"/>
  <c r="M2625" i="13"/>
  <c r="U2625" i="13"/>
  <c r="V2625" i="13" s="1"/>
  <c r="L2625" i="13" s="1"/>
  <c r="P2625" i="13" s="1"/>
  <c r="M2626" i="13"/>
  <c r="U2626" i="13"/>
  <c r="V2626" i="13" s="1"/>
  <c r="L2626" i="13" s="1"/>
  <c r="M2627" i="13"/>
  <c r="U2627" i="13"/>
  <c r="V2627" i="13" s="1"/>
  <c r="L2627" i="13"/>
  <c r="P2627" i="13" s="1"/>
  <c r="M2628" i="13"/>
  <c r="U2628" i="13"/>
  <c r="V2628" i="13"/>
  <c r="L2628" i="13" s="1"/>
  <c r="M2629" i="13"/>
  <c r="U2629" i="13"/>
  <c r="V2629" i="13" s="1"/>
  <c r="L2629" i="13"/>
  <c r="M2630" i="13"/>
  <c r="U2630" i="13"/>
  <c r="V2630" i="13" s="1"/>
  <c r="L2630" i="13" s="1"/>
  <c r="M2631" i="13"/>
  <c r="U2631" i="13"/>
  <c r="V2631" i="13" s="1"/>
  <c r="L2631" i="13" s="1"/>
  <c r="M2632" i="13"/>
  <c r="U2632" i="13"/>
  <c r="V2632" i="13" s="1"/>
  <c r="L2632" i="13" s="1"/>
  <c r="M2633" i="13"/>
  <c r="U2633" i="13"/>
  <c r="V2633" i="13" s="1"/>
  <c r="L2633" i="13" s="1"/>
  <c r="P2633" i="13" s="1"/>
  <c r="M2634" i="13"/>
  <c r="U2634" i="13"/>
  <c r="V2634" i="13" s="1"/>
  <c r="L2634" i="13" s="1"/>
  <c r="M2635" i="13"/>
  <c r="U2635" i="13"/>
  <c r="V2635" i="13" s="1"/>
  <c r="L2635" i="13"/>
  <c r="P2635" i="13" s="1"/>
  <c r="M2636" i="13"/>
  <c r="U2636" i="13"/>
  <c r="V2636" i="13"/>
  <c r="L2636" i="13" s="1"/>
  <c r="M2637" i="13"/>
  <c r="U2637" i="13"/>
  <c r="V2637" i="13" s="1"/>
  <c r="L2637" i="13"/>
  <c r="M2638" i="13"/>
  <c r="U2638" i="13"/>
  <c r="V2638" i="13" s="1"/>
  <c r="L2638" i="13" s="1"/>
  <c r="M2639" i="13"/>
  <c r="U2639" i="13"/>
  <c r="V2639" i="13" s="1"/>
  <c r="L2639" i="13" s="1"/>
  <c r="M2640" i="13"/>
  <c r="U2640" i="13"/>
  <c r="V2640" i="13" s="1"/>
  <c r="L2640" i="13" s="1"/>
  <c r="M2641" i="13"/>
  <c r="U2641" i="13"/>
  <c r="V2641" i="13" s="1"/>
  <c r="L2641" i="13" s="1"/>
  <c r="P2641" i="13" s="1"/>
  <c r="M2642" i="13"/>
  <c r="U2642" i="13"/>
  <c r="V2642" i="13" s="1"/>
  <c r="L2642" i="13" s="1"/>
  <c r="M2643" i="13"/>
  <c r="U2643" i="13"/>
  <c r="V2643" i="13" s="1"/>
  <c r="L2643" i="13"/>
  <c r="P2643" i="13" s="1"/>
  <c r="M2644" i="13"/>
  <c r="U2644" i="13"/>
  <c r="V2644" i="13"/>
  <c r="L2644" i="13" s="1"/>
  <c r="M2645" i="13"/>
  <c r="U2645" i="13"/>
  <c r="V2645" i="13" s="1"/>
  <c r="L2645" i="13"/>
  <c r="M2646" i="13"/>
  <c r="U2646" i="13"/>
  <c r="V2646" i="13" s="1"/>
  <c r="L2646" i="13" s="1"/>
  <c r="M2647" i="13"/>
  <c r="U2647" i="13"/>
  <c r="V2647" i="13" s="1"/>
  <c r="L2647" i="13" s="1"/>
  <c r="M2648" i="13"/>
  <c r="U2648" i="13"/>
  <c r="V2648" i="13" s="1"/>
  <c r="L2648" i="13" s="1"/>
  <c r="M2649" i="13"/>
  <c r="U2649" i="13"/>
  <c r="V2649" i="13" s="1"/>
  <c r="L2649" i="13" s="1"/>
  <c r="P2649" i="13" s="1"/>
  <c r="M2650" i="13"/>
  <c r="U2650" i="13"/>
  <c r="V2650" i="13" s="1"/>
  <c r="L2650" i="13" s="1"/>
  <c r="M2651" i="13"/>
  <c r="U2651" i="13"/>
  <c r="V2651" i="13" s="1"/>
  <c r="L2651" i="13"/>
  <c r="P2651" i="13" s="1"/>
  <c r="M2652" i="13"/>
  <c r="U2652" i="13"/>
  <c r="V2652" i="13"/>
  <c r="L2652" i="13" s="1"/>
  <c r="M2653" i="13"/>
  <c r="U2653" i="13"/>
  <c r="V2653" i="13" s="1"/>
  <c r="L2653" i="13"/>
  <c r="M2654" i="13"/>
  <c r="U2654" i="13"/>
  <c r="V2654" i="13" s="1"/>
  <c r="L2654" i="13" s="1"/>
  <c r="M2655" i="13"/>
  <c r="U2655" i="13"/>
  <c r="V2655" i="13" s="1"/>
  <c r="L2655" i="13" s="1"/>
  <c r="M2656" i="13"/>
  <c r="U2656" i="13"/>
  <c r="V2656" i="13" s="1"/>
  <c r="L2656" i="13" s="1"/>
  <c r="M2657" i="13"/>
  <c r="U2657" i="13"/>
  <c r="V2657" i="13" s="1"/>
  <c r="L2657" i="13" s="1"/>
  <c r="P2657" i="13" s="1"/>
  <c r="M2658" i="13"/>
  <c r="U2658" i="13"/>
  <c r="V2658" i="13" s="1"/>
  <c r="L2658" i="13" s="1"/>
  <c r="M2659" i="13"/>
  <c r="U2659" i="13"/>
  <c r="V2659" i="13" s="1"/>
  <c r="L2659" i="13"/>
  <c r="P2659" i="13" s="1"/>
  <c r="M2660" i="13"/>
  <c r="U2660" i="13"/>
  <c r="V2660" i="13"/>
  <c r="L2660" i="13" s="1"/>
  <c r="M2661" i="13"/>
  <c r="U2661" i="13"/>
  <c r="V2661" i="13" s="1"/>
  <c r="L2661" i="13"/>
  <c r="M2662" i="13"/>
  <c r="U2662" i="13"/>
  <c r="V2662" i="13" s="1"/>
  <c r="L2662" i="13" s="1"/>
  <c r="M2663" i="13"/>
  <c r="U2663" i="13"/>
  <c r="V2663" i="13" s="1"/>
  <c r="L2663" i="13" s="1"/>
  <c r="M2664" i="13"/>
  <c r="U2664" i="13"/>
  <c r="V2664" i="13" s="1"/>
  <c r="L2664" i="13" s="1"/>
  <c r="M2665" i="13"/>
  <c r="U2665" i="13"/>
  <c r="V2665" i="13" s="1"/>
  <c r="L2665" i="13" s="1"/>
  <c r="P2665" i="13" s="1"/>
  <c r="M2666" i="13"/>
  <c r="U2666" i="13"/>
  <c r="V2666" i="13" s="1"/>
  <c r="L2666" i="13" s="1"/>
  <c r="M2667" i="13"/>
  <c r="U2667" i="13"/>
  <c r="V2667" i="13" s="1"/>
  <c r="L2667" i="13"/>
  <c r="P2667" i="13" s="1"/>
  <c r="M2668" i="13"/>
  <c r="U2668" i="13"/>
  <c r="V2668" i="13"/>
  <c r="L2668" i="13" s="1"/>
  <c r="M2669" i="13"/>
  <c r="U2669" i="13"/>
  <c r="V2669" i="13" s="1"/>
  <c r="L2669" i="13"/>
  <c r="M2670" i="13"/>
  <c r="U2670" i="13"/>
  <c r="V2670" i="13" s="1"/>
  <c r="L2670" i="13" s="1"/>
  <c r="M2671" i="13"/>
  <c r="U2671" i="13"/>
  <c r="V2671" i="13" s="1"/>
  <c r="L2671" i="13" s="1"/>
  <c r="M2672" i="13"/>
  <c r="U2672" i="13"/>
  <c r="V2672" i="13" s="1"/>
  <c r="L2672" i="13" s="1"/>
  <c r="M2673" i="13"/>
  <c r="U2673" i="13"/>
  <c r="V2673" i="13" s="1"/>
  <c r="L2673" i="13" s="1"/>
  <c r="P2673" i="13" s="1"/>
  <c r="M2674" i="13"/>
  <c r="U2674" i="13"/>
  <c r="V2674" i="13" s="1"/>
  <c r="L2674" i="13" s="1"/>
  <c r="M2675" i="13"/>
  <c r="U2675" i="13"/>
  <c r="V2675" i="13" s="1"/>
  <c r="L2675" i="13"/>
  <c r="P2675" i="13" s="1"/>
  <c r="M2676" i="13"/>
  <c r="U2676" i="13"/>
  <c r="V2676" i="13"/>
  <c r="L2676" i="13" s="1"/>
  <c r="M2677" i="13"/>
  <c r="U2677" i="13"/>
  <c r="V2677" i="13" s="1"/>
  <c r="L2677" i="13"/>
  <c r="M2678" i="13"/>
  <c r="U2678" i="13"/>
  <c r="V2678" i="13" s="1"/>
  <c r="L2678" i="13" s="1"/>
  <c r="M2679" i="13"/>
  <c r="U2679" i="13"/>
  <c r="V2679" i="13" s="1"/>
  <c r="L2679" i="13" s="1"/>
  <c r="M2680" i="13"/>
  <c r="U2680" i="13"/>
  <c r="V2680" i="13" s="1"/>
  <c r="L2680" i="13" s="1"/>
  <c r="M2681" i="13"/>
  <c r="U2681" i="13"/>
  <c r="V2681" i="13" s="1"/>
  <c r="L2681" i="13" s="1"/>
  <c r="P2681" i="13" s="1"/>
  <c r="M2682" i="13"/>
  <c r="U2682" i="13"/>
  <c r="V2682" i="13" s="1"/>
  <c r="L2682" i="13" s="1"/>
  <c r="M2683" i="13"/>
  <c r="U2683" i="13"/>
  <c r="V2683" i="13" s="1"/>
  <c r="L2683" i="13"/>
  <c r="P2683" i="13" s="1"/>
  <c r="M2684" i="13"/>
  <c r="U2684" i="13"/>
  <c r="V2684" i="13"/>
  <c r="L2684" i="13" s="1"/>
  <c r="M2685" i="13"/>
  <c r="U2685" i="13"/>
  <c r="V2685" i="13" s="1"/>
  <c r="L2685" i="13"/>
  <c r="M2686" i="13"/>
  <c r="U2686" i="13"/>
  <c r="V2686" i="13" s="1"/>
  <c r="L2686" i="13" s="1"/>
  <c r="M2687" i="13"/>
  <c r="U2687" i="13"/>
  <c r="V2687" i="13" s="1"/>
  <c r="L2687" i="13" s="1"/>
  <c r="M2688" i="13"/>
  <c r="U2688" i="13"/>
  <c r="V2688" i="13" s="1"/>
  <c r="L2688" i="13" s="1"/>
  <c r="M2689" i="13"/>
  <c r="U2689" i="13"/>
  <c r="V2689" i="13" s="1"/>
  <c r="L2689" i="13" s="1"/>
  <c r="P2689" i="13" s="1"/>
  <c r="M2690" i="13"/>
  <c r="U2690" i="13"/>
  <c r="V2690" i="13" s="1"/>
  <c r="L2690" i="13" s="1"/>
  <c r="M2691" i="13"/>
  <c r="U2691" i="13"/>
  <c r="V2691" i="13" s="1"/>
  <c r="L2691" i="13"/>
  <c r="P2691" i="13" s="1"/>
  <c r="M2692" i="13"/>
  <c r="U2692" i="13"/>
  <c r="V2692" i="13"/>
  <c r="L2692" i="13" s="1"/>
  <c r="M2693" i="13"/>
  <c r="U2693" i="13"/>
  <c r="V2693" i="13" s="1"/>
  <c r="L2693" i="13"/>
  <c r="M2694" i="13"/>
  <c r="U2694" i="13"/>
  <c r="V2694" i="13" s="1"/>
  <c r="L2694" i="13" s="1"/>
  <c r="M2695" i="13"/>
  <c r="U2695" i="13"/>
  <c r="V2695" i="13" s="1"/>
  <c r="L2695" i="13" s="1"/>
  <c r="M2696" i="13"/>
  <c r="U2696" i="13"/>
  <c r="V2696" i="13" s="1"/>
  <c r="L2696" i="13" s="1"/>
  <c r="M2697" i="13"/>
  <c r="U2697" i="13"/>
  <c r="V2697" i="13" s="1"/>
  <c r="L2697" i="13" s="1"/>
  <c r="P2697" i="13" s="1"/>
  <c r="M2698" i="13"/>
  <c r="U2698" i="13"/>
  <c r="V2698" i="13" s="1"/>
  <c r="L2698" i="13" s="1"/>
  <c r="M2699" i="13"/>
  <c r="U2699" i="13"/>
  <c r="V2699" i="13" s="1"/>
  <c r="L2699" i="13"/>
  <c r="P2699" i="13" s="1"/>
  <c r="M2700" i="13"/>
  <c r="U2700" i="13"/>
  <c r="V2700" i="13"/>
  <c r="L2700" i="13" s="1"/>
  <c r="M2701" i="13"/>
  <c r="U2701" i="13"/>
  <c r="V2701" i="13" s="1"/>
  <c r="L2701" i="13"/>
  <c r="M2702" i="13"/>
  <c r="U2702" i="13"/>
  <c r="V2702" i="13" s="1"/>
  <c r="L2702" i="13" s="1"/>
  <c r="M2703" i="13"/>
  <c r="U2703" i="13"/>
  <c r="V2703" i="13" s="1"/>
  <c r="L2703" i="13" s="1"/>
  <c r="M2704" i="13"/>
  <c r="U2704" i="13"/>
  <c r="V2704" i="13" s="1"/>
  <c r="L2704" i="13" s="1"/>
  <c r="M2705" i="13"/>
  <c r="U2705" i="13"/>
  <c r="V2705" i="13" s="1"/>
  <c r="L2705" i="13" s="1"/>
  <c r="P2705" i="13" s="1"/>
  <c r="M2706" i="13"/>
  <c r="U2706" i="13"/>
  <c r="V2706" i="13" s="1"/>
  <c r="L2706" i="13" s="1"/>
  <c r="M2707" i="13"/>
  <c r="U2707" i="13"/>
  <c r="V2707" i="13" s="1"/>
  <c r="L2707" i="13"/>
  <c r="P2707" i="13" s="1"/>
  <c r="M2708" i="13"/>
  <c r="U2708" i="13"/>
  <c r="V2708" i="13"/>
  <c r="L2708" i="13" s="1"/>
  <c r="M2709" i="13"/>
  <c r="U2709" i="13"/>
  <c r="V2709" i="13" s="1"/>
  <c r="L2709" i="13"/>
  <c r="M2710" i="13"/>
  <c r="U2710" i="13"/>
  <c r="V2710" i="13" s="1"/>
  <c r="L2710" i="13" s="1"/>
  <c r="M2711" i="13"/>
  <c r="U2711" i="13"/>
  <c r="V2711" i="13" s="1"/>
  <c r="L2711" i="13" s="1"/>
  <c r="M2712" i="13"/>
  <c r="U2712" i="13"/>
  <c r="V2712" i="13" s="1"/>
  <c r="L2712" i="13" s="1"/>
  <c r="M2713" i="13"/>
  <c r="U2713" i="13"/>
  <c r="V2713" i="13" s="1"/>
  <c r="L2713" i="13" s="1"/>
  <c r="P2713" i="13" s="1"/>
  <c r="M2714" i="13"/>
  <c r="U2714" i="13"/>
  <c r="V2714" i="13" s="1"/>
  <c r="L2714" i="13" s="1"/>
  <c r="M2715" i="13"/>
  <c r="U2715" i="13"/>
  <c r="V2715" i="13" s="1"/>
  <c r="L2715" i="13"/>
  <c r="P2715" i="13" s="1"/>
  <c r="M2716" i="13"/>
  <c r="U2716" i="13"/>
  <c r="V2716" i="13"/>
  <c r="L2716" i="13" s="1"/>
  <c r="M2717" i="13"/>
  <c r="U2717" i="13"/>
  <c r="V2717" i="13" s="1"/>
  <c r="L2717" i="13"/>
  <c r="M2718" i="13"/>
  <c r="U2718" i="13"/>
  <c r="V2718" i="13" s="1"/>
  <c r="L2718" i="13" s="1"/>
  <c r="M2719" i="13"/>
  <c r="U2719" i="13"/>
  <c r="V2719" i="13" s="1"/>
  <c r="L2719" i="13" s="1"/>
  <c r="M2720" i="13"/>
  <c r="U2720" i="13"/>
  <c r="V2720" i="13" s="1"/>
  <c r="L2720" i="13" s="1"/>
  <c r="M2721" i="13"/>
  <c r="U2721" i="13"/>
  <c r="V2721" i="13" s="1"/>
  <c r="L2721" i="13" s="1"/>
  <c r="P2721" i="13" s="1"/>
  <c r="M2722" i="13"/>
  <c r="U2722" i="13"/>
  <c r="V2722" i="13" s="1"/>
  <c r="L2722" i="13" s="1"/>
  <c r="M2723" i="13"/>
  <c r="U2723" i="13"/>
  <c r="V2723" i="13" s="1"/>
  <c r="L2723" i="13"/>
  <c r="P2723" i="13" s="1"/>
  <c r="M2724" i="13"/>
  <c r="U2724" i="13"/>
  <c r="V2724" i="13"/>
  <c r="L2724" i="13" s="1"/>
  <c r="M2725" i="13"/>
  <c r="U2725" i="13"/>
  <c r="V2725" i="13" s="1"/>
  <c r="L2725" i="13"/>
  <c r="M2726" i="13"/>
  <c r="U2726" i="13"/>
  <c r="V2726" i="13" s="1"/>
  <c r="L2726" i="13" s="1"/>
  <c r="M2727" i="13"/>
  <c r="U2727" i="13"/>
  <c r="V2727" i="13" s="1"/>
  <c r="L2727" i="13" s="1"/>
  <c r="M2728" i="13"/>
  <c r="U2728" i="13"/>
  <c r="V2728" i="13" s="1"/>
  <c r="L2728" i="13" s="1"/>
  <c r="M2729" i="13"/>
  <c r="U2729" i="13"/>
  <c r="V2729" i="13" s="1"/>
  <c r="L2729" i="13" s="1"/>
  <c r="P2729" i="13" s="1"/>
  <c r="M2730" i="13"/>
  <c r="U2730" i="13"/>
  <c r="V2730" i="13" s="1"/>
  <c r="L2730" i="13" s="1"/>
  <c r="M2731" i="13"/>
  <c r="U2731" i="13"/>
  <c r="V2731" i="13" s="1"/>
  <c r="L2731" i="13"/>
  <c r="P2731" i="13" s="1"/>
  <c r="M2732" i="13"/>
  <c r="U2732" i="13"/>
  <c r="V2732" i="13"/>
  <c r="L2732" i="13" s="1"/>
  <c r="M2733" i="13"/>
  <c r="U2733" i="13"/>
  <c r="V2733" i="13" s="1"/>
  <c r="L2733" i="13"/>
  <c r="M2734" i="13"/>
  <c r="U2734" i="13"/>
  <c r="V2734" i="13" s="1"/>
  <c r="L2734" i="13" s="1"/>
  <c r="M2735" i="13"/>
  <c r="U2735" i="13"/>
  <c r="V2735" i="13" s="1"/>
  <c r="L2735" i="13" s="1"/>
  <c r="M2736" i="13"/>
  <c r="U2736" i="13"/>
  <c r="V2736" i="13" s="1"/>
  <c r="L2736" i="13" s="1"/>
  <c r="M2737" i="13"/>
  <c r="U2737" i="13"/>
  <c r="V2737" i="13" s="1"/>
  <c r="L2737" i="13" s="1"/>
  <c r="P2737" i="13" s="1"/>
  <c r="M2738" i="13"/>
  <c r="U2738" i="13"/>
  <c r="V2738" i="13" s="1"/>
  <c r="L2738" i="13" s="1"/>
  <c r="M2739" i="13"/>
  <c r="U2739" i="13"/>
  <c r="V2739" i="13" s="1"/>
  <c r="L2739" i="13"/>
  <c r="P2739" i="13" s="1"/>
  <c r="M2740" i="13"/>
  <c r="U2740" i="13"/>
  <c r="V2740" i="13"/>
  <c r="L2740" i="13" s="1"/>
  <c r="M2741" i="13"/>
  <c r="U2741" i="13"/>
  <c r="V2741" i="13" s="1"/>
  <c r="L2741" i="13"/>
  <c r="M2742" i="13"/>
  <c r="U2742" i="13"/>
  <c r="V2742" i="13" s="1"/>
  <c r="L2742" i="13" s="1"/>
  <c r="M2743" i="13"/>
  <c r="U2743" i="13"/>
  <c r="V2743" i="13" s="1"/>
  <c r="L2743" i="13" s="1"/>
  <c r="M2744" i="13"/>
  <c r="U2744" i="13"/>
  <c r="V2744" i="13" s="1"/>
  <c r="L2744" i="13" s="1"/>
  <c r="M2745" i="13"/>
  <c r="U2745" i="13"/>
  <c r="V2745" i="13" s="1"/>
  <c r="L2745" i="13" s="1"/>
  <c r="P2745" i="13" s="1"/>
  <c r="M2746" i="13"/>
  <c r="U2746" i="13"/>
  <c r="V2746" i="13" s="1"/>
  <c r="L2746" i="13" s="1"/>
  <c r="M2747" i="13"/>
  <c r="U2747" i="13"/>
  <c r="V2747" i="13" s="1"/>
  <c r="L2747" i="13"/>
  <c r="P2747" i="13" s="1"/>
  <c r="M2748" i="13"/>
  <c r="U2748" i="13"/>
  <c r="V2748" i="13"/>
  <c r="L2748" i="13" s="1"/>
  <c r="M2749" i="13"/>
  <c r="U2749" i="13"/>
  <c r="V2749" i="13" s="1"/>
  <c r="L2749" i="13"/>
  <c r="M2750" i="13"/>
  <c r="U2750" i="13"/>
  <c r="V2750" i="13" s="1"/>
  <c r="L2750" i="13" s="1"/>
  <c r="M2751" i="13"/>
  <c r="U2751" i="13"/>
  <c r="V2751" i="13" s="1"/>
  <c r="L2751" i="13" s="1"/>
  <c r="M2752" i="13"/>
  <c r="U2752" i="13"/>
  <c r="V2752" i="13" s="1"/>
  <c r="L2752" i="13" s="1"/>
  <c r="M2753" i="13"/>
  <c r="U2753" i="13"/>
  <c r="V2753" i="13" s="1"/>
  <c r="L2753" i="13" s="1"/>
  <c r="P2753" i="13" s="1"/>
  <c r="M2754" i="13"/>
  <c r="U2754" i="13"/>
  <c r="V2754" i="13" s="1"/>
  <c r="L2754" i="13" s="1"/>
  <c r="M2755" i="13"/>
  <c r="U2755" i="13"/>
  <c r="V2755" i="13" s="1"/>
  <c r="L2755" i="13"/>
  <c r="P2755" i="13" s="1"/>
  <c r="M2756" i="13"/>
  <c r="U2756" i="13"/>
  <c r="V2756" i="13"/>
  <c r="L2756" i="13" s="1"/>
  <c r="M2757" i="13"/>
  <c r="U2757" i="13"/>
  <c r="V2757" i="13" s="1"/>
  <c r="L2757" i="13"/>
  <c r="M2758" i="13"/>
  <c r="U2758" i="13"/>
  <c r="V2758" i="13" s="1"/>
  <c r="L2758" i="13" s="1"/>
  <c r="M2759" i="13"/>
  <c r="U2759" i="13"/>
  <c r="V2759" i="13" s="1"/>
  <c r="L2759" i="13" s="1"/>
  <c r="M2760" i="13"/>
  <c r="U2760" i="13"/>
  <c r="V2760" i="13" s="1"/>
  <c r="L2760" i="13" s="1"/>
  <c r="M2761" i="13"/>
  <c r="U2761" i="13"/>
  <c r="V2761" i="13" s="1"/>
  <c r="L2761" i="13" s="1"/>
  <c r="P2761" i="13" s="1"/>
  <c r="M2762" i="13"/>
  <c r="U2762" i="13"/>
  <c r="V2762" i="13" s="1"/>
  <c r="L2762" i="13" s="1"/>
  <c r="M2763" i="13"/>
  <c r="U2763" i="13"/>
  <c r="V2763" i="13" s="1"/>
  <c r="L2763" i="13"/>
  <c r="P2763" i="13" s="1"/>
  <c r="M2764" i="13"/>
  <c r="U2764" i="13"/>
  <c r="V2764" i="13"/>
  <c r="L2764" i="13" s="1"/>
  <c r="M2765" i="13"/>
  <c r="U2765" i="13"/>
  <c r="V2765" i="13" s="1"/>
  <c r="L2765" i="13"/>
  <c r="M2766" i="13"/>
  <c r="U2766" i="13"/>
  <c r="V2766" i="13" s="1"/>
  <c r="L2766" i="13" s="1"/>
  <c r="M2767" i="13"/>
  <c r="U2767" i="13"/>
  <c r="V2767" i="13" s="1"/>
  <c r="L2767" i="13" s="1"/>
  <c r="M2768" i="13"/>
  <c r="U2768" i="13"/>
  <c r="V2768" i="13" s="1"/>
  <c r="L2768" i="13" s="1"/>
  <c r="M2769" i="13"/>
  <c r="U2769" i="13"/>
  <c r="V2769" i="13" s="1"/>
  <c r="L2769" i="13" s="1"/>
  <c r="P2769" i="13" s="1"/>
  <c r="M2770" i="13"/>
  <c r="U2770" i="13"/>
  <c r="V2770" i="13" s="1"/>
  <c r="L2770" i="13" s="1"/>
  <c r="M2771" i="13"/>
  <c r="U2771" i="13"/>
  <c r="V2771" i="13" s="1"/>
  <c r="L2771" i="13"/>
  <c r="P2771" i="13" s="1"/>
  <c r="M2772" i="13"/>
  <c r="U2772" i="13"/>
  <c r="V2772" i="13"/>
  <c r="L2772" i="13" s="1"/>
  <c r="M2773" i="13"/>
  <c r="U2773" i="13"/>
  <c r="V2773" i="13" s="1"/>
  <c r="L2773" i="13"/>
  <c r="M2774" i="13"/>
  <c r="U2774" i="13"/>
  <c r="V2774" i="13" s="1"/>
  <c r="L2774" i="13" s="1"/>
  <c r="M2775" i="13"/>
  <c r="U2775" i="13"/>
  <c r="V2775" i="13" s="1"/>
  <c r="L2775" i="13" s="1"/>
  <c r="M2776" i="13"/>
  <c r="U2776" i="13"/>
  <c r="V2776" i="13" s="1"/>
  <c r="L2776" i="13" s="1"/>
  <c r="M2777" i="13"/>
  <c r="U2777" i="13"/>
  <c r="V2777" i="13" s="1"/>
  <c r="L2777" i="13" s="1"/>
  <c r="P2777" i="13" s="1"/>
  <c r="M2778" i="13"/>
  <c r="U2778" i="13"/>
  <c r="V2778" i="13" s="1"/>
  <c r="L2778" i="13" s="1"/>
  <c r="M2779" i="13"/>
  <c r="U2779" i="13"/>
  <c r="V2779" i="13" s="1"/>
  <c r="L2779" i="13"/>
  <c r="P2779" i="13" s="1"/>
  <c r="M2780" i="13"/>
  <c r="U2780" i="13"/>
  <c r="V2780" i="13"/>
  <c r="L2780" i="13" s="1"/>
  <c r="M2781" i="13"/>
  <c r="U2781" i="13"/>
  <c r="V2781" i="13" s="1"/>
  <c r="L2781" i="13"/>
  <c r="M2782" i="13"/>
  <c r="U2782" i="13"/>
  <c r="V2782" i="13" s="1"/>
  <c r="L2782" i="13" s="1"/>
  <c r="M2783" i="13"/>
  <c r="U2783" i="13"/>
  <c r="V2783" i="13" s="1"/>
  <c r="L2783" i="13" s="1"/>
  <c r="M2784" i="13"/>
  <c r="U2784" i="13"/>
  <c r="V2784" i="13" s="1"/>
  <c r="L2784" i="13" s="1"/>
  <c r="M2785" i="13"/>
  <c r="U2785" i="13"/>
  <c r="V2785" i="13" s="1"/>
  <c r="L2785" i="13" s="1"/>
  <c r="P2785" i="13" s="1"/>
  <c r="M2786" i="13"/>
  <c r="U2786" i="13"/>
  <c r="V2786" i="13" s="1"/>
  <c r="L2786" i="13" s="1"/>
  <c r="M2787" i="13"/>
  <c r="U2787" i="13"/>
  <c r="V2787" i="13" s="1"/>
  <c r="L2787" i="13"/>
  <c r="P2787" i="13" s="1"/>
  <c r="M2788" i="13"/>
  <c r="U2788" i="13"/>
  <c r="V2788" i="13"/>
  <c r="L2788" i="13" s="1"/>
  <c r="M2789" i="13"/>
  <c r="U2789" i="13"/>
  <c r="V2789" i="13" s="1"/>
  <c r="L2789" i="13"/>
  <c r="M2790" i="13"/>
  <c r="U2790" i="13"/>
  <c r="V2790" i="13" s="1"/>
  <c r="L2790" i="13" s="1"/>
  <c r="M2791" i="13"/>
  <c r="U2791" i="13"/>
  <c r="V2791" i="13" s="1"/>
  <c r="L2791" i="13" s="1"/>
  <c r="M2792" i="13"/>
  <c r="U2792" i="13"/>
  <c r="V2792" i="13" s="1"/>
  <c r="L2792" i="13" s="1"/>
  <c r="M2793" i="13"/>
  <c r="U2793" i="13"/>
  <c r="V2793" i="13" s="1"/>
  <c r="L2793" i="13" s="1"/>
  <c r="P2793" i="13" s="1"/>
  <c r="M2794" i="13"/>
  <c r="U2794" i="13"/>
  <c r="V2794" i="13" s="1"/>
  <c r="L2794" i="13" s="1"/>
  <c r="M2795" i="13"/>
  <c r="U2795" i="13"/>
  <c r="V2795" i="13" s="1"/>
  <c r="L2795" i="13"/>
  <c r="P2795" i="13" s="1"/>
  <c r="M2796" i="13"/>
  <c r="U2796" i="13"/>
  <c r="V2796" i="13"/>
  <c r="L2796" i="13" s="1"/>
  <c r="M2797" i="13"/>
  <c r="U2797" i="13"/>
  <c r="V2797" i="13" s="1"/>
  <c r="L2797" i="13"/>
  <c r="M2798" i="13"/>
  <c r="U2798" i="13"/>
  <c r="V2798" i="13" s="1"/>
  <c r="L2798" i="13" s="1"/>
  <c r="M2799" i="13"/>
  <c r="U2799" i="13"/>
  <c r="V2799" i="13" s="1"/>
  <c r="L2799" i="13" s="1"/>
  <c r="M2800" i="13"/>
  <c r="U2800" i="13"/>
  <c r="V2800" i="13" s="1"/>
  <c r="L2800" i="13" s="1"/>
  <c r="M2801" i="13"/>
  <c r="U2801" i="13"/>
  <c r="V2801" i="13" s="1"/>
  <c r="L2801" i="13" s="1"/>
  <c r="P2801" i="13" s="1"/>
  <c r="M2802" i="13"/>
  <c r="U2802" i="13"/>
  <c r="V2802" i="13" s="1"/>
  <c r="L2802" i="13" s="1"/>
  <c r="M2803" i="13"/>
  <c r="U2803" i="13"/>
  <c r="V2803" i="13" s="1"/>
  <c r="L2803" i="13"/>
  <c r="P2803" i="13" s="1"/>
  <c r="M2804" i="13"/>
  <c r="U2804" i="13"/>
  <c r="V2804" i="13"/>
  <c r="L2804" i="13"/>
  <c r="M2805" i="13"/>
  <c r="U2805" i="13"/>
  <c r="V2805" i="13" s="1"/>
  <c r="L2805" i="13" s="1"/>
  <c r="M2806" i="13"/>
  <c r="U2806" i="13"/>
  <c r="V2806" i="13" s="1"/>
  <c r="L2806" i="13"/>
  <c r="P2806" i="13" s="1"/>
  <c r="M2807" i="13"/>
  <c r="U2807" i="13"/>
  <c r="V2807" i="13"/>
  <c r="L2807" i="13" s="1"/>
  <c r="M2808" i="13"/>
  <c r="U2808" i="13"/>
  <c r="V2808" i="13" s="1"/>
  <c r="L2808" i="13" s="1"/>
  <c r="M2809" i="13"/>
  <c r="U2809" i="13"/>
  <c r="V2809" i="13" s="1"/>
  <c r="L2809" i="13" s="1"/>
  <c r="M2810" i="13"/>
  <c r="U2810" i="13"/>
  <c r="V2810" i="13" s="1"/>
  <c r="L2810" i="13"/>
  <c r="P2810" i="13" s="1"/>
  <c r="M2811" i="13"/>
  <c r="U2811" i="13"/>
  <c r="V2811" i="13"/>
  <c r="L2811" i="13" s="1"/>
  <c r="M2812" i="13"/>
  <c r="U2812" i="13"/>
  <c r="V2812" i="13" s="1"/>
  <c r="L2812" i="13" s="1"/>
  <c r="M2813" i="13"/>
  <c r="U2813" i="13"/>
  <c r="V2813" i="13" s="1"/>
  <c r="L2813" i="13" s="1"/>
  <c r="M2814" i="13"/>
  <c r="U2814" i="13"/>
  <c r="V2814" i="13" s="1"/>
  <c r="L2814" i="13"/>
  <c r="P2814" i="13" s="1"/>
  <c r="M2815" i="13"/>
  <c r="U2815" i="13"/>
  <c r="V2815" i="13"/>
  <c r="L2815" i="13" s="1"/>
  <c r="M2816" i="13"/>
  <c r="U2816" i="13"/>
  <c r="V2816" i="13" s="1"/>
  <c r="L2816" i="13" s="1"/>
  <c r="M2817" i="13"/>
  <c r="U2817" i="13"/>
  <c r="V2817" i="13" s="1"/>
  <c r="L2817" i="13" s="1"/>
  <c r="M2818" i="13"/>
  <c r="U2818" i="13"/>
  <c r="V2818" i="13" s="1"/>
  <c r="L2818" i="13"/>
  <c r="P2818" i="13" s="1"/>
  <c r="M2819" i="13"/>
  <c r="U2819" i="13"/>
  <c r="V2819" i="13"/>
  <c r="L2819" i="13" s="1"/>
  <c r="M2820" i="13"/>
  <c r="U2820" i="13"/>
  <c r="V2820" i="13" s="1"/>
  <c r="L2820" i="13" s="1"/>
  <c r="M2821" i="13"/>
  <c r="U2821" i="13"/>
  <c r="V2821" i="13" s="1"/>
  <c r="L2821" i="13" s="1"/>
  <c r="M2822" i="13"/>
  <c r="U2822" i="13"/>
  <c r="V2822" i="13" s="1"/>
  <c r="L2822" i="13"/>
  <c r="P2822" i="13" s="1"/>
  <c r="M2823" i="13"/>
  <c r="U2823" i="13"/>
  <c r="V2823" i="13"/>
  <c r="L2823" i="13" s="1"/>
  <c r="M2824" i="13"/>
  <c r="U2824" i="13"/>
  <c r="V2824" i="13" s="1"/>
  <c r="L2824" i="13" s="1"/>
  <c r="M2825" i="13"/>
  <c r="U2825" i="13"/>
  <c r="V2825" i="13" s="1"/>
  <c r="L2825" i="13" s="1"/>
  <c r="M2826" i="13"/>
  <c r="U2826" i="13"/>
  <c r="V2826" i="13" s="1"/>
  <c r="L2826" i="13"/>
  <c r="P2826" i="13" s="1"/>
  <c r="M2827" i="13"/>
  <c r="U2827" i="13"/>
  <c r="V2827" i="13"/>
  <c r="L2827" i="13" s="1"/>
  <c r="M2828" i="13"/>
  <c r="U2828" i="13"/>
  <c r="V2828" i="13" s="1"/>
  <c r="L2828" i="13" s="1"/>
  <c r="M2829" i="13"/>
  <c r="U2829" i="13"/>
  <c r="V2829" i="13" s="1"/>
  <c r="L2829" i="13" s="1"/>
  <c r="M2830" i="13"/>
  <c r="U2830" i="13"/>
  <c r="V2830" i="13" s="1"/>
  <c r="L2830" i="13"/>
  <c r="P2830" i="13" s="1"/>
  <c r="M2831" i="13"/>
  <c r="U2831" i="13"/>
  <c r="V2831" i="13"/>
  <c r="L2831" i="13" s="1"/>
  <c r="M2832" i="13"/>
  <c r="U2832" i="13"/>
  <c r="V2832" i="13" s="1"/>
  <c r="L2832" i="13" s="1"/>
  <c r="M2833" i="13"/>
  <c r="U2833" i="13"/>
  <c r="V2833" i="13" s="1"/>
  <c r="L2833" i="13" s="1"/>
  <c r="M2834" i="13"/>
  <c r="U2834" i="13"/>
  <c r="V2834" i="13" s="1"/>
  <c r="L2834" i="13"/>
  <c r="P2834" i="13" s="1"/>
  <c r="M2835" i="13"/>
  <c r="U2835" i="13"/>
  <c r="V2835" i="13"/>
  <c r="L2835" i="13" s="1"/>
  <c r="M2836" i="13"/>
  <c r="U2836" i="13"/>
  <c r="V2836" i="13" s="1"/>
  <c r="L2836" i="13" s="1"/>
  <c r="M2837" i="13"/>
  <c r="U2837" i="13"/>
  <c r="V2837" i="13" s="1"/>
  <c r="L2837" i="13" s="1"/>
  <c r="M2838" i="13"/>
  <c r="U2838" i="13"/>
  <c r="V2838" i="13" s="1"/>
  <c r="L2838" i="13"/>
  <c r="P2838" i="13" s="1"/>
  <c r="M2839" i="13"/>
  <c r="U2839" i="13"/>
  <c r="V2839" i="13"/>
  <c r="L2839" i="13" s="1"/>
  <c r="M2840" i="13"/>
  <c r="U2840" i="13"/>
  <c r="V2840" i="13" s="1"/>
  <c r="L2840" i="13" s="1"/>
  <c r="M2841" i="13"/>
  <c r="U2841" i="13"/>
  <c r="V2841" i="13" s="1"/>
  <c r="L2841" i="13" s="1"/>
  <c r="M2842" i="13"/>
  <c r="U2842" i="13"/>
  <c r="V2842" i="13" s="1"/>
  <c r="L2842" i="13"/>
  <c r="P2842" i="13" s="1"/>
  <c r="M2843" i="13"/>
  <c r="U2843" i="13"/>
  <c r="V2843" i="13"/>
  <c r="L2843" i="13" s="1"/>
  <c r="M2844" i="13"/>
  <c r="U2844" i="13"/>
  <c r="V2844" i="13" s="1"/>
  <c r="L2844" i="13" s="1"/>
  <c r="M2845" i="13"/>
  <c r="U2845" i="13"/>
  <c r="V2845" i="13" s="1"/>
  <c r="L2845" i="13" s="1"/>
  <c r="M2846" i="13"/>
  <c r="U2846" i="13"/>
  <c r="V2846" i="13" s="1"/>
  <c r="L2846" i="13"/>
  <c r="P2846" i="13" s="1"/>
  <c r="M2847" i="13"/>
  <c r="U2847" i="13"/>
  <c r="V2847" i="13"/>
  <c r="L2847" i="13" s="1"/>
  <c r="M2848" i="13"/>
  <c r="U2848" i="13"/>
  <c r="V2848" i="13" s="1"/>
  <c r="L2848" i="13" s="1"/>
  <c r="M2849" i="13"/>
  <c r="U2849" i="13"/>
  <c r="V2849" i="13" s="1"/>
  <c r="L2849" i="13" s="1"/>
  <c r="M2850" i="13"/>
  <c r="U2850" i="13"/>
  <c r="V2850" i="13" s="1"/>
  <c r="L2850" i="13"/>
  <c r="P2850" i="13" s="1"/>
  <c r="M2851" i="13"/>
  <c r="U2851" i="13"/>
  <c r="V2851" i="13"/>
  <c r="L2851" i="13" s="1"/>
  <c r="M2852" i="13"/>
  <c r="U2852" i="13"/>
  <c r="V2852" i="13" s="1"/>
  <c r="L2852" i="13" s="1"/>
  <c r="M2853" i="13"/>
  <c r="U2853" i="13"/>
  <c r="V2853" i="13" s="1"/>
  <c r="L2853" i="13" s="1"/>
  <c r="M2854" i="13"/>
  <c r="U2854" i="13"/>
  <c r="V2854" i="13" s="1"/>
  <c r="L2854" i="13"/>
  <c r="P2854" i="13" s="1"/>
  <c r="M2855" i="13"/>
  <c r="U2855" i="13"/>
  <c r="V2855" i="13"/>
  <c r="L2855" i="13" s="1"/>
  <c r="M2856" i="13"/>
  <c r="U2856" i="13"/>
  <c r="V2856" i="13" s="1"/>
  <c r="L2856" i="13" s="1"/>
  <c r="M2857" i="13"/>
  <c r="U2857" i="13"/>
  <c r="V2857" i="13" s="1"/>
  <c r="L2857" i="13" s="1"/>
  <c r="M2858" i="13"/>
  <c r="U2858" i="13"/>
  <c r="V2858" i="13" s="1"/>
  <c r="L2858" i="13"/>
  <c r="P2858" i="13" s="1"/>
  <c r="M2859" i="13"/>
  <c r="U2859" i="13"/>
  <c r="V2859" i="13"/>
  <c r="L2859" i="13" s="1"/>
  <c r="M2860" i="13"/>
  <c r="U2860" i="13"/>
  <c r="V2860" i="13" s="1"/>
  <c r="L2860" i="13" s="1"/>
  <c r="M2861" i="13"/>
  <c r="U2861" i="13"/>
  <c r="V2861" i="13" s="1"/>
  <c r="L2861" i="13" s="1"/>
  <c r="M2862" i="13"/>
  <c r="U2862" i="13"/>
  <c r="V2862" i="13" s="1"/>
  <c r="L2862" i="13"/>
  <c r="P2862" i="13" s="1"/>
  <c r="M2863" i="13"/>
  <c r="U2863" i="13"/>
  <c r="V2863" i="13"/>
  <c r="L2863" i="13" s="1"/>
  <c r="M2864" i="13"/>
  <c r="U2864" i="13"/>
  <c r="V2864" i="13" s="1"/>
  <c r="L2864" i="13" s="1"/>
  <c r="M2865" i="13"/>
  <c r="U2865" i="13"/>
  <c r="V2865" i="13" s="1"/>
  <c r="L2865" i="13" s="1"/>
  <c r="M2866" i="13"/>
  <c r="U2866" i="13"/>
  <c r="V2866" i="13" s="1"/>
  <c r="L2866" i="13"/>
  <c r="P2866" i="13" s="1"/>
  <c r="M2867" i="13"/>
  <c r="U2867" i="13"/>
  <c r="V2867" i="13"/>
  <c r="L2867" i="13" s="1"/>
  <c r="M2868" i="13"/>
  <c r="U2868" i="13"/>
  <c r="V2868" i="13" s="1"/>
  <c r="L2868" i="13" s="1"/>
  <c r="M2869" i="13"/>
  <c r="U2869" i="13"/>
  <c r="V2869" i="13" s="1"/>
  <c r="L2869" i="13" s="1"/>
  <c r="M2870" i="13"/>
  <c r="U2870" i="13"/>
  <c r="V2870" i="13" s="1"/>
  <c r="L2870" i="13"/>
  <c r="P2870" i="13" s="1"/>
  <c r="M2871" i="13"/>
  <c r="U2871" i="13"/>
  <c r="V2871" i="13"/>
  <c r="L2871" i="13" s="1"/>
  <c r="M2872" i="13"/>
  <c r="U2872" i="13"/>
  <c r="V2872" i="13" s="1"/>
  <c r="L2872" i="13" s="1"/>
  <c r="M2873" i="13"/>
  <c r="U2873" i="13"/>
  <c r="V2873" i="13" s="1"/>
  <c r="L2873" i="13" s="1"/>
  <c r="M2874" i="13"/>
  <c r="U2874" i="13"/>
  <c r="V2874" i="13" s="1"/>
  <c r="L2874" i="13"/>
  <c r="P2874" i="13" s="1"/>
  <c r="M2875" i="13"/>
  <c r="U2875" i="13"/>
  <c r="V2875" i="13"/>
  <c r="L2875" i="13" s="1"/>
  <c r="M2876" i="13"/>
  <c r="U2876" i="13"/>
  <c r="V2876" i="13" s="1"/>
  <c r="L2876" i="13" s="1"/>
  <c r="M2877" i="13"/>
  <c r="U2877" i="13"/>
  <c r="V2877" i="13" s="1"/>
  <c r="L2877" i="13" s="1"/>
  <c r="M2878" i="13"/>
  <c r="U2878" i="13"/>
  <c r="V2878" i="13" s="1"/>
  <c r="L2878" i="13"/>
  <c r="P2878" i="13" s="1"/>
  <c r="M2879" i="13"/>
  <c r="U2879" i="13"/>
  <c r="V2879" i="13"/>
  <c r="L2879" i="13" s="1"/>
  <c r="M2880" i="13"/>
  <c r="U2880" i="13"/>
  <c r="V2880" i="13" s="1"/>
  <c r="L2880" i="13" s="1"/>
  <c r="M2881" i="13"/>
  <c r="U2881" i="13"/>
  <c r="V2881" i="13" s="1"/>
  <c r="L2881" i="13" s="1"/>
  <c r="M2882" i="13"/>
  <c r="U2882" i="13"/>
  <c r="V2882" i="13" s="1"/>
  <c r="L2882" i="13"/>
  <c r="P2882" i="13" s="1"/>
  <c r="M2883" i="13"/>
  <c r="U2883" i="13"/>
  <c r="V2883" i="13"/>
  <c r="L2883" i="13" s="1"/>
  <c r="M2884" i="13"/>
  <c r="U2884" i="13"/>
  <c r="V2884" i="13" s="1"/>
  <c r="L2884" i="13" s="1"/>
  <c r="M2885" i="13"/>
  <c r="U2885" i="13"/>
  <c r="V2885" i="13" s="1"/>
  <c r="L2885" i="13" s="1"/>
  <c r="M2886" i="13"/>
  <c r="U2886" i="13"/>
  <c r="V2886" i="13" s="1"/>
  <c r="L2886" i="13"/>
  <c r="P2886" i="13" s="1"/>
  <c r="M2887" i="13"/>
  <c r="U2887" i="13"/>
  <c r="V2887" i="13"/>
  <c r="L2887" i="13" s="1"/>
  <c r="M2888" i="13"/>
  <c r="U2888" i="13"/>
  <c r="V2888" i="13" s="1"/>
  <c r="L2888" i="13" s="1"/>
  <c r="M2889" i="13"/>
  <c r="U2889" i="13"/>
  <c r="V2889" i="13" s="1"/>
  <c r="L2889" i="13" s="1"/>
  <c r="M2890" i="13"/>
  <c r="U2890" i="13"/>
  <c r="V2890" i="13" s="1"/>
  <c r="L2890" i="13"/>
  <c r="P2890" i="13" s="1"/>
  <c r="M2891" i="13"/>
  <c r="U2891" i="13"/>
  <c r="V2891" i="13"/>
  <c r="L2891" i="13" s="1"/>
  <c r="M2892" i="13"/>
  <c r="U2892" i="13"/>
  <c r="V2892" i="13" s="1"/>
  <c r="L2892" i="13" s="1"/>
  <c r="M2893" i="13"/>
  <c r="U2893" i="13"/>
  <c r="V2893" i="13" s="1"/>
  <c r="L2893" i="13" s="1"/>
  <c r="M2894" i="13"/>
  <c r="U2894" i="13"/>
  <c r="V2894" i="13" s="1"/>
  <c r="L2894" i="13"/>
  <c r="P2894" i="13" s="1"/>
  <c r="M2895" i="13"/>
  <c r="U2895" i="13"/>
  <c r="V2895" i="13"/>
  <c r="L2895" i="13" s="1"/>
  <c r="M2896" i="13"/>
  <c r="U2896" i="13"/>
  <c r="V2896" i="13" s="1"/>
  <c r="L2896" i="13" s="1"/>
  <c r="M2897" i="13"/>
  <c r="U2897" i="13"/>
  <c r="V2897" i="13" s="1"/>
  <c r="L2897" i="13" s="1"/>
  <c r="M2898" i="13"/>
  <c r="U2898" i="13"/>
  <c r="V2898" i="13" s="1"/>
  <c r="L2898" i="13"/>
  <c r="P2898" i="13" s="1"/>
  <c r="M2899" i="13"/>
  <c r="U2899" i="13"/>
  <c r="V2899" i="13"/>
  <c r="L2899" i="13" s="1"/>
  <c r="M2900" i="13"/>
  <c r="U2900" i="13"/>
  <c r="V2900" i="13" s="1"/>
  <c r="L2900" i="13" s="1"/>
  <c r="M2901" i="13"/>
  <c r="U2901" i="13"/>
  <c r="V2901" i="13" s="1"/>
  <c r="L2901" i="13" s="1"/>
  <c r="M2902" i="13"/>
  <c r="U2902" i="13"/>
  <c r="V2902" i="13" s="1"/>
  <c r="L2902" i="13"/>
  <c r="P2902" i="13" s="1"/>
  <c r="M2903" i="13"/>
  <c r="U2903" i="13"/>
  <c r="V2903" i="13"/>
  <c r="L2903" i="13" s="1"/>
  <c r="M2904" i="13"/>
  <c r="U2904" i="13"/>
  <c r="V2904" i="13" s="1"/>
  <c r="L2904" i="13" s="1"/>
  <c r="M2905" i="13"/>
  <c r="U2905" i="13"/>
  <c r="V2905" i="13" s="1"/>
  <c r="L2905" i="13" s="1"/>
  <c r="M2906" i="13"/>
  <c r="U2906" i="13"/>
  <c r="V2906" i="13" s="1"/>
  <c r="L2906" i="13"/>
  <c r="P2906" i="13" s="1"/>
  <c r="M2907" i="13"/>
  <c r="U2907" i="13"/>
  <c r="V2907" i="13"/>
  <c r="L2907" i="13" s="1"/>
  <c r="M2908" i="13"/>
  <c r="U2908" i="13"/>
  <c r="V2908" i="13" s="1"/>
  <c r="L2908" i="13" s="1"/>
  <c r="M2909" i="13"/>
  <c r="U2909" i="13"/>
  <c r="V2909" i="13" s="1"/>
  <c r="L2909" i="13" s="1"/>
  <c r="M2910" i="13"/>
  <c r="U2910" i="13"/>
  <c r="V2910" i="13" s="1"/>
  <c r="L2910" i="13"/>
  <c r="P2910" i="13" s="1"/>
  <c r="M2911" i="13"/>
  <c r="U2911" i="13"/>
  <c r="V2911" i="13"/>
  <c r="L2911" i="13" s="1"/>
  <c r="M2912" i="13"/>
  <c r="U2912" i="13"/>
  <c r="V2912" i="13" s="1"/>
  <c r="L2912" i="13" s="1"/>
  <c r="M2913" i="13"/>
  <c r="U2913" i="13"/>
  <c r="V2913" i="13" s="1"/>
  <c r="L2913" i="13" s="1"/>
  <c r="M2914" i="13"/>
  <c r="U2914" i="13"/>
  <c r="V2914" i="13" s="1"/>
  <c r="L2914" i="13"/>
  <c r="P2914" i="13" s="1"/>
  <c r="M2915" i="13"/>
  <c r="U2915" i="13"/>
  <c r="V2915" i="13"/>
  <c r="L2915" i="13" s="1"/>
  <c r="M2916" i="13"/>
  <c r="U2916" i="13"/>
  <c r="V2916" i="13" s="1"/>
  <c r="L2916" i="13" s="1"/>
  <c r="M2917" i="13"/>
  <c r="U2917" i="13"/>
  <c r="V2917" i="13" s="1"/>
  <c r="L2917" i="13" s="1"/>
  <c r="M2918" i="13"/>
  <c r="U2918" i="13"/>
  <c r="V2918" i="13" s="1"/>
  <c r="L2918" i="13"/>
  <c r="P2918" i="13" s="1"/>
  <c r="M2919" i="13"/>
  <c r="U2919" i="13"/>
  <c r="V2919" i="13"/>
  <c r="L2919" i="13" s="1"/>
  <c r="M2920" i="13"/>
  <c r="U2920" i="13"/>
  <c r="V2920" i="13" s="1"/>
  <c r="L2920" i="13" s="1"/>
  <c r="M2921" i="13"/>
  <c r="U2921" i="13"/>
  <c r="V2921" i="13" s="1"/>
  <c r="L2921" i="13" s="1"/>
  <c r="M2922" i="13"/>
  <c r="U2922" i="13"/>
  <c r="V2922" i="13" s="1"/>
  <c r="L2922" i="13"/>
  <c r="P2922" i="13" s="1"/>
  <c r="M2923" i="13"/>
  <c r="U2923" i="13"/>
  <c r="V2923" i="13"/>
  <c r="L2923" i="13" s="1"/>
  <c r="M2924" i="13"/>
  <c r="U2924" i="13"/>
  <c r="V2924" i="13" s="1"/>
  <c r="L2924" i="13" s="1"/>
  <c r="M2925" i="13"/>
  <c r="U2925" i="13"/>
  <c r="V2925" i="13" s="1"/>
  <c r="L2925" i="13" s="1"/>
  <c r="M2926" i="13"/>
  <c r="U2926" i="13"/>
  <c r="V2926" i="13" s="1"/>
  <c r="L2926" i="13"/>
  <c r="P2926" i="13" s="1"/>
  <c r="M2927" i="13"/>
  <c r="U2927" i="13"/>
  <c r="V2927" i="13"/>
  <c r="L2927" i="13" s="1"/>
  <c r="M2928" i="13"/>
  <c r="U2928" i="13"/>
  <c r="V2928" i="13" s="1"/>
  <c r="L2928" i="13" s="1"/>
  <c r="M2929" i="13"/>
  <c r="U2929" i="13"/>
  <c r="V2929" i="13" s="1"/>
  <c r="L2929" i="13" s="1"/>
  <c r="M2930" i="13"/>
  <c r="U2930" i="13"/>
  <c r="V2930" i="13" s="1"/>
  <c r="L2930" i="13"/>
  <c r="P2930" i="13" s="1"/>
  <c r="M2931" i="13"/>
  <c r="U2931" i="13"/>
  <c r="V2931" i="13"/>
  <c r="L2931" i="13" s="1"/>
  <c r="M2932" i="13"/>
  <c r="U2932" i="13"/>
  <c r="V2932" i="13" s="1"/>
  <c r="L2932" i="13" s="1"/>
  <c r="M2933" i="13"/>
  <c r="U2933" i="13"/>
  <c r="V2933" i="13" s="1"/>
  <c r="L2933" i="13" s="1"/>
  <c r="M2934" i="13"/>
  <c r="U2934" i="13"/>
  <c r="V2934" i="13" s="1"/>
  <c r="L2934" i="13"/>
  <c r="P2934" i="13" s="1"/>
  <c r="M2935" i="13"/>
  <c r="U2935" i="13"/>
  <c r="V2935" i="13"/>
  <c r="L2935" i="13" s="1"/>
  <c r="M2936" i="13"/>
  <c r="U2936" i="13"/>
  <c r="V2936" i="13" s="1"/>
  <c r="L2936" i="13" s="1"/>
  <c r="M2937" i="13"/>
  <c r="U2937" i="13"/>
  <c r="V2937" i="13" s="1"/>
  <c r="L2937" i="13" s="1"/>
  <c r="M2938" i="13"/>
  <c r="U2938" i="13"/>
  <c r="V2938" i="13" s="1"/>
  <c r="L2938" i="13"/>
  <c r="P2938" i="13" s="1"/>
  <c r="M2939" i="13"/>
  <c r="U2939" i="13"/>
  <c r="V2939" i="13"/>
  <c r="L2939" i="13" s="1"/>
  <c r="M2940" i="13"/>
  <c r="U2940" i="13"/>
  <c r="V2940" i="13" s="1"/>
  <c r="L2940" i="13" s="1"/>
  <c r="M2941" i="13"/>
  <c r="U2941" i="13"/>
  <c r="V2941" i="13" s="1"/>
  <c r="L2941" i="13" s="1"/>
  <c r="M2942" i="13"/>
  <c r="U2942" i="13"/>
  <c r="V2942" i="13" s="1"/>
  <c r="L2942" i="13"/>
  <c r="P2942" i="13" s="1"/>
  <c r="M2943" i="13"/>
  <c r="U2943" i="13"/>
  <c r="V2943" i="13"/>
  <c r="L2943" i="13" s="1"/>
  <c r="M2944" i="13"/>
  <c r="U2944" i="13"/>
  <c r="V2944" i="13" s="1"/>
  <c r="L2944" i="13" s="1"/>
  <c r="M2945" i="13"/>
  <c r="U2945" i="13"/>
  <c r="V2945" i="13" s="1"/>
  <c r="L2945" i="13" s="1"/>
  <c r="M2946" i="13"/>
  <c r="U2946" i="13"/>
  <c r="V2946" i="13" s="1"/>
  <c r="L2946" i="13"/>
  <c r="P2946" i="13" s="1"/>
  <c r="M2947" i="13"/>
  <c r="U2947" i="13"/>
  <c r="V2947" i="13"/>
  <c r="L2947" i="13" s="1"/>
  <c r="M2948" i="13"/>
  <c r="U2948" i="13"/>
  <c r="V2948" i="13" s="1"/>
  <c r="L2948" i="13" s="1"/>
  <c r="M2949" i="13"/>
  <c r="U2949" i="13"/>
  <c r="V2949" i="13" s="1"/>
  <c r="L2949" i="13" s="1"/>
  <c r="M2950" i="13"/>
  <c r="U2950" i="13"/>
  <c r="V2950" i="13" s="1"/>
  <c r="L2950" i="13"/>
  <c r="P2950" i="13" s="1"/>
  <c r="M2951" i="13"/>
  <c r="U2951" i="13"/>
  <c r="V2951" i="13"/>
  <c r="L2951" i="13" s="1"/>
  <c r="M2952" i="13"/>
  <c r="U2952" i="13"/>
  <c r="V2952" i="13" s="1"/>
  <c r="L2952" i="13" s="1"/>
  <c r="M2953" i="13"/>
  <c r="U2953" i="13"/>
  <c r="V2953" i="13" s="1"/>
  <c r="L2953" i="13" s="1"/>
  <c r="M2954" i="13"/>
  <c r="U2954" i="13"/>
  <c r="V2954" i="13" s="1"/>
  <c r="L2954" i="13"/>
  <c r="P2954" i="13" s="1"/>
  <c r="M2955" i="13"/>
  <c r="U2955" i="13"/>
  <c r="V2955" i="13"/>
  <c r="L2955" i="13" s="1"/>
  <c r="M2956" i="13"/>
  <c r="U2956" i="13"/>
  <c r="V2956" i="13" s="1"/>
  <c r="L2956" i="13" s="1"/>
  <c r="M2957" i="13"/>
  <c r="U2957" i="13"/>
  <c r="V2957" i="13" s="1"/>
  <c r="L2957" i="13" s="1"/>
  <c r="M2958" i="13"/>
  <c r="U2958" i="13"/>
  <c r="V2958" i="13" s="1"/>
  <c r="L2958" i="13"/>
  <c r="P2958" i="13" s="1"/>
  <c r="M2959" i="13"/>
  <c r="U2959" i="13"/>
  <c r="V2959" i="13"/>
  <c r="L2959" i="13" s="1"/>
  <c r="M2960" i="13"/>
  <c r="U2960" i="13"/>
  <c r="V2960" i="13" s="1"/>
  <c r="L2960" i="13" s="1"/>
  <c r="M2961" i="13"/>
  <c r="U2961" i="13"/>
  <c r="V2961" i="13" s="1"/>
  <c r="L2961" i="13" s="1"/>
  <c r="M2962" i="13"/>
  <c r="U2962" i="13"/>
  <c r="V2962" i="13" s="1"/>
  <c r="L2962" i="13"/>
  <c r="P2962" i="13" s="1"/>
  <c r="M2963" i="13"/>
  <c r="U2963" i="13"/>
  <c r="V2963" i="13"/>
  <c r="L2963" i="13" s="1"/>
  <c r="M2964" i="13"/>
  <c r="U2964" i="13"/>
  <c r="V2964" i="13" s="1"/>
  <c r="L2964" i="13" s="1"/>
  <c r="M2965" i="13"/>
  <c r="U2965" i="13"/>
  <c r="V2965" i="13" s="1"/>
  <c r="L2965" i="13" s="1"/>
  <c r="M2966" i="13"/>
  <c r="U2966" i="13"/>
  <c r="V2966" i="13" s="1"/>
  <c r="L2966" i="13"/>
  <c r="P2966" i="13" s="1"/>
  <c r="M2967" i="13"/>
  <c r="U2967" i="13"/>
  <c r="V2967" i="13"/>
  <c r="L2967" i="13" s="1"/>
  <c r="M2968" i="13"/>
  <c r="U2968" i="13"/>
  <c r="V2968" i="13" s="1"/>
  <c r="L2968" i="13" s="1"/>
  <c r="M2969" i="13"/>
  <c r="U2969" i="13"/>
  <c r="V2969" i="13" s="1"/>
  <c r="L2969" i="13" s="1"/>
  <c r="M2970" i="13"/>
  <c r="U2970" i="13"/>
  <c r="V2970" i="13" s="1"/>
  <c r="L2970" i="13"/>
  <c r="P2970" i="13" s="1"/>
  <c r="M2971" i="13"/>
  <c r="U2971" i="13"/>
  <c r="V2971" i="13"/>
  <c r="L2971" i="13" s="1"/>
  <c r="M2972" i="13"/>
  <c r="U2972" i="13"/>
  <c r="V2972" i="13" s="1"/>
  <c r="L2972" i="13" s="1"/>
  <c r="M2973" i="13"/>
  <c r="U2973" i="13"/>
  <c r="V2973" i="13" s="1"/>
  <c r="L2973" i="13" s="1"/>
  <c r="M2974" i="13"/>
  <c r="U2974" i="13"/>
  <c r="V2974" i="13" s="1"/>
  <c r="L2974" i="13"/>
  <c r="P2974" i="13" s="1"/>
  <c r="M2975" i="13"/>
  <c r="U2975" i="13"/>
  <c r="V2975" i="13"/>
  <c r="L2975" i="13" s="1"/>
  <c r="M2976" i="13"/>
  <c r="U2976" i="13"/>
  <c r="V2976" i="13" s="1"/>
  <c r="L2976" i="13" s="1"/>
  <c r="M2977" i="13"/>
  <c r="U2977" i="13"/>
  <c r="V2977" i="13" s="1"/>
  <c r="L2977" i="13" s="1"/>
  <c r="M2978" i="13"/>
  <c r="U2978" i="13"/>
  <c r="V2978" i="13" s="1"/>
  <c r="L2978" i="13"/>
  <c r="P2978" i="13" s="1"/>
  <c r="M2979" i="13"/>
  <c r="U2979" i="13"/>
  <c r="V2979" i="13"/>
  <c r="L2979" i="13" s="1"/>
  <c r="M2980" i="13"/>
  <c r="U2980" i="13"/>
  <c r="V2980" i="13" s="1"/>
  <c r="L2980" i="13" s="1"/>
  <c r="M2981" i="13"/>
  <c r="U2981" i="13"/>
  <c r="V2981" i="13" s="1"/>
  <c r="L2981" i="13" s="1"/>
  <c r="M2982" i="13"/>
  <c r="U2982" i="13"/>
  <c r="V2982" i="13" s="1"/>
  <c r="L2982" i="13"/>
  <c r="P2982" i="13" s="1"/>
  <c r="M2983" i="13"/>
  <c r="U2983" i="13"/>
  <c r="V2983" i="13"/>
  <c r="L2983" i="13" s="1"/>
  <c r="M2984" i="13"/>
  <c r="U2984" i="13"/>
  <c r="V2984" i="13" s="1"/>
  <c r="L2984" i="13" s="1"/>
  <c r="M2985" i="13"/>
  <c r="U2985" i="13"/>
  <c r="V2985" i="13" s="1"/>
  <c r="L2985" i="13" s="1"/>
  <c r="M2986" i="13"/>
  <c r="U2986" i="13"/>
  <c r="V2986" i="13" s="1"/>
  <c r="L2986" i="13"/>
  <c r="P2986" i="13" s="1"/>
  <c r="M2987" i="13"/>
  <c r="U2987" i="13"/>
  <c r="V2987" i="13"/>
  <c r="L2987" i="13" s="1"/>
  <c r="M2988" i="13"/>
  <c r="U2988" i="13"/>
  <c r="V2988" i="13" s="1"/>
  <c r="L2988" i="13" s="1"/>
  <c r="M2989" i="13"/>
  <c r="U2989" i="13"/>
  <c r="V2989" i="13" s="1"/>
  <c r="L2989" i="13" s="1"/>
  <c r="M2990" i="13"/>
  <c r="U2990" i="13"/>
  <c r="V2990" i="13" s="1"/>
  <c r="L2990" i="13"/>
  <c r="P2990" i="13" s="1"/>
  <c r="M2991" i="13"/>
  <c r="U2991" i="13"/>
  <c r="V2991" i="13"/>
  <c r="L2991" i="13" s="1"/>
  <c r="M2992" i="13"/>
  <c r="U2992" i="13"/>
  <c r="V2992" i="13" s="1"/>
  <c r="L2992" i="13" s="1"/>
  <c r="M2993" i="13"/>
  <c r="U2993" i="13"/>
  <c r="V2993" i="13" s="1"/>
  <c r="L2993" i="13" s="1"/>
  <c r="M2994" i="13"/>
  <c r="U2994" i="13"/>
  <c r="V2994" i="13" s="1"/>
  <c r="L2994" i="13"/>
  <c r="P2994" i="13" s="1"/>
  <c r="M2995" i="13"/>
  <c r="U2995" i="13"/>
  <c r="V2995" i="13"/>
  <c r="L2995" i="13" s="1"/>
  <c r="M2996" i="13"/>
  <c r="U2996" i="13"/>
  <c r="V2996" i="13" s="1"/>
  <c r="L2996" i="13" s="1"/>
  <c r="M2997" i="13"/>
  <c r="U2997" i="13"/>
  <c r="V2997" i="13" s="1"/>
  <c r="L2997" i="13" s="1"/>
  <c r="M2998" i="13"/>
  <c r="U2998" i="13"/>
  <c r="V2998" i="13" s="1"/>
  <c r="L2998" i="13"/>
  <c r="P2998" i="13" s="1"/>
  <c r="M2999" i="13"/>
  <c r="U2999" i="13"/>
  <c r="V2999" i="13"/>
  <c r="L2999" i="13" s="1"/>
  <c r="M3000" i="13"/>
  <c r="U3000" i="13"/>
  <c r="V3000" i="13" s="1"/>
  <c r="L3000" i="13" s="1"/>
  <c r="M3001" i="13"/>
  <c r="U3001" i="13"/>
  <c r="V3001" i="13" s="1"/>
  <c r="L3001" i="13" s="1"/>
  <c r="M3002" i="13"/>
  <c r="U3002" i="13"/>
  <c r="V3002" i="13" s="1"/>
  <c r="L3002" i="13"/>
  <c r="P3002" i="13" s="1"/>
  <c r="M3003" i="13"/>
  <c r="U3003" i="13"/>
  <c r="V3003" i="13"/>
  <c r="L3003" i="13" s="1"/>
  <c r="M3004" i="13"/>
  <c r="U3004" i="13"/>
  <c r="V3004" i="13" s="1"/>
  <c r="L3004" i="13" s="1"/>
  <c r="M3005" i="13"/>
  <c r="U3005" i="13"/>
  <c r="V3005" i="13" s="1"/>
  <c r="L3005" i="13" s="1"/>
  <c r="M3006" i="13"/>
  <c r="U3006" i="13"/>
  <c r="V3006" i="13" s="1"/>
  <c r="L3006" i="13"/>
  <c r="P3006" i="13" s="1"/>
  <c r="M3007" i="13"/>
  <c r="U3007" i="13"/>
  <c r="V3007" i="13"/>
  <c r="L3007" i="13" s="1"/>
  <c r="M3008" i="13"/>
  <c r="U3008" i="13"/>
  <c r="V3008" i="13" s="1"/>
  <c r="L3008" i="13" s="1"/>
  <c r="M3009" i="13"/>
  <c r="U3009" i="13"/>
  <c r="V3009" i="13" s="1"/>
  <c r="L3009" i="13" s="1"/>
  <c r="M3010" i="13"/>
  <c r="U3010" i="13"/>
  <c r="V3010" i="13" s="1"/>
  <c r="L3010" i="13"/>
  <c r="P3010" i="13" s="1"/>
  <c r="M3011" i="13"/>
  <c r="U3011" i="13"/>
  <c r="V3011" i="13"/>
  <c r="L3011" i="13" s="1"/>
  <c r="M3012" i="13"/>
  <c r="U3012" i="13"/>
  <c r="V3012" i="13" s="1"/>
  <c r="L3012" i="13" s="1"/>
  <c r="M3013" i="13"/>
  <c r="U3013" i="13"/>
  <c r="V3013" i="13" s="1"/>
  <c r="L3013" i="13" s="1"/>
  <c r="M3014" i="13"/>
  <c r="U3014" i="13"/>
  <c r="V3014" i="13" s="1"/>
  <c r="L3014" i="13"/>
  <c r="P3014" i="13" s="1"/>
  <c r="M3015" i="13"/>
  <c r="U3015" i="13"/>
  <c r="V3015" i="13"/>
  <c r="L3015" i="13" s="1"/>
  <c r="M3016" i="13"/>
  <c r="U3016" i="13"/>
  <c r="V3016" i="13" s="1"/>
  <c r="L3016" i="13" s="1"/>
  <c r="M3017" i="13"/>
  <c r="U3017" i="13"/>
  <c r="V3017" i="13" s="1"/>
  <c r="L3017" i="13" s="1"/>
  <c r="M3018" i="13"/>
  <c r="U3018" i="13"/>
  <c r="V3018" i="13" s="1"/>
  <c r="L3018" i="13"/>
  <c r="P3018" i="13" s="1"/>
  <c r="M3019" i="13"/>
  <c r="U3019" i="13"/>
  <c r="V3019" i="13"/>
  <c r="L3019" i="13" s="1"/>
  <c r="M3020" i="13"/>
  <c r="U3020" i="13"/>
  <c r="V3020" i="13" s="1"/>
  <c r="L3020" i="13" s="1"/>
  <c r="M3021" i="13"/>
  <c r="U3021" i="13"/>
  <c r="V3021" i="13" s="1"/>
  <c r="L3021" i="13" s="1"/>
  <c r="M3022" i="13"/>
  <c r="U3022" i="13"/>
  <c r="V3022" i="13" s="1"/>
  <c r="L3022" i="13"/>
  <c r="P3022" i="13" s="1"/>
  <c r="M3023" i="13"/>
  <c r="U3023" i="13"/>
  <c r="V3023" i="13"/>
  <c r="L3023" i="13" s="1"/>
  <c r="M3024" i="13"/>
  <c r="U3024" i="13"/>
  <c r="V3024" i="13" s="1"/>
  <c r="L3024" i="13" s="1"/>
  <c r="M3025" i="13"/>
  <c r="U3025" i="13"/>
  <c r="V3025" i="13" s="1"/>
  <c r="L3025" i="13" s="1"/>
  <c r="M3026" i="13"/>
  <c r="U3026" i="13"/>
  <c r="V3026" i="13" s="1"/>
  <c r="L3026" i="13"/>
  <c r="P3026" i="13" s="1"/>
  <c r="M3027" i="13"/>
  <c r="U3027" i="13"/>
  <c r="V3027" i="13"/>
  <c r="L3027" i="13" s="1"/>
  <c r="M3028" i="13"/>
  <c r="U3028" i="13"/>
  <c r="V3028" i="13" s="1"/>
  <c r="L3028" i="13" s="1"/>
  <c r="M3029" i="13"/>
  <c r="U3029" i="13"/>
  <c r="V3029" i="13" s="1"/>
  <c r="L3029" i="13" s="1"/>
  <c r="M3030" i="13"/>
  <c r="U3030" i="13"/>
  <c r="V3030" i="13" s="1"/>
  <c r="L3030" i="13"/>
  <c r="P3030" i="13" s="1"/>
  <c r="M3031" i="13"/>
  <c r="U3031" i="13"/>
  <c r="V3031" i="13"/>
  <c r="L3031" i="13" s="1"/>
  <c r="M3032" i="13"/>
  <c r="U3032" i="13"/>
  <c r="V3032" i="13" s="1"/>
  <c r="L3032" i="13" s="1"/>
  <c r="M3033" i="13"/>
  <c r="U3033" i="13"/>
  <c r="V3033" i="13" s="1"/>
  <c r="L3033" i="13" s="1"/>
  <c r="M3034" i="13"/>
  <c r="U3034" i="13"/>
  <c r="V3034" i="13" s="1"/>
  <c r="L3034" i="13"/>
  <c r="P3034" i="13" s="1"/>
  <c r="M3035" i="13"/>
  <c r="U3035" i="13"/>
  <c r="V3035" i="13"/>
  <c r="L3035" i="13" s="1"/>
  <c r="M3036" i="13"/>
  <c r="U3036" i="13"/>
  <c r="V3036" i="13" s="1"/>
  <c r="L3036" i="13" s="1"/>
  <c r="M3037" i="13"/>
  <c r="U3037" i="13"/>
  <c r="V3037" i="13" s="1"/>
  <c r="L3037" i="13" s="1"/>
  <c r="M3038" i="13"/>
  <c r="U3038" i="13"/>
  <c r="V3038" i="13" s="1"/>
  <c r="L3038" i="13"/>
  <c r="P3038" i="13" s="1"/>
  <c r="M3039" i="13"/>
  <c r="U3039" i="13"/>
  <c r="V3039" i="13"/>
  <c r="L3039" i="13" s="1"/>
  <c r="M3040" i="13"/>
  <c r="U3040" i="13"/>
  <c r="V3040" i="13" s="1"/>
  <c r="L3040" i="13" s="1"/>
  <c r="M3041" i="13"/>
  <c r="U3041" i="13"/>
  <c r="V3041" i="13" s="1"/>
  <c r="L3041" i="13" s="1"/>
  <c r="M3042" i="13"/>
  <c r="U3042" i="13"/>
  <c r="V3042" i="13" s="1"/>
  <c r="L3042" i="13"/>
  <c r="P3042" i="13" s="1"/>
  <c r="M3043" i="13"/>
  <c r="U3043" i="13"/>
  <c r="V3043" i="13"/>
  <c r="L3043" i="13" s="1"/>
  <c r="M3044" i="13"/>
  <c r="U3044" i="13"/>
  <c r="V3044" i="13" s="1"/>
  <c r="L3044" i="13" s="1"/>
  <c r="M3045" i="13"/>
  <c r="U3045" i="13"/>
  <c r="V3045" i="13" s="1"/>
  <c r="L3045" i="13" s="1"/>
  <c r="M3046" i="13"/>
  <c r="U3046" i="13"/>
  <c r="V3046" i="13" s="1"/>
  <c r="L3046" i="13"/>
  <c r="P3046" i="13" s="1"/>
  <c r="M3047" i="13"/>
  <c r="U3047" i="13"/>
  <c r="V3047" i="13"/>
  <c r="L3047" i="13" s="1"/>
  <c r="M3048" i="13"/>
  <c r="U3048" i="13"/>
  <c r="V3048" i="13" s="1"/>
  <c r="L3048" i="13" s="1"/>
  <c r="M3049" i="13"/>
  <c r="U3049" i="13"/>
  <c r="V3049" i="13" s="1"/>
  <c r="L3049" i="13" s="1"/>
  <c r="M3050" i="13"/>
  <c r="U3050" i="13"/>
  <c r="V3050" i="13" s="1"/>
  <c r="L3050" i="13"/>
  <c r="P3050" i="13" s="1"/>
  <c r="M3051" i="13"/>
  <c r="U3051" i="13"/>
  <c r="V3051" i="13"/>
  <c r="L3051" i="13" s="1"/>
  <c r="M3052" i="13"/>
  <c r="U3052" i="13"/>
  <c r="V3052" i="13" s="1"/>
  <c r="L3052" i="13" s="1"/>
  <c r="M3053" i="13"/>
  <c r="U3053" i="13"/>
  <c r="V3053" i="13" s="1"/>
  <c r="L3053" i="13" s="1"/>
  <c r="M3054" i="13"/>
  <c r="U3054" i="13"/>
  <c r="V3054" i="13" s="1"/>
  <c r="L3054" i="13"/>
  <c r="P3054" i="13" s="1"/>
  <c r="M3055" i="13"/>
  <c r="U3055" i="13"/>
  <c r="V3055" i="13"/>
  <c r="L3055" i="13" s="1"/>
  <c r="M3056" i="13"/>
  <c r="U3056" i="13"/>
  <c r="V3056" i="13" s="1"/>
  <c r="L3056" i="13" s="1"/>
  <c r="M3057" i="13"/>
  <c r="U3057" i="13"/>
  <c r="V3057" i="13" s="1"/>
  <c r="L3057" i="13" s="1"/>
  <c r="M3058" i="13"/>
  <c r="U3058" i="13"/>
  <c r="V3058" i="13" s="1"/>
  <c r="L3058" i="13"/>
  <c r="P3058" i="13" s="1"/>
  <c r="M3059" i="13"/>
  <c r="U3059" i="13"/>
  <c r="V3059" i="13"/>
  <c r="L3059" i="13" s="1"/>
  <c r="M3060" i="13"/>
  <c r="U3060" i="13"/>
  <c r="V3060" i="13" s="1"/>
  <c r="L3060" i="13" s="1"/>
  <c r="M3061" i="13"/>
  <c r="U3061" i="13"/>
  <c r="V3061" i="13" s="1"/>
  <c r="L3061" i="13" s="1"/>
  <c r="M3062" i="13"/>
  <c r="U3062" i="13"/>
  <c r="V3062" i="13" s="1"/>
  <c r="L3062" i="13"/>
  <c r="P3062" i="13" s="1"/>
  <c r="M3063" i="13"/>
  <c r="U3063" i="13"/>
  <c r="V3063" i="13"/>
  <c r="L3063" i="13" s="1"/>
  <c r="M3064" i="13"/>
  <c r="U3064" i="13"/>
  <c r="V3064" i="13" s="1"/>
  <c r="L3064" i="13" s="1"/>
  <c r="M3065" i="13"/>
  <c r="U3065" i="13"/>
  <c r="V3065" i="13" s="1"/>
  <c r="L3065" i="13" s="1"/>
  <c r="M3066" i="13"/>
  <c r="U3066" i="13"/>
  <c r="V3066" i="13" s="1"/>
  <c r="L3066" i="13"/>
  <c r="P3066" i="13" s="1"/>
  <c r="M3067" i="13"/>
  <c r="U3067" i="13"/>
  <c r="V3067" i="13"/>
  <c r="L3067" i="13" s="1"/>
  <c r="M3068" i="13"/>
  <c r="U3068" i="13"/>
  <c r="V3068" i="13" s="1"/>
  <c r="L3068" i="13" s="1"/>
  <c r="M3069" i="13"/>
  <c r="U3069" i="13"/>
  <c r="V3069" i="13" s="1"/>
  <c r="L3069" i="13" s="1"/>
  <c r="M3070" i="13"/>
  <c r="U3070" i="13"/>
  <c r="V3070" i="13" s="1"/>
  <c r="L3070" i="13"/>
  <c r="P3070" i="13" s="1"/>
  <c r="M3071" i="13"/>
  <c r="U3071" i="13"/>
  <c r="V3071" i="13"/>
  <c r="L3071" i="13" s="1"/>
  <c r="M3072" i="13"/>
  <c r="U3072" i="13"/>
  <c r="V3072" i="13" s="1"/>
  <c r="L3072" i="13" s="1"/>
  <c r="M3073" i="13"/>
  <c r="U3073" i="13"/>
  <c r="V3073" i="13" s="1"/>
  <c r="L3073" i="13" s="1"/>
  <c r="M3074" i="13"/>
  <c r="U3074" i="13"/>
  <c r="V3074" i="13" s="1"/>
  <c r="L3074" i="13"/>
  <c r="P3074" i="13" s="1"/>
  <c r="M3075" i="13"/>
  <c r="U3075" i="13"/>
  <c r="V3075" i="13"/>
  <c r="L3075" i="13" s="1"/>
  <c r="M3076" i="13"/>
  <c r="U3076" i="13"/>
  <c r="V3076" i="13" s="1"/>
  <c r="L3076" i="13" s="1"/>
  <c r="M3077" i="13"/>
  <c r="U3077" i="13"/>
  <c r="V3077" i="13" s="1"/>
  <c r="L3077" i="13" s="1"/>
  <c r="M3078" i="13"/>
  <c r="U3078" i="13"/>
  <c r="V3078" i="13" s="1"/>
  <c r="L3078" i="13"/>
  <c r="P3078" i="13" s="1"/>
  <c r="M3079" i="13"/>
  <c r="U3079" i="13"/>
  <c r="V3079" i="13"/>
  <c r="L3079" i="13" s="1"/>
  <c r="M3080" i="13"/>
  <c r="U3080" i="13"/>
  <c r="V3080" i="13" s="1"/>
  <c r="L3080" i="13" s="1"/>
  <c r="M3081" i="13"/>
  <c r="U3081" i="13"/>
  <c r="V3081" i="13" s="1"/>
  <c r="L3081" i="13" s="1"/>
  <c r="M3082" i="13"/>
  <c r="U3082" i="13"/>
  <c r="V3082" i="13" s="1"/>
  <c r="L3082" i="13"/>
  <c r="P3082" i="13" s="1"/>
  <c r="M3083" i="13"/>
  <c r="U3083" i="13"/>
  <c r="V3083" i="13"/>
  <c r="L3083" i="13" s="1"/>
  <c r="M3084" i="13"/>
  <c r="U3084" i="13"/>
  <c r="V3084" i="13" s="1"/>
  <c r="L3084" i="13" s="1"/>
  <c r="M3085" i="13"/>
  <c r="U3085" i="13"/>
  <c r="V3085" i="13" s="1"/>
  <c r="L3085" i="13" s="1"/>
  <c r="M3086" i="13"/>
  <c r="U3086" i="13"/>
  <c r="V3086" i="13" s="1"/>
  <c r="L3086" i="13"/>
  <c r="P3086" i="13" s="1"/>
  <c r="M3087" i="13"/>
  <c r="U3087" i="13"/>
  <c r="V3087" i="13"/>
  <c r="L3087" i="13" s="1"/>
  <c r="M3088" i="13"/>
  <c r="U3088" i="13"/>
  <c r="V3088" i="13" s="1"/>
  <c r="L3088" i="13" s="1"/>
  <c r="M3089" i="13"/>
  <c r="U3089" i="13"/>
  <c r="V3089" i="13" s="1"/>
  <c r="L3089" i="13" s="1"/>
  <c r="M3090" i="13"/>
  <c r="U3090" i="13"/>
  <c r="V3090" i="13" s="1"/>
  <c r="L3090" i="13"/>
  <c r="P3090" i="13" s="1"/>
  <c r="M3091" i="13"/>
  <c r="U3091" i="13"/>
  <c r="V3091" i="13"/>
  <c r="L3091" i="13" s="1"/>
  <c r="M3092" i="13"/>
  <c r="U3092" i="13"/>
  <c r="V3092" i="13" s="1"/>
  <c r="L3092" i="13" s="1"/>
  <c r="M3093" i="13"/>
  <c r="U3093" i="13"/>
  <c r="V3093" i="13" s="1"/>
  <c r="L3093" i="13" s="1"/>
  <c r="M3094" i="13"/>
  <c r="U3094" i="13"/>
  <c r="V3094" i="13" s="1"/>
  <c r="L3094" i="13"/>
  <c r="P3094" i="13" s="1"/>
  <c r="M3095" i="13"/>
  <c r="U3095" i="13"/>
  <c r="V3095" i="13"/>
  <c r="L3095" i="13" s="1"/>
  <c r="M3096" i="13"/>
  <c r="U3096" i="13"/>
  <c r="V3096" i="13" s="1"/>
  <c r="L3096" i="13" s="1"/>
  <c r="M3097" i="13"/>
  <c r="U3097" i="13"/>
  <c r="V3097" i="13" s="1"/>
  <c r="L3097" i="13" s="1"/>
  <c r="M3098" i="13"/>
  <c r="U3098" i="13"/>
  <c r="V3098" i="13" s="1"/>
  <c r="L3098" i="13"/>
  <c r="P3098" i="13" s="1"/>
  <c r="M3099" i="13"/>
  <c r="U3099" i="13"/>
  <c r="V3099" i="13"/>
  <c r="L3099" i="13" s="1"/>
  <c r="M3100" i="13"/>
  <c r="U3100" i="13"/>
  <c r="V3100" i="13" s="1"/>
  <c r="L3100" i="13" s="1"/>
  <c r="M3101" i="13"/>
  <c r="U3101" i="13"/>
  <c r="V3101" i="13" s="1"/>
  <c r="L3101" i="13" s="1"/>
  <c r="M3102" i="13"/>
  <c r="U3102" i="13"/>
  <c r="V3102" i="13" s="1"/>
  <c r="L3102" i="13"/>
  <c r="P3102" i="13" s="1"/>
  <c r="M3103" i="13"/>
  <c r="U3103" i="13"/>
  <c r="V3103" i="13"/>
  <c r="L3103" i="13" s="1"/>
  <c r="M3104" i="13"/>
  <c r="U3104" i="13"/>
  <c r="V3104" i="13" s="1"/>
  <c r="L3104" i="13" s="1"/>
  <c r="M3105" i="13"/>
  <c r="U3105" i="13"/>
  <c r="V3105" i="13" s="1"/>
  <c r="L3105" i="13" s="1"/>
  <c r="M3106" i="13"/>
  <c r="U3106" i="13"/>
  <c r="V3106" i="13" s="1"/>
  <c r="L3106" i="13"/>
  <c r="P3106" i="13" s="1"/>
  <c r="M3107" i="13"/>
  <c r="U3107" i="13"/>
  <c r="V3107" i="13"/>
  <c r="L3107" i="13" s="1"/>
  <c r="M3108" i="13"/>
  <c r="U3108" i="13"/>
  <c r="V3108" i="13" s="1"/>
  <c r="L3108" i="13" s="1"/>
  <c r="M3109" i="13"/>
  <c r="U3109" i="13"/>
  <c r="V3109" i="13" s="1"/>
  <c r="L3109" i="13" s="1"/>
  <c r="M3110" i="13"/>
  <c r="U3110" i="13"/>
  <c r="V3110" i="13" s="1"/>
  <c r="L3110" i="13"/>
  <c r="P3110" i="13" s="1"/>
  <c r="M3111" i="13"/>
  <c r="U3111" i="13"/>
  <c r="V3111" i="13"/>
  <c r="L3111" i="13" s="1"/>
  <c r="M3112" i="13"/>
  <c r="U3112" i="13"/>
  <c r="V3112" i="13" s="1"/>
  <c r="L3112" i="13" s="1"/>
  <c r="M3113" i="13"/>
  <c r="U3113" i="13"/>
  <c r="V3113" i="13" s="1"/>
  <c r="L3113" i="13" s="1"/>
  <c r="M3114" i="13"/>
  <c r="U3114" i="13"/>
  <c r="V3114" i="13" s="1"/>
  <c r="L3114" i="13"/>
  <c r="P3114" i="13" s="1"/>
  <c r="M3115" i="13"/>
  <c r="U3115" i="13"/>
  <c r="V3115" i="13"/>
  <c r="L3115" i="13" s="1"/>
  <c r="M3116" i="13"/>
  <c r="U3116" i="13"/>
  <c r="V3116" i="13" s="1"/>
  <c r="L3116" i="13" s="1"/>
  <c r="M3117" i="13"/>
  <c r="U3117" i="13"/>
  <c r="V3117" i="13" s="1"/>
  <c r="L3117" i="13" s="1"/>
  <c r="M3118" i="13"/>
  <c r="U3118" i="13"/>
  <c r="V3118" i="13" s="1"/>
  <c r="L3118" i="13"/>
  <c r="P3118" i="13" s="1"/>
  <c r="M3119" i="13"/>
  <c r="U3119" i="13"/>
  <c r="V3119" i="13"/>
  <c r="L3119" i="13" s="1"/>
  <c r="M3120" i="13"/>
  <c r="U3120" i="13"/>
  <c r="V3120" i="13" s="1"/>
  <c r="L3120" i="13" s="1"/>
  <c r="M3121" i="13"/>
  <c r="U3121" i="13"/>
  <c r="V3121" i="13" s="1"/>
  <c r="L3121" i="13" s="1"/>
  <c r="M3122" i="13"/>
  <c r="U3122" i="13"/>
  <c r="V3122" i="13" s="1"/>
  <c r="L3122" i="13"/>
  <c r="P3122" i="13" s="1"/>
  <c r="M3123" i="13"/>
  <c r="U3123" i="13"/>
  <c r="V3123" i="13"/>
  <c r="L3123" i="13" s="1"/>
  <c r="M3124" i="13"/>
  <c r="U3124" i="13"/>
  <c r="V3124" i="13" s="1"/>
  <c r="L3124" i="13" s="1"/>
  <c r="M3125" i="13"/>
  <c r="U3125" i="13"/>
  <c r="V3125" i="13" s="1"/>
  <c r="L3125" i="13" s="1"/>
  <c r="M3126" i="13"/>
  <c r="U3126" i="13"/>
  <c r="V3126" i="13" s="1"/>
  <c r="L3126" i="13"/>
  <c r="P3126" i="13" s="1"/>
  <c r="M3127" i="13"/>
  <c r="U3127" i="13"/>
  <c r="V3127" i="13"/>
  <c r="L3127" i="13" s="1"/>
  <c r="M3128" i="13"/>
  <c r="U3128" i="13"/>
  <c r="V3128" i="13" s="1"/>
  <c r="L3128" i="13" s="1"/>
  <c r="M3129" i="13"/>
  <c r="U3129" i="13"/>
  <c r="V3129" i="13" s="1"/>
  <c r="L3129" i="13" s="1"/>
  <c r="M3130" i="13"/>
  <c r="U3130" i="13"/>
  <c r="V3130" i="13" s="1"/>
  <c r="L3130" i="13"/>
  <c r="P3130" i="13" s="1"/>
  <c r="M3131" i="13"/>
  <c r="U3131" i="13"/>
  <c r="V3131" i="13"/>
  <c r="L3131" i="13" s="1"/>
  <c r="M3132" i="13"/>
  <c r="U3132" i="13"/>
  <c r="V3132" i="13" s="1"/>
  <c r="L3132" i="13" s="1"/>
  <c r="M3133" i="13"/>
  <c r="U3133" i="13"/>
  <c r="V3133" i="13" s="1"/>
  <c r="L3133" i="13" s="1"/>
  <c r="M3134" i="13"/>
  <c r="U3134" i="13"/>
  <c r="V3134" i="13" s="1"/>
  <c r="L3134" i="13"/>
  <c r="P3134" i="13" s="1"/>
  <c r="M3135" i="13"/>
  <c r="U3135" i="13"/>
  <c r="V3135" i="13"/>
  <c r="L3135" i="13" s="1"/>
  <c r="M3136" i="13"/>
  <c r="U3136" i="13"/>
  <c r="V3136" i="13" s="1"/>
  <c r="L3136" i="13" s="1"/>
  <c r="M3137" i="13"/>
  <c r="U3137" i="13"/>
  <c r="V3137" i="13" s="1"/>
  <c r="L3137" i="13" s="1"/>
  <c r="M3138" i="13"/>
  <c r="U3138" i="13"/>
  <c r="V3138" i="13" s="1"/>
  <c r="L3138" i="13"/>
  <c r="P3138" i="13" s="1"/>
  <c r="M3139" i="13"/>
  <c r="U3139" i="13"/>
  <c r="V3139" i="13"/>
  <c r="L3139" i="13" s="1"/>
  <c r="M3140" i="13"/>
  <c r="U3140" i="13"/>
  <c r="V3140" i="13" s="1"/>
  <c r="L3140" i="13" s="1"/>
  <c r="M3141" i="13"/>
  <c r="U3141" i="13"/>
  <c r="V3141" i="13" s="1"/>
  <c r="L3141" i="13" s="1"/>
  <c r="M3142" i="13"/>
  <c r="U3142" i="13"/>
  <c r="V3142" i="13" s="1"/>
  <c r="L3142" i="13"/>
  <c r="P3142" i="13" s="1"/>
  <c r="M3143" i="13"/>
  <c r="U3143" i="13"/>
  <c r="V3143" i="13"/>
  <c r="L3143" i="13" s="1"/>
  <c r="M3144" i="13"/>
  <c r="U3144" i="13"/>
  <c r="V3144" i="13" s="1"/>
  <c r="L3144" i="13" s="1"/>
  <c r="M3145" i="13"/>
  <c r="U3145" i="13"/>
  <c r="V3145" i="13" s="1"/>
  <c r="L3145" i="13" s="1"/>
  <c r="M3146" i="13"/>
  <c r="U3146" i="13"/>
  <c r="V3146" i="13" s="1"/>
  <c r="L3146" i="13"/>
  <c r="P3146" i="13" s="1"/>
  <c r="M3147" i="13"/>
  <c r="U3147" i="13"/>
  <c r="V3147" i="13"/>
  <c r="L3147" i="13" s="1"/>
  <c r="M3148" i="13"/>
  <c r="U3148" i="13"/>
  <c r="V3148" i="13" s="1"/>
  <c r="L3148" i="13" s="1"/>
  <c r="M3149" i="13"/>
  <c r="U3149" i="13"/>
  <c r="V3149" i="13" s="1"/>
  <c r="L3149" i="13" s="1"/>
  <c r="M3150" i="13"/>
  <c r="U3150" i="13"/>
  <c r="V3150" i="13" s="1"/>
  <c r="L3150" i="13"/>
  <c r="P3150" i="13" s="1"/>
  <c r="M3151" i="13"/>
  <c r="U3151" i="13"/>
  <c r="V3151" i="13"/>
  <c r="L3151" i="13" s="1"/>
  <c r="M3152" i="13"/>
  <c r="U3152" i="13"/>
  <c r="V3152" i="13" s="1"/>
  <c r="L3152" i="13" s="1"/>
  <c r="M3153" i="13"/>
  <c r="U3153" i="13"/>
  <c r="V3153" i="13" s="1"/>
  <c r="L3153" i="13" s="1"/>
  <c r="M3154" i="13"/>
  <c r="U3154" i="13"/>
  <c r="V3154" i="13" s="1"/>
  <c r="L3154" i="13"/>
  <c r="P3154" i="13" s="1"/>
  <c r="M3155" i="13"/>
  <c r="U3155" i="13"/>
  <c r="V3155" i="13"/>
  <c r="L3155" i="13" s="1"/>
  <c r="M3156" i="13"/>
  <c r="U3156" i="13"/>
  <c r="V3156" i="13" s="1"/>
  <c r="L3156" i="13" s="1"/>
  <c r="M3157" i="13"/>
  <c r="U3157" i="13"/>
  <c r="V3157" i="13" s="1"/>
  <c r="L3157" i="13" s="1"/>
  <c r="M3158" i="13"/>
  <c r="U3158" i="13"/>
  <c r="V3158" i="13" s="1"/>
  <c r="L3158" i="13"/>
  <c r="P3158" i="13" s="1"/>
  <c r="M3159" i="13"/>
  <c r="U3159" i="13"/>
  <c r="V3159" i="13"/>
  <c r="L3159" i="13" s="1"/>
  <c r="M3160" i="13"/>
  <c r="U3160" i="13"/>
  <c r="V3160" i="13" s="1"/>
  <c r="L3160" i="13" s="1"/>
  <c r="M3161" i="13"/>
  <c r="U3161" i="13"/>
  <c r="V3161" i="13" s="1"/>
  <c r="L3161" i="13" s="1"/>
  <c r="M3162" i="13"/>
  <c r="U3162" i="13"/>
  <c r="V3162" i="13" s="1"/>
  <c r="L3162" i="13"/>
  <c r="P3162" i="13" s="1"/>
  <c r="M3163" i="13"/>
  <c r="U3163" i="13"/>
  <c r="V3163" i="13"/>
  <c r="L3163" i="13" s="1"/>
  <c r="M3164" i="13"/>
  <c r="U3164" i="13"/>
  <c r="V3164" i="13" s="1"/>
  <c r="L3164" i="13" s="1"/>
  <c r="M3165" i="13"/>
  <c r="U3165" i="13"/>
  <c r="V3165" i="13" s="1"/>
  <c r="L3165" i="13" s="1"/>
  <c r="M3166" i="13"/>
  <c r="U3166" i="13"/>
  <c r="V3166" i="13" s="1"/>
  <c r="L3166" i="13"/>
  <c r="P3166" i="13" s="1"/>
  <c r="M3167" i="13"/>
  <c r="U3167" i="13"/>
  <c r="V3167" i="13"/>
  <c r="L3167" i="13" s="1"/>
  <c r="M3168" i="13"/>
  <c r="U3168" i="13"/>
  <c r="V3168" i="13" s="1"/>
  <c r="L3168" i="13" s="1"/>
  <c r="M3169" i="13"/>
  <c r="U3169" i="13"/>
  <c r="V3169" i="13" s="1"/>
  <c r="L3169" i="13" s="1"/>
  <c r="M3170" i="13"/>
  <c r="U3170" i="13"/>
  <c r="V3170" i="13" s="1"/>
  <c r="L3170" i="13"/>
  <c r="P3170" i="13" s="1"/>
  <c r="M3171" i="13"/>
  <c r="U3171" i="13"/>
  <c r="V3171" i="13"/>
  <c r="L3171" i="13" s="1"/>
  <c r="M3172" i="13"/>
  <c r="U3172" i="13"/>
  <c r="V3172" i="13" s="1"/>
  <c r="L3172" i="13" s="1"/>
  <c r="M3173" i="13"/>
  <c r="U3173" i="13"/>
  <c r="V3173" i="13" s="1"/>
  <c r="L3173" i="13" s="1"/>
  <c r="M3174" i="13"/>
  <c r="U3174" i="13"/>
  <c r="V3174" i="13" s="1"/>
  <c r="L3174" i="13"/>
  <c r="P3174" i="13" s="1"/>
  <c r="M3175" i="13"/>
  <c r="U3175" i="13"/>
  <c r="V3175" i="13"/>
  <c r="L3175" i="13" s="1"/>
  <c r="M3176" i="13"/>
  <c r="U3176" i="13"/>
  <c r="V3176" i="13" s="1"/>
  <c r="L3176" i="13" s="1"/>
  <c r="M3177" i="13"/>
  <c r="U3177" i="13"/>
  <c r="V3177" i="13" s="1"/>
  <c r="L3177" i="13" s="1"/>
  <c r="M3178" i="13"/>
  <c r="U3178" i="13"/>
  <c r="V3178" i="13" s="1"/>
  <c r="L3178" i="13"/>
  <c r="P3178" i="13" s="1"/>
  <c r="M3179" i="13"/>
  <c r="U3179" i="13"/>
  <c r="V3179" i="13"/>
  <c r="L3179" i="13" s="1"/>
  <c r="M3180" i="13"/>
  <c r="U3180" i="13"/>
  <c r="V3180" i="13" s="1"/>
  <c r="L3180" i="13" s="1"/>
  <c r="M3181" i="13"/>
  <c r="U3181" i="13"/>
  <c r="V3181" i="13" s="1"/>
  <c r="L3181" i="13" s="1"/>
  <c r="M3182" i="13"/>
  <c r="U3182" i="13"/>
  <c r="V3182" i="13" s="1"/>
  <c r="L3182" i="13"/>
  <c r="P3182" i="13" s="1"/>
  <c r="M3183" i="13"/>
  <c r="U3183" i="13"/>
  <c r="V3183" i="13"/>
  <c r="L3183" i="13" s="1"/>
  <c r="M3184" i="13"/>
  <c r="U3184" i="13"/>
  <c r="V3184" i="13" s="1"/>
  <c r="L3184" i="13" s="1"/>
  <c r="M3185" i="13"/>
  <c r="U3185" i="13"/>
  <c r="V3185" i="13" s="1"/>
  <c r="L3185" i="13" s="1"/>
  <c r="M3186" i="13"/>
  <c r="U3186" i="13"/>
  <c r="V3186" i="13" s="1"/>
  <c r="L3186" i="13"/>
  <c r="P3186" i="13" s="1"/>
  <c r="M3187" i="13"/>
  <c r="U3187" i="13"/>
  <c r="V3187" i="13"/>
  <c r="L3187" i="13" s="1"/>
  <c r="M3188" i="13"/>
  <c r="U3188" i="13"/>
  <c r="V3188" i="13" s="1"/>
  <c r="L3188" i="13" s="1"/>
  <c r="M3189" i="13"/>
  <c r="U3189" i="13"/>
  <c r="V3189" i="13" s="1"/>
  <c r="L3189" i="13" s="1"/>
  <c r="M3190" i="13"/>
  <c r="U3190" i="13"/>
  <c r="V3190" i="13" s="1"/>
  <c r="L3190" i="13"/>
  <c r="P3190" i="13" s="1"/>
  <c r="M3191" i="13"/>
  <c r="U3191" i="13"/>
  <c r="V3191" i="13"/>
  <c r="L3191" i="13" s="1"/>
  <c r="M3192" i="13"/>
  <c r="U3192" i="13"/>
  <c r="V3192" i="13" s="1"/>
  <c r="L3192" i="13" s="1"/>
  <c r="M3193" i="13"/>
  <c r="U3193" i="13"/>
  <c r="V3193" i="13" s="1"/>
  <c r="L3193" i="13" s="1"/>
  <c r="M3194" i="13"/>
  <c r="U3194" i="13"/>
  <c r="V3194" i="13" s="1"/>
  <c r="L3194" i="13"/>
  <c r="P3194" i="13" s="1"/>
  <c r="M3195" i="13"/>
  <c r="U3195" i="13"/>
  <c r="V3195" i="13"/>
  <c r="L3195" i="13" s="1"/>
  <c r="M3196" i="13"/>
  <c r="U3196" i="13"/>
  <c r="V3196" i="13" s="1"/>
  <c r="L3196" i="13" s="1"/>
  <c r="M3197" i="13"/>
  <c r="U3197" i="13"/>
  <c r="V3197" i="13" s="1"/>
  <c r="L3197" i="13" s="1"/>
  <c r="M3198" i="13"/>
  <c r="U3198" i="13"/>
  <c r="V3198" i="13" s="1"/>
  <c r="L3198" i="13"/>
  <c r="P3198" i="13" s="1"/>
  <c r="M3199" i="13"/>
  <c r="U3199" i="13"/>
  <c r="V3199" i="13"/>
  <c r="L3199" i="13" s="1"/>
  <c r="M3200" i="13"/>
  <c r="U3200" i="13"/>
  <c r="V3200" i="13" s="1"/>
  <c r="L3200" i="13" s="1"/>
  <c r="M3201" i="13"/>
  <c r="U3201" i="13"/>
  <c r="V3201" i="13" s="1"/>
  <c r="L3201" i="13" s="1"/>
  <c r="M3202" i="13"/>
  <c r="U3202" i="13"/>
  <c r="V3202" i="13" s="1"/>
  <c r="L3202" i="13"/>
  <c r="P3202" i="13" s="1"/>
  <c r="M3203" i="13"/>
  <c r="U3203" i="13"/>
  <c r="V3203" i="13"/>
  <c r="L3203" i="13" s="1"/>
  <c r="M3204" i="13"/>
  <c r="U3204" i="13"/>
  <c r="V3204" i="13" s="1"/>
  <c r="L3204" i="13" s="1"/>
  <c r="M3205" i="13"/>
  <c r="U3205" i="13"/>
  <c r="V3205" i="13" s="1"/>
  <c r="L3205" i="13" s="1"/>
  <c r="M3206" i="13"/>
  <c r="U3206" i="13"/>
  <c r="V3206" i="13" s="1"/>
  <c r="L3206" i="13"/>
  <c r="P3206" i="13" s="1"/>
  <c r="M3207" i="13"/>
  <c r="U3207" i="13"/>
  <c r="V3207" i="13"/>
  <c r="L3207" i="13" s="1"/>
  <c r="M3208" i="13"/>
  <c r="U3208" i="13"/>
  <c r="V3208" i="13" s="1"/>
  <c r="L3208" i="13" s="1"/>
  <c r="M3209" i="13"/>
  <c r="U3209" i="13"/>
  <c r="V3209" i="13" s="1"/>
  <c r="L3209" i="13" s="1"/>
  <c r="M3210" i="13"/>
  <c r="U3210" i="13"/>
  <c r="V3210" i="13" s="1"/>
  <c r="L3210" i="13"/>
  <c r="P3210" i="13" s="1"/>
  <c r="M3211" i="13"/>
  <c r="U3211" i="13"/>
  <c r="V3211" i="13"/>
  <c r="L3211" i="13" s="1"/>
  <c r="M3212" i="13"/>
  <c r="U3212" i="13"/>
  <c r="V3212" i="13" s="1"/>
  <c r="L3212" i="13" s="1"/>
  <c r="M3213" i="13"/>
  <c r="U3213" i="13"/>
  <c r="V3213" i="13" s="1"/>
  <c r="L3213" i="13" s="1"/>
  <c r="M3214" i="13"/>
  <c r="U3214" i="13"/>
  <c r="V3214" i="13" s="1"/>
  <c r="L3214" i="13"/>
  <c r="P3214" i="13" s="1"/>
  <c r="M3215" i="13"/>
  <c r="U3215" i="13"/>
  <c r="V3215" i="13"/>
  <c r="L3215" i="13" s="1"/>
  <c r="M3216" i="13"/>
  <c r="U3216" i="13"/>
  <c r="V3216" i="13" s="1"/>
  <c r="L3216" i="13" s="1"/>
  <c r="M3217" i="13"/>
  <c r="U3217" i="13"/>
  <c r="V3217" i="13" s="1"/>
  <c r="L3217" i="13" s="1"/>
  <c r="M3218" i="13"/>
  <c r="U3218" i="13"/>
  <c r="V3218" i="13" s="1"/>
  <c r="L3218" i="13"/>
  <c r="P3218" i="13" s="1"/>
  <c r="M3219" i="13"/>
  <c r="U3219" i="13"/>
  <c r="V3219" i="13"/>
  <c r="L3219" i="13" s="1"/>
  <c r="M3220" i="13"/>
  <c r="U3220" i="13"/>
  <c r="V3220" i="13" s="1"/>
  <c r="L3220" i="13" s="1"/>
  <c r="M3221" i="13"/>
  <c r="U3221" i="13"/>
  <c r="V3221" i="13" s="1"/>
  <c r="L3221" i="13" s="1"/>
  <c r="M3222" i="13"/>
  <c r="U3222" i="13"/>
  <c r="V3222" i="13" s="1"/>
  <c r="L3222" i="13"/>
  <c r="P3222" i="13" s="1"/>
  <c r="M3223" i="13"/>
  <c r="U3223" i="13"/>
  <c r="V3223" i="13"/>
  <c r="L3223" i="13" s="1"/>
  <c r="M3224" i="13"/>
  <c r="U3224" i="13"/>
  <c r="V3224" i="13" s="1"/>
  <c r="L3224" i="13" s="1"/>
  <c r="M3225" i="13"/>
  <c r="U3225" i="13"/>
  <c r="V3225" i="13" s="1"/>
  <c r="L3225" i="13" s="1"/>
  <c r="M3226" i="13"/>
  <c r="U3226" i="13"/>
  <c r="V3226" i="13" s="1"/>
  <c r="L3226" i="13"/>
  <c r="P3226" i="13" s="1"/>
  <c r="M3227" i="13"/>
  <c r="U3227" i="13"/>
  <c r="V3227" i="13"/>
  <c r="L3227" i="13" s="1"/>
  <c r="M3228" i="13"/>
  <c r="U3228" i="13"/>
  <c r="V3228" i="13" s="1"/>
  <c r="L3228" i="13" s="1"/>
  <c r="M3229" i="13"/>
  <c r="U3229" i="13"/>
  <c r="V3229" i="13" s="1"/>
  <c r="L3229" i="13" s="1"/>
  <c r="M3230" i="13"/>
  <c r="U3230" i="13"/>
  <c r="V3230" i="13" s="1"/>
  <c r="L3230" i="13"/>
  <c r="P3230" i="13" s="1"/>
  <c r="M3231" i="13"/>
  <c r="U3231" i="13"/>
  <c r="V3231" i="13"/>
  <c r="L3231" i="13" s="1"/>
  <c r="M3232" i="13"/>
  <c r="U3232" i="13"/>
  <c r="V3232" i="13" s="1"/>
  <c r="L3232" i="13" s="1"/>
  <c r="M3233" i="13"/>
  <c r="U3233" i="13"/>
  <c r="V3233" i="13" s="1"/>
  <c r="L3233" i="13" s="1"/>
  <c r="M3234" i="13"/>
  <c r="U3234" i="13"/>
  <c r="V3234" i="13" s="1"/>
  <c r="L3234" i="13"/>
  <c r="P3234" i="13" s="1"/>
  <c r="M3235" i="13"/>
  <c r="U3235" i="13"/>
  <c r="V3235" i="13"/>
  <c r="L3235" i="13" s="1"/>
  <c r="M3236" i="13"/>
  <c r="U3236" i="13"/>
  <c r="V3236" i="13" s="1"/>
  <c r="L3236" i="13" s="1"/>
  <c r="M3237" i="13"/>
  <c r="U3237" i="13"/>
  <c r="V3237" i="13" s="1"/>
  <c r="L3237" i="13" s="1"/>
  <c r="M3238" i="13"/>
  <c r="U3238" i="13"/>
  <c r="V3238" i="13" s="1"/>
  <c r="L3238" i="13"/>
  <c r="P3238" i="13" s="1"/>
  <c r="M3239" i="13"/>
  <c r="U3239" i="13"/>
  <c r="V3239" i="13"/>
  <c r="L3239" i="13" s="1"/>
  <c r="M3240" i="13"/>
  <c r="U3240" i="13"/>
  <c r="V3240" i="13" s="1"/>
  <c r="L3240" i="13" s="1"/>
  <c r="M3241" i="13"/>
  <c r="U3241" i="13"/>
  <c r="V3241" i="13" s="1"/>
  <c r="L3241" i="13" s="1"/>
  <c r="M3242" i="13"/>
  <c r="U3242" i="13"/>
  <c r="V3242" i="13" s="1"/>
  <c r="L3242" i="13"/>
  <c r="P3242" i="13" s="1"/>
  <c r="M3243" i="13"/>
  <c r="U3243" i="13"/>
  <c r="V3243" i="13"/>
  <c r="L3243" i="13" s="1"/>
  <c r="M3244" i="13"/>
  <c r="U3244" i="13"/>
  <c r="V3244" i="13" s="1"/>
  <c r="L3244" i="13" s="1"/>
  <c r="M3245" i="13"/>
  <c r="U3245" i="13"/>
  <c r="V3245" i="13" s="1"/>
  <c r="L3245" i="13" s="1"/>
  <c r="M3246" i="13"/>
  <c r="U3246" i="13"/>
  <c r="V3246" i="13" s="1"/>
  <c r="L3246" i="13"/>
  <c r="P3246" i="13" s="1"/>
  <c r="M3247" i="13"/>
  <c r="U3247" i="13"/>
  <c r="V3247" i="13"/>
  <c r="L3247" i="13" s="1"/>
  <c r="M3248" i="13"/>
  <c r="U3248" i="13"/>
  <c r="V3248" i="13" s="1"/>
  <c r="L3248" i="13" s="1"/>
  <c r="M3249" i="13"/>
  <c r="U3249" i="13"/>
  <c r="V3249" i="13" s="1"/>
  <c r="L3249" i="13" s="1"/>
  <c r="M3250" i="13"/>
  <c r="U3250" i="13"/>
  <c r="V3250" i="13" s="1"/>
  <c r="L3250" i="13"/>
  <c r="P3250" i="13" s="1"/>
  <c r="M3251" i="13"/>
  <c r="U3251" i="13"/>
  <c r="V3251" i="13"/>
  <c r="L3251" i="13" s="1"/>
  <c r="M3252" i="13"/>
  <c r="U3252" i="13"/>
  <c r="V3252" i="13" s="1"/>
  <c r="L3252" i="13" s="1"/>
  <c r="M3253" i="13"/>
  <c r="U3253" i="13"/>
  <c r="V3253" i="13" s="1"/>
  <c r="L3253" i="13" s="1"/>
  <c r="M3254" i="13"/>
  <c r="U3254" i="13"/>
  <c r="V3254" i="13" s="1"/>
  <c r="L3254" i="13"/>
  <c r="P3254" i="13" s="1"/>
  <c r="M3255" i="13"/>
  <c r="U3255" i="13"/>
  <c r="V3255" i="13"/>
  <c r="L3255" i="13" s="1"/>
  <c r="M3256" i="13"/>
  <c r="U3256" i="13"/>
  <c r="V3256" i="13" s="1"/>
  <c r="L3256" i="13" s="1"/>
  <c r="M3257" i="13"/>
  <c r="U3257" i="13"/>
  <c r="V3257" i="13" s="1"/>
  <c r="L3257" i="13" s="1"/>
  <c r="M3258" i="13"/>
  <c r="U3258" i="13"/>
  <c r="V3258" i="13" s="1"/>
  <c r="L3258" i="13"/>
  <c r="P3258" i="13" s="1"/>
  <c r="M3259" i="13"/>
  <c r="U3259" i="13"/>
  <c r="V3259" i="13"/>
  <c r="L3259" i="13" s="1"/>
  <c r="M3260" i="13"/>
  <c r="U3260" i="13"/>
  <c r="V3260" i="13" s="1"/>
  <c r="L3260" i="13" s="1"/>
  <c r="M3261" i="13"/>
  <c r="U3261" i="13"/>
  <c r="V3261" i="13" s="1"/>
  <c r="L3261" i="13" s="1"/>
  <c r="M3262" i="13"/>
  <c r="U3262" i="13"/>
  <c r="V3262" i="13" s="1"/>
  <c r="L3262" i="13"/>
  <c r="P3262" i="13" s="1"/>
  <c r="M3263" i="13"/>
  <c r="U3263" i="13"/>
  <c r="V3263" i="13"/>
  <c r="L3263" i="13" s="1"/>
  <c r="M3264" i="13"/>
  <c r="U3264" i="13"/>
  <c r="V3264" i="13" s="1"/>
  <c r="L3264" i="13" s="1"/>
  <c r="M3265" i="13"/>
  <c r="U3265" i="13"/>
  <c r="V3265" i="13" s="1"/>
  <c r="L3265" i="13" s="1"/>
  <c r="M3266" i="13"/>
  <c r="U3266" i="13"/>
  <c r="V3266" i="13" s="1"/>
  <c r="L3266" i="13"/>
  <c r="P3266" i="13" s="1"/>
  <c r="M3267" i="13"/>
  <c r="U3267" i="13"/>
  <c r="V3267" i="13"/>
  <c r="L3267" i="13" s="1"/>
  <c r="M3268" i="13"/>
  <c r="U3268" i="13"/>
  <c r="V3268" i="13" s="1"/>
  <c r="L3268" i="13" s="1"/>
  <c r="M3269" i="13"/>
  <c r="U3269" i="13"/>
  <c r="V3269" i="13" s="1"/>
  <c r="L3269" i="13" s="1"/>
  <c r="M3270" i="13"/>
  <c r="U3270" i="13"/>
  <c r="V3270" i="13" s="1"/>
  <c r="L3270" i="13"/>
  <c r="P3270" i="13" s="1"/>
  <c r="M3271" i="13"/>
  <c r="U3271" i="13"/>
  <c r="V3271" i="13"/>
  <c r="L3271" i="13" s="1"/>
  <c r="M3272" i="13"/>
  <c r="U3272" i="13"/>
  <c r="V3272" i="13" s="1"/>
  <c r="L3272" i="13" s="1"/>
  <c r="M3273" i="13"/>
  <c r="U3273" i="13"/>
  <c r="V3273" i="13" s="1"/>
  <c r="L3273" i="13" s="1"/>
  <c r="M3274" i="13"/>
  <c r="U3274" i="13"/>
  <c r="V3274" i="13" s="1"/>
  <c r="L3274" i="13"/>
  <c r="P3274" i="13" s="1"/>
  <c r="M3275" i="13"/>
  <c r="U3275" i="13"/>
  <c r="V3275" i="13"/>
  <c r="L3275" i="13" s="1"/>
  <c r="M3276" i="13"/>
  <c r="U3276" i="13"/>
  <c r="V3276" i="13" s="1"/>
  <c r="L3276" i="13" s="1"/>
  <c r="M3277" i="13"/>
  <c r="U3277" i="13"/>
  <c r="V3277" i="13" s="1"/>
  <c r="L3277" i="13" s="1"/>
  <c r="M3278" i="13"/>
  <c r="U3278" i="13"/>
  <c r="V3278" i="13" s="1"/>
  <c r="L3278" i="13"/>
  <c r="P3278" i="13" s="1"/>
  <c r="M3279" i="13"/>
  <c r="U3279" i="13"/>
  <c r="V3279" i="13"/>
  <c r="L3279" i="13" s="1"/>
  <c r="M3280" i="13"/>
  <c r="U3280" i="13"/>
  <c r="V3280" i="13" s="1"/>
  <c r="L3280" i="13" s="1"/>
  <c r="M3281" i="13"/>
  <c r="U3281" i="13"/>
  <c r="V3281" i="13" s="1"/>
  <c r="L3281" i="13" s="1"/>
  <c r="M3282" i="13"/>
  <c r="U3282" i="13"/>
  <c r="V3282" i="13" s="1"/>
  <c r="L3282" i="13"/>
  <c r="P3282" i="13" s="1"/>
  <c r="M3283" i="13"/>
  <c r="U3283" i="13"/>
  <c r="V3283" i="13"/>
  <c r="L3283" i="13" s="1"/>
  <c r="M3284" i="13"/>
  <c r="U3284" i="13"/>
  <c r="V3284" i="13" s="1"/>
  <c r="L3284" i="13" s="1"/>
  <c r="M3285" i="13"/>
  <c r="U3285" i="13"/>
  <c r="V3285" i="13" s="1"/>
  <c r="L3285" i="13" s="1"/>
  <c r="M3286" i="13"/>
  <c r="U3286" i="13"/>
  <c r="V3286" i="13" s="1"/>
  <c r="L3286" i="13"/>
  <c r="P3286" i="13" s="1"/>
  <c r="M3287" i="13"/>
  <c r="U3287" i="13"/>
  <c r="V3287" i="13"/>
  <c r="L3287" i="13" s="1"/>
  <c r="M3288" i="13"/>
  <c r="U3288" i="13"/>
  <c r="V3288" i="13" s="1"/>
  <c r="L3288" i="13" s="1"/>
  <c r="M3289" i="13"/>
  <c r="U3289" i="13"/>
  <c r="V3289" i="13" s="1"/>
  <c r="L3289" i="13" s="1"/>
  <c r="M3290" i="13"/>
  <c r="U3290" i="13"/>
  <c r="V3290" i="13" s="1"/>
  <c r="L3290" i="13"/>
  <c r="P3290" i="13" s="1"/>
  <c r="M3291" i="13"/>
  <c r="U3291" i="13"/>
  <c r="V3291" i="13"/>
  <c r="L3291" i="13" s="1"/>
  <c r="M3292" i="13"/>
  <c r="U3292" i="13"/>
  <c r="V3292" i="13" s="1"/>
  <c r="L3292" i="13" s="1"/>
  <c r="M3293" i="13"/>
  <c r="U3293" i="13"/>
  <c r="V3293" i="13" s="1"/>
  <c r="L3293" i="13" s="1"/>
  <c r="M3294" i="13"/>
  <c r="U3294" i="13"/>
  <c r="V3294" i="13" s="1"/>
  <c r="L3294" i="13"/>
  <c r="P3294" i="13" s="1"/>
  <c r="M3295" i="13"/>
  <c r="U3295" i="13"/>
  <c r="V3295" i="13"/>
  <c r="L3295" i="13" s="1"/>
  <c r="M3296" i="13"/>
  <c r="U3296" i="13"/>
  <c r="V3296" i="13" s="1"/>
  <c r="L3296" i="13" s="1"/>
  <c r="M3297" i="13"/>
  <c r="U3297" i="13"/>
  <c r="V3297" i="13" s="1"/>
  <c r="L3297" i="13" s="1"/>
  <c r="M3298" i="13"/>
  <c r="U3298" i="13"/>
  <c r="V3298" i="13" s="1"/>
  <c r="L3298" i="13"/>
  <c r="P3298" i="13" s="1"/>
  <c r="M3299" i="13"/>
  <c r="U3299" i="13"/>
  <c r="V3299" i="13"/>
  <c r="L3299" i="13" s="1"/>
  <c r="M3300" i="13"/>
  <c r="U3300" i="13"/>
  <c r="V3300" i="13" s="1"/>
  <c r="L3300" i="13" s="1"/>
  <c r="M3301" i="13"/>
  <c r="U3301" i="13"/>
  <c r="V3301" i="13" s="1"/>
  <c r="L3301" i="13" s="1"/>
  <c r="M3302" i="13"/>
  <c r="U3302" i="13"/>
  <c r="V3302" i="13" s="1"/>
  <c r="L3302" i="13"/>
  <c r="P3302" i="13" s="1"/>
  <c r="M3303" i="13"/>
  <c r="U3303" i="13"/>
  <c r="V3303" i="13"/>
  <c r="L3303" i="13" s="1"/>
  <c r="M3304" i="13"/>
  <c r="U3304" i="13"/>
  <c r="V3304" i="13" s="1"/>
  <c r="L3304" i="13" s="1"/>
  <c r="M3305" i="13"/>
  <c r="U3305" i="13"/>
  <c r="V3305" i="13" s="1"/>
  <c r="L3305" i="13" s="1"/>
  <c r="M3306" i="13"/>
  <c r="U3306" i="13"/>
  <c r="V3306" i="13" s="1"/>
  <c r="L3306" i="13"/>
  <c r="P3306" i="13" s="1"/>
  <c r="M3307" i="13"/>
  <c r="U3307" i="13"/>
  <c r="V3307" i="13"/>
  <c r="L3307" i="13" s="1"/>
  <c r="M3308" i="13"/>
  <c r="U3308" i="13"/>
  <c r="V3308" i="13" s="1"/>
  <c r="L3308" i="13" s="1"/>
  <c r="M3309" i="13"/>
  <c r="U3309" i="13"/>
  <c r="V3309" i="13" s="1"/>
  <c r="L3309" i="13" s="1"/>
  <c r="M3310" i="13"/>
  <c r="U3310" i="13"/>
  <c r="V3310" i="13" s="1"/>
  <c r="L3310" i="13"/>
  <c r="P3310" i="13" s="1"/>
  <c r="M3311" i="13"/>
  <c r="U3311" i="13"/>
  <c r="V3311" i="13"/>
  <c r="L3311" i="13" s="1"/>
  <c r="M3312" i="13"/>
  <c r="U3312" i="13"/>
  <c r="V3312" i="13" s="1"/>
  <c r="L3312" i="13" s="1"/>
  <c r="M3313" i="13"/>
  <c r="U3313" i="13"/>
  <c r="V3313" i="13" s="1"/>
  <c r="L3313" i="13" s="1"/>
  <c r="M3314" i="13"/>
  <c r="U3314" i="13"/>
  <c r="V3314" i="13" s="1"/>
  <c r="L3314" i="13"/>
  <c r="P3314" i="13" s="1"/>
  <c r="M3315" i="13"/>
  <c r="U3315" i="13"/>
  <c r="V3315" i="13"/>
  <c r="L3315" i="13" s="1"/>
  <c r="M3316" i="13"/>
  <c r="U3316" i="13"/>
  <c r="V3316" i="13" s="1"/>
  <c r="L3316" i="13" s="1"/>
  <c r="M3317" i="13"/>
  <c r="U3317" i="13"/>
  <c r="V3317" i="13" s="1"/>
  <c r="L3317" i="13" s="1"/>
  <c r="M3318" i="13"/>
  <c r="U3318" i="13"/>
  <c r="V3318" i="13" s="1"/>
  <c r="L3318" i="13"/>
  <c r="P3318" i="13" s="1"/>
  <c r="M3319" i="13"/>
  <c r="U3319" i="13"/>
  <c r="V3319" i="13"/>
  <c r="L3319" i="13" s="1"/>
  <c r="M3320" i="13"/>
  <c r="U3320" i="13"/>
  <c r="V3320" i="13" s="1"/>
  <c r="L3320" i="13" s="1"/>
  <c r="M3321" i="13"/>
  <c r="U3321" i="13"/>
  <c r="V3321" i="13" s="1"/>
  <c r="L3321" i="13" s="1"/>
  <c r="M3322" i="13"/>
  <c r="U3322" i="13"/>
  <c r="V3322" i="13" s="1"/>
  <c r="L3322" i="13"/>
  <c r="P3322" i="13" s="1"/>
  <c r="M3323" i="13"/>
  <c r="U3323" i="13"/>
  <c r="V3323" i="13"/>
  <c r="L3323" i="13" s="1"/>
  <c r="M3324" i="13"/>
  <c r="U3324" i="13"/>
  <c r="V3324" i="13" s="1"/>
  <c r="L3324" i="13" s="1"/>
  <c r="M3325" i="13"/>
  <c r="U3325" i="13"/>
  <c r="V3325" i="13" s="1"/>
  <c r="L3325" i="13" s="1"/>
  <c r="M3326" i="13"/>
  <c r="U3326" i="13"/>
  <c r="V3326" i="13" s="1"/>
  <c r="L3326" i="13"/>
  <c r="P3326" i="13" s="1"/>
  <c r="M3327" i="13"/>
  <c r="U3327" i="13"/>
  <c r="V3327" i="13"/>
  <c r="L3327" i="13" s="1"/>
  <c r="M3328" i="13"/>
  <c r="U3328" i="13"/>
  <c r="V3328" i="13" s="1"/>
  <c r="L3328" i="13" s="1"/>
  <c r="M3329" i="13"/>
  <c r="U3329" i="13"/>
  <c r="V3329" i="13" s="1"/>
  <c r="L3329" i="13" s="1"/>
  <c r="M3330" i="13"/>
  <c r="U3330" i="13"/>
  <c r="V3330" i="13" s="1"/>
  <c r="L3330" i="13"/>
  <c r="P3330" i="13" s="1"/>
  <c r="M3331" i="13"/>
  <c r="U3331" i="13"/>
  <c r="V3331" i="13"/>
  <c r="L3331" i="13" s="1"/>
  <c r="M3332" i="13"/>
  <c r="U3332" i="13"/>
  <c r="V3332" i="13" s="1"/>
  <c r="L3332" i="13" s="1"/>
  <c r="M3333" i="13"/>
  <c r="U3333" i="13"/>
  <c r="V3333" i="13" s="1"/>
  <c r="L3333" i="13" s="1"/>
  <c r="M3334" i="13"/>
  <c r="U3334" i="13"/>
  <c r="V3334" i="13" s="1"/>
  <c r="L3334" i="13"/>
  <c r="P3334" i="13" s="1"/>
  <c r="M3335" i="13"/>
  <c r="U3335" i="13"/>
  <c r="V3335" i="13"/>
  <c r="L3335" i="13" s="1"/>
  <c r="M3336" i="13"/>
  <c r="U3336" i="13"/>
  <c r="V3336" i="13" s="1"/>
  <c r="L3336" i="13" s="1"/>
  <c r="M3337" i="13"/>
  <c r="U3337" i="13"/>
  <c r="V3337" i="13" s="1"/>
  <c r="L3337" i="13" s="1"/>
  <c r="M3338" i="13"/>
  <c r="U3338" i="13"/>
  <c r="V3338" i="13" s="1"/>
  <c r="L3338" i="13"/>
  <c r="P3338" i="13" s="1"/>
  <c r="M3339" i="13"/>
  <c r="U3339" i="13"/>
  <c r="V3339" i="13"/>
  <c r="L3339" i="13" s="1"/>
  <c r="M3340" i="13"/>
  <c r="U3340" i="13"/>
  <c r="V3340" i="13" s="1"/>
  <c r="L3340" i="13" s="1"/>
  <c r="M3341" i="13"/>
  <c r="U3341" i="13"/>
  <c r="V3341" i="13" s="1"/>
  <c r="L3341" i="13" s="1"/>
  <c r="M3342" i="13"/>
  <c r="U3342" i="13"/>
  <c r="V3342" i="13" s="1"/>
  <c r="L3342" i="13"/>
  <c r="P3342" i="13" s="1"/>
  <c r="M3343" i="13"/>
  <c r="U3343" i="13"/>
  <c r="V3343" i="13"/>
  <c r="L3343" i="13" s="1"/>
  <c r="M3344" i="13"/>
  <c r="U3344" i="13"/>
  <c r="V3344" i="13" s="1"/>
  <c r="L3344" i="13" s="1"/>
  <c r="M3345" i="13"/>
  <c r="U3345" i="13"/>
  <c r="V3345" i="13" s="1"/>
  <c r="L3345" i="13" s="1"/>
  <c r="M3346" i="13"/>
  <c r="U3346" i="13"/>
  <c r="V3346" i="13" s="1"/>
  <c r="L3346" i="13"/>
  <c r="P3346" i="13" s="1"/>
  <c r="M3347" i="13"/>
  <c r="U3347" i="13"/>
  <c r="V3347" i="13"/>
  <c r="L3347" i="13" s="1"/>
  <c r="M3348" i="13"/>
  <c r="U3348" i="13"/>
  <c r="V3348" i="13" s="1"/>
  <c r="L3348" i="13" s="1"/>
  <c r="M3349" i="13"/>
  <c r="U3349" i="13"/>
  <c r="V3349" i="13" s="1"/>
  <c r="L3349" i="13" s="1"/>
  <c r="M3350" i="13"/>
  <c r="U3350" i="13"/>
  <c r="V3350" i="13" s="1"/>
  <c r="L3350" i="13"/>
  <c r="P3350" i="13" s="1"/>
  <c r="M3351" i="13"/>
  <c r="U3351" i="13"/>
  <c r="V3351" i="13"/>
  <c r="L3351" i="13" s="1"/>
  <c r="M3352" i="13"/>
  <c r="U3352" i="13"/>
  <c r="V3352" i="13" s="1"/>
  <c r="L3352" i="13" s="1"/>
  <c r="M3353" i="13"/>
  <c r="U3353" i="13"/>
  <c r="V3353" i="13" s="1"/>
  <c r="L3353" i="13" s="1"/>
  <c r="M3354" i="13"/>
  <c r="U3354" i="13"/>
  <c r="V3354" i="13" s="1"/>
  <c r="L3354" i="13"/>
  <c r="P3354" i="13" s="1"/>
  <c r="M3355" i="13"/>
  <c r="U3355" i="13"/>
  <c r="V3355" i="13"/>
  <c r="L3355" i="13" s="1"/>
  <c r="M3356" i="13"/>
  <c r="U3356" i="13"/>
  <c r="V3356" i="13" s="1"/>
  <c r="L3356" i="13" s="1"/>
  <c r="M3357" i="13"/>
  <c r="U3357" i="13"/>
  <c r="V3357" i="13" s="1"/>
  <c r="L3357" i="13" s="1"/>
  <c r="M3358" i="13"/>
  <c r="U3358" i="13"/>
  <c r="V3358" i="13" s="1"/>
  <c r="L3358" i="13"/>
  <c r="P3358" i="13" s="1"/>
  <c r="M3359" i="13"/>
  <c r="U3359" i="13"/>
  <c r="V3359" i="13"/>
  <c r="L3359" i="13" s="1"/>
  <c r="M3360" i="13"/>
  <c r="U3360" i="13"/>
  <c r="V3360" i="13" s="1"/>
  <c r="L3360" i="13" s="1"/>
  <c r="M3361" i="13"/>
  <c r="U3361" i="13"/>
  <c r="V3361" i="13" s="1"/>
  <c r="L3361" i="13" s="1"/>
  <c r="M3362" i="13"/>
  <c r="U3362" i="13"/>
  <c r="V3362" i="13" s="1"/>
  <c r="L3362" i="13"/>
  <c r="P3362" i="13" s="1"/>
  <c r="M3363" i="13"/>
  <c r="U3363" i="13"/>
  <c r="V3363" i="13"/>
  <c r="L3363" i="13" s="1"/>
  <c r="M3364" i="13"/>
  <c r="U3364" i="13"/>
  <c r="V3364" i="13" s="1"/>
  <c r="L3364" i="13" s="1"/>
  <c r="M3365" i="13"/>
  <c r="U3365" i="13"/>
  <c r="V3365" i="13" s="1"/>
  <c r="L3365" i="13" s="1"/>
  <c r="M3366" i="13"/>
  <c r="U3366" i="13"/>
  <c r="V3366" i="13" s="1"/>
  <c r="L3366" i="13"/>
  <c r="P3366" i="13" s="1"/>
  <c r="M3367" i="13"/>
  <c r="U3367" i="13"/>
  <c r="V3367" i="13"/>
  <c r="L3367" i="13" s="1"/>
  <c r="M3368" i="13"/>
  <c r="U3368" i="13"/>
  <c r="V3368" i="13" s="1"/>
  <c r="L3368" i="13" s="1"/>
  <c r="M3369" i="13"/>
  <c r="U3369" i="13"/>
  <c r="V3369" i="13" s="1"/>
  <c r="L3369" i="13" s="1"/>
  <c r="M3370" i="13"/>
  <c r="U3370" i="13"/>
  <c r="V3370" i="13" s="1"/>
  <c r="L3370" i="13"/>
  <c r="P3370" i="13" s="1"/>
  <c r="M3371" i="13"/>
  <c r="U3371" i="13"/>
  <c r="V3371" i="13"/>
  <c r="L3371" i="13" s="1"/>
  <c r="M3372" i="13"/>
  <c r="U3372" i="13"/>
  <c r="V3372" i="13" s="1"/>
  <c r="L3372" i="13" s="1"/>
  <c r="M3373" i="13"/>
  <c r="U3373" i="13"/>
  <c r="V3373" i="13" s="1"/>
  <c r="L3373" i="13" s="1"/>
  <c r="M3374" i="13"/>
  <c r="U3374" i="13"/>
  <c r="V3374" i="13" s="1"/>
  <c r="L3374" i="13"/>
  <c r="P3374" i="13" s="1"/>
  <c r="M3375" i="13"/>
  <c r="U3375" i="13"/>
  <c r="V3375" i="13"/>
  <c r="L3375" i="13" s="1"/>
  <c r="M3376" i="13"/>
  <c r="U3376" i="13"/>
  <c r="V3376" i="13" s="1"/>
  <c r="L3376" i="13" s="1"/>
  <c r="M3377" i="13"/>
  <c r="U3377" i="13"/>
  <c r="V3377" i="13" s="1"/>
  <c r="L3377" i="13" s="1"/>
  <c r="M3378" i="13"/>
  <c r="U3378" i="13"/>
  <c r="V3378" i="13" s="1"/>
  <c r="L3378" i="13"/>
  <c r="P3378" i="13" s="1"/>
  <c r="M3379" i="13"/>
  <c r="U3379" i="13"/>
  <c r="V3379" i="13"/>
  <c r="L3379" i="13" s="1"/>
  <c r="M3380" i="13"/>
  <c r="U3380" i="13"/>
  <c r="V3380" i="13" s="1"/>
  <c r="L3380" i="13" s="1"/>
  <c r="M3381" i="13"/>
  <c r="U3381" i="13"/>
  <c r="V3381" i="13" s="1"/>
  <c r="L3381" i="13" s="1"/>
  <c r="M3382" i="13"/>
  <c r="U3382" i="13"/>
  <c r="V3382" i="13" s="1"/>
  <c r="L3382" i="13"/>
  <c r="P3382" i="13" s="1"/>
  <c r="M3383" i="13"/>
  <c r="U3383" i="13"/>
  <c r="V3383" i="13"/>
  <c r="L3383" i="13" s="1"/>
  <c r="M3384" i="13"/>
  <c r="U3384" i="13"/>
  <c r="V3384" i="13" s="1"/>
  <c r="L3384" i="13" s="1"/>
  <c r="M3385" i="13"/>
  <c r="U3385" i="13"/>
  <c r="V3385" i="13" s="1"/>
  <c r="L3385" i="13" s="1"/>
  <c r="M3386" i="13"/>
  <c r="U3386" i="13"/>
  <c r="V3386" i="13" s="1"/>
  <c r="L3386" i="13"/>
  <c r="P3386" i="13" s="1"/>
  <c r="M3387" i="13"/>
  <c r="U3387" i="13"/>
  <c r="V3387" i="13"/>
  <c r="L3387" i="13" s="1"/>
  <c r="M3388" i="13"/>
  <c r="U3388" i="13"/>
  <c r="V3388" i="13" s="1"/>
  <c r="L3388" i="13" s="1"/>
  <c r="M3389" i="13"/>
  <c r="U3389" i="13"/>
  <c r="V3389" i="13" s="1"/>
  <c r="L3389" i="13" s="1"/>
  <c r="M3390" i="13"/>
  <c r="U3390" i="13"/>
  <c r="V3390" i="13" s="1"/>
  <c r="L3390" i="13"/>
  <c r="P3390" i="13" s="1"/>
  <c r="M3391" i="13"/>
  <c r="U3391" i="13"/>
  <c r="V3391" i="13"/>
  <c r="L3391" i="13" s="1"/>
  <c r="M3392" i="13"/>
  <c r="U3392" i="13"/>
  <c r="V3392" i="13" s="1"/>
  <c r="L3392" i="13" s="1"/>
  <c r="M3393" i="13"/>
  <c r="U3393" i="13"/>
  <c r="V3393" i="13" s="1"/>
  <c r="L3393" i="13" s="1"/>
  <c r="M3394" i="13"/>
  <c r="U3394" i="13"/>
  <c r="V3394" i="13" s="1"/>
  <c r="L3394" i="13"/>
  <c r="P3394" i="13" s="1"/>
  <c r="M3395" i="13"/>
  <c r="U3395" i="13"/>
  <c r="V3395" i="13"/>
  <c r="L3395" i="13" s="1"/>
  <c r="M3396" i="13"/>
  <c r="U3396" i="13"/>
  <c r="V3396" i="13" s="1"/>
  <c r="L3396" i="13" s="1"/>
  <c r="M3397" i="13"/>
  <c r="U3397" i="13"/>
  <c r="V3397" i="13" s="1"/>
  <c r="L3397" i="13" s="1"/>
  <c r="M3398" i="13"/>
  <c r="U3398" i="13"/>
  <c r="V3398" i="13" s="1"/>
  <c r="L3398" i="13"/>
  <c r="P3398" i="13" s="1"/>
  <c r="M3399" i="13"/>
  <c r="U3399" i="13"/>
  <c r="V3399" i="13"/>
  <c r="L3399" i="13" s="1"/>
  <c r="M3400" i="13"/>
  <c r="U3400" i="13"/>
  <c r="V3400" i="13" s="1"/>
  <c r="L3400" i="13" s="1"/>
  <c r="M3401" i="13"/>
  <c r="U3401" i="13"/>
  <c r="V3401" i="13" s="1"/>
  <c r="L3401" i="13" s="1"/>
  <c r="M3402" i="13"/>
  <c r="U3402" i="13"/>
  <c r="V3402" i="13" s="1"/>
  <c r="L3402" i="13"/>
  <c r="P3402" i="13" s="1"/>
  <c r="M3403" i="13"/>
  <c r="U3403" i="13"/>
  <c r="V3403" i="13"/>
  <c r="L3403" i="13" s="1"/>
  <c r="M3404" i="13"/>
  <c r="U3404" i="13"/>
  <c r="V3404" i="13" s="1"/>
  <c r="L3404" i="13" s="1"/>
  <c r="M3405" i="13"/>
  <c r="U3405" i="13"/>
  <c r="V3405" i="13" s="1"/>
  <c r="L3405" i="13" s="1"/>
  <c r="M3406" i="13"/>
  <c r="U3406" i="13"/>
  <c r="V3406" i="13" s="1"/>
  <c r="L3406" i="13"/>
  <c r="P3406" i="13" s="1"/>
  <c r="M3407" i="13"/>
  <c r="U3407" i="13"/>
  <c r="V3407" i="13"/>
  <c r="L3407" i="13" s="1"/>
  <c r="M3408" i="13"/>
  <c r="U3408" i="13"/>
  <c r="V3408" i="13" s="1"/>
  <c r="L3408" i="13" s="1"/>
  <c r="M3409" i="13"/>
  <c r="U3409" i="13"/>
  <c r="V3409" i="13" s="1"/>
  <c r="L3409" i="13" s="1"/>
  <c r="M3410" i="13"/>
  <c r="U3410" i="13"/>
  <c r="V3410" i="13" s="1"/>
  <c r="L3410" i="13"/>
  <c r="P3410" i="13" s="1"/>
  <c r="M3411" i="13"/>
  <c r="U3411" i="13"/>
  <c r="V3411" i="13"/>
  <c r="L3411" i="13" s="1"/>
  <c r="M3412" i="13"/>
  <c r="U3412" i="13"/>
  <c r="V3412" i="13" s="1"/>
  <c r="L3412" i="13" s="1"/>
  <c r="M3413" i="13"/>
  <c r="U3413" i="13"/>
  <c r="V3413" i="13" s="1"/>
  <c r="L3413" i="13" s="1"/>
  <c r="M3414" i="13"/>
  <c r="U3414" i="13"/>
  <c r="V3414" i="13" s="1"/>
  <c r="L3414" i="13"/>
  <c r="P3414" i="13" s="1"/>
  <c r="M3415" i="13"/>
  <c r="U3415" i="13"/>
  <c r="V3415" i="13"/>
  <c r="L3415" i="13" s="1"/>
  <c r="M3416" i="13"/>
  <c r="U3416" i="13"/>
  <c r="V3416" i="13" s="1"/>
  <c r="L3416" i="13" s="1"/>
  <c r="M3417" i="13"/>
  <c r="U3417" i="13"/>
  <c r="V3417" i="13" s="1"/>
  <c r="L3417" i="13" s="1"/>
  <c r="M3418" i="13"/>
  <c r="U3418" i="13"/>
  <c r="V3418" i="13" s="1"/>
  <c r="L3418" i="13"/>
  <c r="P3418" i="13" s="1"/>
  <c r="M3419" i="13"/>
  <c r="U3419" i="13"/>
  <c r="V3419" i="13"/>
  <c r="L3419" i="13" s="1"/>
  <c r="M3420" i="13"/>
  <c r="U3420" i="13"/>
  <c r="V3420" i="13" s="1"/>
  <c r="L3420" i="13" s="1"/>
  <c r="M3421" i="13"/>
  <c r="U3421" i="13"/>
  <c r="V3421" i="13" s="1"/>
  <c r="L3421" i="13" s="1"/>
  <c r="M3422" i="13"/>
  <c r="U3422" i="13"/>
  <c r="V3422" i="13" s="1"/>
  <c r="L3422" i="13"/>
  <c r="P3422" i="13" s="1"/>
  <c r="M3423" i="13"/>
  <c r="U3423" i="13"/>
  <c r="V3423" i="13"/>
  <c r="L3423" i="13" s="1"/>
  <c r="M3424" i="13"/>
  <c r="U3424" i="13"/>
  <c r="V3424" i="13" s="1"/>
  <c r="L3424" i="13" s="1"/>
  <c r="M3425" i="13"/>
  <c r="U3425" i="13"/>
  <c r="V3425" i="13" s="1"/>
  <c r="L3425" i="13" s="1"/>
  <c r="M3426" i="13"/>
  <c r="U3426" i="13"/>
  <c r="V3426" i="13" s="1"/>
  <c r="L3426" i="13"/>
  <c r="P3426" i="13" s="1"/>
  <c r="M3427" i="13"/>
  <c r="U3427" i="13"/>
  <c r="V3427" i="13"/>
  <c r="L3427" i="13" s="1"/>
  <c r="M3428" i="13"/>
  <c r="U3428" i="13"/>
  <c r="V3428" i="13" s="1"/>
  <c r="L3428" i="13" s="1"/>
  <c r="M3429" i="13"/>
  <c r="U3429" i="13"/>
  <c r="V3429" i="13" s="1"/>
  <c r="L3429" i="13" s="1"/>
  <c r="M3430" i="13"/>
  <c r="U3430" i="13"/>
  <c r="V3430" i="13" s="1"/>
  <c r="L3430" i="13"/>
  <c r="P3430" i="13" s="1"/>
  <c r="M3431" i="13"/>
  <c r="U3431" i="13"/>
  <c r="V3431" i="13"/>
  <c r="L3431" i="13" s="1"/>
  <c r="M3432" i="13"/>
  <c r="U3432" i="13"/>
  <c r="V3432" i="13" s="1"/>
  <c r="L3432" i="13" s="1"/>
  <c r="M3433" i="13"/>
  <c r="U3433" i="13"/>
  <c r="V3433" i="13" s="1"/>
  <c r="L3433" i="13" s="1"/>
  <c r="M3434" i="13"/>
  <c r="U3434" i="13"/>
  <c r="V3434" i="13" s="1"/>
  <c r="L3434" i="13"/>
  <c r="P3434" i="13" s="1"/>
  <c r="M3435" i="13"/>
  <c r="U3435" i="13"/>
  <c r="V3435" i="13"/>
  <c r="L3435" i="13" s="1"/>
  <c r="M3436" i="13"/>
  <c r="U3436" i="13"/>
  <c r="V3436" i="13" s="1"/>
  <c r="L3436" i="13" s="1"/>
  <c r="M3437" i="13"/>
  <c r="U3437" i="13"/>
  <c r="V3437" i="13" s="1"/>
  <c r="L3437" i="13" s="1"/>
  <c r="M3438" i="13"/>
  <c r="U3438" i="13"/>
  <c r="V3438" i="13" s="1"/>
  <c r="L3438" i="13"/>
  <c r="P3438" i="13" s="1"/>
  <c r="M3439" i="13"/>
  <c r="U3439" i="13"/>
  <c r="V3439" i="13"/>
  <c r="L3439" i="13" s="1"/>
  <c r="M3440" i="13"/>
  <c r="U3440" i="13"/>
  <c r="V3440" i="13" s="1"/>
  <c r="L3440" i="13" s="1"/>
  <c r="M3441" i="13"/>
  <c r="U3441" i="13"/>
  <c r="V3441" i="13" s="1"/>
  <c r="L3441" i="13" s="1"/>
  <c r="M3442" i="13"/>
  <c r="U3442" i="13"/>
  <c r="V3442" i="13" s="1"/>
  <c r="L3442" i="13"/>
  <c r="P3442" i="13" s="1"/>
  <c r="M3443" i="13"/>
  <c r="U3443" i="13"/>
  <c r="V3443" i="13"/>
  <c r="L3443" i="13" s="1"/>
  <c r="M3444" i="13"/>
  <c r="U3444" i="13"/>
  <c r="V3444" i="13" s="1"/>
  <c r="L3444" i="13" s="1"/>
  <c r="M3445" i="13"/>
  <c r="U3445" i="13"/>
  <c r="V3445" i="13" s="1"/>
  <c r="L3445" i="13" s="1"/>
  <c r="M3446" i="13"/>
  <c r="U3446" i="13"/>
  <c r="V3446" i="13" s="1"/>
  <c r="L3446" i="13"/>
  <c r="P3446" i="13" s="1"/>
  <c r="M3447" i="13"/>
  <c r="U3447" i="13"/>
  <c r="V3447" i="13"/>
  <c r="L3447" i="13" s="1"/>
  <c r="M3448" i="13"/>
  <c r="U3448" i="13"/>
  <c r="V3448" i="13" s="1"/>
  <c r="L3448" i="13" s="1"/>
  <c r="M3449" i="13"/>
  <c r="U3449" i="13"/>
  <c r="V3449" i="13" s="1"/>
  <c r="L3449" i="13" s="1"/>
  <c r="M3450" i="13"/>
  <c r="U3450" i="13"/>
  <c r="V3450" i="13" s="1"/>
  <c r="L3450" i="13"/>
  <c r="P3450" i="13" s="1"/>
  <c r="M3451" i="13"/>
  <c r="U3451" i="13"/>
  <c r="V3451" i="13"/>
  <c r="L3451" i="13" s="1"/>
  <c r="M3452" i="13"/>
  <c r="U3452" i="13"/>
  <c r="V3452" i="13" s="1"/>
  <c r="L3452" i="13" s="1"/>
  <c r="M3453" i="13"/>
  <c r="U3453" i="13"/>
  <c r="V3453" i="13" s="1"/>
  <c r="L3453" i="13" s="1"/>
  <c r="M3454" i="13"/>
  <c r="U3454" i="13"/>
  <c r="V3454" i="13" s="1"/>
  <c r="L3454" i="13"/>
  <c r="P3454" i="13" s="1"/>
  <c r="M3455" i="13"/>
  <c r="U3455" i="13"/>
  <c r="V3455" i="13"/>
  <c r="L3455" i="13" s="1"/>
  <c r="M3456" i="13"/>
  <c r="U3456" i="13"/>
  <c r="V3456" i="13" s="1"/>
  <c r="L3456" i="13" s="1"/>
  <c r="M3457" i="13"/>
  <c r="U3457" i="13"/>
  <c r="V3457" i="13" s="1"/>
  <c r="L3457" i="13" s="1"/>
  <c r="M3458" i="13"/>
  <c r="U3458" i="13"/>
  <c r="V3458" i="13" s="1"/>
  <c r="L3458" i="13"/>
  <c r="P3458" i="13" s="1"/>
  <c r="M3459" i="13"/>
  <c r="U3459" i="13"/>
  <c r="V3459" i="13"/>
  <c r="L3459" i="13" s="1"/>
  <c r="M3460" i="13"/>
  <c r="U3460" i="13"/>
  <c r="V3460" i="13" s="1"/>
  <c r="L3460" i="13" s="1"/>
  <c r="M3461" i="13"/>
  <c r="U3461" i="13"/>
  <c r="V3461" i="13" s="1"/>
  <c r="L3461" i="13" s="1"/>
  <c r="M3462" i="13"/>
  <c r="U3462" i="13"/>
  <c r="V3462" i="13" s="1"/>
  <c r="L3462" i="13"/>
  <c r="P3462" i="13" s="1"/>
  <c r="M3463" i="13"/>
  <c r="U3463" i="13"/>
  <c r="V3463" i="13"/>
  <c r="L3463" i="13" s="1"/>
  <c r="M3464" i="13"/>
  <c r="U3464" i="13"/>
  <c r="V3464" i="13" s="1"/>
  <c r="L3464" i="13" s="1"/>
  <c r="M3465" i="13"/>
  <c r="U3465" i="13"/>
  <c r="V3465" i="13" s="1"/>
  <c r="L3465" i="13" s="1"/>
  <c r="M3466" i="13"/>
  <c r="U3466" i="13"/>
  <c r="V3466" i="13" s="1"/>
  <c r="L3466" i="13"/>
  <c r="P3466" i="13" s="1"/>
  <c r="M3467" i="13"/>
  <c r="U3467" i="13"/>
  <c r="V3467" i="13"/>
  <c r="L3467" i="13" s="1"/>
  <c r="M3468" i="13"/>
  <c r="U3468" i="13"/>
  <c r="V3468" i="13" s="1"/>
  <c r="L3468" i="13" s="1"/>
  <c r="M3469" i="13"/>
  <c r="U3469" i="13"/>
  <c r="V3469" i="13" s="1"/>
  <c r="L3469" i="13" s="1"/>
  <c r="M3470" i="13"/>
  <c r="U3470" i="13"/>
  <c r="V3470" i="13" s="1"/>
  <c r="L3470" i="13"/>
  <c r="P3470" i="13" s="1"/>
  <c r="M3471" i="13"/>
  <c r="U3471" i="13"/>
  <c r="V3471" i="13"/>
  <c r="L3471" i="13" s="1"/>
  <c r="M3472" i="13"/>
  <c r="U3472" i="13"/>
  <c r="V3472" i="13" s="1"/>
  <c r="L3472" i="13" s="1"/>
  <c r="M3473" i="13"/>
  <c r="U3473" i="13"/>
  <c r="V3473" i="13" s="1"/>
  <c r="L3473" i="13" s="1"/>
  <c r="M3474" i="13"/>
  <c r="U3474" i="13"/>
  <c r="V3474" i="13" s="1"/>
  <c r="L3474" i="13"/>
  <c r="P3474" i="13" s="1"/>
  <c r="M3475" i="13"/>
  <c r="U3475" i="13"/>
  <c r="V3475" i="13"/>
  <c r="L3475" i="13" s="1"/>
  <c r="M3476" i="13"/>
  <c r="U3476" i="13"/>
  <c r="V3476" i="13" s="1"/>
  <c r="L3476" i="13" s="1"/>
  <c r="M3477" i="13"/>
  <c r="U3477" i="13"/>
  <c r="V3477" i="13" s="1"/>
  <c r="L3477" i="13" s="1"/>
  <c r="M3478" i="13"/>
  <c r="U3478" i="13"/>
  <c r="V3478" i="13" s="1"/>
  <c r="L3478" i="13"/>
  <c r="P3478" i="13" s="1"/>
  <c r="M3479" i="13"/>
  <c r="U3479" i="13"/>
  <c r="V3479" i="13"/>
  <c r="L3479" i="13" s="1"/>
  <c r="M3480" i="13"/>
  <c r="U3480" i="13"/>
  <c r="V3480" i="13" s="1"/>
  <c r="L3480" i="13" s="1"/>
  <c r="M3481" i="13"/>
  <c r="U3481" i="13"/>
  <c r="V3481" i="13" s="1"/>
  <c r="L3481" i="13" s="1"/>
  <c r="M3482" i="13"/>
  <c r="U3482" i="13"/>
  <c r="V3482" i="13" s="1"/>
  <c r="L3482" i="13"/>
  <c r="P3482" i="13" s="1"/>
  <c r="M3483" i="13"/>
  <c r="U3483" i="13"/>
  <c r="V3483" i="13"/>
  <c r="L3483" i="13" s="1"/>
  <c r="M3484" i="13"/>
  <c r="U3484" i="13"/>
  <c r="V3484" i="13" s="1"/>
  <c r="L3484" i="13" s="1"/>
  <c r="M3485" i="13"/>
  <c r="U3485" i="13"/>
  <c r="V3485" i="13" s="1"/>
  <c r="L3485" i="13" s="1"/>
  <c r="M3486" i="13"/>
  <c r="U3486" i="13"/>
  <c r="V3486" i="13" s="1"/>
  <c r="L3486" i="13"/>
  <c r="P3486" i="13" s="1"/>
  <c r="M3487" i="13"/>
  <c r="U3487" i="13"/>
  <c r="V3487" i="13"/>
  <c r="L3487" i="13" s="1"/>
  <c r="M3488" i="13"/>
  <c r="U3488" i="13"/>
  <c r="V3488" i="13" s="1"/>
  <c r="L3488" i="13" s="1"/>
  <c r="M3489" i="13"/>
  <c r="U3489" i="13"/>
  <c r="V3489" i="13" s="1"/>
  <c r="L3489" i="13" s="1"/>
  <c r="M3490" i="13"/>
  <c r="U3490" i="13"/>
  <c r="V3490" i="13" s="1"/>
  <c r="L3490" i="13"/>
  <c r="P3490" i="13" s="1"/>
  <c r="M3491" i="13"/>
  <c r="U3491" i="13"/>
  <c r="V3491" i="13"/>
  <c r="L3491" i="13" s="1"/>
  <c r="M3492" i="13"/>
  <c r="U3492" i="13"/>
  <c r="V3492" i="13" s="1"/>
  <c r="L3492" i="13" s="1"/>
  <c r="M3493" i="13"/>
  <c r="U3493" i="13"/>
  <c r="V3493" i="13" s="1"/>
  <c r="L3493" i="13" s="1"/>
  <c r="M3494" i="13"/>
  <c r="U3494" i="13"/>
  <c r="V3494" i="13" s="1"/>
  <c r="L3494" i="13"/>
  <c r="P3494" i="13" s="1"/>
  <c r="M3495" i="13"/>
  <c r="U3495" i="13"/>
  <c r="V3495" i="13"/>
  <c r="L3495" i="13" s="1"/>
  <c r="M3496" i="13"/>
  <c r="U3496" i="13"/>
  <c r="V3496" i="13" s="1"/>
  <c r="L3496" i="13" s="1"/>
  <c r="M3497" i="13"/>
  <c r="U3497" i="13"/>
  <c r="V3497" i="13" s="1"/>
  <c r="L3497" i="13" s="1"/>
  <c r="M3498" i="13"/>
  <c r="U3498" i="13"/>
  <c r="V3498" i="13" s="1"/>
  <c r="L3498" i="13"/>
  <c r="P3498" i="13" s="1"/>
  <c r="M3499" i="13"/>
  <c r="U3499" i="13"/>
  <c r="V3499" i="13"/>
  <c r="L3499" i="13" s="1"/>
  <c r="M3500" i="13"/>
  <c r="U3500" i="13"/>
  <c r="V3500" i="13" s="1"/>
  <c r="L3500" i="13" s="1"/>
  <c r="M3501" i="13"/>
  <c r="U3501" i="13"/>
  <c r="V3501" i="13" s="1"/>
  <c r="L3501" i="13" s="1"/>
  <c r="M3502" i="13"/>
  <c r="U3502" i="13"/>
  <c r="V3502" i="13" s="1"/>
  <c r="L3502" i="13"/>
  <c r="P3502" i="13" s="1"/>
  <c r="M3503" i="13"/>
  <c r="U3503" i="13"/>
  <c r="V3503" i="13"/>
  <c r="L3503" i="13" s="1"/>
  <c r="M3504" i="13"/>
  <c r="U3504" i="13"/>
  <c r="V3504" i="13" s="1"/>
  <c r="L3504" i="13" s="1"/>
  <c r="M3505" i="13"/>
  <c r="U3505" i="13"/>
  <c r="V3505" i="13" s="1"/>
  <c r="L3505" i="13" s="1"/>
  <c r="M3506" i="13"/>
  <c r="U3506" i="13"/>
  <c r="V3506" i="13" s="1"/>
  <c r="L3506" i="13"/>
  <c r="P3506" i="13" s="1"/>
  <c r="M3507" i="13"/>
  <c r="U3507" i="13"/>
  <c r="V3507" i="13"/>
  <c r="L3507" i="13" s="1"/>
  <c r="M3508" i="13"/>
  <c r="U3508" i="13"/>
  <c r="V3508" i="13" s="1"/>
  <c r="L3508" i="13" s="1"/>
  <c r="M3509" i="13"/>
  <c r="U3509" i="13"/>
  <c r="V3509" i="13" s="1"/>
  <c r="L3509" i="13" s="1"/>
  <c r="M3510" i="13"/>
  <c r="U3510" i="13"/>
  <c r="V3510" i="13" s="1"/>
  <c r="L3510" i="13"/>
  <c r="P3510" i="13" s="1"/>
  <c r="M3511" i="13"/>
  <c r="U3511" i="13"/>
  <c r="V3511" i="13"/>
  <c r="L3511" i="13" s="1"/>
  <c r="M3512" i="13"/>
  <c r="U3512" i="13"/>
  <c r="V3512" i="13" s="1"/>
  <c r="L3512" i="13" s="1"/>
  <c r="M3513" i="13"/>
  <c r="U3513" i="13"/>
  <c r="V3513" i="13" s="1"/>
  <c r="L3513" i="13" s="1"/>
  <c r="M3514" i="13"/>
  <c r="U3514" i="13"/>
  <c r="V3514" i="13" s="1"/>
  <c r="L3514" i="13"/>
  <c r="P3514" i="13" s="1"/>
  <c r="M3515" i="13"/>
  <c r="U3515" i="13"/>
  <c r="V3515" i="13"/>
  <c r="L3515" i="13" s="1"/>
  <c r="M3516" i="13"/>
  <c r="U3516" i="13"/>
  <c r="V3516" i="13" s="1"/>
  <c r="L3516" i="13" s="1"/>
  <c r="M3517" i="13"/>
  <c r="U3517" i="13"/>
  <c r="V3517" i="13" s="1"/>
  <c r="L3517" i="13" s="1"/>
  <c r="M3518" i="13"/>
  <c r="U3518" i="13"/>
  <c r="V3518" i="13" s="1"/>
  <c r="L3518" i="13"/>
  <c r="P3518" i="13" s="1"/>
  <c r="M3519" i="13"/>
  <c r="U3519" i="13"/>
  <c r="V3519" i="13"/>
  <c r="L3519" i="13" s="1"/>
  <c r="M3520" i="13"/>
  <c r="U3520" i="13"/>
  <c r="V3520" i="13" s="1"/>
  <c r="L3520" i="13" s="1"/>
  <c r="M3521" i="13"/>
  <c r="U3521" i="13"/>
  <c r="V3521" i="13" s="1"/>
  <c r="L3521" i="13" s="1"/>
  <c r="M3522" i="13"/>
  <c r="U3522" i="13"/>
  <c r="V3522" i="13" s="1"/>
  <c r="L3522" i="13"/>
  <c r="P3522" i="13" s="1"/>
  <c r="M3523" i="13"/>
  <c r="U3523" i="13"/>
  <c r="V3523" i="13"/>
  <c r="L3523" i="13" s="1"/>
  <c r="M3524" i="13"/>
  <c r="U3524" i="13"/>
  <c r="V3524" i="13" s="1"/>
  <c r="L3524" i="13" s="1"/>
  <c r="M3525" i="13"/>
  <c r="U3525" i="13"/>
  <c r="V3525" i="13" s="1"/>
  <c r="L3525" i="13" s="1"/>
  <c r="M3526" i="13"/>
  <c r="U3526" i="13"/>
  <c r="V3526" i="13" s="1"/>
  <c r="L3526" i="13"/>
  <c r="P3526" i="13" s="1"/>
  <c r="M3527" i="13"/>
  <c r="U3527" i="13"/>
  <c r="V3527" i="13"/>
  <c r="L3527" i="13" s="1"/>
  <c r="M3528" i="13"/>
  <c r="U3528" i="13"/>
  <c r="V3528" i="13" s="1"/>
  <c r="L3528" i="13" s="1"/>
  <c r="M3529" i="13"/>
  <c r="U3529" i="13"/>
  <c r="V3529" i="13" s="1"/>
  <c r="L3529" i="13" s="1"/>
  <c r="M3530" i="13"/>
  <c r="U3530" i="13"/>
  <c r="V3530" i="13" s="1"/>
  <c r="L3530" i="13"/>
  <c r="P3530" i="13" s="1"/>
  <c r="M3531" i="13"/>
  <c r="U3531" i="13"/>
  <c r="V3531" i="13"/>
  <c r="L3531" i="13" s="1"/>
  <c r="M3532" i="13"/>
  <c r="U3532" i="13"/>
  <c r="V3532" i="13" s="1"/>
  <c r="L3532" i="13" s="1"/>
  <c r="M3533" i="13"/>
  <c r="U3533" i="13"/>
  <c r="V3533" i="13" s="1"/>
  <c r="L3533" i="13" s="1"/>
  <c r="M3534" i="13"/>
  <c r="U3534" i="13"/>
  <c r="V3534" i="13" s="1"/>
  <c r="L3534" i="13"/>
  <c r="P3534" i="13" s="1"/>
  <c r="M3535" i="13"/>
  <c r="U3535" i="13"/>
  <c r="V3535" i="13"/>
  <c r="L3535" i="13" s="1"/>
  <c r="M3536" i="13"/>
  <c r="U3536" i="13"/>
  <c r="V3536" i="13" s="1"/>
  <c r="L3536" i="13" s="1"/>
  <c r="M3537" i="13"/>
  <c r="U3537" i="13"/>
  <c r="V3537" i="13" s="1"/>
  <c r="L3537" i="13" s="1"/>
  <c r="M3538" i="13"/>
  <c r="U3538" i="13"/>
  <c r="V3538" i="13" s="1"/>
  <c r="L3538" i="13"/>
  <c r="P3538" i="13" s="1"/>
  <c r="M3539" i="13"/>
  <c r="U3539" i="13"/>
  <c r="V3539" i="13"/>
  <c r="L3539" i="13" s="1"/>
  <c r="M3540" i="13"/>
  <c r="U3540" i="13"/>
  <c r="V3540" i="13" s="1"/>
  <c r="L3540" i="13" s="1"/>
  <c r="M3541" i="13"/>
  <c r="U3541" i="13"/>
  <c r="V3541" i="13" s="1"/>
  <c r="L3541" i="13" s="1"/>
  <c r="M3542" i="13"/>
  <c r="U3542" i="13"/>
  <c r="V3542" i="13" s="1"/>
  <c r="L3542" i="13"/>
  <c r="P3542" i="13" s="1"/>
  <c r="M3543" i="13"/>
  <c r="U3543" i="13"/>
  <c r="V3543" i="13"/>
  <c r="L3543" i="13" s="1"/>
  <c r="M3544" i="13"/>
  <c r="U3544" i="13"/>
  <c r="V3544" i="13" s="1"/>
  <c r="L3544" i="13" s="1"/>
  <c r="M3545" i="13"/>
  <c r="U3545" i="13"/>
  <c r="V3545" i="13" s="1"/>
  <c r="L3545" i="13" s="1"/>
  <c r="M3546" i="13"/>
  <c r="U3546" i="13"/>
  <c r="V3546" i="13" s="1"/>
  <c r="L3546" i="13"/>
  <c r="P3546" i="13" s="1"/>
  <c r="M3547" i="13"/>
  <c r="U3547" i="13"/>
  <c r="V3547" i="13"/>
  <c r="L3547" i="13" s="1"/>
  <c r="M3548" i="13"/>
  <c r="U3548" i="13"/>
  <c r="V3548" i="13" s="1"/>
  <c r="L3548" i="13" s="1"/>
  <c r="M3549" i="13"/>
  <c r="U3549" i="13"/>
  <c r="V3549" i="13" s="1"/>
  <c r="L3549" i="13" s="1"/>
  <c r="M3550" i="13"/>
  <c r="U3550" i="13"/>
  <c r="V3550" i="13" s="1"/>
  <c r="L3550" i="13"/>
  <c r="P3550" i="13" s="1"/>
  <c r="M3551" i="13"/>
  <c r="U3551" i="13"/>
  <c r="V3551" i="13"/>
  <c r="L3551" i="13" s="1"/>
  <c r="M3552" i="13"/>
  <c r="U3552" i="13"/>
  <c r="V3552" i="13" s="1"/>
  <c r="L3552" i="13" s="1"/>
  <c r="M3553" i="13"/>
  <c r="U3553" i="13"/>
  <c r="V3553" i="13" s="1"/>
  <c r="L3553" i="13" s="1"/>
  <c r="M3554" i="13"/>
  <c r="U3554" i="13"/>
  <c r="V3554" i="13" s="1"/>
  <c r="L3554" i="13"/>
  <c r="P3554" i="13" s="1"/>
  <c r="M3555" i="13"/>
  <c r="U3555" i="13"/>
  <c r="V3555" i="13"/>
  <c r="L3555" i="13" s="1"/>
  <c r="M3556" i="13"/>
  <c r="U3556" i="13"/>
  <c r="V3556" i="13" s="1"/>
  <c r="L3556" i="13" s="1"/>
  <c r="M3557" i="13"/>
  <c r="U3557" i="13"/>
  <c r="V3557" i="13" s="1"/>
  <c r="L3557" i="13" s="1"/>
  <c r="M3558" i="13"/>
  <c r="U3558" i="13"/>
  <c r="V3558" i="13" s="1"/>
  <c r="L3558" i="13"/>
  <c r="P3558" i="13" s="1"/>
  <c r="M3559" i="13"/>
  <c r="U3559" i="13"/>
  <c r="V3559" i="13"/>
  <c r="L3559" i="13" s="1"/>
  <c r="M3560" i="13"/>
  <c r="U3560" i="13"/>
  <c r="V3560" i="13" s="1"/>
  <c r="L3560" i="13" s="1"/>
  <c r="M3561" i="13"/>
  <c r="U3561" i="13"/>
  <c r="V3561" i="13" s="1"/>
  <c r="L3561" i="13" s="1"/>
  <c r="M3562" i="13"/>
  <c r="U3562" i="13"/>
  <c r="V3562" i="13" s="1"/>
  <c r="L3562" i="13"/>
  <c r="P3562" i="13" s="1"/>
  <c r="M3563" i="13"/>
  <c r="U3563" i="13"/>
  <c r="V3563" i="13"/>
  <c r="L3563" i="13" s="1"/>
  <c r="M3564" i="13"/>
  <c r="U3564" i="13"/>
  <c r="V3564" i="13" s="1"/>
  <c r="L3564" i="13" s="1"/>
  <c r="M3565" i="13"/>
  <c r="U3565" i="13"/>
  <c r="V3565" i="13" s="1"/>
  <c r="L3565" i="13" s="1"/>
  <c r="M3566" i="13"/>
  <c r="U3566" i="13"/>
  <c r="V3566" i="13" s="1"/>
  <c r="L3566" i="13"/>
  <c r="P3566" i="13" s="1"/>
  <c r="M3567" i="13"/>
  <c r="U3567" i="13"/>
  <c r="V3567" i="13"/>
  <c r="L3567" i="13" s="1"/>
  <c r="M3568" i="13"/>
  <c r="U3568" i="13"/>
  <c r="V3568" i="13" s="1"/>
  <c r="L3568" i="13" s="1"/>
  <c r="M3569" i="13"/>
  <c r="U3569" i="13"/>
  <c r="V3569" i="13" s="1"/>
  <c r="L3569" i="13" s="1"/>
  <c r="M3570" i="13"/>
  <c r="U3570" i="13"/>
  <c r="V3570" i="13" s="1"/>
  <c r="L3570" i="13"/>
  <c r="P3570" i="13" s="1"/>
  <c r="M3571" i="13"/>
  <c r="U3571" i="13"/>
  <c r="V3571" i="13"/>
  <c r="L3571" i="13" s="1"/>
  <c r="M3572" i="13"/>
  <c r="U3572" i="13"/>
  <c r="V3572" i="13" s="1"/>
  <c r="L3572" i="13" s="1"/>
  <c r="M3573" i="13"/>
  <c r="U3573" i="13"/>
  <c r="V3573" i="13" s="1"/>
  <c r="L3573" i="13" s="1"/>
  <c r="M3574" i="13"/>
  <c r="U3574" i="13"/>
  <c r="V3574" i="13" s="1"/>
  <c r="L3574" i="13"/>
  <c r="P3574" i="13" s="1"/>
  <c r="M3575" i="13"/>
  <c r="U3575" i="13"/>
  <c r="V3575" i="13"/>
  <c r="L3575" i="13" s="1"/>
  <c r="M3576" i="13"/>
  <c r="U3576" i="13"/>
  <c r="V3576" i="13" s="1"/>
  <c r="L3576" i="13" s="1"/>
  <c r="M3577" i="13"/>
  <c r="U3577" i="13"/>
  <c r="V3577" i="13" s="1"/>
  <c r="L3577" i="13" s="1"/>
  <c r="M3578" i="13"/>
  <c r="U3578" i="13"/>
  <c r="V3578" i="13" s="1"/>
  <c r="L3578" i="13"/>
  <c r="P3578" i="13" s="1"/>
  <c r="M3579" i="13"/>
  <c r="U3579" i="13"/>
  <c r="V3579" i="13"/>
  <c r="L3579" i="13" s="1"/>
  <c r="M3580" i="13"/>
  <c r="U3580" i="13"/>
  <c r="V3580" i="13" s="1"/>
  <c r="L3580" i="13" s="1"/>
  <c r="M3581" i="13"/>
  <c r="U3581" i="13"/>
  <c r="V3581" i="13" s="1"/>
  <c r="L3581" i="13" s="1"/>
  <c r="M3582" i="13"/>
  <c r="U3582" i="13"/>
  <c r="V3582" i="13" s="1"/>
  <c r="L3582" i="13"/>
  <c r="P3582" i="13" s="1"/>
  <c r="M3583" i="13"/>
  <c r="U3583" i="13"/>
  <c r="V3583" i="13"/>
  <c r="L3583" i="13" s="1"/>
  <c r="M3584" i="13"/>
  <c r="U3584" i="13"/>
  <c r="V3584" i="13" s="1"/>
  <c r="L3584" i="13" s="1"/>
  <c r="M3585" i="13"/>
  <c r="U3585" i="13"/>
  <c r="V3585" i="13" s="1"/>
  <c r="L3585" i="13" s="1"/>
  <c r="M3586" i="13"/>
  <c r="U3586" i="13"/>
  <c r="V3586" i="13" s="1"/>
  <c r="L3586" i="13"/>
  <c r="P3586" i="13" s="1"/>
  <c r="M3587" i="13"/>
  <c r="U3587" i="13"/>
  <c r="V3587" i="13"/>
  <c r="L3587" i="13" s="1"/>
  <c r="M3588" i="13"/>
  <c r="U3588" i="13"/>
  <c r="V3588" i="13" s="1"/>
  <c r="L3588" i="13" s="1"/>
  <c r="M3589" i="13"/>
  <c r="U3589" i="13"/>
  <c r="V3589" i="13" s="1"/>
  <c r="L3589" i="13" s="1"/>
  <c r="M3590" i="13"/>
  <c r="U3590" i="13"/>
  <c r="V3590" i="13" s="1"/>
  <c r="L3590" i="13"/>
  <c r="P3590" i="13" s="1"/>
  <c r="M3591" i="13"/>
  <c r="U3591" i="13"/>
  <c r="V3591" i="13"/>
  <c r="L3591" i="13" s="1"/>
  <c r="M3592" i="13"/>
  <c r="U3592" i="13"/>
  <c r="V3592" i="13" s="1"/>
  <c r="L3592" i="13" s="1"/>
  <c r="M3593" i="13"/>
  <c r="U3593" i="13"/>
  <c r="V3593" i="13" s="1"/>
  <c r="L3593" i="13" s="1"/>
  <c r="M3594" i="13"/>
  <c r="U3594" i="13"/>
  <c r="V3594" i="13" s="1"/>
  <c r="L3594" i="13"/>
  <c r="P3594" i="13" s="1"/>
  <c r="M3595" i="13"/>
  <c r="U3595" i="13"/>
  <c r="V3595" i="13"/>
  <c r="L3595" i="13" s="1"/>
  <c r="M3596" i="13"/>
  <c r="U3596" i="13"/>
  <c r="V3596" i="13" s="1"/>
  <c r="L3596" i="13" s="1"/>
  <c r="M3597" i="13"/>
  <c r="U3597" i="13"/>
  <c r="V3597" i="13" s="1"/>
  <c r="L3597" i="13" s="1"/>
  <c r="M3598" i="13"/>
  <c r="U3598" i="13"/>
  <c r="V3598" i="13" s="1"/>
  <c r="L3598" i="13"/>
  <c r="P3598" i="13" s="1"/>
  <c r="M3599" i="13"/>
  <c r="U3599" i="13"/>
  <c r="V3599" i="13"/>
  <c r="L3599" i="13" s="1"/>
  <c r="M3600" i="13"/>
  <c r="U3600" i="13"/>
  <c r="V3600" i="13" s="1"/>
  <c r="L3600" i="13" s="1"/>
  <c r="M3601" i="13"/>
  <c r="U3601" i="13"/>
  <c r="V3601" i="13" s="1"/>
  <c r="L3601" i="13" s="1"/>
  <c r="M3602" i="13"/>
  <c r="U3602" i="13"/>
  <c r="V3602" i="13" s="1"/>
  <c r="L3602" i="13"/>
  <c r="P3602" i="13" s="1"/>
  <c r="M3603" i="13"/>
  <c r="U3603" i="13"/>
  <c r="V3603" i="13"/>
  <c r="L3603" i="13" s="1"/>
  <c r="M3604" i="13"/>
  <c r="U3604" i="13"/>
  <c r="V3604" i="13" s="1"/>
  <c r="L3604" i="13" s="1"/>
  <c r="M3605" i="13"/>
  <c r="U3605" i="13"/>
  <c r="V3605" i="13" s="1"/>
  <c r="L3605" i="13" s="1"/>
  <c r="M3606" i="13"/>
  <c r="U3606" i="13"/>
  <c r="V3606" i="13" s="1"/>
  <c r="L3606" i="13"/>
  <c r="P3606" i="13" s="1"/>
  <c r="M3607" i="13"/>
  <c r="U3607" i="13"/>
  <c r="V3607" i="13"/>
  <c r="L3607" i="13" s="1"/>
  <c r="M3608" i="13"/>
  <c r="U3608" i="13"/>
  <c r="V3608" i="13" s="1"/>
  <c r="L3608" i="13" s="1"/>
  <c r="R3608" i="13" s="1"/>
  <c r="M3609" i="13"/>
  <c r="U3609" i="13"/>
  <c r="V3609" i="13" s="1"/>
  <c r="L3609" i="13" s="1"/>
  <c r="M3610" i="13"/>
  <c r="U3610" i="13"/>
  <c r="V3610" i="13" s="1"/>
  <c r="L3610" i="13"/>
  <c r="P3610" i="13" s="1"/>
  <c r="M3611" i="13"/>
  <c r="U3611" i="13"/>
  <c r="V3611" i="13"/>
  <c r="L3611" i="13" s="1"/>
  <c r="M3612" i="13"/>
  <c r="U3612" i="13"/>
  <c r="V3612" i="13" s="1"/>
  <c r="L3612" i="13" s="1"/>
  <c r="M3613" i="13"/>
  <c r="U3613" i="13"/>
  <c r="V3613" i="13" s="1"/>
  <c r="L3613" i="13" s="1"/>
  <c r="M3614" i="13"/>
  <c r="U3614" i="13"/>
  <c r="V3614" i="13" s="1"/>
  <c r="L3614" i="13"/>
  <c r="P3614" i="13" s="1"/>
  <c r="M3615" i="13"/>
  <c r="U3615" i="13"/>
  <c r="V3615" i="13"/>
  <c r="L3615" i="13" s="1"/>
  <c r="M3616" i="13"/>
  <c r="U3616" i="13"/>
  <c r="V3616" i="13" s="1"/>
  <c r="L3616" i="13" s="1"/>
  <c r="M3617" i="13"/>
  <c r="U3617" i="13"/>
  <c r="V3617" i="13" s="1"/>
  <c r="L3617" i="13" s="1"/>
  <c r="M3618" i="13"/>
  <c r="U3618" i="13"/>
  <c r="V3618" i="13" s="1"/>
  <c r="L3618" i="13"/>
  <c r="P3618" i="13" s="1"/>
  <c r="M3619" i="13"/>
  <c r="U3619" i="13"/>
  <c r="V3619" i="13"/>
  <c r="L3619" i="13" s="1"/>
  <c r="M3620" i="13"/>
  <c r="U3620" i="13"/>
  <c r="V3620" i="13" s="1"/>
  <c r="L3620" i="13" s="1"/>
  <c r="M3621" i="13"/>
  <c r="U3621" i="13"/>
  <c r="V3621" i="13" s="1"/>
  <c r="L3621" i="13" s="1"/>
  <c r="M3622" i="13"/>
  <c r="U3622" i="13"/>
  <c r="V3622" i="13" s="1"/>
  <c r="L3622" i="13"/>
  <c r="P3622" i="13" s="1"/>
  <c r="M3623" i="13"/>
  <c r="U3623" i="13"/>
  <c r="V3623" i="13"/>
  <c r="L3623" i="13" s="1"/>
  <c r="M3624" i="13"/>
  <c r="U3624" i="13"/>
  <c r="V3624" i="13" s="1"/>
  <c r="L3624" i="13" s="1"/>
  <c r="M3625" i="13"/>
  <c r="U3625" i="13"/>
  <c r="V3625" i="13" s="1"/>
  <c r="L3625" i="13" s="1"/>
  <c r="M3626" i="13"/>
  <c r="U3626" i="13"/>
  <c r="V3626" i="13" s="1"/>
  <c r="L3626" i="13"/>
  <c r="P3626" i="13" s="1"/>
  <c r="M3627" i="13"/>
  <c r="U3627" i="13"/>
  <c r="V3627" i="13"/>
  <c r="L3627" i="13" s="1"/>
  <c r="M3628" i="13"/>
  <c r="U3628" i="13"/>
  <c r="V3628" i="13" s="1"/>
  <c r="L3628" i="13" s="1"/>
  <c r="M3629" i="13"/>
  <c r="U3629" i="13"/>
  <c r="V3629" i="13" s="1"/>
  <c r="L3629" i="13" s="1"/>
  <c r="M3630" i="13"/>
  <c r="U3630" i="13"/>
  <c r="V3630" i="13" s="1"/>
  <c r="L3630" i="13"/>
  <c r="P3630" i="13" s="1"/>
  <c r="M3631" i="13"/>
  <c r="U3631" i="13"/>
  <c r="V3631" i="13"/>
  <c r="L3631" i="13" s="1"/>
  <c r="M3632" i="13"/>
  <c r="U3632" i="13"/>
  <c r="V3632" i="13" s="1"/>
  <c r="L3632" i="13" s="1"/>
  <c r="R3632" i="13" s="1"/>
  <c r="M3633" i="13"/>
  <c r="U3633" i="13"/>
  <c r="V3633" i="13" s="1"/>
  <c r="L3633" i="13" s="1"/>
  <c r="M3634" i="13"/>
  <c r="U3634" i="13"/>
  <c r="V3634" i="13" s="1"/>
  <c r="L3634" i="13"/>
  <c r="P3634" i="13" s="1"/>
  <c r="M3635" i="13"/>
  <c r="U3635" i="13"/>
  <c r="V3635" i="13"/>
  <c r="L3635" i="13" s="1"/>
  <c r="M3636" i="13"/>
  <c r="U3636" i="13"/>
  <c r="V3636" i="13" s="1"/>
  <c r="L3636" i="13" s="1"/>
  <c r="M3637" i="13"/>
  <c r="U3637" i="13"/>
  <c r="V3637" i="13" s="1"/>
  <c r="L3637" i="13" s="1"/>
  <c r="M3638" i="13"/>
  <c r="U3638" i="13"/>
  <c r="V3638" i="13" s="1"/>
  <c r="L3638" i="13"/>
  <c r="P3638" i="13" s="1"/>
  <c r="M3639" i="13"/>
  <c r="U3639" i="13"/>
  <c r="V3639" i="13"/>
  <c r="L3639" i="13" s="1"/>
  <c r="M3640" i="13"/>
  <c r="U3640" i="13"/>
  <c r="V3640" i="13" s="1"/>
  <c r="L3640" i="13" s="1"/>
  <c r="M3641" i="13"/>
  <c r="U3641" i="13"/>
  <c r="V3641" i="13" s="1"/>
  <c r="L3641" i="13" s="1"/>
  <c r="M3642" i="13"/>
  <c r="U3642" i="13"/>
  <c r="V3642" i="13" s="1"/>
  <c r="L3642" i="13"/>
  <c r="P3642" i="13" s="1"/>
  <c r="M3643" i="13"/>
  <c r="U3643" i="13"/>
  <c r="V3643" i="13"/>
  <c r="L3643" i="13" s="1"/>
  <c r="M3644" i="13"/>
  <c r="U3644" i="13"/>
  <c r="V3644" i="13" s="1"/>
  <c r="L3644" i="13" s="1"/>
  <c r="M3645" i="13"/>
  <c r="U3645" i="13"/>
  <c r="V3645" i="13" s="1"/>
  <c r="L3645" i="13" s="1"/>
  <c r="M3646" i="13"/>
  <c r="U3646" i="13"/>
  <c r="V3646" i="13" s="1"/>
  <c r="L3646" i="13"/>
  <c r="P3646" i="13" s="1"/>
  <c r="M3647" i="13"/>
  <c r="U3647" i="13"/>
  <c r="V3647" i="13"/>
  <c r="L3647" i="13" s="1"/>
  <c r="M3648" i="13"/>
  <c r="U3648" i="13"/>
  <c r="V3648" i="13" s="1"/>
  <c r="L3648" i="13" s="1"/>
  <c r="M3649" i="13"/>
  <c r="U3649" i="13"/>
  <c r="V3649" i="13" s="1"/>
  <c r="L3649" i="13" s="1"/>
  <c r="M3650" i="13"/>
  <c r="U3650" i="13"/>
  <c r="V3650" i="13" s="1"/>
  <c r="L3650" i="13"/>
  <c r="P3650" i="13" s="1"/>
  <c r="M3651" i="13"/>
  <c r="U3651" i="13"/>
  <c r="V3651" i="13"/>
  <c r="L3651" i="13" s="1"/>
  <c r="M3652" i="13"/>
  <c r="U3652" i="13"/>
  <c r="V3652" i="13" s="1"/>
  <c r="L3652" i="13" s="1"/>
  <c r="M3653" i="13"/>
  <c r="U3653" i="13"/>
  <c r="V3653" i="13" s="1"/>
  <c r="L3653" i="13" s="1"/>
  <c r="M3654" i="13"/>
  <c r="U3654" i="13"/>
  <c r="V3654" i="13" s="1"/>
  <c r="L3654" i="13"/>
  <c r="P3654" i="13" s="1"/>
  <c r="M3655" i="13"/>
  <c r="U3655" i="13"/>
  <c r="V3655" i="13"/>
  <c r="L3655" i="13" s="1"/>
  <c r="M3656" i="13"/>
  <c r="U3656" i="13"/>
  <c r="V3656" i="13" s="1"/>
  <c r="L3656" i="13" s="1"/>
  <c r="M3657" i="13"/>
  <c r="U3657" i="13"/>
  <c r="V3657" i="13" s="1"/>
  <c r="L3657" i="13" s="1"/>
  <c r="M3658" i="13"/>
  <c r="U3658" i="13"/>
  <c r="V3658" i="13" s="1"/>
  <c r="L3658" i="13"/>
  <c r="P3658" i="13" s="1"/>
  <c r="M3659" i="13"/>
  <c r="U3659" i="13"/>
  <c r="V3659" i="13"/>
  <c r="L3659" i="13" s="1"/>
  <c r="M3660" i="13"/>
  <c r="U3660" i="13"/>
  <c r="V3660" i="13" s="1"/>
  <c r="L3660" i="13" s="1"/>
  <c r="M3661" i="13"/>
  <c r="U3661" i="13"/>
  <c r="V3661" i="13" s="1"/>
  <c r="L3661" i="13" s="1"/>
  <c r="M3662" i="13"/>
  <c r="U3662" i="13"/>
  <c r="V3662" i="13" s="1"/>
  <c r="L3662" i="13"/>
  <c r="P3662" i="13" s="1"/>
  <c r="M3663" i="13"/>
  <c r="U3663" i="13"/>
  <c r="V3663" i="13"/>
  <c r="L3663" i="13" s="1"/>
  <c r="M3664" i="13"/>
  <c r="U3664" i="13"/>
  <c r="V3664" i="13" s="1"/>
  <c r="L3664" i="13" s="1"/>
  <c r="R3664" i="13" s="1"/>
  <c r="M3665" i="13"/>
  <c r="U3665" i="13"/>
  <c r="V3665" i="13" s="1"/>
  <c r="L3665" i="13" s="1"/>
  <c r="M3666" i="13"/>
  <c r="U3666" i="13"/>
  <c r="V3666" i="13" s="1"/>
  <c r="L3666" i="13"/>
  <c r="P3666" i="13" s="1"/>
  <c r="M3667" i="13"/>
  <c r="U3667" i="13"/>
  <c r="V3667" i="13"/>
  <c r="L3667" i="13" s="1"/>
  <c r="M3668" i="13"/>
  <c r="U3668" i="13"/>
  <c r="V3668" i="13" s="1"/>
  <c r="L3668" i="13" s="1"/>
  <c r="M3669" i="13"/>
  <c r="U3669" i="13"/>
  <c r="V3669" i="13" s="1"/>
  <c r="L3669" i="13" s="1"/>
  <c r="M3670" i="13"/>
  <c r="U3670" i="13"/>
  <c r="V3670" i="13" s="1"/>
  <c r="L3670" i="13"/>
  <c r="P3670" i="13" s="1"/>
  <c r="M3671" i="13"/>
  <c r="U3671" i="13"/>
  <c r="V3671" i="13"/>
  <c r="L3671" i="13" s="1"/>
  <c r="M3672" i="13"/>
  <c r="U3672" i="13"/>
  <c r="V3672" i="13" s="1"/>
  <c r="L3672" i="13" s="1"/>
  <c r="M3673" i="13"/>
  <c r="U3673" i="13"/>
  <c r="V3673" i="13" s="1"/>
  <c r="L3673" i="13" s="1"/>
  <c r="M3674" i="13"/>
  <c r="U3674" i="13"/>
  <c r="V3674" i="13" s="1"/>
  <c r="L3674" i="13"/>
  <c r="P3674" i="13" s="1"/>
  <c r="M3675" i="13"/>
  <c r="U3675" i="13"/>
  <c r="V3675" i="13"/>
  <c r="L3675" i="13" s="1"/>
  <c r="M3676" i="13"/>
  <c r="U3676" i="13"/>
  <c r="V3676" i="13" s="1"/>
  <c r="L3676" i="13" s="1"/>
  <c r="M3677" i="13"/>
  <c r="U3677" i="13"/>
  <c r="V3677" i="13" s="1"/>
  <c r="L3677" i="13" s="1"/>
  <c r="M3678" i="13"/>
  <c r="U3678" i="13"/>
  <c r="V3678" i="13" s="1"/>
  <c r="L3678" i="13"/>
  <c r="P3678" i="13" s="1"/>
  <c r="M3679" i="13"/>
  <c r="U3679" i="13"/>
  <c r="V3679" i="13"/>
  <c r="L3679" i="13" s="1"/>
  <c r="M3680" i="13"/>
  <c r="U3680" i="13"/>
  <c r="V3680" i="13" s="1"/>
  <c r="L3680" i="13" s="1"/>
  <c r="M3681" i="13"/>
  <c r="U3681" i="13"/>
  <c r="V3681" i="13" s="1"/>
  <c r="L3681" i="13" s="1"/>
  <c r="M3682" i="13"/>
  <c r="U3682" i="13"/>
  <c r="V3682" i="13" s="1"/>
  <c r="L3682" i="13"/>
  <c r="P3682" i="13" s="1"/>
  <c r="M3683" i="13"/>
  <c r="U3683" i="13"/>
  <c r="V3683" i="13"/>
  <c r="L3683" i="13" s="1"/>
  <c r="M3684" i="13"/>
  <c r="U3684" i="13"/>
  <c r="V3684" i="13" s="1"/>
  <c r="L3684" i="13" s="1"/>
  <c r="M3685" i="13"/>
  <c r="U3685" i="13"/>
  <c r="V3685" i="13" s="1"/>
  <c r="L3685" i="13" s="1"/>
  <c r="M3686" i="13"/>
  <c r="U3686" i="13"/>
  <c r="V3686" i="13" s="1"/>
  <c r="L3686" i="13"/>
  <c r="P3686" i="13" s="1"/>
  <c r="M3687" i="13"/>
  <c r="U3687" i="13"/>
  <c r="V3687" i="13"/>
  <c r="L3687" i="13" s="1"/>
  <c r="M3688" i="13"/>
  <c r="U3688" i="13"/>
  <c r="V3688" i="13" s="1"/>
  <c r="L3688" i="13" s="1"/>
  <c r="M3689" i="13"/>
  <c r="U3689" i="13"/>
  <c r="V3689" i="13" s="1"/>
  <c r="L3689" i="13" s="1"/>
  <c r="M3690" i="13"/>
  <c r="U3690" i="13"/>
  <c r="V3690" i="13" s="1"/>
  <c r="L3690" i="13"/>
  <c r="P3690" i="13" s="1"/>
  <c r="M3691" i="13"/>
  <c r="U3691" i="13"/>
  <c r="V3691" i="13"/>
  <c r="L3691" i="13" s="1"/>
  <c r="M3692" i="13"/>
  <c r="U3692" i="13"/>
  <c r="V3692" i="13" s="1"/>
  <c r="L3692" i="13" s="1"/>
  <c r="M3693" i="13"/>
  <c r="U3693" i="13"/>
  <c r="V3693" i="13" s="1"/>
  <c r="L3693" i="13" s="1"/>
  <c r="M3694" i="13"/>
  <c r="U3694" i="13"/>
  <c r="V3694" i="13" s="1"/>
  <c r="L3694" i="13"/>
  <c r="P3694" i="13" s="1"/>
  <c r="M3695" i="13"/>
  <c r="U3695" i="13"/>
  <c r="V3695" i="13"/>
  <c r="L3695" i="13" s="1"/>
  <c r="M3696" i="13"/>
  <c r="U3696" i="13"/>
  <c r="V3696" i="13" s="1"/>
  <c r="L3696" i="13" s="1"/>
  <c r="M3697" i="13"/>
  <c r="U3697" i="13"/>
  <c r="V3697" i="13" s="1"/>
  <c r="L3697" i="13" s="1"/>
  <c r="M3698" i="13"/>
  <c r="U3698" i="13"/>
  <c r="V3698" i="13" s="1"/>
  <c r="L3698" i="13"/>
  <c r="P3698" i="13" s="1"/>
  <c r="M3699" i="13"/>
  <c r="U3699" i="13"/>
  <c r="V3699" i="13"/>
  <c r="L3699" i="13" s="1"/>
  <c r="M3700" i="13"/>
  <c r="U3700" i="13"/>
  <c r="V3700" i="13" s="1"/>
  <c r="L3700" i="13" s="1"/>
  <c r="M3701" i="13"/>
  <c r="U3701" i="13"/>
  <c r="V3701" i="13" s="1"/>
  <c r="L3701" i="13" s="1"/>
  <c r="M3702" i="13"/>
  <c r="U3702" i="13"/>
  <c r="V3702" i="13" s="1"/>
  <c r="L3702" i="13"/>
  <c r="P3702" i="13" s="1"/>
  <c r="M3703" i="13"/>
  <c r="U3703" i="13"/>
  <c r="V3703" i="13"/>
  <c r="L3703" i="13" s="1"/>
  <c r="M3704" i="13"/>
  <c r="U3704" i="13"/>
  <c r="V3704" i="13" s="1"/>
  <c r="L3704" i="13" s="1"/>
  <c r="M3705" i="13"/>
  <c r="U3705" i="13"/>
  <c r="V3705" i="13" s="1"/>
  <c r="L3705" i="13" s="1"/>
  <c r="M3706" i="13"/>
  <c r="U3706" i="13"/>
  <c r="V3706" i="13" s="1"/>
  <c r="L3706" i="13"/>
  <c r="P3706" i="13" s="1"/>
  <c r="M3707" i="13"/>
  <c r="U3707" i="13"/>
  <c r="V3707" i="13"/>
  <c r="L3707" i="13" s="1"/>
  <c r="M3708" i="13"/>
  <c r="U3708" i="13"/>
  <c r="V3708" i="13" s="1"/>
  <c r="L3708" i="13" s="1"/>
  <c r="M3709" i="13"/>
  <c r="U3709" i="13"/>
  <c r="V3709" i="13" s="1"/>
  <c r="L3709" i="13" s="1"/>
  <c r="M3710" i="13"/>
  <c r="U3710" i="13"/>
  <c r="V3710" i="13" s="1"/>
  <c r="L3710" i="13"/>
  <c r="P3710" i="13" s="1"/>
  <c r="M3711" i="13"/>
  <c r="U3711" i="13"/>
  <c r="V3711" i="13"/>
  <c r="L3711" i="13" s="1"/>
  <c r="M3712" i="13"/>
  <c r="U3712" i="13"/>
  <c r="V3712" i="13" s="1"/>
  <c r="L3712" i="13" s="1"/>
  <c r="M3713" i="13"/>
  <c r="U3713" i="13"/>
  <c r="V3713" i="13" s="1"/>
  <c r="L3713" i="13" s="1"/>
  <c r="M3714" i="13"/>
  <c r="U3714" i="13"/>
  <c r="V3714" i="13" s="1"/>
  <c r="L3714" i="13"/>
  <c r="P3714" i="13" s="1"/>
  <c r="M3715" i="13"/>
  <c r="U3715" i="13"/>
  <c r="V3715" i="13"/>
  <c r="L3715" i="13" s="1"/>
  <c r="M3716" i="13"/>
  <c r="U3716" i="13"/>
  <c r="V3716" i="13" s="1"/>
  <c r="L3716" i="13" s="1"/>
  <c r="M3717" i="13"/>
  <c r="U3717" i="13"/>
  <c r="V3717" i="13" s="1"/>
  <c r="L3717" i="13" s="1"/>
  <c r="M3718" i="13"/>
  <c r="U3718" i="13"/>
  <c r="V3718" i="13" s="1"/>
  <c r="L3718" i="13"/>
  <c r="P3718" i="13" s="1"/>
  <c r="M3719" i="13"/>
  <c r="U3719" i="13"/>
  <c r="V3719" i="13"/>
  <c r="L3719" i="13" s="1"/>
  <c r="M3720" i="13"/>
  <c r="U3720" i="13"/>
  <c r="V3720" i="13" s="1"/>
  <c r="L3720" i="13" s="1"/>
  <c r="M3721" i="13"/>
  <c r="U3721" i="13"/>
  <c r="V3721" i="13" s="1"/>
  <c r="L3721" i="13" s="1"/>
  <c r="M3722" i="13"/>
  <c r="U3722" i="13"/>
  <c r="V3722" i="13" s="1"/>
  <c r="L3722" i="13"/>
  <c r="P3722" i="13" s="1"/>
  <c r="M3723" i="13"/>
  <c r="U3723" i="13"/>
  <c r="V3723" i="13"/>
  <c r="L3723" i="13" s="1"/>
  <c r="M3724" i="13"/>
  <c r="U3724" i="13"/>
  <c r="V3724" i="13" s="1"/>
  <c r="L3724" i="13" s="1"/>
  <c r="M3725" i="13"/>
  <c r="U3725" i="13"/>
  <c r="V3725" i="13" s="1"/>
  <c r="L3725" i="13" s="1"/>
  <c r="M3726" i="13"/>
  <c r="U3726" i="13"/>
  <c r="V3726" i="13" s="1"/>
  <c r="L3726" i="13"/>
  <c r="P3726" i="13" s="1"/>
  <c r="M3727" i="13"/>
  <c r="U3727" i="13"/>
  <c r="V3727" i="13"/>
  <c r="L3727" i="13" s="1"/>
  <c r="M3728" i="13"/>
  <c r="U3728" i="13"/>
  <c r="V3728" i="13" s="1"/>
  <c r="L3728" i="13" s="1"/>
  <c r="M3729" i="13"/>
  <c r="U3729" i="13"/>
  <c r="V3729" i="13" s="1"/>
  <c r="L3729" i="13" s="1"/>
  <c r="M3730" i="13"/>
  <c r="U3730" i="13"/>
  <c r="V3730" i="13" s="1"/>
  <c r="L3730" i="13"/>
  <c r="P3730" i="13" s="1"/>
  <c r="M3731" i="13"/>
  <c r="U3731" i="13"/>
  <c r="V3731" i="13"/>
  <c r="L3731" i="13" s="1"/>
  <c r="M3732" i="13"/>
  <c r="U3732" i="13"/>
  <c r="V3732" i="13" s="1"/>
  <c r="L3732" i="13" s="1"/>
  <c r="M3733" i="13"/>
  <c r="U3733" i="13"/>
  <c r="V3733" i="13" s="1"/>
  <c r="L3733" i="13" s="1"/>
  <c r="M3734" i="13"/>
  <c r="U3734" i="13"/>
  <c r="V3734" i="13" s="1"/>
  <c r="L3734" i="13"/>
  <c r="P3734" i="13" s="1"/>
  <c r="M3735" i="13"/>
  <c r="U3735" i="13"/>
  <c r="V3735" i="13"/>
  <c r="L3735" i="13" s="1"/>
  <c r="M3736" i="13"/>
  <c r="U3736" i="13"/>
  <c r="V3736" i="13" s="1"/>
  <c r="L3736" i="13" s="1"/>
  <c r="M3737" i="13"/>
  <c r="U3737" i="13"/>
  <c r="V3737" i="13" s="1"/>
  <c r="L3737" i="13" s="1"/>
  <c r="M3738" i="13"/>
  <c r="U3738" i="13"/>
  <c r="V3738" i="13" s="1"/>
  <c r="L3738" i="13"/>
  <c r="P3738" i="13" s="1"/>
  <c r="M3739" i="13"/>
  <c r="U3739" i="13"/>
  <c r="V3739" i="13"/>
  <c r="L3739" i="13" s="1"/>
  <c r="M3740" i="13"/>
  <c r="U3740" i="13"/>
  <c r="V3740" i="13" s="1"/>
  <c r="L3740" i="13" s="1"/>
  <c r="M3741" i="13"/>
  <c r="U3741" i="13"/>
  <c r="V3741" i="13" s="1"/>
  <c r="L3741" i="13" s="1"/>
  <c r="M3742" i="13"/>
  <c r="U3742" i="13"/>
  <c r="V3742" i="13" s="1"/>
  <c r="L3742" i="13"/>
  <c r="P3742" i="13" s="1"/>
  <c r="M3743" i="13"/>
  <c r="U3743" i="13"/>
  <c r="V3743" i="13"/>
  <c r="L3743" i="13" s="1"/>
  <c r="M3744" i="13"/>
  <c r="U3744" i="13"/>
  <c r="V3744" i="13" s="1"/>
  <c r="L3744" i="13" s="1"/>
  <c r="M3745" i="13"/>
  <c r="U3745" i="13"/>
  <c r="V3745" i="13" s="1"/>
  <c r="L3745" i="13" s="1"/>
  <c r="M3746" i="13"/>
  <c r="U3746" i="13"/>
  <c r="V3746" i="13" s="1"/>
  <c r="L3746" i="13"/>
  <c r="P3746" i="13" s="1"/>
  <c r="M3747" i="13"/>
  <c r="U3747" i="13"/>
  <c r="V3747" i="13"/>
  <c r="L3747" i="13" s="1"/>
  <c r="M3748" i="13"/>
  <c r="U3748" i="13"/>
  <c r="V3748" i="13" s="1"/>
  <c r="L3748" i="13" s="1"/>
  <c r="M3749" i="13"/>
  <c r="U3749" i="13"/>
  <c r="V3749" i="13" s="1"/>
  <c r="L3749" i="13" s="1"/>
  <c r="M3750" i="13"/>
  <c r="U3750" i="13"/>
  <c r="V3750" i="13" s="1"/>
  <c r="L3750" i="13"/>
  <c r="P3750" i="13" s="1"/>
  <c r="M3751" i="13"/>
  <c r="U3751" i="13"/>
  <c r="V3751" i="13"/>
  <c r="L3751" i="13" s="1"/>
  <c r="M3752" i="13"/>
  <c r="U3752" i="13"/>
  <c r="V3752" i="13" s="1"/>
  <c r="L3752" i="13" s="1"/>
  <c r="M3753" i="13"/>
  <c r="U3753" i="13"/>
  <c r="V3753" i="13" s="1"/>
  <c r="L3753" i="13" s="1"/>
  <c r="M3754" i="13"/>
  <c r="U3754" i="13"/>
  <c r="V3754" i="13" s="1"/>
  <c r="L3754" i="13"/>
  <c r="P3754" i="13" s="1"/>
  <c r="M3755" i="13"/>
  <c r="U3755" i="13"/>
  <c r="V3755" i="13"/>
  <c r="L3755" i="13" s="1"/>
  <c r="M3756" i="13"/>
  <c r="U3756" i="13"/>
  <c r="V3756" i="13" s="1"/>
  <c r="L3756" i="13" s="1"/>
  <c r="M3757" i="13"/>
  <c r="U3757" i="13"/>
  <c r="V3757" i="13" s="1"/>
  <c r="L3757" i="13" s="1"/>
  <c r="M3758" i="13"/>
  <c r="U3758" i="13"/>
  <c r="V3758" i="13" s="1"/>
  <c r="L3758" i="13"/>
  <c r="P3758" i="13" s="1"/>
  <c r="M3759" i="13"/>
  <c r="U3759" i="13"/>
  <c r="V3759" i="13"/>
  <c r="L3759" i="13" s="1"/>
  <c r="M3760" i="13"/>
  <c r="U3760" i="13"/>
  <c r="V3760" i="13" s="1"/>
  <c r="L3760" i="13" s="1"/>
  <c r="M3761" i="13"/>
  <c r="U3761" i="13"/>
  <c r="V3761" i="13" s="1"/>
  <c r="L3761" i="13" s="1"/>
  <c r="M3762" i="13"/>
  <c r="U3762" i="13"/>
  <c r="V3762" i="13" s="1"/>
  <c r="L3762" i="13"/>
  <c r="P3762" i="13" s="1"/>
  <c r="M3763" i="13"/>
  <c r="U3763" i="13"/>
  <c r="V3763" i="13"/>
  <c r="L3763" i="13" s="1"/>
  <c r="M3764" i="13"/>
  <c r="U3764" i="13"/>
  <c r="V3764" i="13" s="1"/>
  <c r="L3764" i="13" s="1"/>
  <c r="M3765" i="13"/>
  <c r="U3765" i="13"/>
  <c r="V3765" i="13" s="1"/>
  <c r="L3765" i="13" s="1"/>
  <c r="M3766" i="13"/>
  <c r="U3766" i="13"/>
  <c r="V3766" i="13" s="1"/>
  <c r="L3766" i="13"/>
  <c r="P3766" i="13" s="1"/>
  <c r="M3767" i="13"/>
  <c r="U3767" i="13"/>
  <c r="V3767" i="13"/>
  <c r="L3767" i="13" s="1"/>
  <c r="M3768" i="13"/>
  <c r="U3768" i="13"/>
  <c r="V3768" i="13" s="1"/>
  <c r="L3768" i="13" s="1"/>
  <c r="M3769" i="13"/>
  <c r="U3769" i="13"/>
  <c r="V3769" i="13" s="1"/>
  <c r="L3769" i="13" s="1"/>
  <c r="M3770" i="13"/>
  <c r="U3770" i="13"/>
  <c r="V3770" i="13" s="1"/>
  <c r="L3770" i="13"/>
  <c r="P3770" i="13" s="1"/>
  <c r="M3771" i="13"/>
  <c r="U3771" i="13"/>
  <c r="V3771" i="13"/>
  <c r="L3771" i="13" s="1"/>
  <c r="M3772" i="13"/>
  <c r="U3772" i="13"/>
  <c r="V3772" i="13" s="1"/>
  <c r="L3772" i="13" s="1"/>
  <c r="M3773" i="13"/>
  <c r="U3773" i="13"/>
  <c r="V3773" i="13" s="1"/>
  <c r="L3773" i="13" s="1"/>
  <c r="M3774" i="13"/>
  <c r="U3774" i="13"/>
  <c r="V3774" i="13" s="1"/>
  <c r="L3774" i="13"/>
  <c r="P3774" i="13" s="1"/>
  <c r="M3775" i="13"/>
  <c r="U3775" i="13"/>
  <c r="V3775" i="13"/>
  <c r="L3775" i="13" s="1"/>
  <c r="M3776" i="13"/>
  <c r="U3776" i="13"/>
  <c r="V3776" i="13" s="1"/>
  <c r="L3776" i="13" s="1"/>
  <c r="M3777" i="13"/>
  <c r="U3777" i="13"/>
  <c r="V3777" i="13" s="1"/>
  <c r="L3777" i="13" s="1"/>
  <c r="M3778" i="13"/>
  <c r="U3778" i="13"/>
  <c r="V3778" i="13" s="1"/>
  <c r="L3778" i="13"/>
  <c r="P3778" i="13" s="1"/>
  <c r="M3779" i="13"/>
  <c r="U3779" i="13"/>
  <c r="V3779" i="13"/>
  <c r="L3779" i="13" s="1"/>
  <c r="M3780" i="13"/>
  <c r="U3780" i="13"/>
  <c r="V3780" i="13" s="1"/>
  <c r="L3780" i="13" s="1"/>
  <c r="M3781" i="13"/>
  <c r="U3781" i="13"/>
  <c r="V3781" i="13" s="1"/>
  <c r="L3781" i="13" s="1"/>
  <c r="M3782" i="13"/>
  <c r="U3782" i="13"/>
  <c r="V3782" i="13" s="1"/>
  <c r="L3782" i="13"/>
  <c r="P3782" i="13" s="1"/>
  <c r="M3783" i="13"/>
  <c r="U3783" i="13"/>
  <c r="V3783" i="13"/>
  <c r="L3783" i="13" s="1"/>
  <c r="M3784" i="13"/>
  <c r="U3784" i="13"/>
  <c r="V3784" i="13" s="1"/>
  <c r="L3784" i="13" s="1"/>
  <c r="M3785" i="13"/>
  <c r="U3785" i="13"/>
  <c r="V3785" i="13" s="1"/>
  <c r="L3785" i="13" s="1"/>
  <c r="M3786" i="13"/>
  <c r="U3786" i="13"/>
  <c r="V3786" i="13" s="1"/>
  <c r="L3786" i="13"/>
  <c r="P3786" i="13" s="1"/>
  <c r="M3787" i="13"/>
  <c r="U3787" i="13"/>
  <c r="V3787" i="13"/>
  <c r="L3787" i="13" s="1"/>
  <c r="M3788" i="13"/>
  <c r="U3788" i="13"/>
  <c r="V3788" i="13" s="1"/>
  <c r="L3788" i="13" s="1"/>
  <c r="M3789" i="13"/>
  <c r="U3789" i="13"/>
  <c r="V3789" i="13" s="1"/>
  <c r="L3789" i="13" s="1"/>
  <c r="M3790" i="13"/>
  <c r="U3790" i="13"/>
  <c r="V3790" i="13" s="1"/>
  <c r="L3790" i="13"/>
  <c r="P3790" i="13" s="1"/>
  <c r="M3791" i="13"/>
  <c r="U3791" i="13"/>
  <c r="V3791" i="13"/>
  <c r="L3791" i="13" s="1"/>
  <c r="M3792" i="13"/>
  <c r="U3792" i="13"/>
  <c r="V3792" i="13" s="1"/>
  <c r="L3792" i="13" s="1"/>
  <c r="M3793" i="13"/>
  <c r="U3793" i="13"/>
  <c r="V3793" i="13" s="1"/>
  <c r="L3793" i="13" s="1"/>
  <c r="M3794" i="13"/>
  <c r="U3794" i="13"/>
  <c r="V3794" i="13" s="1"/>
  <c r="L3794" i="13"/>
  <c r="P3794" i="13" s="1"/>
  <c r="M3795" i="13"/>
  <c r="U3795" i="13"/>
  <c r="V3795" i="13"/>
  <c r="L3795" i="13" s="1"/>
  <c r="M3796" i="13"/>
  <c r="U3796" i="13"/>
  <c r="V3796" i="13" s="1"/>
  <c r="L3796" i="13" s="1"/>
  <c r="M3797" i="13"/>
  <c r="U3797" i="13"/>
  <c r="V3797" i="13" s="1"/>
  <c r="L3797" i="13" s="1"/>
  <c r="M3798" i="13"/>
  <c r="U3798" i="13"/>
  <c r="V3798" i="13" s="1"/>
  <c r="L3798" i="13"/>
  <c r="P3798" i="13" s="1"/>
  <c r="M3799" i="13"/>
  <c r="U3799" i="13"/>
  <c r="V3799" i="13"/>
  <c r="L3799" i="13" s="1"/>
  <c r="M3800" i="13"/>
  <c r="U3800" i="13"/>
  <c r="V3800" i="13" s="1"/>
  <c r="L3800" i="13" s="1"/>
  <c r="M3801" i="13"/>
  <c r="U3801" i="13"/>
  <c r="V3801" i="13" s="1"/>
  <c r="L3801" i="13" s="1"/>
  <c r="M3802" i="13"/>
  <c r="U3802" i="13"/>
  <c r="V3802" i="13" s="1"/>
  <c r="L3802" i="13"/>
  <c r="P3802" i="13" s="1"/>
  <c r="M3803" i="13"/>
  <c r="U3803" i="13"/>
  <c r="V3803" i="13"/>
  <c r="L3803" i="13" s="1"/>
  <c r="M3804" i="13"/>
  <c r="U3804" i="13"/>
  <c r="V3804" i="13" s="1"/>
  <c r="L3804" i="13" s="1"/>
  <c r="M3805" i="13"/>
  <c r="U3805" i="13"/>
  <c r="V3805" i="13" s="1"/>
  <c r="L3805" i="13" s="1"/>
  <c r="M3806" i="13"/>
  <c r="U3806" i="13"/>
  <c r="V3806" i="13" s="1"/>
  <c r="L3806" i="13"/>
  <c r="P3806" i="13" s="1"/>
  <c r="M3807" i="13"/>
  <c r="U3807" i="13"/>
  <c r="V3807" i="13"/>
  <c r="L3807" i="13" s="1"/>
  <c r="M3808" i="13"/>
  <c r="U3808" i="13"/>
  <c r="V3808" i="13" s="1"/>
  <c r="L3808" i="13" s="1"/>
  <c r="M3809" i="13"/>
  <c r="U3809" i="13"/>
  <c r="V3809" i="13" s="1"/>
  <c r="L3809" i="13" s="1"/>
  <c r="M3810" i="13"/>
  <c r="U3810" i="13"/>
  <c r="V3810" i="13" s="1"/>
  <c r="L3810" i="13"/>
  <c r="P3810" i="13" s="1"/>
  <c r="M3811" i="13"/>
  <c r="U3811" i="13"/>
  <c r="V3811" i="13"/>
  <c r="L3811" i="13" s="1"/>
  <c r="M3812" i="13"/>
  <c r="U3812" i="13"/>
  <c r="V3812" i="13" s="1"/>
  <c r="L3812" i="13" s="1"/>
  <c r="M3813" i="13"/>
  <c r="U3813" i="13"/>
  <c r="V3813" i="13" s="1"/>
  <c r="L3813" i="13" s="1"/>
  <c r="M3814" i="13"/>
  <c r="U3814" i="13"/>
  <c r="V3814" i="13" s="1"/>
  <c r="L3814" i="13"/>
  <c r="P3814" i="13" s="1"/>
  <c r="M3815" i="13"/>
  <c r="U3815" i="13"/>
  <c r="V3815" i="13"/>
  <c r="L3815" i="13" s="1"/>
  <c r="M3816" i="13"/>
  <c r="U3816" i="13"/>
  <c r="V3816" i="13" s="1"/>
  <c r="L3816" i="13" s="1"/>
  <c r="M3817" i="13"/>
  <c r="U3817" i="13"/>
  <c r="V3817" i="13" s="1"/>
  <c r="L3817" i="13" s="1"/>
  <c r="M3818" i="13"/>
  <c r="U3818" i="13"/>
  <c r="V3818" i="13" s="1"/>
  <c r="L3818" i="13"/>
  <c r="P3818" i="13" s="1"/>
  <c r="M3819" i="13"/>
  <c r="U3819" i="13"/>
  <c r="V3819" i="13"/>
  <c r="L3819" i="13" s="1"/>
  <c r="M3820" i="13"/>
  <c r="U3820" i="13"/>
  <c r="V3820" i="13" s="1"/>
  <c r="L3820" i="13" s="1"/>
  <c r="M3821" i="13"/>
  <c r="U3821" i="13"/>
  <c r="V3821" i="13" s="1"/>
  <c r="L3821" i="13" s="1"/>
  <c r="M3822" i="13"/>
  <c r="U3822" i="13"/>
  <c r="V3822" i="13" s="1"/>
  <c r="L3822" i="13"/>
  <c r="P3822" i="13" s="1"/>
  <c r="M3823" i="13"/>
  <c r="U3823" i="13"/>
  <c r="V3823" i="13"/>
  <c r="L3823" i="13" s="1"/>
  <c r="M3824" i="13"/>
  <c r="U3824" i="13"/>
  <c r="V3824" i="13" s="1"/>
  <c r="L3824" i="13" s="1"/>
  <c r="M3825" i="13"/>
  <c r="U3825" i="13"/>
  <c r="V3825" i="13" s="1"/>
  <c r="L3825" i="13" s="1"/>
  <c r="M3826" i="13"/>
  <c r="U3826" i="13"/>
  <c r="V3826" i="13" s="1"/>
  <c r="L3826" i="13"/>
  <c r="P3826" i="13" s="1"/>
  <c r="M3827" i="13"/>
  <c r="U3827" i="13"/>
  <c r="V3827" i="13"/>
  <c r="L3827" i="13" s="1"/>
  <c r="M3828" i="13"/>
  <c r="U3828" i="13"/>
  <c r="V3828" i="13" s="1"/>
  <c r="L3828" i="13" s="1"/>
  <c r="M3829" i="13"/>
  <c r="U3829" i="13"/>
  <c r="V3829" i="13" s="1"/>
  <c r="L3829" i="13" s="1"/>
  <c r="M3830" i="13"/>
  <c r="U3830" i="13"/>
  <c r="V3830" i="13" s="1"/>
  <c r="L3830" i="13"/>
  <c r="P3830" i="13" s="1"/>
  <c r="M3831" i="13"/>
  <c r="U3831" i="13"/>
  <c r="V3831" i="13"/>
  <c r="L3831" i="13" s="1"/>
  <c r="M3832" i="13"/>
  <c r="U3832" i="13"/>
  <c r="V3832" i="13" s="1"/>
  <c r="L3832" i="13" s="1"/>
  <c r="M3833" i="13"/>
  <c r="U3833" i="13"/>
  <c r="V3833" i="13" s="1"/>
  <c r="L3833" i="13" s="1"/>
  <c r="M3834" i="13"/>
  <c r="U3834" i="13"/>
  <c r="V3834" i="13" s="1"/>
  <c r="L3834" i="13"/>
  <c r="P3834" i="13" s="1"/>
  <c r="M3835" i="13"/>
  <c r="U3835" i="13"/>
  <c r="V3835" i="13"/>
  <c r="L3835" i="13" s="1"/>
  <c r="M3836" i="13"/>
  <c r="U3836" i="13"/>
  <c r="V3836" i="13" s="1"/>
  <c r="L3836" i="13" s="1"/>
  <c r="M3837" i="13"/>
  <c r="U3837" i="13"/>
  <c r="V3837" i="13" s="1"/>
  <c r="L3837" i="13" s="1"/>
  <c r="M3838" i="13"/>
  <c r="U3838" i="13"/>
  <c r="V3838" i="13" s="1"/>
  <c r="L3838" i="13"/>
  <c r="P3838" i="13" s="1"/>
  <c r="M3839" i="13"/>
  <c r="U3839" i="13"/>
  <c r="V3839" i="13"/>
  <c r="L3839" i="13" s="1"/>
  <c r="M3840" i="13"/>
  <c r="U3840" i="13"/>
  <c r="V3840" i="13" s="1"/>
  <c r="L3840" i="13" s="1"/>
  <c r="M3841" i="13"/>
  <c r="U3841" i="13"/>
  <c r="V3841" i="13" s="1"/>
  <c r="L3841" i="13" s="1"/>
  <c r="M3842" i="13"/>
  <c r="U3842" i="13"/>
  <c r="V3842" i="13" s="1"/>
  <c r="L3842" i="13"/>
  <c r="P3842" i="13" s="1"/>
  <c r="M3843" i="13"/>
  <c r="U3843" i="13"/>
  <c r="V3843" i="13"/>
  <c r="L3843" i="13" s="1"/>
  <c r="M3844" i="13"/>
  <c r="U3844" i="13"/>
  <c r="V3844" i="13" s="1"/>
  <c r="L3844" i="13" s="1"/>
  <c r="M3845" i="13"/>
  <c r="U3845" i="13"/>
  <c r="V3845" i="13" s="1"/>
  <c r="L3845" i="13" s="1"/>
  <c r="M3846" i="13"/>
  <c r="U3846" i="13"/>
  <c r="V3846" i="13" s="1"/>
  <c r="L3846" i="13"/>
  <c r="P3846" i="13" s="1"/>
  <c r="M3847" i="13"/>
  <c r="U3847" i="13"/>
  <c r="V3847" i="13"/>
  <c r="L3847" i="13" s="1"/>
  <c r="M3848" i="13"/>
  <c r="U3848" i="13"/>
  <c r="V3848" i="13" s="1"/>
  <c r="L3848" i="13" s="1"/>
  <c r="M3849" i="13"/>
  <c r="U3849" i="13"/>
  <c r="V3849" i="13" s="1"/>
  <c r="L3849" i="13" s="1"/>
  <c r="M3850" i="13"/>
  <c r="U3850" i="13"/>
  <c r="V3850" i="13" s="1"/>
  <c r="L3850" i="13"/>
  <c r="P3850" i="13" s="1"/>
  <c r="M3851" i="13"/>
  <c r="U3851" i="13"/>
  <c r="V3851" i="13"/>
  <c r="L3851" i="13" s="1"/>
  <c r="M3852" i="13"/>
  <c r="U3852" i="13"/>
  <c r="V3852" i="13" s="1"/>
  <c r="L3852" i="13" s="1"/>
  <c r="M3853" i="13"/>
  <c r="U3853" i="13"/>
  <c r="V3853" i="13" s="1"/>
  <c r="L3853" i="13" s="1"/>
  <c r="M3854" i="13"/>
  <c r="U3854" i="13"/>
  <c r="V3854" i="13" s="1"/>
  <c r="L3854" i="13"/>
  <c r="P3854" i="13" s="1"/>
  <c r="M3855" i="13"/>
  <c r="U3855" i="13"/>
  <c r="V3855" i="13"/>
  <c r="L3855" i="13" s="1"/>
  <c r="M3856" i="13"/>
  <c r="U3856" i="13"/>
  <c r="V3856" i="13" s="1"/>
  <c r="L3856" i="13" s="1"/>
  <c r="M3857" i="13"/>
  <c r="U3857" i="13"/>
  <c r="V3857" i="13" s="1"/>
  <c r="L3857" i="13" s="1"/>
  <c r="M3858" i="13"/>
  <c r="U3858" i="13"/>
  <c r="V3858" i="13" s="1"/>
  <c r="L3858" i="13"/>
  <c r="P3858" i="13" s="1"/>
  <c r="M3859" i="13"/>
  <c r="U3859" i="13"/>
  <c r="V3859" i="13"/>
  <c r="L3859" i="13" s="1"/>
  <c r="M3860" i="13"/>
  <c r="U3860" i="13"/>
  <c r="V3860" i="13" s="1"/>
  <c r="L3860" i="13" s="1"/>
  <c r="M3861" i="13"/>
  <c r="U3861" i="13"/>
  <c r="V3861" i="13" s="1"/>
  <c r="L3861" i="13" s="1"/>
  <c r="M3862" i="13"/>
  <c r="U3862" i="13"/>
  <c r="V3862" i="13" s="1"/>
  <c r="L3862" i="13"/>
  <c r="P3862" i="13" s="1"/>
  <c r="M3863" i="13"/>
  <c r="U3863" i="13"/>
  <c r="V3863" i="13"/>
  <c r="L3863" i="13" s="1"/>
  <c r="M3864" i="13"/>
  <c r="U3864" i="13"/>
  <c r="V3864" i="13" s="1"/>
  <c r="L3864" i="13" s="1"/>
  <c r="M3865" i="13"/>
  <c r="U3865" i="13"/>
  <c r="V3865" i="13" s="1"/>
  <c r="L3865" i="13" s="1"/>
  <c r="M3866" i="13"/>
  <c r="U3866" i="13"/>
  <c r="V3866" i="13" s="1"/>
  <c r="L3866" i="13"/>
  <c r="P3866" i="13" s="1"/>
  <c r="M3867" i="13"/>
  <c r="U3867" i="13"/>
  <c r="V3867" i="13"/>
  <c r="L3867" i="13" s="1"/>
  <c r="M3868" i="13"/>
  <c r="U3868" i="13"/>
  <c r="V3868" i="13" s="1"/>
  <c r="L3868" i="13" s="1"/>
  <c r="M3869" i="13"/>
  <c r="U3869" i="13"/>
  <c r="V3869" i="13" s="1"/>
  <c r="L3869" i="13" s="1"/>
  <c r="M3870" i="13"/>
  <c r="U3870" i="13"/>
  <c r="V3870" i="13" s="1"/>
  <c r="L3870" i="13"/>
  <c r="P3870" i="13" s="1"/>
  <c r="M3871" i="13"/>
  <c r="U3871" i="13"/>
  <c r="V3871" i="13"/>
  <c r="L3871" i="13" s="1"/>
  <c r="M3872" i="13"/>
  <c r="U3872" i="13"/>
  <c r="V3872" i="13" s="1"/>
  <c r="L3872" i="13" s="1"/>
  <c r="M3873" i="13"/>
  <c r="U3873" i="13"/>
  <c r="V3873" i="13" s="1"/>
  <c r="L3873" i="13" s="1"/>
  <c r="M3874" i="13"/>
  <c r="U3874" i="13"/>
  <c r="V3874" i="13" s="1"/>
  <c r="L3874" i="13"/>
  <c r="P3874" i="13" s="1"/>
  <c r="M3875" i="13"/>
  <c r="U3875" i="13"/>
  <c r="V3875" i="13"/>
  <c r="L3875" i="13" s="1"/>
  <c r="M3876" i="13"/>
  <c r="U3876" i="13"/>
  <c r="V3876" i="13" s="1"/>
  <c r="L3876" i="13" s="1"/>
  <c r="M3877" i="13"/>
  <c r="U3877" i="13"/>
  <c r="V3877" i="13" s="1"/>
  <c r="L3877" i="13" s="1"/>
  <c r="M3878" i="13"/>
  <c r="U3878" i="13"/>
  <c r="V3878" i="13" s="1"/>
  <c r="L3878" i="13"/>
  <c r="P3878" i="13" s="1"/>
  <c r="M3879" i="13"/>
  <c r="U3879" i="13"/>
  <c r="V3879" i="13"/>
  <c r="L3879" i="13" s="1"/>
  <c r="M3880" i="13"/>
  <c r="U3880" i="13"/>
  <c r="V3880" i="13" s="1"/>
  <c r="L3880" i="13" s="1"/>
  <c r="M3881" i="13"/>
  <c r="U3881" i="13"/>
  <c r="V3881" i="13" s="1"/>
  <c r="L3881" i="13" s="1"/>
  <c r="M3882" i="13"/>
  <c r="U3882" i="13"/>
  <c r="V3882" i="13" s="1"/>
  <c r="L3882" i="13"/>
  <c r="P3882" i="13" s="1"/>
  <c r="M3883" i="13"/>
  <c r="U3883" i="13"/>
  <c r="V3883" i="13"/>
  <c r="L3883" i="13" s="1"/>
  <c r="M3884" i="13"/>
  <c r="U3884" i="13"/>
  <c r="V3884" i="13" s="1"/>
  <c r="L3884" i="13" s="1"/>
  <c r="M3885" i="13"/>
  <c r="U3885" i="13"/>
  <c r="V3885" i="13" s="1"/>
  <c r="L3885" i="13" s="1"/>
  <c r="M3886" i="13"/>
  <c r="U3886" i="13"/>
  <c r="V3886" i="13" s="1"/>
  <c r="L3886" i="13"/>
  <c r="P3886" i="13" s="1"/>
  <c r="M3887" i="13"/>
  <c r="U3887" i="13"/>
  <c r="V3887" i="13"/>
  <c r="L3887" i="13" s="1"/>
  <c r="M3888" i="13"/>
  <c r="U3888" i="13"/>
  <c r="V3888" i="13" s="1"/>
  <c r="L3888" i="13" s="1"/>
  <c r="M3889" i="13"/>
  <c r="U3889" i="13"/>
  <c r="V3889" i="13" s="1"/>
  <c r="L3889" i="13" s="1"/>
  <c r="M3890" i="13"/>
  <c r="U3890" i="13"/>
  <c r="V3890" i="13" s="1"/>
  <c r="L3890" i="13"/>
  <c r="P3890" i="13" s="1"/>
  <c r="M3891" i="13"/>
  <c r="U3891" i="13"/>
  <c r="V3891" i="13"/>
  <c r="L3891" i="13" s="1"/>
  <c r="M3892" i="13"/>
  <c r="U3892" i="13"/>
  <c r="V3892" i="13" s="1"/>
  <c r="L3892" i="13" s="1"/>
  <c r="M3893" i="13"/>
  <c r="U3893" i="13"/>
  <c r="V3893" i="13" s="1"/>
  <c r="L3893" i="13" s="1"/>
  <c r="M3894" i="13"/>
  <c r="U3894" i="13"/>
  <c r="V3894" i="13" s="1"/>
  <c r="L3894" i="13"/>
  <c r="P3894" i="13" s="1"/>
  <c r="M3895" i="13"/>
  <c r="U3895" i="13"/>
  <c r="V3895" i="13"/>
  <c r="L3895" i="13" s="1"/>
  <c r="M3896" i="13"/>
  <c r="U3896" i="13"/>
  <c r="V3896" i="13" s="1"/>
  <c r="L3896" i="13" s="1"/>
  <c r="M3897" i="13"/>
  <c r="U3897" i="13"/>
  <c r="V3897" i="13" s="1"/>
  <c r="L3897" i="13" s="1"/>
  <c r="M3898" i="13"/>
  <c r="U3898" i="13"/>
  <c r="V3898" i="13" s="1"/>
  <c r="L3898" i="13"/>
  <c r="P3898" i="13" s="1"/>
  <c r="M3899" i="13"/>
  <c r="U3899" i="13"/>
  <c r="V3899" i="13"/>
  <c r="L3899" i="13" s="1"/>
  <c r="M3900" i="13"/>
  <c r="U3900" i="13"/>
  <c r="V3900" i="13" s="1"/>
  <c r="L3900" i="13" s="1"/>
  <c r="M3901" i="13"/>
  <c r="U3901" i="13"/>
  <c r="V3901" i="13" s="1"/>
  <c r="L3901" i="13" s="1"/>
  <c r="M3902" i="13"/>
  <c r="U3902" i="13"/>
  <c r="V3902" i="13" s="1"/>
  <c r="L3902" i="13"/>
  <c r="P3902" i="13" s="1"/>
  <c r="M3903" i="13"/>
  <c r="U3903" i="13"/>
  <c r="V3903" i="13"/>
  <c r="L3903" i="13" s="1"/>
  <c r="M3904" i="13"/>
  <c r="U3904" i="13"/>
  <c r="V3904" i="13" s="1"/>
  <c r="L3904" i="13" s="1"/>
  <c r="M3905" i="13"/>
  <c r="U3905" i="13"/>
  <c r="V3905" i="13" s="1"/>
  <c r="L3905" i="13" s="1"/>
  <c r="M3906" i="13"/>
  <c r="U3906" i="13"/>
  <c r="V3906" i="13" s="1"/>
  <c r="L3906" i="13"/>
  <c r="P3906" i="13" s="1"/>
  <c r="M3907" i="13"/>
  <c r="U3907" i="13"/>
  <c r="V3907" i="13"/>
  <c r="L3907" i="13" s="1"/>
  <c r="M3908" i="13"/>
  <c r="U3908" i="13"/>
  <c r="V3908" i="13" s="1"/>
  <c r="L3908" i="13" s="1"/>
  <c r="M3909" i="13"/>
  <c r="U3909" i="13"/>
  <c r="V3909" i="13" s="1"/>
  <c r="L3909" i="13" s="1"/>
  <c r="M3910" i="13"/>
  <c r="U3910" i="13"/>
  <c r="V3910" i="13" s="1"/>
  <c r="L3910" i="13"/>
  <c r="P3910" i="13" s="1"/>
  <c r="M3911" i="13"/>
  <c r="U3911" i="13"/>
  <c r="V3911" i="13"/>
  <c r="L3911" i="13" s="1"/>
  <c r="M3912" i="13"/>
  <c r="U3912" i="13"/>
  <c r="V3912" i="13" s="1"/>
  <c r="L3912" i="13" s="1"/>
  <c r="M3913" i="13"/>
  <c r="U3913" i="13"/>
  <c r="V3913" i="13" s="1"/>
  <c r="L3913" i="13" s="1"/>
  <c r="M3914" i="13"/>
  <c r="U3914" i="13"/>
  <c r="V3914" i="13" s="1"/>
  <c r="L3914" i="13"/>
  <c r="P3914" i="13" s="1"/>
  <c r="M3915" i="13"/>
  <c r="U3915" i="13"/>
  <c r="V3915" i="13"/>
  <c r="L3915" i="13" s="1"/>
  <c r="M3916" i="13"/>
  <c r="U3916" i="13"/>
  <c r="V3916" i="13" s="1"/>
  <c r="L3916" i="13" s="1"/>
  <c r="M3917" i="13"/>
  <c r="U3917" i="13"/>
  <c r="V3917" i="13" s="1"/>
  <c r="L3917" i="13" s="1"/>
  <c r="M3918" i="13"/>
  <c r="U3918" i="13"/>
  <c r="V3918" i="13" s="1"/>
  <c r="L3918" i="13"/>
  <c r="P3918" i="13" s="1"/>
  <c r="M3919" i="13"/>
  <c r="U3919" i="13"/>
  <c r="V3919" i="13"/>
  <c r="L3919" i="13" s="1"/>
  <c r="M3920" i="13"/>
  <c r="U3920" i="13"/>
  <c r="V3920" i="13" s="1"/>
  <c r="L3920" i="13" s="1"/>
  <c r="M3921" i="13"/>
  <c r="U3921" i="13"/>
  <c r="V3921" i="13" s="1"/>
  <c r="L3921" i="13" s="1"/>
  <c r="M3922" i="13"/>
  <c r="U3922" i="13"/>
  <c r="V3922" i="13" s="1"/>
  <c r="L3922" i="13"/>
  <c r="P3922" i="13" s="1"/>
  <c r="M3923" i="13"/>
  <c r="U3923" i="13"/>
  <c r="V3923" i="13"/>
  <c r="L3923" i="13" s="1"/>
  <c r="M3924" i="13"/>
  <c r="U3924" i="13"/>
  <c r="V3924" i="13" s="1"/>
  <c r="L3924" i="13" s="1"/>
  <c r="M3925" i="13"/>
  <c r="U3925" i="13"/>
  <c r="V3925" i="13" s="1"/>
  <c r="L3925" i="13" s="1"/>
  <c r="M3926" i="13"/>
  <c r="U3926" i="13"/>
  <c r="V3926" i="13" s="1"/>
  <c r="L3926" i="13"/>
  <c r="P3926" i="13" s="1"/>
  <c r="M3927" i="13"/>
  <c r="U3927" i="13"/>
  <c r="V3927" i="13"/>
  <c r="L3927" i="13" s="1"/>
  <c r="M3928" i="13"/>
  <c r="U3928" i="13"/>
  <c r="V3928" i="13" s="1"/>
  <c r="L3928" i="13" s="1"/>
  <c r="M3929" i="13"/>
  <c r="U3929" i="13"/>
  <c r="V3929" i="13" s="1"/>
  <c r="L3929" i="13" s="1"/>
  <c r="M3930" i="13"/>
  <c r="U3930" i="13"/>
  <c r="V3930" i="13" s="1"/>
  <c r="L3930" i="13"/>
  <c r="P3930" i="13" s="1"/>
  <c r="M3931" i="13"/>
  <c r="U3931" i="13"/>
  <c r="V3931" i="13"/>
  <c r="L3931" i="13" s="1"/>
  <c r="M3932" i="13"/>
  <c r="U3932" i="13"/>
  <c r="V3932" i="13" s="1"/>
  <c r="L3932" i="13" s="1"/>
  <c r="M3933" i="13"/>
  <c r="U3933" i="13"/>
  <c r="V3933" i="13" s="1"/>
  <c r="L3933" i="13" s="1"/>
  <c r="M3934" i="13"/>
  <c r="U3934" i="13"/>
  <c r="V3934" i="13" s="1"/>
  <c r="L3934" i="13"/>
  <c r="P3934" i="13" s="1"/>
  <c r="M3935" i="13"/>
  <c r="U3935" i="13"/>
  <c r="V3935" i="13"/>
  <c r="L3935" i="13" s="1"/>
  <c r="M3936" i="13"/>
  <c r="U3936" i="13"/>
  <c r="V3936" i="13" s="1"/>
  <c r="L3936" i="13" s="1"/>
  <c r="M3937" i="13"/>
  <c r="U3937" i="13"/>
  <c r="V3937" i="13" s="1"/>
  <c r="L3937" i="13" s="1"/>
  <c r="M3938" i="13"/>
  <c r="U3938" i="13"/>
  <c r="V3938" i="13" s="1"/>
  <c r="L3938" i="13"/>
  <c r="P3938" i="13" s="1"/>
  <c r="M3939" i="13"/>
  <c r="U3939" i="13"/>
  <c r="V3939" i="13"/>
  <c r="L3939" i="13" s="1"/>
  <c r="M3940" i="13"/>
  <c r="U3940" i="13"/>
  <c r="V3940" i="13" s="1"/>
  <c r="L3940" i="13" s="1"/>
  <c r="M3941" i="13"/>
  <c r="U3941" i="13"/>
  <c r="V3941" i="13" s="1"/>
  <c r="L3941" i="13" s="1"/>
  <c r="M3942" i="13"/>
  <c r="U3942" i="13"/>
  <c r="V3942" i="13" s="1"/>
  <c r="L3942" i="13"/>
  <c r="P3942" i="13" s="1"/>
  <c r="M3943" i="13"/>
  <c r="U3943" i="13"/>
  <c r="V3943" i="13"/>
  <c r="L3943" i="13" s="1"/>
  <c r="M3944" i="13"/>
  <c r="U3944" i="13"/>
  <c r="V3944" i="13" s="1"/>
  <c r="L3944" i="13" s="1"/>
  <c r="M3945" i="13"/>
  <c r="U3945" i="13"/>
  <c r="V3945" i="13" s="1"/>
  <c r="L3945" i="13" s="1"/>
  <c r="M3946" i="13"/>
  <c r="U3946" i="13"/>
  <c r="V3946" i="13" s="1"/>
  <c r="L3946" i="13"/>
  <c r="P3946" i="13" s="1"/>
  <c r="M3947" i="13"/>
  <c r="U3947" i="13"/>
  <c r="V3947" i="13"/>
  <c r="L3947" i="13" s="1"/>
  <c r="M3948" i="13"/>
  <c r="U3948" i="13"/>
  <c r="V3948" i="13" s="1"/>
  <c r="L3948" i="13" s="1"/>
  <c r="M3949" i="13"/>
  <c r="U3949" i="13"/>
  <c r="V3949" i="13" s="1"/>
  <c r="L3949" i="13" s="1"/>
  <c r="M3950" i="13"/>
  <c r="U3950" i="13"/>
  <c r="V3950" i="13" s="1"/>
  <c r="L3950" i="13"/>
  <c r="P3950" i="13" s="1"/>
  <c r="M3951" i="13"/>
  <c r="U3951" i="13"/>
  <c r="V3951" i="13"/>
  <c r="L3951" i="13" s="1"/>
  <c r="M3952" i="13"/>
  <c r="U3952" i="13"/>
  <c r="V3952" i="13" s="1"/>
  <c r="L3952" i="13" s="1"/>
  <c r="M3953" i="13"/>
  <c r="U3953" i="13"/>
  <c r="V3953" i="13" s="1"/>
  <c r="L3953" i="13" s="1"/>
  <c r="M3954" i="13"/>
  <c r="U3954" i="13"/>
  <c r="V3954" i="13" s="1"/>
  <c r="L3954" i="13"/>
  <c r="P3954" i="13" s="1"/>
  <c r="M3955" i="13"/>
  <c r="U3955" i="13"/>
  <c r="V3955" i="13"/>
  <c r="L3955" i="13" s="1"/>
  <c r="M3956" i="13"/>
  <c r="U3956" i="13"/>
  <c r="V3956" i="13" s="1"/>
  <c r="L3956" i="13" s="1"/>
  <c r="M3957" i="13"/>
  <c r="U3957" i="13"/>
  <c r="V3957" i="13" s="1"/>
  <c r="L3957" i="13" s="1"/>
  <c r="M3958" i="13"/>
  <c r="U3958" i="13"/>
  <c r="V3958" i="13" s="1"/>
  <c r="L3958" i="13"/>
  <c r="P3958" i="13" s="1"/>
  <c r="M3959" i="13"/>
  <c r="U3959" i="13"/>
  <c r="V3959" i="13"/>
  <c r="L3959" i="13" s="1"/>
  <c r="M3960" i="13"/>
  <c r="U3960" i="13"/>
  <c r="V3960" i="13" s="1"/>
  <c r="L3960" i="13" s="1"/>
  <c r="M3961" i="13"/>
  <c r="U3961" i="13"/>
  <c r="V3961" i="13" s="1"/>
  <c r="L3961" i="13" s="1"/>
  <c r="M3962" i="13"/>
  <c r="U3962" i="13"/>
  <c r="V3962" i="13" s="1"/>
  <c r="L3962" i="13"/>
  <c r="P3962" i="13" s="1"/>
  <c r="M3963" i="13"/>
  <c r="U3963" i="13"/>
  <c r="V3963" i="13"/>
  <c r="L3963" i="13" s="1"/>
  <c r="M3964" i="13"/>
  <c r="U3964" i="13"/>
  <c r="V3964" i="13" s="1"/>
  <c r="L3964" i="13" s="1"/>
  <c r="M3965" i="13"/>
  <c r="U3965" i="13"/>
  <c r="V3965" i="13" s="1"/>
  <c r="L3965" i="13" s="1"/>
  <c r="M3966" i="13"/>
  <c r="U3966" i="13"/>
  <c r="V3966" i="13" s="1"/>
  <c r="L3966" i="13"/>
  <c r="P3966" i="13" s="1"/>
  <c r="M3967" i="13"/>
  <c r="U3967" i="13"/>
  <c r="V3967" i="13"/>
  <c r="L3967" i="13" s="1"/>
  <c r="M3968" i="13"/>
  <c r="U3968" i="13"/>
  <c r="V3968" i="13" s="1"/>
  <c r="L3968" i="13" s="1"/>
  <c r="M3969" i="13"/>
  <c r="U3969" i="13"/>
  <c r="V3969" i="13" s="1"/>
  <c r="L3969" i="13" s="1"/>
  <c r="M3970" i="13"/>
  <c r="U3970" i="13"/>
  <c r="V3970" i="13" s="1"/>
  <c r="L3970" i="13" s="1"/>
  <c r="M3971" i="13"/>
  <c r="U3971" i="13"/>
  <c r="V3971" i="13" s="1"/>
  <c r="L3971" i="13" s="1"/>
  <c r="M3972" i="13"/>
  <c r="U3972" i="13"/>
  <c r="V3972" i="13" s="1"/>
  <c r="L3972" i="13" s="1"/>
  <c r="R3972" i="13" s="1"/>
  <c r="M3973" i="13"/>
  <c r="U3973" i="13"/>
  <c r="V3973" i="13" s="1"/>
  <c r="L3973" i="13" s="1"/>
  <c r="M3974" i="13"/>
  <c r="U3974" i="13"/>
  <c r="V3974" i="13" s="1"/>
  <c r="L3974" i="13" s="1"/>
  <c r="M3975" i="13"/>
  <c r="U3975" i="13"/>
  <c r="V3975" i="13" s="1"/>
  <c r="L3975" i="13" s="1"/>
  <c r="M3976" i="13"/>
  <c r="U3976" i="13"/>
  <c r="V3976" i="13" s="1"/>
  <c r="L3976" i="13" s="1"/>
  <c r="R3976" i="13" s="1"/>
  <c r="M3977" i="13"/>
  <c r="U3977" i="13"/>
  <c r="V3977" i="13" s="1"/>
  <c r="L3977" i="13" s="1"/>
  <c r="M3978" i="13"/>
  <c r="U3978" i="13"/>
  <c r="V3978" i="13" s="1"/>
  <c r="L3978" i="13" s="1"/>
  <c r="M3979" i="13"/>
  <c r="U3979" i="13"/>
  <c r="V3979" i="13" s="1"/>
  <c r="L3979" i="13" s="1"/>
  <c r="M3980" i="13"/>
  <c r="U3980" i="13"/>
  <c r="V3980" i="13" s="1"/>
  <c r="L3980" i="13" s="1"/>
  <c r="M3981" i="13"/>
  <c r="U3981" i="13"/>
  <c r="V3981" i="13" s="1"/>
  <c r="L3981" i="13" s="1"/>
  <c r="M3982" i="13"/>
  <c r="U3982" i="13"/>
  <c r="V3982" i="13" s="1"/>
  <c r="L3982" i="13" s="1"/>
  <c r="M3983" i="13"/>
  <c r="U3983" i="13"/>
  <c r="V3983" i="13" s="1"/>
  <c r="L3983" i="13" s="1"/>
  <c r="M3984" i="13"/>
  <c r="U3984" i="13"/>
  <c r="V3984" i="13" s="1"/>
  <c r="L3984" i="13" s="1"/>
  <c r="M3985" i="13"/>
  <c r="U3985" i="13"/>
  <c r="V3985" i="13" s="1"/>
  <c r="L3985" i="13" s="1"/>
  <c r="M3986" i="13"/>
  <c r="U3986" i="13"/>
  <c r="V3986" i="13" s="1"/>
  <c r="L3986" i="13" s="1"/>
  <c r="M3987" i="13"/>
  <c r="U3987" i="13"/>
  <c r="V3987" i="13" s="1"/>
  <c r="L3987" i="13" s="1"/>
  <c r="M3988" i="13"/>
  <c r="U3988" i="13"/>
  <c r="V3988" i="13" s="1"/>
  <c r="L3988" i="13" s="1"/>
  <c r="M3989" i="13"/>
  <c r="U3989" i="13"/>
  <c r="V3989" i="13" s="1"/>
  <c r="L3989" i="13" s="1"/>
  <c r="M3990" i="13"/>
  <c r="U3990" i="13"/>
  <c r="V3990" i="13" s="1"/>
  <c r="L3990" i="13" s="1"/>
  <c r="M3991" i="13"/>
  <c r="U3991" i="13"/>
  <c r="V3991" i="13" s="1"/>
  <c r="L3991" i="13" s="1"/>
  <c r="M3992" i="13"/>
  <c r="U3992" i="13"/>
  <c r="V3992" i="13" s="1"/>
  <c r="L3992" i="13" s="1"/>
  <c r="M3993" i="13"/>
  <c r="U3993" i="13"/>
  <c r="V3993" i="13" s="1"/>
  <c r="L3993" i="13" s="1"/>
  <c r="M3994" i="13"/>
  <c r="U3994" i="13"/>
  <c r="V3994" i="13" s="1"/>
  <c r="L3994" i="13" s="1"/>
  <c r="M3995" i="13"/>
  <c r="U3995" i="13"/>
  <c r="V3995" i="13" s="1"/>
  <c r="L3995" i="13" s="1"/>
  <c r="M3996" i="13"/>
  <c r="U3996" i="13"/>
  <c r="V3996" i="13" s="1"/>
  <c r="L3996" i="13" s="1"/>
  <c r="M3997" i="13"/>
  <c r="U3997" i="13"/>
  <c r="V3997" i="13" s="1"/>
  <c r="L3997" i="13" s="1"/>
  <c r="M3998" i="13"/>
  <c r="U3998" i="13"/>
  <c r="V3998" i="13" s="1"/>
  <c r="L3998" i="13" s="1"/>
  <c r="M3999" i="13"/>
  <c r="U3999" i="13"/>
  <c r="V3999" i="13" s="1"/>
  <c r="L3999" i="13" s="1"/>
  <c r="M4000" i="13"/>
  <c r="U4000" i="13"/>
  <c r="V4000" i="13" s="1"/>
  <c r="L4000" i="13" s="1"/>
  <c r="M4001" i="13"/>
  <c r="U4001" i="13"/>
  <c r="V4001" i="13" s="1"/>
  <c r="L4001" i="13" s="1"/>
  <c r="M4002" i="13"/>
  <c r="U4002" i="13"/>
  <c r="V4002" i="13" s="1"/>
  <c r="L4002" i="13" s="1"/>
  <c r="M4003" i="13"/>
  <c r="U4003" i="13"/>
  <c r="V4003" i="13" s="1"/>
  <c r="L4003" i="13" s="1"/>
  <c r="M4004" i="13"/>
  <c r="U4004" i="13"/>
  <c r="V4004" i="13" s="1"/>
  <c r="L4004" i="13" s="1"/>
  <c r="R4004" i="13" s="1"/>
  <c r="M4005" i="13"/>
  <c r="U4005" i="13"/>
  <c r="V4005" i="13" s="1"/>
  <c r="L4005" i="13" s="1"/>
  <c r="M4006" i="13"/>
  <c r="U4006" i="13"/>
  <c r="V4006" i="13" s="1"/>
  <c r="L4006" i="13" s="1"/>
  <c r="M4007" i="13"/>
  <c r="U4007" i="13"/>
  <c r="V4007" i="13" s="1"/>
  <c r="L4007" i="13" s="1"/>
  <c r="M4008" i="13"/>
  <c r="U4008" i="13"/>
  <c r="V4008" i="13" s="1"/>
  <c r="L4008" i="13" s="1"/>
  <c r="R4008" i="13" s="1"/>
  <c r="M4009" i="13"/>
  <c r="U4009" i="13"/>
  <c r="V4009" i="13" s="1"/>
  <c r="L4009" i="13" s="1"/>
  <c r="M4010" i="13"/>
  <c r="U4010" i="13"/>
  <c r="V4010" i="13" s="1"/>
  <c r="L4010" i="13" s="1"/>
  <c r="M4011" i="13"/>
  <c r="U4011" i="13"/>
  <c r="V4011" i="13" s="1"/>
  <c r="L4011" i="13" s="1"/>
  <c r="M4012" i="13"/>
  <c r="U4012" i="13"/>
  <c r="V4012" i="13" s="1"/>
  <c r="L4012" i="13" s="1"/>
  <c r="M4013" i="13"/>
  <c r="U4013" i="13"/>
  <c r="V4013" i="13" s="1"/>
  <c r="L4013" i="13" s="1"/>
  <c r="M4014" i="13"/>
  <c r="U4014" i="13"/>
  <c r="V4014" i="13" s="1"/>
  <c r="L4014" i="13" s="1"/>
  <c r="M4015" i="13"/>
  <c r="U4015" i="13"/>
  <c r="V4015" i="13" s="1"/>
  <c r="L4015" i="13" s="1"/>
  <c r="M4016" i="13"/>
  <c r="U4016" i="13"/>
  <c r="V4016" i="13" s="1"/>
  <c r="L4016" i="13" s="1"/>
  <c r="M4017" i="13"/>
  <c r="U4017" i="13"/>
  <c r="V4017" i="13" s="1"/>
  <c r="L4017" i="13" s="1"/>
  <c r="M4018" i="13"/>
  <c r="U4018" i="13"/>
  <c r="V4018" i="13" s="1"/>
  <c r="L4018" i="13" s="1"/>
  <c r="M4019" i="13"/>
  <c r="U4019" i="13"/>
  <c r="V4019" i="13" s="1"/>
  <c r="L4019" i="13" s="1"/>
  <c r="M4020" i="13"/>
  <c r="U4020" i="13"/>
  <c r="V4020" i="13" s="1"/>
  <c r="L4020" i="13" s="1"/>
  <c r="M4021" i="13"/>
  <c r="U4021" i="13"/>
  <c r="V4021" i="13" s="1"/>
  <c r="L4021" i="13" s="1"/>
  <c r="M4022" i="13"/>
  <c r="U4022" i="13"/>
  <c r="V4022" i="13" s="1"/>
  <c r="L4022" i="13" s="1"/>
  <c r="M4023" i="13"/>
  <c r="U4023" i="13"/>
  <c r="V4023" i="13" s="1"/>
  <c r="L4023" i="13" s="1"/>
  <c r="M4024" i="13"/>
  <c r="U4024" i="13"/>
  <c r="V4024" i="13" s="1"/>
  <c r="L4024" i="13" s="1"/>
  <c r="M4025" i="13"/>
  <c r="U4025" i="13"/>
  <c r="V4025" i="13" s="1"/>
  <c r="L4025" i="13" s="1"/>
  <c r="M4026" i="13"/>
  <c r="U4026" i="13"/>
  <c r="V4026" i="13" s="1"/>
  <c r="L4026" i="13" s="1"/>
  <c r="M4027" i="13"/>
  <c r="U4027" i="13"/>
  <c r="V4027" i="13" s="1"/>
  <c r="L4027" i="13" s="1"/>
  <c r="M4028" i="13"/>
  <c r="U4028" i="13"/>
  <c r="V4028" i="13" s="1"/>
  <c r="L4028" i="13" s="1"/>
  <c r="M4029" i="13"/>
  <c r="U4029" i="13"/>
  <c r="V4029" i="13" s="1"/>
  <c r="L4029" i="13" s="1"/>
  <c r="M4030" i="13"/>
  <c r="U4030" i="13"/>
  <c r="V4030" i="13" s="1"/>
  <c r="L4030" i="13" s="1"/>
  <c r="M4031" i="13"/>
  <c r="U4031" i="13"/>
  <c r="V4031" i="13" s="1"/>
  <c r="L4031" i="13" s="1"/>
  <c r="M4032" i="13"/>
  <c r="U4032" i="13"/>
  <c r="V4032" i="13" s="1"/>
  <c r="L4032" i="13" s="1"/>
  <c r="M4033" i="13"/>
  <c r="U4033" i="13"/>
  <c r="V4033" i="13" s="1"/>
  <c r="L4033" i="13" s="1"/>
  <c r="M4034" i="13"/>
  <c r="U4034" i="13"/>
  <c r="V4034" i="13" s="1"/>
  <c r="L4034" i="13" s="1"/>
  <c r="M4035" i="13"/>
  <c r="U4035" i="13"/>
  <c r="V4035" i="13" s="1"/>
  <c r="L4035" i="13" s="1"/>
  <c r="M4036" i="13"/>
  <c r="U4036" i="13"/>
  <c r="V4036" i="13" s="1"/>
  <c r="L4036" i="13" s="1"/>
  <c r="R4036" i="13" s="1"/>
  <c r="M4037" i="13"/>
  <c r="U4037" i="13"/>
  <c r="V4037" i="13" s="1"/>
  <c r="L4037" i="13" s="1"/>
  <c r="M4038" i="13"/>
  <c r="U4038" i="13"/>
  <c r="V4038" i="13" s="1"/>
  <c r="L4038" i="13" s="1"/>
  <c r="M4039" i="13"/>
  <c r="U4039" i="13"/>
  <c r="V4039" i="13" s="1"/>
  <c r="L4039" i="13" s="1"/>
  <c r="M4040" i="13"/>
  <c r="U4040" i="13"/>
  <c r="V4040" i="13" s="1"/>
  <c r="L4040" i="13" s="1"/>
  <c r="R4040" i="13" s="1"/>
  <c r="M4041" i="13"/>
  <c r="U4041" i="13"/>
  <c r="V4041" i="13" s="1"/>
  <c r="L4041" i="13" s="1"/>
  <c r="M4042" i="13"/>
  <c r="U4042" i="13"/>
  <c r="V4042" i="13" s="1"/>
  <c r="L4042" i="13" s="1"/>
  <c r="M4043" i="13"/>
  <c r="U4043" i="13"/>
  <c r="V4043" i="13" s="1"/>
  <c r="L4043" i="13" s="1"/>
  <c r="M4044" i="13"/>
  <c r="U4044" i="13"/>
  <c r="V4044" i="13" s="1"/>
  <c r="L4044" i="13" s="1"/>
  <c r="M4045" i="13"/>
  <c r="U4045" i="13"/>
  <c r="V4045" i="13" s="1"/>
  <c r="L4045" i="13" s="1"/>
  <c r="M4046" i="13"/>
  <c r="U4046" i="13"/>
  <c r="V4046" i="13" s="1"/>
  <c r="L4046" i="13" s="1"/>
  <c r="M4047" i="13"/>
  <c r="U4047" i="13"/>
  <c r="V4047" i="13" s="1"/>
  <c r="L4047" i="13" s="1"/>
  <c r="M4048" i="13"/>
  <c r="U4048" i="13"/>
  <c r="V4048" i="13" s="1"/>
  <c r="L4048" i="13" s="1"/>
  <c r="M4049" i="13"/>
  <c r="U4049" i="13"/>
  <c r="V4049" i="13" s="1"/>
  <c r="L4049" i="13" s="1"/>
  <c r="M4050" i="13"/>
  <c r="U4050" i="13"/>
  <c r="V4050" i="13" s="1"/>
  <c r="L4050" i="13" s="1"/>
  <c r="M4051" i="13"/>
  <c r="U4051" i="13"/>
  <c r="V4051" i="13" s="1"/>
  <c r="L4051" i="13" s="1"/>
  <c r="M4052" i="13"/>
  <c r="U4052" i="13"/>
  <c r="V4052" i="13" s="1"/>
  <c r="L4052" i="13" s="1"/>
  <c r="M4053" i="13"/>
  <c r="U4053" i="13"/>
  <c r="V4053" i="13" s="1"/>
  <c r="L4053" i="13" s="1"/>
  <c r="M4054" i="13"/>
  <c r="U4054" i="13"/>
  <c r="V4054" i="13" s="1"/>
  <c r="L4054" i="13" s="1"/>
  <c r="M4055" i="13"/>
  <c r="U4055" i="13"/>
  <c r="V4055" i="13" s="1"/>
  <c r="L4055" i="13" s="1"/>
  <c r="M4056" i="13"/>
  <c r="U4056" i="13"/>
  <c r="V4056" i="13" s="1"/>
  <c r="L4056" i="13" s="1"/>
  <c r="M4057" i="13"/>
  <c r="U4057" i="13"/>
  <c r="V4057" i="13" s="1"/>
  <c r="L4057" i="13" s="1"/>
  <c r="M4058" i="13"/>
  <c r="U4058" i="13"/>
  <c r="V4058" i="13" s="1"/>
  <c r="L4058" i="13" s="1"/>
  <c r="M4059" i="13"/>
  <c r="U4059" i="13"/>
  <c r="V4059" i="13" s="1"/>
  <c r="L4059" i="13" s="1"/>
  <c r="M4060" i="13"/>
  <c r="U4060" i="13"/>
  <c r="V4060" i="13" s="1"/>
  <c r="L4060" i="13" s="1"/>
  <c r="M4061" i="13"/>
  <c r="U4061" i="13"/>
  <c r="V4061" i="13" s="1"/>
  <c r="L4061" i="13" s="1"/>
  <c r="M4062" i="13"/>
  <c r="U4062" i="13"/>
  <c r="V4062" i="13" s="1"/>
  <c r="L4062" i="13" s="1"/>
  <c r="M4063" i="13"/>
  <c r="U4063" i="13"/>
  <c r="V4063" i="13" s="1"/>
  <c r="L4063" i="13" s="1"/>
  <c r="M4064" i="13"/>
  <c r="U4064" i="13"/>
  <c r="V4064" i="13" s="1"/>
  <c r="L4064" i="13" s="1"/>
  <c r="M4065" i="13"/>
  <c r="U4065" i="13"/>
  <c r="V4065" i="13" s="1"/>
  <c r="L4065" i="13" s="1"/>
  <c r="M4066" i="13"/>
  <c r="U4066" i="13"/>
  <c r="V4066" i="13" s="1"/>
  <c r="L4066" i="13" s="1"/>
  <c r="M4067" i="13"/>
  <c r="U4067" i="13"/>
  <c r="V4067" i="13" s="1"/>
  <c r="L4067" i="13" s="1"/>
  <c r="M4068" i="13"/>
  <c r="U4068" i="13"/>
  <c r="V4068" i="13" s="1"/>
  <c r="L4068" i="13" s="1"/>
  <c r="M4069" i="13"/>
  <c r="U4069" i="13"/>
  <c r="V4069" i="13" s="1"/>
  <c r="L4069" i="13" s="1"/>
  <c r="M4070" i="13"/>
  <c r="U4070" i="13"/>
  <c r="V4070" i="13" s="1"/>
  <c r="L4070" i="13" s="1"/>
  <c r="M4071" i="13"/>
  <c r="U4071" i="13"/>
  <c r="V4071" i="13" s="1"/>
  <c r="L4071" i="13" s="1"/>
  <c r="M4072" i="13"/>
  <c r="U4072" i="13"/>
  <c r="V4072" i="13" s="1"/>
  <c r="L4072" i="13" s="1"/>
  <c r="R4072" i="13" s="1"/>
  <c r="M4073" i="13"/>
  <c r="U4073" i="13"/>
  <c r="V4073" i="13" s="1"/>
  <c r="L4073" i="13" s="1"/>
  <c r="M4074" i="13"/>
  <c r="U4074" i="13"/>
  <c r="V4074" i="13" s="1"/>
  <c r="L4074" i="13" s="1"/>
  <c r="M4075" i="13"/>
  <c r="U4075" i="13"/>
  <c r="V4075" i="13" s="1"/>
  <c r="L4075" i="13" s="1"/>
  <c r="M4076" i="13"/>
  <c r="U4076" i="13"/>
  <c r="V4076" i="13" s="1"/>
  <c r="L4076" i="13" s="1"/>
  <c r="M4077" i="13"/>
  <c r="U4077" i="13"/>
  <c r="V4077" i="13" s="1"/>
  <c r="L4077" i="13" s="1"/>
  <c r="M4078" i="13"/>
  <c r="U4078" i="13"/>
  <c r="V4078" i="13" s="1"/>
  <c r="L4078" i="13" s="1"/>
  <c r="M4079" i="13"/>
  <c r="U4079" i="13"/>
  <c r="V4079" i="13" s="1"/>
  <c r="L4079" i="13" s="1"/>
  <c r="M4080" i="13"/>
  <c r="U4080" i="13"/>
  <c r="V4080" i="13" s="1"/>
  <c r="L4080" i="13" s="1"/>
  <c r="M4081" i="13"/>
  <c r="U4081" i="13"/>
  <c r="V4081" i="13" s="1"/>
  <c r="L4081" i="13" s="1"/>
  <c r="M4082" i="13"/>
  <c r="U4082" i="13"/>
  <c r="V4082" i="13" s="1"/>
  <c r="L4082" i="13" s="1"/>
  <c r="M4083" i="13"/>
  <c r="U4083" i="13"/>
  <c r="V4083" i="13" s="1"/>
  <c r="L4083" i="13" s="1"/>
  <c r="M4084" i="13"/>
  <c r="U4084" i="13"/>
  <c r="V4084" i="13" s="1"/>
  <c r="L4084" i="13" s="1"/>
  <c r="M4085" i="13"/>
  <c r="U4085" i="13"/>
  <c r="V4085" i="13" s="1"/>
  <c r="L4085" i="13" s="1"/>
  <c r="M4086" i="13"/>
  <c r="U4086" i="13"/>
  <c r="V4086" i="13" s="1"/>
  <c r="L4086" i="13" s="1"/>
  <c r="M4087" i="13"/>
  <c r="U4087" i="13"/>
  <c r="V4087" i="13" s="1"/>
  <c r="L4087" i="13" s="1"/>
  <c r="M4088" i="13"/>
  <c r="U4088" i="13"/>
  <c r="V4088" i="13" s="1"/>
  <c r="L4088" i="13" s="1"/>
  <c r="M4089" i="13"/>
  <c r="U4089" i="13"/>
  <c r="V4089" i="13" s="1"/>
  <c r="L4089" i="13" s="1"/>
  <c r="M4090" i="13"/>
  <c r="U4090" i="13"/>
  <c r="V4090" i="13" s="1"/>
  <c r="L4090" i="13" s="1"/>
  <c r="M4091" i="13"/>
  <c r="U4091" i="13"/>
  <c r="V4091" i="13" s="1"/>
  <c r="L4091" i="13" s="1"/>
  <c r="M4092" i="13"/>
  <c r="U4092" i="13"/>
  <c r="V4092" i="13" s="1"/>
  <c r="L4092" i="13" s="1"/>
  <c r="M4093" i="13"/>
  <c r="U4093" i="13"/>
  <c r="V4093" i="13" s="1"/>
  <c r="L4093" i="13" s="1"/>
  <c r="M4094" i="13"/>
  <c r="U4094" i="13"/>
  <c r="V4094" i="13" s="1"/>
  <c r="L4094" i="13" s="1"/>
  <c r="M4095" i="13"/>
  <c r="U4095" i="13"/>
  <c r="V4095" i="13" s="1"/>
  <c r="L4095" i="13" s="1"/>
  <c r="M4096" i="13"/>
  <c r="U4096" i="13"/>
  <c r="V4096" i="13" s="1"/>
  <c r="L4096" i="13" s="1"/>
  <c r="M4097" i="13"/>
  <c r="U4097" i="13"/>
  <c r="V4097" i="13" s="1"/>
  <c r="L4097" i="13" s="1"/>
  <c r="M4098" i="13"/>
  <c r="U4098" i="13"/>
  <c r="V4098" i="13" s="1"/>
  <c r="L4098" i="13" s="1"/>
  <c r="M4099" i="13"/>
  <c r="U4099" i="13"/>
  <c r="V4099" i="13" s="1"/>
  <c r="L4099" i="13" s="1"/>
  <c r="M4100" i="13"/>
  <c r="U4100" i="13"/>
  <c r="V4100" i="13" s="1"/>
  <c r="L4100" i="13" s="1"/>
  <c r="M4101" i="13"/>
  <c r="U4101" i="13"/>
  <c r="V4101" i="13" s="1"/>
  <c r="L4101" i="13" s="1"/>
  <c r="M4102" i="13"/>
  <c r="U4102" i="13"/>
  <c r="V4102" i="13" s="1"/>
  <c r="L4102" i="13" s="1"/>
  <c r="M4103" i="13"/>
  <c r="U4103" i="13"/>
  <c r="V4103" i="13" s="1"/>
  <c r="L4103" i="13" s="1"/>
  <c r="M4104" i="13"/>
  <c r="U4104" i="13"/>
  <c r="V4104" i="13" s="1"/>
  <c r="L4104" i="13" s="1"/>
  <c r="R4104" i="13" s="1"/>
  <c r="M4105" i="13"/>
  <c r="U4105" i="13"/>
  <c r="V4105" i="13" s="1"/>
  <c r="L4105" i="13" s="1"/>
  <c r="M4106" i="13"/>
  <c r="U4106" i="13"/>
  <c r="V4106" i="13" s="1"/>
  <c r="L4106" i="13" s="1"/>
  <c r="M4107" i="13"/>
  <c r="U4107" i="13"/>
  <c r="V4107" i="13" s="1"/>
  <c r="L4107" i="13" s="1"/>
  <c r="M4108" i="13"/>
  <c r="U4108" i="13"/>
  <c r="V4108" i="13" s="1"/>
  <c r="L4108" i="13" s="1"/>
  <c r="M4109" i="13"/>
  <c r="U4109" i="13"/>
  <c r="V4109" i="13" s="1"/>
  <c r="L4109" i="13" s="1"/>
  <c r="M4110" i="13"/>
  <c r="U4110" i="13"/>
  <c r="V4110" i="13" s="1"/>
  <c r="L4110" i="13" s="1"/>
  <c r="M4111" i="13"/>
  <c r="U4111" i="13"/>
  <c r="V4111" i="13" s="1"/>
  <c r="L4111" i="13" s="1"/>
  <c r="M4112" i="13"/>
  <c r="U4112" i="13"/>
  <c r="V4112" i="13" s="1"/>
  <c r="L4112" i="13" s="1"/>
  <c r="R4112" i="13" s="1"/>
  <c r="M4113" i="13"/>
  <c r="U4113" i="13"/>
  <c r="V4113" i="13" s="1"/>
  <c r="L4113" i="13" s="1"/>
  <c r="M4114" i="13"/>
  <c r="U4114" i="13"/>
  <c r="V4114" i="13" s="1"/>
  <c r="L4114" i="13" s="1"/>
  <c r="M4115" i="13"/>
  <c r="U4115" i="13"/>
  <c r="V4115" i="13" s="1"/>
  <c r="L4115" i="13" s="1"/>
  <c r="M4116" i="13"/>
  <c r="U4116" i="13"/>
  <c r="V4116" i="13" s="1"/>
  <c r="L4116" i="13" s="1"/>
  <c r="M4117" i="13"/>
  <c r="U4117" i="13"/>
  <c r="V4117" i="13" s="1"/>
  <c r="L4117" i="13" s="1"/>
  <c r="M4118" i="13"/>
  <c r="U4118" i="13"/>
  <c r="V4118" i="13" s="1"/>
  <c r="L4118" i="13" s="1"/>
  <c r="M4119" i="13"/>
  <c r="U4119" i="13"/>
  <c r="V4119" i="13" s="1"/>
  <c r="L4119" i="13" s="1"/>
  <c r="M4120" i="13"/>
  <c r="U4120" i="13"/>
  <c r="V4120" i="13" s="1"/>
  <c r="L4120" i="13" s="1"/>
  <c r="M4121" i="13"/>
  <c r="U4121" i="13"/>
  <c r="V4121" i="13" s="1"/>
  <c r="L4121" i="13" s="1"/>
  <c r="M4122" i="13"/>
  <c r="U4122" i="13"/>
  <c r="V4122" i="13" s="1"/>
  <c r="L4122" i="13" s="1"/>
  <c r="M4123" i="13"/>
  <c r="U4123" i="13"/>
  <c r="V4123" i="13" s="1"/>
  <c r="L4123" i="13" s="1"/>
  <c r="M4124" i="13"/>
  <c r="U4124" i="13"/>
  <c r="V4124" i="13" s="1"/>
  <c r="L4124" i="13" s="1"/>
  <c r="M4125" i="13"/>
  <c r="U4125" i="13"/>
  <c r="V4125" i="13" s="1"/>
  <c r="L4125" i="13" s="1"/>
  <c r="M4126" i="13"/>
  <c r="U4126" i="13"/>
  <c r="V4126" i="13" s="1"/>
  <c r="L4126" i="13" s="1"/>
  <c r="M4127" i="13"/>
  <c r="U4127" i="13"/>
  <c r="V4127" i="13" s="1"/>
  <c r="L4127" i="13" s="1"/>
  <c r="M4128" i="13"/>
  <c r="U4128" i="13"/>
  <c r="V4128" i="13" s="1"/>
  <c r="L4128" i="13" s="1"/>
  <c r="M4129" i="13"/>
  <c r="U4129" i="13"/>
  <c r="V4129" i="13" s="1"/>
  <c r="L4129" i="13" s="1"/>
  <c r="M4130" i="13"/>
  <c r="U4130" i="13"/>
  <c r="V4130" i="13" s="1"/>
  <c r="L4130" i="13" s="1"/>
  <c r="M4131" i="13"/>
  <c r="U4131" i="13"/>
  <c r="V4131" i="13" s="1"/>
  <c r="L4131" i="13" s="1"/>
  <c r="M4132" i="13"/>
  <c r="U4132" i="13"/>
  <c r="V4132" i="13" s="1"/>
  <c r="L4132" i="13" s="1"/>
  <c r="M4133" i="13"/>
  <c r="U4133" i="13"/>
  <c r="V4133" i="13" s="1"/>
  <c r="L4133" i="13" s="1"/>
  <c r="M4134" i="13"/>
  <c r="U4134" i="13"/>
  <c r="V4134" i="13" s="1"/>
  <c r="L4134" i="13" s="1"/>
  <c r="M4135" i="13"/>
  <c r="U4135" i="13"/>
  <c r="V4135" i="13" s="1"/>
  <c r="L4135" i="13" s="1"/>
  <c r="M4136" i="13"/>
  <c r="U4136" i="13"/>
  <c r="V4136" i="13" s="1"/>
  <c r="L4136" i="13" s="1"/>
  <c r="M4137" i="13"/>
  <c r="U4137" i="13"/>
  <c r="V4137" i="13" s="1"/>
  <c r="L4137" i="13" s="1"/>
  <c r="M4138" i="13"/>
  <c r="U4138" i="13"/>
  <c r="V4138" i="13" s="1"/>
  <c r="L4138" i="13" s="1"/>
  <c r="M4139" i="13"/>
  <c r="U4139" i="13"/>
  <c r="V4139" i="13" s="1"/>
  <c r="L4139" i="13" s="1"/>
  <c r="M4140" i="13"/>
  <c r="U4140" i="13"/>
  <c r="V4140" i="13" s="1"/>
  <c r="L4140" i="13" s="1"/>
  <c r="M4141" i="13"/>
  <c r="U4141" i="13"/>
  <c r="V4141" i="13" s="1"/>
  <c r="L4141" i="13" s="1"/>
  <c r="M4142" i="13"/>
  <c r="U4142" i="13"/>
  <c r="V4142" i="13" s="1"/>
  <c r="L4142" i="13" s="1"/>
  <c r="M4143" i="13"/>
  <c r="U4143" i="13"/>
  <c r="V4143" i="13" s="1"/>
  <c r="L4143" i="13" s="1"/>
  <c r="M4144" i="13"/>
  <c r="U4144" i="13"/>
  <c r="V4144" i="13" s="1"/>
  <c r="L4144" i="13" s="1"/>
  <c r="M4145" i="13"/>
  <c r="U4145" i="13"/>
  <c r="V4145" i="13" s="1"/>
  <c r="L4145" i="13" s="1"/>
  <c r="M4146" i="13"/>
  <c r="U4146" i="13"/>
  <c r="V4146" i="13" s="1"/>
  <c r="L4146" i="13" s="1"/>
  <c r="M4147" i="13"/>
  <c r="U4147" i="13"/>
  <c r="V4147" i="13" s="1"/>
  <c r="L4147" i="13" s="1"/>
  <c r="M4148" i="13"/>
  <c r="U4148" i="13"/>
  <c r="V4148" i="13" s="1"/>
  <c r="L4148" i="13" s="1"/>
  <c r="M4149" i="13"/>
  <c r="U4149" i="13"/>
  <c r="V4149" i="13" s="1"/>
  <c r="L4149" i="13" s="1"/>
  <c r="M4150" i="13"/>
  <c r="U4150" i="13"/>
  <c r="V4150" i="13" s="1"/>
  <c r="L4150" i="13" s="1"/>
  <c r="M4151" i="13"/>
  <c r="U4151" i="13"/>
  <c r="V4151" i="13" s="1"/>
  <c r="L4151" i="13" s="1"/>
  <c r="M4152" i="13"/>
  <c r="U4152" i="13"/>
  <c r="V4152" i="13" s="1"/>
  <c r="L4152" i="13" s="1"/>
  <c r="M4153" i="13"/>
  <c r="U4153" i="13"/>
  <c r="V4153" i="13" s="1"/>
  <c r="L4153" i="13" s="1"/>
  <c r="M4154" i="13"/>
  <c r="U4154" i="13"/>
  <c r="V4154" i="13" s="1"/>
  <c r="L4154" i="13" s="1"/>
  <c r="M4155" i="13"/>
  <c r="U4155" i="13"/>
  <c r="V4155" i="13" s="1"/>
  <c r="L4155" i="13" s="1"/>
  <c r="M4156" i="13"/>
  <c r="U4156" i="13"/>
  <c r="V4156" i="13" s="1"/>
  <c r="L4156" i="13" s="1"/>
  <c r="M4157" i="13"/>
  <c r="U4157" i="13"/>
  <c r="V4157" i="13" s="1"/>
  <c r="L4157" i="13" s="1"/>
  <c r="M4158" i="13"/>
  <c r="U4158" i="13"/>
  <c r="V4158" i="13" s="1"/>
  <c r="L4158" i="13" s="1"/>
  <c r="M4159" i="13"/>
  <c r="U4159" i="13"/>
  <c r="V4159" i="13" s="1"/>
  <c r="L4159" i="13" s="1"/>
  <c r="M4160" i="13"/>
  <c r="U4160" i="13"/>
  <c r="V4160" i="13" s="1"/>
  <c r="L4160" i="13" s="1"/>
  <c r="M4161" i="13"/>
  <c r="U4161" i="13"/>
  <c r="V4161" i="13" s="1"/>
  <c r="L4161" i="13" s="1"/>
  <c r="M4162" i="13"/>
  <c r="U4162" i="13"/>
  <c r="V4162" i="13" s="1"/>
  <c r="L4162" i="13" s="1"/>
  <c r="M4163" i="13"/>
  <c r="U4163" i="13"/>
  <c r="V4163" i="13" s="1"/>
  <c r="L4163" i="13" s="1"/>
  <c r="M4164" i="13"/>
  <c r="U4164" i="13"/>
  <c r="V4164" i="13" s="1"/>
  <c r="L4164" i="13" s="1"/>
  <c r="M4165" i="13"/>
  <c r="U4165" i="13"/>
  <c r="V4165" i="13" s="1"/>
  <c r="L4165" i="13" s="1"/>
  <c r="M4166" i="13"/>
  <c r="U4166" i="13"/>
  <c r="V4166" i="13" s="1"/>
  <c r="L4166" i="13" s="1"/>
  <c r="M4167" i="13"/>
  <c r="U4167" i="13"/>
  <c r="V4167" i="13" s="1"/>
  <c r="L4167" i="13" s="1"/>
  <c r="M4168" i="13"/>
  <c r="U4168" i="13"/>
  <c r="V4168" i="13" s="1"/>
  <c r="L4168" i="13" s="1"/>
  <c r="R4168" i="13" s="1"/>
  <c r="M4169" i="13"/>
  <c r="U4169" i="13"/>
  <c r="V4169" i="13" s="1"/>
  <c r="L4169" i="13" s="1"/>
  <c r="M3" i="13"/>
  <c r="U3" i="13"/>
  <c r="V3" i="13" s="1"/>
  <c r="L3" i="13" s="1"/>
  <c r="C13" i="27"/>
  <c r="R4" i="13"/>
  <c r="R5" i="13"/>
  <c r="R6" i="13"/>
  <c r="R7" i="13"/>
  <c r="R9" i="13"/>
  <c r="R10" i="13"/>
  <c r="R11" i="13"/>
  <c r="R13" i="13"/>
  <c r="R14" i="13"/>
  <c r="R15" i="13"/>
  <c r="R16" i="13"/>
  <c r="R17" i="13"/>
  <c r="R18" i="13"/>
  <c r="R19" i="13"/>
  <c r="R20" i="13"/>
  <c r="R21" i="13"/>
  <c r="R22" i="13"/>
  <c r="R23" i="13"/>
  <c r="R25" i="13"/>
  <c r="R26" i="13"/>
  <c r="R27" i="13"/>
  <c r="R29" i="13"/>
  <c r="R30" i="13"/>
  <c r="R31" i="13"/>
  <c r="R32" i="13"/>
  <c r="R33" i="13"/>
  <c r="R34" i="13"/>
  <c r="R35" i="13"/>
  <c r="R36" i="13"/>
  <c r="R37" i="13"/>
  <c r="R38" i="13"/>
  <c r="R39" i="13"/>
  <c r="R41" i="13"/>
  <c r="R42" i="13"/>
  <c r="R43" i="13"/>
  <c r="R46" i="13"/>
  <c r="R47" i="13"/>
  <c r="R48" i="13"/>
  <c r="R49" i="13"/>
  <c r="R50" i="13"/>
  <c r="R51" i="13"/>
  <c r="R52" i="13"/>
  <c r="R53" i="13"/>
  <c r="R54" i="13"/>
  <c r="R55" i="13"/>
  <c r="R57" i="13"/>
  <c r="R58" i="13"/>
  <c r="R59" i="13"/>
  <c r="R61" i="13"/>
  <c r="R62" i="13"/>
  <c r="R63" i="13"/>
  <c r="R65" i="13"/>
  <c r="R66" i="13"/>
  <c r="R67" i="13"/>
  <c r="R69" i="13"/>
  <c r="R70" i="13"/>
  <c r="R71" i="13"/>
  <c r="R73" i="13"/>
  <c r="R74" i="13"/>
  <c r="R75" i="13"/>
  <c r="R76" i="13"/>
  <c r="R77" i="13"/>
  <c r="R78" i="13"/>
  <c r="R79" i="13"/>
  <c r="R80" i="13"/>
  <c r="R81" i="13"/>
  <c r="R82" i="13"/>
  <c r="R83" i="13"/>
  <c r="R85" i="13"/>
  <c r="R86" i="13"/>
  <c r="R87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9" i="13"/>
  <c r="R110" i="13"/>
  <c r="R111" i="13"/>
  <c r="R113" i="13"/>
  <c r="R114" i="13"/>
  <c r="R115" i="13"/>
  <c r="R116" i="13"/>
  <c r="R117" i="13"/>
  <c r="R118" i="13"/>
  <c r="R119" i="13"/>
  <c r="R120" i="13"/>
  <c r="R121" i="13"/>
  <c r="R122" i="13"/>
  <c r="R123" i="13"/>
  <c r="R125" i="13"/>
  <c r="R126" i="13"/>
  <c r="R127" i="13"/>
  <c r="R129" i="13"/>
  <c r="R130" i="13"/>
  <c r="R131" i="13"/>
  <c r="R133" i="13"/>
  <c r="R134" i="13"/>
  <c r="R135" i="13"/>
  <c r="R137" i="13"/>
  <c r="R138" i="13"/>
  <c r="R139" i="13"/>
  <c r="R140" i="13"/>
  <c r="R141" i="13"/>
  <c r="R142" i="13"/>
  <c r="R143" i="13"/>
  <c r="R144" i="13"/>
  <c r="R145" i="13"/>
  <c r="R146" i="13"/>
  <c r="R147" i="13"/>
  <c r="R149" i="13"/>
  <c r="R150" i="13"/>
  <c r="R151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3" i="13"/>
  <c r="R174" i="13"/>
  <c r="R175" i="13"/>
  <c r="R177" i="13"/>
  <c r="R178" i="13"/>
  <c r="R179" i="13"/>
  <c r="R180" i="13"/>
  <c r="R181" i="13"/>
  <c r="R182" i="13"/>
  <c r="R183" i="13"/>
  <c r="R184" i="13"/>
  <c r="R185" i="13"/>
  <c r="R186" i="13"/>
  <c r="R187" i="13"/>
  <c r="R189" i="13"/>
  <c r="R190" i="13"/>
  <c r="R191" i="13"/>
  <c r="R193" i="13"/>
  <c r="R194" i="13"/>
  <c r="R195" i="13"/>
  <c r="R197" i="13"/>
  <c r="R198" i="13"/>
  <c r="R199" i="13"/>
  <c r="R201" i="13"/>
  <c r="R202" i="13"/>
  <c r="R203" i="13"/>
  <c r="R204" i="13"/>
  <c r="R205" i="13"/>
  <c r="R206" i="13"/>
  <c r="R207" i="13"/>
  <c r="R208" i="13"/>
  <c r="R209" i="13"/>
  <c r="R210" i="13"/>
  <c r="R211" i="13"/>
  <c r="R213" i="13"/>
  <c r="R214" i="13"/>
  <c r="R215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35" i="13"/>
  <c r="R237" i="13"/>
  <c r="R238" i="13"/>
  <c r="R239" i="13"/>
  <c r="R241" i="13"/>
  <c r="R242" i="13"/>
  <c r="R243" i="13"/>
  <c r="R244" i="13"/>
  <c r="R245" i="13"/>
  <c r="R246" i="13"/>
  <c r="R247" i="13"/>
  <c r="R248" i="13"/>
  <c r="R249" i="13"/>
  <c r="R250" i="13"/>
  <c r="R251" i="13"/>
  <c r="R253" i="13"/>
  <c r="R254" i="13"/>
  <c r="R255" i="13"/>
  <c r="R257" i="13"/>
  <c r="R258" i="13"/>
  <c r="R259" i="13"/>
  <c r="R261" i="13"/>
  <c r="R262" i="13"/>
  <c r="R263" i="13"/>
  <c r="R265" i="13"/>
  <c r="R266" i="13"/>
  <c r="R267" i="13"/>
  <c r="R268" i="13"/>
  <c r="R269" i="13"/>
  <c r="R270" i="13"/>
  <c r="R271" i="13"/>
  <c r="R272" i="13"/>
  <c r="R273" i="13"/>
  <c r="R274" i="13"/>
  <c r="R275" i="13"/>
  <c r="R277" i="13"/>
  <c r="R278" i="13"/>
  <c r="R279" i="13"/>
  <c r="R281" i="13"/>
  <c r="R282" i="13"/>
  <c r="R283" i="13"/>
  <c r="R285" i="13"/>
  <c r="R286" i="13"/>
  <c r="R287" i="13"/>
  <c r="R289" i="13"/>
  <c r="R290" i="13"/>
  <c r="R291" i="13"/>
  <c r="R293" i="13"/>
  <c r="R294" i="13"/>
  <c r="R295" i="13"/>
  <c r="R297" i="13"/>
  <c r="R298" i="13"/>
  <c r="R299" i="13"/>
  <c r="R301" i="13"/>
  <c r="R302" i="13"/>
  <c r="R303" i="13"/>
  <c r="R305" i="13"/>
  <c r="R306" i="13"/>
  <c r="R307" i="13"/>
  <c r="R309" i="13"/>
  <c r="R310" i="13"/>
  <c r="R311" i="13"/>
  <c r="R313" i="13"/>
  <c r="R314" i="13"/>
  <c r="R315" i="13"/>
  <c r="R317" i="13"/>
  <c r="R318" i="13"/>
  <c r="R319" i="13"/>
  <c r="R321" i="13"/>
  <c r="R322" i="13"/>
  <c r="R323" i="13"/>
  <c r="R325" i="13"/>
  <c r="R326" i="13"/>
  <c r="R327" i="13"/>
  <c r="R329" i="13"/>
  <c r="R330" i="13"/>
  <c r="R331" i="13"/>
  <c r="R333" i="13"/>
  <c r="R334" i="13"/>
  <c r="R335" i="13"/>
  <c r="R337" i="13"/>
  <c r="R338" i="13"/>
  <c r="R339" i="13"/>
  <c r="R341" i="13"/>
  <c r="R342" i="13"/>
  <c r="R343" i="13"/>
  <c r="R345" i="13"/>
  <c r="R346" i="13"/>
  <c r="R347" i="13"/>
  <c r="R349" i="13"/>
  <c r="R350" i="13"/>
  <c r="R351" i="13"/>
  <c r="R353" i="13"/>
  <c r="R354" i="13"/>
  <c r="R355" i="13"/>
  <c r="R357" i="13"/>
  <c r="R358" i="13"/>
  <c r="R359" i="13"/>
  <c r="R361" i="13"/>
  <c r="R362" i="13"/>
  <c r="R363" i="13"/>
  <c r="R364" i="13"/>
  <c r="R365" i="13"/>
  <c r="R366" i="13"/>
  <c r="R367" i="13"/>
  <c r="R370" i="13"/>
  <c r="R371" i="13"/>
  <c r="R373" i="13"/>
  <c r="R374" i="13"/>
  <c r="R375" i="13"/>
  <c r="R376" i="13"/>
  <c r="R377" i="13"/>
  <c r="R378" i="13"/>
  <c r="R379" i="13"/>
  <c r="R381" i="13"/>
  <c r="R382" i="13"/>
  <c r="R383" i="13"/>
  <c r="R384" i="13"/>
  <c r="R385" i="13"/>
  <c r="R386" i="13"/>
  <c r="R387" i="13"/>
  <c r="R388" i="13"/>
  <c r="R389" i="13"/>
  <c r="R390" i="13"/>
  <c r="R391" i="13"/>
  <c r="R392" i="13"/>
  <c r="R393" i="13"/>
  <c r="R394" i="13"/>
  <c r="R395" i="13"/>
  <c r="R397" i="13"/>
  <c r="R398" i="13"/>
  <c r="R399" i="13"/>
  <c r="R400" i="13"/>
  <c r="R401" i="13"/>
  <c r="R402" i="13"/>
  <c r="R403" i="13"/>
  <c r="R404" i="13"/>
  <c r="R405" i="13"/>
  <c r="R406" i="13"/>
  <c r="R407" i="13"/>
  <c r="R409" i="13"/>
  <c r="R410" i="13"/>
  <c r="R411" i="13"/>
  <c r="R412" i="13"/>
  <c r="R413" i="13"/>
  <c r="R414" i="13"/>
  <c r="R415" i="13"/>
  <c r="R417" i="13"/>
  <c r="R418" i="13"/>
  <c r="R419" i="13"/>
  <c r="R421" i="13"/>
  <c r="R422" i="13"/>
  <c r="R423" i="13"/>
  <c r="R425" i="13"/>
  <c r="R426" i="13"/>
  <c r="R427" i="13"/>
  <c r="R428" i="13"/>
  <c r="R429" i="13"/>
  <c r="R430" i="13"/>
  <c r="R431" i="13"/>
  <c r="R433" i="13"/>
  <c r="R434" i="13"/>
  <c r="R435" i="13"/>
  <c r="R437" i="13"/>
  <c r="R438" i="13"/>
  <c r="R439" i="13"/>
  <c r="R440" i="13"/>
  <c r="R441" i="13"/>
  <c r="R442" i="13"/>
  <c r="R443" i="13"/>
  <c r="R445" i="13"/>
  <c r="R446" i="13"/>
  <c r="R447" i="13"/>
  <c r="R448" i="13"/>
  <c r="R449" i="13"/>
  <c r="R450" i="13"/>
  <c r="R451" i="13"/>
  <c r="R452" i="13"/>
  <c r="R453" i="13"/>
  <c r="R456" i="13"/>
  <c r="R457" i="13"/>
  <c r="R458" i="13"/>
  <c r="R461" i="13"/>
  <c r="R462" i="13"/>
  <c r="R464" i="13"/>
  <c r="R466" i="13"/>
  <c r="R467" i="13"/>
  <c r="R468" i="13"/>
  <c r="R469" i="13"/>
  <c r="R470" i="13"/>
  <c r="R471" i="13"/>
  <c r="R473" i="13"/>
  <c r="R474" i="13"/>
  <c r="R475" i="13"/>
  <c r="R476" i="13"/>
  <c r="R477" i="13"/>
  <c r="R478" i="13"/>
  <c r="R479" i="13"/>
  <c r="R481" i="13"/>
  <c r="R482" i="13"/>
  <c r="R483" i="13"/>
  <c r="R485" i="13"/>
  <c r="R486" i="13"/>
  <c r="R487" i="13"/>
  <c r="R489" i="13"/>
  <c r="R490" i="13"/>
  <c r="R491" i="13"/>
  <c r="R492" i="13"/>
  <c r="R493" i="13"/>
  <c r="R494" i="13"/>
  <c r="R495" i="13"/>
  <c r="R498" i="13"/>
  <c r="R499" i="13"/>
  <c r="R501" i="13"/>
  <c r="R502" i="13"/>
  <c r="R503" i="13"/>
  <c r="R504" i="13"/>
  <c r="R505" i="13"/>
  <c r="R506" i="13"/>
  <c r="R507" i="13"/>
  <c r="R509" i="13"/>
  <c r="R510" i="13"/>
  <c r="R511" i="13"/>
  <c r="R512" i="13"/>
  <c r="R513" i="13"/>
  <c r="R514" i="13"/>
  <c r="R515" i="13"/>
  <c r="R516" i="13"/>
  <c r="R517" i="13"/>
  <c r="R518" i="13"/>
  <c r="R519" i="13"/>
  <c r="R520" i="13"/>
  <c r="R521" i="13"/>
  <c r="R522" i="13"/>
  <c r="R523" i="13"/>
  <c r="R524" i="13"/>
  <c r="R525" i="13"/>
  <c r="R526" i="13"/>
  <c r="R527" i="13"/>
  <c r="R528" i="13"/>
  <c r="R529" i="13"/>
  <c r="R530" i="13"/>
  <c r="R531" i="13"/>
  <c r="R532" i="13"/>
  <c r="R533" i="13"/>
  <c r="R534" i="13"/>
  <c r="R535" i="13"/>
  <c r="R536" i="13"/>
  <c r="R537" i="13"/>
  <c r="R538" i="13"/>
  <c r="R539" i="13"/>
  <c r="R540" i="13"/>
  <c r="R541" i="13"/>
  <c r="R542" i="13"/>
  <c r="R543" i="13"/>
  <c r="R544" i="13"/>
  <c r="R545" i="13"/>
  <c r="R546" i="13"/>
  <c r="R547" i="13"/>
  <c r="R549" i="13"/>
  <c r="R550" i="13"/>
  <c r="R551" i="13"/>
  <c r="R552" i="13"/>
  <c r="R553" i="13"/>
  <c r="R554" i="13"/>
  <c r="R555" i="13"/>
  <c r="R556" i="13"/>
  <c r="R557" i="13"/>
  <c r="R558" i="13"/>
  <c r="R559" i="13"/>
  <c r="R560" i="13"/>
  <c r="R561" i="13"/>
  <c r="R562" i="13"/>
  <c r="R563" i="13"/>
  <c r="R564" i="13"/>
  <c r="R565" i="13"/>
  <c r="R566" i="13"/>
  <c r="R567" i="13"/>
  <c r="R568" i="13"/>
  <c r="R569" i="13"/>
  <c r="R570" i="13"/>
  <c r="R571" i="13"/>
  <c r="R572" i="13"/>
  <c r="R573" i="13"/>
  <c r="R574" i="13"/>
  <c r="R575" i="13"/>
  <c r="R576" i="13"/>
  <c r="R577" i="13"/>
  <c r="R578" i="13"/>
  <c r="R579" i="13"/>
  <c r="R580" i="13"/>
  <c r="R581" i="13"/>
  <c r="R584" i="13"/>
  <c r="R585" i="13"/>
  <c r="R586" i="13"/>
  <c r="R589" i="13"/>
  <c r="R592" i="13"/>
  <c r="R593" i="13"/>
  <c r="R595" i="13"/>
  <c r="R596" i="13"/>
  <c r="R597" i="13"/>
  <c r="R598" i="13"/>
  <c r="R599" i="13"/>
  <c r="R600" i="13"/>
  <c r="R601" i="13"/>
  <c r="R602" i="13"/>
  <c r="R603" i="13"/>
  <c r="R604" i="13"/>
  <c r="R605" i="13"/>
  <c r="R606" i="13"/>
  <c r="R607" i="13"/>
  <c r="R608" i="13"/>
  <c r="R609" i="13"/>
  <c r="R610" i="13"/>
  <c r="R611" i="13"/>
  <c r="R612" i="13"/>
  <c r="R613" i="13"/>
  <c r="R614" i="13"/>
  <c r="R615" i="13"/>
  <c r="R616" i="13"/>
  <c r="R617" i="13"/>
  <c r="R618" i="13"/>
  <c r="R619" i="13"/>
  <c r="R620" i="13"/>
  <c r="R621" i="13"/>
  <c r="R622" i="13"/>
  <c r="R623" i="13"/>
  <c r="R624" i="13"/>
  <c r="R625" i="13"/>
  <c r="R626" i="13"/>
  <c r="R629" i="13"/>
  <c r="R630" i="13"/>
  <c r="R631" i="13"/>
  <c r="R632" i="13"/>
  <c r="R633" i="13"/>
  <c r="R634" i="13"/>
  <c r="R635" i="13"/>
  <c r="R636" i="13"/>
  <c r="R637" i="13"/>
  <c r="R638" i="13"/>
  <c r="R639" i="13"/>
  <c r="R640" i="13"/>
  <c r="R641" i="13"/>
  <c r="R642" i="13"/>
  <c r="R643" i="13"/>
  <c r="R644" i="13"/>
  <c r="R645" i="13"/>
  <c r="R646" i="13"/>
  <c r="R647" i="13"/>
  <c r="R648" i="13"/>
  <c r="R649" i="13"/>
  <c r="R650" i="13"/>
  <c r="R651" i="13"/>
  <c r="R652" i="13"/>
  <c r="R653" i="13"/>
  <c r="R654" i="13"/>
  <c r="R655" i="13"/>
  <c r="R656" i="13"/>
  <c r="R657" i="13"/>
  <c r="R658" i="13"/>
  <c r="R659" i="13"/>
  <c r="R660" i="13"/>
  <c r="R661" i="13"/>
  <c r="R662" i="13"/>
  <c r="R663" i="13"/>
  <c r="R664" i="13"/>
  <c r="R665" i="13"/>
  <c r="R666" i="13"/>
  <c r="R667" i="13"/>
  <c r="R668" i="13"/>
  <c r="R669" i="13"/>
  <c r="R670" i="13"/>
  <c r="R671" i="13"/>
  <c r="R672" i="13"/>
  <c r="R673" i="13"/>
  <c r="R674" i="13"/>
  <c r="R675" i="13"/>
  <c r="R677" i="13"/>
  <c r="R678" i="13"/>
  <c r="R679" i="13"/>
  <c r="R680" i="13"/>
  <c r="R681" i="13"/>
  <c r="R682" i="13"/>
  <c r="R683" i="13"/>
  <c r="R684" i="13"/>
  <c r="R685" i="13"/>
  <c r="R686" i="13"/>
  <c r="R687" i="13"/>
  <c r="R688" i="13"/>
  <c r="R689" i="13"/>
  <c r="R690" i="13"/>
  <c r="R691" i="13"/>
  <c r="R692" i="13"/>
  <c r="R693" i="13"/>
  <c r="R694" i="13"/>
  <c r="R695" i="13"/>
  <c r="R696" i="13"/>
  <c r="R697" i="13"/>
  <c r="R698" i="13"/>
  <c r="R699" i="13"/>
  <c r="R700" i="13"/>
  <c r="R701" i="13"/>
  <c r="R702" i="13"/>
  <c r="R703" i="13"/>
  <c r="R704" i="13"/>
  <c r="R705" i="13"/>
  <c r="R706" i="13"/>
  <c r="R707" i="13"/>
  <c r="R708" i="13"/>
  <c r="R709" i="13"/>
  <c r="R712" i="13"/>
  <c r="R713" i="13"/>
  <c r="R714" i="13"/>
  <c r="R717" i="13"/>
  <c r="R720" i="13"/>
  <c r="R721" i="13"/>
  <c r="R723" i="13"/>
  <c r="R724" i="13"/>
  <c r="R725" i="13"/>
  <c r="R726" i="13"/>
  <c r="R727" i="13"/>
  <c r="R728" i="13"/>
  <c r="R729" i="13"/>
  <c r="R730" i="13"/>
  <c r="R731" i="13"/>
  <c r="R732" i="13"/>
  <c r="R733" i="13"/>
  <c r="R734" i="13"/>
  <c r="R735" i="13"/>
  <c r="R736" i="13"/>
  <c r="R737" i="13"/>
  <c r="R738" i="13"/>
  <c r="R739" i="13"/>
  <c r="R740" i="13"/>
  <c r="R741" i="13"/>
  <c r="R742" i="13"/>
  <c r="R743" i="13"/>
  <c r="R744" i="13"/>
  <c r="R745" i="13"/>
  <c r="R746" i="13"/>
  <c r="R747" i="13"/>
  <c r="R748" i="13"/>
  <c r="R749" i="13"/>
  <c r="R750" i="13"/>
  <c r="R751" i="13"/>
  <c r="R752" i="13"/>
  <c r="R753" i="13"/>
  <c r="R754" i="13"/>
  <c r="R755" i="13"/>
  <c r="R756" i="13"/>
  <c r="R757" i="13"/>
  <c r="R758" i="13"/>
  <c r="R759" i="13"/>
  <c r="R760" i="13"/>
  <c r="R761" i="13"/>
  <c r="R762" i="13"/>
  <c r="R763" i="13"/>
  <c r="R764" i="13"/>
  <c r="R765" i="13"/>
  <c r="R766" i="13"/>
  <c r="R767" i="13"/>
  <c r="R768" i="13"/>
  <c r="R769" i="13"/>
  <c r="R770" i="13"/>
  <c r="R771" i="13"/>
  <c r="R772" i="13"/>
  <c r="R773" i="13"/>
  <c r="R774" i="13"/>
  <c r="R775" i="13"/>
  <c r="R776" i="13"/>
  <c r="R777" i="13"/>
  <c r="R778" i="13"/>
  <c r="R779" i="13"/>
  <c r="R780" i="13"/>
  <c r="R781" i="13"/>
  <c r="R782" i="13"/>
  <c r="R783" i="13"/>
  <c r="R784" i="13"/>
  <c r="R785" i="13"/>
  <c r="R786" i="13"/>
  <c r="R787" i="13"/>
  <c r="R788" i="13"/>
  <c r="R789" i="13"/>
  <c r="R790" i="13"/>
  <c r="R791" i="13"/>
  <c r="R792" i="13"/>
  <c r="R793" i="13"/>
  <c r="R794" i="13"/>
  <c r="R795" i="13"/>
  <c r="R796" i="13"/>
  <c r="R797" i="13"/>
  <c r="R798" i="13"/>
  <c r="R799" i="13"/>
  <c r="R800" i="13"/>
  <c r="R801" i="13"/>
  <c r="R802" i="13"/>
  <c r="R803" i="13"/>
  <c r="R804" i="13"/>
  <c r="R805" i="13"/>
  <c r="R806" i="13"/>
  <c r="R807" i="13"/>
  <c r="R808" i="13"/>
  <c r="R809" i="13"/>
  <c r="R810" i="13"/>
  <c r="R811" i="13"/>
  <c r="R812" i="13"/>
  <c r="R813" i="13"/>
  <c r="R814" i="13"/>
  <c r="R815" i="13"/>
  <c r="R816" i="13"/>
  <c r="R817" i="13"/>
  <c r="R818" i="13"/>
  <c r="R819" i="13"/>
  <c r="R820" i="13"/>
  <c r="R821" i="13"/>
  <c r="R822" i="13"/>
  <c r="R823" i="13"/>
  <c r="R824" i="13"/>
  <c r="R825" i="13"/>
  <c r="R826" i="13"/>
  <c r="R827" i="13"/>
  <c r="R828" i="13"/>
  <c r="R829" i="13"/>
  <c r="R830" i="13"/>
  <c r="R831" i="13"/>
  <c r="R832" i="13"/>
  <c r="R833" i="13"/>
  <c r="R834" i="13"/>
  <c r="R835" i="13"/>
  <c r="R836" i="13"/>
  <c r="R837" i="13"/>
  <c r="R838" i="13"/>
  <c r="R839" i="13"/>
  <c r="R840" i="13"/>
  <c r="R841" i="13"/>
  <c r="R842" i="13"/>
  <c r="R843" i="13"/>
  <c r="R844" i="13"/>
  <c r="R845" i="13"/>
  <c r="R846" i="13"/>
  <c r="R847" i="13"/>
  <c r="R848" i="13"/>
  <c r="R849" i="13"/>
  <c r="R850" i="13"/>
  <c r="R851" i="13"/>
  <c r="R852" i="13"/>
  <c r="R853" i="13"/>
  <c r="R854" i="13"/>
  <c r="R855" i="13"/>
  <c r="R856" i="13"/>
  <c r="R857" i="13"/>
  <c r="R858" i="13"/>
  <c r="R859" i="13"/>
  <c r="R860" i="13"/>
  <c r="R861" i="13"/>
  <c r="R862" i="13"/>
  <c r="R863" i="13"/>
  <c r="R864" i="13"/>
  <c r="R865" i="13"/>
  <c r="R866" i="13"/>
  <c r="R867" i="13"/>
  <c r="R868" i="13"/>
  <c r="R869" i="13"/>
  <c r="R870" i="13"/>
  <c r="R871" i="13"/>
  <c r="R872" i="13"/>
  <c r="R873" i="13"/>
  <c r="R874" i="13"/>
  <c r="R875" i="13"/>
  <c r="R876" i="13"/>
  <c r="R877" i="13"/>
  <c r="R878" i="13"/>
  <c r="R879" i="13"/>
  <c r="R880" i="13"/>
  <c r="R881" i="13"/>
  <c r="R882" i="13"/>
  <c r="R883" i="13"/>
  <c r="R884" i="13"/>
  <c r="R885" i="13"/>
  <c r="R886" i="13"/>
  <c r="R887" i="13"/>
  <c r="R888" i="13"/>
  <c r="R889" i="13"/>
  <c r="R890" i="13"/>
  <c r="R891" i="13"/>
  <c r="R892" i="13"/>
  <c r="R893" i="13"/>
  <c r="R894" i="13"/>
  <c r="R895" i="13"/>
  <c r="R896" i="13"/>
  <c r="R897" i="13"/>
  <c r="R898" i="13"/>
  <c r="R899" i="13"/>
  <c r="R900" i="13"/>
  <c r="R901" i="13"/>
  <c r="R902" i="13"/>
  <c r="R903" i="13"/>
  <c r="R904" i="13"/>
  <c r="R905" i="13"/>
  <c r="R906" i="13"/>
  <c r="R907" i="13"/>
  <c r="R908" i="13"/>
  <c r="R909" i="13"/>
  <c r="R910" i="13"/>
  <c r="R911" i="13"/>
  <c r="R912" i="13"/>
  <c r="R913" i="13"/>
  <c r="R914" i="13"/>
  <c r="R915" i="13"/>
  <c r="R916" i="13"/>
  <c r="R917" i="13"/>
  <c r="R918" i="13"/>
  <c r="R919" i="13"/>
  <c r="R920" i="13"/>
  <c r="R921" i="13"/>
  <c r="R922" i="13"/>
  <c r="R923" i="13"/>
  <c r="R924" i="13"/>
  <c r="R925" i="13"/>
  <c r="R926" i="13"/>
  <c r="R927" i="13"/>
  <c r="R928" i="13"/>
  <c r="R929" i="13"/>
  <c r="R930" i="13"/>
  <c r="R931" i="13"/>
  <c r="R932" i="13"/>
  <c r="R933" i="13"/>
  <c r="R934" i="13"/>
  <c r="R935" i="13"/>
  <c r="R936" i="13"/>
  <c r="R937" i="13"/>
  <c r="R938" i="13"/>
  <c r="R939" i="13"/>
  <c r="R940" i="13"/>
  <c r="R941" i="13"/>
  <c r="R942" i="13"/>
  <c r="R943" i="13"/>
  <c r="R944" i="13"/>
  <c r="R945" i="13"/>
  <c r="R946" i="13"/>
  <c r="R947" i="13"/>
  <c r="R948" i="13"/>
  <c r="R949" i="13"/>
  <c r="R950" i="13"/>
  <c r="R951" i="13"/>
  <c r="R952" i="13"/>
  <c r="R953" i="13"/>
  <c r="R954" i="13"/>
  <c r="R955" i="13"/>
  <c r="R956" i="13"/>
  <c r="R957" i="13"/>
  <c r="R958" i="13"/>
  <c r="R959" i="13"/>
  <c r="R960" i="13"/>
  <c r="R961" i="13"/>
  <c r="R962" i="13"/>
  <c r="R963" i="13"/>
  <c r="R964" i="13"/>
  <c r="R965" i="13"/>
  <c r="R966" i="13"/>
  <c r="R967" i="13"/>
  <c r="R968" i="13"/>
  <c r="R969" i="13"/>
  <c r="R970" i="13"/>
  <c r="R971" i="13"/>
  <c r="R972" i="13"/>
  <c r="R973" i="13"/>
  <c r="R974" i="13"/>
  <c r="R975" i="13"/>
  <c r="R976" i="13"/>
  <c r="R977" i="13"/>
  <c r="R978" i="13"/>
  <c r="R979" i="13"/>
  <c r="R980" i="13"/>
  <c r="R981" i="13"/>
  <c r="R982" i="13"/>
  <c r="R983" i="13"/>
  <c r="R984" i="13"/>
  <c r="R985" i="13"/>
  <c r="R986" i="13"/>
  <c r="R987" i="13"/>
  <c r="R988" i="13"/>
  <c r="R989" i="13"/>
  <c r="R990" i="13"/>
  <c r="R991" i="13"/>
  <c r="R992" i="13"/>
  <c r="R993" i="13"/>
  <c r="R994" i="13"/>
  <c r="R995" i="13"/>
  <c r="R996" i="13"/>
  <c r="R997" i="13"/>
  <c r="R998" i="13"/>
  <c r="R999" i="13"/>
  <c r="R1000" i="13"/>
  <c r="R1001" i="13"/>
  <c r="R1002" i="13"/>
  <c r="R1003" i="13"/>
  <c r="R1004" i="13"/>
  <c r="R1005" i="13"/>
  <c r="R1006" i="13"/>
  <c r="R1007" i="13"/>
  <c r="R1008" i="13"/>
  <c r="R1009" i="13"/>
  <c r="R1010" i="13"/>
  <c r="R1011" i="13"/>
  <c r="R1012" i="13"/>
  <c r="R1013" i="13"/>
  <c r="R1014" i="13"/>
  <c r="R1015" i="13"/>
  <c r="R1016" i="13"/>
  <c r="R1017" i="13"/>
  <c r="R1018" i="13"/>
  <c r="R1019" i="13"/>
  <c r="R1020" i="13"/>
  <c r="R1021" i="13"/>
  <c r="R1022" i="13"/>
  <c r="R1023" i="13"/>
  <c r="R1024" i="13"/>
  <c r="R1025" i="13"/>
  <c r="R1026" i="13"/>
  <c r="R1027" i="13"/>
  <c r="R1028" i="13"/>
  <c r="R1029" i="13"/>
  <c r="R1030" i="13"/>
  <c r="R1031" i="13"/>
  <c r="R1032" i="13"/>
  <c r="R1033" i="13"/>
  <c r="R1034" i="13"/>
  <c r="R1035" i="13"/>
  <c r="R1036" i="13"/>
  <c r="R1037" i="13"/>
  <c r="R1038" i="13"/>
  <c r="R1039" i="13"/>
  <c r="R1040" i="13"/>
  <c r="R1041" i="13"/>
  <c r="R1042" i="13"/>
  <c r="R1043" i="13"/>
  <c r="R1044" i="13"/>
  <c r="R1045" i="13"/>
  <c r="R1046" i="13"/>
  <c r="R1047" i="13"/>
  <c r="R1048" i="13"/>
  <c r="R1049" i="13"/>
  <c r="R1050" i="13"/>
  <c r="R1051" i="13"/>
  <c r="R1052" i="13"/>
  <c r="R1053" i="13"/>
  <c r="R1054" i="13"/>
  <c r="R1055" i="13"/>
  <c r="R1056" i="13"/>
  <c r="R1057" i="13"/>
  <c r="R1058" i="13"/>
  <c r="R1059" i="13"/>
  <c r="R1060" i="13"/>
  <c r="R1061" i="13"/>
  <c r="R1062" i="13"/>
  <c r="R1063" i="13"/>
  <c r="R1064" i="13"/>
  <c r="R1065" i="13"/>
  <c r="R1066" i="13"/>
  <c r="R1067" i="13"/>
  <c r="R1068" i="13"/>
  <c r="R1069" i="13"/>
  <c r="R1070" i="13"/>
  <c r="R1071" i="13"/>
  <c r="R1072" i="13"/>
  <c r="R1073" i="13"/>
  <c r="R1074" i="13"/>
  <c r="R1075" i="13"/>
  <c r="R1076" i="13"/>
  <c r="R1077" i="13"/>
  <c r="R1078" i="13"/>
  <c r="R1079" i="13"/>
  <c r="R1080" i="13"/>
  <c r="R1081" i="13"/>
  <c r="R1082" i="13"/>
  <c r="R1083" i="13"/>
  <c r="R1084" i="13"/>
  <c r="R1085" i="13"/>
  <c r="R1086" i="13"/>
  <c r="R1087" i="13"/>
  <c r="R1088" i="13"/>
  <c r="R1089" i="13"/>
  <c r="R1090" i="13"/>
  <c r="R1091" i="13"/>
  <c r="R1092" i="13"/>
  <c r="R1093" i="13"/>
  <c r="R1094" i="13"/>
  <c r="R1095" i="13"/>
  <c r="R1096" i="13"/>
  <c r="R1097" i="13"/>
  <c r="R1098" i="13"/>
  <c r="R1099" i="13"/>
  <c r="R1100" i="13"/>
  <c r="R1101" i="13"/>
  <c r="R1102" i="13"/>
  <c r="R1103" i="13"/>
  <c r="R1104" i="13"/>
  <c r="R1105" i="13"/>
  <c r="R1106" i="13"/>
  <c r="R1107" i="13"/>
  <c r="R1108" i="13"/>
  <c r="R1109" i="13"/>
  <c r="R1110" i="13"/>
  <c r="R1111" i="13"/>
  <c r="R1112" i="13"/>
  <c r="R1113" i="13"/>
  <c r="R1114" i="13"/>
  <c r="R1115" i="13"/>
  <c r="R1116" i="13"/>
  <c r="R1117" i="13"/>
  <c r="R1118" i="13"/>
  <c r="R1119" i="13"/>
  <c r="R1120" i="13"/>
  <c r="R1121" i="13"/>
  <c r="R1122" i="13"/>
  <c r="R1123" i="13"/>
  <c r="R1124" i="13"/>
  <c r="R1125" i="13"/>
  <c r="R1126" i="13"/>
  <c r="R1127" i="13"/>
  <c r="R1128" i="13"/>
  <c r="R1129" i="13"/>
  <c r="R1130" i="13"/>
  <c r="R1131" i="13"/>
  <c r="R1132" i="13"/>
  <c r="R1133" i="13"/>
  <c r="R1134" i="13"/>
  <c r="R1135" i="13"/>
  <c r="R1136" i="13"/>
  <c r="R1137" i="13"/>
  <c r="R1138" i="13"/>
  <c r="R1139" i="13"/>
  <c r="R1140" i="13"/>
  <c r="R1141" i="13"/>
  <c r="R1142" i="13"/>
  <c r="R1143" i="13"/>
  <c r="R1144" i="13"/>
  <c r="R1145" i="13"/>
  <c r="R1146" i="13"/>
  <c r="R1147" i="13"/>
  <c r="R1148" i="13"/>
  <c r="R1149" i="13"/>
  <c r="R1150" i="13"/>
  <c r="R1151" i="13"/>
  <c r="R1152" i="13"/>
  <c r="R1153" i="13"/>
  <c r="R1154" i="13"/>
  <c r="R1155" i="13"/>
  <c r="R1156" i="13"/>
  <c r="R1157" i="13"/>
  <c r="R1158" i="13"/>
  <c r="R1159" i="13"/>
  <c r="R1160" i="13"/>
  <c r="R1161" i="13"/>
  <c r="R1162" i="13"/>
  <c r="R1163" i="13"/>
  <c r="R1164" i="13"/>
  <c r="R1165" i="13"/>
  <c r="R1166" i="13"/>
  <c r="R1167" i="13"/>
  <c r="R1168" i="13"/>
  <c r="R1169" i="13"/>
  <c r="R1170" i="13"/>
  <c r="R1171" i="13"/>
  <c r="R1172" i="13"/>
  <c r="R1173" i="13"/>
  <c r="R1174" i="13"/>
  <c r="R1175" i="13"/>
  <c r="R1176" i="13"/>
  <c r="R1177" i="13"/>
  <c r="R1178" i="13"/>
  <c r="R1179" i="13"/>
  <c r="R1180" i="13"/>
  <c r="R1181" i="13"/>
  <c r="R1182" i="13"/>
  <c r="R1183" i="13"/>
  <c r="R1184" i="13"/>
  <c r="R1185" i="13"/>
  <c r="R1186" i="13"/>
  <c r="R1187" i="13"/>
  <c r="R1188" i="13"/>
  <c r="R1189" i="13"/>
  <c r="R1190" i="13"/>
  <c r="R1191" i="13"/>
  <c r="R1192" i="13"/>
  <c r="R1193" i="13"/>
  <c r="R1194" i="13"/>
  <c r="R1195" i="13"/>
  <c r="R1196" i="13"/>
  <c r="R1197" i="13"/>
  <c r="R1198" i="13"/>
  <c r="R1199" i="13"/>
  <c r="R1200" i="13"/>
  <c r="R1201" i="13"/>
  <c r="R1202" i="13"/>
  <c r="R1203" i="13"/>
  <c r="R1204" i="13"/>
  <c r="R1205" i="13"/>
  <c r="R1206" i="13"/>
  <c r="R1207" i="13"/>
  <c r="R1208" i="13"/>
  <c r="R1209" i="13"/>
  <c r="R1210" i="13"/>
  <c r="R1211" i="13"/>
  <c r="R1212" i="13"/>
  <c r="R1213" i="13"/>
  <c r="R1214" i="13"/>
  <c r="R1215" i="13"/>
  <c r="R1216" i="13"/>
  <c r="R1217" i="13"/>
  <c r="R1218" i="13"/>
  <c r="R1219" i="13"/>
  <c r="R1220" i="13"/>
  <c r="R1221" i="13"/>
  <c r="R1222" i="13"/>
  <c r="R1223" i="13"/>
  <c r="R1224" i="13"/>
  <c r="R1225" i="13"/>
  <c r="R1226" i="13"/>
  <c r="R1227" i="13"/>
  <c r="R1228" i="13"/>
  <c r="R1229" i="13"/>
  <c r="R1230" i="13"/>
  <c r="R1231" i="13"/>
  <c r="R1232" i="13"/>
  <c r="R1233" i="13"/>
  <c r="R1234" i="13"/>
  <c r="R1235" i="13"/>
  <c r="R1236" i="13"/>
  <c r="R1237" i="13"/>
  <c r="R1238" i="13"/>
  <c r="R1239" i="13"/>
  <c r="R1240" i="13"/>
  <c r="R1241" i="13"/>
  <c r="R1242" i="13"/>
  <c r="R1243" i="13"/>
  <c r="R1244" i="13"/>
  <c r="R1245" i="13"/>
  <c r="R1246" i="13"/>
  <c r="R1247" i="13"/>
  <c r="R1248" i="13"/>
  <c r="R1249" i="13"/>
  <c r="R1250" i="13"/>
  <c r="R1251" i="13"/>
  <c r="R1252" i="13"/>
  <c r="R1253" i="13"/>
  <c r="R1254" i="13"/>
  <c r="R1255" i="13"/>
  <c r="R1256" i="13"/>
  <c r="R1257" i="13"/>
  <c r="R1258" i="13"/>
  <c r="R1259" i="13"/>
  <c r="R1260" i="13"/>
  <c r="R1261" i="13"/>
  <c r="R1262" i="13"/>
  <c r="R1263" i="13"/>
  <c r="R1264" i="13"/>
  <c r="R1265" i="13"/>
  <c r="R1266" i="13"/>
  <c r="R1267" i="13"/>
  <c r="R1268" i="13"/>
  <c r="R1269" i="13"/>
  <c r="R1270" i="13"/>
  <c r="R1271" i="13"/>
  <c r="R1272" i="13"/>
  <c r="R1273" i="13"/>
  <c r="R1274" i="13"/>
  <c r="R1275" i="13"/>
  <c r="R1276" i="13"/>
  <c r="R1277" i="13"/>
  <c r="R1278" i="13"/>
  <c r="R1279" i="13"/>
  <c r="R1280" i="13"/>
  <c r="R1281" i="13"/>
  <c r="R1282" i="13"/>
  <c r="R1283" i="13"/>
  <c r="R1284" i="13"/>
  <c r="R1285" i="13"/>
  <c r="R1286" i="13"/>
  <c r="R1287" i="13"/>
  <c r="R1288" i="13"/>
  <c r="R1289" i="13"/>
  <c r="R1290" i="13"/>
  <c r="R1291" i="13"/>
  <c r="R1292" i="13"/>
  <c r="R1293" i="13"/>
  <c r="R1294" i="13"/>
  <c r="R1295" i="13"/>
  <c r="R1296" i="13"/>
  <c r="R1297" i="13"/>
  <c r="R1298" i="13"/>
  <c r="R1299" i="13"/>
  <c r="R1300" i="13"/>
  <c r="R1301" i="13"/>
  <c r="R1302" i="13"/>
  <c r="R1303" i="13"/>
  <c r="R1304" i="13"/>
  <c r="R1305" i="13"/>
  <c r="R1306" i="13"/>
  <c r="R1307" i="13"/>
  <c r="R1308" i="13"/>
  <c r="R1309" i="13"/>
  <c r="R1310" i="13"/>
  <c r="R1311" i="13"/>
  <c r="R1312" i="13"/>
  <c r="R1313" i="13"/>
  <c r="R1314" i="13"/>
  <c r="R1315" i="13"/>
  <c r="R1316" i="13"/>
  <c r="R1317" i="13"/>
  <c r="R1318" i="13"/>
  <c r="R1319" i="13"/>
  <c r="R1320" i="13"/>
  <c r="R1321" i="13"/>
  <c r="R1322" i="13"/>
  <c r="R1323" i="13"/>
  <c r="R1324" i="13"/>
  <c r="R1325" i="13"/>
  <c r="R1326" i="13"/>
  <c r="R1327" i="13"/>
  <c r="R1328" i="13"/>
  <c r="R1329" i="13"/>
  <c r="R1330" i="13"/>
  <c r="R1331" i="13"/>
  <c r="R1332" i="13"/>
  <c r="R1333" i="13"/>
  <c r="R1334" i="13"/>
  <c r="R1335" i="13"/>
  <c r="R1336" i="13"/>
  <c r="R1337" i="13"/>
  <c r="R1338" i="13"/>
  <c r="R1339" i="13"/>
  <c r="R1340" i="13"/>
  <c r="R1341" i="13"/>
  <c r="R1342" i="13"/>
  <c r="R1343" i="13"/>
  <c r="R1344" i="13"/>
  <c r="R1345" i="13"/>
  <c r="R1346" i="13"/>
  <c r="R1347" i="13"/>
  <c r="R1348" i="13"/>
  <c r="R1349" i="13"/>
  <c r="R1350" i="13"/>
  <c r="R1351" i="13"/>
  <c r="R1352" i="13"/>
  <c r="R1353" i="13"/>
  <c r="R1354" i="13"/>
  <c r="R1355" i="13"/>
  <c r="R1356" i="13"/>
  <c r="R1357" i="13"/>
  <c r="R1358" i="13"/>
  <c r="R1359" i="13"/>
  <c r="R1360" i="13"/>
  <c r="R1361" i="13"/>
  <c r="R1362" i="13"/>
  <c r="R1363" i="13"/>
  <c r="R1364" i="13"/>
  <c r="R1365" i="13"/>
  <c r="R1366" i="13"/>
  <c r="R1367" i="13"/>
  <c r="R1368" i="13"/>
  <c r="R1369" i="13"/>
  <c r="R1370" i="13"/>
  <c r="R1371" i="13"/>
  <c r="R1372" i="13"/>
  <c r="R1373" i="13"/>
  <c r="R1374" i="13"/>
  <c r="R1375" i="13"/>
  <c r="R1376" i="13"/>
  <c r="R1377" i="13"/>
  <c r="R1378" i="13"/>
  <c r="R1379" i="13"/>
  <c r="R1380" i="13"/>
  <c r="R1381" i="13"/>
  <c r="R1382" i="13"/>
  <c r="R1383" i="13"/>
  <c r="R1384" i="13"/>
  <c r="R1385" i="13"/>
  <c r="R1386" i="13"/>
  <c r="R1387" i="13"/>
  <c r="R1388" i="13"/>
  <c r="R1389" i="13"/>
  <c r="R1390" i="13"/>
  <c r="R1391" i="13"/>
  <c r="R1392" i="13"/>
  <c r="R1393" i="13"/>
  <c r="R1394" i="13"/>
  <c r="R1395" i="13"/>
  <c r="R1396" i="13"/>
  <c r="R1397" i="13"/>
  <c r="R1398" i="13"/>
  <c r="R1399" i="13"/>
  <c r="R1400" i="13"/>
  <c r="R1401" i="13"/>
  <c r="R1402" i="13"/>
  <c r="R1403" i="13"/>
  <c r="R1404" i="13"/>
  <c r="R1405" i="13"/>
  <c r="R1406" i="13"/>
  <c r="R1407" i="13"/>
  <c r="R1408" i="13"/>
  <c r="R1409" i="13"/>
  <c r="R1410" i="13"/>
  <c r="R1411" i="13"/>
  <c r="R1412" i="13"/>
  <c r="R1413" i="13"/>
  <c r="R1414" i="13"/>
  <c r="R1415" i="13"/>
  <c r="R1416" i="13"/>
  <c r="R1417" i="13"/>
  <c r="R1418" i="13"/>
  <c r="R1419" i="13"/>
  <c r="R1420" i="13"/>
  <c r="R1421" i="13"/>
  <c r="R1422" i="13"/>
  <c r="R1423" i="13"/>
  <c r="R1424" i="13"/>
  <c r="R1425" i="13"/>
  <c r="R1426" i="13"/>
  <c r="R1427" i="13"/>
  <c r="R1428" i="13"/>
  <c r="R1429" i="13"/>
  <c r="R1430" i="13"/>
  <c r="R1431" i="13"/>
  <c r="R1432" i="13"/>
  <c r="R1433" i="13"/>
  <c r="R1434" i="13"/>
  <c r="R1435" i="13"/>
  <c r="R1436" i="13"/>
  <c r="R1437" i="13"/>
  <c r="R1438" i="13"/>
  <c r="R1439" i="13"/>
  <c r="R1440" i="13"/>
  <c r="R1441" i="13"/>
  <c r="R1442" i="13"/>
  <c r="R1443" i="13"/>
  <c r="R1444" i="13"/>
  <c r="R1445" i="13"/>
  <c r="R1446" i="13"/>
  <c r="R1447" i="13"/>
  <c r="R1448" i="13"/>
  <c r="R1449" i="13"/>
  <c r="R1450" i="13"/>
  <c r="R1451" i="13"/>
  <c r="R1452" i="13"/>
  <c r="R1453" i="13"/>
  <c r="R1454" i="13"/>
  <c r="R1455" i="13"/>
  <c r="R1456" i="13"/>
  <c r="R1457" i="13"/>
  <c r="R1458" i="13"/>
  <c r="R1459" i="13"/>
  <c r="R1460" i="13"/>
  <c r="R1461" i="13"/>
  <c r="R1462" i="13"/>
  <c r="R1463" i="13"/>
  <c r="R1464" i="13"/>
  <c r="R1465" i="13"/>
  <c r="R1466" i="13"/>
  <c r="R1467" i="13"/>
  <c r="R1468" i="13"/>
  <c r="R1469" i="13"/>
  <c r="R1470" i="13"/>
  <c r="R1471" i="13"/>
  <c r="R1472" i="13"/>
  <c r="R1473" i="13"/>
  <c r="R1474" i="13"/>
  <c r="R1475" i="13"/>
  <c r="R1476" i="13"/>
  <c r="R1477" i="13"/>
  <c r="R1478" i="13"/>
  <c r="R1479" i="13"/>
  <c r="R1480" i="13"/>
  <c r="R1481" i="13"/>
  <c r="R1482" i="13"/>
  <c r="R1483" i="13"/>
  <c r="R1484" i="13"/>
  <c r="R1485" i="13"/>
  <c r="R1486" i="13"/>
  <c r="R1487" i="13"/>
  <c r="R1488" i="13"/>
  <c r="R1489" i="13"/>
  <c r="R1490" i="13"/>
  <c r="R1491" i="13"/>
  <c r="R1492" i="13"/>
  <c r="R1493" i="13"/>
  <c r="R1494" i="13"/>
  <c r="R1495" i="13"/>
  <c r="R1496" i="13"/>
  <c r="R1497" i="13"/>
  <c r="R1498" i="13"/>
  <c r="R1499" i="13"/>
  <c r="R1500" i="13"/>
  <c r="R1501" i="13"/>
  <c r="R1502" i="13"/>
  <c r="R1503" i="13"/>
  <c r="R1504" i="13"/>
  <c r="R1505" i="13"/>
  <c r="R1506" i="13"/>
  <c r="R1507" i="13"/>
  <c r="R1508" i="13"/>
  <c r="R1509" i="13"/>
  <c r="R1510" i="13"/>
  <c r="R1511" i="13"/>
  <c r="R1512" i="13"/>
  <c r="R1513" i="13"/>
  <c r="R1514" i="13"/>
  <c r="R1515" i="13"/>
  <c r="R1516" i="13"/>
  <c r="R1517" i="13"/>
  <c r="R1518" i="13"/>
  <c r="R1519" i="13"/>
  <c r="R1520" i="13"/>
  <c r="R1521" i="13"/>
  <c r="R1522" i="13"/>
  <c r="R1523" i="13"/>
  <c r="R1524" i="13"/>
  <c r="R1525" i="13"/>
  <c r="R1526" i="13"/>
  <c r="R1527" i="13"/>
  <c r="R1528" i="13"/>
  <c r="R1529" i="13"/>
  <c r="R1530" i="13"/>
  <c r="R1531" i="13"/>
  <c r="R1532" i="13"/>
  <c r="R1533" i="13"/>
  <c r="R1534" i="13"/>
  <c r="R1535" i="13"/>
  <c r="R1536" i="13"/>
  <c r="R1537" i="13"/>
  <c r="R1538" i="13"/>
  <c r="R1539" i="13"/>
  <c r="R1540" i="13"/>
  <c r="R1541" i="13"/>
  <c r="R1542" i="13"/>
  <c r="R1543" i="13"/>
  <c r="R1544" i="13"/>
  <c r="R1545" i="13"/>
  <c r="R1546" i="13"/>
  <c r="R1547" i="13"/>
  <c r="R1548" i="13"/>
  <c r="R1549" i="13"/>
  <c r="R1550" i="13"/>
  <c r="R1551" i="13"/>
  <c r="R1552" i="13"/>
  <c r="R1553" i="13"/>
  <c r="R1554" i="13"/>
  <c r="R1555" i="13"/>
  <c r="R1556" i="13"/>
  <c r="R1557" i="13"/>
  <c r="R1558" i="13"/>
  <c r="R1559" i="13"/>
  <c r="R1560" i="13"/>
  <c r="R1561" i="13"/>
  <c r="R1562" i="13"/>
  <c r="R1563" i="13"/>
  <c r="R1564" i="13"/>
  <c r="R1565" i="13"/>
  <c r="R1566" i="13"/>
  <c r="R1567" i="13"/>
  <c r="R1568" i="13"/>
  <c r="R1569" i="13"/>
  <c r="R1570" i="13"/>
  <c r="R1571" i="13"/>
  <c r="R1572" i="13"/>
  <c r="R1573" i="13"/>
  <c r="R1574" i="13"/>
  <c r="R1575" i="13"/>
  <c r="R1576" i="13"/>
  <c r="R1577" i="13"/>
  <c r="R1578" i="13"/>
  <c r="R1579" i="13"/>
  <c r="R1580" i="13"/>
  <c r="R1581" i="13"/>
  <c r="R1582" i="13"/>
  <c r="R1583" i="13"/>
  <c r="R1584" i="13"/>
  <c r="R1585" i="13"/>
  <c r="R1586" i="13"/>
  <c r="R1587" i="13"/>
  <c r="R1588" i="13"/>
  <c r="R1589" i="13"/>
  <c r="R1590" i="13"/>
  <c r="R1591" i="13"/>
  <c r="R1592" i="13"/>
  <c r="R1593" i="13"/>
  <c r="R1594" i="13"/>
  <c r="R1595" i="13"/>
  <c r="R1596" i="13"/>
  <c r="R1597" i="13"/>
  <c r="R1598" i="13"/>
  <c r="R1599" i="13"/>
  <c r="R1600" i="13"/>
  <c r="R1601" i="13"/>
  <c r="R1602" i="13"/>
  <c r="R1603" i="13"/>
  <c r="R1604" i="13"/>
  <c r="R1605" i="13"/>
  <c r="R1606" i="13"/>
  <c r="R1607" i="13"/>
  <c r="R1608" i="13"/>
  <c r="R1610" i="13"/>
  <c r="R1611" i="13"/>
  <c r="R1612" i="13"/>
  <c r="R1613" i="13"/>
  <c r="R1614" i="13"/>
  <c r="R1615" i="13"/>
  <c r="R1616" i="13"/>
  <c r="R1617" i="13"/>
  <c r="R1618" i="13"/>
  <c r="R1619" i="13"/>
  <c r="R1620" i="13"/>
  <c r="R1621" i="13"/>
  <c r="R1622" i="13"/>
  <c r="R1623" i="13"/>
  <c r="R1624" i="13"/>
  <c r="R1625" i="13"/>
  <c r="R1626" i="13"/>
  <c r="R1627" i="13"/>
  <c r="R1628" i="13"/>
  <c r="R1629" i="13"/>
  <c r="R1630" i="13"/>
  <c r="R1631" i="13"/>
  <c r="R1632" i="13"/>
  <c r="R1633" i="13"/>
  <c r="R1634" i="13"/>
  <c r="R1635" i="13"/>
  <c r="R1636" i="13"/>
  <c r="R1638" i="13"/>
  <c r="R1639" i="13"/>
  <c r="R1640" i="13"/>
  <c r="R1641" i="13"/>
  <c r="R1642" i="13"/>
  <c r="R1643" i="13"/>
  <c r="R1644" i="13"/>
  <c r="R1645" i="13"/>
  <c r="R1646" i="13"/>
  <c r="R1647" i="13"/>
  <c r="R1648" i="13"/>
  <c r="R1649" i="13"/>
  <c r="R1650" i="13"/>
  <c r="R1651" i="13"/>
  <c r="R1652" i="13"/>
  <c r="R1653" i="13"/>
  <c r="R1654" i="13"/>
  <c r="R1655" i="13"/>
  <c r="R1656" i="13"/>
  <c r="R1657" i="13"/>
  <c r="R1658" i="13"/>
  <c r="R1659" i="13"/>
  <c r="R1660" i="13"/>
  <c r="R1661" i="13"/>
  <c r="R1662" i="13"/>
  <c r="R1663" i="13"/>
  <c r="R1664" i="13"/>
  <c r="R1665" i="13"/>
  <c r="R1666" i="13"/>
  <c r="R1667" i="13"/>
  <c r="R1668" i="13"/>
  <c r="R1669" i="13"/>
  <c r="R1670" i="13"/>
  <c r="R1671" i="13"/>
  <c r="R1672" i="13"/>
  <c r="R1674" i="13"/>
  <c r="R1675" i="13"/>
  <c r="R1676" i="13"/>
  <c r="R1677" i="13"/>
  <c r="R1678" i="13"/>
  <c r="R1679" i="13"/>
  <c r="R1680" i="13"/>
  <c r="R1681" i="13"/>
  <c r="R1682" i="13"/>
  <c r="R1683" i="13"/>
  <c r="R1684" i="13"/>
  <c r="R1685" i="13"/>
  <c r="R1686" i="13"/>
  <c r="R1687" i="13"/>
  <c r="R1688" i="13"/>
  <c r="R1689" i="13"/>
  <c r="R1690" i="13"/>
  <c r="R1691" i="13"/>
  <c r="R1692" i="13"/>
  <c r="R1693" i="13"/>
  <c r="R1694" i="13"/>
  <c r="R1695" i="13"/>
  <c r="R1696" i="13"/>
  <c r="R1697" i="13"/>
  <c r="R1698" i="13"/>
  <c r="R1699" i="13"/>
  <c r="R1700" i="13"/>
  <c r="R1702" i="13"/>
  <c r="R1703" i="13"/>
  <c r="R1704" i="13"/>
  <c r="R1705" i="13"/>
  <c r="R1706" i="13"/>
  <c r="R1707" i="13"/>
  <c r="R1708" i="13"/>
  <c r="R1709" i="13"/>
  <c r="R1710" i="13"/>
  <c r="R1711" i="13"/>
  <c r="R1712" i="13"/>
  <c r="R1713" i="13"/>
  <c r="R1714" i="13"/>
  <c r="R1715" i="13"/>
  <c r="R1716" i="13"/>
  <c r="R1717" i="13"/>
  <c r="R1718" i="13"/>
  <c r="R1719" i="13"/>
  <c r="R1720" i="13"/>
  <c r="R1721" i="13"/>
  <c r="R1722" i="13"/>
  <c r="R1723" i="13"/>
  <c r="R1724" i="13"/>
  <c r="R1725" i="13"/>
  <c r="R1726" i="13"/>
  <c r="R1727" i="13"/>
  <c r="R1728" i="13"/>
  <c r="R1729" i="13"/>
  <c r="R1730" i="13"/>
  <c r="R1731" i="13"/>
  <c r="R1732" i="13"/>
  <c r="R1733" i="13"/>
  <c r="R1734" i="13"/>
  <c r="R1735" i="13"/>
  <c r="R1736" i="13"/>
  <c r="R1738" i="13"/>
  <c r="R1739" i="13"/>
  <c r="R1740" i="13"/>
  <c r="R1741" i="13"/>
  <c r="R1742" i="13"/>
  <c r="R1743" i="13"/>
  <c r="R1744" i="13"/>
  <c r="R1745" i="13"/>
  <c r="R1746" i="13"/>
  <c r="R1747" i="13"/>
  <c r="R1748" i="13"/>
  <c r="R1749" i="13"/>
  <c r="R1750" i="13"/>
  <c r="R1751" i="13"/>
  <c r="R1752" i="13"/>
  <c r="R1753" i="13"/>
  <c r="R1754" i="13"/>
  <c r="R1755" i="13"/>
  <c r="R1756" i="13"/>
  <c r="R1757" i="13"/>
  <c r="R1758" i="13"/>
  <c r="R1759" i="13"/>
  <c r="R1760" i="13"/>
  <c r="R1761" i="13"/>
  <c r="R1762" i="13"/>
  <c r="R1763" i="13"/>
  <c r="R1764" i="13"/>
  <c r="R1766" i="13"/>
  <c r="R1767" i="13"/>
  <c r="R1768" i="13"/>
  <c r="R1769" i="13"/>
  <c r="R1770" i="13"/>
  <c r="R1771" i="13"/>
  <c r="R1772" i="13"/>
  <c r="R1773" i="13"/>
  <c r="R1774" i="13"/>
  <c r="R1775" i="13"/>
  <c r="R1776" i="13"/>
  <c r="R1777" i="13"/>
  <c r="R1778" i="13"/>
  <c r="R1779" i="13"/>
  <c r="R1780" i="13"/>
  <c r="R1781" i="13"/>
  <c r="R1782" i="13"/>
  <c r="R1783" i="13"/>
  <c r="R1784" i="13"/>
  <c r="R1785" i="13"/>
  <c r="R1786" i="13"/>
  <c r="R1787" i="13"/>
  <c r="R1788" i="13"/>
  <c r="R1789" i="13"/>
  <c r="R1790" i="13"/>
  <c r="R1791" i="13"/>
  <c r="R1792" i="13"/>
  <c r="R1793" i="13"/>
  <c r="R1794" i="13"/>
  <c r="R1795" i="13"/>
  <c r="R1796" i="13"/>
  <c r="R1797" i="13"/>
  <c r="R1798" i="13"/>
  <c r="R1799" i="13"/>
  <c r="R1800" i="13"/>
  <c r="R1801" i="13"/>
  <c r="R1802" i="13"/>
  <c r="R1803" i="13"/>
  <c r="R1804" i="13"/>
  <c r="R1805" i="13"/>
  <c r="R1806" i="13"/>
  <c r="R1807" i="13"/>
  <c r="R1808" i="13"/>
  <c r="R1809" i="13"/>
  <c r="R1810" i="13"/>
  <c r="R1811" i="13"/>
  <c r="R1812" i="13"/>
  <c r="R1814" i="13"/>
  <c r="R1815" i="13"/>
  <c r="R1816" i="13"/>
  <c r="R1817" i="13"/>
  <c r="R1818" i="13"/>
  <c r="R1819" i="13"/>
  <c r="R1820" i="13"/>
  <c r="R1821" i="13"/>
  <c r="R1822" i="13"/>
  <c r="R1823" i="13"/>
  <c r="R1824" i="13"/>
  <c r="R1825" i="13"/>
  <c r="R1826" i="13"/>
  <c r="R1827" i="13"/>
  <c r="R1829" i="13"/>
  <c r="R1832" i="13"/>
  <c r="R1833" i="13"/>
  <c r="R1834" i="13"/>
  <c r="R1835" i="13"/>
  <c r="R1836" i="13"/>
  <c r="R1837" i="13"/>
  <c r="R1838" i="13"/>
  <c r="R1839" i="13"/>
  <c r="R1841" i="13"/>
  <c r="R1842" i="13"/>
  <c r="R1843" i="13"/>
  <c r="R1844" i="13"/>
  <c r="R1845" i="13"/>
  <c r="R1846" i="13"/>
  <c r="R1847" i="13"/>
  <c r="R1848" i="13"/>
  <c r="R1849" i="13"/>
  <c r="R1850" i="13"/>
  <c r="R1851" i="13"/>
  <c r="R1852" i="13"/>
  <c r="R1853" i="13"/>
  <c r="R1854" i="13"/>
  <c r="R1855" i="13"/>
  <c r="R1856" i="13"/>
  <c r="R1857" i="13"/>
  <c r="R1858" i="13"/>
  <c r="R1859" i="13"/>
  <c r="R1860" i="13"/>
  <c r="R1861" i="13"/>
  <c r="R1862" i="13"/>
  <c r="R1863" i="13"/>
  <c r="R1864" i="13"/>
  <c r="R1865" i="13"/>
  <c r="R1866" i="13"/>
  <c r="R1867" i="13"/>
  <c r="R1868" i="13"/>
  <c r="R1869" i="13"/>
  <c r="R1870" i="13"/>
  <c r="R1871" i="13"/>
  <c r="R1872" i="13"/>
  <c r="R1873" i="13"/>
  <c r="R1874" i="13"/>
  <c r="R1875" i="13"/>
  <c r="R1876" i="13"/>
  <c r="R1877" i="13"/>
  <c r="R1878" i="13"/>
  <c r="R1879" i="13"/>
  <c r="R1880" i="13"/>
  <c r="R1881" i="13"/>
  <c r="R1882" i="13"/>
  <c r="R1883" i="13"/>
  <c r="R1884" i="13"/>
  <c r="R1885" i="13"/>
  <c r="R1886" i="13"/>
  <c r="R1887" i="13"/>
  <c r="R1888" i="13"/>
  <c r="R1889" i="13"/>
  <c r="R1890" i="13"/>
  <c r="R1891" i="13"/>
  <c r="R1892" i="13"/>
  <c r="R1893" i="13"/>
  <c r="R1894" i="13"/>
  <c r="R1895" i="13"/>
  <c r="R1896" i="13"/>
  <c r="R1897" i="13"/>
  <c r="R1898" i="13"/>
  <c r="R1899" i="13"/>
  <c r="R1900" i="13"/>
  <c r="R1901" i="13"/>
  <c r="R1902" i="13"/>
  <c r="R1903" i="13"/>
  <c r="R1904" i="13"/>
  <c r="R1905" i="13"/>
  <c r="R1906" i="13"/>
  <c r="R1907" i="13"/>
  <c r="R1908" i="13"/>
  <c r="R1909" i="13"/>
  <c r="R1910" i="13"/>
  <c r="R1911" i="13"/>
  <c r="R1912" i="13"/>
  <c r="R1913" i="13"/>
  <c r="R1914" i="13"/>
  <c r="R1915" i="13"/>
  <c r="R1916" i="13"/>
  <c r="R1917" i="13"/>
  <c r="R1918" i="13"/>
  <c r="R1919" i="13"/>
  <c r="R1920" i="13"/>
  <c r="R1921" i="13"/>
  <c r="R1922" i="13"/>
  <c r="R1923" i="13"/>
  <c r="R1924" i="13"/>
  <c r="R1925" i="13"/>
  <c r="R1926" i="13"/>
  <c r="R1927" i="13"/>
  <c r="R1928" i="13"/>
  <c r="R1929" i="13"/>
  <c r="R1930" i="13"/>
  <c r="R1931" i="13"/>
  <c r="R1932" i="13"/>
  <c r="R1933" i="13"/>
  <c r="R1934" i="13"/>
  <c r="R1935" i="13"/>
  <c r="R1936" i="13"/>
  <c r="R1937" i="13"/>
  <c r="R1938" i="13"/>
  <c r="R1939" i="13"/>
  <c r="R1940" i="13"/>
  <c r="R1941" i="13"/>
  <c r="R1942" i="13"/>
  <c r="R1943" i="13"/>
  <c r="R1944" i="13"/>
  <c r="R1945" i="13"/>
  <c r="R1946" i="13"/>
  <c r="R1947" i="13"/>
  <c r="R1948" i="13"/>
  <c r="R1949" i="13"/>
  <c r="R1950" i="13"/>
  <c r="R1951" i="13"/>
  <c r="R1952" i="13"/>
  <c r="R1953" i="13"/>
  <c r="R1954" i="13"/>
  <c r="R1955" i="13"/>
  <c r="R1956" i="13"/>
  <c r="R1957" i="13"/>
  <c r="R1958" i="13"/>
  <c r="R1959" i="13"/>
  <c r="R1960" i="13"/>
  <c r="R1961" i="13"/>
  <c r="R1962" i="13"/>
  <c r="R1963" i="13"/>
  <c r="R1964" i="13"/>
  <c r="R1965" i="13"/>
  <c r="R1966" i="13"/>
  <c r="R1967" i="13"/>
  <c r="R1968" i="13"/>
  <c r="R1969" i="13"/>
  <c r="R1970" i="13"/>
  <c r="R1971" i="13"/>
  <c r="R1972" i="13"/>
  <c r="R1973" i="13"/>
  <c r="R1974" i="13"/>
  <c r="R1975" i="13"/>
  <c r="R1976" i="13"/>
  <c r="R1977" i="13"/>
  <c r="R1978" i="13"/>
  <c r="R1979" i="13"/>
  <c r="R1980" i="13"/>
  <c r="R1981" i="13"/>
  <c r="R1982" i="13"/>
  <c r="R1983" i="13"/>
  <c r="R1984" i="13"/>
  <c r="R1985" i="13"/>
  <c r="R1986" i="13"/>
  <c r="R1987" i="13"/>
  <c r="R1988" i="13"/>
  <c r="R1989" i="13"/>
  <c r="R1990" i="13"/>
  <c r="R1991" i="13"/>
  <c r="R1992" i="13"/>
  <c r="R1993" i="13"/>
  <c r="R1994" i="13"/>
  <c r="R1995" i="13"/>
  <c r="R1996" i="13"/>
  <c r="R1997" i="13"/>
  <c r="R1998" i="13"/>
  <c r="R1999" i="13"/>
  <c r="R2000" i="13"/>
  <c r="R2001" i="13"/>
  <c r="R2002" i="13"/>
  <c r="R2003" i="13"/>
  <c r="R2004" i="13"/>
  <c r="R2005" i="13"/>
  <c r="R2006" i="13"/>
  <c r="R2007" i="13"/>
  <c r="R2008" i="13"/>
  <c r="R2009" i="13"/>
  <c r="R2010" i="13"/>
  <c r="R2011" i="13"/>
  <c r="R2012" i="13"/>
  <c r="R2013" i="13"/>
  <c r="R2014" i="13"/>
  <c r="R2015" i="13"/>
  <c r="R2016" i="13"/>
  <c r="R2017" i="13"/>
  <c r="R2018" i="13"/>
  <c r="R2019" i="13"/>
  <c r="R2020" i="13"/>
  <c r="R2021" i="13"/>
  <c r="R2022" i="13"/>
  <c r="R2023" i="13"/>
  <c r="R2024" i="13"/>
  <c r="R2025" i="13"/>
  <c r="R2026" i="13"/>
  <c r="R2027" i="13"/>
  <c r="R2028" i="13"/>
  <c r="R2029" i="13"/>
  <c r="R2030" i="13"/>
  <c r="R2031" i="13"/>
  <c r="R2032" i="13"/>
  <c r="R2033" i="13"/>
  <c r="R2034" i="13"/>
  <c r="R2035" i="13"/>
  <c r="R2036" i="13"/>
  <c r="R2037" i="13"/>
  <c r="R2038" i="13"/>
  <c r="R2039" i="13"/>
  <c r="R2040" i="13"/>
  <c r="R2041" i="13"/>
  <c r="R2042" i="13"/>
  <c r="R2043" i="13"/>
  <c r="R2044" i="13"/>
  <c r="R2045" i="13"/>
  <c r="R2046" i="13"/>
  <c r="R2047" i="13"/>
  <c r="R2048" i="13"/>
  <c r="R2049" i="13"/>
  <c r="R2050" i="13"/>
  <c r="R2051" i="13"/>
  <c r="R2052" i="13"/>
  <c r="R2053" i="13"/>
  <c r="R2054" i="13"/>
  <c r="R2055" i="13"/>
  <c r="R2056" i="13"/>
  <c r="R2057" i="13"/>
  <c r="R2058" i="13"/>
  <c r="R2059" i="13"/>
  <c r="R2060" i="13"/>
  <c r="R2061" i="13"/>
  <c r="R2062" i="13"/>
  <c r="R2063" i="13"/>
  <c r="R2064" i="13"/>
  <c r="R2065" i="13"/>
  <c r="R2066" i="13"/>
  <c r="R2067" i="13"/>
  <c r="R2068" i="13"/>
  <c r="R2069" i="13"/>
  <c r="R2070" i="13"/>
  <c r="R2071" i="13"/>
  <c r="R2072" i="13"/>
  <c r="R2073" i="13"/>
  <c r="R2074" i="13"/>
  <c r="R2075" i="13"/>
  <c r="R2076" i="13"/>
  <c r="R2077" i="13"/>
  <c r="R2078" i="13"/>
  <c r="R2079" i="13"/>
  <c r="R2080" i="13"/>
  <c r="R2081" i="13"/>
  <c r="R2082" i="13"/>
  <c r="R2083" i="13"/>
  <c r="R2084" i="13"/>
  <c r="R2085" i="13"/>
  <c r="R2086" i="13"/>
  <c r="R2087" i="13"/>
  <c r="R2088" i="13"/>
  <c r="R2089" i="13"/>
  <c r="R2090" i="13"/>
  <c r="R2091" i="13"/>
  <c r="R2092" i="13"/>
  <c r="R2093" i="13"/>
  <c r="R2094" i="13"/>
  <c r="R2095" i="13"/>
  <c r="R2096" i="13"/>
  <c r="R2097" i="13"/>
  <c r="R2098" i="13"/>
  <c r="R2099" i="13"/>
  <c r="R2100" i="13"/>
  <c r="R2101" i="13"/>
  <c r="R2102" i="13"/>
  <c r="R2103" i="13"/>
  <c r="R2104" i="13"/>
  <c r="R2105" i="13"/>
  <c r="R2106" i="13"/>
  <c r="R2107" i="13"/>
  <c r="R2108" i="13"/>
  <c r="R2109" i="13"/>
  <c r="R2110" i="13"/>
  <c r="R2111" i="13"/>
  <c r="R2112" i="13"/>
  <c r="R2113" i="13"/>
  <c r="R2114" i="13"/>
  <c r="R2115" i="13"/>
  <c r="R2116" i="13"/>
  <c r="R2117" i="13"/>
  <c r="R2118" i="13"/>
  <c r="R2119" i="13"/>
  <c r="R2120" i="13"/>
  <c r="R2121" i="13"/>
  <c r="R2122" i="13"/>
  <c r="R2123" i="13"/>
  <c r="R2124" i="13"/>
  <c r="R2125" i="13"/>
  <c r="R2126" i="13"/>
  <c r="R2127" i="13"/>
  <c r="R2128" i="13"/>
  <c r="R2129" i="13"/>
  <c r="R2130" i="13"/>
  <c r="R2131" i="13"/>
  <c r="R2132" i="13"/>
  <c r="R2133" i="13"/>
  <c r="R2134" i="13"/>
  <c r="R2135" i="13"/>
  <c r="R2136" i="13"/>
  <c r="R2137" i="13"/>
  <c r="R2138" i="13"/>
  <c r="R2139" i="13"/>
  <c r="R2140" i="13"/>
  <c r="R2141" i="13"/>
  <c r="R2142" i="13"/>
  <c r="R2143" i="13"/>
  <c r="R2144" i="13"/>
  <c r="R2145" i="13"/>
  <c r="R2146" i="13"/>
  <c r="R2147" i="13"/>
  <c r="R2148" i="13"/>
  <c r="R2149" i="13"/>
  <c r="R2150" i="13"/>
  <c r="R2151" i="13"/>
  <c r="R2152" i="13"/>
  <c r="R2153" i="13"/>
  <c r="R2154" i="13"/>
  <c r="R2155" i="13"/>
  <c r="R2156" i="13"/>
  <c r="R2157" i="13"/>
  <c r="R2158" i="13"/>
  <c r="R2159" i="13"/>
  <c r="R2160" i="13"/>
  <c r="R2161" i="13"/>
  <c r="R2162" i="13"/>
  <c r="R2163" i="13"/>
  <c r="R2164" i="13"/>
  <c r="R2165" i="13"/>
  <c r="R2166" i="13"/>
  <c r="R2167" i="13"/>
  <c r="R2168" i="13"/>
  <c r="R2169" i="13"/>
  <c r="R2170" i="13"/>
  <c r="R2171" i="13"/>
  <c r="R2172" i="13"/>
  <c r="R2173" i="13"/>
  <c r="R2174" i="13"/>
  <c r="R2175" i="13"/>
  <c r="R2176" i="13"/>
  <c r="R2177" i="13"/>
  <c r="R2178" i="13"/>
  <c r="R2179" i="13"/>
  <c r="R2180" i="13"/>
  <c r="R2181" i="13"/>
  <c r="R2182" i="13"/>
  <c r="R2183" i="13"/>
  <c r="R2184" i="13"/>
  <c r="R2185" i="13"/>
  <c r="R2186" i="13"/>
  <c r="R2187" i="13"/>
  <c r="R2188" i="13"/>
  <c r="R2189" i="13"/>
  <c r="R2190" i="13"/>
  <c r="R2191" i="13"/>
  <c r="R2192" i="13"/>
  <c r="R2193" i="13"/>
  <c r="R2194" i="13"/>
  <c r="R2195" i="13"/>
  <c r="R2196" i="13"/>
  <c r="R2197" i="13"/>
  <c r="R2198" i="13"/>
  <c r="R2199" i="13"/>
  <c r="R2200" i="13"/>
  <c r="R2201" i="13"/>
  <c r="R2202" i="13"/>
  <c r="R2203" i="13"/>
  <c r="R2204" i="13"/>
  <c r="R2205" i="13"/>
  <c r="R2206" i="13"/>
  <c r="R2207" i="13"/>
  <c r="R2208" i="13"/>
  <c r="R2209" i="13"/>
  <c r="R2210" i="13"/>
  <c r="R2211" i="13"/>
  <c r="R2212" i="13"/>
  <c r="R2213" i="13"/>
  <c r="R2214" i="13"/>
  <c r="R2215" i="13"/>
  <c r="R2216" i="13"/>
  <c r="R2217" i="13"/>
  <c r="R2218" i="13"/>
  <c r="R2219" i="13"/>
  <c r="R2220" i="13"/>
  <c r="R2221" i="13"/>
  <c r="R2222" i="13"/>
  <c r="R2223" i="13"/>
  <c r="R2224" i="13"/>
  <c r="R2225" i="13"/>
  <c r="R2226" i="13"/>
  <c r="R2227" i="13"/>
  <c r="R2228" i="13"/>
  <c r="R2229" i="13"/>
  <c r="R2230" i="13"/>
  <c r="R2231" i="13"/>
  <c r="R2232" i="13"/>
  <c r="R2233" i="13"/>
  <c r="R2234" i="13"/>
  <c r="R2235" i="13"/>
  <c r="R2236" i="13"/>
  <c r="R2237" i="13"/>
  <c r="R2238" i="13"/>
  <c r="R2239" i="13"/>
  <c r="R2240" i="13"/>
  <c r="R2241" i="13"/>
  <c r="R2242" i="13"/>
  <c r="R2243" i="13"/>
  <c r="R2244" i="13"/>
  <c r="R2245" i="13"/>
  <c r="R2246" i="13"/>
  <c r="R2247" i="13"/>
  <c r="R2248" i="13"/>
  <c r="R2249" i="13"/>
  <c r="R2250" i="13"/>
  <c r="R2251" i="13"/>
  <c r="R2252" i="13"/>
  <c r="R2253" i="13"/>
  <c r="R2254" i="13"/>
  <c r="R2255" i="13"/>
  <c r="R2256" i="13"/>
  <c r="R2257" i="13"/>
  <c r="R2258" i="13"/>
  <c r="R2259" i="13"/>
  <c r="R2260" i="13"/>
  <c r="R2261" i="13"/>
  <c r="R2262" i="13"/>
  <c r="R2263" i="13"/>
  <c r="R2264" i="13"/>
  <c r="R2265" i="13"/>
  <c r="R2266" i="13"/>
  <c r="R2267" i="13"/>
  <c r="R2268" i="13"/>
  <c r="R2269" i="13"/>
  <c r="R2270" i="13"/>
  <c r="R2271" i="13"/>
  <c r="R2272" i="13"/>
  <c r="R2273" i="13"/>
  <c r="R2274" i="13"/>
  <c r="R2275" i="13"/>
  <c r="R2276" i="13"/>
  <c r="R2277" i="13"/>
  <c r="R2278" i="13"/>
  <c r="R2279" i="13"/>
  <c r="R2280" i="13"/>
  <c r="R2281" i="13"/>
  <c r="R2282" i="13"/>
  <c r="R2283" i="13"/>
  <c r="R2284" i="13"/>
  <c r="R2285" i="13"/>
  <c r="R2286" i="13"/>
  <c r="R2287" i="13"/>
  <c r="R2288" i="13"/>
  <c r="R2289" i="13"/>
  <c r="R2290" i="13"/>
  <c r="R2291" i="13"/>
  <c r="R2292" i="13"/>
  <c r="R2293" i="13"/>
  <c r="R2294" i="13"/>
  <c r="R2295" i="13"/>
  <c r="R2296" i="13"/>
  <c r="R2297" i="13"/>
  <c r="R2298" i="13"/>
  <c r="R2299" i="13"/>
  <c r="R2300" i="13"/>
  <c r="R2301" i="13"/>
  <c r="R2302" i="13"/>
  <c r="R2303" i="13"/>
  <c r="R2304" i="13"/>
  <c r="R2305" i="13"/>
  <c r="R2306" i="13"/>
  <c r="R2307" i="13"/>
  <c r="R2308" i="13"/>
  <c r="R2309" i="13"/>
  <c r="R2310" i="13"/>
  <c r="R2311" i="13"/>
  <c r="R2312" i="13"/>
  <c r="R2313" i="13"/>
  <c r="R2314" i="13"/>
  <c r="R2315" i="13"/>
  <c r="R2316" i="13"/>
  <c r="R2317" i="13"/>
  <c r="R2318" i="13"/>
  <c r="R2319" i="13"/>
  <c r="R2320" i="13"/>
  <c r="R2321" i="13"/>
  <c r="R2322" i="13"/>
  <c r="R2323" i="13"/>
  <c r="R2324" i="13"/>
  <c r="R2325" i="13"/>
  <c r="R2326" i="13"/>
  <c r="R2327" i="13"/>
  <c r="R2328" i="13"/>
  <c r="R2329" i="13"/>
  <c r="R2330" i="13"/>
  <c r="R2331" i="13"/>
  <c r="R2332" i="13"/>
  <c r="R2333" i="13"/>
  <c r="R2334" i="13"/>
  <c r="R2335" i="13"/>
  <c r="R2336" i="13"/>
  <c r="R2337" i="13"/>
  <c r="R2338" i="13"/>
  <c r="R2339" i="13"/>
  <c r="R2340" i="13"/>
  <c r="R2341" i="13"/>
  <c r="R2342" i="13"/>
  <c r="R2343" i="13"/>
  <c r="R2344" i="13"/>
  <c r="R2345" i="13"/>
  <c r="R2346" i="13"/>
  <c r="R2347" i="13"/>
  <c r="R2348" i="13"/>
  <c r="R2349" i="13"/>
  <c r="R2350" i="13"/>
  <c r="R2351" i="13"/>
  <c r="R2352" i="13"/>
  <c r="R2353" i="13"/>
  <c r="R2354" i="13"/>
  <c r="R2355" i="13"/>
  <c r="R2356" i="13"/>
  <c r="R2357" i="13"/>
  <c r="R2358" i="13"/>
  <c r="R2359" i="13"/>
  <c r="R2360" i="13"/>
  <c r="R2361" i="13"/>
  <c r="R2362" i="13"/>
  <c r="R2363" i="13"/>
  <c r="R2364" i="13"/>
  <c r="R2365" i="13"/>
  <c r="R2366" i="13"/>
  <c r="R2367" i="13"/>
  <c r="R2368" i="13"/>
  <c r="R2369" i="13"/>
  <c r="R2370" i="13"/>
  <c r="R2371" i="13"/>
  <c r="R2372" i="13"/>
  <c r="R2373" i="13"/>
  <c r="R2374" i="13"/>
  <c r="R2375" i="13"/>
  <c r="R2376" i="13"/>
  <c r="R2377" i="13"/>
  <c r="R2378" i="13"/>
  <c r="R2379" i="13"/>
  <c r="R2380" i="13"/>
  <c r="R2381" i="13"/>
  <c r="R2382" i="13"/>
  <c r="R2383" i="13"/>
  <c r="R2384" i="13"/>
  <c r="R2385" i="13"/>
  <c r="R2386" i="13"/>
  <c r="R2387" i="13"/>
  <c r="R2388" i="13"/>
  <c r="R2389" i="13"/>
  <c r="R2390" i="13"/>
  <c r="R2391" i="13"/>
  <c r="R2392" i="13"/>
  <c r="R2393" i="13"/>
  <c r="R2394" i="13"/>
  <c r="R2395" i="13"/>
  <c r="R2396" i="13"/>
  <c r="R2397" i="13"/>
  <c r="R2398" i="13"/>
  <c r="R2399" i="13"/>
  <c r="R2400" i="13"/>
  <c r="R2401" i="13"/>
  <c r="R2402" i="13"/>
  <c r="R2403" i="13"/>
  <c r="R2404" i="13"/>
  <c r="R2405" i="13"/>
  <c r="R2406" i="13"/>
  <c r="R2407" i="13"/>
  <c r="R2408" i="13"/>
  <c r="R2409" i="13"/>
  <c r="R2410" i="13"/>
  <c r="R2411" i="13"/>
  <c r="R2412" i="13"/>
  <c r="R2413" i="13"/>
  <c r="R2414" i="13"/>
  <c r="R2415" i="13"/>
  <c r="R2416" i="13"/>
  <c r="R2417" i="13"/>
  <c r="R2418" i="13"/>
  <c r="R2419" i="13"/>
  <c r="R2420" i="13"/>
  <c r="R2421" i="13"/>
  <c r="R2422" i="13"/>
  <c r="R2423" i="13"/>
  <c r="R2424" i="13"/>
  <c r="R2425" i="13"/>
  <c r="R2426" i="13"/>
  <c r="R2427" i="13"/>
  <c r="R2428" i="13"/>
  <c r="R2429" i="13"/>
  <c r="R2430" i="13"/>
  <c r="R2431" i="13"/>
  <c r="R2432" i="13"/>
  <c r="R2433" i="13"/>
  <c r="R2434" i="13"/>
  <c r="R2435" i="13"/>
  <c r="R2436" i="13"/>
  <c r="R2437" i="13"/>
  <c r="R2438" i="13"/>
  <c r="R2439" i="13"/>
  <c r="R2440" i="13"/>
  <c r="R2441" i="13"/>
  <c r="R2442" i="13"/>
  <c r="R2443" i="13"/>
  <c r="R2444" i="13"/>
  <c r="R2445" i="13"/>
  <c r="R2446" i="13"/>
  <c r="R2447" i="13"/>
  <c r="R2448" i="13"/>
  <c r="R2449" i="13"/>
  <c r="R2450" i="13"/>
  <c r="R2451" i="13"/>
  <c r="R2452" i="13"/>
  <c r="R2453" i="13"/>
  <c r="R2454" i="13"/>
  <c r="R2455" i="13"/>
  <c r="R2456" i="13"/>
  <c r="R2457" i="13"/>
  <c r="R2458" i="13"/>
  <c r="R2459" i="13"/>
  <c r="R2460" i="13"/>
  <c r="R2461" i="13"/>
  <c r="R2462" i="13"/>
  <c r="R2463" i="13"/>
  <c r="R2464" i="13"/>
  <c r="R2465" i="13"/>
  <c r="R2466" i="13"/>
  <c r="R2467" i="13"/>
  <c r="R2468" i="13"/>
  <c r="R2469" i="13"/>
  <c r="R2470" i="13"/>
  <c r="R2471" i="13"/>
  <c r="R2472" i="13"/>
  <c r="R2473" i="13"/>
  <c r="R2474" i="13"/>
  <c r="R2475" i="13"/>
  <c r="R2476" i="13"/>
  <c r="R2477" i="13"/>
  <c r="R2478" i="13"/>
  <c r="R2479" i="13"/>
  <c r="R2480" i="13"/>
  <c r="R2481" i="13"/>
  <c r="R2482" i="13"/>
  <c r="R2483" i="13"/>
  <c r="R2484" i="13"/>
  <c r="R2485" i="13"/>
  <c r="R2486" i="13"/>
  <c r="R2487" i="13"/>
  <c r="R2488" i="13"/>
  <c r="R2489" i="13"/>
  <c r="R2490" i="13"/>
  <c r="R2491" i="13"/>
  <c r="R2492" i="13"/>
  <c r="R2493" i="13"/>
  <c r="R2494" i="13"/>
  <c r="R2495" i="13"/>
  <c r="R2496" i="13"/>
  <c r="R2497" i="13"/>
  <c r="R2498" i="13"/>
  <c r="R2499" i="13"/>
  <c r="R2500" i="13"/>
  <c r="R2501" i="13"/>
  <c r="R2502" i="13"/>
  <c r="R2503" i="13"/>
  <c r="R2504" i="13"/>
  <c r="R2505" i="13"/>
  <c r="R2506" i="13"/>
  <c r="R2507" i="13"/>
  <c r="R2508" i="13"/>
  <c r="R2509" i="13"/>
  <c r="R2510" i="13"/>
  <c r="R2511" i="13"/>
  <c r="R2512" i="13"/>
  <c r="R2513" i="13"/>
  <c r="R2514" i="13"/>
  <c r="R2515" i="13"/>
  <c r="R2517" i="13"/>
  <c r="R2518" i="13"/>
  <c r="R2519" i="13"/>
  <c r="R2520" i="13"/>
  <c r="R2521" i="13"/>
  <c r="R2522" i="13"/>
  <c r="R2523" i="13"/>
  <c r="R2524" i="13"/>
  <c r="R2525" i="13"/>
  <c r="R2526" i="13"/>
  <c r="R2527" i="13"/>
  <c r="R2528" i="13"/>
  <c r="R2529" i="13"/>
  <c r="R2530" i="13"/>
  <c r="R2531" i="13"/>
  <c r="R2532" i="13"/>
  <c r="R2533" i="13"/>
  <c r="R2534" i="13"/>
  <c r="R2535" i="13"/>
  <c r="R2537" i="13"/>
  <c r="R2538" i="13"/>
  <c r="R2539" i="13"/>
  <c r="R2540" i="13"/>
  <c r="R2541" i="13"/>
  <c r="R2542" i="13"/>
  <c r="R2543" i="13"/>
  <c r="R2544" i="13"/>
  <c r="R2545" i="13"/>
  <c r="R2546" i="13"/>
  <c r="R2547" i="13"/>
  <c r="R2549" i="13"/>
  <c r="R2550" i="13"/>
  <c r="R2551" i="13"/>
  <c r="R2552" i="13"/>
  <c r="R2553" i="13"/>
  <c r="R2554" i="13"/>
  <c r="R2555" i="13"/>
  <c r="R2556" i="13"/>
  <c r="R2557" i="13"/>
  <c r="R2558" i="13"/>
  <c r="R2559" i="13"/>
  <c r="R2560" i="13"/>
  <c r="R2561" i="13"/>
  <c r="R2562" i="13"/>
  <c r="R2563" i="13"/>
  <c r="R2564" i="13"/>
  <c r="R2565" i="13"/>
  <c r="R2566" i="13"/>
  <c r="R2567" i="13"/>
  <c r="R2569" i="13"/>
  <c r="R2570" i="13"/>
  <c r="R2571" i="13"/>
  <c r="R2572" i="13"/>
  <c r="R2573" i="13"/>
  <c r="R2574" i="13"/>
  <c r="R2575" i="13"/>
  <c r="R2576" i="13"/>
  <c r="R2577" i="13"/>
  <c r="R2578" i="13"/>
  <c r="R2579" i="13"/>
  <c r="R2581" i="13"/>
  <c r="R2582" i="13"/>
  <c r="R2583" i="13"/>
  <c r="R2584" i="13"/>
  <c r="R2585" i="13"/>
  <c r="R2586" i="13"/>
  <c r="R2587" i="13"/>
  <c r="R2588" i="13"/>
  <c r="R2589" i="13"/>
  <c r="R2590" i="13"/>
  <c r="R2591" i="13"/>
  <c r="R2592" i="13"/>
  <c r="R2593" i="13"/>
  <c r="R2594" i="13"/>
  <c r="R2595" i="13"/>
  <c r="R2596" i="13"/>
  <c r="R2597" i="13"/>
  <c r="R2598" i="13"/>
  <c r="R2599" i="13"/>
  <c r="R2601" i="13"/>
  <c r="R2602" i="13"/>
  <c r="R2603" i="13"/>
  <c r="R2604" i="13"/>
  <c r="R2605" i="13"/>
  <c r="R2606" i="13"/>
  <c r="R2607" i="13"/>
  <c r="R2608" i="13"/>
  <c r="R2609" i="13"/>
  <c r="R2610" i="13"/>
  <c r="R2611" i="13"/>
  <c r="R2613" i="13"/>
  <c r="R2614" i="13"/>
  <c r="R2615" i="13"/>
  <c r="R2616" i="13"/>
  <c r="R2617" i="13"/>
  <c r="R2618" i="13"/>
  <c r="R2619" i="13"/>
  <c r="R2620" i="13"/>
  <c r="R2621" i="13"/>
  <c r="R2623" i="13"/>
  <c r="R2624" i="13"/>
  <c r="R2627" i="13"/>
  <c r="R2629" i="13"/>
  <c r="R2631" i="13"/>
  <c r="R2632" i="13"/>
  <c r="R2633" i="13"/>
  <c r="R2635" i="13"/>
  <c r="R2637" i="13"/>
  <c r="R2639" i="13"/>
  <c r="R2640" i="13"/>
  <c r="R2641" i="13"/>
  <c r="R2643" i="13"/>
  <c r="R2645" i="13"/>
  <c r="R2647" i="13"/>
  <c r="R2648" i="13"/>
  <c r="R2649" i="13"/>
  <c r="R2651" i="13"/>
  <c r="R2653" i="13"/>
  <c r="R2655" i="13"/>
  <c r="R2656" i="13"/>
  <c r="R2659" i="13"/>
  <c r="R2661" i="13"/>
  <c r="R2663" i="13"/>
  <c r="R2664" i="13"/>
  <c r="R2665" i="13"/>
  <c r="R2667" i="13"/>
  <c r="R2669" i="13"/>
  <c r="R2671" i="13"/>
  <c r="R2672" i="13"/>
  <c r="R2673" i="13"/>
  <c r="R2675" i="13"/>
  <c r="R2677" i="13"/>
  <c r="R2679" i="13"/>
  <c r="R2680" i="13"/>
  <c r="R2681" i="13"/>
  <c r="R2683" i="13"/>
  <c r="R2685" i="13"/>
  <c r="R2687" i="13"/>
  <c r="R2688" i="13"/>
  <c r="R2691" i="13"/>
  <c r="R2693" i="13"/>
  <c r="R2695" i="13"/>
  <c r="R2696" i="13"/>
  <c r="R2697" i="13"/>
  <c r="R2699" i="13"/>
  <c r="R2701" i="13"/>
  <c r="R2703" i="13"/>
  <c r="R2704" i="13"/>
  <c r="R2705" i="13"/>
  <c r="R2707" i="13"/>
  <c r="R2709" i="13"/>
  <c r="R2711" i="13"/>
  <c r="R2712" i="13"/>
  <c r="R2713" i="13"/>
  <c r="R2715" i="13"/>
  <c r="R2717" i="13"/>
  <c r="R2719" i="13"/>
  <c r="R2720" i="13"/>
  <c r="R2723" i="13"/>
  <c r="R2725" i="13"/>
  <c r="R2727" i="13"/>
  <c r="R2728" i="13"/>
  <c r="R2729" i="13"/>
  <c r="R2731" i="13"/>
  <c r="R2733" i="13"/>
  <c r="R2735" i="13"/>
  <c r="R2736" i="13"/>
  <c r="R2737" i="13"/>
  <c r="R2739" i="13"/>
  <c r="R2741" i="13"/>
  <c r="R2743" i="13"/>
  <c r="R2744" i="13"/>
  <c r="R2745" i="13"/>
  <c r="R2747" i="13"/>
  <c r="R2749" i="13"/>
  <c r="R2751" i="13"/>
  <c r="R2752" i="13"/>
  <c r="R2755" i="13"/>
  <c r="R2757" i="13"/>
  <c r="R2759" i="13"/>
  <c r="R2760" i="13"/>
  <c r="R2761" i="13"/>
  <c r="R2763" i="13"/>
  <c r="R2765" i="13"/>
  <c r="R2767" i="13"/>
  <c r="R2768" i="13"/>
  <c r="R2769" i="13"/>
  <c r="R2771" i="13"/>
  <c r="R2773" i="13"/>
  <c r="R2775" i="13"/>
  <c r="R2776" i="13"/>
  <c r="R2777" i="13"/>
  <c r="R2779" i="13"/>
  <c r="R2781" i="13"/>
  <c r="R2783" i="13"/>
  <c r="R2784" i="13"/>
  <c r="R2787" i="13"/>
  <c r="R2789" i="13"/>
  <c r="R2791" i="13"/>
  <c r="R2792" i="13"/>
  <c r="R2793" i="13"/>
  <c r="R2795" i="13"/>
  <c r="R2797" i="13"/>
  <c r="R2799" i="13"/>
  <c r="R2800" i="13"/>
  <c r="R2801" i="13"/>
  <c r="R2803" i="13"/>
  <c r="R2804" i="13"/>
  <c r="R2806" i="13"/>
  <c r="R2810" i="13"/>
  <c r="R2814" i="13"/>
  <c r="R2818" i="13"/>
  <c r="R2822" i="13"/>
  <c r="R2826" i="13"/>
  <c r="R2830" i="13"/>
  <c r="R2834" i="13"/>
  <c r="R2838" i="13"/>
  <c r="R2842" i="13"/>
  <c r="R2846" i="13"/>
  <c r="R2850" i="13"/>
  <c r="R2854" i="13"/>
  <c r="R2858" i="13"/>
  <c r="R2862" i="13"/>
  <c r="R2866" i="13"/>
  <c r="R2870" i="13"/>
  <c r="R2874" i="13"/>
  <c r="R2878" i="13"/>
  <c r="R2882" i="13"/>
  <c r="R2886" i="13"/>
  <c r="R2890" i="13"/>
  <c r="R2894" i="13"/>
  <c r="R2898" i="13"/>
  <c r="R2902" i="13"/>
  <c r="R2906" i="13"/>
  <c r="R2910" i="13"/>
  <c r="R2914" i="13"/>
  <c r="R2918" i="13"/>
  <c r="R2922" i="13"/>
  <c r="R2926" i="13"/>
  <c r="R2930" i="13"/>
  <c r="R2934" i="13"/>
  <c r="R2942" i="13"/>
  <c r="R2946" i="13"/>
  <c r="R2958" i="13"/>
  <c r="R2962" i="13"/>
  <c r="R2966" i="13"/>
  <c r="R2978" i="13"/>
  <c r="R2982" i="13"/>
  <c r="R2990" i="13"/>
  <c r="R2994" i="13"/>
  <c r="R2998" i="13"/>
  <c r="R3006" i="13"/>
  <c r="R3010" i="13"/>
  <c r="R3022" i="13"/>
  <c r="R3026" i="13"/>
  <c r="R3030" i="13"/>
  <c r="R3042" i="13"/>
  <c r="R3046" i="13"/>
  <c r="R3054" i="13"/>
  <c r="R3070" i="13"/>
  <c r="R3074" i="13"/>
  <c r="R3086" i="13"/>
  <c r="R3090" i="13"/>
  <c r="R3094" i="13"/>
  <c r="R3110" i="13"/>
  <c r="R3118" i="13"/>
  <c r="R3138" i="13"/>
  <c r="R3154" i="13"/>
  <c r="R3158" i="13"/>
  <c r="R3182" i="13"/>
  <c r="R3198" i="13"/>
  <c r="R3202" i="13"/>
  <c r="R3218" i="13"/>
  <c r="R3222" i="13"/>
  <c r="R3238" i="13"/>
  <c r="R3250" i="13"/>
  <c r="R3278" i="13"/>
  <c r="R3298" i="13"/>
  <c r="R3302" i="13"/>
  <c r="R3334" i="13"/>
  <c r="R3354" i="13"/>
  <c r="R3356" i="13"/>
  <c r="R3364" i="13"/>
  <c r="R3366" i="13"/>
  <c r="R3370" i="13"/>
  <c r="R3372" i="13"/>
  <c r="R3378" i="13"/>
  <c r="R3380" i="13"/>
  <c r="R3388" i="13"/>
  <c r="R3390" i="13"/>
  <c r="R3396" i="13"/>
  <c r="R3404" i="13"/>
  <c r="R3406" i="13"/>
  <c r="R3412" i="13"/>
  <c r="R3418" i="13"/>
  <c r="R3428" i="13"/>
  <c r="R3430" i="13"/>
  <c r="R3434" i="13"/>
  <c r="R3442" i="13"/>
  <c r="R3444" i="13"/>
  <c r="R3452" i="13"/>
  <c r="R3460" i="13"/>
  <c r="R3468" i="13"/>
  <c r="R3470" i="13"/>
  <c r="R3482" i="13"/>
  <c r="R3484" i="13"/>
  <c r="R3492" i="13"/>
  <c r="R3498" i="13"/>
  <c r="R3500" i="13"/>
  <c r="R3506" i="13"/>
  <c r="R3516" i="13"/>
  <c r="R3518" i="13"/>
  <c r="R3524" i="13"/>
  <c r="R3534" i="13"/>
  <c r="R3540" i="13"/>
  <c r="R3544" i="13"/>
  <c r="R3548" i="13"/>
  <c r="R3554" i="13"/>
  <c r="R3556" i="13"/>
  <c r="R3568" i="13"/>
  <c r="R3572" i="13"/>
  <c r="R3576" i="13"/>
  <c r="R3580" i="13"/>
  <c r="R3586" i="13"/>
  <c r="R3588" i="13"/>
  <c r="R3600" i="13"/>
  <c r="R3604" i="13"/>
  <c r="R3612" i="13"/>
  <c r="R3618" i="13"/>
  <c r="R3620" i="13"/>
  <c r="R3640" i="13"/>
  <c r="R3644" i="13"/>
  <c r="R3652" i="13"/>
  <c r="R3672" i="13"/>
  <c r="R3684" i="13"/>
  <c r="R3708" i="13"/>
  <c r="R3730" i="13"/>
  <c r="R3748" i="13"/>
  <c r="R3772" i="13"/>
  <c r="R3794" i="13"/>
  <c r="R3812" i="13"/>
  <c r="R3836" i="13"/>
  <c r="R3858" i="13"/>
  <c r="R3876" i="13"/>
  <c r="R3900" i="13"/>
  <c r="R3922" i="13"/>
  <c r="R3940" i="13"/>
  <c r="R3964" i="13"/>
  <c r="R4068" i="13"/>
  <c r="C12" i="27"/>
  <c r="W3" i="13"/>
  <c r="X3" i="13"/>
  <c r="Y3" i="13" s="1"/>
  <c r="W4" i="13"/>
  <c r="X4" i="13" s="1"/>
  <c r="W5" i="13"/>
  <c r="Y5" i="13" s="1"/>
  <c r="X5" i="13"/>
  <c r="W6" i="13"/>
  <c r="X6" i="13" s="1"/>
  <c r="W7" i="13"/>
  <c r="X7" i="13"/>
  <c r="Y7" i="13" s="1"/>
  <c r="W8" i="13"/>
  <c r="X8" i="13" s="1"/>
  <c r="W9" i="13"/>
  <c r="Y9" i="13" s="1"/>
  <c r="X9" i="13"/>
  <c r="W10" i="13"/>
  <c r="X10" i="13" s="1"/>
  <c r="W11" i="13"/>
  <c r="X11" i="13"/>
  <c r="Y11" i="13" s="1"/>
  <c r="W12" i="13"/>
  <c r="X12" i="13" s="1"/>
  <c r="W13" i="13"/>
  <c r="Y13" i="13" s="1"/>
  <c r="X13" i="13"/>
  <c r="W14" i="13"/>
  <c r="X14" i="13" s="1"/>
  <c r="W15" i="13"/>
  <c r="X15" i="13"/>
  <c r="Y15" i="13" s="1"/>
  <c r="W16" i="13"/>
  <c r="X16" i="13" s="1"/>
  <c r="W17" i="13"/>
  <c r="Y17" i="13" s="1"/>
  <c r="X17" i="13"/>
  <c r="W18" i="13"/>
  <c r="X18" i="13" s="1"/>
  <c r="W19" i="13"/>
  <c r="X19" i="13"/>
  <c r="Y19" i="13" s="1"/>
  <c r="W20" i="13"/>
  <c r="X20" i="13" s="1"/>
  <c r="W21" i="13"/>
  <c r="Y21" i="13" s="1"/>
  <c r="X21" i="13"/>
  <c r="W22" i="13"/>
  <c r="X22" i="13" s="1"/>
  <c r="W23" i="13"/>
  <c r="X23" i="13"/>
  <c r="Y23" i="13" s="1"/>
  <c r="W24" i="13"/>
  <c r="X24" i="13" s="1"/>
  <c r="W25" i="13"/>
  <c r="Y25" i="13" s="1"/>
  <c r="X25" i="13"/>
  <c r="W26" i="13"/>
  <c r="X26" i="13" s="1"/>
  <c r="W27" i="13"/>
  <c r="X27" i="13"/>
  <c r="Y27" i="13" s="1"/>
  <c r="W28" i="13"/>
  <c r="X28" i="13" s="1"/>
  <c r="W29" i="13"/>
  <c r="Y29" i="13" s="1"/>
  <c r="X29" i="13"/>
  <c r="W30" i="13"/>
  <c r="X30" i="13" s="1"/>
  <c r="W31" i="13"/>
  <c r="X31" i="13"/>
  <c r="Y31" i="13" s="1"/>
  <c r="W32" i="13"/>
  <c r="X32" i="13" s="1"/>
  <c r="W33" i="13"/>
  <c r="Y33" i="13" s="1"/>
  <c r="X33" i="13"/>
  <c r="W34" i="13"/>
  <c r="X34" i="13" s="1"/>
  <c r="W35" i="13"/>
  <c r="X35" i="13"/>
  <c r="Y35" i="13" s="1"/>
  <c r="W36" i="13"/>
  <c r="X36" i="13" s="1"/>
  <c r="W37" i="13"/>
  <c r="Y37" i="13" s="1"/>
  <c r="X37" i="13"/>
  <c r="W38" i="13"/>
  <c r="X38" i="13" s="1"/>
  <c r="W39" i="13"/>
  <c r="X39" i="13"/>
  <c r="Y39" i="13" s="1"/>
  <c r="W40" i="13"/>
  <c r="X40" i="13" s="1"/>
  <c r="W41" i="13"/>
  <c r="Y41" i="13" s="1"/>
  <c r="X41" i="13"/>
  <c r="W42" i="13"/>
  <c r="X42" i="13" s="1"/>
  <c r="W43" i="13"/>
  <c r="X43" i="13"/>
  <c r="Y43" i="13" s="1"/>
  <c r="W44" i="13"/>
  <c r="X44" i="13" s="1"/>
  <c r="W45" i="13"/>
  <c r="Y45" i="13" s="1"/>
  <c r="X45" i="13"/>
  <c r="W46" i="13"/>
  <c r="X46" i="13" s="1"/>
  <c r="W47" i="13"/>
  <c r="X47" i="13"/>
  <c r="Y47" i="13" s="1"/>
  <c r="W48" i="13"/>
  <c r="X48" i="13" s="1"/>
  <c r="W49" i="13"/>
  <c r="Y49" i="13" s="1"/>
  <c r="X49" i="13"/>
  <c r="W50" i="13"/>
  <c r="X50" i="13" s="1"/>
  <c r="W51" i="13"/>
  <c r="X51" i="13"/>
  <c r="Y51" i="13" s="1"/>
  <c r="W52" i="13"/>
  <c r="X52" i="13" s="1"/>
  <c r="W53" i="13"/>
  <c r="Y53" i="13" s="1"/>
  <c r="X53" i="13"/>
  <c r="W54" i="13"/>
  <c r="X54" i="13" s="1"/>
  <c r="W55" i="13"/>
  <c r="X55" i="13"/>
  <c r="Y55" i="13" s="1"/>
  <c r="W56" i="13"/>
  <c r="X56" i="13" s="1"/>
  <c r="W57" i="13"/>
  <c r="Y57" i="13" s="1"/>
  <c r="X57" i="13"/>
  <c r="W58" i="13"/>
  <c r="X58" i="13" s="1"/>
  <c r="W59" i="13"/>
  <c r="X59" i="13"/>
  <c r="Y59" i="13" s="1"/>
  <c r="W60" i="13"/>
  <c r="X60" i="13" s="1"/>
  <c r="W61" i="13"/>
  <c r="Y61" i="13" s="1"/>
  <c r="X61" i="13"/>
  <c r="W62" i="13"/>
  <c r="X62" i="13" s="1"/>
  <c r="W63" i="13"/>
  <c r="X63" i="13"/>
  <c r="Y63" i="13" s="1"/>
  <c r="W64" i="13"/>
  <c r="X64" i="13" s="1"/>
  <c r="W65" i="13"/>
  <c r="Y65" i="13" s="1"/>
  <c r="X65" i="13"/>
  <c r="W66" i="13"/>
  <c r="X66" i="13" s="1"/>
  <c r="W67" i="13"/>
  <c r="X67" i="13"/>
  <c r="Y67" i="13" s="1"/>
  <c r="W68" i="13"/>
  <c r="X68" i="13" s="1"/>
  <c r="W69" i="13"/>
  <c r="Y69" i="13" s="1"/>
  <c r="X69" i="13"/>
  <c r="W70" i="13"/>
  <c r="X70" i="13" s="1"/>
  <c r="W71" i="13"/>
  <c r="X71" i="13"/>
  <c r="Y71" i="13" s="1"/>
  <c r="W72" i="13"/>
  <c r="X72" i="13" s="1"/>
  <c r="W73" i="13"/>
  <c r="Y73" i="13" s="1"/>
  <c r="X73" i="13"/>
  <c r="W74" i="13"/>
  <c r="X74" i="13" s="1"/>
  <c r="W75" i="13"/>
  <c r="X75" i="13"/>
  <c r="Y75" i="13" s="1"/>
  <c r="W76" i="13"/>
  <c r="X76" i="13" s="1"/>
  <c r="W77" i="13"/>
  <c r="Y77" i="13" s="1"/>
  <c r="X77" i="13"/>
  <c r="W78" i="13"/>
  <c r="X78" i="13" s="1"/>
  <c r="W79" i="13"/>
  <c r="X79" i="13"/>
  <c r="Y79" i="13" s="1"/>
  <c r="W80" i="13"/>
  <c r="X80" i="13" s="1"/>
  <c r="W81" i="13"/>
  <c r="Y81" i="13" s="1"/>
  <c r="X81" i="13"/>
  <c r="W82" i="13"/>
  <c r="X82" i="13" s="1"/>
  <c r="W83" i="13"/>
  <c r="X83" i="13"/>
  <c r="Y83" i="13" s="1"/>
  <c r="W84" i="13"/>
  <c r="X84" i="13" s="1"/>
  <c r="W85" i="13"/>
  <c r="Y85" i="13" s="1"/>
  <c r="X85" i="13"/>
  <c r="W86" i="13"/>
  <c r="X86" i="13" s="1"/>
  <c r="W87" i="13"/>
  <c r="X87" i="13"/>
  <c r="Y87" i="13" s="1"/>
  <c r="W88" i="13"/>
  <c r="X88" i="13" s="1"/>
  <c r="W89" i="13"/>
  <c r="Y89" i="13" s="1"/>
  <c r="X89" i="13"/>
  <c r="W90" i="13"/>
  <c r="X90" i="13" s="1"/>
  <c r="W91" i="13"/>
  <c r="X91" i="13"/>
  <c r="Y91" i="13" s="1"/>
  <c r="W92" i="13"/>
  <c r="X92" i="13" s="1"/>
  <c r="W93" i="13"/>
  <c r="Y93" i="13" s="1"/>
  <c r="X93" i="13"/>
  <c r="W94" i="13"/>
  <c r="X94" i="13" s="1"/>
  <c r="W95" i="13"/>
  <c r="X95" i="13"/>
  <c r="Y95" i="13" s="1"/>
  <c r="W96" i="13"/>
  <c r="X96" i="13" s="1"/>
  <c r="W97" i="13"/>
  <c r="Y97" i="13" s="1"/>
  <c r="X97" i="13"/>
  <c r="W98" i="13"/>
  <c r="X98" i="13" s="1"/>
  <c r="W99" i="13"/>
  <c r="X99" i="13"/>
  <c r="Y99" i="13" s="1"/>
  <c r="W100" i="13"/>
  <c r="X100" i="13" s="1"/>
  <c r="W101" i="13"/>
  <c r="Y101" i="13" s="1"/>
  <c r="X101" i="13"/>
  <c r="W102" i="13"/>
  <c r="X102" i="13" s="1"/>
  <c r="W103" i="13"/>
  <c r="X103" i="13"/>
  <c r="Y103" i="13" s="1"/>
  <c r="W104" i="13"/>
  <c r="X104" i="13" s="1"/>
  <c r="W105" i="13"/>
  <c r="Y105" i="13" s="1"/>
  <c r="X105" i="13"/>
  <c r="W106" i="13"/>
  <c r="X106" i="13" s="1"/>
  <c r="W107" i="13"/>
  <c r="X107" i="13"/>
  <c r="Y107" i="13" s="1"/>
  <c r="W108" i="13"/>
  <c r="X108" i="13" s="1"/>
  <c r="W109" i="13"/>
  <c r="Y109" i="13" s="1"/>
  <c r="X109" i="13"/>
  <c r="W110" i="13"/>
  <c r="X110" i="13" s="1"/>
  <c r="W111" i="13"/>
  <c r="X111" i="13"/>
  <c r="Y111" i="13" s="1"/>
  <c r="W112" i="13"/>
  <c r="X112" i="13" s="1"/>
  <c r="W113" i="13"/>
  <c r="Y113" i="13" s="1"/>
  <c r="X113" i="13"/>
  <c r="W114" i="13"/>
  <c r="X114" i="13" s="1"/>
  <c r="W115" i="13"/>
  <c r="X115" i="13"/>
  <c r="Y115" i="13" s="1"/>
  <c r="W116" i="13"/>
  <c r="X116" i="13" s="1"/>
  <c r="W117" i="13"/>
  <c r="Y117" i="13" s="1"/>
  <c r="X117" i="13"/>
  <c r="W118" i="13"/>
  <c r="X118" i="13" s="1"/>
  <c r="W119" i="13"/>
  <c r="X119" i="13"/>
  <c r="Y119" i="13" s="1"/>
  <c r="W120" i="13"/>
  <c r="X120" i="13" s="1"/>
  <c r="W121" i="13"/>
  <c r="Y121" i="13" s="1"/>
  <c r="X121" i="13"/>
  <c r="W122" i="13"/>
  <c r="X122" i="13" s="1"/>
  <c r="W123" i="13"/>
  <c r="X123" i="13"/>
  <c r="Y123" i="13" s="1"/>
  <c r="W124" i="13"/>
  <c r="X124" i="13" s="1"/>
  <c r="W125" i="13"/>
  <c r="Y125" i="13" s="1"/>
  <c r="X125" i="13"/>
  <c r="W126" i="13"/>
  <c r="X126" i="13" s="1"/>
  <c r="W127" i="13"/>
  <c r="X127" i="13"/>
  <c r="Y127" i="13" s="1"/>
  <c r="W128" i="13"/>
  <c r="X128" i="13" s="1"/>
  <c r="W129" i="13"/>
  <c r="Y129" i="13" s="1"/>
  <c r="X129" i="13"/>
  <c r="W130" i="13"/>
  <c r="X130" i="13" s="1"/>
  <c r="W131" i="13"/>
  <c r="X131" i="13"/>
  <c r="Y131" i="13" s="1"/>
  <c r="W132" i="13"/>
  <c r="X132" i="13" s="1"/>
  <c r="W133" i="13"/>
  <c r="Y133" i="13" s="1"/>
  <c r="X133" i="13"/>
  <c r="W134" i="13"/>
  <c r="X134" i="13" s="1"/>
  <c r="W135" i="13"/>
  <c r="X135" i="13"/>
  <c r="Y135" i="13" s="1"/>
  <c r="W136" i="13"/>
  <c r="X136" i="13" s="1"/>
  <c r="W137" i="13"/>
  <c r="Y137" i="13" s="1"/>
  <c r="X137" i="13"/>
  <c r="W138" i="13"/>
  <c r="X138" i="13" s="1"/>
  <c r="W139" i="13"/>
  <c r="X139" i="13"/>
  <c r="Y139" i="13" s="1"/>
  <c r="W140" i="13"/>
  <c r="X140" i="13" s="1"/>
  <c r="W141" i="13"/>
  <c r="Y141" i="13" s="1"/>
  <c r="X141" i="13"/>
  <c r="W142" i="13"/>
  <c r="X142" i="13" s="1"/>
  <c r="W143" i="13"/>
  <c r="X143" i="13"/>
  <c r="Y143" i="13" s="1"/>
  <c r="W144" i="13"/>
  <c r="X144" i="13" s="1"/>
  <c r="W145" i="13"/>
  <c r="Y145" i="13" s="1"/>
  <c r="X145" i="13"/>
  <c r="W146" i="13"/>
  <c r="X146" i="13" s="1"/>
  <c r="W147" i="13"/>
  <c r="X147" i="13"/>
  <c r="Y147" i="13" s="1"/>
  <c r="W148" i="13"/>
  <c r="X148" i="13" s="1"/>
  <c r="W149" i="13"/>
  <c r="Y149" i="13" s="1"/>
  <c r="X149" i="13"/>
  <c r="W150" i="13"/>
  <c r="X150" i="13" s="1"/>
  <c r="W151" i="13"/>
  <c r="X151" i="13"/>
  <c r="Y151" i="13" s="1"/>
  <c r="W152" i="13"/>
  <c r="X152" i="13" s="1"/>
  <c r="W153" i="13"/>
  <c r="Y153" i="13" s="1"/>
  <c r="X153" i="13"/>
  <c r="W154" i="13"/>
  <c r="X154" i="13" s="1"/>
  <c r="W155" i="13"/>
  <c r="X155" i="13"/>
  <c r="Y155" i="13" s="1"/>
  <c r="W156" i="13"/>
  <c r="X156" i="13" s="1"/>
  <c r="W157" i="13"/>
  <c r="Y157" i="13" s="1"/>
  <c r="X157" i="13"/>
  <c r="W158" i="13"/>
  <c r="X158" i="13" s="1"/>
  <c r="W159" i="13"/>
  <c r="X159" i="13"/>
  <c r="Y159" i="13" s="1"/>
  <c r="W160" i="13"/>
  <c r="X160" i="13" s="1"/>
  <c r="W161" i="13"/>
  <c r="Y161" i="13" s="1"/>
  <c r="X161" i="13"/>
  <c r="W162" i="13"/>
  <c r="X162" i="13" s="1"/>
  <c r="W163" i="13"/>
  <c r="X163" i="13"/>
  <c r="Y163" i="13" s="1"/>
  <c r="W164" i="13"/>
  <c r="X164" i="13" s="1"/>
  <c r="W165" i="13"/>
  <c r="Y165" i="13" s="1"/>
  <c r="X165" i="13"/>
  <c r="W166" i="13"/>
  <c r="X166" i="13" s="1"/>
  <c r="W167" i="13"/>
  <c r="X167" i="13"/>
  <c r="Y167" i="13" s="1"/>
  <c r="W168" i="13"/>
  <c r="X168" i="13" s="1"/>
  <c r="W169" i="13"/>
  <c r="Y169" i="13" s="1"/>
  <c r="X169" i="13"/>
  <c r="W170" i="13"/>
  <c r="X170" i="13" s="1"/>
  <c r="W171" i="13"/>
  <c r="X171" i="13"/>
  <c r="Y171" i="13" s="1"/>
  <c r="W172" i="13"/>
  <c r="X172" i="13" s="1"/>
  <c r="W173" i="13"/>
  <c r="Y173" i="13" s="1"/>
  <c r="X173" i="13"/>
  <c r="W174" i="13"/>
  <c r="X174" i="13" s="1"/>
  <c r="W175" i="13"/>
  <c r="X175" i="13"/>
  <c r="Y175" i="13" s="1"/>
  <c r="W176" i="13"/>
  <c r="X176" i="13" s="1"/>
  <c r="W177" i="13"/>
  <c r="Y177" i="13" s="1"/>
  <c r="X177" i="13"/>
  <c r="W178" i="13"/>
  <c r="X178" i="13" s="1"/>
  <c r="W179" i="13"/>
  <c r="X179" i="13"/>
  <c r="Y179" i="13" s="1"/>
  <c r="W180" i="13"/>
  <c r="X180" i="13" s="1"/>
  <c r="W181" i="13"/>
  <c r="Y181" i="13" s="1"/>
  <c r="X181" i="13"/>
  <c r="W182" i="13"/>
  <c r="X182" i="13" s="1"/>
  <c r="W183" i="13"/>
  <c r="X183" i="13"/>
  <c r="Y183" i="13" s="1"/>
  <c r="W184" i="13"/>
  <c r="X184" i="13" s="1"/>
  <c r="W185" i="13"/>
  <c r="Y185" i="13" s="1"/>
  <c r="X185" i="13"/>
  <c r="W186" i="13"/>
  <c r="X186" i="13" s="1"/>
  <c r="W187" i="13"/>
  <c r="X187" i="13"/>
  <c r="Y187" i="13" s="1"/>
  <c r="W188" i="13"/>
  <c r="X188" i="13" s="1"/>
  <c r="W189" i="13"/>
  <c r="Y189" i="13" s="1"/>
  <c r="X189" i="13"/>
  <c r="W190" i="13"/>
  <c r="X190" i="13" s="1"/>
  <c r="W191" i="13"/>
  <c r="X191" i="13"/>
  <c r="Y191" i="13" s="1"/>
  <c r="W192" i="13"/>
  <c r="X192" i="13" s="1"/>
  <c r="W193" i="13"/>
  <c r="Y193" i="13" s="1"/>
  <c r="X193" i="13"/>
  <c r="W194" i="13"/>
  <c r="X194" i="13" s="1"/>
  <c r="W195" i="13"/>
  <c r="X195" i="13"/>
  <c r="Y195" i="13" s="1"/>
  <c r="W196" i="13"/>
  <c r="X196" i="13" s="1"/>
  <c r="W197" i="13"/>
  <c r="Y197" i="13" s="1"/>
  <c r="X197" i="13"/>
  <c r="W198" i="13"/>
  <c r="X198" i="13" s="1"/>
  <c r="W199" i="13"/>
  <c r="X199" i="13"/>
  <c r="Y199" i="13" s="1"/>
  <c r="W200" i="13"/>
  <c r="X200" i="13" s="1"/>
  <c r="W201" i="13"/>
  <c r="Y201" i="13" s="1"/>
  <c r="X201" i="13"/>
  <c r="W202" i="13"/>
  <c r="X202" i="13" s="1"/>
  <c r="W203" i="13"/>
  <c r="X203" i="13"/>
  <c r="Y203" i="13" s="1"/>
  <c r="W204" i="13"/>
  <c r="X204" i="13" s="1"/>
  <c r="W205" i="13"/>
  <c r="Y205" i="13" s="1"/>
  <c r="X205" i="13"/>
  <c r="W206" i="13"/>
  <c r="X206" i="13" s="1"/>
  <c r="W207" i="13"/>
  <c r="X207" i="13"/>
  <c r="Y207" i="13" s="1"/>
  <c r="W208" i="13"/>
  <c r="X208" i="13" s="1"/>
  <c r="W209" i="13"/>
  <c r="Y209" i="13" s="1"/>
  <c r="X209" i="13"/>
  <c r="W210" i="13"/>
  <c r="X210" i="13" s="1"/>
  <c r="W211" i="13"/>
  <c r="X211" i="13"/>
  <c r="Y211" i="13" s="1"/>
  <c r="W212" i="13"/>
  <c r="X212" i="13" s="1"/>
  <c r="W213" i="13"/>
  <c r="Y213" i="13" s="1"/>
  <c r="X213" i="13"/>
  <c r="W214" i="13"/>
  <c r="X214" i="13" s="1"/>
  <c r="W215" i="13"/>
  <c r="X215" i="13"/>
  <c r="Y215" i="13" s="1"/>
  <c r="W216" i="13"/>
  <c r="X216" i="13" s="1"/>
  <c r="W217" i="13"/>
  <c r="Y217" i="13" s="1"/>
  <c r="X217" i="13"/>
  <c r="W218" i="13"/>
  <c r="X218" i="13" s="1"/>
  <c r="W219" i="13"/>
  <c r="X219" i="13"/>
  <c r="Y219" i="13" s="1"/>
  <c r="W220" i="13"/>
  <c r="X220" i="13" s="1"/>
  <c r="W221" i="13"/>
  <c r="Y221" i="13" s="1"/>
  <c r="X221" i="13"/>
  <c r="W222" i="13"/>
  <c r="X222" i="13" s="1"/>
  <c r="W223" i="13"/>
  <c r="X223" i="13"/>
  <c r="Y223" i="13" s="1"/>
  <c r="W224" i="13"/>
  <c r="X224" i="13" s="1"/>
  <c r="W225" i="13"/>
  <c r="Y225" i="13" s="1"/>
  <c r="X225" i="13"/>
  <c r="W226" i="13"/>
  <c r="X226" i="13" s="1"/>
  <c r="W227" i="13"/>
  <c r="X227" i="13"/>
  <c r="Y227" i="13" s="1"/>
  <c r="W228" i="13"/>
  <c r="X228" i="13" s="1"/>
  <c r="W229" i="13"/>
  <c r="Y229" i="13" s="1"/>
  <c r="X229" i="13"/>
  <c r="W230" i="13"/>
  <c r="X230" i="13" s="1"/>
  <c r="W231" i="13"/>
  <c r="X231" i="13"/>
  <c r="Y231" i="13" s="1"/>
  <c r="W232" i="13"/>
  <c r="X232" i="13" s="1"/>
  <c r="W233" i="13"/>
  <c r="Y233" i="13" s="1"/>
  <c r="X233" i="13"/>
  <c r="W234" i="13"/>
  <c r="X234" i="13" s="1"/>
  <c r="W235" i="13"/>
  <c r="X235" i="13"/>
  <c r="Y235" i="13" s="1"/>
  <c r="W236" i="13"/>
  <c r="X236" i="13" s="1"/>
  <c r="W237" i="13"/>
  <c r="Y237" i="13" s="1"/>
  <c r="X237" i="13"/>
  <c r="W238" i="13"/>
  <c r="X238" i="13" s="1"/>
  <c r="W239" i="13"/>
  <c r="X239" i="13"/>
  <c r="Y239" i="13" s="1"/>
  <c r="W240" i="13"/>
  <c r="X240" i="13" s="1"/>
  <c r="W241" i="13"/>
  <c r="Y241" i="13" s="1"/>
  <c r="X241" i="13"/>
  <c r="W242" i="13"/>
  <c r="X242" i="13" s="1"/>
  <c r="W243" i="13"/>
  <c r="X243" i="13"/>
  <c r="Y243" i="13" s="1"/>
  <c r="W244" i="13"/>
  <c r="X244" i="13" s="1"/>
  <c r="W245" i="13"/>
  <c r="Y245" i="13" s="1"/>
  <c r="X245" i="13"/>
  <c r="W246" i="13"/>
  <c r="X246" i="13" s="1"/>
  <c r="W247" i="13"/>
  <c r="X247" i="13"/>
  <c r="Y247" i="13" s="1"/>
  <c r="W248" i="13"/>
  <c r="X248" i="13" s="1"/>
  <c r="W249" i="13"/>
  <c r="Y249" i="13" s="1"/>
  <c r="X249" i="13"/>
  <c r="W250" i="13"/>
  <c r="X250" i="13" s="1"/>
  <c r="W251" i="13"/>
  <c r="X251" i="13"/>
  <c r="Y251" i="13" s="1"/>
  <c r="W252" i="13"/>
  <c r="X252" i="13" s="1"/>
  <c r="W253" i="13"/>
  <c r="Y253" i="13" s="1"/>
  <c r="X253" i="13"/>
  <c r="W254" i="13"/>
  <c r="X254" i="13" s="1"/>
  <c r="W255" i="13"/>
  <c r="X255" i="13"/>
  <c r="Y255" i="13" s="1"/>
  <c r="W256" i="13"/>
  <c r="X256" i="13" s="1"/>
  <c r="W257" i="13"/>
  <c r="Y257" i="13" s="1"/>
  <c r="X257" i="13"/>
  <c r="W258" i="13"/>
  <c r="X258" i="13" s="1"/>
  <c r="W259" i="13"/>
  <c r="X259" i="13"/>
  <c r="Y259" i="13" s="1"/>
  <c r="W260" i="13"/>
  <c r="X260" i="13" s="1"/>
  <c r="W261" i="13"/>
  <c r="Y261" i="13" s="1"/>
  <c r="X261" i="13"/>
  <c r="W262" i="13"/>
  <c r="X262" i="13" s="1"/>
  <c r="W263" i="13"/>
  <c r="X263" i="13"/>
  <c r="Y263" i="13" s="1"/>
  <c r="W264" i="13"/>
  <c r="X264" i="13" s="1"/>
  <c r="W265" i="13"/>
  <c r="Y265" i="13" s="1"/>
  <c r="X265" i="13"/>
  <c r="W266" i="13"/>
  <c r="X266" i="13" s="1"/>
  <c r="W267" i="13"/>
  <c r="X267" i="13"/>
  <c r="Y267" i="13" s="1"/>
  <c r="W268" i="13"/>
  <c r="X268" i="13" s="1"/>
  <c r="W269" i="13"/>
  <c r="Y269" i="13" s="1"/>
  <c r="X269" i="13"/>
  <c r="W270" i="13"/>
  <c r="X270" i="13" s="1"/>
  <c r="W271" i="13"/>
  <c r="X271" i="13"/>
  <c r="Y271" i="13" s="1"/>
  <c r="W272" i="13"/>
  <c r="X272" i="13" s="1"/>
  <c r="W273" i="13"/>
  <c r="Y273" i="13" s="1"/>
  <c r="X273" i="13"/>
  <c r="W274" i="13"/>
  <c r="X274" i="13" s="1"/>
  <c r="W275" i="13"/>
  <c r="X275" i="13"/>
  <c r="Y275" i="13" s="1"/>
  <c r="W276" i="13"/>
  <c r="X276" i="13" s="1"/>
  <c r="W277" i="13"/>
  <c r="Y277" i="13" s="1"/>
  <c r="X277" i="13"/>
  <c r="W278" i="13"/>
  <c r="X278" i="13" s="1"/>
  <c r="W279" i="13"/>
  <c r="X279" i="13"/>
  <c r="Y279" i="13" s="1"/>
  <c r="W280" i="13"/>
  <c r="X280" i="13" s="1"/>
  <c r="W281" i="13"/>
  <c r="Y281" i="13" s="1"/>
  <c r="X281" i="13"/>
  <c r="W282" i="13"/>
  <c r="X282" i="13" s="1"/>
  <c r="W283" i="13"/>
  <c r="X283" i="13"/>
  <c r="Y283" i="13" s="1"/>
  <c r="W284" i="13"/>
  <c r="X284" i="13" s="1"/>
  <c r="W285" i="13"/>
  <c r="Y285" i="13" s="1"/>
  <c r="X285" i="13"/>
  <c r="W286" i="13"/>
  <c r="X286" i="13" s="1"/>
  <c r="W287" i="13"/>
  <c r="X287" i="13"/>
  <c r="Y287" i="13" s="1"/>
  <c r="W288" i="13"/>
  <c r="X288" i="13" s="1"/>
  <c r="W289" i="13"/>
  <c r="Y289" i="13" s="1"/>
  <c r="X289" i="13"/>
  <c r="W290" i="13"/>
  <c r="X290" i="13" s="1"/>
  <c r="W291" i="13"/>
  <c r="X291" i="13"/>
  <c r="Y291" i="13" s="1"/>
  <c r="W292" i="13"/>
  <c r="X292" i="13" s="1"/>
  <c r="W293" i="13"/>
  <c r="Y293" i="13" s="1"/>
  <c r="X293" i="13"/>
  <c r="W294" i="13"/>
  <c r="X294" i="13" s="1"/>
  <c r="W295" i="13"/>
  <c r="X295" i="13"/>
  <c r="Y295" i="13" s="1"/>
  <c r="W296" i="13"/>
  <c r="X296" i="13" s="1"/>
  <c r="W297" i="13"/>
  <c r="Y297" i="13" s="1"/>
  <c r="X297" i="13"/>
  <c r="W298" i="13"/>
  <c r="X298" i="13" s="1"/>
  <c r="W299" i="13"/>
  <c r="X299" i="13"/>
  <c r="Y299" i="13" s="1"/>
  <c r="W300" i="13"/>
  <c r="X300" i="13" s="1"/>
  <c r="W301" i="13"/>
  <c r="Y301" i="13" s="1"/>
  <c r="X301" i="13"/>
  <c r="W302" i="13"/>
  <c r="X302" i="13" s="1"/>
  <c r="W303" i="13"/>
  <c r="X303" i="13"/>
  <c r="Y303" i="13" s="1"/>
  <c r="W304" i="13"/>
  <c r="X304" i="13" s="1"/>
  <c r="W305" i="13"/>
  <c r="Y305" i="13" s="1"/>
  <c r="X305" i="13"/>
  <c r="W306" i="13"/>
  <c r="X306" i="13" s="1"/>
  <c r="W307" i="13"/>
  <c r="X307" i="13"/>
  <c r="Y307" i="13" s="1"/>
  <c r="W308" i="13"/>
  <c r="X308" i="13" s="1"/>
  <c r="W309" i="13"/>
  <c r="Y309" i="13" s="1"/>
  <c r="X309" i="13"/>
  <c r="W310" i="13"/>
  <c r="X310" i="13" s="1"/>
  <c r="W311" i="13"/>
  <c r="X311" i="13"/>
  <c r="Y311" i="13" s="1"/>
  <c r="W312" i="13"/>
  <c r="X312" i="13" s="1"/>
  <c r="W313" i="13"/>
  <c r="Y313" i="13" s="1"/>
  <c r="X313" i="13"/>
  <c r="W314" i="13"/>
  <c r="X314" i="13" s="1"/>
  <c r="W315" i="13"/>
  <c r="X315" i="13"/>
  <c r="Y315" i="13" s="1"/>
  <c r="W316" i="13"/>
  <c r="X316" i="13" s="1"/>
  <c r="W317" i="13"/>
  <c r="Y317" i="13" s="1"/>
  <c r="X317" i="13"/>
  <c r="W318" i="13"/>
  <c r="X318" i="13" s="1"/>
  <c r="W319" i="13"/>
  <c r="X319" i="13"/>
  <c r="Y319" i="13" s="1"/>
  <c r="W320" i="13"/>
  <c r="X320" i="13" s="1"/>
  <c r="W321" i="13"/>
  <c r="Y321" i="13" s="1"/>
  <c r="X321" i="13"/>
  <c r="W322" i="13"/>
  <c r="X322" i="13" s="1"/>
  <c r="W323" i="13"/>
  <c r="X323" i="13"/>
  <c r="Y323" i="13" s="1"/>
  <c r="W324" i="13"/>
  <c r="X324" i="13" s="1"/>
  <c r="W325" i="13"/>
  <c r="Y325" i="13" s="1"/>
  <c r="X325" i="13"/>
  <c r="W326" i="13"/>
  <c r="X326" i="13" s="1"/>
  <c r="W327" i="13"/>
  <c r="X327" i="13"/>
  <c r="Y327" i="13" s="1"/>
  <c r="W328" i="13"/>
  <c r="X328" i="13" s="1"/>
  <c r="W329" i="13"/>
  <c r="Y329" i="13" s="1"/>
  <c r="X329" i="13"/>
  <c r="W330" i="13"/>
  <c r="X330" i="13" s="1"/>
  <c r="W331" i="13"/>
  <c r="X331" i="13"/>
  <c r="Y331" i="13" s="1"/>
  <c r="W332" i="13"/>
  <c r="X332" i="13" s="1"/>
  <c r="W333" i="13"/>
  <c r="Y333" i="13" s="1"/>
  <c r="X333" i="13"/>
  <c r="W334" i="13"/>
  <c r="X334" i="13" s="1"/>
  <c r="W335" i="13"/>
  <c r="X335" i="13"/>
  <c r="Y335" i="13" s="1"/>
  <c r="W336" i="13"/>
  <c r="X336" i="13" s="1"/>
  <c r="W337" i="13"/>
  <c r="Y337" i="13" s="1"/>
  <c r="X337" i="13"/>
  <c r="W338" i="13"/>
  <c r="X338" i="13" s="1"/>
  <c r="W339" i="13"/>
  <c r="X339" i="13"/>
  <c r="Y339" i="13" s="1"/>
  <c r="W340" i="13"/>
  <c r="X340" i="13" s="1"/>
  <c r="W341" i="13"/>
  <c r="Y341" i="13" s="1"/>
  <c r="X341" i="13"/>
  <c r="W342" i="13"/>
  <c r="X342" i="13" s="1"/>
  <c r="W343" i="13"/>
  <c r="X343" i="13"/>
  <c r="Y343" i="13" s="1"/>
  <c r="W344" i="13"/>
  <c r="X344" i="13" s="1"/>
  <c r="W345" i="13"/>
  <c r="Y345" i="13" s="1"/>
  <c r="X345" i="13"/>
  <c r="W346" i="13"/>
  <c r="X346" i="13" s="1"/>
  <c r="W347" i="13"/>
  <c r="X347" i="13"/>
  <c r="Y347" i="13" s="1"/>
  <c r="W348" i="13"/>
  <c r="X348" i="13" s="1"/>
  <c r="W349" i="13"/>
  <c r="Y349" i="13" s="1"/>
  <c r="X349" i="13"/>
  <c r="W350" i="13"/>
  <c r="X350" i="13" s="1"/>
  <c r="W351" i="13"/>
  <c r="X351" i="13"/>
  <c r="Y351" i="13" s="1"/>
  <c r="W352" i="13"/>
  <c r="X352" i="13" s="1"/>
  <c r="W353" i="13"/>
  <c r="Y353" i="13" s="1"/>
  <c r="X353" i="13"/>
  <c r="W354" i="13"/>
  <c r="X354" i="13" s="1"/>
  <c r="W355" i="13"/>
  <c r="X355" i="13"/>
  <c r="Y355" i="13" s="1"/>
  <c r="W356" i="13"/>
  <c r="X356" i="13" s="1"/>
  <c r="W357" i="13"/>
  <c r="Y357" i="13" s="1"/>
  <c r="X357" i="13"/>
  <c r="W358" i="13"/>
  <c r="X358" i="13" s="1"/>
  <c r="W359" i="13"/>
  <c r="X359" i="13"/>
  <c r="Y359" i="13" s="1"/>
  <c r="W360" i="13"/>
  <c r="X360" i="13" s="1"/>
  <c r="W361" i="13"/>
  <c r="Y361" i="13" s="1"/>
  <c r="X361" i="13"/>
  <c r="W362" i="13"/>
  <c r="X362" i="13" s="1"/>
  <c r="W363" i="13"/>
  <c r="X363" i="13"/>
  <c r="Y363" i="13" s="1"/>
  <c r="W364" i="13"/>
  <c r="X364" i="13" s="1"/>
  <c r="W365" i="13"/>
  <c r="Y365" i="13" s="1"/>
  <c r="X365" i="13"/>
  <c r="W366" i="13"/>
  <c r="X366" i="13" s="1"/>
  <c r="W367" i="13"/>
  <c r="X367" i="13"/>
  <c r="Y367" i="13" s="1"/>
  <c r="W368" i="13"/>
  <c r="X368" i="13" s="1"/>
  <c r="W369" i="13"/>
  <c r="Y369" i="13" s="1"/>
  <c r="X369" i="13"/>
  <c r="W370" i="13"/>
  <c r="X370" i="13" s="1"/>
  <c r="W371" i="13"/>
  <c r="X371" i="13"/>
  <c r="Y371" i="13" s="1"/>
  <c r="W372" i="13"/>
  <c r="X372" i="13" s="1"/>
  <c r="W373" i="13"/>
  <c r="Y373" i="13" s="1"/>
  <c r="X373" i="13"/>
  <c r="W374" i="13"/>
  <c r="X374" i="13" s="1"/>
  <c r="W375" i="13"/>
  <c r="X375" i="13"/>
  <c r="Y375" i="13" s="1"/>
  <c r="W376" i="13"/>
  <c r="X376" i="13" s="1"/>
  <c r="W377" i="13"/>
  <c r="Y377" i="13" s="1"/>
  <c r="X377" i="13"/>
  <c r="W378" i="13"/>
  <c r="X378" i="13" s="1"/>
  <c r="W379" i="13"/>
  <c r="X379" i="13"/>
  <c r="Y379" i="13" s="1"/>
  <c r="W380" i="13"/>
  <c r="X380" i="13" s="1"/>
  <c r="W381" i="13"/>
  <c r="Y381" i="13" s="1"/>
  <c r="X381" i="13"/>
  <c r="W382" i="13"/>
  <c r="X382" i="13" s="1"/>
  <c r="W383" i="13"/>
  <c r="X383" i="13"/>
  <c r="Y383" i="13" s="1"/>
  <c r="W384" i="13"/>
  <c r="X384" i="13" s="1"/>
  <c r="W385" i="13"/>
  <c r="Y385" i="13" s="1"/>
  <c r="X385" i="13"/>
  <c r="W386" i="13"/>
  <c r="X386" i="13" s="1"/>
  <c r="W387" i="13"/>
  <c r="X387" i="13"/>
  <c r="Y387" i="13" s="1"/>
  <c r="W388" i="13"/>
  <c r="X388" i="13" s="1"/>
  <c r="W389" i="13"/>
  <c r="Y389" i="13" s="1"/>
  <c r="X389" i="13"/>
  <c r="W390" i="13"/>
  <c r="X390" i="13" s="1"/>
  <c r="W391" i="13"/>
  <c r="X391" i="13"/>
  <c r="Y391" i="13" s="1"/>
  <c r="W392" i="13"/>
  <c r="X392" i="13" s="1"/>
  <c r="W393" i="13"/>
  <c r="Y393" i="13" s="1"/>
  <c r="X393" i="13"/>
  <c r="W394" i="13"/>
  <c r="X394" i="13" s="1"/>
  <c r="W395" i="13"/>
  <c r="X395" i="13"/>
  <c r="Y395" i="13" s="1"/>
  <c r="W396" i="13"/>
  <c r="X396" i="13" s="1"/>
  <c r="W397" i="13"/>
  <c r="Y397" i="13" s="1"/>
  <c r="X397" i="13"/>
  <c r="W398" i="13"/>
  <c r="X398" i="13" s="1"/>
  <c r="W399" i="13"/>
  <c r="X399" i="13"/>
  <c r="Y399" i="13" s="1"/>
  <c r="W400" i="13"/>
  <c r="X400" i="13" s="1"/>
  <c r="W401" i="13"/>
  <c r="Y401" i="13" s="1"/>
  <c r="X401" i="13"/>
  <c r="W402" i="13"/>
  <c r="X402" i="13" s="1"/>
  <c r="W403" i="13"/>
  <c r="X403" i="13"/>
  <c r="Y403" i="13" s="1"/>
  <c r="W404" i="13"/>
  <c r="X404" i="13" s="1"/>
  <c r="W405" i="13"/>
  <c r="Y405" i="13" s="1"/>
  <c r="X405" i="13"/>
  <c r="W406" i="13"/>
  <c r="X406" i="13" s="1"/>
  <c r="W407" i="13"/>
  <c r="X407" i="13"/>
  <c r="Y407" i="13" s="1"/>
  <c r="W408" i="13"/>
  <c r="X408" i="13" s="1"/>
  <c r="W409" i="13"/>
  <c r="Y409" i="13" s="1"/>
  <c r="X409" i="13"/>
  <c r="W410" i="13"/>
  <c r="X410" i="13" s="1"/>
  <c r="W411" i="13"/>
  <c r="X411" i="13"/>
  <c r="Y411" i="13" s="1"/>
  <c r="W412" i="13"/>
  <c r="X412" i="13" s="1"/>
  <c r="W413" i="13"/>
  <c r="Y413" i="13" s="1"/>
  <c r="X413" i="13"/>
  <c r="W414" i="13"/>
  <c r="X414" i="13" s="1"/>
  <c r="W415" i="13"/>
  <c r="X415" i="13"/>
  <c r="Y415" i="13" s="1"/>
  <c r="W416" i="13"/>
  <c r="X416" i="13" s="1"/>
  <c r="W417" i="13"/>
  <c r="Y417" i="13" s="1"/>
  <c r="X417" i="13"/>
  <c r="W418" i="13"/>
  <c r="X418" i="13" s="1"/>
  <c r="W419" i="13"/>
  <c r="X419" i="13"/>
  <c r="Y419" i="13" s="1"/>
  <c r="W420" i="13"/>
  <c r="X420" i="13" s="1"/>
  <c r="W421" i="13"/>
  <c r="Y421" i="13" s="1"/>
  <c r="X421" i="13"/>
  <c r="W422" i="13"/>
  <c r="X422" i="13" s="1"/>
  <c r="W423" i="13"/>
  <c r="X423" i="13"/>
  <c r="Y423" i="13" s="1"/>
  <c r="W424" i="13"/>
  <c r="X424" i="13" s="1"/>
  <c r="W425" i="13"/>
  <c r="Y425" i="13" s="1"/>
  <c r="X425" i="13"/>
  <c r="W426" i="13"/>
  <c r="X426" i="13" s="1"/>
  <c r="W427" i="13"/>
  <c r="X427" i="13"/>
  <c r="Y427" i="13" s="1"/>
  <c r="W428" i="13"/>
  <c r="X428" i="13" s="1"/>
  <c r="W429" i="13"/>
  <c r="Y429" i="13" s="1"/>
  <c r="X429" i="13"/>
  <c r="W430" i="13"/>
  <c r="X430" i="13" s="1"/>
  <c r="W431" i="13"/>
  <c r="X431" i="13"/>
  <c r="Y431" i="13" s="1"/>
  <c r="W432" i="13"/>
  <c r="X432" i="13" s="1"/>
  <c r="W433" i="13"/>
  <c r="Y433" i="13" s="1"/>
  <c r="X433" i="13"/>
  <c r="W434" i="13"/>
  <c r="X434" i="13" s="1"/>
  <c r="W435" i="13"/>
  <c r="X435" i="13"/>
  <c r="Y435" i="13" s="1"/>
  <c r="W436" i="13"/>
  <c r="X436" i="13" s="1"/>
  <c r="W437" i="13"/>
  <c r="Y437" i="13" s="1"/>
  <c r="X437" i="13"/>
  <c r="W438" i="13"/>
  <c r="X438" i="13" s="1"/>
  <c r="W439" i="13"/>
  <c r="X439" i="13"/>
  <c r="Y439" i="13" s="1"/>
  <c r="W440" i="13"/>
  <c r="X440" i="13" s="1"/>
  <c r="W441" i="13"/>
  <c r="Y441" i="13" s="1"/>
  <c r="X441" i="13"/>
  <c r="W442" i="13"/>
  <c r="W443" i="13"/>
  <c r="X443" i="13"/>
  <c r="Y443" i="13" s="1"/>
  <c r="W444" i="13"/>
  <c r="X444" i="13" s="1"/>
  <c r="W445" i="13"/>
  <c r="X445" i="13" s="1"/>
  <c r="W446" i="13"/>
  <c r="X446" i="13" s="1"/>
  <c r="Y446" i="13" s="1"/>
  <c r="W447" i="13"/>
  <c r="X447" i="13"/>
  <c r="Y447" i="13" s="1"/>
  <c r="W448" i="13"/>
  <c r="X448" i="13" s="1"/>
  <c r="W449" i="13"/>
  <c r="X449" i="13" s="1"/>
  <c r="W450" i="13"/>
  <c r="W451" i="13"/>
  <c r="X451" i="13"/>
  <c r="Y451" i="13" s="1"/>
  <c r="W452" i="13"/>
  <c r="X452" i="13" s="1"/>
  <c r="W453" i="13"/>
  <c r="X453" i="13" s="1"/>
  <c r="W454" i="13"/>
  <c r="X454" i="13" s="1"/>
  <c r="Y454" i="13" s="1"/>
  <c r="W455" i="13"/>
  <c r="X455" i="13"/>
  <c r="Y455" i="13" s="1"/>
  <c r="W456" i="13"/>
  <c r="X456" i="13" s="1"/>
  <c r="W457" i="13"/>
  <c r="X457" i="13" s="1"/>
  <c r="W458" i="13"/>
  <c r="W459" i="13"/>
  <c r="X459" i="13"/>
  <c r="Y459" i="13" s="1"/>
  <c r="W460" i="13"/>
  <c r="X460" i="13" s="1"/>
  <c r="W461" i="13"/>
  <c r="X461" i="13" s="1"/>
  <c r="W462" i="13"/>
  <c r="X462" i="13" s="1"/>
  <c r="Y462" i="13" s="1"/>
  <c r="W463" i="13"/>
  <c r="X463" i="13"/>
  <c r="Y463" i="13" s="1"/>
  <c r="W464" i="13"/>
  <c r="X464" i="13" s="1"/>
  <c r="W465" i="13"/>
  <c r="X465" i="13" s="1"/>
  <c r="W466" i="13"/>
  <c r="W467" i="13"/>
  <c r="X467" i="13"/>
  <c r="Y467" i="13" s="1"/>
  <c r="W468" i="13"/>
  <c r="X468" i="13" s="1"/>
  <c r="W469" i="13"/>
  <c r="X469" i="13" s="1"/>
  <c r="W470" i="13"/>
  <c r="X470" i="13" s="1"/>
  <c r="Y470" i="13" s="1"/>
  <c r="W471" i="13"/>
  <c r="X471" i="13"/>
  <c r="Y471" i="13" s="1"/>
  <c r="W472" i="13"/>
  <c r="X472" i="13" s="1"/>
  <c r="W473" i="13"/>
  <c r="X473" i="13" s="1"/>
  <c r="W474" i="13"/>
  <c r="W475" i="13"/>
  <c r="X475" i="13"/>
  <c r="Y475" i="13" s="1"/>
  <c r="W476" i="13"/>
  <c r="X476" i="13" s="1"/>
  <c r="W477" i="13"/>
  <c r="X477" i="13" s="1"/>
  <c r="W478" i="13"/>
  <c r="X478" i="13" s="1"/>
  <c r="Y478" i="13" s="1"/>
  <c r="W479" i="13"/>
  <c r="X479" i="13"/>
  <c r="Y479" i="13" s="1"/>
  <c r="W480" i="13"/>
  <c r="X480" i="13" s="1"/>
  <c r="W481" i="13"/>
  <c r="X481" i="13" s="1"/>
  <c r="W482" i="13"/>
  <c r="W483" i="13"/>
  <c r="X483" i="13"/>
  <c r="Y483" i="13" s="1"/>
  <c r="W484" i="13"/>
  <c r="X484" i="13" s="1"/>
  <c r="W485" i="13"/>
  <c r="X485" i="13" s="1"/>
  <c r="W486" i="13"/>
  <c r="X486" i="13" s="1"/>
  <c r="Y486" i="13" s="1"/>
  <c r="W487" i="13"/>
  <c r="X487" i="13"/>
  <c r="Y487" i="13" s="1"/>
  <c r="W488" i="13"/>
  <c r="X488" i="13" s="1"/>
  <c r="W489" i="13"/>
  <c r="X489" i="13" s="1"/>
  <c r="W490" i="13"/>
  <c r="W491" i="13"/>
  <c r="X491" i="13"/>
  <c r="Y491" i="13" s="1"/>
  <c r="W492" i="13"/>
  <c r="X492" i="13" s="1"/>
  <c r="W493" i="13"/>
  <c r="X493" i="13" s="1"/>
  <c r="W494" i="13"/>
  <c r="X494" i="13" s="1"/>
  <c r="Y494" i="13" s="1"/>
  <c r="W495" i="13"/>
  <c r="X495" i="13"/>
  <c r="Y495" i="13" s="1"/>
  <c r="W496" i="13"/>
  <c r="X496" i="13" s="1"/>
  <c r="W497" i="13"/>
  <c r="X497" i="13" s="1"/>
  <c r="W498" i="13"/>
  <c r="W499" i="13"/>
  <c r="X499" i="13"/>
  <c r="Y499" i="13" s="1"/>
  <c r="W500" i="13"/>
  <c r="X500" i="13" s="1"/>
  <c r="W501" i="13"/>
  <c r="X501" i="13" s="1"/>
  <c r="W502" i="13"/>
  <c r="X502" i="13" s="1"/>
  <c r="Y502" i="13" s="1"/>
  <c r="W503" i="13"/>
  <c r="X503" i="13"/>
  <c r="Y503" i="13" s="1"/>
  <c r="W504" i="13"/>
  <c r="X504" i="13" s="1"/>
  <c r="W505" i="13"/>
  <c r="X505" i="13" s="1"/>
  <c r="W506" i="13"/>
  <c r="W507" i="13"/>
  <c r="X507" i="13"/>
  <c r="Y507" i="13" s="1"/>
  <c r="W508" i="13"/>
  <c r="X508" i="13" s="1"/>
  <c r="W509" i="13"/>
  <c r="X509" i="13" s="1"/>
  <c r="W510" i="13"/>
  <c r="X510" i="13" s="1"/>
  <c r="Y510" i="13" s="1"/>
  <c r="W511" i="13"/>
  <c r="X511" i="13"/>
  <c r="Y511" i="13" s="1"/>
  <c r="W512" i="13"/>
  <c r="X512" i="13" s="1"/>
  <c r="W513" i="13"/>
  <c r="X513" i="13" s="1"/>
  <c r="W514" i="13"/>
  <c r="W515" i="13"/>
  <c r="X515" i="13"/>
  <c r="Y515" i="13" s="1"/>
  <c r="W516" i="13"/>
  <c r="X516" i="13" s="1"/>
  <c r="W517" i="13"/>
  <c r="X517" i="13" s="1"/>
  <c r="W518" i="13"/>
  <c r="X518" i="13" s="1"/>
  <c r="Y518" i="13" s="1"/>
  <c r="W519" i="13"/>
  <c r="X519" i="13"/>
  <c r="Y519" i="13" s="1"/>
  <c r="W520" i="13"/>
  <c r="X520" i="13" s="1"/>
  <c r="W521" i="13"/>
  <c r="X521" i="13" s="1"/>
  <c r="W522" i="13"/>
  <c r="W523" i="13"/>
  <c r="X523" i="13"/>
  <c r="Y523" i="13" s="1"/>
  <c r="W524" i="13"/>
  <c r="X524" i="13" s="1"/>
  <c r="W525" i="13"/>
  <c r="X525" i="13" s="1"/>
  <c r="W526" i="13"/>
  <c r="X526" i="13" s="1"/>
  <c r="Y526" i="13" s="1"/>
  <c r="W527" i="13"/>
  <c r="X527" i="13"/>
  <c r="Y527" i="13" s="1"/>
  <c r="W528" i="13"/>
  <c r="X528" i="13" s="1"/>
  <c r="W529" i="13"/>
  <c r="X529" i="13" s="1"/>
  <c r="W530" i="13"/>
  <c r="W531" i="13"/>
  <c r="X531" i="13"/>
  <c r="Y531" i="13" s="1"/>
  <c r="W532" i="13"/>
  <c r="X532" i="13" s="1"/>
  <c r="W533" i="13"/>
  <c r="X533" i="13" s="1"/>
  <c r="W534" i="13"/>
  <c r="X534" i="13" s="1"/>
  <c r="Y534" i="13" s="1"/>
  <c r="W535" i="13"/>
  <c r="X535" i="13"/>
  <c r="Y535" i="13" s="1"/>
  <c r="W536" i="13"/>
  <c r="X536" i="13" s="1"/>
  <c r="W537" i="13"/>
  <c r="X537" i="13" s="1"/>
  <c r="W538" i="13"/>
  <c r="W539" i="13"/>
  <c r="X539" i="13"/>
  <c r="Y539" i="13" s="1"/>
  <c r="W540" i="13"/>
  <c r="X540" i="13" s="1"/>
  <c r="W541" i="13"/>
  <c r="X541" i="13" s="1"/>
  <c r="W542" i="13"/>
  <c r="X542" i="13" s="1"/>
  <c r="Y542" i="13" s="1"/>
  <c r="W543" i="13"/>
  <c r="X543" i="13"/>
  <c r="Y543" i="13" s="1"/>
  <c r="W544" i="13"/>
  <c r="X544" i="13" s="1"/>
  <c r="W545" i="13"/>
  <c r="X545" i="13" s="1"/>
  <c r="W546" i="13"/>
  <c r="W547" i="13"/>
  <c r="X547" i="13"/>
  <c r="Y547" i="13" s="1"/>
  <c r="W548" i="13"/>
  <c r="X548" i="13" s="1"/>
  <c r="W549" i="13"/>
  <c r="X549" i="13" s="1"/>
  <c r="W550" i="13"/>
  <c r="X550" i="13" s="1"/>
  <c r="Y550" i="13" s="1"/>
  <c r="W551" i="13"/>
  <c r="X551" i="13"/>
  <c r="Y551" i="13" s="1"/>
  <c r="W552" i="13"/>
  <c r="X552" i="13" s="1"/>
  <c r="W553" i="13"/>
  <c r="X553" i="13" s="1"/>
  <c r="W554" i="13"/>
  <c r="W555" i="13"/>
  <c r="X555" i="13"/>
  <c r="Y555" i="13" s="1"/>
  <c r="W556" i="13"/>
  <c r="X556" i="13" s="1"/>
  <c r="W557" i="13"/>
  <c r="X557" i="13" s="1"/>
  <c r="W558" i="13"/>
  <c r="X558" i="13" s="1"/>
  <c r="Y558" i="13" s="1"/>
  <c r="W559" i="13"/>
  <c r="X559" i="13"/>
  <c r="Y559" i="13" s="1"/>
  <c r="W560" i="13"/>
  <c r="X560" i="13" s="1"/>
  <c r="W561" i="13"/>
  <c r="X561" i="13" s="1"/>
  <c r="W562" i="13"/>
  <c r="W563" i="13"/>
  <c r="X563" i="13"/>
  <c r="Y563" i="13" s="1"/>
  <c r="W564" i="13"/>
  <c r="X564" i="13" s="1"/>
  <c r="W565" i="13"/>
  <c r="X565" i="13" s="1"/>
  <c r="W566" i="13"/>
  <c r="X566" i="13" s="1"/>
  <c r="Y566" i="13" s="1"/>
  <c r="W567" i="13"/>
  <c r="X567" i="13"/>
  <c r="Y567" i="13" s="1"/>
  <c r="W568" i="13"/>
  <c r="X568" i="13" s="1"/>
  <c r="W569" i="13"/>
  <c r="X569" i="13" s="1"/>
  <c r="W570" i="13"/>
  <c r="W571" i="13"/>
  <c r="X571" i="13"/>
  <c r="Y571" i="13" s="1"/>
  <c r="W572" i="13"/>
  <c r="X572" i="13" s="1"/>
  <c r="W573" i="13"/>
  <c r="X573" i="13" s="1"/>
  <c r="W574" i="13"/>
  <c r="X574" i="13" s="1"/>
  <c r="Y574" i="13" s="1"/>
  <c r="W575" i="13"/>
  <c r="X575" i="13"/>
  <c r="Y575" i="13" s="1"/>
  <c r="W576" i="13"/>
  <c r="X576" i="13" s="1"/>
  <c r="W577" i="13"/>
  <c r="X577" i="13" s="1"/>
  <c r="W578" i="13"/>
  <c r="W579" i="13"/>
  <c r="X579" i="13"/>
  <c r="Y579" i="13" s="1"/>
  <c r="W580" i="13"/>
  <c r="X580" i="13" s="1"/>
  <c r="W581" i="13"/>
  <c r="X581" i="13" s="1"/>
  <c r="W582" i="13"/>
  <c r="X582" i="13" s="1"/>
  <c r="Y582" i="13" s="1"/>
  <c r="W583" i="13"/>
  <c r="X583" i="13"/>
  <c r="Y583" i="13" s="1"/>
  <c r="W584" i="13"/>
  <c r="X584" i="13" s="1"/>
  <c r="W585" i="13"/>
  <c r="X585" i="13" s="1"/>
  <c r="W586" i="13"/>
  <c r="W587" i="13"/>
  <c r="X587" i="13"/>
  <c r="Y587" i="13" s="1"/>
  <c r="W588" i="13"/>
  <c r="X588" i="13" s="1"/>
  <c r="W589" i="13"/>
  <c r="X589" i="13" s="1"/>
  <c r="W590" i="13"/>
  <c r="X590" i="13" s="1"/>
  <c r="Y590" i="13" s="1"/>
  <c r="W591" i="13"/>
  <c r="X591" i="13"/>
  <c r="Y591" i="13" s="1"/>
  <c r="W592" i="13"/>
  <c r="X592" i="13" s="1"/>
  <c r="W593" i="13"/>
  <c r="X593" i="13" s="1"/>
  <c r="W594" i="13"/>
  <c r="W595" i="13"/>
  <c r="X595" i="13"/>
  <c r="Y595" i="13" s="1"/>
  <c r="W596" i="13"/>
  <c r="X596" i="13" s="1"/>
  <c r="Y596" i="13" s="1"/>
  <c r="W597" i="13"/>
  <c r="X597" i="13"/>
  <c r="Y597" i="13" s="1"/>
  <c r="W598" i="13"/>
  <c r="W599" i="13"/>
  <c r="Y599" i="13" s="1"/>
  <c r="X599" i="13"/>
  <c r="W600" i="13"/>
  <c r="X600" i="13" s="1"/>
  <c r="Y600" i="13" s="1"/>
  <c r="W601" i="13"/>
  <c r="X601" i="13"/>
  <c r="Y601" i="13" s="1"/>
  <c r="W602" i="13"/>
  <c r="W603" i="13"/>
  <c r="Y603" i="13" s="1"/>
  <c r="X603" i="13"/>
  <c r="W604" i="13"/>
  <c r="X604" i="13" s="1"/>
  <c r="Y604" i="13" s="1"/>
  <c r="W605" i="13"/>
  <c r="X605" i="13"/>
  <c r="Y605" i="13" s="1"/>
  <c r="W606" i="13"/>
  <c r="W607" i="13"/>
  <c r="Y607" i="13" s="1"/>
  <c r="X607" i="13"/>
  <c r="W608" i="13"/>
  <c r="X608" i="13" s="1"/>
  <c r="Y608" i="13" s="1"/>
  <c r="W609" i="13"/>
  <c r="X609" i="13"/>
  <c r="Y609" i="13" s="1"/>
  <c r="W610" i="13"/>
  <c r="W611" i="13"/>
  <c r="Y611" i="13" s="1"/>
  <c r="X611" i="13"/>
  <c r="W612" i="13"/>
  <c r="X612" i="13" s="1"/>
  <c r="Y612" i="13" s="1"/>
  <c r="W613" i="13"/>
  <c r="X613" i="13"/>
  <c r="Y613" i="13" s="1"/>
  <c r="W614" i="13"/>
  <c r="W615" i="13"/>
  <c r="Y615" i="13" s="1"/>
  <c r="X615" i="13"/>
  <c r="W616" i="13"/>
  <c r="X616" i="13" s="1"/>
  <c r="Y616" i="13" s="1"/>
  <c r="W617" i="13"/>
  <c r="X617" i="13"/>
  <c r="Y617" i="13" s="1"/>
  <c r="W618" i="13"/>
  <c r="W619" i="13"/>
  <c r="Y619" i="13" s="1"/>
  <c r="X619" i="13"/>
  <c r="W620" i="13"/>
  <c r="X620" i="13" s="1"/>
  <c r="Y620" i="13" s="1"/>
  <c r="W621" i="13"/>
  <c r="X621" i="13"/>
  <c r="Y621" i="13" s="1"/>
  <c r="W622" i="13"/>
  <c r="W623" i="13"/>
  <c r="Y623" i="13" s="1"/>
  <c r="X623" i="13"/>
  <c r="W624" i="13"/>
  <c r="X624" i="13" s="1"/>
  <c r="Y624" i="13" s="1"/>
  <c r="W625" i="13"/>
  <c r="X625" i="13"/>
  <c r="Y625" i="13" s="1"/>
  <c r="W626" i="13"/>
  <c r="W627" i="13"/>
  <c r="Y627" i="13" s="1"/>
  <c r="X627" i="13"/>
  <c r="W628" i="13"/>
  <c r="X628" i="13" s="1"/>
  <c r="Y628" i="13" s="1"/>
  <c r="W629" i="13"/>
  <c r="X629" i="13"/>
  <c r="Y629" i="13" s="1"/>
  <c r="W630" i="13"/>
  <c r="W631" i="13"/>
  <c r="Y631" i="13" s="1"/>
  <c r="X631" i="13"/>
  <c r="W632" i="13"/>
  <c r="X632" i="13" s="1"/>
  <c r="Y632" i="13" s="1"/>
  <c r="W633" i="13"/>
  <c r="X633" i="13"/>
  <c r="Y633" i="13" s="1"/>
  <c r="W634" i="13"/>
  <c r="W635" i="13"/>
  <c r="Y635" i="13" s="1"/>
  <c r="X635" i="13"/>
  <c r="W636" i="13"/>
  <c r="X636" i="13" s="1"/>
  <c r="Y636" i="13" s="1"/>
  <c r="W637" i="13"/>
  <c r="X637" i="13"/>
  <c r="Y637" i="13" s="1"/>
  <c r="W638" i="13"/>
  <c r="W639" i="13"/>
  <c r="Y639" i="13" s="1"/>
  <c r="X639" i="13"/>
  <c r="W640" i="13"/>
  <c r="X640" i="13" s="1"/>
  <c r="Y640" i="13" s="1"/>
  <c r="W641" i="13"/>
  <c r="X641" i="13"/>
  <c r="Y641" i="13" s="1"/>
  <c r="W642" i="13"/>
  <c r="W643" i="13"/>
  <c r="Y643" i="13" s="1"/>
  <c r="X643" i="13"/>
  <c r="W644" i="13"/>
  <c r="X644" i="13" s="1"/>
  <c r="Y644" i="13" s="1"/>
  <c r="W645" i="13"/>
  <c r="X645" i="13"/>
  <c r="Y645" i="13" s="1"/>
  <c r="W646" i="13"/>
  <c r="W647" i="13"/>
  <c r="Y647" i="13" s="1"/>
  <c r="X647" i="13"/>
  <c r="W648" i="13"/>
  <c r="X648" i="13" s="1"/>
  <c r="Y648" i="13" s="1"/>
  <c r="W649" i="13"/>
  <c r="X649" i="13"/>
  <c r="Y649" i="13" s="1"/>
  <c r="W650" i="13"/>
  <c r="W651" i="13"/>
  <c r="Y651" i="13" s="1"/>
  <c r="X651" i="13"/>
  <c r="W652" i="13"/>
  <c r="X652" i="13" s="1"/>
  <c r="Y652" i="13" s="1"/>
  <c r="W653" i="13"/>
  <c r="X653" i="13"/>
  <c r="Y653" i="13" s="1"/>
  <c r="W654" i="13"/>
  <c r="W655" i="13"/>
  <c r="Y655" i="13" s="1"/>
  <c r="X655" i="13"/>
  <c r="W656" i="13"/>
  <c r="X656" i="13" s="1"/>
  <c r="Y656" i="13" s="1"/>
  <c r="W657" i="13"/>
  <c r="X657" i="13"/>
  <c r="Y657" i="13" s="1"/>
  <c r="W658" i="13"/>
  <c r="W659" i="13"/>
  <c r="Y659" i="13" s="1"/>
  <c r="X659" i="13"/>
  <c r="W660" i="13"/>
  <c r="X660" i="13" s="1"/>
  <c r="Y660" i="13" s="1"/>
  <c r="W661" i="13"/>
  <c r="X661" i="13"/>
  <c r="Y661" i="13" s="1"/>
  <c r="W662" i="13"/>
  <c r="W663" i="13"/>
  <c r="Y663" i="13" s="1"/>
  <c r="X663" i="13"/>
  <c r="W664" i="13"/>
  <c r="X664" i="13" s="1"/>
  <c r="Y664" i="13" s="1"/>
  <c r="W665" i="13"/>
  <c r="X665" i="13"/>
  <c r="Y665" i="13" s="1"/>
  <c r="W666" i="13"/>
  <c r="W667" i="13"/>
  <c r="Y667" i="13" s="1"/>
  <c r="X667" i="13"/>
  <c r="W668" i="13"/>
  <c r="X668" i="13" s="1"/>
  <c r="Y668" i="13" s="1"/>
  <c r="W669" i="13"/>
  <c r="X669" i="13"/>
  <c r="Y669" i="13" s="1"/>
  <c r="W670" i="13"/>
  <c r="W671" i="13"/>
  <c r="Y671" i="13" s="1"/>
  <c r="X671" i="13"/>
  <c r="W672" i="13"/>
  <c r="X672" i="13" s="1"/>
  <c r="Y672" i="13" s="1"/>
  <c r="W673" i="13"/>
  <c r="X673" i="13"/>
  <c r="Y673" i="13" s="1"/>
  <c r="W674" i="13"/>
  <c r="W675" i="13"/>
  <c r="Y675" i="13" s="1"/>
  <c r="X675" i="13"/>
  <c r="W676" i="13"/>
  <c r="X676" i="13" s="1"/>
  <c r="Y676" i="13" s="1"/>
  <c r="W677" i="13"/>
  <c r="X677" i="13"/>
  <c r="Y677" i="13" s="1"/>
  <c r="W678" i="13"/>
  <c r="W679" i="13"/>
  <c r="Y679" i="13" s="1"/>
  <c r="X679" i="13"/>
  <c r="W680" i="13"/>
  <c r="X680" i="13" s="1"/>
  <c r="Y680" i="13" s="1"/>
  <c r="W681" i="13"/>
  <c r="X681" i="13"/>
  <c r="Y681" i="13" s="1"/>
  <c r="W682" i="13"/>
  <c r="W683" i="13"/>
  <c r="Y683" i="13" s="1"/>
  <c r="X683" i="13"/>
  <c r="W684" i="13"/>
  <c r="X684" i="13" s="1"/>
  <c r="Y684" i="13" s="1"/>
  <c r="W685" i="13"/>
  <c r="X685" i="13"/>
  <c r="Y685" i="13" s="1"/>
  <c r="W686" i="13"/>
  <c r="W687" i="13"/>
  <c r="Y687" i="13" s="1"/>
  <c r="X687" i="13"/>
  <c r="W688" i="13"/>
  <c r="X688" i="13" s="1"/>
  <c r="Y688" i="13" s="1"/>
  <c r="W689" i="13"/>
  <c r="X689" i="13"/>
  <c r="Y689" i="13" s="1"/>
  <c r="W690" i="13"/>
  <c r="W691" i="13"/>
  <c r="Y691" i="13" s="1"/>
  <c r="X691" i="13"/>
  <c r="W692" i="13"/>
  <c r="X692" i="13" s="1"/>
  <c r="Y692" i="13" s="1"/>
  <c r="W693" i="13"/>
  <c r="X693" i="13"/>
  <c r="Y693" i="13" s="1"/>
  <c r="W694" i="13"/>
  <c r="W695" i="13"/>
  <c r="Y695" i="13" s="1"/>
  <c r="X695" i="13"/>
  <c r="W696" i="13"/>
  <c r="X696" i="13" s="1"/>
  <c r="Y696" i="13" s="1"/>
  <c r="W697" i="13"/>
  <c r="X697" i="13"/>
  <c r="Y697" i="13" s="1"/>
  <c r="W698" i="13"/>
  <c r="W699" i="13"/>
  <c r="Y699" i="13" s="1"/>
  <c r="X699" i="13"/>
  <c r="W700" i="13"/>
  <c r="X700" i="13" s="1"/>
  <c r="Y700" i="13" s="1"/>
  <c r="W701" i="13"/>
  <c r="X701" i="13"/>
  <c r="Y701" i="13" s="1"/>
  <c r="W702" i="13"/>
  <c r="W703" i="13"/>
  <c r="Y703" i="13" s="1"/>
  <c r="X703" i="13"/>
  <c r="W704" i="13"/>
  <c r="X704" i="13" s="1"/>
  <c r="Y704" i="13" s="1"/>
  <c r="W705" i="13"/>
  <c r="X705" i="13"/>
  <c r="Y705" i="13" s="1"/>
  <c r="W706" i="13"/>
  <c r="W707" i="13"/>
  <c r="Y707" i="13" s="1"/>
  <c r="X707" i="13"/>
  <c r="W708" i="13"/>
  <c r="X708" i="13" s="1"/>
  <c r="Y708" i="13" s="1"/>
  <c r="W709" i="13"/>
  <c r="X709" i="13"/>
  <c r="Y709" i="13" s="1"/>
  <c r="W710" i="13"/>
  <c r="W711" i="13"/>
  <c r="Y711" i="13" s="1"/>
  <c r="X711" i="13"/>
  <c r="W712" i="13"/>
  <c r="X712" i="13" s="1"/>
  <c r="Y712" i="13" s="1"/>
  <c r="W713" i="13"/>
  <c r="X713" i="13"/>
  <c r="Y713" i="13" s="1"/>
  <c r="W714" i="13"/>
  <c r="W715" i="13"/>
  <c r="Y715" i="13" s="1"/>
  <c r="X715" i="13"/>
  <c r="W716" i="13"/>
  <c r="X716" i="13" s="1"/>
  <c r="Y716" i="13" s="1"/>
  <c r="W717" i="13"/>
  <c r="X717" i="13"/>
  <c r="Y717" i="13" s="1"/>
  <c r="W718" i="13"/>
  <c r="W719" i="13"/>
  <c r="Y719" i="13" s="1"/>
  <c r="X719" i="13"/>
  <c r="W720" i="13"/>
  <c r="X720" i="13" s="1"/>
  <c r="Y720" i="13" s="1"/>
  <c r="W721" i="13"/>
  <c r="X721" i="13"/>
  <c r="Y721" i="13" s="1"/>
  <c r="W722" i="13"/>
  <c r="W723" i="13"/>
  <c r="Y723" i="13" s="1"/>
  <c r="X723" i="13"/>
  <c r="W724" i="13"/>
  <c r="X724" i="13" s="1"/>
  <c r="Y724" i="13" s="1"/>
  <c r="W725" i="13"/>
  <c r="X725" i="13"/>
  <c r="Y725" i="13" s="1"/>
  <c r="W726" i="13"/>
  <c r="W727" i="13"/>
  <c r="Y727" i="13" s="1"/>
  <c r="X727" i="13"/>
  <c r="W728" i="13"/>
  <c r="X728" i="13" s="1"/>
  <c r="Y728" i="13" s="1"/>
  <c r="W729" i="13"/>
  <c r="X729" i="13"/>
  <c r="Y729" i="13" s="1"/>
  <c r="W730" i="13"/>
  <c r="W731" i="13"/>
  <c r="Y731" i="13" s="1"/>
  <c r="X731" i="13"/>
  <c r="W732" i="13"/>
  <c r="X732" i="13" s="1"/>
  <c r="Y732" i="13" s="1"/>
  <c r="W733" i="13"/>
  <c r="X733" i="13"/>
  <c r="Y733" i="13" s="1"/>
  <c r="W734" i="13"/>
  <c r="W735" i="13"/>
  <c r="Y735" i="13" s="1"/>
  <c r="X735" i="13"/>
  <c r="W736" i="13"/>
  <c r="X736" i="13" s="1"/>
  <c r="Y736" i="13" s="1"/>
  <c r="W737" i="13"/>
  <c r="X737" i="13"/>
  <c r="Y737" i="13" s="1"/>
  <c r="W738" i="13"/>
  <c r="W739" i="13"/>
  <c r="Y739" i="13" s="1"/>
  <c r="X739" i="13"/>
  <c r="W740" i="13"/>
  <c r="X740" i="13" s="1"/>
  <c r="Y740" i="13" s="1"/>
  <c r="W741" i="13"/>
  <c r="X741" i="13"/>
  <c r="Y741" i="13" s="1"/>
  <c r="W742" i="13"/>
  <c r="W743" i="13"/>
  <c r="Y743" i="13" s="1"/>
  <c r="X743" i="13"/>
  <c r="W744" i="13"/>
  <c r="X744" i="13" s="1"/>
  <c r="Y744" i="13" s="1"/>
  <c r="W745" i="13"/>
  <c r="X745" i="13"/>
  <c r="Y745" i="13" s="1"/>
  <c r="W746" i="13"/>
  <c r="W747" i="13"/>
  <c r="Y747" i="13" s="1"/>
  <c r="X747" i="13"/>
  <c r="W748" i="13"/>
  <c r="X748" i="13" s="1"/>
  <c r="Y748" i="13" s="1"/>
  <c r="W749" i="13"/>
  <c r="X749" i="13"/>
  <c r="Y749" i="13" s="1"/>
  <c r="W750" i="13"/>
  <c r="W751" i="13"/>
  <c r="Y751" i="13" s="1"/>
  <c r="X751" i="13"/>
  <c r="W752" i="13"/>
  <c r="X752" i="13" s="1"/>
  <c r="Y752" i="13" s="1"/>
  <c r="W753" i="13"/>
  <c r="X753" i="13"/>
  <c r="Y753" i="13" s="1"/>
  <c r="W754" i="13"/>
  <c r="W755" i="13"/>
  <c r="Y755" i="13" s="1"/>
  <c r="X755" i="13"/>
  <c r="W756" i="13"/>
  <c r="X756" i="13" s="1"/>
  <c r="Y756" i="13" s="1"/>
  <c r="W757" i="13"/>
  <c r="X757" i="13"/>
  <c r="Y757" i="13" s="1"/>
  <c r="W758" i="13"/>
  <c r="W759" i="13"/>
  <c r="Y759" i="13" s="1"/>
  <c r="X759" i="13"/>
  <c r="W760" i="13"/>
  <c r="X760" i="13" s="1"/>
  <c r="Y760" i="13" s="1"/>
  <c r="W761" i="13"/>
  <c r="X761" i="13"/>
  <c r="Y761" i="13" s="1"/>
  <c r="W762" i="13"/>
  <c r="W763" i="13"/>
  <c r="Y763" i="13" s="1"/>
  <c r="X763" i="13"/>
  <c r="W764" i="13"/>
  <c r="X764" i="13" s="1"/>
  <c r="Y764" i="13" s="1"/>
  <c r="W765" i="13"/>
  <c r="X765" i="13"/>
  <c r="Y765" i="13" s="1"/>
  <c r="W766" i="13"/>
  <c r="W767" i="13"/>
  <c r="Y767" i="13" s="1"/>
  <c r="X767" i="13"/>
  <c r="W768" i="13"/>
  <c r="X768" i="13" s="1"/>
  <c r="Y768" i="13" s="1"/>
  <c r="W769" i="13"/>
  <c r="X769" i="13"/>
  <c r="Y769" i="13" s="1"/>
  <c r="W770" i="13"/>
  <c r="W771" i="13"/>
  <c r="Y771" i="13" s="1"/>
  <c r="X771" i="13"/>
  <c r="W772" i="13"/>
  <c r="X772" i="13" s="1"/>
  <c r="Y772" i="13" s="1"/>
  <c r="W773" i="13"/>
  <c r="X773" i="13"/>
  <c r="Y773" i="13" s="1"/>
  <c r="W774" i="13"/>
  <c r="W775" i="13"/>
  <c r="Y775" i="13" s="1"/>
  <c r="X775" i="13"/>
  <c r="W776" i="13"/>
  <c r="X776" i="13" s="1"/>
  <c r="Y776" i="13" s="1"/>
  <c r="W777" i="13"/>
  <c r="X777" i="13"/>
  <c r="Y777" i="13" s="1"/>
  <c r="W778" i="13"/>
  <c r="W779" i="13"/>
  <c r="Y779" i="13" s="1"/>
  <c r="X779" i="13"/>
  <c r="W780" i="13"/>
  <c r="X780" i="13" s="1"/>
  <c r="Y780" i="13" s="1"/>
  <c r="W781" i="13"/>
  <c r="X781" i="13"/>
  <c r="Y781" i="13" s="1"/>
  <c r="W782" i="13"/>
  <c r="W783" i="13"/>
  <c r="Y783" i="13" s="1"/>
  <c r="X783" i="13"/>
  <c r="W784" i="13"/>
  <c r="X784" i="13" s="1"/>
  <c r="Y784" i="13" s="1"/>
  <c r="W785" i="13"/>
  <c r="X785" i="13"/>
  <c r="Y785" i="13" s="1"/>
  <c r="W786" i="13"/>
  <c r="W787" i="13"/>
  <c r="Y787" i="13" s="1"/>
  <c r="X787" i="13"/>
  <c r="W788" i="13"/>
  <c r="X788" i="13" s="1"/>
  <c r="Y788" i="13" s="1"/>
  <c r="W789" i="13"/>
  <c r="X789" i="13"/>
  <c r="Y789" i="13" s="1"/>
  <c r="W790" i="13"/>
  <c r="W791" i="13"/>
  <c r="Y791" i="13" s="1"/>
  <c r="X791" i="13"/>
  <c r="W792" i="13"/>
  <c r="X792" i="13" s="1"/>
  <c r="Y792" i="13" s="1"/>
  <c r="W793" i="13"/>
  <c r="X793" i="13"/>
  <c r="Y793" i="13" s="1"/>
  <c r="W794" i="13"/>
  <c r="W795" i="13"/>
  <c r="Y795" i="13" s="1"/>
  <c r="X795" i="13"/>
  <c r="W796" i="13"/>
  <c r="X796" i="13" s="1"/>
  <c r="Y796" i="13" s="1"/>
  <c r="W797" i="13"/>
  <c r="X797" i="13"/>
  <c r="Y797" i="13" s="1"/>
  <c r="W798" i="13"/>
  <c r="W799" i="13"/>
  <c r="Y799" i="13" s="1"/>
  <c r="X799" i="13"/>
  <c r="W800" i="13"/>
  <c r="X800" i="13" s="1"/>
  <c r="Y800" i="13" s="1"/>
  <c r="W801" i="13"/>
  <c r="X801" i="13"/>
  <c r="Y801" i="13" s="1"/>
  <c r="W802" i="13"/>
  <c r="W803" i="13"/>
  <c r="Y803" i="13" s="1"/>
  <c r="X803" i="13"/>
  <c r="W804" i="13"/>
  <c r="X804" i="13" s="1"/>
  <c r="Y804" i="13" s="1"/>
  <c r="W805" i="13"/>
  <c r="X805" i="13"/>
  <c r="Y805" i="13" s="1"/>
  <c r="W806" i="13"/>
  <c r="W807" i="13"/>
  <c r="Y807" i="13" s="1"/>
  <c r="X807" i="13"/>
  <c r="W808" i="13"/>
  <c r="X808" i="13" s="1"/>
  <c r="Y808" i="13" s="1"/>
  <c r="W809" i="13"/>
  <c r="X809" i="13"/>
  <c r="Y809" i="13" s="1"/>
  <c r="W810" i="13"/>
  <c r="W811" i="13"/>
  <c r="Y811" i="13" s="1"/>
  <c r="X811" i="13"/>
  <c r="W812" i="13"/>
  <c r="X812" i="13" s="1"/>
  <c r="Y812" i="13" s="1"/>
  <c r="W813" i="13"/>
  <c r="X813" i="13"/>
  <c r="Y813" i="13" s="1"/>
  <c r="W814" i="13"/>
  <c r="W815" i="13"/>
  <c r="Y815" i="13" s="1"/>
  <c r="X815" i="13"/>
  <c r="W816" i="13"/>
  <c r="X816" i="13" s="1"/>
  <c r="Y816" i="13" s="1"/>
  <c r="W817" i="13"/>
  <c r="X817" i="13"/>
  <c r="Y817" i="13" s="1"/>
  <c r="W818" i="13"/>
  <c r="W819" i="13"/>
  <c r="X819" i="13"/>
  <c r="Y819" i="13" s="1"/>
  <c r="W820" i="13"/>
  <c r="X820" i="13" s="1"/>
  <c r="Y820" i="13" s="1"/>
  <c r="W821" i="13"/>
  <c r="Y821" i="13" s="1"/>
  <c r="X821" i="13"/>
  <c r="W822" i="13"/>
  <c r="W823" i="13"/>
  <c r="X823" i="13"/>
  <c r="Y823" i="13" s="1"/>
  <c r="W824" i="13"/>
  <c r="X824" i="13" s="1"/>
  <c r="Y824" i="13" s="1"/>
  <c r="W825" i="13"/>
  <c r="Y825" i="13" s="1"/>
  <c r="X825" i="13"/>
  <c r="W826" i="13"/>
  <c r="W827" i="13"/>
  <c r="X827" i="13"/>
  <c r="Y827" i="13" s="1"/>
  <c r="W828" i="13"/>
  <c r="X828" i="13" s="1"/>
  <c r="Y828" i="13" s="1"/>
  <c r="W829" i="13"/>
  <c r="Y829" i="13" s="1"/>
  <c r="X829" i="13"/>
  <c r="W830" i="13"/>
  <c r="W831" i="13"/>
  <c r="X831" i="13"/>
  <c r="Y831" i="13" s="1"/>
  <c r="W832" i="13"/>
  <c r="X832" i="13" s="1"/>
  <c r="Y832" i="13" s="1"/>
  <c r="W833" i="13"/>
  <c r="Y833" i="13" s="1"/>
  <c r="X833" i="13"/>
  <c r="W834" i="13"/>
  <c r="W835" i="13"/>
  <c r="X835" i="13"/>
  <c r="Y835" i="13" s="1"/>
  <c r="W836" i="13"/>
  <c r="X836" i="13" s="1"/>
  <c r="Y836" i="13" s="1"/>
  <c r="W837" i="13"/>
  <c r="Y837" i="13" s="1"/>
  <c r="X837" i="13"/>
  <c r="W838" i="13"/>
  <c r="W839" i="13"/>
  <c r="X839" i="13"/>
  <c r="Y839" i="13" s="1"/>
  <c r="W840" i="13"/>
  <c r="X840" i="13" s="1"/>
  <c r="Y840" i="13" s="1"/>
  <c r="W841" i="13"/>
  <c r="Y841" i="13" s="1"/>
  <c r="X841" i="13"/>
  <c r="W842" i="13"/>
  <c r="W843" i="13"/>
  <c r="X843" i="13"/>
  <c r="Y843" i="13" s="1"/>
  <c r="W844" i="13"/>
  <c r="X844" i="13" s="1"/>
  <c r="Y844" i="13" s="1"/>
  <c r="W845" i="13"/>
  <c r="Y845" i="13" s="1"/>
  <c r="X845" i="13"/>
  <c r="W846" i="13"/>
  <c r="W847" i="13"/>
  <c r="X847" i="13"/>
  <c r="Y847" i="13" s="1"/>
  <c r="W848" i="13"/>
  <c r="X848" i="13" s="1"/>
  <c r="Y848" i="13" s="1"/>
  <c r="W849" i="13"/>
  <c r="Y849" i="13" s="1"/>
  <c r="X849" i="13"/>
  <c r="W850" i="13"/>
  <c r="W851" i="13"/>
  <c r="X851" i="13"/>
  <c r="Y851" i="13" s="1"/>
  <c r="W852" i="13"/>
  <c r="X852" i="13" s="1"/>
  <c r="Y852" i="13" s="1"/>
  <c r="W853" i="13"/>
  <c r="Y853" i="13" s="1"/>
  <c r="X853" i="13"/>
  <c r="W854" i="13"/>
  <c r="W855" i="13"/>
  <c r="X855" i="13"/>
  <c r="Y855" i="13" s="1"/>
  <c r="W856" i="13"/>
  <c r="X856" i="13" s="1"/>
  <c r="Y856" i="13" s="1"/>
  <c r="W857" i="13"/>
  <c r="Y857" i="13" s="1"/>
  <c r="X857" i="13"/>
  <c r="W858" i="13"/>
  <c r="W859" i="13"/>
  <c r="X859" i="13"/>
  <c r="Y859" i="13" s="1"/>
  <c r="W860" i="13"/>
  <c r="X860" i="13" s="1"/>
  <c r="Y860" i="13" s="1"/>
  <c r="W861" i="13"/>
  <c r="Y861" i="13" s="1"/>
  <c r="X861" i="13"/>
  <c r="W862" i="13"/>
  <c r="W863" i="13"/>
  <c r="X863" i="13"/>
  <c r="Y863" i="13" s="1"/>
  <c r="W864" i="13"/>
  <c r="X864" i="13" s="1"/>
  <c r="Y864" i="13" s="1"/>
  <c r="W865" i="13"/>
  <c r="Y865" i="13" s="1"/>
  <c r="X865" i="13"/>
  <c r="W866" i="13"/>
  <c r="W867" i="13"/>
  <c r="X867" i="13"/>
  <c r="Y867" i="13" s="1"/>
  <c r="W868" i="13"/>
  <c r="X868" i="13" s="1"/>
  <c r="Y868" i="13" s="1"/>
  <c r="W869" i="13"/>
  <c r="Y869" i="13" s="1"/>
  <c r="X869" i="13"/>
  <c r="W870" i="13"/>
  <c r="W871" i="13"/>
  <c r="X871" i="13"/>
  <c r="Y871" i="13" s="1"/>
  <c r="W872" i="13"/>
  <c r="X872" i="13" s="1"/>
  <c r="Y872" i="13" s="1"/>
  <c r="W873" i="13"/>
  <c r="Y873" i="13" s="1"/>
  <c r="X873" i="13"/>
  <c r="W874" i="13"/>
  <c r="W875" i="13"/>
  <c r="X875" i="13"/>
  <c r="Y875" i="13" s="1"/>
  <c r="W876" i="13"/>
  <c r="X876" i="13" s="1"/>
  <c r="Y876" i="13" s="1"/>
  <c r="W877" i="13"/>
  <c r="Y877" i="13" s="1"/>
  <c r="X877" i="13"/>
  <c r="W878" i="13"/>
  <c r="W879" i="13"/>
  <c r="X879" i="13"/>
  <c r="Y879" i="13" s="1"/>
  <c r="W880" i="13"/>
  <c r="X880" i="13" s="1"/>
  <c r="Y880" i="13" s="1"/>
  <c r="W881" i="13"/>
  <c r="Y881" i="13" s="1"/>
  <c r="X881" i="13"/>
  <c r="W882" i="13"/>
  <c r="W883" i="13"/>
  <c r="X883" i="13"/>
  <c r="Y883" i="13" s="1"/>
  <c r="W884" i="13"/>
  <c r="X884" i="13" s="1"/>
  <c r="Y884" i="13" s="1"/>
  <c r="W885" i="13"/>
  <c r="Y885" i="13" s="1"/>
  <c r="X885" i="13"/>
  <c r="W886" i="13"/>
  <c r="W887" i="13"/>
  <c r="X887" i="13"/>
  <c r="Y887" i="13" s="1"/>
  <c r="W888" i="13"/>
  <c r="X888" i="13" s="1"/>
  <c r="Y888" i="13" s="1"/>
  <c r="W889" i="13"/>
  <c r="Y889" i="13" s="1"/>
  <c r="X889" i="13"/>
  <c r="W890" i="13"/>
  <c r="W891" i="13"/>
  <c r="X891" i="13"/>
  <c r="Y891" i="13" s="1"/>
  <c r="W892" i="13"/>
  <c r="X892" i="13" s="1"/>
  <c r="Y892" i="13" s="1"/>
  <c r="W893" i="13"/>
  <c r="Y893" i="13" s="1"/>
  <c r="X893" i="13"/>
  <c r="W894" i="13"/>
  <c r="W895" i="13"/>
  <c r="X895" i="13"/>
  <c r="Y895" i="13" s="1"/>
  <c r="W896" i="13"/>
  <c r="X896" i="13" s="1"/>
  <c r="Y896" i="13" s="1"/>
  <c r="W897" i="13"/>
  <c r="Y897" i="13" s="1"/>
  <c r="X897" i="13"/>
  <c r="W898" i="13"/>
  <c r="W899" i="13"/>
  <c r="X899" i="13"/>
  <c r="Y899" i="13" s="1"/>
  <c r="W900" i="13"/>
  <c r="X900" i="13" s="1"/>
  <c r="Y900" i="13" s="1"/>
  <c r="W901" i="13"/>
  <c r="Y901" i="13" s="1"/>
  <c r="X901" i="13"/>
  <c r="W902" i="13"/>
  <c r="W903" i="13"/>
  <c r="X903" i="13"/>
  <c r="Y903" i="13" s="1"/>
  <c r="W904" i="13"/>
  <c r="X904" i="13" s="1"/>
  <c r="Y904" i="13" s="1"/>
  <c r="W905" i="13"/>
  <c r="Y905" i="13" s="1"/>
  <c r="X905" i="13"/>
  <c r="W906" i="13"/>
  <c r="W907" i="13"/>
  <c r="X907" i="13"/>
  <c r="Y907" i="13" s="1"/>
  <c r="W908" i="13"/>
  <c r="X908" i="13" s="1"/>
  <c r="Y908" i="13" s="1"/>
  <c r="W909" i="13"/>
  <c r="Y909" i="13" s="1"/>
  <c r="X909" i="13"/>
  <c r="W910" i="13"/>
  <c r="W911" i="13"/>
  <c r="X911" i="13"/>
  <c r="Y911" i="13" s="1"/>
  <c r="W912" i="13"/>
  <c r="X912" i="13" s="1"/>
  <c r="Y912" i="13" s="1"/>
  <c r="W913" i="13"/>
  <c r="Y913" i="13" s="1"/>
  <c r="X913" i="13"/>
  <c r="W914" i="13"/>
  <c r="W915" i="13"/>
  <c r="X915" i="13"/>
  <c r="Y915" i="13" s="1"/>
  <c r="W916" i="13"/>
  <c r="X916" i="13" s="1"/>
  <c r="Y916" i="13" s="1"/>
  <c r="W917" i="13"/>
  <c r="Y917" i="13" s="1"/>
  <c r="X917" i="13"/>
  <c r="W918" i="13"/>
  <c r="W919" i="13"/>
  <c r="X919" i="13"/>
  <c r="Y919" i="13" s="1"/>
  <c r="W920" i="13"/>
  <c r="X920" i="13" s="1"/>
  <c r="Y920" i="13" s="1"/>
  <c r="W921" i="13"/>
  <c r="Y921" i="13" s="1"/>
  <c r="X921" i="13"/>
  <c r="W922" i="13"/>
  <c r="W923" i="13"/>
  <c r="X923" i="13"/>
  <c r="Y923" i="13" s="1"/>
  <c r="W924" i="13"/>
  <c r="X924" i="13" s="1"/>
  <c r="Y924" i="13" s="1"/>
  <c r="W925" i="13"/>
  <c r="Y925" i="13" s="1"/>
  <c r="X925" i="13"/>
  <c r="W926" i="13"/>
  <c r="W927" i="13"/>
  <c r="X927" i="13"/>
  <c r="Y927" i="13" s="1"/>
  <c r="W928" i="13"/>
  <c r="X928" i="13" s="1"/>
  <c r="Y928" i="13" s="1"/>
  <c r="W929" i="13"/>
  <c r="Y929" i="13" s="1"/>
  <c r="X929" i="13"/>
  <c r="W930" i="13"/>
  <c r="W931" i="13"/>
  <c r="X931" i="13"/>
  <c r="Y931" i="13" s="1"/>
  <c r="W932" i="13"/>
  <c r="X932" i="13" s="1"/>
  <c r="Y932" i="13" s="1"/>
  <c r="W933" i="13"/>
  <c r="Y933" i="13" s="1"/>
  <c r="X933" i="13"/>
  <c r="W934" i="13"/>
  <c r="W935" i="13"/>
  <c r="X935" i="13"/>
  <c r="Y935" i="13" s="1"/>
  <c r="W936" i="13"/>
  <c r="X936" i="13" s="1"/>
  <c r="Y936" i="13" s="1"/>
  <c r="W937" i="13"/>
  <c r="Y937" i="13" s="1"/>
  <c r="X937" i="13"/>
  <c r="W938" i="13"/>
  <c r="W939" i="13"/>
  <c r="X939" i="13"/>
  <c r="Y939" i="13" s="1"/>
  <c r="W940" i="13"/>
  <c r="X940" i="13" s="1"/>
  <c r="Y940" i="13" s="1"/>
  <c r="W941" i="13"/>
  <c r="Y941" i="13" s="1"/>
  <c r="X941" i="13"/>
  <c r="W942" i="13"/>
  <c r="W943" i="13"/>
  <c r="X943" i="13"/>
  <c r="Y943" i="13" s="1"/>
  <c r="W944" i="13"/>
  <c r="X944" i="13" s="1"/>
  <c r="Y944" i="13" s="1"/>
  <c r="W945" i="13"/>
  <c r="Y945" i="13" s="1"/>
  <c r="X945" i="13"/>
  <c r="W946" i="13"/>
  <c r="W947" i="13"/>
  <c r="X947" i="13"/>
  <c r="Y947" i="13" s="1"/>
  <c r="W948" i="13"/>
  <c r="X948" i="13" s="1"/>
  <c r="Y948" i="13" s="1"/>
  <c r="W949" i="13"/>
  <c r="Y949" i="13" s="1"/>
  <c r="X949" i="13"/>
  <c r="W950" i="13"/>
  <c r="W951" i="13"/>
  <c r="X951" i="13"/>
  <c r="Y951" i="13" s="1"/>
  <c r="W952" i="13"/>
  <c r="X952" i="13" s="1"/>
  <c r="Y952" i="13" s="1"/>
  <c r="W953" i="13"/>
  <c r="Y953" i="13" s="1"/>
  <c r="X953" i="13"/>
  <c r="W954" i="13"/>
  <c r="W955" i="13"/>
  <c r="X955" i="13"/>
  <c r="Y955" i="13" s="1"/>
  <c r="W956" i="13"/>
  <c r="X956" i="13" s="1"/>
  <c r="Y956" i="13" s="1"/>
  <c r="W957" i="13"/>
  <c r="Y957" i="13" s="1"/>
  <c r="X957" i="13"/>
  <c r="W958" i="13"/>
  <c r="W959" i="13"/>
  <c r="X959" i="13"/>
  <c r="Y959" i="13" s="1"/>
  <c r="W960" i="13"/>
  <c r="X960" i="13" s="1"/>
  <c r="Y960" i="13" s="1"/>
  <c r="W961" i="13"/>
  <c r="Y961" i="13" s="1"/>
  <c r="X961" i="13"/>
  <c r="W962" i="13"/>
  <c r="W963" i="13"/>
  <c r="X963" i="13"/>
  <c r="Y963" i="13" s="1"/>
  <c r="W964" i="13"/>
  <c r="X964" i="13" s="1"/>
  <c r="Y964" i="13" s="1"/>
  <c r="W965" i="13"/>
  <c r="Y965" i="13" s="1"/>
  <c r="X965" i="13"/>
  <c r="W966" i="13"/>
  <c r="W967" i="13"/>
  <c r="X967" i="13"/>
  <c r="Y967" i="13" s="1"/>
  <c r="W968" i="13"/>
  <c r="X968" i="13" s="1"/>
  <c r="Y968" i="13" s="1"/>
  <c r="W969" i="13"/>
  <c r="Y969" i="13" s="1"/>
  <c r="X969" i="13"/>
  <c r="W970" i="13"/>
  <c r="W971" i="13"/>
  <c r="X971" i="13"/>
  <c r="Y971" i="13" s="1"/>
  <c r="W972" i="13"/>
  <c r="X972" i="13" s="1"/>
  <c r="Y972" i="13" s="1"/>
  <c r="W973" i="13"/>
  <c r="Y973" i="13" s="1"/>
  <c r="X973" i="13"/>
  <c r="W974" i="13"/>
  <c r="W975" i="13"/>
  <c r="X975" i="13"/>
  <c r="Y975" i="13" s="1"/>
  <c r="W976" i="13"/>
  <c r="X976" i="13" s="1"/>
  <c r="Y976" i="13" s="1"/>
  <c r="W977" i="13"/>
  <c r="Y977" i="13" s="1"/>
  <c r="X977" i="13"/>
  <c r="W978" i="13"/>
  <c r="W979" i="13"/>
  <c r="X979" i="13"/>
  <c r="Y979" i="13" s="1"/>
  <c r="W980" i="13"/>
  <c r="X980" i="13" s="1"/>
  <c r="Y980" i="13" s="1"/>
  <c r="W981" i="13"/>
  <c r="Y981" i="13" s="1"/>
  <c r="X981" i="13"/>
  <c r="W982" i="13"/>
  <c r="W983" i="13"/>
  <c r="X983" i="13"/>
  <c r="Y983" i="13" s="1"/>
  <c r="W984" i="13"/>
  <c r="X984" i="13" s="1"/>
  <c r="Y984" i="13" s="1"/>
  <c r="W985" i="13"/>
  <c r="Y985" i="13" s="1"/>
  <c r="X985" i="13"/>
  <c r="W986" i="13"/>
  <c r="W987" i="13"/>
  <c r="X987" i="13"/>
  <c r="Y987" i="13" s="1"/>
  <c r="W988" i="13"/>
  <c r="X988" i="13" s="1"/>
  <c r="Y988" i="13" s="1"/>
  <c r="W989" i="13"/>
  <c r="Y989" i="13" s="1"/>
  <c r="X989" i="13"/>
  <c r="W990" i="13"/>
  <c r="W991" i="13"/>
  <c r="X991" i="13"/>
  <c r="Y991" i="13" s="1"/>
  <c r="W992" i="13"/>
  <c r="X992" i="13" s="1"/>
  <c r="Y992" i="13" s="1"/>
  <c r="W993" i="13"/>
  <c r="Y993" i="13" s="1"/>
  <c r="X993" i="13"/>
  <c r="W994" i="13"/>
  <c r="W995" i="13"/>
  <c r="X995" i="13"/>
  <c r="Y995" i="13" s="1"/>
  <c r="W996" i="13"/>
  <c r="X996" i="13" s="1"/>
  <c r="Y996" i="13" s="1"/>
  <c r="W997" i="13"/>
  <c r="Y997" i="13" s="1"/>
  <c r="X997" i="13"/>
  <c r="W998" i="13"/>
  <c r="W999" i="13"/>
  <c r="X999" i="13"/>
  <c r="Y999" i="13" s="1"/>
  <c r="W1000" i="13"/>
  <c r="X1000" i="13" s="1"/>
  <c r="Y1000" i="13" s="1"/>
  <c r="W1001" i="13"/>
  <c r="Y1001" i="13" s="1"/>
  <c r="X1001" i="13"/>
  <c r="W1002" i="13"/>
  <c r="W1003" i="13"/>
  <c r="X1003" i="13"/>
  <c r="Y1003" i="13" s="1"/>
  <c r="W1004" i="13"/>
  <c r="X1004" i="13" s="1"/>
  <c r="Y1004" i="13" s="1"/>
  <c r="W1005" i="13"/>
  <c r="Y1005" i="13" s="1"/>
  <c r="X1005" i="13"/>
  <c r="W1006" i="13"/>
  <c r="W1007" i="13"/>
  <c r="X1007" i="13"/>
  <c r="Y1007" i="13" s="1"/>
  <c r="W1008" i="13"/>
  <c r="X1008" i="13" s="1"/>
  <c r="Y1008" i="13" s="1"/>
  <c r="W1009" i="13"/>
  <c r="Y1009" i="13" s="1"/>
  <c r="X1009" i="13"/>
  <c r="W1010" i="13"/>
  <c r="W1011" i="13"/>
  <c r="X1011" i="13"/>
  <c r="Y1011" i="13" s="1"/>
  <c r="W1012" i="13"/>
  <c r="X1012" i="13" s="1"/>
  <c r="Y1012" i="13" s="1"/>
  <c r="W1013" i="13"/>
  <c r="Y1013" i="13" s="1"/>
  <c r="X1013" i="13"/>
  <c r="W1014" i="13"/>
  <c r="W1015" i="13"/>
  <c r="X1015" i="13"/>
  <c r="Y1015" i="13" s="1"/>
  <c r="W1016" i="13"/>
  <c r="X1016" i="13" s="1"/>
  <c r="Y1016" i="13" s="1"/>
  <c r="W1017" i="13"/>
  <c r="Y1017" i="13" s="1"/>
  <c r="X1017" i="13"/>
  <c r="W1018" i="13"/>
  <c r="W1019" i="13"/>
  <c r="X1019" i="13"/>
  <c r="Y1019" i="13" s="1"/>
  <c r="W1020" i="13"/>
  <c r="X1020" i="13" s="1"/>
  <c r="Y1020" i="13" s="1"/>
  <c r="W1021" i="13"/>
  <c r="Y1021" i="13" s="1"/>
  <c r="X1021" i="13"/>
  <c r="W1022" i="13"/>
  <c r="W1023" i="13"/>
  <c r="X1023" i="13"/>
  <c r="Y1023" i="13" s="1"/>
  <c r="W1024" i="13"/>
  <c r="X1024" i="13" s="1"/>
  <c r="Y1024" i="13" s="1"/>
  <c r="W1025" i="13"/>
  <c r="Y1025" i="13" s="1"/>
  <c r="X1025" i="13"/>
  <c r="W1026" i="13"/>
  <c r="W1027" i="13"/>
  <c r="X1027" i="13"/>
  <c r="Y1027" i="13" s="1"/>
  <c r="W1028" i="13"/>
  <c r="X1028" i="13" s="1"/>
  <c r="Y1028" i="13" s="1"/>
  <c r="W1029" i="13"/>
  <c r="Y1029" i="13" s="1"/>
  <c r="X1029" i="13"/>
  <c r="W1030" i="13"/>
  <c r="W1031" i="13"/>
  <c r="X1031" i="13"/>
  <c r="Y1031" i="13" s="1"/>
  <c r="W1032" i="13"/>
  <c r="X1032" i="13" s="1"/>
  <c r="Y1032" i="13" s="1"/>
  <c r="W1033" i="13"/>
  <c r="Y1033" i="13" s="1"/>
  <c r="X1033" i="13"/>
  <c r="W1034" i="13"/>
  <c r="W1035" i="13"/>
  <c r="X1035" i="13"/>
  <c r="Y1035" i="13" s="1"/>
  <c r="W1036" i="13"/>
  <c r="X1036" i="13" s="1"/>
  <c r="Y1036" i="13" s="1"/>
  <c r="W1037" i="13"/>
  <c r="Y1037" i="13" s="1"/>
  <c r="X1037" i="13"/>
  <c r="W1038" i="13"/>
  <c r="W1039" i="13"/>
  <c r="X1039" i="13"/>
  <c r="Y1039" i="13" s="1"/>
  <c r="W1040" i="13"/>
  <c r="X1040" i="13" s="1"/>
  <c r="Y1040" i="13" s="1"/>
  <c r="W1041" i="13"/>
  <c r="Y1041" i="13" s="1"/>
  <c r="X1041" i="13"/>
  <c r="W1042" i="13"/>
  <c r="W1043" i="13"/>
  <c r="X1043" i="13"/>
  <c r="Y1043" i="13" s="1"/>
  <c r="W1044" i="13"/>
  <c r="X1044" i="13" s="1"/>
  <c r="Y1044" i="13" s="1"/>
  <c r="W1045" i="13"/>
  <c r="Y1045" i="13" s="1"/>
  <c r="X1045" i="13"/>
  <c r="W1046" i="13"/>
  <c r="W1047" i="13"/>
  <c r="X1047" i="13"/>
  <c r="Y1047" i="13" s="1"/>
  <c r="W1048" i="13"/>
  <c r="X1048" i="13" s="1"/>
  <c r="Y1048" i="13" s="1"/>
  <c r="W1049" i="13"/>
  <c r="Y1049" i="13" s="1"/>
  <c r="X1049" i="13"/>
  <c r="W1050" i="13"/>
  <c r="W1051" i="13"/>
  <c r="X1051" i="13"/>
  <c r="Y1051" i="13" s="1"/>
  <c r="W1052" i="13"/>
  <c r="X1052" i="13" s="1"/>
  <c r="Y1052" i="13" s="1"/>
  <c r="W1053" i="13"/>
  <c r="Y1053" i="13" s="1"/>
  <c r="X1053" i="13"/>
  <c r="W1054" i="13"/>
  <c r="W1055" i="13"/>
  <c r="X1055" i="13"/>
  <c r="Y1055" i="13" s="1"/>
  <c r="W1056" i="13"/>
  <c r="X1056" i="13" s="1"/>
  <c r="Y1056" i="13" s="1"/>
  <c r="W1057" i="13"/>
  <c r="Y1057" i="13" s="1"/>
  <c r="X1057" i="13"/>
  <c r="W1058" i="13"/>
  <c r="W1059" i="13"/>
  <c r="X1059" i="13"/>
  <c r="Y1059" i="13" s="1"/>
  <c r="W1060" i="13"/>
  <c r="X1060" i="13" s="1"/>
  <c r="Y1060" i="13" s="1"/>
  <c r="W1061" i="13"/>
  <c r="Y1061" i="13" s="1"/>
  <c r="X1061" i="13"/>
  <c r="W1062" i="13"/>
  <c r="W1063" i="13"/>
  <c r="X1063" i="13"/>
  <c r="Y1063" i="13" s="1"/>
  <c r="W1064" i="13"/>
  <c r="X1064" i="13" s="1"/>
  <c r="Y1064" i="13" s="1"/>
  <c r="W1065" i="13"/>
  <c r="Y1065" i="13" s="1"/>
  <c r="X1065" i="13"/>
  <c r="W1066" i="13"/>
  <c r="W1067" i="13"/>
  <c r="X1067" i="13"/>
  <c r="Y1067" i="13" s="1"/>
  <c r="W1068" i="13"/>
  <c r="X1068" i="13" s="1"/>
  <c r="Y1068" i="13" s="1"/>
  <c r="W1069" i="13"/>
  <c r="Y1069" i="13" s="1"/>
  <c r="X1069" i="13"/>
  <c r="W1070" i="13"/>
  <c r="W1071" i="13"/>
  <c r="X1071" i="13"/>
  <c r="Y1071" i="13" s="1"/>
  <c r="W1072" i="13"/>
  <c r="X1072" i="13" s="1"/>
  <c r="Y1072" i="13" s="1"/>
  <c r="W1073" i="13"/>
  <c r="Y1073" i="13" s="1"/>
  <c r="X1073" i="13"/>
  <c r="W1074" i="13"/>
  <c r="W1075" i="13"/>
  <c r="X1075" i="13"/>
  <c r="Y1075" i="13" s="1"/>
  <c r="W1076" i="13"/>
  <c r="X1076" i="13" s="1"/>
  <c r="Y1076" i="13" s="1"/>
  <c r="W1077" i="13"/>
  <c r="Y1077" i="13" s="1"/>
  <c r="X1077" i="13"/>
  <c r="W1078" i="13"/>
  <c r="W1079" i="13"/>
  <c r="X1079" i="13"/>
  <c r="Y1079" i="13" s="1"/>
  <c r="W1080" i="13"/>
  <c r="X1080" i="13" s="1"/>
  <c r="Y1080" i="13" s="1"/>
  <c r="W1081" i="13"/>
  <c r="Y1081" i="13" s="1"/>
  <c r="X1081" i="13"/>
  <c r="W1082" i="13"/>
  <c r="W1083" i="13"/>
  <c r="X1083" i="13"/>
  <c r="Y1083" i="13" s="1"/>
  <c r="W1084" i="13"/>
  <c r="X1084" i="13" s="1"/>
  <c r="Y1084" i="13" s="1"/>
  <c r="W1085" i="13"/>
  <c r="Y1085" i="13" s="1"/>
  <c r="X1085" i="13"/>
  <c r="W1086" i="13"/>
  <c r="W1087" i="13"/>
  <c r="X1087" i="13"/>
  <c r="Y1087" i="13" s="1"/>
  <c r="W1088" i="13"/>
  <c r="X1088" i="13" s="1"/>
  <c r="Y1088" i="13" s="1"/>
  <c r="W1089" i="13"/>
  <c r="Y1089" i="13" s="1"/>
  <c r="X1089" i="13"/>
  <c r="W1090" i="13"/>
  <c r="W1091" i="13"/>
  <c r="X1091" i="13"/>
  <c r="Y1091" i="13" s="1"/>
  <c r="W1092" i="13"/>
  <c r="X1092" i="13" s="1"/>
  <c r="Y1092" i="13" s="1"/>
  <c r="W1093" i="13"/>
  <c r="Y1093" i="13" s="1"/>
  <c r="X1093" i="13"/>
  <c r="W1094" i="13"/>
  <c r="W1095" i="13"/>
  <c r="X1095" i="13"/>
  <c r="Y1095" i="13" s="1"/>
  <c r="W1096" i="13"/>
  <c r="X1096" i="13" s="1"/>
  <c r="Y1096" i="13" s="1"/>
  <c r="W1097" i="13"/>
  <c r="Y1097" i="13" s="1"/>
  <c r="X1097" i="13"/>
  <c r="W1098" i="13"/>
  <c r="W1099" i="13"/>
  <c r="X1099" i="13"/>
  <c r="Y1099" i="13" s="1"/>
  <c r="W1100" i="13"/>
  <c r="X1100" i="13" s="1"/>
  <c r="Y1100" i="13" s="1"/>
  <c r="W1101" i="13"/>
  <c r="Y1101" i="13" s="1"/>
  <c r="X1101" i="13"/>
  <c r="W1102" i="13"/>
  <c r="W1103" i="13"/>
  <c r="X1103" i="13"/>
  <c r="Y1103" i="13" s="1"/>
  <c r="W1104" i="13"/>
  <c r="X1104" i="13" s="1"/>
  <c r="Y1104" i="13" s="1"/>
  <c r="W1105" i="13"/>
  <c r="Y1105" i="13" s="1"/>
  <c r="X1105" i="13"/>
  <c r="W1106" i="13"/>
  <c r="W1107" i="13"/>
  <c r="X1107" i="13"/>
  <c r="Y1107" i="13" s="1"/>
  <c r="W1108" i="13"/>
  <c r="X1108" i="13" s="1"/>
  <c r="Y1108" i="13" s="1"/>
  <c r="W1109" i="13"/>
  <c r="Y1109" i="13" s="1"/>
  <c r="X1109" i="13"/>
  <c r="W1110" i="13"/>
  <c r="W1111" i="13"/>
  <c r="X1111" i="13"/>
  <c r="Y1111" i="13" s="1"/>
  <c r="W1112" i="13"/>
  <c r="X1112" i="13" s="1"/>
  <c r="Y1112" i="13" s="1"/>
  <c r="W1113" i="13"/>
  <c r="Y1113" i="13" s="1"/>
  <c r="X1113" i="13"/>
  <c r="W1114" i="13"/>
  <c r="W1115" i="13"/>
  <c r="X1115" i="13"/>
  <c r="Y1115" i="13" s="1"/>
  <c r="W1116" i="13"/>
  <c r="X1116" i="13" s="1"/>
  <c r="Y1116" i="13" s="1"/>
  <c r="W1117" i="13"/>
  <c r="Y1117" i="13" s="1"/>
  <c r="X1117" i="13"/>
  <c r="W1118" i="13"/>
  <c r="W1119" i="13"/>
  <c r="X1119" i="13"/>
  <c r="Y1119" i="13" s="1"/>
  <c r="W1120" i="13"/>
  <c r="X1120" i="13" s="1"/>
  <c r="Y1120" i="13" s="1"/>
  <c r="W1121" i="13"/>
  <c r="Y1121" i="13" s="1"/>
  <c r="X1121" i="13"/>
  <c r="W1122" i="13"/>
  <c r="W1123" i="13"/>
  <c r="X1123" i="13"/>
  <c r="Y1123" i="13" s="1"/>
  <c r="W1124" i="13"/>
  <c r="X1124" i="13" s="1"/>
  <c r="Y1124" i="13" s="1"/>
  <c r="W1125" i="13"/>
  <c r="Y1125" i="13" s="1"/>
  <c r="X1125" i="13"/>
  <c r="W1126" i="13"/>
  <c r="W1127" i="13"/>
  <c r="X1127" i="13"/>
  <c r="Y1127" i="13" s="1"/>
  <c r="W1128" i="13"/>
  <c r="X1128" i="13" s="1"/>
  <c r="Y1128" i="13" s="1"/>
  <c r="W1129" i="13"/>
  <c r="Y1129" i="13" s="1"/>
  <c r="X1129" i="13"/>
  <c r="W1130" i="13"/>
  <c r="W1131" i="13"/>
  <c r="X1131" i="13"/>
  <c r="Y1131" i="13" s="1"/>
  <c r="W1132" i="13"/>
  <c r="X1132" i="13" s="1"/>
  <c r="Y1132" i="13" s="1"/>
  <c r="W1133" i="13"/>
  <c r="Y1133" i="13" s="1"/>
  <c r="X1133" i="13"/>
  <c r="W1134" i="13"/>
  <c r="W1135" i="13"/>
  <c r="X1135" i="13"/>
  <c r="Y1135" i="13" s="1"/>
  <c r="W1136" i="13"/>
  <c r="X1136" i="13" s="1"/>
  <c r="Y1136" i="13" s="1"/>
  <c r="W1137" i="13"/>
  <c r="Y1137" i="13" s="1"/>
  <c r="X1137" i="13"/>
  <c r="W1138" i="13"/>
  <c r="W1139" i="13"/>
  <c r="X1139" i="13"/>
  <c r="Y1139" i="13" s="1"/>
  <c r="W1140" i="13"/>
  <c r="X1140" i="13" s="1"/>
  <c r="Y1140" i="13" s="1"/>
  <c r="W1141" i="13"/>
  <c r="Y1141" i="13" s="1"/>
  <c r="X1141" i="13"/>
  <c r="W1142" i="13"/>
  <c r="W1143" i="13"/>
  <c r="X1143" i="13"/>
  <c r="Y1143" i="13" s="1"/>
  <c r="W1144" i="13"/>
  <c r="X1144" i="13" s="1"/>
  <c r="Y1144" i="13" s="1"/>
  <c r="W1145" i="13"/>
  <c r="Y1145" i="13" s="1"/>
  <c r="X1145" i="13"/>
  <c r="W1146" i="13"/>
  <c r="W1147" i="13"/>
  <c r="X1147" i="13"/>
  <c r="Y1147" i="13" s="1"/>
  <c r="W1148" i="13"/>
  <c r="X1148" i="13" s="1"/>
  <c r="Y1148" i="13" s="1"/>
  <c r="W1149" i="13"/>
  <c r="Y1149" i="13" s="1"/>
  <c r="X1149" i="13"/>
  <c r="W1150" i="13"/>
  <c r="W1151" i="13"/>
  <c r="X1151" i="13"/>
  <c r="Y1151" i="13" s="1"/>
  <c r="W1152" i="13"/>
  <c r="X1152" i="13" s="1"/>
  <c r="Y1152" i="13" s="1"/>
  <c r="W1153" i="13"/>
  <c r="Y1153" i="13" s="1"/>
  <c r="X1153" i="13"/>
  <c r="W1154" i="13"/>
  <c r="W1155" i="13"/>
  <c r="X1155" i="13"/>
  <c r="Y1155" i="13" s="1"/>
  <c r="W1156" i="13"/>
  <c r="X1156" i="13" s="1"/>
  <c r="Y1156" i="13" s="1"/>
  <c r="W1157" i="13"/>
  <c r="Y1157" i="13" s="1"/>
  <c r="X1157" i="13"/>
  <c r="W1158" i="13"/>
  <c r="W1159" i="13"/>
  <c r="X1159" i="13"/>
  <c r="Y1159" i="13" s="1"/>
  <c r="W1160" i="13"/>
  <c r="X1160" i="13" s="1"/>
  <c r="Y1160" i="13" s="1"/>
  <c r="W1161" i="13"/>
  <c r="Y1161" i="13" s="1"/>
  <c r="X1161" i="13"/>
  <c r="W1162" i="13"/>
  <c r="W1163" i="13"/>
  <c r="X1163" i="13"/>
  <c r="Y1163" i="13" s="1"/>
  <c r="W1164" i="13"/>
  <c r="X1164" i="13" s="1"/>
  <c r="Y1164" i="13" s="1"/>
  <c r="W1165" i="13"/>
  <c r="Y1165" i="13" s="1"/>
  <c r="X1165" i="13"/>
  <c r="W1166" i="13"/>
  <c r="W1167" i="13"/>
  <c r="X1167" i="13"/>
  <c r="Y1167" i="13" s="1"/>
  <c r="W1168" i="13"/>
  <c r="X1168" i="13" s="1"/>
  <c r="Y1168" i="13" s="1"/>
  <c r="W1169" i="13"/>
  <c r="Y1169" i="13" s="1"/>
  <c r="X1169" i="13"/>
  <c r="W1170" i="13"/>
  <c r="W1171" i="13"/>
  <c r="X1171" i="13"/>
  <c r="Y1171" i="13" s="1"/>
  <c r="W1172" i="13"/>
  <c r="X1172" i="13" s="1"/>
  <c r="Y1172" i="13" s="1"/>
  <c r="W1173" i="13"/>
  <c r="Y1173" i="13" s="1"/>
  <c r="X1173" i="13"/>
  <c r="W1174" i="13"/>
  <c r="W1175" i="13"/>
  <c r="X1175" i="13"/>
  <c r="Y1175" i="13" s="1"/>
  <c r="W1176" i="13"/>
  <c r="X1176" i="13" s="1"/>
  <c r="Y1176" i="13" s="1"/>
  <c r="W1177" i="13"/>
  <c r="Y1177" i="13" s="1"/>
  <c r="X1177" i="13"/>
  <c r="W1178" i="13"/>
  <c r="W1179" i="13"/>
  <c r="X1179" i="13"/>
  <c r="Y1179" i="13" s="1"/>
  <c r="W1180" i="13"/>
  <c r="X1180" i="13" s="1"/>
  <c r="Y1180" i="13" s="1"/>
  <c r="W1181" i="13"/>
  <c r="Y1181" i="13" s="1"/>
  <c r="X1181" i="13"/>
  <c r="W1182" i="13"/>
  <c r="W1183" i="13"/>
  <c r="X1183" i="13"/>
  <c r="Y1183" i="13" s="1"/>
  <c r="W1184" i="13"/>
  <c r="X1184" i="13" s="1"/>
  <c r="Y1184" i="13" s="1"/>
  <c r="W1185" i="13"/>
  <c r="Y1185" i="13" s="1"/>
  <c r="X1185" i="13"/>
  <c r="W1186" i="13"/>
  <c r="W1187" i="13"/>
  <c r="X1187" i="13"/>
  <c r="Y1187" i="13" s="1"/>
  <c r="W1188" i="13"/>
  <c r="X1188" i="13" s="1"/>
  <c r="Y1188" i="13" s="1"/>
  <c r="W1189" i="13"/>
  <c r="Y1189" i="13" s="1"/>
  <c r="X1189" i="13"/>
  <c r="W1190" i="13"/>
  <c r="W1191" i="13"/>
  <c r="X1191" i="13"/>
  <c r="Y1191" i="13" s="1"/>
  <c r="W1192" i="13"/>
  <c r="X1192" i="13" s="1"/>
  <c r="Y1192" i="13" s="1"/>
  <c r="W1193" i="13"/>
  <c r="Y1193" i="13" s="1"/>
  <c r="X1193" i="13"/>
  <c r="W1194" i="13"/>
  <c r="W1195" i="13"/>
  <c r="X1195" i="13"/>
  <c r="Y1195" i="13" s="1"/>
  <c r="W1196" i="13"/>
  <c r="X1196" i="13" s="1"/>
  <c r="Y1196" i="13" s="1"/>
  <c r="W1197" i="13"/>
  <c r="Y1197" i="13" s="1"/>
  <c r="X1197" i="13"/>
  <c r="W1198" i="13"/>
  <c r="W1199" i="13"/>
  <c r="X1199" i="13"/>
  <c r="Y1199" i="13" s="1"/>
  <c r="W1200" i="13"/>
  <c r="X1200" i="13" s="1"/>
  <c r="Y1200" i="13" s="1"/>
  <c r="W1201" i="13"/>
  <c r="Y1201" i="13" s="1"/>
  <c r="X1201" i="13"/>
  <c r="W1202" i="13"/>
  <c r="W1203" i="13"/>
  <c r="X1203" i="13"/>
  <c r="Y1203" i="13" s="1"/>
  <c r="W1204" i="13"/>
  <c r="X1204" i="13" s="1"/>
  <c r="Y1204" i="13" s="1"/>
  <c r="W1205" i="13"/>
  <c r="Y1205" i="13" s="1"/>
  <c r="X1205" i="13"/>
  <c r="W1206" i="13"/>
  <c r="W1207" i="13"/>
  <c r="X1207" i="13"/>
  <c r="Y1207" i="13" s="1"/>
  <c r="W1208" i="13"/>
  <c r="X1208" i="13" s="1"/>
  <c r="Y1208" i="13" s="1"/>
  <c r="W1209" i="13"/>
  <c r="Y1209" i="13" s="1"/>
  <c r="X1209" i="13"/>
  <c r="W1210" i="13"/>
  <c r="W1211" i="13"/>
  <c r="X1211" i="13"/>
  <c r="Y1211" i="13" s="1"/>
  <c r="W1212" i="13"/>
  <c r="X1212" i="13" s="1"/>
  <c r="Y1212" i="13" s="1"/>
  <c r="W1213" i="13"/>
  <c r="Y1213" i="13" s="1"/>
  <c r="X1213" i="13"/>
  <c r="W1214" i="13"/>
  <c r="W1215" i="13"/>
  <c r="X1215" i="13"/>
  <c r="Y1215" i="13" s="1"/>
  <c r="W1216" i="13"/>
  <c r="X1216" i="13" s="1"/>
  <c r="Y1216" i="13" s="1"/>
  <c r="W1217" i="13"/>
  <c r="Y1217" i="13" s="1"/>
  <c r="X1217" i="13"/>
  <c r="W1218" i="13"/>
  <c r="W1219" i="13"/>
  <c r="X1219" i="13"/>
  <c r="Y1219" i="13" s="1"/>
  <c r="W1220" i="13"/>
  <c r="X1220" i="13" s="1"/>
  <c r="Y1220" i="13" s="1"/>
  <c r="W1221" i="13"/>
  <c r="Y1221" i="13" s="1"/>
  <c r="X1221" i="13"/>
  <c r="W1222" i="13"/>
  <c r="W1223" i="13"/>
  <c r="X1223" i="13"/>
  <c r="Y1223" i="13" s="1"/>
  <c r="W1224" i="13"/>
  <c r="X1224" i="13" s="1"/>
  <c r="Y1224" i="13" s="1"/>
  <c r="W1225" i="13"/>
  <c r="Y1225" i="13" s="1"/>
  <c r="X1225" i="13"/>
  <c r="W1226" i="13"/>
  <c r="W1227" i="13"/>
  <c r="X1227" i="13"/>
  <c r="Y1227" i="13" s="1"/>
  <c r="W1228" i="13"/>
  <c r="X1228" i="13" s="1"/>
  <c r="Y1228" i="13" s="1"/>
  <c r="W1229" i="13"/>
  <c r="Y1229" i="13" s="1"/>
  <c r="X1229" i="13"/>
  <c r="W1230" i="13"/>
  <c r="W1231" i="13"/>
  <c r="X1231" i="13"/>
  <c r="Y1231" i="13" s="1"/>
  <c r="W1232" i="13"/>
  <c r="X1232" i="13" s="1"/>
  <c r="Y1232" i="13" s="1"/>
  <c r="W1233" i="13"/>
  <c r="Y1233" i="13" s="1"/>
  <c r="X1233" i="13"/>
  <c r="W1234" i="13"/>
  <c r="W1235" i="13"/>
  <c r="X1235" i="13"/>
  <c r="Y1235" i="13" s="1"/>
  <c r="W1236" i="13"/>
  <c r="X1236" i="13" s="1"/>
  <c r="Y1236" i="13" s="1"/>
  <c r="W1237" i="13"/>
  <c r="Y1237" i="13" s="1"/>
  <c r="X1237" i="13"/>
  <c r="W1238" i="13"/>
  <c r="W1239" i="13"/>
  <c r="X1239" i="13"/>
  <c r="Y1239" i="13" s="1"/>
  <c r="W1240" i="13"/>
  <c r="X1240" i="13" s="1"/>
  <c r="Y1240" i="13" s="1"/>
  <c r="W1241" i="13"/>
  <c r="Y1241" i="13" s="1"/>
  <c r="X1241" i="13"/>
  <c r="W1242" i="13"/>
  <c r="W1243" i="13"/>
  <c r="X1243" i="13"/>
  <c r="Y1243" i="13" s="1"/>
  <c r="W1244" i="13"/>
  <c r="X1244" i="13" s="1"/>
  <c r="Y1244" i="13" s="1"/>
  <c r="W1245" i="13"/>
  <c r="Y1245" i="13" s="1"/>
  <c r="X1245" i="13"/>
  <c r="W1246" i="13"/>
  <c r="W1247" i="13"/>
  <c r="X1247" i="13"/>
  <c r="Y1247" i="13" s="1"/>
  <c r="W1248" i="13"/>
  <c r="X1248" i="13" s="1"/>
  <c r="Y1248" i="13" s="1"/>
  <c r="W1249" i="13"/>
  <c r="Y1249" i="13" s="1"/>
  <c r="X1249" i="13"/>
  <c r="W1250" i="13"/>
  <c r="W1251" i="13"/>
  <c r="X1251" i="13"/>
  <c r="Y1251" i="13" s="1"/>
  <c r="W1252" i="13"/>
  <c r="X1252" i="13" s="1"/>
  <c r="Y1252" i="13" s="1"/>
  <c r="W1253" i="13"/>
  <c r="Y1253" i="13" s="1"/>
  <c r="X1253" i="13"/>
  <c r="W1254" i="13"/>
  <c r="W1255" i="13"/>
  <c r="X1255" i="13"/>
  <c r="Y1255" i="13" s="1"/>
  <c r="W1256" i="13"/>
  <c r="X1256" i="13" s="1"/>
  <c r="Y1256" i="13" s="1"/>
  <c r="W1257" i="13"/>
  <c r="Y1257" i="13" s="1"/>
  <c r="X1257" i="13"/>
  <c r="W1258" i="13"/>
  <c r="W1259" i="13"/>
  <c r="X1259" i="13"/>
  <c r="Y1259" i="13" s="1"/>
  <c r="W1260" i="13"/>
  <c r="X1260" i="13" s="1"/>
  <c r="Y1260" i="13" s="1"/>
  <c r="W1261" i="13"/>
  <c r="Y1261" i="13" s="1"/>
  <c r="X1261" i="13"/>
  <c r="W1262" i="13"/>
  <c r="W1263" i="13"/>
  <c r="X1263" i="13"/>
  <c r="Y1263" i="13" s="1"/>
  <c r="W1264" i="13"/>
  <c r="X1264" i="13" s="1"/>
  <c r="Y1264" i="13" s="1"/>
  <c r="W1265" i="13"/>
  <c r="Y1265" i="13" s="1"/>
  <c r="X1265" i="13"/>
  <c r="W1266" i="13"/>
  <c r="W1267" i="13"/>
  <c r="X1267" i="13"/>
  <c r="Y1267" i="13" s="1"/>
  <c r="W1268" i="13"/>
  <c r="X1268" i="13" s="1"/>
  <c r="Y1268" i="13" s="1"/>
  <c r="W1269" i="13"/>
  <c r="Y1269" i="13" s="1"/>
  <c r="X1269" i="13"/>
  <c r="W1270" i="13"/>
  <c r="W1271" i="13"/>
  <c r="X1271" i="13"/>
  <c r="Y1271" i="13" s="1"/>
  <c r="W1272" i="13"/>
  <c r="X1272" i="13" s="1"/>
  <c r="Y1272" i="13" s="1"/>
  <c r="W1273" i="13"/>
  <c r="Y1273" i="13" s="1"/>
  <c r="X1273" i="13"/>
  <c r="W1274" i="13"/>
  <c r="W1275" i="13"/>
  <c r="X1275" i="13"/>
  <c r="Y1275" i="13" s="1"/>
  <c r="W1276" i="13"/>
  <c r="X1276" i="13" s="1"/>
  <c r="Y1276" i="13" s="1"/>
  <c r="W1277" i="13"/>
  <c r="Y1277" i="13" s="1"/>
  <c r="X1277" i="13"/>
  <c r="W1278" i="13"/>
  <c r="W1279" i="13"/>
  <c r="X1279" i="13"/>
  <c r="Y1279" i="13" s="1"/>
  <c r="W1280" i="13"/>
  <c r="X1280" i="13" s="1"/>
  <c r="Y1280" i="13" s="1"/>
  <c r="W1281" i="13"/>
  <c r="Y1281" i="13" s="1"/>
  <c r="X1281" i="13"/>
  <c r="W1282" i="13"/>
  <c r="W1283" i="13"/>
  <c r="X1283" i="13"/>
  <c r="Y1283" i="13" s="1"/>
  <c r="W1284" i="13"/>
  <c r="X1284" i="13" s="1"/>
  <c r="Y1284" i="13" s="1"/>
  <c r="W1285" i="13"/>
  <c r="Y1285" i="13" s="1"/>
  <c r="X1285" i="13"/>
  <c r="W1286" i="13"/>
  <c r="W1287" i="13"/>
  <c r="X1287" i="13"/>
  <c r="Y1287" i="13" s="1"/>
  <c r="W1288" i="13"/>
  <c r="X1288" i="13" s="1"/>
  <c r="Y1288" i="13" s="1"/>
  <c r="W1289" i="13"/>
  <c r="Y1289" i="13" s="1"/>
  <c r="X1289" i="13"/>
  <c r="W1290" i="13"/>
  <c r="W1291" i="13"/>
  <c r="X1291" i="13"/>
  <c r="Y1291" i="13" s="1"/>
  <c r="W1292" i="13"/>
  <c r="X1292" i="13" s="1"/>
  <c r="Y1292" i="13" s="1"/>
  <c r="W1293" i="13"/>
  <c r="Y1293" i="13" s="1"/>
  <c r="X1293" i="13"/>
  <c r="W1294" i="13"/>
  <c r="W1295" i="13"/>
  <c r="X1295" i="13"/>
  <c r="Y1295" i="13" s="1"/>
  <c r="W1296" i="13"/>
  <c r="X1296" i="13" s="1"/>
  <c r="Y1296" i="13" s="1"/>
  <c r="W1297" i="13"/>
  <c r="Y1297" i="13" s="1"/>
  <c r="X1297" i="13"/>
  <c r="W1298" i="13"/>
  <c r="W1299" i="13"/>
  <c r="X1299" i="13"/>
  <c r="Y1299" i="13" s="1"/>
  <c r="W1300" i="13"/>
  <c r="X1300" i="13" s="1"/>
  <c r="Y1300" i="13" s="1"/>
  <c r="W1301" i="13"/>
  <c r="Y1301" i="13" s="1"/>
  <c r="X1301" i="13"/>
  <c r="W1302" i="13"/>
  <c r="W1303" i="13"/>
  <c r="X1303" i="13"/>
  <c r="Y1303" i="13" s="1"/>
  <c r="W1304" i="13"/>
  <c r="X1304" i="13" s="1"/>
  <c r="Y1304" i="13" s="1"/>
  <c r="W1305" i="13"/>
  <c r="Y1305" i="13" s="1"/>
  <c r="X1305" i="13"/>
  <c r="W1306" i="13"/>
  <c r="W1307" i="13"/>
  <c r="X1307" i="13"/>
  <c r="Y1307" i="13" s="1"/>
  <c r="W1308" i="13"/>
  <c r="X1308" i="13" s="1"/>
  <c r="Y1308" i="13" s="1"/>
  <c r="W1309" i="13"/>
  <c r="Y1309" i="13" s="1"/>
  <c r="X1309" i="13"/>
  <c r="W1310" i="13"/>
  <c r="W1311" i="13"/>
  <c r="X1311" i="13"/>
  <c r="Y1311" i="13" s="1"/>
  <c r="W1312" i="13"/>
  <c r="X1312" i="13" s="1"/>
  <c r="Y1312" i="13" s="1"/>
  <c r="W1313" i="13"/>
  <c r="Y1313" i="13" s="1"/>
  <c r="X1313" i="13"/>
  <c r="W1314" i="13"/>
  <c r="W1315" i="13"/>
  <c r="X1315" i="13"/>
  <c r="Y1315" i="13" s="1"/>
  <c r="W1316" i="13"/>
  <c r="X1316" i="13" s="1"/>
  <c r="Y1316" i="13" s="1"/>
  <c r="W1317" i="13"/>
  <c r="Y1317" i="13" s="1"/>
  <c r="X1317" i="13"/>
  <c r="W1318" i="13"/>
  <c r="W1319" i="13"/>
  <c r="X1319" i="13"/>
  <c r="Y1319" i="13" s="1"/>
  <c r="W1320" i="13"/>
  <c r="X1320" i="13" s="1"/>
  <c r="Y1320" i="13" s="1"/>
  <c r="W1321" i="13"/>
  <c r="Y1321" i="13" s="1"/>
  <c r="X1321" i="13"/>
  <c r="W1322" i="13"/>
  <c r="W1323" i="13"/>
  <c r="X1323" i="13"/>
  <c r="Y1323" i="13" s="1"/>
  <c r="W1324" i="13"/>
  <c r="X1324" i="13" s="1"/>
  <c r="Y1324" i="13" s="1"/>
  <c r="W1325" i="13"/>
  <c r="Y1325" i="13" s="1"/>
  <c r="X1325" i="13"/>
  <c r="W1326" i="13"/>
  <c r="W1327" i="13"/>
  <c r="X1327" i="13"/>
  <c r="Y1327" i="13" s="1"/>
  <c r="W1328" i="13"/>
  <c r="X1328" i="13" s="1"/>
  <c r="Y1328" i="13" s="1"/>
  <c r="W1329" i="13"/>
  <c r="Y1329" i="13" s="1"/>
  <c r="X1329" i="13"/>
  <c r="W1330" i="13"/>
  <c r="W1331" i="13"/>
  <c r="X1331" i="13"/>
  <c r="Y1331" i="13" s="1"/>
  <c r="W1332" i="13"/>
  <c r="X1332" i="13" s="1"/>
  <c r="Y1332" i="13" s="1"/>
  <c r="W1333" i="13"/>
  <c r="Y1333" i="13" s="1"/>
  <c r="X1333" i="13"/>
  <c r="W1334" i="13"/>
  <c r="W1335" i="13"/>
  <c r="X1335" i="13"/>
  <c r="Y1335" i="13" s="1"/>
  <c r="W1336" i="13"/>
  <c r="X1336" i="13" s="1"/>
  <c r="Y1336" i="13" s="1"/>
  <c r="W1337" i="13"/>
  <c r="Y1337" i="13" s="1"/>
  <c r="X1337" i="13"/>
  <c r="W1338" i="13"/>
  <c r="W1339" i="13"/>
  <c r="X1339" i="13"/>
  <c r="Y1339" i="13" s="1"/>
  <c r="W1340" i="13"/>
  <c r="X1340" i="13" s="1"/>
  <c r="Y1340" i="13" s="1"/>
  <c r="W1341" i="13"/>
  <c r="Y1341" i="13" s="1"/>
  <c r="X1341" i="13"/>
  <c r="W1342" i="13"/>
  <c r="W1343" i="13"/>
  <c r="X1343" i="13"/>
  <c r="Y1343" i="13" s="1"/>
  <c r="W1344" i="13"/>
  <c r="X1344" i="13" s="1"/>
  <c r="Y1344" i="13" s="1"/>
  <c r="W1345" i="13"/>
  <c r="Y1345" i="13" s="1"/>
  <c r="X1345" i="13"/>
  <c r="W1346" i="13"/>
  <c r="W1347" i="13"/>
  <c r="X1347" i="13"/>
  <c r="Y1347" i="13" s="1"/>
  <c r="W1348" i="13"/>
  <c r="X1348" i="13" s="1"/>
  <c r="Y1348" i="13" s="1"/>
  <c r="W1349" i="13"/>
  <c r="Y1349" i="13" s="1"/>
  <c r="X1349" i="13"/>
  <c r="W1350" i="13"/>
  <c r="W1351" i="13"/>
  <c r="X1351" i="13"/>
  <c r="Y1351" i="13" s="1"/>
  <c r="W1352" i="13"/>
  <c r="X1352" i="13" s="1"/>
  <c r="Y1352" i="13" s="1"/>
  <c r="W1353" i="13"/>
  <c r="Y1353" i="13" s="1"/>
  <c r="X1353" i="13"/>
  <c r="W1354" i="13"/>
  <c r="W1355" i="13"/>
  <c r="X1355" i="13"/>
  <c r="Y1355" i="13" s="1"/>
  <c r="W1356" i="13"/>
  <c r="X1356" i="13" s="1"/>
  <c r="Y1356" i="13" s="1"/>
  <c r="W1357" i="13"/>
  <c r="Y1357" i="13" s="1"/>
  <c r="X1357" i="13"/>
  <c r="W1358" i="13"/>
  <c r="W1359" i="13"/>
  <c r="X1359" i="13"/>
  <c r="Y1359" i="13" s="1"/>
  <c r="W1360" i="13"/>
  <c r="X1360" i="13" s="1"/>
  <c r="Y1360" i="13" s="1"/>
  <c r="W1361" i="13"/>
  <c r="Y1361" i="13" s="1"/>
  <c r="X1361" i="13"/>
  <c r="W1362" i="13"/>
  <c r="W1363" i="13"/>
  <c r="X1363" i="13"/>
  <c r="Y1363" i="13" s="1"/>
  <c r="W1364" i="13"/>
  <c r="X1364" i="13" s="1"/>
  <c r="Y1364" i="13" s="1"/>
  <c r="W1365" i="13"/>
  <c r="Y1365" i="13" s="1"/>
  <c r="X1365" i="13"/>
  <c r="W1366" i="13"/>
  <c r="W1367" i="13"/>
  <c r="X1367" i="13"/>
  <c r="Y1367" i="13" s="1"/>
  <c r="W1368" i="13"/>
  <c r="X1368" i="13" s="1"/>
  <c r="Y1368" i="13" s="1"/>
  <c r="W1369" i="13"/>
  <c r="Y1369" i="13" s="1"/>
  <c r="X1369" i="13"/>
  <c r="W1370" i="13"/>
  <c r="W1371" i="13"/>
  <c r="X1371" i="13"/>
  <c r="Y1371" i="13" s="1"/>
  <c r="W1372" i="13"/>
  <c r="X1372" i="13" s="1"/>
  <c r="Y1372" i="13" s="1"/>
  <c r="W1373" i="13"/>
  <c r="Y1373" i="13" s="1"/>
  <c r="X1373" i="13"/>
  <c r="W1374" i="13"/>
  <c r="W1375" i="13"/>
  <c r="X1375" i="13"/>
  <c r="Y1375" i="13" s="1"/>
  <c r="W1376" i="13"/>
  <c r="X1376" i="13" s="1"/>
  <c r="Y1376" i="13" s="1"/>
  <c r="W1377" i="13"/>
  <c r="Y1377" i="13" s="1"/>
  <c r="X1377" i="13"/>
  <c r="W1378" i="13"/>
  <c r="W1379" i="13"/>
  <c r="X1379" i="13"/>
  <c r="Y1379" i="13" s="1"/>
  <c r="W1380" i="13"/>
  <c r="X1380" i="13" s="1"/>
  <c r="Y1380" i="13" s="1"/>
  <c r="W1381" i="13"/>
  <c r="Y1381" i="13" s="1"/>
  <c r="X1381" i="13"/>
  <c r="W1382" i="13"/>
  <c r="W1383" i="13"/>
  <c r="X1383" i="13"/>
  <c r="Y1383" i="13" s="1"/>
  <c r="W1384" i="13"/>
  <c r="X1384" i="13" s="1"/>
  <c r="Y1384" i="13" s="1"/>
  <c r="W1385" i="13"/>
  <c r="Y1385" i="13" s="1"/>
  <c r="X1385" i="13"/>
  <c r="W1386" i="13"/>
  <c r="W1387" i="13"/>
  <c r="X1387" i="13"/>
  <c r="Y1387" i="13" s="1"/>
  <c r="W1388" i="13"/>
  <c r="X1388" i="13" s="1"/>
  <c r="Y1388" i="13" s="1"/>
  <c r="W1389" i="13"/>
  <c r="Y1389" i="13" s="1"/>
  <c r="X1389" i="13"/>
  <c r="W1390" i="13"/>
  <c r="W1391" i="13"/>
  <c r="X1391" i="13"/>
  <c r="Y1391" i="13" s="1"/>
  <c r="W1392" i="13"/>
  <c r="X1392" i="13" s="1"/>
  <c r="Y1392" i="13" s="1"/>
  <c r="W1393" i="13"/>
  <c r="Y1393" i="13" s="1"/>
  <c r="X1393" i="13"/>
  <c r="W1394" i="13"/>
  <c r="W1395" i="13"/>
  <c r="X1395" i="13"/>
  <c r="Y1395" i="13" s="1"/>
  <c r="W1396" i="13"/>
  <c r="X1396" i="13" s="1"/>
  <c r="Y1396" i="13" s="1"/>
  <c r="W1397" i="13"/>
  <c r="Y1397" i="13" s="1"/>
  <c r="X1397" i="13"/>
  <c r="W1398" i="13"/>
  <c r="W1399" i="13"/>
  <c r="X1399" i="13"/>
  <c r="Y1399" i="13" s="1"/>
  <c r="W1400" i="13"/>
  <c r="X1400" i="13" s="1"/>
  <c r="Y1400" i="13" s="1"/>
  <c r="W1401" i="13"/>
  <c r="Y1401" i="13" s="1"/>
  <c r="X1401" i="13"/>
  <c r="W1402" i="13"/>
  <c r="W1403" i="13"/>
  <c r="X1403" i="13"/>
  <c r="Y1403" i="13" s="1"/>
  <c r="W1404" i="13"/>
  <c r="X1404" i="13" s="1"/>
  <c r="Y1404" i="13" s="1"/>
  <c r="W1405" i="13"/>
  <c r="Y1405" i="13" s="1"/>
  <c r="X1405" i="13"/>
  <c r="W1406" i="13"/>
  <c r="W1407" i="13"/>
  <c r="X1407" i="13"/>
  <c r="Y1407" i="13" s="1"/>
  <c r="W1408" i="13"/>
  <c r="X1408" i="13" s="1"/>
  <c r="Y1408" i="13" s="1"/>
  <c r="W1409" i="13"/>
  <c r="Y1409" i="13" s="1"/>
  <c r="X1409" i="13"/>
  <c r="W1410" i="13"/>
  <c r="W1411" i="13"/>
  <c r="X1411" i="13"/>
  <c r="Y1411" i="13" s="1"/>
  <c r="W1412" i="13"/>
  <c r="X1412" i="13" s="1"/>
  <c r="Y1412" i="13" s="1"/>
  <c r="W1413" i="13"/>
  <c r="Y1413" i="13" s="1"/>
  <c r="X1413" i="13"/>
  <c r="W1414" i="13"/>
  <c r="W1415" i="13"/>
  <c r="X1415" i="13"/>
  <c r="Y1415" i="13" s="1"/>
  <c r="W1416" i="13"/>
  <c r="X1416" i="13" s="1"/>
  <c r="Y1416" i="13" s="1"/>
  <c r="W1417" i="13"/>
  <c r="Y1417" i="13" s="1"/>
  <c r="X1417" i="13"/>
  <c r="W1418" i="13"/>
  <c r="W1419" i="13"/>
  <c r="X1419" i="13"/>
  <c r="Y1419" i="13" s="1"/>
  <c r="W1420" i="13"/>
  <c r="X1420" i="13" s="1"/>
  <c r="Y1420" i="13" s="1"/>
  <c r="W1421" i="13"/>
  <c r="Y1421" i="13" s="1"/>
  <c r="X1421" i="13"/>
  <c r="W1422" i="13"/>
  <c r="W1423" i="13"/>
  <c r="X1423" i="13"/>
  <c r="Y1423" i="13" s="1"/>
  <c r="W1424" i="13"/>
  <c r="X1424" i="13" s="1"/>
  <c r="Y1424" i="13" s="1"/>
  <c r="W1425" i="13"/>
  <c r="Y1425" i="13" s="1"/>
  <c r="X1425" i="13"/>
  <c r="W1426" i="13"/>
  <c r="W1427" i="13"/>
  <c r="X1427" i="13"/>
  <c r="Y1427" i="13" s="1"/>
  <c r="W1428" i="13"/>
  <c r="X1428" i="13" s="1"/>
  <c r="Y1428" i="13" s="1"/>
  <c r="W1429" i="13"/>
  <c r="Y1429" i="13" s="1"/>
  <c r="X1429" i="13"/>
  <c r="W1430" i="13"/>
  <c r="W1431" i="13"/>
  <c r="X1431" i="13"/>
  <c r="Y1431" i="13" s="1"/>
  <c r="W1432" i="13"/>
  <c r="X1432" i="13" s="1"/>
  <c r="Y1432" i="13" s="1"/>
  <c r="W1433" i="13"/>
  <c r="Y1433" i="13" s="1"/>
  <c r="X1433" i="13"/>
  <c r="W1434" i="13"/>
  <c r="W1435" i="13"/>
  <c r="X1435" i="13"/>
  <c r="Y1435" i="13" s="1"/>
  <c r="W1436" i="13"/>
  <c r="X1436" i="13" s="1"/>
  <c r="Y1436" i="13" s="1"/>
  <c r="W1437" i="13"/>
  <c r="Y1437" i="13" s="1"/>
  <c r="X1437" i="13"/>
  <c r="W1438" i="13"/>
  <c r="W1439" i="13"/>
  <c r="X1439" i="13"/>
  <c r="Y1439" i="13" s="1"/>
  <c r="W1440" i="13"/>
  <c r="X1440" i="13" s="1"/>
  <c r="Y1440" i="13" s="1"/>
  <c r="W1441" i="13"/>
  <c r="Y1441" i="13" s="1"/>
  <c r="X1441" i="13"/>
  <c r="W1442" i="13"/>
  <c r="W1443" i="13"/>
  <c r="X1443" i="13"/>
  <c r="Y1443" i="13" s="1"/>
  <c r="W1444" i="13"/>
  <c r="X1444" i="13" s="1"/>
  <c r="Y1444" i="13" s="1"/>
  <c r="W1445" i="13"/>
  <c r="Y1445" i="13" s="1"/>
  <c r="X1445" i="13"/>
  <c r="W1446" i="13"/>
  <c r="W1447" i="13"/>
  <c r="X1447" i="13"/>
  <c r="Y1447" i="13" s="1"/>
  <c r="W1448" i="13"/>
  <c r="X1448" i="13" s="1"/>
  <c r="Y1448" i="13" s="1"/>
  <c r="W1449" i="13"/>
  <c r="Y1449" i="13" s="1"/>
  <c r="X1449" i="13"/>
  <c r="W1450" i="13"/>
  <c r="W1451" i="13"/>
  <c r="X1451" i="13"/>
  <c r="Y1451" i="13" s="1"/>
  <c r="W1452" i="13"/>
  <c r="X1452" i="13" s="1"/>
  <c r="Y1452" i="13" s="1"/>
  <c r="W1453" i="13"/>
  <c r="Y1453" i="13" s="1"/>
  <c r="X1453" i="13"/>
  <c r="W1454" i="13"/>
  <c r="W1455" i="13"/>
  <c r="X1455" i="13"/>
  <c r="Y1455" i="13" s="1"/>
  <c r="W1456" i="13"/>
  <c r="X1456" i="13" s="1"/>
  <c r="Y1456" i="13" s="1"/>
  <c r="W1457" i="13"/>
  <c r="Y1457" i="13" s="1"/>
  <c r="X1457" i="13"/>
  <c r="W1458" i="13"/>
  <c r="W1459" i="13"/>
  <c r="X1459" i="13"/>
  <c r="Y1459" i="13" s="1"/>
  <c r="W1460" i="13"/>
  <c r="X1460" i="13" s="1"/>
  <c r="Y1460" i="13" s="1"/>
  <c r="W1461" i="13"/>
  <c r="Y1461" i="13" s="1"/>
  <c r="X1461" i="13"/>
  <c r="W1462" i="13"/>
  <c r="W1463" i="13"/>
  <c r="X1463" i="13"/>
  <c r="Y1463" i="13" s="1"/>
  <c r="W1464" i="13"/>
  <c r="X1464" i="13" s="1"/>
  <c r="Y1464" i="13" s="1"/>
  <c r="W1465" i="13"/>
  <c r="Y1465" i="13" s="1"/>
  <c r="X1465" i="13"/>
  <c r="W1466" i="13"/>
  <c r="W1467" i="13"/>
  <c r="X1467" i="13"/>
  <c r="Y1467" i="13" s="1"/>
  <c r="W1468" i="13"/>
  <c r="X1468" i="13" s="1"/>
  <c r="Y1468" i="13" s="1"/>
  <c r="W1469" i="13"/>
  <c r="Y1469" i="13" s="1"/>
  <c r="X1469" i="13"/>
  <c r="W1470" i="13"/>
  <c r="W1471" i="13"/>
  <c r="X1471" i="13"/>
  <c r="Y1471" i="13" s="1"/>
  <c r="W1472" i="13"/>
  <c r="X1472" i="13" s="1"/>
  <c r="Y1472" i="13" s="1"/>
  <c r="W1473" i="13"/>
  <c r="Y1473" i="13" s="1"/>
  <c r="X1473" i="13"/>
  <c r="W1474" i="13"/>
  <c r="W1475" i="13"/>
  <c r="X1475" i="13"/>
  <c r="Y1475" i="13" s="1"/>
  <c r="W1476" i="13"/>
  <c r="X1476" i="13" s="1"/>
  <c r="Y1476" i="13" s="1"/>
  <c r="W1477" i="13"/>
  <c r="Y1477" i="13" s="1"/>
  <c r="X1477" i="13"/>
  <c r="W1478" i="13"/>
  <c r="W1479" i="13"/>
  <c r="X1479" i="13"/>
  <c r="Y1479" i="13" s="1"/>
  <c r="W1480" i="13"/>
  <c r="X1480" i="13" s="1"/>
  <c r="Y1480" i="13" s="1"/>
  <c r="W1481" i="13"/>
  <c r="Y1481" i="13" s="1"/>
  <c r="X1481" i="13"/>
  <c r="W1482" i="13"/>
  <c r="W1483" i="13"/>
  <c r="X1483" i="13"/>
  <c r="Y1483" i="13" s="1"/>
  <c r="W1484" i="13"/>
  <c r="X1484" i="13" s="1"/>
  <c r="Y1484" i="13" s="1"/>
  <c r="W1485" i="13"/>
  <c r="Y1485" i="13" s="1"/>
  <c r="X1485" i="13"/>
  <c r="W1486" i="13"/>
  <c r="W1487" i="13"/>
  <c r="X1487" i="13"/>
  <c r="Y1487" i="13" s="1"/>
  <c r="W1488" i="13"/>
  <c r="X1488" i="13" s="1"/>
  <c r="Y1488" i="13" s="1"/>
  <c r="W1489" i="13"/>
  <c r="Y1489" i="13" s="1"/>
  <c r="X1489" i="13"/>
  <c r="W1490" i="13"/>
  <c r="W1491" i="13"/>
  <c r="X1491" i="13"/>
  <c r="Y1491" i="13" s="1"/>
  <c r="W1492" i="13"/>
  <c r="X1492" i="13" s="1"/>
  <c r="Y1492" i="13" s="1"/>
  <c r="W1493" i="13"/>
  <c r="Y1493" i="13" s="1"/>
  <c r="X1493" i="13"/>
  <c r="W1494" i="13"/>
  <c r="W1495" i="13"/>
  <c r="X1495" i="13"/>
  <c r="Y1495" i="13" s="1"/>
  <c r="W1496" i="13"/>
  <c r="X1496" i="13" s="1"/>
  <c r="Y1496" i="13" s="1"/>
  <c r="W1497" i="13"/>
  <c r="Y1497" i="13" s="1"/>
  <c r="X1497" i="13"/>
  <c r="W1498" i="13"/>
  <c r="W1499" i="13"/>
  <c r="X1499" i="13"/>
  <c r="Y1499" i="13" s="1"/>
  <c r="W1500" i="13"/>
  <c r="X1500" i="13" s="1"/>
  <c r="Y1500" i="13" s="1"/>
  <c r="W1501" i="13"/>
  <c r="Y1501" i="13" s="1"/>
  <c r="X1501" i="13"/>
  <c r="W1502" i="13"/>
  <c r="W1503" i="13"/>
  <c r="X1503" i="13"/>
  <c r="Y1503" i="13" s="1"/>
  <c r="W1504" i="13"/>
  <c r="X1504" i="13" s="1"/>
  <c r="Y1504" i="13" s="1"/>
  <c r="W1505" i="13"/>
  <c r="Y1505" i="13" s="1"/>
  <c r="X1505" i="13"/>
  <c r="W1506" i="13"/>
  <c r="W1507" i="13"/>
  <c r="X1507" i="13"/>
  <c r="Y1507" i="13" s="1"/>
  <c r="W1508" i="13"/>
  <c r="X1508" i="13" s="1"/>
  <c r="Y1508" i="13" s="1"/>
  <c r="W1509" i="13"/>
  <c r="Y1509" i="13" s="1"/>
  <c r="X1509" i="13"/>
  <c r="W1510" i="13"/>
  <c r="W1511" i="13"/>
  <c r="X1511" i="13"/>
  <c r="Y1511" i="13" s="1"/>
  <c r="W1512" i="13"/>
  <c r="X1512" i="13" s="1"/>
  <c r="Y1512" i="13" s="1"/>
  <c r="W1513" i="13"/>
  <c r="Y1513" i="13" s="1"/>
  <c r="X1513" i="13"/>
  <c r="W1514" i="13"/>
  <c r="W1515" i="13"/>
  <c r="X1515" i="13"/>
  <c r="Y1515" i="13" s="1"/>
  <c r="W1516" i="13"/>
  <c r="X1516" i="13" s="1"/>
  <c r="Y1516" i="13" s="1"/>
  <c r="W1517" i="13"/>
  <c r="Y1517" i="13" s="1"/>
  <c r="X1517" i="13"/>
  <c r="W1518" i="13"/>
  <c r="W1519" i="13"/>
  <c r="X1519" i="13"/>
  <c r="Y1519" i="13" s="1"/>
  <c r="W1520" i="13"/>
  <c r="X1520" i="13" s="1"/>
  <c r="Y1520" i="13" s="1"/>
  <c r="W1521" i="13"/>
  <c r="Y1521" i="13" s="1"/>
  <c r="X1521" i="13"/>
  <c r="W1522" i="13"/>
  <c r="W1523" i="13"/>
  <c r="X1523" i="13"/>
  <c r="Y1523" i="13" s="1"/>
  <c r="W1524" i="13"/>
  <c r="X1524" i="13" s="1"/>
  <c r="Y1524" i="13" s="1"/>
  <c r="W1525" i="13"/>
  <c r="Y1525" i="13" s="1"/>
  <c r="X1525" i="13"/>
  <c r="W1526" i="13"/>
  <c r="W1527" i="13"/>
  <c r="X1527" i="13"/>
  <c r="Y1527" i="13" s="1"/>
  <c r="W1528" i="13"/>
  <c r="X1528" i="13" s="1"/>
  <c r="Y1528" i="13" s="1"/>
  <c r="W1529" i="13"/>
  <c r="Y1529" i="13" s="1"/>
  <c r="X1529" i="13"/>
  <c r="W1530" i="13"/>
  <c r="W1531" i="13"/>
  <c r="X1531" i="13"/>
  <c r="Y1531" i="13" s="1"/>
  <c r="W1532" i="13"/>
  <c r="X1532" i="13" s="1"/>
  <c r="Y1532" i="13" s="1"/>
  <c r="W1533" i="13"/>
  <c r="Y1533" i="13" s="1"/>
  <c r="X1533" i="13"/>
  <c r="W1534" i="13"/>
  <c r="W1535" i="13"/>
  <c r="X1535" i="13"/>
  <c r="Y1535" i="13" s="1"/>
  <c r="W1536" i="13"/>
  <c r="X1536" i="13" s="1"/>
  <c r="Y1536" i="13" s="1"/>
  <c r="W1537" i="13"/>
  <c r="Y1537" i="13" s="1"/>
  <c r="X1537" i="13"/>
  <c r="W1538" i="13"/>
  <c r="W1539" i="13"/>
  <c r="X1539" i="13"/>
  <c r="Y1539" i="13" s="1"/>
  <c r="W1540" i="13"/>
  <c r="X1540" i="13" s="1"/>
  <c r="Y1540" i="13" s="1"/>
  <c r="W1541" i="13"/>
  <c r="Y1541" i="13" s="1"/>
  <c r="X1541" i="13"/>
  <c r="W1542" i="13"/>
  <c r="W1543" i="13"/>
  <c r="X1543" i="13"/>
  <c r="Y1543" i="13" s="1"/>
  <c r="W1544" i="13"/>
  <c r="X1544" i="13" s="1"/>
  <c r="Y1544" i="13" s="1"/>
  <c r="W1545" i="13"/>
  <c r="Y1545" i="13" s="1"/>
  <c r="X1545" i="13"/>
  <c r="W1546" i="13"/>
  <c r="W1547" i="13"/>
  <c r="X1547" i="13"/>
  <c r="Y1547" i="13" s="1"/>
  <c r="W1548" i="13"/>
  <c r="X1548" i="13" s="1"/>
  <c r="Y1548" i="13" s="1"/>
  <c r="W1549" i="13"/>
  <c r="X1549" i="13" s="1"/>
  <c r="W1550" i="13"/>
  <c r="Y1550" i="13" s="1"/>
  <c r="X1550" i="13"/>
  <c r="W1551" i="13"/>
  <c r="X1551" i="13"/>
  <c r="Y1551" i="13"/>
  <c r="W1552" i="13"/>
  <c r="X1552" i="13" s="1"/>
  <c r="Y1552" i="13" s="1"/>
  <c r="W1553" i="13"/>
  <c r="X1553" i="13" s="1"/>
  <c r="W1554" i="13"/>
  <c r="Y1554" i="13" s="1"/>
  <c r="X1554" i="13"/>
  <c r="W1555" i="13"/>
  <c r="X1555" i="13"/>
  <c r="Y1555" i="13"/>
  <c r="W1556" i="13"/>
  <c r="X1556" i="13" s="1"/>
  <c r="Y1556" i="13" s="1"/>
  <c r="W1557" i="13"/>
  <c r="X1557" i="13" s="1"/>
  <c r="W1558" i="13"/>
  <c r="Y1558" i="13" s="1"/>
  <c r="X1558" i="13"/>
  <c r="W1559" i="13"/>
  <c r="X1559" i="13"/>
  <c r="Y1559" i="13"/>
  <c r="W1560" i="13"/>
  <c r="X1560" i="13" s="1"/>
  <c r="Y1560" i="13" s="1"/>
  <c r="W1561" i="13"/>
  <c r="X1561" i="13" s="1"/>
  <c r="W1562" i="13"/>
  <c r="Y1562" i="13" s="1"/>
  <c r="X1562" i="13"/>
  <c r="W1563" i="13"/>
  <c r="X1563" i="13"/>
  <c r="Y1563" i="13"/>
  <c r="W1564" i="13"/>
  <c r="X1564" i="13" s="1"/>
  <c r="Y1564" i="13" s="1"/>
  <c r="W1565" i="13"/>
  <c r="X1565" i="13" s="1"/>
  <c r="W1566" i="13"/>
  <c r="Y1566" i="13" s="1"/>
  <c r="X1566" i="13"/>
  <c r="W1567" i="13"/>
  <c r="X1567" i="13"/>
  <c r="Y1567" i="13"/>
  <c r="W1568" i="13"/>
  <c r="X1568" i="13" s="1"/>
  <c r="Y1568" i="13" s="1"/>
  <c r="W1569" i="13"/>
  <c r="X1569" i="13" s="1"/>
  <c r="W1570" i="13"/>
  <c r="Y1570" i="13" s="1"/>
  <c r="X1570" i="13"/>
  <c r="W1571" i="13"/>
  <c r="X1571" i="13"/>
  <c r="Y1571" i="13"/>
  <c r="W1572" i="13"/>
  <c r="X1572" i="13" s="1"/>
  <c r="Y1572" i="13" s="1"/>
  <c r="W1573" i="13"/>
  <c r="X1573" i="13" s="1"/>
  <c r="W1574" i="13"/>
  <c r="Y1574" i="13" s="1"/>
  <c r="X1574" i="13"/>
  <c r="W1575" i="13"/>
  <c r="X1575" i="13"/>
  <c r="Y1575" i="13"/>
  <c r="W1576" i="13"/>
  <c r="X1576" i="13" s="1"/>
  <c r="Y1576" i="13" s="1"/>
  <c r="W1577" i="13"/>
  <c r="X1577" i="13" s="1"/>
  <c r="W1578" i="13"/>
  <c r="Y1578" i="13" s="1"/>
  <c r="X1578" i="13"/>
  <c r="W1579" i="13"/>
  <c r="X1579" i="13"/>
  <c r="Y1579" i="13"/>
  <c r="W1580" i="13"/>
  <c r="X1580" i="13" s="1"/>
  <c r="Y1580" i="13" s="1"/>
  <c r="W1581" i="13"/>
  <c r="X1581" i="13" s="1"/>
  <c r="W1582" i="13"/>
  <c r="Y1582" i="13" s="1"/>
  <c r="X1582" i="13"/>
  <c r="W1583" i="13"/>
  <c r="X1583" i="13"/>
  <c r="Y1583" i="13"/>
  <c r="W1584" i="13"/>
  <c r="X1584" i="13" s="1"/>
  <c r="Y1584" i="13" s="1"/>
  <c r="W1585" i="13"/>
  <c r="X1585" i="13" s="1"/>
  <c r="W1586" i="13"/>
  <c r="Y1586" i="13" s="1"/>
  <c r="X1586" i="13"/>
  <c r="W1587" i="13"/>
  <c r="X1587" i="13"/>
  <c r="Y1587" i="13"/>
  <c r="W1588" i="13"/>
  <c r="X1588" i="13" s="1"/>
  <c r="Y1588" i="13" s="1"/>
  <c r="W1589" i="13"/>
  <c r="X1589" i="13" s="1"/>
  <c r="W1590" i="13"/>
  <c r="Y1590" i="13" s="1"/>
  <c r="X1590" i="13"/>
  <c r="W1591" i="13"/>
  <c r="X1591" i="13"/>
  <c r="Y1591" i="13"/>
  <c r="W1592" i="13"/>
  <c r="X1592" i="13" s="1"/>
  <c r="Y1592" i="13" s="1"/>
  <c r="W1593" i="13"/>
  <c r="X1593" i="13" s="1"/>
  <c r="W1594" i="13"/>
  <c r="Y1594" i="13" s="1"/>
  <c r="X1594" i="13"/>
  <c r="W1595" i="13"/>
  <c r="X1595" i="13"/>
  <c r="Y1595" i="13"/>
  <c r="W1596" i="13"/>
  <c r="X1596" i="13" s="1"/>
  <c r="Y1596" i="13" s="1"/>
  <c r="W1597" i="13"/>
  <c r="X1597" i="13" s="1"/>
  <c r="W1598" i="13"/>
  <c r="Y1598" i="13" s="1"/>
  <c r="X1598" i="13"/>
  <c r="W1599" i="13"/>
  <c r="X1599" i="13"/>
  <c r="Y1599" i="13"/>
  <c r="W1600" i="13"/>
  <c r="X1600" i="13" s="1"/>
  <c r="Y1600" i="13" s="1"/>
  <c r="W1601" i="13"/>
  <c r="X1601" i="13" s="1"/>
  <c r="W1602" i="13"/>
  <c r="Y1602" i="13" s="1"/>
  <c r="X1602" i="13"/>
  <c r="W1603" i="13"/>
  <c r="X1603" i="13"/>
  <c r="Y1603" i="13"/>
  <c r="W1604" i="13"/>
  <c r="X1604" i="13" s="1"/>
  <c r="Y1604" i="13" s="1"/>
  <c r="W1605" i="13"/>
  <c r="X1605" i="13" s="1"/>
  <c r="W1606" i="13"/>
  <c r="Y1606" i="13" s="1"/>
  <c r="X1606" i="13"/>
  <c r="W1607" i="13"/>
  <c r="X1607" i="13"/>
  <c r="Y1607" i="13"/>
  <c r="W1608" i="13"/>
  <c r="X1608" i="13" s="1"/>
  <c r="Y1608" i="13" s="1"/>
  <c r="W1609" i="13"/>
  <c r="X1609" i="13" s="1"/>
  <c r="W1610" i="13"/>
  <c r="Y1610" i="13" s="1"/>
  <c r="X1610" i="13"/>
  <c r="W1611" i="13"/>
  <c r="X1611" i="13"/>
  <c r="Y1611" i="13"/>
  <c r="W1612" i="13"/>
  <c r="X1612" i="13" s="1"/>
  <c r="Y1612" i="13" s="1"/>
  <c r="W1613" i="13"/>
  <c r="X1613" i="13" s="1"/>
  <c r="W1614" i="13"/>
  <c r="Y1614" i="13" s="1"/>
  <c r="X1614" i="13"/>
  <c r="W1615" i="13"/>
  <c r="X1615" i="13"/>
  <c r="Y1615" i="13"/>
  <c r="W1616" i="13"/>
  <c r="X1616" i="13" s="1"/>
  <c r="Y1616" i="13" s="1"/>
  <c r="W1617" i="13"/>
  <c r="X1617" i="13" s="1"/>
  <c r="W1618" i="13"/>
  <c r="Y1618" i="13" s="1"/>
  <c r="X1618" i="13"/>
  <c r="W1619" i="13"/>
  <c r="X1619" i="13"/>
  <c r="Y1619" i="13"/>
  <c r="W1620" i="13"/>
  <c r="X1620" i="13" s="1"/>
  <c r="Y1620" i="13" s="1"/>
  <c r="W1621" i="13"/>
  <c r="X1621" i="13" s="1"/>
  <c r="W1622" i="13"/>
  <c r="Y1622" i="13" s="1"/>
  <c r="X1622" i="13"/>
  <c r="W1623" i="13"/>
  <c r="X1623" i="13"/>
  <c r="Y1623" i="13"/>
  <c r="W1624" i="13"/>
  <c r="X1624" i="13" s="1"/>
  <c r="Y1624" i="13" s="1"/>
  <c r="W1625" i="13"/>
  <c r="X1625" i="13" s="1"/>
  <c r="W1626" i="13"/>
  <c r="Y1626" i="13" s="1"/>
  <c r="X1626" i="13"/>
  <c r="W1627" i="13"/>
  <c r="X1627" i="13"/>
  <c r="Y1627" i="13"/>
  <c r="W1628" i="13"/>
  <c r="X1628" i="13" s="1"/>
  <c r="Y1628" i="13" s="1"/>
  <c r="W1629" i="13"/>
  <c r="X1629" i="13" s="1"/>
  <c r="W1630" i="13"/>
  <c r="Y1630" i="13" s="1"/>
  <c r="X1630" i="13"/>
  <c r="W1631" i="13"/>
  <c r="X1631" i="13"/>
  <c r="Y1631" i="13"/>
  <c r="W1632" i="13"/>
  <c r="X1632" i="13" s="1"/>
  <c r="Y1632" i="13" s="1"/>
  <c r="W1633" i="13"/>
  <c r="X1633" i="13" s="1"/>
  <c r="W1634" i="13"/>
  <c r="Y1634" i="13" s="1"/>
  <c r="X1634" i="13"/>
  <c r="W1635" i="13"/>
  <c r="X1635" i="13"/>
  <c r="Y1635" i="13"/>
  <c r="W1636" i="13"/>
  <c r="X1636" i="13" s="1"/>
  <c r="Y1636" i="13" s="1"/>
  <c r="W1637" i="13"/>
  <c r="X1637" i="13" s="1"/>
  <c r="W1638" i="13"/>
  <c r="Y1638" i="13" s="1"/>
  <c r="X1638" i="13"/>
  <c r="W1639" i="13"/>
  <c r="X1639" i="13"/>
  <c r="Y1639" i="13"/>
  <c r="W1640" i="13"/>
  <c r="X1640" i="13" s="1"/>
  <c r="Y1640" i="13" s="1"/>
  <c r="W1641" i="13"/>
  <c r="X1641" i="13" s="1"/>
  <c r="W1642" i="13"/>
  <c r="Y1642" i="13" s="1"/>
  <c r="X1642" i="13"/>
  <c r="W1643" i="13"/>
  <c r="X1643" i="13"/>
  <c r="Y1643" i="13"/>
  <c r="W1644" i="13"/>
  <c r="X1644" i="13" s="1"/>
  <c r="Y1644" i="13" s="1"/>
  <c r="W1645" i="13"/>
  <c r="X1645" i="13" s="1"/>
  <c r="W1646" i="13"/>
  <c r="Y1646" i="13" s="1"/>
  <c r="X1646" i="13"/>
  <c r="W1647" i="13"/>
  <c r="X1647" i="13"/>
  <c r="Y1647" i="13"/>
  <c r="W1648" i="13"/>
  <c r="X1648" i="13" s="1"/>
  <c r="Y1648" i="13" s="1"/>
  <c r="W1649" i="13"/>
  <c r="X1649" i="13" s="1"/>
  <c r="W1650" i="13"/>
  <c r="Y1650" i="13" s="1"/>
  <c r="X1650" i="13"/>
  <c r="W1651" i="13"/>
  <c r="X1651" i="13"/>
  <c r="Y1651" i="13"/>
  <c r="W1652" i="13"/>
  <c r="X1652" i="13" s="1"/>
  <c r="Y1652" i="13" s="1"/>
  <c r="W1653" i="13"/>
  <c r="X1653" i="13" s="1"/>
  <c r="W1654" i="13"/>
  <c r="Y1654" i="13" s="1"/>
  <c r="X1654" i="13"/>
  <c r="W1655" i="13"/>
  <c r="X1655" i="13"/>
  <c r="Y1655" i="13"/>
  <c r="W1656" i="13"/>
  <c r="X1656" i="13" s="1"/>
  <c r="Y1656" i="13" s="1"/>
  <c r="W1657" i="13"/>
  <c r="X1657" i="13" s="1"/>
  <c r="W1658" i="13"/>
  <c r="Y1658" i="13" s="1"/>
  <c r="X1658" i="13"/>
  <c r="W1659" i="13"/>
  <c r="X1659" i="13"/>
  <c r="Y1659" i="13"/>
  <c r="W1660" i="13"/>
  <c r="X1660" i="13" s="1"/>
  <c r="Y1660" i="13" s="1"/>
  <c r="W1661" i="13"/>
  <c r="X1661" i="13" s="1"/>
  <c r="W1662" i="13"/>
  <c r="Y1662" i="13" s="1"/>
  <c r="X1662" i="13"/>
  <c r="W1663" i="13"/>
  <c r="X1663" i="13"/>
  <c r="Y1663" i="13"/>
  <c r="W1664" i="13"/>
  <c r="X1664" i="13" s="1"/>
  <c r="Y1664" i="13" s="1"/>
  <c r="W1665" i="13"/>
  <c r="X1665" i="13" s="1"/>
  <c r="W1666" i="13"/>
  <c r="Y1666" i="13" s="1"/>
  <c r="X1666" i="13"/>
  <c r="W1667" i="13"/>
  <c r="X1667" i="13"/>
  <c r="Y1667" i="13"/>
  <c r="W1668" i="13"/>
  <c r="X1668" i="13" s="1"/>
  <c r="Y1668" i="13" s="1"/>
  <c r="W1669" i="13"/>
  <c r="X1669" i="13" s="1"/>
  <c r="W1670" i="13"/>
  <c r="Y1670" i="13" s="1"/>
  <c r="X1670" i="13"/>
  <c r="W1671" i="13"/>
  <c r="X1671" i="13"/>
  <c r="Y1671" i="13"/>
  <c r="W1672" i="13"/>
  <c r="X1672" i="13" s="1"/>
  <c r="Y1672" i="13" s="1"/>
  <c r="W1673" i="13"/>
  <c r="X1673" i="13" s="1"/>
  <c r="W1674" i="13"/>
  <c r="Y1674" i="13" s="1"/>
  <c r="X1674" i="13"/>
  <c r="W1675" i="13"/>
  <c r="X1675" i="13"/>
  <c r="Y1675" i="13"/>
  <c r="W1676" i="13"/>
  <c r="X1676" i="13" s="1"/>
  <c r="Y1676" i="13" s="1"/>
  <c r="W1677" i="13"/>
  <c r="X1677" i="13" s="1"/>
  <c r="W1678" i="13"/>
  <c r="Y1678" i="13" s="1"/>
  <c r="X1678" i="13"/>
  <c r="W1679" i="13"/>
  <c r="X1679" i="13"/>
  <c r="Y1679" i="13"/>
  <c r="W1680" i="13"/>
  <c r="X1680" i="13" s="1"/>
  <c r="Y1680" i="13" s="1"/>
  <c r="W1681" i="13"/>
  <c r="X1681" i="13" s="1"/>
  <c r="W1682" i="13"/>
  <c r="Y1682" i="13" s="1"/>
  <c r="X1682" i="13"/>
  <c r="W1683" i="13"/>
  <c r="X1683" i="13"/>
  <c r="Y1683" i="13"/>
  <c r="W1684" i="13"/>
  <c r="X1684" i="13" s="1"/>
  <c r="Y1684" i="13" s="1"/>
  <c r="W1685" i="13"/>
  <c r="X1685" i="13" s="1"/>
  <c r="W1686" i="13"/>
  <c r="Y1686" i="13" s="1"/>
  <c r="X1686" i="13"/>
  <c r="W1687" i="13"/>
  <c r="X1687" i="13"/>
  <c r="Y1687" i="13"/>
  <c r="W1688" i="13"/>
  <c r="X1688" i="13" s="1"/>
  <c r="Y1688" i="13" s="1"/>
  <c r="W1689" i="13"/>
  <c r="X1689" i="13" s="1"/>
  <c r="W1690" i="13"/>
  <c r="Y1690" i="13" s="1"/>
  <c r="X1690" i="13"/>
  <c r="W1691" i="13"/>
  <c r="X1691" i="13"/>
  <c r="Y1691" i="13"/>
  <c r="W1692" i="13"/>
  <c r="X1692" i="13" s="1"/>
  <c r="Y1692" i="13" s="1"/>
  <c r="W1693" i="13"/>
  <c r="X1693" i="13" s="1"/>
  <c r="W1694" i="13"/>
  <c r="Y1694" i="13" s="1"/>
  <c r="X1694" i="13"/>
  <c r="W1695" i="13"/>
  <c r="X1695" i="13"/>
  <c r="Y1695" i="13"/>
  <c r="W1696" i="13"/>
  <c r="X1696" i="13" s="1"/>
  <c r="Y1696" i="13" s="1"/>
  <c r="W1697" i="13"/>
  <c r="X1697" i="13" s="1"/>
  <c r="W1698" i="13"/>
  <c r="Y1698" i="13" s="1"/>
  <c r="X1698" i="13"/>
  <c r="W1699" i="13"/>
  <c r="X1699" i="13"/>
  <c r="Y1699" i="13"/>
  <c r="W1700" i="13"/>
  <c r="X1700" i="13" s="1"/>
  <c r="Y1700" i="13" s="1"/>
  <c r="W1701" i="13"/>
  <c r="X1701" i="13" s="1"/>
  <c r="W1702" i="13"/>
  <c r="Y1702" i="13" s="1"/>
  <c r="X1702" i="13"/>
  <c r="W1703" i="13"/>
  <c r="X1703" i="13"/>
  <c r="Y1703" i="13"/>
  <c r="W1704" i="13"/>
  <c r="X1704" i="13" s="1"/>
  <c r="Y1704" i="13" s="1"/>
  <c r="W1705" i="13"/>
  <c r="X1705" i="13" s="1"/>
  <c r="W1706" i="13"/>
  <c r="Y1706" i="13" s="1"/>
  <c r="X1706" i="13"/>
  <c r="W1707" i="13"/>
  <c r="X1707" i="13"/>
  <c r="Y1707" i="13"/>
  <c r="W1708" i="13"/>
  <c r="X1708" i="13" s="1"/>
  <c r="Y1708" i="13" s="1"/>
  <c r="W1709" i="13"/>
  <c r="X1709" i="13" s="1"/>
  <c r="W1710" i="13"/>
  <c r="Y1710" i="13" s="1"/>
  <c r="X1710" i="13"/>
  <c r="W1711" i="13"/>
  <c r="X1711" i="13"/>
  <c r="Y1711" i="13"/>
  <c r="W1712" i="13"/>
  <c r="X1712" i="13" s="1"/>
  <c r="Y1712" i="13" s="1"/>
  <c r="W1713" i="13"/>
  <c r="X1713" i="13" s="1"/>
  <c r="W1714" i="13"/>
  <c r="Y1714" i="13" s="1"/>
  <c r="X1714" i="13"/>
  <c r="W1715" i="13"/>
  <c r="X1715" i="13"/>
  <c r="Y1715" i="13"/>
  <c r="W1716" i="13"/>
  <c r="X1716" i="13" s="1"/>
  <c r="Y1716" i="13" s="1"/>
  <c r="W1717" i="13"/>
  <c r="X1717" i="13" s="1"/>
  <c r="W1718" i="13"/>
  <c r="Y1718" i="13" s="1"/>
  <c r="X1718" i="13"/>
  <c r="W1719" i="13"/>
  <c r="X1719" i="13"/>
  <c r="Y1719" i="13"/>
  <c r="W1720" i="13"/>
  <c r="X1720" i="13" s="1"/>
  <c r="Y1720" i="13" s="1"/>
  <c r="W1721" i="13"/>
  <c r="X1721" i="13" s="1"/>
  <c r="W1722" i="13"/>
  <c r="Y1722" i="13" s="1"/>
  <c r="X1722" i="13"/>
  <c r="W1723" i="13"/>
  <c r="X1723" i="13"/>
  <c r="Y1723" i="13"/>
  <c r="W1724" i="13"/>
  <c r="X1724" i="13" s="1"/>
  <c r="Y1724" i="13" s="1"/>
  <c r="W1725" i="13"/>
  <c r="X1725" i="13" s="1"/>
  <c r="W1726" i="13"/>
  <c r="Y1726" i="13" s="1"/>
  <c r="X1726" i="13"/>
  <c r="W1727" i="13"/>
  <c r="X1727" i="13"/>
  <c r="Y1727" i="13"/>
  <c r="W1728" i="13"/>
  <c r="X1728" i="13" s="1"/>
  <c r="Y1728" i="13" s="1"/>
  <c r="W1729" i="13"/>
  <c r="X1729" i="13" s="1"/>
  <c r="W1730" i="13"/>
  <c r="Y1730" i="13" s="1"/>
  <c r="X1730" i="13"/>
  <c r="W1731" i="13"/>
  <c r="X1731" i="13"/>
  <c r="Y1731" i="13"/>
  <c r="W1732" i="13"/>
  <c r="X1732" i="13" s="1"/>
  <c r="Y1732" i="13" s="1"/>
  <c r="W1733" i="13"/>
  <c r="X1733" i="13" s="1"/>
  <c r="W1734" i="13"/>
  <c r="Y1734" i="13" s="1"/>
  <c r="X1734" i="13"/>
  <c r="W1735" i="13"/>
  <c r="X1735" i="13"/>
  <c r="Y1735" i="13"/>
  <c r="W1736" i="13"/>
  <c r="X1736" i="13" s="1"/>
  <c r="Y1736" i="13" s="1"/>
  <c r="W1737" i="13"/>
  <c r="X1737" i="13" s="1"/>
  <c r="W1738" i="13"/>
  <c r="Y1738" i="13" s="1"/>
  <c r="X1738" i="13"/>
  <c r="W1739" i="13"/>
  <c r="X1739" i="13"/>
  <c r="Y1739" i="13"/>
  <c r="W1740" i="13"/>
  <c r="X1740" i="13" s="1"/>
  <c r="Y1740" i="13" s="1"/>
  <c r="W1741" i="13"/>
  <c r="X1741" i="13" s="1"/>
  <c r="W1742" i="13"/>
  <c r="Y1742" i="13" s="1"/>
  <c r="X1742" i="13"/>
  <c r="W1743" i="13"/>
  <c r="X1743" i="13"/>
  <c r="Y1743" i="13"/>
  <c r="W1744" i="13"/>
  <c r="X1744" i="13" s="1"/>
  <c r="Y1744" i="13" s="1"/>
  <c r="W1745" i="13"/>
  <c r="X1745" i="13" s="1"/>
  <c r="W1746" i="13"/>
  <c r="Y1746" i="13" s="1"/>
  <c r="X1746" i="13"/>
  <c r="W1747" i="13"/>
  <c r="X1747" i="13"/>
  <c r="Y1747" i="13"/>
  <c r="W1748" i="13"/>
  <c r="X1748" i="13" s="1"/>
  <c r="Y1748" i="13" s="1"/>
  <c r="W1749" i="13"/>
  <c r="X1749" i="13" s="1"/>
  <c r="W1750" i="13"/>
  <c r="Y1750" i="13" s="1"/>
  <c r="X1750" i="13"/>
  <c r="W1751" i="13"/>
  <c r="X1751" i="13"/>
  <c r="Y1751" i="13"/>
  <c r="W1752" i="13"/>
  <c r="X1752" i="13" s="1"/>
  <c r="Y1752" i="13" s="1"/>
  <c r="W1753" i="13"/>
  <c r="X1753" i="13" s="1"/>
  <c r="W1754" i="13"/>
  <c r="Y1754" i="13" s="1"/>
  <c r="X1754" i="13"/>
  <c r="W1755" i="13"/>
  <c r="X1755" i="13"/>
  <c r="Y1755" i="13"/>
  <c r="W1756" i="13"/>
  <c r="X1756" i="13" s="1"/>
  <c r="Y1756" i="13" s="1"/>
  <c r="W1757" i="13"/>
  <c r="X1757" i="13" s="1"/>
  <c r="W1758" i="13"/>
  <c r="Y1758" i="13" s="1"/>
  <c r="X1758" i="13"/>
  <c r="W1759" i="13"/>
  <c r="X1759" i="13"/>
  <c r="Y1759" i="13"/>
  <c r="W1760" i="13"/>
  <c r="X1760" i="13" s="1"/>
  <c r="Y1760" i="13" s="1"/>
  <c r="W1761" i="13"/>
  <c r="X1761" i="13" s="1"/>
  <c r="W1762" i="13"/>
  <c r="Y1762" i="13" s="1"/>
  <c r="X1762" i="13"/>
  <c r="W1763" i="13"/>
  <c r="X1763" i="13"/>
  <c r="Y1763" i="13"/>
  <c r="W1764" i="13"/>
  <c r="X1764" i="13" s="1"/>
  <c r="Y1764" i="13" s="1"/>
  <c r="W1765" i="13"/>
  <c r="X1765" i="13" s="1"/>
  <c r="W1766" i="13"/>
  <c r="Y1766" i="13" s="1"/>
  <c r="X1766" i="13"/>
  <c r="W1767" i="13"/>
  <c r="X1767" i="13"/>
  <c r="Y1767" i="13"/>
  <c r="W1768" i="13"/>
  <c r="X1768" i="13" s="1"/>
  <c r="Y1768" i="13" s="1"/>
  <c r="W1769" i="13"/>
  <c r="X1769" i="13" s="1"/>
  <c r="W1770" i="13"/>
  <c r="Y1770" i="13" s="1"/>
  <c r="X1770" i="13"/>
  <c r="W1771" i="13"/>
  <c r="X1771" i="13"/>
  <c r="Y1771" i="13"/>
  <c r="W1772" i="13"/>
  <c r="X1772" i="13" s="1"/>
  <c r="Y1772" i="13" s="1"/>
  <c r="W1773" i="13"/>
  <c r="X1773" i="13" s="1"/>
  <c r="W1774" i="13"/>
  <c r="Y1774" i="13" s="1"/>
  <c r="X1774" i="13"/>
  <c r="W1775" i="13"/>
  <c r="X1775" i="13"/>
  <c r="Y1775" i="13"/>
  <c r="W1776" i="13"/>
  <c r="X1776" i="13" s="1"/>
  <c r="Y1776" i="13" s="1"/>
  <c r="W1777" i="13"/>
  <c r="X1777" i="13" s="1"/>
  <c r="W1778" i="13"/>
  <c r="Y1778" i="13" s="1"/>
  <c r="X1778" i="13"/>
  <c r="W1779" i="13"/>
  <c r="X1779" i="13"/>
  <c r="Y1779" i="13"/>
  <c r="W1780" i="13"/>
  <c r="X1780" i="13" s="1"/>
  <c r="Y1780" i="13" s="1"/>
  <c r="W1781" i="13"/>
  <c r="X1781" i="13" s="1"/>
  <c r="W1782" i="13"/>
  <c r="Y1782" i="13" s="1"/>
  <c r="X1782" i="13"/>
  <c r="W1783" i="13"/>
  <c r="X1783" i="13"/>
  <c r="Y1783" i="13"/>
  <c r="W1784" i="13"/>
  <c r="X1784" i="13" s="1"/>
  <c r="Y1784" i="13" s="1"/>
  <c r="W1785" i="13"/>
  <c r="X1785" i="13" s="1"/>
  <c r="W1786" i="13"/>
  <c r="Y1786" i="13" s="1"/>
  <c r="X1786" i="13"/>
  <c r="W1787" i="13"/>
  <c r="X1787" i="13"/>
  <c r="Y1787" i="13"/>
  <c r="W1788" i="13"/>
  <c r="X1788" i="13" s="1"/>
  <c r="Y1788" i="13" s="1"/>
  <c r="W1789" i="13"/>
  <c r="X1789" i="13" s="1"/>
  <c r="W1790" i="13"/>
  <c r="Y1790" i="13" s="1"/>
  <c r="X1790" i="13"/>
  <c r="W1791" i="13"/>
  <c r="X1791" i="13"/>
  <c r="Y1791" i="13"/>
  <c r="W1792" i="13"/>
  <c r="X1792" i="13" s="1"/>
  <c r="Y1792" i="13" s="1"/>
  <c r="W1793" i="13"/>
  <c r="X1793" i="13" s="1"/>
  <c r="W1794" i="13"/>
  <c r="Y1794" i="13" s="1"/>
  <c r="X1794" i="13"/>
  <c r="W1795" i="13"/>
  <c r="X1795" i="13"/>
  <c r="Y1795" i="13"/>
  <c r="W1796" i="13"/>
  <c r="X1796" i="13" s="1"/>
  <c r="Y1796" i="13" s="1"/>
  <c r="W1797" i="13"/>
  <c r="X1797" i="13" s="1"/>
  <c r="W1798" i="13"/>
  <c r="Y1798" i="13" s="1"/>
  <c r="X1798" i="13"/>
  <c r="W1799" i="13"/>
  <c r="X1799" i="13"/>
  <c r="Y1799" i="13"/>
  <c r="W1800" i="13"/>
  <c r="X1800" i="13" s="1"/>
  <c r="Y1800" i="13" s="1"/>
  <c r="W1801" i="13"/>
  <c r="X1801" i="13" s="1"/>
  <c r="W1802" i="13"/>
  <c r="Y1802" i="13" s="1"/>
  <c r="X1802" i="13"/>
  <c r="W1803" i="13"/>
  <c r="X1803" i="13"/>
  <c r="Y1803" i="13"/>
  <c r="W1804" i="13"/>
  <c r="X1804" i="13" s="1"/>
  <c r="Y1804" i="13" s="1"/>
  <c r="W1805" i="13"/>
  <c r="X1805" i="13" s="1"/>
  <c r="W1806" i="13"/>
  <c r="Y1806" i="13" s="1"/>
  <c r="X1806" i="13"/>
  <c r="W1807" i="13"/>
  <c r="X1807" i="13"/>
  <c r="Y1807" i="13"/>
  <c r="W1808" i="13"/>
  <c r="X1808" i="13" s="1"/>
  <c r="Y1808" i="13" s="1"/>
  <c r="W1809" i="13"/>
  <c r="X1809" i="13" s="1"/>
  <c r="W1810" i="13"/>
  <c r="Y1810" i="13" s="1"/>
  <c r="X1810" i="13"/>
  <c r="W1811" i="13"/>
  <c r="X1811" i="13"/>
  <c r="Y1811" i="13"/>
  <c r="W1812" i="13"/>
  <c r="X1812" i="13" s="1"/>
  <c r="Y1812" i="13" s="1"/>
  <c r="W1813" i="13"/>
  <c r="X1813" i="13" s="1"/>
  <c r="W1814" i="13"/>
  <c r="Y1814" i="13" s="1"/>
  <c r="X1814" i="13"/>
  <c r="W1815" i="13"/>
  <c r="X1815" i="13"/>
  <c r="Y1815" i="13"/>
  <c r="W1816" i="13"/>
  <c r="X1816" i="13" s="1"/>
  <c r="Y1816" i="13" s="1"/>
  <c r="W1817" i="13"/>
  <c r="X1817" i="13" s="1"/>
  <c r="W1818" i="13"/>
  <c r="Y1818" i="13" s="1"/>
  <c r="X1818" i="13"/>
  <c r="W1819" i="13"/>
  <c r="X1819" i="13"/>
  <c r="Y1819" i="13"/>
  <c r="W1820" i="13"/>
  <c r="X1820" i="13" s="1"/>
  <c r="Y1820" i="13" s="1"/>
  <c r="W1821" i="13"/>
  <c r="X1821" i="13" s="1"/>
  <c r="W1822" i="13"/>
  <c r="Y1822" i="13" s="1"/>
  <c r="X1822" i="13"/>
  <c r="W1823" i="13"/>
  <c r="X1823" i="13"/>
  <c r="Y1823" i="13"/>
  <c r="W1824" i="13"/>
  <c r="X1824" i="13" s="1"/>
  <c r="Y1824" i="13" s="1"/>
  <c r="W1825" i="13"/>
  <c r="X1825" i="13" s="1"/>
  <c r="W1826" i="13"/>
  <c r="Y1826" i="13" s="1"/>
  <c r="X1826" i="13"/>
  <c r="W1827" i="13"/>
  <c r="X1827" i="13"/>
  <c r="Y1827" i="13"/>
  <c r="W1828" i="13"/>
  <c r="X1828" i="13" s="1"/>
  <c r="Y1828" i="13" s="1"/>
  <c r="W1829" i="13"/>
  <c r="X1829" i="13" s="1"/>
  <c r="W1830" i="13"/>
  <c r="Y1830" i="13" s="1"/>
  <c r="X1830" i="13"/>
  <c r="W1831" i="13"/>
  <c r="X1831" i="13"/>
  <c r="Y1831" i="13"/>
  <c r="W1832" i="13"/>
  <c r="X1832" i="13" s="1"/>
  <c r="Y1832" i="13" s="1"/>
  <c r="W1833" i="13"/>
  <c r="X1833" i="13" s="1"/>
  <c r="W1834" i="13"/>
  <c r="Y1834" i="13" s="1"/>
  <c r="X1834" i="13"/>
  <c r="W1835" i="13"/>
  <c r="X1835" i="13"/>
  <c r="Y1835" i="13"/>
  <c r="W1836" i="13"/>
  <c r="X1836" i="13" s="1"/>
  <c r="Y1836" i="13" s="1"/>
  <c r="W1837" i="13"/>
  <c r="X1837" i="13" s="1"/>
  <c r="W1838" i="13"/>
  <c r="Y1838" i="13" s="1"/>
  <c r="X1838" i="13"/>
  <c r="W1839" i="13"/>
  <c r="X1839" i="13"/>
  <c r="Y1839" i="13"/>
  <c r="W1840" i="13"/>
  <c r="X1840" i="13" s="1"/>
  <c r="Y1840" i="13" s="1"/>
  <c r="W1841" i="13"/>
  <c r="X1841" i="13" s="1"/>
  <c r="W1842" i="13"/>
  <c r="Y1842" i="13" s="1"/>
  <c r="X1842" i="13"/>
  <c r="W1843" i="13"/>
  <c r="X1843" i="13"/>
  <c r="Y1843" i="13"/>
  <c r="W1844" i="13"/>
  <c r="X1844" i="13" s="1"/>
  <c r="Y1844" i="13" s="1"/>
  <c r="W1845" i="13"/>
  <c r="X1845" i="13" s="1"/>
  <c r="W1846" i="13"/>
  <c r="Y1846" i="13" s="1"/>
  <c r="X1846" i="13"/>
  <c r="W1847" i="13"/>
  <c r="X1847" i="13"/>
  <c r="Y1847" i="13"/>
  <c r="W1848" i="13"/>
  <c r="X1848" i="13" s="1"/>
  <c r="Y1848" i="13" s="1"/>
  <c r="W1849" i="13"/>
  <c r="X1849" i="13" s="1"/>
  <c r="W1850" i="13"/>
  <c r="Y1850" i="13" s="1"/>
  <c r="X1850" i="13"/>
  <c r="W1851" i="13"/>
  <c r="X1851" i="13"/>
  <c r="Y1851" i="13"/>
  <c r="W1852" i="13"/>
  <c r="X1852" i="13" s="1"/>
  <c r="Y1852" i="13" s="1"/>
  <c r="W1853" i="13"/>
  <c r="X1853" i="13" s="1"/>
  <c r="W1854" i="13"/>
  <c r="Y1854" i="13" s="1"/>
  <c r="X1854" i="13"/>
  <c r="W1855" i="13"/>
  <c r="X1855" i="13"/>
  <c r="Y1855" i="13"/>
  <c r="W1856" i="13"/>
  <c r="X1856" i="13" s="1"/>
  <c r="Y1856" i="13" s="1"/>
  <c r="W1857" i="13"/>
  <c r="X1857" i="13" s="1"/>
  <c r="W1858" i="13"/>
  <c r="Y1858" i="13" s="1"/>
  <c r="X1858" i="13"/>
  <c r="W1859" i="13"/>
  <c r="X1859" i="13"/>
  <c r="Y1859" i="13"/>
  <c r="W1860" i="13"/>
  <c r="X1860" i="13" s="1"/>
  <c r="Y1860" i="13" s="1"/>
  <c r="W1861" i="13"/>
  <c r="X1861" i="13" s="1"/>
  <c r="W1862" i="13"/>
  <c r="Y1862" i="13" s="1"/>
  <c r="X1862" i="13"/>
  <c r="W1863" i="13"/>
  <c r="X1863" i="13"/>
  <c r="Y1863" i="13"/>
  <c r="W1864" i="13"/>
  <c r="X1864" i="13" s="1"/>
  <c r="Y1864" i="13" s="1"/>
  <c r="W1865" i="13"/>
  <c r="X1865" i="13" s="1"/>
  <c r="W1866" i="13"/>
  <c r="Y1866" i="13" s="1"/>
  <c r="X1866" i="13"/>
  <c r="W1867" i="13"/>
  <c r="X1867" i="13"/>
  <c r="Y1867" i="13"/>
  <c r="W1868" i="13"/>
  <c r="X1868" i="13" s="1"/>
  <c r="Y1868" i="13" s="1"/>
  <c r="W1869" i="13"/>
  <c r="X1869" i="13" s="1"/>
  <c r="W1870" i="13"/>
  <c r="Y1870" i="13" s="1"/>
  <c r="X1870" i="13"/>
  <c r="W1871" i="13"/>
  <c r="X1871" i="13"/>
  <c r="Y1871" i="13"/>
  <c r="W1872" i="13"/>
  <c r="X1872" i="13" s="1"/>
  <c r="Y1872" i="13" s="1"/>
  <c r="W1873" i="13"/>
  <c r="X1873" i="13" s="1"/>
  <c r="W1874" i="13"/>
  <c r="Y1874" i="13" s="1"/>
  <c r="X1874" i="13"/>
  <c r="W1875" i="13"/>
  <c r="X1875" i="13"/>
  <c r="Y1875" i="13"/>
  <c r="W1876" i="13"/>
  <c r="X1876" i="13" s="1"/>
  <c r="Y1876" i="13" s="1"/>
  <c r="W1877" i="13"/>
  <c r="X1877" i="13" s="1"/>
  <c r="W1878" i="13"/>
  <c r="Y1878" i="13" s="1"/>
  <c r="X1878" i="13"/>
  <c r="W1879" i="13"/>
  <c r="X1879" i="13"/>
  <c r="Y1879" i="13"/>
  <c r="W1880" i="13"/>
  <c r="X1880" i="13" s="1"/>
  <c r="Y1880" i="13" s="1"/>
  <c r="W1881" i="13"/>
  <c r="X1881" i="13" s="1"/>
  <c r="W1882" i="13"/>
  <c r="Y1882" i="13" s="1"/>
  <c r="X1882" i="13"/>
  <c r="W1883" i="13"/>
  <c r="X1883" i="13"/>
  <c r="Y1883" i="13"/>
  <c r="W1884" i="13"/>
  <c r="X1884" i="13" s="1"/>
  <c r="Y1884" i="13" s="1"/>
  <c r="W1885" i="13"/>
  <c r="X1885" i="13" s="1"/>
  <c r="W1886" i="13"/>
  <c r="Y1886" i="13" s="1"/>
  <c r="X1886" i="13"/>
  <c r="W1887" i="13"/>
  <c r="X1887" i="13"/>
  <c r="Y1887" i="13"/>
  <c r="W1888" i="13"/>
  <c r="X1888" i="13" s="1"/>
  <c r="Y1888" i="13" s="1"/>
  <c r="W1889" i="13"/>
  <c r="X1889" i="13" s="1"/>
  <c r="W1890" i="13"/>
  <c r="Y1890" i="13" s="1"/>
  <c r="X1890" i="13"/>
  <c r="W1891" i="13"/>
  <c r="X1891" i="13"/>
  <c r="Y1891" i="13"/>
  <c r="W1892" i="13"/>
  <c r="X1892" i="13" s="1"/>
  <c r="Y1892" i="13" s="1"/>
  <c r="W1893" i="13"/>
  <c r="X1893" i="13" s="1"/>
  <c r="W1894" i="13"/>
  <c r="Y1894" i="13" s="1"/>
  <c r="X1894" i="13"/>
  <c r="W1895" i="13"/>
  <c r="X1895" i="13"/>
  <c r="Y1895" i="13"/>
  <c r="W1896" i="13"/>
  <c r="X1896" i="13" s="1"/>
  <c r="Y1896" i="13" s="1"/>
  <c r="W1897" i="13"/>
  <c r="X1897" i="13" s="1"/>
  <c r="W1898" i="13"/>
  <c r="Y1898" i="13" s="1"/>
  <c r="X1898" i="13"/>
  <c r="W1899" i="13"/>
  <c r="X1899" i="13"/>
  <c r="Y1899" i="13"/>
  <c r="W1900" i="13"/>
  <c r="X1900" i="13" s="1"/>
  <c r="Y1900" i="13" s="1"/>
  <c r="W1901" i="13"/>
  <c r="X1901" i="13" s="1"/>
  <c r="W1902" i="13"/>
  <c r="Y1902" i="13" s="1"/>
  <c r="X1902" i="13"/>
  <c r="W1903" i="13"/>
  <c r="X1903" i="13"/>
  <c r="Y1903" i="13"/>
  <c r="W1904" i="13"/>
  <c r="X1904" i="13" s="1"/>
  <c r="Y1904" i="13" s="1"/>
  <c r="W1905" i="13"/>
  <c r="X1905" i="13" s="1"/>
  <c r="W1906" i="13"/>
  <c r="Y1906" i="13" s="1"/>
  <c r="X1906" i="13"/>
  <c r="W1907" i="13"/>
  <c r="X1907" i="13"/>
  <c r="Y1907" i="13"/>
  <c r="W1908" i="13"/>
  <c r="X1908" i="13" s="1"/>
  <c r="Y1908" i="13" s="1"/>
  <c r="W1909" i="13"/>
  <c r="X1909" i="13" s="1"/>
  <c r="W1910" i="13"/>
  <c r="Y1910" i="13" s="1"/>
  <c r="X1910" i="13"/>
  <c r="W1911" i="13"/>
  <c r="X1911" i="13"/>
  <c r="Y1911" i="13"/>
  <c r="W1912" i="13"/>
  <c r="X1912" i="13" s="1"/>
  <c r="Y1912" i="13" s="1"/>
  <c r="W1913" i="13"/>
  <c r="X1913" i="13" s="1"/>
  <c r="W1914" i="13"/>
  <c r="Y1914" i="13" s="1"/>
  <c r="X1914" i="13"/>
  <c r="W1915" i="13"/>
  <c r="X1915" i="13"/>
  <c r="Y1915" i="13"/>
  <c r="W1916" i="13"/>
  <c r="X1916" i="13" s="1"/>
  <c r="Y1916" i="13" s="1"/>
  <c r="W1917" i="13"/>
  <c r="X1917" i="13" s="1"/>
  <c r="W1918" i="13"/>
  <c r="Y1918" i="13" s="1"/>
  <c r="X1918" i="13"/>
  <c r="W1919" i="13"/>
  <c r="X1919" i="13"/>
  <c r="Y1919" i="13"/>
  <c r="W1920" i="13"/>
  <c r="X1920" i="13" s="1"/>
  <c r="Y1920" i="13" s="1"/>
  <c r="W1921" i="13"/>
  <c r="X1921" i="13" s="1"/>
  <c r="W1922" i="13"/>
  <c r="Y1922" i="13" s="1"/>
  <c r="X1922" i="13"/>
  <c r="W1923" i="13"/>
  <c r="X1923" i="13"/>
  <c r="Y1923" i="13"/>
  <c r="W1924" i="13"/>
  <c r="X1924" i="13" s="1"/>
  <c r="Y1924" i="13" s="1"/>
  <c r="W1925" i="13"/>
  <c r="X1925" i="13" s="1"/>
  <c r="W1926" i="13"/>
  <c r="Y1926" i="13" s="1"/>
  <c r="X1926" i="13"/>
  <c r="W1927" i="13"/>
  <c r="X1927" i="13"/>
  <c r="Y1927" i="13"/>
  <c r="W1928" i="13"/>
  <c r="X1928" i="13" s="1"/>
  <c r="Y1928" i="13" s="1"/>
  <c r="W1929" i="13"/>
  <c r="X1929" i="13" s="1"/>
  <c r="W1930" i="13"/>
  <c r="Y1930" i="13" s="1"/>
  <c r="X1930" i="13"/>
  <c r="W1931" i="13"/>
  <c r="X1931" i="13"/>
  <c r="Y1931" i="13"/>
  <c r="W1932" i="13"/>
  <c r="X1932" i="13" s="1"/>
  <c r="Y1932" i="13" s="1"/>
  <c r="W1933" i="13"/>
  <c r="X1933" i="13" s="1"/>
  <c r="W1934" i="13"/>
  <c r="Y1934" i="13" s="1"/>
  <c r="X1934" i="13"/>
  <c r="W1935" i="13"/>
  <c r="X1935" i="13"/>
  <c r="Y1935" i="13"/>
  <c r="W1936" i="13"/>
  <c r="X1936" i="13" s="1"/>
  <c r="Y1936" i="13" s="1"/>
  <c r="W1937" i="13"/>
  <c r="X1937" i="13" s="1"/>
  <c r="W1938" i="13"/>
  <c r="Y1938" i="13" s="1"/>
  <c r="X1938" i="13"/>
  <c r="W1939" i="13"/>
  <c r="X1939" i="13"/>
  <c r="Y1939" i="13"/>
  <c r="W1940" i="13"/>
  <c r="X1940" i="13" s="1"/>
  <c r="Y1940" i="13" s="1"/>
  <c r="W1941" i="13"/>
  <c r="X1941" i="13" s="1"/>
  <c r="W1942" i="13"/>
  <c r="Y1942" i="13" s="1"/>
  <c r="X1942" i="13"/>
  <c r="W1943" i="13"/>
  <c r="X1943" i="13"/>
  <c r="Y1943" i="13"/>
  <c r="W1944" i="13"/>
  <c r="X1944" i="13" s="1"/>
  <c r="Y1944" i="13" s="1"/>
  <c r="W1945" i="13"/>
  <c r="X1945" i="13" s="1"/>
  <c r="W1946" i="13"/>
  <c r="Y1946" i="13" s="1"/>
  <c r="X1946" i="13"/>
  <c r="W1947" i="13"/>
  <c r="X1947" i="13"/>
  <c r="Y1947" i="13"/>
  <c r="W1948" i="13"/>
  <c r="X1948" i="13" s="1"/>
  <c r="Y1948" i="13" s="1"/>
  <c r="W1949" i="13"/>
  <c r="X1949" i="13" s="1"/>
  <c r="W1950" i="13"/>
  <c r="Y1950" i="13" s="1"/>
  <c r="X1950" i="13"/>
  <c r="W1951" i="13"/>
  <c r="X1951" i="13"/>
  <c r="Y1951" i="13"/>
  <c r="W1952" i="13"/>
  <c r="X1952" i="13" s="1"/>
  <c r="Y1952" i="13" s="1"/>
  <c r="W1953" i="13"/>
  <c r="X1953" i="13" s="1"/>
  <c r="W1954" i="13"/>
  <c r="Y1954" i="13" s="1"/>
  <c r="X1954" i="13"/>
  <c r="W1955" i="13"/>
  <c r="X1955" i="13"/>
  <c r="Y1955" i="13"/>
  <c r="W1956" i="13"/>
  <c r="X1956" i="13" s="1"/>
  <c r="Y1956" i="13" s="1"/>
  <c r="W1957" i="13"/>
  <c r="X1957" i="13" s="1"/>
  <c r="W1958" i="13"/>
  <c r="Y1958" i="13" s="1"/>
  <c r="X1958" i="13"/>
  <c r="W1959" i="13"/>
  <c r="X1959" i="13"/>
  <c r="Y1959" i="13"/>
  <c r="W1960" i="13"/>
  <c r="X1960" i="13" s="1"/>
  <c r="Y1960" i="13" s="1"/>
  <c r="W1961" i="13"/>
  <c r="X1961" i="13" s="1"/>
  <c r="W1962" i="13"/>
  <c r="Y1962" i="13" s="1"/>
  <c r="X1962" i="13"/>
  <c r="W1963" i="13"/>
  <c r="X1963" i="13"/>
  <c r="Y1963" i="13"/>
  <c r="W1964" i="13"/>
  <c r="X1964" i="13" s="1"/>
  <c r="Y1964" i="13" s="1"/>
  <c r="W1965" i="13"/>
  <c r="X1965" i="13" s="1"/>
  <c r="W1966" i="13"/>
  <c r="Y1966" i="13" s="1"/>
  <c r="X1966" i="13"/>
  <c r="W1967" i="13"/>
  <c r="X1967" i="13"/>
  <c r="Y1967" i="13"/>
  <c r="W1968" i="13"/>
  <c r="X1968" i="13" s="1"/>
  <c r="Y1968" i="13" s="1"/>
  <c r="W1969" i="13"/>
  <c r="X1969" i="13" s="1"/>
  <c r="W1970" i="13"/>
  <c r="Y1970" i="13" s="1"/>
  <c r="X1970" i="13"/>
  <c r="W1971" i="13"/>
  <c r="X1971" i="13"/>
  <c r="Y1971" i="13"/>
  <c r="W1972" i="13"/>
  <c r="X1972" i="13" s="1"/>
  <c r="Y1972" i="13" s="1"/>
  <c r="W1973" i="13"/>
  <c r="X1973" i="13" s="1"/>
  <c r="W1974" i="13"/>
  <c r="Y1974" i="13" s="1"/>
  <c r="X1974" i="13"/>
  <c r="W1975" i="13"/>
  <c r="X1975" i="13"/>
  <c r="Y1975" i="13"/>
  <c r="W1976" i="13"/>
  <c r="X1976" i="13" s="1"/>
  <c r="Y1976" i="13" s="1"/>
  <c r="W1977" i="13"/>
  <c r="X1977" i="13" s="1"/>
  <c r="W1978" i="13"/>
  <c r="Y1978" i="13" s="1"/>
  <c r="X1978" i="13"/>
  <c r="W1979" i="13"/>
  <c r="X1979" i="13"/>
  <c r="Y1979" i="13"/>
  <c r="W1980" i="13"/>
  <c r="X1980" i="13" s="1"/>
  <c r="Y1980" i="13" s="1"/>
  <c r="W1981" i="13"/>
  <c r="X1981" i="13" s="1"/>
  <c r="W1982" i="13"/>
  <c r="Y1982" i="13" s="1"/>
  <c r="X1982" i="13"/>
  <c r="W1983" i="13"/>
  <c r="X1983" i="13"/>
  <c r="Y1983" i="13"/>
  <c r="W1984" i="13"/>
  <c r="X1984" i="13" s="1"/>
  <c r="Y1984" i="13" s="1"/>
  <c r="W1985" i="13"/>
  <c r="X1985" i="13" s="1"/>
  <c r="W1986" i="13"/>
  <c r="Y1986" i="13" s="1"/>
  <c r="X1986" i="13"/>
  <c r="W1987" i="13"/>
  <c r="X1987" i="13"/>
  <c r="Y1987" i="13"/>
  <c r="W1988" i="13"/>
  <c r="X1988" i="13" s="1"/>
  <c r="Y1988" i="13" s="1"/>
  <c r="W1989" i="13"/>
  <c r="X1989" i="13" s="1"/>
  <c r="W1990" i="13"/>
  <c r="Y1990" i="13" s="1"/>
  <c r="X1990" i="13"/>
  <c r="W1991" i="13"/>
  <c r="X1991" i="13"/>
  <c r="Y1991" i="13"/>
  <c r="W1992" i="13"/>
  <c r="X1992" i="13" s="1"/>
  <c r="Y1992" i="13" s="1"/>
  <c r="W1993" i="13"/>
  <c r="X1993" i="13" s="1"/>
  <c r="W1994" i="13"/>
  <c r="Y1994" i="13" s="1"/>
  <c r="X1994" i="13"/>
  <c r="W1995" i="13"/>
  <c r="X1995" i="13"/>
  <c r="Y1995" i="13"/>
  <c r="W1996" i="13"/>
  <c r="X1996" i="13" s="1"/>
  <c r="Y1996" i="13" s="1"/>
  <c r="W1997" i="13"/>
  <c r="X1997" i="13" s="1"/>
  <c r="W1998" i="13"/>
  <c r="Y1998" i="13" s="1"/>
  <c r="X1998" i="13"/>
  <c r="W1999" i="13"/>
  <c r="X1999" i="13"/>
  <c r="Y1999" i="13"/>
  <c r="W2000" i="13"/>
  <c r="X2000" i="13" s="1"/>
  <c r="Y2000" i="13" s="1"/>
  <c r="W2001" i="13"/>
  <c r="X2001" i="13" s="1"/>
  <c r="W2002" i="13"/>
  <c r="Y2002" i="13" s="1"/>
  <c r="X2002" i="13"/>
  <c r="W2003" i="13"/>
  <c r="X2003" i="13"/>
  <c r="Y2003" i="13"/>
  <c r="W2004" i="13"/>
  <c r="X2004" i="13" s="1"/>
  <c r="Y2004" i="13" s="1"/>
  <c r="W2005" i="13"/>
  <c r="X2005" i="13" s="1"/>
  <c r="W2006" i="13"/>
  <c r="Y2006" i="13" s="1"/>
  <c r="X2006" i="13"/>
  <c r="W2007" i="13"/>
  <c r="X2007" i="13"/>
  <c r="Y2007" i="13"/>
  <c r="W2008" i="13"/>
  <c r="X2008" i="13" s="1"/>
  <c r="Y2008" i="13" s="1"/>
  <c r="W2009" i="13"/>
  <c r="X2009" i="13" s="1"/>
  <c r="W2010" i="13"/>
  <c r="Y2010" i="13" s="1"/>
  <c r="X2010" i="13"/>
  <c r="W2011" i="13"/>
  <c r="X2011" i="13"/>
  <c r="Y2011" i="13"/>
  <c r="W2012" i="13"/>
  <c r="X2012" i="13" s="1"/>
  <c r="Y2012" i="13" s="1"/>
  <c r="W2013" i="13"/>
  <c r="X2013" i="13" s="1"/>
  <c r="W2014" i="13"/>
  <c r="Y2014" i="13" s="1"/>
  <c r="X2014" i="13"/>
  <c r="W2015" i="13"/>
  <c r="X2015" i="13"/>
  <c r="Y2015" i="13"/>
  <c r="W2016" i="13"/>
  <c r="X2016" i="13" s="1"/>
  <c r="Y2016" i="13" s="1"/>
  <c r="W2017" i="13"/>
  <c r="X2017" i="13" s="1"/>
  <c r="W2018" i="13"/>
  <c r="Y2018" i="13" s="1"/>
  <c r="X2018" i="13"/>
  <c r="W2019" i="13"/>
  <c r="X2019" i="13"/>
  <c r="Y2019" i="13"/>
  <c r="W2020" i="13"/>
  <c r="X2020" i="13" s="1"/>
  <c r="Y2020" i="13" s="1"/>
  <c r="W2021" i="13"/>
  <c r="X2021" i="13" s="1"/>
  <c r="W2022" i="13"/>
  <c r="Y2022" i="13" s="1"/>
  <c r="X2022" i="13"/>
  <c r="W2023" i="13"/>
  <c r="X2023" i="13"/>
  <c r="Y2023" i="13"/>
  <c r="W2024" i="13"/>
  <c r="X2024" i="13" s="1"/>
  <c r="Y2024" i="13" s="1"/>
  <c r="W2025" i="13"/>
  <c r="X2025" i="13" s="1"/>
  <c r="W2026" i="13"/>
  <c r="Y2026" i="13" s="1"/>
  <c r="X2026" i="13"/>
  <c r="W2027" i="13"/>
  <c r="X2027" i="13"/>
  <c r="Y2027" i="13"/>
  <c r="W2028" i="13"/>
  <c r="X2028" i="13" s="1"/>
  <c r="Y2028" i="13" s="1"/>
  <c r="W2029" i="13"/>
  <c r="X2029" i="13" s="1"/>
  <c r="W2030" i="13"/>
  <c r="Y2030" i="13" s="1"/>
  <c r="X2030" i="13"/>
  <c r="W2031" i="13"/>
  <c r="X2031" i="13"/>
  <c r="Y2031" i="13"/>
  <c r="W2032" i="13"/>
  <c r="X2032" i="13" s="1"/>
  <c r="Y2032" i="13" s="1"/>
  <c r="W2033" i="13"/>
  <c r="X2033" i="13" s="1"/>
  <c r="W2034" i="13"/>
  <c r="Y2034" i="13" s="1"/>
  <c r="X2034" i="13"/>
  <c r="W2035" i="13"/>
  <c r="X2035" i="13"/>
  <c r="Y2035" i="13"/>
  <c r="W2036" i="13"/>
  <c r="X2036" i="13" s="1"/>
  <c r="Y2036" i="13" s="1"/>
  <c r="W2037" i="13"/>
  <c r="X2037" i="13" s="1"/>
  <c r="W2038" i="13"/>
  <c r="Y2038" i="13" s="1"/>
  <c r="X2038" i="13"/>
  <c r="W2039" i="13"/>
  <c r="X2039" i="13"/>
  <c r="Y2039" i="13"/>
  <c r="W2040" i="13"/>
  <c r="X2040" i="13" s="1"/>
  <c r="Y2040" i="13" s="1"/>
  <c r="W2041" i="13"/>
  <c r="X2041" i="13" s="1"/>
  <c r="W2042" i="13"/>
  <c r="Y2042" i="13" s="1"/>
  <c r="X2042" i="13"/>
  <c r="W2043" i="13"/>
  <c r="X2043" i="13"/>
  <c r="Y2043" i="13"/>
  <c r="W2044" i="13"/>
  <c r="X2044" i="13" s="1"/>
  <c r="Y2044" i="13" s="1"/>
  <c r="W2045" i="13"/>
  <c r="X2045" i="13" s="1"/>
  <c r="W2046" i="13"/>
  <c r="Y2046" i="13" s="1"/>
  <c r="X2046" i="13"/>
  <c r="W2047" i="13"/>
  <c r="X2047" i="13"/>
  <c r="Y2047" i="13"/>
  <c r="W2048" i="13"/>
  <c r="X2048" i="13" s="1"/>
  <c r="Y2048" i="13" s="1"/>
  <c r="W2049" i="13"/>
  <c r="X2049" i="13" s="1"/>
  <c r="W2050" i="13"/>
  <c r="Y2050" i="13" s="1"/>
  <c r="X2050" i="13"/>
  <c r="W2051" i="13"/>
  <c r="X2051" i="13"/>
  <c r="Y2051" i="13"/>
  <c r="W2052" i="13"/>
  <c r="X2052" i="13" s="1"/>
  <c r="Y2052" i="13" s="1"/>
  <c r="W2053" i="13"/>
  <c r="X2053" i="13" s="1"/>
  <c r="W2054" i="13"/>
  <c r="Y2054" i="13" s="1"/>
  <c r="X2054" i="13"/>
  <c r="W2055" i="13"/>
  <c r="X2055" i="13"/>
  <c r="Y2055" i="13"/>
  <c r="W2056" i="13"/>
  <c r="X2056" i="13" s="1"/>
  <c r="Y2056" i="13" s="1"/>
  <c r="W2057" i="13"/>
  <c r="X2057" i="13" s="1"/>
  <c r="W2058" i="13"/>
  <c r="Y2058" i="13" s="1"/>
  <c r="X2058" i="13"/>
  <c r="W2059" i="13"/>
  <c r="X2059" i="13"/>
  <c r="Y2059" i="13"/>
  <c r="W2060" i="13"/>
  <c r="X2060" i="13" s="1"/>
  <c r="Y2060" i="13" s="1"/>
  <c r="W2061" i="13"/>
  <c r="X2061" i="13" s="1"/>
  <c r="W2062" i="13"/>
  <c r="Y2062" i="13" s="1"/>
  <c r="X2062" i="13"/>
  <c r="W2063" i="13"/>
  <c r="X2063" i="13"/>
  <c r="Y2063" i="13"/>
  <c r="W2064" i="13"/>
  <c r="X2064" i="13" s="1"/>
  <c r="Y2064" i="13" s="1"/>
  <c r="W2065" i="13"/>
  <c r="X2065" i="13" s="1"/>
  <c r="W2066" i="13"/>
  <c r="Y2066" i="13" s="1"/>
  <c r="X2066" i="13"/>
  <c r="W2067" i="13"/>
  <c r="X2067" i="13"/>
  <c r="Y2067" i="13"/>
  <c r="W2068" i="13"/>
  <c r="X2068" i="13" s="1"/>
  <c r="Y2068" i="13" s="1"/>
  <c r="W2069" i="13"/>
  <c r="X2069" i="13" s="1"/>
  <c r="W2070" i="13"/>
  <c r="Y2070" i="13" s="1"/>
  <c r="X2070" i="13"/>
  <c r="W2071" i="13"/>
  <c r="X2071" i="13"/>
  <c r="Y2071" i="13"/>
  <c r="W2072" i="13"/>
  <c r="X2072" i="13" s="1"/>
  <c r="Y2072" i="13" s="1"/>
  <c r="W2073" i="13"/>
  <c r="X2073" i="13" s="1"/>
  <c r="W2074" i="13"/>
  <c r="Y2074" i="13" s="1"/>
  <c r="X2074" i="13"/>
  <c r="W2075" i="13"/>
  <c r="X2075" i="13"/>
  <c r="Y2075" i="13"/>
  <c r="W2076" i="13"/>
  <c r="X2076" i="13" s="1"/>
  <c r="Y2076" i="13" s="1"/>
  <c r="W2077" i="13"/>
  <c r="X2077" i="13" s="1"/>
  <c r="W2078" i="13"/>
  <c r="Y2078" i="13" s="1"/>
  <c r="X2078" i="13"/>
  <c r="W2079" i="13"/>
  <c r="X2079" i="13"/>
  <c r="Y2079" i="13"/>
  <c r="W2080" i="13"/>
  <c r="X2080" i="13" s="1"/>
  <c r="Y2080" i="13" s="1"/>
  <c r="W2081" i="13"/>
  <c r="X2081" i="13" s="1"/>
  <c r="W2082" i="13"/>
  <c r="Y2082" i="13" s="1"/>
  <c r="X2082" i="13"/>
  <c r="W2083" i="13"/>
  <c r="X2083" i="13"/>
  <c r="Y2083" i="13"/>
  <c r="W2084" i="13"/>
  <c r="X2084" i="13" s="1"/>
  <c r="Y2084" i="13" s="1"/>
  <c r="W2085" i="13"/>
  <c r="X2085" i="13" s="1"/>
  <c r="W2086" i="13"/>
  <c r="Y2086" i="13" s="1"/>
  <c r="X2086" i="13"/>
  <c r="W2087" i="13"/>
  <c r="X2087" i="13"/>
  <c r="Y2087" i="13"/>
  <c r="W2088" i="13"/>
  <c r="X2088" i="13" s="1"/>
  <c r="Y2088" i="13" s="1"/>
  <c r="W2089" i="13"/>
  <c r="X2089" i="13" s="1"/>
  <c r="W2090" i="13"/>
  <c r="Y2090" i="13" s="1"/>
  <c r="X2090" i="13"/>
  <c r="W2091" i="13"/>
  <c r="X2091" i="13"/>
  <c r="Y2091" i="13"/>
  <c r="W2092" i="13"/>
  <c r="X2092" i="13" s="1"/>
  <c r="Y2092" i="13" s="1"/>
  <c r="W2093" i="13"/>
  <c r="X2093" i="13" s="1"/>
  <c r="W2094" i="13"/>
  <c r="Y2094" i="13" s="1"/>
  <c r="X2094" i="13"/>
  <c r="W2095" i="13"/>
  <c r="X2095" i="13"/>
  <c r="Y2095" i="13"/>
  <c r="W2096" i="13"/>
  <c r="X2096" i="13" s="1"/>
  <c r="Y2096" i="13" s="1"/>
  <c r="W2097" i="13"/>
  <c r="X2097" i="13" s="1"/>
  <c r="W2098" i="13"/>
  <c r="Y2098" i="13" s="1"/>
  <c r="X2098" i="13"/>
  <c r="W2099" i="13"/>
  <c r="X2099" i="13"/>
  <c r="Y2099" i="13"/>
  <c r="W2100" i="13"/>
  <c r="X2100" i="13" s="1"/>
  <c r="Y2100" i="13" s="1"/>
  <c r="W2101" i="13"/>
  <c r="X2101" i="13" s="1"/>
  <c r="W2102" i="13"/>
  <c r="Y2102" i="13" s="1"/>
  <c r="X2102" i="13"/>
  <c r="W2103" i="13"/>
  <c r="X2103" i="13"/>
  <c r="Y2103" i="13"/>
  <c r="W2104" i="13"/>
  <c r="X2104" i="13" s="1"/>
  <c r="Y2104" i="13" s="1"/>
  <c r="W2105" i="13"/>
  <c r="X2105" i="13" s="1"/>
  <c r="W2106" i="13"/>
  <c r="Y2106" i="13" s="1"/>
  <c r="X2106" i="13"/>
  <c r="W2107" i="13"/>
  <c r="X2107" i="13"/>
  <c r="Y2107" i="13"/>
  <c r="W2108" i="13"/>
  <c r="X2108" i="13" s="1"/>
  <c r="Y2108" i="13" s="1"/>
  <c r="W2109" i="13"/>
  <c r="X2109" i="13" s="1"/>
  <c r="W2110" i="13"/>
  <c r="Y2110" i="13" s="1"/>
  <c r="X2110" i="13"/>
  <c r="W2111" i="13"/>
  <c r="X2111" i="13"/>
  <c r="Y2111" i="13"/>
  <c r="W2112" i="13"/>
  <c r="X2112" i="13" s="1"/>
  <c r="Y2112" i="13" s="1"/>
  <c r="W2113" i="13"/>
  <c r="X2113" i="13" s="1"/>
  <c r="W2114" i="13"/>
  <c r="Y2114" i="13" s="1"/>
  <c r="X2114" i="13"/>
  <c r="W2115" i="13"/>
  <c r="X2115" i="13"/>
  <c r="Y2115" i="13"/>
  <c r="W2116" i="13"/>
  <c r="X2116" i="13" s="1"/>
  <c r="Y2116" i="13" s="1"/>
  <c r="W2117" i="13"/>
  <c r="X2117" i="13" s="1"/>
  <c r="W2118" i="13"/>
  <c r="Y2118" i="13" s="1"/>
  <c r="X2118" i="13"/>
  <c r="W2119" i="13"/>
  <c r="X2119" i="13"/>
  <c r="Y2119" i="13"/>
  <c r="W2120" i="13"/>
  <c r="X2120" i="13" s="1"/>
  <c r="Y2120" i="13" s="1"/>
  <c r="W2121" i="13"/>
  <c r="X2121" i="13" s="1"/>
  <c r="W2122" i="13"/>
  <c r="Y2122" i="13" s="1"/>
  <c r="X2122" i="13"/>
  <c r="W2123" i="13"/>
  <c r="X2123" i="13"/>
  <c r="Y2123" i="13"/>
  <c r="W2124" i="13"/>
  <c r="X2124" i="13" s="1"/>
  <c r="Y2124" i="13" s="1"/>
  <c r="W2125" i="13"/>
  <c r="X2125" i="13" s="1"/>
  <c r="W2126" i="13"/>
  <c r="Y2126" i="13" s="1"/>
  <c r="X2126" i="13"/>
  <c r="W2127" i="13"/>
  <c r="X2127" i="13"/>
  <c r="Y2127" i="13"/>
  <c r="W2128" i="13"/>
  <c r="X2128" i="13" s="1"/>
  <c r="Y2128" i="13" s="1"/>
  <c r="W2129" i="13"/>
  <c r="X2129" i="13" s="1"/>
  <c r="W2130" i="13"/>
  <c r="Y2130" i="13" s="1"/>
  <c r="X2130" i="13"/>
  <c r="W2131" i="13"/>
  <c r="X2131" i="13"/>
  <c r="Y2131" i="13"/>
  <c r="W2132" i="13"/>
  <c r="X2132" i="13" s="1"/>
  <c r="Y2132" i="13" s="1"/>
  <c r="W2133" i="13"/>
  <c r="X2133" i="13" s="1"/>
  <c r="W2134" i="13"/>
  <c r="Y2134" i="13" s="1"/>
  <c r="X2134" i="13"/>
  <c r="W2135" i="13"/>
  <c r="X2135" i="13"/>
  <c r="Y2135" i="13"/>
  <c r="W2136" i="13"/>
  <c r="X2136" i="13" s="1"/>
  <c r="Y2136" i="13" s="1"/>
  <c r="W2137" i="13"/>
  <c r="X2137" i="13" s="1"/>
  <c r="W2138" i="13"/>
  <c r="Y2138" i="13" s="1"/>
  <c r="X2138" i="13"/>
  <c r="W2139" i="13"/>
  <c r="X2139" i="13"/>
  <c r="Y2139" i="13"/>
  <c r="W2140" i="13"/>
  <c r="X2140" i="13" s="1"/>
  <c r="Y2140" i="13" s="1"/>
  <c r="W2141" i="13"/>
  <c r="X2141" i="13" s="1"/>
  <c r="W2142" i="13"/>
  <c r="Y2142" i="13" s="1"/>
  <c r="X2142" i="13"/>
  <c r="W2143" i="13"/>
  <c r="X2143" i="13"/>
  <c r="Y2143" i="13"/>
  <c r="W2144" i="13"/>
  <c r="X2144" i="13" s="1"/>
  <c r="Y2144" i="13" s="1"/>
  <c r="W2145" i="13"/>
  <c r="X2145" i="13" s="1"/>
  <c r="W2146" i="13"/>
  <c r="Y2146" i="13" s="1"/>
  <c r="X2146" i="13"/>
  <c r="W2147" i="13"/>
  <c r="X2147" i="13"/>
  <c r="Y2147" i="13"/>
  <c r="W2148" i="13"/>
  <c r="X2148" i="13" s="1"/>
  <c r="Y2148" i="13" s="1"/>
  <c r="W2149" i="13"/>
  <c r="X2149" i="13" s="1"/>
  <c r="W2150" i="13"/>
  <c r="Y2150" i="13" s="1"/>
  <c r="X2150" i="13"/>
  <c r="W2151" i="13"/>
  <c r="X2151" i="13"/>
  <c r="Y2151" i="13"/>
  <c r="W2152" i="13"/>
  <c r="X2152" i="13" s="1"/>
  <c r="Y2152" i="13" s="1"/>
  <c r="W2153" i="13"/>
  <c r="X2153" i="13" s="1"/>
  <c r="W2154" i="13"/>
  <c r="Y2154" i="13" s="1"/>
  <c r="X2154" i="13"/>
  <c r="W2155" i="13"/>
  <c r="X2155" i="13"/>
  <c r="Y2155" i="13"/>
  <c r="W2156" i="13"/>
  <c r="X2156" i="13" s="1"/>
  <c r="Y2156" i="13" s="1"/>
  <c r="W2157" i="13"/>
  <c r="X2157" i="13" s="1"/>
  <c r="W2158" i="13"/>
  <c r="Y2158" i="13" s="1"/>
  <c r="X2158" i="13"/>
  <c r="W2159" i="13"/>
  <c r="X2159" i="13"/>
  <c r="Y2159" i="13"/>
  <c r="W2160" i="13"/>
  <c r="X2160" i="13" s="1"/>
  <c r="Y2160" i="13" s="1"/>
  <c r="W2161" i="13"/>
  <c r="X2161" i="13" s="1"/>
  <c r="W2162" i="13"/>
  <c r="Y2162" i="13" s="1"/>
  <c r="X2162" i="13"/>
  <c r="W2163" i="13"/>
  <c r="X2163" i="13"/>
  <c r="Y2163" i="13"/>
  <c r="W2164" i="13"/>
  <c r="X2164" i="13" s="1"/>
  <c r="Y2164" i="13" s="1"/>
  <c r="W2165" i="13"/>
  <c r="X2165" i="13" s="1"/>
  <c r="W2166" i="13"/>
  <c r="Y2166" i="13" s="1"/>
  <c r="X2166" i="13"/>
  <c r="W2167" i="13"/>
  <c r="X2167" i="13"/>
  <c r="Y2167" i="13"/>
  <c r="W2168" i="13"/>
  <c r="X2168" i="13" s="1"/>
  <c r="Y2168" i="13" s="1"/>
  <c r="W2169" i="13"/>
  <c r="X2169" i="13" s="1"/>
  <c r="W2170" i="13"/>
  <c r="Y2170" i="13" s="1"/>
  <c r="X2170" i="13"/>
  <c r="W2171" i="13"/>
  <c r="X2171" i="13"/>
  <c r="Y2171" i="13"/>
  <c r="W2172" i="13"/>
  <c r="X2172" i="13" s="1"/>
  <c r="Y2172" i="13" s="1"/>
  <c r="W2173" i="13"/>
  <c r="X2173" i="13" s="1"/>
  <c r="W2174" i="13"/>
  <c r="Y2174" i="13" s="1"/>
  <c r="X2174" i="13"/>
  <c r="W2175" i="13"/>
  <c r="X2175" i="13"/>
  <c r="Y2175" i="13"/>
  <c r="W2176" i="13"/>
  <c r="X2176" i="13" s="1"/>
  <c r="Y2176" i="13" s="1"/>
  <c r="W2177" i="13"/>
  <c r="X2177" i="13" s="1"/>
  <c r="W2178" i="13"/>
  <c r="Y2178" i="13" s="1"/>
  <c r="X2178" i="13"/>
  <c r="W2179" i="13"/>
  <c r="X2179" i="13"/>
  <c r="Y2179" i="13"/>
  <c r="W2180" i="13"/>
  <c r="X2180" i="13" s="1"/>
  <c r="Y2180" i="13" s="1"/>
  <c r="W2181" i="13"/>
  <c r="X2181" i="13" s="1"/>
  <c r="W2182" i="13"/>
  <c r="Y2182" i="13" s="1"/>
  <c r="X2182" i="13"/>
  <c r="W2183" i="13"/>
  <c r="X2183" i="13"/>
  <c r="Y2183" i="13"/>
  <c r="W2184" i="13"/>
  <c r="X2184" i="13" s="1"/>
  <c r="Y2184" i="13" s="1"/>
  <c r="W2185" i="13"/>
  <c r="X2185" i="13" s="1"/>
  <c r="W2186" i="13"/>
  <c r="Y2186" i="13" s="1"/>
  <c r="X2186" i="13"/>
  <c r="W2187" i="13"/>
  <c r="X2187" i="13"/>
  <c r="Y2187" i="13"/>
  <c r="W2188" i="13"/>
  <c r="X2188" i="13" s="1"/>
  <c r="Y2188" i="13" s="1"/>
  <c r="W2189" i="13"/>
  <c r="X2189" i="13" s="1"/>
  <c r="W2190" i="13"/>
  <c r="Y2190" i="13" s="1"/>
  <c r="X2190" i="13"/>
  <c r="W2191" i="13"/>
  <c r="X2191" i="13"/>
  <c r="Y2191" i="13"/>
  <c r="W2192" i="13"/>
  <c r="X2192" i="13" s="1"/>
  <c r="Y2192" i="13" s="1"/>
  <c r="W2193" i="13"/>
  <c r="X2193" i="13" s="1"/>
  <c r="W2194" i="13"/>
  <c r="Y2194" i="13" s="1"/>
  <c r="X2194" i="13"/>
  <c r="W2195" i="13"/>
  <c r="X2195" i="13"/>
  <c r="Y2195" i="13"/>
  <c r="W2196" i="13"/>
  <c r="X2196" i="13" s="1"/>
  <c r="Y2196" i="13" s="1"/>
  <c r="W2197" i="13"/>
  <c r="X2197" i="13" s="1"/>
  <c r="W2198" i="13"/>
  <c r="Y2198" i="13" s="1"/>
  <c r="X2198" i="13"/>
  <c r="W2199" i="13"/>
  <c r="X2199" i="13"/>
  <c r="Y2199" i="13"/>
  <c r="W2200" i="13"/>
  <c r="X2200" i="13" s="1"/>
  <c r="Y2200" i="13" s="1"/>
  <c r="W2201" i="13"/>
  <c r="X2201" i="13" s="1"/>
  <c r="W2202" i="13"/>
  <c r="Y2202" i="13" s="1"/>
  <c r="X2202" i="13"/>
  <c r="W2203" i="13"/>
  <c r="X2203" i="13"/>
  <c r="Y2203" i="13"/>
  <c r="W2204" i="13"/>
  <c r="X2204" i="13" s="1"/>
  <c r="Y2204" i="13" s="1"/>
  <c r="W2205" i="13"/>
  <c r="X2205" i="13" s="1"/>
  <c r="W2206" i="13"/>
  <c r="Y2206" i="13" s="1"/>
  <c r="X2206" i="13"/>
  <c r="W2207" i="13"/>
  <c r="X2207" i="13"/>
  <c r="Y2207" i="13"/>
  <c r="W2208" i="13"/>
  <c r="X2208" i="13" s="1"/>
  <c r="Y2208" i="13" s="1"/>
  <c r="W2209" i="13"/>
  <c r="X2209" i="13" s="1"/>
  <c r="W2210" i="13"/>
  <c r="Y2210" i="13" s="1"/>
  <c r="X2210" i="13"/>
  <c r="W2211" i="13"/>
  <c r="X2211" i="13"/>
  <c r="Y2211" i="13"/>
  <c r="W2212" i="13"/>
  <c r="X2212" i="13" s="1"/>
  <c r="Y2212" i="13" s="1"/>
  <c r="W2213" i="13"/>
  <c r="X2213" i="13" s="1"/>
  <c r="W2214" i="13"/>
  <c r="Y2214" i="13" s="1"/>
  <c r="X2214" i="13"/>
  <c r="W2215" i="13"/>
  <c r="X2215" i="13"/>
  <c r="Y2215" i="13"/>
  <c r="W2216" i="13"/>
  <c r="X2216" i="13" s="1"/>
  <c r="Y2216" i="13" s="1"/>
  <c r="W2217" i="13"/>
  <c r="X2217" i="13" s="1"/>
  <c r="W2218" i="13"/>
  <c r="Y2218" i="13" s="1"/>
  <c r="X2218" i="13"/>
  <c r="W2219" i="13"/>
  <c r="X2219" i="13"/>
  <c r="Y2219" i="13"/>
  <c r="W2220" i="13"/>
  <c r="X2220" i="13" s="1"/>
  <c r="Y2220" i="13" s="1"/>
  <c r="W2221" i="13"/>
  <c r="X2221" i="13" s="1"/>
  <c r="W2222" i="13"/>
  <c r="Y2222" i="13" s="1"/>
  <c r="X2222" i="13"/>
  <c r="W2223" i="13"/>
  <c r="X2223" i="13"/>
  <c r="Y2223" i="13"/>
  <c r="W2224" i="13"/>
  <c r="X2224" i="13" s="1"/>
  <c r="Y2224" i="13" s="1"/>
  <c r="W2225" i="13"/>
  <c r="X2225" i="13" s="1"/>
  <c r="W2226" i="13"/>
  <c r="Y2226" i="13" s="1"/>
  <c r="X2226" i="13"/>
  <c r="W2227" i="13"/>
  <c r="X2227" i="13"/>
  <c r="Y2227" i="13"/>
  <c r="W2228" i="13"/>
  <c r="X2228" i="13" s="1"/>
  <c r="Y2228" i="13" s="1"/>
  <c r="W2229" i="13"/>
  <c r="X2229" i="13" s="1"/>
  <c r="W2230" i="13"/>
  <c r="Y2230" i="13" s="1"/>
  <c r="X2230" i="13"/>
  <c r="W2231" i="13"/>
  <c r="X2231" i="13"/>
  <c r="Y2231" i="13"/>
  <c r="W2232" i="13"/>
  <c r="X2232" i="13" s="1"/>
  <c r="Y2232" i="13" s="1"/>
  <c r="W2233" i="13"/>
  <c r="X2233" i="13" s="1"/>
  <c r="W2234" i="13"/>
  <c r="Y2234" i="13" s="1"/>
  <c r="X2234" i="13"/>
  <c r="W2235" i="13"/>
  <c r="X2235" i="13"/>
  <c r="Y2235" i="13"/>
  <c r="W2236" i="13"/>
  <c r="X2236" i="13" s="1"/>
  <c r="Y2236" i="13" s="1"/>
  <c r="W2237" i="13"/>
  <c r="X2237" i="13" s="1"/>
  <c r="W2238" i="13"/>
  <c r="Y2238" i="13" s="1"/>
  <c r="X2238" i="13"/>
  <c r="W2239" i="13"/>
  <c r="X2239" i="13"/>
  <c r="Y2239" i="13"/>
  <c r="W2240" i="13"/>
  <c r="X2240" i="13" s="1"/>
  <c r="Y2240" i="13" s="1"/>
  <c r="W2241" i="13"/>
  <c r="X2241" i="13" s="1"/>
  <c r="W2242" i="13"/>
  <c r="Y2242" i="13" s="1"/>
  <c r="X2242" i="13"/>
  <c r="W2243" i="13"/>
  <c r="X2243" i="13"/>
  <c r="Y2243" i="13"/>
  <c r="W2244" i="13"/>
  <c r="X2244" i="13" s="1"/>
  <c r="Y2244" i="13" s="1"/>
  <c r="W2245" i="13"/>
  <c r="X2245" i="13" s="1"/>
  <c r="W2246" i="13"/>
  <c r="Y2246" i="13" s="1"/>
  <c r="X2246" i="13"/>
  <c r="W2247" i="13"/>
  <c r="X2247" i="13"/>
  <c r="Y2247" i="13"/>
  <c r="W2248" i="13"/>
  <c r="X2248" i="13" s="1"/>
  <c r="Y2248" i="13" s="1"/>
  <c r="W2249" i="13"/>
  <c r="X2249" i="13" s="1"/>
  <c r="W2250" i="13"/>
  <c r="Y2250" i="13" s="1"/>
  <c r="X2250" i="13"/>
  <c r="W2251" i="13"/>
  <c r="X2251" i="13"/>
  <c r="Y2251" i="13"/>
  <c r="W2252" i="13"/>
  <c r="X2252" i="13" s="1"/>
  <c r="Y2252" i="13" s="1"/>
  <c r="W2253" i="13"/>
  <c r="X2253" i="13" s="1"/>
  <c r="W2254" i="13"/>
  <c r="Y2254" i="13" s="1"/>
  <c r="X2254" i="13"/>
  <c r="W2255" i="13"/>
  <c r="X2255" i="13"/>
  <c r="Y2255" i="13"/>
  <c r="W2256" i="13"/>
  <c r="X2256" i="13" s="1"/>
  <c r="Y2256" i="13" s="1"/>
  <c r="W2257" i="13"/>
  <c r="X2257" i="13" s="1"/>
  <c r="W2258" i="13"/>
  <c r="Y2258" i="13" s="1"/>
  <c r="X2258" i="13"/>
  <c r="W2259" i="13"/>
  <c r="X2259" i="13"/>
  <c r="Y2259" i="13"/>
  <c r="W2260" i="13"/>
  <c r="X2260" i="13" s="1"/>
  <c r="Y2260" i="13" s="1"/>
  <c r="W2261" i="13"/>
  <c r="X2261" i="13" s="1"/>
  <c r="W2262" i="13"/>
  <c r="Y2262" i="13" s="1"/>
  <c r="X2262" i="13"/>
  <c r="W2263" i="13"/>
  <c r="X2263" i="13"/>
  <c r="Y2263" i="13"/>
  <c r="W2264" i="13"/>
  <c r="X2264" i="13" s="1"/>
  <c r="Y2264" i="13" s="1"/>
  <c r="W2265" i="13"/>
  <c r="X2265" i="13" s="1"/>
  <c r="W2266" i="13"/>
  <c r="Y2266" i="13" s="1"/>
  <c r="X2266" i="13"/>
  <c r="W2267" i="13"/>
  <c r="X2267" i="13"/>
  <c r="Y2267" i="13"/>
  <c r="W2268" i="13"/>
  <c r="X2268" i="13" s="1"/>
  <c r="Y2268" i="13" s="1"/>
  <c r="W2269" i="13"/>
  <c r="X2269" i="13" s="1"/>
  <c r="W2270" i="13"/>
  <c r="Y2270" i="13" s="1"/>
  <c r="X2270" i="13"/>
  <c r="W2271" i="13"/>
  <c r="X2271" i="13"/>
  <c r="Y2271" i="13"/>
  <c r="W2272" i="13"/>
  <c r="X2272" i="13" s="1"/>
  <c r="Y2272" i="13" s="1"/>
  <c r="W2273" i="13"/>
  <c r="X2273" i="13" s="1"/>
  <c r="W2274" i="13"/>
  <c r="Y2274" i="13" s="1"/>
  <c r="X2274" i="13"/>
  <c r="W2275" i="13"/>
  <c r="X2275" i="13"/>
  <c r="Y2275" i="13"/>
  <c r="W2276" i="13"/>
  <c r="X2276" i="13" s="1"/>
  <c r="Y2276" i="13" s="1"/>
  <c r="W2277" i="13"/>
  <c r="X2277" i="13" s="1"/>
  <c r="W2278" i="13"/>
  <c r="Y2278" i="13" s="1"/>
  <c r="X2278" i="13"/>
  <c r="W2279" i="13"/>
  <c r="X2279" i="13"/>
  <c r="Y2279" i="13"/>
  <c r="W2280" i="13"/>
  <c r="X2280" i="13" s="1"/>
  <c r="Y2280" i="13" s="1"/>
  <c r="W2281" i="13"/>
  <c r="X2281" i="13" s="1"/>
  <c r="W2282" i="13"/>
  <c r="Y2282" i="13" s="1"/>
  <c r="X2282" i="13"/>
  <c r="W2283" i="13"/>
  <c r="X2283" i="13"/>
  <c r="Y2283" i="13"/>
  <c r="W2284" i="13"/>
  <c r="X2284" i="13" s="1"/>
  <c r="Y2284" i="13" s="1"/>
  <c r="W2285" i="13"/>
  <c r="X2285" i="13" s="1"/>
  <c r="W2286" i="13"/>
  <c r="Y2286" i="13" s="1"/>
  <c r="X2286" i="13"/>
  <c r="W2287" i="13"/>
  <c r="X2287" i="13"/>
  <c r="Y2287" i="13"/>
  <c r="W2288" i="13"/>
  <c r="X2288" i="13" s="1"/>
  <c r="Y2288" i="13" s="1"/>
  <c r="W2289" i="13"/>
  <c r="X2289" i="13" s="1"/>
  <c r="W2290" i="13"/>
  <c r="Y2290" i="13" s="1"/>
  <c r="X2290" i="13"/>
  <c r="W2291" i="13"/>
  <c r="X2291" i="13"/>
  <c r="Y2291" i="13"/>
  <c r="W2292" i="13"/>
  <c r="X2292" i="13" s="1"/>
  <c r="Y2292" i="13" s="1"/>
  <c r="W2293" i="13"/>
  <c r="X2293" i="13" s="1"/>
  <c r="W2294" i="13"/>
  <c r="Y2294" i="13" s="1"/>
  <c r="X2294" i="13"/>
  <c r="W2295" i="13"/>
  <c r="X2295" i="13"/>
  <c r="Y2295" i="13"/>
  <c r="W2296" i="13"/>
  <c r="X2296" i="13" s="1"/>
  <c r="Y2296" i="13" s="1"/>
  <c r="W2297" i="13"/>
  <c r="X2297" i="13" s="1"/>
  <c r="W2298" i="13"/>
  <c r="Y2298" i="13" s="1"/>
  <c r="X2298" i="13"/>
  <c r="W2299" i="13"/>
  <c r="X2299" i="13"/>
  <c r="Y2299" i="13"/>
  <c r="W2300" i="13"/>
  <c r="X2300" i="13" s="1"/>
  <c r="Y2300" i="13" s="1"/>
  <c r="W2301" i="13"/>
  <c r="X2301" i="13" s="1"/>
  <c r="W2302" i="13"/>
  <c r="Y2302" i="13" s="1"/>
  <c r="X2302" i="13"/>
  <c r="W2303" i="13"/>
  <c r="X2303" i="13"/>
  <c r="Y2303" i="13"/>
  <c r="W2304" i="13"/>
  <c r="X2304" i="13" s="1"/>
  <c r="Y2304" i="13" s="1"/>
  <c r="W2305" i="13"/>
  <c r="X2305" i="13" s="1"/>
  <c r="W2306" i="13"/>
  <c r="Y2306" i="13" s="1"/>
  <c r="X2306" i="13"/>
  <c r="W2307" i="13"/>
  <c r="X2307" i="13"/>
  <c r="Y2307" i="13"/>
  <c r="W2308" i="13"/>
  <c r="X2308" i="13" s="1"/>
  <c r="Y2308" i="13" s="1"/>
  <c r="W2309" i="13"/>
  <c r="X2309" i="13" s="1"/>
  <c r="W2310" i="13"/>
  <c r="Y2310" i="13" s="1"/>
  <c r="X2310" i="13"/>
  <c r="W2311" i="13"/>
  <c r="X2311" i="13"/>
  <c r="Y2311" i="13"/>
  <c r="W2312" i="13"/>
  <c r="X2312" i="13" s="1"/>
  <c r="Y2312" i="13" s="1"/>
  <c r="W2313" i="13"/>
  <c r="X2313" i="13" s="1"/>
  <c r="W2314" i="13"/>
  <c r="Y2314" i="13" s="1"/>
  <c r="X2314" i="13"/>
  <c r="W2315" i="13"/>
  <c r="X2315" i="13"/>
  <c r="Y2315" i="13"/>
  <c r="W2316" i="13"/>
  <c r="X2316" i="13" s="1"/>
  <c r="Y2316" i="13" s="1"/>
  <c r="W2317" i="13"/>
  <c r="X2317" i="13" s="1"/>
  <c r="W2318" i="13"/>
  <c r="Y2318" i="13" s="1"/>
  <c r="X2318" i="13"/>
  <c r="W2319" i="13"/>
  <c r="X2319" i="13"/>
  <c r="Y2319" i="13"/>
  <c r="W2320" i="13"/>
  <c r="X2320" i="13" s="1"/>
  <c r="Y2320" i="13" s="1"/>
  <c r="W2321" i="13"/>
  <c r="X2321" i="13" s="1"/>
  <c r="W2322" i="13"/>
  <c r="Y2322" i="13" s="1"/>
  <c r="X2322" i="13"/>
  <c r="W2323" i="13"/>
  <c r="X2323" i="13"/>
  <c r="Y2323" i="13"/>
  <c r="W2324" i="13"/>
  <c r="X2324" i="13" s="1"/>
  <c r="Y2324" i="13" s="1"/>
  <c r="W2325" i="13"/>
  <c r="X2325" i="13" s="1"/>
  <c r="W2326" i="13"/>
  <c r="Y2326" i="13" s="1"/>
  <c r="X2326" i="13"/>
  <c r="W2327" i="13"/>
  <c r="X2327" i="13"/>
  <c r="Y2327" i="13"/>
  <c r="W2328" i="13"/>
  <c r="X2328" i="13" s="1"/>
  <c r="Y2328" i="13" s="1"/>
  <c r="W2329" i="13"/>
  <c r="X2329" i="13" s="1"/>
  <c r="W2330" i="13"/>
  <c r="Y2330" i="13" s="1"/>
  <c r="X2330" i="13"/>
  <c r="W2331" i="13"/>
  <c r="X2331" i="13"/>
  <c r="Y2331" i="13"/>
  <c r="W2332" i="13"/>
  <c r="X2332" i="13" s="1"/>
  <c r="Y2332" i="13" s="1"/>
  <c r="W2333" i="13"/>
  <c r="X2333" i="13" s="1"/>
  <c r="W2334" i="13"/>
  <c r="Y2334" i="13" s="1"/>
  <c r="X2334" i="13"/>
  <c r="W2335" i="13"/>
  <c r="X2335" i="13"/>
  <c r="Y2335" i="13"/>
  <c r="W2336" i="13"/>
  <c r="X2336" i="13" s="1"/>
  <c r="Y2336" i="13" s="1"/>
  <c r="W2337" i="13"/>
  <c r="X2337" i="13" s="1"/>
  <c r="W2338" i="13"/>
  <c r="Y2338" i="13" s="1"/>
  <c r="X2338" i="13"/>
  <c r="W2339" i="13"/>
  <c r="X2339" i="13"/>
  <c r="Y2339" i="13"/>
  <c r="W2340" i="13"/>
  <c r="X2340" i="13" s="1"/>
  <c r="Y2340" i="13" s="1"/>
  <c r="W2341" i="13"/>
  <c r="X2341" i="13" s="1"/>
  <c r="W2342" i="13"/>
  <c r="Y2342" i="13" s="1"/>
  <c r="X2342" i="13"/>
  <c r="W2343" i="13"/>
  <c r="X2343" i="13"/>
  <c r="Y2343" i="13"/>
  <c r="W2344" i="13"/>
  <c r="X2344" i="13" s="1"/>
  <c r="Y2344" i="13" s="1"/>
  <c r="W2345" i="13"/>
  <c r="X2345" i="13" s="1"/>
  <c r="W2346" i="13"/>
  <c r="Y2346" i="13" s="1"/>
  <c r="X2346" i="13"/>
  <c r="W2347" i="13"/>
  <c r="X2347" i="13"/>
  <c r="Y2347" i="13"/>
  <c r="W2348" i="13"/>
  <c r="X2348" i="13" s="1"/>
  <c r="Y2348" i="13" s="1"/>
  <c r="W2349" i="13"/>
  <c r="X2349" i="13" s="1"/>
  <c r="W2350" i="13"/>
  <c r="Y2350" i="13" s="1"/>
  <c r="X2350" i="13"/>
  <c r="W2351" i="13"/>
  <c r="X2351" i="13"/>
  <c r="Y2351" i="13"/>
  <c r="W2352" i="13"/>
  <c r="X2352" i="13" s="1"/>
  <c r="Y2352" i="13" s="1"/>
  <c r="W2353" i="13"/>
  <c r="X2353" i="13" s="1"/>
  <c r="W2354" i="13"/>
  <c r="Y2354" i="13" s="1"/>
  <c r="X2354" i="13"/>
  <c r="W2355" i="13"/>
  <c r="X2355" i="13"/>
  <c r="Y2355" i="13"/>
  <c r="W2356" i="13"/>
  <c r="X2356" i="13" s="1"/>
  <c r="Y2356" i="13" s="1"/>
  <c r="W2357" i="13"/>
  <c r="X2357" i="13" s="1"/>
  <c r="W2358" i="13"/>
  <c r="Y2358" i="13" s="1"/>
  <c r="X2358" i="13"/>
  <c r="W2359" i="13"/>
  <c r="X2359" i="13"/>
  <c r="Y2359" i="13"/>
  <c r="W2360" i="13"/>
  <c r="X2360" i="13" s="1"/>
  <c r="Y2360" i="13" s="1"/>
  <c r="W2361" i="13"/>
  <c r="X2361" i="13" s="1"/>
  <c r="W2362" i="13"/>
  <c r="Y2362" i="13" s="1"/>
  <c r="X2362" i="13"/>
  <c r="W2363" i="13"/>
  <c r="X2363" i="13"/>
  <c r="Y2363" i="13"/>
  <c r="W2364" i="13"/>
  <c r="X2364" i="13" s="1"/>
  <c r="Y2364" i="13" s="1"/>
  <c r="W2365" i="13"/>
  <c r="X2365" i="13" s="1"/>
  <c r="W2366" i="13"/>
  <c r="Y2366" i="13" s="1"/>
  <c r="X2366" i="13"/>
  <c r="W2367" i="13"/>
  <c r="X2367" i="13"/>
  <c r="Y2367" i="13"/>
  <c r="W2368" i="13"/>
  <c r="X2368" i="13" s="1"/>
  <c r="Y2368" i="13" s="1"/>
  <c r="W2369" i="13"/>
  <c r="X2369" i="13" s="1"/>
  <c r="W2370" i="13"/>
  <c r="Y2370" i="13" s="1"/>
  <c r="X2370" i="13"/>
  <c r="W2371" i="13"/>
  <c r="X2371" i="13"/>
  <c r="Y2371" i="13"/>
  <c r="W2372" i="13"/>
  <c r="X2372" i="13" s="1"/>
  <c r="Y2372" i="13" s="1"/>
  <c r="W2373" i="13"/>
  <c r="X2373" i="13" s="1"/>
  <c r="W2374" i="13"/>
  <c r="Y2374" i="13" s="1"/>
  <c r="X2374" i="13"/>
  <c r="W2375" i="13"/>
  <c r="X2375" i="13"/>
  <c r="Y2375" i="13"/>
  <c r="W2376" i="13"/>
  <c r="X2376" i="13" s="1"/>
  <c r="Y2376" i="13" s="1"/>
  <c r="W2377" i="13"/>
  <c r="X2377" i="13" s="1"/>
  <c r="W2378" i="13"/>
  <c r="Y2378" i="13" s="1"/>
  <c r="X2378" i="13"/>
  <c r="W2379" i="13"/>
  <c r="X2379" i="13"/>
  <c r="Y2379" i="13"/>
  <c r="W2380" i="13"/>
  <c r="X2380" i="13" s="1"/>
  <c r="Y2380" i="13" s="1"/>
  <c r="W2381" i="13"/>
  <c r="X2381" i="13" s="1"/>
  <c r="W2382" i="13"/>
  <c r="Y2382" i="13" s="1"/>
  <c r="X2382" i="13"/>
  <c r="W2383" i="13"/>
  <c r="X2383" i="13"/>
  <c r="Y2383" i="13"/>
  <c r="W2384" i="13"/>
  <c r="X2384" i="13" s="1"/>
  <c r="Y2384" i="13" s="1"/>
  <c r="W2385" i="13"/>
  <c r="X2385" i="13" s="1"/>
  <c r="W2386" i="13"/>
  <c r="Y2386" i="13" s="1"/>
  <c r="X2386" i="13"/>
  <c r="W2387" i="13"/>
  <c r="X2387" i="13"/>
  <c r="Y2387" i="13"/>
  <c r="W2388" i="13"/>
  <c r="X2388" i="13" s="1"/>
  <c r="Y2388" i="13" s="1"/>
  <c r="W2389" i="13"/>
  <c r="X2389" i="13" s="1"/>
  <c r="W2390" i="13"/>
  <c r="Y2390" i="13" s="1"/>
  <c r="X2390" i="13"/>
  <c r="W2391" i="13"/>
  <c r="X2391" i="13"/>
  <c r="Y2391" i="13"/>
  <c r="W2392" i="13"/>
  <c r="X2392" i="13" s="1"/>
  <c r="Y2392" i="13" s="1"/>
  <c r="W2393" i="13"/>
  <c r="X2393" i="13" s="1"/>
  <c r="W2394" i="13"/>
  <c r="Y2394" i="13" s="1"/>
  <c r="X2394" i="13"/>
  <c r="W2395" i="13"/>
  <c r="X2395" i="13"/>
  <c r="Y2395" i="13"/>
  <c r="W2396" i="13"/>
  <c r="X2396" i="13" s="1"/>
  <c r="Y2396" i="13" s="1"/>
  <c r="W2397" i="13"/>
  <c r="X2397" i="13" s="1"/>
  <c r="W2398" i="13"/>
  <c r="Y2398" i="13" s="1"/>
  <c r="X2398" i="13"/>
  <c r="W2399" i="13"/>
  <c r="X2399" i="13"/>
  <c r="Y2399" i="13"/>
  <c r="W2400" i="13"/>
  <c r="X2400" i="13" s="1"/>
  <c r="Y2400" i="13" s="1"/>
  <c r="W2401" i="13"/>
  <c r="X2401" i="13" s="1"/>
  <c r="W2402" i="13"/>
  <c r="Y2402" i="13" s="1"/>
  <c r="X2402" i="13"/>
  <c r="W2403" i="13"/>
  <c r="X2403" i="13"/>
  <c r="Y2403" i="13"/>
  <c r="W2404" i="13"/>
  <c r="X2404" i="13" s="1"/>
  <c r="Y2404" i="13" s="1"/>
  <c r="W2405" i="13"/>
  <c r="X2405" i="13" s="1"/>
  <c r="W2406" i="13"/>
  <c r="Y2406" i="13" s="1"/>
  <c r="X2406" i="13"/>
  <c r="W2407" i="13"/>
  <c r="X2407" i="13"/>
  <c r="Y2407" i="13"/>
  <c r="W2408" i="13"/>
  <c r="X2408" i="13" s="1"/>
  <c r="Y2408" i="13" s="1"/>
  <c r="W2409" i="13"/>
  <c r="X2409" i="13" s="1"/>
  <c r="W2410" i="13"/>
  <c r="Y2410" i="13" s="1"/>
  <c r="X2410" i="13"/>
  <c r="W2411" i="13"/>
  <c r="X2411" i="13"/>
  <c r="Y2411" i="13"/>
  <c r="W2412" i="13"/>
  <c r="X2412" i="13" s="1"/>
  <c r="Y2412" i="13" s="1"/>
  <c r="W2413" i="13"/>
  <c r="X2413" i="13" s="1"/>
  <c r="W2414" i="13"/>
  <c r="Y2414" i="13" s="1"/>
  <c r="X2414" i="13"/>
  <c r="W2415" i="13"/>
  <c r="X2415" i="13"/>
  <c r="Y2415" i="13"/>
  <c r="W2416" i="13"/>
  <c r="X2416" i="13" s="1"/>
  <c r="Y2416" i="13" s="1"/>
  <c r="W2417" i="13"/>
  <c r="X2417" i="13" s="1"/>
  <c r="W2418" i="13"/>
  <c r="Y2418" i="13" s="1"/>
  <c r="X2418" i="13"/>
  <c r="W2419" i="13"/>
  <c r="X2419" i="13"/>
  <c r="Y2419" i="13"/>
  <c r="W2420" i="13"/>
  <c r="X2420" i="13" s="1"/>
  <c r="Y2420" i="13" s="1"/>
  <c r="W2421" i="13"/>
  <c r="X2421" i="13" s="1"/>
  <c r="W2422" i="13"/>
  <c r="Y2422" i="13" s="1"/>
  <c r="X2422" i="13"/>
  <c r="W2423" i="13"/>
  <c r="X2423" i="13"/>
  <c r="Y2423" i="13"/>
  <c r="W2424" i="13"/>
  <c r="X2424" i="13" s="1"/>
  <c r="Y2424" i="13" s="1"/>
  <c r="W2425" i="13"/>
  <c r="X2425" i="13" s="1"/>
  <c r="W2426" i="13"/>
  <c r="Y2426" i="13" s="1"/>
  <c r="X2426" i="13"/>
  <c r="W2427" i="13"/>
  <c r="X2427" i="13"/>
  <c r="Y2427" i="13"/>
  <c r="W2428" i="13"/>
  <c r="X2428" i="13" s="1"/>
  <c r="Y2428" i="13" s="1"/>
  <c r="W2429" i="13"/>
  <c r="X2429" i="13" s="1"/>
  <c r="W2430" i="13"/>
  <c r="Y2430" i="13" s="1"/>
  <c r="X2430" i="13"/>
  <c r="W2431" i="13"/>
  <c r="X2431" i="13"/>
  <c r="Y2431" i="13"/>
  <c r="W2432" i="13"/>
  <c r="X2432" i="13" s="1"/>
  <c r="Y2432" i="13" s="1"/>
  <c r="W2433" i="13"/>
  <c r="X2433" i="13" s="1"/>
  <c r="W2434" i="13"/>
  <c r="Y2434" i="13" s="1"/>
  <c r="X2434" i="13"/>
  <c r="W2435" i="13"/>
  <c r="X2435" i="13"/>
  <c r="Y2435" i="13"/>
  <c r="W2436" i="13"/>
  <c r="X2436" i="13" s="1"/>
  <c r="Y2436" i="13" s="1"/>
  <c r="W2437" i="13"/>
  <c r="X2437" i="13" s="1"/>
  <c r="W2438" i="13"/>
  <c r="Y2438" i="13" s="1"/>
  <c r="X2438" i="13"/>
  <c r="W2439" i="13"/>
  <c r="X2439" i="13"/>
  <c r="Y2439" i="13"/>
  <c r="W2440" i="13"/>
  <c r="X2440" i="13" s="1"/>
  <c r="Y2440" i="13" s="1"/>
  <c r="W2441" i="13"/>
  <c r="X2441" i="13" s="1"/>
  <c r="W2442" i="13"/>
  <c r="Y2442" i="13" s="1"/>
  <c r="X2442" i="13"/>
  <c r="W2443" i="13"/>
  <c r="X2443" i="13"/>
  <c r="Y2443" i="13"/>
  <c r="W2444" i="13"/>
  <c r="X2444" i="13" s="1"/>
  <c r="Y2444" i="13" s="1"/>
  <c r="W2445" i="13"/>
  <c r="X2445" i="13" s="1"/>
  <c r="W2446" i="13"/>
  <c r="Y2446" i="13" s="1"/>
  <c r="X2446" i="13"/>
  <c r="W2447" i="13"/>
  <c r="X2447" i="13"/>
  <c r="Y2447" i="13"/>
  <c r="W2448" i="13"/>
  <c r="X2448" i="13" s="1"/>
  <c r="Y2448" i="13" s="1"/>
  <c r="W2449" i="13"/>
  <c r="X2449" i="13" s="1"/>
  <c r="W2450" i="13"/>
  <c r="Y2450" i="13" s="1"/>
  <c r="X2450" i="13"/>
  <c r="W2451" i="13"/>
  <c r="X2451" i="13"/>
  <c r="Y2451" i="13"/>
  <c r="W2452" i="13"/>
  <c r="X2452" i="13" s="1"/>
  <c r="Y2452" i="13" s="1"/>
  <c r="W2453" i="13"/>
  <c r="X2453" i="13" s="1"/>
  <c r="W2454" i="13"/>
  <c r="Y2454" i="13" s="1"/>
  <c r="X2454" i="13"/>
  <c r="W2455" i="13"/>
  <c r="X2455" i="13"/>
  <c r="Y2455" i="13"/>
  <c r="W2456" i="13"/>
  <c r="X2456" i="13" s="1"/>
  <c r="Y2456" i="13" s="1"/>
  <c r="W2457" i="13"/>
  <c r="X2457" i="13" s="1"/>
  <c r="W2458" i="13"/>
  <c r="Y2458" i="13" s="1"/>
  <c r="X2458" i="13"/>
  <c r="W2459" i="13"/>
  <c r="X2459" i="13"/>
  <c r="Y2459" i="13"/>
  <c r="W2460" i="13"/>
  <c r="X2460" i="13" s="1"/>
  <c r="Y2460" i="13" s="1"/>
  <c r="W2461" i="13"/>
  <c r="X2461" i="13" s="1"/>
  <c r="W2462" i="13"/>
  <c r="Y2462" i="13" s="1"/>
  <c r="X2462" i="13"/>
  <c r="W2463" i="13"/>
  <c r="X2463" i="13"/>
  <c r="Y2463" i="13"/>
  <c r="W2464" i="13"/>
  <c r="X2464" i="13" s="1"/>
  <c r="Y2464" i="13" s="1"/>
  <c r="W2465" i="13"/>
  <c r="X2465" i="13" s="1"/>
  <c r="W2466" i="13"/>
  <c r="Y2466" i="13" s="1"/>
  <c r="X2466" i="13"/>
  <c r="W2467" i="13"/>
  <c r="X2467" i="13"/>
  <c r="Y2467" i="13"/>
  <c r="W2468" i="13"/>
  <c r="X2468" i="13" s="1"/>
  <c r="Y2468" i="13" s="1"/>
  <c r="W2469" i="13"/>
  <c r="X2469" i="13" s="1"/>
  <c r="W2470" i="13"/>
  <c r="Y2470" i="13" s="1"/>
  <c r="X2470" i="13"/>
  <c r="W2471" i="13"/>
  <c r="X2471" i="13"/>
  <c r="Y2471" i="13"/>
  <c r="W2472" i="13"/>
  <c r="X2472" i="13" s="1"/>
  <c r="Y2472" i="13" s="1"/>
  <c r="W2473" i="13"/>
  <c r="X2473" i="13" s="1"/>
  <c r="W2474" i="13"/>
  <c r="Y2474" i="13" s="1"/>
  <c r="X2474" i="13"/>
  <c r="W2475" i="13"/>
  <c r="X2475" i="13"/>
  <c r="Y2475" i="13"/>
  <c r="W2476" i="13"/>
  <c r="X2476" i="13" s="1"/>
  <c r="Y2476" i="13" s="1"/>
  <c r="W2477" i="13"/>
  <c r="X2477" i="13" s="1"/>
  <c r="W2478" i="13"/>
  <c r="Y2478" i="13" s="1"/>
  <c r="X2478" i="13"/>
  <c r="W2479" i="13"/>
  <c r="X2479" i="13"/>
  <c r="Y2479" i="13"/>
  <c r="W2480" i="13"/>
  <c r="X2480" i="13" s="1"/>
  <c r="Y2480" i="13" s="1"/>
  <c r="W2481" i="13"/>
  <c r="X2481" i="13" s="1"/>
  <c r="W2482" i="13"/>
  <c r="Y2482" i="13" s="1"/>
  <c r="X2482" i="13"/>
  <c r="W2483" i="13"/>
  <c r="X2483" i="13"/>
  <c r="Y2483" i="13"/>
  <c r="W2484" i="13"/>
  <c r="X2484" i="13" s="1"/>
  <c r="Y2484" i="13" s="1"/>
  <c r="W2485" i="13"/>
  <c r="X2485" i="13" s="1"/>
  <c r="W2486" i="13"/>
  <c r="Y2486" i="13" s="1"/>
  <c r="X2486" i="13"/>
  <c r="W2487" i="13"/>
  <c r="X2487" i="13"/>
  <c r="Y2487" i="13"/>
  <c r="W2488" i="13"/>
  <c r="X2488" i="13" s="1"/>
  <c r="Y2488" i="13" s="1"/>
  <c r="W2489" i="13"/>
  <c r="X2489" i="13" s="1"/>
  <c r="W2490" i="13"/>
  <c r="Y2490" i="13" s="1"/>
  <c r="X2490" i="13"/>
  <c r="W2491" i="13"/>
  <c r="X2491" i="13"/>
  <c r="Y2491" i="13"/>
  <c r="W2492" i="13"/>
  <c r="X2492" i="13" s="1"/>
  <c r="Y2492" i="13" s="1"/>
  <c r="W2493" i="13"/>
  <c r="X2493" i="13" s="1"/>
  <c r="W2494" i="13"/>
  <c r="Y2494" i="13" s="1"/>
  <c r="X2494" i="13"/>
  <c r="W2495" i="13"/>
  <c r="X2495" i="13"/>
  <c r="Y2495" i="13"/>
  <c r="W2496" i="13"/>
  <c r="X2496" i="13" s="1"/>
  <c r="Y2496" i="13" s="1"/>
  <c r="W2497" i="13"/>
  <c r="X2497" i="13" s="1"/>
  <c r="W2498" i="13"/>
  <c r="Y2498" i="13" s="1"/>
  <c r="X2498" i="13"/>
  <c r="W2499" i="13"/>
  <c r="X2499" i="13"/>
  <c r="Y2499" i="13"/>
  <c r="W2500" i="13"/>
  <c r="X2500" i="13" s="1"/>
  <c r="Y2500" i="13" s="1"/>
  <c r="W2501" i="13"/>
  <c r="X2501" i="13" s="1"/>
  <c r="W2502" i="13"/>
  <c r="Y2502" i="13" s="1"/>
  <c r="X2502" i="13"/>
  <c r="W2503" i="13"/>
  <c r="X2503" i="13"/>
  <c r="Y2503" i="13"/>
  <c r="W2504" i="13"/>
  <c r="X2504" i="13" s="1"/>
  <c r="Y2504" i="13" s="1"/>
  <c r="W2505" i="13"/>
  <c r="X2505" i="13" s="1"/>
  <c r="W2506" i="13"/>
  <c r="Y2506" i="13" s="1"/>
  <c r="X2506" i="13"/>
  <c r="W2507" i="13"/>
  <c r="X2507" i="13"/>
  <c r="Y2507" i="13"/>
  <c r="W2508" i="13"/>
  <c r="X2508" i="13" s="1"/>
  <c r="Y2508" i="13" s="1"/>
  <c r="W2509" i="13"/>
  <c r="X2509" i="13" s="1"/>
  <c r="W2510" i="13"/>
  <c r="Y2510" i="13" s="1"/>
  <c r="X2510" i="13"/>
  <c r="W2511" i="13"/>
  <c r="X2511" i="13"/>
  <c r="Y2511" i="13"/>
  <c r="W2512" i="13"/>
  <c r="X2512" i="13" s="1"/>
  <c r="Y2512" i="13" s="1"/>
  <c r="W2513" i="13"/>
  <c r="X2513" i="13" s="1"/>
  <c r="W2514" i="13"/>
  <c r="Y2514" i="13" s="1"/>
  <c r="X2514" i="13"/>
  <c r="W2515" i="13"/>
  <c r="X2515" i="13"/>
  <c r="Y2515" i="13"/>
  <c r="W2516" i="13"/>
  <c r="X2516" i="13" s="1"/>
  <c r="Y2516" i="13" s="1"/>
  <c r="W2517" i="13"/>
  <c r="X2517" i="13" s="1"/>
  <c r="W2518" i="13"/>
  <c r="Y2518" i="13" s="1"/>
  <c r="X2518" i="13"/>
  <c r="W2519" i="13"/>
  <c r="X2519" i="13"/>
  <c r="Y2519" i="13"/>
  <c r="W2520" i="13"/>
  <c r="X2520" i="13" s="1"/>
  <c r="Y2520" i="13" s="1"/>
  <c r="W2521" i="13"/>
  <c r="X2521" i="13" s="1"/>
  <c r="W2522" i="13"/>
  <c r="Y2522" i="13" s="1"/>
  <c r="X2522" i="13"/>
  <c r="W2523" i="13"/>
  <c r="X2523" i="13"/>
  <c r="Y2523" i="13"/>
  <c r="W2524" i="13"/>
  <c r="X2524" i="13" s="1"/>
  <c r="Y2524" i="13" s="1"/>
  <c r="W2525" i="13"/>
  <c r="X2525" i="13" s="1"/>
  <c r="W2526" i="13"/>
  <c r="Y2526" i="13" s="1"/>
  <c r="X2526" i="13"/>
  <c r="W2527" i="13"/>
  <c r="X2527" i="13"/>
  <c r="Y2527" i="13"/>
  <c r="W2528" i="13"/>
  <c r="X2528" i="13" s="1"/>
  <c r="Y2528" i="13" s="1"/>
  <c r="W2529" i="13"/>
  <c r="X2529" i="13" s="1"/>
  <c r="W2530" i="13"/>
  <c r="Y2530" i="13" s="1"/>
  <c r="X2530" i="13"/>
  <c r="W2531" i="13"/>
  <c r="X2531" i="13"/>
  <c r="Y2531" i="13"/>
  <c r="W2532" i="13"/>
  <c r="X2532" i="13" s="1"/>
  <c r="Y2532" i="13" s="1"/>
  <c r="W2533" i="13"/>
  <c r="X2533" i="13" s="1"/>
  <c r="W2534" i="13"/>
  <c r="Y2534" i="13" s="1"/>
  <c r="X2534" i="13"/>
  <c r="W2535" i="13"/>
  <c r="X2535" i="13"/>
  <c r="Y2535" i="13"/>
  <c r="W2536" i="13"/>
  <c r="X2536" i="13" s="1"/>
  <c r="Y2536" i="13" s="1"/>
  <c r="W2537" i="13"/>
  <c r="X2537" i="13" s="1"/>
  <c r="W2538" i="13"/>
  <c r="Y2538" i="13" s="1"/>
  <c r="X2538" i="13"/>
  <c r="W2539" i="13"/>
  <c r="X2539" i="13"/>
  <c r="Y2539" i="13"/>
  <c r="W2540" i="13"/>
  <c r="X2540" i="13" s="1"/>
  <c r="Y2540" i="13" s="1"/>
  <c r="W2541" i="13"/>
  <c r="X2541" i="13" s="1"/>
  <c r="W2542" i="13"/>
  <c r="Y2542" i="13" s="1"/>
  <c r="X2542" i="13"/>
  <c r="W2543" i="13"/>
  <c r="X2543" i="13"/>
  <c r="Y2543" i="13"/>
  <c r="W2544" i="13"/>
  <c r="X2544" i="13" s="1"/>
  <c r="Y2544" i="13" s="1"/>
  <c r="W2545" i="13"/>
  <c r="X2545" i="13" s="1"/>
  <c r="W2546" i="13"/>
  <c r="Y2546" i="13" s="1"/>
  <c r="X2546" i="13"/>
  <c r="W2547" i="13"/>
  <c r="X2547" i="13"/>
  <c r="Y2547" i="13"/>
  <c r="W2548" i="13"/>
  <c r="X2548" i="13" s="1"/>
  <c r="Y2548" i="13" s="1"/>
  <c r="W2549" i="13"/>
  <c r="X2549" i="13" s="1"/>
  <c r="W2550" i="13"/>
  <c r="Y2550" i="13" s="1"/>
  <c r="X2550" i="13"/>
  <c r="W2551" i="13"/>
  <c r="X2551" i="13"/>
  <c r="Y2551" i="13"/>
  <c r="W2552" i="13"/>
  <c r="X2552" i="13" s="1"/>
  <c r="Y2552" i="13" s="1"/>
  <c r="W2553" i="13"/>
  <c r="X2553" i="13" s="1"/>
  <c r="W2554" i="13"/>
  <c r="Y2554" i="13" s="1"/>
  <c r="X2554" i="13"/>
  <c r="W2555" i="13"/>
  <c r="X2555" i="13"/>
  <c r="Y2555" i="13"/>
  <c r="W2556" i="13"/>
  <c r="X2556" i="13" s="1"/>
  <c r="Y2556" i="13" s="1"/>
  <c r="W2557" i="13"/>
  <c r="X2557" i="13" s="1"/>
  <c r="W2558" i="13"/>
  <c r="Y2558" i="13" s="1"/>
  <c r="X2558" i="13"/>
  <c r="W2559" i="13"/>
  <c r="X2559" i="13"/>
  <c r="Y2559" i="13"/>
  <c r="W2560" i="13"/>
  <c r="X2560" i="13" s="1"/>
  <c r="Y2560" i="13" s="1"/>
  <c r="W2561" i="13"/>
  <c r="X2561" i="13" s="1"/>
  <c r="W2562" i="13"/>
  <c r="Y2562" i="13" s="1"/>
  <c r="X2562" i="13"/>
  <c r="W2563" i="13"/>
  <c r="X2563" i="13"/>
  <c r="Y2563" i="13"/>
  <c r="W2564" i="13"/>
  <c r="X2564" i="13" s="1"/>
  <c r="Y2564" i="13" s="1"/>
  <c r="W2565" i="13"/>
  <c r="X2565" i="13" s="1"/>
  <c r="W2566" i="13"/>
  <c r="Y2566" i="13" s="1"/>
  <c r="X2566" i="13"/>
  <c r="W2567" i="13"/>
  <c r="X2567" i="13"/>
  <c r="Y2567" i="13"/>
  <c r="W2568" i="13"/>
  <c r="X2568" i="13" s="1"/>
  <c r="Y2568" i="13" s="1"/>
  <c r="W2569" i="13"/>
  <c r="X2569" i="13" s="1"/>
  <c r="W2570" i="13"/>
  <c r="Y2570" i="13" s="1"/>
  <c r="X2570" i="13"/>
  <c r="W2571" i="13"/>
  <c r="X2571" i="13"/>
  <c r="Y2571" i="13"/>
  <c r="W2572" i="13"/>
  <c r="X2572" i="13" s="1"/>
  <c r="Y2572" i="13" s="1"/>
  <c r="W2573" i="13"/>
  <c r="X2573" i="13" s="1"/>
  <c r="W2574" i="13"/>
  <c r="Y2574" i="13" s="1"/>
  <c r="X2574" i="13"/>
  <c r="W2575" i="13"/>
  <c r="X2575" i="13"/>
  <c r="Y2575" i="13"/>
  <c r="W2576" i="13"/>
  <c r="X2576" i="13" s="1"/>
  <c r="Y2576" i="13" s="1"/>
  <c r="W2577" i="13"/>
  <c r="X2577" i="13" s="1"/>
  <c r="W2578" i="13"/>
  <c r="Y2578" i="13" s="1"/>
  <c r="X2578" i="13"/>
  <c r="W2579" i="13"/>
  <c r="X2579" i="13"/>
  <c r="Y2579" i="13"/>
  <c r="W2580" i="13"/>
  <c r="X2580" i="13" s="1"/>
  <c r="Y2580" i="13" s="1"/>
  <c r="W2581" i="13"/>
  <c r="X2581" i="13" s="1"/>
  <c r="W2582" i="13"/>
  <c r="Y2582" i="13" s="1"/>
  <c r="X2582" i="13"/>
  <c r="W2583" i="13"/>
  <c r="X2583" i="13"/>
  <c r="Y2583" i="13"/>
  <c r="W2584" i="13"/>
  <c r="X2584" i="13" s="1"/>
  <c r="Y2584" i="13" s="1"/>
  <c r="W2585" i="13"/>
  <c r="X2585" i="13" s="1"/>
  <c r="W2586" i="13"/>
  <c r="Y2586" i="13" s="1"/>
  <c r="X2586" i="13"/>
  <c r="W2587" i="13"/>
  <c r="X2587" i="13"/>
  <c r="Y2587" i="13"/>
  <c r="W2588" i="13"/>
  <c r="X2588" i="13" s="1"/>
  <c r="Y2588" i="13" s="1"/>
  <c r="W2589" i="13"/>
  <c r="X2589" i="13" s="1"/>
  <c r="W2590" i="13"/>
  <c r="Y2590" i="13" s="1"/>
  <c r="X2590" i="13"/>
  <c r="W2591" i="13"/>
  <c r="X2591" i="13"/>
  <c r="Y2591" i="13"/>
  <c r="W2592" i="13"/>
  <c r="X2592" i="13" s="1"/>
  <c r="Y2592" i="13" s="1"/>
  <c r="W2593" i="13"/>
  <c r="X2593" i="13" s="1"/>
  <c r="W2594" i="13"/>
  <c r="Y2594" i="13" s="1"/>
  <c r="X2594" i="13"/>
  <c r="W2595" i="13"/>
  <c r="X2595" i="13"/>
  <c r="Y2595" i="13"/>
  <c r="W2596" i="13"/>
  <c r="X2596" i="13" s="1"/>
  <c r="Y2596" i="13" s="1"/>
  <c r="W2597" i="13"/>
  <c r="X2597" i="13" s="1"/>
  <c r="W2598" i="13"/>
  <c r="Y2598" i="13" s="1"/>
  <c r="X2598" i="13"/>
  <c r="W2599" i="13"/>
  <c r="X2599" i="13"/>
  <c r="Y2599" i="13"/>
  <c r="W2600" i="13"/>
  <c r="X2600" i="13" s="1"/>
  <c r="Y2600" i="13" s="1"/>
  <c r="W2601" i="13"/>
  <c r="X2601" i="13" s="1"/>
  <c r="W2602" i="13"/>
  <c r="Y2602" i="13" s="1"/>
  <c r="X2602" i="13"/>
  <c r="W2603" i="13"/>
  <c r="X2603" i="13"/>
  <c r="Y2603" i="13"/>
  <c r="W2604" i="13"/>
  <c r="X2604" i="13" s="1"/>
  <c r="Y2604" i="13" s="1"/>
  <c r="W2605" i="13"/>
  <c r="X2605" i="13" s="1"/>
  <c r="W2606" i="13"/>
  <c r="Y2606" i="13" s="1"/>
  <c r="X2606" i="13"/>
  <c r="W2607" i="13"/>
  <c r="X2607" i="13"/>
  <c r="Y2607" i="13"/>
  <c r="W2608" i="13"/>
  <c r="X2608" i="13" s="1"/>
  <c r="Y2608" i="13" s="1"/>
  <c r="W2609" i="13"/>
  <c r="X2609" i="13" s="1"/>
  <c r="W2610" i="13"/>
  <c r="Y2610" i="13" s="1"/>
  <c r="X2610" i="13"/>
  <c r="W2611" i="13"/>
  <c r="X2611" i="13"/>
  <c r="Y2611" i="13"/>
  <c r="W2612" i="13"/>
  <c r="X2612" i="13" s="1"/>
  <c r="Y2612" i="13" s="1"/>
  <c r="W2613" i="13"/>
  <c r="X2613" i="13" s="1"/>
  <c r="W2614" i="13"/>
  <c r="Y2614" i="13" s="1"/>
  <c r="X2614" i="13"/>
  <c r="W2615" i="13"/>
  <c r="X2615" i="13"/>
  <c r="Y2615" i="13"/>
  <c r="W2616" i="13"/>
  <c r="X2616" i="13" s="1"/>
  <c r="Y2616" i="13" s="1"/>
  <c r="W2617" i="13"/>
  <c r="X2617" i="13" s="1"/>
  <c r="W2618" i="13"/>
  <c r="Y2618" i="13" s="1"/>
  <c r="X2618" i="13"/>
  <c r="W2619" i="13"/>
  <c r="X2619" i="13"/>
  <c r="Y2619" i="13"/>
  <c r="W2620" i="13"/>
  <c r="X2620" i="13" s="1"/>
  <c r="Y2620" i="13" s="1"/>
  <c r="W2621" i="13"/>
  <c r="X2621" i="13" s="1"/>
  <c r="W2622" i="13"/>
  <c r="Y2622" i="13" s="1"/>
  <c r="X2622" i="13"/>
  <c r="W2623" i="13"/>
  <c r="X2623" i="13"/>
  <c r="Y2623" i="13"/>
  <c r="W2624" i="13"/>
  <c r="X2624" i="13" s="1"/>
  <c r="Y2624" i="13" s="1"/>
  <c r="W2625" i="13"/>
  <c r="X2625" i="13" s="1"/>
  <c r="W2626" i="13"/>
  <c r="Y2626" i="13" s="1"/>
  <c r="X2626" i="13"/>
  <c r="W2627" i="13"/>
  <c r="X2627" i="13"/>
  <c r="Y2627" i="13"/>
  <c r="W2628" i="13"/>
  <c r="X2628" i="13" s="1"/>
  <c r="Y2628" i="13" s="1"/>
  <c r="W2629" i="13"/>
  <c r="X2629" i="13" s="1"/>
  <c r="W2630" i="13"/>
  <c r="Y2630" i="13" s="1"/>
  <c r="X2630" i="13"/>
  <c r="W2631" i="13"/>
  <c r="X2631" i="13"/>
  <c r="Y2631" i="13"/>
  <c r="W2632" i="13"/>
  <c r="X2632" i="13" s="1"/>
  <c r="Y2632" i="13" s="1"/>
  <c r="W2633" i="13"/>
  <c r="X2633" i="13" s="1"/>
  <c r="W2634" i="13"/>
  <c r="Y2634" i="13" s="1"/>
  <c r="X2634" i="13"/>
  <c r="W2635" i="13"/>
  <c r="X2635" i="13"/>
  <c r="Y2635" i="13"/>
  <c r="W2636" i="13"/>
  <c r="X2636" i="13" s="1"/>
  <c r="Y2636" i="13" s="1"/>
  <c r="W2637" i="13"/>
  <c r="X2637" i="13" s="1"/>
  <c r="W2638" i="13"/>
  <c r="Y2638" i="13" s="1"/>
  <c r="X2638" i="13"/>
  <c r="W2639" i="13"/>
  <c r="X2639" i="13"/>
  <c r="Y2639" i="13"/>
  <c r="W2640" i="13"/>
  <c r="X2640" i="13" s="1"/>
  <c r="Y2640" i="13" s="1"/>
  <c r="W2641" i="13"/>
  <c r="X2641" i="13" s="1"/>
  <c r="W2642" i="13"/>
  <c r="Y2642" i="13" s="1"/>
  <c r="X2642" i="13"/>
  <c r="W2643" i="13"/>
  <c r="X2643" i="13"/>
  <c r="Y2643" i="13"/>
  <c r="W2644" i="13"/>
  <c r="X2644" i="13" s="1"/>
  <c r="Y2644" i="13" s="1"/>
  <c r="W2645" i="13"/>
  <c r="X2645" i="13" s="1"/>
  <c r="W2646" i="13"/>
  <c r="Y2646" i="13" s="1"/>
  <c r="X2646" i="13"/>
  <c r="W2647" i="13"/>
  <c r="X2647" i="13"/>
  <c r="Y2647" i="13"/>
  <c r="W2648" i="13"/>
  <c r="X2648" i="13" s="1"/>
  <c r="Y2648" i="13" s="1"/>
  <c r="W2649" i="13"/>
  <c r="X2649" i="13" s="1"/>
  <c r="W2650" i="13"/>
  <c r="Y2650" i="13" s="1"/>
  <c r="X2650" i="13"/>
  <c r="W2651" i="13"/>
  <c r="X2651" i="13"/>
  <c r="Y2651" i="13"/>
  <c r="W2652" i="13"/>
  <c r="X2652" i="13" s="1"/>
  <c r="Y2652" i="13" s="1"/>
  <c r="W2653" i="13"/>
  <c r="X2653" i="13" s="1"/>
  <c r="W2654" i="13"/>
  <c r="Y2654" i="13" s="1"/>
  <c r="X2654" i="13"/>
  <c r="W2655" i="13"/>
  <c r="X2655" i="13"/>
  <c r="Y2655" i="13"/>
  <c r="W2656" i="13"/>
  <c r="X2656" i="13" s="1"/>
  <c r="Y2656" i="13" s="1"/>
  <c r="W2657" i="13"/>
  <c r="X2657" i="13" s="1"/>
  <c r="W2658" i="13"/>
  <c r="Y2658" i="13" s="1"/>
  <c r="X2658" i="13"/>
  <c r="W2659" i="13"/>
  <c r="X2659" i="13"/>
  <c r="Y2659" i="13"/>
  <c r="W2660" i="13"/>
  <c r="X2660" i="13" s="1"/>
  <c r="Y2660" i="13" s="1"/>
  <c r="W2661" i="13"/>
  <c r="X2661" i="13" s="1"/>
  <c r="W2662" i="13"/>
  <c r="Y2662" i="13" s="1"/>
  <c r="X2662" i="13"/>
  <c r="W2663" i="13"/>
  <c r="X2663" i="13"/>
  <c r="Y2663" i="13"/>
  <c r="W2664" i="13"/>
  <c r="X2664" i="13" s="1"/>
  <c r="Y2664" i="13" s="1"/>
  <c r="W2665" i="13"/>
  <c r="X2665" i="13" s="1"/>
  <c r="W2666" i="13"/>
  <c r="Y2666" i="13" s="1"/>
  <c r="X2666" i="13"/>
  <c r="W2667" i="13"/>
  <c r="X2667" i="13"/>
  <c r="Y2667" i="13"/>
  <c r="W2668" i="13"/>
  <c r="X2668" i="13" s="1"/>
  <c r="Y2668" i="13" s="1"/>
  <c r="W2669" i="13"/>
  <c r="X2669" i="13" s="1"/>
  <c r="W2670" i="13"/>
  <c r="Y2670" i="13" s="1"/>
  <c r="X2670" i="13"/>
  <c r="W2671" i="13"/>
  <c r="X2671" i="13"/>
  <c r="Y2671" i="13"/>
  <c r="W2672" i="13"/>
  <c r="X2672" i="13" s="1"/>
  <c r="Y2672" i="13" s="1"/>
  <c r="W2673" i="13"/>
  <c r="X2673" i="13" s="1"/>
  <c r="W2674" i="13"/>
  <c r="Y2674" i="13" s="1"/>
  <c r="X2674" i="13"/>
  <c r="W2675" i="13"/>
  <c r="X2675" i="13"/>
  <c r="Y2675" i="13"/>
  <c r="W2676" i="13"/>
  <c r="X2676" i="13" s="1"/>
  <c r="Y2676" i="13" s="1"/>
  <c r="W2677" i="13"/>
  <c r="X2677" i="13" s="1"/>
  <c r="W2678" i="13"/>
  <c r="Y2678" i="13" s="1"/>
  <c r="X2678" i="13"/>
  <c r="W2679" i="13"/>
  <c r="X2679" i="13"/>
  <c r="Y2679" i="13"/>
  <c r="W2680" i="13"/>
  <c r="X2680" i="13" s="1"/>
  <c r="Y2680" i="13" s="1"/>
  <c r="W2681" i="13"/>
  <c r="X2681" i="13" s="1"/>
  <c r="W2682" i="13"/>
  <c r="Y2682" i="13" s="1"/>
  <c r="X2682" i="13"/>
  <c r="W2683" i="13"/>
  <c r="X2683" i="13"/>
  <c r="Y2683" i="13"/>
  <c r="W2684" i="13"/>
  <c r="X2684" i="13" s="1"/>
  <c r="Y2684" i="13" s="1"/>
  <c r="W2685" i="13"/>
  <c r="X2685" i="13" s="1"/>
  <c r="W2686" i="13"/>
  <c r="Y2686" i="13" s="1"/>
  <c r="X2686" i="13"/>
  <c r="W2687" i="13"/>
  <c r="X2687" i="13"/>
  <c r="Y2687" i="13"/>
  <c r="W2688" i="13"/>
  <c r="X2688" i="13" s="1"/>
  <c r="Y2688" i="13" s="1"/>
  <c r="W2689" i="13"/>
  <c r="X2689" i="13" s="1"/>
  <c r="W2690" i="13"/>
  <c r="Y2690" i="13" s="1"/>
  <c r="X2690" i="13"/>
  <c r="W2691" i="13"/>
  <c r="X2691" i="13"/>
  <c r="Y2691" i="13"/>
  <c r="W2692" i="13"/>
  <c r="X2692" i="13" s="1"/>
  <c r="Y2692" i="13" s="1"/>
  <c r="W2693" i="13"/>
  <c r="X2693" i="13" s="1"/>
  <c r="W2694" i="13"/>
  <c r="Y2694" i="13" s="1"/>
  <c r="X2694" i="13"/>
  <c r="W2695" i="13"/>
  <c r="X2695" i="13"/>
  <c r="Y2695" i="13"/>
  <c r="W2696" i="13"/>
  <c r="X2696" i="13" s="1"/>
  <c r="Y2696" i="13" s="1"/>
  <c r="W2697" i="13"/>
  <c r="X2697" i="13" s="1"/>
  <c r="W2698" i="13"/>
  <c r="Y2698" i="13" s="1"/>
  <c r="X2698" i="13"/>
  <c r="W2699" i="13"/>
  <c r="X2699" i="13"/>
  <c r="Y2699" i="13"/>
  <c r="W2700" i="13"/>
  <c r="X2700" i="13" s="1"/>
  <c r="Y2700" i="13" s="1"/>
  <c r="W2701" i="13"/>
  <c r="X2701" i="13" s="1"/>
  <c r="W2702" i="13"/>
  <c r="Y2702" i="13" s="1"/>
  <c r="X2702" i="13"/>
  <c r="W2703" i="13"/>
  <c r="X2703" i="13"/>
  <c r="Y2703" i="13"/>
  <c r="W2704" i="13"/>
  <c r="X2704" i="13" s="1"/>
  <c r="Y2704" i="13" s="1"/>
  <c r="W2705" i="13"/>
  <c r="X2705" i="13" s="1"/>
  <c r="W2706" i="13"/>
  <c r="Y2706" i="13" s="1"/>
  <c r="X2706" i="13"/>
  <c r="W2707" i="13"/>
  <c r="X2707" i="13"/>
  <c r="Y2707" i="13"/>
  <c r="W2708" i="13"/>
  <c r="X2708" i="13" s="1"/>
  <c r="Y2708" i="13" s="1"/>
  <c r="W2709" i="13"/>
  <c r="X2709" i="13" s="1"/>
  <c r="W2710" i="13"/>
  <c r="Y2710" i="13" s="1"/>
  <c r="X2710" i="13"/>
  <c r="W2711" i="13"/>
  <c r="X2711" i="13"/>
  <c r="Y2711" i="13"/>
  <c r="W2712" i="13"/>
  <c r="X2712" i="13" s="1"/>
  <c r="Y2712" i="13" s="1"/>
  <c r="W2713" i="13"/>
  <c r="X2713" i="13" s="1"/>
  <c r="W2714" i="13"/>
  <c r="Y2714" i="13" s="1"/>
  <c r="X2714" i="13"/>
  <c r="W2715" i="13"/>
  <c r="X2715" i="13"/>
  <c r="Y2715" i="13"/>
  <c r="W2716" i="13"/>
  <c r="X2716" i="13" s="1"/>
  <c r="Y2716" i="13" s="1"/>
  <c r="W2717" i="13"/>
  <c r="X2717" i="13" s="1"/>
  <c r="W2718" i="13"/>
  <c r="Y2718" i="13" s="1"/>
  <c r="X2718" i="13"/>
  <c r="W2719" i="13"/>
  <c r="X2719" i="13"/>
  <c r="Y2719" i="13"/>
  <c r="W2720" i="13"/>
  <c r="X2720" i="13" s="1"/>
  <c r="Y2720" i="13" s="1"/>
  <c r="W2721" i="13"/>
  <c r="X2721" i="13" s="1"/>
  <c r="W2722" i="13"/>
  <c r="Y2722" i="13" s="1"/>
  <c r="X2722" i="13"/>
  <c r="W2723" i="13"/>
  <c r="X2723" i="13"/>
  <c r="Y2723" i="13"/>
  <c r="W2724" i="13"/>
  <c r="X2724" i="13" s="1"/>
  <c r="Y2724" i="13" s="1"/>
  <c r="W2725" i="13"/>
  <c r="X2725" i="13" s="1"/>
  <c r="W2726" i="13"/>
  <c r="Y2726" i="13" s="1"/>
  <c r="X2726" i="13"/>
  <c r="W2727" i="13"/>
  <c r="X2727" i="13"/>
  <c r="Y2727" i="13"/>
  <c r="W2728" i="13"/>
  <c r="X2728" i="13" s="1"/>
  <c r="Y2728" i="13" s="1"/>
  <c r="W2729" i="13"/>
  <c r="X2729" i="13" s="1"/>
  <c r="W2730" i="13"/>
  <c r="Y2730" i="13" s="1"/>
  <c r="X2730" i="13"/>
  <c r="W2731" i="13"/>
  <c r="X2731" i="13"/>
  <c r="Y2731" i="13"/>
  <c r="W2732" i="13"/>
  <c r="X2732" i="13" s="1"/>
  <c r="Y2732" i="13" s="1"/>
  <c r="W2733" i="13"/>
  <c r="W2734" i="13"/>
  <c r="Y2734" i="13" s="1"/>
  <c r="X2734" i="13"/>
  <c r="W2735" i="13"/>
  <c r="X2735" i="13"/>
  <c r="Y2735" i="13"/>
  <c r="W2736" i="13"/>
  <c r="X2736" i="13" s="1"/>
  <c r="Y2736" i="13" s="1"/>
  <c r="W2737" i="13"/>
  <c r="W2738" i="13"/>
  <c r="X2738" i="13"/>
  <c r="W2739" i="13"/>
  <c r="X2739" i="13"/>
  <c r="Y2739" i="13"/>
  <c r="W2740" i="13"/>
  <c r="X2740" i="13" s="1"/>
  <c r="Y2740" i="13" s="1"/>
  <c r="W2741" i="13"/>
  <c r="W2742" i="13"/>
  <c r="Y2742" i="13" s="1"/>
  <c r="X2742" i="13"/>
  <c r="W2743" i="13"/>
  <c r="X2743" i="13"/>
  <c r="Y2743" i="13"/>
  <c r="W2744" i="13"/>
  <c r="X2744" i="13" s="1"/>
  <c r="Y2744" i="13" s="1"/>
  <c r="W2745" i="13"/>
  <c r="W2746" i="13"/>
  <c r="X2746" i="13"/>
  <c r="W2747" i="13"/>
  <c r="X2747" i="13"/>
  <c r="Y2747" i="13"/>
  <c r="W2748" i="13"/>
  <c r="X2748" i="13" s="1"/>
  <c r="Y2748" i="13" s="1"/>
  <c r="W2749" i="13"/>
  <c r="W2750" i="13"/>
  <c r="Y2750" i="13" s="1"/>
  <c r="X2750" i="13"/>
  <c r="W2751" i="13"/>
  <c r="X2751" i="13"/>
  <c r="Y2751" i="13"/>
  <c r="W2752" i="13"/>
  <c r="X2752" i="13" s="1"/>
  <c r="Y2752" i="13" s="1"/>
  <c r="W2753" i="13"/>
  <c r="W2754" i="13"/>
  <c r="X2754" i="13"/>
  <c r="W2755" i="13"/>
  <c r="X2755" i="13"/>
  <c r="Y2755" i="13"/>
  <c r="W2756" i="13"/>
  <c r="X2756" i="13" s="1"/>
  <c r="Y2756" i="13" s="1"/>
  <c r="W2757" i="13"/>
  <c r="W2758" i="13"/>
  <c r="Y2758" i="13" s="1"/>
  <c r="X2758" i="13"/>
  <c r="W2759" i="13"/>
  <c r="X2759" i="13"/>
  <c r="Y2759" i="13"/>
  <c r="W2760" i="13"/>
  <c r="X2760" i="13" s="1"/>
  <c r="Y2760" i="13" s="1"/>
  <c r="W2761" i="13"/>
  <c r="W2762" i="13"/>
  <c r="X2762" i="13"/>
  <c r="W2763" i="13"/>
  <c r="X2763" i="13"/>
  <c r="Y2763" i="13"/>
  <c r="W2764" i="13"/>
  <c r="X2764" i="13" s="1"/>
  <c r="Y2764" i="13" s="1"/>
  <c r="W2765" i="13"/>
  <c r="W2766" i="13"/>
  <c r="Y2766" i="13" s="1"/>
  <c r="X2766" i="13"/>
  <c r="W2767" i="13"/>
  <c r="X2767" i="13"/>
  <c r="Y2767" i="13"/>
  <c r="W2768" i="13"/>
  <c r="X2768" i="13" s="1"/>
  <c r="Y2768" i="13" s="1"/>
  <c r="W2769" i="13"/>
  <c r="W2770" i="13"/>
  <c r="X2770" i="13"/>
  <c r="W2771" i="13"/>
  <c r="X2771" i="13"/>
  <c r="Y2771" i="13"/>
  <c r="W2772" i="13"/>
  <c r="X2772" i="13" s="1"/>
  <c r="Y2772" i="13" s="1"/>
  <c r="W2773" i="13"/>
  <c r="W2774" i="13"/>
  <c r="Y2774" i="13" s="1"/>
  <c r="X2774" i="13"/>
  <c r="W2775" i="13"/>
  <c r="X2775" i="13"/>
  <c r="Y2775" i="13"/>
  <c r="W2776" i="13"/>
  <c r="X2776" i="13" s="1"/>
  <c r="Y2776" i="13" s="1"/>
  <c r="W2777" i="13"/>
  <c r="W2778" i="13"/>
  <c r="X2778" i="13"/>
  <c r="W2779" i="13"/>
  <c r="X2779" i="13"/>
  <c r="Y2779" i="13"/>
  <c r="W2780" i="13"/>
  <c r="X2780" i="13" s="1"/>
  <c r="Y2780" i="13" s="1"/>
  <c r="W2781" i="13"/>
  <c r="W2782" i="13"/>
  <c r="Y2782" i="13" s="1"/>
  <c r="X2782" i="13"/>
  <c r="W2783" i="13"/>
  <c r="X2783" i="13"/>
  <c r="Y2783" i="13"/>
  <c r="W2784" i="13"/>
  <c r="X2784" i="13" s="1"/>
  <c r="Y2784" i="13" s="1"/>
  <c r="W2785" i="13"/>
  <c r="W2786" i="13"/>
  <c r="X2786" i="13"/>
  <c r="W2787" i="13"/>
  <c r="X2787" i="13"/>
  <c r="Y2787" i="13"/>
  <c r="W2788" i="13"/>
  <c r="X2788" i="13" s="1"/>
  <c r="Y2788" i="13" s="1"/>
  <c r="W2789" i="13"/>
  <c r="W2790" i="13"/>
  <c r="Y2790" i="13" s="1"/>
  <c r="X2790" i="13"/>
  <c r="W2791" i="13"/>
  <c r="X2791" i="13"/>
  <c r="Y2791" i="13"/>
  <c r="W2792" i="13"/>
  <c r="X2792" i="13" s="1"/>
  <c r="Y2792" i="13" s="1"/>
  <c r="W2793" i="13"/>
  <c r="W2794" i="13"/>
  <c r="X2794" i="13"/>
  <c r="W2795" i="13"/>
  <c r="X2795" i="13"/>
  <c r="Y2795" i="13"/>
  <c r="W2796" i="13"/>
  <c r="X2796" i="13" s="1"/>
  <c r="Y2796" i="13" s="1"/>
  <c r="W2797" i="13"/>
  <c r="W2798" i="13"/>
  <c r="Y2798" i="13" s="1"/>
  <c r="X2798" i="13"/>
  <c r="W2799" i="13"/>
  <c r="X2799" i="13"/>
  <c r="Y2799" i="13"/>
  <c r="W2800" i="13"/>
  <c r="X2800" i="13" s="1"/>
  <c r="Y2800" i="13" s="1"/>
  <c r="W2801" i="13"/>
  <c r="W2802" i="13"/>
  <c r="X2802" i="13"/>
  <c r="W2803" i="13"/>
  <c r="X2803" i="13"/>
  <c r="Y2803" i="13"/>
  <c r="W2804" i="13"/>
  <c r="X2804" i="13" s="1"/>
  <c r="Y2804" i="13" s="1"/>
  <c r="W2805" i="13"/>
  <c r="W2806" i="13"/>
  <c r="Y2806" i="13" s="1"/>
  <c r="X2806" i="13"/>
  <c r="W2807" i="13"/>
  <c r="X2807" i="13"/>
  <c r="Y2807" i="13"/>
  <c r="W2808" i="13"/>
  <c r="X2808" i="13" s="1"/>
  <c r="Y2808" i="13" s="1"/>
  <c r="W2809" i="13"/>
  <c r="W2810" i="13"/>
  <c r="X2810" i="13"/>
  <c r="W2811" i="13"/>
  <c r="X2811" i="13"/>
  <c r="Y2811" i="13"/>
  <c r="W2812" i="13"/>
  <c r="X2812" i="13" s="1"/>
  <c r="Y2812" i="13" s="1"/>
  <c r="W2813" i="13"/>
  <c r="W2814" i="13"/>
  <c r="Y2814" i="13" s="1"/>
  <c r="X2814" i="13"/>
  <c r="W2815" i="13"/>
  <c r="X2815" i="13"/>
  <c r="Y2815" i="13"/>
  <c r="W2816" i="13"/>
  <c r="X2816" i="13" s="1"/>
  <c r="Y2816" i="13" s="1"/>
  <c r="W2817" i="13"/>
  <c r="W2818" i="13"/>
  <c r="X2818" i="13"/>
  <c r="W2819" i="13"/>
  <c r="X2819" i="13"/>
  <c r="Y2819" i="13"/>
  <c r="W2820" i="13"/>
  <c r="X2820" i="13" s="1"/>
  <c r="Y2820" i="13" s="1"/>
  <c r="W2821" i="13"/>
  <c r="W2822" i="13"/>
  <c r="Y2822" i="13" s="1"/>
  <c r="X2822" i="13"/>
  <c r="W2823" i="13"/>
  <c r="X2823" i="13"/>
  <c r="Y2823" i="13"/>
  <c r="W2824" i="13"/>
  <c r="X2824" i="13" s="1"/>
  <c r="Y2824" i="13" s="1"/>
  <c r="W2825" i="13"/>
  <c r="W2826" i="13"/>
  <c r="X2826" i="13"/>
  <c r="W2827" i="13"/>
  <c r="X2827" i="13"/>
  <c r="Y2827" i="13"/>
  <c r="W2828" i="13"/>
  <c r="X2828" i="13" s="1"/>
  <c r="Y2828" i="13" s="1"/>
  <c r="W2829" i="13"/>
  <c r="W2830" i="13"/>
  <c r="Y2830" i="13" s="1"/>
  <c r="X2830" i="13"/>
  <c r="W2831" i="13"/>
  <c r="X2831" i="13"/>
  <c r="Y2831" i="13"/>
  <c r="W2832" i="13"/>
  <c r="X2832" i="13" s="1"/>
  <c r="Y2832" i="13" s="1"/>
  <c r="W2833" i="13"/>
  <c r="W2834" i="13"/>
  <c r="X2834" i="13"/>
  <c r="W2835" i="13"/>
  <c r="X2835" i="13"/>
  <c r="Y2835" i="13"/>
  <c r="W2836" i="13"/>
  <c r="X2836" i="13" s="1"/>
  <c r="Y2836" i="13" s="1"/>
  <c r="W2837" i="13"/>
  <c r="W2838" i="13"/>
  <c r="Y2838" i="13" s="1"/>
  <c r="X2838" i="13"/>
  <c r="W2839" i="13"/>
  <c r="X2839" i="13"/>
  <c r="Y2839" i="13"/>
  <c r="W2840" i="13"/>
  <c r="X2840" i="13" s="1"/>
  <c r="Y2840" i="13" s="1"/>
  <c r="W2841" i="13"/>
  <c r="W2842" i="13"/>
  <c r="X2842" i="13"/>
  <c r="W2843" i="13"/>
  <c r="X2843" i="13"/>
  <c r="Y2843" i="13"/>
  <c r="W2844" i="13"/>
  <c r="X2844" i="13" s="1"/>
  <c r="Y2844" i="13" s="1"/>
  <c r="W2845" i="13"/>
  <c r="W2846" i="13"/>
  <c r="Y2846" i="13" s="1"/>
  <c r="X2846" i="13"/>
  <c r="W2847" i="13"/>
  <c r="X2847" i="13"/>
  <c r="Y2847" i="13"/>
  <c r="W2848" i="13"/>
  <c r="X2848" i="13" s="1"/>
  <c r="Y2848" i="13" s="1"/>
  <c r="W2849" i="13"/>
  <c r="W2850" i="13"/>
  <c r="X2850" i="13"/>
  <c r="W2851" i="13"/>
  <c r="X2851" i="13"/>
  <c r="Y2851" i="13"/>
  <c r="W2852" i="13"/>
  <c r="X2852" i="13" s="1"/>
  <c r="Y2852" i="13" s="1"/>
  <c r="W2853" i="13"/>
  <c r="W2854" i="13"/>
  <c r="Y2854" i="13" s="1"/>
  <c r="X2854" i="13"/>
  <c r="W2855" i="13"/>
  <c r="X2855" i="13"/>
  <c r="Y2855" i="13"/>
  <c r="W2856" i="13"/>
  <c r="X2856" i="13" s="1"/>
  <c r="Y2856" i="13" s="1"/>
  <c r="W2857" i="13"/>
  <c r="W2858" i="13"/>
  <c r="X2858" i="13"/>
  <c r="W2859" i="13"/>
  <c r="X2859" i="13"/>
  <c r="Y2859" i="13"/>
  <c r="W2860" i="13"/>
  <c r="X2860" i="13" s="1"/>
  <c r="Y2860" i="13" s="1"/>
  <c r="W2861" i="13"/>
  <c r="W2862" i="13"/>
  <c r="Y2862" i="13" s="1"/>
  <c r="X2862" i="13"/>
  <c r="W2863" i="13"/>
  <c r="X2863" i="13"/>
  <c r="Y2863" i="13"/>
  <c r="W2864" i="13"/>
  <c r="X2864" i="13" s="1"/>
  <c r="Y2864" i="13" s="1"/>
  <c r="W2865" i="13"/>
  <c r="W2866" i="13"/>
  <c r="X2866" i="13"/>
  <c r="W2867" i="13"/>
  <c r="X2867" i="13"/>
  <c r="Y2867" i="13"/>
  <c r="W2868" i="13"/>
  <c r="X2868" i="13" s="1"/>
  <c r="Y2868" i="13" s="1"/>
  <c r="W2869" i="13"/>
  <c r="W2870" i="13"/>
  <c r="Y2870" i="13" s="1"/>
  <c r="X2870" i="13"/>
  <c r="W2871" i="13"/>
  <c r="X2871" i="13"/>
  <c r="Y2871" i="13"/>
  <c r="W2872" i="13"/>
  <c r="X2872" i="13" s="1"/>
  <c r="Y2872" i="13" s="1"/>
  <c r="W2873" i="13"/>
  <c r="W2874" i="13"/>
  <c r="X2874" i="13"/>
  <c r="W2875" i="13"/>
  <c r="X2875" i="13"/>
  <c r="Y2875" i="13"/>
  <c r="W2876" i="13"/>
  <c r="X2876" i="13" s="1"/>
  <c r="Y2876" i="13" s="1"/>
  <c r="W2877" i="13"/>
  <c r="W2878" i="13"/>
  <c r="Y2878" i="13" s="1"/>
  <c r="X2878" i="13"/>
  <c r="W2879" i="13"/>
  <c r="X2879" i="13"/>
  <c r="Y2879" i="13"/>
  <c r="W2880" i="13"/>
  <c r="X2880" i="13" s="1"/>
  <c r="Y2880" i="13" s="1"/>
  <c r="W2881" i="13"/>
  <c r="W2882" i="13"/>
  <c r="X2882" i="13"/>
  <c r="W2883" i="13"/>
  <c r="X2883" i="13"/>
  <c r="Y2883" i="13"/>
  <c r="W2884" i="13"/>
  <c r="X2884" i="13" s="1"/>
  <c r="Y2884" i="13" s="1"/>
  <c r="W2885" i="13"/>
  <c r="W2886" i="13"/>
  <c r="Y2886" i="13" s="1"/>
  <c r="X2886" i="13"/>
  <c r="W2887" i="13"/>
  <c r="X2887" i="13"/>
  <c r="Y2887" i="13"/>
  <c r="W2888" i="13"/>
  <c r="X2888" i="13" s="1"/>
  <c r="Y2888" i="13" s="1"/>
  <c r="W2889" i="13"/>
  <c r="W2890" i="13"/>
  <c r="X2890" i="13"/>
  <c r="W2891" i="13"/>
  <c r="X2891" i="13"/>
  <c r="Y2891" i="13"/>
  <c r="W2892" i="13"/>
  <c r="X2892" i="13" s="1"/>
  <c r="Y2892" i="13" s="1"/>
  <c r="W2893" i="13"/>
  <c r="W2894" i="13"/>
  <c r="Y2894" i="13" s="1"/>
  <c r="X2894" i="13"/>
  <c r="W2895" i="13"/>
  <c r="X2895" i="13"/>
  <c r="Y2895" i="13"/>
  <c r="W2896" i="13"/>
  <c r="X2896" i="13" s="1"/>
  <c r="Y2896" i="13" s="1"/>
  <c r="W2897" i="13"/>
  <c r="W2898" i="13"/>
  <c r="X2898" i="13"/>
  <c r="W2899" i="13"/>
  <c r="X2899" i="13"/>
  <c r="Y2899" i="13"/>
  <c r="W2900" i="13"/>
  <c r="X2900" i="13" s="1"/>
  <c r="Y2900" i="13" s="1"/>
  <c r="W2901" i="13"/>
  <c r="W2902" i="13"/>
  <c r="Y2902" i="13" s="1"/>
  <c r="X2902" i="13"/>
  <c r="W2903" i="13"/>
  <c r="X2903" i="13"/>
  <c r="Y2903" i="13"/>
  <c r="W2904" i="13"/>
  <c r="X2904" i="13" s="1"/>
  <c r="Y2904" i="13" s="1"/>
  <c r="W2905" i="13"/>
  <c r="W2906" i="13"/>
  <c r="X2906" i="13"/>
  <c r="W2907" i="13"/>
  <c r="X2907" i="13"/>
  <c r="Y2907" i="13"/>
  <c r="W2908" i="13"/>
  <c r="X2908" i="13" s="1"/>
  <c r="Y2908" i="13" s="1"/>
  <c r="W2909" i="13"/>
  <c r="W2910" i="13"/>
  <c r="Y2910" i="13" s="1"/>
  <c r="X2910" i="13"/>
  <c r="W2911" i="13"/>
  <c r="X2911" i="13"/>
  <c r="Y2911" i="13"/>
  <c r="W2912" i="13"/>
  <c r="X2912" i="13" s="1"/>
  <c r="Y2912" i="13" s="1"/>
  <c r="W2913" i="13"/>
  <c r="W2914" i="13"/>
  <c r="X2914" i="13"/>
  <c r="W2915" i="13"/>
  <c r="X2915" i="13"/>
  <c r="Y2915" i="13"/>
  <c r="W2916" i="13"/>
  <c r="X2916" i="13" s="1"/>
  <c r="Y2916" i="13" s="1"/>
  <c r="W2917" i="13"/>
  <c r="W2918" i="13"/>
  <c r="Y2918" i="13" s="1"/>
  <c r="X2918" i="13"/>
  <c r="W2919" i="13"/>
  <c r="X2919" i="13"/>
  <c r="Y2919" i="13"/>
  <c r="W2920" i="13"/>
  <c r="X2920" i="13" s="1"/>
  <c r="Y2920" i="13" s="1"/>
  <c r="W2921" i="13"/>
  <c r="W2922" i="13"/>
  <c r="X2922" i="13"/>
  <c r="W2923" i="13"/>
  <c r="X2923" i="13"/>
  <c r="Y2923" i="13"/>
  <c r="W2924" i="13"/>
  <c r="X2924" i="13" s="1"/>
  <c r="Y2924" i="13" s="1"/>
  <c r="W2925" i="13"/>
  <c r="W2926" i="13"/>
  <c r="Y2926" i="13" s="1"/>
  <c r="X2926" i="13"/>
  <c r="W2927" i="13"/>
  <c r="X2927" i="13"/>
  <c r="Y2927" i="13"/>
  <c r="W2928" i="13"/>
  <c r="X2928" i="13" s="1"/>
  <c r="Y2928" i="13" s="1"/>
  <c r="W2929" i="13"/>
  <c r="W2930" i="13"/>
  <c r="X2930" i="13"/>
  <c r="W2931" i="13"/>
  <c r="X2931" i="13"/>
  <c r="Y2931" i="13"/>
  <c r="W2932" i="13"/>
  <c r="X2932" i="13" s="1"/>
  <c r="Y2932" i="13" s="1"/>
  <c r="W2933" i="13"/>
  <c r="W2934" i="13"/>
  <c r="Y2934" i="13" s="1"/>
  <c r="X2934" i="13"/>
  <c r="W2935" i="13"/>
  <c r="X2935" i="13"/>
  <c r="Y2935" i="13"/>
  <c r="W2936" i="13"/>
  <c r="X2936" i="13" s="1"/>
  <c r="Y2936" i="13" s="1"/>
  <c r="W2937" i="13"/>
  <c r="W2938" i="13"/>
  <c r="X2938" i="13"/>
  <c r="W2939" i="13"/>
  <c r="X2939" i="13"/>
  <c r="Y2939" i="13"/>
  <c r="W2940" i="13"/>
  <c r="X2940" i="13" s="1"/>
  <c r="Y2940" i="13" s="1"/>
  <c r="W2941" i="13"/>
  <c r="W2942" i="13"/>
  <c r="Y2942" i="13" s="1"/>
  <c r="X2942" i="13"/>
  <c r="W2943" i="13"/>
  <c r="X2943" i="13"/>
  <c r="Y2943" i="13"/>
  <c r="W2944" i="13"/>
  <c r="X2944" i="13" s="1"/>
  <c r="Y2944" i="13" s="1"/>
  <c r="W2945" i="13"/>
  <c r="W2946" i="13"/>
  <c r="X2946" i="13"/>
  <c r="W2947" i="13"/>
  <c r="X2947" i="13"/>
  <c r="Y2947" i="13"/>
  <c r="W2948" i="13"/>
  <c r="X2948" i="13" s="1"/>
  <c r="Y2948" i="13" s="1"/>
  <c r="W2949" i="13"/>
  <c r="W2950" i="13"/>
  <c r="Y2950" i="13" s="1"/>
  <c r="X2950" i="13"/>
  <c r="W2951" i="13"/>
  <c r="X2951" i="13"/>
  <c r="Y2951" i="13"/>
  <c r="W2952" i="13"/>
  <c r="X2952" i="13" s="1"/>
  <c r="Y2952" i="13" s="1"/>
  <c r="W2953" i="13"/>
  <c r="W2954" i="13"/>
  <c r="X2954" i="13"/>
  <c r="W2955" i="13"/>
  <c r="X2955" i="13"/>
  <c r="Y2955" i="13"/>
  <c r="W2956" i="13"/>
  <c r="X2956" i="13" s="1"/>
  <c r="Y2956" i="13" s="1"/>
  <c r="W2957" i="13"/>
  <c r="W2958" i="13"/>
  <c r="Y2958" i="13" s="1"/>
  <c r="X2958" i="13"/>
  <c r="W2959" i="13"/>
  <c r="X2959" i="13"/>
  <c r="Y2959" i="13"/>
  <c r="W2960" i="13"/>
  <c r="X2960" i="13" s="1"/>
  <c r="Y2960" i="13" s="1"/>
  <c r="W2961" i="13"/>
  <c r="W2962" i="13"/>
  <c r="X2962" i="13"/>
  <c r="W2963" i="13"/>
  <c r="X2963" i="13"/>
  <c r="Y2963" i="13"/>
  <c r="W2964" i="13"/>
  <c r="X2964" i="13" s="1"/>
  <c r="Y2964" i="13" s="1"/>
  <c r="W2965" i="13"/>
  <c r="W2966" i="13"/>
  <c r="Y2966" i="13" s="1"/>
  <c r="X2966" i="13"/>
  <c r="W2967" i="13"/>
  <c r="X2967" i="13"/>
  <c r="Y2967" i="13"/>
  <c r="W2968" i="13"/>
  <c r="X2968" i="13" s="1"/>
  <c r="Y2968" i="13" s="1"/>
  <c r="W2969" i="13"/>
  <c r="W2970" i="13"/>
  <c r="X2970" i="13"/>
  <c r="W2971" i="13"/>
  <c r="X2971" i="13"/>
  <c r="Y2971" i="13"/>
  <c r="W2972" i="13"/>
  <c r="X2972" i="13" s="1"/>
  <c r="Y2972" i="13" s="1"/>
  <c r="W2973" i="13"/>
  <c r="W2974" i="13"/>
  <c r="Y2974" i="13" s="1"/>
  <c r="X2974" i="13"/>
  <c r="W2975" i="13"/>
  <c r="X2975" i="13"/>
  <c r="Y2975" i="13"/>
  <c r="W2976" i="13"/>
  <c r="X2976" i="13" s="1"/>
  <c r="Y2976" i="13" s="1"/>
  <c r="W2977" i="13"/>
  <c r="W2978" i="13"/>
  <c r="X2978" i="13"/>
  <c r="W2979" i="13"/>
  <c r="X2979" i="13"/>
  <c r="Y2979" i="13"/>
  <c r="W2980" i="13"/>
  <c r="X2980" i="13" s="1"/>
  <c r="Y2980" i="13" s="1"/>
  <c r="W2981" i="13"/>
  <c r="W2982" i="13"/>
  <c r="Y2982" i="13" s="1"/>
  <c r="X2982" i="13"/>
  <c r="W2983" i="13"/>
  <c r="X2983" i="13"/>
  <c r="Y2983" i="13"/>
  <c r="W2984" i="13"/>
  <c r="X2984" i="13" s="1"/>
  <c r="Y2984" i="13" s="1"/>
  <c r="W2985" i="13"/>
  <c r="W2986" i="13"/>
  <c r="X2986" i="13"/>
  <c r="W2987" i="13"/>
  <c r="X2987" i="13"/>
  <c r="Y2987" i="13"/>
  <c r="W2988" i="13"/>
  <c r="X2988" i="13" s="1"/>
  <c r="Y2988" i="13" s="1"/>
  <c r="W2989" i="13"/>
  <c r="W2990" i="13"/>
  <c r="Y2990" i="13" s="1"/>
  <c r="X2990" i="13"/>
  <c r="W2991" i="13"/>
  <c r="X2991" i="13"/>
  <c r="Y2991" i="13"/>
  <c r="W2992" i="13"/>
  <c r="X2992" i="13" s="1"/>
  <c r="Y2992" i="13" s="1"/>
  <c r="W2993" i="13"/>
  <c r="W2994" i="13"/>
  <c r="X2994" i="13"/>
  <c r="W2995" i="13"/>
  <c r="X2995" i="13"/>
  <c r="Y2995" i="13"/>
  <c r="W2996" i="13"/>
  <c r="X2996" i="13" s="1"/>
  <c r="Y2996" i="13" s="1"/>
  <c r="W2997" i="13"/>
  <c r="W2998" i="13"/>
  <c r="Y2998" i="13" s="1"/>
  <c r="X2998" i="13"/>
  <c r="W2999" i="13"/>
  <c r="X2999" i="13"/>
  <c r="Y2999" i="13"/>
  <c r="W3000" i="13"/>
  <c r="X3000" i="13" s="1"/>
  <c r="Y3000" i="13" s="1"/>
  <c r="W3001" i="13"/>
  <c r="W3002" i="13"/>
  <c r="X3002" i="13"/>
  <c r="W3003" i="13"/>
  <c r="X3003" i="13"/>
  <c r="Y3003" i="13"/>
  <c r="W3004" i="13"/>
  <c r="X3004" i="13" s="1"/>
  <c r="Y3004" i="13" s="1"/>
  <c r="W3005" i="13"/>
  <c r="W3006" i="13"/>
  <c r="Y3006" i="13" s="1"/>
  <c r="X3006" i="13"/>
  <c r="W3007" i="13"/>
  <c r="X3007" i="13"/>
  <c r="Y3007" i="13"/>
  <c r="W3008" i="13"/>
  <c r="X3008" i="13" s="1"/>
  <c r="Y3008" i="13" s="1"/>
  <c r="W3009" i="13"/>
  <c r="W3010" i="13"/>
  <c r="X3010" i="13"/>
  <c r="W3011" i="13"/>
  <c r="X3011" i="13"/>
  <c r="Y3011" i="13"/>
  <c r="W3012" i="13"/>
  <c r="X3012" i="13" s="1"/>
  <c r="Y3012" i="13" s="1"/>
  <c r="W3013" i="13"/>
  <c r="W3014" i="13"/>
  <c r="Y3014" i="13" s="1"/>
  <c r="X3014" i="13"/>
  <c r="W3015" i="13"/>
  <c r="X3015" i="13"/>
  <c r="Y3015" i="13"/>
  <c r="W3016" i="13"/>
  <c r="X3016" i="13" s="1"/>
  <c r="Y3016" i="13" s="1"/>
  <c r="W3017" i="13"/>
  <c r="W3018" i="13"/>
  <c r="X3018" i="13"/>
  <c r="W3019" i="13"/>
  <c r="X3019" i="13"/>
  <c r="Y3019" i="13"/>
  <c r="W3020" i="13"/>
  <c r="X3020" i="13" s="1"/>
  <c r="Y3020" i="13" s="1"/>
  <c r="W3021" i="13"/>
  <c r="W3022" i="13"/>
  <c r="Y3022" i="13" s="1"/>
  <c r="X3022" i="13"/>
  <c r="W3023" i="13"/>
  <c r="X3023" i="13"/>
  <c r="Y3023" i="13"/>
  <c r="W3024" i="13"/>
  <c r="X3024" i="13" s="1"/>
  <c r="Y3024" i="13" s="1"/>
  <c r="W3025" i="13"/>
  <c r="W3026" i="13"/>
  <c r="X3026" i="13"/>
  <c r="W3027" i="13"/>
  <c r="X3027" i="13"/>
  <c r="Y3027" i="13"/>
  <c r="W3028" i="13"/>
  <c r="X3028" i="13" s="1"/>
  <c r="Y3028" i="13" s="1"/>
  <c r="W3029" i="13"/>
  <c r="W3030" i="13"/>
  <c r="Y3030" i="13" s="1"/>
  <c r="X3030" i="13"/>
  <c r="W3031" i="13"/>
  <c r="X3031" i="13"/>
  <c r="Y3031" i="13"/>
  <c r="W3032" i="13"/>
  <c r="X3032" i="13" s="1"/>
  <c r="Y3032" i="13" s="1"/>
  <c r="W3033" i="13"/>
  <c r="W3034" i="13"/>
  <c r="X3034" i="13"/>
  <c r="W3035" i="13"/>
  <c r="X3035" i="13"/>
  <c r="Y3035" i="13"/>
  <c r="W3036" i="13"/>
  <c r="X3036" i="13" s="1"/>
  <c r="Y3036" i="13" s="1"/>
  <c r="W3037" i="13"/>
  <c r="W3038" i="13"/>
  <c r="Y3038" i="13" s="1"/>
  <c r="X3038" i="13"/>
  <c r="W3039" i="13"/>
  <c r="X3039" i="13"/>
  <c r="Y3039" i="13"/>
  <c r="W3040" i="13"/>
  <c r="X3040" i="13" s="1"/>
  <c r="Y3040" i="13" s="1"/>
  <c r="W3041" i="13"/>
  <c r="W3042" i="13"/>
  <c r="X3042" i="13"/>
  <c r="W3043" i="13"/>
  <c r="X3043" i="13"/>
  <c r="Y3043" i="13"/>
  <c r="W3044" i="13"/>
  <c r="X3044" i="13" s="1"/>
  <c r="Y3044" i="13" s="1"/>
  <c r="W3045" i="13"/>
  <c r="W3046" i="13"/>
  <c r="Y3046" i="13" s="1"/>
  <c r="X3046" i="13"/>
  <c r="W3047" i="13"/>
  <c r="X3047" i="13"/>
  <c r="Y3047" i="13"/>
  <c r="W3048" i="13"/>
  <c r="X3048" i="13" s="1"/>
  <c r="Y3048" i="13" s="1"/>
  <c r="W3049" i="13"/>
  <c r="W3050" i="13"/>
  <c r="X3050" i="13"/>
  <c r="W3051" i="13"/>
  <c r="X3051" i="13"/>
  <c r="Y3051" i="13"/>
  <c r="W3052" i="13"/>
  <c r="X3052" i="13" s="1"/>
  <c r="Y3052" i="13" s="1"/>
  <c r="W3053" i="13"/>
  <c r="W3054" i="13"/>
  <c r="Y3054" i="13" s="1"/>
  <c r="X3054" i="13"/>
  <c r="W3055" i="13"/>
  <c r="X3055" i="13"/>
  <c r="Y3055" i="13"/>
  <c r="W3056" i="13"/>
  <c r="X3056" i="13" s="1"/>
  <c r="Y3056" i="13" s="1"/>
  <c r="W3057" i="13"/>
  <c r="W3058" i="13"/>
  <c r="X3058" i="13"/>
  <c r="W3059" i="13"/>
  <c r="X3059" i="13"/>
  <c r="Y3059" i="13"/>
  <c r="W3060" i="13"/>
  <c r="X3060" i="13" s="1"/>
  <c r="Y3060" i="13" s="1"/>
  <c r="W3061" i="13"/>
  <c r="W3062" i="13"/>
  <c r="Y3062" i="13" s="1"/>
  <c r="X3062" i="13"/>
  <c r="W3063" i="13"/>
  <c r="X3063" i="13"/>
  <c r="Y3063" i="13"/>
  <c r="W3064" i="13"/>
  <c r="X3064" i="13" s="1"/>
  <c r="Y3064" i="13" s="1"/>
  <c r="W3065" i="13"/>
  <c r="W3066" i="13"/>
  <c r="X3066" i="13"/>
  <c r="W3067" i="13"/>
  <c r="X3067" i="13"/>
  <c r="Y3067" i="13"/>
  <c r="W3068" i="13"/>
  <c r="X3068" i="13" s="1"/>
  <c r="Y3068" i="13" s="1"/>
  <c r="W3069" i="13"/>
  <c r="W3070" i="13"/>
  <c r="Y3070" i="13" s="1"/>
  <c r="X3070" i="13"/>
  <c r="W3071" i="13"/>
  <c r="X3071" i="13"/>
  <c r="Y3071" i="13"/>
  <c r="W3072" i="13"/>
  <c r="X3072" i="13" s="1"/>
  <c r="Y3072" i="13" s="1"/>
  <c r="W3073" i="13"/>
  <c r="W3074" i="13"/>
  <c r="X3074" i="13"/>
  <c r="W3075" i="13"/>
  <c r="X3075" i="13"/>
  <c r="Y3075" i="13"/>
  <c r="W3076" i="13"/>
  <c r="X3076" i="13" s="1"/>
  <c r="Y3076" i="13" s="1"/>
  <c r="W3077" i="13"/>
  <c r="W3078" i="13"/>
  <c r="Y3078" i="13" s="1"/>
  <c r="X3078" i="13"/>
  <c r="W3079" i="13"/>
  <c r="X3079" i="13"/>
  <c r="Y3079" i="13"/>
  <c r="W3080" i="13"/>
  <c r="X3080" i="13" s="1"/>
  <c r="Y3080" i="13" s="1"/>
  <c r="W3081" i="13"/>
  <c r="W3082" i="13"/>
  <c r="X3082" i="13"/>
  <c r="W3083" i="13"/>
  <c r="X3083" i="13"/>
  <c r="Y3083" i="13"/>
  <c r="W3084" i="13"/>
  <c r="X3084" i="13" s="1"/>
  <c r="Y3084" i="13" s="1"/>
  <c r="W3085" i="13"/>
  <c r="W3086" i="13"/>
  <c r="Y3086" i="13" s="1"/>
  <c r="X3086" i="13"/>
  <c r="W3087" i="13"/>
  <c r="X3087" i="13"/>
  <c r="Y3087" i="13"/>
  <c r="W3088" i="13"/>
  <c r="X3088" i="13" s="1"/>
  <c r="Y3088" i="13" s="1"/>
  <c r="W3089" i="13"/>
  <c r="W3090" i="13"/>
  <c r="X3090" i="13"/>
  <c r="W3091" i="13"/>
  <c r="X3091" i="13"/>
  <c r="Y3091" i="13"/>
  <c r="W3092" i="13"/>
  <c r="X3092" i="13" s="1"/>
  <c r="Y3092" i="13" s="1"/>
  <c r="W3093" i="13"/>
  <c r="W3094" i="13"/>
  <c r="Y3094" i="13" s="1"/>
  <c r="X3094" i="13"/>
  <c r="W3095" i="13"/>
  <c r="X3095" i="13"/>
  <c r="Y3095" i="13"/>
  <c r="W3096" i="13"/>
  <c r="X3096" i="13" s="1"/>
  <c r="Y3096" i="13" s="1"/>
  <c r="W3097" i="13"/>
  <c r="W3098" i="13"/>
  <c r="X3098" i="13"/>
  <c r="W3099" i="13"/>
  <c r="X3099" i="13"/>
  <c r="Y3099" i="13"/>
  <c r="W3100" i="13"/>
  <c r="X3100" i="13" s="1"/>
  <c r="Y3100" i="13" s="1"/>
  <c r="W3101" i="13"/>
  <c r="W3102" i="13"/>
  <c r="Y3102" i="13" s="1"/>
  <c r="X3102" i="13"/>
  <c r="W3103" i="13"/>
  <c r="X3103" i="13"/>
  <c r="Y3103" i="13"/>
  <c r="W3104" i="13"/>
  <c r="X3104" i="13" s="1"/>
  <c r="Y3104" i="13" s="1"/>
  <c r="W3105" i="13"/>
  <c r="W3106" i="13"/>
  <c r="X3106" i="13"/>
  <c r="W3107" i="13"/>
  <c r="X3107" i="13"/>
  <c r="Y3107" i="13"/>
  <c r="W3108" i="13"/>
  <c r="X3108" i="13" s="1"/>
  <c r="Y3108" i="13" s="1"/>
  <c r="W3109" i="13"/>
  <c r="W3110" i="13"/>
  <c r="Y3110" i="13" s="1"/>
  <c r="X3110" i="13"/>
  <c r="W3111" i="13"/>
  <c r="X3111" i="13"/>
  <c r="Y3111" i="13"/>
  <c r="W3112" i="13"/>
  <c r="X3112" i="13" s="1"/>
  <c r="Y3112" i="13" s="1"/>
  <c r="W3113" i="13"/>
  <c r="W3114" i="13"/>
  <c r="X3114" i="13"/>
  <c r="W3115" i="13"/>
  <c r="X3115" i="13"/>
  <c r="Y3115" i="13"/>
  <c r="W3116" i="13"/>
  <c r="X3116" i="13" s="1"/>
  <c r="Y3116" i="13" s="1"/>
  <c r="W3117" i="13"/>
  <c r="W3118" i="13"/>
  <c r="Y3118" i="13" s="1"/>
  <c r="X3118" i="13"/>
  <c r="W3119" i="13"/>
  <c r="X3119" i="13"/>
  <c r="Y3119" i="13"/>
  <c r="W3120" i="13"/>
  <c r="X3120" i="13" s="1"/>
  <c r="Y3120" i="13" s="1"/>
  <c r="W3121" i="13"/>
  <c r="W3122" i="13"/>
  <c r="X3122" i="13"/>
  <c r="W3123" i="13"/>
  <c r="X3123" i="13"/>
  <c r="Y3123" i="13"/>
  <c r="W3124" i="13"/>
  <c r="X3124" i="13" s="1"/>
  <c r="Y3124" i="13" s="1"/>
  <c r="W3125" i="13"/>
  <c r="W3126" i="13"/>
  <c r="Y3126" i="13" s="1"/>
  <c r="X3126" i="13"/>
  <c r="W3127" i="13"/>
  <c r="X3127" i="13"/>
  <c r="Y3127" i="13"/>
  <c r="W3128" i="13"/>
  <c r="X3128" i="13" s="1"/>
  <c r="Y3128" i="13" s="1"/>
  <c r="W3129" i="13"/>
  <c r="W3130" i="13"/>
  <c r="X3130" i="13"/>
  <c r="W3131" i="13"/>
  <c r="X3131" i="13"/>
  <c r="Y3131" i="13"/>
  <c r="W3132" i="13"/>
  <c r="X3132" i="13" s="1"/>
  <c r="Y3132" i="13" s="1"/>
  <c r="W3133" i="13"/>
  <c r="W3134" i="13"/>
  <c r="Y3134" i="13" s="1"/>
  <c r="X3134" i="13"/>
  <c r="W3135" i="13"/>
  <c r="X3135" i="13"/>
  <c r="Y3135" i="13"/>
  <c r="W3136" i="13"/>
  <c r="X3136" i="13" s="1"/>
  <c r="Y3136" i="13" s="1"/>
  <c r="W3137" i="13"/>
  <c r="W3138" i="13"/>
  <c r="X3138" i="13"/>
  <c r="W3139" i="13"/>
  <c r="X3139" i="13"/>
  <c r="Y3139" i="13"/>
  <c r="W3140" i="13"/>
  <c r="X3140" i="13" s="1"/>
  <c r="Y3140" i="13" s="1"/>
  <c r="W3141" i="13"/>
  <c r="W3142" i="13"/>
  <c r="Y3142" i="13" s="1"/>
  <c r="X3142" i="13"/>
  <c r="W3143" i="13"/>
  <c r="X3143" i="13"/>
  <c r="Y3143" i="13"/>
  <c r="W3144" i="13"/>
  <c r="X3144" i="13" s="1"/>
  <c r="Y3144" i="13" s="1"/>
  <c r="W3145" i="13"/>
  <c r="W3146" i="13"/>
  <c r="X3146" i="13"/>
  <c r="W3147" i="13"/>
  <c r="X3147" i="13"/>
  <c r="Y3147" i="13"/>
  <c r="W3148" i="13"/>
  <c r="X3148" i="13" s="1"/>
  <c r="Y3148" i="13" s="1"/>
  <c r="W3149" i="13"/>
  <c r="W3150" i="13"/>
  <c r="Y3150" i="13" s="1"/>
  <c r="X3150" i="13"/>
  <c r="W3151" i="13"/>
  <c r="X3151" i="13"/>
  <c r="Y3151" i="13"/>
  <c r="W3152" i="13"/>
  <c r="X3152" i="13" s="1"/>
  <c r="Y3152" i="13" s="1"/>
  <c r="W3153" i="13"/>
  <c r="W3154" i="13"/>
  <c r="X3154" i="13"/>
  <c r="W3155" i="13"/>
  <c r="X3155" i="13"/>
  <c r="Y3155" i="13"/>
  <c r="W3156" i="13"/>
  <c r="X3156" i="13" s="1"/>
  <c r="Y3156" i="13" s="1"/>
  <c r="W3157" i="13"/>
  <c r="W3158" i="13"/>
  <c r="Y3158" i="13" s="1"/>
  <c r="X3158" i="13"/>
  <c r="W3159" i="13"/>
  <c r="X3159" i="13"/>
  <c r="Y3159" i="13"/>
  <c r="W3160" i="13"/>
  <c r="X3160" i="13" s="1"/>
  <c r="Y3160" i="13" s="1"/>
  <c r="W3161" i="13"/>
  <c r="W3162" i="13"/>
  <c r="X3162" i="13"/>
  <c r="W3163" i="13"/>
  <c r="X3163" i="13"/>
  <c r="Y3163" i="13"/>
  <c r="W3164" i="13"/>
  <c r="X3164" i="13" s="1"/>
  <c r="Y3164" i="13" s="1"/>
  <c r="W3165" i="13"/>
  <c r="W3166" i="13"/>
  <c r="Y3166" i="13" s="1"/>
  <c r="X3166" i="13"/>
  <c r="W3167" i="13"/>
  <c r="X3167" i="13"/>
  <c r="Y3167" i="13"/>
  <c r="W3168" i="13"/>
  <c r="X3168" i="13" s="1"/>
  <c r="Y3168" i="13" s="1"/>
  <c r="W3169" i="13"/>
  <c r="W3170" i="13"/>
  <c r="X3170" i="13"/>
  <c r="W3171" i="13"/>
  <c r="X3171" i="13"/>
  <c r="Y3171" i="13"/>
  <c r="W3172" i="13"/>
  <c r="X3172" i="13" s="1"/>
  <c r="Y3172" i="13" s="1"/>
  <c r="W3173" i="13"/>
  <c r="W3174" i="13"/>
  <c r="Y3174" i="13" s="1"/>
  <c r="X3174" i="13"/>
  <c r="W3175" i="13"/>
  <c r="X3175" i="13"/>
  <c r="Y3175" i="13"/>
  <c r="W3176" i="13"/>
  <c r="X3176" i="13" s="1"/>
  <c r="Y3176" i="13" s="1"/>
  <c r="W3177" i="13"/>
  <c r="W3178" i="13"/>
  <c r="X3178" i="13"/>
  <c r="W3179" i="13"/>
  <c r="X3179" i="13"/>
  <c r="Y3179" i="13"/>
  <c r="W3180" i="13"/>
  <c r="X3180" i="13" s="1"/>
  <c r="Y3180" i="13" s="1"/>
  <c r="W3181" i="13"/>
  <c r="W3182" i="13"/>
  <c r="Y3182" i="13" s="1"/>
  <c r="X3182" i="13"/>
  <c r="W3183" i="13"/>
  <c r="X3183" i="13"/>
  <c r="Y3183" i="13"/>
  <c r="W3184" i="13"/>
  <c r="X3184" i="13" s="1"/>
  <c r="Y3184" i="13" s="1"/>
  <c r="W3185" i="13"/>
  <c r="W3186" i="13"/>
  <c r="X3186" i="13"/>
  <c r="W3187" i="13"/>
  <c r="X3187" i="13"/>
  <c r="Y3187" i="13"/>
  <c r="W3188" i="13"/>
  <c r="X3188" i="13" s="1"/>
  <c r="Y3188" i="13" s="1"/>
  <c r="W3189" i="13"/>
  <c r="W3190" i="13"/>
  <c r="Y3190" i="13" s="1"/>
  <c r="X3190" i="13"/>
  <c r="W3191" i="13"/>
  <c r="X3191" i="13"/>
  <c r="Y3191" i="13"/>
  <c r="W3192" i="13"/>
  <c r="X3192" i="13" s="1"/>
  <c r="Y3192" i="13" s="1"/>
  <c r="W3193" i="13"/>
  <c r="W3194" i="13"/>
  <c r="X3194" i="13"/>
  <c r="W3195" i="13"/>
  <c r="X3195" i="13"/>
  <c r="Y3195" i="13"/>
  <c r="W3196" i="13"/>
  <c r="X3196" i="13" s="1"/>
  <c r="Y3196" i="13" s="1"/>
  <c r="W3197" i="13"/>
  <c r="W3198" i="13"/>
  <c r="Y3198" i="13" s="1"/>
  <c r="X3198" i="13"/>
  <c r="W3199" i="13"/>
  <c r="X3199" i="13"/>
  <c r="Y3199" i="13"/>
  <c r="W3200" i="13"/>
  <c r="X3200" i="13" s="1"/>
  <c r="Y3200" i="13" s="1"/>
  <c r="W3201" i="13"/>
  <c r="W3202" i="13"/>
  <c r="X3202" i="13"/>
  <c r="W3203" i="13"/>
  <c r="X3203" i="13"/>
  <c r="Y3203" i="13"/>
  <c r="W3204" i="13"/>
  <c r="X3204" i="13" s="1"/>
  <c r="Y3204" i="13" s="1"/>
  <c r="W3205" i="13"/>
  <c r="W3206" i="13"/>
  <c r="Y3206" i="13" s="1"/>
  <c r="X3206" i="13"/>
  <c r="W3207" i="13"/>
  <c r="X3207" i="13"/>
  <c r="Y3207" i="13"/>
  <c r="W3208" i="13"/>
  <c r="X3208" i="13" s="1"/>
  <c r="Y3208" i="13" s="1"/>
  <c r="W3209" i="13"/>
  <c r="W3210" i="13"/>
  <c r="X3210" i="13"/>
  <c r="W3211" i="13"/>
  <c r="X3211" i="13"/>
  <c r="Y3211" i="13"/>
  <c r="W3212" i="13"/>
  <c r="X3212" i="13" s="1"/>
  <c r="Y3212" i="13" s="1"/>
  <c r="W3213" i="13"/>
  <c r="W3214" i="13"/>
  <c r="Y3214" i="13" s="1"/>
  <c r="X3214" i="13"/>
  <c r="W3215" i="13"/>
  <c r="X3215" i="13"/>
  <c r="Y3215" i="13"/>
  <c r="W3216" i="13"/>
  <c r="X3216" i="13" s="1"/>
  <c r="Y3216" i="13" s="1"/>
  <c r="W3217" i="13"/>
  <c r="W3218" i="13"/>
  <c r="X3218" i="13"/>
  <c r="W3219" i="13"/>
  <c r="X3219" i="13"/>
  <c r="Y3219" i="13"/>
  <c r="W3220" i="13"/>
  <c r="X3220" i="13" s="1"/>
  <c r="Y3220" i="13" s="1"/>
  <c r="W3221" i="13"/>
  <c r="W3222" i="13"/>
  <c r="Y3222" i="13" s="1"/>
  <c r="X3222" i="13"/>
  <c r="W3223" i="13"/>
  <c r="X3223" i="13"/>
  <c r="Y3223" i="13"/>
  <c r="W3224" i="13"/>
  <c r="X3224" i="13" s="1"/>
  <c r="Y3224" i="13" s="1"/>
  <c r="W3225" i="13"/>
  <c r="W3226" i="13"/>
  <c r="X3226" i="13"/>
  <c r="W3227" i="13"/>
  <c r="X3227" i="13"/>
  <c r="Y3227" i="13"/>
  <c r="W3228" i="13"/>
  <c r="X3228" i="13" s="1"/>
  <c r="Y3228" i="13" s="1"/>
  <c r="W3229" i="13"/>
  <c r="W3230" i="13"/>
  <c r="Y3230" i="13" s="1"/>
  <c r="X3230" i="13"/>
  <c r="W3231" i="13"/>
  <c r="X3231" i="13"/>
  <c r="Y3231" i="13"/>
  <c r="W3232" i="13"/>
  <c r="X3232" i="13" s="1"/>
  <c r="Y3232" i="13" s="1"/>
  <c r="W3233" i="13"/>
  <c r="W3234" i="13"/>
  <c r="X3234" i="13"/>
  <c r="W3235" i="13"/>
  <c r="X3235" i="13"/>
  <c r="Y3235" i="13"/>
  <c r="W3236" i="13"/>
  <c r="X3236" i="13" s="1"/>
  <c r="Y3236" i="13" s="1"/>
  <c r="W3237" i="13"/>
  <c r="W3238" i="13"/>
  <c r="Y3238" i="13" s="1"/>
  <c r="X3238" i="13"/>
  <c r="W3239" i="13"/>
  <c r="X3239" i="13"/>
  <c r="Y3239" i="13"/>
  <c r="W3240" i="13"/>
  <c r="X3240" i="13" s="1"/>
  <c r="Y3240" i="13" s="1"/>
  <c r="W3241" i="13"/>
  <c r="W3242" i="13"/>
  <c r="X3242" i="13"/>
  <c r="W3243" i="13"/>
  <c r="X3243" i="13"/>
  <c r="Y3243" i="13"/>
  <c r="W3244" i="13"/>
  <c r="X3244" i="13" s="1"/>
  <c r="Y3244" i="13" s="1"/>
  <c r="W3245" i="13"/>
  <c r="W3246" i="13"/>
  <c r="Y3246" i="13" s="1"/>
  <c r="X3246" i="13"/>
  <c r="W3247" i="13"/>
  <c r="X3247" i="13"/>
  <c r="Y3247" i="13"/>
  <c r="W3248" i="13"/>
  <c r="X3248" i="13" s="1"/>
  <c r="Y3248" i="13" s="1"/>
  <c r="W3249" i="13"/>
  <c r="W3250" i="13"/>
  <c r="X3250" i="13"/>
  <c r="W3251" i="13"/>
  <c r="X3251" i="13"/>
  <c r="Y3251" i="13"/>
  <c r="W3252" i="13"/>
  <c r="X3252" i="13" s="1"/>
  <c r="Y3252" i="13" s="1"/>
  <c r="W3253" i="13"/>
  <c r="W3254" i="13"/>
  <c r="Y3254" i="13" s="1"/>
  <c r="X3254" i="13"/>
  <c r="W3255" i="13"/>
  <c r="X3255" i="13"/>
  <c r="Y3255" i="13"/>
  <c r="W3256" i="13"/>
  <c r="X3256" i="13" s="1"/>
  <c r="Y3256" i="13" s="1"/>
  <c r="W3257" i="13"/>
  <c r="W3258" i="13"/>
  <c r="X3258" i="13"/>
  <c r="W3259" i="13"/>
  <c r="X3259" i="13"/>
  <c r="Y3259" i="13"/>
  <c r="W3260" i="13"/>
  <c r="X3260" i="13" s="1"/>
  <c r="Y3260" i="13" s="1"/>
  <c r="W3261" i="13"/>
  <c r="W3262" i="13"/>
  <c r="Y3262" i="13" s="1"/>
  <c r="X3262" i="13"/>
  <c r="W3263" i="13"/>
  <c r="X3263" i="13"/>
  <c r="Y3263" i="13"/>
  <c r="W3264" i="13"/>
  <c r="X3264" i="13" s="1"/>
  <c r="Y3264" i="13" s="1"/>
  <c r="W3265" i="13"/>
  <c r="W3266" i="13"/>
  <c r="X3266" i="13"/>
  <c r="W3267" i="13"/>
  <c r="X3267" i="13"/>
  <c r="Y3267" i="13"/>
  <c r="W3268" i="13"/>
  <c r="X3268" i="13" s="1"/>
  <c r="Y3268" i="13" s="1"/>
  <c r="W3269" i="13"/>
  <c r="W3270" i="13"/>
  <c r="Y3270" i="13" s="1"/>
  <c r="X3270" i="13"/>
  <c r="W3271" i="13"/>
  <c r="X3271" i="13"/>
  <c r="Y3271" i="13"/>
  <c r="W3272" i="13"/>
  <c r="X3272" i="13" s="1"/>
  <c r="Y3272" i="13" s="1"/>
  <c r="W3273" i="13"/>
  <c r="W3274" i="13"/>
  <c r="X3274" i="13"/>
  <c r="W3275" i="13"/>
  <c r="X3275" i="13"/>
  <c r="Y3275" i="13"/>
  <c r="W3276" i="13"/>
  <c r="X3276" i="13" s="1"/>
  <c r="Y3276" i="13" s="1"/>
  <c r="W3277" i="13"/>
  <c r="W3278" i="13"/>
  <c r="Y3278" i="13" s="1"/>
  <c r="X3278" i="13"/>
  <c r="W3279" i="13"/>
  <c r="X3279" i="13"/>
  <c r="Y3279" i="13"/>
  <c r="W3280" i="13"/>
  <c r="X3280" i="13" s="1"/>
  <c r="Y3280" i="13" s="1"/>
  <c r="W3281" i="13"/>
  <c r="W3282" i="13"/>
  <c r="X3282" i="13"/>
  <c r="W3283" i="13"/>
  <c r="X3283" i="13"/>
  <c r="Y3283" i="13"/>
  <c r="W3284" i="13"/>
  <c r="X3284" i="13" s="1"/>
  <c r="Y3284" i="13" s="1"/>
  <c r="W3285" i="13"/>
  <c r="W3286" i="13"/>
  <c r="Y3286" i="13" s="1"/>
  <c r="X3286" i="13"/>
  <c r="W3287" i="13"/>
  <c r="X3287" i="13"/>
  <c r="Y3287" i="13"/>
  <c r="W3288" i="13"/>
  <c r="X3288" i="13" s="1"/>
  <c r="Y3288" i="13" s="1"/>
  <c r="W3289" i="13"/>
  <c r="W3290" i="13"/>
  <c r="X3290" i="13"/>
  <c r="W3291" i="13"/>
  <c r="X3291" i="13"/>
  <c r="Y3291" i="13"/>
  <c r="W3292" i="13"/>
  <c r="X3292" i="13" s="1"/>
  <c r="Y3292" i="13" s="1"/>
  <c r="W3293" i="13"/>
  <c r="W3294" i="13"/>
  <c r="X3294" i="13"/>
  <c r="W3295" i="13"/>
  <c r="X3295" i="13"/>
  <c r="Y3295" i="13" s="1"/>
  <c r="W3296" i="13"/>
  <c r="X3296" i="13" s="1"/>
  <c r="Y3296" i="13" s="1"/>
  <c r="W3297" i="13"/>
  <c r="W3298" i="13"/>
  <c r="X3298" i="13"/>
  <c r="W3299" i="13"/>
  <c r="X3299" i="13"/>
  <c r="Y3299" i="13" s="1"/>
  <c r="W3300" i="13"/>
  <c r="X3300" i="13" s="1"/>
  <c r="Y3300" i="13" s="1"/>
  <c r="W3301" i="13"/>
  <c r="W3302" i="13"/>
  <c r="X3302" i="13"/>
  <c r="W3303" i="13"/>
  <c r="X3303" i="13"/>
  <c r="Y3303" i="13" s="1"/>
  <c r="W3304" i="13"/>
  <c r="X3304" i="13" s="1"/>
  <c r="Y3304" i="13" s="1"/>
  <c r="W3305" i="13"/>
  <c r="W3306" i="13"/>
  <c r="X3306" i="13"/>
  <c r="W3307" i="13"/>
  <c r="X3307" i="13"/>
  <c r="Y3307" i="13" s="1"/>
  <c r="W3308" i="13"/>
  <c r="X3308" i="13" s="1"/>
  <c r="Y3308" i="13" s="1"/>
  <c r="W3309" i="13"/>
  <c r="W3310" i="13"/>
  <c r="X3310" i="13"/>
  <c r="W3311" i="13"/>
  <c r="X3311" i="13"/>
  <c r="Y3311" i="13" s="1"/>
  <c r="W3312" i="13"/>
  <c r="X3312" i="13" s="1"/>
  <c r="Y3312" i="13" s="1"/>
  <c r="W3313" i="13"/>
  <c r="W3314" i="13"/>
  <c r="X3314" i="13"/>
  <c r="W3315" i="13"/>
  <c r="X3315" i="13"/>
  <c r="Y3315" i="13" s="1"/>
  <c r="W3316" i="13"/>
  <c r="X3316" i="13" s="1"/>
  <c r="Y3316" i="13" s="1"/>
  <c r="W3317" i="13"/>
  <c r="W3318" i="13"/>
  <c r="X3318" i="13"/>
  <c r="W3319" i="13"/>
  <c r="X3319" i="13"/>
  <c r="Y3319" i="13" s="1"/>
  <c r="W3320" i="13"/>
  <c r="X3320" i="13" s="1"/>
  <c r="Y3320" i="13" s="1"/>
  <c r="W3321" i="13"/>
  <c r="W3322" i="13"/>
  <c r="X3322" i="13"/>
  <c r="W3323" i="13"/>
  <c r="X3323" i="13"/>
  <c r="Y3323" i="13" s="1"/>
  <c r="W3324" i="13"/>
  <c r="X3324" i="13" s="1"/>
  <c r="Y3324" i="13" s="1"/>
  <c r="W3325" i="13"/>
  <c r="W3326" i="13"/>
  <c r="X3326" i="13"/>
  <c r="W3327" i="13"/>
  <c r="X3327" i="13"/>
  <c r="Y3327" i="13" s="1"/>
  <c r="W3328" i="13"/>
  <c r="X3328" i="13" s="1"/>
  <c r="Y3328" i="13" s="1"/>
  <c r="W3329" i="13"/>
  <c r="W3330" i="13"/>
  <c r="X3330" i="13"/>
  <c r="W3331" i="13"/>
  <c r="X3331" i="13"/>
  <c r="Y3331" i="13" s="1"/>
  <c r="W3332" i="13"/>
  <c r="X3332" i="13" s="1"/>
  <c r="Y3332" i="13" s="1"/>
  <c r="W3333" i="13"/>
  <c r="W3334" i="13"/>
  <c r="X3334" i="13"/>
  <c r="W3335" i="13"/>
  <c r="X3335" i="13"/>
  <c r="Y3335" i="13" s="1"/>
  <c r="W3336" i="13"/>
  <c r="X3336" i="13" s="1"/>
  <c r="Y3336" i="13" s="1"/>
  <c r="W3337" i="13"/>
  <c r="W3338" i="13"/>
  <c r="X3338" i="13"/>
  <c r="W3339" i="13"/>
  <c r="X3339" i="13"/>
  <c r="Y3339" i="13" s="1"/>
  <c r="W3340" i="13"/>
  <c r="X3340" i="13" s="1"/>
  <c r="Y3340" i="13" s="1"/>
  <c r="W3341" i="13"/>
  <c r="W3342" i="13"/>
  <c r="X3342" i="13"/>
  <c r="W3343" i="13"/>
  <c r="X3343" i="13"/>
  <c r="Y3343" i="13" s="1"/>
  <c r="W3344" i="13"/>
  <c r="X3344" i="13" s="1"/>
  <c r="Y3344" i="13" s="1"/>
  <c r="W3345" i="13"/>
  <c r="W3346" i="13"/>
  <c r="X3346" i="13"/>
  <c r="W3347" i="13"/>
  <c r="X3347" i="13"/>
  <c r="Y3347" i="13" s="1"/>
  <c r="W3348" i="13"/>
  <c r="X3348" i="13" s="1"/>
  <c r="Y3348" i="13" s="1"/>
  <c r="W3349" i="13"/>
  <c r="W3350" i="13"/>
  <c r="X3350" i="13"/>
  <c r="W3351" i="13"/>
  <c r="X3351" i="13"/>
  <c r="Y3351" i="13" s="1"/>
  <c r="W3352" i="13"/>
  <c r="X3352" i="13" s="1"/>
  <c r="Y3352" i="13" s="1"/>
  <c r="W3353" i="13"/>
  <c r="W3354" i="13"/>
  <c r="X3354" i="13"/>
  <c r="W3355" i="13"/>
  <c r="X3355" i="13"/>
  <c r="Y3355" i="13" s="1"/>
  <c r="W3356" i="13"/>
  <c r="X3356" i="13" s="1"/>
  <c r="Y3356" i="13" s="1"/>
  <c r="W3357" i="13"/>
  <c r="W3358" i="13"/>
  <c r="X3358" i="13"/>
  <c r="W3359" i="13"/>
  <c r="X3359" i="13"/>
  <c r="Y3359" i="13" s="1"/>
  <c r="W3360" i="13"/>
  <c r="X3360" i="13" s="1"/>
  <c r="Y3360" i="13" s="1"/>
  <c r="W3361" i="13"/>
  <c r="W3362" i="13"/>
  <c r="X3362" i="13"/>
  <c r="W3363" i="13"/>
  <c r="X3363" i="13"/>
  <c r="Y3363" i="13" s="1"/>
  <c r="W3364" i="13"/>
  <c r="X3364" i="13" s="1"/>
  <c r="Y3364" i="13" s="1"/>
  <c r="W3365" i="13"/>
  <c r="W3366" i="13"/>
  <c r="X3366" i="13"/>
  <c r="W3367" i="13"/>
  <c r="X3367" i="13"/>
  <c r="Y3367" i="13" s="1"/>
  <c r="W3368" i="13"/>
  <c r="X3368" i="13" s="1"/>
  <c r="Y3368" i="13" s="1"/>
  <c r="W3369" i="13"/>
  <c r="W3370" i="13"/>
  <c r="X3370" i="13"/>
  <c r="W3371" i="13"/>
  <c r="X3371" i="13"/>
  <c r="Y3371" i="13" s="1"/>
  <c r="W3372" i="13"/>
  <c r="X3372" i="13" s="1"/>
  <c r="Y3372" i="13" s="1"/>
  <c r="W3373" i="13"/>
  <c r="W3374" i="13"/>
  <c r="X3374" i="13"/>
  <c r="W3375" i="13"/>
  <c r="X3375" i="13"/>
  <c r="Y3375" i="13" s="1"/>
  <c r="W3376" i="13"/>
  <c r="X3376" i="13" s="1"/>
  <c r="Y3376" i="13" s="1"/>
  <c r="W3377" i="13"/>
  <c r="W3378" i="13"/>
  <c r="X3378" i="13"/>
  <c r="W3379" i="13"/>
  <c r="X3379" i="13"/>
  <c r="Y3379" i="13" s="1"/>
  <c r="W3380" i="13"/>
  <c r="X3380" i="13" s="1"/>
  <c r="Y3380" i="13" s="1"/>
  <c r="W3381" i="13"/>
  <c r="W3382" i="13"/>
  <c r="X3382" i="13"/>
  <c r="W3383" i="13"/>
  <c r="X3383" i="13"/>
  <c r="Y3383" i="13" s="1"/>
  <c r="W3384" i="13"/>
  <c r="X3384" i="13" s="1"/>
  <c r="Y3384" i="13" s="1"/>
  <c r="W3385" i="13"/>
  <c r="W3386" i="13"/>
  <c r="X3386" i="13"/>
  <c r="W3387" i="13"/>
  <c r="X3387" i="13"/>
  <c r="Y3387" i="13" s="1"/>
  <c r="W3388" i="13"/>
  <c r="X3388" i="13" s="1"/>
  <c r="Y3388" i="13" s="1"/>
  <c r="W3389" i="13"/>
  <c r="W3390" i="13"/>
  <c r="X3390" i="13"/>
  <c r="W3391" i="13"/>
  <c r="X3391" i="13"/>
  <c r="Y3391" i="13" s="1"/>
  <c r="W3392" i="13"/>
  <c r="X3392" i="13" s="1"/>
  <c r="Y3392" i="13" s="1"/>
  <c r="W3393" i="13"/>
  <c r="W3394" i="13"/>
  <c r="X3394" i="13"/>
  <c r="W3395" i="13"/>
  <c r="X3395" i="13"/>
  <c r="Y3395" i="13" s="1"/>
  <c r="W3396" i="13"/>
  <c r="X3396" i="13" s="1"/>
  <c r="Y3396" i="13" s="1"/>
  <c r="W3397" i="13"/>
  <c r="W3398" i="13"/>
  <c r="X3398" i="13"/>
  <c r="W3399" i="13"/>
  <c r="X3399" i="13"/>
  <c r="Y3399" i="13" s="1"/>
  <c r="W3400" i="13"/>
  <c r="X3400" i="13" s="1"/>
  <c r="Y3400" i="13" s="1"/>
  <c r="W3401" i="13"/>
  <c r="W3402" i="13"/>
  <c r="X3402" i="13"/>
  <c r="W3403" i="13"/>
  <c r="X3403" i="13"/>
  <c r="Y3403" i="13" s="1"/>
  <c r="W3404" i="13"/>
  <c r="X3404" i="13" s="1"/>
  <c r="Y3404" i="13" s="1"/>
  <c r="W3405" i="13"/>
  <c r="W3406" i="13"/>
  <c r="X3406" i="13"/>
  <c r="W3407" i="13"/>
  <c r="X3407" i="13"/>
  <c r="Y3407" i="13" s="1"/>
  <c r="W3408" i="13"/>
  <c r="X3408" i="13" s="1"/>
  <c r="Y3408" i="13" s="1"/>
  <c r="W3409" i="13"/>
  <c r="W3410" i="13"/>
  <c r="X3410" i="13"/>
  <c r="W3411" i="13"/>
  <c r="X3411" i="13"/>
  <c r="Y3411" i="13" s="1"/>
  <c r="W3412" i="13"/>
  <c r="X3412" i="13" s="1"/>
  <c r="Y3412" i="13" s="1"/>
  <c r="W3413" i="13"/>
  <c r="W3414" i="13"/>
  <c r="X3414" i="13"/>
  <c r="W3415" i="13"/>
  <c r="X3415" i="13"/>
  <c r="Y3415" i="13" s="1"/>
  <c r="W3416" i="13"/>
  <c r="X3416" i="13" s="1"/>
  <c r="Y3416" i="13" s="1"/>
  <c r="W3417" i="13"/>
  <c r="W3418" i="13"/>
  <c r="X3418" i="13"/>
  <c r="W3419" i="13"/>
  <c r="X3419" i="13"/>
  <c r="Y3419" i="13" s="1"/>
  <c r="W3420" i="13"/>
  <c r="X3420" i="13" s="1"/>
  <c r="Y3420" i="13" s="1"/>
  <c r="W3421" i="13"/>
  <c r="W3422" i="13"/>
  <c r="X3422" i="13"/>
  <c r="W3423" i="13"/>
  <c r="X3423" i="13"/>
  <c r="Y3423" i="13" s="1"/>
  <c r="W3424" i="13"/>
  <c r="X3424" i="13" s="1"/>
  <c r="Y3424" i="13" s="1"/>
  <c r="W3425" i="13"/>
  <c r="W3426" i="13"/>
  <c r="X3426" i="13"/>
  <c r="W3427" i="13"/>
  <c r="X3427" i="13"/>
  <c r="Y3427" i="13" s="1"/>
  <c r="W3428" i="13"/>
  <c r="X3428" i="13" s="1"/>
  <c r="Y3428" i="13" s="1"/>
  <c r="W3429" i="13"/>
  <c r="W3430" i="13"/>
  <c r="X3430" i="13"/>
  <c r="W3431" i="13"/>
  <c r="X3431" i="13"/>
  <c r="Y3431" i="13" s="1"/>
  <c r="W3432" i="13"/>
  <c r="X3432" i="13" s="1"/>
  <c r="Y3432" i="13" s="1"/>
  <c r="W3433" i="13"/>
  <c r="W3434" i="13"/>
  <c r="X3434" i="13"/>
  <c r="W3435" i="13"/>
  <c r="X3435" i="13"/>
  <c r="Y3435" i="13" s="1"/>
  <c r="W3436" i="13"/>
  <c r="X3436" i="13" s="1"/>
  <c r="Y3436" i="13" s="1"/>
  <c r="W3437" i="13"/>
  <c r="W3438" i="13"/>
  <c r="X3438" i="13"/>
  <c r="W3439" i="13"/>
  <c r="X3439" i="13"/>
  <c r="Y3439" i="13" s="1"/>
  <c r="W3440" i="13"/>
  <c r="X3440" i="13" s="1"/>
  <c r="Y3440" i="13" s="1"/>
  <c r="W3441" i="13"/>
  <c r="W3442" i="13"/>
  <c r="X3442" i="13"/>
  <c r="W3443" i="13"/>
  <c r="X3443" i="13"/>
  <c r="Y3443" i="13" s="1"/>
  <c r="W3444" i="13"/>
  <c r="X3444" i="13" s="1"/>
  <c r="Y3444" i="13" s="1"/>
  <c r="W3445" i="13"/>
  <c r="W3446" i="13"/>
  <c r="X3446" i="13"/>
  <c r="W3447" i="13"/>
  <c r="X3447" i="13"/>
  <c r="Y3447" i="13" s="1"/>
  <c r="W3448" i="13"/>
  <c r="X3448" i="13" s="1"/>
  <c r="Y3448" i="13" s="1"/>
  <c r="W3449" i="13"/>
  <c r="W3450" i="13"/>
  <c r="X3450" i="13"/>
  <c r="W3451" i="13"/>
  <c r="X3451" i="13"/>
  <c r="Y3451" i="13" s="1"/>
  <c r="W3452" i="13"/>
  <c r="X3452" i="13" s="1"/>
  <c r="Y3452" i="13" s="1"/>
  <c r="W3453" i="13"/>
  <c r="W3454" i="13"/>
  <c r="X3454" i="13"/>
  <c r="W3455" i="13"/>
  <c r="X3455" i="13"/>
  <c r="Y3455" i="13" s="1"/>
  <c r="W3456" i="13"/>
  <c r="X3456" i="13" s="1"/>
  <c r="Y3456" i="13" s="1"/>
  <c r="W3457" i="13"/>
  <c r="W3458" i="13"/>
  <c r="X3458" i="13"/>
  <c r="W3459" i="13"/>
  <c r="X3459" i="13"/>
  <c r="Y3459" i="13" s="1"/>
  <c r="W3460" i="13"/>
  <c r="X3460" i="13" s="1"/>
  <c r="Y3460" i="13" s="1"/>
  <c r="W3461" i="13"/>
  <c r="W3462" i="13"/>
  <c r="X3462" i="13"/>
  <c r="W3463" i="13"/>
  <c r="X3463" i="13"/>
  <c r="Y3463" i="13" s="1"/>
  <c r="W3464" i="13"/>
  <c r="X3464" i="13" s="1"/>
  <c r="Y3464" i="13" s="1"/>
  <c r="W3465" i="13"/>
  <c r="W3466" i="13"/>
  <c r="X3466" i="13"/>
  <c r="W3467" i="13"/>
  <c r="X3467" i="13"/>
  <c r="Y3467" i="13" s="1"/>
  <c r="W3468" i="13"/>
  <c r="X3468" i="13" s="1"/>
  <c r="Y3468" i="13" s="1"/>
  <c r="W3469" i="13"/>
  <c r="W3470" i="13"/>
  <c r="X3470" i="13"/>
  <c r="W3471" i="13"/>
  <c r="X3471" i="13"/>
  <c r="Y3471" i="13" s="1"/>
  <c r="W3472" i="13"/>
  <c r="X3472" i="13" s="1"/>
  <c r="Y3472" i="13" s="1"/>
  <c r="W3473" i="13"/>
  <c r="W3474" i="13"/>
  <c r="X3474" i="13"/>
  <c r="W3475" i="13"/>
  <c r="X3475" i="13"/>
  <c r="Y3475" i="13" s="1"/>
  <c r="W3476" i="13"/>
  <c r="X3476" i="13" s="1"/>
  <c r="Y3476" i="13" s="1"/>
  <c r="W3477" i="13"/>
  <c r="W3478" i="13"/>
  <c r="X3478" i="13"/>
  <c r="W3479" i="13"/>
  <c r="X3479" i="13"/>
  <c r="Y3479" i="13" s="1"/>
  <c r="W3480" i="13"/>
  <c r="X3480" i="13" s="1"/>
  <c r="Y3480" i="13" s="1"/>
  <c r="W3481" i="13"/>
  <c r="W3482" i="13"/>
  <c r="X3482" i="13"/>
  <c r="W3483" i="13"/>
  <c r="X3483" i="13"/>
  <c r="Y3483" i="13" s="1"/>
  <c r="W3484" i="13"/>
  <c r="X3484" i="13" s="1"/>
  <c r="Y3484" i="13" s="1"/>
  <c r="W3485" i="13"/>
  <c r="W3486" i="13"/>
  <c r="X3486" i="13"/>
  <c r="W3487" i="13"/>
  <c r="X3487" i="13"/>
  <c r="Y3487" i="13" s="1"/>
  <c r="W3488" i="13"/>
  <c r="X3488" i="13" s="1"/>
  <c r="Y3488" i="13" s="1"/>
  <c r="W3489" i="13"/>
  <c r="W3490" i="13"/>
  <c r="X3490" i="13"/>
  <c r="W3491" i="13"/>
  <c r="X3491" i="13"/>
  <c r="Y3491" i="13" s="1"/>
  <c r="W3492" i="13"/>
  <c r="X3492" i="13" s="1"/>
  <c r="Y3492" i="13" s="1"/>
  <c r="W3493" i="13"/>
  <c r="W3494" i="13"/>
  <c r="X3494" i="13"/>
  <c r="W3495" i="13"/>
  <c r="X3495" i="13"/>
  <c r="Y3495" i="13" s="1"/>
  <c r="W3496" i="13"/>
  <c r="X3496" i="13" s="1"/>
  <c r="Y3496" i="13" s="1"/>
  <c r="W3497" i="13"/>
  <c r="W3498" i="13"/>
  <c r="X3498" i="13"/>
  <c r="W3499" i="13"/>
  <c r="X3499" i="13"/>
  <c r="Y3499" i="13" s="1"/>
  <c r="W3500" i="13"/>
  <c r="X3500" i="13" s="1"/>
  <c r="Y3500" i="13" s="1"/>
  <c r="W3501" i="13"/>
  <c r="W3502" i="13"/>
  <c r="X3502" i="13"/>
  <c r="W3503" i="13"/>
  <c r="X3503" i="13"/>
  <c r="Y3503" i="13" s="1"/>
  <c r="W3504" i="13"/>
  <c r="X3504" i="13" s="1"/>
  <c r="Y3504" i="13" s="1"/>
  <c r="W3505" i="13"/>
  <c r="W3506" i="13"/>
  <c r="X3506" i="13"/>
  <c r="W3507" i="13"/>
  <c r="X3507" i="13"/>
  <c r="Y3507" i="13" s="1"/>
  <c r="W3508" i="13"/>
  <c r="X3508" i="13" s="1"/>
  <c r="Y3508" i="13" s="1"/>
  <c r="W3509" i="13"/>
  <c r="W3510" i="13"/>
  <c r="X3510" i="13"/>
  <c r="W3511" i="13"/>
  <c r="X3511" i="13"/>
  <c r="Y3511" i="13" s="1"/>
  <c r="W3512" i="13"/>
  <c r="X3512" i="13" s="1"/>
  <c r="Y3512" i="13" s="1"/>
  <c r="W3513" i="13"/>
  <c r="W3514" i="13"/>
  <c r="X3514" i="13"/>
  <c r="W3515" i="13"/>
  <c r="X3515" i="13"/>
  <c r="Y3515" i="13" s="1"/>
  <c r="W3516" i="13"/>
  <c r="X3516" i="13" s="1"/>
  <c r="Y3516" i="13" s="1"/>
  <c r="W3517" i="13"/>
  <c r="W3518" i="13"/>
  <c r="X3518" i="13"/>
  <c r="W3519" i="13"/>
  <c r="X3519" i="13"/>
  <c r="Y3519" i="13" s="1"/>
  <c r="W3520" i="13"/>
  <c r="X3520" i="13" s="1"/>
  <c r="Y3520" i="13" s="1"/>
  <c r="W3521" i="13"/>
  <c r="W3522" i="13"/>
  <c r="X3522" i="13"/>
  <c r="W3523" i="13"/>
  <c r="X3523" i="13"/>
  <c r="Y3523" i="13" s="1"/>
  <c r="W3524" i="13"/>
  <c r="X3524" i="13" s="1"/>
  <c r="Y3524" i="13" s="1"/>
  <c r="W3525" i="13"/>
  <c r="W3526" i="13"/>
  <c r="X3526" i="13"/>
  <c r="W3527" i="13"/>
  <c r="X3527" i="13"/>
  <c r="Y3527" i="13" s="1"/>
  <c r="W3528" i="13"/>
  <c r="X3528" i="13" s="1"/>
  <c r="Y3528" i="13" s="1"/>
  <c r="W3529" i="13"/>
  <c r="W3530" i="13"/>
  <c r="X3530" i="13"/>
  <c r="W3531" i="13"/>
  <c r="X3531" i="13"/>
  <c r="Y3531" i="13" s="1"/>
  <c r="W3532" i="13"/>
  <c r="X3532" i="13" s="1"/>
  <c r="Y3532" i="13" s="1"/>
  <c r="W3533" i="13"/>
  <c r="W3534" i="13"/>
  <c r="X3534" i="13"/>
  <c r="W3535" i="13"/>
  <c r="X3535" i="13"/>
  <c r="Y3535" i="13" s="1"/>
  <c r="W3536" i="13"/>
  <c r="X3536" i="13" s="1"/>
  <c r="Y3536" i="13" s="1"/>
  <c r="W3537" i="13"/>
  <c r="W3538" i="13"/>
  <c r="X3538" i="13"/>
  <c r="W3539" i="13"/>
  <c r="X3539" i="13"/>
  <c r="Y3539" i="13" s="1"/>
  <c r="W3540" i="13"/>
  <c r="X3540" i="13" s="1"/>
  <c r="Y3540" i="13" s="1"/>
  <c r="W3541" i="13"/>
  <c r="W3542" i="13"/>
  <c r="X3542" i="13"/>
  <c r="W3543" i="13"/>
  <c r="X3543" i="13"/>
  <c r="Y3543" i="13" s="1"/>
  <c r="W3544" i="13"/>
  <c r="X3544" i="13" s="1"/>
  <c r="Y3544" i="13" s="1"/>
  <c r="W3545" i="13"/>
  <c r="W3546" i="13"/>
  <c r="X3546" i="13"/>
  <c r="W3547" i="13"/>
  <c r="X3547" i="13"/>
  <c r="Y3547" i="13" s="1"/>
  <c r="W3548" i="13"/>
  <c r="X3548" i="13" s="1"/>
  <c r="Y3548" i="13" s="1"/>
  <c r="W3549" i="13"/>
  <c r="W3550" i="13"/>
  <c r="X3550" i="13"/>
  <c r="W3551" i="13"/>
  <c r="X3551" i="13"/>
  <c r="Y3551" i="13" s="1"/>
  <c r="W3552" i="13"/>
  <c r="X3552" i="13" s="1"/>
  <c r="Y3552" i="13" s="1"/>
  <c r="W3553" i="13"/>
  <c r="W3554" i="13"/>
  <c r="X3554" i="13"/>
  <c r="W3555" i="13"/>
  <c r="X3555" i="13"/>
  <c r="Y3555" i="13" s="1"/>
  <c r="W3556" i="13"/>
  <c r="X3556" i="13" s="1"/>
  <c r="Y3556" i="13" s="1"/>
  <c r="W3557" i="13"/>
  <c r="W3558" i="13"/>
  <c r="X3558" i="13"/>
  <c r="W3559" i="13"/>
  <c r="X3559" i="13"/>
  <c r="Y3559" i="13" s="1"/>
  <c r="W3560" i="13"/>
  <c r="X3560" i="13" s="1"/>
  <c r="Y3560" i="13" s="1"/>
  <c r="W3561" i="13"/>
  <c r="W3562" i="13"/>
  <c r="X3562" i="13"/>
  <c r="W3563" i="13"/>
  <c r="X3563" i="13"/>
  <c r="Y3563" i="13" s="1"/>
  <c r="W3564" i="13"/>
  <c r="X3564" i="13" s="1"/>
  <c r="Y3564" i="13" s="1"/>
  <c r="W3565" i="13"/>
  <c r="W3566" i="13"/>
  <c r="X3566" i="13"/>
  <c r="W3567" i="13"/>
  <c r="X3567" i="13"/>
  <c r="Y3567" i="13" s="1"/>
  <c r="W3568" i="13"/>
  <c r="X3568" i="13" s="1"/>
  <c r="Y3568" i="13" s="1"/>
  <c r="W3569" i="13"/>
  <c r="W3570" i="13"/>
  <c r="X3570" i="13"/>
  <c r="W3571" i="13"/>
  <c r="X3571" i="13"/>
  <c r="Y3571" i="13" s="1"/>
  <c r="W3572" i="13"/>
  <c r="X3572" i="13" s="1"/>
  <c r="Y3572" i="13" s="1"/>
  <c r="W3573" i="13"/>
  <c r="W3574" i="13"/>
  <c r="X3574" i="13"/>
  <c r="W3575" i="13"/>
  <c r="X3575" i="13"/>
  <c r="Y3575" i="13" s="1"/>
  <c r="W3576" i="13"/>
  <c r="X3576" i="13" s="1"/>
  <c r="Y3576" i="13" s="1"/>
  <c r="W3577" i="13"/>
  <c r="W3578" i="13"/>
  <c r="X3578" i="13"/>
  <c r="W3579" i="13"/>
  <c r="X3579" i="13"/>
  <c r="Y3579" i="13" s="1"/>
  <c r="W3580" i="13"/>
  <c r="X3580" i="13" s="1"/>
  <c r="Y3580" i="13" s="1"/>
  <c r="W3581" i="13"/>
  <c r="W3582" i="13"/>
  <c r="X3582" i="13"/>
  <c r="W3583" i="13"/>
  <c r="X3583" i="13"/>
  <c r="Y3583" i="13" s="1"/>
  <c r="W3584" i="13"/>
  <c r="X3584" i="13" s="1"/>
  <c r="Y3584" i="13" s="1"/>
  <c r="W3585" i="13"/>
  <c r="W3586" i="13"/>
  <c r="X3586" i="13"/>
  <c r="W3587" i="13"/>
  <c r="X3587" i="13"/>
  <c r="Y3587" i="13" s="1"/>
  <c r="W3588" i="13"/>
  <c r="X3588" i="13" s="1"/>
  <c r="Y3588" i="13" s="1"/>
  <c r="W3589" i="13"/>
  <c r="W3590" i="13"/>
  <c r="X3590" i="13"/>
  <c r="W3591" i="13"/>
  <c r="X3591" i="13"/>
  <c r="Y3591" i="13" s="1"/>
  <c r="W3592" i="13"/>
  <c r="X3592" i="13" s="1"/>
  <c r="Y3592" i="13" s="1"/>
  <c r="W3593" i="13"/>
  <c r="W3594" i="13"/>
  <c r="X3594" i="13"/>
  <c r="W3595" i="13"/>
  <c r="X3595" i="13"/>
  <c r="Y3595" i="13" s="1"/>
  <c r="W3596" i="13"/>
  <c r="X3596" i="13" s="1"/>
  <c r="Y3596" i="13" s="1"/>
  <c r="W3597" i="13"/>
  <c r="W3598" i="13"/>
  <c r="X3598" i="13"/>
  <c r="W3599" i="13"/>
  <c r="X3599" i="13"/>
  <c r="Y3599" i="13" s="1"/>
  <c r="W3600" i="13"/>
  <c r="X3600" i="13" s="1"/>
  <c r="Y3600" i="13" s="1"/>
  <c r="W3601" i="13"/>
  <c r="W3602" i="13"/>
  <c r="X3602" i="13"/>
  <c r="W3603" i="13"/>
  <c r="X3603" i="13"/>
  <c r="Y3603" i="13" s="1"/>
  <c r="W3604" i="13"/>
  <c r="X3604" i="13" s="1"/>
  <c r="Y3604" i="13" s="1"/>
  <c r="W3605" i="13"/>
  <c r="W3606" i="13"/>
  <c r="X3606" i="13"/>
  <c r="W3607" i="13"/>
  <c r="X3607" i="13"/>
  <c r="Y3607" i="13" s="1"/>
  <c r="W3608" i="13"/>
  <c r="X3608" i="13" s="1"/>
  <c r="Y3608" i="13" s="1"/>
  <c r="W3609" i="13"/>
  <c r="W3610" i="13"/>
  <c r="X3610" i="13"/>
  <c r="W3611" i="13"/>
  <c r="X3611" i="13"/>
  <c r="Y3611" i="13" s="1"/>
  <c r="W3612" i="13"/>
  <c r="X3612" i="13" s="1"/>
  <c r="Y3612" i="13" s="1"/>
  <c r="W3613" i="13"/>
  <c r="W3614" i="13"/>
  <c r="X3614" i="13"/>
  <c r="W3615" i="13"/>
  <c r="X3615" i="13"/>
  <c r="Y3615" i="13" s="1"/>
  <c r="W3616" i="13"/>
  <c r="X3616" i="13" s="1"/>
  <c r="Y3616" i="13" s="1"/>
  <c r="W3617" i="13"/>
  <c r="W3618" i="13"/>
  <c r="X3618" i="13"/>
  <c r="W3619" i="13"/>
  <c r="X3619" i="13"/>
  <c r="Y3619" i="13" s="1"/>
  <c r="W3620" i="13"/>
  <c r="X3620" i="13" s="1"/>
  <c r="Y3620" i="13" s="1"/>
  <c r="W3621" i="13"/>
  <c r="W3622" i="13"/>
  <c r="X3622" i="13"/>
  <c r="W3623" i="13"/>
  <c r="X3623" i="13"/>
  <c r="Y3623" i="13" s="1"/>
  <c r="W3624" i="13"/>
  <c r="X3624" i="13" s="1"/>
  <c r="Y3624" i="13" s="1"/>
  <c r="W3625" i="13"/>
  <c r="W3626" i="13"/>
  <c r="X3626" i="13"/>
  <c r="W3627" i="13"/>
  <c r="X3627" i="13"/>
  <c r="Y3627" i="13" s="1"/>
  <c r="W3628" i="13"/>
  <c r="X3628" i="13" s="1"/>
  <c r="Y3628" i="13" s="1"/>
  <c r="W3629" i="13"/>
  <c r="W3630" i="13"/>
  <c r="X3630" i="13"/>
  <c r="W3631" i="13"/>
  <c r="X3631" i="13"/>
  <c r="Y3631" i="13" s="1"/>
  <c r="W3632" i="13"/>
  <c r="X3632" i="13" s="1"/>
  <c r="Y3632" i="13" s="1"/>
  <c r="W3633" i="13"/>
  <c r="W3634" i="13"/>
  <c r="X3634" i="13"/>
  <c r="W3635" i="13"/>
  <c r="X3635" i="13"/>
  <c r="Y3635" i="13" s="1"/>
  <c r="W3636" i="13"/>
  <c r="X3636" i="13" s="1"/>
  <c r="Y3636" i="13" s="1"/>
  <c r="W3637" i="13"/>
  <c r="W3638" i="13"/>
  <c r="X3638" i="13"/>
  <c r="W3639" i="13"/>
  <c r="X3639" i="13"/>
  <c r="Y3639" i="13" s="1"/>
  <c r="W3640" i="13"/>
  <c r="X3640" i="13" s="1"/>
  <c r="Y3640" i="13" s="1"/>
  <c r="W3641" i="13"/>
  <c r="W3642" i="13"/>
  <c r="X3642" i="13"/>
  <c r="W3643" i="13"/>
  <c r="X3643" i="13"/>
  <c r="Y3643" i="13" s="1"/>
  <c r="W3644" i="13"/>
  <c r="X3644" i="13" s="1"/>
  <c r="Y3644" i="13" s="1"/>
  <c r="W3645" i="13"/>
  <c r="W3646" i="13"/>
  <c r="X3646" i="13"/>
  <c r="W3647" i="13"/>
  <c r="X3647" i="13"/>
  <c r="Y3647" i="13" s="1"/>
  <c r="W3648" i="13"/>
  <c r="X3648" i="13" s="1"/>
  <c r="Y3648" i="13" s="1"/>
  <c r="W3649" i="13"/>
  <c r="W3650" i="13"/>
  <c r="X3650" i="13"/>
  <c r="W3651" i="13"/>
  <c r="X3651" i="13"/>
  <c r="Y3651" i="13" s="1"/>
  <c r="W3652" i="13"/>
  <c r="X3652" i="13" s="1"/>
  <c r="Y3652" i="13" s="1"/>
  <c r="W3653" i="13"/>
  <c r="W3654" i="13"/>
  <c r="X3654" i="13"/>
  <c r="W3655" i="13"/>
  <c r="X3655" i="13"/>
  <c r="Y3655" i="13" s="1"/>
  <c r="W3656" i="13"/>
  <c r="X3656" i="13" s="1"/>
  <c r="Y3656" i="13" s="1"/>
  <c r="W3657" i="13"/>
  <c r="W3658" i="13"/>
  <c r="X3658" i="13"/>
  <c r="W3659" i="13"/>
  <c r="X3659" i="13"/>
  <c r="Y3659" i="13" s="1"/>
  <c r="W3660" i="13"/>
  <c r="X3660" i="13" s="1"/>
  <c r="Y3660" i="13" s="1"/>
  <c r="W3661" i="13"/>
  <c r="W3662" i="13"/>
  <c r="X3662" i="13"/>
  <c r="W3663" i="13"/>
  <c r="X3663" i="13"/>
  <c r="Y3663" i="13" s="1"/>
  <c r="W3664" i="13"/>
  <c r="X3664" i="13" s="1"/>
  <c r="Y3664" i="13" s="1"/>
  <c r="W3665" i="13"/>
  <c r="W3666" i="13"/>
  <c r="X3666" i="13"/>
  <c r="W3667" i="13"/>
  <c r="X3667" i="13"/>
  <c r="Y3667" i="13" s="1"/>
  <c r="W3668" i="13"/>
  <c r="X3668" i="13" s="1"/>
  <c r="Y3668" i="13" s="1"/>
  <c r="W3669" i="13"/>
  <c r="W3670" i="13"/>
  <c r="X3670" i="13"/>
  <c r="W3671" i="13"/>
  <c r="X3671" i="13"/>
  <c r="Y3671" i="13" s="1"/>
  <c r="W3672" i="13"/>
  <c r="X3672" i="13" s="1"/>
  <c r="Y3672" i="13" s="1"/>
  <c r="W3673" i="13"/>
  <c r="W3674" i="13"/>
  <c r="X3674" i="13"/>
  <c r="W3675" i="13"/>
  <c r="X3675" i="13"/>
  <c r="Y3675" i="13" s="1"/>
  <c r="W3676" i="13"/>
  <c r="X3676" i="13" s="1"/>
  <c r="Y3676" i="13" s="1"/>
  <c r="W3677" i="13"/>
  <c r="W3678" i="13"/>
  <c r="X3678" i="13"/>
  <c r="W3679" i="13"/>
  <c r="X3679" i="13"/>
  <c r="Y3679" i="13" s="1"/>
  <c r="W3680" i="13"/>
  <c r="X3680" i="13" s="1"/>
  <c r="Y3680" i="13" s="1"/>
  <c r="W3681" i="13"/>
  <c r="W3682" i="13"/>
  <c r="X3682" i="13"/>
  <c r="W3683" i="13"/>
  <c r="X3683" i="13"/>
  <c r="Y3683" i="13" s="1"/>
  <c r="W3684" i="13"/>
  <c r="X3684" i="13" s="1"/>
  <c r="Y3684" i="13" s="1"/>
  <c r="W3685" i="13"/>
  <c r="W3686" i="13"/>
  <c r="X3686" i="13"/>
  <c r="W3687" i="13"/>
  <c r="X3687" i="13"/>
  <c r="Y3687" i="13" s="1"/>
  <c r="W3688" i="13"/>
  <c r="X3688" i="13" s="1"/>
  <c r="Y3688" i="13" s="1"/>
  <c r="W3689" i="13"/>
  <c r="W3690" i="13"/>
  <c r="X3690" i="13"/>
  <c r="W3691" i="13"/>
  <c r="X3691" i="13"/>
  <c r="Y3691" i="13" s="1"/>
  <c r="W3692" i="13"/>
  <c r="X3692" i="13" s="1"/>
  <c r="Y3692" i="13" s="1"/>
  <c r="W3693" i="13"/>
  <c r="W3694" i="13"/>
  <c r="X3694" i="13"/>
  <c r="W3695" i="13"/>
  <c r="X3695" i="13"/>
  <c r="Y3695" i="13" s="1"/>
  <c r="W3696" i="13"/>
  <c r="X3696" i="13" s="1"/>
  <c r="Y3696" i="13" s="1"/>
  <c r="W3697" i="13"/>
  <c r="W3698" i="13"/>
  <c r="X3698" i="13"/>
  <c r="W3699" i="13"/>
  <c r="X3699" i="13"/>
  <c r="Y3699" i="13" s="1"/>
  <c r="W3700" i="13"/>
  <c r="X3700" i="13" s="1"/>
  <c r="Y3700" i="13" s="1"/>
  <c r="W3701" i="13"/>
  <c r="W3702" i="13"/>
  <c r="X3702" i="13"/>
  <c r="W3703" i="13"/>
  <c r="X3703" i="13"/>
  <c r="Y3703" i="13" s="1"/>
  <c r="W3704" i="13"/>
  <c r="X3704" i="13" s="1"/>
  <c r="Y3704" i="13" s="1"/>
  <c r="W3705" i="13"/>
  <c r="W3706" i="13"/>
  <c r="X3706" i="13"/>
  <c r="W3707" i="13"/>
  <c r="X3707" i="13"/>
  <c r="Y3707" i="13" s="1"/>
  <c r="W3708" i="13"/>
  <c r="X3708" i="13" s="1"/>
  <c r="Y3708" i="13" s="1"/>
  <c r="W3709" i="13"/>
  <c r="W3710" i="13"/>
  <c r="X3710" i="13"/>
  <c r="W3711" i="13"/>
  <c r="X3711" i="13"/>
  <c r="Y3711" i="13" s="1"/>
  <c r="W3712" i="13"/>
  <c r="X3712" i="13" s="1"/>
  <c r="Y3712" i="13" s="1"/>
  <c r="W3713" i="13"/>
  <c r="W3714" i="13"/>
  <c r="X3714" i="13"/>
  <c r="W3715" i="13"/>
  <c r="X3715" i="13"/>
  <c r="Y3715" i="13" s="1"/>
  <c r="W3716" i="13"/>
  <c r="X3716" i="13" s="1"/>
  <c r="Y3716" i="13" s="1"/>
  <c r="W3717" i="13"/>
  <c r="W3718" i="13"/>
  <c r="X3718" i="13"/>
  <c r="W3719" i="13"/>
  <c r="X3719" i="13"/>
  <c r="Y3719" i="13" s="1"/>
  <c r="W3720" i="13"/>
  <c r="X3720" i="13" s="1"/>
  <c r="Y3720" i="13" s="1"/>
  <c r="W3721" i="13"/>
  <c r="W3722" i="13"/>
  <c r="X3722" i="13"/>
  <c r="W3723" i="13"/>
  <c r="X3723" i="13"/>
  <c r="Y3723" i="13" s="1"/>
  <c r="W3724" i="13"/>
  <c r="X3724" i="13" s="1"/>
  <c r="Y3724" i="13" s="1"/>
  <c r="W3725" i="13"/>
  <c r="W3726" i="13"/>
  <c r="X3726" i="13"/>
  <c r="W3727" i="13"/>
  <c r="X3727" i="13"/>
  <c r="Y3727" i="13" s="1"/>
  <c r="W3728" i="13"/>
  <c r="X3728" i="13" s="1"/>
  <c r="Y3728" i="13" s="1"/>
  <c r="W3729" i="13"/>
  <c r="W3730" i="13"/>
  <c r="X3730" i="13"/>
  <c r="W3731" i="13"/>
  <c r="X3731" i="13"/>
  <c r="Y3731" i="13" s="1"/>
  <c r="W3732" i="13"/>
  <c r="X3732" i="13" s="1"/>
  <c r="Y3732" i="13" s="1"/>
  <c r="W3733" i="13"/>
  <c r="W3734" i="13"/>
  <c r="X3734" i="13"/>
  <c r="W3735" i="13"/>
  <c r="X3735" i="13"/>
  <c r="Y3735" i="13" s="1"/>
  <c r="W3736" i="13"/>
  <c r="X3736" i="13" s="1"/>
  <c r="Y3736" i="13" s="1"/>
  <c r="W3737" i="13"/>
  <c r="W3738" i="13"/>
  <c r="X3738" i="13"/>
  <c r="W3739" i="13"/>
  <c r="X3739" i="13"/>
  <c r="Y3739" i="13" s="1"/>
  <c r="W3740" i="13"/>
  <c r="X3740" i="13" s="1"/>
  <c r="Y3740" i="13" s="1"/>
  <c r="W3741" i="13"/>
  <c r="W3742" i="13"/>
  <c r="X3742" i="13"/>
  <c r="W3743" i="13"/>
  <c r="X3743" i="13"/>
  <c r="Y3743" i="13" s="1"/>
  <c r="W3744" i="13"/>
  <c r="X3744" i="13" s="1"/>
  <c r="Y3744" i="13" s="1"/>
  <c r="W3745" i="13"/>
  <c r="W3746" i="13"/>
  <c r="X3746" i="13"/>
  <c r="W3747" i="13"/>
  <c r="X3747" i="13"/>
  <c r="Y3747" i="13" s="1"/>
  <c r="W3748" i="13"/>
  <c r="X3748" i="13" s="1"/>
  <c r="Y3748" i="13" s="1"/>
  <c r="W3749" i="13"/>
  <c r="W3750" i="13"/>
  <c r="X3750" i="13"/>
  <c r="W3751" i="13"/>
  <c r="X3751" i="13"/>
  <c r="Y3751" i="13" s="1"/>
  <c r="W3752" i="13"/>
  <c r="X3752" i="13" s="1"/>
  <c r="Y3752" i="13" s="1"/>
  <c r="W3753" i="13"/>
  <c r="W3754" i="13"/>
  <c r="X3754" i="13"/>
  <c r="W3755" i="13"/>
  <c r="X3755" i="13"/>
  <c r="Y3755" i="13" s="1"/>
  <c r="W3756" i="13"/>
  <c r="X3756" i="13" s="1"/>
  <c r="Y3756" i="13" s="1"/>
  <c r="W3757" i="13"/>
  <c r="W3758" i="13"/>
  <c r="X3758" i="13"/>
  <c r="W3759" i="13"/>
  <c r="X3759" i="13"/>
  <c r="Y3759" i="13" s="1"/>
  <c r="W3760" i="13"/>
  <c r="X3760" i="13" s="1"/>
  <c r="Y3760" i="13" s="1"/>
  <c r="W3761" i="13"/>
  <c r="W3762" i="13"/>
  <c r="X3762" i="13"/>
  <c r="W3763" i="13"/>
  <c r="X3763" i="13"/>
  <c r="Y3763" i="13" s="1"/>
  <c r="W3764" i="13"/>
  <c r="X3764" i="13" s="1"/>
  <c r="Y3764" i="13" s="1"/>
  <c r="W3765" i="13"/>
  <c r="W3766" i="13"/>
  <c r="X3766" i="13"/>
  <c r="W3767" i="13"/>
  <c r="X3767" i="13"/>
  <c r="Y3767" i="13" s="1"/>
  <c r="W3768" i="13"/>
  <c r="X3768" i="13" s="1"/>
  <c r="Y3768" i="13" s="1"/>
  <c r="W3769" i="13"/>
  <c r="W3770" i="13"/>
  <c r="X3770" i="13"/>
  <c r="W3771" i="13"/>
  <c r="X3771" i="13"/>
  <c r="Y3771" i="13" s="1"/>
  <c r="W3772" i="13"/>
  <c r="X3772" i="13" s="1"/>
  <c r="Y3772" i="13" s="1"/>
  <c r="W3773" i="13"/>
  <c r="W3774" i="13"/>
  <c r="X3774" i="13"/>
  <c r="W3775" i="13"/>
  <c r="X3775" i="13"/>
  <c r="Y3775" i="13" s="1"/>
  <c r="W3776" i="13"/>
  <c r="X3776" i="13" s="1"/>
  <c r="Y3776" i="13" s="1"/>
  <c r="W3777" i="13"/>
  <c r="W3778" i="13"/>
  <c r="X3778" i="13"/>
  <c r="W3779" i="13"/>
  <c r="X3779" i="13"/>
  <c r="Y3779" i="13" s="1"/>
  <c r="W3780" i="13"/>
  <c r="X3780" i="13" s="1"/>
  <c r="Y3780" i="13" s="1"/>
  <c r="W3781" i="13"/>
  <c r="W3782" i="13"/>
  <c r="X3782" i="13"/>
  <c r="W3783" i="13"/>
  <c r="X3783" i="13"/>
  <c r="Y3783" i="13" s="1"/>
  <c r="W3784" i="13"/>
  <c r="X3784" i="13" s="1"/>
  <c r="Y3784" i="13" s="1"/>
  <c r="W3785" i="13"/>
  <c r="W3786" i="13"/>
  <c r="X3786" i="13"/>
  <c r="W3787" i="13"/>
  <c r="X3787" i="13"/>
  <c r="Y3787" i="13" s="1"/>
  <c r="W3788" i="13"/>
  <c r="X3788" i="13" s="1"/>
  <c r="Y3788" i="13" s="1"/>
  <c r="W3789" i="13"/>
  <c r="W3790" i="13"/>
  <c r="X3790" i="13"/>
  <c r="W3791" i="13"/>
  <c r="X3791" i="13"/>
  <c r="Y3791" i="13" s="1"/>
  <c r="W3792" i="13"/>
  <c r="X3792" i="13" s="1"/>
  <c r="Y3792" i="13" s="1"/>
  <c r="W3793" i="13"/>
  <c r="W3794" i="13"/>
  <c r="X3794" i="13"/>
  <c r="W3795" i="13"/>
  <c r="X3795" i="13"/>
  <c r="Y3795" i="13" s="1"/>
  <c r="W3796" i="13"/>
  <c r="X3796" i="13" s="1"/>
  <c r="Y3796" i="13" s="1"/>
  <c r="W3797" i="13"/>
  <c r="W3798" i="13"/>
  <c r="X3798" i="13"/>
  <c r="W3799" i="13"/>
  <c r="X3799" i="13"/>
  <c r="Y3799" i="13" s="1"/>
  <c r="W3800" i="13"/>
  <c r="X3800" i="13" s="1"/>
  <c r="Y3800" i="13" s="1"/>
  <c r="W3801" i="13"/>
  <c r="W3802" i="13"/>
  <c r="X3802" i="13"/>
  <c r="W3803" i="13"/>
  <c r="X3803" i="13"/>
  <c r="Y3803" i="13" s="1"/>
  <c r="W3804" i="13"/>
  <c r="X3804" i="13" s="1"/>
  <c r="Y3804" i="13" s="1"/>
  <c r="W3805" i="13"/>
  <c r="W3806" i="13"/>
  <c r="X3806" i="13"/>
  <c r="W3807" i="13"/>
  <c r="X3807" i="13"/>
  <c r="Y3807" i="13" s="1"/>
  <c r="W3808" i="13"/>
  <c r="X3808" i="13" s="1"/>
  <c r="Y3808" i="13" s="1"/>
  <c r="W3809" i="13"/>
  <c r="W3810" i="13"/>
  <c r="X3810" i="13"/>
  <c r="W3811" i="13"/>
  <c r="X3811" i="13"/>
  <c r="Y3811" i="13" s="1"/>
  <c r="W3812" i="13"/>
  <c r="X3812" i="13" s="1"/>
  <c r="Y3812" i="13" s="1"/>
  <c r="W3813" i="13"/>
  <c r="W3814" i="13"/>
  <c r="X3814" i="13"/>
  <c r="W3815" i="13"/>
  <c r="X3815" i="13"/>
  <c r="Y3815" i="13" s="1"/>
  <c r="W3816" i="13"/>
  <c r="X3816" i="13" s="1"/>
  <c r="Y3816" i="13" s="1"/>
  <c r="W3817" i="13"/>
  <c r="W3818" i="13"/>
  <c r="X3818" i="13"/>
  <c r="W3819" i="13"/>
  <c r="X3819" i="13"/>
  <c r="Y3819" i="13" s="1"/>
  <c r="W3820" i="13"/>
  <c r="X3820" i="13" s="1"/>
  <c r="Y3820" i="13" s="1"/>
  <c r="W3821" i="13"/>
  <c r="W3822" i="13"/>
  <c r="X3822" i="13"/>
  <c r="W3823" i="13"/>
  <c r="X3823" i="13"/>
  <c r="Y3823" i="13" s="1"/>
  <c r="W3824" i="13"/>
  <c r="X3824" i="13" s="1"/>
  <c r="Y3824" i="13" s="1"/>
  <c r="W3825" i="13"/>
  <c r="W3826" i="13"/>
  <c r="X3826" i="13"/>
  <c r="W3827" i="13"/>
  <c r="X3827" i="13"/>
  <c r="Y3827" i="13" s="1"/>
  <c r="W3828" i="13"/>
  <c r="X3828" i="13" s="1"/>
  <c r="Y3828" i="13" s="1"/>
  <c r="W3829" i="13"/>
  <c r="W3830" i="13"/>
  <c r="X3830" i="13"/>
  <c r="W3831" i="13"/>
  <c r="X3831" i="13"/>
  <c r="Y3831" i="13" s="1"/>
  <c r="W3832" i="13"/>
  <c r="X3832" i="13" s="1"/>
  <c r="Y3832" i="13" s="1"/>
  <c r="W3833" i="13"/>
  <c r="W3834" i="13"/>
  <c r="X3834" i="13"/>
  <c r="W3835" i="13"/>
  <c r="X3835" i="13"/>
  <c r="Y3835" i="13" s="1"/>
  <c r="W3836" i="13"/>
  <c r="X3836" i="13" s="1"/>
  <c r="Y3836" i="13" s="1"/>
  <c r="W3837" i="13"/>
  <c r="W3838" i="13"/>
  <c r="X3838" i="13"/>
  <c r="W3839" i="13"/>
  <c r="X3839" i="13"/>
  <c r="Y3839" i="13" s="1"/>
  <c r="W3840" i="13"/>
  <c r="X3840" i="13" s="1"/>
  <c r="Y3840" i="13" s="1"/>
  <c r="W3841" i="13"/>
  <c r="W3842" i="13"/>
  <c r="X3842" i="13"/>
  <c r="W3843" i="13"/>
  <c r="X3843" i="13"/>
  <c r="Y3843" i="13" s="1"/>
  <c r="W3844" i="13"/>
  <c r="X3844" i="13" s="1"/>
  <c r="Y3844" i="13" s="1"/>
  <c r="W3845" i="13"/>
  <c r="W3846" i="13"/>
  <c r="X3846" i="13"/>
  <c r="W3847" i="13"/>
  <c r="X3847" i="13"/>
  <c r="Y3847" i="13" s="1"/>
  <c r="W3848" i="13"/>
  <c r="X3848" i="13" s="1"/>
  <c r="Y3848" i="13" s="1"/>
  <c r="W3849" i="13"/>
  <c r="W3850" i="13"/>
  <c r="X3850" i="13"/>
  <c r="W3851" i="13"/>
  <c r="X3851" i="13"/>
  <c r="Y3851" i="13" s="1"/>
  <c r="W3852" i="13"/>
  <c r="X3852" i="13" s="1"/>
  <c r="Y3852" i="13" s="1"/>
  <c r="W3853" i="13"/>
  <c r="W3854" i="13"/>
  <c r="X3854" i="13"/>
  <c r="W3855" i="13"/>
  <c r="X3855" i="13"/>
  <c r="Y3855" i="13" s="1"/>
  <c r="W3856" i="13"/>
  <c r="X3856" i="13" s="1"/>
  <c r="Y3856" i="13" s="1"/>
  <c r="W3857" i="13"/>
  <c r="W3858" i="13"/>
  <c r="X3858" i="13"/>
  <c r="W3859" i="13"/>
  <c r="X3859" i="13"/>
  <c r="Y3859" i="13" s="1"/>
  <c r="W3860" i="13"/>
  <c r="X3860" i="13" s="1"/>
  <c r="Y3860" i="13" s="1"/>
  <c r="W3861" i="13"/>
  <c r="W3862" i="13"/>
  <c r="X3862" i="13"/>
  <c r="W3863" i="13"/>
  <c r="X3863" i="13"/>
  <c r="Y3863" i="13" s="1"/>
  <c r="W3864" i="13"/>
  <c r="X3864" i="13" s="1"/>
  <c r="Y3864" i="13" s="1"/>
  <c r="W3865" i="13"/>
  <c r="W3866" i="13"/>
  <c r="X3866" i="13"/>
  <c r="W3867" i="13"/>
  <c r="X3867" i="13"/>
  <c r="Y3867" i="13" s="1"/>
  <c r="W3868" i="13"/>
  <c r="X3868" i="13" s="1"/>
  <c r="Y3868" i="13" s="1"/>
  <c r="W3869" i="13"/>
  <c r="W3870" i="13"/>
  <c r="X3870" i="13"/>
  <c r="W3871" i="13"/>
  <c r="X3871" i="13"/>
  <c r="Y3871" i="13" s="1"/>
  <c r="W3872" i="13"/>
  <c r="X3872" i="13" s="1"/>
  <c r="Y3872" i="13" s="1"/>
  <c r="W3873" i="13"/>
  <c r="W3874" i="13"/>
  <c r="X3874" i="13"/>
  <c r="W3875" i="13"/>
  <c r="X3875" i="13"/>
  <c r="Y3875" i="13" s="1"/>
  <c r="W3876" i="13"/>
  <c r="X3876" i="13" s="1"/>
  <c r="Y3876" i="13" s="1"/>
  <c r="W3877" i="13"/>
  <c r="W3878" i="13"/>
  <c r="X3878" i="13"/>
  <c r="W3879" i="13"/>
  <c r="X3879" i="13"/>
  <c r="Y3879" i="13" s="1"/>
  <c r="W3880" i="13"/>
  <c r="X3880" i="13" s="1"/>
  <c r="Y3880" i="13" s="1"/>
  <c r="W3881" i="13"/>
  <c r="W3882" i="13"/>
  <c r="X3882" i="13"/>
  <c r="W3883" i="13"/>
  <c r="X3883" i="13"/>
  <c r="Y3883" i="13" s="1"/>
  <c r="W3884" i="13"/>
  <c r="X3884" i="13" s="1"/>
  <c r="Y3884" i="13" s="1"/>
  <c r="W3885" i="13"/>
  <c r="W3886" i="13"/>
  <c r="X3886" i="13"/>
  <c r="W3887" i="13"/>
  <c r="X3887" i="13"/>
  <c r="Y3887" i="13" s="1"/>
  <c r="W3888" i="13"/>
  <c r="X3888" i="13" s="1"/>
  <c r="Y3888" i="13" s="1"/>
  <c r="W3889" i="13"/>
  <c r="W3890" i="13"/>
  <c r="X3890" i="13"/>
  <c r="W3891" i="13"/>
  <c r="X3891" i="13"/>
  <c r="Y3891" i="13" s="1"/>
  <c r="W3892" i="13"/>
  <c r="X3892" i="13" s="1"/>
  <c r="Y3892" i="13" s="1"/>
  <c r="W3893" i="13"/>
  <c r="W3894" i="13"/>
  <c r="X3894" i="13"/>
  <c r="W3895" i="13"/>
  <c r="X3895" i="13"/>
  <c r="Y3895" i="13" s="1"/>
  <c r="W3896" i="13"/>
  <c r="X3896" i="13" s="1"/>
  <c r="Y3896" i="13" s="1"/>
  <c r="W3897" i="13"/>
  <c r="W3898" i="13"/>
  <c r="X3898" i="13"/>
  <c r="W3899" i="13"/>
  <c r="X3899" i="13"/>
  <c r="Y3899" i="13" s="1"/>
  <c r="W3900" i="13"/>
  <c r="X3900" i="13" s="1"/>
  <c r="Y3900" i="13" s="1"/>
  <c r="W3901" i="13"/>
  <c r="W3902" i="13"/>
  <c r="X3902" i="13"/>
  <c r="W3903" i="13"/>
  <c r="X3903" i="13"/>
  <c r="Y3903" i="13" s="1"/>
  <c r="W3904" i="13"/>
  <c r="X3904" i="13" s="1"/>
  <c r="Y3904" i="13" s="1"/>
  <c r="W3905" i="13"/>
  <c r="W3906" i="13"/>
  <c r="X3906" i="13"/>
  <c r="W3907" i="13"/>
  <c r="X3907" i="13"/>
  <c r="Y3907" i="13" s="1"/>
  <c r="W3908" i="13"/>
  <c r="X3908" i="13" s="1"/>
  <c r="Y3908" i="13" s="1"/>
  <c r="W3909" i="13"/>
  <c r="W3910" i="13"/>
  <c r="X3910" i="13"/>
  <c r="W3911" i="13"/>
  <c r="X3911" i="13"/>
  <c r="Y3911" i="13" s="1"/>
  <c r="W3912" i="13"/>
  <c r="X3912" i="13" s="1"/>
  <c r="Y3912" i="13" s="1"/>
  <c r="W3913" i="13"/>
  <c r="W3914" i="13"/>
  <c r="X3914" i="13"/>
  <c r="W3915" i="13"/>
  <c r="X3915" i="13"/>
  <c r="Y3915" i="13" s="1"/>
  <c r="W3916" i="13"/>
  <c r="X3916" i="13" s="1"/>
  <c r="Y3916" i="13" s="1"/>
  <c r="W3917" i="13"/>
  <c r="W3918" i="13"/>
  <c r="X3918" i="13"/>
  <c r="W3919" i="13"/>
  <c r="X3919" i="13"/>
  <c r="Y3919" i="13" s="1"/>
  <c r="W3920" i="13"/>
  <c r="X3920" i="13" s="1"/>
  <c r="Y3920" i="13" s="1"/>
  <c r="W3921" i="13"/>
  <c r="W3922" i="13"/>
  <c r="X3922" i="13"/>
  <c r="W3923" i="13"/>
  <c r="X3923" i="13"/>
  <c r="Y3923" i="13" s="1"/>
  <c r="W3924" i="13"/>
  <c r="X3924" i="13" s="1"/>
  <c r="Y3924" i="13" s="1"/>
  <c r="W3925" i="13"/>
  <c r="W3926" i="13"/>
  <c r="X3926" i="13"/>
  <c r="W3927" i="13"/>
  <c r="X3927" i="13"/>
  <c r="Y3927" i="13" s="1"/>
  <c r="W3928" i="13"/>
  <c r="X3928" i="13" s="1"/>
  <c r="Y3928" i="13" s="1"/>
  <c r="W3929" i="13"/>
  <c r="W3930" i="13"/>
  <c r="X3930" i="13"/>
  <c r="W3931" i="13"/>
  <c r="X3931" i="13"/>
  <c r="Y3931" i="13" s="1"/>
  <c r="W3932" i="13"/>
  <c r="X3932" i="13" s="1"/>
  <c r="Y3932" i="13" s="1"/>
  <c r="W3933" i="13"/>
  <c r="W3934" i="13"/>
  <c r="X3934" i="13"/>
  <c r="W3935" i="13"/>
  <c r="X3935" i="13"/>
  <c r="Y3935" i="13" s="1"/>
  <c r="W3936" i="13"/>
  <c r="X3936" i="13" s="1"/>
  <c r="Y3936" i="13" s="1"/>
  <c r="W3937" i="13"/>
  <c r="W3938" i="13"/>
  <c r="X3938" i="13"/>
  <c r="W3939" i="13"/>
  <c r="X3939" i="13"/>
  <c r="Y3939" i="13" s="1"/>
  <c r="W3940" i="13"/>
  <c r="X3940" i="13" s="1"/>
  <c r="Y3940" i="13" s="1"/>
  <c r="W3941" i="13"/>
  <c r="W3942" i="13"/>
  <c r="X3942" i="13"/>
  <c r="W3943" i="13"/>
  <c r="X3943" i="13"/>
  <c r="Y3943" i="13" s="1"/>
  <c r="W3944" i="13"/>
  <c r="X3944" i="13" s="1"/>
  <c r="Y3944" i="13" s="1"/>
  <c r="W3945" i="13"/>
  <c r="W3946" i="13"/>
  <c r="X3946" i="13"/>
  <c r="W3947" i="13"/>
  <c r="X3947" i="13"/>
  <c r="Y3947" i="13" s="1"/>
  <c r="W3948" i="13"/>
  <c r="X3948" i="13" s="1"/>
  <c r="Y3948" i="13" s="1"/>
  <c r="W3949" i="13"/>
  <c r="W3950" i="13"/>
  <c r="X3950" i="13"/>
  <c r="W3951" i="13"/>
  <c r="X3951" i="13"/>
  <c r="Y3951" i="13" s="1"/>
  <c r="W3952" i="13"/>
  <c r="X3952" i="13" s="1"/>
  <c r="Y3952" i="13" s="1"/>
  <c r="W3953" i="13"/>
  <c r="W3954" i="13"/>
  <c r="X3954" i="13"/>
  <c r="W3955" i="13"/>
  <c r="X3955" i="13"/>
  <c r="Y3955" i="13" s="1"/>
  <c r="W3956" i="13"/>
  <c r="X3956" i="13" s="1"/>
  <c r="Y3956" i="13" s="1"/>
  <c r="W3957" i="13"/>
  <c r="W3958" i="13"/>
  <c r="X3958" i="13"/>
  <c r="W3959" i="13"/>
  <c r="X3959" i="13"/>
  <c r="Y3959" i="13" s="1"/>
  <c r="W3960" i="13"/>
  <c r="X3960" i="13" s="1"/>
  <c r="Y3960" i="13" s="1"/>
  <c r="W3961" i="13"/>
  <c r="W3962" i="13"/>
  <c r="X3962" i="13"/>
  <c r="W3963" i="13"/>
  <c r="X3963" i="13"/>
  <c r="Y3963" i="13" s="1"/>
  <c r="W3964" i="13"/>
  <c r="X3964" i="13" s="1"/>
  <c r="Y3964" i="13" s="1"/>
  <c r="W3965" i="13"/>
  <c r="W3966" i="13"/>
  <c r="X3966" i="13"/>
  <c r="W3967" i="13"/>
  <c r="X3967" i="13"/>
  <c r="Y3967" i="13" s="1"/>
  <c r="W3968" i="13"/>
  <c r="X3968" i="13" s="1"/>
  <c r="Y3968" i="13" s="1"/>
  <c r="W3969" i="13"/>
  <c r="W3970" i="13"/>
  <c r="X3970" i="13"/>
  <c r="W3971" i="13"/>
  <c r="X3971" i="13"/>
  <c r="Y3971" i="13" s="1"/>
  <c r="W3972" i="13"/>
  <c r="X3972" i="13" s="1"/>
  <c r="Y3972" i="13" s="1"/>
  <c r="W3973" i="13"/>
  <c r="W3974" i="13"/>
  <c r="X3974" i="13"/>
  <c r="W3975" i="13"/>
  <c r="X3975" i="13"/>
  <c r="Y3975" i="13" s="1"/>
  <c r="W3976" i="13"/>
  <c r="X3976" i="13" s="1"/>
  <c r="Y3976" i="13" s="1"/>
  <c r="W3977" i="13"/>
  <c r="W3978" i="13"/>
  <c r="X3978" i="13"/>
  <c r="W3979" i="13"/>
  <c r="X3979" i="13"/>
  <c r="Y3979" i="13" s="1"/>
  <c r="W3980" i="13"/>
  <c r="X3980" i="13" s="1"/>
  <c r="Y3980" i="13" s="1"/>
  <c r="W3981" i="13"/>
  <c r="W3982" i="13"/>
  <c r="X3982" i="13"/>
  <c r="W3983" i="13"/>
  <c r="X3983" i="13"/>
  <c r="Y3983" i="13" s="1"/>
  <c r="W3984" i="13"/>
  <c r="X3984" i="13" s="1"/>
  <c r="Y3984" i="13" s="1"/>
  <c r="W3985" i="13"/>
  <c r="W3986" i="13"/>
  <c r="X3986" i="13"/>
  <c r="W3987" i="13"/>
  <c r="X3987" i="13"/>
  <c r="Y3987" i="13" s="1"/>
  <c r="W3988" i="13"/>
  <c r="X3988" i="13" s="1"/>
  <c r="Y3988" i="13" s="1"/>
  <c r="W3989" i="13"/>
  <c r="W3990" i="13"/>
  <c r="X3990" i="13"/>
  <c r="W3991" i="13"/>
  <c r="X3991" i="13"/>
  <c r="Y3991" i="13" s="1"/>
  <c r="W3992" i="13"/>
  <c r="X3992" i="13" s="1"/>
  <c r="Y3992" i="13" s="1"/>
  <c r="W3993" i="13"/>
  <c r="W3994" i="13"/>
  <c r="X3994" i="13"/>
  <c r="W3995" i="13"/>
  <c r="X3995" i="13"/>
  <c r="Y3995" i="13" s="1"/>
  <c r="W3996" i="13"/>
  <c r="X3996" i="13" s="1"/>
  <c r="Y3996" i="13" s="1"/>
  <c r="W3997" i="13"/>
  <c r="W3998" i="13"/>
  <c r="X3998" i="13"/>
  <c r="W3999" i="13"/>
  <c r="X3999" i="13"/>
  <c r="Y3999" i="13" s="1"/>
  <c r="W4000" i="13"/>
  <c r="X4000" i="13" s="1"/>
  <c r="Y4000" i="13" s="1"/>
  <c r="W4001" i="13"/>
  <c r="W4002" i="13"/>
  <c r="X4002" i="13"/>
  <c r="W4003" i="13"/>
  <c r="X4003" i="13"/>
  <c r="Y4003" i="13" s="1"/>
  <c r="W4004" i="13"/>
  <c r="X4004" i="13" s="1"/>
  <c r="Y4004" i="13" s="1"/>
  <c r="W4005" i="13"/>
  <c r="W4006" i="13"/>
  <c r="X4006" i="13"/>
  <c r="W4007" i="13"/>
  <c r="X4007" i="13"/>
  <c r="Y4007" i="13" s="1"/>
  <c r="W4008" i="13"/>
  <c r="X4008" i="13" s="1"/>
  <c r="Y4008" i="13" s="1"/>
  <c r="W4009" i="13"/>
  <c r="W4010" i="13"/>
  <c r="X4010" i="13"/>
  <c r="W4011" i="13"/>
  <c r="X4011" i="13"/>
  <c r="Y4011" i="13" s="1"/>
  <c r="W4012" i="13"/>
  <c r="X4012" i="13" s="1"/>
  <c r="Y4012" i="13" s="1"/>
  <c r="W4013" i="13"/>
  <c r="W4014" i="13"/>
  <c r="X4014" i="13"/>
  <c r="W4015" i="13"/>
  <c r="X4015" i="13"/>
  <c r="Y4015" i="13" s="1"/>
  <c r="W4016" i="13"/>
  <c r="X4016" i="13" s="1"/>
  <c r="Y4016" i="13" s="1"/>
  <c r="W4017" i="13"/>
  <c r="W4018" i="13"/>
  <c r="X4018" i="13"/>
  <c r="W4019" i="13"/>
  <c r="X4019" i="13"/>
  <c r="Y4019" i="13" s="1"/>
  <c r="W4020" i="13"/>
  <c r="X4020" i="13" s="1"/>
  <c r="Y4020" i="13" s="1"/>
  <c r="W4021" i="13"/>
  <c r="W4022" i="13"/>
  <c r="X4022" i="13"/>
  <c r="W4023" i="13"/>
  <c r="X4023" i="13"/>
  <c r="Y4023" i="13" s="1"/>
  <c r="W4024" i="13"/>
  <c r="X4024" i="13" s="1"/>
  <c r="Y4024" i="13" s="1"/>
  <c r="W4025" i="13"/>
  <c r="W4026" i="13"/>
  <c r="X4026" i="13"/>
  <c r="W4027" i="13"/>
  <c r="X4027" i="13"/>
  <c r="Y4027" i="13" s="1"/>
  <c r="W4028" i="13"/>
  <c r="X4028" i="13" s="1"/>
  <c r="Y4028" i="13" s="1"/>
  <c r="W4029" i="13"/>
  <c r="W4030" i="13"/>
  <c r="X4030" i="13"/>
  <c r="W4031" i="13"/>
  <c r="X4031" i="13"/>
  <c r="Y4031" i="13" s="1"/>
  <c r="W4032" i="13"/>
  <c r="X4032" i="13" s="1"/>
  <c r="Y4032" i="13" s="1"/>
  <c r="W4033" i="13"/>
  <c r="W4034" i="13"/>
  <c r="X4034" i="13"/>
  <c r="W4035" i="13"/>
  <c r="X4035" i="13"/>
  <c r="Y4035" i="13" s="1"/>
  <c r="W4036" i="13"/>
  <c r="X4036" i="13" s="1"/>
  <c r="Y4036" i="13" s="1"/>
  <c r="W4037" i="13"/>
  <c r="W4038" i="13"/>
  <c r="X4038" i="13"/>
  <c r="W4039" i="13"/>
  <c r="X4039" i="13"/>
  <c r="Y4039" i="13" s="1"/>
  <c r="W4040" i="13"/>
  <c r="X4040" i="13" s="1"/>
  <c r="Y4040" i="13" s="1"/>
  <c r="W4041" i="13"/>
  <c r="W4042" i="13"/>
  <c r="X4042" i="13"/>
  <c r="W4043" i="13"/>
  <c r="X4043" i="13"/>
  <c r="Y4043" i="13" s="1"/>
  <c r="W4044" i="13"/>
  <c r="X4044" i="13" s="1"/>
  <c r="Y4044" i="13" s="1"/>
  <c r="W4045" i="13"/>
  <c r="W4046" i="13"/>
  <c r="X4046" i="13"/>
  <c r="W4047" i="13"/>
  <c r="X4047" i="13"/>
  <c r="Y4047" i="13" s="1"/>
  <c r="W4048" i="13"/>
  <c r="X4048" i="13" s="1"/>
  <c r="Y4048" i="13" s="1"/>
  <c r="W4049" i="13"/>
  <c r="W4050" i="13"/>
  <c r="X4050" i="13"/>
  <c r="W4051" i="13"/>
  <c r="X4051" i="13"/>
  <c r="Y4051" i="13" s="1"/>
  <c r="W4052" i="13"/>
  <c r="X4052" i="13" s="1"/>
  <c r="Y4052" i="13" s="1"/>
  <c r="W4053" i="13"/>
  <c r="W4054" i="13"/>
  <c r="X4054" i="13"/>
  <c r="W4055" i="13"/>
  <c r="X4055" i="13"/>
  <c r="Y4055" i="13" s="1"/>
  <c r="W4056" i="13"/>
  <c r="X4056" i="13" s="1"/>
  <c r="Y4056" i="13" s="1"/>
  <c r="W4057" i="13"/>
  <c r="W4058" i="13"/>
  <c r="X4058" i="13"/>
  <c r="W4059" i="13"/>
  <c r="X4059" i="13"/>
  <c r="Y4059" i="13" s="1"/>
  <c r="W4060" i="13"/>
  <c r="X4060" i="13" s="1"/>
  <c r="Y4060" i="13" s="1"/>
  <c r="W4061" i="13"/>
  <c r="W4062" i="13"/>
  <c r="X4062" i="13"/>
  <c r="W4063" i="13"/>
  <c r="X4063" i="13"/>
  <c r="Y4063" i="13" s="1"/>
  <c r="W4064" i="13"/>
  <c r="X4064" i="13" s="1"/>
  <c r="Y4064" i="13" s="1"/>
  <c r="W4065" i="13"/>
  <c r="W4066" i="13"/>
  <c r="X4066" i="13"/>
  <c r="W4067" i="13"/>
  <c r="X4067" i="13"/>
  <c r="Y4067" i="13" s="1"/>
  <c r="W4068" i="13"/>
  <c r="X4068" i="13" s="1"/>
  <c r="Y4068" i="13" s="1"/>
  <c r="W4069" i="13"/>
  <c r="W4070" i="13"/>
  <c r="X4070" i="13"/>
  <c r="W4071" i="13"/>
  <c r="X4071" i="13"/>
  <c r="Y4071" i="13" s="1"/>
  <c r="W4072" i="13"/>
  <c r="X4072" i="13" s="1"/>
  <c r="Y4072" i="13" s="1"/>
  <c r="W4073" i="13"/>
  <c r="W4074" i="13"/>
  <c r="X4074" i="13"/>
  <c r="W4075" i="13"/>
  <c r="X4075" i="13"/>
  <c r="Y4075" i="13" s="1"/>
  <c r="W4076" i="13"/>
  <c r="X4076" i="13" s="1"/>
  <c r="Y4076" i="13" s="1"/>
  <c r="W4077" i="13"/>
  <c r="W4078" i="13"/>
  <c r="X4078" i="13"/>
  <c r="W4079" i="13"/>
  <c r="X4079" i="13"/>
  <c r="Y4079" i="13" s="1"/>
  <c r="W4080" i="13"/>
  <c r="X4080" i="13" s="1"/>
  <c r="Y4080" i="13" s="1"/>
  <c r="W4081" i="13"/>
  <c r="W4082" i="13"/>
  <c r="X4082" i="13"/>
  <c r="W4083" i="13"/>
  <c r="X4083" i="13"/>
  <c r="Y4083" i="13" s="1"/>
  <c r="W4084" i="13"/>
  <c r="X4084" i="13" s="1"/>
  <c r="Y4084" i="13" s="1"/>
  <c r="W4085" i="13"/>
  <c r="W4086" i="13"/>
  <c r="X4086" i="13"/>
  <c r="W4087" i="13"/>
  <c r="X4087" i="13"/>
  <c r="Y4087" i="13" s="1"/>
  <c r="W4088" i="13"/>
  <c r="X4088" i="13" s="1"/>
  <c r="Y4088" i="13" s="1"/>
  <c r="W4089" i="13"/>
  <c r="W4090" i="13"/>
  <c r="X4090" i="13"/>
  <c r="W4091" i="13"/>
  <c r="X4091" i="13"/>
  <c r="Y4091" i="13" s="1"/>
  <c r="W4092" i="13"/>
  <c r="X4092" i="13" s="1"/>
  <c r="Y4092" i="13" s="1"/>
  <c r="W4093" i="13"/>
  <c r="W4094" i="13"/>
  <c r="X4094" i="13"/>
  <c r="W4095" i="13"/>
  <c r="X4095" i="13"/>
  <c r="Y4095" i="13" s="1"/>
  <c r="W4096" i="13"/>
  <c r="X4096" i="13" s="1"/>
  <c r="Y4096" i="13" s="1"/>
  <c r="W4097" i="13"/>
  <c r="W4098" i="13"/>
  <c r="X4098" i="13"/>
  <c r="W4099" i="13"/>
  <c r="X4099" i="13"/>
  <c r="Y4099" i="13" s="1"/>
  <c r="W4100" i="13"/>
  <c r="X4100" i="13" s="1"/>
  <c r="Y4100" i="13" s="1"/>
  <c r="W4101" i="13"/>
  <c r="W4102" i="13"/>
  <c r="X4102" i="13"/>
  <c r="W4103" i="13"/>
  <c r="X4103" i="13"/>
  <c r="Y4103" i="13" s="1"/>
  <c r="W4104" i="13"/>
  <c r="X4104" i="13" s="1"/>
  <c r="Y4104" i="13" s="1"/>
  <c r="W4105" i="13"/>
  <c r="W4106" i="13"/>
  <c r="X4106" i="13"/>
  <c r="W4107" i="13"/>
  <c r="X4107" i="13"/>
  <c r="Y4107" i="13" s="1"/>
  <c r="W4108" i="13"/>
  <c r="X4108" i="13" s="1"/>
  <c r="Y4108" i="13" s="1"/>
  <c r="W4109" i="13"/>
  <c r="W4110" i="13"/>
  <c r="X4110" i="13"/>
  <c r="W4111" i="13"/>
  <c r="X4111" i="13"/>
  <c r="Y4111" i="13" s="1"/>
  <c r="W4112" i="13"/>
  <c r="X4112" i="13" s="1"/>
  <c r="Y4112" i="13" s="1"/>
  <c r="W4113" i="13"/>
  <c r="W4114" i="13"/>
  <c r="X4114" i="13"/>
  <c r="W4115" i="13"/>
  <c r="X4115" i="13"/>
  <c r="Y4115" i="13" s="1"/>
  <c r="W4116" i="13"/>
  <c r="X4116" i="13" s="1"/>
  <c r="Y4116" i="13" s="1"/>
  <c r="W4117" i="13"/>
  <c r="W4118" i="13"/>
  <c r="X4118" i="13"/>
  <c r="W4119" i="13"/>
  <c r="X4119" i="13"/>
  <c r="Y4119" i="13" s="1"/>
  <c r="W4120" i="13"/>
  <c r="X4120" i="13" s="1"/>
  <c r="Y4120" i="13" s="1"/>
  <c r="W4121" i="13"/>
  <c r="W4122" i="13"/>
  <c r="X4122" i="13"/>
  <c r="W4123" i="13"/>
  <c r="X4123" i="13"/>
  <c r="Y4123" i="13" s="1"/>
  <c r="W4124" i="13"/>
  <c r="X4124" i="13" s="1"/>
  <c r="Y4124" i="13" s="1"/>
  <c r="W4125" i="13"/>
  <c r="W4126" i="13"/>
  <c r="X4126" i="13"/>
  <c r="W4127" i="13"/>
  <c r="X4127" i="13"/>
  <c r="Y4127" i="13" s="1"/>
  <c r="W4128" i="13"/>
  <c r="X4128" i="13" s="1"/>
  <c r="Y4128" i="13" s="1"/>
  <c r="W4129" i="13"/>
  <c r="W4130" i="13"/>
  <c r="X4130" i="13"/>
  <c r="W4131" i="13"/>
  <c r="X4131" i="13"/>
  <c r="Y4131" i="13" s="1"/>
  <c r="W4132" i="13"/>
  <c r="X4132" i="13" s="1"/>
  <c r="Y4132" i="13" s="1"/>
  <c r="W4133" i="13"/>
  <c r="W4134" i="13"/>
  <c r="X4134" i="13"/>
  <c r="W4135" i="13"/>
  <c r="X4135" i="13"/>
  <c r="Y4135" i="13" s="1"/>
  <c r="W4136" i="13"/>
  <c r="X4136" i="13" s="1"/>
  <c r="Y4136" i="13" s="1"/>
  <c r="W4137" i="13"/>
  <c r="W4138" i="13"/>
  <c r="X4138" i="13"/>
  <c r="W4139" i="13"/>
  <c r="X4139" i="13"/>
  <c r="Y4139" i="13" s="1"/>
  <c r="W4140" i="13"/>
  <c r="X4140" i="13" s="1"/>
  <c r="Y4140" i="13" s="1"/>
  <c r="W4141" i="13"/>
  <c r="W4142" i="13"/>
  <c r="X4142" i="13"/>
  <c r="W4143" i="13"/>
  <c r="X4143" i="13"/>
  <c r="Y4143" i="13" s="1"/>
  <c r="W4144" i="13"/>
  <c r="X4144" i="13" s="1"/>
  <c r="Y4144" i="13" s="1"/>
  <c r="W4145" i="13"/>
  <c r="W4146" i="13"/>
  <c r="X4146" i="13"/>
  <c r="W4147" i="13"/>
  <c r="X4147" i="13"/>
  <c r="Y4147" i="13" s="1"/>
  <c r="W4148" i="13"/>
  <c r="X4148" i="13" s="1"/>
  <c r="Y4148" i="13" s="1"/>
  <c r="W4149" i="13"/>
  <c r="W4150" i="13"/>
  <c r="X4150" i="13"/>
  <c r="W4151" i="13"/>
  <c r="X4151" i="13"/>
  <c r="Y4151" i="13" s="1"/>
  <c r="W4152" i="13"/>
  <c r="X4152" i="13" s="1"/>
  <c r="Y4152" i="13" s="1"/>
  <c r="W4153" i="13"/>
  <c r="W4154" i="13"/>
  <c r="X4154" i="13"/>
  <c r="W4155" i="13"/>
  <c r="X4155" i="13"/>
  <c r="Y4155" i="13" s="1"/>
  <c r="W4156" i="13"/>
  <c r="X4156" i="13" s="1"/>
  <c r="Y4156" i="13" s="1"/>
  <c r="W4157" i="13"/>
  <c r="W4158" i="13"/>
  <c r="X4158" i="13"/>
  <c r="W4159" i="13"/>
  <c r="X4159" i="13"/>
  <c r="Y4159" i="13" s="1"/>
  <c r="W4160" i="13"/>
  <c r="X4160" i="13" s="1"/>
  <c r="Y4160" i="13" s="1"/>
  <c r="W4161" i="13"/>
  <c r="W4162" i="13"/>
  <c r="X4162" i="13"/>
  <c r="W4163" i="13"/>
  <c r="X4163" i="13"/>
  <c r="Y4163" i="13" s="1"/>
  <c r="W4164" i="13"/>
  <c r="X4164" i="13" s="1"/>
  <c r="Y4164" i="13" s="1"/>
  <c r="W4165" i="13"/>
  <c r="W4166" i="13"/>
  <c r="X4166" i="13"/>
  <c r="W4167" i="13"/>
  <c r="X4167" i="13"/>
  <c r="Y4167" i="13" s="1"/>
  <c r="W4168" i="13"/>
  <c r="X4168" i="13" s="1"/>
  <c r="Y4168" i="13" s="1"/>
  <c r="W4169" i="13"/>
  <c r="AE4" i="13"/>
  <c r="AE5" i="13"/>
  <c r="AE6" i="13"/>
  <c r="AF6" i="13" s="1"/>
  <c r="AE7" i="13"/>
  <c r="AE8" i="13"/>
  <c r="AE9" i="13"/>
  <c r="AE10" i="13"/>
  <c r="AF10" i="13" s="1"/>
  <c r="AE11" i="13"/>
  <c r="AE12" i="13"/>
  <c r="AE13" i="13"/>
  <c r="AE14" i="13"/>
  <c r="AF14" i="13" s="1"/>
  <c r="AE15" i="13"/>
  <c r="AE16" i="13"/>
  <c r="AE17" i="13"/>
  <c r="AE18" i="13"/>
  <c r="AF18" i="13" s="1"/>
  <c r="AE19" i="13"/>
  <c r="AE20" i="13"/>
  <c r="AE21" i="13"/>
  <c r="AE22" i="13"/>
  <c r="AF22" i="13" s="1"/>
  <c r="AE23" i="13"/>
  <c r="AE24" i="13"/>
  <c r="AE25" i="13"/>
  <c r="AE26" i="13"/>
  <c r="AF26" i="13" s="1"/>
  <c r="AE27" i="13"/>
  <c r="AE28" i="13"/>
  <c r="AE29" i="13"/>
  <c r="AE30" i="13"/>
  <c r="AF30" i="13" s="1"/>
  <c r="AE31" i="13"/>
  <c r="AE32" i="13"/>
  <c r="AE33" i="13"/>
  <c r="AE34" i="13"/>
  <c r="AF34" i="13" s="1"/>
  <c r="AE35" i="13"/>
  <c r="AE36" i="13"/>
  <c r="AE37" i="13"/>
  <c r="AE38" i="13"/>
  <c r="AF38" i="13" s="1"/>
  <c r="AE39" i="13"/>
  <c r="AE40" i="13"/>
  <c r="AE41" i="13"/>
  <c r="AE42" i="13"/>
  <c r="AF42" i="13" s="1"/>
  <c r="AE43" i="13"/>
  <c r="AE44" i="13"/>
  <c r="AE45" i="13"/>
  <c r="AE46" i="13"/>
  <c r="AF46" i="13" s="1"/>
  <c r="AE47" i="13"/>
  <c r="AE48" i="13"/>
  <c r="AE49" i="13"/>
  <c r="AE50" i="13"/>
  <c r="AF50" i="13" s="1"/>
  <c r="AE51" i="13"/>
  <c r="AE52" i="13"/>
  <c r="AE53" i="13"/>
  <c r="AE54" i="13"/>
  <c r="AF54" i="13" s="1"/>
  <c r="AE55" i="13"/>
  <c r="AE56" i="13"/>
  <c r="AE57" i="13"/>
  <c r="AE58" i="13"/>
  <c r="AF58" i="13" s="1"/>
  <c r="AE59" i="13"/>
  <c r="AE60" i="13"/>
  <c r="AE61" i="13"/>
  <c r="AE62" i="13"/>
  <c r="AF62" i="13" s="1"/>
  <c r="AE63" i="13"/>
  <c r="AE64" i="13"/>
  <c r="AE65" i="13"/>
  <c r="AE66" i="13"/>
  <c r="AF66" i="13" s="1"/>
  <c r="AE67" i="13"/>
  <c r="AE68" i="13"/>
  <c r="AE69" i="13"/>
  <c r="AE70" i="13"/>
  <c r="AF70" i="13" s="1"/>
  <c r="AE71" i="13"/>
  <c r="AE72" i="13"/>
  <c r="AE73" i="13"/>
  <c r="AE74" i="13"/>
  <c r="AF74" i="13" s="1"/>
  <c r="AE75" i="13"/>
  <c r="AE76" i="13"/>
  <c r="AE77" i="13"/>
  <c r="AE78" i="13"/>
  <c r="AF78" i="13" s="1"/>
  <c r="AE79" i="13"/>
  <c r="AE80" i="13"/>
  <c r="AE81" i="13"/>
  <c r="AE82" i="13"/>
  <c r="AF82" i="13" s="1"/>
  <c r="AE83" i="13"/>
  <c r="AE84" i="13"/>
  <c r="AE85" i="13"/>
  <c r="AE86" i="13"/>
  <c r="AF86" i="13" s="1"/>
  <c r="AE87" i="13"/>
  <c r="AE88" i="13"/>
  <c r="AE89" i="13"/>
  <c r="AE90" i="13"/>
  <c r="AF90" i="13" s="1"/>
  <c r="AE91" i="13"/>
  <c r="AE92" i="13"/>
  <c r="AE93" i="13"/>
  <c r="AE94" i="13"/>
  <c r="AF94" i="13" s="1"/>
  <c r="AE95" i="13"/>
  <c r="AE96" i="13"/>
  <c r="AE97" i="13"/>
  <c r="AE98" i="13"/>
  <c r="AF98" i="13" s="1"/>
  <c r="AE99" i="13"/>
  <c r="AE100" i="13"/>
  <c r="AE101" i="13"/>
  <c r="AE102" i="13"/>
  <c r="AF102" i="13" s="1"/>
  <c r="AE103" i="13"/>
  <c r="AE104" i="13"/>
  <c r="AE105" i="13"/>
  <c r="AE106" i="13"/>
  <c r="AF106" i="13" s="1"/>
  <c r="AE107" i="13"/>
  <c r="AE108" i="13"/>
  <c r="AE109" i="13"/>
  <c r="AE110" i="13"/>
  <c r="AF110" i="13" s="1"/>
  <c r="AE111" i="13"/>
  <c r="AE112" i="13"/>
  <c r="AE113" i="13"/>
  <c r="AE114" i="13"/>
  <c r="AF114" i="13" s="1"/>
  <c r="AE115" i="13"/>
  <c r="AE116" i="13"/>
  <c r="AE117" i="13"/>
  <c r="AE118" i="13"/>
  <c r="AF118" i="13" s="1"/>
  <c r="AE119" i="13"/>
  <c r="AE120" i="13"/>
  <c r="AE121" i="13"/>
  <c r="AE122" i="13"/>
  <c r="AF122" i="13" s="1"/>
  <c r="AE123" i="13"/>
  <c r="AE124" i="13"/>
  <c r="AE125" i="13"/>
  <c r="AE126" i="13"/>
  <c r="AF126" i="13" s="1"/>
  <c r="AE127" i="13"/>
  <c r="AE128" i="13"/>
  <c r="AE129" i="13"/>
  <c r="AE130" i="13"/>
  <c r="AF130" i="13" s="1"/>
  <c r="AE131" i="13"/>
  <c r="AE132" i="13"/>
  <c r="AE133" i="13"/>
  <c r="AE134" i="13"/>
  <c r="AF134" i="13" s="1"/>
  <c r="AE135" i="13"/>
  <c r="AE136" i="13"/>
  <c r="AE137" i="13"/>
  <c r="AE138" i="13"/>
  <c r="AF138" i="13" s="1"/>
  <c r="AE139" i="13"/>
  <c r="AE140" i="13"/>
  <c r="AE141" i="13"/>
  <c r="AE142" i="13"/>
  <c r="AF142" i="13" s="1"/>
  <c r="AE143" i="13"/>
  <c r="AE144" i="13"/>
  <c r="AE145" i="13"/>
  <c r="AE146" i="13"/>
  <c r="AF146" i="13" s="1"/>
  <c r="AE147" i="13"/>
  <c r="AE148" i="13"/>
  <c r="AE149" i="13"/>
  <c r="AE150" i="13"/>
  <c r="AF150" i="13" s="1"/>
  <c r="AE151" i="13"/>
  <c r="AE152" i="13"/>
  <c r="AE153" i="13"/>
  <c r="AE154" i="13"/>
  <c r="AF154" i="13" s="1"/>
  <c r="AE155" i="13"/>
  <c r="AE156" i="13"/>
  <c r="AE157" i="13"/>
  <c r="AE158" i="13"/>
  <c r="AF158" i="13" s="1"/>
  <c r="AE159" i="13"/>
  <c r="AE160" i="13"/>
  <c r="AE161" i="13"/>
  <c r="AE162" i="13"/>
  <c r="AF162" i="13" s="1"/>
  <c r="AE163" i="13"/>
  <c r="AE164" i="13"/>
  <c r="AE165" i="13"/>
  <c r="AE166" i="13"/>
  <c r="AF166" i="13" s="1"/>
  <c r="AE167" i="13"/>
  <c r="AE168" i="13"/>
  <c r="AE169" i="13"/>
  <c r="AE170" i="13"/>
  <c r="AF170" i="13" s="1"/>
  <c r="AE171" i="13"/>
  <c r="AE172" i="13"/>
  <c r="AE173" i="13"/>
  <c r="AE174" i="13"/>
  <c r="AF174" i="13" s="1"/>
  <c r="AE175" i="13"/>
  <c r="AE176" i="13"/>
  <c r="AE177" i="13"/>
  <c r="AE178" i="13"/>
  <c r="AF178" i="13" s="1"/>
  <c r="AE179" i="13"/>
  <c r="AE180" i="13"/>
  <c r="AE181" i="13"/>
  <c r="AE182" i="13"/>
  <c r="AF182" i="13" s="1"/>
  <c r="AE183" i="13"/>
  <c r="AE184" i="13"/>
  <c r="AE185" i="13"/>
  <c r="AE186" i="13"/>
  <c r="AF186" i="13" s="1"/>
  <c r="AE187" i="13"/>
  <c r="AE188" i="13"/>
  <c r="AE189" i="13"/>
  <c r="AE190" i="13"/>
  <c r="AF190" i="13" s="1"/>
  <c r="AE191" i="13"/>
  <c r="AE192" i="13"/>
  <c r="AE193" i="13"/>
  <c r="AE194" i="13"/>
  <c r="AF194" i="13" s="1"/>
  <c r="AE195" i="13"/>
  <c r="AE196" i="13"/>
  <c r="AE197" i="13"/>
  <c r="AE198" i="13"/>
  <c r="AF198" i="13" s="1"/>
  <c r="AE199" i="13"/>
  <c r="AE200" i="13"/>
  <c r="AE201" i="13"/>
  <c r="AE202" i="13"/>
  <c r="AF202" i="13" s="1"/>
  <c r="AE203" i="13"/>
  <c r="AE204" i="13"/>
  <c r="AE205" i="13"/>
  <c r="AE206" i="13"/>
  <c r="AF206" i="13" s="1"/>
  <c r="AE207" i="13"/>
  <c r="AE208" i="13"/>
  <c r="AE209" i="13"/>
  <c r="AE210" i="13"/>
  <c r="AF210" i="13" s="1"/>
  <c r="AE211" i="13"/>
  <c r="AE212" i="13"/>
  <c r="AE213" i="13"/>
  <c r="AE214" i="13"/>
  <c r="AF214" i="13" s="1"/>
  <c r="AE215" i="13"/>
  <c r="AE216" i="13"/>
  <c r="AE217" i="13"/>
  <c r="AE218" i="13"/>
  <c r="AF218" i="13" s="1"/>
  <c r="AE219" i="13"/>
  <c r="AE220" i="13"/>
  <c r="AE221" i="13"/>
  <c r="AE222" i="13"/>
  <c r="AF222" i="13" s="1"/>
  <c r="AE223" i="13"/>
  <c r="AE224" i="13"/>
  <c r="AE225" i="13"/>
  <c r="AE226" i="13"/>
  <c r="AF226" i="13" s="1"/>
  <c r="AE227" i="13"/>
  <c r="AE228" i="13"/>
  <c r="AE229" i="13"/>
  <c r="AE230" i="13"/>
  <c r="AF230" i="13" s="1"/>
  <c r="AE231" i="13"/>
  <c r="AE232" i="13"/>
  <c r="AE233" i="13"/>
  <c r="AE234" i="13"/>
  <c r="AF234" i="13" s="1"/>
  <c r="AE235" i="13"/>
  <c r="AE236" i="13"/>
  <c r="AE237" i="13"/>
  <c r="AE238" i="13"/>
  <c r="AF238" i="13" s="1"/>
  <c r="AE239" i="13"/>
  <c r="AE240" i="13"/>
  <c r="AE241" i="13"/>
  <c r="AE242" i="13"/>
  <c r="AF242" i="13" s="1"/>
  <c r="AE243" i="13"/>
  <c r="AE244" i="13"/>
  <c r="AE245" i="13"/>
  <c r="AE246" i="13"/>
  <c r="AF246" i="13" s="1"/>
  <c r="AE247" i="13"/>
  <c r="AE248" i="13"/>
  <c r="AE249" i="13"/>
  <c r="AE250" i="13"/>
  <c r="AF250" i="13" s="1"/>
  <c r="AE251" i="13"/>
  <c r="AE252" i="13"/>
  <c r="AE253" i="13"/>
  <c r="AE254" i="13"/>
  <c r="AF254" i="13" s="1"/>
  <c r="AE255" i="13"/>
  <c r="AE256" i="13"/>
  <c r="AE257" i="13"/>
  <c r="AE258" i="13"/>
  <c r="AF258" i="13" s="1"/>
  <c r="AE259" i="13"/>
  <c r="AE260" i="13"/>
  <c r="AE261" i="13"/>
  <c r="AE262" i="13"/>
  <c r="AF262" i="13" s="1"/>
  <c r="AE263" i="13"/>
  <c r="AE264" i="13"/>
  <c r="AE265" i="13"/>
  <c r="AE266" i="13"/>
  <c r="AF266" i="13" s="1"/>
  <c r="AE267" i="13"/>
  <c r="AE268" i="13"/>
  <c r="AE269" i="13"/>
  <c r="AE270" i="13"/>
  <c r="AF270" i="13" s="1"/>
  <c r="AE271" i="13"/>
  <c r="AE272" i="13"/>
  <c r="AE273" i="13"/>
  <c r="AE274" i="13"/>
  <c r="AF274" i="13" s="1"/>
  <c r="AE275" i="13"/>
  <c r="AE276" i="13"/>
  <c r="AE277" i="13"/>
  <c r="AE278" i="13"/>
  <c r="AF278" i="13" s="1"/>
  <c r="AE279" i="13"/>
  <c r="AE280" i="13"/>
  <c r="AE281" i="13"/>
  <c r="AE282" i="13"/>
  <c r="AF282" i="13" s="1"/>
  <c r="AE283" i="13"/>
  <c r="AE284" i="13"/>
  <c r="AE285" i="13"/>
  <c r="AE286" i="13"/>
  <c r="AF286" i="13" s="1"/>
  <c r="AE287" i="13"/>
  <c r="AE288" i="13"/>
  <c r="AE289" i="13"/>
  <c r="AE290" i="13"/>
  <c r="AF290" i="13" s="1"/>
  <c r="AE291" i="13"/>
  <c r="AE292" i="13"/>
  <c r="AE293" i="13"/>
  <c r="AE294" i="13"/>
  <c r="AF294" i="13" s="1"/>
  <c r="AE295" i="13"/>
  <c r="AE296" i="13"/>
  <c r="AE297" i="13"/>
  <c r="AE298" i="13"/>
  <c r="AF298" i="13" s="1"/>
  <c r="AE299" i="13"/>
  <c r="AE300" i="13"/>
  <c r="AE301" i="13"/>
  <c r="AE302" i="13"/>
  <c r="AF302" i="13" s="1"/>
  <c r="AE303" i="13"/>
  <c r="AE304" i="13"/>
  <c r="AE305" i="13"/>
  <c r="AE306" i="13"/>
  <c r="AF306" i="13" s="1"/>
  <c r="AE307" i="13"/>
  <c r="AE308" i="13"/>
  <c r="AE309" i="13"/>
  <c r="AE310" i="13"/>
  <c r="AF310" i="13" s="1"/>
  <c r="AE311" i="13"/>
  <c r="AE312" i="13"/>
  <c r="AE313" i="13"/>
  <c r="AE314" i="13"/>
  <c r="AF314" i="13" s="1"/>
  <c r="AE315" i="13"/>
  <c r="AE316" i="13"/>
  <c r="AE317" i="13"/>
  <c r="AE318" i="13"/>
  <c r="AF318" i="13" s="1"/>
  <c r="AE319" i="13"/>
  <c r="AE320" i="13"/>
  <c r="AE321" i="13"/>
  <c r="AE322" i="13"/>
  <c r="AF322" i="13" s="1"/>
  <c r="AE323" i="13"/>
  <c r="AE324" i="13"/>
  <c r="AE325" i="13"/>
  <c r="AE326" i="13"/>
  <c r="AF326" i="13" s="1"/>
  <c r="AE327" i="13"/>
  <c r="AE328" i="13"/>
  <c r="AE329" i="13"/>
  <c r="AE330" i="13"/>
  <c r="AF330" i="13" s="1"/>
  <c r="AE331" i="13"/>
  <c r="AE332" i="13"/>
  <c r="AE333" i="13"/>
  <c r="AE334" i="13"/>
  <c r="AF334" i="13" s="1"/>
  <c r="AE335" i="13"/>
  <c r="AE336" i="13"/>
  <c r="AE337" i="13"/>
  <c r="AE338" i="13"/>
  <c r="AF338" i="13" s="1"/>
  <c r="AE339" i="13"/>
  <c r="AE340" i="13"/>
  <c r="AE341" i="13"/>
  <c r="AE342" i="13"/>
  <c r="AF342" i="13" s="1"/>
  <c r="AE343" i="13"/>
  <c r="AE344" i="13"/>
  <c r="AE345" i="13"/>
  <c r="AE346" i="13"/>
  <c r="AF346" i="13" s="1"/>
  <c r="AE347" i="13"/>
  <c r="AE348" i="13"/>
  <c r="AE349" i="13"/>
  <c r="AE350" i="13"/>
  <c r="AF350" i="13" s="1"/>
  <c r="AE351" i="13"/>
  <c r="AE352" i="13"/>
  <c r="AE353" i="13"/>
  <c r="AE354" i="13"/>
  <c r="AF354" i="13" s="1"/>
  <c r="AE355" i="13"/>
  <c r="AE356" i="13"/>
  <c r="AE357" i="13"/>
  <c r="AE358" i="13"/>
  <c r="AF358" i="13" s="1"/>
  <c r="AE359" i="13"/>
  <c r="AE360" i="13"/>
  <c r="AE361" i="13"/>
  <c r="AE362" i="13"/>
  <c r="AF362" i="13" s="1"/>
  <c r="AE363" i="13"/>
  <c r="AE364" i="13"/>
  <c r="AE365" i="13"/>
  <c r="AE366" i="13"/>
  <c r="AF366" i="13" s="1"/>
  <c r="AE367" i="13"/>
  <c r="AE368" i="13"/>
  <c r="AE369" i="13"/>
  <c r="AE370" i="13"/>
  <c r="AF370" i="13" s="1"/>
  <c r="AE371" i="13"/>
  <c r="AE372" i="13"/>
  <c r="AE373" i="13"/>
  <c r="AE374" i="13"/>
  <c r="AF374" i="13" s="1"/>
  <c r="AE375" i="13"/>
  <c r="AE376" i="13"/>
  <c r="AE377" i="13"/>
  <c r="AE378" i="13"/>
  <c r="AF378" i="13" s="1"/>
  <c r="AE379" i="13"/>
  <c r="AE380" i="13"/>
  <c r="AE381" i="13"/>
  <c r="AE382" i="13"/>
  <c r="AF382" i="13" s="1"/>
  <c r="AE383" i="13"/>
  <c r="AE384" i="13"/>
  <c r="AE385" i="13"/>
  <c r="AE386" i="13"/>
  <c r="AF386" i="13" s="1"/>
  <c r="AE387" i="13"/>
  <c r="AE388" i="13"/>
  <c r="AE389" i="13"/>
  <c r="AE390" i="13"/>
  <c r="AF390" i="13" s="1"/>
  <c r="AE391" i="13"/>
  <c r="AE392" i="13"/>
  <c r="AE393" i="13"/>
  <c r="AE394" i="13"/>
  <c r="AF394" i="13" s="1"/>
  <c r="AE395" i="13"/>
  <c r="AE396" i="13"/>
  <c r="AE397" i="13"/>
  <c r="AE398" i="13"/>
  <c r="AF398" i="13" s="1"/>
  <c r="AE399" i="13"/>
  <c r="AE400" i="13"/>
  <c r="AE401" i="13"/>
  <c r="AE402" i="13"/>
  <c r="AF402" i="13" s="1"/>
  <c r="AE403" i="13"/>
  <c r="AE404" i="13"/>
  <c r="AE405" i="13"/>
  <c r="AE406" i="13"/>
  <c r="AF406" i="13" s="1"/>
  <c r="AE407" i="13"/>
  <c r="AE408" i="13"/>
  <c r="AE409" i="13"/>
  <c r="AE410" i="13"/>
  <c r="AF410" i="13" s="1"/>
  <c r="AE411" i="13"/>
  <c r="AE412" i="13"/>
  <c r="AE413" i="13"/>
  <c r="AE414" i="13"/>
  <c r="AF414" i="13" s="1"/>
  <c r="AE415" i="13"/>
  <c r="AE416" i="13"/>
  <c r="AE417" i="13"/>
  <c r="AE418" i="13"/>
  <c r="AF418" i="13" s="1"/>
  <c r="AE419" i="13"/>
  <c r="AE420" i="13"/>
  <c r="AE421" i="13"/>
  <c r="AE422" i="13"/>
  <c r="AF422" i="13" s="1"/>
  <c r="AE423" i="13"/>
  <c r="AE424" i="13"/>
  <c r="AE425" i="13"/>
  <c r="AE426" i="13"/>
  <c r="AF426" i="13" s="1"/>
  <c r="AE427" i="13"/>
  <c r="AE428" i="13"/>
  <c r="AE429" i="13"/>
  <c r="AE430" i="13"/>
  <c r="AF430" i="13" s="1"/>
  <c r="AE431" i="13"/>
  <c r="AE432" i="13"/>
  <c r="AE433" i="13"/>
  <c r="AE434" i="13"/>
  <c r="AF434" i="13" s="1"/>
  <c r="AE435" i="13"/>
  <c r="AE436" i="13"/>
  <c r="AE437" i="13"/>
  <c r="AE438" i="13"/>
  <c r="AF438" i="13" s="1"/>
  <c r="AE439" i="13"/>
  <c r="AE440" i="13"/>
  <c r="AE441" i="13"/>
  <c r="AE442" i="13"/>
  <c r="AF442" i="13" s="1"/>
  <c r="AE443" i="13"/>
  <c r="AE444" i="13"/>
  <c r="AE445" i="13"/>
  <c r="AE446" i="13"/>
  <c r="AF446" i="13" s="1"/>
  <c r="AE447" i="13"/>
  <c r="AE448" i="13"/>
  <c r="AE449" i="13"/>
  <c r="AE450" i="13"/>
  <c r="AF450" i="13" s="1"/>
  <c r="AE451" i="13"/>
  <c r="AE452" i="13"/>
  <c r="AE453" i="13"/>
  <c r="AE454" i="13"/>
  <c r="AF454" i="13" s="1"/>
  <c r="AE455" i="13"/>
  <c r="AE456" i="13"/>
  <c r="AE457" i="13"/>
  <c r="AE458" i="13"/>
  <c r="AF458" i="13" s="1"/>
  <c r="AE459" i="13"/>
  <c r="AE460" i="13"/>
  <c r="AE461" i="13"/>
  <c r="AE462" i="13"/>
  <c r="AF462" i="13" s="1"/>
  <c r="AE463" i="13"/>
  <c r="AE464" i="13"/>
  <c r="AE465" i="13"/>
  <c r="AE466" i="13"/>
  <c r="AF466" i="13" s="1"/>
  <c r="AE467" i="13"/>
  <c r="AE468" i="13"/>
  <c r="AE469" i="13"/>
  <c r="AE470" i="13"/>
  <c r="AF470" i="13" s="1"/>
  <c r="AE471" i="13"/>
  <c r="AE472" i="13"/>
  <c r="AE473" i="13"/>
  <c r="AE474" i="13"/>
  <c r="AF474" i="13" s="1"/>
  <c r="AE475" i="13"/>
  <c r="AE476" i="13"/>
  <c r="AE477" i="13"/>
  <c r="AE478" i="13"/>
  <c r="AF478" i="13" s="1"/>
  <c r="AE479" i="13"/>
  <c r="AE480" i="13"/>
  <c r="AE481" i="13"/>
  <c r="AE482" i="13"/>
  <c r="AF482" i="13" s="1"/>
  <c r="AE483" i="13"/>
  <c r="AE484" i="13"/>
  <c r="AE485" i="13"/>
  <c r="AE486" i="13"/>
  <c r="AF486" i="13" s="1"/>
  <c r="AE487" i="13"/>
  <c r="AE488" i="13"/>
  <c r="AE489" i="13"/>
  <c r="AE490" i="13"/>
  <c r="AF490" i="13" s="1"/>
  <c r="AE491" i="13"/>
  <c r="AE492" i="13"/>
  <c r="AE493" i="13"/>
  <c r="AE494" i="13"/>
  <c r="AF494" i="13" s="1"/>
  <c r="AE495" i="13"/>
  <c r="AE496" i="13"/>
  <c r="AE497" i="13"/>
  <c r="AE498" i="13"/>
  <c r="AF498" i="13" s="1"/>
  <c r="AE499" i="13"/>
  <c r="AE500" i="13"/>
  <c r="AE501" i="13"/>
  <c r="AE502" i="13"/>
  <c r="AF502" i="13" s="1"/>
  <c r="AE503" i="13"/>
  <c r="AE504" i="13"/>
  <c r="AE505" i="13"/>
  <c r="AE506" i="13"/>
  <c r="AF506" i="13" s="1"/>
  <c r="AE507" i="13"/>
  <c r="AE508" i="13"/>
  <c r="AE509" i="13"/>
  <c r="AE510" i="13"/>
  <c r="AF510" i="13" s="1"/>
  <c r="AE511" i="13"/>
  <c r="AE512" i="13"/>
  <c r="AE513" i="13"/>
  <c r="AE514" i="13"/>
  <c r="AF514" i="13" s="1"/>
  <c r="AE515" i="13"/>
  <c r="AE516" i="13"/>
  <c r="AE517" i="13"/>
  <c r="AE518" i="13"/>
  <c r="AF518" i="13" s="1"/>
  <c r="AE519" i="13"/>
  <c r="AE520" i="13"/>
  <c r="AE521" i="13"/>
  <c r="AE522" i="13"/>
  <c r="AF522" i="13" s="1"/>
  <c r="AE523" i="13"/>
  <c r="AE524" i="13"/>
  <c r="AE525" i="13"/>
  <c r="AE526" i="13"/>
  <c r="AF526" i="13" s="1"/>
  <c r="AE527" i="13"/>
  <c r="AE528" i="13"/>
  <c r="AE529" i="13"/>
  <c r="AE530" i="13"/>
  <c r="AF530" i="13" s="1"/>
  <c r="AE531" i="13"/>
  <c r="AE532" i="13"/>
  <c r="AE533" i="13"/>
  <c r="AE534" i="13"/>
  <c r="AF534" i="13" s="1"/>
  <c r="AE535" i="13"/>
  <c r="AE536" i="13"/>
  <c r="AE537" i="13"/>
  <c r="AE538" i="13"/>
  <c r="AF538" i="13" s="1"/>
  <c r="AE539" i="13"/>
  <c r="AE540" i="13"/>
  <c r="AE541" i="13"/>
  <c r="AE542" i="13"/>
  <c r="AF542" i="13" s="1"/>
  <c r="AE543" i="13"/>
  <c r="AE544" i="13"/>
  <c r="AE545" i="13"/>
  <c r="AE546" i="13"/>
  <c r="AF546" i="13" s="1"/>
  <c r="AE547" i="13"/>
  <c r="AE548" i="13"/>
  <c r="AE549" i="13"/>
  <c r="AE550" i="13"/>
  <c r="AF550" i="13" s="1"/>
  <c r="AE551" i="13"/>
  <c r="AE552" i="13"/>
  <c r="AE553" i="13"/>
  <c r="AE554" i="13"/>
  <c r="AF554" i="13" s="1"/>
  <c r="AE555" i="13"/>
  <c r="AE556" i="13"/>
  <c r="AE557" i="13"/>
  <c r="AE558" i="13"/>
  <c r="AF558" i="13" s="1"/>
  <c r="AE559" i="13"/>
  <c r="AE560" i="13"/>
  <c r="AE561" i="13"/>
  <c r="AE562" i="13"/>
  <c r="AF562" i="13" s="1"/>
  <c r="AE563" i="13"/>
  <c r="AE564" i="13"/>
  <c r="AE565" i="13"/>
  <c r="AE566" i="13"/>
  <c r="AF566" i="13" s="1"/>
  <c r="AE567" i="13"/>
  <c r="AE568" i="13"/>
  <c r="AE569" i="13"/>
  <c r="AE570" i="13"/>
  <c r="AF570" i="13" s="1"/>
  <c r="AE571" i="13"/>
  <c r="AE572" i="13"/>
  <c r="AE573" i="13"/>
  <c r="AE574" i="13"/>
  <c r="AF574" i="13" s="1"/>
  <c r="AE575" i="13"/>
  <c r="AE576" i="13"/>
  <c r="AE577" i="13"/>
  <c r="AE578" i="13"/>
  <c r="AF578" i="13" s="1"/>
  <c r="AE579" i="13"/>
  <c r="AE580" i="13"/>
  <c r="AE581" i="13"/>
  <c r="AE582" i="13"/>
  <c r="AF582" i="13" s="1"/>
  <c r="AE583" i="13"/>
  <c r="AE584" i="13"/>
  <c r="AE585" i="13"/>
  <c r="AE586" i="13"/>
  <c r="AF586" i="13" s="1"/>
  <c r="AE587" i="13"/>
  <c r="AE588" i="13"/>
  <c r="AE589" i="13"/>
  <c r="AE590" i="13"/>
  <c r="AF590" i="13" s="1"/>
  <c r="AE591" i="13"/>
  <c r="AE592" i="13"/>
  <c r="AE593" i="13"/>
  <c r="AE594" i="13"/>
  <c r="AF594" i="13" s="1"/>
  <c r="AE595" i="13"/>
  <c r="AE596" i="13"/>
  <c r="AE597" i="13"/>
  <c r="AE598" i="13"/>
  <c r="AF598" i="13" s="1"/>
  <c r="AE599" i="13"/>
  <c r="AE600" i="13"/>
  <c r="AE601" i="13"/>
  <c r="AE602" i="13"/>
  <c r="AF602" i="13" s="1"/>
  <c r="AE603" i="13"/>
  <c r="AE604" i="13"/>
  <c r="AE605" i="13"/>
  <c r="AE606" i="13"/>
  <c r="AF606" i="13" s="1"/>
  <c r="AE607" i="13"/>
  <c r="AE608" i="13"/>
  <c r="AE609" i="13"/>
  <c r="AE610" i="13"/>
  <c r="AF610" i="13" s="1"/>
  <c r="AE611" i="13"/>
  <c r="AE612" i="13"/>
  <c r="AE613" i="13"/>
  <c r="AE614" i="13"/>
  <c r="AF614" i="13" s="1"/>
  <c r="AE615" i="13"/>
  <c r="AE616" i="13"/>
  <c r="AE617" i="13"/>
  <c r="AE618" i="13"/>
  <c r="AF618" i="13" s="1"/>
  <c r="AE619" i="13"/>
  <c r="AE620" i="13"/>
  <c r="AE621" i="13"/>
  <c r="AE622" i="13"/>
  <c r="AF622" i="13" s="1"/>
  <c r="AE623" i="13"/>
  <c r="AE624" i="13"/>
  <c r="AE625" i="13"/>
  <c r="AE626" i="13"/>
  <c r="AF626" i="13" s="1"/>
  <c r="AE627" i="13"/>
  <c r="AE628" i="13"/>
  <c r="AE629" i="13"/>
  <c r="AE630" i="13"/>
  <c r="AF630" i="13" s="1"/>
  <c r="AE631" i="13"/>
  <c r="AE632" i="13"/>
  <c r="AE633" i="13"/>
  <c r="AE634" i="13"/>
  <c r="AF634" i="13" s="1"/>
  <c r="AE635" i="13"/>
  <c r="AE636" i="13"/>
  <c r="AE637" i="13"/>
  <c r="AE638" i="13"/>
  <c r="AF638" i="13" s="1"/>
  <c r="AE639" i="13"/>
  <c r="AE640" i="13"/>
  <c r="AE641" i="13"/>
  <c r="AE642" i="13"/>
  <c r="AF642" i="13" s="1"/>
  <c r="AE643" i="13"/>
  <c r="AE644" i="13"/>
  <c r="AE645" i="13"/>
  <c r="AE646" i="13"/>
  <c r="AF646" i="13" s="1"/>
  <c r="AE647" i="13"/>
  <c r="AE648" i="13"/>
  <c r="AE649" i="13"/>
  <c r="AE650" i="13"/>
  <c r="AF650" i="13" s="1"/>
  <c r="AE651" i="13"/>
  <c r="AE652" i="13"/>
  <c r="AE653" i="13"/>
  <c r="AE654" i="13"/>
  <c r="AF654" i="13" s="1"/>
  <c r="AE655" i="13"/>
  <c r="AE656" i="13"/>
  <c r="AE657" i="13"/>
  <c r="AE658" i="13"/>
  <c r="AF658" i="13" s="1"/>
  <c r="AE659" i="13"/>
  <c r="AE660" i="13"/>
  <c r="AE661" i="13"/>
  <c r="AE662" i="13"/>
  <c r="AF662" i="13" s="1"/>
  <c r="AE663" i="13"/>
  <c r="AE664" i="13"/>
  <c r="AE665" i="13"/>
  <c r="AE666" i="13"/>
  <c r="AF666" i="13" s="1"/>
  <c r="AE667" i="13"/>
  <c r="AE668" i="13"/>
  <c r="AE669" i="13"/>
  <c r="AE670" i="13"/>
  <c r="AF670" i="13" s="1"/>
  <c r="AE671" i="13"/>
  <c r="AE672" i="13"/>
  <c r="AE673" i="13"/>
  <c r="AE674" i="13"/>
  <c r="AF674" i="13" s="1"/>
  <c r="AE675" i="13"/>
  <c r="AE676" i="13"/>
  <c r="AE677" i="13"/>
  <c r="AE678" i="13"/>
  <c r="AF678" i="13" s="1"/>
  <c r="AE679" i="13"/>
  <c r="AE680" i="13"/>
  <c r="AE681" i="13"/>
  <c r="AE682" i="13"/>
  <c r="AF682" i="13" s="1"/>
  <c r="AE683" i="13"/>
  <c r="AE684" i="13"/>
  <c r="AE685" i="13"/>
  <c r="AE686" i="13"/>
  <c r="AF686" i="13" s="1"/>
  <c r="AE687" i="13"/>
  <c r="AE688" i="13"/>
  <c r="AE689" i="13"/>
  <c r="AE690" i="13"/>
  <c r="AF690" i="13" s="1"/>
  <c r="AE691" i="13"/>
  <c r="AE692" i="13"/>
  <c r="AE693" i="13"/>
  <c r="AE694" i="13"/>
  <c r="AF694" i="13" s="1"/>
  <c r="AE695" i="13"/>
  <c r="AE696" i="13"/>
  <c r="AE697" i="13"/>
  <c r="AE698" i="13"/>
  <c r="AF698" i="13" s="1"/>
  <c r="AE699" i="13"/>
  <c r="AE700" i="13"/>
  <c r="AE701" i="13"/>
  <c r="AE702" i="13"/>
  <c r="AF702" i="13" s="1"/>
  <c r="AE703" i="13"/>
  <c r="AE704" i="13"/>
  <c r="AE705" i="13"/>
  <c r="AE706" i="13"/>
  <c r="AF706" i="13" s="1"/>
  <c r="AE707" i="13"/>
  <c r="AE708" i="13"/>
  <c r="AE709" i="13"/>
  <c r="AE710" i="13"/>
  <c r="AF710" i="13" s="1"/>
  <c r="AE711" i="13"/>
  <c r="AE712" i="13"/>
  <c r="AE713" i="13"/>
  <c r="AE714" i="13"/>
  <c r="AF714" i="13" s="1"/>
  <c r="AE715" i="13"/>
  <c r="AE716" i="13"/>
  <c r="AE717" i="13"/>
  <c r="AE718" i="13"/>
  <c r="AF718" i="13" s="1"/>
  <c r="AE719" i="13"/>
  <c r="AE720" i="13"/>
  <c r="AE721" i="13"/>
  <c r="AE722" i="13"/>
  <c r="AF722" i="13" s="1"/>
  <c r="AE723" i="13"/>
  <c r="AE724" i="13"/>
  <c r="AE725" i="13"/>
  <c r="AE726" i="13"/>
  <c r="AF726" i="13" s="1"/>
  <c r="AE727" i="13"/>
  <c r="AE728" i="13"/>
  <c r="AE729" i="13"/>
  <c r="AE730" i="13"/>
  <c r="AF730" i="13" s="1"/>
  <c r="AE731" i="13"/>
  <c r="AE732" i="13"/>
  <c r="AE733" i="13"/>
  <c r="AE734" i="13"/>
  <c r="AF734" i="13" s="1"/>
  <c r="AE735" i="13"/>
  <c r="AE736" i="13"/>
  <c r="AE737" i="13"/>
  <c r="AE738" i="13"/>
  <c r="AF738" i="13" s="1"/>
  <c r="AE739" i="13"/>
  <c r="AE740" i="13"/>
  <c r="AE741" i="13"/>
  <c r="AE742" i="13"/>
  <c r="AF742" i="13" s="1"/>
  <c r="AE743" i="13"/>
  <c r="AE744" i="13"/>
  <c r="AE745" i="13"/>
  <c r="AE746" i="13"/>
  <c r="AF746" i="13" s="1"/>
  <c r="AE747" i="13"/>
  <c r="AE748" i="13"/>
  <c r="AE749" i="13"/>
  <c r="AE750" i="13"/>
  <c r="AF750" i="13" s="1"/>
  <c r="AE751" i="13"/>
  <c r="AE752" i="13"/>
  <c r="AE753" i="13"/>
  <c r="AE754" i="13"/>
  <c r="AF754" i="13" s="1"/>
  <c r="AE755" i="13"/>
  <c r="AE756" i="13"/>
  <c r="AE757" i="13"/>
  <c r="AE758" i="13"/>
  <c r="AF758" i="13" s="1"/>
  <c r="AE759" i="13"/>
  <c r="AE760" i="13"/>
  <c r="AE761" i="13"/>
  <c r="AE762" i="13"/>
  <c r="AF762" i="13" s="1"/>
  <c r="AE763" i="13"/>
  <c r="AE764" i="13"/>
  <c r="AE765" i="13"/>
  <c r="AE766" i="13"/>
  <c r="AF766" i="13" s="1"/>
  <c r="AE767" i="13"/>
  <c r="AE768" i="13"/>
  <c r="AE769" i="13"/>
  <c r="AE770" i="13"/>
  <c r="AF770" i="13" s="1"/>
  <c r="AE771" i="13"/>
  <c r="AE772" i="13"/>
  <c r="AE773" i="13"/>
  <c r="AE774" i="13"/>
  <c r="AF774" i="13" s="1"/>
  <c r="AE775" i="13"/>
  <c r="AE776" i="13"/>
  <c r="AE777" i="13"/>
  <c r="AE778" i="13"/>
  <c r="AF778" i="13" s="1"/>
  <c r="AE779" i="13"/>
  <c r="AE780" i="13"/>
  <c r="AE781" i="13"/>
  <c r="AE782" i="13"/>
  <c r="AF782" i="13" s="1"/>
  <c r="AE783" i="13"/>
  <c r="AE784" i="13"/>
  <c r="AE785" i="13"/>
  <c r="AE786" i="13"/>
  <c r="AF786" i="13" s="1"/>
  <c r="AE787" i="13"/>
  <c r="AE788" i="13"/>
  <c r="AE789" i="13"/>
  <c r="AE790" i="13"/>
  <c r="AF790" i="13" s="1"/>
  <c r="AE791" i="13"/>
  <c r="AE792" i="13"/>
  <c r="AE793" i="13"/>
  <c r="AE794" i="13"/>
  <c r="AF794" i="13" s="1"/>
  <c r="AE795" i="13"/>
  <c r="AE796" i="13"/>
  <c r="AE797" i="13"/>
  <c r="AE798" i="13"/>
  <c r="AF798" i="13" s="1"/>
  <c r="AE799" i="13"/>
  <c r="AE800" i="13"/>
  <c r="AE801" i="13"/>
  <c r="AE802" i="13"/>
  <c r="AF802" i="13" s="1"/>
  <c r="AE803" i="13"/>
  <c r="AE804" i="13"/>
  <c r="AE805" i="13"/>
  <c r="AE806" i="13"/>
  <c r="AF806" i="13" s="1"/>
  <c r="AE807" i="13"/>
  <c r="AE808" i="13"/>
  <c r="AE809" i="13"/>
  <c r="AE810" i="13"/>
  <c r="AF810" i="13" s="1"/>
  <c r="AE811" i="13"/>
  <c r="AE812" i="13"/>
  <c r="AE813" i="13"/>
  <c r="AE814" i="13"/>
  <c r="AF814" i="13" s="1"/>
  <c r="AE815" i="13"/>
  <c r="AE816" i="13"/>
  <c r="AE817" i="13"/>
  <c r="AE818" i="13"/>
  <c r="AF818" i="13" s="1"/>
  <c r="AE819" i="13"/>
  <c r="AE820" i="13"/>
  <c r="AE821" i="13"/>
  <c r="AE822" i="13"/>
  <c r="AF822" i="13" s="1"/>
  <c r="AE823" i="13"/>
  <c r="AE824" i="13"/>
  <c r="AE825" i="13"/>
  <c r="AE826" i="13"/>
  <c r="AF826" i="13" s="1"/>
  <c r="AE827" i="13"/>
  <c r="AE828" i="13"/>
  <c r="AE829" i="13"/>
  <c r="AE830" i="13"/>
  <c r="AF830" i="13" s="1"/>
  <c r="AE831" i="13"/>
  <c r="AE832" i="13"/>
  <c r="AE833" i="13"/>
  <c r="AE834" i="13"/>
  <c r="AF834" i="13" s="1"/>
  <c r="AE835" i="13"/>
  <c r="AE836" i="13"/>
  <c r="AE837" i="13"/>
  <c r="AE838" i="13"/>
  <c r="AF838" i="13" s="1"/>
  <c r="AE839" i="13"/>
  <c r="AE840" i="13"/>
  <c r="AE841" i="13"/>
  <c r="AE842" i="13"/>
  <c r="AF842" i="13" s="1"/>
  <c r="AE843" i="13"/>
  <c r="AE844" i="13"/>
  <c r="AE845" i="13"/>
  <c r="AE846" i="13"/>
  <c r="AF846" i="13" s="1"/>
  <c r="AE847" i="13"/>
  <c r="AE848" i="13"/>
  <c r="AE849" i="13"/>
  <c r="AE850" i="13"/>
  <c r="AF850" i="13" s="1"/>
  <c r="AE851" i="13"/>
  <c r="AE852" i="13"/>
  <c r="AE853" i="13"/>
  <c r="AE854" i="13"/>
  <c r="AF854" i="13" s="1"/>
  <c r="AE855" i="13"/>
  <c r="AE856" i="13"/>
  <c r="AE857" i="13"/>
  <c r="AE858" i="13"/>
  <c r="AF858" i="13" s="1"/>
  <c r="AE859" i="13"/>
  <c r="AE860" i="13"/>
  <c r="AE861" i="13"/>
  <c r="AE862" i="13"/>
  <c r="AF862" i="13" s="1"/>
  <c r="AE863" i="13"/>
  <c r="AE864" i="13"/>
  <c r="AE865" i="13"/>
  <c r="AE866" i="13"/>
  <c r="AF866" i="13" s="1"/>
  <c r="AE867" i="13"/>
  <c r="AE868" i="13"/>
  <c r="AE869" i="13"/>
  <c r="AE870" i="13"/>
  <c r="AF870" i="13" s="1"/>
  <c r="AE871" i="13"/>
  <c r="AE872" i="13"/>
  <c r="AE873" i="13"/>
  <c r="AE874" i="13"/>
  <c r="AF874" i="13" s="1"/>
  <c r="AE875" i="13"/>
  <c r="AE876" i="13"/>
  <c r="AE877" i="13"/>
  <c r="AE878" i="13"/>
  <c r="AF878" i="13" s="1"/>
  <c r="AE879" i="13"/>
  <c r="AE880" i="13"/>
  <c r="AE881" i="13"/>
  <c r="AE882" i="13"/>
  <c r="AF882" i="13" s="1"/>
  <c r="AE883" i="13"/>
  <c r="AE884" i="13"/>
  <c r="AE885" i="13"/>
  <c r="AE886" i="13"/>
  <c r="AF886" i="13" s="1"/>
  <c r="AE887" i="13"/>
  <c r="AE888" i="13"/>
  <c r="AE889" i="13"/>
  <c r="AE890" i="13"/>
  <c r="AF890" i="13" s="1"/>
  <c r="AE891" i="13"/>
  <c r="AE892" i="13"/>
  <c r="AE893" i="13"/>
  <c r="AE894" i="13"/>
  <c r="AF894" i="13" s="1"/>
  <c r="AE895" i="13"/>
  <c r="AE896" i="13"/>
  <c r="AE897" i="13"/>
  <c r="AE898" i="13"/>
  <c r="AF898" i="13" s="1"/>
  <c r="AE899" i="13"/>
  <c r="AE900" i="13"/>
  <c r="AE901" i="13"/>
  <c r="AE902" i="13"/>
  <c r="AF902" i="13" s="1"/>
  <c r="AE903" i="13"/>
  <c r="AE904" i="13"/>
  <c r="AE905" i="13"/>
  <c r="AE906" i="13"/>
  <c r="AF906" i="13" s="1"/>
  <c r="AE907" i="13"/>
  <c r="AE908" i="13"/>
  <c r="AE909" i="13"/>
  <c r="AE910" i="13"/>
  <c r="AF910" i="13" s="1"/>
  <c r="AE911" i="13"/>
  <c r="AE912" i="13"/>
  <c r="AE913" i="13"/>
  <c r="AE914" i="13"/>
  <c r="AF914" i="13" s="1"/>
  <c r="AE915" i="13"/>
  <c r="AE916" i="13"/>
  <c r="AE917" i="13"/>
  <c r="AE918" i="13"/>
  <c r="AF918" i="13" s="1"/>
  <c r="AE919" i="13"/>
  <c r="AE920" i="13"/>
  <c r="AE921" i="13"/>
  <c r="AE922" i="13"/>
  <c r="AF922" i="13" s="1"/>
  <c r="AE923" i="13"/>
  <c r="AE924" i="13"/>
  <c r="AE925" i="13"/>
  <c r="AE926" i="13"/>
  <c r="AF926" i="13" s="1"/>
  <c r="AE927" i="13"/>
  <c r="AE928" i="13"/>
  <c r="AE929" i="13"/>
  <c r="AE930" i="13"/>
  <c r="AF930" i="13" s="1"/>
  <c r="AE931" i="13"/>
  <c r="AE932" i="13"/>
  <c r="AE933" i="13"/>
  <c r="AE934" i="13"/>
  <c r="AF934" i="13" s="1"/>
  <c r="AE935" i="13"/>
  <c r="AE936" i="13"/>
  <c r="AE937" i="13"/>
  <c r="AE938" i="13"/>
  <c r="AF938" i="13" s="1"/>
  <c r="AE939" i="13"/>
  <c r="AE940" i="13"/>
  <c r="AE941" i="13"/>
  <c r="AE942" i="13"/>
  <c r="AF942" i="13" s="1"/>
  <c r="AE943" i="13"/>
  <c r="AE944" i="13"/>
  <c r="AE945" i="13"/>
  <c r="AE946" i="13"/>
  <c r="AF946" i="13" s="1"/>
  <c r="AE947" i="13"/>
  <c r="AE948" i="13"/>
  <c r="AE949" i="13"/>
  <c r="AE950" i="13"/>
  <c r="AF950" i="13" s="1"/>
  <c r="AE951" i="13"/>
  <c r="AE952" i="13"/>
  <c r="AE953" i="13"/>
  <c r="AE954" i="13"/>
  <c r="AF954" i="13" s="1"/>
  <c r="AE955" i="13"/>
  <c r="AE956" i="13"/>
  <c r="AE957" i="13"/>
  <c r="AE958" i="13"/>
  <c r="AF958" i="13" s="1"/>
  <c r="AE959" i="13"/>
  <c r="AE960" i="13"/>
  <c r="AE961" i="13"/>
  <c r="AE962" i="13"/>
  <c r="AF962" i="13" s="1"/>
  <c r="AE963" i="13"/>
  <c r="AE964" i="13"/>
  <c r="AE965" i="13"/>
  <c r="AE966" i="13"/>
  <c r="AF966" i="13" s="1"/>
  <c r="AE967" i="13"/>
  <c r="AE968" i="13"/>
  <c r="AE969" i="13"/>
  <c r="AE970" i="13"/>
  <c r="AF970" i="13" s="1"/>
  <c r="AE971" i="13"/>
  <c r="AE972" i="13"/>
  <c r="AE973" i="13"/>
  <c r="AE974" i="13"/>
  <c r="AF974" i="13" s="1"/>
  <c r="AE975" i="13"/>
  <c r="AE976" i="13"/>
  <c r="AE977" i="13"/>
  <c r="AE978" i="13"/>
  <c r="AF978" i="13" s="1"/>
  <c r="AE979" i="13"/>
  <c r="AE980" i="13"/>
  <c r="AE981" i="13"/>
  <c r="AE982" i="13"/>
  <c r="AF982" i="13" s="1"/>
  <c r="AE983" i="13"/>
  <c r="AE984" i="13"/>
  <c r="AE985" i="13"/>
  <c r="AE986" i="13"/>
  <c r="AF986" i="13" s="1"/>
  <c r="AE987" i="13"/>
  <c r="AE988" i="13"/>
  <c r="AE989" i="13"/>
  <c r="AE990" i="13"/>
  <c r="AF990" i="13" s="1"/>
  <c r="AE991" i="13"/>
  <c r="AE992" i="13"/>
  <c r="AE993" i="13"/>
  <c r="AE994" i="13"/>
  <c r="AF994" i="13" s="1"/>
  <c r="AE995" i="13"/>
  <c r="AE996" i="13"/>
  <c r="AE997" i="13"/>
  <c r="AE998" i="13"/>
  <c r="AF998" i="13" s="1"/>
  <c r="AE999" i="13"/>
  <c r="AE1000" i="13"/>
  <c r="AE1001" i="13"/>
  <c r="AE1002" i="13"/>
  <c r="AF1002" i="13" s="1"/>
  <c r="AE1003" i="13"/>
  <c r="AE1004" i="13"/>
  <c r="AE1005" i="13"/>
  <c r="AE1006" i="13"/>
  <c r="AF1006" i="13" s="1"/>
  <c r="AE1007" i="13"/>
  <c r="AE1008" i="13"/>
  <c r="AE1009" i="13"/>
  <c r="AE1010" i="13"/>
  <c r="AF1010" i="13" s="1"/>
  <c r="AE1011" i="13"/>
  <c r="AE1012" i="13"/>
  <c r="AE1013" i="13"/>
  <c r="AE1014" i="13"/>
  <c r="AF1014" i="13" s="1"/>
  <c r="AE1015" i="13"/>
  <c r="AE1016" i="13"/>
  <c r="AE1017" i="13"/>
  <c r="AE1018" i="13"/>
  <c r="AF1018" i="13" s="1"/>
  <c r="AE1019" i="13"/>
  <c r="AE1020" i="13"/>
  <c r="AE1021" i="13"/>
  <c r="AE1022" i="13"/>
  <c r="AF1022" i="13" s="1"/>
  <c r="AE1023" i="13"/>
  <c r="AE1024" i="13"/>
  <c r="AE1025" i="13"/>
  <c r="AE1026" i="13"/>
  <c r="AF1026" i="13" s="1"/>
  <c r="AE1027" i="13"/>
  <c r="AE1028" i="13"/>
  <c r="AE1029" i="13"/>
  <c r="AE1030" i="13"/>
  <c r="AF1030" i="13" s="1"/>
  <c r="AE1031" i="13"/>
  <c r="AE1032" i="13"/>
  <c r="AE1033" i="13"/>
  <c r="AE1034" i="13"/>
  <c r="AF1034" i="13" s="1"/>
  <c r="AE1035" i="13"/>
  <c r="AE1036" i="13"/>
  <c r="AE1037" i="13"/>
  <c r="AE1038" i="13"/>
  <c r="AF1038" i="13" s="1"/>
  <c r="AE1039" i="13"/>
  <c r="AE1040" i="13"/>
  <c r="AE1041" i="13"/>
  <c r="AE1042" i="13"/>
  <c r="AF1042" i="13" s="1"/>
  <c r="AE1043" i="13"/>
  <c r="AE1044" i="13"/>
  <c r="AE1045" i="13"/>
  <c r="AE1046" i="13"/>
  <c r="AF1046" i="13" s="1"/>
  <c r="AE1047" i="13"/>
  <c r="AE1048" i="13"/>
  <c r="AE1049" i="13"/>
  <c r="AE1050" i="13"/>
  <c r="AF1050" i="13" s="1"/>
  <c r="AE1051" i="13"/>
  <c r="AE1052" i="13"/>
  <c r="AE1053" i="13"/>
  <c r="AE1054" i="13"/>
  <c r="AF1054" i="13" s="1"/>
  <c r="AE1055" i="13"/>
  <c r="AE1056" i="13"/>
  <c r="AE1057" i="13"/>
  <c r="AE1058" i="13"/>
  <c r="AF1058" i="13" s="1"/>
  <c r="AE1059" i="13"/>
  <c r="AE1060" i="13"/>
  <c r="AE1061" i="13"/>
  <c r="AE1062" i="13"/>
  <c r="AF1062" i="13" s="1"/>
  <c r="AE1063" i="13"/>
  <c r="AE1064" i="13"/>
  <c r="AE1065" i="13"/>
  <c r="AE1066" i="13"/>
  <c r="AF1066" i="13" s="1"/>
  <c r="AE1067" i="13"/>
  <c r="AE1068" i="13"/>
  <c r="AE1069" i="13"/>
  <c r="AE1070" i="13"/>
  <c r="AF1070" i="13" s="1"/>
  <c r="AE1071" i="13"/>
  <c r="AE1072" i="13"/>
  <c r="AE1073" i="13"/>
  <c r="AE1074" i="13"/>
  <c r="AF1074" i="13" s="1"/>
  <c r="AE1075" i="13"/>
  <c r="AE1076" i="13"/>
  <c r="AE1077" i="13"/>
  <c r="AE1078" i="13"/>
  <c r="AF1078" i="13" s="1"/>
  <c r="AE1079" i="13"/>
  <c r="AE1080" i="13"/>
  <c r="AE1081" i="13"/>
  <c r="AE1082" i="13"/>
  <c r="AF1082" i="13" s="1"/>
  <c r="AE1083" i="13"/>
  <c r="AE1084" i="13"/>
  <c r="AE1085" i="13"/>
  <c r="AE1086" i="13"/>
  <c r="AF1086" i="13" s="1"/>
  <c r="AE1087" i="13"/>
  <c r="AE1088" i="13"/>
  <c r="AE1089" i="13"/>
  <c r="AE1090" i="13"/>
  <c r="AF1090" i="13" s="1"/>
  <c r="AE1091" i="13"/>
  <c r="AE1092" i="13"/>
  <c r="AE1093" i="13"/>
  <c r="AE1094" i="13"/>
  <c r="AF1094" i="13" s="1"/>
  <c r="AE1095" i="13"/>
  <c r="AE1096" i="13"/>
  <c r="AE1097" i="13"/>
  <c r="AE1098" i="13"/>
  <c r="AF1098" i="13" s="1"/>
  <c r="AE1099" i="13"/>
  <c r="AE1100" i="13"/>
  <c r="AE1101" i="13"/>
  <c r="AE1102" i="13"/>
  <c r="AF1102" i="13" s="1"/>
  <c r="AE1103" i="13"/>
  <c r="AE1104" i="13"/>
  <c r="AE1105" i="13"/>
  <c r="AE1106" i="13"/>
  <c r="AF1106" i="13" s="1"/>
  <c r="AE1107" i="13"/>
  <c r="AE1108" i="13"/>
  <c r="AE1109" i="13"/>
  <c r="AE1110" i="13"/>
  <c r="AF1110" i="13" s="1"/>
  <c r="AE1111" i="13"/>
  <c r="AE1112" i="13"/>
  <c r="AE1113" i="13"/>
  <c r="AE1114" i="13"/>
  <c r="AF1114" i="13" s="1"/>
  <c r="AE1115" i="13"/>
  <c r="AE1116" i="13"/>
  <c r="AE1117" i="13"/>
  <c r="AE1118" i="13"/>
  <c r="AF1118" i="13" s="1"/>
  <c r="AE1119" i="13"/>
  <c r="AE1120" i="13"/>
  <c r="AE1121" i="13"/>
  <c r="AE1122" i="13"/>
  <c r="AF1122" i="13" s="1"/>
  <c r="AE1123" i="13"/>
  <c r="AE1124" i="13"/>
  <c r="AE1125" i="13"/>
  <c r="AE1126" i="13"/>
  <c r="AF1126" i="13" s="1"/>
  <c r="AE1127" i="13"/>
  <c r="AE1128" i="13"/>
  <c r="AE1129" i="13"/>
  <c r="AE1130" i="13"/>
  <c r="AF1130" i="13" s="1"/>
  <c r="AE1131" i="13"/>
  <c r="AE1132" i="13"/>
  <c r="AE1133" i="13"/>
  <c r="AE1134" i="13"/>
  <c r="AF1134" i="13" s="1"/>
  <c r="AE1135" i="13"/>
  <c r="AE1136" i="13"/>
  <c r="AE1137" i="13"/>
  <c r="AE1138" i="13"/>
  <c r="AF1138" i="13" s="1"/>
  <c r="AE1139" i="13"/>
  <c r="AE1140" i="13"/>
  <c r="AE1141" i="13"/>
  <c r="AE1142" i="13"/>
  <c r="AF1142" i="13" s="1"/>
  <c r="AE1143" i="13"/>
  <c r="AE1144" i="13"/>
  <c r="AE1145" i="13"/>
  <c r="AE1146" i="13"/>
  <c r="AF1146" i="13" s="1"/>
  <c r="AE1147" i="13"/>
  <c r="AE1148" i="13"/>
  <c r="AE1149" i="13"/>
  <c r="AE1150" i="13"/>
  <c r="AF1150" i="13" s="1"/>
  <c r="AE1151" i="13"/>
  <c r="AE1152" i="13"/>
  <c r="AE1153" i="13"/>
  <c r="AE1154" i="13"/>
  <c r="AF1154" i="13" s="1"/>
  <c r="AE1155" i="13"/>
  <c r="AE1156" i="13"/>
  <c r="AE1157" i="13"/>
  <c r="AE1158" i="13"/>
  <c r="AF1158" i="13" s="1"/>
  <c r="AE1159" i="13"/>
  <c r="AE1160" i="13"/>
  <c r="AE1161" i="13"/>
  <c r="AE1162" i="13"/>
  <c r="AF1162" i="13" s="1"/>
  <c r="AE1163" i="13"/>
  <c r="AE1164" i="13"/>
  <c r="AE1165" i="13"/>
  <c r="AE1166" i="13"/>
  <c r="AF1166" i="13" s="1"/>
  <c r="AE1167" i="13"/>
  <c r="AE1168" i="13"/>
  <c r="AE1169" i="13"/>
  <c r="AE1170" i="13"/>
  <c r="AF1170" i="13" s="1"/>
  <c r="AE1171" i="13"/>
  <c r="AE1172" i="13"/>
  <c r="AE1173" i="13"/>
  <c r="AE1174" i="13"/>
  <c r="AF1174" i="13" s="1"/>
  <c r="AE1175" i="13"/>
  <c r="AE1176" i="13"/>
  <c r="AE1177" i="13"/>
  <c r="AE1178" i="13"/>
  <c r="AF1178" i="13" s="1"/>
  <c r="AE1179" i="13"/>
  <c r="AE1180" i="13"/>
  <c r="AE1181" i="13"/>
  <c r="AE1182" i="13"/>
  <c r="AF1182" i="13" s="1"/>
  <c r="AE1183" i="13"/>
  <c r="AE1184" i="13"/>
  <c r="AE1185" i="13"/>
  <c r="AE1186" i="13"/>
  <c r="AF1186" i="13" s="1"/>
  <c r="AE1187" i="13"/>
  <c r="AE1188" i="13"/>
  <c r="AE1189" i="13"/>
  <c r="AE1190" i="13"/>
  <c r="AF1190" i="13" s="1"/>
  <c r="AE1191" i="13"/>
  <c r="AE1192" i="13"/>
  <c r="AE1193" i="13"/>
  <c r="AE1194" i="13"/>
  <c r="AF1194" i="13" s="1"/>
  <c r="AE1195" i="13"/>
  <c r="AE1196" i="13"/>
  <c r="AE1197" i="13"/>
  <c r="AE1198" i="13"/>
  <c r="AF1198" i="13" s="1"/>
  <c r="AE1199" i="13"/>
  <c r="AE1200" i="13"/>
  <c r="AE1201" i="13"/>
  <c r="AE1202" i="13"/>
  <c r="AF1202" i="13" s="1"/>
  <c r="AE1203" i="13"/>
  <c r="AE1204" i="13"/>
  <c r="AE1205" i="13"/>
  <c r="AE1206" i="13"/>
  <c r="AF1206" i="13" s="1"/>
  <c r="AE1207" i="13"/>
  <c r="AE1208" i="13"/>
  <c r="AE1209" i="13"/>
  <c r="AE1210" i="13"/>
  <c r="AF1210" i="13" s="1"/>
  <c r="AE1211" i="13"/>
  <c r="AE1212" i="13"/>
  <c r="AE1213" i="13"/>
  <c r="AE1214" i="13"/>
  <c r="AF1214" i="13" s="1"/>
  <c r="AE1215" i="13"/>
  <c r="AE1216" i="13"/>
  <c r="AE1217" i="13"/>
  <c r="AE1218" i="13"/>
  <c r="AF1218" i="13" s="1"/>
  <c r="AE1219" i="13"/>
  <c r="AE1220" i="13"/>
  <c r="AE1221" i="13"/>
  <c r="AE1222" i="13"/>
  <c r="AF1222" i="13" s="1"/>
  <c r="AE1223" i="13"/>
  <c r="AE1224" i="13"/>
  <c r="AE1225" i="13"/>
  <c r="AE1226" i="13"/>
  <c r="AF1226" i="13" s="1"/>
  <c r="AE1227" i="13"/>
  <c r="AE1228" i="13"/>
  <c r="AE1229" i="13"/>
  <c r="AE1230" i="13"/>
  <c r="AF1230" i="13" s="1"/>
  <c r="AE1231" i="13"/>
  <c r="AE1232" i="13"/>
  <c r="AE1233" i="13"/>
  <c r="AE1234" i="13"/>
  <c r="AF1234" i="13" s="1"/>
  <c r="AE1235" i="13"/>
  <c r="AE1236" i="13"/>
  <c r="AE1237" i="13"/>
  <c r="AE1238" i="13"/>
  <c r="AF1238" i="13" s="1"/>
  <c r="AE1239" i="13"/>
  <c r="AE1240" i="13"/>
  <c r="AE1241" i="13"/>
  <c r="AE1242" i="13"/>
  <c r="AF1242" i="13" s="1"/>
  <c r="AE1243" i="13"/>
  <c r="AE1244" i="13"/>
  <c r="AE1245" i="13"/>
  <c r="AE1246" i="13"/>
  <c r="AF1246" i="13" s="1"/>
  <c r="AE1247" i="13"/>
  <c r="AE1248" i="13"/>
  <c r="AE1249" i="13"/>
  <c r="AE1250" i="13"/>
  <c r="AF1250" i="13" s="1"/>
  <c r="AE1251" i="13"/>
  <c r="AE1252" i="13"/>
  <c r="AE1253" i="13"/>
  <c r="AE1254" i="13"/>
  <c r="AF1254" i="13" s="1"/>
  <c r="AE1255" i="13"/>
  <c r="AE1256" i="13"/>
  <c r="AE1257" i="13"/>
  <c r="AE1258" i="13"/>
  <c r="AF1258" i="13" s="1"/>
  <c r="AE1259" i="13"/>
  <c r="AE1260" i="13"/>
  <c r="AE1261" i="13"/>
  <c r="AE1262" i="13"/>
  <c r="AF1262" i="13" s="1"/>
  <c r="AE1263" i="13"/>
  <c r="AE1264" i="13"/>
  <c r="AE1265" i="13"/>
  <c r="AE1266" i="13"/>
  <c r="AF1266" i="13" s="1"/>
  <c r="AE1267" i="13"/>
  <c r="AE1268" i="13"/>
  <c r="AE1269" i="13"/>
  <c r="AE1270" i="13"/>
  <c r="AF1270" i="13" s="1"/>
  <c r="AE1271" i="13"/>
  <c r="AE1272" i="13"/>
  <c r="AE1273" i="13"/>
  <c r="AE1274" i="13"/>
  <c r="AF1274" i="13" s="1"/>
  <c r="AE1275" i="13"/>
  <c r="AE1276" i="13"/>
  <c r="AE1277" i="13"/>
  <c r="AE1278" i="13"/>
  <c r="AF1278" i="13" s="1"/>
  <c r="AE1279" i="13"/>
  <c r="AE1280" i="13"/>
  <c r="AE1281" i="13"/>
  <c r="AE1282" i="13"/>
  <c r="AF1282" i="13" s="1"/>
  <c r="AE1283" i="13"/>
  <c r="AE1284" i="13"/>
  <c r="AE1285" i="13"/>
  <c r="AE1286" i="13"/>
  <c r="AF1286" i="13" s="1"/>
  <c r="AE1287" i="13"/>
  <c r="AE1288" i="13"/>
  <c r="AE1289" i="13"/>
  <c r="AE1290" i="13"/>
  <c r="AF1290" i="13" s="1"/>
  <c r="AE1291" i="13"/>
  <c r="AE1292" i="13"/>
  <c r="AE1293" i="13"/>
  <c r="AE1294" i="13"/>
  <c r="AF1294" i="13" s="1"/>
  <c r="AE1295" i="13"/>
  <c r="AE1296" i="13"/>
  <c r="AE1297" i="13"/>
  <c r="AE1298" i="13"/>
  <c r="AF1298" i="13" s="1"/>
  <c r="AE1299" i="13"/>
  <c r="AE1300" i="13"/>
  <c r="AE1301" i="13"/>
  <c r="AE1302" i="13"/>
  <c r="AF1302" i="13" s="1"/>
  <c r="AE1303" i="13"/>
  <c r="AE1304" i="13"/>
  <c r="AE1305" i="13"/>
  <c r="AE1306" i="13"/>
  <c r="AF1306" i="13" s="1"/>
  <c r="AE1307" i="13"/>
  <c r="AE1308" i="13"/>
  <c r="AE1309" i="13"/>
  <c r="AE1310" i="13"/>
  <c r="AF1310" i="13" s="1"/>
  <c r="AE1311" i="13"/>
  <c r="AE1312" i="13"/>
  <c r="AE1313" i="13"/>
  <c r="AE1314" i="13"/>
  <c r="AF1314" i="13" s="1"/>
  <c r="AE1315" i="13"/>
  <c r="AE1316" i="13"/>
  <c r="AE1317" i="13"/>
  <c r="AE1318" i="13"/>
  <c r="AF1318" i="13" s="1"/>
  <c r="AE1319" i="13"/>
  <c r="AE1320" i="13"/>
  <c r="AE1321" i="13"/>
  <c r="AE1322" i="13"/>
  <c r="AF1322" i="13" s="1"/>
  <c r="AE1323" i="13"/>
  <c r="AE1324" i="13"/>
  <c r="AE1325" i="13"/>
  <c r="AE1326" i="13"/>
  <c r="AF1326" i="13" s="1"/>
  <c r="AE1327" i="13"/>
  <c r="AE1328" i="13"/>
  <c r="AE1329" i="13"/>
  <c r="AE1330" i="13"/>
  <c r="AF1330" i="13" s="1"/>
  <c r="AE1331" i="13"/>
  <c r="AE1332" i="13"/>
  <c r="AE1333" i="13"/>
  <c r="AE1334" i="13"/>
  <c r="AF1334" i="13" s="1"/>
  <c r="AE1335" i="13"/>
  <c r="AE1336" i="13"/>
  <c r="AE1337" i="13"/>
  <c r="AE1338" i="13"/>
  <c r="AF1338" i="13" s="1"/>
  <c r="AE1339" i="13"/>
  <c r="AE1340" i="13"/>
  <c r="AE1341" i="13"/>
  <c r="AE1342" i="13"/>
  <c r="AF1342" i="13" s="1"/>
  <c r="AE1343" i="13"/>
  <c r="AE1344" i="13"/>
  <c r="AE1345" i="13"/>
  <c r="AE1346" i="13"/>
  <c r="AF1346" i="13" s="1"/>
  <c r="AE1347" i="13"/>
  <c r="AE1348" i="13"/>
  <c r="AE1349" i="13"/>
  <c r="AE1350" i="13"/>
  <c r="AF1350" i="13" s="1"/>
  <c r="AE1351" i="13"/>
  <c r="AE1352" i="13"/>
  <c r="AE1353" i="13"/>
  <c r="AE1354" i="13"/>
  <c r="AF1354" i="13" s="1"/>
  <c r="AE1355" i="13"/>
  <c r="AE1356" i="13"/>
  <c r="AE1357" i="13"/>
  <c r="AE1358" i="13"/>
  <c r="AF1358" i="13" s="1"/>
  <c r="AE1359" i="13"/>
  <c r="AE1360" i="13"/>
  <c r="AE1361" i="13"/>
  <c r="AE1362" i="13"/>
  <c r="AF1362" i="13" s="1"/>
  <c r="AE1363" i="13"/>
  <c r="AE1364" i="13"/>
  <c r="AE1365" i="13"/>
  <c r="AE1366" i="13"/>
  <c r="AF1366" i="13" s="1"/>
  <c r="AE1367" i="13"/>
  <c r="AE1368" i="13"/>
  <c r="AE1369" i="13"/>
  <c r="AE1370" i="13"/>
  <c r="AF1370" i="13" s="1"/>
  <c r="AE1371" i="13"/>
  <c r="AE1372" i="13"/>
  <c r="AE1373" i="13"/>
  <c r="AE1374" i="13"/>
  <c r="AF1374" i="13" s="1"/>
  <c r="AE1375" i="13"/>
  <c r="AE1376" i="13"/>
  <c r="AE1377" i="13"/>
  <c r="AE1378" i="13"/>
  <c r="AF1378" i="13" s="1"/>
  <c r="AE1379" i="13"/>
  <c r="AE1380" i="13"/>
  <c r="AE1381" i="13"/>
  <c r="AE1382" i="13"/>
  <c r="AF1382" i="13" s="1"/>
  <c r="AE1383" i="13"/>
  <c r="AE1384" i="13"/>
  <c r="AE1385" i="13"/>
  <c r="AE1386" i="13"/>
  <c r="AF1386" i="13" s="1"/>
  <c r="AE1387" i="13"/>
  <c r="AE1388" i="13"/>
  <c r="AE1389" i="13"/>
  <c r="AE1390" i="13"/>
  <c r="AF1390" i="13" s="1"/>
  <c r="AE1391" i="13"/>
  <c r="AE1392" i="13"/>
  <c r="AE1393" i="13"/>
  <c r="AE1394" i="13"/>
  <c r="AF1394" i="13" s="1"/>
  <c r="AE1395" i="13"/>
  <c r="AE1396" i="13"/>
  <c r="AE1397" i="13"/>
  <c r="AE1398" i="13"/>
  <c r="AF1398" i="13" s="1"/>
  <c r="AE1399" i="13"/>
  <c r="AE1400" i="13"/>
  <c r="AE1401" i="13"/>
  <c r="AE1402" i="13"/>
  <c r="AF1402" i="13" s="1"/>
  <c r="AE1403" i="13"/>
  <c r="AE1404" i="13"/>
  <c r="AE1405" i="13"/>
  <c r="AE1406" i="13"/>
  <c r="AF1406" i="13" s="1"/>
  <c r="AE1407" i="13"/>
  <c r="AE1408" i="13"/>
  <c r="AE1409" i="13"/>
  <c r="AE1410" i="13"/>
  <c r="AF1410" i="13" s="1"/>
  <c r="AE1411" i="13"/>
  <c r="AE1412" i="13"/>
  <c r="AE1413" i="13"/>
  <c r="AE1414" i="13"/>
  <c r="AF1414" i="13" s="1"/>
  <c r="AE1415" i="13"/>
  <c r="AE1416" i="13"/>
  <c r="AE1417" i="13"/>
  <c r="AE1418" i="13"/>
  <c r="AF1418" i="13" s="1"/>
  <c r="AE1419" i="13"/>
  <c r="AE1420" i="13"/>
  <c r="AE1421" i="13"/>
  <c r="AE1422" i="13"/>
  <c r="AF1422" i="13" s="1"/>
  <c r="AE1423" i="13"/>
  <c r="AE1424" i="13"/>
  <c r="AE1425" i="13"/>
  <c r="AE1426" i="13"/>
  <c r="AF1426" i="13" s="1"/>
  <c r="AE1427" i="13"/>
  <c r="AE1428" i="13"/>
  <c r="AE1429" i="13"/>
  <c r="AE1430" i="13"/>
  <c r="AF1430" i="13" s="1"/>
  <c r="AE1431" i="13"/>
  <c r="AE1432" i="13"/>
  <c r="AE1433" i="13"/>
  <c r="AE1434" i="13"/>
  <c r="AF1434" i="13" s="1"/>
  <c r="AE1435" i="13"/>
  <c r="AE1436" i="13"/>
  <c r="AE1437" i="13"/>
  <c r="AE1438" i="13"/>
  <c r="AF1438" i="13" s="1"/>
  <c r="AE1439" i="13"/>
  <c r="AE1440" i="13"/>
  <c r="AE1441" i="13"/>
  <c r="AE1442" i="13"/>
  <c r="AF1442" i="13" s="1"/>
  <c r="AE1443" i="13"/>
  <c r="AE1444" i="13"/>
  <c r="AE1445" i="13"/>
  <c r="AE1446" i="13"/>
  <c r="AF1446" i="13" s="1"/>
  <c r="AE1447" i="13"/>
  <c r="AE1448" i="13"/>
  <c r="AE1449" i="13"/>
  <c r="AE1450" i="13"/>
  <c r="AF1450" i="13" s="1"/>
  <c r="AE1451" i="13"/>
  <c r="AE1452" i="13"/>
  <c r="AE1453" i="13"/>
  <c r="AE1454" i="13"/>
  <c r="AF1454" i="13" s="1"/>
  <c r="AE1455" i="13"/>
  <c r="AE1456" i="13"/>
  <c r="AE1457" i="13"/>
  <c r="AE1458" i="13"/>
  <c r="AF1458" i="13" s="1"/>
  <c r="AE1459" i="13"/>
  <c r="AE1460" i="13"/>
  <c r="AE1461" i="13"/>
  <c r="AE1462" i="13"/>
  <c r="AF1462" i="13" s="1"/>
  <c r="AE1463" i="13"/>
  <c r="AE1464" i="13"/>
  <c r="AE1465" i="13"/>
  <c r="AE1466" i="13"/>
  <c r="AF1466" i="13" s="1"/>
  <c r="AE1467" i="13"/>
  <c r="AE1468" i="13"/>
  <c r="AE1469" i="13"/>
  <c r="AE1470" i="13"/>
  <c r="AF1470" i="13" s="1"/>
  <c r="AE1471" i="13"/>
  <c r="AE1472" i="13"/>
  <c r="AE1473" i="13"/>
  <c r="AE1474" i="13"/>
  <c r="AF1474" i="13" s="1"/>
  <c r="AE1475" i="13"/>
  <c r="AE1476" i="13"/>
  <c r="AE1477" i="13"/>
  <c r="AE1478" i="13"/>
  <c r="AF1478" i="13" s="1"/>
  <c r="AE1479" i="13"/>
  <c r="AE1480" i="13"/>
  <c r="AE1481" i="13"/>
  <c r="AE1482" i="13"/>
  <c r="AF1482" i="13" s="1"/>
  <c r="AE1483" i="13"/>
  <c r="AE1484" i="13"/>
  <c r="AE1485" i="13"/>
  <c r="AE1486" i="13"/>
  <c r="AF1486" i="13" s="1"/>
  <c r="AE1487" i="13"/>
  <c r="AE1488" i="13"/>
  <c r="AE1489" i="13"/>
  <c r="AE1490" i="13"/>
  <c r="AF1490" i="13" s="1"/>
  <c r="AE1491" i="13"/>
  <c r="AE1492" i="13"/>
  <c r="AE1493" i="13"/>
  <c r="AE1494" i="13"/>
  <c r="AF1494" i="13" s="1"/>
  <c r="AE1495" i="13"/>
  <c r="AE1496" i="13"/>
  <c r="AE1497" i="13"/>
  <c r="AE1498" i="13"/>
  <c r="AF1498" i="13" s="1"/>
  <c r="AE1499" i="13"/>
  <c r="AE1500" i="13"/>
  <c r="AE1501" i="13"/>
  <c r="AE1502" i="13"/>
  <c r="AF1502" i="13" s="1"/>
  <c r="AE1503" i="13"/>
  <c r="AE1504" i="13"/>
  <c r="AE1505" i="13"/>
  <c r="AE1506" i="13"/>
  <c r="AF1506" i="13" s="1"/>
  <c r="AE1507" i="13"/>
  <c r="AE1508" i="13"/>
  <c r="AE1509" i="13"/>
  <c r="AE1510" i="13"/>
  <c r="AF1510" i="13" s="1"/>
  <c r="AE1511" i="13"/>
  <c r="AE1512" i="13"/>
  <c r="AE1513" i="13"/>
  <c r="AE1514" i="13"/>
  <c r="AF1514" i="13" s="1"/>
  <c r="AE1515" i="13"/>
  <c r="AE1516" i="13"/>
  <c r="AE1517" i="13"/>
  <c r="AE1518" i="13"/>
  <c r="AF1518" i="13" s="1"/>
  <c r="AE1519" i="13"/>
  <c r="AE1520" i="13"/>
  <c r="AE1521" i="13"/>
  <c r="AE1522" i="13"/>
  <c r="AF1522" i="13" s="1"/>
  <c r="AE1523" i="13"/>
  <c r="AE1524" i="13"/>
  <c r="AE1525" i="13"/>
  <c r="AE1526" i="13"/>
  <c r="AF1526" i="13" s="1"/>
  <c r="AE1527" i="13"/>
  <c r="AE1528" i="13"/>
  <c r="AE1529" i="13"/>
  <c r="AE1530" i="13"/>
  <c r="AF1530" i="13" s="1"/>
  <c r="AE1531" i="13"/>
  <c r="AE1532" i="13"/>
  <c r="AE1533" i="13"/>
  <c r="AE1534" i="13"/>
  <c r="AF1534" i="13" s="1"/>
  <c r="AE1535" i="13"/>
  <c r="AE1536" i="13"/>
  <c r="AE1537" i="13"/>
  <c r="AE1538" i="13"/>
  <c r="AF1538" i="13" s="1"/>
  <c r="AE1539" i="13"/>
  <c r="AE1540" i="13"/>
  <c r="AE1541" i="13"/>
  <c r="AE1542" i="13"/>
  <c r="AF1542" i="13" s="1"/>
  <c r="AE1543" i="13"/>
  <c r="AE1544" i="13"/>
  <c r="AE1545" i="13"/>
  <c r="AE1546" i="13"/>
  <c r="AF1546" i="13" s="1"/>
  <c r="AE1547" i="13"/>
  <c r="AE1548" i="13"/>
  <c r="AE1549" i="13"/>
  <c r="AE1550" i="13"/>
  <c r="AF1550" i="13" s="1"/>
  <c r="AE1551" i="13"/>
  <c r="AE1552" i="13"/>
  <c r="AE1553" i="13"/>
  <c r="AE1554" i="13"/>
  <c r="AF1554" i="13" s="1"/>
  <c r="AE1555" i="13"/>
  <c r="AE1556" i="13"/>
  <c r="AE1557" i="13"/>
  <c r="AE1558" i="13"/>
  <c r="AF1558" i="13" s="1"/>
  <c r="AE1559" i="13"/>
  <c r="AE1560" i="13"/>
  <c r="AE1561" i="13"/>
  <c r="AE1562" i="13"/>
  <c r="AF1562" i="13" s="1"/>
  <c r="AE1563" i="13"/>
  <c r="AE1564" i="13"/>
  <c r="AE1565" i="13"/>
  <c r="AE1566" i="13"/>
  <c r="AF1566" i="13" s="1"/>
  <c r="AE1567" i="13"/>
  <c r="AE1568" i="13"/>
  <c r="AE1569" i="13"/>
  <c r="AE1570" i="13"/>
  <c r="AF1570" i="13" s="1"/>
  <c r="AE1571" i="13"/>
  <c r="AE1572" i="13"/>
  <c r="AE1573" i="13"/>
  <c r="AE1574" i="13"/>
  <c r="AF1574" i="13" s="1"/>
  <c r="AE1575" i="13"/>
  <c r="AE1576" i="13"/>
  <c r="AE1577" i="13"/>
  <c r="AE1578" i="13"/>
  <c r="AF1578" i="13" s="1"/>
  <c r="AE1579" i="13"/>
  <c r="AE1580" i="13"/>
  <c r="AE1581" i="13"/>
  <c r="AE1582" i="13"/>
  <c r="AF1582" i="13" s="1"/>
  <c r="AE1583" i="13"/>
  <c r="AE1584" i="13"/>
  <c r="AE1585" i="13"/>
  <c r="AE1586" i="13"/>
  <c r="AF1586" i="13" s="1"/>
  <c r="AE1587" i="13"/>
  <c r="AE1588" i="13"/>
  <c r="AE1589" i="13"/>
  <c r="AE1590" i="13"/>
  <c r="AF1590" i="13" s="1"/>
  <c r="AE1591" i="13"/>
  <c r="AE1592" i="13"/>
  <c r="AE1593" i="13"/>
  <c r="AE1594" i="13"/>
  <c r="AF1594" i="13" s="1"/>
  <c r="AE1595" i="13"/>
  <c r="AE1596" i="13"/>
  <c r="AE1597" i="13"/>
  <c r="AE1598" i="13"/>
  <c r="AF1598" i="13" s="1"/>
  <c r="AE1599" i="13"/>
  <c r="AE1600" i="13"/>
  <c r="AE1601" i="13"/>
  <c r="AE1602" i="13"/>
  <c r="AF1602" i="13" s="1"/>
  <c r="AE1603" i="13"/>
  <c r="AE1604" i="13"/>
  <c r="AE1605" i="13"/>
  <c r="AE1606" i="13"/>
  <c r="AF1606" i="13" s="1"/>
  <c r="AE1607" i="13"/>
  <c r="AE1608" i="13"/>
  <c r="AE1609" i="13"/>
  <c r="AE1610" i="13"/>
  <c r="AF1610" i="13" s="1"/>
  <c r="AE1611" i="13"/>
  <c r="AE1612" i="13"/>
  <c r="AE1613" i="13"/>
  <c r="AE1614" i="13"/>
  <c r="AF1614" i="13" s="1"/>
  <c r="AE1615" i="13"/>
  <c r="AE1616" i="13"/>
  <c r="AE1617" i="13"/>
  <c r="AE1618" i="13"/>
  <c r="AF1618" i="13" s="1"/>
  <c r="AE1619" i="13"/>
  <c r="AE1620" i="13"/>
  <c r="AE1621" i="13"/>
  <c r="AE1622" i="13"/>
  <c r="AF1622" i="13" s="1"/>
  <c r="AE1623" i="13"/>
  <c r="AE1624" i="13"/>
  <c r="AE1625" i="13"/>
  <c r="AE1626" i="13"/>
  <c r="AF1626" i="13" s="1"/>
  <c r="AE1627" i="13"/>
  <c r="AE1628" i="13"/>
  <c r="AE1629" i="13"/>
  <c r="AE1630" i="13"/>
  <c r="AF1630" i="13" s="1"/>
  <c r="AE1631" i="13"/>
  <c r="AE1632" i="13"/>
  <c r="AE1633" i="13"/>
  <c r="AE1634" i="13"/>
  <c r="AF1634" i="13" s="1"/>
  <c r="AE1635" i="13"/>
  <c r="AE1636" i="13"/>
  <c r="AE1637" i="13"/>
  <c r="AE1638" i="13"/>
  <c r="AF1638" i="13" s="1"/>
  <c r="AE1639" i="13"/>
  <c r="AE1640" i="13"/>
  <c r="AE1641" i="13"/>
  <c r="AE1642" i="13"/>
  <c r="AF1642" i="13" s="1"/>
  <c r="AE1643" i="13"/>
  <c r="AE1644" i="13"/>
  <c r="AE1645" i="13"/>
  <c r="AE1646" i="13"/>
  <c r="AF1646" i="13" s="1"/>
  <c r="AE1647" i="13"/>
  <c r="AE1648" i="13"/>
  <c r="AE1649" i="13"/>
  <c r="AE1650" i="13"/>
  <c r="AF1650" i="13" s="1"/>
  <c r="AE1651" i="13"/>
  <c r="AE1652" i="13"/>
  <c r="AE1653" i="13"/>
  <c r="AE1654" i="13"/>
  <c r="AF1654" i="13" s="1"/>
  <c r="AE1655" i="13"/>
  <c r="AE1656" i="13"/>
  <c r="AE1657" i="13"/>
  <c r="AE1658" i="13"/>
  <c r="AF1658" i="13" s="1"/>
  <c r="AE1659" i="13"/>
  <c r="AE1660" i="13"/>
  <c r="AE1661" i="13"/>
  <c r="AE1662" i="13"/>
  <c r="AF1662" i="13" s="1"/>
  <c r="AE1663" i="13"/>
  <c r="AE1664" i="13"/>
  <c r="AE1665" i="13"/>
  <c r="AE1666" i="13"/>
  <c r="AF1666" i="13" s="1"/>
  <c r="AE1667" i="13"/>
  <c r="AE1668" i="13"/>
  <c r="AE1669" i="13"/>
  <c r="AE1670" i="13"/>
  <c r="AF1670" i="13" s="1"/>
  <c r="AE1671" i="13"/>
  <c r="AE1672" i="13"/>
  <c r="AE1673" i="13"/>
  <c r="AE1674" i="13"/>
  <c r="AF1674" i="13" s="1"/>
  <c r="AE1675" i="13"/>
  <c r="AE1676" i="13"/>
  <c r="AE1677" i="13"/>
  <c r="AE1678" i="13"/>
  <c r="AF1678" i="13" s="1"/>
  <c r="AE1679" i="13"/>
  <c r="AE1680" i="13"/>
  <c r="AE1681" i="13"/>
  <c r="AE1682" i="13"/>
  <c r="AF1682" i="13" s="1"/>
  <c r="AE1683" i="13"/>
  <c r="AE1684" i="13"/>
  <c r="AE1685" i="13"/>
  <c r="AE1686" i="13"/>
  <c r="AF1686" i="13" s="1"/>
  <c r="AE1687" i="13"/>
  <c r="AE1688" i="13"/>
  <c r="AE1689" i="13"/>
  <c r="AE1690" i="13"/>
  <c r="AF1690" i="13" s="1"/>
  <c r="AE1691" i="13"/>
  <c r="AE1692" i="13"/>
  <c r="AE1693" i="13"/>
  <c r="AE1694" i="13"/>
  <c r="AF1694" i="13" s="1"/>
  <c r="AE1695" i="13"/>
  <c r="AE1696" i="13"/>
  <c r="AE1697" i="13"/>
  <c r="AE1698" i="13"/>
  <c r="AF1698" i="13" s="1"/>
  <c r="AE1699" i="13"/>
  <c r="AE1700" i="13"/>
  <c r="AE1701" i="13"/>
  <c r="AE1702" i="13"/>
  <c r="AF1702" i="13" s="1"/>
  <c r="AE1703" i="13"/>
  <c r="AE1704" i="13"/>
  <c r="AE1705" i="13"/>
  <c r="AE1706" i="13"/>
  <c r="AF1706" i="13" s="1"/>
  <c r="AE1707" i="13"/>
  <c r="AE1708" i="13"/>
  <c r="AE1709" i="13"/>
  <c r="AE1710" i="13"/>
  <c r="AF1710" i="13" s="1"/>
  <c r="AE1711" i="13"/>
  <c r="AE1712" i="13"/>
  <c r="AE1713" i="13"/>
  <c r="AE1714" i="13"/>
  <c r="AF1714" i="13" s="1"/>
  <c r="AE1715" i="13"/>
  <c r="AE1716" i="13"/>
  <c r="AE1717" i="13"/>
  <c r="AE1718" i="13"/>
  <c r="AF1718" i="13" s="1"/>
  <c r="AE1719" i="13"/>
  <c r="AE1720" i="13"/>
  <c r="AE1721" i="13"/>
  <c r="AE1722" i="13"/>
  <c r="AF1722" i="13" s="1"/>
  <c r="AE1723" i="13"/>
  <c r="AE1724" i="13"/>
  <c r="AE1725" i="13"/>
  <c r="AE1726" i="13"/>
  <c r="AF1726" i="13" s="1"/>
  <c r="AE1727" i="13"/>
  <c r="AE1728" i="13"/>
  <c r="AE1729" i="13"/>
  <c r="AE1730" i="13"/>
  <c r="AF1730" i="13" s="1"/>
  <c r="AE1731" i="13"/>
  <c r="AE1732" i="13"/>
  <c r="AE1733" i="13"/>
  <c r="AE1734" i="13"/>
  <c r="AF1734" i="13" s="1"/>
  <c r="AE1735" i="13"/>
  <c r="AE1736" i="13"/>
  <c r="AE1737" i="13"/>
  <c r="AE1738" i="13"/>
  <c r="AF1738" i="13" s="1"/>
  <c r="AE1739" i="13"/>
  <c r="AE1740" i="13"/>
  <c r="AE1741" i="13"/>
  <c r="AE1742" i="13"/>
  <c r="AF1742" i="13" s="1"/>
  <c r="AE1743" i="13"/>
  <c r="AE1744" i="13"/>
  <c r="AE1745" i="13"/>
  <c r="AE1746" i="13"/>
  <c r="AF1746" i="13" s="1"/>
  <c r="AE1747" i="13"/>
  <c r="AE1748" i="13"/>
  <c r="AE1749" i="13"/>
  <c r="AE1750" i="13"/>
  <c r="AF1750" i="13" s="1"/>
  <c r="AE1751" i="13"/>
  <c r="AE1752" i="13"/>
  <c r="AE1753" i="13"/>
  <c r="AE1754" i="13"/>
  <c r="AF1754" i="13" s="1"/>
  <c r="AE1755" i="13"/>
  <c r="AE1756" i="13"/>
  <c r="AE1757" i="13"/>
  <c r="AE1758" i="13"/>
  <c r="AF1758" i="13" s="1"/>
  <c r="AE1759" i="13"/>
  <c r="AE1760" i="13"/>
  <c r="AE1761" i="13"/>
  <c r="AE1762" i="13"/>
  <c r="AF1762" i="13" s="1"/>
  <c r="AE1763" i="13"/>
  <c r="AE1764" i="13"/>
  <c r="AE1765" i="13"/>
  <c r="AE1766" i="13"/>
  <c r="AF1766" i="13" s="1"/>
  <c r="AE1767" i="13"/>
  <c r="AE1768" i="13"/>
  <c r="AE1769" i="13"/>
  <c r="AE1770" i="13"/>
  <c r="AF1770" i="13" s="1"/>
  <c r="AE1771" i="13"/>
  <c r="AE1772" i="13"/>
  <c r="AE1773" i="13"/>
  <c r="AE1774" i="13"/>
  <c r="AF1774" i="13" s="1"/>
  <c r="AE1775" i="13"/>
  <c r="AE1776" i="13"/>
  <c r="AE1777" i="13"/>
  <c r="AE1778" i="13"/>
  <c r="AF1778" i="13" s="1"/>
  <c r="AE1779" i="13"/>
  <c r="AE1780" i="13"/>
  <c r="AE1781" i="13"/>
  <c r="AE1782" i="13"/>
  <c r="AF1782" i="13" s="1"/>
  <c r="AE1783" i="13"/>
  <c r="AE1784" i="13"/>
  <c r="AE1785" i="13"/>
  <c r="AE1786" i="13"/>
  <c r="AF1786" i="13" s="1"/>
  <c r="AE1787" i="13"/>
  <c r="AE1788" i="13"/>
  <c r="AE1789" i="13"/>
  <c r="AE1790" i="13"/>
  <c r="AF1790" i="13" s="1"/>
  <c r="AE1791" i="13"/>
  <c r="AE1792" i="13"/>
  <c r="AE1793" i="13"/>
  <c r="AE1794" i="13"/>
  <c r="AF1794" i="13" s="1"/>
  <c r="AE1795" i="13"/>
  <c r="AE1796" i="13"/>
  <c r="AE1797" i="13"/>
  <c r="AE1798" i="13"/>
  <c r="AF1798" i="13" s="1"/>
  <c r="AE1799" i="13"/>
  <c r="AE1800" i="13"/>
  <c r="AE1801" i="13"/>
  <c r="AE1802" i="13"/>
  <c r="AF1802" i="13" s="1"/>
  <c r="AE1803" i="13"/>
  <c r="AE1804" i="13"/>
  <c r="AE1805" i="13"/>
  <c r="AE1806" i="13"/>
  <c r="AF1806" i="13" s="1"/>
  <c r="AE1807" i="13"/>
  <c r="AE1808" i="13"/>
  <c r="AE1809" i="13"/>
  <c r="AE1810" i="13"/>
  <c r="AF1810" i="13" s="1"/>
  <c r="AE1811" i="13"/>
  <c r="AE1812" i="13"/>
  <c r="AE1813" i="13"/>
  <c r="AE1814" i="13"/>
  <c r="AF1814" i="13" s="1"/>
  <c r="AE1815" i="13"/>
  <c r="AE1816" i="13"/>
  <c r="AE1817" i="13"/>
  <c r="AE1818" i="13"/>
  <c r="AF1818" i="13" s="1"/>
  <c r="AE1819" i="13"/>
  <c r="AE1820" i="13"/>
  <c r="AE1821" i="13"/>
  <c r="AE1822" i="13"/>
  <c r="AF1822" i="13" s="1"/>
  <c r="AE1823" i="13"/>
  <c r="AE1824" i="13"/>
  <c r="AE1825" i="13"/>
  <c r="AE1826" i="13"/>
  <c r="AF1826" i="13" s="1"/>
  <c r="AE1827" i="13"/>
  <c r="AE1828" i="13"/>
  <c r="AE1829" i="13"/>
  <c r="AE1830" i="13"/>
  <c r="AF1830" i="13" s="1"/>
  <c r="AE1831" i="13"/>
  <c r="AE1832" i="13"/>
  <c r="AE1833" i="13"/>
  <c r="AE1834" i="13"/>
  <c r="AF1834" i="13" s="1"/>
  <c r="AE1835" i="13"/>
  <c r="AE1836" i="13"/>
  <c r="AE1837" i="13"/>
  <c r="AE1838" i="13"/>
  <c r="AF1838" i="13" s="1"/>
  <c r="AE1839" i="13"/>
  <c r="AE1840" i="13"/>
  <c r="AE1841" i="13"/>
  <c r="AE1842" i="13"/>
  <c r="AF1842" i="13" s="1"/>
  <c r="AE1843" i="13"/>
  <c r="AE1844" i="13"/>
  <c r="AE1845" i="13"/>
  <c r="AE1846" i="13"/>
  <c r="AF1846" i="13" s="1"/>
  <c r="AE1847" i="13"/>
  <c r="AE1848" i="13"/>
  <c r="AE1849" i="13"/>
  <c r="AE1850" i="13"/>
  <c r="AF1850" i="13" s="1"/>
  <c r="AE1851" i="13"/>
  <c r="AE1852" i="13"/>
  <c r="AE1853" i="13"/>
  <c r="AE1854" i="13"/>
  <c r="AF1854" i="13" s="1"/>
  <c r="AE1855" i="13"/>
  <c r="AE1856" i="13"/>
  <c r="AE1857" i="13"/>
  <c r="AE1858" i="13"/>
  <c r="AF1858" i="13" s="1"/>
  <c r="AE1859" i="13"/>
  <c r="AE1860" i="13"/>
  <c r="AE1861" i="13"/>
  <c r="AE1862" i="13"/>
  <c r="AF1862" i="13" s="1"/>
  <c r="AE1863" i="13"/>
  <c r="AE1864" i="13"/>
  <c r="AE1865" i="13"/>
  <c r="AE1866" i="13"/>
  <c r="AF1866" i="13" s="1"/>
  <c r="AE1867" i="13"/>
  <c r="AE1868" i="13"/>
  <c r="AE1869" i="13"/>
  <c r="AE1870" i="13"/>
  <c r="AF1870" i="13" s="1"/>
  <c r="AE1871" i="13"/>
  <c r="AE1872" i="13"/>
  <c r="AE1873" i="13"/>
  <c r="AE1874" i="13"/>
  <c r="AF1874" i="13" s="1"/>
  <c r="AE1875" i="13"/>
  <c r="AE1876" i="13"/>
  <c r="AE1877" i="13"/>
  <c r="AE1878" i="13"/>
  <c r="AF1878" i="13" s="1"/>
  <c r="AE1879" i="13"/>
  <c r="AE1880" i="13"/>
  <c r="AE1881" i="13"/>
  <c r="AE1882" i="13"/>
  <c r="AF1882" i="13" s="1"/>
  <c r="AE1883" i="13"/>
  <c r="AE1884" i="13"/>
  <c r="AE1885" i="13"/>
  <c r="AE1886" i="13"/>
  <c r="AF1886" i="13" s="1"/>
  <c r="AE1887" i="13"/>
  <c r="AE1888" i="13"/>
  <c r="AE1889" i="13"/>
  <c r="AE1890" i="13"/>
  <c r="AF1890" i="13" s="1"/>
  <c r="AE1891" i="13"/>
  <c r="AE1892" i="13"/>
  <c r="AE1893" i="13"/>
  <c r="AE1894" i="13"/>
  <c r="AF1894" i="13" s="1"/>
  <c r="AE1895" i="13"/>
  <c r="AE1896" i="13"/>
  <c r="AE1897" i="13"/>
  <c r="AE1898" i="13"/>
  <c r="AF1898" i="13" s="1"/>
  <c r="AE1899" i="13"/>
  <c r="AE1900" i="13"/>
  <c r="AE1901" i="13"/>
  <c r="AE1902" i="13"/>
  <c r="AF1902" i="13" s="1"/>
  <c r="AE1903" i="13"/>
  <c r="AE1904" i="13"/>
  <c r="AE1905" i="13"/>
  <c r="AE1906" i="13"/>
  <c r="AF1906" i="13" s="1"/>
  <c r="AE1907" i="13"/>
  <c r="AE1908" i="13"/>
  <c r="AE1909" i="13"/>
  <c r="AE1910" i="13"/>
  <c r="AF1910" i="13" s="1"/>
  <c r="AE1911" i="13"/>
  <c r="AE1912" i="13"/>
  <c r="AE1913" i="13"/>
  <c r="AE1914" i="13"/>
  <c r="AF1914" i="13" s="1"/>
  <c r="AE1915" i="13"/>
  <c r="AE1916" i="13"/>
  <c r="AE1917" i="13"/>
  <c r="AE1918" i="13"/>
  <c r="AF1918" i="13" s="1"/>
  <c r="AE1919" i="13"/>
  <c r="AE1920" i="13"/>
  <c r="AE1921" i="13"/>
  <c r="AE1922" i="13"/>
  <c r="AF1922" i="13" s="1"/>
  <c r="AE1923" i="13"/>
  <c r="AE1924" i="13"/>
  <c r="AE1925" i="13"/>
  <c r="AE1926" i="13"/>
  <c r="AF1926" i="13" s="1"/>
  <c r="AE1927" i="13"/>
  <c r="AE1928" i="13"/>
  <c r="AE1929" i="13"/>
  <c r="AE1930" i="13"/>
  <c r="AF1930" i="13" s="1"/>
  <c r="AE1931" i="13"/>
  <c r="AE1932" i="13"/>
  <c r="AE1933" i="13"/>
  <c r="AE1934" i="13"/>
  <c r="AF1934" i="13" s="1"/>
  <c r="AE1935" i="13"/>
  <c r="AE1936" i="13"/>
  <c r="AE1937" i="13"/>
  <c r="AE1938" i="13"/>
  <c r="AF1938" i="13" s="1"/>
  <c r="AE1939" i="13"/>
  <c r="AE1940" i="13"/>
  <c r="AE1941" i="13"/>
  <c r="AE1942" i="13"/>
  <c r="AF1942" i="13" s="1"/>
  <c r="AE1943" i="13"/>
  <c r="AE1944" i="13"/>
  <c r="AE1945" i="13"/>
  <c r="AE1946" i="13"/>
  <c r="AF1946" i="13" s="1"/>
  <c r="AE1947" i="13"/>
  <c r="AE1948" i="13"/>
  <c r="AE1949" i="13"/>
  <c r="AE1950" i="13"/>
  <c r="AF1950" i="13" s="1"/>
  <c r="AE1951" i="13"/>
  <c r="AE1952" i="13"/>
  <c r="AE1953" i="13"/>
  <c r="AE1954" i="13"/>
  <c r="AF1954" i="13" s="1"/>
  <c r="AE1955" i="13"/>
  <c r="AE1956" i="13"/>
  <c r="AE1957" i="13"/>
  <c r="AE1958" i="13"/>
  <c r="AF1958" i="13" s="1"/>
  <c r="AE1959" i="13"/>
  <c r="AE1960" i="13"/>
  <c r="AE1961" i="13"/>
  <c r="AE1962" i="13"/>
  <c r="AF1962" i="13" s="1"/>
  <c r="AE1963" i="13"/>
  <c r="AE1964" i="13"/>
  <c r="AE1965" i="13"/>
  <c r="AE1966" i="13"/>
  <c r="AF1966" i="13" s="1"/>
  <c r="AE1967" i="13"/>
  <c r="AE1968" i="13"/>
  <c r="AE1969" i="13"/>
  <c r="AE1970" i="13"/>
  <c r="AF1970" i="13" s="1"/>
  <c r="AE1971" i="13"/>
  <c r="AE1972" i="13"/>
  <c r="AE1973" i="13"/>
  <c r="AE1974" i="13"/>
  <c r="AF1974" i="13" s="1"/>
  <c r="AE1975" i="13"/>
  <c r="AE1976" i="13"/>
  <c r="AE1977" i="13"/>
  <c r="AE1978" i="13"/>
  <c r="AF1978" i="13" s="1"/>
  <c r="AE1979" i="13"/>
  <c r="AE1980" i="13"/>
  <c r="AE1981" i="13"/>
  <c r="AE1982" i="13"/>
  <c r="AF1982" i="13" s="1"/>
  <c r="AE1983" i="13"/>
  <c r="AE1984" i="13"/>
  <c r="AE1985" i="13"/>
  <c r="AE1986" i="13"/>
  <c r="AF1986" i="13" s="1"/>
  <c r="AE1987" i="13"/>
  <c r="AE1988" i="13"/>
  <c r="AE1989" i="13"/>
  <c r="AE1990" i="13"/>
  <c r="AF1990" i="13" s="1"/>
  <c r="AE1991" i="13"/>
  <c r="AE1992" i="13"/>
  <c r="AE1993" i="13"/>
  <c r="AE1994" i="13"/>
  <c r="AF1994" i="13" s="1"/>
  <c r="AE1995" i="13"/>
  <c r="AE1996" i="13"/>
  <c r="AE1997" i="13"/>
  <c r="AE1998" i="13"/>
  <c r="AF1998" i="13" s="1"/>
  <c r="AE1999" i="13"/>
  <c r="AE2000" i="13"/>
  <c r="AE2001" i="13"/>
  <c r="AE2002" i="13"/>
  <c r="AF2002" i="13" s="1"/>
  <c r="AE2003" i="13"/>
  <c r="AE2004" i="13"/>
  <c r="AE2005" i="13"/>
  <c r="AE2006" i="13"/>
  <c r="AF2006" i="13" s="1"/>
  <c r="AE2007" i="13"/>
  <c r="AE2008" i="13"/>
  <c r="AE2009" i="13"/>
  <c r="AE2010" i="13"/>
  <c r="AF2010" i="13" s="1"/>
  <c r="AE2011" i="13"/>
  <c r="AE2012" i="13"/>
  <c r="AE2013" i="13"/>
  <c r="AE2014" i="13"/>
  <c r="AF2014" i="13" s="1"/>
  <c r="AE2015" i="13"/>
  <c r="AE2016" i="13"/>
  <c r="AE2017" i="13"/>
  <c r="AE2018" i="13"/>
  <c r="AF2018" i="13" s="1"/>
  <c r="AE2019" i="13"/>
  <c r="AE2020" i="13"/>
  <c r="AE2021" i="13"/>
  <c r="AE2022" i="13"/>
  <c r="AF2022" i="13" s="1"/>
  <c r="AE2023" i="13"/>
  <c r="AE2024" i="13"/>
  <c r="AE2025" i="13"/>
  <c r="AE2026" i="13"/>
  <c r="AF2026" i="13" s="1"/>
  <c r="AE2027" i="13"/>
  <c r="AE2028" i="13"/>
  <c r="AE2029" i="13"/>
  <c r="AE2030" i="13"/>
  <c r="AF2030" i="13" s="1"/>
  <c r="AE2031" i="13"/>
  <c r="AE2032" i="13"/>
  <c r="AE2033" i="13"/>
  <c r="AE2034" i="13"/>
  <c r="AF2034" i="13" s="1"/>
  <c r="AE2035" i="13"/>
  <c r="AE2036" i="13"/>
  <c r="AE2037" i="13"/>
  <c r="AE2038" i="13"/>
  <c r="AF2038" i="13" s="1"/>
  <c r="AE2039" i="13"/>
  <c r="AE2040" i="13"/>
  <c r="AE2041" i="13"/>
  <c r="AE2042" i="13"/>
  <c r="AF2042" i="13" s="1"/>
  <c r="AE2043" i="13"/>
  <c r="AE2044" i="13"/>
  <c r="AE2045" i="13"/>
  <c r="AE2046" i="13"/>
  <c r="AF2046" i="13" s="1"/>
  <c r="AE2047" i="13"/>
  <c r="AE2048" i="13"/>
  <c r="AE2049" i="13"/>
  <c r="AE2050" i="13"/>
  <c r="AF2050" i="13" s="1"/>
  <c r="AE2051" i="13"/>
  <c r="AE2052" i="13"/>
  <c r="AE2053" i="13"/>
  <c r="AE2054" i="13"/>
  <c r="AF2054" i="13" s="1"/>
  <c r="AE2055" i="13"/>
  <c r="AE2056" i="13"/>
  <c r="AE2057" i="13"/>
  <c r="AE2058" i="13"/>
  <c r="AF2058" i="13" s="1"/>
  <c r="AE2059" i="13"/>
  <c r="AE2060" i="13"/>
  <c r="AE2061" i="13"/>
  <c r="AE2062" i="13"/>
  <c r="AF2062" i="13" s="1"/>
  <c r="AE2063" i="13"/>
  <c r="AE2064" i="13"/>
  <c r="AE2065" i="13"/>
  <c r="AE2066" i="13"/>
  <c r="AF2066" i="13" s="1"/>
  <c r="AE2067" i="13"/>
  <c r="AE2068" i="13"/>
  <c r="AE2069" i="13"/>
  <c r="AE2070" i="13"/>
  <c r="AF2070" i="13" s="1"/>
  <c r="AE2071" i="13"/>
  <c r="AE2072" i="13"/>
  <c r="AE2073" i="13"/>
  <c r="AE2074" i="13"/>
  <c r="AF2074" i="13" s="1"/>
  <c r="AE2075" i="13"/>
  <c r="AE2076" i="13"/>
  <c r="AE2077" i="13"/>
  <c r="AE2078" i="13"/>
  <c r="AF2078" i="13" s="1"/>
  <c r="AE2079" i="13"/>
  <c r="AE2080" i="13"/>
  <c r="AE2081" i="13"/>
  <c r="AE2082" i="13"/>
  <c r="AF2082" i="13" s="1"/>
  <c r="AE2083" i="13"/>
  <c r="AE2084" i="13"/>
  <c r="AE2085" i="13"/>
  <c r="AE2086" i="13"/>
  <c r="AF2086" i="13" s="1"/>
  <c r="AE2087" i="13"/>
  <c r="AE2088" i="13"/>
  <c r="AE2089" i="13"/>
  <c r="AE2090" i="13"/>
  <c r="AF2090" i="13" s="1"/>
  <c r="AE2091" i="13"/>
  <c r="AE2092" i="13"/>
  <c r="AE2093" i="13"/>
  <c r="AE2094" i="13"/>
  <c r="AF2094" i="13" s="1"/>
  <c r="AE2095" i="13"/>
  <c r="AE2096" i="13"/>
  <c r="AE2097" i="13"/>
  <c r="AE2098" i="13"/>
  <c r="AF2098" i="13" s="1"/>
  <c r="AE2099" i="13"/>
  <c r="AE2100" i="13"/>
  <c r="AE2101" i="13"/>
  <c r="AE2102" i="13"/>
  <c r="AF2102" i="13" s="1"/>
  <c r="AE2103" i="13"/>
  <c r="AE2104" i="13"/>
  <c r="AE2105" i="13"/>
  <c r="AE2106" i="13"/>
  <c r="AF2106" i="13" s="1"/>
  <c r="AE2107" i="13"/>
  <c r="AE2108" i="13"/>
  <c r="AE2109" i="13"/>
  <c r="AE2110" i="13"/>
  <c r="AF2110" i="13" s="1"/>
  <c r="AE2111" i="13"/>
  <c r="AE2112" i="13"/>
  <c r="AE2113" i="13"/>
  <c r="AE2114" i="13"/>
  <c r="AF2114" i="13" s="1"/>
  <c r="AE2115" i="13"/>
  <c r="AE2116" i="13"/>
  <c r="AE2117" i="13"/>
  <c r="AE2118" i="13"/>
  <c r="AF2118" i="13" s="1"/>
  <c r="AE2119" i="13"/>
  <c r="AE2120" i="13"/>
  <c r="AE2121" i="13"/>
  <c r="AE2122" i="13"/>
  <c r="AF2122" i="13" s="1"/>
  <c r="AE2123" i="13"/>
  <c r="AE2124" i="13"/>
  <c r="AE2125" i="13"/>
  <c r="AE2126" i="13"/>
  <c r="AF2126" i="13" s="1"/>
  <c r="AE2127" i="13"/>
  <c r="AE2128" i="13"/>
  <c r="AE2129" i="13"/>
  <c r="AE2130" i="13"/>
  <c r="AF2130" i="13" s="1"/>
  <c r="AE2131" i="13"/>
  <c r="AE2132" i="13"/>
  <c r="AE2133" i="13"/>
  <c r="AE2134" i="13"/>
  <c r="AF2134" i="13" s="1"/>
  <c r="AE2135" i="13"/>
  <c r="AE2136" i="13"/>
  <c r="AE2137" i="13"/>
  <c r="AE2138" i="13"/>
  <c r="AF2138" i="13" s="1"/>
  <c r="AE2139" i="13"/>
  <c r="AE2140" i="13"/>
  <c r="AE2141" i="13"/>
  <c r="AE2142" i="13"/>
  <c r="AF2142" i="13" s="1"/>
  <c r="AE2143" i="13"/>
  <c r="AE2144" i="13"/>
  <c r="AE2145" i="13"/>
  <c r="AE2146" i="13"/>
  <c r="AF2146" i="13" s="1"/>
  <c r="AE2147" i="13"/>
  <c r="AE2148" i="13"/>
  <c r="AE2149" i="13"/>
  <c r="AE2150" i="13"/>
  <c r="AF2150" i="13" s="1"/>
  <c r="AE2151" i="13"/>
  <c r="AE2152" i="13"/>
  <c r="AE2153" i="13"/>
  <c r="AE2154" i="13"/>
  <c r="AF2154" i="13" s="1"/>
  <c r="AE2155" i="13"/>
  <c r="AE2156" i="13"/>
  <c r="AE2157" i="13"/>
  <c r="AE2158" i="13"/>
  <c r="AF2158" i="13" s="1"/>
  <c r="AE2159" i="13"/>
  <c r="AE2160" i="13"/>
  <c r="AE2161" i="13"/>
  <c r="AE2162" i="13"/>
  <c r="AF2162" i="13" s="1"/>
  <c r="AE2163" i="13"/>
  <c r="AE2164" i="13"/>
  <c r="AE2165" i="13"/>
  <c r="AE2166" i="13"/>
  <c r="AF2166" i="13" s="1"/>
  <c r="AE2167" i="13"/>
  <c r="AE2168" i="13"/>
  <c r="AE2169" i="13"/>
  <c r="AE2170" i="13"/>
  <c r="AF2170" i="13" s="1"/>
  <c r="AE2171" i="13"/>
  <c r="AE2172" i="13"/>
  <c r="AE2173" i="13"/>
  <c r="AE2174" i="13"/>
  <c r="AF2174" i="13" s="1"/>
  <c r="AE2175" i="13"/>
  <c r="AE2176" i="13"/>
  <c r="AE2177" i="13"/>
  <c r="AE2178" i="13"/>
  <c r="AF2178" i="13" s="1"/>
  <c r="AE2179" i="13"/>
  <c r="AE2180" i="13"/>
  <c r="AE2181" i="13"/>
  <c r="AE2182" i="13"/>
  <c r="AF2182" i="13" s="1"/>
  <c r="AE2183" i="13"/>
  <c r="AE2184" i="13"/>
  <c r="AE2185" i="13"/>
  <c r="AE2186" i="13"/>
  <c r="AF2186" i="13" s="1"/>
  <c r="AE2187" i="13"/>
  <c r="AE2188" i="13"/>
  <c r="AE2189" i="13"/>
  <c r="AE2190" i="13"/>
  <c r="AF2190" i="13" s="1"/>
  <c r="AE2191" i="13"/>
  <c r="AE2192" i="13"/>
  <c r="AE2193" i="13"/>
  <c r="AE2194" i="13"/>
  <c r="AF2194" i="13" s="1"/>
  <c r="AE2195" i="13"/>
  <c r="AE2196" i="13"/>
  <c r="AE2197" i="13"/>
  <c r="AE2198" i="13"/>
  <c r="AF2198" i="13" s="1"/>
  <c r="AE2199" i="13"/>
  <c r="AE2200" i="13"/>
  <c r="AE2201" i="13"/>
  <c r="AE2202" i="13"/>
  <c r="AF2202" i="13" s="1"/>
  <c r="AE2203" i="13"/>
  <c r="AE2204" i="13"/>
  <c r="AE2205" i="13"/>
  <c r="AE2206" i="13"/>
  <c r="AF2206" i="13" s="1"/>
  <c r="AE2207" i="13"/>
  <c r="AE2208" i="13"/>
  <c r="AE2209" i="13"/>
  <c r="AE2210" i="13"/>
  <c r="AF2210" i="13" s="1"/>
  <c r="AE2211" i="13"/>
  <c r="AE2212" i="13"/>
  <c r="AE2213" i="13"/>
  <c r="AE2214" i="13"/>
  <c r="AF2214" i="13" s="1"/>
  <c r="AE2215" i="13"/>
  <c r="AE2216" i="13"/>
  <c r="AE2217" i="13"/>
  <c r="AE2218" i="13"/>
  <c r="AF2218" i="13" s="1"/>
  <c r="AE2219" i="13"/>
  <c r="AE2220" i="13"/>
  <c r="AE2221" i="13"/>
  <c r="AE2222" i="13"/>
  <c r="AF2222" i="13" s="1"/>
  <c r="AE2223" i="13"/>
  <c r="AE2224" i="13"/>
  <c r="AE2225" i="13"/>
  <c r="AE2226" i="13"/>
  <c r="AF2226" i="13" s="1"/>
  <c r="AE2227" i="13"/>
  <c r="AE2228" i="13"/>
  <c r="AE2229" i="13"/>
  <c r="AE2230" i="13"/>
  <c r="AF2230" i="13" s="1"/>
  <c r="AE2231" i="13"/>
  <c r="AE2232" i="13"/>
  <c r="AE2233" i="13"/>
  <c r="AE2234" i="13"/>
  <c r="AF2234" i="13" s="1"/>
  <c r="AE2235" i="13"/>
  <c r="AE2236" i="13"/>
  <c r="AE2237" i="13"/>
  <c r="AE2238" i="13"/>
  <c r="AF2238" i="13" s="1"/>
  <c r="AE2239" i="13"/>
  <c r="AE2240" i="13"/>
  <c r="AE2241" i="13"/>
  <c r="AE2242" i="13"/>
  <c r="AF2242" i="13" s="1"/>
  <c r="AE2243" i="13"/>
  <c r="AE2244" i="13"/>
  <c r="AE2245" i="13"/>
  <c r="AE2246" i="13"/>
  <c r="AF2246" i="13" s="1"/>
  <c r="AE2247" i="13"/>
  <c r="AE2248" i="13"/>
  <c r="AE2249" i="13"/>
  <c r="AE2250" i="13"/>
  <c r="AF2250" i="13" s="1"/>
  <c r="AE2251" i="13"/>
  <c r="AE2252" i="13"/>
  <c r="AE2253" i="13"/>
  <c r="AE2254" i="13"/>
  <c r="AF2254" i="13" s="1"/>
  <c r="AE2255" i="13"/>
  <c r="AE2256" i="13"/>
  <c r="AE2257" i="13"/>
  <c r="AE2258" i="13"/>
  <c r="AF2258" i="13" s="1"/>
  <c r="AE2259" i="13"/>
  <c r="AE2260" i="13"/>
  <c r="AE2261" i="13"/>
  <c r="AE2262" i="13"/>
  <c r="AF2262" i="13" s="1"/>
  <c r="AE2263" i="13"/>
  <c r="AE2264" i="13"/>
  <c r="AE2265" i="13"/>
  <c r="AE2266" i="13"/>
  <c r="AF2266" i="13" s="1"/>
  <c r="AE2267" i="13"/>
  <c r="AE2268" i="13"/>
  <c r="AE2269" i="13"/>
  <c r="AE2270" i="13"/>
  <c r="AF2270" i="13" s="1"/>
  <c r="AE2271" i="13"/>
  <c r="AE2272" i="13"/>
  <c r="AE2273" i="13"/>
  <c r="AE2274" i="13"/>
  <c r="AF2274" i="13" s="1"/>
  <c r="AE2275" i="13"/>
  <c r="AE2276" i="13"/>
  <c r="AE2277" i="13"/>
  <c r="AE2278" i="13"/>
  <c r="AF2278" i="13" s="1"/>
  <c r="AE2279" i="13"/>
  <c r="AE2280" i="13"/>
  <c r="AE2281" i="13"/>
  <c r="AE2282" i="13"/>
  <c r="AF2282" i="13" s="1"/>
  <c r="AE2283" i="13"/>
  <c r="AE2284" i="13"/>
  <c r="AE2285" i="13"/>
  <c r="AE2286" i="13"/>
  <c r="AF2286" i="13" s="1"/>
  <c r="AE2287" i="13"/>
  <c r="AE2288" i="13"/>
  <c r="AE2289" i="13"/>
  <c r="AE2290" i="13"/>
  <c r="AF2290" i="13" s="1"/>
  <c r="AE2291" i="13"/>
  <c r="AE2292" i="13"/>
  <c r="AE2293" i="13"/>
  <c r="AE2294" i="13"/>
  <c r="AF2294" i="13" s="1"/>
  <c r="AE2295" i="13"/>
  <c r="AE2296" i="13"/>
  <c r="AE2297" i="13"/>
  <c r="AE2298" i="13"/>
  <c r="AF2298" i="13" s="1"/>
  <c r="AE2299" i="13"/>
  <c r="AE2300" i="13"/>
  <c r="AE2301" i="13"/>
  <c r="AE2302" i="13"/>
  <c r="AF2302" i="13" s="1"/>
  <c r="AE2303" i="13"/>
  <c r="AE2304" i="13"/>
  <c r="AE2305" i="13"/>
  <c r="AE2306" i="13"/>
  <c r="AF2306" i="13" s="1"/>
  <c r="AE2307" i="13"/>
  <c r="AE2308" i="13"/>
  <c r="AE2309" i="13"/>
  <c r="AE2310" i="13"/>
  <c r="AF2310" i="13" s="1"/>
  <c r="AE2311" i="13"/>
  <c r="AE2312" i="13"/>
  <c r="AE2313" i="13"/>
  <c r="AE2314" i="13"/>
  <c r="AF2314" i="13" s="1"/>
  <c r="AE2315" i="13"/>
  <c r="AE2316" i="13"/>
  <c r="AE2317" i="13"/>
  <c r="AE2318" i="13"/>
  <c r="AF2318" i="13" s="1"/>
  <c r="AE2319" i="13"/>
  <c r="AE2320" i="13"/>
  <c r="AE2321" i="13"/>
  <c r="AE2322" i="13"/>
  <c r="AF2322" i="13" s="1"/>
  <c r="AE2323" i="13"/>
  <c r="AE2324" i="13"/>
  <c r="AE2325" i="13"/>
  <c r="AE2326" i="13"/>
  <c r="AF2326" i="13" s="1"/>
  <c r="AE2327" i="13"/>
  <c r="AE2328" i="13"/>
  <c r="AE2329" i="13"/>
  <c r="AE2330" i="13"/>
  <c r="AF2330" i="13" s="1"/>
  <c r="AE2331" i="13"/>
  <c r="AE2332" i="13"/>
  <c r="AE2333" i="13"/>
  <c r="AE2334" i="13"/>
  <c r="AF2334" i="13" s="1"/>
  <c r="AE2335" i="13"/>
  <c r="AE2336" i="13"/>
  <c r="AE2337" i="13"/>
  <c r="AE2338" i="13"/>
  <c r="AF2338" i="13" s="1"/>
  <c r="AE2339" i="13"/>
  <c r="AE2340" i="13"/>
  <c r="AE2341" i="13"/>
  <c r="AE2342" i="13"/>
  <c r="AF2342" i="13" s="1"/>
  <c r="AE2343" i="13"/>
  <c r="AE2344" i="13"/>
  <c r="AE2345" i="13"/>
  <c r="AE2346" i="13"/>
  <c r="AF2346" i="13" s="1"/>
  <c r="AE2347" i="13"/>
  <c r="AE2348" i="13"/>
  <c r="AE2349" i="13"/>
  <c r="AE2350" i="13"/>
  <c r="AF2350" i="13" s="1"/>
  <c r="AE2351" i="13"/>
  <c r="AE2352" i="13"/>
  <c r="AE2353" i="13"/>
  <c r="AE2354" i="13"/>
  <c r="AF2354" i="13" s="1"/>
  <c r="AE2355" i="13"/>
  <c r="AE2356" i="13"/>
  <c r="AE2357" i="13"/>
  <c r="AE2358" i="13"/>
  <c r="AF2358" i="13" s="1"/>
  <c r="AE2359" i="13"/>
  <c r="AE2360" i="13"/>
  <c r="AE2361" i="13"/>
  <c r="AE2362" i="13"/>
  <c r="AF2362" i="13" s="1"/>
  <c r="AE2363" i="13"/>
  <c r="AE2364" i="13"/>
  <c r="AE2365" i="13"/>
  <c r="AE2366" i="13"/>
  <c r="AF2366" i="13" s="1"/>
  <c r="AE2367" i="13"/>
  <c r="AE2368" i="13"/>
  <c r="AE2369" i="13"/>
  <c r="AE2370" i="13"/>
  <c r="AF2370" i="13" s="1"/>
  <c r="AE2371" i="13"/>
  <c r="AE2372" i="13"/>
  <c r="AE2373" i="13"/>
  <c r="AE2374" i="13"/>
  <c r="AF2374" i="13" s="1"/>
  <c r="AE2375" i="13"/>
  <c r="AE2376" i="13"/>
  <c r="AE2377" i="13"/>
  <c r="AE2378" i="13"/>
  <c r="AF2378" i="13" s="1"/>
  <c r="AE2379" i="13"/>
  <c r="AE2380" i="13"/>
  <c r="AE2381" i="13"/>
  <c r="AE2382" i="13"/>
  <c r="AF2382" i="13" s="1"/>
  <c r="AE2383" i="13"/>
  <c r="AE2384" i="13"/>
  <c r="AE2385" i="13"/>
  <c r="AE2386" i="13"/>
  <c r="AF2386" i="13" s="1"/>
  <c r="AE2387" i="13"/>
  <c r="AE2388" i="13"/>
  <c r="AE2389" i="13"/>
  <c r="AE2390" i="13"/>
  <c r="AF2390" i="13" s="1"/>
  <c r="AE2391" i="13"/>
  <c r="AE2392" i="13"/>
  <c r="AE2393" i="13"/>
  <c r="AE2394" i="13"/>
  <c r="AF2394" i="13" s="1"/>
  <c r="AE2395" i="13"/>
  <c r="AE2396" i="13"/>
  <c r="AE2397" i="13"/>
  <c r="AE2398" i="13"/>
  <c r="AF2398" i="13" s="1"/>
  <c r="AE2399" i="13"/>
  <c r="AE2400" i="13"/>
  <c r="AE2401" i="13"/>
  <c r="AE2402" i="13"/>
  <c r="AF2402" i="13" s="1"/>
  <c r="AE2403" i="13"/>
  <c r="AE2404" i="13"/>
  <c r="AE2405" i="13"/>
  <c r="AE2406" i="13"/>
  <c r="AF2406" i="13" s="1"/>
  <c r="AE2407" i="13"/>
  <c r="AE2408" i="13"/>
  <c r="AE2409" i="13"/>
  <c r="AE2410" i="13"/>
  <c r="AF2410" i="13" s="1"/>
  <c r="AE2411" i="13"/>
  <c r="AE2412" i="13"/>
  <c r="AE2413" i="13"/>
  <c r="AE2414" i="13"/>
  <c r="AF2414" i="13" s="1"/>
  <c r="AE2415" i="13"/>
  <c r="AE2416" i="13"/>
  <c r="AE2417" i="13"/>
  <c r="AE2418" i="13"/>
  <c r="AF2418" i="13" s="1"/>
  <c r="AE2419" i="13"/>
  <c r="AE2420" i="13"/>
  <c r="AE2421" i="13"/>
  <c r="AE2422" i="13"/>
  <c r="AF2422" i="13" s="1"/>
  <c r="AE2423" i="13"/>
  <c r="AE2424" i="13"/>
  <c r="AE2425" i="13"/>
  <c r="AE2426" i="13"/>
  <c r="AF2426" i="13" s="1"/>
  <c r="AE2427" i="13"/>
  <c r="AE2428" i="13"/>
  <c r="AE2429" i="13"/>
  <c r="AE2430" i="13"/>
  <c r="AF2430" i="13" s="1"/>
  <c r="AE2431" i="13"/>
  <c r="AE2432" i="13"/>
  <c r="AE2433" i="13"/>
  <c r="AE2434" i="13"/>
  <c r="AF2434" i="13" s="1"/>
  <c r="AE2435" i="13"/>
  <c r="AE2436" i="13"/>
  <c r="AE2437" i="13"/>
  <c r="AE2438" i="13"/>
  <c r="AF2438" i="13" s="1"/>
  <c r="AE2439" i="13"/>
  <c r="AE2440" i="13"/>
  <c r="AE2441" i="13"/>
  <c r="AE2442" i="13"/>
  <c r="AF2442" i="13" s="1"/>
  <c r="AE2443" i="13"/>
  <c r="AE2444" i="13"/>
  <c r="AE2445" i="13"/>
  <c r="AE2446" i="13"/>
  <c r="AF2446" i="13" s="1"/>
  <c r="AE2447" i="13"/>
  <c r="AE2448" i="13"/>
  <c r="AE2449" i="13"/>
  <c r="AE2450" i="13"/>
  <c r="AF2450" i="13" s="1"/>
  <c r="AE2451" i="13"/>
  <c r="AE2452" i="13"/>
  <c r="AE2453" i="13"/>
  <c r="AE2454" i="13"/>
  <c r="AF2454" i="13" s="1"/>
  <c r="AE2455" i="13"/>
  <c r="AE2456" i="13"/>
  <c r="AE2457" i="13"/>
  <c r="AE2458" i="13"/>
  <c r="AF2458" i="13" s="1"/>
  <c r="AE2459" i="13"/>
  <c r="AE2460" i="13"/>
  <c r="AE2461" i="13"/>
  <c r="AE2462" i="13"/>
  <c r="AF2462" i="13" s="1"/>
  <c r="AE2463" i="13"/>
  <c r="AE2464" i="13"/>
  <c r="AE2465" i="13"/>
  <c r="AE2466" i="13"/>
  <c r="AF2466" i="13" s="1"/>
  <c r="AE2467" i="13"/>
  <c r="AE2468" i="13"/>
  <c r="AE2469" i="13"/>
  <c r="AE2470" i="13"/>
  <c r="AF2470" i="13" s="1"/>
  <c r="AE2471" i="13"/>
  <c r="AE2472" i="13"/>
  <c r="AE2473" i="13"/>
  <c r="AE2474" i="13"/>
  <c r="AF2474" i="13" s="1"/>
  <c r="AE2475" i="13"/>
  <c r="AE2476" i="13"/>
  <c r="AE2477" i="13"/>
  <c r="AE2478" i="13"/>
  <c r="AF2478" i="13" s="1"/>
  <c r="AE2479" i="13"/>
  <c r="AE2480" i="13"/>
  <c r="AE2481" i="13"/>
  <c r="AE2482" i="13"/>
  <c r="AF2482" i="13" s="1"/>
  <c r="AE2483" i="13"/>
  <c r="AE2484" i="13"/>
  <c r="AE2485" i="13"/>
  <c r="AE2486" i="13"/>
  <c r="AF2486" i="13" s="1"/>
  <c r="AE2487" i="13"/>
  <c r="AE2488" i="13"/>
  <c r="AE2489" i="13"/>
  <c r="AE2490" i="13"/>
  <c r="AF2490" i="13" s="1"/>
  <c r="AE2491" i="13"/>
  <c r="AE2492" i="13"/>
  <c r="AE2493" i="13"/>
  <c r="AE2494" i="13"/>
  <c r="AF2494" i="13" s="1"/>
  <c r="AE2495" i="13"/>
  <c r="AE2496" i="13"/>
  <c r="AE2497" i="13"/>
  <c r="AE2498" i="13"/>
  <c r="AF2498" i="13" s="1"/>
  <c r="AE2499" i="13"/>
  <c r="AE2500" i="13"/>
  <c r="AE2501" i="13"/>
  <c r="AE2502" i="13"/>
  <c r="AF2502" i="13" s="1"/>
  <c r="AE2503" i="13"/>
  <c r="AE2504" i="13"/>
  <c r="AE2505" i="13"/>
  <c r="AE2506" i="13"/>
  <c r="AF2506" i="13" s="1"/>
  <c r="AE2507" i="13"/>
  <c r="AE2508" i="13"/>
  <c r="AE2509" i="13"/>
  <c r="AE2510" i="13"/>
  <c r="AF2510" i="13" s="1"/>
  <c r="AE2511" i="13"/>
  <c r="AE2512" i="13"/>
  <c r="AE2513" i="13"/>
  <c r="AE2514" i="13"/>
  <c r="AF2514" i="13" s="1"/>
  <c r="AE2515" i="13"/>
  <c r="AE2516" i="13"/>
  <c r="AE2517" i="13"/>
  <c r="AE2518" i="13"/>
  <c r="AF2518" i="13" s="1"/>
  <c r="AE2519" i="13"/>
  <c r="AE2520" i="13"/>
  <c r="AE2521" i="13"/>
  <c r="AE2522" i="13"/>
  <c r="AF2522" i="13" s="1"/>
  <c r="AE2523" i="13"/>
  <c r="AE2524" i="13"/>
  <c r="AE2525" i="13"/>
  <c r="AE2526" i="13"/>
  <c r="AF2526" i="13" s="1"/>
  <c r="AE2527" i="13"/>
  <c r="AE2528" i="13"/>
  <c r="AE2529" i="13"/>
  <c r="AE2530" i="13"/>
  <c r="AF2530" i="13" s="1"/>
  <c r="AE2531" i="13"/>
  <c r="AE2532" i="13"/>
  <c r="AE2533" i="13"/>
  <c r="AE2534" i="13"/>
  <c r="AF2534" i="13" s="1"/>
  <c r="AE2535" i="13"/>
  <c r="AE2536" i="13"/>
  <c r="AE2537" i="13"/>
  <c r="AE2538" i="13"/>
  <c r="AF2538" i="13" s="1"/>
  <c r="AE2539" i="13"/>
  <c r="AE2540" i="13"/>
  <c r="AE2541" i="13"/>
  <c r="AE2542" i="13"/>
  <c r="AF2542" i="13" s="1"/>
  <c r="AE2543" i="13"/>
  <c r="AE2544" i="13"/>
  <c r="AE2545" i="13"/>
  <c r="AE2546" i="13"/>
  <c r="AF2546" i="13" s="1"/>
  <c r="AE2547" i="13"/>
  <c r="AE2548" i="13"/>
  <c r="AE2549" i="13"/>
  <c r="AE2550" i="13"/>
  <c r="AF2550" i="13" s="1"/>
  <c r="AE2551" i="13"/>
  <c r="AE2552" i="13"/>
  <c r="AE2553" i="13"/>
  <c r="AE2554" i="13"/>
  <c r="AF2554" i="13" s="1"/>
  <c r="AE2555" i="13"/>
  <c r="AE2556" i="13"/>
  <c r="AE2557" i="13"/>
  <c r="AE2558" i="13"/>
  <c r="AF2558" i="13" s="1"/>
  <c r="AE2559" i="13"/>
  <c r="AE2560" i="13"/>
  <c r="AE2561" i="13"/>
  <c r="AE2562" i="13"/>
  <c r="AF2562" i="13" s="1"/>
  <c r="AE2563" i="13"/>
  <c r="AE2564" i="13"/>
  <c r="AE2565" i="13"/>
  <c r="AE2566" i="13"/>
  <c r="AF2566" i="13" s="1"/>
  <c r="AE2567" i="13"/>
  <c r="AE2568" i="13"/>
  <c r="AE2569" i="13"/>
  <c r="AE2570" i="13"/>
  <c r="AF2570" i="13" s="1"/>
  <c r="AE2571" i="13"/>
  <c r="AE2572" i="13"/>
  <c r="AE2573" i="13"/>
  <c r="AE2574" i="13"/>
  <c r="AF2574" i="13" s="1"/>
  <c r="AE2575" i="13"/>
  <c r="AE2576" i="13"/>
  <c r="AE2577" i="13"/>
  <c r="AE2578" i="13"/>
  <c r="AF2578" i="13" s="1"/>
  <c r="AE2579" i="13"/>
  <c r="AE2580" i="13"/>
  <c r="AE2581" i="13"/>
  <c r="AE2582" i="13"/>
  <c r="AF2582" i="13" s="1"/>
  <c r="AE2583" i="13"/>
  <c r="AE2584" i="13"/>
  <c r="AE2585" i="13"/>
  <c r="AE2586" i="13"/>
  <c r="AF2586" i="13" s="1"/>
  <c r="AE2587" i="13"/>
  <c r="AE2588" i="13"/>
  <c r="AE2589" i="13"/>
  <c r="AE2590" i="13"/>
  <c r="AF2590" i="13" s="1"/>
  <c r="AE2591" i="13"/>
  <c r="AE2592" i="13"/>
  <c r="AE2593" i="13"/>
  <c r="AE2594" i="13"/>
  <c r="AF2594" i="13" s="1"/>
  <c r="AE2595" i="13"/>
  <c r="AE2596" i="13"/>
  <c r="AE2597" i="13"/>
  <c r="AE2598" i="13"/>
  <c r="AF2598" i="13" s="1"/>
  <c r="AE2599" i="13"/>
  <c r="AE2600" i="13"/>
  <c r="AE2601" i="13"/>
  <c r="AE2602" i="13"/>
  <c r="AF2602" i="13" s="1"/>
  <c r="AE2603" i="13"/>
  <c r="AE2604" i="13"/>
  <c r="AE2605" i="13"/>
  <c r="AE2606" i="13"/>
  <c r="AF2606" i="13" s="1"/>
  <c r="AE2607" i="13"/>
  <c r="AE2608" i="13"/>
  <c r="AE2609" i="13"/>
  <c r="AE2610" i="13"/>
  <c r="AF2610" i="13" s="1"/>
  <c r="AE2611" i="13"/>
  <c r="AE2612" i="13"/>
  <c r="AE2613" i="13"/>
  <c r="AE2614" i="13"/>
  <c r="AF2614" i="13" s="1"/>
  <c r="AE2615" i="13"/>
  <c r="AE2616" i="13"/>
  <c r="AE2617" i="13"/>
  <c r="AE2618" i="13"/>
  <c r="AF2618" i="13" s="1"/>
  <c r="AE2619" i="13"/>
  <c r="AE2620" i="13"/>
  <c r="AE2621" i="13"/>
  <c r="AE2622" i="13"/>
  <c r="AF2622" i="13" s="1"/>
  <c r="AE2623" i="13"/>
  <c r="AE2624" i="13"/>
  <c r="AE2625" i="13"/>
  <c r="AE2626" i="13"/>
  <c r="AF2626" i="13" s="1"/>
  <c r="AE2627" i="13"/>
  <c r="AE2628" i="13"/>
  <c r="AE2629" i="13"/>
  <c r="AE2630" i="13"/>
  <c r="AF2630" i="13" s="1"/>
  <c r="AE2631" i="13"/>
  <c r="AE2632" i="13"/>
  <c r="AE2633" i="13"/>
  <c r="AE2634" i="13"/>
  <c r="AF2634" i="13" s="1"/>
  <c r="AE2635" i="13"/>
  <c r="AE2636" i="13"/>
  <c r="AE2637" i="13"/>
  <c r="AE2638" i="13"/>
  <c r="AF2638" i="13" s="1"/>
  <c r="AE2639" i="13"/>
  <c r="AE2640" i="13"/>
  <c r="AE2641" i="13"/>
  <c r="AE2642" i="13"/>
  <c r="AF2642" i="13" s="1"/>
  <c r="AE2643" i="13"/>
  <c r="AE2644" i="13"/>
  <c r="AE2645" i="13"/>
  <c r="AE2646" i="13"/>
  <c r="AF2646" i="13" s="1"/>
  <c r="AE2647" i="13"/>
  <c r="AE2648" i="13"/>
  <c r="AE2649" i="13"/>
  <c r="AE2650" i="13"/>
  <c r="AF2650" i="13" s="1"/>
  <c r="AE2651" i="13"/>
  <c r="AE2652" i="13"/>
  <c r="AE2653" i="13"/>
  <c r="AE2654" i="13"/>
  <c r="AF2654" i="13" s="1"/>
  <c r="AE2655" i="13"/>
  <c r="AE2656" i="13"/>
  <c r="AE2657" i="13"/>
  <c r="AE2658" i="13"/>
  <c r="AF2658" i="13" s="1"/>
  <c r="AE2659" i="13"/>
  <c r="AE2660" i="13"/>
  <c r="AE2661" i="13"/>
  <c r="AE2662" i="13"/>
  <c r="AF2662" i="13" s="1"/>
  <c r="AE2663" i="13"/>
  <c r="AE2664" i="13"/>
  <c r="AE2665" i="13"/>
  <c r="AE2666" i="13"/>
  <c r="AF2666" i="13" s="1"/>
  <c r="AE2667" i="13"/>
  <c r="AE2668" i="13"/>
  <c r="AE2669" i="13"/>
  <c r="AE2670" i="13"/>
  <c r="AF2670" i="13" s="1"/>
  <c r="AE2671" i="13"/>
  <c r="AE2672" i="13"/>
  <c r="AE2673" i="13"/>
  <c r="AE2674" i="13"/>
  <c r="AF2674" i="13" s="1"/>
  <c r="AE2675" i="13"/>
  <c r="AE2676" i="13"/>
  <c r="AE2677" i="13"/>
  <c r="AE2678" i="13"/>
  <c r="AF2678" i="13" s="1"/>
  <c r="AE2679" i="13"/>
  <c r="AE2680" i="13"/>
  <c r="AE2681" i="13"/>
  <c r="AE2682" i="13"/>
  <c r="AF2682" i="13" s="1"/>
  <c r="AE2683" i="13"/>
  <c r="AE2684" i="13"/>
  <c r="AE2685" i="13"/>
  <c r="AE2686" i="13"/>
  <c r="AF2686" i="13" s="1"/>
  <c r="AE2687" i="13"/>
  <c r="AE2688" i="13"/>
  <c r="AE2689" i="13"/>
  <c r="AE2690" i="13"/>
  <c r="AF2690" i="13" s="1"/>
  <c r="AE2691" i="13"/>
  <c r="AE2692" i="13"/>
  <c r="AE2693" i="13"/>
  <c r="AE2694" i="13"/>
  <c r="AF2694" i="13" s="1"/>
  <c r="AE2695" i="13"/>
  <c r="AE2696" i="13"/>
  <c r="AE2697" i="13"/>
  <c r="AE2698" i="13"/>
  <c r="AF2698" i="13" s="1"/>
  <c r="AE2699" i="13"/>
  <c r="AE2700" i="13"/>
  <c r="AE2701" i="13"/>
  <c r="AE2702" i="13"/>
  <c r="AF2702" i="13" s="1"/>
  <c r="AE2703" i="13"/>
  <c r="AE2704" i="13"/>
  <c r="AE2705" i="13"/>
  <c r="AE2706" i="13"/>
  <c r="AF2706" i="13" s="1"/>
  <c r="AE2707" i="13"/>
  <c r="AE2708" i="13"/>
  <c r="AE2709" i="13"/>
  <c r="AE2710" i="13"/>
  <c r="AF2710" i="13" s="1"/>
  <c r="AE2711" i="13"/>
  <c r="AE2712" i="13"/>
  <c r="AE2713" i="13"/>
  <c r="AE2714" i="13"/>
  <c r="AF2714" i="13" s="1"/>
  <c r="AE2715" i="13"/>
  <c r="AE2716" i="13"/>
  <c r="AE2717" i="13"/>
  <c r="AE2718" i="13"/>
  <c r="AF2718" i="13" s="1"/>
  <c r="AE2719" i="13"/>
  <c r="AE2720" i="13"/>
  <c r="AE2721" i="13"/>
  <c r="AE2722" i="13"/>
  <c r="AF2722" i="13" s="1"/>
  <c r="AE2723" i="13"/>
  <c r="AE2724" i="13"/>
  <c r="AE2725" i="13"/>
  <c r="AE2726" i="13"/>
  <c r="AF2726" i="13" s="1"/>
  <c r="AE2727" i="13"/>
  <c r="AE2728" i="13"/>
  <c r="AE2729" i="13"/>
  <c r="AE2730" i="13"/>
  <c r="AF2730" i="13" s="1"/>
  <c r="AE2731" i="13"/>
  <c r="AE2732" i="13"/>
  <c r="AE2733" i="13"/>
  <c r="AE2734" i="13"/>
  <c r="AF2734" i="13" s="1"/>
  <c r="AE2735" i="13"/>
  <c r="AE2736" i="13"/>
  <c r="AE2737" i="13"/>
  <c r="AE2738" i="13"/>
  <c r="AF2738" i="13" s="1"/>
  <c r="AE2739" i="13"/>
  <c r="AE2740" i="13"/>
  <c r="AE2741" i="13"/>
  <c r="AE2742" i="13"/>
  <c r="AF2742" i="13" s="1"/>
  <c r="AE2743" i="13"/>
  <c r="AE2744" i="13"/>
  <c r="AE2745" i="13"/>
  <c r="AE2746" i="13"/>
  <c r="AF2746" i="13" s="1"/>
  <c r="AE2747" i="13"/>
  <c r="AE2748" i="13"/>
  <c r="AE2749" i="13"/>
  <c r="AE2750" i="13"/>
  <c r="AF2750" i="13" s="1"/>
  <c r="AE2751" i="13"/>
  <c r="AE2752" i="13"/>
  <c r="AE2753" i="13"/>
  <c r="AE2754" i="13"/>
  <c r="AF2754" i="13" s="1"/>
  <c r="AE2755" i="13"/>
  <c r="AE2756" i="13"/>
  <c r="AE2757" i="13"/>
  <c r="AE2758" i="13"/>
  <c r="AF2758" i="13" s="1"/>
  <c r="AE2759" i="13"/>
  <c r="AE2760" i="13"/>
  <c r="AE2761" i="13"/>
  <c r="AE2762" i="13"/>
  <c r="AF2762" i="13" s="1"/>
  <c r="AE2763" i="13"/>
  <c r="AE2764" i="13"/>
  <c r="AE2765" i="13"/>
  <c r="AE2766" i="13"/>
  <c r="AF2766" i="13" s="1"/>
  <c r="AE2767" i="13"/>
  <c r="AE2768" i="13"/>
  <c r="AE2769" i="13"/>
  <c r="AE2770" i="13"/>
  <c r="AF2770" i="13" s="1"/>
  <c r="AE2771" i="13"/>
  <c r="AE2772" i="13"/>
  <c r="AE2773" i="13"/>
  <c r="AE2774" i="13"/>
  <c r="AF2774" i="13" s="1"/>
  <c r="AE2775" i="13"/>
  <c r="AE2776" i="13"/>
  <c r="AE2777" i="13"/>
  <c r="AE2778" i="13"/>
  <c r="AF2778" i="13" s="1"/>
  <c r="AE2779" i="13"/>
  <c r="AE2780" i="13"/>
  <c r="AE2781" i="13"/>
  <c r="AE2782" i="13"/>
  <c r="AF2782" i="13" s="1"/>
  <c r="AE2783" i="13"/>
  <c r="AE2784" i="13"/>
  <c r="AE2785" i="13"/>
  <c r="AE2786" i="13"/>
  <c r="AF2786" i="13" s="1"/>
  <c r="AE2787" i="13"/>
  <c r="AE2788" i="13"/>
  <c r="AE2789" i="13"/>
  <c r="AE2790" i="13"/>
  <c r="AF2790" i="13" s="1"/>
  <c r="AE2791" i="13"/>
  <c r="AE2792" i="13"/>
  <c r="AE2793" i="13"/>
  <c r="AE2794" i="13"/>
  <c r="AF2794" i="13" s="1"/>
  <c r="AE2795" i="13"/>
  <c r="AE2796" i="13"/>
  <c r="AE2797" i="13"/>
  <c r="AE2798" i="13"/>
  <c r="AF2798" i="13" s="1"/>
  <c r="AE2799" i="13"/>
  <c r="AE2800" i="13"/>
  <c r="AE2801" i="13"/>
  <c r="AE2802" i="13"/>
  <c r="AF2802" i="13" s="1"/>
  <c r="AE2803" i="13"/>
  <c r="AE2804" i="13"/>
  <c r="AE2805" i="13"/>
  <c r="AE2806" i="13"/>
  <c r="AF2806" i="13" s="1"/>
  <c r="AE2807" i="13"/>
  <c r="AE2808" i="13"/>
  <c r="AE2809" i="13"/>
  <c r="AE2810" i="13"/>
  <c r="AF2810" i="13" s="1"/>
  <c r="AE2811" i="13"/>
  <c r="AE2812" i="13"/>
  <c r="AE2813" i="13"/>
  <c r="AE2814" i="13"/>
  <c r="AF2814" i="13" s="1"/>
  <c r="AE2815" i="13"/>
  <c r="AE2816" i="13"/>
  <c r="AE2817" i="13"/>
  <c r="AE2818" i="13"/>
  <c r="AF2818" i="13" s="1"/>
  <c r="AE2819" i="13"/>
  <c r="AE2820" i="13"/>
  <c r="AE2821" i="13"/>
  <c r="AE2822" i="13"/>
  <c r="AF2822" i="13" s="1"/>
  <c r="AE2823" i="13"/>
  <c r="AE2824" i="13"/>
  <c r="AE2825" i="13"/>
  <c r="AE2826" i="13"/>
  <c r="AF2826" i="13" s="1"/>
  <c r="AE2827" i="13"/>
  <c r="AE2828" i="13"/>
  <c r="AE2829" i="13"/>
  <c r="AE2830" i="13"/>
  <c r="AF2830" i="13" s="1"/>
  <c r="AE2831" i="13"/>
  <c r="AE2832" i="13"/>
  <c r="AE2833" i="13"/>
  <c r="AE2834" i="13"/>
  <c r="AF2834" i="13" s="1"/>
  <c r="AE2835" i="13"/>
  <c r="AE2836" i="13"/>
  <c r="AE2837" i="13"/>
  <c r="AE2838" i="13"/>
  <c r="AF2838" i="13" s="1"/>
  <c r="AE2839" i="13"/>
  <c r="AE2840" i="13"/>
  <c r="AE2841" i="13"/>
  <c r="AE2842" i="13"/>
  <c r="AF2842" i="13" s="1"/>
  <c r="AE2843" i="13"/>
  <c r="AE2844" i="13"/>
  <c r="AE2845" i="13"/>
  <c r="AE2846" i="13"/>
  <c r="AF2846" i="13" s="1"/>
  <c r="AE2847" i="13"/>
  <c r="AE2848" i="13"/>
  <c r="AE2849" i="13"/>
  <c r="AE2850" i="13"/>
  <c r="AF2850" i="13" s="1"/>
  <c r="AE2851" i="13"/>
  <c r="AE2852" i="13"/>
  <c r="AE2853" i="13"/>
  <c r="AE2854" i="13"/>
  <c r="AF2854" i="13" s="1"/>
  <c r="AE2855" i="13"/>
  <c r="AE2856" i="13"/>
  <c r="AE2857" i="13"/>
  <c r="AE2858" i="13"/>
  <c r="AF2858" i="13" s="1"/>
  <c r="AE2859" i="13"/>
  <c r="AE2860" i="13"/>
  <c r="AE2861" i="13"/>
  <c r="AE2862" i="13"/>
  <c r="AF2862" i="13" s="1"/>
  <c r="AE2863" i="13"/>
  <c r="AE2864" i="13"/>
  <c r="AE2865" i="13"/>
  <c r="AE2866" i="13"/>
  <c r="AF2866" i="13" s="1"/>
  <c r="AE2867" i="13"/>
  <c r="AE2868" i="13"/>
  <c r="AE2869" i="13"/>
  <c r="AE2870" i="13"/>
  <c r="AF2870" i="13" s="1"/>
  <c r="AE2871" i="13"/>
  <c r="AE2872" i="13"/>
  <c r="AE2873" i="13"/>
  <c r="AE2874" i="13"/>
  <c r="AF2874" i="13" s="1"/>
  <c r="AE2875" i="13"/>
  <c r="AE2876" i="13"/>
  <c r="AE2877" i="13"/>
  <c r="AE2878" i="13"/>
  <c r="AF2878" i="13" s="1"/>
  <c r="AE2879" i="13"/>
  <c r="AE2880" i="13"/>
  <c r="AE2881" i="13"/>
  <c r="AE2882" i="13"/>
  <c r="AF2882" i="13" s="1"/>
  <c r="AE2883" i="13"/>
  <c r="AE2884" i="13"/>
  <c r="AE2885" i="13"/>
  <c r="AE2886" i="13"/>
  <c r="AF2886" i="13" s="1"/>
  <c r="AE2887" i="13"/>
  <c r="AE2888" i="13"/>
  <c r="AE2889" i="13"/>
  <c r="AE2890" i="13"/>
  <c r="AF2890" i="13" s="1"/>
  <c r="AE2891" i="13"/>
  <c r="AE2892" i="13"/>
  <c r="AE2893" i="13"/>
  <c r="AE2894" i="13"/>
  <c r="AF2894" i="13" s="1"/>
  <c r="AE2895" i="13"/>
  <c r="AE2896" i="13"/>
  <c r="AE2897" i="13"/>
  <c r="AE2898" i="13"/>
  <c r="AF2898" i="13" s="1"/>
  <c r="AE2899" i="13"/>
  <c r="AE2900" i="13"/>
  <c r="AE2901" i="13"/>
  <c r="AE2902" i="13"/>
  <c r="AF2902" i="13" s="1"/>
  <c r="AE2903" i="13"/>
  <c r="AE2904" i="13"/>
  <c r="AE2905" i="13"/>
  <c r="AE2906" i="13"/>
  <c r="AF2906" i="13" s="1"/>
  <c r="AE2907" i="13"/>
  <c r="AF2907" i="13" s="1"/>
  <c r="AE2908" i="13"/>
  <c r="AE2909" i="13"/>
  <c r="AE2910" i="13"/>
  <c r="AF2910" i="13" s="1"/>
  <c r="AE2911" i="13"/>
  <c r="AE2912" i="13"/>
  <c r="AF2912" i="13"/>
  <c r="AE2913" i="13"/>
  <c r="AE2914" i="13"/>
  <c r="AF2914" i="13" s="1"/>
  <c r="AE2915" i="13"/>
  <c r="AF2915" i="13" s="1"/>
  <c r="AE2916" i="13"/>
  <c r="AE2917" i="13"/>
  <c r="AE2918" i="13"/>
  <c r="AF2918" i="13" s="1"/>
  <c r="AE2919" i="13"/>
  <c r="AE2920" i="13"/>
  <c r="AF2920" i="13"/>
  <c r="AE2921" i="13"/>
  <c r="AE2922" i="13"/>
  <c r="AF2922" i="13" s="1"/>
  <c r="AE2923" i="13"/>
  <c r="AF2923" i="13" s="1"/>
  <c r="AE2924" i="13"/>
  <c r="AE2925" i="13"/>
  <c r="AE2926" i="13"/>
  <c r="AF2926" i="13" s="1"/>
  <c r="AE2927" i="13"/>
  <c r="AE2928" i="13"/>
  <c r="AF2928" i="13"/>
  <c r="AE2929" i="13"/>
  <c r="AE2930" i="13"/>
  <c r="AF2930" i="13" s="1"/>
  <c r="AE2931" i="13"/>
  <c r="AF2931" i="13" s="1"/>
  <c r="AE2932" i="13"/>
  <c r="AE2933" i="13"/>
  <c r="AE2934" i="13"/>
  <c r="AF2934" i="13" s="1"/>
  <c r="AE2935" i="13"/>
  <c r="AE2936" i="13"/>
  <c r="AF2936" i="13"/>
  <c r="AE2937" i="13"/>
  <c r="AE2938" i="13"/>
  <c r="AF2938" i="13" s="1"/>
  <c r="AE2939" i="13"/>
  <c r="AF2939" i="13" s="1"/>
  <c r="AE2940" i="13"/>
  <c r="AE2941" i="13"/>
  <c r="AE2942" i="13"/>
  <c r="AF2942" i="13" s="1"/>
  <c r="AE2943" i="13"/>
  <c r="AE2944" i="13"/>
  <c r="AF2944" i="13"/>
  <c r="AE2945" i="13"/>
  <c r="AE2946" i="13"/>
  <c r="AF2946" i="13" s="1"/>
  <c r="AE2947" i="13"/>
  <c r="AF2947" i="13" s="1"/>
  <c r="AE2948" i="13"/>
  <c r="AE2949" i="13"/>
  <c r="AE2950" i="13"/>
  <c r="AF2950" i="13" s="1"/>
  <c r="AE2951" i="13"/>
  <c r="AE2952" i="13"/>
  <c r="AF2952" i="13"/>
  <c r="AE2953" i="13"/>
  <c r="AE2954" i="13"/>
  <c r="AF2954" i="13" s="1"/>
  <c r="AE2955" i="13"/>
  <c r="AF2955" i="13" s="1"/>
  <c r="AE2956" i="13"/>
  <c r="AE2957" i="13"/>
  <c r="AE2958" i="13"/>
  <c r="AF2958" i="13" s="1"/>
  <c r="AE2959" i="13"/>
  <c r="AE2960" i="13"/>
  <c r="AF2960" i="13"/>
  <c r="AE2961" i="13"/>
  <c r="AE2962" i="13"/>
  <c r="AF2962" i="13" s="1"/>
  <c r="AE2963" i="13"/>
  <c r="AF2963" i="13" s="1"/>
  <c r="AE2964" i="13"/>
  <c r="AE2965" i="13"/>
  <c r="AE2966" i="13"/>
  <c r="AF2966" i="13" s="1"/>
  <c r="AE2967" i="13"/>
  <c r="AE2968" i="13"/>
  <c r="AF2968" i="13"/>
  <c r="AE2969" i="13"/>
  <c r="AE2970" i="13"/>
  <c r="AF2970" i="13" s="1"/>
  <c r="AE2971" i="13"/>
  <c r="AF2971" i="13" s="1"/>
  <c r="AE2972" i="13"/>
  <c r="AE2973" i="13"/>
  <c r="AE2974" i="13"/>
  <c r="AF2974" i="13" s="1"/>
  <c r="AE2975" i="13"/>
  <c r="AE2976" i="13"/>
  <c r="AF2976" i="13"/>
  <c r="AE2977" i="13"/>
  <c r="AE2978" i="13"/>
  <c r="AF2978" i="13" s="1"/>
  <c r="AE2979" i="13"/>
  <c r="AF2979" i="13" s="1"/>
  <c r="AE2980" i="13"/>
  <c r="AE2981" i="13"/>
  <c r="AE2982" i="13"/>
  <c r="AF2982" i="13" s="1"/>
  <c r="AE2983" i="13"/>
  <c r="AE2984" i="13"/>
  <c r="AF2984" i="13"/>
  <c r="AE2985" i="13"/>
  <c r="AE2986" i="13"/>
  <c r="AF2986" i="13" s="1"/>
  <c r="AE2987" i="13"/>
  <c r="AF2987" i="13" s="1"/>
  <c r="AE2988" i="13"/>
  <c r="AE2989" i="13"/>
  <c r="AE2990" i="13"/>
  <c r="AF2990" i="13" s="1"/>
  <c r="AE2991" i="13"/>
  <c r="AE2992" i="13"/>
  <c r="AF2992" i="13"/>
  <c r="AE2993" i="13"/>
  <c r="AE2994" i="13"/>
  <c r="AF2994" i="13" s="1"/>
  <c r="AE2995" i="13"/>
  <c r="AF2995" i="13" s="1"/>
  <c r="AE2996" i="13"/>
  <c r="AE2997" i="13"/>
  <c r="AE2998" i="13"/>
  <c r="AF2998" i="13" s="1"/>
  <c r="AE2999" i="13"/>
  <c r="AE3000" i="13"/>
  <c r="AF3000" i="13"/>
  <c r="AE3001" i="13"/>
  <c r="AE3002" i="13"/>
  <c r="AF3002" i="13" s="1"/>
  <c r="AE3003" i="13"/>
  <c r="AF3003" i="13" s="1"/>
  <c r="AE3004" i="13"/>
  <c r="AE3005" i="13"/>
  <c r="AE3006" i="13"/>
  <c r="AF3006" i="13" s="1"/>
  <c r="AE3007" i="13"/>
  <c r="AE3008" i="13"/>
  <c r="AF3008" i="13"/>
  <c r="AE3009" i="13"/>
  <c r="AE3010" i="13"/>
  <c r="AF3010" i="13" s="1"/>
  <c r="AE3011" i="13"/>
  <c r="AF3011" i="13" s="1"/>
  <c r="AE3012" i="13"/>
  <c r="AE3013" i="13"/>
  <c r="AE3014" i="13"/>
  <c r="AF3014" i="13" s="1"/>
  <c r="AE3015" i="13"/>
  <c r="AE3016" i="13"/>
  <c r="AF3016" i="13"/>
  <c r="AE3017" i="13"/>
  <c r="AE3018" i="13"/>
  <c r="AF3018" i="13" s="1"/>
  <c r="AE3019" i="13"/>
  <c r="AF3019" i="13" s="1"/>
  <c r="AE3020" i="13"/>
  <c r="AE3021" i="13"/>
  <c r="AE3022" i="13"/>
  <c r="AF3022" i="13" s="1"/>
  <c r="AE3023" i="13"/>
  <c r="AE3024" i="13"/>
  <c r="AF3024" i="13"/>
  <c r="AE3025" i="13"/>
  <c r="AE3026" i="13"/>
  <c r="AF3026" i="13" s="1"/>
  <c r="AE3027" i="13"/>
  <c r="AF3027" i="13" s="1"/>
  <c r="AE3028" i="13"/>
  <c r="AE3029" i="13"/>
  <c r="AE3030" i="13"/>
  <c r="AF3030" i="13" s="1"/>
  <c r="AE3031" i="13"/>
  <c r="AE3032" i="13"/>
  <c r="AF3032" i="13"/>
  <c r="AE3033" i="13"/>
  <c r="AE3034" i="13"/>
  <c r="AF3034" i="13" s="1"/>
  <c r="AE3035" i="13"/>
  <c r="AF3035" i="13" s="1"/>
  <c r="AE3036" i="13"/>
  <c r="AE3037" i="13"/>
  <c r="AE3038" i="13"/>
  <c r="AF3038" i="13" s="1"/>
  <c r="AE3039" i="13"/>
  <c r="AE3040" i="13"/>
  <c r="AF3040" i="13"/>
  <c r="AE3041" i="13"/>
  <c r="AE3042" i="13"/>
  <c r="AF3042" i="13" s="1"/>
  <c r="AE3043" i="13"/>
  <c r="AF3043" i="13" s="1"/>
  <c r="AE3044" i="13"/>
  <c r="AE3045" i="13"/>
  <c r="AE3046" i="13"/>
  <c r="AF3046" i="13" s="1"/>
  <c r="AE3047" i="13"/>
  <c r="AE3048" i="13"/>
  <c r="AF3048" i="13"/>
  <c r="AE3049" i="13"/>
  <c r="AE3050" i="13"/>
  <c r="AF3050" i="13" s="1"/>
  <c r="AE3051" i="13"/>
  <c r="AF3051" i="13" s="1"/>
  <c r="AE3052" i="13"/>
  <c r="AE3053" i="13"/>
  <c r="AE3054" i="13"/>
  <c r="AF3054" i="13" s="1"/>
  <c r="AE3055" i="13"/>
  <c r="AE3056" i="13"/>
  <c r="AF3056" i="13"/>
  <c r="AE3057" i="13"/>
  <c r="AE3058" i="13"/>
  <c r="AF3058" i="13" s="1"/>
  <c r="AE3059" i="13"/>
  <c r="AF3059" i="13" s="1"/>
  <c r="AE3060" i="13"/>
  <c r="AE3061" i="13"/>
  <c r="AE3062" i="13"/>
  <c r="AF3062" i="13" s="1"/>
  <c r="AE3063" i="13"/>
  <c r="AE3064" i="13"/>
  <c r="AF3064" i="13"/>
  <c r="AE3065" i="13"/>
  <c r="AE3066" i="13"/>
  <c r="AF3066" i="13" s="1"/>
  <c r="AE3067" i="13"/>
  <c r="AF3067" i="13" s="1"/>
  <c r="AE3068" i="13"/>
  <c r="AE3069" i="13"/>
  <c r="AE3070" i="13"/>
  <c r="AF3070" i="13" s="1"/>
  <c r="AE3071" i="13"/>
  <c r="AE3072" i="13"/>
  <c r="AF3072" i="13"/>
  <c r="AE3073" i="13"/>
  <c r="AE3074" i="13"/>
  <c r="AF3074" i="13" s="1"/>
  <c r="AE3075" i="13"/>
  <c r="AF3075" i="13" s="1"/>
  <c r="AE3076" i="13"/>
  <c r="AE3077" i="13"/>
  <c r="AE3078" i="13"/>
  <c r="AF3078" i="13" s="1"/>
  <c r="AE3079" i="13"/>
  <c r="AE3080" i="13"/>
  <c r="AF3080" i="13"/>
  <c r="AE3081" i="13"/>
  <c r="AE3082" i="13"/>
  <c r="AF3082" i="13" s="1"/>
  <c r="AE3083" i="13"/>
  <c r="AF3083" i="13" s="1"/>
  <c r="AE3084" i="13"/>
  <c r="AE3085" i="13"/>
  <c r="AE3086" i="13"/>
  <c r="AF3086" i="13" s="1"/>
  <c r="AE3087" i="13"/>
  <c r="AE3088" i="13"/>
  <c r="AF3088" i="13"/>
  <c r="AE3089" i="13"/>
  <c r="AE3090" i="13"/>
  <c r="AF3090" i="13" s="1"/>
  <c r="AE3091" i="13"/>
  <c r="AF3091" i="13" s="1"/>
  <c r="AE3092" i="13"/>
  <c r="AE3093" i="13"/>
  <c r="AE3094" i="13"/>
  <c r="AF3094" i="13" s="1"/>
  <c r="AE3095" i="13"/>
  <c r="AE3096" i="13"/>
  <c r="AF3096" i="13"/>
  <c r="AE3097" i="13"/>
  <c r="AE3098" i="13"/>
  <c r="AF3098" i="13" s="1"/>
  <c r="AE3099" i="13"/>
  <c r="AF3099" i="13" s="1"/>
  <c r="AE3100" i="13"/>
  <c r="AE3101" i="13"/>
  <c r="AE3102" i="13"/>
  <c r="AF3102" i="13" s="1"/>
  <c r="AE3103" i="13"/>
  <c r="AE3104" i="13"/>
  <c r="AF3104" i="13"/>
  <c r="AE3105" i="13"/>
  <c r="AE3106" i="13"/>
  <c r="AF3106" i="13" s="1"/>
  <c r="AE3107" i="13"/>
  <c r="AF3107" i="13" s="1"/>
  <c r="AE3108" i="13"/>
  <c r="AE3109" i="13"/>
  <c r="AE3110" i="13"/>
  <c r="AF3110" i="13" s="1"/>
  <c r="AE3111" i="13"/>
  <c r="AE3112" i="13"/>
  <c r="AF3112" i="13"/>
  <c r="AE3113" i="13"/>
  <c r="AE3114" i="13"/>
  <c r="AF3114" i="13" s="1"/>
  <c r="AE3115" i="13"/>
  <c r="AF3115" i="13" s="1"/>
  <c r="AE3116" i="13"/>
  <c r="AE3117" i="13"/>
  <c r="AE3118" i="13"/>
  <c r="AF3118" i="13" s="1"/>
  <c r="AE3119" i="13"/>
  <c r="AE3120" i="13"/>
  <c r="AF3120" i="13"/>
  <c r="AE3121" i="13"/>
  <c r="AE3122" i="13"/>
  <c r="AF3122" i="13" s="1"/>
  <c r="AE3123" i="13"/>
  <c r="AF3123" i="13" s="1"/>
  <c r="AE3124" i="13"/>
  <c r="AE3125" i="13"/>
  <c r="AE3126" i="13"/>
  <c r="AF3126" i="13" s="1"/>
  <c r="AE3127" i="13"/>
  <c r="AE3128" i="13"/>
  <c r="AF3128" i="13"/>
  <c r="AE3129" i="13"/>
  <c r="AE3130" i="13"/>
  <c r="AF3130" i="13" s="1"/>
  <c r="AE3131" i="13"/>
  <c r="AF3131" i="13" s="1"/>
  <c r="AE3132" i="13"/>
  <c r="AE3133" i="13"/>
  <c r="AE3134" i="13"/>
  <c r="AF3134" i="13" s="1"/>
  <c r="AE3135" i="13"/>
  <c r="AE3136" i="13"/>
  <c r="AF3136" i="13"/>
  <c r="AE3137" i="13"/>
  <c r="AE3138" i="13"/>
  <c r="AF3138" i="13" s="1"/>
  <c r="AE3139" i="13"/>
  <c r="AF3139" i="13" s="1"/>
  <c r="AE3140" i="13"/>
  <c r="AE3141" i="13"/>
  <c r="AE3142" i="13"/>
  <c r="AF3142" i="13" s="1"/>
  <c r="AE3143" i="13"/>
  <c r="AE3144" i="13"/>
  <c r="AF3144" i="13"/>
  <c r="AE3145" i="13"/>
  <c r="AE3146" i="13"/>
  <c r="AF3146" i="13" s="1"/>
  <c r="AE3147" i="13"/>
  <c r="AF3147" i="13" s="1"/>
  <c r="AE3148" i="13"/>
  <c r="AE3149" i="13"/>
  <c r="AE3150" i="13"/>
  <c r="AF3150" i="13" s="1"/>
  <c r="AE3151" i="13"/>
  <c r="AE3152" i="13"/>
  <c r="AF3152" i="13"/>
  <c r="AE3153" i="13"/>
  <c r="AE3154" i="13"/>
  <c r="AF3154" i="13" s="1"/>
  <c r="AE3155" i="13"/>
  <c r="AF3155" i="13" s="1"/>
  <c r="AE3156" i="13"/>
  <c r="AE3157" i="13"/>
  <c r="AE3158" i="13"/>
  <c r="AF3158" i="13" s="1"/>
  <c r="AE3159" i="13"/>
  <c r="AE3160" i="13"/>
  <c r="AF3160" i="13"/>
  <c r="AE3161" i="13"/>
  <c r="AE3162" i="13"/>
  <c r="AF3162" i="13" s="1"/>
  <c r="AE3163" i="13"/>
  <c r="AF3163" i="13" s="1"/>
  <c r="AE3164" i="13"/>
  <c r="AE3165" i="13"/>
  <c r="AE3166" i="13"/>
  <c r="AF3166" i="13" s="1"/>
  <c r="AE3167" i="13"/>
  <c r="AE3168" i="13"/>
  <c r="AF3168" i="13"/>
  <c r="AE3169" i="13"/>
  <c r="AE3170" i="13"/>
  <c r="AF3170" i="13" s="1"/>
  <c r="AE3171" i="13"/>
  <c r="AF3171" i="13" s="1"/>
  <c r="AE3172" i="13"/>
  <c r="AE3173" i="13"/>
  <c r="AE3174" i="13"/>
  <c r="AF3174" i="13" s="1"/>
  <c r="AE3175" i="13"/>
  <c r="AE3176" i="13"/>
  <c r="AF3176" i="13"/>
  <c r="AE3177" i="13"/>
  <c r="AE3178" i="13"/>
  <c r="AF3178" i="13" s="1"/>
  <c r="AE3179" i="13"/>
  <c r="AF3179" i="13" s="1"/>
  <c r="AE3180" i="13"/>
  <c r="AE3181" i="13"/>
  <c r="AE3182" i="13"/>
  <c r="AF3182" i="13" s="1"/>
  <c r="AE3183" i="13"/>
  <c r="AE3184" i="13"/>
  <c r="AF3184" i="13"/>
  <c r="AE3185" i="13"/>
  <c r="AE3186" i="13"/>
  <c r="AF3186" i="13" s="1"/>
  <c r="AE3187" i="13"/>
  <c r="AF3187" i="13" s="1"/>
  <c r="AE3188" i="13"/>
  <c r="AE3189" i="13"/>
  <c r="AE3190" i="13"/>
  <c r="AF3190" i="13" s="1"/>
  <c r="AE3191" i="13"/>
  <c r="AE3192" i="13"/>
  <c r="AF3192" i="13"/>
  <c r="AE3193" i="13"/>
  <c r="AE3194" i="13"/>
  <c r="AF3194" i="13" s="1"/>
  <c r="AE3195" i="13"/>
  <c r="AF3195" i="13" s="1"/>
  <c r="AE3196" i="13"/>
  <c r="AE3197" i="13"/>
  <c r="AE3198" i="13"/>
  <c r="AF3198" i="13" s="1"/>
  <c r="AE3199" i="13"/>
  <c r="AE3200" i="13"/>
  <c r="AF3200" i="13"/>
  <c r="AE3201" i="13"/>
  <c r="AE3202" i="13"/>
  <c r="AF3202" i="13" s="1"/>
  <c r="AE3203" i="13"/>
  <c r="AF3203" i="13" s="1"/>
  <c r="AE3204" i="13"/>
  <c r="AE3205" i="13"/>
  <c r="AE3206" i="13"/>
  <c r="AF3206" i="13" s="1"/>
  <c r="AE3207" i="13"/>
  <c r="AE3208" i="13"/>
  <c r="AF3208" i="13"/>
  <c r="AE3209" i="13"/>
  <c r="AE3210" i="13"/>
  <c r="AF3210" i="13" s="1"/>
  <c r="AE3211" i="13"/>
  <c r="AF3211" i="13" s="1"/>
  <c r="AE3212" i="13"/>
  <c r="AE3213" i="13"/>
  <c r="AE3214" i="13"/>
  <c r="AF3214" i="13" s="1"/>
  <c r="AE3215" i="13"/>
  <c r="AE3216" i="13"/>
  <c r="AF3216" i="13"/>
  <c r="AE3217" i="13"/>
  <c r="AE3218" i="13"/>
  <c r="AF3218" i="13" s="1"/>
  <c r="AE3219" i="13"/>
  <c r="AF3219" i="13" s="1"/>
  <c r="AE3220" i="13"/>
  <c r="AE3221" i="13"/>
  <c r="AE3222" i="13"/>
  <c r="AF3222" i="13" s="1"/>
  <c r="AE3223" i="13"/>
  <c r="AE3224" i="13"/>
  <c r="AF3224" i="13"/>
  <c r="AE3225" i="13"/>
  <c r="AE3226" i="13"/>
  <c r="AF3226" i="13" s="1"/>
  <c r="AE3227" i="13"/>
  <c r="AF3227" i="13" s="1"/>
  <c r="AE3228" i="13"/>
  <c r="AE3229" i="13"/>
  <c r="AE3230" i="13"/>
  <c r="AF3230" i="13" s="1"/>
  <c r="AE3231" i="13"/>
  <c r="AE3232" i="13"/>
  <c r="AF3232" i="13"/>
  <c r="AE3233" i="13"/>
  <c r="AE3234" i="13"/>
  <c r="AF3234" i="13" s="1"/>
  <c r="AE3235" i="13"/>
  <c r="AF3235" i="13" s="1"/>
  <c r="AE3236" i="13"/>
  <c r="AE3237" i="13"/>
  <c r="AE3238" i="13"/>
  <c r="AF3238" i="13" s="1"/>
  <c r="AE3239" i="13"/>
  <c r="AE3240" i="13"/>
  <c r="AF3240" i="13"/>
  <c r="AE3241" i="13"/>
  <c r="AE3242" i="13"/>
  <c r="AF3242" i="13" s="1"/>
  <c r="AE3243" i="13"/>
  <c r="AF3243" i="13" s="1"/>
  <c r="AE3244" i="13"/>
  <c r="AE3245" i="13"/>
  <c r="AE3246" i="13"/>
  <c r="AF3246" i="13" s="1"/>
  <c r="AE3247" i="13"/>
  <c r="AE3248" i="13"/>
  <c r="AF3248" i="13"/>
  <c r="AE3249" i="13"/>
  <c r="AE3250" i="13"/>
  <c r="AF3250" i="13" s="1"/>
  <c r="AE3251" i="13"/>
  <c r="AF3251" i="13" s="1"/>
  <c r="AE3252" i="13"/>
  <c r="AE3253" i="13"/>
  <c r="AE3254" i="13"/>
  <c r="AF3254" i="13" s="1"/>
  <c r="AE3255" i="13"/>
  <c r="AE3256" i="13"/>
  <c r="AF3256" i="13"/>
  <c r="AE3257" i="13"/>
  <c r="AE3258" i="13"/>
  <c r="AF3258" i="13" s="1"/>
  <c r="AE3259" i="13"/>
  <c r="AF3259" i="13" s="1"/>
  <c r="AE3260" i="13"/>
  <c r="AE3261" i="13"/>
  <c r="AE3262" i="13"/>
  <c r="AF3262" i="13" s="1"/>
  <c r="AE3263" i="13"/>
  <c r="AE3264" i="13"/>
  <c r="AF3264" i="13"/>
  <c r="AE3265" i="13"/>
  <c r="AE3266" i="13"/>
  <c r="AF3266" i="13" s="1"/>
  <c r="AE3267" i="13"/>
  <c r="AF3267" i="13" s="1"/>
  <c r="AE3268" i="13"/>
  <c r="AE3269" i="13"/>
  <c r="AE3270" i="13"/>
  <c r="AF3270" i="13" s="1"/>
  <c r="AE3271" i="13"/>
  <c r="AE3272" i="13"/>
  <c r="AF3272" i="13"/>
  <c r="AE3273" i="13"/>
  <c r="AE3274" i="13"/>
  <c r="AF3274" i="13" s="1"/>
  <c r="AE3275" i="13"/>
  <c r="AF3275" i="13" s="1"/>
  <c r="AE3276" i="13"/>
  <c r="AE3277" i="13"/>
  <c r="AE3278" i="13"/>
  <c r="AF3278" i="13" s="1"/>
  <c r="AE3279" i="13"/>
  <c r="AE3280" i="13"/>
  <c r="AF3280" i="13"/>
  <c r="AE3281" i="13"/>
  <c r="AE3282" i="13"/>
  <c r="AF3282" i="13" s="1"/>
  <c r="AE3283" i="13"/>
  <c r="AF3283" i="13" s="1"/>
  <c r="AE3284" i="13"/>
  <c r="AE3285" i="13"/>
  <c r="AE3286" i="13"/>
  <c r="AF3286" i="13" s="1"/>
  <c r="AE3287" i="13"/>
  <c r="AE3288" i="13"/>
  <c r="AF3288" i="13"/>
  <c r="AE3289" i="13"/>
  <c r="AE3290" i="13"/>
  <c r="AF3290" i="13" s="1"/>
  <c r="AE3291" i="13"/>
  <c r="AF3291" i="13" s="1"/>
  <c r="AE3292" i="13"/>
  <c r="AE3293" i="13"/>
  <c r="AE3294" i="13"/>
  <c r="AF3294" i="13" s="1"/>
  <c r="AE3295" i="13"/>
  <c r="AE3296" i="13"/>
  <c r="AF3296" i="13"/>
  <c r="AE3297" i="13"/>
  <c r="AE3298" i="13"/>
  <c r="AF3298" i="13" s="1"/>
  <c r="AE3299" i="13"/>
  <c r="AF3299" i="13" s="1"/>
  <c r="AE3300" i="13"/>
  <c r="AE3301" i="13"/>
  <c r="AE3302" i="13"/>
  <c r="AF3302" i="13" s="1"/>
  <c r="AE3303" i="13"/>
  <c r="AE3304" i="13"/>
  <c r="AF3304" i="13"/>
  <c r="AE3305" i="13"/>
  <c r="AE3306" i="13"/>
  <c r="AF3306" i="13" s="1"/>
  <c r="AE3307" i="13"/>
  <c r="AF3307" i="13" s="1"/>
  <c r="AE3308" i="13"/>
  <c r="AE3309" i="13"/>
  <c r="AE3310" i="13"/>
  <c r="AF3310" i="13" s="1"/>
  <c r="AE3311" i="13"/>
  <c r="AE3312" i="13"/>
  <c r="AF3312" i="13"/>
  <c r="AE3313" i="13"/>
  <c r="AE3314" i="13"/>
  <c r="AF3314" i="13" s="1"/>
  <c r="AE3315" i="13"/>
  <c r="AF3315" i="13" s="1"/>
  <c r="AE3316" i="13"/>
  <c r="AE3317" i="13"/>
  <c r="AE3318" i="13"/>
  <c r="AF3318" i="13" s="1"/>
  <c r="AE3319" i="13"/>
  <c r="AE3320" i="13"/>
  <c r="AF3320" i="13"/>
  <c r="AE3321" i="13"/>
  <c r="AE3322" i="13"/>
  <c r="AF3322" i="13" s="1"/>
  <c r="AE3323" i="13"/>
  <c r="AF3323" i="13" s="1"/>
  <c r="AE3324" i="13"/>
  <c r="AE3325" i="13"/>
  <c r="AE3326" i="13"/>
  <c r="AF3326" i="13" s="1"/>
  <c r="AE3327" i="13"/>
  <c r="AE3328" i="13"/>
  <c r="AF3328" i="13"/>
  <c r="AE3329" i="13"/>
  <c r="AE3330" i="13"/>
  <c r="AF3330" i="13" s="1"/>
  <c r="AE3331" i="13"/>
  <c r="AF3331" i="13" s="1"/>
  <c r="AE3332" i="13"/>
  <c r="AE3333" i="13"/>
  <c r="AE3334" i="13"/>
  <c r="AF3334" i="13" s="1"/>
  <c r="AE3335" i="13"/>
  <c r="AE3336" i="13"/>
  <c r="AF3336" i="13"/>
  <c r="AE3337" i="13"/>
  <c r="AE3338" i="13"/>
  <c r="AF3338" i="13" s="1"/>
  <c r="AE3339" i="13"/>
  <c r="AF3339" i="13" s="1"/>
  <c r="AE3340" i="13"/>
  <c r="AE3341" i="13"/>
  <c r="AE3342" i="13"/>
  <c r="AF3342" i="13" s="1"/>
  <c r="AE3343" i="13"/>
  <c r="AE3344" i="13"/>
  <c r="AF3344" i="13"/>
  <c r="AE3345" i="13"/>
  <c r="AE3346" i="13"/>
  <c r="AF3346" i="13" s="1"/>
  <c r="AE3347" i="13"/>
  <c r="AF3347" i="13" s="1"/>
  <c r="AE3348" i="13"/>
  <c r="AE3349" i="13"/>
  <c r="AE3350" i="13"/>
  <c r="AF3350" i="13" s="1"/>
  <c r="AE3351" i="13"/>
  <c r="AE3352" i="13"/>
  <c r="AF3352" i="13"/>
  <c r="AE3353" i="13"/>
  <c r="AE3354" i="13"/>
  <c r="AF3354" i="13" s="1"/>
  <c r="AE3355" i="13"/>
  <c r="AF3355" i="13" s="1"/>
  <c r="AE3356" i="13"/>
  <c r="AE3357" i="13"/>
  <c r="AE3358" i="13"/>
  <c r="AF3358" i="13" s="1"/>
  <c r="AE3359" i="13"/>
  <c r="AE3360" i="13"/>
  <c r="AF3360" i="13"/>
  <c r="AE3361" i="13"/>
  <c r="AE3362" i="13"/>
  <c r="AF3362" i="13" s="1"/>
  <c r="AE3363" i="13"/>
  <c r="AF3363" i="13" s="1"/>
  <c r="AE3364" i="13"/>
  <c r="AE3365" i="13"/>
  <c r="AE3366" i="13"/>
  <c r="AF3366" i="13" s="1"/>
  <c r="AE3367" i="13"/>
  <c r="AE3368" i="13"/>
  <c r="AF3368" i="13"/>
  <c r="AE3369" i="13"/>
  <c r="AE3370" i="13"/>
  <c r="AF3370" i="13" s="1"/>
  <c r="AE3371" i="13"/>
  <c r="AF3371" i="13" s="1"/>
  <c r="AE3372" i="13"/>
  <c r="AE3373" i="13"/>
  <c r="AE3374" i="13"/>
  <c r="AF3374" i="13" s="1"/>
  <c r="AE3375" i="13"/>
  <c r="AE3376" i="13"/>
  <c r="AF3376" i="13"/>
  <c r="AE3377" i="13"/>
  <c r="AE3378" i="13"/>
  <c r="AF3378" i="13" s="1"/>
  <c r="AE3379" i="13"/>
  <c r="AF3379" i="13" s="1"/>
  <c r="AE3380" i="13"/>
  <c r="AE3381" i="13"/>
  <c r="AE3382" i="13"/>
  <c r="AF3382" i="13" s="1"/>
  <c r="AE3383" i="13"/>
  <c r="AE3384" i="13"/>
  <c r="AF3384" i="13"/>
  <c r="AE3385" i="13"/>
  <c r="AE3386" i="13"/>
  <c r="AF3386" i="13" s="1"/>
  <c r="AE3387" i="13"/>
  <c r="AF3387" i="13" s="1"/>
  <c r="AE3388" i="13"/>
  <c r="AE3389" i="13"/>
  <c r="AE3390" i="13"/>
  <c r="AF3390" i="13" s="1"/>
  <c r="AE3391" i="13"/>
  <c r="AE3392" i="13"/>
  <c r="AF3392" i="13"/>
  <c r="AE3393" i="13"/>
  <c r="AE3394" i="13"/>
  <c r="AF3394" i="13" s="1"/>
  <c r="AE3395" i="13"/>
  <c r="AF3395" i="13" s="1"/>
  <c r="AE3396" i="13"/>
  <c r="AE3397" i="13"/>
  <c r="AE3398" i="13"/>
  <c r="AF3398" i="13" s="1"/>
  <c r="AE3399" i="13"/>
  <c r="AE3400" i="13"/>
  <c r="AF3400" i="13"/>
  <c r="AE3401" i="13"/>
  <c r="AE3402" i="13"/>
  <c r="AF3402" i="13" s="1"/>
  <c r="AE3403" i="13"/>
  <c r="AF3403" i="13" s="1"/>
  <c r="AE3404" i="13"/>
  <c r="AE3405" i="13"/>
  <c r="AE3406" i="13"/>
  <c r="AF3406" i="13" s="1"/>
  <c r="AE3407" i="13"/>
  <c r="AE3408" i="13"/>
  <c r="AF3408" i="13"/>
  <c r="AE3409" i="13"/>
  <c r="AE3410" i="13"/>
  <c r="AF3410" i="13" s="1"/>
  <c r="AE3411" i="13"/>
  <c r="AF3411" i="13" s="1"/>
  <c r="AE3412" i="13"/>
  <c r="AE3413" i="13"/>
  <c r="AE3414" i="13"/>
  <c r="AF3414" i="13" s="1"/>
  <c r="AE3415" i="13"/>
  <c r="AE3416" i="13"/>
  <c r="AF3416" i="13"/>
  <c r="AE3417" i="13"/>
  <c r="AE3418" i="13"/>
  <c r="AF3418" i="13" s="1"/>
  <c r="AE3419" i="13"/>
  <c r="AF3419" i="13" s="1"/>
  <c r="AE3420" i="13"/>
  <c r="AE3421" i="13"/>
  <c r="AE3422" i="13"/>
  <c r="AF3422" i="13" s="1"/>
  <c r="AE3423" i="13"/>
  <c r="AE3424" i="13"/>
  <c r="AF3424" i="13"/>
  <c r="AE3425" i="13"/>
  <c r="AE3426" i="13"/>
  <c r="AF3426" i="13" s="1"/>
  <c r="AE3427" i="13"/>
  <c r="AF3427" i="13" s="1"/>
  <c r="AE3428" i="13"/>
  <c r="AE3429" i="13"/>
  <c r="AE3430" i="13"/>
  <c r="AF3430" i="13" s="1"/>
  <c r="AE3431" i="13"/>
  <c r="AE3432" i="13"/>
  <c r="AF3432" i="13"/>
  <c r="AE3433" i="13"/>
  <c r="AE3434" i="13"/>
  <c r="AF3434" i="13" s="1"/>
  <c r="AE3435" i="13"/>
  <c r="AF3435" i="13" s="1"/>
  <c r="AE3436" i="13"/>
  <c r="AE3437" i="13"/>
  <c r="AE3438" i="13"/>
  <c r="AF3438" i="13" s="1"/>
  <c r="AE3439" i="13"/>
  <c r="AE3440" i="13"/>
  <c r="AF3440" i="13"/>
  <c r="AE3441" i="13"/>
  <c r="AE3442" i="13"/>
  <c r="AF3442" i="13" s="1"/>
  <c r="AE3443" i="13"/>
  <c r="AF3443" i="13" s="1"/>
  <c r="AE3444" i="13"/>
  <c r="AE3445" i="13"/>
  <c r="AE3446" i="13"/>
  <c r="AF3446" i="13" s="1"/>
  <c r="AE3447" i="13"/>
  <c r="AE3448" i="13"/>
  <c r="AF3448" i="13"/>
  <c r="AE3449" i="13"/>
  <c r="AE3450" i="13"/>
  <c r="AF3450" i="13" s="1"/>
  <c r="AE3451" i="13"/>
  <c r="AF3451" i="13" s="1"/>
  <c r="AE3452" i="13"/>
  <c r="AE3453" i="13"/>
  <c r="AE3454" i="13"/>
  <c r="AF3454" i="13" s="1"/>
  <c r="AE3455" i="13"/>
  <c r="AE3456" i="13"/>
  <c r="AF3456" i="13"/>
  <c r="AE3457" i="13"/>
  <c r="AE3458" i="13"/>
  <c r="AF3458" i="13" s="1"/>
  <c r="AE3459" i="13"/>
  <c r="AF3459" i="13" s="1"/>
  <c r="AE3460" i="13"/>
  <c r="AE3461" i="13"/>
  <c r="AE3462" i="13"/>
  <c r="AF3462" i="13" s="1"/>
  <c r="AE3463" i="13"/>
  <c r="AE3464" i="13"/>
  <c r="AF3464" i="13"/>
  <c r="AE3465" i="13"/>
  <c r="AE3466" i="13"/>
  <c r="AF3466" i="13" s="1"/>
  <c r="AE3467" i="13"/>
  <c r="AF3467" i="13" s="1"/>
  <c r="AE3468" i="13"/>
  <c r="AE3469" i="13"/>
  <c r="AE3470" i="13"/>
  <c r="AF3470" i="13" s="1"/>
  <c r="AE3471" i="13"/>
  <c r="AE3472" i="13"/>
  <c r="AF3472" i="13"/>
  <c r="AE3473" i="13"/>
  <c r="AE3474" i="13"/>
  <c r="AF3474" i="13" s="1"/>
  <c r="AE3475" i="13"/>
  <c r="AF3475" i="13" s="1"/>
  <c r="AE3476" i="13"/>
  <c r="AE3477" i="13"/>
  <c r="AE3478" i="13"/>
  <c r="AF3478" i="13" s="1"/>
  <c r="AE3479" i="13"/>
  <c r="AE3480" i="13"/>
  <c r="AF3480" i="13"/>
  <c r="AE3481" i="13"/>
  <c r="AE3482" i="13"/>
  <c r="AF3482" i="13" s="1"/>
  <c r="AE3483" i="13"/>
  <c r="AF3483" i="13" s="1"/>
  <c r="AE3484" i="13"/>
  <c r="AE3485" i="13"/>
  <c r="AE3486" i="13"/>
  <c r="AF3486" i="13" s="1"/>
  <c r="AE3487" i="13"/>
  <c r="AE3488" i="13"/>
  <c r="AF3488" i="13"/>
  <c r="AE3489" i="13"/>
  <c r="AE3490" i="13"/>
  <c r="AF3490" i="13" s="1"/>
  <c r="AE3491" i="13"/>
  <c r="AF3491" i="13" s="1"/>
  <c r="AE3492" i="13"/>
  <c r="AE3493" i="13"/>
  <c r="AE3494" i="13"/>
  <c r="AF3494" i="13" s="1"/>
  <c r="AE3495" i="13"/>
  <c r="AE3496" i="13"/>
  <c r="AF3496" i="13"/>
  <c r="AE3497" i="13"/>
  <c r="AE3498" i="13"/>
  <c r="AF3498" i="13" s="1"/>
  <c r="AE3499" i="13"/>
  <c r="AF3499" i="13" s="1"/>
  <c r="AE3500" i="13"/>
  <c r="AE3501" i="13"/>
  <c r="AE3502" i="13"/>
  <c r="AF3502" i="13" s="1"/>
  <c r="AE3503" i="13"/>
  <c r="AE3504" i="13"/>
  <c r="AF3504" i="13"/>
  <c r="AE3505" i="13"/>
  <c r="AE3506" i="13"/>
  <c r="AF3506" i="13" s="1"/>
  <c r="AE3507" i="13"/>
  <c r="AF3507" i="13" s="1"/>
  <c r="AE3508" i="13"/>
  <c r="AE3509" i="13"/>
  <c r="AE3510" i="13"/>
  <c r="AF3510" i="13" s="1"/>
  <c r="AE3511" i="13"/>
  <c r="AE3512" i="13"/>
  <c r="AF3512" i="13"/>
  <c r="AE3513" i="13"/>
  <c r="AE3514" i="13"/>
  <c r="AF3514" i="13" s="1"/>
  <c r="AE3515" i="13"/>
  <c r="AF3515" i="13" s="1"/>
  <c r="AE3516" i="13"/>
  <c r="AE3517" i="13"/>
  <c r="AE3518" i="13"/>
  <c r="AF3518" i="13" s="1"/>
  <c r="AE3519" i="13"/>
  <c r="AE3520" i="13"/>
  <c r="AF3520" i="13"/>
  <c r="AE3521" i="13"/>
  <c r="AE3522" i="13"/>
  <c r="AF3522" i="13" s="1"/>
  <c r="AE3523" i="13"/>
  <c r="AF3523" i="13" s="1"/>
  <c r="AE3524" i="13"/>
  <c r="AE3525" i="13"/>
  <c r="AE3526" i="13"/>
  <c r="AF3526" i="13" s="1"/>
  <c r="AE3527" i="13"/>
  <c r="AE3528" i="13"/>
  <c r="AF3528" i="13"/>
  <c r="AE3529" i="13"/>
  <c r="AE3530" i="13"/>
  <c r="AF3530" i="13" s="1"/>
  <c r="AE3531" i="13"/>
  <c r="AF3531" i="13" s="1"/>
  <c r="AE3532" i="13"/>
  <c r="AE3533" i="13"/>
  <c r="AE3534" i="13"/>
  <c r="AF3534" i="13" s="1"/>
  <c r="AE3535" i="13"/>
  <c r="AE3536" i="13"/>
  <c r="AF3536" i="13"/>
  <c r="AE3537" i="13"/>
  <c r="AE3538" i="13"/>
  <c r="AF3538" i="13" s="1"/>
  <c r="AE3539" i="13"/>
  <c r="AF3539" i="13" s="1"/>
  <c r="AE3540" i="13"/>
  <c r="AE3541" i="13"/>
  <c r="AE3542" i="13"/>
  <c r="AF3542" i="13" s="1"/>
  <c r="AE3543" i="13"/>
  <c r="AE3544" i="13"/>
  <c r="AF3544" i="13"/>
  <c r="AE3545" i="13"/>
  <c r="AE3546" i="13"/>
  <c r="AF3546" i="13" s="1"/>
  <c r="AE3547" i="13"/>
  <c r="AF3547" i="13" s="1"/>
  <c r="AE3548" i="13"/>
  <c r="AE3549" i="13"/>
  <c r="AE3550" i="13"/>
  <c r="AF3550" i="13" s="1"/>
  <c r="AE3551" i="13"/>
  <c r="AE3552" i="13"/>
  <c r="AF3552" i="13"/>
  <c r="AE3553" i="13"/>
  <c r="AE3554" i="13"/>
  <c r="AF3554" i="13" s="1"/>
  <c r="AE3555" i="13"/>
  <c r="AF3555" i="13" s="1"/>
  <c r="AE3556" i="13"/>
  <c r="AE3557" i="13"/>
  <c r="AE3558" i="13"/>
  <c r="AF3558" i="13" s="1"/>
  <c r="AE3559" i="13"/>
  <c r="AE3560" i="13"/>
  <c r="AF3560" i="13"/>
  <c r="AE3561" i="13"/>
  <c r="AE3562" i="13"/>
  <c r="AF3562" i="13" s="1"/>
  <c r="AE3563" i="13"/>
  <c r="AF3563" i="13" s="1"/>
  <c r="AE3564" i="13"/>
  <c r="AE3565" i="13"/>
  <c r="AE3566" i="13"/>
  <c r="AF3566" i="13" s="1"/>
  <c r="AE3567" i="13"/>
  <c r="AE3568" i="13"/>
  <c r="AF3568" i="13"/>
  <c r="AE3569" i="13"/>
  <c r="AE3570" i="13"/>
  <c r="AF3570" i="13" s="1"/>
  <c r="AE3571" i="13"/>
  <c r="AF3571" i="13" s="1"/>
  <c r="AE3572" i="13"/>
  <c r="AE3573" i="13"/>
  <c r="AE3574" i="13"/>
  <c r="AF3574" i="13" s="1"/>
  <c r="AE3575" i="13"/>
  <c r="AE3576" i="13"/>
  <c r="AF3576" i="13"/>
  <c r="AE3577" i="13"/>
  <c r="AE3578" i="13"/>
  <c r="AF3578" i="13" s="1"/>
  <c r="AE3579" i="13"/>
  <c r="AF3579" i="13" s="1"/>
  <c r="AE3580" i="13"/>
  <c r="AE3581" i="13"/>
  <c r="AE3582" i="13"/>
  <c r="AF3582" i="13" s="1"/>
  <c r="AE3583" i="13"/>
  <c r="AE3584" i="13"/>
  <c r="AF3584" i="13"/>
  <c r="AE3585" i="13"/>
  <c r="AE3586" i="13"/>
  <c r="AF3586" i="13" s="1"/>
  <c r="AE3587" i="13"/>
  <c r="AF3587" i="13" s="1"/>
  <c r="AE3588" i="13"/>
  <c r="AE3589" i="13"/>
  <c r="AE3590" i="13"/>
  <c r="AF3590" i="13" s="1"/>
  <c r="AE3591" i="13"/>
  <c r="AE3592" i="13"/>
  <c r="AF3592" i="13"/>
  <c r="AE3593" i="13"/>
  <c r="AE3594" i="13"/>
  <c r="AF3594" i="13" s="1"/>
  <c r="AE3595" i="13"/>
  <c r="AF3595" i="13" s="1"/>
  <c r="AE3596" i="13"/>
  <c r="AE3597" i="13"/>
  <c r="AE3598" i="13"/>
  <c r="AF3598" i="13" s="1"/>
  <c r="AE3599" i="13"/>
  <c r="AE3600" i="13"/>
  <c r="AF3600" i="13"/>
  <c r="AE3601" i="13"/>
  <c r="AE3602" i="13"/>
  <c r="AF3602" i="13" s="1"/>
  <c r="AE3603" i="13"/>
  <c r="AF3603" i="13" s="1"/>
  <c r="AE3604" i="13"/>
  <c r="AE3605" i="13"/>
  <c r="AE3606" i="13"/>
  <c r="AF3606" i="13" s="1"/>
  <c r="AE3607" i="13"/>
  <c r="AE3608" i="13"/>
  <c r="AF3608" i="13"/>
  <c r="AE3609" i="13"/>
  <c r="AE3610" i="13"/>
  <c r="AF3610" i="13" s="1"/>
  <c r="AE3611" i="13"/>
  <c r="AF3611" i="13" s="1"/>
  <c r="AE3612" i="13"/>
  <c r="AE3613" i="13"/>
  <c r="AE3614" i="13"/>
  <c r="AF3614" i="13" s="1"/>
  <c r="AE3615" i="13"/>
  <c r="AE3616" i="13"/>
  <c r="AF3616" i="13"/>
  <c r="AE3617" i="13"/>
  <c r="AE3618" i="13"/>
  <c r="AF3618" i="13" s="1"/>
  <c r="AE3619" i="13"/>
  <c r="AF3619" i="13" s="1"/>
  <c r="AE3620" i="13"/>
  <c r="AE3621" i="13"/>
  <c r="AE3622" i="13"/>
  <c r="AF3622" i="13" s="1"/>
  <c r="AE3623" i="13"/>
  <c r="AE3624" i="13"/>
  <c r="AF3624" i="13"/>
  <c r="AE3625" i="13"/>
  <c r="AE3626" i="13"/>
  <c r="AF3626" i="13" s="1"/>
  <c r="AE3627" i="13"/>
  <c r="AF3627" i="13" s="1"/>
  <c r="AE3628" i="13"/>
  <c r="AE3629" i="13"/>
  <c r="AE3630" i="13"/>
  <c r="AF3630" i="13" s="1"/>
  <c r="AE3631" i="13"/>
  <c r="AE3632" i="13"/>
  <c r="AF3632" i="13"/>
  <c r="AE3633" i="13"/>
  <c r="AE3634" i="13"/>
  <c r="AF3634" i="13" s="1"/>
  <c r="AE3635" i="13"/>
  <c r="AF3635" i="13" s="1"/>
  <c r="AE3636" i="13"/>
  <c r="AE3637" i="13"/>
  <c r="AE3638" i="13"/>
  <c r="AF3638" i="13" s="1"/>
  <c r="AE3639" i="13"/>
  <c r="AE3640" i="13"/>
  <c r="AF3640" i="13"/>
  <c r="AE3641" i="13"/>
  <c r="AE3642" i="13"/>
  <c r="AF3642" i="13" s="1"/>
  <c r="AE3643" i="13"/>
  <c r="AF3643" i="13" s="1"/>
  <c r="AE3644" i="13"/>
  <c r="AE3645" i="13"/>
  <c r="AE3646" i="13"/>
  <c r="AF3646" i="13" s="1"/>
  <c r="AE3647" i="13"/>
  <c r="AE3648" i="13"/>
  <c r="AF3648" i="13"/>
  <c r="AE3649" i="13"/>
  <c r="AE3650" i="13"/>
  <c r="AF3650" i="13" s="1"/>
  <c r="AE3651" i="13"/>
  <c r="AF3651" i="13" s="1"/>
  <c r="AE3652" i="13"/>
  <c r="AE3653" i="13"/>
  <c r="AE3654" i="13"/>
  <c r="AF3654" i="13" s="1"/>
  <c r="AE3655" i="13"/>
  <c r="AE3656" i="13"/>
  <c r="AF3656" i="13"/>
  <c r="AE3657" i="13"/>
  <c r="AE3658" i="13"/>
  <c r="AF3658" i="13" s="1"/>
  <c r="AE3659" i="13"/>
  <c r="AF3659" i="13" s="1"/>
  <c r="AE3660" i="13"/>
  <c r="AE3661" i="13"/>
  <c r="AE3662" i="13"/>
  <c r="AF3662" i="13" s="1"/>
  <c r="AE3663" i="13"/>
  <c r="AE3664" i="13"/>
  <c r="AF3664" i="13"/>
  <c r="AE3665" i="13"/>
  <c r="AE3666" i="13"/>
  <c r="AF3666" i="13" s="1"/>
  <c r="AE3667" i="13"/>
  <c r="AF3667" i="13" s="1"/>
  <c r="AE3668" i="13"/>
  <c r="AE3669" i="13"/>
  <c r="AE3670" i="13"/>
  <c r="AF3670" i="13" s="1"/>
  <c r="AE3671" i="13"/>
  <c r="AE3672" i="13"/>
  <c r="AF3672" i="13"/>
  <c r="AE3673" i="13"/>
  <c r="AE3674" i="13"/>
  <c r="AF3674" i="13" s="1"/>
  <c r="AE3675" i="13"/>
  <c r="AF3675" i="13" s="1"/>
  <c r="AE3676" i="13"/>
  <c r="AE3677" i="13"/>
  <c r="AE3678" i="13"/>
  <c r="AF3678" i="13" s="1"/>
  <c r="AE3679" i="13"/>
  <c r="AE3680" i="13"/>
  <c r="AF3680" i="13"/>
  <c r="AE3681" i="13"/>
  <c r="AE3682" i="13"/>
  <c r="AF3682" i="13" s="1"/>
  <c r="AE3683" i="13"/>
  <c r="AF3683" i="13" s="1"/>
  <c r="AE3684" i="13"/>
  <c r="AE3685" i="13"/>
  <c r="AE3686" i="13"/>
  <c r="AF3686" i="13" s="1"/>
  <c r="AE3687" i="13"/>
  <c r="AE3688" i="13"/>
  <c r="AF3688" i="13"/>
  <c r="AE3689" i="13"/>
  <c r="AE3690" i="13"/>
  <c r="AF3690" i="13" s="1"/>
  <c r="AE3691" i="13"/>
  <c r="AF3691" i="13" s="1"/>
  <c r="AE3692" i="13"/>
  <c r="AE3693" i="13"/>
  <c r="AE3694" i="13"/>
  <c r="AF3694" i="13" s="1"/>
  <c r="AE3695" i="13"/>
  <c r="AE3696" i="13"/>
  <c r="AF3696" i="13"/>
  <c r="AE3697" i="13"/>
  <c r="AE3698" i="13"/>
  <c r="AF3698" i="13" s="1"/>
  <c r="AE3699" i="13"/>
  <c r="AF3699" i="13" s="1"/>
  <c r="AE3700" i="13"/>
  <c r="AE3701" i="13"/>
  <c r="AE3702" i="13"/>
  <c r="AF3702" i="13" s="1"/>
  <c r="AE3703" i="13"/>
  <c r="AE3704" i="13"/>
  <c r="AF3704" i="13"/>
  <c r="AE3705" i="13"/>
  <c r="AE3706" i="13"/>
  <c r="AF3706" i="13" s="1"/>
  <c r="AE3707" i="13"/>
  <c r="AF3707" i="13" s="1"/>
  <c r="AE3708" i="13"/>
  <c r="AE3709" i="13"/>
  <c r="AE3710" i="13"/>
  <c r="AF3710" i="13" s="1"/>
  <c r="AE3711" i="13"/>
  <c r="AE3712" i="13"/>
  <c r="AF3712" i="13"/>
  <c r="AE3713" i="13"/>
  <c r="AE3714" i="13"/>
  <c r="AF3714" i="13" s="1"/>
  <c r="AE3715" i="13"/>
  <c r="AF3715" i="13" s="1"/>
  <c r="AE3716" i="13"/>
  <c r="AE3717" i="13"/>
  <c r="AE3718" i="13"/>
  <c r="AF3718" i="13" s="1"/>
  <c r="AE3719" i="13"/>
  <c r="AE3720" i="13"/>
  <c r="AF3720" i="13"/>
  <c r="AE3721" i="13"/>
  <c r="AE3722" i="13"/>
  <c r="AF3722" i="13" s="1"/>
  <c r="AE3723" i="13"/>
  <c r="AF3723" i="13" s="1"/>
  <c r="AE3724" i="13"/>
  <c r="AE3725" i="13"/>
  <c r="AE3726" i="13"/>
  <c r="AF3726" i="13" s="1"/>
  <c r="AE3727" i="13"/>
  <c r="AE3728" i="13"/>
  <c r="AF3728" i="13"/>
  <c r="AE3729" i="13"/>
  <c r="AE3730" i="13"/>
  <c r="AF3730" i="13" s="1"/>
  <c r="AE3731" i="13"/>
  <c r="AF3731" i="13" s="1"/>
  <c r="AE3732" i="13"/>
  <c r="AE3733" i="13"/>
  <c r="AE3734" i="13"/>
  <c r="AF3734" i="13" s="1"/>
  <c r="AE3735" i="13"/>
  <c r="AE3736" i="13"/>
  <c r="AF3736" i="13"/>
  <c r="AE3737" i="13"/>
  <c r="AE3738" i="13"/>
  <c r="AF3738" i="13" s="1"/>
  <c r="AE3739" i="13"/>
  <c r="AF3739" i="13" s="1"/>
  <c r="AE3740" i="13"/>
  <c r="AE3741" i="13"/>
  <c r="AE3742" i="13"/>
  <c r="AF3742" i="13" s="1"/>
  <c r="AE3743" i="13"/>
  <c r="AE3744" i="13"/>
  <c r="AF3744" i="13"/>
  <c r="AE3745" i="13"/>
  <c r="AE3746" i="13"/>
  <c r="AF3746" i="13" s="1"/>
  <c r="AE3747" i="13"/>
  <c r="AF3747" i="13" s="1"/>
  <c r="AE3748" i="13"/>
  <c r="AE3749" i="13"/>
  <c r="AE3750" i="13"/>
  <c r="AF3750" i="13" s="1"/>
  <c r="AE3751" i="13"/>
  <c r="AE3752" i="13"/>
  <c r="AF3752" i="13"/>
  <c r="AE3753" i="13"/>
  <c r="AE3754" i="13"/>
  <c r="AF3754" i="13" s="1"/>
  <c r="AE3755" i="13"/>
  <c r="AF3755" i="13" s="1"/>
  <c r="AE3756" i="13"/>
  <c r="AE3757" i="13"/>
  <c r="AE3758" i="13"/>
  <c r="AF3758" i="13" s="1"/>
  <c r="AE3759" i="13"/>
  <c r="AE3760" i="13"/>
  <c r="AF3760" i="13"/>
  <c r="AE3761" i="13"/>
  <c r="AE3762" i="13"/>
  <c r="AF3762" i="13" s="1"/>
  <c r="AE3763" i="13"/>
  <c r="AF3763" i="13" s="1"/>
  <c r="AE3764" i="13"/>
  <c r="AE3765" i="13"/>
  <c r="AE3766" i="13"/>
  <c r="AF3766" i="13" s="1"/>
  <c r="AE3767" i="13"/>
  <c r="AE3768" i="13"/>
  <c r="AF3768" i="13"/>
  <c r="AE3769" i="13"/>
  <c r="AE3770" i="13"/>
  <c r="AF3770" i="13" s="1"/>
  <c r="AE3771" i="13"/>
  <c r="AF3771" i="13" s="1"/>
  <c r="AE3772" i="13"/>
  <c r="AE3773" i="13"/>
  <c r="AE3774" i="13"/>
  <c r="AF3774" i="13" s="1"/>
  <c r="AE3775" i="13"/>
  <c r="AE3776" i="13"/>
  <c r="AF3776" i="13"/>
  <c r="AE3777" i="13"/>
  <c r="AE3778" i="13"/>
  <c r="AF3778" i="13" s="1"/>
  <c r="AE3779" i="13"/>
  <c r="AF3779" i="13" s="1"/>
  <c r="AE3780" i="13"/>
  <c r="AE3781" i="13"/>
  <c r="AE3782" i="13"/>
  <c r="AF3782" i="13" s="1"/>
  <c r="AE3783" i="13"/>
  <c r="AE3784" i="13"/>
  <c r="AF3784" i="13"/>
  <c r="AE3785" i="13"/>
  <c r="AE3786" i="13"/>
  <c r="AF3786" i="13" s="1"/>
  <c r="AE3787" i="13"/>
  <c r="AF3787" i="13" s="1"/>
  <c r="AE3788" i="13"/>
  <c r="AE3789" i="13"/>
  <c r="AE3790" i="13"/>
  <c r="AF3790" i="13" s="1"/>
  <c r="AE3791" i="13"/>
  <c r="AE3792" i="13"/>
  <c r="AF3792" i="13"/>
  <c r="AE3793" i="13"/>
  <c r="AE3794" i="13"/>
  <c r="AF3794" i="13" s="1"/>
  <c r="AE3795" i="13"/>
  <c r="AF3795" i="13" s="1"/>
  <c r="AE3796" i="13"/>
  <c r="AE3797" i="13"/>
  <c r="AE3798" i="13"/>
  <c r="AF3798" i="13" s="1"/>
  <c r="AE3799" i="13"/>
  <c r="AE3800" i="13"/>
  <c r="AF3800" i="13"/>
  <c r="AE3801" i="13"/>
  <c r="AE3802" i="13"/>
  <c r="AF3802" i="13" s="1"/>
  <c r="AE3803" i="13"/>
  <c r="AF3803" i="13" s="1"/>
  <c r="AE3804" i="13"/>
  <c r="AE3805" i="13"/>
  <c r="AE3806" i="13"/>
  <c r="AF3806" i="13" s="1"/>
  <c r="AE3807" i="13"/>
  <c r="AE3808" i="13"/>
  <c r="AF3808" i="13"/>
  <c r="AE3809" i="13"/>
  <c r="AE3810" i="13"/>
  <c r="AF3810" i="13" s="1"/>
  <c r="AE3811" i="13"/>
  <c r="AF3811" i="13" s="1"/>
  <c r="AE3812" i="13"/>
  <c r="AE3813" i="13"/>
  <c r="AE3814" i="13"/>
  <c r="AF3814" i="13" s="1"/>
  <c r="AE3815" i="13"/>
  <c r="AE3816" i="13"/>
  <c r="AF3816" i="13"/>
  <c r="AE3817" i="13"/>
  <c r="AE3818" i="13"/>
  <c r="AF3818" i="13" s="1"/>
  <c r="AE3819" i="13"/>
  <c r="AF3819" i="13" s="1"/>
  <c r="AE3820" i="13"/>
  <c r="AE3821" i="13"/>
  <c r="AE3822" i="13"/>
  <c r="AF3822" i="13" s="1"/>
  <c r="AE3823" i="13"/>
  <c r="AE3824" i="13"/>
  <c r="AF3824" i="13"/>
  <c r="AE3825" i="13"/>
  <c r="AE3826" i="13"/>
  <c r="AF3826" i="13" s="1"/>
  <c r="AE3827" i="13"/>
  <c r="AF3827" i="13" s="1"/>
  <c r="AE3828" i="13"/>
  <c r="AE3829" i="13"/>
  <c r="AE3830" i="13"/>
  <c r="AF3830" i="13" s="1"/>
  <c r="AE3831" i="13"/>
  <c r="AE3832" i="13"/>
  <c r="AF3832" i="13"/>
  <c r="AE3833" i="13"/>
  <c r="AE3834" i="13"/>
  <c r="AF3834" i="13" s="1"/>
  <c r="AE3835" i="13"/>
  <c r="AF3835" i="13" s="1"/>
  <c r="AE3836" i="13"/>
  <c r="AE3837" i="13"/>
  <c r="AE3838" i="13"/>
  <c r="AF3838" i="13" s="1"/>
  <c r="AE3839" i="13"/>
  <c r="AE3840" i="13"/>
  <c r="AF3840" i="13"/>
  <c r="AE3841" i="13"/>
  <c r="AE3842" i="13"/>
  <c r="AF3842" i="13" s="1"/>
  <c r="AE3843" i="13"/>
  <c r="AF3843" i="13" s="1"/>
  <c r="AE3844" i="13"/>
  <c r="AE3845" i="13"/>
  <c r="AE3846" i="13"/>
  <c r="AF3846" i="13" s="1"/>
  <c r="AE3847" i="13"/>
  <c r="AE3848" i="13"/>
  <c r="AF3848" i="13"/>
  <c r="AE3849" i="13"/>
  <c r="AE3850" i="13"/>
  <c r="AF3850" i="13" s="1"/>
  <c r="AE3851" i="13"/>
  <c r="AF3851" i="13" s="1"/>
  <c r="AE3852" i="13"/>
  <c r="AE3853" i="13"/>
  <c r="AE3854" i="13"/>
  <c r="AF3854" i="13" s="1"/>
  <c r="AE3855" i="13"/>
  <c r="AE3856" i="13"/>
  <c r="AF3856" i="13"/>
  <c r="AE3857" i="13"/>
  <c r="AE3858" i="13"/>
  <c r="AF3858" i="13" s="1"/>
  <c r="AE3859" i="13"/>
  <c r="AF3859" i="13" s="1"/>
  <c r="AE3860" i="13"/>
  <c r="AE3861" i="13"/>
  <c r="AE3862" i="13"/>
  <c r="AF3862" i="13" s="1"/>
  <c r="AE3863" i="13"/>
  <c r="AE3864" i="13"/>
  <c r="AF3864" i="13"/>
  <c r="AE3865" i="13"/>
  <c r="AE3866" i="13"/>
  <c r="AF3866" i="13" s="1"/>
  <c r="AE3867" i="13"/>
  <c r="AF3867" i="13" s="1"/>
  <c r="AE3868" i="13"/>
  <c r="AE3869" i="13"/>
  <c r="AE3870" i="13"/>
  <c r="AF3870" i="13" s="1"/>
  <c r="AE3871" i="13"/>
  <c r="AE3872" i="13"/>
  <c r="AF3872" i="13"/>
  <c r="AE3873" i="13"/>
  <c r="AE3874" i="13"/>
  <c r="AF3874" i="13" s="1"/>
  <c r="AE3875" i="13"/>
  <c r="AF3875" i="13" s="1"/>
  <c r="AE3876" i="13"/>
  <c r="AE3877" i="13"/>
  <c r="AE3878" i="13"/>
  <c r="AF3878" i="13" s="1"/>
  <c r="AE3879" i="13"/>
  <c r="AE3880" i="13"/>
  <c r="AF3880" i="13"/>
  <c r="AE3881" i="13"/>
  <c r="AE3882" i="13"/>
  <c r="AF3882" i="13" s="1"/>
  <c r="AE3883" i="13"/>
  <c r="AF3883" i="13" s="1"/>
  <c r="AE3884" i="13"/>
  <c r="AE3885" i="13"/>
  <c r="AE3886" i="13"/>
  <c r="AF3886" i="13" s="1"/>
  <c r="AE3887" i="13"/>
  <c r="AE3888" i="13"/>
  <c r="AF3888" i="13"/>
  <c r="AE3889" i="13"/>
  <c r="AE3890" i="13"/>
  <c r="AF3890" i="13" s="1"/>
  <c r="AE3891" i="13"/>
  <c r="AF3891" i="13" s="1"/>
  <c r="AE3892" i="13"/>
  <c r="AE3893" i="13"/>
  <c r="AE3894" i="13"/>
  <c r="AF3894" i="13" s="1"/>
  <c r="AE3895" i="13"/>
  <c r="AE3896" i="13"/>
  <c r="AF3896" i="13"/>
  <c r="AE3897" i="13"/>
  <c r="AE3898" i="13"/>
  <c r="AF3898" i="13" s="1"/>
  <c r="AE3899" i="13"/>
  <c r="AF3899" i="13" s="1"/>
  <c r="AE3900" i="13"/>
  <c r="AE3901" i="13"/>
  <c r="AE3902" i="13"/>
  <c r="AF3902" i="13" s="1"/>
  <c r="AE3903" i="13"/>
  <c r="AE3904" i="13"/>
  <c r="AF3904" i="13"/>
  <c r="AE3905" i="13"/>
  <c r="AE3906" i="13"/>
  <c r="AF3906" i="13" s="1"/>
  <c r="AE3907" i="13"/>
  <c r="AF3907" i="13" s="1"/>
  <c r="AE3908" i="13"/>
  <c r="AE3909" i="13"/>
  <c r="AE3910" i="13"/>
  <c r="AF3910" i="13" s="1"/>
  <c r="AE3911" i="13"/>
  <c r="AE3912" i="13"/>
  <c r="AF3912" i="13"/>
  <c r="AE3913" i="13"/>
  <c r="AE3914" i="13"/>
  <c r="AF3914" i="13" s="1"/>
  <c r="AE3915" i="13"/>
  <c r="AF3915" i="13" s="1"/>
  <c r="AE3916" i="13"/>
  <c r="AE3917" i="13"/>
  <c r="AE3918" i="13"/>
  <c r="AF3918" i="13" s="1"/>
  <c r="AE3919" i="13"/>
  <c r="AE3920" i="13"/>
  <c r="AF3920" i="13"/>
  <c r="AE3921" i="13"/>
  <c r="AE3922" i="13"/>
  <c r="AF3922" i="13" s="1"/>
  <c r="AE3923" i="13"/>
  <c r="AF3923" i="13" s="1"/>
  <c r="AE3924" i="13"/>
  <c r="AE3925" i="13"/>
  <c r="AE3926" i="13"/>
  <c r="AF3926" i="13" s="1"/>
  <c r="AE3927" i="13"/>
  <c r="AE3928" i="13"/>
  <c r="AF3928" i="13"/>
  <c r="AE3929" i="13"/>
  <c r="AE3930" i="13"/>
  <c r="AF3930" i="13" s="1"/>
  <c r="AE3931" i="13"/>
  <c r="AF3931" i="13" s="1"/>
  <c r="AE3932" i="13"/>
  <c r="AE3933" i="13"/>
  <c r="AE3934" i="13"/>
  <c r="AF3934" i="13" s="1"/>
  <c r="AE3935" i="13"/>
  <c r="AE3936" i="13"/>
  <c r="AF3936" i="13"/>
  <c r="AE3937" i="13"/>
  <c r="AE3938" i="13"/>
  <c r="AF3938" i="13" s="1"/>
  <c r="AE3939" i="13"/>
  <c r="AF3939" i="13" s="1"/>
  <c r="AE3940" i="13"/>
  <c r="AE3941" i="13"/>
  <c r="AE3942" i="13"/>
  <c r="AF3942" i="13" s="1"/>
  <c r="AE3943" i="13"/>
  <c r="AE3944" i="13"/>
  <c r="AF3944" i="13"/>
  <c r="AE3945" i="13"/>
  <c r="AE3946" i="13"/>
  <c r="AF3946" i="13" s="1"/>
  <c r="AE3947" i="13"/>
  <c r="AF3947" i="13" s="1"/>
  <c r="AE3948" i="13"/>
  <c r="AE3949" i="13"/>
  <c r="AE3950" i="13"/>
  <c r="AF3950" i="13" s="1"/>
  <c r="AE3951" i="13"/>
  <c r="AE3952" i="13"/>
  <c r="AF3952" i="13"/>
  <c r="AE3953" i="13"/>
  <c r="AE3954" i="13"/>
  <c r="AF3954" i="13" s="1"/>
  <c r="AE3955" i="13"/>
  <c r="AF3955" i="13" s="1"/>
  <c r="AE3956" i="13"/>
  <c r="AE3957" i="13"/>
  <c r="AE3958" i="13"/>
  <c r="AF3958" i="13" s="1"/>
  <c r="AE3959" i="13"/>
  <c r="AE3960" i="13"/>
  <c r="AF3960" i="13"/>
  <c r="AE3961" i="13"/>
  <c r="AE3962" i="13"/>
  <c r="AF3962" i="13" s="1"/>
  <c r="AE3963" i="13"/>
  <c r="AF3963" i="13" s="1"/>
  <c r="AE3964" i="13"/>
  <c r="AE3965" i="13"/>
  <c r="AE3966" i="13"/>
  <c r="AF3966" i="13" s="1"/>
  <c r="AE3967" i="13"/>
  <c r="AE3968" i="13"/>
  <c r="AF3968" i="13"/>
  <c r="AE3969" i="13"/>
  <c r="AE3970" i="13"/>
  <c r="AF3970" i="13" s="1"/>
  <c r="AE3971" i="13"/>
  <c r="AF3971" i="13" s="1"/>
  <c r="AE3972" i="13"/>
  <c r="AE3973" i="13"/>
  <c r="AE3974" i="13"/>
  <c r="AF3974" i="13" s="1"/>
  <c r="AE3975" i="13"/>
  <c r="AE3976" i="13"/>
  <c r="AF3976" i="13"/>
  <c r="AE3977" i="13"/>
  <c r="AE3978" i="13"/>
  <c r="AF3978" i="13" s="1"/>
  <c r="AE3979" i="13"/>
  <c r="AF3979" i="13" s="1"/>
  <c r="AE3980" i="13"/>
  <c r="AE3981" i="13"/>
  <c r="AE3982" i="13"/>
  <c r="AF3982" i="13" s="1"/>
  <c r="AE3983" i="13"/>
  <c r="AE3984" i="13"/>
  <c r="AF3984" i="13"/>
  <c r="AE3985" i="13"/>
  <c r="AE3986" i="13"/>
  <c r="AF3986" i="13" s="1"/>
  <c r="AE3987" i="13"/>
  <c r="AF3987" i="13" s="1"/>
  <c r="AE3988" i="13"/>
  <c r="AE3989" i="13"/>
  <c r="AE3990" i="13"/>
  <c r="AF3990" i="13" s="1"/>
  <c r="AE3991" i="13"/>
  <c r="AE3992" i="13"/>
  <c r="AF3992" i="13"/>
  <c r="AE3993" i="13"/>
  <c r="AE3994" i="13"/>
  <c r="AF3994" i="13" s="1"/>
  <c r="AE3995" i="13"/>
  <c r="AF3995" i="13" s="1"/>
  <c r="AE3996" i="13"/>
  <c r="AE3997" i="13"/>
  <c r="AE3998" i="13"/>
  <c r="AF3998" i="13" s="1"/>
  <c r="AE3999" i="13"/>
  <c r="AE4000" i="13"/>
  <c r="AF4000" i="13"/>
  <c r="AE4001" i="13"/>
  <c r="AE4002" i="13"/>
  <c r="AF4002" i="13" s="1"/>
  <c r="AE4003" i="13"/>
  <c r="AF4003" i="13" s="1"/>
  <c r="AE4004" i="13"/>
  <c r="AE4005" i="13"/>
  <c r="AE4006" i="13"/>
  <c r="AF4006" i="13" s="1"/>
  <c r="AE4007" i="13"/>
  <c r="AE4008" i="13"/>
  <c r="AF4008" i="13"/>
  <c r="AE4009" i="13"/>
  <c r="AE4010" i="13"/>
  <c r="AF4010" i="13" s="1"/>
  <c r="AE4011" i="13"/>
  <c r="AF4011" i="13" s="1"/>
  <c r="AE4012" i="13"/>
  <c r="AE4013" i="13"/>
  <c r="AE4014" i="13"/>
  <c r="AF4014" i="13" s="1"/>
  <c r="AE4015" i="13"/>
  <c r="AE4016" i="13"/>
  <c r="AF4016" i="13"/>
  <c r="AE4017" i="13"/>
  <c r="AE4018" i="13"/>
  <c r="AF4018" i="13" s="1"/>
  <c r="AE4019" i="13"/>
  <c r="AF4019" i="13" s="1"/>
  <c r="AE4020" i="13"/>
  <c r="AE4021" i="13"/>
  <c r="AE4022" i="13"/>
  <c r="AF4022" i="13" s="1"/>
  <c r="AE4023" i="13"/>
  <c r="AE4024" i="13"/>
  <c r="AF4024" i="13"/>
  <c r="AE4025" i="13"/>
  <c r="AE4026" i="13"/>
  <c r="AF4026" i="13" s="1"/>
  <c r="AE4027" i="13"/>
  <c r="AF4027" i="13" s="1"/>
  <c r="AE4028" i="13"/>
  <c r="AE4029" i="13"/>
  <c r="AE4030" i="13"/>
  <c r="AF4030" i="13" s="1"/>
  <c r="AE4031" i="13"/>
  <c r="AE4032" i="13"/>
  <c r="AF4032" i="13"/>
  <c r="AE4033" i="13"/>
  <c r="AE4034" i="13"/>
  <c r="AF4034" i="13" s="1"/>
  <c r="AE4035" i="13"/>
  <c r="AF4035" i="13" s="1"/>
  <c r="AE4036" i="13"/>
  <c r="AE4037" i="13"/>
  <c r="AE4038" i="13"/>
  <c r="AF4038" i="13" s="1"/>
  <c r="AE4039" i="13"/>
  <c r="AE4040" i="13"/>
  <c r="AF4040" i="13"/>
  <c r="AE4041" i="13"/>
  <c r="AE4042" i="13"/>
  <c r="AF4042" i="13" s="1"/>
  <c r="AE4043" i="13"/>
  <c r="AF4043" i="13" s="1"/>
  <c r="AE4044" i="13"/>
  <c r="AE4045" i="13"/>
  <c r="AE4046" i="13"/>
  <c r="AF4046" i="13" s="1"/>
  <c r="AE4047" i="13"/>
  <c r="AE4048" i="13"/>
  <c r="AF4048" i="13"/>
  <c r="AE4049" i="13"/>
  <c r="AE4050" i="13"/>
  <c r="AF4050" i="13" s="1"/>
  <c r="AE4051" i="13"/>
  <c r="AF4051" i="13" s="1"/>
  <c r="AE4052" i="13"/>
  <c r="AE4053" i="13"/>
  <c r="AE4054" i="13"/>
  <c r="AF4054" i="13" s="1"/>
  <c r="AE4055" i="13"/>
  <c r="AE4056" i="13"/>
  <c r="AF4056" i="13"/>
  <c r="AE4057" i="13"/>
  <c r="AE4058" i="13"/>
  <c r="AF4058" i="13" s="1"/>
  <c r="AE4059" i="13"/>
  <c r="AF4059" i="13" s="1"/>
  <c r="AE4060" i="13"/>
  <c r="AE4061" i="13"/>
  <c r="AE4062" i="13"/>
  <c r="AF4062" i="13" s="1"/>
  <c r="AE4063" i="13"/>
  <c r="AE4064" i="13"/>
  <c r="AF4064" i="13"/>
  <c r="AE4065" i="13"/>
  <c r="AE4066" i="13"/>
  <c r="AF4066" i="13" s="1"/>
  <c r="AE4067" i="13"/>
  <c r="AF4067" i="13" s="1"/>
  <c r="AE4068" i="13"/>
  <c r="AE4069" i="13"/>
  <c r="AE4070" i="13"/>
  <c r="AF4070" i="13" s="1"/>
  <c r="AE4071" i="13"/>
  <c r="AE4072" i="13"/>
  <c r="AF4072" i="13"/>
  <c r="AE4073" i="13"/>
  <c r="AE4074" i="13"/>
  <c r="AF4074" i="13" s="1"/>
  <c r="AE4075" i="13"/>
  <c r="AF4075" i="13" s="1"/>
  <c r="AE4076" i="13"/>
  <c r="AE4077" i="13"/>
  <c r="AE4078" i="13"/>
  <c r="AF4078" i="13" s="1"/>
  <c r="AE4079" i="13"/>
  <c r="AE4080" i="13"/>
  <c r="AF4080" i="13"/>
  <c r="AE4081" i="13"/>
  <c r="AE4082" i="13"/>
  <c r="AF4082" i="13" s="1"/>
  <c r="AE4083" i="13"/>
  <c r="AF4083" i="13" s="1"/>
  <c r="AE4084" i="13"/>
  <c r="AE4085" i="13"/>
  <c r="AE4086" i="13"/>
  <c r="AF4086" i="13" s="1"/>
  <c r="AE4087" i="13"/>
  <c r="AE4088" i="13"/>
  <c r="AF4088" i="13"/>
  <c r="AE4089" i="13"/>
  <c r="AE4090" i="13"/>
  <c r="AF4090" i="13" s="1"/>
  <c r="AE4091" i="13"/>
  <c r="AF4091" i="13" s="1"/>
  <c r="AE4092" i="13"/>
  <c r="AE4093" i="13"/>
  <c r="AE4094" i="13"/>
  <c r="AF4094" i="13" s="1"/>
  <c r="AE4095" i="13"/>
  <c r="AE4096" i="13"/>
  <c r="AF4096" i="13"/>
  <c r="AE4097" i="13"/>
  <c r="AE4098" i="13"/>
  <c r="AF4098" i="13" s="1"/>
  <c r="AE4099" i="13"/>
  <c r="AF4099" i="13" s="1"/>
  <c r="AE4100" i="13"/>
  <c r="AE4101" i="13"/>
  <c r="AE4102" i="13"/>
  <c r="AF4102" i="13" s="1"/>
  <c r="AE4103" i="13"/>
  <c r="AE4104" i="13"/>
  <c r="AF4104" i="13"/>
  <c r="AE4105" i="13"/>
  <c r="AE4106" i="13"/>
  <c r="AF4106" i="13" s="1"/>
  <c r="AE4107" i="13"/>
  <c r="AF4107" i="13" s="1"/>
  <c r="AE4108" i="13"/>
  <c r="AE4109" i="13"/>
  <c r="AE4110" i="13"/>
  <c r="AF4110" i="13" s="1"/>
  <c r="AE4111" i="13"/>
  <c r="AE4112" i="13"/>
  <c r="AF4112" i="13"/>
  <c r="AE4113" i="13"/>
  <c r="AE4114" i="13"/>
  <c r="AF4114" i="13" s="1"/>
  <c r="AE4115" i="13"/>
  <c r="AF4115" i="13" s="1"/>
  <c r="AE4116" i="13"/>
  <c r="AE4117" i="13"/>
  <c r="AE4118" i="13"/>
  <c r="AF4118" i="13" s="1"/>
  <c r="AE4119" i="13"/>
  <c r="AE4120" i="13"/>
  <c r="AF4120" i="13"/>
  <c r="AE4121" i="13"/>
  <c r="AE4122" i="13"/>
  <c r="AF4122" i="13" s="1"/>
  <c r="AE4123" i="13"/>
  <c r="AF4123" i="13" s="1"/>
  <c r="AE4124" i="13"/>
  <c r="AE4125" i="13"/>
  <c r="AE4126" i="13"/>
  <c r="AF4126" i="13" s="1"/>
  <c r="AE4127" i="13"/>
  <c r="AE4128" i="13"/>
  <c r="AF4128" i="13"/>
  <c r="AE4129" i="13"/>
  <c r="AE4130" i="13"/>
  <c r="AF4130" i="13" s="1"/>
  <c r="AE4131" i="13"/>
  <c r="AF4131" i="13" s="1"/>
  <c r="AE4132" i="13"/>
  <c r="AE4133" i="13"/>
  <c r="AE4134" i="13"/>
  <c r="AF4134" i="13" s="1"/>
  <c r="AE4135" i="13"/>
  <c r="AE4136" i="13"/>
  <c r="AF4136" i="13"/>
  <c r="AE4137" i="13"/>
  <c r="AE4138" i="13"/>
  <c r="AF4138" i="13" s="1"/>
  <c r="AE4139" i="13"/>
  <c r="AF4139" i="13" s="1"/>
  <c r="AE4140" i="13"/>
  <c r="AE4141" i="13"/>
  <c r="AE4142" i="13"/>
  <c r="AF4142" i="13" s="1"/>
  <c r="AE4143" i="13"/>
  <c r="AE4144" i="13"/>
  <c r="AF4144" i="13"/>
  <c r="AE4145" i="13"/>
  <c r="AE4146" i="13"/>
  <c r="AF4146" i="13" s="1"/>
  <c r="AE4147" i="13"/>
  <c r="AF4147" i="13" s="1"/>
  <c r="AE4148" i="13"/>
  <c r="AE4149" i="13"/>
  <c r="AE4150" i="13"/>
  <c r="AF4150" i="13" s="1"/>
  <c r="AE4151" i="13"/>
  <c r="AE4152" i="13"/>
  <c r="AF4152" i="13"/>
  <c r="AE4153" i="13"/>
  <c r="AE4154" i="13"/>
  <c r="AF4154" i="13" s="1"/>
  <c r="AE4155" i="13"/>
  <c r="AF4155" i="13" s="1"/>
  <c r="AE4156" i="13"/>
  <c r="AE4157" i="13"/>
  <c r="AE4158" i="13"/>
  <c r="AF4158" i="13" s="1"/>
  <c r="AE4159" i="13"/>
  <c r="AE4160" i="13"/>
  <c r="AF4160" i="13"/>
  <c r="AE4161" i="13"/>
  <c r="AE4162" i="13"/>
  <c r="AF4162" i="13" s="1"/>
  <c r="AE4163" i="13"/>
  <c r="AF4163" i="13" s="1"/>
  <c r="AE4164" i="13"/>
  <c r="AE4165" i="13"/>
  <c r="AE4166" i="13"/>
  <c r="AF4166" i="13" s="1"/>
  <c r="AE4167" i="13"/>
  <c r="AE4168" i="13"/>
  <c r="AF4168" i="13"/>
  <c r="AE4169" i="13"/>
  <c r="AE3" i="13"/>
  <c r="AF3" i="13" s="1"/>
  <c r="G28" i="27"/>
  <c r="H28" i="27" s="1"/>
  <c r="AG135" i="13"/>
  <c r="D2" i="18"/>
  <c r="AF4" i="13" s="1"/>
  <c r="D3" i="18"/>
  <c r="D4" i="18"/>
  <c r="AF2580" i="13" s="1"/>
  <c r="D5" i="18"/>
  <c r="AF3268" i="13" s="1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AG136" i="13"/>
  <c r="AG672" i="13"/>
  <c r="AG673" i="13"/>
  <c r="AG4" i="13"/>
  <c r="AG5" i="13"/>
  <c r="AG6" i="13"/>
  <c r="AG7" i="13"/>
  <c r="AG8" i="13"/>
  <c r="AG9" i="13"/>
  <c r="AG10" i="13"/>
  <c r="AG11" i="13"/>
  <c r="AG12" i="13"/>
  <c r="AG13" i="13"/>
  <c r="AG14" i="13"/>
  <c r="AG15" i="13"/>
  <c r="AG16" i="13"/>
  <c r="AG17" i="13"/>
  <c r="AG18" i="13"/>
  <c r="AG19" i="13"/>
  <c r="AG20" i="13"/>
  <c r="AG21" i="13"/>
  <c r="AG22" i="13"/>
  <c r="AG23" i="13"/>
  <c r="AG24" i="13"/>
  <c r="AG25" i="13"/>
  <c r="AG26" i="13"/>
  <c r="AG27" i="13"/>
  <c r="AG28" i="13"/>
  <c r="AG29" i="13"/>
  <c r="AG30" i="13"/>
  <c r="AG31" i="13"/>
  <c r="AG32" i="13"/>
  <c r="AG33" i="13"/>
  <c r="AG34" i="13"/>
  <c r="AG35" i="13"/>
  <c r="AG36" i="13"/>
  <c r="AG37" i="13"/>
  <c r="AG38" i="13"/>
  <c r="AG39" i="13"/>
  <c r="AG40" i="13"/>
  <c r="AG41" i="13"/>
  <c r="AG42" i="13"/>
  <c r="AG43" i="13"/>
  <c r="AG44" i="13"/>
  <c r="AG45" i="13"/>
  <c r="AG46" i="13"/>
  <c r="AG47" i="13"/>
  <c r="AG48" i="13"/>
  <c r="AG49" i="13"/>
  <c r="AG50" i="13"/>
  <c r="AG51" i="13"/>
  <c r="AG52" i="13"/>
  <c r="AG53" i="13"/>
  <c r="AG54" i="13"/>
  <c r="AG55" i="13"/>
  <c r="AG56" i="13"/>
  <c r="AG57" i="13"/>
  <c r="AG58" i="13"/>
  <c r="AG59" i="13"/>
  <c r="AG60" i="13"/>
  <c r="AG61" i="13"/>
  <c r="AG62" i="13"/>
  <c r="AG63" i="13"/>
  <c r="AG64" i="13"/>
  <c r="AG65" i="13"/>
  <c r="AG66" i="13"/>
  <c r="AG67" i="13"/>
  <c r="AG68" i="13"/>
  <c r="AG69" i="13"/>
  <c r="AG70" i="13"/>
  <c r="AG71" i="13"/>
  <c r="AG72" i="13"/>
  <c r="AG73" i="13"/>
  <c r="AG74" i="13"/>
  <c r="AG75" i="13"/>
  <c r="AG76" i="13"/>
  <c r="AG77" i="13"/>
  <c r="AG78" i="13"/>
  <c r="AG79" i="13"/>
  <c r="AG80" i="13"/>
  <c r="AG81" i="13"/>
  <c r="AG82" i="13"/>
  <c r="AG83" i="13"/>
  <c r="AG84" i="13"/>
  <c r="AG85" i="13"/>
  <c r="AG86" i="13"/>
  <c r="AG87" i="13"/>
  <c r="AG88" i="13"/>
  <c r="AG89" i="13"/>
  <c r="AG90" i="13"/>
  <c r="AG91" i="13"/>
  <c r="AG92" i="13"/>
  <c r="AG93" i="13"/>
  <c r="AG94" i="13"/>
  <c r="AG95" i="13"/>
  <c r="AG96" i="13"/>
  <c r="AG97" i="13"/>
  <c r="AG98" i="13"/>
  <c r="AG99" i="13"/>
  <c r="AG100" i="13"/>
  <c r="AG101" i="13"/>
  <c r="AG102" i="13"/>
  <c r="AG103" i="13"/>
  <c r="AG104" i="13"/>
  <c r="AG105" i="13"/>
  <c r="AG106" i="13"/>
  <c r="AG107" i="13"/>
  <c r="AG108" i="13"/>
  <c r="AG109" i="13"/>
  <c r="AG110" i="13"/>
  <c r="AG111" i="13"/>
  <c r="AG112" i="13"/>
  <c r="AG113" i="13"/>
  <c r="AG114" i="13"/>
  <c r="AG115" i="13"/>
  <c r="AG116" i="13"/>
  <c r="AG117" i="13"/>
  <c r="AG118" i="13"/>
  <c r="AG119" i="13"/>
  <c r="AG120" i="13"/>
  <c r="AG121" i="13"/>
  <c r="AG122" i="13"/>
  <c r="AG123" i="13"/>
  <c r="AG124" i="13"/>
  <c r="AG125" i="13"/>
  <c r="AG126" i="13"/>
  <c r="AG127" i="13"/>
  <c r="AG128" i="13"/>
  <c r="AG129" i="13"/>
  <c r="AG130" i="13"/>
  <c r="AG131" i="13"/>
  <c r="AG132" i="13"/>
  <c r="AG133" i="13"/>
  <c r="AG134" i="13"/>
  <c r="AG137" i="13"/>
  <c r="AG138" i="13"/>
  <c r="AG139" i="13"/>
  <c r="AG140" i="13"/>
  <c r="AG141" i="13"/>
  <c r="AG142" i="13"/>
  <c r="AG143" i="13"/>
  <c r="AG144" i="13"/>
  <c r="AG145" i="13"/>
  <c r="AG146" i="13"/>
  <c r="AG147" i="13"/>
  <c r="AG148" i="13"/>
  <c r="AG149" i="13"/>
  <c r="AG150" i="13"/>
  <c r="AG151" i="13"/>
  <c r="AG152" i="13"/>
  <c r="AG153" i="13"/>
  <c r="AG154" i="13"/>
  <c r="AG155" i="13"/>
  <c r="AG156" i="13"/>
  <c r="AG157" i="13"/>
  <c r="AG158" i="13"/>
  <c r="AG159" i="13"/>
  <c r="AG160" i="13"/>
  <c r="AG161" i="13"/>
  <c r="AG162" i="13"/>
  <c r="AG163" i="13"/>
  <c r="AG164" i="13"/>
  <c r="AG165" i="13"/>
  <c r="AG166" i="13"/>
  <c r="AG167" i="13"/>
  <c r="AG168" i="13"/>
  <c r="AG169" i="13"/>
  <c r="AG170" i="13"/>
  <c r="AG171" i="13"/>
  <c r="AG172" i="13"/>
  <c r="AG173" i="13"/>
  <c r="AG174" i="13"/>
  <c r="AG175" i="13"/>
  <c r="AG176" i="13"/>
  <c r="AG177" i="13"/>
  <c r="AG178" i="13"/>
  <c r="AG179" i="13"/>
  <c r="AG180" i="13"/>
  <c r="AG181" i="13"/>
  <c r="AG182" i="13"/>
  <c r="AG183" i="13"/>
  <c r="AG184" i="13"/>
  <c r="AG185" i="13"/>
  <c r="AG186" i="13"/>
  <c r="AG187" i="13"/>
  <c r="AG188" i="13"/>
  <c r="AG189" i="13"/>
  <c r="AG190" i="13"/>
  <c r="AG191" i="13"/>
  <c r="AG192" i="13"/>
  <c r="AG193" i="13"/>
  <c r="AG194" i="13"/>
  <c r="AG195" i="13"/>
  <c r="AG196" i="13"/>
  <c r="AG197" i="13"/>
  <c r="AG198" i="13"/>
  <c r="AG199" i="13"/>
  <c r="AG200" i="13"/>
  <c r="AG201" i="13"/>
  <c r="AG202" i="13"/>
  <c r="AG203" i="13"/>
  <c r="AG204" i="13"/>
  <c r="AG205" i="13"/>
  <c r="AG206" i="13"/>
  <c r="AG207" i="13"/>
  <c r="AG208" i="13"/>
  <c r="AG209" i="13"/>
  <c r="AG210" i="13"/>
  <c r="AG211" i="13"/>
  <c r="AG212" i="13"/>
  <c r="AG213" i="13"/>
  <c r="AG214" i="13"/>
  <c r="AG215" i="13"/>
  <c r="AG216" i="13"/>
  <c r="AG217" i="13"/>
  <c r="AG218" i="13"/>
  <c r="AG219" i="13"/>
  <c r="AG220" i="13"/>
  <c r="AG221" i="13"/>
  <c r="AG222" i="13"/>
  <c r="AG223" i="13"/>
  <c r="AG224" i="13"/>
  <c r="AG225" i="13"/>
  <c r="AG226" i="13"/>
  <c r="AG227" i="13"/>
  <c r="AG228" i="13"/>
  <c r="AG229" i="13"/>
  <c r="AG230" i="13"/>
  <c r="AG231" i="13"/>
  <c r="AG232" i="13"/>
  <c r="AG233" i="13"/>
  <c r="AG234" i="13"/>
  <c r="AG235" i="13"/>
  <c r="AG236" i="13"/>
  <c r="AG237" i="13"/>
  <c r="AG238" i="13"/>
  <c r="AG239" i="13"/>
  <c r="AG240" i="13"/>
  <c r="AG241" i="13"/>
  <c r="AG242" i="13"/>
  <c r="AG243" i="13"/>
  <c r="AG244" i="13"/>
  <c r="AG245" i="13"/>
  <c r="AG246" i="13"/>
  <c r="AG247" i="13"/>
  <c r="AG248" i="13"/>
  <c r="AG249" i="13"/>
  <c r="AG250" i="13"/>
  <c r="AG251" i="13"/>
  <c r="AG252" i="13"/>
  <c r="AG253" i="13"/>
  <c r="AG254" i="13"/>
  <c r="AG255" i="13"/>
  <c r="AG256" i="13"/>
  <c r="AG257" i="13"/>
  <c r="AG258" i="13"/>
  <c r="AG259" i="13"/>
  <c r="AG260" i="13"/>
  <c r="AG261" i="13"/>
  <c r="AG262" i="13"/>
  <c r="AG263" i="13"/>
  <c r="AG264" i="13"/>
  <c r="AG265" i="13"/>
  <c r="AG266" i="13"/>
  <c r="AG267" i="13"/>
  <c r="AG268" i="13"/>
  <c r="AG269" i="13"/>
  <c r="AG270" i="13"/>
  <c r="AG271" i="13"/>
  <c r="AG272" i="13"/>
  <c r="AG273" i="13"/>
  <c r="AG274" i="13"/>
  <c r="AG275" i="13"/>
  <c r="AG276" i="13"/>
  <c r="AG277" i="13"/>
  <c r="AG278" i="13"/>
  <c r="AG279" i="13"/>
  <c r="AG280" i="13"/>
  <c r="AG281" i="13"/>
  <c r="AG282" i="13"/>
  <c r="AG283" i="13"/>
  <c r="AG284" i="13"/>
  <c r="AG285" i="13"/>
  <c r="AG286" i="13"/>
  <c r="AG287" i="13"/>
  <c r="AG288" i="13"/>
  <c r="AG289" i="13"/>
  <c r="AG290" i="13"/>
  <c r="AG291" i="13"/>
  <c r="AG292" i="13"/>
  <c r="AG293" i="13"/>
  <c r="AG294" i="13"/>
  <c r="AG295" i="13"/>
  <c r="AG296" i="13"/>
  <c r="AG297" i="13"/>
  <c r="AG298" i="13"/>
  <c r="AG299" i="13"/>
  <c r="AG300" i="13"/>
  <c r="AG301" i="13"/>
  <c r="AG302" i="13"/>
  <c r="AG303" i="13"/>
  <c r="AG304" i="13"/>
  <c r="AG305" i="13"/>
  <c r="AG306" i="13"/>
  <c r="AG307" i="13"/>
  <c r="AG308" i="13"/>
  <c r="AG309" i="13"/>
  <c r="AG310" i="13"/>
  <c r="AG311" i="13"/>
  <c r="AG312" i="13"/>
  <c r="AG313" i="13"/>
  <c r="AG314" i="13"/>
  <c r="AG315" i="13"/>
  <c r="AG316" i="13"/>
  <c r="AG317" i="13"/>
  <c r="AG318" i="13"/>
  <c r="AG319" i="13"/>
  <c r="AG320" i="13"/>
  <c r="AG321" i="13"/>
  <c r="AG322" i="13"/>
  <c r="AG323" i="13"/>
  <c r="AG324" i="13"/>
  <c r="AG325" i="13"/>
  <c r="AG326" i="13"/>
  <c r="AG327" i="13"/>
  <c r="AG328" i="13"/>
  <c r="AG329" i="13"/>
  <c r="AG330" i="13"/>
  <c r="AG331" i="13"/>
  <c r="AG332" i="13"/>
  <c r="AG333" i="13"/>
  <c r="AG334" i="13"/>
  <c r="AG335" i="13"/>
  <c r="AG336" i="13"/>
  <c r="AG337" i="13"/>
  <c r="AG338" i="13"/>
  <c r="AG339" i="13"/>
  <c r="AG340" i="13"/>
  <c r="AG341" i="13"/>
  <c r="AG342" i="13"/>
  <c r="AG343" i="13"/>
  <c r="AG344" i="13"/>
  <c r="AG345" i="13"/>
  <c r="AG346" i="13"/>
  <c r="AG347" i="13"/>
  <c r="AG348" i="13"/>
  <c r="AG349" i="13"/>
  <c r="AG350" i="13"/>
  <c r="AG351" i="13"/>
  <c r="AG352" i="13"/>
  <c r="AG353" i="13"/>
  <c r="AG354" i="13"/>
  <c r="AG355" i="13"/>
  <c r="AG356" i="13"/>
  <c r="AG357" i="13"/>
  <c r="AG358" i="13"/>
  <c r="AG359" i="13"/>
  <c r="AG360" i="13"/>
  <c r="AG361" i="13"/>
  <c r="AG362" i="13"/>
  <c r="AG363" i="13"/>
  <c r="AG364" i="13"/>
  <c r="AG365" i="13"/>
  <c r="AG366" i="13"/>
  <c r="AG367" i="13"/>
  <c r="AG368" i="13"/>
  <c r="AG369" i="13"/>
  <c r="AG370" i="13"/>
  <c r="AG371" i="13"/>
  <c r="AG372" i="13"/>
  <c r="AG373" i="13"/>
  <c r="AG374" i="13"/>
  <c r="AG375" i="13"/>
  <c r="AG376" i="13"/>
  <c r="AG377" i="13"/>
  <c r="AG378" i="13"/>
  <c r="AG379" i="13"/>
  <c r="AG380" i="13"/>
  <c r="AG381" i="13"/>
  <c r="AG382" i="13"/>
  <c r="AG383" i="13"/>
  <c r="AG384" i="13"/>
  <c r="AG385" i="13"/>
  <c r="AG386" i="13"/>
  <c r="AG387" i="13"/>
  <c r="AG388" i="13"/>
  <c r="AG389" i="13"/>
  <c r="AG390" i="13"/>
  <c r="AG391" i="13"/>
  <c r="AG392" i="13"/>
  <c r="AG393" i="13"/>
  <c r="AG394" i="13"/>
  <c r="AG395" i="13"/>
  <c r="AG396" i="13"/>
  <c r="AG397" i="13"/>
  <c r="AG398" i="13"/>
  <c r="AG399" i="13"/>
  <c r="AG400" i="13"/>
  <c r="AG401" i="13"/>
  <c r="AG402" i="13"/>
  <c r="AG403" i="13"/>
  <c r="AG404" i="13"/>
  <c r="AG405" i="13"/>
  <c r="AG406" i="13"/>
  <c r="AG407" i="13"/>
  <c r="AG408" i="13"/>
  <c r="AG409" i="13"/>
  <c r="AG410" i="13"/>
  <c r="AG411" i="13"/>
  <c r="AG412" i="13"/>
  <c r="AG413" i="13"/>
  <c r="AG414" i="13"/>
  <c r="AG415" i="13"/>
  <c r="AG416" i="13"/>
  <c r="AG417" i="13"/>
  <c r="AG418" i="13"/>
  <c r="AG419" i="13"/>
  <c r="AG420" i="13"/>
  <c r="AG421" i="13"/>
  <c r="AG422" i="13"/>
  <c r="AG423" i="13"/>
  <c r="AG424" i="13"/>
  <c r="AG425" i="13"/>
  <c r="AG426" i="13"/>
  <c r="AG427" i="13"/>
  <c r="AG428" i="13"/>
  <c r="AG429" i="13"/>
  <c r="AG430" i="13"/>
  <c r="AG431" i="13"/>
  <c r="AG432" i="13"/>
  <c r="AG433" i="13"/>
  <c r="AG434" i="13"/>
  <c r="AG435" i="13"/>
  <c r="AG436" i="13"/>
  <c r="AG437" i="13"/>
  <c r="AG438" i="13"/>
  <c r="AG439" i="13"/>
  <c r="AG440" i="13"/>
  <c r="AG441" i="13"/>
  <c r="AG442" i="13"/>
  <c r="AG443" i="13"/>
  <c r="AG444" i="13"/>
  <c r="AG445" i="13"/>
  <c r="AG446" i="13"/>
  <c r="AG447" i="13"/>
  <c r="AG448" i="13"/>
  <c r="AG449" i="13"/>
  <c r="AG450" i="13"/>
  <c r="AG451" i="13"/>
  <c r="AG452" i="13"/>
  <c r="AG453" i="13"/>
  <c r="AG454" i="13"/>
  <c r="AG455" i="13"/>
  <c r="AG456" i="13"/>
  <c r="AG457" i="13"/>
  <c r="AG458" i="13"/>
  <c r="AG459" i="13"/>
  <c r="AG460" i="13"/>
  <c r="AG461" i="13"/>
  <c r="AG462" i="13"/>
  <c r="AG463" i="13"/>
  <c r="AG464" i="13"/>
  <c r="AG465" i="13"/>
  <c r="AG466" i="13"/>
  <c r="AG467" i="13"/>
  <c r="AG468" i="13"/>
  <c r="AG469" i="13"/>
  <c r="AG470" i="13"/>
  <c r="AG471" i="13"/>
  <c r="AG472" i="13"/>
  <c r="AG473" i="13"/>
  <c r="AG474" i="13"/>
  <c r="AG475" i="13"/>
  <c r="AG476" i="13"/>
  <c r="AG477" i="13"/>
  <c r="AG478" i="13"/>
  <c r="AG479" i="13"/>
  <c r="AG480" i="13"/>
  <c r="AG481" i="13"/>
  <c r="AG482" i="13"/>
  <c r="AG483" i="13"/>
  <c r="AG484" i="13"/>
  <c r="AG485" i="13"/>
  <c r="AG486" i="13"/>
  <c r="AG487" i="13"/>
  <c r="AG488" i="13"/>
  <c r="AG489" i="13"/>
  <c r="AG490" i="13"/>
  <c r="AG491" i="13"/>
  <c r="AG492" i="13"/>
  <c r="AG493" i="13"/>
  <c r="AG494" i="13"/>
  <c r="AG495" i="13"/>
  <c r="AG496" i="13"/>
  <c r="AG497" i="13"/>
  <c r="AG498" i="13"/>
  <c r="AG499" i="13"/>
  <c r="AG500" i="13"/>
  <c r="AG501" i="13"/>
  <c r="AG502" i="13"/>
  <c r="AG503" i="13"/>
  <c r="AG504" i="13"/>
  <c r="AG505" i="13"/>
  <c r="AG506" i="13"/>
  <c r="AG507" i="13"/>
  <c r="AG508" i="13"/>
  <c r="AG509" i="13"/>
  <c r="AG510" i="13"/>
  <c r="AG511" i="13"/>
  <c r="AG512" i="13"/>
  <c r="AG513" i="13"/>
  <c r="AG514" i="13"/>
  <c r="AG515" i="13"/>
  <c r="AG516" i="13"/>
  <c r="AG517" i="13"/>
  <c r="AG518" i="13"/>
  <c r="AG519" i="13"/>
  <c r="AG520" i="13"/>
  <c r="AG521" i="13"/>
  <c r="AG522" i="13"/>
  <c r="AG523" i="13"/>
  <c r="AG524" i="13"/>
  <c r="AG525" i="13"/>
  <c r="AG526" i="13"/>
  <c r="AG527" i="13"/>
  <c r="AG528" i="13"/>
  <c r="AG529" i="13"/>
  <c r="AG530" i="13"/>
  <c r="AG531" i="13"/>
  <c r="AG532" i="13"/>
  <c r="AG533" i="13"/>
  <c r="AG534" i="13"/>
  <c r="AG535" i="13"/>
  <c r="AG536" i="13"/>
  <c r="AG537" i="13"/>
  <c r="AG538" i="13"/>
  <c r="AG539" i="13"/>
  <c r="AG540" i="13"/>
  <c r="AG541" i="13"/>
  <c r="AG542" i="13"/>
  <c r="AG543" i="13"/>
  <c r="AG544" i="13"/>
  <c r="AG545" i="13"/>
  <c r="AG546" i="13"/>
  <c r="AG547" i="13"/>
  <c r="AG548" i="13"/>
  <c r="AG549" i="13"/>
  <c r="AG550" i="13"/>
  <c r="AG551" i="13"/>
  <c r="AG552" i="13"/>
  <c r="AG553" i="13"/>
  <c r="AG554" i="13"/>
  <c r="AG555" i="13"/>
  <c r="AG556" i="13"/>
  <c r="AG557" i="13"/>
  <c r="AG558" i="13"/>
  <c r="AG559" i="13"/>
  <c r="AG560" i="13"/>
  <c r="AG561" i="13"/>
  <c r="AG562" i="13"/>
  <c r="AG563" i="13"/>
  <c r="AG564" i="13"/>
  <c r="AG565" i="13"/>
  <c r="AG566" i="13"/>
  <c r="AG567" i="13"/>
  <c r="AG568" i="13"/>
  <c r="AG569" i="13"/>
  <c r="AG570" i="13"/>
  <c r="AG571" i="13"/>
  <c r="AG572" i="13"/>
  <c r="AG573" i="13"/>
  <c r="AG574" i="13"/>
  <c r="AG575" i="13"/>
  <c r="AG576" i="13"/>
  <c r="AG577" i="13"/>
  <c r="AG578" i="13"/>
  <c r="AG579" i="13"/>
  <c r="AG580" i="13"/>
  <c r="AG581" i="13"/>
  <c r="AG582" i="13"/>
  <c r="AG583" i="13"/>
  <c r="AG584" i="13"/>
  <c r="AG585" i="13"/>
  <c r="AG586" i="13"/>
  <c r="AG587" i="13"/>
  <c r="AG588" i="13"/>
  <c r="AG589" i="13"/>
  <c r="AG590" i="13"/>
  <c r="AG591" i="13"/>
  <c r="AG592" i="13"/>
  <c r="AG593" i="13"/>
  <c r="AG594" i="13"/>
  <c r="AG595" i="13"/>
  <c r="AG596" i="13"/>
  <c r="AG597" i="13"/>
  <c r="AG598" i="13"/>
  <c r="AG599" i="13"/>
  <c r="AG600" i="13"/>
  <c r="AG601" i="13"/>
  <c r="AG602" i="13"/>
  <c r="AG603" i="13"/>
  <c r="AG604" i="13"/>
  <c r="AG605" i="13"/>
  <c r="AG606" i="13"/>
  <c r="AG607" i="13"/>
  <c r="AG608" i="13"/>
  <c r="AG609" i="13"/>
  <c r="AG610" i="13"/>
  <c r="AG611" i="13"/>
  <c r="AG612" i="13"/>
  <c r="AG613" i="13"/>
  <c r="AG614" i="13"/>
  <c r="AG615" i="13"/>
  <c r="AG616" i="13"/>
  <c r="AG617" i="13"/>
  <c r="AG618" i="13"/>
  <c r="AG619" i="13"/>
  <c r="AG620" i="13"/>
  <c r="AG621" i="13"/>
  <c r="AG622" i="13"/>
  <c r="AG623" i="13"/>
  <c r="AG624" i="13"/>
  <c r="AG625" i="13"/>
  <c r="AG626" i="13"/>
  <c r="AG627" i="13"/>
  <c r="AG628" i="13"/>
  <c r="AG629" i="13"/>
  <c r="AG630" i="13"/>
  <c r="AG631" i="13"/>
  <c r="AG632" i="13"/>
  <c r="AG633" i="13"/>
  <c r="AG634" i="13"/>
  <c r="AG635" i="13"/>
  <c r="AG636" i="13"/>
  <c r="AG637" i="13"/>
  <c r="AG638" i="13"/>
  <c r="AG639" i="13"/>
  <c r="AG640" i="13"/>
  <c r="AG641" i="13"/>
  <c r="AG642" i="13"/>
  <c r="AG643" i="13"/>
  <c r="AG644" i="13"/>
  <c r="AG645" i="13"/>
  <c r="AG646" i="13"/>
  <c r="AG647" i="13"/>
  <c r="AG648" i="13"/>
  <c r="AG649" i="13"/>
  <c r="AG650" i="13"/>
  <c r="AG651" i="13"/>
  <c r="AG652" i="13"/>
  <c r="AG653" i="13"/>
  <c r="AG654" i="13"/>
  <c r="AG655" i="13"/>
  <c r="AG656" i="13"/>
  <c r="AG657" i="13"/>
  <c r="AG658" i="13"/>
  <c r="AG659" i="13"/>
  <c r="AG660" i="13"/>
  <c r="AG661" i="13"/>
  <c r="AG662" i="13"/>
  <c r="AG663" i="13"/>
  <c r="AG664" i="13"/>
  <c r="AG665" i="13"/>
  <c r="AG666" i="13"/>
  <c r="AG667" i="13"/>
  <c r="AG668" i="13"/>
  <c r="AG669" i="13"/>
  <c r="AG670" i="13"/>
  <c r="AG671" i="13"/>
  <c r="AG674" i="13"/>
  <c r="AG675" i="13"/>
  <c r="AG676" i="13"/>
  <c r="AG677" i="13"/>
  <c r="AG678" i="13"/>
  <c r="AG679" i="13"/>
  <c r="AG680" i="13"/>
  <c r="AG681" i="13"/>
  <c r="AG682" i="13"/>
  <c r="AG683" i="13"/>
  <c r="AG684" i="13"/>
  <c r="AG685" i="13"/>
  <c r="AG686" i="13"/>
  <c r="AG687" i="13"/>
  <c r="AG688" i="13"/>
  <c r="AG689" i="13"/>
  <c r="AG690" i="13"/>
  <c r="AG691" i="13"/>
  <c r="AG692" i="13"/>
  <c r="AG693" i="13"/>
  <c r="AG694" i="13"/>
  <c r="AG695" i="13"/>
  <c r="AG696" i="13"/>
  <c r="AG697" i="13"/>
  <c r="AG698" i="13"/>
  <c r="AG699" i="13"/>
  <c r="AG700" i="13"/>
  <c r="AG701" i="13"/>
  <c r="AG702" i="13"/>
  <c r="AG703" i="13"/>
  <c r="AG704" i="13"/>
  <c r="AG705" i="13"/>
  <c r="AG706" i="13"/>
  <c r="AG707" i="13"/>
  <c r="AG708" i="13"/>
  <c r="AG709" i="13"/>
  <c r="AG710" i="13"/>
  <c r="AG711" i="13"/>
  <c r="AG712" i="13"/>
  <c r="AG713" i="13"/>
  <c r="AG714" i="13"/>
  <c r="AG715" i="13"/>
  <c r="AG716" i="13"/>
  <c r="AG717" i="13"/>
  <c r="AG718" i="13"/>
  <c r="AG719" i="13"/>
  <c r="AG720" i="13"/>
  <c r="AG721" i="13"/>
  <c r="AG722" i="13"/>
  <c r="AG723" i="13"/>
  <c r="AG724" i="13"/>
  <c r="AG725" i="13"/>
  <c r="AG726" i="13"/>
  <c r="AG727" i="13"/>
  <c r="AG728" i="13"/>
  <c r="AG729" i="13"/>
  <c r="AG730" i="13"/>
  <c r="AG731" i="13"/>
  <c r="AG732" i="13"/>
  <c r="AG733" i="13"/>
  <c r="AG734" i="13"/>
  <c r="AG735" i="13"/>
  <c r="AG736" i="13"/>
  <c r="AG737" i="13"/>
  <c r="AG738" i="13"/>
  <c r="AG739" i="13"/>
  <c r="AG740" i="13"/>
  <c r="AG741" i="13"/>
  <c r="AG742" i="13"/>
  <c r="AG743" i="13"/>
  <c r="AG744" i="13"/>
  <c r="AG745" i="13"/>
  <c r="AG746" i="13"/>
  <c r="AG747" i="13"/>
  <c r="AG748" i="13"/>
  <c r="AG749" i="13"/>
  <c r="AG750" i="13"/>
  <c r="AG751" i="13"/>
  <c r="AG752" i="13"/>
  <c r="AG753" i="13"/>
  <c r="AG754" i="13"/>
  <c r="AG755" i="13"/>
  <c r="AG756" i="13"/>
  <c r="AG757" i="13"/>
  <c r="AG758" i="13"/>
  <c r="AG759" i="13"/>
  <c r="AG760" i="13"/>
  <c r="AG761" i="13"/>
  <c r="AG762" i="13"/>
  <c r="AG763" i="13"/>
  <c r="AG764" i="13"/>
  <c r="AG765" i="13"/>
  <c r="AG766" i="13"/>
  <c r="AG767" i="13"/>
  <c r="AG768" i="13"/>
  <c r="AG769" i="13"/>
  <c r="AG770" i="13"/>
  <c r="AG771" i="13"/>
  <c r="AG772" i="13"/>
  <c r="AG773" i="13"/>
  <c r="AG774" i="13"/>
  <c r="AG775" i="13"/>
  <c r="AG776" i="13"/>
  <c r="AG777" i="13"/>
  <c r="AG778" i="13"/>
  <c r="AG779" i="13"/>
  <c r="AG780" i="13"/>
  <c r="AG781" i="13"/>
  <c r="AG782" i="13"/>
  <c r="AG783" i="13"/>
  <c r="AG784" i="13"/>
  <c r="AG785" i="13"/>
  <c r="AG786" i="13"/>
  <c r="AG787" i="13"/>
  <c r="AG788" i="13"/>
  <c r="AG789" i="13"/>
  <c r="AG790" i="13"/>
  <c r="AG791" i="13"/>
  <c r="AG792" i="13"/>
  <c r="AG793" i="13"/>
  <c r="AG794" i="13"/>
  <c r="AG795" i="13"/>
  <c r="AG796" i="13"/>
  <c r="AG797" i="13"/>
  <c r="AG798" i="13"/>
  <c r="AG799" i="13"/>
  <c r="AG800" i="13"/>
  <c r="AG801" i="13"/>
  <c r="AG802" i="13"/>
  <c r="AG803" i="13"/>
  <c r="AG804" i="13"/>
  <c r="AG805" i="13"/>
  <c r="AG806" i="13"/>
  <c r="AG807" i="13"/>
  <c r="AG808" i="13"/>
  <c r="AG809" i="13"/>
  <c r="AG810" i="13"/>
  <c r="AG811" i="13"/>
  <c r="AG812" i="13"/>
  <c r="AG813" i="13"/>
  <c r="AG814" i="13"/>
  <c r="AG815" i="13"/>
  <c r="AG816" i="13"/>
  <c r="AG817" i="13"/>
  <c r="AG818" i="13"/>
  <c r="AG819" i="13"/>
  <c r="AG820" i="13"/>
  <c r="AG821" i="13"/>
  <c r="AG822" i="13"/>
  <c r="AG823" i="13"/>
  <c r="AG824" i="13"/>
  <c r="AG825" i="13"/>
  <c r="AG826" i="13"/>
  <c r="AG827" i="13"/>
  <c r="AG828" i="13"/>
  <c r="AG829" i="13"/>
  <c r="AG830" i="13"/>
  <c r="AG831" i="13"/>
  <c r="AG832" i="13"/>
  <c r="AG833" i="13"/>
  <c r="AG834" i="13"/>
  <c r="AG835" i="13"/>
  <c r="AG836" i="13"/>
  <c r="AG837" i="13"/>
  <c r="AG838" i="13"/>
  <c r="AG839" i="13"/>
  <c r="AG840" i="13"/>
  <c r="AG841" i="13"/>
  <c r="AG842" i="13"/>
  <c r="AG843" i="13"/>
  <c r="AG844" i="13"/>
  <c r="AG845" i="13"/>
  <c r="AG846" i="13"/>
  <c r="AG847" i="13"/>
  <c r="AG848" i="13"/>
  <c r="AG849" i="13"/>
  <c r="AG850" i="13"/>
  <c r="AG851" i="13"/>
  <c r="AG852" i="13"/>
  <c r="AG853" i="13"/>
  <c r="AG854" i="13"/>
  <c r="AG855" i="13"/>
  <c r="AG856" i="13"/>
  <c r="AG857" i="13"/>
  <c r="AG858" i="13"/>
  <c r="AG859" i="13"/>
  <c r="AG860" i="13"/>
  <c r="AG861" i="13"/>
  <c r="AG862" i="13"/>
  <c r="AG863" i="13"/>
  <c r="AG864" i="13"/>
  <c r="AG865" i="13"/>
  <c r="AG866" i="13"/>
  <c r="AG867" i="13"/>
  <c r="AG868" i="13"/>
  <c r="AG869" i="13"/>
  <c r="AG870" i="13"/>
  <c r="AG871" i="13"/>
  <c r="AG872" i="13"/>
  <c r="AG873" i="13"/>
  <c r="AG874" i="13"/>
  <c r="AG875" i="13"/>
  <c r="AG876" i="13"/>
  <c r="AG877" i="13"/>
  <c r="AG878" i="13"/>
  <c r="AG879" i="13"/>
  <c r="AG880" i="13"/>
  <c r="AG881" i="13"/>
  <c r="AG882" i="13"/>
  <c r="AG883" i="13"/>
  <c r="AG884" i="13"/>
  <c r="AG885" i="13"/>
  <c r="AG886" i="13"/>
  <c r="AG887" i="13"/>
  <c r="AG888" i="13"/>
  <c r="AG889" i="13"/>
  <c r="AG890" i="13"/>
  <c r="AG891" i="13"/>
  <c r="AG892" i="13"/>
  <c r="AG893" i="13"/>
  <c r="AG894" i="13"/>
  <c r="AG895" i="13"/>
  <c r="AG896" i="13"/>
  <c r="AG897" i="13"/>
  <c r="AG898" i="13"/>
  <c r="AG899" i="13"/>
  <c r="AG900" i="13"/>
  <c r="AG901" i="13"/>
  <c r="AG902" i="13"/>
  <c r="AG903" i="13"/>
  <c r="AG904" i="13"/>
  <c r="AG905" i="13"/>
  <c r="AG906" i="13"/>
  <c r="AG907" i="13"/>
  <c r="AG908" i="13"/>
  <c r="AG909" i="13"/>
  <c r="AG910" i="13"/>
  <c r="AG911" i="13"/>
  <c r="AG912" i="13"/>
  <c r="AG913" i="13"/>
  <c r="AG914" i="13"/>
  <c r="AG915" i="13"/>
  <c r="AG916" i="13"/>
  <c r="AG917" i="13"/>
  <c r="AG918" i="13"/>
  <c r="AG919" i="13"/>
  <c r="AG920" i="13"/>
  <c r="AG921" i="13"/>
  <c r="AG922" i="13"/>
  <c r="AG923" i="13"/>
  <c r="AG924" i="13"/>
  <c r="AG925" i="13"/>
  <c r="AG926" i="13"/>
  <c r="AG927" i="13"/>
  <c r="AG928" i="13"/>
  <c r="AG929" i="13"/>
  <c r="AG930" i="13"/>
  <c r="AG931" i="13"/>
  <c r="AG932" i="13"/>
  <c r="AG933" i="13"/>
  <c r="AG934" i="13"/>
  <c r="AG935" i="13"/>
  <c r="AG936" i="13"/>
  <c r="AG937" i="13"/>
  <c r="AG938" i="13"/>
  <c r="AG939" i="13"/>
  <c r="AG940" i="13"/>
  <c r="AG941" i="13"/>
  <c r="AG942" i="13"/>
  <c r="AG943" i="13"/>
  <c r="AG944" i="13"/>
  <c r="AG945" i="13"/>
  <c r="AG946" i="13"/>
  <c r="AG947" i="13"/>
  <c r="AG948" i="13"/>
  <c r="AG949" i="13"/>
  <c r="AG950" i="13"/>
  <c r="AG951" i="13"/>
  <c r="AG952" i="13"/>
  <c r="AG953" i="13"/>
  <c r="AG954" i="13"/>
  <c r="AG955" i="13"/>
  <c r="AG956" i="13"/>
  <c r="AG957" i="13"/>
  <c r="AG958" i="13"/>
  <c r="AG959" i="13"/>
  <c r="AG960" i="13"/>
  <c r="AG961" i="13"/>
  <c r="AG962" i="13"/>
  <c r="AG963" i="13"/>
  <c r="AG964" i="13"/>
  <c r="AG965" i="13"/>
  <c r="AG966" i="13"/>
  <c r="AG967" i="13"/>
  <c r="AG968" i="13"/>
  <c r="AG969" i="13"/>
  <c r="AG970" i="13"/>
  <c r="AG971" i="13"/>
  <c r="AG972" i="13"/>
  <c r="AG973" i="13"/>
  <c r="AG974" i="13"/>
  <c r="AG975" i="13"/>
  <c r="AG976" i="13"/>
  <c r="AG977" i="13"/>
  <c r="AG978" i="13"/>
  <c r="AG979" i="13"/>
  <c r="AG980" i="13"/>
  <c r="AG981" i="13"/>
  <c r="AG982" i="13"/>
  <c r="AG983" i="13"/>
  <c r="AG984" i="13"/>
  <c r="AG985" i="13"/>
  <c r="AG986" i="13"/>
  <c r="AG987" i="13"/>
  <c r="AG988" i="13"/>
  <c r="AG989" i="13"/>
  <c r="AG990" i="13"/>
  <c r="AG991" i="13"/>
  <c r="AG992" i="13"/>
  <c r="AG993" i="13"/>
  <c r="AG994" i="13"/>
  <c r="AG995" i="13"/>
  <c r="AG996" i="13"/>
  <c r="AG997" i="13"/>
  <c r="AG998" i="13"/>
  <c r="AG999" i="13"/>
  <c r="AG1000" i="13"/>
  <c r="AG1001" i="13"/>
  <c r="AG1002" i="13"/>
  <c r="AG1003" i="13"/>
  <c r="AG1004" i="13"/>
  <c r="AG1005" i="13"/>
  <c r="AG1006" i="13"/>
  <c r="AG1007" i="13"/>
  <c r="AG1008" i="13"/>
  <c r="AG1009" i="13"/>
  <c r="AG1010" i="13"/>
  <c r="AG1011" i="13"/>
  <c r="AG1012" i="13"/>
  <c r="AG1013" i="13"/>
  <c r="AG1014" i="13"/>
  <c r="AG1015" i="13"/>
  <c r="AG1016" i="13"/>
  <c r="AG1017" i="13"/>
  <c r="AG1018" i="13"/>
  <c r="AG1019" i="13"/>
  <c r="AG1020" i="13"/>
  <c r="AG1021" i="13"/>
  <c r="AG1022" i="13"/>
  <c r="AG1023" i="13"/>
  <c r="AG1024" i="13"/>
  <c r="AG1025" i="13"/>
  <c r="AG1026" i="13"/>
  <c r="AG1027" i="13"/>
  <c r="AG1028" i="13"/>
  <c r="AG1029" i="13"/>
  <c r="AG1030" i="13"/>
  <c r="AG1031" i="13"/>
  <c r="AG1032" i="13"/>
  <c r="AG1033" i="13"/>
  <c r="AG1034" i="13"/>
  <c r="AG1035" i="13"/>
  <c r="AG1036" i="13"/>
  <c r="AG1037" i="13"/>
  <c r="AG1038" i="13"/>
  <c r="AG1039" i="13"/>
  <c r="AG1040" i="13"/>
  <c r="AG1041" i="13"/>
  <c r="AG1042" i="13"/>
  <c r="AG1043" i="13"/>
  <c r="AG1044" i="13"/>
  <c r="AG1045" i="13"/>
  <c r="AG1046" i="13"/>
  <c r="AG1047" i="13"/>
  <c r="AG1048" i="13"/>
  <c r="AG1049" i="13"/>
  <c r="AG1050" i="13"/>
  <c r="AG1051" i="13"/>
  <c r="AG1052" i="13"/>
  <c r="AG1053" i="13"/>
  <c r="AG1054" i="13"/>
  <c r="AG1055" i="13"/>
  <c r="AG1056" i="13"/>
  <c r="AG1057" i="13"/>
  <c r="AG1058" i="13"/>
  <c r="AG1059" i="13"/>
  <c r="AG1060" i="13"/>
  <c r="AG1061" i="13"/>
  <c r="AG1062" i="13"/>
  <c r="AG1063" i="13"/>
  <c r="AG1064" i="13"/>
  <c r="AG1065" i="13"/>
  <c r="AG1066" i="13"/>
  <c r="AG1067" i="13"/>
  <c r="AG1068" i="13"/>
  <c r="AG1069" i="13"/>
  <c r="AG1070" i="13"/>
  <c r="AG1071" i="13"/>
  <c r="AG1072" i="13"/>
  <c r="AG1073" i="13"/>
  <c r="AG1074" i="13"/>
  <c r="AG1075" i="13"/>
  <c r="AG1076" i="13"/>
  <c r="AG1077" i="13"/>
  <c r="AG1078" i="13"/>
  <c r="AG1079" i="13"/>
  <c r="AG1080" i="13"/>
  <c r="AG1081" i="13"/>
  <c r="AG1082" i="13"/>
  <c r="AG1083" i="13"/>
  <c r="AG1084" i="13"/>
  <c r="AG1085" i="13"/>
  <c r="AG1086" i="13"/>
  <c r="AG1087" i="13"/>
  <c r="AG1088" i="13"/>
  <c r="AG1089" i="13"/>
  <c r="AG1090" i="13"/>
  <c r="AG1091" i="13"/>
  <c r="AG1092" i="13"/>
  <c r="AG1093" i="13"/>
  <c r="AG1094" i="13"/>
  <c r="AG1095" i="13"/>
  <c r="AG1096" i="13"/>
  <c r="AG1097" i="13"/>
  <c r="AG1098" i="13"/>
  <c r="AG1099" i="13"/>
  <c r="AG1100" i="13"/>
  <c r="AG1101" i="13"/>
  <c r="AG1102" i="13"/>
  <c r="AG1103" i="13"/>
  <c r="AG1104" i="13"/>
  <c r="AG1105" i="13"/>
  <c r="AG1106" i="13"/>
  <c r="AG1107" i="13"/>
  <c r="AG1108" i="13"/>
  <c r="AG1109" i="13"/>
  <c r="AG1110" i="13"/>
  <c r="AG1111" i="13"/>
  <c r="AG1112" i="13"/>
  <c r="AG1113" i="13"/>
  <c r="AG1114" i="13"/>
  <c r="AG1115" i="13"/>
  <c r="AG1116" i="13"/>
  <c r="AG1117" i="13"/>
  <c r="AG1118" i="13"/>
  <c r="AG1119" i="13"/>
  <c r="AG1120" i="13"/>
  <c r="AG1121" i="13"/>
  <c r="AG1122" i="13"/>
  <c r="AG1123" i="13"/>
  <c r="AG1124" i="13"/>
  <c r="AG1125" i="13"/>
  <c r="AG1126" i="13"/>
  <c r="AG1127" i="13"/>
  <c r="AG1128" i="13"/>
  <c r="AG1129" i="13"/>
  <c r="AG1130" i="13"/>
  <c r="AG1131" i="13"/>
  <c r="AG1132" i="13"/>
  <c r="AG1133" i="13"/>
  <c r="AG1134" i="13"/>
  <c r="AG1135" i="13"/>
  <c r="AG1136" i="13"/>
  <c r="AG1137" i="13"/>
  <c r="AG1138" i="13"/>
  <c r="AG1139" i="13"/>
  <c r="AG1140" i="13"/>
  <c r="AG1141" i="13"/>
  <c r="AG1142" i="13"/>
  <c r="AG1143" i="13"/>
  <c r="AG1144" i="13"/>
  <c r="AG1145" i="13"/>
  <c r="AG1146" i="13"/>
  <c r="AG1147" i="13"/>
  <c r="AG1148" i="13"/>
  <c r="AG1149" i="13"/>
  <c r="AG1150" i="13"/>
  <c r="AG1151" i="13"/>
  <c r="AG1152" i="13"/>
  <c r="AG1153" i="13"/>
  <c r="AG1154" i="13"/>
  <c r="AG1155" i="13"/>
  <c r="AG1156" i="13"/>
  <c r="AG1157" i="13"/>
  <c r="AG1158" i="13"/>
  <c r="AG1159" i="13"/>
  <c r="AG1160" i="13"/>
  <c r="AG1161" i="13"/>
  <c r="AG1162" i="13"/>
  <c r="AG1163" i="13"/>
  <c r="AG1164" i="13"/>
  <c r="AG1165" i="13"/>
  <c r="AG1166" i="13"/>
  <c r="AG1167" i="13"/>
  <c r="AG1168" i="13"/>
  <c r="AG1169" i="13"/>
  <c r="AG1170" i="13"/>
  <c r="AG1171" i="13"/>
  <c r="AG1172" i="13"/>
  <c r="AG1173" i="13"/>
  <c r="AG1174" i="13"/>
  <c r="AG1175" i="13"/>
  <c r="AG1176" i="13"/>
  <c r="AG1177" i="13"/>
  <c r="AG1178" i="13"/>
  <c r="AG1179" i="13"/>
  <c r="AG1180" i="13"/>
  <c r="AG1181" i="13"/>
  <c r="AG1182" i="13"/>
  <c r="AG1183" i="13"/>
  <c r="AG1184" i="13"/>
  <c r="AG1185" i="13"/>
  <c r="AG1186" i="13"/>
  <c r="AG1187" i="13"/>
  <c r="AG1188" i="13"/>
  <c r="AG1189" i="13"/>
  <c r="AG1190" i="13"/>
  <c r="AG1191" i="13"/>
  <c r="AG1192" i="13"/>
  <c r="AG1193" i="13"/>
  <c r="AG1194" i="13"/>
  <c r="AG1195" i="13"/>
  <c r="AG1196" i="13"/>
  <c r="AG1197" i="13"/>
  <c r="AG1198" i="13"/>
  <c r="AG1199" i="13"/>
  <c r="AG1200" i="13"/>
  <c r="AG1201" i="13"/>
  <c r="AG1202" i="13"/>
  <c r="AG1203" i="13"/>
  <c r="AG1204" i="13"/>
  <c r="AG1205" i="13"/>
  <c r="AG1206" i="13"/>
  <c r="AG1207" i="13"/>
  <c r="AG1208" i="13"/>
  <c r="AG1209" i="13"/>
  <c r="AG1210" i="13"/>
  <c r="AG1211" i="13"/>
  <c r="AG1212" i="13"/>
  <c r="AG1213" i="13"/>
  <c r="AG1214" i="13"/>
  <c r="AG1215" i="13"/>
  <c r="AG1216" i="13"/>
  <c r="AG1217" i="13"/>
  <c r="AG1218" i="13"/>
  <c r="AG1219" i="13"/>
  <c r="AG1220" i="13"/>
  <c r="AG1221" i="13"/>
  <c r="AG1222" i="13"/>
  <c r="AG1223" i="13"/>
  <c r="AG1224" i="13"/>
  <c r="AG1225" i="13"/>
  <c r="AG1226" i="13"/>
  <c r="AG1227" i="13"/>
  <c r="AG1228" i="13"/>
  <c r="AG1229" i="13"/>
  <c r="AG1230" i="13"/>
  <c r="AG1231" i="13"/>
  <c r="AG1232" i="13"/>
  <c r="AG1233" i="13"/>
  <c r="AG1234" i="13"/>
  <c r="AG1235" i="13"/>
  <c r="AG1236" i="13"/>
  <c r="AG1237" i="13"/>
  <c r="AG1238" i="13"/>
  <c r="AG1239" i="13"/>
  <c r="AG1240" i="13"/>
  <c r="AG1241" i="13"/>
  <c r="AG1242" i="13"/>
  <c r="AG1243" i="13"/>
  <c r="AG1244" i="13"/>
  <c r="AG1245" i="13"/>
  <c r="AG1246" i="13"/>
  <c r="AG1247" i="13"/>
  <c r="AG1248" i="13"/>
  <c r="AG1249" i="13"/>
  <c r="AG1250" i="13"/>
  <c r="AG1251" i="13"/>
  <c r="AG1252" i="13"/>
  <c r="AG1253" i="13"/>
  <c r="AG1254" i="13"/>
  <c r="AG1255" i="13"/>
  <c r="AG1256" i="13"/>
  <c r="AG1257" i="13"/>
  <c r="AG1258" i="13"/>
  <c r="AG1259" i="13"/>
  <c r="AG1260" i="13"/>
  <c r="AG1261" i="13"/>
  <c r="AG1262" i="13"/>
  <c r="AG1263" i="13"/>
  <c r="AG1264" i="13"/>
  <c r="AG1265" i="13"/>
  <c r="AG1266" i="13"/>
  <c r="AG1267" i="13"/>
  <c r="AG1268" i="13"/>
  <c r="AG1269" i="13"/>
  <c r="AG1270" i="13"/>
  <c r="AG1271" i="13"/>
  <c r="AG1272" i="13"/>
  <c r="AG1273" i="13"/>
  <c r="AG1274" i="13"/>
  <c r="AG1275" i="13"/>
  <c r="AG1276" i="13"/>
  <c r="AG1277" i="13"/>
  <c r="AG1278" i="13"/>
  <c r="AG1279" i="13"/>
  <c r="AG1280" i="13"/>
  <c r="AG1281" i="13"/>
  <c r="AG1282" i="13"/>
  <c r="AG1283" i="13"/>
  <c r="AG1284" i="13"/>
  <c r="AG1285" i="13"/>
  <c r="AG1286" i="13"/>
  <c r="AG1287" i="13"/>
  <c r="AG1288" i="13"/>
  <c r="AG1289" i="13"/>
  <c r="AG1290" i="13"/>
  <c r="AG1291" i="13"/>
  <c r="AG1292" i="13"/>
  <c r="AG1293" i="13"/>
  <c r="AG1294" i="13"/>
  <c r="AG1295" i="13"/>
  <c r="AG1296" i="13"/>
  <c r="AG1297" i="13"/>
  <c r="AG1298" i="13"/>
  <c r="AG1299" i="13"/>
  <c r="AG1300" i="13"/>
  <c r="AG1301" i="13"/>
  <c r="AG1302" i="13"/>
  <c r="AG1303" i="13"/>
  <c r="AG1304" i="13"/>
  <c r="AG1305" i="13"/>
  <c r="AG1306" i="13"/>
  <c r="AG1307" i="13"/>
  <c r="AG1308" i="13"/>
  <c r="AG1309" i="13"/>
  <c r="AG1310" i="13"/>
  <c r="AG1311" i="13"/>
  <c r="AG1312" i="13"/>
  <c r="AG1313" i="13"/>
  <c r="AG1314" i="13"/>
  <c r="AG1315" i="13"/>
  <c r="AG1316" i="13"/>
  <c r="AG1317" i="13"/>
  <c r="AG1318" i="13"/>
  <c r="AG1319" i="13"/>
  <c r="AG1320" i="13"/>
  <c r="AG1321" i="13"/>
  <c r="AG1322" i="13"/>
  <c r="AG1323" i="13"/>
  <c r="AG1324" i="13"/>
  <c r="AG1325" i="13"/>
  <c r="AG1326" i="13"/>
  <c r="AG1327" i="13"/>
  <c r="AG1328" i="13"/>
  <c r="AG1329" i="13"/>
  <c r="AG1330" i="13"/>
  <c r="AG1331" i="13"/>
  <c r="AG1332" i="13"/>
  <c r="AG1333" i="13"/>
  <c r="AG1334" i="13"/>
  <c r="AG1335" i="13"/>
  <c r="AG1336" i="13"/>
  <c r="AG1337" i="13"/>
  <c r="AG1338" i="13"/>
  <c r="AG1339" i="13"/>
  <c r="AG1340" i="13"/>
  <c r="AG1341" i="13"/>
  <c r="AG1342" i="13"/>
  <c r="AG1343" i="13"/>
  <c r="AG1344" i="13"/>
  <c r="AG1345" i="13"/>
  <c r="AG1346" i="13"/>
  <c r="AG1347" i="13"/>
  <c r="AG1348" i="13"/>
  <c r="AG1349" i="13"/>
  <c r="AG1350" i="13"/>
  <c r="AG1351" i="13"/>
  <c r="AG1352" i="13"/>
  <c r="AG1353" i="13"/>
  <c r="AG1354" i="13"/>
  <c r="AG1355" i="13"/>
  <c r="AG1356" i="13"/>
  <c r="AG1357" i="13"/>
  <c r="AG1358" i="13"/>
  <c r="AG1359" i="13"/>
  <c r="AG1360" i="13"/>
  <c r="AG1361" i="13"/>
  <c r="AG1362" i="13"/>
  <c r="AG1363" i="13"/>
  <c r="AG1364" i="13"/>
  <c r="AG1365" i="13"/>
  <c r="AG1366" i="13"/>
  <c r="AG1367" i="13"/>
  <c r="AG1368" i="13"/>
  <c r="AG1369" i="13"/>
  <c r="AG1370" i="13"/>
  <c r="AG1371" i="13"/>
  <c r="AG1372" i="13"/>
  <c r="AG1373" i="13"/>
  <c r="AG1374" i="13"/>
  <c r="AG1375" i="13"/>
  <c r="AG1376" i="13"/>
  <c r="AG1377" i="13"/>
  <c r="AG1378" i="13"/>
  <c r="AG1379" i="13"/>
  <c r="AG1380" i="13"/>
  <c r="AG1381" i="13"/>
  <c r="AG1382" i="13"/>
  <c r="AG1383" i="13"/>
  <c r="AG1384" i="13"/>
  <c r="AG1385" i="13"/>
  <c r="AG1386" i="13"/>
  <c r="AG1387" i="13"/>
  <c r="AG1388" i="13"/>
  <c r="AG1389" i="13"/>
  <c r="AG1390" i="13"/>
  <c r="AG1391" i="13"/>
  <c r="AG1392" i="13"/>
  <c r="AG1393" i="13"/>
  <c r="AG1394" i="13"/>
  <c r="AG1395" i="13"/>
  <c r="AG1396" i="13"/>
  <c r="AG1397" i="13"/>
  <c r="AG1398" i="13"/>
  <c r="AG1399" i="13"/>
  <c r="AG1400" i="13"/>
  <c r="AG1401" i="13"/>
  <c r="AG1402" i="13"/>
  <c r="AG1403" i="13"/>
  <c r="AG1404" i="13"/>
  <c r="AG1405" i="13"/>
  <c r="AG1406" i="13"/>
  <c r="AG1407" i="13"/>
  <c r="AG1408" i="13"/>
  <c r="AG1409" i="13"/>
  <c r="AG1410" i="13"/>
  <c r="AG1411" i="13"/>
  <c r="AG1412" i="13"/>
  <c r="AG1413" i="13"/>
  <c r="AG1414" i="13"/>
  <c r="AG1415" i="13"/>
  <c r="AG1416" i="13"/>
  <c r="AG1417" i="13"/>
  <c r="AG1418" i="13"/>
  <c r="AG1419" i="13"/>
  <c r="AG1420" i="13"/>
  <c r="AG1421" i="13"/>
  <c r="AG1422" i="13"/>
  <c r="AG1423" i="13"/>
  <c r="AG1424" i="13"/>
  <c r="AG1425" i="13"/>
  <c r="AG1426" i="13"/>
  <c r="AG1427" i="13"/>
  <c r="AG1428" i="13"/>
  <c r="AG1429" i="13"/>
  <c r="AG1430" i="13"/>
  <c r="AG1431" i="13"/>
  <c r="AG1432" i="13"/>
  <c r="AG1433" i="13"/>
  <c r="AG1434" i="13"/>
  <c r="AG1435" i="13"/>
  <c r="AG1436" i="13"/>
  <c r="AG1437" i="13"/>
  <c r="AG1438" i="13"/>
  <c r="AG1439" i="13"/>
  <c r="AG1440" i="13"/>
  <c r="AG1441" i="13"/>
  <c r="AG1442" i="13"/>
  <c r="AG1443" i="13"/>
  <c r="AG1444" i="13"/>
  <c r="AG1445" i="13"/>
  <c r="AG1446" i="13"/>
  <c r="AG1447" i="13"/>
  <c r="AG1448" i="13"/>
  <c r="AG1449" i="13"/>
  <c r="AG1450" i="13"/>
  <c r="AG1451" i="13"/>
  <c r="AG1452" i="13"/>
  <c r="AG1453" i="13"/>
  <c r="AG1454" i="13"/>
  <c r="AG1455" i="13"/>
  <c r="AG1456" i="13"/>
  <c r="AG1457" i="13"/>
  <c r="AG1458" i="13"/>
  <c r="AG1459" i="13"/>
  <c r="AG1460" i="13"/>
  <c r="AG1461" i="13"/>
  <c r="AG1462" i="13"/>
  <c r="AG1463" i="13"/>
  <c r="AG1464" i="13"/>
  <c r="AG1465" i="13"/>
  <c r="AG1466" i="13"/>
  <c r="AG1467" i="13"/>
  <c r="AG1468" i="13"/>
  <c r="AG1469" i="13"/>
  <c r="AG1470" i="13"/>
  <c r="AG1471" i="13"/>
  <c r="AG1472" i="13"/>
  <c r="AG1473" i="13"/>
  <c r="AG1474" i="13"/>
  <c r="AG1475" i="13"/>
  <c r="AG1476" i="13"/>
  <c r="AG1477" i="13"/>
  <c r="AG1478" i="13"/>
  <c r="AG1479" i="13"/>
  <c r="AG1480" i="13"/>
  <c r="AG1481" i="13"/>
  <c r="AG1482" i="13"/>
  <c r="AG1483" i="13"/>
  <c r="AG1484" i="13"/>
  <c r="AG1485" i="13"/>
  <c r="AG1486" i="13"/>
  <c r="AG1487" i="13"/>
  <c r="AG1488" i="13"/>
  <c r="AG1489" i="13"/>
  <c r="AG1490" i="13"/>
  <c r="AG1491" i="13"/>
  <c r="AG1492" i="13"/>
  <c r="AG1493" i="13"/>
  <c r="AG1494" i="13"/>
  <c r="AG1495" i="13"/>
  <c r="AG1496" i="13"/>
  <c r="AG1497" i="13"/>
  <c r="AG1498" i="13"/>
  <c r="AG1499" i="13"/>
  <c r="AG1500" i="13"/>
  <c r="AG1501" i="13"/>
  <c r="AG1502" i="13"/>
  <c r="AG1503" i="13"/>
  <c r="AG1504" i="13"/>
  <c r="AG1505" i="13"/>
  <c r="AG1506" i="13"/>
  <c r="AG1507" i="13"/>
  <c r="AG1508" i="13"/>
  <c r="AG1509" i="13"/>
  <c r="AG1510" i="13"/>
  <c r="AG1511" i="13"/>
  <c r="AG1512" i="13"/>
  <c r="AG1513" i="13"/>
  <c r="AG1514" i="13"/>
  <c r="AG1515" i="13"/>
  <c r="AG1516" i="13"/>
  <c r="AG1517" i="13"/>
  <c r="AG1518" i="13"/>
  <c r="AG1519" i="13"/>
  <c r="AG1520" i="13"/>
  <c r="AG1521" i="13"/>
  <c r="AG1522" i="13"/>
  <c r="AG1523" i="13"/>
  <c r="AG1524" i="13"/>
  <c r="AG1525" i="13"/>
  <c r="AG1526" i="13"/>
  <c r="AG1527" i="13"/>
  <c r="AG1528" i="13"/>
  <c r="AG1529" i="13"/>
  <c r="AG1530" i="13"/>
  <c r="AG1531" i="13"/>
  <c r="AG1532" i="13"/>
  <c r="AG1533" i="13"/>
  <c r="AG1534" i="13"/>
  <c r="AG1535" i="13"/>
  <c r="AG1536" i="13"/>
  <c r="AG1537" i="13"/>
  <c r="AG1538" i="13"/>
  <c r="AG1539" i="13"/>
  <c r="AG1540" i="13"/>
  <c r="AG1541" i="13"/>
  <c r="AG1542" i="13"/>
  <c r="AG1543" i="13"/>
  <c r="AG1544" i="13"/>
  <c r="AG1545" i="13"/>
  <c r="AG1546" i="13"/>
  <c r="AG1547" i="13"/>
  <c r="AG1548" i="13"/>
  <c r="AG1549" i="13"/>
  <c r="AG1550" i="13"/>
  <c r="AG1551" i="13"/>
  <c r="AG1552" i="13"/>
  <c r="AG1553" i="13"/>
  <c r="AG1554" i="13"/>
  <c r="AG1555" i="13"/>
  <c r="AG1556" i="13"/>
  <c r="AG1557" i="13"/>
  <c r="AG1558" i="13"/>
  <c r="AG1559" i="13"/>
  <c r="AG1560" i="13"/>
  <c r="AG1561" i="13"/>
  <c r="AG1562" i="13"/>
  <c r="AG1563" i="13"/>
  <c r="AG1564" i="13"/>
  <c r="AG1565" i="13"/>
  <c r="AG1566" i="13"/>
  <c r="AG1567" i="13"/>
  <c r="AG1568" i="13"/>
  <c r="AG1569" i="13"/>
  <c r="AG1570" i="13"/>
  <c r="AG1571" i="13"/>
  <c r="AG1572" i="13"/>
  <c r="AG1573" i="13"/>
  <c r="AG1574" i="13"/>
  <c r="AG1575" i="13"/>
  <c r="AG1576" i="13"/>
  <c r="AG1577" i="13"/>
  <c r="AG1578" i="13"/>
  <c r="AG1579" i="13"/>
  <c r="AG1580" i="13"/>
  <c r="AG1581" i="13"/>
  <c r="AG1582" i="13"/>
  <c r="AG1583" i="13"/>
  <c r="AG1584" i="13"/>
  <c r="AG1585" i="13"/>
  <c r="AG1586" i="13"/>
  <c r="AG1587" i="13"/>
  <c r="AG1588" i="13"/>
  <c r="AG1589" i="13"/>
  <c r="AG1590" i="13"/>
  <c r="AG1591" i="13"/>
  <c r="AG1592" i="13"/>
  <c r="AG1593" i="13"/>
  <c r="AG1594" i="13"/>
  <c r="AG1595" i="13"/>
  <c r="AG1596" i="13"/>
  <c r="AG1597" i="13"/>
  <c r="AG1598" i="13"/>
  <c r="AG1599" i="13"/>
  <c r="AG1600" i="13"/>
  <c r="AG1601" i="13"/>
  <c r="AG1602" i="13"/>
  <c r="AG1603" i="13"/>
  <c r="AG1604" i="13"/>
  <c r="AG1605" i="13"/>
  <c r="AG1606" i="13"/>
  <c r="AG1607" i="13"/>
  <c r="AG1608" i="13"/>
  <c r="AG1609" i="13"/>
  <c r="AG1610" i="13"/>
  <c r="AG1611" i="13"/>
  <c r="AG1612" i="13"/>
  <c r="AG1613" i="13"/>
  <c r="AG1614" i="13"/>
  <c r="AG1615" i="13"/>
  <c r="AG1616" i="13"/>
  <c r="AG1617" i="13"/>
  <c r="AG1618" i="13"/>
  <c r="AG1619" i="13"/>
  <c r="AG1620" i="13"/>
  <c r="AG1621" i="13"/>
  <c r="AG1622" i="13"/>
  <c r="AG1623" i="13"/>
  <c r="AG1624" i="13"/>
  <c r="AG1625" i="13"/>
  <c r="AG1626" i="13"/>
  <c r="AG1627" i="13"/>
  <c r="AG1628" i="13"/>
  <c r="AG1629" i="13"/>
  <c r="AG1630" i="13"/>
  <c r="AG1631" i="13"/>
  <c r="AG1632" i="13"/>
  <c r="AG1633" i="13"/>
  <c r="AG1634" i="13"/>
  <c r="AG1635" i="13"/>
  <c r="AG1636" i="13"/>
  <c r="AG1637" i="13"/>
  <c r="AG1638" i="13"/>
  <c r="AG1639" i="13"/>
  <c r="AG1640" i="13"/>
  <c r="AG1641" i="13"/>
  <c r="AG1642" i="13"/>
  <c r="AG1643" i="13"/>
  <c r="AG1644" i="13"/>
  <c r="AG1645" i="13"/>
  <c r="AG1646" i="13"/>
  <c r="AG1647" i="13"/>
  <c r="AG1648" i="13"/>
  <c r="AG1649" i="13"/>
  <c r="AG1650" i="13"/>
  <c r="AG1651" i="13"/>
  <c r="AG1652" i="13"/>
  <c r="AG1653" i="13"/>
  <c r="AG1654" i="13"/>
  <c r="AG1655" i="13"/>
  <c r="AG1656" i="13"/>
  <c r="AG1657" i="13"/>
  <c r="AG1658" i="13"/>
  <c r="AG1659" i="13"/>
  <c r="AG1660" i="13"/>
  <c r="AG1661" i="13"/>
  <c r="AG1662" i="13"/>
  <c r="AG1663" i="13"/>
  <c r="AG1664" i="13"/>
  <c r="AG1665" i="13"/>
  <c r="AG1666" i="13"/>
  <c r="AG1667" i="13"/>
  <c r="AG1668" i="13"/>
  <c r="AG1669" i="13"/>
  <c r="AG1670" i="13"/>
  <c r="AG1671" i="13"/>
  <c r="AG1672" i="13"/>
  <c r="AG1673" i="13"/>
  <c r="AG1674" i="13"/>
  <c r="AG1675" i="13"/>
  <c r="AG1676" i="13"/>
  <c r="AG1677" i="13"/>
  <c r="AG1678" i="13"/>
  <c r="AG1679" i="13"/>
  <c r="AG1680" i="13"/>
  <c r="AG1681" i="13"/>
  <c r="AG1682" i="13"/>
  <c r="AG1683" i="13"/>
  <c r="AG1684" i="13"/>
  <c r="AG1685" i="13"/>
  <c r="AG1686" i="13"/>
  <c r="AG1687" i="13"/>
  <c r="AG1688" i="13"/>
  <c r="AG1689" i="13"/>
  <c r="AG1690" i="13"/>
  <c r="AG1691" i="13"/>
  <c r="AG1692" i="13"/>
  <c r="AG1693" i="13"/>
  <c r="AG1694" i="13"/>
  <c r="AG1695" i="13"/>
  <c r="AG1696" i="13"/>
  <c r="AG1697" i="13"/>
  <c r="AG1698" i="13"/>
  <c r="AG1699" i="13"/>
  <c r="AG1700" i="13"/>
  <c r="AG1701" i="13"/>
  <c r="AG1702" i="13"/>
  <c r="AG1703" i="13"/>
  <c r="AG1704" i="13"/>
  <c r="AG1705" i="13"/>
  <c r="AG1706" i="13"/>
  <c r="AG1707" i="13"/>
  <c r="AG1708" i="13"/>
  <c r="AG1709" i="13"/>
  <c r="AG1710" i="13"/>
  <c r="AG1711" i="13"/>
  <c r="AG1712" i="13"/>
  <c r="AG1713" i="13"/>
  <c r="AG1714" i="13"/>
  <c r="AG1715" i="13"/>
  <c r="AG1716" i="13"/>
  <c r="AG1717" i="13"/>
  <c r="AG1718" i="13"/>
  <c r="AG1719" i="13"/>
  <c r="AG1720" i="13"/>
  <c r="AG1721" i="13"/>
  <c r="AG1722" i="13"/>
  <c r="AG1723" i="13"/>
  <c r="AG1724" i="13"/>
  <c r="AG1725" i="13"/>
  <c r="AG1726" i="13"/>
  <c r="AG1727" i="13"/>
  <c r="AG1728" i="13"/>
  <c r="AG1729" i="13"/>
  <c r="AG1730" i="13"/>
  <c r="AG1731" i="13"/>
  <c r="AG1732" i="13"/>
  <c r="AG1733" i="13"/>
  <c r="AG1734" i="13"/>
  <c r="AG1735" i="13"/>
  <c r="AG1736" i="13"/>
  <c r="AG1737" i="13"/>
  <c r="AG1738" i="13"/>
  <c r="AG1739" i="13"/>
  <c r="AG1740" i="13"/>
  <c r="AG1741" i="13"/>
  <c r="AG1742" i="13"/>
  <c r="AG1743" i="13"/>
  <c r="AG1744" i="13"/>
  <c r="AG1745" i="13"/>
  <c r="AG1746" i="13"/>
  <c r="AG1747" i="13"/>
  <c r="AG1748" i="13"/>
  <c r="AG1749" i="13"/>
  <c r="AG1750" i="13"/>
  <c r="AG1751" i="13"/>
  <c r="AG1752" i="13"/>
  <c r="AG1753" i="13"/>
  <c r="AG1754" i="13"/>
  <c r="AG1755" i="13"/>
  <c r="AG1756" i="13"/>
  <c r="AG1757" i="13"/>
  <c r="AG1758" i="13"/>
  <c r="AG1759" i="13"/>
  <c r="AG1760" i="13"/>
  <c r="AG1761" i="13"/>
  <c r="AG1762" i="13"/>
  <c r="AG1763" i="13"/>
  <c r="AG1764" i="13"/>
  <c r="AG1765" i="13"/>
  <c r="AG1766" i="13"/>
  <c r="AG1767" i="13"/>
  <c r="AG1768" i="13"/>
  <c r="AG1769" i="13"/>
  <c r="AG1770" i="13"/>
  <c r="AG1771" i="13"/>
  <c r="AG1772" i="13"/>
  <c r="AG1773" i="13"/>
  <c r="AG1774" i="13"/>
  <c r="AG1775" i="13"/>
  <c r="AG1776" i="13"/>
  <c r="AG1777" i="13"/>
  <c r="AG1778" i="13"/>
  <c r="AG1779" i="13"/>
  <c r="AG1780" i="13"/>
  <c r="AG1781" i="13"/>
  <c r="AG1782" i="13"/>
  <c r="AG1783" i="13"/>
  <c r="AG1784" i="13"/>
  <c r="AG1785" i="13"/>
  <c r="AG1786" i="13"/>
  <c r="AG1787" i="13"/>
  <c r="AG1788" i="13"/>
  <c r="AG1789" i="13"/>
  <c r="AG1790" i="13"/>
  <c r="AG1791" i="13"/>
  <c r="AG1792" i="13"/>
  <c r="AG1793" i="13"/>
  <c r="AG1794" i="13"/>
  <c r="AG1795" i="13"/>
  <c r="AG1796" i="13"/>
  <c r="AG1797" i="13"/>
  <c r="AG1798" i="13"/>
  <c r="AG1799" i="13"/>
  <c r="AG1800" i="13"/>
  <c r="AG1801" i="13"/>
  <c r="AG1802" i="13"/>
  <c r="AG1803" i="13"/>
  <c r="AG1804" i="13"/>
  <c r="AG1805" i="13"/>
  <c r="AG1806" i="13"/>
  <c r="AG1807" i="13"/>
  <c r="AG1808" i="13"/>
  <c r="AG1809" i="13"/>
  <c r="AG1810" i="13"/>
  <c r="AG1811" i="13"/>
  <c r="AG1812" i="13"/>
  <c r="AG1813" i="13"/>
  <c r="AG1814" i="13"/>
  <c r="AG1815" i="13"/>
  <c r="AG1816" i="13"/>
  <c r="AG1817" i="13"/>
  <c r="AG1818" i="13"/>
  <c r="AG1819" i="13"/>
  <c r="AG1820" i="13"/>
  <c r="AG1821" i="13"/>
  <c r="AG1822" i="13"/>
  <c r="AG1823" i="13"/>
  <c r="AG1824" i="13"/>
  <c r="AG1825" i="13"/>
  <c r="AG1826" i="13"/>
  <c r="AG1827" i="13"/>
  <c r="AG1828" i="13"/>
  <c r="AG1829" i="13"/>
  <c r="AG1830" i="13"/>
  <c r="AG1831" i="13"/>
  <c r="AG1832" i="13"/>
  <c r="AG1833" i="13"/>
  <c r="AG1834" i="13"/>
  <c r="AG1835" i="13"/>
  <c r="AG1836" i="13"/>
  <c r="AG1837" i="13"/>
  <c r="AG1838" i="13"/>
  <c r="AG1839" i="13"/>
  <c r="AG1840" i="13"/>
  <c r="AG1841" i="13"/>
  <c r="AG1842" i="13"/>
  <c r="AG1843" i="13"/>
  <c r="AG1844" i="13"/>
  <c r="AG1845" i="13"/>
  <c r="AG1846" i="13"/>
  <c r="AG1847" i="13"/>
  <c r="AG1848" i="13"/>
  <c r="AG1849" i="13"/>
  <c r="AG1850" i="13"/>
  <c r="AG1851" i="13"/>
  <c r="AG1852" i="13"/>
  <c r="AG1853" i="13"/>
  <c r="AG1854" i="13"/>
  <c r="AG1855" i="13"/>
  <c r="AG1856" i="13"/>
  <c r="AG1857" i="13"/>
  <c r="AG1858" i="13"/>
  <c r="AG1859" i="13"/>
  <c r="AG1860" i="13"/>
  <c r="AG1861" i="13"/>
  <c r="AG1862" i="13"/>
  <c r="AG1863" i="13"/>
  <c r="AG1864" i="13"/>
  <c r="AG1865" i="13"/>
  <c r="AG1866" i="13"/>
  <c r="AG1867" i="13"/>
  <c r="AG1868" i="13"/>
  <c r="AG1869" i="13"/>
  <c r="AG1870" i="13"/>
  <c r="AG1871" i="13"/>
  <c r="AG1872" i="13"/>
  <c r="AG1873" i="13"/>
  <c r="AG1874" i="13"/>
  <c r="AG1875" i="13"/>
  <c r="AG1876" i="13"/>
  <c r="AG1877" i="13"/>
  <c r="AG1878" i="13"/>
  <c r="AG1879" i="13"/>
  <c r="AG1880" i="13"/>
  <c r="AG1881" i="13"/>
  <c r="AG1882" i="13"/>
  <c r="AG1883" i="13"/>
  <c r="AG1884" i="13"/>
  <c r="AG1885" i="13"/>
  <c r="AG1886" i="13"/>
  <c r="AG1887" i="13"/>
  <c r="AG1888" i="13"/>
  <c r="AG1889" i="13"/>
  <c r="AG1890" i="13"/>
  <c r="AG1891" i="13"/>
  <c r="AG1892" i="13"/>
  <c r="AG1893" i="13"/>
  <c r="AG1894" i="13"/>
  <c r="AG1895" i="13"/>
  <c r="AG1896" i="13"/>
  <c r="AG1897" i="13"/>
  <c r="AG1898" i="13"/>
  <c r="AG1899" i="13"/>
  <c r="AG1900" i="13"/>
  <c r="AG1901" i="13"/>
  <c r="AG1902" i="13"/>
  <c r="AG1903" i="13"/>
  <c r="AG1904" i="13"/>
  <c r="AG1905" i="13"/>
  <c r="AG1906" i="13"/>
  <c r="AG1907" i="13"/>
  <c r="AG1908" i="13"/>
  <c r="AG1909" i="13"/>
  <c r="AG1910" i="13"/>
  <c r="AG1911" i="13"/>
  <c r="AG1912" i="13"/>
  <c r="AG1913" i="13"/>
  <c r="AG1914" i="13"/>
  <c r="AG1915" i="13"/>
  <c r="AG1916" i="13"/>
  <c r="AG1917" i="13"/>
  <c r="AG1918" i="13"/>
  <c r="AG1919" i="13"/>
  <c r="AG1920" i="13"/>
  <c r="AG1921" i="13"/>
  <c r="AG1922" i="13"/>
  <c r="AG1923" i="13"/>
  <c r="AG1924" i="13"/>
  <c r="AG1925" i="13"/>
  <c r="AG1926" i="13"/>
  <c r="AG1927" i="13"/>
  <c r="AG1928" i="13"/>
  <c r="AG1929" i="13"/>
  <c r="AG1930" i="13"/>
  <c r="AG1931" i="13"/>
  <c r="AG1932" i="13"/>
  <c r="AG1933" i="13"/>
  <c r="AG1934" i="13"/>
  <c r="AG1935" i="13"/>
  <c r="AG1936" i="13"/>
  <c r="AG1937" i="13"/>
  <c r="AG1938" i="13"/>
  <c r="AG1939" i="13"/>
  <c r="AG1940" i="13"/>
  <c r="AG1941" i="13"/>
  <c r="AG1942" i="13"/>
  <c r="AG1943" i="13"/>
  <c r="AG1944" i="13"/>
  <c r="AG1945" i="13"/>
  <c r="AG1946" i="13"/>
  <c r="AG1947" i="13"/>
  <c r="AG1948" i="13"/>
  <c r="AG1949" i="13"/>
  <c r="AG1950" i="13"/>
  <c r="AG1951" i="13"/>
  <c r="AG1952" i="13"/>
  <c r="AG1953" i="13"/>
  <c r="AG1954" i="13"/>
  <c r="AG1955" i="13"/>
  <c r="AG1956" i="13"/>
  <c r="AG1957" i="13"/>
  <c r="AG1958" i="13"/>
  <c r="AG1959" i="13"/>
  <c r="AG1960" i="13"/>
  <c r="AG1961" i="13"/>
  <c r="AG1962" i="13"/>
  <c r="AG1963" i="13"/>
  <c r="AG1964" i="13"/>
  <c r="AG1965" i="13"/>
  <c r="AG1966" i="13"/>
  <c r="AG1967" i="13"/>
  <c r="AG1968" i="13"/>
  <c r="AG1969" i="13"/>
  <c r="AG1970" i="13"/>
  <c r="AG1971" i="13"/>
  <c r="AG1972" i="13"/>
  <c r="AG1973" i="13"/>
  <c r="AG1974" i="13"/>
  <c r="AG1975" i="13"/>
  <c r="AG1976" i="13"/>
  <c r="AG1977" i="13"/>
  <c r="AG1978" i="13"/>
  <c r="AG1979" i="13"/>
  <c r="AG1980" i="13"/>
  <c r="AG1981" i="13"/>
  <c r="AG1982" i="13"/>
  <c r="AG1983" i="13"/>
  <c r="AG1984" i="13"/>
  <c r="AG1985" i="13"/>
  <c r="AG1986" i="13"/>
  <c r="AG1987" i="13"/>
  <c r="AG1988" i="13"/>
  <c r="AG1989" i="13"/>
  <c r="AG1990" i="13"/>
  <c r="AG1991" i="13"/>
  <c r="AG1992" i="13"/>
  <c r="AG1993" i="13"/>
  <c r="AG1994" i="13"/>
  <c r="AG1995" i="13"/>
  <c r="AG1996" i="13"/>
  <c r="AG1997" i="13"/>
  <c r="AG1998" i="13"/>
  <c r="AG1999" i="13"/>
  <c r="AG2000" i="13"/>
  <c r="AG2001" i="13"/>
  <c r="AG2002" i="13"/>
  <c r="AG2003" i="13"/>
  <c r="AG2004" i="13"/>
  <c r="AG2005" i="13"/>
  <c r="AG2006" i="13"/>
  <c r="AG2007" i="13"/>
  <c r="AG2008" i="13"/>
  <c r="AG2009" i="13"/>
  <c r="AG2010" i="13"/>
  <c r="AG2011" i="13"/>
  <c r="AG2012" i="13"/>
  <c r="AG2013" i="13"/>
  <c r="AG2014" i="13"/>
  <c r="AG2015" i="13"/>
  <c r="AG2016" i="13"/>
  <c r="AG2017" i="13"/>
  <c r="AG2018" i="13"/>
  <c r="AG2019" i="13"/>
  <c r="AG2020" i="13"/>
  <c r="AG2021" i="13"/>
  <c r="AG2022" i="13"/>
  <c r="AG2023" i="13"/>
  <c r="AG2024" i="13"/>
  <c r="AG2025" i="13"/>
  <c r="AG2026" i="13"/>
  <c r="AG2027" i="13"/>
  <c r="AG2028" i="13"/>
  <c r="AG2029" i="13"/>
  <c r="AG2030" i="13"/>
  <c r="AG2031" i="13"/>
  <c r="AG2032" i="13"/>
  <c r="AG2033" i="13"/>
  <c r="AG2034" i="13"/>
  <c r="AG2035" i="13"/>
  <c r="AG2036" i="13"/>
  <c r="AG2037" i="13"/>
  <c r="AG2038" i="13"/>
  <c r="AG2039" i="13"/>
  <c r="AG2040" i="13"/>
  <c r="AG2041" i="13"/>
  <c r="AG2042" i="13"/>
  <c r="AG2043" i="13"/>
  <c r="AG2044" i="13"/>
  <c r="AG2045" i="13"/>
  <c r="AG2046" i="13"/>
  <c r="AG2047" i="13"/>
  <c r="AG2048" i="13"/>
  <c r="AG2049" i="13"/>
  <c r="AG2050" i="13"/>
  <c r="AG2051" i="13"/>
  <c r="AG2052" i="13"/>
  <c r="AG2053" i="13"/>
  <c r="AG2054" i="13"/>
  <c r="AG2055" i="13"/>
  <c r="AG2056" i="13"/>
  <c r="AG2057" i="13"/>
  <c r="AG2058" i="13"/>
  <c r="AG2059" i="13"/>
  <c r="AG2060" i="13"/>
  <c r="AG2061" i="13"/>
  <c r="AG2062" i="13"/>
  <c r="AG2063" i="13"/>
  <c r="AG2064" i="13"/>
  <c r="AG2065" i="13"/>
  <c r="AG2066" i="13"/>
  <c r="AG2067" i="13"/>
  <c r="AG2068" i="13"/>
  <c r="AG2069" i="13"/>
  <c r="AG2070" i="13"/>
  <c r="AG2071" i="13"/>
  <c r="AG2072" i="13"/>
  <c r="AG2073" i="13"/>
  <c r="AG2074" i="13"/>
  <c r="AG2075" i="13"/>
  <c r="AG2076" i="13"/>
  <c r="AG2077" i="13"/>
  <c r="AG2078" i="13"/>
  <c r="AG2079" i="13"/>
  <c r="AG2080" i="13"/>
  <c r="AG2081" i="13"/>
  <c r="AG2082" i="13"/>
  <c r="AG2083" i="13"/>
  <c r="AG2084" i="13"/>
  <c r="AG2085" i="13"/>
  <c r="AG2086" i="13"/>
  <c r="AG2087" i="13"/>
  <c r="AG2088" i="13"/>
  <c r="AG2089" i="13"/>
  <c r="AG2090" i="13"/>
  <c r="AG2091" i="13"/>
  <c r="AG2092" i="13"/>
  <c r="AG2093" i="13"/>
  <c r="AG2094" i="13"/>
  <c r="AG2095" i="13"/>
  <c r="AG2096" i="13"/>
  <c r="AG2097" i="13"/>
  <c r="AG2098" i="13"/>
  <c r="AG2099" i="13"/>
  <c r="AG2100" i="13"/>
  <c r="AG2101" i="13"/>
  <c r="AG2102" i="13"/>
  <c r="AG2103" i="13"/>
  <c r="AG2104" i="13"/>
  <c r="AG2105" i="13"/>
  <c r="AG2106" i="13"/>
  <c r="AG2107" i="13"/>
  <c r="AG2108" i="13"/>
  <c r="AG2109" i="13"/>
  <c r="AG2110" i="13"/>
  <c r="AG2111" i="13"/>
  <c r="AG2112" i="13"/>
  <c r="AG2113" i="13"/>
  <c r="AG2114" i="13"/>
  <c r="AG2115" i="13"/>
  <c r="AG2116" i="13"/>
  <c r="AG2117" i="13"/>
  <c r="AG2118" i="13"/>
  <c r="AG2119" i="13"/>
  <c r="AG2120" i="13"/>
  <c r="AG2121" i="13"/>
  <c r="AG2122" i="13"/>
  <c r="AG2123" i="13"/>
  <c r="AG2124" i="13"/>
  <c r="AG2125" i="13"/>
  <c r="AG2126" i="13"/>
  <c r="AG2127" i="13"/>
  <c r="AG2128" i="13"/>
  <c r="AG2129" i="13"/>
  <c r="AG2130" i="13"/>
  <c r="AG2131" i="13"/>
  <c r="AG2132" i="13"/>
  <c r="AG2133" i="13"/>
  <c r="AG2134" i="13"/>
  <c r="AG2135" i="13"/>
  <c r="AG2136" i="13"/>
  <c r="AG2137" i="13"/>
  <c r="AG2138" i="13"/>
  <c r="AG2139" i="13"/>
  <c r="AG2140" i="13"/>
  <c r="AG2141" i="13"/>
  <c r="AG2142" i="13"/>
  <c r="AG2143" i="13"/>
  <c r="AG2144" i="13"/>
  <c r="AG2145" i="13"/>
  <c r="AG2146" i="13"/>
  <c r="AG2147" i="13"/>
  <c r="AG2148" i="13"/>
  <c r="AG2149" i="13"/>
  <c r="AG2150" i="13"/>
  <c r="AG2151" i="13"/>
  <c r="AG2152" i="13"/>
  <c r="AG2153" i="13"/>
  <c r="AG2154" i="13"/>
  <c r="AG2155" i="13"/>
  <c r="AG2156" i="13"/>
  <c r="AG2157" i="13"/>
  <c r="AG2158" i="13"/>
  <c r="AG2159" i="13"/>
  <c r="AG2160" i="13"/>
  <c r="AG2161" i="13"/>
  <c r="AG2162" i="13"/>
  <c r="AG2163" i="13"/>
  <c r="AG2164" i="13"/>
  <c r="AG2165" i="13"/>
  <c r="AG2166" i="13"/>
  <c r="AG2167" i="13"/>
  <c r="AG2168" i="13"/>
  <c r="AG2169" i="13"/>
  <c r="AG2170" i="13"/>
  <c r="AG2171" i="13"/>
  <c r="AG2172" i="13"/>
  <c r="AG2173" i="13"/>
  <c r="AG2174" i="13"/>
  <c r="AG2175" i="13"/>
  <c r="AG2176" i="13"/>
  <c r="AG2177" i="13"/>
  <c r="AG2178" i="13"/>
  <c r="AG2179" i="13"/>
  <c r="AG2180" i="13"/>
  <c r="AG2181" i="13"/>
  <c r="AG2182" i="13"/>
  <c r="AG2183" i="13"/>
  <c r="AG2184" i="13"/>
  <c r="AG2185" i="13"/>
  <c r="AG2186" i="13"/>
  <c r="AG2187" i="13"/>
  <c r="AG2188" i="13"/>
  <c r="AG2189" i="13"/>
  <c r="AG2190" i="13"/>
  <c r="AG2191" i="13"/>
  <c r="AG2192" i="13"/>
  <c r="AG2193" i="13"/>
  <c r="AG2194" i="13"/>
  <c r="AG2195" i="13"/>
  <c r="AG2196" i="13"/>
  <c r="AG2197" i="13"/>
  <c r="AG2198" i="13"/>
  <c r="AG2199" i="13"/>
  <c r="AG2200" i="13"/>
  <c r="AG2201" i="13"/>
  <c r="AG2202" i="13"/>
  <c r="AG2203" i="13"/>
  <c r="AG2204" i="13"/>
  <c r="AG2205" i="13"/>
  <c r="AG2206" i="13"/>
  <c r="AG2207" i="13"/>
  <c r="AG2208" i="13"/>
  <c r="AG2209" i="13"/>
  <c r="AG2210" i="13"/>
  <c r="AG2211" i="13"/>
  <c r="AG2212" i="13"/>
  <c r="AG2213" i="13"/>
  <c r="AG2214" i="13"/>
  <c r="AG2215" i="13"/>
  <c r="AG2216" i="13"/>
  <c r="AG2217" i="13"/>
  <c r="AG2218" i="13"/>
  <c r="AG2219" i="13"/>
  <c r="AG2220" i="13"/>
  <c r="AG2221" i="13"/>
  <c r="AG2222" i="13"/>
  <c r="AG2223" i="13"/>
  <c r="AG2224" i="13"/>
  <c r="AG2225" i="13"/>
  <c r="AG2226" i="13"/>
  <c r="AG2227" i="13"/>
  <c r="AG2228" i="13"/>
  <c r="AG2229" i="13"/>
  <c r="AG2230" i="13"/>
  <c r="AG2231" i="13"/>
  <c r="AG2232" i="13"/>
  <c r="AG2233" i="13"/>
  <c r="AG2234" i="13"/>
  <c r="AG2235" i="13"/>
  <c r="AG2236" i="13"/>
  <c r="AG2237" i="13"/>
  <c r="AG2238" i="13"/>
  <c r="AG2239" i="13"/>
  <c r="AG2240" i="13"/>
  <c r="AG2241" i="13"/>
  <c r="AG2242" i="13"/>
  <c r="AG2243" i="13"/>
  <c r="AG2244" i="13"/>
  <c r="AG2245" i="13"/>
  <c r="AG2246" i="13"/>
  <c r="AG2247" i="13"/>
  <c r="AG2248" i="13"/>
  <c r="AG2249" i="13"/>
  <c r="AG2250" i="13"/>
  <c r="AG2251" i="13"/>
  <c r="AG2252" i="13"/>
  <c r="AG2253" i="13"/>
  <c r="AG2254" i="13"/>
  <c r="AG2255" i="13"/>
  <c r="AG2256" i="13"/>
  <c r="AG2257" i="13"/>
  <c r="AG2258" i="13"/>
  <c r="AG2259" i="13"/>
  <c r="AG2260" i="13"/>
  <c r="AG2261" i="13"/>
  <c r="AG2262" i="13"/>
  <c r="AG2263" i="13"/>
  <c r="AG2264" i="13"/>
  <c r="AG2265" i="13"/>
  <c r="AG2266" i="13"/>
  <c r="AG2267" i="13"/>
  <c r="AG2268" i="13"/>
  <c r="AG2269" i="13"/>
  <c r="AG2270" i="13"/>
  <c r="AG2271" i="13"/>
  <c r="AG2272" i="13"/>
  <c r="AG2273" i="13"/>
  <c r="AG2274" i="13"/>
  <c r="AG2275" i="13"/>
  <c r="AG2276" i="13"/>
  <c r="AG2277" i="13"/>
  <c r="AG2278" i="13"/>
  <c r="AG2279" i="13"/>
  <c r="AG2280" i="13"/>
  <c r="AG2281" i="13"/>
  <c r="AG2282" i="13"/>
  <c r="AG2283" i="13"/>
  <c r="AG2284" i="13"/>
  <c r="AG2285" i="13"/>
  <c r="AG2286" i="13"/>
  <c r="AG2287" i="13"/>
  <c r="AG2288" i="13"/>
  <c r="AG2289" i="13"/>
  <c r="AG2290" i="13"/>
  <c r="AG2291" i="13"/>
  <c r="AG2292" i="13"/>
  <c r="AG2293" i="13"/>
  <c r="AG2294" i="13"/>
  <c r="AG2295" i="13"/>
  <c r="AG2296" i="13"/>
  <c r="AG2297" i="13"/>
  <c r="AG2298" i="13"/>
  <c r="AG2299" i="13"/>
  <c r="AG2300" i="13"/>
  <c r="AG2301" i="13"/>
  <c r="AG2302" i="13"/>
  <c r="AG2303" i="13"/>
  <c r="AG2304" i="13"/>
  <c r="AG2305" i="13"/>
  <c r="AG2306" i="13"/>
  <c r="AG2307" i="13"/>
  <c r="AG2308" i="13"/>
  <c r="AG2309" i="13"/>
  <c r="AG2310" i="13"/>
  <c r="AG2311" i="13"/>
  <c r="AG2312" i="13"/>
  <c r="AG2313" i="13"/>
  <c r="AG2314" i="13"/>
  <c r="AG2315" i="13"/>
  <c r="AG2316" i="13"/>
  <c r="AG2317" i="13"/>
  <c r="AG2318" i="13"/>
  <c r="AG2319" i="13"/>
  <c r="AG2320" i="13"/>
  <c r="AG2321" i="13"/>
  <c r="AG2322" i="13"/>
  <c r="AG2323" i="13"/>
  <c r="AG2324" i="13"/>
  <c r="AG2325" i="13"/>
  <c r="AG2326" i="13"/>
  <c r="AG2327" i="13"/>
  <c r="AG2328" i="13"/>
  <c r="AG2329" i="13"/>
  <c r="AG2330" i="13"/>
  <c r="AG2331" i="13"/>
  <c r="AG2332" i="13"/>
  <c r="AG2333" i="13"/>
  <c r="AG2334" i="13"/>
  <c r="AG2335" i="13"/>
  <c r="AG2336" i="13"/>
  <c r="AG2337" i="13"/>
  <c r="AG2338" i="13"/>
  <c r="AG2339" i="13"/>
  <c r="AG2340" i="13"/>
  <c r="AG2341" i="13"/>
  <c r="AG2342" i="13"/>
  <c r="AG2343" i="13"/>
  <c r="AG2344" i="13"/>
  <c r="AG2345" i="13"/>
  <c r="AG2346" i="13"/>
  <c r="AG2347" i="13"/>
  <c r="AG2348" i="13"/>
  <c r="AG2349" i="13"/>
  <c r="AG2350" i="13"/>
  <c r="AG2351" i="13"/>
  <c r="AG2352" i="13"/>
  <c r="AG2353" i="13"/>
  <c r="AG2354" i="13"/>
  <c r="AG2355" i="13"/>
  <c r="AG2356" i="13"/>
  <c r="AG2357" i="13"/>
  <c r="AG2358" i="13"/>
  <c r="AG2359" i="13"/>
  <c r="AG2360" i="13"/>
  <c r="AG2361" i="13"/>
  <c r="AG2362" i="13"/>
  <c r="AG2363" i="13"/>
  <c r="AG2364" i="13"/>
  <c r="AG2365" i="13"/>
  <c r="AG2366" i="13"/>
  <c r="AG2367" i="13"/>
  <c r="AG2368" i="13"/>
  <c r="AG2369" i="13"/>
  <c r="AG2370" i="13"/>
  <c r="AG2371" i="13"/>
  <c r="AG2372" i="13"/>
  <c r="AG2373" i="13"/>
  <c r="AG2374" i="13"/>
  <c r="AG2375" i="13"/>
  <c r="AG2376" i="13"/>
  <c r="AG2377" i="13"/>
  <c r="AG2378" i="13"/>
  <c r="AG2379" i="13"/>
  <c r="AG2380" i="13"/>
  <c r="AG2381" i="13"/>
  <c r="AG2382" i="13"/>
  <c r="AG2383" i="13"/>
  <c r="AG2384" i="13"/>
  <c r="AG2385" i="13"/>
  <c r="AG2386" i="13"/>
  <c r="AG2387" i="13"/>
  <c r="AG2388" i="13"/>
  <c r="AG2389" i="13"/>
  <c r="AG2390" i="13"/>
  <c r="AG2391" i="13"/>
  <c r="AG2392" i="13"/>
  <c r="AG2393" i="13"/>
  <c r="AG2394" i="13"/>
  <c r="AG2395" i="13"/>
  <c r="AG2396" i="13"/>
  <c r="AG2397" i="13"/>
  <c r="AG2398" i="13"/>
  <c r="AG2399" i="13"/>
  <c r="AG2400" i="13"/>
  <c r="AG2401" i="13"/>
  <c r="AG2402" i="13"/>
  <c r="AG2403" i="13"/>
  <c r="AG2404" i="13"/>
  <c r="AG2405" i="13"/>
  <c r="AG2406" i="13"/>
  <c r="AG2407" i="13"/>
  <c r="AG2408" i="13"/>
  <c r="AG2409" i="13"/>
  <c r="AG2410" i="13"/>
  <c r="AG2411" i="13"/>
  <c r="AG2412" i="13"/>
  <c r="AG2413" i="13"/>
  <c r="AG2414" i="13"/>
  <c r="AG2415" i="13"/>
  <c r="AG2416" i="13"/>
  <c r="AG2417" i="13"/>
  <c r="AG2418" i="13"/>
  <c r="AG2419" i="13"/>
  <c r="AG2420" i="13"/>
  <c r="AG2421" i="13"/>
  <c r="AG2422" i="13"/>
  <c r="AG2423" i="13"/>
  <c r="AG2424" i="13"/>
  <c r="AG2425" i="13"/>
  <c r="AG2426" i="13"/>
  <c r="AG2427" i="13"/>
  <c r="AG2428" i="13"/>
  <c r="AG2429" i="13"/>
  <c r="AG2430" i="13"/>
  <c r="AG2431" i="13"/>
  <c r="AG2432" i="13"/>
  <c r="AG2433" i="13"/>
  <c r="AG2434" i="13"/>
  <c r="AG2435" i="13"/>
  <c r="AG2436" i="13"/>
  <c r="AG2437" i="13"/>
  <c r="AG2438" i="13"/>
  <c r="AG2439" i="13"/>
  <c r="AG2440" i="13"/>
  <c r="AG2441" i="13"/>
  <c r="AG2442" i="13"/>
  <c r="AG2443" i="13"/>
  <c r="AG2444" i="13"/>
  <c r="AG2445" i="13"/>
  <c r="AG2446" i="13"/>
  <c r="AG2447" i="13"/>
  <c r="AG2448" i="13"/>
  <c r="AG2449" i="13"/>
  <c r="AG2450" i="13"/>
  <c r="AG2451" i="13"/>
  <c r="AG2452" i="13"/>
  <c r="AG2453" i="13"/>
  <c r="AG2454" i="13"/>
  <c r="AG2455" i="13"/>
  <c r="AG2456" i="13"/>
  <c r="AG2457" i="13"/>
  <c r="AG2458" i="13"/>
  <c r="AG2459" i="13"/>
  <c r="AG2460" i="13"/>
  <c r="AG2461" i="13"/>
  <c r="AG2462" i="13"/>
  <c r="AG2463" i="13"/>
  <c r="AG2464" i="13"/>
  <c r="AG2465" i="13"/>
  <c r="AG2466" i="13"/>
  <c r="AG2467" i="13"/>
  <c r="AG2468" i="13"/>
  <c r="AG2469" i="13"/>
  <c r="AG2470" i="13"/>
  <c r="AG2471" i="13"/>
  <c r="AG2472" i="13"/>
  <c r="AG2473" i="13"/>
  <c r="AG2474" i="13"/>
  <c r="AG2475" i="13"/>
  <c r="AG2476" i="13"/>
  <c r="AG2477" i="13"/>
  <c r="AG2478" i="13"/>
  <c r="AG2479" i="13"/>
  <c r="AG2480" i="13"/>
  <c r="AG2481" i="13"/>
  <c r="AG2482" i="13"/>
  <c r="AG2483" i="13"/>
  <c r="AG2484" i="13"/>
  <c r="AG2485" i="13"/>
  <c r="AG2486" i="13"/>
  <c r="AG2487" i="13"/>
  <c r="AG2488" i="13"/>
  <c r="AG2489" i="13"/>
  <c r="AG2490" i="13"/>
  <c r="AG2491" i="13"/>
  <c r="AG2492" i="13"/>
  <c r="AG2493" i="13"/>
  <c r="AG2494" i="13"/>
  <c r="AG2495" i="13"/>
  <c r="AG2496" i="13"/>
  <c r="AG2497" i="13"/>
  <c r="AG2498" i="13"/>
  <c r="AG2499" i="13"/>
  <c r="AG2500" i="13"/>
  <c r="AG2501" i="13"/>
  <c r="AG2502" i="13"/>
  <c r="AG2503" i="13"/>
  <c r="AG2504" i="13"/>
  <c r="AG2505" i="13"/>
  <c r="AG2506" i="13"/>
  <c r="AG2507" i="13"/>
  <c r="AG2508" i="13"/>
  <c r="AG2509" i="13"/>
  <c r="AG2510" i="13"/>
  <c r="AG2511" i="13"/>
  <c r="AG2512" i="13"/>
  <c r="AG2513" i="13"/>
  <c r="AG2514" i="13"/>
  <c r="AG2515" i="13"/>
  <c r="AG2516" i="13"/>
  <c r="AG2517" i="13"/>
  <c r="AG2518" i="13"/>
  <c r="AG2519" i="13"/>
  <c r="AG2520" i="13"/>
  <c r="AG2521" i="13"/>
  <c r="AG2522" i="13"/>
  <c r="AG2523" i="13"/>
  <c r="AG2524" i="13"/>
  <c r="AG2525" i="13"/>
  <c r="AG2526" i="13"/>
  <c r="AG2527" i="13"/>
  <c r="AG2528" i="13"/>
  <c r="AG2529" i="13"/>
  <c r="AG2530" i="13"/>
  <c r="AG2531" i="13"/>
  <c r="AG2532" i="13"/>
  <c r="AG2533" i="13"/>
  <c r="AG2534" i="13"/>
  <c r="AG2535" i="13"/>
  <c r="AG2536" i="13"/>
  <c r="AG2537" i="13"/>
  <c r="AG2538" i="13"/>
  <c r="AG2539" i="13"/>
  <c r="AG2540" i="13"/>
  <c r="AG2541" i="13"/>
  <c r="AG2542" i="13"/>
  <c r="AG2543" i="13"/>
  <c r="AG2544" i="13"/>
  <c r="AG2545" i="13"/>
  <c r="AG2546" i="13"/>
  <c r="AG2547" i="13"/>
  <c r="AG2548" i="13"/>
  <c r="AG2549" i="13"/>
  <c r="AG2550" i="13"/>
  <c r="AG2551" i="13"/>
  <c r="AG2552" i="13"/>
  <c r="AG2553" i="13"/>
  <c r="AG2554" i="13"/>
  <c r="AG2555" i="13"/>
  <c r="AG2556" i="13"/>
  <c r="AG2557" i="13"/>
  <c r="AG2558" i="13"/>
  <c r="AG2559" i="13"/>
  <c r="AG2560" i="13"/>
  <c r="AG2561" i="13"/>
  <c r="AG2562" i="13"/>
  <c r="AG2563" i="13"/>
  <c r="AG2564" i="13"/>
  <c r="AG2565" i="13"/>
  <c r="AG2566" i="13"/>
  <c r="AG2567" i="13"/>
  <c r="AG2568" i="13"/>
  <c r="AG2569" i="13"/>
  <c r="AG2570" i="13"/>
  <c r="AG2571" i="13"/>
  <c r="AG2572" i="13"/>
  <c r="AG2573" i="13"/>
  <c r="AG2574" i="13"/>
  <c r="AG2575" i="13"/>
  <c r="AG2576" i="13"/>
  <c r="AG2577" i="13"/>
  <c r="AG2578" i="13"/>
  <c r="AG2579" i="13"/>
  <c r="AG2580" i="13"/>
  <c r="AG2581" i="13"/>
  <c r="AG2582" i="13"/>
  <c r="AG2583" i="13"/>
  <c r="AG2584" i="13"/>
  <c r="AG2585" i="13"/>
  <c r="AG2586" i="13"/>
  <c r="AG2587" i="13"/>
  <c r="AG2588" i="13"/>
  <c r="AG2589" i="13"/>
  <c r="AG2590" i="13"/>
  <c r="AG2591" i="13"/>
  <c r="AG2592" i="13"/>
  <c r="AG2593" i="13"/>
  <c r="AG2594" i="13"/>
  <c r="AG2595" i="13"/>
  <c r="AG2596" i="13"/>
  <c r="AG2597" i="13"/>
  <c r="AG2598" i="13"/>
  <c r="AG2599" i="13"/>
  <c r="AG2600" i="13"/>
  <c r="AG2601" i="13"/>
  <c r="AG2602" i="13"/>
  <c r="AG2603" i="13"/>
  <c r="AG2604" i="13"/>
  <c r="AG2605" i="13"/>
  <c r="AG2606" i="13"/>
  <c r="AG2607" i="13"/>
  <c r="AG2608" i="13"/>
  <c r="AG2609" i="13"/>
  <c r="AG2610" i="13"/>
  <c r="AG2611" i="13"/>
  <c r="AG2612" i="13"/>
  <c r="AG2613" i="13"/>
  <c r="AG2614" i="13"/>
  <c r="AG2615" i="13"/>
  <c r="AG2616" i="13"/>
  <c r="AG2617" i="13"/>
  <c r="AG2618" i="13"/>
  <c r="AG2619" i="13"/>
  <c r="AG2620" i="13"/>
  <c r="AG2621" i="13"/>
  <c r="AG2622" i="13"/>
  <c r="AG2623" i="13"/>
  <c r="AG2624" i="13"/>
  <c r="AG2625" i="13"/>
  <c r="AG2626" i="13"/>
  <c r="AG2627" i="13"/>
  <c r="AG2628" i="13"/>
  <c r="AG2629" i="13"/>
  <c r="AG2630" i="13"/>
  <c r="AG2631" i="13"/>
  <c r="AG2632" i="13"/>
  <c r="AG2633" i="13"/>
  <c r="AG2634" i="13"/>
  <c r="AG2635" i="13"/>
  <c r="AG2636" i="13"/>
  <c r="AG2637" i="13"/>
  <c r="AG2638" i="13"/>
  <c r="AG2639" i="13"/>
  <c r="AG2640" i="13"/>
  <c r="AG2641" i="13"/>
  <c r="AG2642" i="13"/>
  <c r="AG2643" i="13"/>
  <c r="AG2644" i="13"/>
  <c r="AG2645" i="13"/>
  <c r="AG2646" i="13"/>
  <c r="AG2647" i="13"/>
  <c r="AG2648" i="13"/>
  <c r="AG2649" i="13"/>
  <c r="AG2650" i="13"/>
  <c r="AG2651" i="13"/>
  <c r="AG2652" i="13"/>
  <c r="AG2653" i="13"/>
  <c r="AG2654" i="13"/>
  <c r="AG2655" i="13"/>
  <c r="AG2656" i="13"/>
  <c r="AG2657" i="13"/>
  <c r="AG2658" i="13"/>
  <c r="AG2659" i="13"/>
  <c r="AG2660" i="13"/>
  <c r="AG2661" i="13"/>
  <c r="AG2662" i="13"/>
  <c r="AG2663" i="13"/>
  <c r="AG2664" i="13"/>
  <c r="AG2665" i="13"/>
  <c r="AG2666" i="13"/>
  <c r="AG2667" i="13"/>
  <c r="AG2668" i="13"/>
  <c r="AG2669" i="13"/>
  <c r="AG2670" i="13"/>
  <c r="AG2671" i="13"/>
  <c r="AG2672" i="13"/>
  <c r="AG2673" i="13"/>
  <c r="AG2674" i="13"/>
  <c r="AG2675" i="13"/>
  <c r="AG2676" i="13"/>
  <c r="AG2677" i="13"/>
  <c r="AG2678" i="13"/>
  <c r="AG2679" i="13"/>
  <c r="AG2680" i="13"/>
  <c r="AG2681" i="13"/>
  <c r="AG2682" i="13"/>
  <c r="AG2683" i="13"/>
  <c r="AG2684" i="13"/>
  <c r="AG2685" i="13"/>
  <c r="AG2686" i="13"/>
  <c r="AG2687" i="13"/>
  <c r="AG2688" i="13"/>
  <c r="AG2689" i="13"/>
  <c r="AG2690" i="13"/>
  <c r="AG2691" i="13"/>
  <c r="AG2692" i="13"/>
  <c r="AG2693" i="13"/>
  <c r="AG2694" i="13"/>
  <c r="AG2695" i="13"/>
  <c r="AG2696" i="13"/>
  <c r="AG2697" i="13"/>
  <c r="AG2698" i="13"/>
  <c r="AG2699" i="13"/>
  <c r="AG2700" i="13"/>
  <c r="AG2701" i="13"/>
  <c r="AG2702" i="13"/>
  <c r="AG2703" i="13"/>
  <c r="AG2704" i="13"/>
  <c r="AG2705" i="13"/>
  <c r="AG2706" i="13"/>
  <c r="AG2707" i="13"/>
  <c r="AG2708" i="13"/>
  <c r="AG2709" i="13"/>
  <c r="AG2710" i="13"/>
  <c r="AG2711" i="13"/>
  <c r="AG2712" i="13"/>
  <c r="AG2713" i="13"/>
  <c r="AG2714" i="13"/>
  <c r="AG2715" i="13"/>
  <c r="AG2716" i="13"/>
  <c r="AG2717" i="13"/>
  <c r="AG2718" i="13"/>
  <c r="AG2719" i="13"/>
  <c r="AG2720" i="13"/>
  <c r="AG2721" i="13"/>
  <c r="AG2722" i="13"/>
  <c r="AG2723" i="13"/>
  <c r="AG2724" i="13"/>
  <c r="AG2725" i="13"/>
  <c r="AG2726" i="13"/>
  <c r="AG2727" i="13"/>
  <c r="AG2728" i="13"/>
  <c r="AG2729" i="13"/>
  <c r="AG2730" i="13"/>
  <c r="AG2731" i="13"/>
  <c r="AG2732" i="13"/>
  <c r="AG2733" i="13"/>
  <c r="AG2734" i="13"/>
  <c r="AG2735" i="13"/>
  <c r="AG2736" i="13"/>
  <c r="AG2737" i="13"/>
  <c r="AG2738" i="13"/>
  <c r="AG2739" i="13"/>
  <c r="AG2740" i="13"/>
  <c r="AG2741" i="13"/>
  <c r="AG2742" i="13"/>
  <c r="AG2743" i="13"/>
  <c r="AG2744" i="13"/>
  <c r="AG2745" i="13"/>
  <c r="AG2746" i="13"/>
  <c r="AG2747" i="13"/>
  <c r="AG2748" i="13"/>
  <c r="AG2749" i="13"/>
  <c r="AG2750" i="13"/>
  <c r="AG2751" i="13"/>
  <c r="AG2752" i="13"/>
  <c r="AG2753" i="13"/>
  <c r="AG2754" i="13"/>
  <c r="AG2755" i="13"/>
  <c r="AG2756" i="13"/>
  <c r="AG2757" i="13"/>
  <c r="AG2758" i="13"/>
  <c r="AG2759" i="13"/>
  <c r="AG2760" i="13"/>
  <c r="AG2761" i="13"/>
  <c r="AG2762" i="13"/>
  <c r="AG2763" i="13"/>
  <c r="AG2764" i="13"/>
  <c r="AG2765" i="13"/>
  <c r="AG2766" i="13"/>
  <c r="AG2767" i="13"/>
  <c r="AG2768" i="13"/>
  <c r="AG2769" i="13"/>
  <c r="AG2770" i="13"/>
  <c r="AG2771" i="13"/>
  <c r="AG2772" i="13"/>
  <c r="AG2773" i="13"/>
  <c r="AG2774" i="13"/>
  <c r="AG2775" i="13"/>
  <c r="AG2776" i="13"/>
  <c r="AG2777" i="13"/>
  <c r="AG2778" i="13"/>
  <c r="AG2779" i="13"/>
  <c r="AG2780" i="13"/>
  <c r="AG2781" i="13"/>
  <c r="AG2782" i="13"/>
  <c r="AG2783" i="13"/>
  <c r="AG2784" i="13"/>
  <c r="AG2785" i="13"/>
  <c r="AG2786" i="13"/>
  <c r="AG2787" i="13"/>
  <c r="AG2788" i="13"/>
  <c r="AG2789" i="13"/>
  <c r="AG2790" i="13"/>
  <c r="AG2791" i="13"/>
  <c r="AG2792" i="13"/>
  <c r="AG2793" i="13"/>
  <c r="AG2794" i="13"/>
  <c r="AG2795" i="13"/>
  <c r="AG2796" i="13"/>
  <c r="AG2797" i="13"/>
  <c r="AG2798" i="13"/>
  <c r="AG2799" i="13"/>
  <c r="AG2800" i="13"/>
  <c r="AG2801" i="13"/>
  <c r="AG2802" i="13"/>
  <c r="AG2803" i="13"/>
  <c r="AG2804" i="13"/>
  <c r="AG2805" i="13"/>
  <c r="AG2806" i="13"/>
  <c r="AG2807" i="13"/>
  <c r="AG2808" i="13"/>
  <c r="AG2809" i="13"/>
  <c r="AG2810" i="13"/>
  <c r="AG2811" i="13"/>
  <c r="AG2812" i="13"/>
  <c r="AG2813" i="13"/>
  <c r="AG2814" i="13"/>
  <c r="AG2815" i="13"/>
  <c r="AG2816" i="13"/>
  <c r="AG2817" i="13"/>
  <c r="AG2818" i="13"/>
  <c r="AG2819" i="13"/>
  <c r="AG2820" i="13"/>
  <c r="AG2821" i="13"/>
  <c r="AG2822" i="13"/>
  <c r="AG2823" i="13"/>
  <c r="AG2824" i="13"/>
  <c r="AG2825" i="13"/>
  <c r="AG2826" i="13"/>
  <c r="AG2827" i="13"/>
  <c r="AG2828" i="13"/>
  <c r="AG2829" i="13"/>
  <c r="AG2830" i="13"/>
  <c r="AG2831" i="13"/>
  <c r="AG2832" i="13"/>
  <c r="AG2833" i="13"/>
  <c r="AG2834" i="13"/>
  <c r="AG2835" i="13"/>
  <c r="AG2836" i="13"/>
  <c r="AG2837" i="13"/>
  <c r="AG2838" i="13"/>
  <c r="AG2839" i="13"/>
  <c r="AG2840" i="13"/>
  <c r="AG2841" i="13"/>
  <c r="AG2842" i="13"/>
  <c r="AG2843" i="13"/>
  <c r="AG2844" i="13"/>
  <c r="AG2845" i="13"/>
  <c r="AG2846" i="13"/>
  <c r="AG2847" i="13"/>
  <c r="AG2848" i="13"/>
  <c r="AG2849" i="13"/>
  <c r="AG2850" i="13"/>
  <c r="AG2851" i="13"/>
  <c r="AG2852" i="13"/>
  <c r="AG2853" i="13"/>
  <c r="AG2854" i="13"/>
  <c r="AG2855" i="13"/>
  <c r="AG2856" i="13"/>
  <c r="AG2857" i="13"/>
  <c r="AG2858" i="13"/>
  <c r="AG2859" i="13"/>
  <c r="AG2860" i="13"/>
  <c r="AG2861" i="13"/>
  <c r="AG2862" i="13"/>
  <c r="AG2863" i="13"/>
  <c r="AG2864" i="13"/>
  <c r="AG2865" i="13"/>
  <c r="AG2866" i="13"/>
  <c r="AG2867" i="13"/>
  <c r="AG2868" i="13"/>
  <c r="AG2869" i="13"/>
  <c r="AG2870" i="13"/>
  <c r="AG2871" i="13"/>
  <c r="AG2872" i="13"/>
  <c r="AG2873" i="13"/>
  <c r="AG2874" i="13"/>
  <c r="AG2875" i="13"/>
  <c r="AG2876" i="13"/>
  <c r="AG2877" i="13"/>
  <c r="AG2878" i="13"/>
  <c r="AG2879" i="13"/>
  <c r="AG2880" i="13"/>
  <c r="AG2881" i="13"/>
  <c r="AG2882" i="13"/>
  <c r="AG2883" i="13"/>
  <c r="AG2884" i="13"/>
  <c r="AG2885" i="13"/>
  <c r="AG2886" i="13"/>
  <c r="AG2887" i="13"/>
  <c r="AG2888" i="13"/>
  <c r="AG2889" i="13"/>
  <c r="AG2890" i="13"/>
  <c r="AG2891" i="13"/>
  <c r="AG2892" i="13"/>
  <c r="AG2893" i="13"/>
  <c r="AG2894" i="13"/>
  <c r="AG2895" i="13"/>
  <c r="AG2896" i="13"/>
  <c r="AG2897" i="13"/>
  <c r="AG2898" i="13"/>
  <c r="AG2899" i="13"/>
  <c r="AG2900" i="13"/>
  <c r="AG2901" i="13"/>
  <c r="AG2902" i="13"/>
  <c r="AG2903" i="13"/>
  <c r="AG2904" i="13"/>
  <c r="AG2905" i="13"/>
  <c r="AG2906" i="13"/>
  <c r="AG2907" i="13"/>
  <c r="AG2908" i="13"/>
  <c r="AG2909" i="13"/>
  <c r="AG2910" i="13"/>
  <c r="AG2911" i="13"/>
  <c r="AG2912" i="13"/>
  <c r="AG2913" i="13"/>
  <c r="AG2914" i="13"/>
  <c r="AH2914" i="13" s="1"/>
  <c r="AA2914" i="13" s="1"/>
  <c r="AG2915" i="13"/>
  <c r="AG2916" i="13"/>
  <c r="AG2917" i="13"/>
  <c r="AG2918" i="13"/>
  <c r="AH2918" i="13" s="1"/>
  <c r="AK2918" i="13" s="1"/>
  <c r="AG2919" i="13"/>
  <c r="AG2920" i="13"/>
  <c r="AG2921" i="13"/>
  <c r="AG2922" i="13"/>
  <c r="AH2922" i="13" s="1"/>
  <c r="AI2922" i="13" s="1"/>
  <c r="AG2923" i="13"/>
  <c r="AG2924" i="13"/>
  <c r="AG2925" i="13"/>
  <c r="AG2926" i="13"/>
  <c r="AH2926" i="13" s="1"/>
  <c r="AN2926" i="13" s="1"/>
  <c r="AG2927" i="13"/>
  <c r="AG2928" i="13"/>
  <c r="AG2929" i="13"/>
  <c r="AG2930" i="13"/>
  <c r="AH2930" i="13" s="1"/>
  <c r="AL2930" i="13" s="1"/>
  <c r="AG2931" i="13"/>
  <c r="AG2932" i="13"/>
  <c r="AG2933" i="13"/>
  <c r="AG2934" i="13"/>
  <c r="AH2934" i="13" s="1"/>
  <c r="AI2934" i="13" s="1"/>
  <c r="AG2935" i="13"/>
  <c r="AG2936" i="13"/>
  <c r="AG2937" i="13"/>
  <c r="AG2938" i="13"/>
  <c r="AG2939" i="13"/>
  <c r="AG2940" i="13"/>
  <c r="AG2941" i="13"/>
  <c r="AG2942" i="13"/>
  <c r="AG2943" i="13"/>
  <c r="AG2944" i="13"/>
  <c r="AG2945" i="13"/>
  <c r="AG2946" i="13"/>
  <c r="AH2946" i="13" s="1"/>
  <c r="AA2946" i="13" s="1"/>
  <c r="AG2947" i="13"/>
  <c r="AG2948" i="13"/>
  <c r="AG2949" i="13"/>
  <c r="AG2950" i="13"/>
  <c r="AH2950" i="13" s="1"/>
  <c r="AA2950" i="13" s="1"/>
  <c r="AG2951" i="13"/>
  <c r="AG2952" i="13"/>
  <c r="AG2953" i="13"/>
  <c r="AG2954" i="13"/>
  <c r="AH2954" i="13" s="1"/>
  <c r="AI2954" i="13" s="1"/>
  <c r="AG2955" i="13"/>
  <c r="AG2956" i="13"/>
  <c r="AG2957" i="13"/>
  <c r="AG2958" i="13"/>
  <c r="AH2958" i="13" s="1"/>
  <c r="AI2958" i="13" s="1"/>
  <c r="AG2959" i="13"/>
  <c r="AG2960" i="13"/>
  <c r="AG2961" i="13"/>
  <c r="AG2962" i="13"/>
  <c r="AH2962" i="13" s="1"/>
  <c r="AL2962" i="13" s="1"/>
  <c r="AG2963" i="13"/>
  <c r="AG2964" i="13"/>
  <c r="AG2965" i="13"/>
  <c r="AG2966" i="13"/>
  <c r="AH2966" i="13" s="1"/>
  <c r="AK2966" i="13" s="1"/>
  <c r="AG2967" i="13"/>
  <c r="AG2968" i="13"/>
  <c r="AG2969" i="13"/>
  <c r="AG2970" i="13"/>
  <c r="AG2971" i="13"/>
  <c r="AG2972" i="13"/>
  <c r="AG2973" i="13"/>
  <c r="AG2974" i="13"/>
  <c r="AG2975" i="13"/>
  <c r="AG2976" i="13"/>
  <c r="AG2977" i="13"/>
  <c r="AG2978" i="13"/>
  <c r="AH2978" i="13" s="1"/>
  <c r="AA2978" i="13" s="1"/>
  <c r="AG2979" i="13"/>
  <c r="AG2980" i="13"/>
  <c r="AG2981" i="13"/>
  <c r="AG2982" i="13"/>
  <c r="AH2982" i="13" s="1"/>
  <c r="AN2982" i="13" s="1"/>
  <c r="AG2983" i="13"/>
  <c r="AG2984" i="13"/>
  <c r="AG2985" i="13"/>
  <c r="AG2986" i="13"/>
  <c r="AH2986" i="13" s="1"/>
  <c r="AI2986" i="13" s="1"/>
  <c r="AG2987" i="13"/>
  <c r="AG2988" i="13"/>
  <c r="AG2989" i="13"/>
  <c r="AG2990" i="13"/>
  <c r="AH2990" i="13" s="1"/>
  <c r="AA2990" i="13" s="1"/>
  <c r="AG2991" i="13"/>
  <c r="AG2992" i="13"/>
  <c r="AG2993" i="13"/>
  <c r="AG2994" i="13"/>
  <c r="AH2994" i="13" s="1"/>
  <c r="AL2994" i="13" s="1"/>
  <c r="AG2995" i="13"/>
  <c r="AG2996" i="13"/>
  <c r="AG2997" i="13"/>
  <c r="AG2998" i="13"/>
  <c r="AH2998" i="13" s="1"/>
  <c r="AN2998" i="13" s="1"/>
  <c r="AG2999" i="13"/>
  <c r="AG3000" i="13"/>
  <c r="AG3001" i="13"/>
  <c r="AG3002" i="13"/>
  <c r="AG3003" i="13"/>
  <c r="AG3004" i="13"/>
  <c r="AG3005" i="13"/>
  <c r="AG3006" i="13"/>
  <c r="AG3007" i="13"/>
  <c r="AG3008" i="13"/>
  <c r="AG3009" i="13"/>
  <c r="AG3010" i="13"/>
  <c r="AH3010" i="13" s="1"/>
  <c r="AA3010" i="13" s="1"/>
  <c r="AG3011" i="13"/>
  <c r="AG3012" i="13"/>
  <c r="AG3013" i="13"/>
  <c r="AG3014" i="13"/>
  <c r="AH3014" i="13" s="1"/>
  <c r="AI3014" i="13" s="1"/>
  <c r="AG3015" i="13"/>
  <c r="AG3016" i="13"/>
  <c r="AG3017" i="13"/>
  <c r="AG3018" i="13"/>
  <c r="AH3018" i="13" s="1"/>
  <c r="AI3018" i="13" s="1"/>
  <c r="AG3019" i="13"/>
  <c r="AG3020" i="13"/>
  <c r="AG3021" i="13"/>
  <c r="AG3022" i="13"/>
  <c r="AH3022" i="13" s="1"/>
  <c r="AL3022" i="13" s="1"/>
  <c r="AG3023" i="13"/>
  <c r="AG3024" i="13"/>
  <c r="AG3025" i="13"/>
  <c r="AG3026" i="13"/>
  <c r="AH3026" i="13" s="1"/>
  <c r="AL3026" i="13" s="1"/>
  <c r="AG3027" i="13"/>
  <c r="AG3028" i="13"/>
  <c r="AG3029" i="13"/>
  <c r="AG3030" i="13"/>
  <c r="AH3030" i="13" s="1"/>
  <c r="AN3030" i="13" s="1"/>
  <c r="AG3031" i="13"/>
  <c r="AG3032" i="13"/>
  <c r="AG3033" i="13"/>
  <c r="AG3034" i="13"/>
  <c r="AG3035" i="13"/>
  <c r="AG3036" i="13"/>
  <c r="AG3037" i="13"/>
  <c r="AG3038" i="13"/>
  <c r="AG3039" i="13"/>
  <c r="AG3040" i="13"/>
  <c r="AG3041" i="13"/>
  <c r="AG3042" i="13"/>
  <c r="AH3042" i="13" s="1"/>
  <c r="AL3042" i="13" s="1"/>
  <c r="AG3043" i="13"/>
  <c r="AG3044" i="13"/>
  <c r="AG3045" i="13"/>
  <c r="AG3046" i="13"/>
  <c r="AH3046" i="13" s="1"/>
  <c r="AK3046" i="13" s="1"/>
  <c r="AG3047" i="13"/>
  <c r="AG3048" i="13"/>
  <c r="AG3049" i="13"/>
  <c r="AG3050" i="13"/>
  <c r="AH3050" i="13" s="1"/>
  <c r="AL3050" i="13" s="1"/>
  <c r="AG3051" i="13"/>
  <c r="AG3052" i="13"/>
  <c r="AG3053" i="13"/>
  <c r="AG3054" i="13"/>
  <c r="AH3054" i="13" s="1"/>
  <c r="AN3054" i="13" s="1"/>
  <c r="AG3055" i="13"/>
  <c r="AG3056" i="13"/>
  <c r="AG3057" i="13"/>
  <c r="AG3058" i="13"/>
  <c r="AH3058" i="13" s="1"/>
  <c r="AN3058" i="13" s="1"/>
  <c r="AG3059" i="13"/>
  <c r="AG3060" i="13"/>
  <c r="AG3061" i="13"/>
  <c r="AG3062" i="13"/>
  <c r="AH3062" i="13" s="1"/>
  <c r="AA3062" i="13" s="1"/>
  <c r="AG3063" i="13"/>
  <c r="AG3064" i="13"/>
  <c r="AG3065" i="13"/>
  <c r="AG3066" i="13"/>
  <c r="AG3067" i="13"/>
  <c r="AG3068" i="13"/>
  <c r="AG3069" i="13"/>
  <c r="AG3070" i="13"/>
  <c r="AG3071" i="13"/>
  <c r="AG3072" i="13"/>
  <c r="AG3073" i="13"/>
  <c r="AG3074" i="13"/>
  <c r="AH3074" i="13" s="1"/>
  <c r="AI3074" i="13" s="1"/>
  <c r="AG3075" i="13"/>
  <c r="AG3076" i="13"/>
  <c r="AG3077" i="13"/>
  <c r="AG3078" i="13"/>
  <c r="AH3078" i="13" s="1"/>
  <c r="AK3078" i="13" s="1"/>
  <c r="AG3079" i="13"/>
  <c r="AG3080" i="13"/>
  <c r="AG3081" i="13"/>
  <c r="AG3082" i="13"/>
  <c r="AH3082" i="13" s="1"/>
  <c r="AL3082" i="13" s="1"/>
  <c r="AG3083" i="13"/>
  <c r="AG3084" i="13"/>
  <c r="AG3085" i="13"/>
  <c r="AG3086" i="13"/>
  <c r="AH3086" i="13" s="1"/>
  <c r="AL3086" i="13" s="1"/>
  <c r="AG3087" i="13"/>
  <c r="AG3088" i="13"/>
  <c r="AG3089" i="13"/>
  <c r="AG3090" i="13"/>
  <c r="AH3090" i="13" s="1"/>
  <c r="AN3090" i="13" s="1"/>
  <c r="AG3091" i="13"/>
  <c r="AG3092" i="13"/>
  <c r="AG3093" i="13"/>
  <c r="AG3094" i="13"/>
  <c r="AH3094" i="13" s="1"/>
  <c r="AN3094" i="13" s="1"/>
  <c r="AG3095" i="13"/>
  <c r="AG3096" i="13"/>
  <c r="AG3097" i="13"/>
  <c r="AG3098" i="13"/>
  <c r="AG3099" i="13"/>
  <c r="AG3100" i="13"/>
  <c r="AG3101" i="13"/>
  <c r="AG3102" i="13"/>
  <c r="AG3103" i="13"/>
  <c r="AG3104" i="13"/>
  <c r="AG3105" i="13"/>
  <c r="AG3106" i="13"/>
  <c r="AH3106" i="13" s="1"/>
  <c r="AM3106" i="13" s="1"/>
  <c r="AG3107" i="13"/>
  <c r="AG3108" i="13"/>
  <c r="AG3109" i="13"/>
  <c r="AG3110" i="13"/>
  <c r="AH3110" i="13" s="1"/>
  <c r="AI3110" i="13" s="1"/>
  <c r="AG3111" i="13"/>
  <c r="AG3112" i="13"/>
  <c r="AG3113" i="13"/>
  <c r="AG3114" i="13"/>
  <c r="AH3114" i="13" s="1"/>
  <c r="AN3114" i="13" s="1"/>
  <c r="AG3115" i="13"/>
  <c r="AG3116" i="13"/>
  <c r="AG3117" i="13"/>
  <c r="AG3118" i="13"/>
  <c r="AH3118" i="13" s="1"/>
  <c r="AL3118" i="13" s="1"/>
  <c r="AG3119" i="13"/>
  <c r="AG3120" i="13"/>
  <c r="AG3121" i="13"/>
  <c r="AG3122" i="13"/>
  <c r="AH3122" i="13" s="1"/>
  <c r="AA3122" i="13" s="1"/>
  <c r="AG3123" i="13"/>
  <c r="AG3124" i="13"/>
  <c r="AG3125" i="13"/>
  <c r="AG3126" i="13"/>
  <c r="AH3126" i="13" s="1"/>
  <c r="AN3126" i="13" s="1"/>
  <c r="AG3127" i="13"/>
  <c r="AG3128" i="13"/>
  <c r="AG3129" i="13"/>
  <c r="AG3130" i="13"/>
  <c r="AG3131" i="13"/>
  <c r="AG3132" i="13"/>
  <c r="AG3133" i="13"/>
  <c r="AG3134" i="13"/>
  <c r="AG3135" i="13"/>
  <c r="AG3136" i="13"/>
  <c r="AG3137" i="13"/>
  <c r="AG3138" i="13"/>
  <c r="AH3138" i="13" s="1"/>
  <c r="AN3138" i="13" s="1"/>
  <c r="AG3139" i="13"/>
  <c r="AG3140" i="13"/>
  <c r="AG3141" i="13"/>
  <c r="AG3142" i="13"/>
  <c r="AH3142" i="13" s="1"/>
  <c r="AI3142" i="13" s="1"/>
  <c r="AG3143" i="13"/>
  <c r="AG3144" i="13"/>
  <c r="AG3145" i="13"/>
  <c r="AG3146" i="13"/>
  <c r="AH3146" i="13" s="1"/>
  <c r="AA3146" i="13" s="1"/>
  <c r="AG3147" i="13"/>
  <c r="AG3148" i="13"/>
  <c r="AG3149" i="13"/>
  <c r="AG3150" i="13"/>
  <c r="AH3150" i="13" s="1"/>
  <c r="AL3150" i="13" s="1"/>
  <c r="AG3151" i="13"/>
  <c r="AG3152" i="13"/>
  <c r="AG3153" i="13"/>
  <c r="AG3154" i="13"/>
  <c r="AH3154" i="13" s="1"/>
  <c r="AI3154" i="13" s="1"/>
  <c r="AG3155" i="13"/>
  <c r="AG3156" i="13"/>
  <c r="AG3157" i="13"/>
  <c r="AG3158" i="13"/>
  <c r="AH3158" i="13" s="1"/>
  <c r="AN3158" i="13" s="1"/>
  <c r="AG3159" i="13"/>
  <c r="AG3160" i="13"/>
  <c r="AG3161" i="13"/>
  <c r="AG3162" i="13"/>
  <c r="AG3163" i="13"/>
  <c r="AG3164" i="13"/>
  <c r="AG3165" i="13"/>
  <c r="AG3166" i="13"/>
  <c r="AG3167" i="13"/>
  <c r="AG3168" i="13"/>
  <c r="AG3169" i="13"/>
  <c r="AG3170" i="13"/>
  <c r="AH3170" i="13" s="1"/>
  <c r="AG3171" i="13"/>
  <c r="AG3172" i="13"/>
  <c r="AG3173" i="13"/>
  <c r="AG3174" i="13"/>
  <c r="AH3174" i="13" s="1"/>
  <c r="AG3175" i="13"/>
  <c r="AG3176" i="13"/>
  <c r="AG3177" i="13"/>
  <c r="AG3178" i="13"/>
  <c r="AH3178" i="13" s="1"/>
  <c r="AG3179" i="13"/>
  <c r="AG3180" i="13"/>
  <c r="AG3181" i="13"/>
  <c r="AG3182" i="13"/>
  <c r="AH3182" i="13" s="1"/>
  <c r="AG3183" i="13"/>
  <c r="AG3184" i="13"/>
  <c r="AG3185" i="13"/>
  <c r="AG3186" i="13"/>
  <c r="AH3186" i="13" s="1"/>
  <c r="AA3186" i="13" s="1"/>
  <c r="AG3187" i="13"/>
  <c r="AG3188" i="13"/>
  <c r="AG3189" i="13"/>
  <c r="AG3190" i="13"/>
  <c r="AH3190" i="13" s="1"/>
  <c r="AG3191" i="13"/>
  <c r="AG3192" i="13"/>
  <c r="AG3193" i="13"/>
  <c r="AG3194" i="13"/>
  <c r="AG3195" i="13"/>
  <c r="AG3196" i="13"/>
  <c r="AG3197" i="13"/>
  <c r="AG3198" i="13"/>
  <c r="AG3199" i="13"/>
  <c r="AG3200" i="13"/>
  <c r="AG3201" i="13"/>
  <c r="AG3202" i="13"/>
  <c r="AH3202" i="13" s="1"/>
  <c r="AL3202" i="13" s="1"/>
  <c r="AG3203" i="13"/>
  <c r="AG3204" i="13"/>
  <c r="AG3205" i="13"/>
  <c r="AG3206" i="13"/>
  <c r="AH3206" i="13" s="1"/>
  <c r="AG3207" i="13"/>
  <c r="AG3208" i="13"/>
  <c r="AG3209" i="13"/>
  <c r="AG3210" i="13"/>
  <c r="AH3210" i="13" s="1"/>
  <c r="AK3210" i="13" s="1"/>
  <c r="AG3211" i="13"/>
  <c r="AG3212" i="13"/>
  <c r="AG3213" i="13"/>
  <c r="AG3214" i="13"/>
  <c r="AH3214" i="13" s="1"/>
  <c r="AG3215" i="13"/>
  <c r="AG3216" i="13"/>
  <c r="AG3217" i="13"/>
  <c r="AG3218" i="13"/>
  <c r="AH3218" i="13" s="1"/>
  <c r="AA3218" i="13" s="1"/>
  <c r="AG3219" i="13"/>
  <c r="AG3220" i="13"/>
  <c r="AG3221" i="13"/>
  <c r="AG3222" i="13"/>
  <c r="AH3222" i="13" s="1"/>
  <c r="AG3223" i="13"/>
  <c r="AG3224" i="13"/>
  <c r="AG3225" i="13"/>
  <c r="AG3226" i="13"/>
  <c r="AG3227" i="13"/>
  <c r="AG3228" i="13"/>
  <c r="AG3229" i="13"/>
  <c r="AG3230" i="13"/>
  <c r="AG3231" i="13"/>
  <c r="AG3232" i="13"/>
  <c r="AG3233" i="13"/>
  <c r="AG3234" i="13"/>
  <c r="AH3234" i="13" s="1"/>
  <c r="AG3235" i="13"/>
  <c r="AG3236" i="13"/>
  <c r="AG3237" i="13"/>
  <c r="AG3238" i="13"/>
  <c r="AH3238" i="13" s="1"/>
  <c r="AG3239" i="13"/>
  <c r="AG3240" i="13"/>
  <c r="AG3241" i="13"/>
  <c r="AG3242" i="13"/>
  <c r="AH3242" i="13" s="1"/>
  <c r="AG3243" i="13"/>
  <c r="AG3244" i="13"/>
  <c r="AG3245" i="13"/>
  <c r="AG3246" i="13"/>
  <c r="AH3246" i="13" s="1"/>
  <c r="AG3247" i="13"/>
  <c r="AG3248" i="13"/>
  <c r="AG3249" i="13"/>
  <c r="AG3250" i="13"/>
  <c r="AH3250" i="13" s="1"/>
  <c r="AG3251" i="13"/>
  <c r="AG3252" i="13"/>
  <c r="AG3253" i="13"/>
  <c r="AG3254" i="13"/>
  <c r="AH3254" i="13" s="1"/>
  <c r="AG3255" i="13"/>
  <c r="AG3256" i="13"/>
  <c r="AG3257" i="13"/>
  <c r="AG3258" i="13"/>
  <c r="AG3259" i="13"/>
  <c r="AG3260" i="13"/>
  <c r="AG3261" i="13"/>
  <c r="AG3262" i="13"/>
  <c r="AG3263" i="13"/>
  <c r="AG3264" i="13"/>
  <c r="AG3265" i="13"/>
  <c r="AG3266" i="13"/>
  <c r="AH3266" i="13" s="1"/>
  <c r="AG3267" i="13"/>
  <c r="AG3268" i="13"/>
  <c r="AG3269" i="13"/>
  <c r="AG3270" i="13"/>
  <c r="AH3270" i="13" s="1"/>
  <c r="AG3271" i="13"/>
  <c r="AG3272" i="13"/>
  <c r="AG3273" i="13"/>
  <c r="AG3274" i="13"/>
  <c r="AH3274" i="13" s="1"/>
  <c r="AG3275" i="13"/>
  <c r="AG3276" i="13"/>
  <c r="AG3277" i="13"/>
  <c r="AG3278" i="13"/>
  <c r="AH3278" i="13" s="1"/>
  <c r="AG3279" i="13"/>
  <c r="AG3280" i="13"/>
  <c r="AG3281" i="13"/>
  <c r="AG3282" i="13"/>
  <c r="AH3282" i="13" s="1"/>
  <c r="AG3283" i="13"/>
  <c r="AG3284" i="13"/>
  <c r="AG3285" i="13"/>
  <c r="AG3286" i="13"/>
  <c r="AH3286" i="13" s="1"/>
  <c r="AG3287" i="13"/>
  <c r="AG3288" i="13"/>
  <c r="AG3289" i="13"/>
  <c r="AG3290" i="13"/>
  <c r="AG3291" i="13"/>
  <c r="AG3292" i="13"/>
  <c r="AG3293" i="13"/>
  <c r="AG3294" i="13"/>
  <c r="AG3295" i="13"/>
  <c r="AG3296" i="13"/>
  <c r="AG3297" i="13"/>
  <c r="AG3298" i="13"/>
  <c r="AH3298" i="13" s="1"/>
  <c r="AG3299" i="13"/>
  <c r="AG3300" i="13"/>
  <c r="AG3301" i="13"/>
  <c r="AG3302" i="13"/>
  <c r="AH3302" i="13" s="1"/>
  <c r="AG3303" i="13"/>
  <c r="AG3304" i="13"/>
  <c r="AG3305" i="13"/>
  <c r="AG3306" i="13"/>
  <c r="AH3306" i="13" s="1"/>
  <c r="AG3307" i="13"/>
  <c r="AG3308" i="13"/>
  <c r="AG3309" i="13"/>
  <c r="AG3310" i="13"/>
  <c r="AH3310" i="13" s="1"/>
  <c r="AG3311" i="13"/>
  <c r="AG3312" i="13"/>
  <c r="AG3313" i="13"/>
  <c r="AG3314" i="13"/>
  <c r="AH3314" i="13" s="1"/>
  <c r="AG3315" i="13"/>
  <c r="AG3316" i="13"/>
  <c r="AG3317" i="13"/>
  <c r="AG3318" i="13"/>
  <c r="AH3318" i="13" s="1"/>
  <c r="AG3319" i="13"/>
  <c r="AG3320" i="13"/>
  <c r="AG3321" i="13"/>
  <c r="AG3322" i="13"/>
  <c r="AG3323" i="13"/>
  <c r="AG3324" i="13"/>
  <c r="AG3325" i="13"/>
  <c r="AG3326" i="13"/>
  <c r="AG3327" i="13"/>
  <c r="AG3328" i="13"/>
  <c r="AG3329" i="13"/>
  <c r="AG3330" i="13"/>
  <c r="AH3330" i="13" s="1"/>
  <c r="AG3331" i="13"/>
  <c r="AG3332" i="13"/>
  <c r="AG3333" i="13"/>
  <c r="AG3334" i="13"/>
  <c r="AH3334" i="13" s="1"/>
  <c r="AG3335" i="13"/>
  <c r="AG3336" i="13"/>
  <c r="AG3337" i="13"/>
  <c r="AG3338" i="13"/>
  <c r="AH3338" i="13" s="1"/>
  <c r="AG3339" i="13"/>
  <c r="AG3340" i="13"/>
  <c r="AG3341" i="13"/>
  <c r="AG3342" i="13"/>
  <c r="AH3342" i="13" s="1"/>
  <c r="AG3343" i="13"/>
  <c r="AG3344" i="13"/>
  <c r="AG3345" i="13"/>
  <c r="AG3346" i="13"/>
  <c r="AH3346" i="13" s="1"/>
  <c r="AG3347" i="13"/>
  <c r="AG3348" i="13"/>
  <c r="AG3349" i="13"/>
  <c r="AG3350" i="13"/>
  <c r="AH3350" i="13" s="1"/>
  <c r="AG3351" i="13"/>
  <c r="AG3352" i="13"/>
  <c r="AG3353" i="13"/>
  <c r="AG3354" i="13"/>
  <c r="AG3355" i="13"/>
  <c r="AG3356" i="13"/>
  <c r="AG3357" i="13"/>
  <c r="AG3358" i="13"/>
  <c r="AG3359" i="13"/>
  <c r="AG3360" i="13"/>
  <c r="AG3361" i="13"/>
  <c r="AG3362" i="13"/>
  <c r="AH3362" i="13" s="1"/>
  <c r="AG3363" i="13"/>
  <c r="AG3364" i="13"/>
  <c r="AG3365" i="13"/>
  <c r="AG3366" i="13"/>
  <c r="AH3366" i="13" s="1"/>
  <c r="AG3367" i="13"/>
  <c r="AG3368" i="13"/>
  <c r="AG3369" i="13"/>
  <c r="AG3370" i="13"/>
  <c r="AH3370" i="13" s="1"/>
  <c r="AG3371" i="13"/>
  <c r="AG3372" i="13"/>
  <c r="AG3373" i="13"/>
  <c r="AG3374" i="13"/>
  <c r="AH3374" i="13" s="1"/>
  <c r="AG3375" i="13"/>
  <c r="AG3376" i="13"/>
  <c r="AG3377" i="13"/>
  <c r="AG3378" i="13"/>
  <c r="AH3378" i="13" s="1"/>
  <c r="AG3379" i="13"/>
  <c r="AG3380" i="13"/>
  <c r="AG3381" i="13"/>
  <c r="AG3382" i="13"/>
  <c r="AH3382" i="13" s="1"/>
  <c r="AG3383" i="13"/>
  <c r="AG3384" i="13"/>
  <c r="AG3385" i="13"/>
  <c r="AG3386" i="13"/>
  <c r="AG3387" i="13"/>
  <c r="AG3388" i="13"/>
  <c r="AG3389" i="13"/>
  <c r="AG3390" i="13"/>
  <c r="AG3391" i="13"/>
  <c r="AG3392" i="13"/>
  <c r="AG3393" i="13"/>
  <c r="AG3394" i="13"/>
  <c r="AH3394" i="13" s="1"/>
  <c r="AG3395" i="13"/>
  <c r="AG3396" i="13"/>
  <c r="AG3397" i="13"/>
  <c r="AG3398" i="13"/>
  <c r="AH3398" i="13" s="1"/>
  <c r="AG3399" i="13"/>
  <c r="AG3400" i="13"/>
  <c r="AG3401" i="13"/>
  <c r="AG3402" i="13"/>
  <c r="AH3402" i="13" s="1"/>
  <c r="AG3403" i="13"/>
  <c r="AG3404" i="13"/>
  <c r="AG3405" i="13"/>
  <c r="AG3406" i="13"/>
  <c r="AH3406" i="13" s="1"/>
  <c r="AG3407" i="13"/>
  <c r="AG3408" i="13"/>
  <c r="AG3409" i="13"/>
  <c r="AG3410" i="13"/>
  <c r="AH3410" i="13" s="1"/>
  <c r="AG3411" i="13"/>
  <c r="AG3412" i="13"/>
  <c r="AG3413" i="13"/>
  <c r="AG3414" i="13"/>
  <c r="AH3414" i="13" s="1"/>
  <c r="AG3415" i="13"/>
  <c r="AG3416" i="13"/>
  <c r="AG3417" i="13"/>
  <c r="AG3418" i="13"/>
  <c r="AG3419" i="13"/>
  <c r="AG3420" i="13"/>
  <c r="AG3421" i="13"/>
  <c r="AG3422" i="13"/>
  <c r="AG3423" i="13"/>
  <c r="AG3424" i="13"/>
  <c r="AG3425" i="13"/>
  <c r="AG3426" i="13"/>
  <c r="AH3426" i="13" s="1"/>
  <c r="AG3427" i="13"/>
  <c r="AG3428" i="13"/>
  <c r="AG3429" i="13"/>
  <c r="AG3430" i="13"/>
  <c r="AH3430" i="13" s="1"/>
  <c r="AG3431" i="13"/>
  <c r="AG3432" i="13"/>
  <c r="AG3433" i="13"/>
  <c r="AG3434" i="13"/>
  <c r="AH3434" i="13" s="1"/>
  <c r="AG3435" i="13"/>
  <c r="AG3436" i="13"/>
  <c r="AG3437" i="13"/>
  <c r="AG3438" i="13"/>
  <c r="AH3438" i="13" s="1"/>
  <c r="AG3439" i="13"/>
  <c r="AG3440" i="13"/>
  <c r="AG3441" i="13"/>
  <c r="AG3442" i="13"/>
  <c r="AH3442" i="13" s="1"/>
  <c r="AG3443" i="13"/>
  <c r="AG3444" i="13"/>
  <c r="AG3445" i="13"/>
  <c r="AG3446" i="13"/>
  <c r="AH3446" i="13" s="1"/>
  <c r="AG3447" i="13"/>
  <c r="AG3448" i="13"/>
  <c r="AG3449" i="13"/>
  <c r="AG3450" i="13"/>
  <c r="AG3451" i="13"/>
  <c r="AG3452" i="13"/>
  <c r="AG3453" i="13"/>
  <c r="AG3454" i="13"/>
  <c r="AG3455" i="13"/>
  <c r="AG3456" i="13"/>
  <c r="AG3457" i="13"/>
  <c r="AG3458" i="13"/>
  <c r="AH3458" i="13" s="1"/>
  <c r="AG3459" i="13"/>
  <c r="AG3460" i="13"/>
  <c r="AG3461" i="13"/>
  <c r="AG3462" i="13"/>
  <c r="AH3462" i="13" s="1"/>
  <c r="AG3463" i="13"/>
  <c r="AG3464" i="13"/>
  <c r="AG3465" i="13"/>
  <c r="AG3466" i="13"/>
  <c r="AH3466" i="13" s="1"/>
  <c r="AN3466" i="13" s="1"/>
  <c r="AG3467" i="13"/>
  <c r="AG3468" i="13"/>
  <c r="AG3469" i="13"/>
  <c r="AG3470" i="13"/>
  <c r="AH3470" i="13" s="1"/>
  <c r="AG3471" i="13"/>
  <c r="AG3472" i="13"/>
  <c r="AG3473" i="13"/>
  <c r="AG3474" i="13"/>
  <c r="AH3474" i="13" s="1"/>
  <c r="AG3475" i="13"/>
  <c r="AG3476" i="13"/>
  <c r="AG3477" i="13"/>
  <c r="AG3478" i="13"/>
  <c r="AH3478" i="13" s="1"/>
  <c r="AG3479" i="13"/>
  <c r="AG3480" i="13"/>
  <c r="AG3481" i="13"/>
  <c r="AG3482" i="13"/>
  <c r="AG3483" i="13"/>
  <c r="AG3484" i="13"/>
  <c r="AG3485" i="13"/>
  <c r="AG3486" i="13"/>
  <c r="AG3487" i="13"/>
  <c r="AG3488" i="13"/>
  <c r="AG3489" i="13"/>
  <c r="AG3490" i="13"/>
  <c r="AH3490" i="13" s="1"/>
  <c r="AG3491" i="13"/>
  <c r="AG3492" i="13"/>
  <c r="AG3493" i="13"/>
  <c r="AG3494" i="13"/>
  <c r="AH3494" i="13" s="1"/>
  <c r="AG3495" i="13"/>
  <c r="AG3496" i="13"/>
  <c r="AG3497" i="13"/>
  <c r="AG3498" i="13"/>
  <c r="AH3498" i="13" s="1"/>
  <c r="AG3499" i="13"/>
  <c r="AG3500" i="13"/>
  <c r="AG3501" i="13"/>
  <c r="AG3502" i="13"/>
  <c r="AH3502" i="13" s="1"/>
  <c r="AG3503" i="13"/>
  <c r="AG3504" i="13"/>
  <c r="AG3505" i="13"/>
  <c r="AG3506" i="13"/>
  <c r="AH3506" i="13" s="1"/>
  <c r="AG3507" i="13"/>
  <c r="AG3508" i="13"/>
  <c r="AG3509" i="13"/>
  <c r="AG3510" i="13"/>
  <c r="AH3510" i="13" s="1"/>
  <c r="AG3511" i="13"/>
  <c r="AG3512" i="13"/>
  <c r="AG3513" i="13"/>
  <c r="AG3514" i="13"/>
  <c r="AG3515" i="13"/>
  <c r="AG3516" i="13"/>
  <c r="AG3517" i="13"/>
  <c r="AG3518" i="13"/>
  <c r="AG3519" i="13"/>
  <c r="AG3520" i="13"/>
  <c r="AG3521" i="13"/>
  <c r="AG3522" i="13"/>
  <c r="AH3522" i="13" s="1"/>
  <c r="AG3523" i="13"/>
  <c r="AG3524" i="13"/>
  <c r="AG3525" i="13"/>
  <c r="AG3526" i="13"/>
  <c r="AH3526" i="13" s="1"/>
  <c r="AG3527" i="13"/>
  <c r="AG3528" i="13"/>
  <c r="AG3529" i="13"/>
  <c r="AG3530" i="13"/>
  <c r="AH3530" i="13" s="1"/>
  <c r="AG3531" i="13"/>
  <c r="AG3532" i="13"/>
  <c r="AG3533" i="13"/>
  <c r="AG3534" i="13"/>
  <c r="AH3534" i="13" s="1"/>
  <c r="AG3535" i="13"/>
  <c r="AG3536" i="13"/>
  <c r="AG3537" i="13"/>
  <c r="AG3538" i="13"/>
  <c r="AH3538" i="13" s="1"/>
  <c r="AG3539" i="13"/>
  <c r="AG3540" i="13"/>
  <c r="AG3541" i="13"/>
  <c r="AG3542" i="13"/>
  <c r="AH3542" i="13" s="1"/>
  <c r="AG3543" i="13"/>
  <c r="AG3544" i="13"/>
  <c r="AG3545" i="13"/>
  <c r="AG3546" i="13"/>
  <c r="AG3547" i="13"/>
  <c r="AG3548" i="13"/>
  <c r="AG3549" i="13"/>
  <c r="AG3550" i="13"/>
  <c r="AG3551" i="13"/>
  <c r="AG3552" i="13"/>
  <c r="AG3553" i="13"/>
  <c r="AG3554" i="13"/>
  <c r="AH3554" i="13" s="1"/>
  <c r="AG3555" i="13"/>
  <c r="AG3556" i="13"/>
  <c r="AG3557" i="13"/>
  <c r="AG3558" i="13"/>
  <c r="AH3558" i="13" s="1"/>
  <c r="AG3559" i="13"/>
  <c r="AG3560" i="13"/>
  <c r="AG3561" i="13"/>
  <c r="AG3562" i="13"/>
  <c r="AH3562" i="13" s="1"/>
  <c r="AN3562" i="13" s="1"/>
  <c r="AG3563" i="13"/>
  <c r="AG3564" i="13"/>
  <c r="AG3565" i="13"/>
  <c r="AG3566" i="13"/>
  <c r="AH3566" i="13" s="1"/>
  <c r="AG3567" i="13"/>
  <c r="AG3568" i="13"/>
  <c r="AG3569" i="13"/>
  <c r="AG3570" i="13"/>
  <c r="AH3570" i="13" s="1"/>
  <c r="AG3571" i="13"/>
  <c r="AG3572" i="13"/>
  <c r="AG3573" i="13"/>
  <c r="AG3574" i="13"/>
  <c r="AH3574" i="13" s="1"/>
  <c r="AG3575" i="13"/>
  <c r="AG3576" i="13"/>
  <c r="AG3577" i="13"/>
  <c r="AG3578" i="13"/>
  <c r="AG3579" i="13"/>
  <c r="AG3580" i="13"/>
  <c r="AG3581" i="13"/>
  <c r="AG3582" i="13"/>
  <c r="AG3583" i="13"/>
  <c r="AG3584" i="13"/>
  <c r="AG3585" i="13"/>
  <c r="AG3586" i="13"/>
  <c r="AH3586" i="13" s="1"/>
  <c r="AG3587" i="13"/>
  <c r="AG3588" i="13"/>
  <c r="AG3589" i="13"/>
  <c r="AG3590" i="13"/>
  <c r="AH3590" i="13" s="1"/>
  <c r="AG3591" i="13"/>
  <c r="AG3592" i="13"/>
  <c r="AG3593" i="13"/>
  <c r="AG3594" i="13"/>
  <c r="AH3594" i="13" s="1"/>
  <c r="AJ3594" i="13" s="1"/>
  <c r="AG3595" i="13"/>
  <c r="AG3596" i="13"/>
  <c r="AG3597" i="13"/>
  <c r="AG3598" i="13"/>
  <c r="AH3598" i="13" s="1"/>
  <c r="AG3599" i="13"/>
  <c r="AG3600" i="13"/>
  <c r="AG3601" i="13"/>
  <c r="AG3602" i="13"/>
  <c r="AH3602" i="13" s="1"/>
  <c r="AG3603" i="13"/>
  <c r="AG3604" i="13"/>
  <c r="AG3605" i="13"/>
  <c r="AG3606" i="13"/>
  <c r="AH3606" i="13" s="1"/>
  <c r="AG3607" i="13"/>
  <c r="AG3608" i="13"/>
  <c r="AG3609" i="13"/>
  <c r="AG3610" i="13"/>
  <c r="AG3611" i="13"/>
  <c r="AG3612" i="13"/>
  <c r="AG3613" i="13"/>
  <c r="AG3614" i="13"/>
  <c r="AG3615" i="13"/>
  <c r="AG3616" i="13"/>
  <c r="AG3617" i="13"/>
  <c r="AG3618" i="13"/>
  <c r="AH3618" i="13" s="1"/>
  <c r="AG3619" i="13"/>
  <c r="AG3620" i="13"/>
  <c r="AG3621" i="13"/>
  <c r="AG3622" i="13"/>
  <c r="AH3622" i="13" s="1"/>
  <c r="AG3623" i="13"/>
  <c r="AG3624" i="13"/>
  <c r="AG3625" i="13"/>
  <c r="AG3626" i="13"/>
  <c r="AH3626" i="13" s="1"/>
  <c r="AG3627" i="13"/>
  <c r="AG3628" i="13"/>
  <c r="AG3629" i="13"/>
  <c r="AG3630" i="13"/>
  <c r="AH3630" i="13" s="1"/>
  <c r="AG3631" i="13"/>
  <c r="AG3632" i="13"/>
  <c r="AG3633" i="13"/>
  <c r="AG3634" i="13"/>
  <c r="AH3634" i="13" s="1"/>
  <c r="AG3635" i="13"/>
  <c r="AG3636" i="13"/>
  <c r="AG3637" i="13"/>
  <c r="AG3638" i="13"/>
  <c r="AH3638" i="13" s="1"/>
  <c r="AG3639" i="13"/>
  <c r="AG3640" i="13"/>
  <c r="AG3641" i="13"/>
  <c r="AG3642" i="13"/>
  <c r="AG3643" i="13"/>
  <c r="AG3644" i="13"/>
  <c r="AG3645" i="13"/>
  <c r="AG3646" i="13"/>
  <c r="AG3647" i="13"/>
  <c r="AG3648" i="13"/>
  <c r="AG3649" i="13"/>
  <c r="AG3650" i="13"/>
  <c r="AH3650" i="13" s="1"/>
  <c r="AG3651" i="13"/>
  <c r="AG3652" i="13"/>
  <c r="AG3653" i="13"/>
  <c r="AG3654" i="13"/>
  <c r="AH3654" i="13" s="1"/>
  <c r="AG3655" i="13"/>
  <c r="AG3656" i="13"/>
  <c r="AG3657" i="13"/>
  <c r="AG3658" i="13"/>
  <c r="AH3658" i="13" s="1"/>
  <c r="AG3659" i="13"/>
  <c r="AG3660" i="13"/>
  <c r="AG3661" i="13"/>
  <c r="AG3662" i="13"/>
  <c r="AH3662" i="13" s="1"/>
  <c r="AG3663" i="13"/>
  <c r="AG3664" i="13"/>
  <c r="AG3665" i="13"/>
  <c r="AG3666" i="13"/>
  <c r="AH3666" i="13" s="1"/>
  <c r="AG3667" i="13"/>
  <c r="AG3668" i="13"/>
  <c r="AG3669" i="13"/>
  <c r="AG3670" i="13"/>
  <c r="AH3670" i="13" s="1"/>
  <c r="AG3671" i="13"/>
  <c r="AG3672" i="13"/>
  <c r="AG3673" i="13"/>
  <c r="AG3674" i="13"/>
  <c r="AG3675" i="13"/>
  <c r="AG3676" i="13"/>
  <c r="AG3677" i="13"/>
  <c r="AG3678" i="13"/>
  <c r="AG3679" i="13"/>
  <c r="AG3680" i="13"/>
  <c r="AG3681" i="13"/>
  <c r="AG3682" i="13"/>
  <c r="AH3682" i="13" s="1"/>
  <c r="AG3683" i="13"/>
  <c r="AG3684" i="13"/>
  <c r="AG3685" i="13"/>
  <c r="AG3686" i="13"/>
  <c r="AH3686" i="13" s="1"/>
  <c r="AG3687" i="13"/>
  <c r="AG3688" i="13"/>
  <c r="AG3689" i="13"/>
  <c r="AG3690" i="13"/>
  <c r="AH3690" i="13" s="1"/>
  <c r="AG3691" i="13"/>
  <c r="AG3692" i="13"/>
  <c r="AG3693" i="13"/>
  <c r="AG3694" i="13"/>
  <c r="AH3694" i="13" s="1"/>
  <c r="AG3695" i="13"/>
  <c r="AG3696" i="13"/>
  <c r="AG3697" i="13"/>
  <c r="AG3698" i="13"/>
  <c r="AH3698" i="13" s="1"/>
  <c r="AG3699" i="13"/>
  <c r="AG3700" i="13"/>
  <c r="AG3701" i="13"/>
  <c r="AG3702" i="13"/>
  <c r="AH3702" i="13" s="1"/>
  <c r="AG3703" i="13"/>
  <c r="AG3704" i="13"/>
  <c r="AG3705" i="13"/>
  <c r="AG3706" i="13"/>
  <c r="AG3707" i="13"/>
  <c r="AG3708" i="13"/>
  <c r="AG3709" i="13"/>
  <c r="AG3710" i="13"/>
  <c r="AG3711" i="13"/>
  <c r="AG3712" i="13"/>
  <c r="AG3713" i="13"/>
  <c r="AG3714" i="13"/>
  <c r="AH3714" i="13" s="1"/>
  <c r="AG3715" i="13"/>
  <c r="AG3716" i="13"/>
  <c r="AG3717" i="13"/>
  <c r="AG3718" i="13"/>
  <c r="AH3718" i="13" s="1"/>
  <c r="AG3719" i="13"/>
  <c r="AG3720" i="13"/>
  <c r="AG3721" i="13"/>
  <c r="AG3722" i="13"/>
  <c r="AH3722" i="13" s="1"/>
  <c r="AG3723" i="13"/>
  <c r="AG3724" i="13"/>
  <c r="AG3725" i="13"/>
  <c r="AG3726" i="13"/>
  <c r="AH3726" i="13" s="1"/>
  <c r="AG3727" i="13"/>
  <c r="AG3728" i="13"/>
  <c r="AG3729" i="13"/>
  <c r="AG3730" i="13"/>
  <c r="AH3730" i="13" s="1"/>
  <c r="AG3731" i="13"/>
  <c r="AG3732" i="13"/>
  <c r="AG3733" i="13"/>
  <c r="AG3734" i="13"/>
  <c r="AH3734" i="13" s="1"/>
  <c r="AG3735" i="13"/>
  <c r="AG3736" i="13"/>
  <c r="AG3737" i="13"/>
  <c r="AG3738" i="13"/>
  <c r="AG3739" i="13"/>
  <c r="AG3740" i="13"/>
  <c r="AG3741" i="13"/>
  <c r="AG3742" i="13"/>
  <c r="AG3743" i="13"/>
  <c r="AG3744" i="13"/>
  <c r="AG3745" i="13"/>
  <c r="AG3746" i="13"/>
  <c r="AH3746" i="13" s="1"/>
  <c r="AG3747" i="13"/>
  <c r="AG3748" i="13"/>
  <c r="AG3749" i="13"/>
  <c r="AG3750" i="13"/>
  <c r="AH3750" i="13" s="1"/>
  <c r="AG3751" i="13"/>
  <c r="AG3752" i="13"/>
  <c r="AG3753" i="13"/>
  <c r="AG3754" i="13"/>
  <c r="AH3754" i="13" s="1"/>
  <c r="AG3755" i="13"/>
  <c r="AG3756" i="13"/>
  <c r="AG3757" i="13"/>
  <c r="AG3758" i="13"/>
  <c r="AH3758" i="13" s="1"/>
  <c r="AG3759" i="13"/>
  <c r="AG3760" i="13"/>
  <c r="AG3761" i="13"/>
  <c r="AG3762" i="13"/>
  <c r="AH3762" i="13" s="1"/>
  <c r="AG3763" i="13"/>
  <c r="AG3764" i="13"/>
  <c r="AG3765" i="13"/>
  <c r="AG3766" i="13"/>
  <c r="AH3766" i="13" s="1"/>
  <c r="AG3767" i="13"/>
  <c r="AG3768" i="13"/>
  <c r="AG3769" i="13"/>
  <c r="AG3770" i="13"/>
  <c r="AG3771" i="13"/>
  <c r="AG3772" i="13"/>
  <c r="AG3773" i="13"/>
  <c r="AG3774" i="13"/>
  <c r="AG3775" i="13"/>
  <c r="AG3776" i="13"/>
  <c r="AG3777" i="13"/>
  <c r="AG3778" i="13"/>
  <c r="AH3778" i="13" s="1"/>
  <c r="AG3779" i="13"/>
  <c r="AG3780" i="13"/>
  <c r="AG3781" i="13"/>
  <c r="AG3782" i="13"/>
  <c r="AH3782" i="13" s="1"/>
  <c r="AG3783" i="13"/>
  <c r="AG3784" i="13"/>
  <c r="AG3785" i="13"/>
  <c r="AG3786" i="13"/>
  <c r="AH3786" i="13" s="1"/>
  <c r="AG3787" i="13"/>
  <c r="AG3788" i="13"/>
  <c r="AG3789" i="13"/>
  <c r="AG3790" i="13"/>
  <c r="AH3790" i="13" s="1"/>
  <c r="AG3791" i="13"/>
  <c r="AG3792" i="13"/>
  <c r="AG3793" i="13"/>
  <c r="AG3794" i="13"/>
  <c r="AH3794" i="13" s="1"/>
  <c r="AG3795" i="13"/>
  <c r="AG3796" i="13"/>
  <c r="AG3797" i="13"/>
  <c r="AG3798" i="13"/>
  <c r="AH3798" i="13" s="1"/>
  <c r="AG3799" i="13"/>
  <c r="AG3800" i="13"/>
  <c r="AG3801" i="13"/>
  <c r="AG3802" i="13"/>
  <c r="AG3803" i="13"/>
  <c r="AG3804" i="13"/>
  <c r="AG3805" i="13"/>
  <c r="AG3806" i="13"/>
  <c r="AG3807" i="13"/>
  <c r="AG3808" i="13"/>
  <c r="AG3809" i="13"/>
  <c r="AG3810" i="13"/>
  <c r="AH3810" i="13" s="1"/>
  <c r="AG3811" i="13"/>
  <c r="AG3812" i="13"/>
  <c r="AG3813" i="13"/>
  <c r="AG3814" i="13"/>
  <c r="AH3814" i="13" s="1"/>
  <c r="AG3815" i="13"/>
  <c r="AG3816" i="13"/>
  <c r="AG3817" i="13"/>
  <c r="AG3818" i="13"/>
  <c r="AH3818" i="13" s="1"/>
  <c r="AG3819" i="13"/>
  <c r="AG3820" i="13"/>
  <c r="AG3821" i="13"/>
  <c r="AG3822" i="13"/>
  <c r="AH3822" i="13" s="1"/>
  <c r="AG3823" i="13"/>
  <c r="AG3824" i="13"/>
  <c r="AG3825" i="13"/>
  <c r="AG3826" i="13"/>
  <c r="AH3826" i="13" s="1"/>
  <c r="AG3827" i="13"/>
  <c r="AG3828" i="13"/>
  <c r="AG3829" i="13"/>
  <c r="AG3830" i="13"/>
  <c r="AH3830" i="13" s="1"/>
  <c r="AG3831" i="13"/>
  <c r="AG3832" i="13"/>
  <c r="AG3833" i="13"/>
  <c r="AG3834" i="13"/>
  <c r="AG3835" i="13"/>
  <c r="AG3836" i="13"/>
  <c r="AG3837" i="13"/>
  <c r="AG3838" i="13"/>
  <c r="AG3839" i="13"/>
  <c r="AG3840" i="13"/>
  <c r="AG3841" i="13"/>
  <c r="AG3842" i="13"/>
  <c r="AH3842" i="13" s="1"/>
  <c r="AG3843" i="13"/>
  <c r="AG3844" i="13"/>
  <c r="AG3845" i="13"/>
  <c r="AG3846" i="13"/>
  <c r="AH3846" i="13" s="1"/>
  <c r="AG3847" i="13"/>
  <c r="AG3848" i="13"/>
  <c r="AG3849" i="13"/>
  <c r="AG3850" i="13"/>
  <c r="AH3850" i="13" s="1"/>
  <c r="AG3851" i="13"/>
  <c r="AG3852" i="13"/>
  <c r="AG3853" i="13"/>
  <c r="AG3854" i="13"/>
  <c r="AH3854" i="13" s="1"/>
  <c r="AG3855" i="13"/>
  <c r="AG3856" i="13"/>
  <c r="AG3857" i="13"/>
  <c r="AG3858" i="13"/>
  <c r="AH3858" i="13" s="1"/>
  <c r="AG3859" i="13"/>
  <c r="AG3860" i="13"/>
  <c r="AG3861" i="13"/>
  <c r="AG3862" i="13"/>
  <c r="AH3862" i="13" s="1"/>
  <c r="AG3863" i="13"/>
  <c r="AG3864" i="13"/>
  <c r="AG3865" i="13"/>
  <c r="AG3866" i="13"/>
  <c r="AG3867" i="13"/>
  <c r="AG3868" i="13"/>
  <c r="AG3869" i="13"/>
  <c r="AG3870" i="13"/>
  <c r="AG3871" i="13"/>
  <c r="AG3872" i="13"/>
  <c r="AG3873" i="13"/>
  <c r="AG3874" i="13"/>
  <c r="AH3874" i="13" s="1"/>
  <c r="AG3875" i="13"/>
  <c r="AG3876" i="13"/>
  <c r="AG3877" i="13"/>
  <c r="AG3878" i="13"/>
  <c r="AH3878" i="13" s="1"/>
  <c r="AG3879" i="13"/>
  <c r="AG3880" i="13"/>
  <c r="AG3881" i="13"/>
  <c r="AG3882" i="13"/>
  <c r="AH3882" i="13" s="1"/>
  <c r="AG3883" i="13"/>
  <c r="AG3884" i="13"/>
  <c r="AG3885" i="13"/>
  <c r="AG3886" i="13"/>
  <c r="AH3886" i="13" s="1"/>
  <c r="AG3887" i="13"/>
  <c r="AG3888" i="13"/>
  <c r="AG3889" i="13"/>
  <c r="AG3890" i="13"/>
  <c r="AH3890" i="13" s="1"/>
  <c r="AG3891" i="13"/>
  <c r="AG3892" i="13"/>
  <c r="AG3893" i="13"/>
  <c r="AG3894" i="13"/>
  <c r="AH3894" i="13" s="1"/>
  <c r="AG3895" i="13"/>
  <c r="AG3896" i="13"/>
  <c r="AG3897" i="13"/>
  <c r="AG3898" i="13"/>
  <c r="AG3899" i="13"/>
  <c r="AG3900" i="13"/>
  <c r="AG3901" i="13"/>
  <c r="AG3902" i="13"/>
  <c r="AG3903" i="13"/>
  <c r="AG3904" i="13"/>
  <c r="AG3905" i="13"/>
  <c r="AG3906" i="13"/>
  <c r="AH3906" i="13" s="1"/>
  <c r="AG3907" i="13"/>
  <c r="AG3908" i="13"/>
  <c r="AG3909" i="13"/>
  <c r="AG3910" i="13"/>
  <c r="AH3910" i="13" s="1"/>
  <c r="AG3911" i="13"/>
  <c r="AG3912" i="13"/>
  <c r="AG3913" i="13"/>
  <c r="AG3914" i="13"/>
  <c r="AH3914" i="13" s="1"/>
  <c r="AG3915" i="13"/>
  <c r="AG3916" i="13"/>
  <c r="AG3917" i="13"/>
  <c r="AG3918" i="13"/>
  <c r="AH3918" i="13" s="1"/>
  <c r="AG3919" i="13"/>
  <c r="AG3920" i="13"/>
  <c r="AG3921" i="13"/>
  <c r="AG3922" i="13"/>
  <c r="AH3922" i="13" s="1"/>
  <c r="AG3923" i="13"/>
  <c r="AG3924" i="13"/>
  <c r="AG3925" i="13"/>
  <c r="AG3926" i="13"/>
  <c r="AH3926" i="13" s="1"/>
  <c r="AG3927" i="13"/>
  <c r="AG3928" i="13"/>
  <c r="AG3929" i="13"/>
  <c r="AG3930" i="13"/>
  <c r="AG3931" i="13"/>
  <c r="AG3932" i="13"/>
  <c r="AG3933" i="13"/>
  <c r="AG3934" i="13"/>
  <c r="AG3935" i="13"/>
  <c r="AG3936" i="13"/>
  <c r="AG3937" i="13"/>
  <c r="AG3938" i="13"/>
  <c r="AH3938" i="13" s="1"/>
  <c r="AG3939" i="13"/>
  <c r="AG3940" i="13"/>
  <c r="AG3941" i="13"/>
  <c r="AG3942" i="13"/>
  <c r="AH3942" i="13" s="1"/>
  <c r="AG3943" i="13"/>
  <c r="AG3944" i="13"/>
  <c r="AG3945" i="13"/>
  <c r="AG3946" i="13"/>
  <c r="AH3946" i="13" s="1"/>
  <c r="AG3947" i="13"/>
  <c r="AG3948" i="13"/>
  <c r="AG3949" i="13"/>
  <c r="AG3950" i="13"/>
  <c r="AH3950" i="13" s="1"/>
  <c r="AG3951" i="13"/>
  <c r="AG3952" i="13"/>
  <c r="AG3953" i="13"/>
  <c r="AG3954" i="13"/>
  <c r="AH3954" i="13" s="1"/>
  <c r="AG3955" i="13"/>
  <c r="AG3956" i="13"/>
  <c r="AG3957" i="13"/>
  <c r="AG3958" i="13"/>
  <c r="AH3958" i="13" s="1"/>
  <c r="AG3959" i="13"/>
  <c r="AG3960" i="13"/>
  <c r="AG3961" i="13"/>
  <c r="AG3962" i="13"/>
  <c r="AG3963" i="13"/>
  <c r="AG3964" i="13"/>
  <c r="AG3965" i="13"/>
  <c r="AG3966" i="13"/>
  <c r="AG3967" i="13"/>
  <c r="AG3968" i="13"/>
  <c r="AG3969" i="13"/>
  <c r="AG3970" i="13"/>
  <c r="AH3970" i="13" s="1"/>
  <c r="AG3971" i="13"/>
  <c r="AG3972" i="13"/>
  <c r="AG3973" i="13"/>
  <c r="AG3974" i="13"/>
  <c r="AH3974" i="13" s="1"/>
  <c r="AG3975" i="13"/>
  <c r="AG3976" i="13"/>
  <c r="AG3977" i="13"/>
  <c r="AG3978" i="13"/>
  <c r="AH3978" i="13" s="1"/>
  <c r="AG3979" i="13"/>
  <c r="AG3980" i="13"/>
  <c r="AG3981" i="13"/>
  <c r="AG3982" i="13"/>
  <c r="AH3982" i="13" s="1"/>
  <c r="AG3983" i="13"/>
  <c r="AG3984" i="13"/>
  <c r="AG3985" i="13"/>
  <c r="AG3986" i="13"/>
  <c r="AH3986" i="13" s="1"/>
  <c r="AG3987" i="13"/>
  <c r="AG3988" i="13"/>
  <c r="AG3989" i="13"/>
  <c r="AG3990" i="13"/>
  <c r="AH3990" i="13" s="1"/>
  <c r="AG3991" i="13"/>
  <c r="AG3992" i="13"/>
  <c r="AG3993" i="13"/>
  <c r="AG3994" i="13"/>
  <c r="AG3995" i="13"/>
  <c r="AG3996" i="13"/>
  <c r="AG3997" i="13"/>
  <c r="AG3998" i="13"/>
  <c r="AG3999" i="13"/>
  <c r="AG4000" i="13"/>
  <c r="AG4001" i="13"/>
  <c r="AG4002" i="13"/>
  <c r="AH4002" i="13" s="1"/>
  <c r="AB4002" i="13" s="1"/>
  <c r="AG4003" i="13"/>
  <c r="AG4004" i="13"/>
  <c r="AG4005" i="13"/>
  <c r="AG4006" i="13"/>
  <c r="AH4006" i="13" s="1"/>
  <c r="AG4007" i="13"/>
  <c r="AG4008" i="13"/>
  <c r="AG4009" i="13"/>
  <c r="AG4010" i="13"/>
  <c r="AH4010" i="13" s="1"/>
  <c r="AG4011" i="13"/>
  <c r="AG4012" i="13"/>
  <c r="AG4013" i="13"/>
  <c r="AG4014" i="13"/>
  <c r="AH4014" i="13" s="1"/>
  <c r="AG4015" i="13"/>
  <c r="AG4016" i="13"/>
  <c r="AG4017" i="13"/>
  <c r="AG4018" i="13"/>
  <c r="AH4018" i="13" s="1"/>
  <c r="AG4019" i="13"/>
  <c r="AG4020" i="13"/>
  <c r="AG4021" i="13"/>
  <c r="AG4022" i="13"/>
  <c r="AH4022" i="13" s="1"/>
  <c r="AG4023" i="13"/>
  <c r="AG4024" i="13"/>
  <c r="AG4025" i="13"/>
  <c r="AG4026" i="13"/>
  <c r="AG4027" i="13"/>
  <c r="AG4028" i="13"/>
  <c r="AG4029" i="13"/>
  <c r="AG4030" i="13"/>
  <c r="AG4031" i="13"/>
  <c r="AG4032" i="13"/>
  <c r="AG4033" i="13"/>
  <c r="AG4034" i="13"/>
  <c r="AH4034" i="13" s="1"/>
  <c r="AG4035" i="13"/>
  <c r="AG4036" i="13"/>
  <c r="AG4037" i="13"/>
  <c r="AG4038" i="13"/>
  <c r="AH4038" i="13" s="1"/>
  <c r="AG4039" i="13"/>
  <c r="AG4040" i="13"/>
  <c r="AG4041" i="13"/>
  <c r="AG4042" i="13"/>
  <c r="AH4042" i="13" s="1"/>
  <c r="AG4043" i="13"/>
  <c r="AG4044" i="13"/>
  <c r="AG4045" i="13"/>
  <c r="AG4046" i="13"/>
  <c r="AH4046" i="13" s="1"/>
  <c r="AG4047" i="13"/>
  <c r="AG4048" i="13"/>
  <c r="AG4049" i="13"/>
  <c r="AG4050" i="13"/>
  <c r="AH4050" i="13" s="1"/>
  <c r="AG4051" i="13"/>
  <c r="AG4052" i="13"/>
  <c r="AG4053" i="13"/>
  <c r="AG4054" i="13"/>
  <c r="AH4054" i="13" s="1"/>
  <c r="AG4055" i="13"/>
  <c r="AG4056" i="13"/>
  <c r="AG4057" i="13"/>
  <c r="AG4058" i="13"/>
  <c r="AG4059" i="13"/>
  <c r="AG4060" i="13"/>
  <c r="AG4061" i="13"/>
  <c r="AG4062" i="13"/>
  <c r="AG4063" i="13"/>
  <c r="AG4064" i="13"/>
  <c r="AG4065" i="13"/>
  <c r="AG4066" i="13"/>
  <c r="AH4066" i="13" s="1"/>
  <c r="AG4067" i="13"/>
  <c r="AG4068" i="13"/>
  <c r="AG4069" i="13"/>
  <c r="AG4070" i="13"/>
  <c r="AH4070" i="13" s="1"/>
  <c r="AB4070" i="13" s="1"/>
  <c r="AG4071" i="13"/>
  <c r="AG4072" i="13"/>
  <c r="AG4073" i="13"/>
  <c r="AG4074" i="13"/>
  <c r="AH4074" i="13" s="1"/>
  <c r="AB4074" i="13" s="1"/>
  <c r="AG4075" i="13"/>
  <c r="AG4076" i="13"/>
  <c r="AG4077" i="13"/>
  <c r="AG4078" i="13"/>
  <c r="AH4078" i="13" s="1"/>
  <c r="AG4079" i="13"/>
  <c r="AG4080" i="13"/>
  <c r="AG4081" i="13"/>
  <c r="AG4082" i="13"/>
  <c r="AH4082" i="13" s="1"/>
  <c r="AG4083" i="13"/>
  <c r="AG4084" i="13"/>
  <c r="AG4085" i="13"/>
  <c r="AG4086" i="13"/>
  <c r="AH4086" i="13" s="1"/>
  <c r="AG4087" i="13"/>
  <c r="AG4088" i="13"/>
  <c r="AG4089" i="13"/>
  <c r="AG4090" i="13"/>
  <c r="AG4091" i="13"/>
  <c r="AG4092" i="13"/>
  <c r="AG4093" i="13"/>
  <c r="AG4094" i="13"/>
  <c r="AG4095" i="13"/>
  <c r="AG4096" i="13"/>
  <c r="AG4097" i="13"/>
  <c r="AG4098" i="13"/>
  <c r="AH4098" i="13" s="1"/>
  <c r="AG4099" i="13"/>
  <c r="AG4100" i="13"/>
  <c r="AG4101" i="13"/>
  <c r="AG4102" i="13"/>
  <c r="AH4102" i="13" s="1"/>
  <c r="AG4103" i="13"/>
  <c r="AG4104" i="13"/>
  <c r="AG4105" i="13"/>
  <c r="AG4106" i="13"/>
  <c r="AH4106" i="13" s="1"/>
  <c r="AG4107" i="13"/>
  <c r="AG4108" i="13"/>
  <c r="AG4109" i="13"/>
  <c r="AG4110" i="13"/>
  <c r="AH4110" i="13" s="1"/>
  <c r="AG4111" i="13"/>
  <c r="AG4112" i="13"/>
  <c r="AG4113" i="13"/>
  <c r="AG4114" i="13"/>
  <c r="AH4114" i="13" s="1"/>
  <c r="AG4115" i="13"/>
  <c r="AG4116" i="13"/>
  <c r="AG4117" i="13"/>
  <c r="AG4118" i="13"/>
  <c r="AH4118" i="13" s="1"/>
  <c r="AG4119" i="13"/>
  <c r="AG4120" i="13"/>
  <c r="AG4121" i="13"/>
  <c r="AG4122" i="13"/>
  <c r="AG4123" i="13"/>
  <c r="AG4124" i="13"/>
  <c r="AG4125" i="13"/>
  <c r="AG4126" i="13"/>
  <c r="AG4127" i="13"/>
  <c r="AG4128" i="13"/>
  <c r="AG4129" i="13"/>
  <c r="AG4130" i="13"/>
  <c r="AH4130" i="13" s="1"/>
  <c r="AG4131" i="13"/>
  <c r="AG4132" i="13"/>
  <c r="AG4133" i="13"/>
  <c r="AG4134" i="13"/>
  <c r="AH4134" i="13" s="1"/>
  <c r="AG4135" i="13"/>
  <c r="AG4136" i="13"/>
  <c r="AG4137" i="13"/>
  <c r="AG4138" i="13"/>
  <c r="AH4138" i="13" s="1"/>
  <c r="AG4139" i="13"/>
  <c r="AG4140" i="13"/>
  <c r="AG4141" i="13"/>
  <c r="AG4142" i="13"/>
  <c r="AH4142" i="13" s="1"/>
  <c r="AG4143" i="13"/>
  <c r="AG4144" i="13"/>
  <c r="AG4145" i="13"/>
  <c r="AG4146" i="13"/>
  <c r="AH4146" i="13" s="1"/>
  <c r="AG4147" i="13"/>
  <c r="AG4148" i="13"/>
  <c r="AG4149" i="13"/>
  <c r="AG4150" i="13"/>
  <c r="AH4150" i="13" s="1"/>
  <c r="AG4151" i="13"/>
  <c r="AG4152" i="13"/>
  <c r="AG4153" i="13"/>
  <c r="AG4154" i="13"/>
  <c r="AG4155" i="13"/>
  <c r="AG4156" i="13"/>
  <c r="AG4157" i="13"/>
  <c r="AG4158" i="13"/>
  <c r="AG4159" i="13"/>
  <c r="AG4160" i="13"/>
  <c r="AG4161" i="13"/>
  <c r="AG4162" i="13"/>
  <c r="AH4162" i="13" s="1"/>
  <c r="AG4163" i="13"/>
  <c r="AG4164" i="13"/>
  <c r="AG4165" i="13"/>
  <c r="AG4166" i="13"/>
  <c r="AH4166" i="13" s="1"/>
  <c r="AG4167" i="13"/>
  <c r="AG4168" i="13"/>
  <c r="AG4169" i="13"/>
  <c r="AG3" i="13"/>
  <c r="AH3" i="13" s="1"/>
  <c r="AB3634" i="13"/>
  <c r="AB3790" i="13"/>
  <c r="AA2918" i="13"/>
  <c r="AN2918" i="13"/>
  <c r="AJ2918" i="13"/>
  <c r="AI2926" i="13"/>
  <c r="AK2926" i="13"/>
  <c r="AM2926" i="13"/>
  <c r="AL2934" i="13"/>
  <c r="AJ2934" i="13"/>
  <c r="AK2950" i="13"/>
  <c r="AL2958" i="13"/>
  <c r="AJ2958" i="13"/>
  <c r="AA2966" i="13"/>
  <c r="AN2966" i="13"/>
  <c r="AM2966" i="13"/>
  <c r="AA2982" i="13"/>
  <c r="AL2982" i="13"/>
  <c r="AJ2982" i="13"/>
  <c r="AI2990" i="13"/>
  <c r="AN2990" i="13"/>
  <c r="AM2990" i="13"/>
  <c r="AA2998" i="13"/>
  <c r="AL2998" i="13"/>
  <c r="AK2998" i="13"/>
  <c r="AJ2998" i="13"/>
  <c r="AA3014" i="13"/>
  <c r="AL3014" i="13"/>
  <c r="AK3014" i="13"/>
  <c r="AJ3014" i="13"/>
  <c r="AI3022" i="13"/>
  <c r="AN3022" i="13"/>
  <c r="AM3022" i="13"/>
  <c r="AA3030" i="13"/>
  <c r="AL3030" i="13"/>
  <c r="AK3030" i="13"/>
  <c r="AJ3030" i="13"/>
  <c r="AA3046" i="13"/>
  <c r="AA3054" i="13"/>
  <c r="AL3054" i="13"/>
  <c r="AK3054" i="13"/>
  <c r="AJ3054" i="13"/>
  <c r="AI3062" i="13"/>
  <c r="AN3062" i="13"/>
  <c r="AM3062" i="13"/>
  <c r="AL3078" i="13"/>
  <c r="AJ3078" i="13"/>
  <c r="AI3086" i="13"/>
  <c r="AN3086" i="13"/>
  <c r="AM3086" i="13"/>
  <c r="AA3094" i="13"/>
  <c r="AL3094" i="13"/>
  <c r="AK3094" i="13"/>
  <c r="AJ3094" i="13"/>
  <c r="AA3110" i="13"/>
  <c r="AL3110" i="13"/>
  <c r="AK3110" i="13"/>
  <c r="AJ3110" i="13"/>
  <c r="AI3118" i="13"/>
  <c r="AN3118" i="13"/>
  <c r="AM3118" i="13"/>
  <c r="AA3126" i="13"/>
  <c r="AL3126" i="13"/>
  <c r="AK3126" i="13"/>
  <c r="AJ3126" i="13"/>
  <c r="AA3142" i="13"/>
  <c r="AL3142" i="13"/>
  <c r="AK3142" i="13"/>
  <c r="AJ3142" i="13"/>
  <c r="AI3150" i="13"/>
  <c r="AN3150" i="13"/>
  <c r="AM3150" i="13"/>
  <c r="AA3158" i="13"/>
  <c r="AL3158" i="13"/>
  <c r="AK3158" i="13"/>
  <c r="AJ3158" i="13"/>
  <c r="AI3186" i="13"/>
  <c r="AN3186" i="13"/>
  <c r="AM3186" i="13"/>
  <c r="AI2914" i="13"/>
  <c r="AN2914" i="13"/>
  <c r="AJ2914" i="13"/>
  <c r="AA2922" i="13"/>
  <c r="AL2922" i="13"/>
  <c r="AK2922" i="13"/>
  <c r="AM2922" i="13"/>
  <c r="AI2930" i="13"/>
  <c r="AN2930" i="13"/>
  <c r="AJ2930" i="13"/>
  <c r="AI2946" i="13"/>
  <c r="AN2946" i="13"/>
  <c r="AJ2946" i="13"/>
  <c r="AA2954" i="13"/>
  <c r="AL2954" i="13"/>
  <c r="AK2954" i="13"/>
  <c r="AM2954" i="13"/>
  <c r="AI2962" i="13"/>
  <c r="AN2962" i="13"/>
  <c r="AJ2962" i="13"/>
  <c r="AI2978" i="13"/>
  <c r="AN2978" i="13"/>
  <c r="AJ2978" i="13"/>
  <c r="AA2986" i="13"/>
  <c r="AL2986" i="13"/>
  <c r="AK2986" i="13"/>
  <c r="AJ2986" i="13"/>
  <c r="AI2994" i="13"/>
  <c r="AN2994" i="13"/>
  <c r="AJ2994" i="13"/>
  <c r="AI3010" i="13"/>
  <c r="AN3010" i="13"/>
  <c r="AJ3010" i="13"/>
  <c r="AA3018" i="13"/>
  <c r="AL3018" i="13"/>
  <c r="AK3018" i="13"/>
  <c r="AJ3018" i="13"/>
  <c r="AI3026" i="13"/>
  <c r="AN3026" i="13"/>
  <c r="AJ3026" i="13"/>
  <c r="AM3042" i="13"/>
  <c r="AI3050" i="13"/>
  <c r="AN3050" i="13"/>
  <c r="AM3050" i="13"/>
  <c r="AA3058" i="13"/>
  <c r="AL3058" i="13"/>
  <c r="AK3058" i="13"/>
  <c r="AM3058" i="13"/>
  <c r="AA3074" i="13"/>
  <c r="AL3074" i="13"/>
  <c r="AK3074" i="13"/>
  <c r="AM3074" i="13"/>
  <c r="AI3082" i="13"/>
  <c r="AN3082" i="13"/>
  <c r="AM3082" i="13"/>
  <c r="AA3090" i="13"/>
  <c r="AL3090" i="13"/>
  <c r="AK3090" i="13"/>
  <c r="AM3090" i="13"/>
  <c r="AL3106" i="13"/>
  <c r="AA3114" i="13"/>
  <c r="AL3114" i="13"/>
  <c r="AK3114" i="13"/>
  <c r="AJ3114" i="13"/>
  <c r="AK3122" i="13"/>
  <c r="AA3138" i="13"/>
  <c r="AL3138" i="13"/>
  <c r="AK3138" i="13"/>
  <c r="AM3138" i="13"/>
  <c r="AI3146" i="13"/>
  <c r="AN3146" i="13"/>
  <c r="AM3146" i="13"/>
  <c r="AA3154" i="13"/>
  <c r="AL3154" i="13"/>
  <c r="AK3154" i="13"/>
  <c r="AM3154" i="13"/>
  <c r="AA3210" i="13"/>
  <c r="AJ3466" i="13"/>
  <c r="AL3466" i="13"/>
  <c r="AK3466" i="13"/>
  <c r="AM3466" i="13"/>
  <c r="AI3594" i="13"/>
  <c r="AN3594" i="13"/>
  <c r="AA3594" i="13"/>
  <c r="AI3202" i="13"/>
  <c r="AN3202" i="13"/>
  <c r="AJ3202" i="13"/>
  <c r="AI3218" i="13"/>
  <c r="AN3218" i="13"/>
  <c r="AJ3218" i="13"/>
  <c r="AJ3562" i="13"/>
  <c r="AL3562" i="13"/>
  <c r="AK3562" i="13"/>
  <c r="AM3562" i="13"/>
  <c r="AI3434" i="13"/>
  <c r="AL3434" i="13"/>
  <c r="AN3434" i="13"/>
  <c r="AJ3434" i="13"/>
  <c r="AK3434" i="13"/>
  <c r="AA3434" i="13"/>
  <c r="AM3434" i="13"/>
  <c r="AJ3530" i="13"/>
  <c r="AI3530" i="13"/>
  <c r="AL3530" i="13"/>
  <c r="AN3530" i="13"/>
  <c r="AK3530" i="13"/>
  <c r="AA3530" i="13"/>
  <c r="AM3530" i="13"/>
  <c r="AI3658" i="13"/>
  <c r="AL3658" i="13"/>
  <c r="AN3658" i="13"/>
  <c r="AK3658" i="13"/>
  <c r="AA3658" i="13"/>
  <c r="AJ3658" i="13"/>
  <c r="AM3658" i="13"/>
  <c r="AA3170" i="13"/>
  <c r="AI3170" i="13"/>
  <c r="AL3170" i="13"/>
  <c r="AN3170" i="13"/>
  <c r="AK3170" i="13"/>
  <c r="AJ3170" i="13"/>
  <c r="AM3170" i="13"/>
  <c r="AA3178" i="13"/>
  <c r="AI3178" i="13"/>
  <c r="AL3178" i="13"/>
  <c r="AN3178" i="13"/>
  <c r="AK3178" i="13"/>
  <c r="AM3178" i="13"/>
  <c r="AJ3178" i="13"/>
  <c r="AA3234" i="13"/>
  <c r="AI3234" i="13"/>
  <c r="AL3234" i="13"/>
  <c r="AN3234" i="13"/>
  <c r="AJ3234" i="13"/>
  <c r="AK3234" i="13"/>
  <c r="AM3234" i="13"/>
  <c r="AA3242" i="13"/>
  <c r="AI3242" i="13"/>
  <c r="AL3242" i="13"/>
  <c r="AN3242" i="13"/>
  <c r="AJ3242" i="13"/>
  <c r="AK3242" i="13"/>
  <c r="AM3242" i="13"/>
  <c r="AA3250" i="13"/>
  <c r="AI3250" i="13"/>
  <c r="AL3250" i="13"/>
  <c r="AN3250" i="13"/>
  <c r="AJ3250" i="13"/>
  <c r="AK3250" i="13"/>
  <c r="AM3250" i="13"/>
  <c r="AA3266" i="13"/>
  <c r="AI3266" i="13"/>
  <c r="AL3266" i="13"/>
  <c r="AN3266" i="13"/>
  <c r="AJ3266" i="13"/>
  <c r="AK3266" i="13"/>
  <c r="AM3266" i="13"/>
  <c r="AA3274" i="13"/>
  <c r="AI3274" i="13"/>
  <c r="AL3274" i="13"/>
  <c r="AN3274" i="13"/>
  <c r="AJ3274" i="13"/>
  <c r="AK3274" i="13"/>
  <c r="AM3274" i="13"/>
  <c r="AA3282" i="13"/>
  <c r="AI3282" i="13"/>
  <c r="AL3282" i="13"/>
  <c r="AN3282" i="13"/>
  <c r="AJ3282" i="13"/>
  <c r="AK3282" i="13"/>
  <c r="AM3282" i="13"/>
  <c r="AA3298" i="13"/>
  <c r="AI3298" i="13"/>
  <c r="AL3298" i="13"/>
  <c r="AN3298" i="13"/>
  <c r="AJ3298" i="13"/>
  <c r="AK3298" i="13"/>
  <c r="AM3298" i="13"/>
  <c r="AA3306" i="13"/>
  <c r="AI3306" i="13"/>
  <c r="AL3306" i="13"/>
  <c r="AN3306" i="13"/>
  <c r="AJ3306" i="13"/>
  <c r="AK3306" i="13"/>
  <c r="AM3306" i="13"/>
  <c r="AA3314" i="13"/>
  <c r="AI3314" i="13"/>
  <c r="AL3314" i="13"/>
  <c r="AN3314" i="13"/>
  <c r="AJ3314" i="13"/>
  <c r="AK3314" i="13"/>
  <c r="AM3314" i="13"/>
  <c r="AA3330" i="13"/>
  <c r="AI3330" i="13"/>
  <c r="AL3330" i="13"/>
  <c r="AN3330" i="13"/>
  <c r="AJ3330" i="13"/>
  <c r="AK3330" i="13"/>
  <c r="AM3330" i="13"/>
  <c r="AA3338" i="13"/>
  <c r="AI3338" i="13"/>
  <c r="AL3338" i="13"/>
  <c r="AN3338" i="13"/>
  <c r="AJ3338" i="13"/>
  <c r="AK3338" i="13"/>
  <c r="AM3338" i="13"/>
  <c r="AA3346" i="13"/>
  <c r="AI3346" i="13"/>
  <c r="AL3346" i="13"/>
  <c r="AN3346" i="13"/>
  <c r="AJ3346" i="13"/>
  <c r="AK3346" i="13"/>
  <c r="AM3346" i="13"/>
  <c r="AA3362" i="13"/>
  <c r="AI3362" i="13"/>
  <c r="AL3362" i="13"/>
  <c r="AN3362" i="13"/>
  <c r="AJ3362" i="13"/>
  <c r="AK3362" i="13"/>
  <c r="AM3362" i="13"/>
  <c r="AA3370" i="13"/>
  <c r="AI3370" i="13"/>
  <c r="AL3370" i="13"/>
  <c r="AN3370" i="13"/>
  <c r="AJ3370" i="13"/>
  <c r="AK3370" i="13"/>
  <c r="AM3370" i="13"/>
  <c r="AA3378" i="13"/>
  <c r="AI3378" i="13"/>
  <c r="AL3378" i="13"/>
  <c r="AN3378" i="13"/>
  <c r="AJ3378" i="13"/>
  <c r="AK3378" i="13"/>
  <c r="AM3378" i="13"/>
  <c r="AA3394" i="13"/>
  <c r="AI3394" i="13"/>
  <c r="AL3394" i="13"/>
  <c r="AN3394" i="13"/>
  <c r="AJ3394" i="13"/>
  <c r="AK3394" i="13"/>
  <c r="AM3394" i="13"/>
  <c r="AA3402" i="13"/>
  <c r="AI3402" i="13"/>
  <c r="AL3402" i="13"/>
  <c r="AN3402" i="13"/>
  <c r="AJ3402" i="13"/>
  <c r="AK3402" i="13"/>
  <c r="AM3402" i="13"/>
  <c r="AA3410" i="13"/>
  <c r="AI3410" i="13"/>
  <c r="AL3410" i="13"/>
  <c r="AN3410" i="13"/>
  <c r="AJ3410" i="13"/>
  <c r="AK3410" i="13"/>
  <c r="AM3410" i="13"/>
  <c r="AJ3498" i="13"/>
  <c r="AI3498" i="13"/>
  <c r="AL3498" i="13"/>
  <c r="AN3498" i="13"/>
  <c r="AK3498" i="13"/>
  <c r="AA3498" i="13"/>
  <c r="AM3498" i="13"/>
  <c r="AJ3626" i="13"/>
  <c r="AI3626" i="13"/>
  <c r="AL3626" i="13"/>
  <c r="AN3626" i="13"/>
  <c r="AK3626" i="13"/>
  <c r="AA3626" i="13"/>
  <c r="AM3626" i="13"/>
  <c r="AI3426" i="13"/>
  <c r="AL3426" i="13"/>
  <c r="AN3426" i="13"/>
  <c r="AJ3426" i="13"/>
  <c r="AK3426" i="13"/>
  <c r="AA3426" i="13"/>
  <c r="AM3426" i="13"/>
  <c r="AI3442" i="13"/>
  <c r="AL3442" i="13"/>
  <c r="AN3442" i="13"/>
  <c r="AJ3442" i="13"/>
  <c r="AK3442" i="13"/>
  <c r="AA3442" i="13"/>
  <c r="AM3442" i="13"/>
  <c r="AJ3458" i="13"/>
  <c r="AI3458" i="13"/>
  <c r="AL3458" i="13"/>
  <c r="AN3458" i="13"/>
  <c r="AK3458" i="13"/>
  <c r="AA3458" i="13"/>
  <c r="AM3458" i="13"/>
  <c r="AJ3474" i="13"/>
  <c r="AI3474" i="13"/>
  <c r="AL3474" i="13"/>
  <c r="AN3474" i="13"/>
  <c r="AK3474" i="13"/>
  <c r="AA3474" i="13"/>
  <c r="AM3474" i="13"/>
  <c r="AJ3490" i="13"/>
  <c r="AI3490" i="13"/>
  <c r="AL3490" i="13"/>
  <c r="AN3490" i="13"/>
  <c r="AK3490" i="13"/>
  <c r="AA3490" i="13"/>
  <c r="AM3490" i="13"/>
  <c r="AJ3506" i="13"/>
  <c r="AI3506" i="13"/>
  <c r="AL3506" i="13"/>
  <c r="AN3506" i="13"/>
  <c r="AK3506" i="13"/>
  <c r="AA3506" i="13"/>
  <c r="AM3506" i="13"/>
  <c r="AJ3522" i="13"/>
  <c r="AI3522" i="13"/>
  <c r="AL3522" i="13"/>
  <c r="AN3522" i="13"/>
  <c r="AK3522" i="13"/>
  <c r="AA3522" i="13"/>
  <c r="AM3522" i="13"/>
  <c r="AJ3538" i="13"/>
  <c r="AI3538" i="13"/>
  <c r="AL3538" i="13"/>
  <c r="AN3538" i="13"/>
  <c r="AK3538" i="13"/>
  <c r="AA3538" i="13"/>
  <c r="AM3538" i="13"/>
  <c r="AJ3554" i="13"/>
  <c r="AI3554" i="13"/>
  <c r="AL3554" i="13"/>
  <c r="AN3554" i="13"/>
  <c r="AK3554" i="13"/>
  <c r="AA3554" i="13"/>
  <c r="AM3554" i="13"/>
  <c r="AJ3570" i="13"/>
  <c r="AI3570" i="13"/>
  <c r="AL3570" i="13"/>
  <c r="AN3570" i="13"/>
  <c r="AK3570" i="13"/>
  <c r="AA3570" i="13"/>
  <c r="AM3570" i="13"/>
  <c r="AJ3586" i="13"/>
  <c r="AI3586" i="13"/>
  <c r="AL3586" i="13"/>
  <c r="AN3586" i="13"/>
  <c r="AK3586" i="13"/>
  <c r="AA3586" i="13"/>
  <c r="AM3586" i="13"/>
  <c r="AJ3602" i="13"/>
  <c r="AI3602" i="13"/>
  <c r="AL3602" i="13"/>
  <c r="AN3602" i="13"/>
  <c r="AK3602" i="13"/>
  <c r="AA3602" i="13"/>
  <c r="AM3602" i="13"/>
  <c r="AJ3618" i="13"/>
  <c r="AI3618" i="13"/>
  <c r="AL3618" i="13"/>
  <c r="AN3618" i="13"/>
  <c r="AK3618" i="13"/>
  <c r="AA3618" i="13"/>
  <c r="AM3618" i="13"/>
  <c r="AC3634" i="13"/>
  <c r="AI3634" i="13"/>
  <c r="AL3634" i="13"/>
  <c r="AN3634" i="13"/>
  <c r="AA3634" i="13"/>
  <c r="AK3634" i="13"/>
  <c r="AJ3634" i="13"/>
  <c r="AM3634" i="13"/>
  <c r="AI3650" i="13"/>
  <c r="AL3650" i="13"/>
  <c r="AN3650" i="13"/>
  <c r="AK3650" i="13"/>
  <c r="AA3650" i="13"/>
  <c r="AJ3650" i="13"/>
  <c r="AM3650" i="13"/>
  <c r="AI3666" i="13"/>
  <c r="AL3666" i="13"/>
  <c r="AN3666" i="13"/>
  <c r="AJ3666" i="13"/>
  <c r="AK3666" i="13"/>
  <c r="AA3666" i="13"/>
  <c r="AM3666" i="13"/>
  <c r="AI3682" i="13"/>
  <c r="AL3682" i="13"/>
  <c r="AN3682" i="13"/>
  <c r="AJ3682" i="13"/>
  <c r="AK3682" i="13"/>
  <c r="AA3682" i="13"/>
  <c r="AM3682" i="13"/>
  <c r="AI3698" i="13"/>
  <c r="AL3698" i="13"/>
  <c r="AN3698" i="13"/>
  <c r="AJ3698" i="13"/>
  <c r="AK3698" i="13"/>
  <c r="AA3698" i="13"/>
  <c r="AM3698" i="13"/>
  <c r="AI3714" i="13"/>
  <c r="AL3714" i="13"/>
  <c r="AN3714" i="13"/>
  <c r="AJ3714" i="13"/>
  <c r="AK3714" i="13"/>
  <c r="AA3714" i="13"/>
  <c r="AM3714" i="13"/>
  <c r="AI3730" i="13"/>
  <c r="AL3730" i="13"/>
  <c r="AN3730" i="13"/>
  <c r="AJ3730" i="13"/>
  <c r="AK3730" i="13"/>
  <c r="AA3730" i="13"/>
  <c r="AM3730" i="13"/>
  <c r="AI3746" i="13"/>
  <c r="AL3746" i="13"/>
  <c r="AN3746" i="13"/>
  <c r="AJ3746" i="13"/>
  <c r="AK3746" i="13"/>
  <c r="AA3746" i="13"/>
  <c r="AM3746" i="13"/>
  <c r="AI3762" i="13"/>
  <c r="AL3762" i="13"/>
  <c r="AN3762" i="13"/>
  <c r="AJ3762" i="13"/>
  <c r="AK3762" i="13"/>
  <c r="AA3762" i="13"/>
  <c r="AM3762" i="13"/>
  <c r="AI3778" i="13"/>
  <c r="AL3778" i="13"/>
  <c r="AN3778" i="13"/>
  <c r="AJ3778" i="13"/>
  <c r="AK3778" i="13"/>
  <c r="AA3778" i="13"/>
  <c r="AM3778" i="13"/>
  <c r="AJ3794" i="13"/>
  <c r="AI3794" i="13"/>
  <c r="AL3794" i="13"/>
  <c r="AN3794" i="13"/>
  <c r="AK3794" i="13"/>
  <c r="AA3794" i="13"/>
  <c r="AM3794" i="13"/>
  <c r="AJ3810" i="13"/>
  <c r="AI3810" i="13"/>
  <c r="AL3810" i="13"/>
  <c r="AN3810" i="13"/>
  <c r="AK3810" i="13"/>
  <c r="AA3810" i="13"/>
  <c r="AM3810" i="13"/>
  <c r="AJ3826" i="13"/>
  <c r="AI3826" i="13"/>
  <c r="AL3826" i="13"/>
  <c r="AN3826" i="13"/>
  <c r="AK3826" i="13"/>
  <c r="AA3826" i="13"/>
  <c r="AM3826" i="13"/>
  <c r="AJ3842" i="13"/>
  <c r="AI3842" i="13"/>
  <c r="AL3842" i="13"/>
  <c r="AN3842" i="13"/>
  <c r="AK3842" i="13"/>
  <c r="AA3842" i="13"/>
  <c r="AM3842" i="13"/>
  <c r="AJ3858" i="13"/>
  <c r="AI3858" i="13"/>
  <c r="AL3858" i="13"/>
  <c r="AN3858" i="13"/>
  <c r="AK3858" i="13"/>
  <c r="AA3858" i="13"/>
  <c r="AM3858" i="13"/>
  <c r="AJ3874" i="13"/>
  <c r="AI3874" i="13"/>
  <c r="AL3874" i="13"/>
  <c r="AN3874" i="13"/>
  <c r="AK3874" i="13"/>
  <c r="AA3874" i="13"/>
  <c r="AM3874" i="13"/>
  <c r="AJ3890" i="13"/>
  <c r="AI3890" i="13"/>
  <c r="AL3890" i="13"/>
  <c r="AN3890" i="13"/>
  <c r="AK3890" i="13"/>
  <c r="AA3890" i="13"/>
  <c r="AM3890" i="13"/>
  <c r="AJ3906" i="13"/>
  <c r="AI3906" i="13"/>
  <c r="AL3906" i="13"/>
  <c r="AN3906" i="13"/>
  <c r="AK3906" i="13"/>
  <c r="AA3906" i="13"/>
  <c r="AM3906" i="13"/>
  <c r="AJ3922" i="13"/>
  <c r="AI3922" i="13"/>
  <c r="AL3922" i="13"/>
  <c r="AN3922" i="13"/>
  <c r="AK3922" i="13"/>
  <c r="AA3922" i="13"/>
  <c r="AM3922" i="13"/>
  <c r="AJ3938" i="13"/>
  <c r="AI3938" i="13"/>
  <c r="AL3938" i="13"/>
  <c r="AN3938" i="13"/>
  <c r="AK3938" i="13"/>
  <c r="AA3938" i="13"/>
  <c r="AM3938" i="13"/>
  <c r="AJ3954" i="13"/>
  <c r="AI3954" i="13"/>
  <c r="AL3954" i="13"/>
  <c r="AN3954" i="13"/>
  <c r="AK3954" i="13"/>
  <c r="AA3954" i="13"/>
  <c r="AM3954" i="13"/>
  <c r="AJ3970" i="13"/>
  <c r="AI3970" i="13"/>
  <c r="AL3970" i="13"/>
  <c r="AN3970" i="13"/>
  <c r="AK3970" i="13"/>
  <c r="AA3970" i="13"/>
  <c r="AM3970" i="13"/>
  <c r="AJ3986" i="13"/>
  <c r="AI3986" i="13"/>
  <c r="AL3986" i="13"/>
  <c r="AN3986" i="13"/>
  <c r="AK3986" i="13"/>
  <c r="AA3986" i="13"/>
  <c r="AM3986" i="13"/>
  <c r="AC4002" i="13"/>
  <c r="AI4002" i="13"/>
  <c r="AL4002" i="13"/>
  <c r="AN4002" i="13"/>
  <c r="AK4002" i="13"/>
  <c r="AA4002" i="13"/>
  <c r="AJ4002" i="13"/>
  <c r="AM4002" i="13"/>
  <c r="AJ4018" i="13"/>
  <c r="AI4018" i="13"/>
  <c r="AL4018" i="13"/>
  <c r="AN4018" i="13"/>
  <c r="AK4018" i="13"/>
  <c r="AA4018" i="13"/>
  <c r="AM4018" i="13"/>
  <c r="AJ4034" i="13"/>
  <c r="AI4034" i="13"/>
  <c r="AL4034" i="13"/>
  <c r="AN4034" i="13"/>
  <c r="AK4034" i="13"/>
  <c r="AA4034" i="13"/>
  <c r="AM4034" i="13"/>
  <c r="AJ4050" i="13"/>
  <c r="AI4050" i="13"/>
  <c r="AL4050" i="13"/>
  <c r="AN4050" i="13"/>
  <c r="AK4050" i="13"/>
  <c r="AA4050" i="13"/>
  <c r="AM4050" i="13"/>
  <c r="AJ4066" i="13"/>
  <c r="AI4066" i="13"/>
  <c r="AL4066" i="13"/>
  <c r="AN4066" i="13"/>
  <c r="AK4066" i="13"/>
  <c r="AA4066" i="13"/>
  <c r="AM4066" i="13"/>
  <c r="AI4082" i="13"/>
  <c r="AL4082" i="13"/>
  <c r="AN4082" i="13"/>
  <c r="AJ4082" i="13"/>
  <c r="AK4082" i="13"/>
  <c r="AA4082" i="13"/>
  <c r="AM4082" i="13"/>
  <c r="AI4098" i="13"/>
  <c r="AL4098" i="13"/>
  <c r="AN4098" i="13"/>
  <c r="AJ4098" i="13"/>
  <c r="AK4098" i="13"/>
  <c r="AA4098" i="13"/>
  <c r="AM4098" i="13"/>
  <c r="AI4114" i="13"/>
  <c r="AL4114" i="13"/>
  <c r="AN4114" i="13"/>
  <c r="AJ4114" i="13"/>
  <c r="AK4114" i="13"/>
  <c r="AA4114" i="13"/>
  <c r="AM4114" i="13"/>
  <c r="AI4130" i="13"/>
  <c r="AL4130" i="13"/>
  <c r="AN4130" i="13"/>
  <c r="AJ4130" i="13"/>
  <c r="AK4130" i="13"/>
  <c r="AA4130" i="13"/>
  <c r="AM4130" i="13"/>
  <c r="AI4146" i="13"/>
  <c r="AL4146" i="13"/>
  <c r="AN4146" i="13"/>
  <c r="AJ4146" i="13"/>
  <c r="AK4146" i="13"/>
  <c r="AA4146" i="13"/>
  <c r="AM4146" i="13"/>
  <c r="AI4162" i="13"/>
  <c r="AL4162" i="13"/>
  <c r="AN4162" i="13"/>
  <c r="AJ4162" i="13"/>
  <c r="AK4162" i="13"/>
  <c r="AA4162" i="13"/>
  <c r="AM4162" i="13"/>
  <c r="AA3174" i="13"/>
  <c r="AI3174" i="13"/>
  <c r="AL3174" i="13"/>
  <c r="AN3174" i="13"/>
  <c r="AK3174" i="13"/>
  <c r="AM3174" i="13"/>
  <c r="AJ3174" i="13"/>
  <c r="AA3190" i="13"/>
  <c r="AI3190" i="13"/>
  <c r="AL3190" i="13"/>
  <c r="AN3190" i="13"/>
  <c r="AK3190" i="13"/>
  <c r="AM3190" i="13"/>
  <c r="AJ3190" i="13"/>
  <c r="AA3206" i="13"/>
  <c r="AI3206" i="13"/>
  <c r="AL3206" i="13"/>
  <c r="AN3206" i="13"/>
  <c r="AK3206" i="13"/>
  <c r="AJ3206" i="13"/>
  <c r="AM3206" i="13"/>
  <c r="AA3222" i="13"/>
  <c r="AI3222" i="13"/>
  <c r="AL3222" i="13"/>
  <c r="AN3222" i="13"/>
  <c r="AK3222" i="13"/>
  <c r="AJ3222" i="13"/>
  <c r="AM3222" i="13"/>
  <c r="AA3238" i="13"/>
  <c r="AI3238" i="13"/>
  <c r="AL3238" i="13"/>
  <c r="AN3238" i="13"/>
  <c r="AJ3238" i="13"/>
  <c r="AK3238" i="13"/>
  <c r="AM3238" i="13"/>
  <c r="AA3254" i="13"/>
  <c r="AI3254" i="13"/>
  <c r="AL3254" i="13"/>
  <c r="AN3254" i="13"/>
  <c r="AJ3254" i="13"/>
  <c r="AK3254" i="13"/>
  <c r="AM3254" i="13"/>
  <c r="AA3270" i="13"/>
  <c r="AI3270" i="13"/>
  <c r="AL3270" i="13"/>
  <c r="AN3270" i="13"/>
  <c r="AJ3270" i="13"/>
  <c r="AK3270" i="13"/>
  <c r="AM3270" i="13"/>
  <c r="AA3286" i="13"/>
  <c r="AI3286" i="13"/>
  <c r="AL3286" i="13"/>
  <c r="AN3286" i="13"/>
  <c r="AJ3286" i="13"/>
  <c r="AK3286" i="13"/>
  <c r="AM3286" i="13"/>
  <c r="AA3302" i="13"/>
  <c r="AI3302" i="13"/>
  <c r="AL3302" i="13"/>
  <c r="AN3302" i="13"/>
  <c r="AJ3302" i="13"/>
  <c r="AK3302" i="13"/>
  <c r="AM3302" i="13"/>
  <c r="AA3318" i="13"/>
  <c r="AI3318" i="13"/>
  <c r="AL3318" i="13"/>
  <c r="AN3318" i="13"/>
  <c r="AJ3318" i="13"/>
  <c r="AK3318" i="13"/>
  <c r="AM3318" i="13"/>
  <c r="AA3334" i="13"/>
  <c r="AI3334" i="13"/>
  <c r="AL3334" i="13"/>
  <c r="AN3334" i="13"/>
  <c r="AJ3334" i="13"/>
  <c r="AK3334" i="13"/>
  <c r="AM3334" i="13"/>
  <c r="AA3350" i="13"/>
  <c r="AI3350" i="13"/>
  <c r="AL3350" i="13"/>
  <c r="AN3350" i="13"/>
  <c r="AJ3350" i="13"/>
  <c r="AK3350" i="13"/>
  <c r="AM3350" i="13"/>
  <c r="AA3366" i="13"/>
  <c r="AI3366" i="13"/>
  <c r="AL3366" i="13"/>
  <c r="AN3366" i="13"/>
  <c r="AJ3366" i="13"/>
  <c r="AK3366" i="13"/>
  <c r="AM3366" i="13"/>
  <c r="AA3382" i="13"/>
  <c r="AI3382" i="13"/>
  <c r="AL3382" i="13"/>
  <c r="AN3382" i="13"/>
  <c r="AJ3382" i="13"/>
  <c r="AK3382" i="13"/>
  <c r="AM3382" i="13"/>
  <c r="AA3398" i="13"/>
  <c r="AI3398" i="13"/>
  <c r="AL3398" i="13"/>
  <c r="AN3398" i="13"/>
  <c r="AJ3398" i="13"/>
  <c r="AK3398" i="13"/>
  <c r="AM3398" i="13"/>
  <c r="AI3414" i="13"/>
  <c r="AL3414" i="13"/>
  <c r="AN3414" i="13"/>
  <c r="AJ3414" i="13"/>
  <c r="AK3414" i="13"/>
  <c r="AA3414" i="13"/>
  <c r="AM3414" i="13"/>
  <c r="AI3430" i="13"/>
  <c r="AL3430" i="13"/>
  <c r="AN3430" i="13"/>
  <c r="AJ3430" i="13"/>
  <c r="AK3430" i="13"/>
  <c r="AA3430" i="13"/>
  <c r="AM3430" i="13"/>
  <c r="AJ3446" i="13"/>
  <c r="AI3446" i="13"/>
  <c r="AL3446" i="13"/>
  <c r="AN3446" i="13"/>
  <c r="AK3446" i="13"/>
  <c r="AA3446" i="13"/>
  <c r="AM3446" i="13"/>
  <c r="AJ3462" i="13"/>
  <c r="AI3462" i="13"/>
  <c r="AL3462" i="13"/>
  <c r="AN3462" i="13"/>
  <c r="AK3462" i="13"/>
  <c r="AA3462" i="13"/>
  <c r="AM3462" i="13"/>
  <c r="AJ3478" i="13"/>
  <c r="AI3478" i="13"/>
  <c r="AL3478" i="13"/>
  <c r="AN3478" i="13"/>
  <c r="AK3478" i="13"/>
  <c r="AA3478" i="13"/>
  <c r="AM3478" i="13"/>
  <c r="AJ3494" i="13"/>
  <c r="AI3494" i="13"/>
  <c r="AL3494" i="13"/>
  <c r="AN3494" i="13"/>
  <c r="AK3494" i="13"/>
  <c r="AA3494" i="13"/>
  <c r="AM3494" i="13"/>
  <c r="AJ3510" i="13"/>
  <c r="AI3510" i="13"/>
  <c r="AL3510" i="13"/>
  <c r="AN3510" i="13"/>
  <c r="AK3510" i="13"/>
  <c r="AA3510" i="13"/>
  <c r="AM3510" i="13"/>
  <c r="AJ3526" i="13"/>
  <c r="AI3526" i="13"/>
  <c r="AL3526" i="13"/>
  <c r="AN3526" i="13"/>
  <c r="AK3526" i="13"/>
  <c r="AA3526" i="13"/>
  <c r="AM3526" i="13"/>
  <c r="AJ3542" i="13"/>
  <c r="AI3542" i="13"/>
  <c r="AL3542" i="13"/>
  <c r="AN3542" i="13"/>
  <c r="AK3542" i="13"/>
  <c r="AA3542" i="13"/>
  <c r="AM3542" i="13"/>
  <c r="AJ3558" i="13"/>
  <c r="AI3558" i="13"/>
  <c r="AL3558" i="13"/>
  <c r="AN3558" i="13"/>
  <c r="AK3558" i="13"/>
  <c r="AA3558" i="13"/>
  <c r="AM3558" i="13"/>
  <c r="AJ3574" i="13"/>
  <c r="AI3574" i="13"/>
  <c r="AL3574" i="13"/>
  <c r="AN3574" i="13"/>
  <c r="AK3574" i="13"/>
  <c r="AA3574" i="13"/>
  <c r="AM3574" i="13"/>
  <c r="AJ3590" i="13"/>
  <c r="AI3590" i="13"/>
  <c r="AL3590" i="13"/>
  <c r="AN3590" i="13"/>
  <c r="AK3590" i="13"/>
  <c r="AA3590" i="13"/>
  <c r="AM3590" i="13"/>
  <c r="AJ3606" i="13"/>
  <c r="AI3606" i="13"/>
  <c r="AL3606" i="13"/>
  <c r="AN3606" i="13"/>
  <c r="AK3606" i="13"/>
  <c r="AA3606" i="13"/>
  <c r="AM3606" i="13"/>
  <c r="AJ3622" i="13"/>
  <c r="AI3622" i="13"/>
  <c r="AL3622" i="13"/>
  <c r="AN3622" i="13"/>
  <c r="AK3622" i="13"/>
  <c r="AA3622" i="13"/>
  <c r="AM3622" i="13"/>
  <c r="AI3638" i="13"/>
  <c r="AL3638" i="13"/>
  <c r="AN3638" i="13"/>
  <c r="AJ3638" i="13"/>
  <c r="AK3638" i="13"/>
  <c r="AA3638" i="13"/>
  <c r="AM3638" i="13"/>
  <c r="AI3654" i="13"/>
  <c r="AL3654" i="13"/>
  <c r="AN3654" i="13"/>
  <c r="AK3654" i="13"/>
  <c r="AA3654" i="13"/>
  <c r="AM3654" i="13"/>
  <c r="AJ3654" i="13"/>
  <c r="AI3670" i="13"/>
  <c r="AL3670" i="13"/>
  <c r="AN3670" i="13"/>
  <c r="AJ3670" i="13"/>
  <c r="AK3670" i="13"/>
  <c r="AA3670" i="13"/>
  <c r="AM3670" i="13"/>
  <c r="AI3686" i="13"/>
  <c r="AL3686" i="13"/>
  <c r="AN3686" i="13"/>
  <c r="AJ3686" i="13"/>
  <c r="AK3686" i="13"/>
  <c r="AA3686" i="13"/>
  <c r="AM3686" i="13"/>
  <c r="AI3702" i="13"/>
  <c r="AL3702" i="13"/>
  <c r="AN3702" i="13"/>
  <c r="AJ3702" i="13"/>
  <c r="AK3702" i="13"/>
  <c r="AA3702" i="13"/>
  <c r="AM3702" i="13"/>
  <c r="AI3718" i="13"/>
  <c r="AL3718" i="13"/>
  <c r="AN3718" i="13"/>
  <c r="AJ3718" i="13"/>
  <c r="AK3718" i="13"/>
  <c r="AA3718" i="13"/>
  <c r="AM3718" i="13"/>
  <c r="AI3734" i="13"/>
  <c r="AL3734" i="13"/>
  <c r="AN3734" i="13"/>
  <c r="AJ3734" i="13"/>
  <c r="AK3734" i="13"/>
  <c r="AA3734" i="13"/>
  <c r="AM3734" i="13"/>
  <c r="AI3750" i="13"/>
  <c r="AL3750" i="13"/>
  <c r="AN3750" i="13"/>
  <c r="AJ3750" i="13"/>
  <c r="AK3750" i="13"/>
  <c r="AA3750" i="13"/>
  <c r="AM3750" i="13"/>
  <c r="AI3766" i="13"/>
  <c r="AL3766" i="13"/>
  <c r="AN3766" i="13"/>
  <c r="AJ3766" i="13"/>
  <c r="AK3766" i="13"/>
  <c r="AA3766" i="13"/>
  <c r="AM3766" i="13"/>
  <c r="AI3782" i="13"/>
  <c r="AL3782" i="13"/>
  <c r="AN3782" i="13"/>
  <c r="AJ3782" i="13"/>
  <c r="AK3782" i="13"/>
  <c r="AA3782" i="13"/>
  <c r="AM3782" i="13"/>
  <c r="AJ3798" i="13"/>
  <c r="AI3798" i="13"/>
  <c r="AL3798" i="13"/>
  <c r="AN3798" i="13"/>
  <c r="AK3798" i="13"/>
  <c r="AA3798" i="13"/>
  <c r="AM3798" i="13"/>
  <c r="AJ3814" i="13"/>
  <c r="AI3814" i="13"/>
  <c r="AL3814" i="13"/>
  <c r="AN3814" i="13"/>
  <c r="AK3814" i="13"/>
  <c r="AA3814" i="13"/>
  <c r="AM3814" i="13"/>
  <c r="AJ3830" i="13"/>
  <c r="AI3830" i="13"/>
  <c r="AL3830" i="13"/>
  <c r="AN3830" i="13"/>
  <c r="AK3830" i="13"/>
  <c r="AA3830" i="13"/>
  <c r="AM3830" i="13"/>
  <c r="AJ3846" i="13"/>
  <c r="AI3846" i="13"/>
  <c r="AL3846" i="13"/>
  <c r="AN3846" i="13"/>
  <c r="AK3846" i="13"/>
  <c r="AA3846" i="13"/>
  <c r="AM3846" i="13"/>
  <c r="AJ3862" i="13"/>
  <c r="AI3862" i="13"/>
  <c r="AL3862" i="13"/>
  <c r="AN3862" i="13"/>
  <c r="AK3862" i="13"/>
  <c r="AA3862" i="13"/>
  <c r="AM3862" i="13"/>
  <c r="AJ3878" i="13"/>
  <c r="AI3878" i="13"/>
  <c r="AL3878" i="13"/>
  <c r="AN3878" i="13"/>
  <c r="AK3878" i="13"/>
  <c r="AA3878" i="13"/>
  <c r="AM3878" i="13"/>
  <c r="AJ3894" i="13"/>
  <c r="AI3894" i="13"/>
  <c r="AL3894" i="13"/>
  <c r="AN3894" i="13"/>
  <c r="AK3894" i="13"/>
  <c r="AA3894" i="13"/>
  <c r="AM3894" i="13"/>
  <c r="AJ3910" i="13"/>
  <c r="AI3910" i="13"/>
  <c r="AL3910" i="13"/>
  <c r="AN3910" i="13"/>
  <c r="AK3910" i="13"/>
  <c r="AA3910" i="13"/>
  <c r="AM3910" i="13"/>
  <c r="AJ3926" i="13"/>
  <c r="AI3926" i="13"/>
  <c r="AL3926" i="13"/>
  <c r="AN3926" i="13"/>
  <c r="AK3926" i="13"/>
  <c r="AA3926" i="13"/>
  <c r="AM3926" i="13"/>
  <c r="AJ3942" i="13"/>
  <c r="AI3942" i="13"/>
  <c r="AL3942" i="13"/>
  <c r="AN3942" i="13"/>
  <c r="AK3942" i="13"/>
  <c r="AA3942" i="13"/>
  <c r="AM3942" i="13"/>
  <c r="AJ3958" i="13"/>
  <c r="AI3958" i="13"/>
  <c r="AL3958" i="13"/>
  <c r="AN3958" i="13"/>
  <c r="AK3958" i="13"/>
  <c r="AA3958" i="13"/>
  <c r="AM3958" i="13"/>
  <c r="AJ3974" i="13"/>
  <c r="AI3974" i="13"/>
  <c r="AL3974" i="13"/>
  <c r="AN3974" i="13"/>
  <c r="AK3974" i="13"/>
  <c r="AA3974" i="13"/>
  <c r="AM3974" i="13"/>
  <c r="AJ3990" i="13"/>
  <c r="AI3990" i="13"/>
  <c r="AL3990" i="13"/>
  <c r="AN3990" i="13"/>
  <c r="AK3990" i="13"/>
  <c r="AA3990" i="13"/>
  <c r="AM3990" i="13"/>
  <c r="AI4006" i="13"/>
  <c r="AL4006" i="13"/>
  <c r="AN4006" i="13"/>
  <c r="AK4006" i="13"/>
  <c r="AJ4006" i="13"/>
  <c r="AA4006" i="13"/>
  <c r="AM4006" i="13"/>
  <c r="AJ4022" i="13"/>
  <c r="AI4022" i="13"/>
  <c r="AL4022" i="13"/>
  <c r="AN4022" i="13"/>
  <c r="AK4022" i="13"/>
  <c r="AA4022" i="13"/>
  <c r="AM4022" i="13"/>
  <c r="AJ4038" i="13"/>
  <c r="AI4038" i="13"/>
  <c r="AL4038" i="13"/>
  <c r="AN4038" i="13"/>
  <c r="AK4038" i="13"/>
  <c r="AA4038" i="13"/>
  <c r="AM4038" i="13"/>
  <c r="AJ4054" i="13"/>
  <c r="AI4054" i="13"/>
  <c r="AL4054" i="13"/>
  <c r="AN4054" i="13"/>
  <c r="AK4054" i="13"/>
  <c r="AA4054" i="13"/>
  <c r="AM4054" i="13"/>
  <c r="AC4070" i="13"/>
  <c r="AI4070" i="13"/>
  <c r="AL4070" i="13"/>
  <c r="AN4070" i="13"/>
  <c r="AK4070" i="13"/>
  <c r="AA4070" i="13"/>
  <c r="AJ4070" i="13"/>
  <c r="AM4070" i="13"/>
  <c r="AI4086" i="13"/>
  <c r="AL4086" i="13"/>
  <c r="AN4086" i="13"/>
  <c r="AJ4086" i="13"/>
  <c r="AK4086" i="13"/>
  <c r="AA4086" i="13"/>
  <c r="AM4086" i="13"/>
  <c r="AI4102" i="13"/>
  <c r="AL4102" i="13"/>
  <c r="AN4102" i="13"/>
  <c r="AJ4102" i="13"/>
  <c r="AK4102" i="13"/>
  <c r="AA4102" i="13"/>
  <c r="AM4102" i="13"/>
  <c r="AI4118" i="13"/>
  <c r="AL4118" i="13"/>
  <c r="AN4118" i="13"/>
  <c r="AJ4118" i="13"/>
  <c r="AK4118" i="13"/>
  <c r="AA4118" i="13"/>
  <c r="AM4118" i="13"/>
  <c r="AI4134" i="13"/>
  <c r="AL4134" i="13"/>
  <c r="AN4134" i="13"/>
  <c r="AJ4134" i="13"/>
  <c r="AK4134" i="13"/>
  <c r="AA4134" i="13"/>
  <c r="AM4134" i="13"/>
  <c r="AI4150" i="13"/>
  <c r="AL4150" i="13"/>
  <c r="AN4150" i="13"/>
  <c r="AJ4150" i="13"/>
  <c r="AK4150" i="13"/>
  <c r="AA4150" i="13"/>
  <c r="AM4150" i="13"/>
  <c r="AI4166" i="13"/>
  <c r="AL4166" i="13"/>
  <c r="AN4166" i="13"/>
  <c r="AJ4166" i="13"/>
  <c r="AK4166" i="13"/>
  <c r="AA4166" i="13"/>
  <c r="AM4166" i="13"/>
  <c r="AI3690" i="13"/>
  <c r="AL3690" i="13"/>
  <c r="AN3690" i="13"/>
  <c r="AJ3690" i="13"/>
  <c r="AK3690" i="13"/>
  <c r="AA3690" i="13"/>
  <c r="AM3690" i="13"/>
  <c r="AI3722" i="13"/>
  <c r="AL3722" i="13"/>
  <c r="AN3722" i="13"/>
  <c r="AJ3722" i="13"/>
  <c r="AK3722" i="13"/>
  <c r="AA3722" i="13"/>
  <c r="AM3722" i="13"/>
  <c r="AI3754" i="13"/>
  <c r="AL3754" i="13"/>
  <c r="AN3754" i="13"/>
  <c r="AJ3754" i="13"/>
  <c r="AK3754" i="13"/>
  <c r="AA3754" i="13"/>
  <c r="AM3754" i="13"/>
  <c r="AI3786" i="13"/>
  <c r="AL3786" i="13"/>
  <c r="AN3786" i="13"/>
  <c r="AJ3786" i="13"/>
  <c r="AK3786" i="13"/>
  <c r="AA3786" i="13"/>
  <c r="AM3786" i="13"/>
  <c r="AJ3818" i="13"/>
  <c r="AI3818" i="13"/>
  <c r="AL3818" i="13"/>
  <c r="AN3818" i="13"/>
  <c r="AK3818" i="13"/>
  <c r="AA3818" i="13"/>
  <c r="AM3818" i="13"/>
  <c r="AJ3850" i="13"/>
  <c r="AI3850" i="13"/>
  <c r="AL3850" i="13"/>
  <c r="AN3850" i="13"/>
  <c r="AK3850" i="13"/>
  <c r="AA3850" i="13"/>
  <c r="AM3850" i="13"/>
  <c r="AJ3882" i="13"/>
  <c r="AI3882" i="13"/>
  <c r="AL3882" i="13"/>
  <c r="AN3882" i="13"/>
  <c r="AK3882" i="13"/>
  <c r="AA3882" i="13"/>
  <c r="AM3882" i="13"/>
  <c r="AJ3914" i="13"/>
  <c r="AI3914" i="13"/>
  <c r="AL3914" i="13"/>
  <c r="AN3914" i="13"/>
  <c r="AK3914" i="13"/>
  <c r="AA3914" i="13"/>
  <c r="AM3914" i="13"/>
  <c r="AJ3946" i="13"/>
  <c r="AI3946" i="13"/>
  <c r="AL3946" i="13"/>
  <c r="AN3946" i="13"/>
  <c r="AK3946" i="13"/>
  <c r="AA3946" i="13"/>
  <c r="AM3946" i="13"/>
  <c r="AJ3978" i="13"/>
  <c r="AI3978" i="13"/>
  <c r="AL3978" i="13"/>
  <c r="AN3978" i="13"/>
  <c r="AK3978" i="13"/>
  <c r="AA3978" i="13"/>
  <c r="AM3978" i="13"/>
  <c r="AJ4010" i="13"/>
  <c r="AI4010" i="13"/>
  <c r="AL4010" i="13"/>
  <c r="AN4010" i="13"/>
  <c r="AK4010" i="13"/>
  <c r="AA4010" i="13"/>
  <c r="AM4010" i="13"/>
  <c r="AJ4042" i="13"/>
  <c r="AI4042" i="13"/>
  <c r="AL4042" i="13"/>
  <c r="AN4042" i="13"/>
  <c r="AK4042" i="13"/>
  <c r="AA4042" i="13"/>
  <c r="AM4042" i="13"/>
  <c r="AC4074" i="13"/>
  <c r="AI4074" i="13"/>
  <c r="AL4074" i="13"/>
  <c r="AN4074" i="13"/>
  <c r="AJ4074" i="13"/>
  <c r="AK4074" i="13"/>
  <c r="AA4074" i="13"/>
  <c r="AM4074" i="13"/>
  <c r="AI4106" i="13"/>
  <c r="AL4106" i="13"/>
  <c r="AN4106" i="13"/>
  <c r="AJ4106" i="13"/>
  <c r="AK4106" i="13"/>
  <c r="AA4106" i="13"/>
  <c r="AM4106" i="13"/>
  <c r="AI4138" i="13"/>
  <c r="AL4138" i="13"/>
  <c r="AN4138" i="13"/>
  <c r="AJ4138" i="13"/>
  <c r="AK4138" i="13"/>
  <c r="AA4138" i="13"/>
  <c r="AM4138" i="13"/>
  <c r="AA3182" i="13"/>
  <c r="AI3182" i="13"/>
  <c r="AL3182" i="13"/>
  <c r="AN3182" i="13"/>
  <c r="AK3182" i="13"/>
  <c r="AJ3182" i="13"/>
  <c r="AM3182" i="13"/>
  <c r="AA3214" i="13"/>
  <c r="AI3214" i="13"/>
  <c r="AL3214" i="13"/>
  <c r="AN3214" i="13"/>
  <c r="AK3214" i="13"/>
  <c r="AJ3214" i="13"/>
  <c r="AM3214" i="13"/>
  <c r="AA3246" i="13"/>
  <c r="AI3246" i="13"/>
  <c r="AL3246" i="13"/>
  <c r="AN3246" i="13"/>
  <c r="AJ3246" i="13"/>
  <c r="AK3246" i="13"/>
  <c r="AM3246" i="13"/>
  <c r="AA3278" i="13"/>
  <c r="AI3278" i="13"/>
  <c r="AL3278" i="13"/>
  <c r="AN3278" i="13"/>
  <c r="AJ3278" i="13"/>
  <c r="AK3278" i="13"/>
  <c r="AM3278" i="13"/>
  <c r="AA3310" i="13"/>
  <c r="AI3310" i="13"/>
  <c r="AL3310" i="13"/>
  <c r="AN3310" i="13"/>
  <c r="AJ3310" i="13"/>
  <c r="AK3310" i="13"/>
  <c r="AM3310" i="13"/>
  <c r="AA3342" i="13"/>
  <c r="AI3342" i="13"/>
  <c r="AL3342" i="13"/>
  <c r="AN3342" i="13"/>
  <c r="AJ3342" i="13"/>
  <c r="AK3342" i="13"/>
  <c r="AM3342" i="13"/>
  <c r="AA3374" i="13"/>
  <c r="AI3374" i="13"/>
  <c r="AL3374" i="13"/>
  <c r="AN3374" i="13"/>
  <c r="AJ3374" i="13"/>
  <c r="AK3374" i="13"/>
  <c r="AM3374" i="13"/>
  <c r="AA3406" i="13"/>
  <c r="AI3406" i="13"/>
  <c r="AL3406" i="13"/>
  <c r="AN3406" i="13"/>
  <c r="AJ3406" i="13"/>
  <c r="AK3406" i="13"/>
  <c r="AM3406" i="13"/>
  <c r="AI3438" i="13"/>
  <c r="AL3438" i="13"/>
  <c r="AN3438" i="13"/>
  <c r="AJ3438" i="13"/>
  <c r="AK3438" i="13"/>
  <c r="AA3438" i="13"/>
  <c r="AM3438" i="13"/>
  <c r="AJ3470" i="13"/>
  <c r="AI3470" i="13"/>
  <c r="AL3470" i="13"/>
  <c r="AN3470" i="13"/>
  <c r="AK3470" i="13"/>
  <c r="AA3470" i="13"/>
  <c r="AM3470" i="13"/>
  <c r="AJ3502" i="13"/>
  <c r="AI3502" i="13"/>
  <c r="AL3502" i="13"/>
  <c r="AN3502" i="13"/>
  <c r="AK3502" i="13"/>
  <c r="AA3502" i="13"/>
  <c r="AM3502" i="13"/>
  <c r="AJ3534" i="13"/>
  <c r="AI3534" i="13"/>
  <c r="AL3534" i="13"/>
  <c r="AN3534" i="13"/>
  <c r="AK3534" i="13"/>
  <c r="AA3534" i="13"/>
  <c r="AM3534" i="13"/>
  <c r="AJ3566" i="13"/>
  <c r="AI3566" i="13"/>
  <c r="AL3566" i="13"/>
  <c r="AN3566" i="13"/>
  <c r="AK3566" i="13"/>
  <c r="AA3566" i="13"/>
  <c r="AM3566" i="13"/>
  <c r="AJ3598" i="13"/>
  <c r="AI3598" i="13"/>
  <c r="AL3598" i="13"/>
  <c r="AN3598" i="13"/>
  <c r="AK3598" i="13"/>
  <c r="AA3598" i="13"/>
  <c r="AM3598" i="13"/>
  <c r="AJ3630" i="13"/>
  <c r="AI3630" i="13"/>
  <c r="AL3630" i="13"/>
  <c r="AN3630" i="13"/>
  <c r="AK3630" i="13"/>
  <c r="AA3630" i="13"/>
  <c r="AM3630" i="13"/>
  <c r="AI3662" i="13"/>
  <c r="AL3662" i="13"/>
  <c r="AN3662" i="13"/>
  <c r="AJ3662" i="13"/>
  <c r="AK3662" i="13"/>
  <c r="AA3662" i="13"/>
  <c r="AM3662" i="13"/>
  <c r="AI3694" i="13"/>
  <c r="AL3694" i="13"/>
  <c r="AN3694" i="13"/>
  <c r="AJ3694" i="13"/>
  <c r="AK3694" i="13"/>
  <c r="AA3694" i="13"/>
  <c r="AM3694" i="13"/>
  <c r="AI3726" i="13"/>
  <c r="AL3726" i="13"/>
  <c r="AN3726" i="13"/>
  <c r="AJ3726" i="13"/>
  <c r="AK3726" i="13"/>
  <c r="AA3726" i="13"/>
  <c r="AM3726" i="13"/>
  <c r="AI3758" i="13"/>
  <c r="AL3758" i="13"/>
  <c r="AN3758" i="13"/>
  <c r="AJ3758" i="13"/>
  <c r="AK3758" i="13"/>
  <c r="AA3758" i="13"/>
  <c r="AM3758" i="13"/>
  <c r="AA3790" i="13"/>
  <c r="AC3790" i="13"/>
  <c r="AJ3790" i="13"/>
  <c r="AI3790" i="13"/>
  <c r="AL3790" i="13"/>
  <c r="AN3790" i="13"/>
  <c r="AK3790" i="13"/>
  <c r="AM3790" i="13"/>
  <c r="AJ3822" i="13"/>
  <c r="AI3822" i="13"/>
  <c r="AL3822" i="13"/>
  <c r="AN3822" i="13"/>
  <c r="AK3822" i="13"/>
  <c r="AA3822" i="13"/>
  <c r="AM3822" i="13"/>
  <c r="AJ3854" i="13"/>
  <c r="AI3854" i="13"/>
  <c r="AL3854" i="13"/>
  <c r="AN3854" i="13"/>
  <c r="AK3854" i="13"/>
  <c r="AA3854" i="13"/>
  <c r="AM3854" i="13"/>
  <c r="AJ3886" i="13"/>
  <c r="AI3886" i="13"/>
  <c r="AL3886" i="13"/>
  <c r="AN3886" i="13"/>
  <c r="AK3886" i="13"/>
  <c r="AA3886" i="13"/>
  <c r="AM3886" i="13"/>
  <c r="AJ3918" i="13"/>
  <c r="AI3918" i="13"/>
  <c r="AL3918" i="13"/>
  <c r="AN3918" i="13"/>
  <c r="AK3918" i="13"/>
  <c r="AA3918" i="13"/>
  <c r="AM3918" i="13"/>
  <c r="AJ3950" i="13"/>
  <c r="AI3950" i="13"/>
  <c r="AL3950" i="13"/>
  <c r="AN3950" i="13"/>
  <c r="AK3950" i="13"/>
  <c r="AA3950" i="13"/>
  <c r="AM3950" i="13"/>
  <c r="AJ3982" i="13"/>
  <c r="AI3982" i="13"/>
  <c r="AL3982" i="13"/>
  <c r="AN3982" i="13"/>
  <c r="AK3982" i="13"/>
  <c r="AA3982" i="13"/>
  <c r="AM3982" i="13"/>
  <c r="AJ4014" i="13"/>
  <c r="AI4014" i="13"/>
  <c r="AL4014" i="13"/>
  <c r="AN4014" i="13"/>
  <c r="AK4014" i="13"/>
  <c r="AA4014" i="13"/>
  <c r="AM4014" i="13"/>
  <c r="AJ4046" i="13"/>
  <c r="AI4046" i="13"/>
  <c r="AL4046" i="13"/>
  <c r="AN4046" i="13"/>
  <c r="AK4046" i="13"/>
  <c r="AA4046" i="13"/>
  <c r="AM4046" i="13"/>
  <c r="AI4078" i="13"/>
  <c r="AL4078" i="13"/>
  <c r="AN4078" i="13"/>
  <c r="AJ4078" i="13"/>
  <c r="AK4078" i="13"/>
  <c r="AA4078" i="13"/>
  <c r="AM4078" i="13"/>
  <c r="AI4110" i="13"/>
  <c r="AL4110" i="13"/>
  <c r="AN4110" i="13"/>
  <c r="AJ4110" i="13"/>
  <c r="AK4110" i="13"/>
  <c r="AA4110" i="13"/>
  <c r="AM4110" i="13"/>
  <c r="AI4142" i="13"/>
  <c r="AL4142" i="13"/>
  <c r="AN4142" i="13"/>
  <c r="AJ4142" i="13"/>
  <c r="AK4142" i="13"/>
  <c r="AA4142" i="13"/>
  <c r="AM4142" i="13"/>
  <c r="AI3078" i="13"/>
  <c r="AA3106" i="13"/>
  <c r="AL3046" i="13"/>
  <c r="AA3042" i="13"/>
  <c r="AL3210" i="13"/>
  <c r="AL3122" i="13"/>
  <c r="AL2950" i="13"/>
  <c r="AN3078" i="13"/>
  <c r="AM3078" i="13"/>
  <c r="AJ3210" i="13"/>
  <c r="AI3210" i="13"/>
  <c r="AJ3122" i="13"/>
  <c r="AI3122" i="13"/>
  <c r="AN3106" i="13"/>
  <c r="AN3042" i="13"/>
  <c r="AM3046" i="13"/>
  <c r="AI3046" i="13"/>
  <c r="AJ2950" i="13"/>
  <c r="AI2950" i="13"/>
  <c r="AN3210" i="13"/>
  <c r="AN3122" i="13"/>
  <c r="AJ3106" i="13"/>
  <c r="AI3106" i="13"/>
  <c r="AJ3042" i="13"/>
  <c r="AI3042" i="13"/>
  <c r="AN3046" i="13"/>
  <c r="AN2950" i="13"/>
  <c r="AM3210" i="13"/>
  <c r="AM3122" i="13"/>
  <c r="AK3106" i="13"/>
  <c r="AK3042" i="13"/>
  <c r="AJ3186" i="13"/>
  <c r="AJ3046" i="13"/>
  <c r="AM2950" i="13"/>
  <c r="AA3" i="13"/>
  <c r="AM3" i="13"/>
  <c r="AI3" i="13"/>
  <c r="AL3" i="13"/>
  <c r="AN3" i="13"/>
  <c r="AJ3" i="13"/>
  <c r="AK3" i="13"/>
  <c r="R2612" i="13" l="1"/>
  <c r="R2600" i="13"/>
  <c r="R2580" i="13"/>
  <c r="R2568" i="13"/>
  <c r="R2548" i="13"/>
  <c r="R2536" i="13"/>
  <c r="R2516" i="13"/>
  <c r="R1737" i="13"/>
  <c r="R1673" i="13"/>
  <c r="R1609" i="13"/>
  <c r="R497" i="13"/>
  <c r="R44" i="13"/>
  <c r="R40" i="13"/>
  <c r="R3326" i="13"/>
  <c r="R3270" i="13"/>
  <c r="R3174" i="13"/>
  <c r="R3134" i="13"/>
  <c r="R3062" i="13"/>
  <c r="R3038" i="13"/>
  <c r="R3014" i="13"/>
  <c r="R2974" i="13"/>
  <c r="R2950" i="13"/>
  <c r="R2785" i="13"/>
  <c r="R2753" i="13"/>
  <c r="R2721" i="13"/>
  <c r="R2689" i="13"/>
  <c r="R2657" i="13"/>
  <c r="R2625" i="13"/>
  <c r="R3956" i="13"/>
  <c r="R3948" i="13"/>
  <c r="R3932" i="13"/>
  <c r="R3924" i="13"/>
  <c r="R3916" i="13"/>
  <c r="R3908" i="13"/>
  <c r="R3892" i="13"/>
  <c r="R3884" i="13"/>
  <c r="R3868" i="13"/>
  <c r="R3860" i="13"/>
  <c r="R3852" i="13"/>
  <c r="R3844" i="13"/>
  <c r="R3828" i="13"/>
  <c r="R3820" i="13"/>
  <c r="R3804" i="13"/>
  <c r="R3796" i="13"/>
  <c r="R3788" i="13"/>
  <c r="R3780" i="13"/>
  <c r="R3764" i="13"/>
  <c r="R3756" i="13"/>
  <c r="R3740" i="13"/>
  <c r="R3732" i="13"/>
  <c r="R3724" i="13"/>
  <c r="R3716" i="13"/>
  <c r="R3700" i="13"/>
  <c r="R3692" i="13"/>
  <c r="R3676" i="13"/>
  <c r="R3668" i="13"/>
  <c r="R3660" i="13"/>
  <c r="R3636" i="13"/>
  <c r="R3628" i="13"/>
  <c r="R3596" i="13"/>
  <c r="R3564" i="13"/>
  <c r="R3532" i="13"/>
  <c r="R3508" i="13"/>
  <c r="R3494" i="13"/>
  <c r="R3476" i="13"/>
  <c r="R3454" i="13"/>
  <c r="R3436" i="13"/>
  <c r="R3420" i="13"/>
  <c r="R444" i="13"/>
  <c r="R420" i="13"/>
  <c r="R3" i="13"/>
  <c r="R4160" i="13"/>
  <c r="R4152" i="13"/>
  <c r="R4128" i="13"/>
  <c r="R4120" i="13"/>
  <c r="R4096" i="13"/>
  <c r="R4092" i="13"/>
  <c r="R4080" i="13"/>
  <c r="R4076" i="13"/>
  <c r="R4064" i="13"/>
  <c r="R4060" i="13"/>
  <c r="R4048" i="13"/>
  <c r="R4044" i="13"/>
  <c r="R4032" i="13"/>
  <c r="R4028" i="13"/>
  <c r="R4016" i="13"/>
  <c r="R4012" i="13"/>
  <c r="R4000" i="13"/>
  <c r="R3996" i="13"/>
  <c r="R3984" i="13"/>
  <c r="R3980" i="13"/>
  <c r="R3968" i="13"/>
  <c r="R3960" i="13"/>
  <c r="R3952" i="13"/>
  <c r="R3944" i="13"/>
  <c r="R3936" i="13"/>
  <c r="R3928" i="13"/>
  <c r="R3920" i="13"/>
  <c r="R3912" i="13"/>
  <c r="R3904" i="13"/>
  <c r="R3896" i="13"/>
  <c r="R3888" i="13"/>
  <c r="R3880" i="13"/>
  <c r="R3872" i="13"/>
  <c r="R3864" i="13"/>
  <c r="R3856" i="13"/>
  <c r="R3848" i="13"/>
  <c r="R3840" i="13"/>
  <c r="R3832" i="13"/>
  <c r="R3824" i="13"/>
  <c r="R3816" i="13"/>
  <c r="R3808" i="13"/>
  <c r="R3800" i="13"/>
  <c r="R3792" i="13"/>
  <c r="R3784" i="13"/>
  <c r="R3776" i="13"/>
  <c r="R3768" i="13"/>
  <c r="R3760" i="13"/>
  <c r="R3752" i="13"/>
  <c r="R3744" i="13"/>
  <c r="R3736" i="13"/>
  <c r="R3728" i="13"/>
  <c r="R3720" i="13"/>
  <c r="R3712" i="13"/>
  <c r="R3704" i="13"/>
  <c r="R3696" i="13"/>
  <c r="R3688" i="13"/>
  <c r="R3536" i="13"/>
  <c r="R3528" i="13"/>
  <c r="R3520" i="13"/>
  <c r="R3512" i="13"/>
  <c r="R3504" i="13"/>
  <c r="R3496" i="13"/>
  <c r="R3488" i="13"/>
  <c r="R3480" i="13"/>
  <c r="R3472" i="13"/>
  <c r="R3464" i="13"/>
  <c r="R3456" i="13"/>
  <c r="R3448" i="13"/>
  <c r="R3440" i="13"/>
  <c r="R3432" i="13"/>
  <c r="R3424" i="13"/>
  <c r="R3416" i="13"/>
  <c r="R3408" i="13"/>
  <c r="R3400" i="13"/>
  <c r="R3392" i="13"/>
  <c r="R3384" i="13"/>
  <c r="R3376" i="13"/>
  <c r="R3368" i="13"/>
  <c r="R3360" i="13"/>
  <c r="R676" i="13"/>
  <c r="R45" i="13"/>
  <c r="R1830" i="13"/>
  <c r="R591" i="13"/>
  <c r="R587" i="13"/>
  <c r="R583" i="13"/>
  <c r="R582" i="13"/>
  <c r="R3938" i="13"/>
  <c r="R3874" i="13"/>
  <c r="R3810" i="13"/>
  <c r="R3746" i="13"/>
  <c r="R3682" i="13"/>
  <c r="R3650" i="13"/>
  <c r="R4144" i="13"/>
  <c r="R4136" i="13"/>
  <c r="R4088" i="13"/>
  <c r="R4084" i="13"/>
  <c r="R4056" i="13"/>
  <c r="R4052" i="13"/>
  <c r="R4024" i="13"/>
  <c r="R4020" i="13"/>
  <c r="R3992" i="13"/>
  <c r="R3988" i="13"/>
  <c r="R3680" i="13"/>
  <c r="R3656" i="13"/>
  <c r="R3648" i="13"/>
  <c r="R3624" i="13"/>
  <c r="R3616" i="13"/>
  <c r="R3592" i="13"/>
  <c r="R3584" i="13"/>
  <c r="R3560" i="13"/>
  <c r="R3552" i="13"/>
  <c r="R3954" i="13"/>
  <c r="R3890" i="13"/>
  <c r="R3826" i="13"/>
  <c r="R3762" i="13"/>
  <c r="R3698" i="13"/>
  <c r="R3962" i="13"/>
  <c r="R3946" i="13"/>
  <c r="R3930" i="13"/>
  <c r="R3914" i="13"/>
  <c r="R3898" i="13"/>
  <c r="R3882" i="13"/>
  <c r="R3866" i="13"/>
  <c r="R3850" i="13"/>
  <c r="R3834" i="13"/>
  <c r="R3818" i="13"/>
  <c r="R3802" i="13"/>
  <c r="R3786" i="13"/>
  <c r="R3770" i="13"/>
  <c r="R3754" i="13"/>
  <c r="R3738" i="13"/>
  <c r="R3722" i="13"/>
  <c r="R3706" i="13"/>
  <c r="R3690" i="13"/>
  <c r="R3666" i="13"/>
  <c r="R3658" i="13"/>
  <c r="R3634" i="13"/>
  <c r="R3626" i="13"/>
  <c r="R3602" i="13"/>
  <c r="R3594" i="13"/>
  <c r="R3570" i="13"/>
  <c r="R3562" i="13"/>
  <c r="R3538" i="13"/>
  <c r="R3530" i="13"/>
  <c r="R3522" i="13"/>
  <c r="R3514" i="13"/>
  <c r="R3490" i="13"/>
  <c r="R3474" i="13"/>
  <c r="R3466" i="13"/>
  <c r="R3458" i="13"/>
  <c r="R3450" i="13"/>
  <c r="R3426" i="13"/>
  <c r="R3410" i="13"/>
  <c r="R3402" i="13"/>
  <c r="R3394" i="13"/>
  <c r="R3386" i="13"/>
  <c r="R3362" i="13"/>
  <c r="R3352" i="13"/>
  <c r="R3346" i="13"/>
  <c r="R3338" i="13"/>
  <c r="R3330" i="13"/>
  <c r="R3322" i="13"/>
  <c r="R3314" i="13"/>
  <c r="R3306" i="13"/>
  <c r="R3290" i="13"/>
  <c r="R3282" i="13"/>
  <c r="R3274" i="13"/>
  <c r="R3266" i="13"/>
  <c r="R3258" i="13"/>
  <c r="R3242" i="13"/>
  <c r="R3234" i="13"/>
  <c r="R3906" i="13"/>
  <c r="R3842" i="13"/>
  <c r="R3778" i="13"/>
  <c r="R3714" i="13"/>
  <c r="R3674" i="13"/>
  <c r="R3642" i="13"/>
  <c r="R3610" i="13"/>
  <c r="R3578" i="13"/>
  <c r="R3546" i="13"/>
  <c r="R416" i="13"/>
  <c r="R408" i="13"/>
  <c r="R3226" i="13"/>
  <c r="R3210" i="13"/>
  <c r="R3194" i="13"/>
  <c r="R3186" i="13"/>
  <c r="R3178" i="13"/>
  <c r="R3170" i="13"/>
  <c r="R3162" i="13"/>
  <c r="R3146" i="13"/>
  <c r="R3130" i="13"/>
  <c r="R3122" i="13"/>
  <c r="R3114" i="13"/>
  <c r="R3106" i="13"/>
  <c r="R3098" i="13"/>
  <c r="R3082" i="13"/>
  <c r="R3066" i="13"/>
  <c r="R3058" i="13"/>
  <c r="R3050" i="13"/>
  <c r="R3034" i="13"/>
  <c r="R3018" i="13"/>
  <c r="R3002" i="13"/>
  <c r="R2986" i="13"/>
  <c r="R2970" i="13"/>
  <c r="R2954" i="13"/>
  <c r="R2938" i="13"/>
  <c r="R719" i="13"/>
  <c r="R718" i="13"/>
  <c r="R715" i="13"/>
  <c r="R711" i="13"/>
  <c r="R710" i="13"/>
  <c r="R627" i="13"/>
  <c r="R548" i="13"/>
  <c r="R465" i="13"/>
  <c r="R463" i="13"/>
  <c r="R459" i="13"/>
  <c r="R455" i="13"/>
  <c r="R454" i="13"/>
  <c r="R369" i="13"/>
  <c r="R348" i="13"/>
  <c r="R344" i="13"/>
  <c r="R340" i="13"/>
  <c r="R336" i="13"/>
  <c r="R332" i="13"/>
  <c r="R328" i="13"/>
  <c r="R324" i="13"/>
  <c r="R320" i="13"/>
  <c r="R316" i="13"/>
  <c r="R312" i="13"/>
  <c r="R308" i="13"/>
  <c r="R304" i="13"/>
  <c r="R300" i="13"/>
  <c r="R296" i="13"/>
  <c r="R292" i="13"/>
  <c r="R288" i="13"/>
  <c r="R284" i="13"/>
  <c r="R280" i="13"/>
  <c r="R276" i="13"/>
  <c r="R264" i="13"/>
  <c r="R260" i="13"/>
  <c r="R256" i="13"/>
  <c r="R252" i="13"/>
  <c r="R240" i="13"/>
  <c r="R236" i="13"/>
  <c r="R216" i="13"/>
  <c r="R212" i="13"/>
  <c r="R200" i="13"/>
  <c r="R196" i="13"/>
  <c r="R192" i="13"/>
  <c r="R188" i="13"/>
  <c r="R176" i="13"/>
  <c r="R172" i="13"/>
  <c r="R152" i="13"/>
  <c r="R148" i="13"/>
  <c r="R136" i="13"/>
  <c r="R132" i="13"/>
  <c r="R128" i="13"/>
  <c r="R124" i="13"/>
  <c r="R112" i="13"/>
  <c r="R108" i="13"/>
  <c r="R88" i="13"/>
  <c r="R84" i="13"/>
  <c r="R72" i="13"/>
  <c r="R68" i="13"/>
  <c r="R60" i="13"/>
  <c r="R56" i="13"/>
  <c r="R28" i="13"/>
  <c r="R24" i="13"/>
  <c r="R3502" i="13"/>
  <c r="R3438" i="13"/>
  <c r="R3374" i="13"/>
  <c r="R3318" i="13"/>
  <c r="R3294" i="13"/>
  <c r="R3262" i="13"/>
  <c r="R3214" i="13"/>
  <c r="R3190" i="13"/>
  <c r="R3150" i="13"/>
  <c r="R3126" i="13"/>
  <c r="R508" i="13"/>
  <c r="R480" i="13"/>
  <c r="R472" i="13"/>
  <c r="R380" i="13"/>
  <c r="R352" i="13"/>
  <c r="R64" i="13"/>
  <c r="R3526" i="13"/>
  <c r="R3486" i="13"/>
  <c r="R3462" i="13"/>
  <c r="R3422" i="13"/>
  <c r="R3398" i="13"/>
  <c r="R3358" i="13"/>
  <c r="R3342" i="13"/>
  <c r="R3254" i="13"/>
  <c r="R3230" i="13"/>
  <c r="R3206" i="13"/>
  <c r="R3166" i="13"/>
  <c r="R3142" i="13"/>
  <c r="R3102" i="13"/>
  <c r="R3078" i="13"/>
  <c r="R484" i="13"/>
  <c r="R356" i="13"/>
  <c r="R12" i="13"/>
  <c r="R8" i="13"/>
  <c r="R3966" i="13"/>
  <c r="R3958" i="13"/>
  <c r="R3950" i="13"/>
  <c r="R3942" i="13"/>
  <c r="R3934" i="13"/>
  <c r="R3926" i="13"/>
  <c r="R3918" i="13"/>
  <c r="R3910" i="13"/>
  <c r="R3902" i="13"/>
  <c r="R3894" i="13"/>
  <c r="R3886" i="13"/>
  <c r="R3878" i="13"/>
  <c r="R3870" i="13"/>
  <c r="R3862" i="13"/>
  <c r="R3854" i="13"/>
  <c r="R3846" i="13"/>
  <c r="R3838" i="13"/>
  <c r="R3830" i="13"/>
  <c r="R3822" i="13"/>
  <c r="R3814" i="13"/>
  <c r="R3806" i="13"/>
  <c r="R3798" i="13"/>
  <c r="R3790" i="13"/>
  <c r="R3782" i="13"/>
  <c r="R3774" i="13"/>
  <c r="R3766" i="13"/>
  <c r="R3758" i="13"/>
  <c r="R3750" i="13"/>
  <c r="R3742" i="13"/>
  <c r="R3734" i="13"/>
  <c r="R3726" i="13"/>
  <c r="R3718" i="13"/>
  <c r="R3710" i="13"/>
  <c r="R3702" i="13"/>
  <c r="R3694" i="13"/>
  <c r="R3686" i="13"/>
  <c r="R3678" i="13"/>
  <c r="R3670" i="13"/>
  <c r="R3662" i="13"/>
  <c r="R3654" i="13"/>
  <c r="R3646" i="13"/>
  <c r="R3638" i="13"/>
  <c r="R3630" i="13"/>
  <c r="R3622" i="13"/>
  <c r="R3614" i="13"/>
  <c r="R3606" i="13"/>
  <c r="R3598" i="13"/>
  <c r="R3590" i="13"/>
  <c r="R3582" i="13"/>
  <c r="R3574" i="13"/>
  <c r="R3566" i="13"/>
  <c r="R3558" i="13"/>
  <c r="R3550" i="13"/>
  <c r="R3542" i="13"/>
  <c r="R3510" i="13"/>
  <c r="R3478" i="13"/>
  <c r="R3446" i="13"/>
  <c r="R3414" i="13"/>
  <c r="R3382" i="13"/>
  <c r="R3350" i="13"/>
  <c r="R3310" i="13"/>
  <c r="R3286" i="13"/>
  <c r="R3246" i="13"/>
  <c r="R722" i="13"/>
  <c r="R594" i="13"/>
  <c r="R4162" i="13"/>
  <c r="R4154" i="13"/>
  <c r="R4146" i="13"/>
  <c r="R4138" i="13"/>
  <c r="R4130" i="13"/>
  <c r="R4122" i="13"/>
  <c r="R4114" i="13"/>
  <c r="R4106" i="13"/>
  <c r="R4098" i="13"/>
  <c r="R4090" i="13"/>
  <c r="R4082" i="13"/>
  <c r="R4074" i="13"/>
  <c r="R4066" i="13"/>
  <c r="R4058" i="13"/>
  <c r="R4050" i="13"/>
  <c r="R4042" i="13"/>
  <c r="R4034" i="13"/>
  <c r="R4026" i="13"/>
  <c r="R4018" i="13"/>
  <c r="R4010" i="13"/>
  <c r="R4002" i="13"/>
  <c r="R3994" i="13"/>
  <c r="R3986" i="13"/>
  <c r="R3978" i="13"/>
  <c r="R3970" i="13"/>
  <c r="R496" i="13"/>
  <c r="P496" i="13"/>
  <c r="P488" i="13"/>
  <c r="R488" i="13"/>
  <c r="R368" i="13"/>
  <c r="P368" i="13"/>
  <c r="P360" i="13"/>
  <c r="R360" i="13"/>
  <c r="R500" i="13"/>
  <c r="P500" i="13"/>
  <c r="P460" i="13"/>
  <c r="R460" i="13"/>
  <c r="R372" i="13"/>
  <c r="P372" i="13"/>
  <c r="R1840" i="13"/>
  <c r="R1828" i="13"/>
  <c r="R716" i="13"/>
  <c r="R628" i="13"/>
  <c r="R588" i="13"/>
  <c r="R432" i="13"/>
  <c r="P432" i="13"/>
  <c r="P424" i="13"/>
  <c r="R424" i="13"/>
  <c r="R436" i="13"/>
  <c r="P436" i="13"/>
  <c r="P396" i="13"/>
  <c r="R396" i="13"/>
  <c r="AA3562" i="13"/>
  <c r="AI3562" i="13"/>
  <c r="AM3218" i="13"/>
  <c r="AL3218" i="13"/>
  <c r="AK3202" i="13"/>
  <c r="AA3202" i="13"/>
  <c r="AM3594" i="13"/>
  <c r="AL3594" i="13"/>
  <c r="AA3466" i="13"/>
  <c r="AI3466" i="13"/>
  <c r="AN3154" i="13"/>
  <c r="AJ3146" i="13"/>
  <c r="AL3146" i="13"/>
  <c r="AJ3138" i="13"/>
  <c r="AI3138" i="13"/>
  <c r="AM3114" i="13"/>
  <c r="AI3114" i="13"/>
  <c r="AJ3090" i="13"/>
  <c r="AI3090" i="13"/>
  <c r="AK3082" i="13"/>
  <c r="AA3082" i="13"/>
  <c r="AN3074" i="13"/>
  <c r="AJ3058" i="13"/>
  <c r="AI3058" i="13"/>
  <c r="AK3050" i="13"/>
  <c r="AA3050" i="13"/>
  <c r="AK3026" i="13"/>
  <c r="AA3026" i="13"/>
  <c r="AN3018" i="13"/>
  <c r="AM3010" i="13"/>
  <c r="AL3010" i="13"/>
  <c r="AK2994" i="13"/>
  <c r="AA2994" i="13"/>
  <c r="AN2986" i="13"/>
  <c r="AM2978" i="13"/>
  <c r="AL2978" i="13"/>
  <c r="AK2962" i="13"/>
  <c r="AA2962" i="13"/>
  <c r="AN2954" i="13"/>
  <c r="AM2946" i="13"/>
  <c r="AL2946" i="13"/>
  <c r="AK2930" i="13"/>
  <c r="AA2930" i="13"/>
  <c r="AN2922" i="13"/>
  <c r="AM2914" i="13"/>
  <c r="AL2914" i="13"/>
  <c r="AL3186" i="13"/>
  <c r="AM3158" i="13"/>
  <c r="AI3158" i="13"/>
  <c r="AK3150" i="13"/>
  <c r="AA3150" i="13"/>
  <c r="AN3142" i="13"/>
  <c r="AM3126" i="13"/>
  <c r="AI3126" i="13"/>
  <c r="AK3118" i="13"/>
  <c r="AA3118" i="13"/>
  <c r="AN3110" i="13"/>
  <c r="AM3094" i="13"/>
  <c r="AI3094" i="13"/>
  <c r="AK3086" i="13"/>
  <c r="AA3086" i="13"/>
  <c r="AA3078" i="13"/>
  <c r="AJ3062" i="13"/>
  <c r="AL3062" i="13"/>
  <c r="AM3054" i="13"/>
  <c r="AI3054" i="13"/>
  <c r="AM3030" i="13"/>
  <c r="AI3030" i="13"/>
  <c r="AK3022" i="13"/>
  <c r="AA3022" i="13"/>
  <c r="AN3014" i="13"/>
  <c r="AM2998" i="13"/>
  <c r="AI2998" i="13"/>
  <c r="AK2990" i="13"/>
  <c r="AM2982" i="13"/>
  <c r="AI2982" i="13"/>
  <c r="AM2958" i="13"/>
  <c r="AM2934" i="13"/>
  <c r="AL2926" i="13"/>
  <c r="AH4158" i="13"/>
  <c r="AH4154" i="13"/>
  <c r="AH4126" i="13"/>
  <c r="AH4122" i="13"/>
  <c r="AH4094" i="13"/>
  <c r="AH4090" i="13"/>
  <c r="AH4062" i="13"/>
  <c r="AH4058" i="13"/>
  <c r="AH4030" i="13"/>
  <c r="AH4026" i="13"/>
  <c r="AH3998" i="13"/>
  <c r="AH3994" i="13"/>
  <c r="AH3966" i="13"/>
  <c r="AH3962" i="13"/>
  <c r="AH3934" i="13"/>
  <c r="AH3930" i="13"/>
  <c r="AH3902" i="13"/>
  <c r="AH3898" i="13"/>
  <c r="AH3870" i="13"/>
  <c r="AH3866" i="13"/>
  <c r="AH3838" i="13"/>
  <c r="AH3834" i="13"/>
  <c r="AH3806" i="13"/>
  <c r="AH3802" i="13"/>
  <c r="AH3774" i="13"/>
  <c r="AH3770" i="13"/>
  <c r="AH3742" i="13"/>
  <c r="AH3738" i="13"/>
  <c r="AH3710" i="13"/>
  <c r="AH3706" i="13"/>
  <c r="AH3678" i="13"/>
  <c r="AH3674" i="13"/>
  <c r="AH3646" i="13"/>
  <c r="AH3642" i="13"/>
  <c r="AH3614" i="13"/>
  <c r="AH3610" i="13"/>
  <c r="AH3582" i="13"/>
  <c r="AH3578" i="13"/>
  <c r="AH3550" i="13"/>
  <c r="AH3546" i="13"/>
  <c r="AH3518" i="13"/>
  <c r="AH3514" i="13"/>
  <c r="AH3486" i="13"/>
  <c r="AH3482" i="13"/>
  <c r="AH3454" i="13"/>
  <c r="AH3450" i="13"/>
  <c r="AH3422" i="13"/>
  <c r="AH3418" i="13"/>
  <c r="AH3390" i="13"/>
  <c r="AH3386" i="13"/>
  <c r="AH3358" i="13"/>
  <c r="AH3354" i="13"/>
  <c r="AH3326" i="13"/>
  <c r="AH3322" i="13"/>
  <c r="AH3294" i="13"/>
  <c r="AH3290" i="13"/>
  <c r="AH3262" i="13"/>
  <c r="AH3258" i="13"/>
  <c r="AH3230" i="13"/>
  <c r="AH3226" i="13"/>
  <c r="AH3198" i="13"/>
  <c r="AH3194" i="13"/>
  <c r="AH3166" i="13"/>
  <c r="AH3162" i="13"/>
  <c r="AH3134" i="13"/>
  <c r="AH3130" i="13"/>
  <c r="AH3102" i="13"/>
  <c r="AH3098" i="13"/>
  <c r="AH3070" i="13"/>
  <c r="AH3066" i="13"/>
  <c r="AH3038" i="13"/>
  <c r="AH3034" i="13"/>
  <c r="AH3006" i="13"/>
  <c r="AH3002" i="13"/>
  <c r="AH2974" i="13"/>
  <c r="AH2970" i="13"/>
  <c r="AI2966" i="13"/>
  <c r="AJ2966" i="13"/>
  <c r="AA2958" i="13"/>
  <c r="AK2958" i="13"/>
  <c r="AH2942" i="13"/>
  <c r="AH2938" i="13"/>
  <c r="AA2934" i="13"/>
  <c r="AK2934" i="13"/>
  <c r="AL2918" i="13"/>
  <c r="AM2918" i="13"/>
  <c r="AH2910" i="13"/>
  <c r="AH2906" i="13"/>
  <c r="AH2902" i="13"/>
  <c r="AH2898" i="13"/>
  <c r="AH2894" i="13"/>
  <c r="AH2890" i="13"/>
  <c r="AH2886" i="13"/>
  <c r="AH2882" i="13"/>
  <c r="AH2878" i="13"/>
  <c r="AH2874" i="13"/>
  <c r="AH2870" i="13"/>
  <c r="AH2866" i="13"/>
  <c r="AH2862" i="13"/>
  <c r="AH2858" i="13"/>
  <c r="AH2854" i="13"/>
  <c r="AH2850" i="13"/>
  <c r="AH2846" i="13"/>
  <c r="AH2842" i="13"/>
  <c r="AH2838" i="13"/>
  <c r="AH2834" i="13"/>
  <c r="AH2830" i="13"/>
  <c r="AH2826" i="13"/>
  <c r="AH2822" i="13"/>
  <c r="AH2818" i="13"/>
  <c r="AH2814" i="13"/>
  <c r="AH2810" i="13"/>
  <c r="AH2806" i="13"/>
  <c r="AH2802" i="13"/>
  <c r="AH2798" i="13"/>
  <c r="AH2794" i="13"/>
  <c r="AH2790" i="13"/>
  <c r="AH2786" i="13"/>
  <c r="AH2782" i="13"/>
  <c r="AH2778" i="13"/>
  <c r="AH2774" i="13"/>
  <c r="AH2770" i="13"/>
  <c r="AH2766" i="13"/>
  <c r="AH2762" i="13"/>
  <c r="AH2758" i="13"/>
  <c r="AH2754" i="13"/>
  <c r="AH2750" i="13"/>
  <c r="AH2746" i="13"/>
  <c r="AH2742" i="13"/>
  <c r="AH2738" i="13"/>
  <c r="AH2734" i="13"/>
  <c r="AH2730" i="13"/>
  <c r="AH2726" i="13"/>
  <c r="AH2722" i="13"/>
  <c r="AH2718" i="13"/>
  <c r="AH2714" i="13"/>
  <c r="AH2710" i="13"/>
  <c r="AH2706" i="13"/>
  <c r="AH2702" i="13"/>
  <c r="AH2698" i="13"/>
  <c r="AH2694" i="13"/>
  <c r="AH2690" i="13"/>
  <c r="AH2686" i="13"/>
  <c r="AH2682" i="13"/>
  <c r="AH2678" i="13"/>
  <c r="AH2674" i="13"/>
  <c r="AH2670" i="13"/>
  <c r="AH2666" i="13"/>
  <c r="AH2662" i="13"/>
  <c r="AH2658" i="13"/>
  <c r="AH2654" i="13"/>
  <c r="AH2650" i="13"/>
  <c r="AH2646" i="13"/>
  <c r="AH2642" i="13"/>
  <c r="AH2638" i="13"/>
  <c r="AH2634" i="13"/>
  <c r="AH2630" i="13"/>
  <c r="AH2626" i="13"/>
  <c r="AH2622" i="13"/>
  <c r="AH2618" i="13"/>
  <c r="AH2614" i="13"/>
  <c r="AH2610" i="13"/>
  <c r="AH2606" i="13"/>
  <c r="AH2602" i="13"/>
  <c r="AH2598" i="13"/>
  <c r="AH2594" i="13"/>
  <c r="AH2590" i="13"/>
  <c r="AH2586" i="13"/>
  <c r="AH2582" i="13"/>
  <c r="AH2578" i="13"/>
  <c r="AH2574" i="13"/>
  <c r="AH2570" i="13"/>
  <c r="AH2566" i="13"/>
  <c r="AH2562" i="13"/>
  <c r="AH2558" i="13"/>
  <c r="AH2554" i="13"/>
  <c r="AH2550" i="13"/>
  <c r="AH2546" i="13"/>
  <c r="AH2542" i="13"/>
  <c r="AH2538" i="13"/>
  <c r="AH2534" i="13"/>
  <c r="AH2530" i="13"/>
  <c r="AH2526" i="13"/>
  <c r="AH2522" i="13"/>
  <c r="AH2518" i="13"/>
  <c r="AH2514" i="13"/>
  <c r="AH2510" i="13"/>
  <c r="AH2506" i="13"/>
  <c r="AH2502" i="13"/>
  <c r="AH2498" i="13"/>
  <c r="AH2494" i="13"/>
  <c r="AH2490" i="13"/>
  <c r="AH2486" i="13"/>
  <c r="AH2482" i="13"/>
  <c r="AH2478" i="13"/>
  <c r="AH2474" i="13"/>
  <c r="AH2470" i="13"/>
  <c r="AH2466" i="13"/>
  <c r="AH2462" i="13"/>
  <c r="AH2458" i="13"/>
  <c r="AH2454" i="13"/>
  <c r="AH2450" i="13"/>
  <c r="AH2446" i="13"/>
  <c r="AH2442" i="13"/>
  <c r="AH2438" i="13"/>
  <c r="AH2434" i="13"/>
  <c r="AH2430" i="13"/>
  <c r="AH2426" i="13"/>
  <c r="AH2422" i="13"/>
  <c r="AH2418" i="13"/>
  <c r="AH2414" i="13"/>
  <c r="AH2410" i="13"/>
  <c r="AH2406" i="13"/>
  <c r="AH2402" i="13"/>
  <c r="AH2398" i="13"/>
  <c r="AH2394" i="13"/>
  <c r="AH2390" i="13"/>
  <c r="AH2386" i="13"/>
  <c r="AH2382" i="13"/>
  <c r="AH2378" i="13"/>
  <c r="AH2374" i="13"/>
  <c r="AH2370" i="13"/>
  <c r="AH2366" i="13"/>
  <c r="AH2362" i="13"/>
  <c r="AH2358" i="13"/>
  <c r="AH2354" i="13"/>
  <c r="AH2350" i="13"/>
  <c r="AH2346" i="13"/>
  <c r="AH2342" i="13"/>
  <c r="AH2338" i="13"/>
  <c r="AH2334" i="13"/>
  <c r="AH2330" i="13"/>
  <c r="AH2326" i="13"/>
  <c r="AH2322" i="13"/>
  <c r="AH2318" i="13"/>
  <c r="AH2314" i="13"/>
  <c r="AH2310" i="13"/>
  <c r="AH2306" i="13"/>
  <c r="AH2302" i="13"/>
  <c r="AH2298" i="13"/>
  <c r="AH2294" i="13"/>
  <c r="AH2290" i="13"/>
  <c r="AH2286" i="13"/>
  <c r="AH2282" i="13"/>
  <c r="AH2278" i="13"/>
  <c r="AH2274" i="13"/>
  <c r="AH2270" i="13"/>
  <c r="AH2266" i="13"/>
  <c r="AH2262" i="13"/>
  <c r="AH2258" i="13"/>
  <c r="AH2254" i="13"/>
  <c r="AH2250" i="13"/>
  <c r="AH2246" i="13"/>
  <c r="AH2242" i="13"/>
  <c r="AH2238" i="13"/>
  <c r="AH2234" i="13"/>
  <c r="AH2230" i="13"/>
  <c r="AH2226" i="13"/>
  <c r="AH2222" i="13"/>
  <c r="AH2218" i="13"/>
  <c r="AH2214" i="13"/>
  <c r="AH2210" i="13"/>
  <c r="AH2206" i="13"/>
  <c r="AH2202" i="13"/>
  <c r="AH2198" i="13"/>
  <c r="AH2194" i="13"/>
  <c r="AH2190" i="13"/>
  <c r="AH2186" i="13"/>
  <c r="AH2182" i="13"/>
  <c r="AH2178" i="13"/>
  <c r="AH2174" i="13"/>
  <c r="AH2170" i="13"/>
  <c r="AH2166" i="13"/>
  <c r="AH2162" i="13"/>
  <c r="AH2158" i="13"/>
  <c r="AH2154" i="13"/>
  <c r="AH2150" i="13"/>
  <c r="AH2146" i="13"/>
  <c r="AH2142" i="13"/>
  <c r="AH2138" i="13"/>
  <c r="AH2134" i="13"/>
  <c r="AH2130" i="13"/>
  <c r="AH2126" i="13"/>
  <c r="AH2122" i="13"/>
  <c r="AH2118" i="13"/>
  <c r="AH2114" i="13"/>
  <c r="AH2110" i="13"/>
  <c r="AH2106" i="13"/>
  <c r="AH2102" i="13"/>
  <c r="AH2098" i="13"/>
  <c r="AH2094" i="13"/>
  <c r="AH2090" i="13"/>
  <c r="AH2086" i="13"/>
  <c r="AH2082" i="13"/>
  <c r="AH2078" i="13"/>
  <c r="AH2074" i="13"/>
  <c r="AH2070" i="13"/>
  <c r="AH2066" i="13"/>
  <c r="AH2062" i="13"/>
  <c r="AH2058" i="13"/>
  <c r="AH2054" i="13"/>
  <c r="AH2050" i="13"/>
  <c r="AH2046" i="13"/>
  <c r="AH2042" i="13"/>
  <c r="AH2038" i="13"/>
  <c r="AH2034" i="13"/>
  <c r="AH2030" i="13"/>
  <c r="AH2026" i="13"/>
  <c r="AH2022" i="13"/>
  <c r="AH2018" i="13"/>
  <c r="AH2014" i="13"/>
  <c r="AH2010" i="13"/>
  <c r="AH2006" i="13"/>
  <c r="AH2002" i="13"/>
  <c r="AH1998" i="13"/>
  <c r="AH1994" i="13"/>
  <c r="AH1990" i="13"/>
  <c r="AH1986" i="13"/>
  <c r="AH1982" i="13"/>
  <c r="AH1978" i="13"/>
  <c r="AH1974" i="13"/>
  <c r="AH1970" i="13"/>
  <c r="AH1966" i="13"/>
  <c r="AH1962" i="13"/>
  <c r="AH1958" i="13"/>
  <c r="AH1954" i="13"/>
  <c r="AH1950" i="13"/>
  <c r="AH1946" i="13"/>
  <c r="AH1942" i="13"/>
  <c r="AH1938" i="13"/>
  <c r="AH1934" i="13"/>
  <c r="AH1930" i="13"/>
  <c r="AH1926" i="13"/>
  <c r="AH1922" i="13"/>
  <c r="AH1918" i="13"/>
  <c r="AH1914" i="13"/>
  <c r="AH1910" i="13"/>
  <c r="AH1906" i="13"/>
  <c r="AH1902" i="13"/>
  <c r="AH1898" i="13"/>
  <c r="AH1894" i="13"/>
  <c r="AH1890" i="13"/>
  <c r="AH1886" i="13"/>
  <c r="AH1882" i="13"/>
  <c r="AH1878" i="13"/>
  <c r="AH1874" i="13"/>
  <c r="AH1870" i="13"/>
  <c r="AH1866" i="13"/>
  <c r="AH1862" i="13"/>
  <c r="AH1858" i="13"/>
  <c r="AH1854" i="13"/>
  <c r="AH1850" i="13"/>
  <c r="AH1846" i="13"/>
  <c r="AH1842" i="13"/>
  <c r="AH1838" i="13"/>
  <c r="AH1834" i="13"/>
  <c r="AH1830" i="13"/>
  <c r="AH1826" i="13"/>
  <c r="AH1822" i="13"/>
  <c r="AH1818" i="13"/>
  <c r="AH1814" i="13"/>
  <c r="AH1810" i="13"/>
  <c r="AH1806" i="13"/>
  <c r="AH1802" i="13"/>
  <c r="AH1798" i="13"/>
  <c r="AH1794" i="13"/>
  <c r="AH1790" i="13"/>
  <c r="AH1786" i="13"/>
  <c r="AH1782" i="13"/>
  <c r="AH1778" i="13"/>
  <c r="AH1774" i="13"/>
  <c r="AH1770" i="13"/>
  <c r="AH1766" i="13"/>
  <c r="AH1762" i="13"/>
  <c r="AH1758" i="13"/>
  <c r="AH1754" i="13"/>
  <c r="AH1750" i="13"/>
  <c r="AH1746" i="13"/>
  <c r="AH1742" i="13"/>
  <c r="AH1738" i="13"/>
  <c r="AH1734" i="13"/>
  <c r="AH1730" i="13"/>
  <c r="AH1726" i="13"/>
  <c r="AH1722" i="13"/>
  <c r="AH1718" i="13"/>
  <c r="AH1714" i="13"/>
  <c r="AH1710" i="13"/>
  <c r="AH1706" i="13"/>
  <c r="AH1702" i="13"/>
  <c r="AH1698" i="13"/>
  <c r="AH1694" i="13"/>
  <c r="AH1690" i="13"/>
  <c r="AH1686" i="13"/>
  <c r="AH1682" i="13"/>
  <c r="AH1678" i="13"/>
  <c r="AH1674" i="13"/>
  <c r="AH1670" i="13"/>
  <c r="AH1666" i="13"/>
  <c r="AH1662" i="13"/>
  <c r="AH1658" i="13"/>
  <c r="AH1654" i="13"/>
  <c r="AH1650" i="13"/>
  <c r="AH1646" i="13"/>
  <c r="AH1642" i="13"/>
  <c r="AH1638" i="13"/>
  <c r="AH1634" i="13"/>
  <c r="AH1630" i="13"/>
  <c r="AH1626" i="13"/>
  <c r="AH1622" i="13"/>
  <c r="AH1618" i="13"/>
  <c r="AH1614" i="13"/>
  <c r="AH1610" i="13"/>
  <c r="AH1606" i="13"/>
  <c r="AH1602" i="13"/>
  <c r="AH1598" i="13"/>
  <c r="AH1594" i="13"/>
  <c r="AH1590" i="13"/>
  <c r="AH1586" i="13"/>
  <c r="AH1582" i="13"/>
  <c r="AH1578" i="13"/>
  <c r="AH1574" i="13"/>
  <c r="AH1570" i="13"/>
  <c r="AH1566" i="13"/>
  <c r="AH1562" i="13"/>
  <c r="AH1558" i="13"/>
  <c r="AH1554" i="13"/>
  <c r="AH1550" i="13"/>
  <c r="AH1546" i="13"/>
  <c r="AH1542" i="13"/>
  <c r="AH1538" i="13"/>
  <c r="AH1534" i="13"/>
  <c r="AH1530" i="13"/>
  <c r="AH1526" i="13"/>
  <c r="AH1522" i="13"/>
  <c r="AH1518" i="13"/>
  <c r="AH1514" i="13"/>
  <c r="AH1510" i="13"/>
  <c r="AH1506" i="13"/>
  <c r="AH1502" i="13"/>
  <c r="AH1498" i="13"/>
  <c r="AH1494" i="13"/>
  <c r="AH1490" i="13"/>
  <c r="AH1486" i="13"/>
  <c r="AH1482" i="13"/>
  <c r="AH1478" i="13"/>
  <c r="AH1474" i="13"/>
  <c r="AH1470" i="13"/>
  <c r="AH1466" i="13"/>
  <c r="AH1462" i="13"/>
  <c r="AH1458" i="13"/>
  <c r="AH1454" i="13"/>
  <c r="AH1450" i="13"/>
  <c r="AH1446" i="13"/>
  <c r="AH1442" i="13"/>
  <c r="AH1438" i="13"/>
  <c r="AH1434" i="13"/>
  <c r="AH1430" i="13"/>
  <c r="AH1426" i="13"/>
  <c r="AH1422" i="13"/>
  <c r="AH1418" i="13"/>
  <c r="AH1414" i="13"/>
  <c r="AH1410" i="13"/>
  <c r="AH1406" i="13"/>
  <c r="AH1402" i="13"/>
  <c r="AH1398" i="13"/>
  <c r="AH1394" i="13"/>
  <c r="AH1390" i="13"/>
  <c r="AH1386" i="13"/>
  <c r="AH1382" i="13"/>
  <c r="AH1378" i="13"/>
  <c r="AH1374" i="13"/>
  <c r="AH1370" i="13"/>
  <c r="AH1366" i="13"/>
  <c r="AH1362" i="13"/>
  <c r="AH1358" i="13"/>
  <c r="AH1354" i="13"/>
  <c r="AH1350" i="13"/>
  <c r="AH1346" i="13"/>
  <c r="AH1342" i="13"/>
  <c r="AH1338" i="13"/>
  <c r="AH1334" i="13"/>
  <c r="AH1330" i="13"/>
  <c r="AH1326" i="13"/>
  <c r="AH1322" i="13"/>
  <c r="AH1318" i="13"/>
  <c r="AH1314" i="13"/>
  <c r="AH1310" i="13"/>
  <c r="AH1306" i="13"/>
  <c r="AH1302" i="13"/>
  <c r="AH1298" i="13"/>
  <c r="AH1294" i="13"/>
  <c r="AH1290" i="13"/>
  <c r="AH1286" i="13"/>
  <c r="AH1282" i="13"/>
  <c r="AH1278" i="13"/>
  <c r="AH1274" i="13"/>
  <c r="AH1270" i="13"/>
  <c r="AH1266" i="13"/>
  <c r="AH1262" i="13"/>
  <c r="AH1258" i="13"/>
  <c r="AH1254" i="13"/>
  <c r="AH1250" i="13"/>
  <c r="AH1246" i="13"/>
  <c r="AH1242" i="13"/>
  <c r="AH1238" i="13"/>
  <c r="AH1234" i="13"/>
  <c r="AH1230" i="13"/>
  <c r="AH1226" i="13"/>
  <c r="AH1222" i="13"/>
  <c r="AH1218" i="13"/>
  <c r="AH1214" i="13"/>
  <c r="AH1210" i="13"/>
  <c r="AH1206" i="13"/>
  <c r="AH1202" i="13"/>
  <c r="AH1198" i="13"/>
  <c r="AH1194" i="13"/>
  <c r="AH1190" i="13"/>
  <c r="AH1186" i="13"/>
  <c r="AH1182" i="13"/>
  <c r="AH1178" i="13"/>
  <c r="AH1174" i="13"/>
  <c r="AH1170" i="13"/>
  <c r="AH1166" i="13"/>
  <c r="AH1162" i="13"/>
  <c r="AH1158" i="13"/>
  <c r="AH1154" i="13"/>
  <c r="AH1150" i="13"/>
  <c r="AH1146" i="13"/>
  <c r="AH1142" i="13"/>
  <c r="AH1138" i="13"/>
  <c r="AH1134" i="13"/>
  <c r="AH1130" i="13"/>
  <c r="AH1126" i="13"/>
  <c r="AH1122" i="13"/>
  <c r="AH1118" i="13"/>
  <c r="AH1114" i="13"/>
  <c r="AH1110" i="13"/>
  <c r="AH1106" i="13"/>
  <c r="AH1102" i="13"/>
  <c r="AH1098" i="13"/>
  <c r="AH1094" i="13"/>
  <c r="AH1090" i="13"/>
  <c r="AH1086" i="13"/>
  <c r="AH1082" i="13"/>
  <c r="AH1078" i="13"/>
  <c r="AH1074" i="13"/>
  <c r="AH1070" i="13"/>
  <c r="AH1066" i="13"/>
  <c r="AH1062" i="13"/>
  <c r="AH1058" i="13"/>
  <c r="AH1054" i="13"/>
  <c r="AH1050" i="13"/>
  <c r="AH1046" i="13"/>
  <c r="AH1042" i="13"/>
  <c r="AH1038" i="13"/>
  <c r="AH1034" i="13"/>
  <c r="AH1030" i="13"/>
  <c r="AH1026" i="13"/>
  <c r="AH1022" i="13"/>
  <c r="AH1018" i="13"/>
  <c r="AH1014" i="13"/>
  <c r="AH1010" i="13"/>
  <c r="AH1006" i="13"/>
  <c r="AH1002" i="13"/>
  <c r="AH998" i="13"/>
  <c r="AH994" i="13"/>
  <c r="AH990" i="13"/>
  <c r="AH986" i="13"/>
  <c r="AH982" i="13"/>
  <c r="AH978" i="13"/>
  <c r="AH974" i="13"/>
  <c r="AH970" i="13"/>
  <c r="AH966" i="13"/>
  <c r="AH962" i="13"/>
  <c r="AH958" i="13"/>
  <c r="AH954" i="13"/>
  <c r="AH950" i="13"/>
  <c r="AH946" i="13"/>
  <c r="AH942" i="13"/>
  <c r="AH938" i="13"/>
  <c r="AH934" i="13"/>
  <c r="AH930" i="13"/>
  <c r="AH926" i="13"/>
  <c r="AH922" i="13"/>
  <c r="AH918" i="13"/>
  <c r="AH914" i="13"/>
  <c r="AH910" i="13"/>
  <c r="AH906" i="13"/>
  <c r="AH902" i="13"/>
  <c r="AH898" i="13"/>
  <c r="AH894" i="13"/>
  <c r="AH890" i="13"/>
  <c r="AH886" i="13"/>
  <c r="AH882" i="13"/>
  <c r="AH878" i="13"/>
  <c r="AH874" i="13"/>
  <c r="AH870" i="13"/>
  <c r="AH866" i="13"/>
  <c r="AH862" i="13"/>
  <c r="AH858" i="13"/>
  <c r="AH854" i="13"/>
  <c r="AH850" i="13"/>
  <c r="AH846" i="13"/>
  <c r="AH842" i="13"/>
  <c r="AH838" i="13"/>
  <c r="AH834" i="13"/>
  <c r="AH830" i="13"/>
  <c r="AH826" i="13"/>
  <c r="AH822" i="13"/>
  <c r="AH818" i="13"/>
  <c r="AH814" i="13"/>
  <c r="AH810" i="13"/>
  <c r="AH806" i="13"/>
  <c r="AH802" i="13"/>
  <c r="AH798" i="13"/>
  <c r="AH794" i="13"/>
  <c r="AH790" i="13"/>
  <c r="AH786" i="13"/>
  <c r="AH782" i="13"/>
  <c r="AH778" i="13"/>
  <c r="AH774" i="13"/>
  <c r="AH770" i="13"/>
  <c r="AH766" i="13"/>
  <c r="AH762" i="13"/>
  <c r="AH758" i="13"/>
  <c r="AH754" i="13"/>
  <c r="AH750" i="13"/>
  <c r="AH746" i="13"/>
  <c r="AH742" i="13"/>
  <c r="AH738" i="13"/>
  <c r="AH734" i="13"/>
  <c r="AH730" i="13"/>
  <c r="AH726" i="13"/>
  <c r="AH722" i="13"/>
  <c r="AH718" i="13"/>
  <c r="AH714" i="13"/>
  <c r="AH710" i="13"/>
  <c r="AH706" i="13"/>
  <c r="AH702" i="13"/>
  <c r="AH698" i="13"/>
  <c r="AH694" i="13"/>
  <c r="AH690" i="13"/>
  <c r="AH686" i="13"/>
  <c r="AH682" i="13"/>
  <c r="AH678" i="13"/>
  <c r="AH674" i="13"/>
  <c r="AH134" i="13"/>
  <c r="AH130" i="13"/>
  <c r="AH126" i="13"/>
  <c r="AH122" i="13"/>
  <c r="AH118" i="13"/>
  <c r="AH114" i="13"/>
  <c r="AH110" i="13"/>
  <c r="AH106" i="13"/>
  <c r="AK3218" i="13"/>
  <c r="AM3202" i="13"/>
  <c r="AK3594" i="13"/>
  <c r="AJ3154" i="13"/>
  <c r="AK3146" i="13"/>
  <c r="AJ3082" i="13"/>
  <c r="AJ3074" i="13"/>
  <c r="AJ3050" i="13"/>
  <c r="AM3026" i="13"/>
  <c r="AM3018" i="13"/>
  <c r="AK3010" i="13"/>
  <c r="AM2994" i="13"/>
  <c r="AM2986" i="13"/>
  <c r="AK2978" i="13"/>
  <c r="AM2962" i="13"/>
  <c r="AJ2954" i="13"/>
  <c r="AK2946" i="13"/>
  <c r="AM2930" i="13"/>
  <c r="AJ2922" i="13"/>
  <c r="AK2914" i="13"/>
  <c r="AK3186" i="13"/>
  <c r="AJ3150" i="13"/>
  <c r="AM3142" i="13"/>
  <c r="AJ3118" i="13"/>
  <c r="AM3110" i="13"/>
  <c r="AJ3086" i="13"/>
  <c r="AK3062" i="13"/>
  <c r="AJ3022" i="13"/>
  <c r="AM3014" i="13"/>
  <c r="AJ2990" i="13"/>
  <c r="AL2990" i="13"/>
  <c r="AK2982" i="13"/>
  <c r="AL2966" i="13"/>
  <c r="AN2958" i="13"/>
  <c r="AN2934" i="13"/>
  <c r="AJ2926" i="13"/>
  <c r="AA2926" i="13"/>
  <c r="AI2918" i="13"/>
  <c r="AF2904" i="13"/>
  <c r="AF2899" i="13"/>
  <c r="AF2896" i="13"/>
  <c r="AF2891" i="13"/>
  <c r="AF2888" i="13"/>
  <c r="AF2883" i="13"/>
  <c r="AF2880" i="13"/>
  <c r="AF2875" i="13"/>
  <c r="AF2872" i="13"/>
  <c r="AF2867" i="13"/>
  <c r="AF2864" i="13"/>
  <c r="AF2859" i="13"/>
  <c r="AF2856" i="13"/>
  <c r="AF2851" i="13"/>
  <c r="AF2848" i="13"/>
  <c r="AF2843" i="13"/>
  <c r="AF2840" i="13"/>
  <c r="AF2835" i="13"/>
  <c r="AF2832" i="13"/>
  <c r="AF2827" i="13"/>
  <c r="AF2824" i="13"/>
  <c r="AF2819" i="13"/>
  <c r="AF2816" i="13"/>
  <c r="AF2811" i="13"/>
  <c r="AF2808" i="13"/>
  <c r="AF2803" i="13"/>
  <c r="AF2800" i="13"/>
  <c r="AF2795" i="13"/>
  <c r="AF2792" i="13"/>
  <c r="AF2787" i="13"/>
  <c r="AF2784" i="13"/>
  <c r="AF2779" i="13"/>
  <c r="AF2776" i="13"/>
  <c r="AF2771" i="13"/>
  <c r="AF2768" i="13"/>
  <c r="AF2763" i="13"/>
  <c r="AF2760" i="13"/>
  <c r="AF2755" i="13"/>
  <c r="AF2752" i="13"/>
  <c r="AF2747" i="13"/>
  <c r="AF2744" i="13"/>
  <c r="AF2739" i="13"/>
  <c r="AF2736" i="13"/>
  <c r="AF2731" i="13"/>
  <c r="AF2728" i="13"/>
  <c r="AF2723" i="13"/>
  <c r="AF2720" i="13"/>
  <c r="AF2715" i="13"/>
  <c r="AF2712" i="13"/>
  <c r="AF2707" i="13"/>
  <c r="AF2704" i="13"/>
  <c r="AF2699" i="13"/>
  <c r="AF2696" i="13"/>
  <c r="AF2691" i="13"/>
  <c r="AF2688" i="13"/>
  <c r="AF2683" i="13"/>
  <c r="AF2680" i="13"/>
  <c r="AF2675" i="13"/>
  <c r="AF2672" i="13"/>
  <c r="AF2667" i="13"/>
  <c r="AF2664" i="13"/>
  <c r="AF2659" i="13"/>
  <c r="AF2656" i="13"/>
  <c r="AF2651" i="13"/>
  <c r="AF2648" i="13"/>
  <c r="AF2643" i="13"/>
  <c r="AF2640" i="13"/>
  <c r="AF2635" i="13"/>
  <c r="AF2632" i="13"/>
  <c r="AF2627" i="13"/>
  <c r="AF2624" i="13"/>
  <c r="AF2619" i="13"/>
  <c r="AF2616" i="13"/>
  <c r="AF2611" i="13"/>
  <c r="AF2608" i="13"/>
  <c r="AF2603" i="13"/>
  <c r="AF2600" i="13"/>
  <c r="AF2595" i="13"/>
  <c r="AF2592" i="13"/>
  <c r="AF2587" i="13"/>
  <c r="AF2584" i="13"/>
  <c r="AF2579" i="13"/>
  <c r="AF2576" i="13"/>
  <c r="AF2571" i="13"/>
  <c r="AF2568" i="13"/>
  <c r="AF2563" i="13"/>
  <c r="AF2560" i="13"/>
  <c r="AF2555" i="13"/>
  <c r="AF2552" i="13"/>
  <c r="AF2547" i="13"/>
  <c r="AF2544" i="13"/>
  <c r="AF2539" i="13"/>
  <c r="AF2536" i="13"/>
  <c r="AF2531" i="13"/>
  <c r="AF2528" i="13"/>
  <c r="AF2523" i="13"/>
  <c r="AF2520" i="13"/>
  <c r="AF2515" i="13"/>
  <c r="AF2512" i="13"/>
  <c r="AF2507" i="13"/>
  <c r="AF2504" i="13"/>
  <c r="AF2499" i="13"/>
  <c r="AF2496" i="13"/>
  <c r="AF2491" i="13"/>
  <c r="AF2488" i="13"/>
  <c r="AF2483" i="13"/>
  <c r="AF2480" i="13"/>
  <c r="AF2475" i="13"/>
  <c r="AF2472" i="13"/>
  <c r="AF2467" i="13"/>
  <c r="AF2464" i="13"/>
  <c r="AF2459" i="13"/>
  <c r="AF2456" i="13"/>
  <c r="AF2451" i="13"/>
  <c r="AF2448" i="13"/>
  <c r="AF2443" i="13"/>
  <c r="AF2440" i="13"/>
  <c r="AF2435" i="13"/>
  <c r="AF2432" i="13"/>
  <c r="AF2427" i="13"/>
  <c r="AF2424" i="13"/>
  <c r="AF2419" i="13"/>
  <c r="AF2416" i="13"/>
  <c r="AF2411" i="13"/>
  <c r="AF2408" i="13"/>
  <c r="AF2403" i="13"/>
  <c r="AF2400" i="13"/>
  <c r="AF2395" i="13"/>
  <c r="AF2392" i="13"/>
  <c r="AF2387" i="13"/>
  <c r="AF2384" i="13"/>
  <c r="AF2379" i="13"/>
  <c r="AF2376" i="13"/>
  <c r="AF2371" i="13"/>
  <c r="AF2368" i="13"/>
  <c r="AF2363" i="13"/>
  <c r="AF2360" i="13"/>
  <c r="AF2355" i="13"/>
  <c r="AF2352" i="13"/>
  <c r="AF2347" i="13"/>
  <c r="AF2344" i="13"/>
  <c r="AF2339" i="13"/>
  <c r="AF2336" i="13"/>
  <c r="AF2331" i="13"/>
  <c r="AF2328" i="13"/>
  <c r="AF2323" i="13"/>
  <c r="AF2320" i="13"/>
  <c r="AF2315" i="13"/>
  <c r="AF2312" i="13"/>
  <c r="AF2307" i="13"/>
  <c r="AF2304" i="13"/>
  <c r="AF2299" i="13"/>
  <c r="AF2296" i="13"/>
  <c r="AF2291" i="13"/>
  <c r="AF2288" i="13"/>
  <c r="AF2283" i="13"/>
  <c r="AF2280" i="13"/>
  <c r="AF2275" i="13"/>
  <c r="AF2272" i="13"/>
  <c r="AF2267" i="13"/>
  <c r="AF2264" i="13"/>
  <c r="AF2259" i="13"/>
  <c r="AF2256" i="13"/>
  <c r="AF2251" i="13"/>
  <c r="AF2248" i="13"/>
  <c r="AF2243" i="13"/>
  <c r="AF2240" i="13"/>
  <c r="AF2235" i="13"/>
  <c r="AF2232" i="13"/>
  <c r="AF2227" i="13"/>
  <c r="AF2224" i="13"/>
  <c r="AF2219" i="13"/>
  <c r="AF2216" i="13"/>
  <c r="AF2211" i="13"/>
  <c r="AF2208" i="13"/>
  <c r="AF2203" i="13"/>
  <c r="AF2200" i="13"/>
  <c r="AF2195" i="13"/>
  <c r="AF2192" i="13"/>
  <c r="AF2187" i="13"/>
  <c r="AF2184" i="13"/>
  <c r="AF2179" i="13"/>
  <c r="AF2176" i="13"/>
  <c r="AF2171" i="13"/>
  <c r="AF2168" i="13"/>
  <c r="AF2163" i="13"/>
  <c r="AF2160" i="13"/>
  <c r="AF2155" i="13"/>
  <c r="AF2152" i="13"/>
  <c r="AF2147" i="13"/>
  <c r="AF2144" i="13"/>
  <c r="AF2139" i="13"/>
  <c r="AF2136" i="13"/>
  <c r="AF2131" i="13"/>
  <c r="AF2128" i="13"/>
  <c r="AF2123" i="13"/>
  <c r="AF2120" i="13"/>
  <c r="AF2115" i="13"/>
  <c r="AF2112" i="13"/>
  <c r="AF2107" i="13"/>
  <c r="AF2104" i="13"/>
  <c r="AF2099" i="13"/>
  <c r="AF2096" i="13"/>
  <c r="AF2091" i="13"/>
  <c r="AF2088" i="13"/>
  <c r="AF2083" i="13"/>
  <c r="AF2080" i="13"/>
  <c r="AF2075" i="13"/>
  <c r="AF2072" i="13"/>
  <c r="AF2067" i="13"/>
  <c r="AF2064" i="13"/>
  <c r="AF2059" i="13"/>
  <c r="AF2056" i="13"/>
  <c r="AF2051" i="13"/>
  <c r="AF2048" i="13"/>
  <c r="AF2043" i="13"/>
  <c r="AF2040" i="13"/>
  <c r="AF2035" i="13"/>
  <c r="AF2032" i="13"/>
  <c r="AF2027" i="13"/>
  <c r="AF2024" i="13"/>
  <c r="AF2019" i="13"/>
  <c r="AF2016" i="13"/>
  <c r="AF2011" i="13"/>
  <c r="AF2008" i="13"/>
  <c r="AF2003" i="13"/>
  <c r="AF2000" i="13"/>
  <c r="AF1995" i="13"/>
  <c r="AF1992" i="13"/>
  <c r="AF1987" i="13"/>
  <c r="AF1984" i="13"/>
  <c r="AF1979" i="13"/>
  <c r="AF1976" i="13"/>
  <c r="AF1971" i="13"/>
  <c r="AF1968" i="13"/>
  <c r="AF1963" i="13"/>
  <c r="AF1960" i="13"/>
  <c r="AF1955" i="13"/>
  <c r="AF1952" i="13"/>
  <c r="AF1947" i="13"/>
  <c r="AF1944" i="13"/>
  <c r="AF1939" i="13"/>
  <c r="AF1936" i="13"/>
  <c r="AF1931" i="13"/>
  <c r="AF1928" i="13"/>
  <c r="AF1923" i="13"/>
  <c r="AF1920" i="13"/>
  <c r="AF1915" i="13"/>
  <c r="AF1912" i="13"/>
  <c r="AF1907" i="13"/>
  <c r="AF1904" i="13"/>
  <c r="AF1899" i="13"/>
  <c r="AF1896" i="13"/>
  <c r="AF1891" i="13"/>
  <c r="AF1888" i="13"/>
  <c r="AF1883" i="13"/>
  <c r="AF1880" i="13"/>
  <c r="AF1875" i="13"/>
  <c r="AF1872" i="13"/>
  <c r="AF1867" i="13"/>
  <c r="AF1864" i="13"/>
  <c r="AF1859" i="13"/>
  <c r="AF1856" i="13"/>
  <c r="AF1851" i="13"/>
  <c r="AF1848" i="13"/>
  <c r="AF1843" i="13"/>
  <c r="AF1840" i="13"/>
  <c r="AF1835" i="13"/>
  <c r="AF1832" i="13"/>
  <c r="AF1827" i="13"/>
  <c r="AF1824" i="13"/>
  <c r="AF1819" i="13"/>
  <c r="AF1816" i="13"/>
  <c r="AF1811" i="13"/>
  <c r="AF1808" i="13"/>
  <c r="AF1803" i="13"/>
  <c r="AF1800" i="13"/>
  <c r="AF1795" i="13"/>
  <c r="AF1792" i="13"/>
  <c r="AF1787" i="13"/>
  <c r="AF1784" i="13"/>
  <c r="AF1779" i="13"/>
  <c r="AF1776" i="13"/>
  <c r="AF1771" i="13"/>
  <c r="AF1768" i="13"/>
  <c r="AF1763" i="13"/>
  <c r="AF1760" i="13"/>
  <c r="AF1755" i="13"/>
  <c r="AF1752" i="13"/>
  <c r="AF1747" i="13"/>
  <c r="AF1744" i="13"/>
  <c r="AF1739" i="13"/>
  <c r="AF1736" i="13"/>
  <c r="AF1731" i="13"/>
  <c r="AF1728" i="13"/>
  <c r="AF1723" i="13"/>
  <c r="AF1720" i="13"/>
  <c r="AF1715" i="13"/>
  <c r="AF1712" i="13"/>
  <c r="AF1707" i="13"/>
  <c r="AF1704" i="13"/>
  <c r="AF1699" i="13"/>
  <c r="AF1696" i="13"/>
  <c r="AF1691" i="13"/>
  <c r="AF1688" i="13"/>
  <c r="AF1683" i="13"/>
  <c r="AF1680" i="13"/>
  <c r="AF1675" i="13"/>
  <c r="AF1672" i="13"/>
  <c r="AF1667" i="13"/>
  <c r="AF1664" i="13"/>
  <c r="AF1659" i="13"/>
  <c r="AF1656" i="13"/>
  <c r="AF1651" i="13"/>
  <c r="AF1648" i="13"/>
  <c r="AF1643" i="13"/>
  <c r="AF1640" i="13"/>
  <c r="AF1635" i="13"/>
  <c r="AF1632" i="13"/>
  <c r="AF1627" i="13"/>
  <c r="AF1624" i="13"/>
  <c r="AF1619" i="13"/>
  <c r="AF1616" i="13"/>
  <c r="AF1611" i="13"/>
  <c r="AF1608" i="13"/>
  <c r="AF1603" i="13"/>
  <c r="AF1600" i="13"/>
  <c r="AF1595" i="13"/>
  <c r="AF1592" i="13"/>
  <c r="AF1587" i="13"/>
  <c r="AF1584" i="13"/>
  <c r="AF1579" i="13"/>
  <c r="AF1576" i="13"/>
  <c r="AF1571" i="13"/>
  <c r="AF1568" i="13"/>
  <c r="AF1563" i="13"/>
  <c r="AF1560" i="13"/>
  <c r="AF1555" i="13"/>
  <c r="AF1552" i="13"/>
  <c r="AF1547" i="13"/>
  <c r="AF1544" i="13"/>
  <c r="AF1539" i="13"/>
  <c r="AF1536" i="13"/>
  <c r="AF1531" i="13"/>
  <c r="AF1528" i="13"/>
  <c r="AF1523" i="13"/>
  <c r="AF1520" i="13"/>
  <c r="AF1515" i="13"/>
  <c r="AF1512" i="13"/>
  <c r="AF1507" i="13"/>
  <c r="AF1504" i="13"/>
  <c r="AF1499" i="13"/>
  <c r="AF1496" i="13"/>
  <c r="AF1491" i="13"/>
  <c r="AF1488" i="13"/>
  <c r="AF1483" i="13"/>
  <c r="AF1480" i="13"/>
  <c r="AF1475" i="13"/>
  <c r="AF1472" i="13"/>
  <c r="AF1467" i="13"/>
  <c r="AF1464" i="13"/>
  <c r="AF1459" i="13"/>
  <c r="AF1456" i="13"/>
  <c r="AF1451" i="13"/>
  <c r="AF1448" i="13"/>
  <c r="AF1443" i="13"/>
  <c r="AF1440" i="13"/>
  <c r="AF1435" i="13"/>
  <c r="AF1432" i="13"/>
  <c r="AF1427" i="13"/>
  <c r="AF1424" i="13"/>
  <c r="AF1419" i="13"/>
  <c r="AF1416" i="13"/>
  <c r="AF1411" i="13"/>
  <c r="AF1408" i="13"/>
  <c r="AF1403" i="13"/>
  <c r="AF1400" i="13"/>
  <c r="AF1395" i="13"/>
  <c r="AF1392" i="13"/>
  <c r="AF1387" i="13"/>
  <c r="AF1384" i="13"/>
  <c r="AF1379" i="13"/>
  <c r="AF1376" i="13"/>
  <c r="AF1371" i="13"/>
  <c r="AF1368" i="13"/>
  <c r="AF1363" i="13"/>
  <c r="AF1360" i="13"/>
  <c r="AF1355" i="13"/>
  <c r="AF1352" i="13"/>
  <c r="AF1347" i="13"/>
  <c r="AF1344" i="13"/>
  <c r="AF1339" i="13"/>
  <c r="AF1336" i="13"/>
  <c r="AF1331" i="13"/>
  <c r="AF1328" i="13"/>
  <c r="AF1323" i="13"/>
  <c r="AF1320" i="13"/>
  <c r="AF1315" i="13"/>
  <c r="AF1312" i="13"/>
  <c r="AF1307" i="13"/>
  <c r="AF1304" i="13"/>
  <c r="AF1299" i="13"/>
  <c r="AF1296" i="13"/>
  <c r="AF1291" i="13"/>
  <c r="AF1288" i="13"/>
  <c r="AF1283" i="13"/>
  <c r="AF1280" i="13"/>
  <c r="AF1275" i="13"/>
  <c r="AF1272" i="13"/>
  <c r="AF1267" i="13"/>
  <c r="AF1264" i="13"/>
  <c r="AF1259" i="13"/>
  <c r="AF1256" i="13"/>
  <c r="AF1251" i="13"/>
  <c r="AF1248" i="13"/>
  <c r="AF1243" i="13"/>
  <c r="AF1240" i="13"/>
  <c r="AF1235" i="13"/>
  <c r="AF1232" i="13"/>
  <c r="AF1227" i="13"/>
  <c r="AF1224" i="13"/>
  <c r="AF1219" i="13"/>
  <c r="AF1216" i="13"/>
  <c r="AF1211" i="13"/>
  <c r="AF1208" i="13"/>
  <c r="AF1203" i="13"/>
  <c r="AF1200" i="13"/>
  <c r="AF1195" i="13"/>
  <c r="AF1192" i="13"/>
  <c r="AF1187" i="13"/>
  <c r="AF1184" i="13"/>
  <c r="AF1179" i="13"/>
  <c r="AF1176" i="13"/>
  <c r="AF1171" i="13"/>
  <c r="AF1168" i="13"/>
  <c r="AF1163" i="13"/>
  <c r="AF1160" i="13"/>
  <c r="AF1155" i="13"/>
  <c r="AF1152" i="13"/>
  <c r="AF1147" i="13"/>
  <c r="AF1144" i="13"/>
  <c r="AF1139" i="13"/>
  <c r="AF1136" i="13"/>
  <c r="AF1131" i="13"/>
  <c r="AF1128" i="13"/>
  <c r="AF1123" i="13"/>
  <c r="AF1120" i="13"/>
  <c r="AF1115" i="13"/>
  <c r="AF1112" i="13"/>
  <c r="AF1107" i="13"/>
  <c r="AF1104" i="13"/>
  <c r="AF1099" i="13"/>
  <c r="AF1096" i="13"/>
  <c r="AF1091" i="13"/>
  <c r="AF1088" i="13"/>
  <c r="AF1083" i="13"/>
  <c r="AF1080" i="13"/>
  <c r="AF1075" i="13"/>
  <c r="AF1072" i="13"/>
  <c r="AF1067" i="13"/>
  <c r="AF1064" i="13"/>
  <c r="AF1059" i="13"/>
  <c r="AF1056" i="13"/>
  <c r="AF1051" i="13"/>
  <c r="AF1048" i="13"/>
  <c r="AF1043" i="13"/>
  <c r="AF1040" i="13"/>
  <c r="AF1035" i="13"/>
  <c r="AF1032" i="13"/>
  <c r="AF1027" i="13"/>
  <c r="AF1024" i="13"/>
  <c r="AF1019" i="13"/>
  <c r="AF1016" i="13"/>
  <c r="AF1011" i="13"/>
  <c r="AF1008" i="13"/>
  <c r="AF1003" i="13"/>
  <c r="AF1000" i="13"/>
  <c r="AF995" i="13"/>
  <c r="AF992" i="13"/>
  <c r="AF987" i="13"/>
  <c r="AF984" i="13"/>
  <c r="AF979" i="13"/>
  <c r="AF976" i="13"/>
  <c r="AF971" i="13"/>
  <c r="AF968" i="13"/>
  <c r="AF963" i="13"/>
  <c r="AF960" i="13"/>
  <c r="AF955" i="13"/>
  <c r="AF952" i="13"/>
  <c r="AF947" i="13"/>
  <c r="AF944" i="13"/>
  <c r="AF939" i="13"/>
  <c r="AF936" i="13"/>
  <c r="AF931" i="13"/>
  <c r="AF928" i="13"/>
  <c r="AF923" i="13"/>
  <c r="AF920" i="13"/>
  <c r="AF915" i="13"/>
  <c r="AF912" i="13"/>
  <c r="AF907" i="13"/>
  <c r="AF904" i="13"/>
  <c r="AF899" i="13"/>
  <c r="AF896" i="13"/>
  <c r="AF891" i="13"/>
  <c r="AF888" i="13"/>
  <c r="AF883" i="13"/>
  <c r="AF880" i="13"/>
  <c r="AF875" i="13"/>
  <c r="AF872" i="13"/>
  <c r="AF867" i="13"/>
  <c r="AF864" i="13"/>
  <c r="AF859" i="13"/>
  <c r="AF856" i="13"/>
  <c r="AF851" i="13"/>
  <c r="AF848" i="13"/>
  <c r="AF843" i="13"/>
  <c r="AF840" i="13"/>
  <c r="AF835" i="13"/>
  <c r="AF832" i="13"/>
  <c r="AF827" i="13"/>
  <c r="AF824" i="13"/>
  <c r="AF819" i="13"/>
  <c r="AF816" i="13"/>
  <c r="AF811" i="13"/>
  <c r="AF808" i="13"/>
  <c r="AF803" i="13"/>
  <c r="AF800" i="13"/>
  <c r="AF795" i="13"/>
  <c r="AF792" i="13"/>
  <c r="AF787" i="13"/>
  <c r="AF784" i="13"/>
  <c r="AF779" i="13"/>
  <c r="AF776" i="13"/>
  <c r="AF771" i="13"/>
  <c r="AF768" i="13"/>
  <c r="AF763" i="13"/>
  <c r="AF760" i="13"/>
  <c r="AF755" i="13"/>
  <c r="AF752" i="13"/>
  <c r="AF747" i="13"/>
  <c r="AF744" i="13"/>
  <c r="AF739" i="13"/>
  <c r="AF736" i="13"/>
  <c r="AF731" i="13"/>
  <c r="AF728" i="13"/>
  <c r="AF723" i="13"/>
  <c r="AF720" i="13"/>
  <c r="AF715" i="13"/>
  <c r="AF712" i="13"/>
  <c r="AF707" i="13"/>
  <c r="AF704" i="13"/>
  <c r="AF699" i="13"/>
  <c r="AF696" i="13"/>
  <c r="AF691" i="13"/>
  <c r="AF688" i="13"/>
  <c r="AF683" i="13"/>
  <c r="AF680" i="13"/>
  <c r="AF675" i="13"/>
  <c r="AF672" i="13"/>
  <c r="AF667" i="13"/>
  <c r="AF664" i="13"/>
  <c r="AH664" i="13" s="1"/>
  <c r="AF659" i="13"/>
  <c r="AF656" i="13"/>
  <c r="AH656" i="13" s="1"/>
  <c r="AF651" i="13"/>
  <c r="AF648" i="13"/>
  <c r="AH648" i="13" s="1"/>
  <c r="AF643" i="13"/>
  <c r="AF640" i="13"/>
  <c r="AH640" i="13" s="1"/>
  <c r="AF635" i="13"/>
  <c r="AF632" i="13"/>
  <c r="AH632" i="13" s="1"/>
  <c r="AF627" i="13"/>
  <c r="AF624" i="13"/>
  <c r="AH624" i="13" s="1"/>
  <c r="AF619" i="13"/>
  <c r="AF616" i="13"/>
  <c r="AH616" i="13" s="1"/>
  <c r="AF611" i="13"/>
  <c r="AF608" i="13"/>
  <c r="AH608" i="13" s="1"/>
  <c r="AF603" i="13"/>
  <c r="AF600" i="13"/>
  <c r="AH600" i="13" s="1"/>
  <c r="AF595" i="13"/>
  <c r="AF592" i="13"/>
  <c r="AH592" i="13" s="1"/>
  <c r="AF587" i="13"/>
  <c r="AF584" i="13"/>
  <c r="AH584" i="13" s="1"/>
  <c r="AF579" i="13"/>
  <c r="AF576" i="13"/>
  <c r="AH576" i="13" s="1"/>
  <c r="AF571" i="13"/>
  <c r="AF568" i="13"/>
  <c r="AH568" i="13" s="1"/>
  <c r="AF563" i="13"/>
  <c r="AF560" i="13"/>
  <c r="AH560" i="13" s="1"/>
  <c r="AF555" i="13"/>
  <c r="AF552" i="13"/>
  <c r="AH552" i="13" s="1"/>
  <c r="AF547" i="13"/>
  <c r="AF544" i="13"/>
  <c r="AH544" i="13" s="1"/>
  <c r="AF539" i="13"/>
  <c r="AF536" i="13"/>
  <c r="AH536" i="13" s="1"/>
  <c r="AF531" i="13"/>
  <c r="AF528" i="13"/>
  <c r="AH528" i="13" s="1"/>
  <c r="AF523" i="13"/>
  <c r="AF520" i="13"/>
  <c r="AH520" i="13" s="1"/>
  <c r="AF515" i="13"/>
  <c r="AF512" i="13"/>
  <c r="AH512" i="13" s="1"/>
  <c r="AF507" i="13"/>
  <c r="AF504" i="13"/>
  <c r="AH504" i="13" s="1"/>
  <c r="AF499" i="13"/>
  <c r="AF496" i="13"/>
  <c r="AH496" i="13" s="1"/>
  <c r="AF491" i="13"/>
  <c r="AF488" i="13"/>
  <c r="AH488" i="13" s="1"/>
  <c r="AF483" i="13"/>
  <c r="AF480" i="13"/>
  <c r="AH480" i="13" s="1"/>
  <c r="AF475" i="13"/>
  <c r="AF472" i="13"/>
  <c r="AH472" i="13" s="1"/>
  <c r="AF467" i="13"/>
  <c r="AF464" i="13"/>
  <c r="AH464" i="13" s="1"/>
  <c r="AF459" i="13"/>
  <c r="AF456" i="13"/>
  <c r="AH456" i="13" s="1"/>
  <c r="AF451" i="13"/>
  <c r="AF448" i="13"/>
  <c r="AH448" i="13" s="1"/>
  <c r="AF443" i="13"/>
  <c r="AF440" i="13"/>
  <c r="AH440" i="13" s="1"/>
  <c r="AF435" i="13"/>
  <c r="AF432" i="13"/>
  <c r="AH432" i="13" s="1"/>
  <c r="AF427" i="13"/>
  <c r="AF424" i="13"/>
  <c r="AH424" i="13" s="1"/>
  <c r="AF419" i="13"/>
  <c r="AF416" i="13"/>
  <c r="AH416" i="13" s="1"/>
  <c r="AF411" i="13"/>
  <c r="AF408" i="13"/>
  <c r="AH408" i="13" s="1"/>
  <c r="AF403" i="13"/>
  <c r="AF400" i="13"/>
  <c r="AH400" i="13" s="1"/>
  <c r="AF395" i="13"/>
  <c r="AF392" i="13"/>
  <c r="AH392" i="13" s="1"/>
  <c r="AF387" i="13"/>
  <c r="AF384" i="13"/>
  <c r="AH384" i="13" s="1"/>
  <c r="AF379" i="13"/>
  <c r="AF376" i="13"/>
  <c r="AH376" i="13" s="1"/>
  <c r="AF371" i="13"/>
  <c r="AF368" i="13"/>
  <c r="AH368" i="13" s="1"/>
  <c r="AF363" i="13"/>
  <c r="AF360" i="13"/>
  <c r="AH360" i="13" s="1"/>
  <c r="AF355" i="13"/>
  <c r="AF352" i="13"/>
  <c r="AH352" i="13" s="1"/>
  <c r="AF347" i="13"/>
  <c r="AF344" i="13"/>
  <c r="AH344" i="13" s="1"/>
  <c r="AF339" i="13"/>
  <c r="AF336" i="13"/>
  <c r="AH336" i="13" s="1"/>
  <c r="AF331" i="13"/>
  <c r="AF328" i="13"/>
  <c r="AH328" i="13" s="1"/>
  <c r="AF323" i="13"/>
  <c r="AF320" i="13"/>
  <c r="AH320" i="13" s="1"/>
  <c r="AF315" i="13"/>
  <c r="AF312" i="13"/>
  <c r="AH312" i="13" s="1"/>
  <c r="AF307" i="13"/>
  <c r="AF304" i="13"/>
  <c r="AH304" i="13" s="1"/>
  <c r="AF299" i="13"/>
  <c r="AF296" i="13"/>
  <c r="AH296" i="13" s="1"/>
  <c r="AF291" i="13"/>
  <c r="AF288" i="13"/>
  <c r="AH288" i="13" s="1"/>
  <c r="AF283" i="13"/>
  <c r="AF280" i="13"/>
  <c r="AH280" i="13" s="1"/>
  <c r="AF275" i="13"/>
  <c r="AF272" i="13"/>
  <c r="AH272" i="13" s="1"/>
  <c r="AF267" i="13"/>
  <c r="AF264" i="13"/>
  <c r="AH264" i="13" s="1"/>
  <c r="AF259" i="13"/>
  <c r="AF256" i="13"/>
  <c r="AH256" i="13" s="1"/>
  <c r="AF251" i="13"/>
  <c r="AF248" i="13"/>
  <c r="AH248" i="13" s="1"/>
  <c r="AF243" i="13"/>
  <c r="AF240" i="13"/>
  <c r="AH240" i="13" s="1"/>
  <c r="AF235" i="13"/>
  <c r="AF232" i="13"/>
  <c r="AH232" i="13" s="1"/>
  <c r="AF227" i="13"/>
  <c r="AF224" i="13"/>
  <c r="AH224" i="13" s="1"/>
  <c r="AF219" i="13"/>
  <c r="AF216" i="13"/>
  <c r="AH216" i="13" s="1"/>
  <c r="AF211" i="13"/>
  <c r="AF208" i="13"/>
  <c r="AH208" i="13" s="1"/>
  <c r="AF203" i="13"/>
  <c r="AF200" i="13"/>
  <c r="AH200" i="13" s="1"/>
  <c r="AF195" i="13"/>
  <c r="AF192" i="13"/>
  <c r="AH192" i="13" s="1"/>
  <c r="AF187" i="13"/>
  <c r="AF184" i="13"/>
  <c r="AH184" i="13" s="1"/>
  <c r="AF179" i="13"/>
  <c r="AF176" i="13"/>
  <c r="AH176" i="13" s="1"/>
  <c r="AF171" i="13"/>
  <c r="AF168" i="13"/>
  <c r="AH168" i="13" s="1"/>
  <c r="AF163" i="13"/>
  <c r="AF160" i="13"/>
  <c r="AH160" i="13" s="1"/>
  <c r="AF155" i="13"/>
  <c r="AF152" i="13"/>
  <c r="AH152" i="13" s="1"/>
  <c r="AF147" i="13"/>
  <c r="AF144" i="13"/>
  <c r="AH144" i="13" s="1"/>
  <c r="AF139" i="13"/>
  <c r="AF136" i="13"/>
  <c r="AF131" i="13"/>
  <c r="AF128" i="13"/>
  <c r="AF123" i="13"/>
  <c r="AF120" i="13"/>
  <c r="AF115" i="13"/>
  <c r="AF112" i="13"/>
  <c r="AF107" i="13"/>
  <c r="AF104" i="13"/>
  <c r="AF99" i="13"/>
  <c r="AF96" i="13"/>
  <c r="AF91" i="13"/>
  <c r="AF88" i="13"/>
  <c r="AF83" i="13"/>
  <c r="AF80" i="13"/>
  <c r="AF75" i="13"/>
  <c r="AF72" i="13"/>
  <c r="AF67" i="13"/>
  <c r="AF64" i="13"/>
  <c r="AF59" i="13"/>
  <c r="AF56" i="13"/>
  <c r="AF51" i="13"/>
  <c r="AF48" i="13"/>
  <c r="AF43" i="13"/>
  <c r="AF40" i="13"/>
  <c r="AF35" i="13"/>
  <c r="AF32" i="13"/>
  <c r="AF27" i="13"/>
  <c r="AF24" i="13"/>
  <c r="AF19" i="13"/>
  <c r="AF16" i="13"/>
  <c r="AF11" i="13"/>
  <c r="AF8" i="13"/>
  <c r="X4169" i="13"/>
  <c r="Y4169" i="13"/>
  <c r="X4165" i="13"/>
  <c r="Y4165" i="13"/>
  <c r="X4161" i="13"/>
  <c r="Y4161" i="13"/>
  <c r="X4157" i="13"/>
  <c r="Y4157" i="13"/>
  <c r="X4153" i="13"/>
  <c r="Y4153" i="13"/>
  <c r="X4149" i="13"/>
  <c r="Y4149" i="13"/>
  <c r="X4145" i="13"/>
  <c r="Y4145" i="13"/>
  <c r="X4141" i="13"/>
  <c r="Y4141" i="13"/>
  <c r="X4137" i="13"/>
  <c r="Y4137" i="13"/>
  <c r="X4133" i="13"/>
  <c r="Y4133" i="13"/>
  <c r="X4129" i="13"/>
  <c r="Y4129" i="13"/>
  <c r="X4125" i="13"/>
  <c r="Y4125" i="13"/>
  <c r="X4121" i="13"/>
  <c r="Y4121" i="13"/>
  <c r="X4117" i="13"/>
  <c r="Y4117" i="13"/>
  <c r="X4113" i="13"/>
  <c r="Y4113" i="13"/>
  <c r="X4109" i="13"/>
  <c r="Y4109" i="13"/>
  <c r="X4105" i="13"/>
  <c r="Y4105" i="13"/>
  <c r="X4101" i="13"/>
  <c r="Y4101" i="13"/>
  <c r="X4097" i="13"/>
  <c r="Y4097" i="13"/>
  <c r="X4093" i="13"/>
  <c r="Y4093" i="13"/>
  <c r="X4089" i="13"/>
  <c r="Y4089" i="13"/>
  <c r="X4085" i="13"/>
  <c r="Y4085" i="13"/>
  <c r="X4081" i="13"/>
  <c r="Y4081" i="13"/>
  <c r="X4077" i="13"/>
  <c r="Y4077" i="13"/>
  <c r="X4073" i="13"/>
  <c r="Y4073" i="13"/>
  <c r="X4069" i="13"/>
  <c r="Y4069" i="13"/>
  <c r="X4065" i="13"/>
  <c r="Y4065" i="13"/>
  <c r="X4061" i="13"/>
  <c r="Y4061" i="13"/>
  <c r="X4057" i="13"/>
  <c r="Y4057" i="13"/>
  <c r="X4053" i="13"/>
  <c r="Y4053" i="13"/>
  <c r="X4049" i="13"/>
  <c r="Y4049" i="13"/>
  <c r="X4045" i="13"/>
  <c r="Y4045" i="13"/>
  <c r="X4041" i="13"/>
  <c r="Y4041" i="13"/>
  <c r="X4037" i="13"/>
  <c r="Y4037" i="13"/>
  <c r="X4033" i="13"/>
  <c r="Y4033" i="13"/>
  <c r="X4029" i="13"/>
  <c r="Y4029" i="13"/>
  <c r="X4025" i="13"/>
  <c r="Y4025" i="13"/>
  <c r="X4021" i="13"/>
  <c r="Y4021" i="13"/>
  <c r="X4017" i="13"/>
  <c r="Y4017" i="13"/>
  <c r="X4013" i="13"/>
  <c r="Y4013" i="13"/>
  <c r="X4009" i="13"/>
  <c r="Y4009" i="13"/>
  <c r="X4005" i="13"/>
  <c r="Y4005" i="13"/>
  <c r="X4001" i="13"/>
  <c r="Y4001" i="13"/>
  <c r="X3997" i="13"/>
  <c r="Y3997" i="13"/>
  <c r="X3993" i="13"/>
  <c r="Y3993" i="13"/>
  <c r="X3989" i="13"/>
  <c r="Y3989" i="13"/>
  <c r="X3985" i="13"/>
  <c r="Y3985" i="13"/>
  <c r="X3981" i="13"/>
  <c r="Y3981" i="13"/>
  <c r="X3977" i="13"/>
  <c r="Y3977" i="13"/>
  <c r="X3973" i="13"/>
  <c r="Y3973" i="13"/>
  <c r="X3969" i="13"/>
  <c r="Y3969" i="13"/>
  <c r="X3965" i="13"/>
  <c r="Y3965" i="13"/>
  <c r="X3961" i="13"/>
  <c r="Y3961" i="13"/>
  <c r="X3957" i="13"/>
  <c r="Y3957" i="13"/>
  <c r="X3953" i="13"/>
  <c r="Y3953" i="13"/>
  <c r="X3949" i="13"/>
  <c r="Y3949" i="13"/>
  <c r="X3945" i="13"/>
  <c r="Y3945" i="13"/>
  <c r="X3941" i="13"/>
  <c r="Y3941" i="13"/>
  <c r="X3937" i="13"/>
  <c r="Y3937" i="13"/>
  <c r="X3933" i="13"/>
  <c r="Y3933" i="13"/>
  <c r="X3929" i="13"/>
  <c r="Y3929" i="13"/>
  <c r="X3925" i="13"/>
  <c r="Y3925" i="13"/>
  <c r="X3921" i="13"/>
  <c r="Y3921" i="13"/>
  <c r="X3917" i="13"/>
  <c r="Y3917" i="13"/>
  <c r="X3913" i="13"/>
  <c r="Y3913" i="13"/>
  <c r="X3909" i="13"/>
  <c r="Y3909" i="13"/>
  <c r="X3905" i="13"/>
  <c r="Y3905" i="13"/>
  <c r="X3901" i="13"/>
  <c r="Y3901" i="13"/>
  <c r="X3897" i="13"/>
  <c r="Y3897" i="13"/>
  <c r="X3893" i="13"/>
  <c r="Y3893" i="13"/>
  <c r="X3889" i="13"/>
  <c r="Y3889" i="13"/>
  <c r="X3885" i="13"/>
  <c r="Y3885" i="13"/>
  <c r="X3881" i="13"/>
  <c r="Y3881" i="13"/>
  <c r="X3877" i="13"/>
  <c r="Y3877" i="13"/>
  <c r="X3873" i="13"/>
  <c r="Y3873" i="13"/>
  <c r="X3869" i="13"/>
  <c r="Y3869" i="13"/>
  <c r="X3865" i="13"/>
  <c r="Y3865" i="13"/>
  <c r="X3861" i="13"/>
  <c r="Y3861" i="13"/>
  <c r="X3857" i="13"/>
  <c r="Y3857" i="13"/>
  <c r="X3853" i="13"/>
  <c r="Y3853" i="13"/>
  <c r="X3849" i="13"/>
  <c r="Y3849" i="13"/>
  <c r="X3845" i="13"/>
  <c r="Y3845" i="13"/>
  <c r="X3841" i="13"/>
  <c r="Y3841" i="13"/>
  <c r="X3837" i="13"/>
  <c r="Y3837" i="13"/>
  <c r="X3833" i="13"/>
  <c r="Y3833" i="13"/>
  <c r="X3829" i="13"/>
  <c r="Y3829" i="13"/>
  <c r="X3825" i="13"/>
  <c r="Y3825" i="13"/>
  <c r="X3821" i="13"/>
  <c r="Y3821" i="13"/>
  <c r="X3817" i="13"/>
  <c r="Y3817" i="13"/>
  <c r="X3813" i="13"/>
  <c r="Y3813" i="13"/>
  <c r="X3809" i="13"/>
  <c r="Y3809" i="13"/>
  <c r="X3805" i="13"/>
  <c r="Y3805" i="13"/>
  <c r="X3801" i="13"/>
  <c r="Y3801" i="13"/>
  <c r="X3797" i="13"/>
  <c r="Y3797" i="13"/>
  <c r="X3793" i="13"/>
  <c r="Y3793" i="13"/>
  <c r="X3789" i="13"/>
  <c r="Y3789" i="13"/>
  <c r="X3785" i="13"/>
  <c r="Y3785" i="13"/>
  <c r="X3781" i="13"/>
  <c r="Y3781" i="13"/>
  <c r="X3777" i="13"/>
  <c r="Y3777" i="13"/>
  <c r="X3773" i="13"/>
  <c r="Y3773" i="13"/>
  <c r="X3769" i="13"/>
  <c r="Y3769" i="13"/>
  <c r="X3765" i="13"/>
  <c r="Y3765" i="13"/>
  <c r="X3761" i="13"/>
  <c r="Y3761" i="13"/>
  <c r="X3757" i="13"/>
  <c r="Y3757" i="13"/>
  <c r="X3753" i="13"/>
  <c r="Y3753" i="13"/>
  <c r="X3749" i="13"/>
  <c r="Y3749" i="13"/>
  <c r="X3745" i="13"/>
  <c r="Y3745" i="13"/>
  <c r="X3741" i="13"/>
  <c r="Y3741" i="13"/>
  <c r="X3737" i="13"/>
  <c r="Y3737" i="13"/>
  <c r="X3733" i="13"/>
  <c r="Y3733" i="13"/>
  <c r="X3729" i="13"/>
  <c r="Y3729" i="13"/>
  <c r="X3725" i="13"/>
  <c r="Y3725" i="13"/>
  <c r="X3721" i="13"/>
  <c r="Y3721" i="13"/>
  <c r="X3717" i="13"/>
  <c r="Y3717" i="13"/>
  <c r="X3713" i="13"/>
  <c r="Y3713" i="13"/>
  <c r="X3709" i="13"/>
  <c r="Y3709" i="13"/>
  <c r="X3705" i="13"/>
  <c r="Y3705" i="13"/>
  <c r="X3701" i="13"/>
  <c r="Y3701" i="13"/>
  <c r="X3697" i="13"/>
  <c r="Y3697" i="13"/>
  <c r="X3693" i="13"/>
  <c r="Y3693" i="13"/>
  <c r="X3689" i="13"/>
  <c r="Y3689" i="13"/>
  <c r="X3685" i="13"/>
  <c r="Y3685" i="13"/>
  <c r="X3681" i="13"/>
  <c r="Y3681" i="13"/>
  <c r="X3677" i="13"/>
  <c r="Y3677" i="13"/>
  <c r="X3673" i="13"/>
  <c r="Y3673" i="13"/>
  <c r="X3669" i="13"/>
  <c r="Y3669" i="13"/>
  <c r="X3665" i="13"/>
  <c r="Y3665" i="13"/>
  <c r="X3661" i="13"/>
  <c r="Y3661" i="13"/>
  <c r="X3657" i="13"/>
  <c r="Y3657" i="13"/>
  <c r="X3653" i="13"/>
  <c r="Y3653" i="13"/>
  <c r="X3649" i="13"/>
  <c r="Y3649" i="13"/>
  <c r="X3645" i="13"/>
  <c r="Y3645" i="13"/>
  <c r="X3641" i="13"/>
  <c r="Y3641" i="13"/>
  <c r="X3637" i="13"/>
  <c r="Y3637" i="13"/>
  <c r="X3633" i="13"/>
  <c r="Y3633" i="13"/>
  <c r="X3629" i="13"/>
  <c r="Y3629" i="13"/>
  <c r="X3625" i="13"/>
  <c r="Y3625" i="13"/>
  <c r="X3621" i="13"/>
  <c r="Y3621" i="13"/>
  <c r="X3617" i="13"/>
  <c r="Y3617" i="13"/>
  <c r="X3613" i="13"/>
  <c r="Y3613" i="13"/>
  <c r="X3609" i="13"/>
  <c r="Y3609" i="13"/>
  <c r="X3605" i="13"/>
  <c r="Y3605" i="13"/>
  <c r="X3601" i="13"/>
  <c r="Y3601" i="13"/>
  <c r="X3597" i="13"/>
  <c r="Y3597" i="13"/>
  <c r="X3593" i="13"/>
  <c r="Y3593" i="13"/>
  <c r="X3589" i="13"/>
  <c r="Y3589" i="13"/>
  <c r="X3585" i="13"/>
  <c r="Y3585" i="13"/>
  <c r="X3581" i="13"/>
  <c r="Y3581" i="13"/>
  <c r="X3577" i="13"/>
  <c r="Y3577" i="13"/>
  <c r="X3573" i="13"/>
  <c r="Y3573" i="13"/>
  <c r="X3569" i="13"/>
  <c r="Y3569" i="13"/>
  <c r="X3565" i="13"/>
  <c r="Y3565" i="13"/>
  <c r="X3561" i="13"/>
  <c r="Y3561" i="13"/>
  <c r="X3557" i="13"/>
  <c r="Y3557" i="13"/>
  <c r="X3553" i="13"/>
  <c r="Y3553" i="13"/>
  <c r="X3549" i="13"/>
  <c r="Y3549" i="13"/>
  <c r="X3545" i="13"/>
  <c r="Y3545" i="13"/>
  <c r="X3541" i="13"/>
  <c r="Y3541" i="13"/>
  <c r="X3537" i="13"/>
  <c r="Y3537" i="13"/>
  <c r="X3533" i="13"/>
  <c r="Y3533" i="13"/>
  <c r="X3529" i="13"/>
  <c r="Y3529" i="13"/>
  <c r="X3525" i="13"/>
  <c r="Y3525" i="13"/>
  <c r="X3521" i="13"/>
  <c r="Y3521" i="13"/>
  <c r="X3517" i="13"/>
  <c r="Y3517" i="13"/>
  <c r="X3513" i="13"/>
  <c r="Y3513" i="13"/>
  <c r="X3509" i="13"/>
  <c r="Y3509" i="13"/>
  <c r="X3505" i="13"/>
  <c r="Y3505" i="13"/>
  <c r="X3501" i="13"/>
  <c r="Y3501" i="13"/>
  <c r="X3497" i="13"/>
  <c r="Y3497" i="13"/>
  <c r="X3493" i="13"/>
  <c r="Y3493" i="13"/>
  <c r="X3489" i="13"/>
  <c r="Y3489" i="13"/>
  <c r="X3485" i="13"/>
  <c r="Y3485" i="13"/>
  <c r="X3481" i="13"/>
  <c r="Y3481" i="13"/>
  <c r="X3477" i="13"/>
  <c r="Y3477" i="13"/>
  <c r="X3473" i="13"/>
  <c r="Y3473" i="13"/>
  <c r="X3469" i="13"/>
  <c r="Y3469" i="13"/>
  <c r="X3465" i="13"/>
  <c r="Y3465" i="13"/>
  <c r="X3461" i="13"/>
  <c r="Y3461" i="13"/>
  <c r="X3457" i="13"/>
  <c r="Y3457" i="13"/>
  <c r="X3453" i="13"/>
  <c r="Y3453" i="13"/>
  <c r="X3449" i="13"/>
  <c r="Y3449" i="13"/>
  <c r="X3445" i="13"/>
  <c r="Y3445" i="13"/>
  <c r="X3441" i="13"/>
  <c r="Y3441" i="13"/>
  <c r="X3437" i="13"/>
  <c r="Y3437" i="13"/>
  <c r="X3433" i="13"/>
  <c r="Y3433" i="13"/>
  <c r="X3429" i="13"/>
  <c r="Y3429" i="13"/>
  <c r="X3425" i="13"/>
  <c r="Y3425" i="13"/>
  <c r="X3421" i="13"/>
  <c r="Y3421" i="13"/>
  <c r="X3417" i="13"/>
  <c r="Y3417" i="13"/>
  <c r="X3413" i="13"/>
  <c r="Y3413" i="13"/>
  <c r="X3409" i="13"/>
  <c r="Y3409" i="13"/>
  <c r="X3405" i="13"/>
  <c r="Y3405" i="13"/>
  <c r="X3401" i="13"/>
  <c r="Y3401" i="13"/>
  <c r="X3397" i="13"/>
  <c r="Y3397" i="13"/>
  <c r="X3393" i="13"/>
  <c r="Y3393" i="13"/>
  <c r="X3389" i="13"/>
  <c r="Y3389" i="13"/>
  <c r="X3385" i="13"/>
  <c r="Y3385" i="13"/>
  <c r="X3381" i="13"/>
  <c r="Y3381" i="13"/>
  <c r="X3377" i="13"/>
  <c r="Y3377" i="13"/>
  <c r="X3373" i="13"/>
  <c r="Y3373" i="13"/>
  <c r="X3369" i="13"/>
  <c r="Y3369" i="13"/>
  <c r="X3365" i="13"/>
  <c r="Y3365" i="13"/>
  <c r="X3361" i="13"/>
  <c r="Y3361" i="13"/>
  <c r="X3357" i="13"/>
  <c r="Y3357" i="13"/>
  <c r="X3353" i="13"/>
  <c r="Y3353" i="13"/>
  <c r="X3349" i="13"/>
  <c r="Y3349" i="13"/>
  <c r="X3345" i="13"/>
  <c r="Y3345" i="13"/>
  <c r="X3341" i="13"/>
  <c r="Y3341" i="13"/>
  <c r="X3337" i="13"/>
  <c r="Y3337" i="13"/>
  <c r="X3333" i="13"/>
  <c r="Y3333" i="13"/>
  <c r="X3329" i="13"/>
  <c r="Y3329" i="13"/>
  <c r="X3325" i="13"/>
  <c r="Y3325" i="13"/>
  <c r="X3321" i="13"/>
  <c r="Y3321" i="13"/>
  <c r="X3317" i="13"/>
  <c r="Y3317" i="13"/>
  <c r="X3313" i="13"/>
  <c r="Y3313" i="13"/>
  <c r="X3309" i="13"/>
  <c r="Y3309" i="13"/>
  <c r="X3305" i="13"/>
  <c r="Y3305" i="13"/>
  <c r="X3301" i="13"/>
  <c r="Y3301" i="13"/>
  <c r="X3297" i="13"/>
  <c r="Y3297" i="13"/>
  <c r="X3293" i="13"/>
  <c r="Y3293" i="13"/>
  <c r="X3289" i="13"/>
  <c r="Y3289" i="13"/>
  <c r="X3273" i="13"/>
  <c r="Y3273" i="13"/>
  <c r="X3257" i="13"/>
  <c r="Y3257" i="13"/>
  <c r="X3241" i="13"/>
  <c r="Y3241" i="13"/>
  <c r="X3225" i="13"/>
  <c r="Y3225" i="13"/>
  <c r="X3209" i="13"/>
  <c r="Y3209" i="13"/>
  <c r="X3193" i="13"/>
  <c r="Y3193" i="13"/>
  <c r="X3177" i="13"/>
  <c r="Y3177" i="13"/>
  <c r="X3161" i="13"/>
  <c r="Y3161" i="13"/>
  <c r="X3145" i="13"/>
  <c r="Y3145" i="13"/>
  <c r="X3129" i="13"/>
  <c r="Y3129" i="13"/>
  <c r="X3113" i="13"/>
  <c r="Y3113" i="13"/>
  <c r="X3097" i="13"/>
  <c r="Y3097" i="13"/>
  <c r="X3081" i="13"/>
  <c r="Y3081" i="13"/>
  <c r="X3065" i="13"/>
  <c r="Y3065" i="13"/>
  <c r="X3049" i="13"/>
  <c r="Y3049" i="13"/>
  <c r="X3033" i="13"/>
  <c r="Y3033" i="13"/>
  <c r="X3017" i="13"/>
  <c r="Y3017" i="13"/>
  <c r="X3001" i="13"/>
  <c r="Y3001" i="13"/>
  <c r="X2985" i="13"/>
  <c r="Y2985" i="13"/>
  <c r="X2969" i="13"/>
  <c r="Y2969" i="13"/>
  <c r="X2953" i="13"/>
  <c r="Y2953" i="13"/>
  <c r="X2937" i="13"/>
  <c r="Y2937" i="13"/>
  <c r="X2921" i="13"/>
  <c r="Y2921" i="13"/>
  <c r="X2905" i="13"/>
  <c r="Y2905" i="13"/>
  <c r="X2889" i="13"/>
  <c r="Y2889" i="13"/>
  <c r="X2873" i="13"/>
  <c r="Y2873" i="13"/>
  <c r="X2857" i="13"/>
  <c r="Y2857" i="13"/>
  <c r="X2841" i="13"/>
  <c r="Y2841" i="13"/>
  <c r="X2825" i="13"/>
  <c r="Y2825" i="13"/>
  <c r="X2809" i="13"/>
  <c r="Y2809" i="13"/>
  <c r="X2793" i="13"/>
  <c r="Y2793" i="13"/>
  <c r="X2777" i="13"/>
  <c r="Y2777" i="13"/>
  <c r="X2761" i="13"/>
  <c r="Y2761" i="13"/>
  <c r="X2745" i="13"/>
  <c r="Y2745" i="13"/>
  <c r="AH4163" i="13"/>
  <c r="AH4155" i="13"/>
  <c r="AH4147" i="13"/>
  <c r="AH4139" i="13"/>
  <c r="AH4131" i="13"/>
  <c r="AH4123" i="13"/>
  <c r="AH4115" i="13"/>
  <c r="AH4107" i="13"/>
  <c r="AH4099" i="13"/>
  <c r="AH4091" i="13"/>
  <c r="AH4083" i="13"/>
  <c r="AH4075" i="13"/>
  <c r="AH4067" i="13"/>
  <c r="AH4059" i="13"/>
  <c r="AH4051" i="13"/>
  <c r="AH4043" i="13"/>
  <c r="AH4035" i="13"/>
  <c r="AH4027" i="13"/>
  <c r="AH4019" i="13"/>
  <c r="AH4011" i="13"/>
  <c r="AH4003" i="13"/>
  <c r="AH3995" i="13"/>
  <c r="AH3987" i="13"/>
  <c r="AH3979" i="13"/>
  <c r="AH3971" i="13"/>
  <c r="AH3963" i="13"/>
  <c r="AH3955" i="13"/>
  <c r="AH3947" i="13"/>
  <c r="AH3939" i="13"/>
  <c r="AH3931" i="13"/>
  <c r="AH3923" i="13"/>
  <c r="AH3915" i="13"/>
  <c r="AH3907" i="13"/>
  <c r="AH3899" i="13"/>
  <c r="AH3891" i="13"/>
  <c r="AH3883" i="13"/>
  <c r="AH3875" i="13"/>
  <c r="AH3867" i="13"/>
  <c r="AH3859" i="13"/>
  <c r="AH3851" i="13"/>
  <c r="AH3843" i="13"/>
  <c r="AH3835" i="13"/>
  <c r="AH3827" i="13"/>
  <c r="AH3819" i="13"/>
  <c r="AH3811" i="13"/>
  <c r="AH3803" i="13"/>
  <c r="AH3795" i="13"/>
  <c r="AH3787" i="13"/>
  <c r="AH3779" i="13"/>
  <c r="AH3771" i="13"/>
  <c r="AH3763" i="13"/>
  <c r="AH3755" i="13"/>
  <c r="AH3747" i="13"/>
  <c r="AH3739" i="13"/>
  <c r="AH3731" i="13"/>
  <c r="AH3723" i="13"/>
  <c r="AH3715" i="13"/>
  <c r="AH3707" i="13"/>
  <c r="AH3699" i="13"/>
  <c r="AH3691" i="13"/>
  <c r="AH3683" i="13"/>
  <c r="AH3675" i="13"/>
  <c r="AH3667" i="13"/>
  <c r="AH3659" i="13"/>
  <c r="AH3651" i="13"/>
  <c r="AH3643" i="13"/>
  <c r="AH3635" i="13"/>
  <c r="AH3627" i="13"/>
  <c r="AH3619" i="13"/>
  <c r="AH3611" i="13"/>
  <c r="AH3603" i="13"/>
  <c r="AH3595" i="13"/>
  <c r="AH3587" i="13"/>
  <c r="AH3579" i="13"/>
  <c r="AH3571" i="13"/>
  <c r="AH3563" i="13"/>
  <c r="AH3555" i="13"/>
  <c r="AH3547" i="13"/>
  <c r="AH3539" i="13"/>
  <c r="AH3531" i="13"/>
  <c r="AH3523" i="13"/>
  <c r="AH3515" i="13"/>
  <c r="AH3507" i="13"/>
  <c r="AH3499" i="13"/>
  <c r="AH3491" i="13"/>
  <c r="AH3483" i="13"/>
  <c r="AH3475" i="13"/>
  <c r="AH3467" i="13"/>
  <c r="AH3459" i="13"/>
  <c r="AH3451" i="13"/>
  <c r="AH3443" i="13"/>
  <c r="AH3435" i="13"/>
  <c r="AH3427" i="13"/>
  <c r="AH3419" i="13"/>
  <c r="AH3411" i="13"/>
  <c r="AH3403" i="13"/>
  <c r="AH3395" i="13"/>
  <c r="AH3387" i="13"/>
  <c r="AH3379" i="13"/>
  <c r="AH3371" i="13"/>
  <c r="AH3363" i="13"/>
  <c r="AH3355" i="13"/>
  <c r="AH3347" i="13"/>
  <c r="AH3339" i="13"/>
  <c r="AH3331" i="13"/>
  <c r="AH3323" i="13"/>
  <c r="AH3315" i="13"/>
  <c r="AH3307" i="13"/>
  <c r="AH3299" i="13"/>
  <c r="AH3291" i="13"/>
  <c r="AH3283" i="13"/>
  <c r="AH3275" i="13"/>
  <c r="AH3267" i="13"/>
  <c r="AH3259" i="13"/>
  <c r="AH3251" i="13"/>
  <c r="AH3243" i="13"/>
  <c r="AH3235" i="13"/>
  <c r="AH3227" i="13"/>
  <c r="AH3219" i="13"/>
  <c r="AH3211" i="13"/>
  <c r="AH3203" i="13"/>
  <c r="AH3195" i="13"/>
  <c r="AH3187" i="13"/>
  <c r="AH3179" i="13"/>
  <c r="AH3171" i="13"/>
  <c r="AH3163" i="13"/>
  <c r="AH3155" i="13"/>
  <c r="AH3147" i="13"/>
  <c r="AH3139" i="13"/>
  <c r="AH3131" i="13"/>
  <c r="AH3123" i="13"/>
  <c r="AH3115" i="13"/>
  <c r="AH3107" i="13"/>
  <c r="AH3099" i="13"/>
  <c r="AH3091" i="13"/>
  <c r="AH3083" i="13"/>
  <c r="AH3075" i="13"/>
  <c r="AH3067" i="13"/>
  <c r="AH3059" i="13"/>
  <c r="AH3051" i="13"/>
  <c r="AH3043" i="13"/>
  <c r="AH3035" i="13"/>
  <c r="AH3027" i="13"/>
  <c r="AH3019" i="13"/>
  <c r="AH3011" i="13"/>
  <c r="AH3003" i="13"/>
  <c r="AH2995" i="13"/>
  <c r="AH2987" i="13"/>
  <c r="AH2979" i="13"/>
  <c r="AH2971" i="13"/>
  <c r="AH2963" i="13"/>
  <c r="AH2955" i="13"/>
  <c r="AH2947" i="13"/>
  <c r="AH2939" i="13"/>
  <c r="AH2931" i="13"/>
  <c r="AH2923" i="13"/>
  <c r="AH2915" i="13"/>
  <c r="AH2907" i="13"/>
  <c r="AH2899" i="13"/>
  <c r="AH2891" i="13"/>
  <c r="AH2883" i="13"/>
  <c r="AH2875" i="13"/>
  <c r="AH2867" i="13"/>
  <c r="AH2859" i="13"/>
  <c r="AH2851" i="13"/>
  <c r="AH2843" i="13"/>
  <c r="AH2835" i="13"/>
  <c r="AH2827" i="13"/>
  <c r="AH2819" i="13"/>
  <c r="AH2811" i="13"/>
  <c r="AH2803" i="13"/>
  <c r="AH2795" i="13"/>
  <c r="AH2787" i="13"/>
  <c r="AH2779" i="13"/>
  <c r="AH2771" i="13"/>
  <c r="AH2763" i="13"/>
  <c r="AH2755" i="13"/>
  <c r="AH2747" i="13"/>
  <c r="AH2739" i="13"/>
  <c r="AH2731" i="13"/>
  <c r="AH2723" i="13"/>
  <c r="AH2715" i="13"/>
  <c r="AH2707" i="13"/>
  <c r="AH2699" i="13"/>
  <c r="AH2691" i="13"/>
  <c r="AH2683" i="13"/>
  <c r="AH2675" i="13"/>
  <c r="AH2667" i="13"/>
  <c r="AH2659" i="13"/>
  <c r="AH2651" i="13"/>
  <c r="AH2643" i="13"/>
  <c r="AH2635" i="13"/>
  <c r="AH2627" i="13"/>
  <c r="AH2619" i="13"/>
  <c r="AH2611" i="13"/>
  <c r="AH2603" i="13"/>
  <c r="AH2595" i="13"/>
  <c r="AH2587" i="13"/>
  <c r="AH2579" i="13"/>
  <c r="AH2571" i="13"/>
  <c r="AH2563" i="13"/>
  <c r="AH2555" i="13"/>
  <c r="AH2547" i="13"/>
  <c r="AH2539" i="13"/>
  <c r="AH2531" i="13"/>
  <c r="AH2523" i="13"/>
  <c r="AH2515" i="13"/>
  <c r="AH2507" i="13"/>
  <c r="AH2499" i="13"/>
  <c r="AH2491" i="13"/>
  <c r="AH2483" i="13"/>
  <c r="AH2475" i="13"/>
  <c r="AH2467" i="13"/>
  <c r="AH2459" i="13"/>
  <c r="AH2451" i="13"/>
  <c r="AH2443" i="13"/>
  <c r="AH2435" i="13"/>
  <c r="AH2427" i="13"/>
  <c r="AH2419" i="13"/>
  <c r="AH2411" i="13"/>
  <c r="AH2403" i="13"/>
  <c r="AH2395" i="13"/>
  <c r="AH2387" i="13"/>
  <c r="AH2379" i="13"/>
  <c r="AH2371" i="13"/>
  <c r="AH2363" i="13"/>
  <c r="AH2355" i="13"/>
  <c r="AH2347" i="13"/>
  <c r="AH2339" i="13"/>
  <c r="AH2331" i="13"/>
  <c r="AH2323" i="13"/>
  <c r="AH2315" i="13"/>
  <c r="AH2307" i="13"/>
  <c r="AH2299" i="13"/>
  <c r="AH2291" i="13"/>
  <c r="AH2283" i="13"/>
  <c r="AH2275" i="13"/>
  <c r="AH2267" i="13"/>
  <c r="AH2259" i="13"/>
  <c r="AH2251" i="13"/>
  <c r="AH2243" i="13"/>
  <c r="AH2235" i="13"/>
  <c r="AH2227" i="13"/>
  <c r="AH2219" i="13"/>
  <c r="AH2211" i="13"/>
  <c r="AH2203" i="13"/>
  <c r="AH2195" i="13"/>
  <c r="AH2187" i="13"/>
  <c r="AH2179" i="13"/>
  <c r="AH2171" i="13"/>
  <c r="AH2163" i="13"/>
  <c r="AH2155" i="13"/>
  <c r="AH2147" i="13"/>
  <c r="AH2139" i="13"/>
  <c r="AH2131" i="13"/>
  <c r="AH2123" i="13"/>
  <c r="AH2115" i="13"/>
  <c r="AH2107" i="13"/>
  <c r="AH2099" i="13"/>
  <c r="AH2091" i="13"/>
  <c r="AH2083" i="13"/>
  <c r="AH2075" i="13"/>
  <c r="AH2067" i="13"/>
  <c r="AH2059" i="13"/>
  <c r="AH2051" i="13"/>
  <c r="AH2043" i="13"/>
  <c r="AH2035" i="13"/>
  <c r="AH2027" i="13"/>
  <c r="AH2019" i="13"/>
  <c r="AH2011" i="13"/>
  <c r="AH2003" i="13"/>
  <c r="AH1995" i="13"/>
  <c r="AH1987" i="13"/>
  <c r="AH1979" i="13"/>
  <c r="AH1971" i="13"/>
  <c r="AH1963" i="13"/>
  <c r="AH1955" i="13"/>
  <c r="AH1947" i="13"/>
  <c r="AH1939" i="13"/>
  <c r="AH1931" i="13"/>
  <c r="AH1923" i="13"/>
  <c r="AH1915" i="13"/>
  <c r="AH1907" i="13"/>
  <c r="AH1899" i="13"/>
  <c r="AH1891" i="13"/>
  <c r="AH1883" i="13"/>
  <c r="AH1875" i="13"/>
  <c r="AH1867" i="13"/>
  <c r="AH1859" i="13"/>
  <c r="AH1851" i="13"/>
  <c r="AH1843" i="13"/>
  <c r="AH1835" i="13"/>
  <c r="AH1827" i="13"/>
  <c r="AH1819" i="13"/>
  <c r="AH1811" i="13"/>
  <c r="AH1803" i="13"/>
  <c r="AH1795" i="13"/>
  <c r="AH1787" i="13"/>
  <c r="AH1779" i="13"/>
  <c r="AH1771" i="13"/>
  <c r="AH1763" i="13"/>
  <c r="AH1755" i="13"/>
  <c r="AH1747" i="13"/>
  <c r="AH1739" i="13"/>
  <c r="AH1731" i="13"/>
  <c r="AH1723" i="13"/>
  <c r="AH1715" i="13"/>
  <c r="AH1707" i="13"/>
  <c r="AH1699" i="13"/>
  <c r="AH1691" i="13"/>
  <c r="AH1683" i="13"/>
  <c r="AH1675" i="13"/>
  <c r="AH1667" i="13"/>
  <c r="AH1659" i="13"/>
  <c r="AH1651" i="13"/>
  <c r="AH1643" i="13"/>
  <c r="AH1635" i="13"/>
  <c r="AH1627" i="13"/>
  <c r="AH1619" i="13"/>
  <c r="AH1611" i="13"/>
  <c r="AH1603" i="13"/>
  <c r="AH1595" i="13"/>
  <c r="AH1587" i="13"/>
  <c r="AH1579" i="13"/>
  <c r="AH1571" i="13"/>
  <c r="AH1563" i="13"/>
  <c r="AH1555" i="13"/>
  <c r="AH1547" i="13"/>
  <c r="AH1539" i="13"/>
  <c r="AH1531" i="13"/>
  <c r="AH1523" i="13"/>
  <c r="AH1515" i="13"/>
  <c r="AH1507" i="13"/>
  <c r="AH1499" i="13"/>
  <c r="AH1491" i="13"/>
  <c r="AH1483" i="13"/>
  <c r="AH1475" i="13"/>
  <c r="AH1467" i="13"/>
  <c r="AH1459" i="13"/>
  <c r="AH1451" i="13"/>
  <c r="AH1443" i="13"/>
  <c r="AH1435" i="13"/>
  <c r="AH1427" i="13"/>
  <c r="AH1419" i="13"/>
  <c r="AH1411" i="13"/>
  <c r="AH1403" i="13"/>
  <c r="AH1395" i="13"/>
  <c r="AH1387" i="13"/>
  <c r="AH1379" i="13"/>
  <c r="AH1371" i="13"/>
  <c r="AH1363" i="13"/>
  <c r="AH1355" i="13"/>
  <c r="AH1347" i="13"/>
  <c r="AH1339" i="13"/>
  <c r="AH1331" i="13"/>
  <c r="AH1323" i="13"/>
  <c r="AH1315" i="13"/>
  <c r="AH1307" i="13"/>
  <c r="AH1299" i="13"/>
  <c r="AH1291" i="13"/>
  <c r="AH1283" i="13"/>
  <c r="AH1275" i="13"/>
  <c r="AH1267" i="13"/>
  <c r="AH1259" i="13"/>
  <c r="AH1251" i="13"/>
  <c r="AH1243" i="13"/>
  <c r="AH1235" i="13"/>
  <c r="AH1227" i="13"/>
  <c r="AH1219" i="13"/>
  <c r="AH1211" i="13"/>
  <c r="AH1203" i="13"/>
  <c r="AH1195" i="13"/>
  <c r="AH1187" i="13"/>
  <c r="AH1179" i="13"/>
  <c r="AH1171" i="13"/>
  <c r="AH1163" i="13"/>
  <c r="AH1155" i="13"/>
  <c r="AH1147" i="13"/>
  <c r="AH1139" i="13"/>
  <c r="AH1131" i="13"/>
  <c r="AH1123" i="13"/>
  <c r="AH1115" i="13"/>
  <c r="AH1107" i="13"/>
  <c r="AH1099" i="13"/>
  <c r="AH1091" i="13"/>
  <c r="AH1083" i="13"/>
  <c r="AH1075" i="13"/>
  <c r="AH1067" i="13"/>
  <c r="AH1059" i="13"/>
  <c r="AH1051" i="13"/>
  <c r="AH1043" i="13"/>
  <c r="AH1035" i="13"/>
  <c r="AH1027" i="13"/>
  <c r="AH1019" i="13"/>
  <c r="AH1011" i="13"/>
  <c r="AH1003" i="13"/>
  <c r="AH995" i="13"/>
  <c r="AH987" i="13"/>
  <c r="AH979" i="13"/>
  <c r="AH971" i="13"/>
  <c r="AH963" i="13"/>
  <c r="AH955" i="13"/>
  <c r="AH947" i="13"/>
  <c r="AH939" i="13"/>
  <c r="AH931" i="13"/>
  <c r="AH923" i="13"/>
  <c r="AH915" i="13"/>
  <c r="AH907" i="13"/>
  <c r="AH899" i="13"/>
  <c r="AH891" i="13"/>
  <c r="AH883" i="13"/>
  <c r="AH875" i="13"/>
  <c r="AH867" i="13"/>
  <c r="AH859" i="13"/>
  <c r="AH851" i="13"/>
  <c r="AH843" i="13"/>
  <c r="AH835" i="13"/>
  <c r="AH827" i="13"/>
  <c r="AH819" i="13"/>
  <c r="AH811" i="13"/>
  <c r="AH803" i="13"/>
  <c r="AH795" i="13"/>
  <c r="AH787" i="13"/>
  <c r="AH779" i="13"/>
  <c r="AH771" i="13"/>
  <c r="AH763" i="13"/>
  <c r="AH755" i="13"/>
  <c r="AH747" i="13"/>
  <c r="AH739" i="13"/>
  <c r="AH731" i="13"/>
  <c r="AH723" i="13"/>
  <c r="AH715" i="13"/>
  <c r="AH707" i="13"/>
  <c r="AH699" i="13"/>
  <c r="AH691" i="13"/>
  <c r="AH683" i="13"/>
  <c r="AH675" i="13"/>
  <c r="AH131" i="13"/>
  <c r="AH123" i="13"/>
  <c r="AH115" i="13"/>
  <c r="AH107" i="13"/>
  <c r="AH99" i="13"/>
  <c r="AH91" i="13"/>
  <c r="AH83" i="13"/>
  <c r="AH75" i="13"/>
  <c r="AH67" i="13"/>
  <c r="AH59" i="13"/>
  <c r="AH51" i="13"/>
  <c r="AH43" i="13"/>
  <c r="AH35" i="13"/>
  <c r="AH27" i="13"/>
  <c r="AH19" i="13"/>
  <c r="AH11" i="13"/>
  <c r="I28" i="27"/>
  <c r="J28" i="27" s="1"/>
  <c r="K28" i="27" s="1"/>
  <c r="L28" i="27" s="1"/>
  <c r="M28" i="27" s="1"/>
  <c r="N28" i="27" s="1"/>
  <c r="O28" i="27" s="1"/>
  <c r="P28" i="27" s="1"/>
  <c r="Q28" i="27" s="1"/>
  <c r="R28" i="27" s="1"/>
  <c r="S28" i="27" s="1"/>
  <c r="T28" i="27" s="1"/>
  <c r="U28" i="27" s="1"/>
  <c r="V28" i="27" s="1"/>
  <c r="X28" i="27" s="1"/>
  <c r="Y28" i="27" s="1"/>
  <c r="Z28" i="27" s="1"/>
  <c r="AF4165" i="13"/>
  <c r="AH4165" i="13" s="1"/>
  <c r="AF4157" i="13"/>
  <c r="AH4157" i="13" s="1"/>
  <c r="AF4149" i="13"/>
  <c r="AH4149" i="13" s="1"/>
  <c r="AF4141" i="13"/>
  <c r="AH4141" i="13" s="1"/>
  <c r="AF4133" i="13"/>
  <c r="AH4133" i="13" s="1"/>
  <c r="AF4125" i="13"/>
  <c r="AH4125" i="13" s="1"/>
  <c r="AF4117" i="13"/>
  <c r="AH4117" i="13" s="1"/>
  <c r="AF4109" i="13"/>
  <c r="AH4109" i="13" s="1"/>
  <c r="AF4101" i="13"/>
  <c r="AH4101" i="13" s="1"/>
  <c r="AF4093" i="13"/>
  <c r="AH4093" i="13" s="1"/>
  <c r="AF4085" i="13"/>
  <c r="AH4085" i="13" s="1"/>
  <c r="AF4077" i="13"/>
  <c r="AH4077" i="13" s="1"/>
  <c r="AF4069" i="13"/>
  <c r="AH4069" i="13" s="1"/>
  <c r="AF4061" i="13"/>
  <c r="AH4061" i="13" s="1"/>
  <c r="AF4053" i="13"/>
  <c r="AH4053" i="13" s="1"/>
  <c r="AF4045" i="13"/>
  <c r="AH4045" i="13" s="1"/>
  <c r="AF4037" i="13"/>
  <c r="AH4037" i="13" s="1"/>
  <c r="AF4029" i="13"/>
  <c r="AH4029" i="13" s="1"/>
  <c r="AF4021" i="13"/>
  <c r="AH4021" i="13" s="1"/>
  <c r="AF4013" i="13"/>
  <c r="AH4013" i="13" s="1"/>
  <c r="AF4005" i="13"/>
  <c r="AH4005" i="13" s="1"/>
  <c r="AF3997" i="13"/>
  <c r="AH3997" i="13" s="1"/>
  <c r="AF3989" i="13"/>
  <c r="AH3989" i="13" s="1"/>
  <c r="AF3981" i="13"/>
  <c r="AH3981" i="13" s="1"/>
  <c r="AF3973" i="13"/>
  <c r="AH3973" i="13" s="1"/>
  <c r="AF3965" i="13"/>
  <c r="AH3965" i="13" s="1"/>
  <c r="AF3957" i="13"/>
  <c r="AH3957" i="13" s="1"/>
  <c r="AF3949" i="13"/>
  <c r="AH3949" i="13" s="1"/>
  <c r="AF3941" i="13"/>
  <c r="AH3941" i="13" s="1"/>
  <c r="AF3933" i="13"/>
  <c r="AH3933" i="13" s="1"/>
  <c r="AF3925" i="13"/>
  <c r="AH3925" i="13" s="1"/>
  <c r="AF3917" i="13"/>
  <c r="AH3917" i="13" s="1"/>
  <c r="AF3909" i="13"/>
  <c r="AH3909" i="13" s="1"/>
  <c r="AF3901" i="13"/>
  <c r="AH3901" i="13" s="1"/>
  <c r="AF3893" i="13"/>
  <c r="AH3893" i="13" s="1"/>
  <c r="AF3885" i="13"/>
  <c r="AH3885" i="13" s="1"/>
  <c r="AF3877" i="13"/>
  <c r="AH3877" i="13" s="1"/>
  <c r="AF3869" i="13"/>
  <c r="AH3869" i="13" s="1"/>
  <c r="AF3861" i="13"/>
  <c r="AH3861" i="13" s="1"/>
  <c r="AF3853" i="13"/>
  <c r="AH3853" i="13" s="1"/>
  <c r="AF3845" i="13"/>
  <c r="AH3845" i="13" s="1"/>
  <c r="AF3837" i="13"/>
  <c r="AH3837" i="13" s="1"/>
  <c r="AF3829" i="13"/>
  <c r="AH3829" i="13" s="1"/>
  <c r="AF3821" i="13"/>
  <c r="AH3821" i="13" s="1"/>
  <c r="AF3813" i="13"/>
  <c r="AH3813" i="13" s="1"/>
  <c r="AF3805" i="13"/>
  <c r="AH3805" i="13" s="1"/>
  <c r="AF3797" i="13"/>
  <c r="AH3797" i="13" s="1"/>
  <c r="AF3789" i="13"/>
  <c r="AH3789" i="13" s="1"/>
  <c r="AF3781" i="13"/>
  <c r="AH3781" i="13" s="1"/>
  <c r="AF3773" i="13"/>
  <c r="AH3773" i="13" s="1"/>
  <c r="AF3765" i="13"/>
  <c r="AH3765" i="13" s="1"/>
  <c r="AF3757" i="13"/>
  <c r="AH3757" i="13" s="1"/>
  <c r="AF3749" i="13"/>
  <c r="AH3749" i="13" s="1"/>
  <c r="AF3741" i="13"/>
  <c r="AH3741" i="13" s="1"/>
  <c r="AF3733" i="13"/>
  <c r="AH3733" i="13" s="1"/>
  <c r="AF3725" i="13"/>
  <c r="AH3725" i="13" s="1"/>
  <c r="AF3717" i="13"/>
  <c r="AH3717" i="13" s="1"/>
  <c r="AF3709" i="13"/>
  <c r="AH3709" i="13" s="1"/>
  <c r="AF3701" i="13"/>
  <c r="AH3701" i="13" s="1"/>
  <c r="AF3693" i="13"/>
  <c r="AH3693" i="13" s="1"/>
  <c r="AF3685" i="13"/>
  <c r="AH3685" i="13" s="1"/>
  <c r="AF3677" i="13"/>
  <c r="AH3677" i="13" s="1"/>
  <c r="AF3669" i="13"/>
  <c r="AH3669" i="13" s="1"/>
  <c r="AF3661" i="13"/>
  <c r="AH3661" i="13" s="1"/>
  <c r="AF3653" i="13"/>
  <c r="AH3653" i="13" s="1"/>
  <c r="AF3645" i="13"/>
  <c r="AH3645" i="13" s="1"/>
  <c r="AF3637" i="13"/>
  <c r="AH3637" i="13" s="1"/>
  <c r="AF3629" i="13"/>
  <c r="AH3629" i="13" s="1"/>
  <c r="AF3621" i="13"/>
  <c r="AH3621" i="13" s="1"/>
  <c r="AF3613" i="13"/>
  <c r="AH3613" i="13" s="1"/>
  <c r="AF3605" i="13"/>
  <c r="AH3605" i="13" s="1"/>
  <c r="AF3597" i="13"/>
  <c r="AH3597" i="13" s="1"/>
  <c r="AF3589" i="13"/>
  <c r="AH3589" i="13" s="1"/>
  <c r="AF3581" i="13"/>
  <c r="AH3581" i="13" s="1"/>
  <c r="AF3573" i="13"/>
  <c r="AH3573" i="13" s="1"/>
  <c r="AF3565" i="13"/>
  <c r="AH3565" i="13" s="1"/>
  <c r="AF3557" i="13"/>
  <c r="AH3557" i="13" s="1"/>
  <c r="AF3549" i="13"/>
  <c r="AH3549" i="13" s="1"/>
  <c r="AF3541" i="13"/>
  <c r="AH3541" i="13" s="1"/>
  <c r="AF3533" i="13"/>
  <c r="AH3533" i="13" s="1"/>
  <c r="AF3525" i="13"/>
  <c r="AH3525" i="13" s="1"/>
  <c r="AF3517" i="13"/>
  <c r="AH3517" i="13" s="1"/>
  <c r="AF3509" i="13"/>
  <c r="AH3509" i="13" s="1"/>
  <c r="AF3501" i="13"/>
  <c r="AH3501" i="13" s="1"/>
  <c r="AF3493" i="13"/>
  <c r="AH3493" i="13" s="1"/>
  <c r="AF3485" i="13"/>
  <c r="AH3485" i="13" s="1"/>
  <c r="AF3477" i="13"/>
  <c r="AH3477" i="13" s="1"/>
  <c r="AF3469" i="13"/>
  <c r="AH3469" i="13" s="1"/>
  <c r="AF3461" i="13"/>
  <c r="AH3461" i="13" s="1"/>
  <c r="AF3453" i="13"/>
  <c r="AH3453" i="13" s="1"/>
  <c r="AF3445" i="13"/>
  <c r="AH3445" i="13" s="1"/>
  <c r="AF3437" i="13"/>
  <c r="AH3437" i="13" s="1"/>
  <c r="AF3429" i="13"/>
  <c r="AH3429" i="13" s="1"/>
  <c r="AF3421" i="13"/>
  <c r="AH3421" i="13" s="1"/>
  <c r="AF3413" i="13"/>
  <c r="AH3413" i="13" s="1"/>
  <c r="AF3405" i="13"/>
  <c r="AH3405" i="13" s="1"/>
  <c r="AF3397" i="13"/>
  <c r="AH3397" i="13" s="1"/>
  <c r="AF3389" i="13"/>
  <c r="AH3389" i="13" s="1"/>
  <c r="AF3381" i="13"/>
  <c r="AH3381" i="13" s="1"/>
  <c r="AF3373" i="13"/>
  <c r="AH3373" i="13" s="1"/>
  <c r="AF3365" i="13"/>
  <c r="AH3365" i="13" s="1"/>
  <c r="AF3357" i="13"/>
  <c r="AH3357" i="13" s="1"/>
  <c r="AF3349" i="13"/>
  <c r="AH3349" i="13" s="1"/>
  <c r="AF3341" i="13"/>
  <c r="AH3341" i="13" s="1"/>
  <c r="AF3333" i="13"/>
  <c r="AH3333" i="13" s="1"/>
  <c r="AF3325" i="13"/>
  <c r="AH3325" i="13" s="1"/>
  <c r="AF3317" i="13"/>
  <c r="AH3317" i="13" s="1"/>
  <c r="AF3309" i="13"/>
  <c r="AH3309" i="13" s="1"/>
  <c r="AF3301" i="13"/>
  <c r="AH3301" i="13" s="1"/>
  <c r="AF3293" i="13"/>
  <c r="AH3293" i="13" s="1"/>
  <c r="AF3285" i="13"/>
  <c r="AH3285" i="13" s="1"/>
  <c r="AF3277" i="13"/>
  <c r="AH3277" i="13" s="1"/>
  <c r="AF3269" i="13"/>
  <c r="AH3269" i="13" s="1"/>
  <c r="AF3261" i="13"/>
  <c r="AH3261" i="13" s="1"/>
  <c r="AF3253" i="13"/>
  <c r="AH3253" i="13" s="1"/>
  <c r="AF3245" i="13"/>
  <c r="AH3245" i="13" s="1"/>
  <c r="AF3237" i="13"/>
  <c r="AH3237" i="13" s="1"/>
  <c r="AF3229" i="13"/>
  <c r="AH3229" i="13" s="1"/>
  <c r="AF3221" i="13"/>
  <c r="AH3221" i="13" s="1"/>
  <c r="AF3213" i="13"/>
  <c r="AH3213" i="13" s="1"/>
  <c r="AF3205" i="13"/>
  <c r="AH3205" i="13" s="1"/>
  <c r="AF3197" i="13"/>
  <c r="AH3197" i="13" s="1"/>
  <c r="AF3189" i="13"/>
  <c r="AH3189" i="13" s="1"/>
  <c r="AF3181" i="13"/>
  <c r="AH3181" i="13" s="1"/>
  <c r="AF3173" i="13"/>
  <c r="AF3165" i="13"/>
  <c r="AF3157" i="13"/>
  <c r="AF3149" i="13"/>
  <c r="AF3141" i="13"/>
  <c r="AF3133" i="13"/>
  <c r="AF3125" i="13"/>
  <c r="AF3117" i="13"/>
  <c r="AF3109" i="13"/>
  <c r="AF3101" i="13"/>
  <c r="AF3093" i="13"/>
  <c r="AF3085" i="13"/>
  <c r="AF3077" i="13"/>
  <c r="AF3069" i="13"/>
  <c r="AF3061" i="13"/>
  <c r="AF3053" i="13"/>
  <c r="AF3045" i="13"/>
  <c r="AF3037" i="13"/>
  <c r="AF3029" i="13"/>
  <c r="AF3021" i="13"/>
  <c r="AF3013" i="13"/>
  <c r="AF3005" i="13"/>
  <c r="AF2997" i="13"/>
  <c r="AF2989" i="13"/>
  <c r="AF2981" i="13"/>
  <c r="AF2973" i="13"/>
  <c r="AF2965" i="13"/>
  <c r="AF2957" i="13"/>
  <c r="AF2949" i="13"/>
  <c r="AF2941" i="13"/>
  <c r="AF2933" i="13"/>
  <c r="AF2925" i="13"/>
  <c r="AF2917" i="13"/>
  <c r="AF2909" i="13"/>
  <c r="AF2901" i="13"/>
  <c r="AF2893" i="13"/>
  <c r="AF2885" i="13"/>
  <c r="AF2877" i="13"/>
  <c r="AF2869" i="13"/>
  <c r="AF2861" i="13"/>
  <c r="AF2853" i="13"/>
  <c r="AF2845" i="13"/>
  <c r="AF2837" i="13"/>
  <c r="AF2829" i="13"/>
  <c r="AF2821" i="13"/>
  <c r="AF2813" i="13"/>
  <c r="AF2805" i="13"/>
  <c r="AF2797" i="13"/>
  <c r="AF2789" i="13"/>
  <c r="AF2781" i="13"/>
  <c r="AF2773" i="13"/>
  <c r="AF2765" i="13"/>
  <c r="AF2757" i="13"/>
  <c r="AF2749" i="13"/>
  <c r="AF2741" i="13"/>
  <c r="AF2733" i="13"/>
  <c r="AF2725" i="13"/>
  <c r="AF2717" i="13"/>
  <c r="AF2709" i="13"/>
  <c r="AF2701" i="13"/>
  <c r="AF2693" i="13"/>
  <c r="AF2685" i="13"/>
  <c r="AF2677" i="13"/>
  <c r="AF2669" i="13"/>
  <c r="AF2661" i="13"/>
  <c r="AF2653" i="13"/>
  <c r="AF2645" i="13"/>
  <c r="AF2637" i="13"/>
  <c r="AF2629" i="13"/>
  <c r="AF2621" i="13"/>
  <c r="AF2613" i="13"/>
  <c r="AF2605" i="13"/>
  <c r="AF2597" i="13"/>
  <c r="AF2589" i="13"/>
  <c r="AF2581" i="13"/>
  <c r="AF2573" i="13"/>
  <c r="AF2565" i="13"/>
  <c r="AF2557" i="13"/>
  <c r="AF2549" i="13"/>
  <c r="AF2541" i="13"/>
  <c r="AF2533" i="13"/>
  <c r="AF2525" i="13"/>
  <c r="AF2517" i="13"/>
  <c r="AF2509" i="13"/>
  <c r="AF2501" i="13"/>
  <c r="AF2493" i="13"/>
  <c r="AF2485" i="13"/>
  <c r="AF2477" i="13"/>
  <c r="AF2469" i="13"/>
  <c r="AF2461" i="13"/>
  <c r="AF2453" i="13"/>
  <c r="AF2445" i="13"/>
  <c r="AF2437" i="13"/>
  <c r="AF2429" i="13"/>
  <c r="AF2421" i="13"/>
  <c r="AF2413" i="13"/>
  <c r="AF2405" i="13"/>
  <c r="AF2397" i="13"/>
  <c r="AF2389" i="13"/>
  <c r="AF2381" i="13"/>
  <c r="AF2373" i="13"/>
  <c r="AF2365" i="13"/>
  <c r="AF2357" i="13"/>
  <c r="AF2349" i="13"/>
  <c r="AF2341" i="13"/>
  <c r="AF2333" i="13"/>
  <c r="AF2325" i="13"/>
  <c r="AF2317" i="13"/>
  <c r="AF2309" i="13"/>
  <c r="AF2301" i="13"/>
  <c r="AF2293" i="13"/>
  <c r="AF2285" i="13"/>
  <c r="AF2277" i="13"/>
  <c r="AF2269" i="13"/>
  <c r="AF2261" i="13"/>
  <c r="AF2253" i="13"/>
  <c r="AF2245" i="13"/>
  <c r="AF2237" i="13"/>
  <c r="AF2229" i="13"/>
  <c r="AF2221" i="13"/>
  <c r="AF2213" i="13"/>
  <c r="AF2205" i="13"/>
  <c r="AF2197" i="13"/>
  <c r="AF2189" i="13"/>
  <c r="AF2181" i="13"/>
  <c r="AF2173" i="13"/>
  <c r="AF2165" i="13"/>
  <c r="AF2157" i="13"/>
  <c r="AF2149" i="13"/>
  <c r="AF2141" i="13"/>
  <c r="AF2133" i="13"/>
  <c r="AF2125" i="13"/>
  <c r="AF2117" i="13"/>
  <c r="AF2109" i="13"/>
  <c r="AF2101" i="13"/>
  <c r="AF2093" i="13"/>
  <c r="AF2085" i="13"/>
  <c r="AF2077" i="13"/>
  <c r="AF2069" i="13"/>
  <c r="AF2061" i="13"/>
  <c r="AF2053" i="13"/>
  <c r="AF2045" i="13"/>
  <c r="AF2037" i="13"/>
  <c r="AF2029" i="13"/>
  <c r="AF2021" i="13"/>
  <c r="AF2013" i="13"/>
  <c r="AF2005" i="13"/>
  <c r="AF1997" i="13"/>
  <c r="AF1989" i="13"/>
  <c r="AF1981" i="13"/>
  <c r="AF1973" i="13"/>
  <c r="AF1965" i="13"/>
  <c r="AF1957" i="13"/>
  <c r="AF1949" i="13"/>
  <c r="AF1941" i="13"/>
  <c r="AF1933" i="13"/>
  <c r="AF1925" i="13"/>
  <c r="AF1917" i="13"/>
  <c r="AF1909" i="13"/>
  <c r="AF1901" i="13"/>
  <c r="AF1893" i="13"/>
  <c r="AF1885" i="13"/>
  <c r="AF1877" i="13"/>
  <c r="AF1869" i="13"/>
  <c r="AF1861" i="13"/>
  <c r="AF1853" i="13"/>
  <c r="AF1845" i="13"/>
  <c r="AF1837" i="13"/>
  <c r="AF1829" i="13"/>
  <c r="AF1821" i="13"/>
  <c r="AF1813" i="13"/>
  <c r="AF1805" i="13"/>
  <c r="AF1797" i="13"/>
  <c r="AF1789" i="13"/>
  <c r="AF1781" i="13"/>
  <c r="AF1773" i="13"/>
  <c r="AF1765" i="13"/>
  <c r="AF1757" i="13"/>
  <c r="AF1749" i="13"/>
  <c r="AF1741" i="13"/>
  <c r="AF1733" i="13"/>
  <c r="AF1725" i="13"/>
  <c r="AF1717" i="13"/>
  <c r="AF1709" i="13"/>
  <c r="AF1701" i="13"/>
  <c r="AF1693" i="13"/>
  <c r="AF1685" i="13"/>
  <c r="AF1677" i="13"/>
  <c r="AF1669" i="13"/>
  <c r="AF1661" i="13"/>
  <c r="AF1653" i="13"/>
  <c r="AF1645" i="13"/>
  <c r="AF1637" i="13"/>
  <c r="AF1629" i="13"/>
  <c r="AF1621" i="13"/>
  <c r="AF1613" i="13"/>
  <c r="AF1605" i="13"/>
  <c r="AF1597" i="13"/>
  <c r="AF1589" i="13"/>
  <c r="AF1581" i="13"/>
  <c r="AF1573" i="13"/>
  <c r="AF1565" i="13"/>
  <c r="AF1557" i="13"/>
  <c r="AF1549" i="13"/>
  <c r="AF1541" i="13"/>
  <c r="AF1533" i="13"/>
  <c r="AF1525" i="13"/>
  <c r="AF1517" i="13"/>
  <c r="AF1509" i="13"/>
  <c r="AF1501" i="13"/>
  <c r="AF1493" i="13"/>
  <c r="AF1485" i="13"/>
  <c r="AF1477" i="13"/>
  <c r="AF1469" i="13"/>
  <c r="AF1461" i="13"/>
  <c r="AF1453" i="13"/>
  <c r="AF1445" i="13"/>
  <c r="AF1437" i="13"/>
  <c r="AF1429" i="13"/>
  <c r="AF1421" i="13"/>
  <c r="AF1413" i="13"/>
  <c r="AF1405" i="13"/>
  <c r="AF1397" i="13"/>
  <c r="AF1389" i="13"/>
  <c r="AF1381" i="13"/>
  <c r="AF1373" i="13"/>
  <c r="AF1365" i="13"/>
  <c r="AF1357" i="13"/>
  <c r="AF1349" i="13"/>
  <c r="AF1341" i="13"/>
  <c r="AF1333" i="13"/>
  <c r="AF1325" i="13"/>
  <c r="AF1317" i="13"/>
  <c r="AF1309" i="13"/>
  <c r="AF1301" i="13"/>
  <c r="AF1293" i="13"/>
  <c r="AF1285" i="13"/>
  <c r="AF1277" i="13"/>
  <c r="AF1269" i="13"/>
  <c r="AF1261" i="13"/>
  <c r="AF1253" i="13"/>
  <c r="AF1245" i="13"/>
  <c r="AF1237" i="13"/>
  <c r="AF1229" i="13"/>
  <c r="AF1221" i="13"/>
  <c r="AF1213" i="13"/>
  <c r="AF1205" i="13"/>
  <c r="AF1197" i="13"/>
  <c r="AF1189" i="13"/>
  <c r="AF1181" i="13"/>
  <c r="AF1173" i="13"/>
  <c r="AF1165" i="13"/>
  <c r="AF1157" i="13"/>
  <c r="AF1149" i="13"/>
  <c r="AF1141" i="13"/>
  <c r="AF1133" i="13"/>
  <c r="AF1125" i="13"/>
  <c r="AF1117" i="13"/>
  <c r="AF1109" i="13"/>
  <c r="AF1101" i="13"/>
  <c r="AF1093" i="13"/>
  <c r="AF1085" i="13"/>
  <c r="AF1077" i="13"/>
  <c r="AF1069" i="13"/>
  <c r="AF1061" i="13"/>
  <c r="AF1053" i="13"/>
  <c r="AF1045" i="13"/>
  <c r="AF1037" i="13"/>
  <c r="AF1029" i="13"/>
  <c r="AF1021" i="13"/>
  <c r="AF1013" i="13"/>
  <c r="AF1005" i="13"/>
  <c r="AF997" i="13"/>
  <c r="AF989" i="13"/>
  <c r="AF981" i="13"/>
  <c r="AF973" i="13"/>
  <c r="AF965" i="13"/>
  <c r="AF957" i="13"/>
  <c r="AF949" i="13"/>
  <c r="AF941" i="13"/>
  <c r="AF933" i="13"/>
  <c r="AF925" i="13"/>
  <c r="AF917" i="13"/>
  <c r="AF909" i="13"/>
  <c r="AF901" i="13"/>
  <c r="AF893" i="13"/>
  <c r="AF885" i="13"/>
  <c r="AF877" i="13"/>
  <c r="AF869" i="13"/>
  <c r="AF861" i="13"/>
  <c r="AF853" i="13"/>
  <c r="AF845" i="13"/>
  <c r="AF837" i="13"/>
  <c r="AF829" i="13"/>
  <c r="AF821" i="13"/>
  <c r="AF813" i="13"/>
  <c r="AF805" i="13"/>
  <c r="AF797" i="13"/>
  <c r="AF789" i="13"/>
  <c r="AF781" i="13"/>
  <c r="AF773" i="13"/>
  <c r="AF765" i="13"/>
  <c r="AF757" i="13"/>
  <c r="AF749" i="13"/>
  <c r="AF741" i="13"/>
  <c r="AF733" i="13"/>
  <c r="AF725" i="13"/>
  <c r="AF717" i="13"/>
  <c r="AF709" i="13"/>
  <c r="AF701" i="13"/>
  <c r="AF693" i="13"/>
  <c r="AF685" i="13"/>
  <c r="AF677" i="13"/>
  <c r="AF669" i="13"/>
  <c r="AH669" i="13" s="1"/>
  <c r="AF661" i="13"/>
  <c r="AH661" i="13" s="1"/>
  <c r="AF653" i="13"/>
  <c r="AH653" i="13" s="1"/>
  <c r="AF645" i="13"/>
  <c r="AH645" i="13" s="1"/>
  <c r="AF637" i="13"/>
  <c r="AH637" i="13" s="1"/>
  <c r="AF629" i="13"/>
  <c r="AH629" i="13" s="1"/>
  <c r="AF621" i="13"/>
  <c r="AH621" i="13" s="1"/>
  <c r="AF613" i="13"/>
  <c r="AH613" i="13" s="1"/>
  <c r="AF605" i="13"/>
  <c r="AH605" i="13" s="1"/>
  <c r="AF597" i="13"/>
  <c r="AH597" i="13" s="1"/>
  <c r="AF589" i="13"/>
  <c r="AH589" i="13" s="1"/>
  <c r="AF581" i="13"/>
  <c r="AH581" i="13" s="1"/>
  <c r="AF573" i="13"/>
  <c r="AH573" i="13" s="1"/>
  <c r="AF565" i="13"/>
  <c r="AH565" i="13" s="1"/>
  <c r="AF557" i="13"/>
  <c r="AH557" i="13" s="1"/>
  <c r="AF549" i="13"/>
  <c r="AH549" i="13" s="1"/>
  <c r="AF541" i="13"/>
  <c r="AH541" i="13" s="1"/>
  <c r="AF533" i="13"/>
  <c r="AH533" i="13" s="1"/>
  <c r="AF525" i="13"/>
  <c r="AH525" i="13" s="1"/>
  <c r="AF517" i="13"/>
  <c r="AH517" i="13" s="1"/>
  <c r="AF509" i="13"/>
  <c r="AH509" i="13" s="1"/>
  <c r="AF501" i="13"/>
  <c r="AH501" i="13" s="1"/>
  <c r="AF493" i="13"/>
  <c r="AH493" i="13" s="1"/>
  <c r="AF485" i="13"/>
  <c r="AH485" i="13" s="1"/>
  <c r="AF477" i="13"/>
  <c r="AH477" i="13" s="1"/>
  <c r="AF469" i="13"/>
  <c r="AH469" i="13" s="1"/>
  <c r="AF461" i="13"/>
  <c r="AH461" i="13" s="1"/>
  <c r="AF453" i="13"/>
  <c r="AH453" i="13" s="1"/>
  <c r="AF445" i="13"/>
  <c r="AH445" i="13" s="1"/>
  <c r="AF437" i="13"/>
  <c r="AH437" i="13" s="1"/>
  <c r="AF429" i="13"/>
  <c r="AH429" i="13" s="1"/>
  <c r="AF421" i="13"/>
  <c r="AH421" i="13" s="1"/>
  <c r="AF413" i="13"/>
  <c r="AH413" i="13" s="1"/>
  <c r="AF405" i="13"/>
  <c r="AH405" i="13" s="1"/>
  <c r="AF397" i="13"/>
  <c r="AH397" i="13" s="1"/>
  <c r="AF389" i="13"/>
  <c r="AH389" i="13" s="1"/>
  <c r="AF381" i="13"/>
  <c r="AH381" i="13" s="1"/>
  <c r="AF373" i="13"/>
  <c r="AH373" i="13" s="1"/>
  <c r="AF365" i="13"/>
  <c r="AH365" i="13" s="1"/>
  <c r="AF357" i="13"/>
  <c r="AH357" i="13" s="1"/>
  <c r="AF349" i="13"/>
  <c r="AH349" i="13" s="1"/>
  <c r="AF341" i="13"/>
  <c r="AH341" i="13" s="1"/>
  <c r="AF333" i="13"/>
  <c r="AH333" i="13" s="1"/>
  <c r="AF325" i="13"/>
  <c r="AH325" i="13" s="1"/>
  <c r="AF317" i="13"/>
  <c r="AH317" i="13" s="1"/>
  <c r="AF309" i="13"/>
  <c r="AH309" i="13" s="1"/>
  <c r="AF301" i="13"/>
  <c r="AH301" i="13" s="1"/>
  <c r="AF293" i="13"/>
  <c r="AH293" i="13" s="1"/>
  <c r="AF285" i="13"/>
  <c r="AH285" i="13" s="1"/>
  <c r="AF277" i="13"/>
  <c r="AH277" i="13" s="1"/>
  <c r="AF269" i="13"/>
  <c r="AH269" i="13" s="1"/>
  <c r="AF261" i="13"/>
  <c r="AH261" i="13" s="1"/>
  <c r="AF253" i="13"/>
  <c r="AH253" i="13" s="1"/>
  <c r="AF245" i="13"/>
  <c r="AH245" i="13" s="1"/>
  <c r="AF237" i="13"/>
  <c r="AH237" i="13" s="1"/>
  <c r="AF229" i="13"/>
  <c r="AH229" i="13" s="1"/>
  <c r="AF221" i="13"/>
  <c r="AH221" i="13" s="1"/>
  <c r="AF213" i="13"/>
  <c r="AH213" i="13" s="1"/>
  <c r="AF205" i="13"/>
  <c r="AH205" i="13" s="1"/>
  <c r="AF197" i="13"/>
  <c r="AH197" i="13" s="1"/>
  <c r="AF189" i="13"/>
  <c r="AH189" i="13" s="1"/>
  <c r="AF181" i="13"/>
  <c r="AH181" i="13" s="1"/>
  <c r="AF173" i="13"/>
  <c r="AH173" i="13" s="1"/>
  <c r="AF165" i="13"/>
  <c r="AH165" i="13" s="1"/>
  <c r="AF157" i="13"/>
  <c r="AH157" i="13" s="1"/>
  <c r="AF149" i="13"/>
  <c r="AH149" i="13" s="1"/>
  <c r="AF141" i="13"/>
  <c r="AH141" i="13" s="1"/>
  <c r="AF133" i="13"/>
  <c r="AF125" i="13"/>
  <c r="AF117" i="13"/>
  <c r="AF109" i="13"/>
  <c r="AF101" i="13"/>
  <c r="AF93" i="13"/>
  <c r="AF85" i="13"/>
  <c r="AF77" i="13"/>
  <c r="AF69" i="13"/>
  <c r="AF61" i="13"/>
  <c r="AF53" i="13"/>
  <c r="AF45" i="13"/>
  <c r="AF37" i="13"/>
  <c r="AF29" i="13"/>
  <c r="AF21" i="13"/>
  <c r="AF13" i="13"/>
  <c r="AF5" i="13"/>
  <c r="Y3282" i="13"/>
  <c r="X3277" i="13"/>
  <c r="Y3277" i="13"/>
  <c r="Y3266" i="13"/>
  <c r="X3261" i="13"/>
  <c r="Y3261" i="13" s="1"/>
  <c r="Y3250" i="13"/>
  <c r="X3245" i="13"/>
  <c r="Y3245" i="13"/>
  <c r="Y3234" i="13"/>
  <c r="X3229" i="13"/>
  <c r="Y3229" i="13" s="1"/>
  <c r="Y3218" i="13"/>
  <c r="X3213" i="13"/>
  <c r="Y3213" i="13"/>
  <c r="Y3202" i="13"/>
  <c r="X3197" i="13"/>
  <c r="Y3197" i="13" s="1"/>
  <c r="Y3186" i="13"/>
  <c r="X3181" i="13"/>
  <c r="Y3181" i="13"/>
  <c r="Y3170" i="13"/>
  <c r="X3165" i="13"/>
  <c r="Y3165" i="13" s="1"/>
  <c r="Y3154" i="13"/>
  <c r="X3149" i="13"/>
  <c r="Y3149" i="13"/>
  <c r="Y3138" i="13"/>
  <c r="X3133" i="13"/>
  <c r="Y3133" i="13" s="1"/>
  <c r="Y3122" i="13"/>
  <c r="X3117" i="13"/>
  <c r="Y3117" i="13"/>
  <c r="Y3106" i="13"/>
  <c r="X3101" i="13"/>
  <c r="Y3101" i="13" s="1"/>
  <c r="Y3090" i="13"/>
  <c r="X3085" i="13"/>
  <c r="Y3085" i="13"/>
  <c r="Y3074" i="13"/>
  <c r="X3069" i="13"/>
  <c r="Y3069" i="13" s="1"/>
  <c r="Y3058" i="13"/>
  <c r="X3053" i="13"/>
  <c r="Y3053" i="13"/>
  <c r="Y3042" i="13"/>
  <c r="X3037" i="13"/>
  <c r="Y3037" i="13" s="1"/>
  <c r="Y3026" i="13"/>
  <c r="X3021" i="13"/>
  <c r="Y3021" i="13"/>
  <c r="Y3010" i="13"/>
  <c r="X3005" i="13"/>
  <c r="Y3005" i="13" s="1"/>
  <c r="Y2994" i="13"/>
  <c r="X2989" i="13"/>
  <c r="Y2989" i="13"/>
  <c r="Y2978" i="13"/>
  <c r="X2973" i="13"/>
  <c r="Y2973" i="13" s="1"/>
  <c r="Y2962" i="13"/>
  <c r="X2957" i="13"/>
  <c r="Y2957" i="13"/>
  <c r="Y2946" i="13"/>
  <c r="X2941" i="13"/>
  <c r="Y2941" i="13" s="1"/>
  <c r="Y2930" i="13"/>
  <c r="X2925" i="13"/>
  <c r="Y2925" i="13"/>
  <c r="Y2914" i="13"/>
  <c r="X2909" i="13"/>
  <c r="Y2909" i="13" s="1"/>
  <c r="Y2898" i="13"/>
  <c r="X2893" i="13"/>
  <c r="Y2893" i="13"/>
  <c r="Y2882" i="13"/>
  <c r="X2877" i="13"/>
  <c r="Y2877" i="13" s="1"/>
  <c r="Y2866" i="13"/>
  <c r="X2861" i="13"/>
  <c r="Y2861" i="13"/>
  <c r="Y2850" i="13"/>
  <c r="X2845" i="13"/>
  <c r="Y2845" i="13" s="1"/>
  <c r="Y2834" i="13"/>
  <c r="X2829" i="13"/>
  <c r="Y2829" i="13"/>
  <c r="Y2818" i="13"/>
  <c r="X2813" i="13"/>
  <c r="Y2813" i="13" s="1"/>
  <c r="Y2802" i="13"/>
  <c r="X2797" i="13"/>
  <c r="Y2797" i="13"/>
  <c r="Y2786" i="13"/>
  <c r="X2781" i="13"/>
  <c r="Y2781" i="13" s="1"/>
  <c r="Y2770" i="13"/>
  <c r="X2765" i="13"/>
  <c r="Y2765" i="13"/>
  <c r="Y2754" i="13"/>
  <c r="X2749" i="13"/>
  <c r="Y2749" i="13" s="1"/>
  <c r="Y2738" i="13"/>
  <c r="X2733" i="13"/>
  <c r="Y2733" i="13"/>
  <c r="AH102" i="13"/>
  <c r="AH98" i="13"/>
  <c r="AH94" i="13"/>
  <c r="AH90" i="13"/>
  <c r="AH86" i="13"/>
  <c r="AH82" i="13"/>
  <c r="AH78" i="13"/>
  <c r="AH74" i="13"/>
  <c r="AH70" i="13"/>
  <c r="AH66" i="13"/>
  <c r="AH62" i="13"/>
  <c r="AH58" i="13"/>
  <c r="AH54" i="13"/>
  <c r="AH50" i="13"/>
  <c r="AH46" i="13"/>
  <c r="AH42" i="13"/>
  <c r="AH38" i="13"/>
  <c r="AH34" i="13"/>
  <c r="AH30" i="13"/>
  <c r="AH26" i="13"/>
  <c r="AH22" i="13"/>
  <c r="AH18" i="13"/>
  <c r="AH14" i="13"/>
  <c r="AH10" i="13"/>
  <c r="AH6" i="13"/>
  <c r="AH672" i="13"/>
  <c r="AF4167" i="13"/>
  <c r="AH4167" i="13" s="1"/>
  <c r="AF4164" i="13"/>
  <c r="AF4159" i="13"/>
  <c r="AH4159" i="13" s="1"/>
  <c r="AF4156" i="13"/>
  <c r="AF4151" i="13"/>
  <c r="AH4151" i="13" s="1"/>
  <c r="AF4148" i="13"/>
  <c r="AF4143" i="13"/>
  <c r="AH4143" i="13" s="1"/>
  <c r="AF4140" i="13"/>
  <c r="AF4135" i="13"/>
  <c r="AH4135" i="13" s="1"/>
  <c r="AF4132" i="13"/>
  <c r="AF4127" i="13"/>
  <c r="AH4127" i="13" s="1"/>
  <c r="AF4124" i="13"/>
  <c r="AF4119" i="13"/>
  <c r="AH4119" i="13" s="1"/>
  <c r="AF4116" i="13"/>
  <c r="AF4111" i="13"/>
  <c r="AH4111" i="13" s="1"/>
  <c r="AF4108" i="13"/>
  <c r="AF4103" i="13"/>
  <c r="AH4103" i="13" s="1"/>
  <c r="AF4100" i="13"/>
  <c r="AF4095" i="13"/>
  <c r="AH4095" i="13" s="1"/>
  <c r="AF4092" i="13"/>
  <c r="AF4087" i="13"/>
  <c r="AH4087" i="13" s="1"/>
  <c r="AF4084" i="13"/>
  <c r="AF4079" i="13"/>
  <c r="AH4079" i="13" s="1"/>
  <c r="AF4076" i="13"/>
  <c r="AF4071" i="13"/>
  <c r="AH4071" i="13" s="1"/>
  <c r="AF4068" i="13"/>
  <c r="AF4063" i="13"/>
  <c r="AH4063" i="13" s="1"/>
  <c r="AF4060" i="13"/>
  <c r="AF4055" i="13"/>
  <c r="AH4055" i="13" s="1"/>
  <c r="AF4052" i="13"/>
  <c r="AF4047" i="13"/>
  <c r="AH4047" i="13" s="1"/>
  <c r="AF4044" i="13"/>
  <c r="AF4039" i="13"/>
  <c r="AH4039" i="13" s="1"/>
  <c r="AF4036" i="13"/>
  <c r="AF4031" i="13"/>
  <c r="AH4031" i="13" s="1"/>
  <c r="AF4028" i="13"/>
  <c r="AF4023" i="13"/>
  <c r="AH4023" i="13" s="1"/>
  <c r="AF4020" i="13"/>
  <c r="AF4015" i="13"/>
  <c r="AH4015" i="13" s="1"/>
  <c r="AF4012" i="13"/>
  <c r="AF4007" i="13"/>
  <c r="AH4007" i="13" s="1"/>
  <c r="AF4004" i="13"/>
  <c r="AF3999" i="13"/>
  <c r="AH3999" i="13" s="1"/>
  <c r="AF3996" i="13"/>
  <c r="AF3991" i="13"/>
  <c r="AH3991" i="13" s="1"/>
  <c r="AF3988" i="13"/>
  <c r="AF3983" i="13"/>
  <c r="AH3983" i="13" s="1"/>
  <c r="AF3980" i="13"/>
  <c r="AF3975" i="13"/>
  <c r="AH3975" i="13" s="1"/>
  <c r="AF3972" i="13"/>
  <c r="AF3967" i="13"/>
  <c r="AH3967" i="13" s="1"/>
  <c r="AF3964" i="13"/>
  <c r="AF3959" i="13"/>
  <c r="AH3959" i="13" s="1"/>
  <c r="AF3956" i="13"/>
  <c r="AF3951" i="13"/>
  <c r="AH3951" i="13" s="1"/>
  <c r="AF3948" i="13"/>
  <c r="AF3943" i="13"/>
  <c r="AH3943" i="13" s="1"/>
  <c r="AF3940" i="13"/>
  <c r="AF3935" i="13"/>
  <c r="AH3935" i="13" s="1"/>
  <c r="AF3932" i="13"/>
  <c r="AF3927" i="13"/>
  <c r="AH3927" i="13" s="1"/>
  <c r="AF3924" i="13"/>
  <c r="AF3919" i="13"/>
  <c r="AH3919" i="13" s="1"/>
  <c r="AF3916" i="13"/>
  <c r="AF3911" i="13"/>
  <c r="AH3911" i="13" s="1"/>
  <c r="AF3908" i="13"/>
  <c r="AF3903" i="13"/>
  <c r="AH3903" i="13" s="1"/>
  <c r="AF3900" i="13"/>
  <c r="AF3895" i="13"/>
  <c r="AH3895" i="13" s="1"/>
  <c r="AF3892" i="13"/>
  <c r="AF3887" i="13"/>
  <c r="AH3887" i="13" s="1"/>
  <c r="AF3884" i="13"/>
  <c r="AF3879" i="13"/>
  <c r="AH3879" i="13" s="1"/>
  <c r="AF3876" i="13"/>
  <c r="AF3871" i="13"/>
  <c r="AH3871" i="13" s="1"/>
  <c r="AF3868" i="13"/>
  <c r="AF3863" i="13"/>
  <c r="AH3863" i="13" s="1"/>
  <c r="AF3860" i="13"/>
  <c r="AF3855" i="13"/>
  <c r="AH3855" i="13" s="1"/>
  <c r="AF3852" i="13"/>
  <c r="AF3847" i="13"/>
  <c r="AH3847" i="13" s="1"/>
  <c r="AF3844" i="13"/>
  <c r="AF3839" i="13"/>
  <c r="AH3839" i="13" s="1"/>
  <c r="AF3836" i="13"/>
  <c r="AF3831" i="13"/>
  <c r="AH3831" i="13" s="1"/>
  <c r="AF3828" i="13"/>
  <c r="AF3823" i="13"/>
  <c r="AH3823" i="13" s="1"/>
  <c r="AF3820" i="13"/>
  <c r="AF3815" i="13"/>
  <c r="AH3815" i="13" s="1"/>
  <c r="AF3812" i="13"/>
  <c r="AF3807" i="13"/>
  <c r="AH3807" i="13" s="1"/>
  <c r="AF3804" i="13"/>
  <c r="AF3799" i="13"/>
  <c r="AH3799" i="13" s="1"/>
  <c r="AF3796" i="13"/>
  <c r="AF3791" i="13"/>
  <c r="AH3791" i="13" s="1"/>
  <c r="AF3788" i="13"/>
  <c r="AF3783" i="13"/>
  <c r="AH3783" i="13" s="1"/>
  <c r="AF3780" i="13"/>
  <c r="AF3775" i="13"/>
  <c r="AH3775" i="13" s="1"/>
  <c r="AF3772" i="13"/>
  <c r="AF3767" i="13"/>
  <c r="AH3767" i="13" s="1"/>
  <c r="AF3764" i="13"/>
  <c r="AF3759" i="13"/>
  <c r="AH3759" i="13" s="1"/>
  <c r="AF3756" i="13"/>
  <c r="AF3751" i="13"/>
  <c r="AH3751" i="13" s="1"/>
  <c r="AF3748" i="13"/>
  <c r="AF3743" i="13"/>
  <c r="AH3743" i="13" s="1"/>
  <c r="AF3740" i="13"/>
  <c r="AF3735" i="13"/>
  <c r="AH3735" i="13" s="1"/>
  <c r="AF3732" i="13"/>
  <c r="AF3727" i="13"/>
  <c r="AH3727" i="13" s="1"/>
  <c r="AF3724" i="13"/>
  <c r="AF3719" i="13"/>
  <c r="AH3719" i="13" s="1"/>
  <c r="AF3716" i="13"/>
  <c r="AF3711" i="13"/>
  <c r="AH3711" i="13" s="1"/>
  <c r="AF3708" i="13"/>
  <c r="AF3703" i="13"/>
  <c r="AH3703" i="13" s="1"/>
  <c r="AF3700" i="13"/>
  <c r="AF3695" i="13"/>
  <c r="AH3695" i="13" s="1"/>
  <c r="AF3692" i="13"/>
  <c r="AF3687" i="13"/>
  <c r="AH3687" i="13" s="1"/>
  <c r="AF3684" i="13"/>
  <c r="AF3679" i="13"/>
  <c r="AH3679" i="13" s="1"/>
  <c r="AF3676" i="13"/>
  <c r="AF3671" i="13"/>
  <c r="AH3671" i="13" s="1"/>
  <c r="AF3668" i="13"/>
  <c r="AF3663" i="13"/>
  <c r="AH3663" i="13" s="1"/>
  <c r="AF3660" i="13"/>
  <c r="AF3655" i="13"/>
  <c r="AH3655" i="13" s="1"/>
  <c r="AF3652" i="13"/>
  <c r="AF3647" i="13"/>
  <c r="AH3647" i="13" s="1"/>
  <c r="AF3644" i="13"/>
  <c r="AF3639" i="13"/>
  <c r="AH3639" i="13" s="1"/>
  <c r="AF3636" i="13"/>
  <c r="AF3631" i="13"/>
  <c r="AH3631" i="13" s="1"/>
  <c r="AF3628" i="13"/>
  <c r="AF3623" i="13"/>
  <c r="AH3623" i="13" s="1"/>
  <c r="AF3620" i="13"/>
  <c r="AF3615" i="13"/>
  <c r="AH3615" i="13" s="1"/>
  <c r="AF3612" i="13"/>
  <c r="AF3607" i="13"/>
  <c r="AH3607" i="13" s="1"/>
  <c r="AF3604" i="13"/>
  <c r="AF3599" i="13"/>
  <c r="AH3599" i="13" s="1"/>
  <c r="AF3596" i="13"/>
  <c r="AF3591" i="13"/>
  <c r="AH3591" i="13" s="1"/>
  <c r="AF3588" i="13"/>
  <c r="AF3583" i="13"/>
  <c r="AH3583" i="13" s="1"/>
  <c r="AF3580" i="13"/>
  <c r="AF3575" i="13"/>
  <c r="AH3575" i="13" s="1"/>
  <c r="AF3572" i="13"/>
  <c r="AF3567" i="13"/>
  <c r="AH3567" i="13" s="1"/>
  <c r="AF3564" i="13"/>
  <c r="AF3559" i="13"/>
  <c r="AH3559" i="13" s="1"/>
  <c r="AF3556" i="13"/>
  <c r="AF3551" i="13"/>
  <c r="AH3551" i="13" s="1"/>
  <c r="AF3548" i="13"/>
  <c r="AF3543" i="13"/>
  <c r="AH3543" i="13" s="1"/>
  <c r="AF3540" i="13"/>
  <c r="AF3535" i="13"/>
  <c r="AH3535" i="13" s="1"/>
  <c r="AF3532" i="13"/>
  <c r="AF3527" i="13"/>
  <c r="AH3527" i="13" s="1"/>
  <c r="AF3524" i="13"/>
  <c r="AF3519" i="13"/>
  <c r="AH3519" i="13" s="1"/>
  <c r="AF3516" i="13"/>
  <c r="AF3511" i="13"/>
  <c r="AH3511" i="13" s="1"/>
  <c r="AF3508" i="13"/>
  <c r="AF3503" i="13"/>
  <c r="AH3503" i="13" s="1"/>
  <c r="AF3500" i="13"/>
  <c r="AF3495" i="13"/>
  <c r="AH3495" i="13" s="1"/>
  <c r="AF3492" i="13"/>
  <c r="AF3487" i="13"/>
  <c r="AH3487" i="13" s="1"/>
  <c r="AF3484" i="13"/>
  <c r="AF3479" i="13"/>
  <c r="AH3479" i="13" s="1"/>
  <c r="AF3476" i="13"/>
  <c r="AF3471" i="13"/>
  <c r="AH3471" i="13" s="1"/>
  <c r="AF3468" i="13"/>
  <c r="AF3463" i="13"/>
  <c r="AH3463" i="13" s="1"/>
  <c r="AF3460" i="13"/>
  <c r="AF3455" i="13"/>
  <c r="AH3455" i="13" s="1"/>
  <c r="AF3452" i="13"/>
  <c r="AF3447" i="13"/>
  <c r="AH3447" i="13" s="1"/>
  <c r="AF3444" i="13"/>
  <c r="AF3439" i="13"/>
  <c r="AH3439" i="13" s="1"/>
  <c r="AF3436" i="13"/>
  <c r="AF3431" i="13"/>
  <c r="AH3431" i="13" s="1"/>
  <c r="AF3428" i="13"/>
  <c r="AF3423" i="13"/>
  <c r="AH3423" i="13" s="1"/>
  <c r="AF3420" i="13"/>
  <c r="AF3415" i="13"/>
  <c r="AH3415" i="13" s="1"/>
  <c r="AF3412" i="13"/>
  <c r="AF3407" i="13"/>
  <c r="AH3407" i="13" s="1"/>
  <c r="AF3404" i="13"/>
  <c r="AF3399" i="13"/>
  <c r="AH3399" i="13" s="1"/>
  <c r="AF3396" i="13"/>
  <c r="AF3391" i="13"/>
  <c r="AH3391" i="13" s="1"/>
  <c r="AF3388" i="13"/>
  <c r="AF3383" i="13"/>
  <c r="AH3383" i="13" s="1"/>
  <c r="AF3380" i="13"/>
  <c r="AF3375" i="13"/>
  <c r="AH3375" i="13" s="1"/>
  <c r="AF3372" i="13"/>
  <c r="AF3367" i="13"/>
  <c r="AH3367" i="13" s="1"/>
  <c r="AF3364" i="13"/>
  <c r="AF3359" i="13"/>
  <c r="AH3359" i="13" s="1"/>
  <c r="AF3356" i="13"/>
  <c r="AF3351" i="13"/>
  <c r="AH3351" i="13" s="1"/>
  <c r="AF3348" i="13"/>
  <c r="AF3343" i="13"/>
  <c r="AH3343" i="13" s="1"/>
  <c r="AF3340" i="13"/>
  <c r="AF3335" i="13"/>
  <c r="AH3335" i="13" s="1"/>
  <c r="AF3332" i="13"/>
  <c r="AF3327" i="13"/>
  <c r="AH3327" i="13" s="1"/>
  <c r="AF3324" i="13"/>
  <c r="AF3319" i="13"/>
  <c r="AH3319" i="13" s="1"/>
  <c r="AF3316" i="13"/>
  <c r="AF3311" i="13"/>
  <c r="AH3311" i="13" s="1"/>
  <c r="AF3308" i="13"/>
  <c r="AF3303" i="13"/>
  <c r="AH3303" i="13" s="1"/>
  <c r="AF3300" i="13"/>
  <c r="AF3295" i="13"/>
  <c r="AH3295" i="13" s="1"/>
  <c r="AF3292" i="13"/>
  <c r="AF3287" i="13"/>
  <c r="AH3287" i="13" s="1"/>
  <c r="AF3284" i="13"/>
  <c r="AF3279" i="13"/>
  <c r="AH3279" i="13" s="1"/>
  <c r="AF3276" i="13"/>
  <c r="AF3271" i="13"/>
  <c r="AH3271" i="13" s="1"/>
  <c r="AF3263" i="13"/>
  <c r="AH3263" i="13" s="1"/>
  <c r="AF3260" i="13"/>
  <c r="AF3255" i="13"/>
  <c r="AH3255" i="13" s="1"/>
  <c r="AF3252" i="13"/>
  <c r="AF3247" i="13"/>
  <c r="AH3247" i="13" s="1"/>
  <c r="AF3244" i="13"/>
  <c r="AF3239" i="13"/>
  <c r="AH3239" i="13" s="1"/>
  <c r="AF3236" i="13"/>
  <c r="AF3231" i="13"/>
  <c r="AH3231" i="13" s="1"/>
  <c r="AF3228" i="13"/>
  <c r="AF3223" i="13"/>
  <c r="AH3223" i="13" s="1"/>
  <c r="AF3220" i="13"/>
  <c r="AF3215" i="13"/>
  <c r="AH3215" i="13" s="1"/>
  <c r="AF3212" i="13"/>
  <c r="AF3207" i="13"/>
  <c r="AH3207" i="13" s="1"/>
  <c r="AF3204" i="13"/>
  <c r="AF3199" i="13"/>
  <c r="AH3199" i="13" s="1"/>
  <c r="AF3196" i="13"/>
  <c r="AF3191" i="13"/>
  <c r="AH3191" i="13" s="1"/>
  <c r="AF3188" i="13"/>
  <c r="AF3183" i="13"/>
  <c r="AH3183" i="13" s="1"/>
  <c r="AF3180" i="13"/>
  <c r="AF3175" i="13"/>
  <c r="AH3175" i="13" s="1"/>
  <c r="AF3172" i="13"/>
  <c r="AF3167" i="13"/>
  <c r="AH3167" i="13" s="1"/>
  <c r="AF3164" i="13"/>
  <c r="AF3159" i="13"/>
  <c r="AH3159" i="13" s="1"/>
  <c r="AF3156" i="13"/>
  <c r="AF3151" i="13"/>
  <c r="AH3151" i="13" s="1"/>
  <c r="AF3148" i="13"/>
  <c r="AF3143" i="13"/>
  <c r="AH3143" i="13" s="1"/>
  <c r="AF3140" i="13"/>
  <c r="AF3135" i="13"/>
  <c r="AH3135" i="13" s="1"/>
  <c r="AF3132" i="13"/>
  <c r="AF3127" i="13"/>
  <c r="AH3127" i="13" s="1"/>
  <c r="AF3124" i="13"/>
  <c r="AF3119" i="13"/>
  <c r="AH3119" i="13" s="1"/>
  <c r="AF3116" i="13"/>
  <c r="AF3111" i="13"/>
  <c r="AH3111" i="13" s="1"/>
  <c r="AF3108" i="13"/>
  <c r="AF3103" i="13"/>
  <c r="AH3103" i="13" s="1"/>
  <c r="AF3100" i="13"/>
  <c r="AF3095" i="13"/>
  <c r="AH3095" i="13" s="1"/>
  <c r="AF3092" i="13"/>
  <c r="AF3087" i="13"/>
  <c r="AH3087" i="13" s="1"/>
  <c r="AF3084" i="13"/>
  <c r="AF3079" i="13"/>
  <c r="AH3079" i="13" s="1"/>
  <c r="AF3076" i="13"/>
  <c r="AF3071" i="13"/>
  <c r="AH3071" i="13" s="1"/>
  <c r="AF3068" i="13"/>
  <c r="AF3063" i="13"/>
  <c r="AH3063" i="13" s="1"/>
  <c r="AF3060" i="13"/>
  <c r="AF3055" i="13"/>
  <c r="AH3055" i="13" s="1"/>
  <c r="AF3052" i="13"/>
  <c r="AF3047" i="13"/>
  <c r="AH3047" i="13" s="1"/>
  <c r="AF3044" i="13"/>
  <c r="AF3039" i="13"/>
  <c r="AH3039" i="13" s="1"/>
  <c r="AF3036" i="13"/>
  <c r="AF3031" i="13"/>
  <c r="AH3031" i="13" s="1"/>
  <c r="AF3028" i="13"/>
  <c r="AF3023" i="13"/>
  <c r="AH3023" i="13" s="1"/>
  <c r="AF3020" i="13"/>
  <c r="AF3015" i="13"/>
  <c r="AH3015" i="13" s="1"/>
  <c r="AF3012" i="13"/>
  <c r="AF3007" i="13"/>
  <c r="AH3007" i="13" s="1"/>
  <c r="AF3004" i="13"/>
  <c r="AF2999" i="13"/>
  <c r="AH2999" i="13" s="1"/>
  <c r="AF2996" i="13"/>
  <c r="AF2991" i="13"/>
  <c r="AH2991" i="13" s="1"/>
  <c r="AF2988" i="13"/>
  <c r="AF2983" i="13"/>
  <c r="AH2983" i="13" s="1"/>
  <c r="AF2980" i="13"/>
  <c r="AF2975" i="13"/>
  <c r="AH2975" i="13" s="1"/>
  <c r="AF2972" i="13"/>
  <c r="AF2967" i="13"/>
  <c r="AH2967" i="13" s="1"/>
  <c r="AF2964" i="13"/>
  <c r="AF2959" i="13"/>
  <c r="AH2959" i="13" s="1"/>
  <c r="AF2956" i="13"/>
  <c r="AF2951" i="13"/>
  <c r="AH2951" i="13" s="1"/>
  <c r="AF2948" i="13"/>
  <c r="AF2943" i="13"/>
  <c r="AH2943" i="13" s="1"/>
  <c r="AF2940" i="13"/>
  <c r="AF2935" i="13"/>
  <c r="AH2935" i="13" s="1"/>
  <c r="AF2932" i="13"/>
  <c r="AF2927" i="13"/>
  <c r="AH2927" i="13" s="1"/>
  <c r="AF2924" i="13"/>
  <c r="AF2919" i="13"/>
  <c r="AH2919" i="13" s="1"/>
  <c r="AF2916" i="13"/>
  <c r="AF2911" i="13"/>
  <c r="AH2911" i="13" s="1"/>
  <c r="AF2908" i="13"/>
  <c r="AF2903" i="13"/>
  <c r="AH2903" i="13" s="1"/>
  <c r="AF2900" i="13"/>
  <c r="AF2895" i="13"/>
  <c r="AH2895" i="13" s="1"/>
  <c r="AF2892" i="13"/>
  <c r="AF2887" i="13"/>
  <c r="AH2887" i="13" s="1"/>
  <c r="AF2884" i="13"/>
  <c r="AF2879" i="13"/>
  <c r="AH2879" i="13" s="1"/>
  <c r="AF2876" i="13"/>
  <c r="AF2871" i="13"/>
  <c r="AH2871" i="13" s="1"/>
  <c r="AF2868" i="13"/>
  <c r="AF2863" i="13"/>
  <c r="AH2863" i="13" s="1"/>
  <c r="AF2860" i="13"/>
  <c r="AF2855" i="13"/>
  <c r="AH2855" i="13" s="1"/>
  <c r="AF2852" i="13"/>
  <c r="AF2847" i="13"/>
  <c r="AH2847" i="13" s="1"/>
  <c r="AF2844" i="13"/>
  <c r="AF2839" i="13"/>
  <c r="AH2839" i="13" s="1"/>
  <c r="AF2836" i="13"/>
  <c r="AF2831" i="13"/>
  <c r="AH2831" i="13" s="1"/>
  <c r="AF2828" i="13"/>
  <c r="AF2823" i="13"/>
  <c r="AH2823" i="13" s="1"/>
  <c r="AF2820" i="13"/>
  <c r="AF2815" i="13"/>
  <c r="AH2815" i="13" s="1"/>
  <c r="AF2812" i="13"/>
  <c r="AF2807" i="13"/>
  <c r="AH2807" i="13" s="1"/>
  <c r="AF2804" i="13"/>
  <c r="AF2799" i="13"/>
  <c r="AH2799" i="13" s="1"/>
  <c r="AF2796" i="13"/>
  <c r="AF2791" i="13"/>
  <c r="AH2791" i="13" s="1"/>
  <c r="AF2788" i="13"/>
  <c r="AF2783" i="13"/>
  <c r="AH2783" i="13" s="1"/>
  <c r="AF2780" i="13"/>
  <c r="AF2775" i="13"/>
  <c r="AH2775" i="13" s="1"/>
  <c r="AF2772" i="13"/>
  <c r="AF2767" i="13"/>
  <c r="AH2767" i="13" s="1"/>
  <c r="AF2764" i="13"/>
  <c r="AF2759" i="13"/>
  <c r="AH2759" i="13" s="1"/>
  <c r="AF2756" i="13"/>
  <c r="AF2751" i="13"/>
  <c r="AH2751" i="13" s="1"/>
  <c r="AF2748" i="13"/>
  <c r="AF2743" i="13"/>
  <c r="AH2743" i="13" s="1"/>
  <c r="AF2740" i="13"/>
  <c r="AF2735" i="13"/>
  <c r="AH2735" i="13" s="1"/>
  <c r="AF2732" i="13"/>
  <c r="AF2727" i="13"/>
  <c r="AH2727" i="13" s="1"/>
  <c r="AF2724" i="13"/>
  <c r="AF2719" i="13"/>
  <c r="AH2719" i="13" s="1"/>
  <c r="AF2716" i="13"/>
  <c r="AF2711" i="13"/>
  <c r="AH2711" i="13" s="1"/>
  <c r="AF2708" i="13"/>
  <c r="AF2703" i="13"/>
  <c r="AH2703" i="13" s="1"/>
  <c r="AF2700" i="13"/>
  <c r="AF2695" i="13"/>
  <c r="AH2695" i="13" s="1"/>
  <c r="AF2692" i="13"/>
  <c r="AF2687" i="13"/>
  <c r="AH2687" i="13" s="1"/>
  <c r="AF2684" i="13"/>
  <c r="AF2679" i="13"/>
  <c r="AH2679" i="13" s="1"/>
  <c r="AF2676" i="13"/>
  <c r="AF2671" i="13"/>
  <c r="AH2671" i="13" s="1"/>
  <c r="AF2668" i="13"/>
  <c r="AF2663" i="13"/>
  <c r="AH2663" i="13" s="1"/>
  <c r="AF2660" i="13"/>
  <c r="AF2655" i="13"/>
  <c r="AH2655" i="13" s="1"/>
  <c r="AF2652" i="13"/>
  <c r="AF2647" i="13"/>
  <c r="AH2647" i="13" s="1"/>
  <c r="AF2644" i="13"/>
  <c r="AF2639" i="13"/>
  <c r="AH2639" i="13" s="1"/>
  <c r="AF2636" i="13"/>
  <c r="AF2631" i="13"/>
  <c r="AH2631" i="13" s="1"/>
  <c r="AF2628" i="13"/>
  <c r="AF2623" i="13"/>
  <c r="AH2623" i="13" s="1"/>
  <c r="AF2620" i="13"/>
  <c r="AF2615" i="13"/>
  <c r="AH2615" i="13" s="1"/>
  <c r="AF2612" i="13"/>
  <c r="AF2607" i="13"/>
  <c r="AH2607" i="13" s="1"/>
  <c r="AF2604" i="13"/>
  <c r="AF2599" i="13"/>
  <c r="AH2599" i="13" s="1"/>
  <c r="AF2596" i="13"/>
  <c r="AF2591" i="13"/>
  <c r="AH2591" i="13" s="1"/>
  <c r="AF2588" i="13"/>
  <c r="AF2583" i="13"/>
  <c r="AH2583" i="13" s="1"/>
  <c r="AF2575" i="13"/>
  <c r="AH2575" i="13" s="1"/>
  <c r="AF2572" i="13"/>
  <c r="AF2567" i="13"/>
  <c r="AH2567" i="13" s="1"/>
  <c r="AF2564" i="13"/>
  <c r="AF2559" i="13"/>
  <c r="AH2559" i="13" s="1"/>
  <c r="AF2556" i="13"/>
  <c r="AF2551" i="13"/>
  <c r="AH2551" i="13" s="1"/>
  <c r="AF2548" i="13"/>
  <c r="AF2543" i="13"/>
  <c r="AH2543" i="13" s="1"/>
  <c r="AF2540" i="13"/>
  <c r="AF2535" i="13"/>
  <c r="AH2535" i="13" s="1"/>
  <c r="AF2532" i="13"/>
  <c r="AF2527" i="13"/>
  <c r="AH2527" i="13" s="1"/>
  <c r="AF2524" i="13"/>
  <c r="AF2519" i="13"/>
  <c r="AH2519" i="13" s="1"/>
  <c r="AF2516" i="13"/>
  <c r="AF2511" i="13"/>
  <c r="AH2511" i="13" s="1"/>
  <c r="AF2508" i="13"/>
  <c r="AF2503" i="13"/>
  <c r="AH2503" i="13" s="1"/>
  <c r="AF2500" i="13"/>
  <c r="AF2495" i="13"/>
  <c r="AH2495" i="13" s="1"/>
  <c r="AF2492" i="13"/>
  <c r="AF2487" i="13"/>
  <c r="AH2487" i="13" s="1"/>
  <c r="AF2484" i="13"/>
  <c r="AF2479" i="13"/>
  <c r="AH2479" i="13" s="1"/>
  <c r="AF2476" i="13"/>
  <c r="AF2471" i="13"/>
  <c r="AH2471" i="13" s="1"/>
  <c r="AF2468" i="13"/>
  <c r="AF2463" i="13"/>
  <c r="AH2463" i="13" s="1"/>
  <c r="AF2460" i="13"/>
  <c r="AF2455" i="13"/>
  <c r="AH2455" i="13" s="1"/>
  <c r="AF2452" i="13"/>
  <c r="AF2447" i="13"/>
  <c r="AH2447" i="13" s="1"/>
  <c r="AF2444" i="13"/>
  <c r="AF2439" i="13"/>
  <c r="AH2439" i="13" s="1"/>
  <c r="AF2436" i="13"/>
  <c r="AF2431" i="13"/>
  <c r="AH2431" i="13" s="1"/>
  <c r="AF2428" i="13"/>
  <c r="AF2423" i="13"/>
  <c r="AH2423" i="13" s="1"/>
  <c r="AF2420" i="13"/>
  <c r="AF2415" i="13"/>
  <c r="AH2415" i="13" s="1"/>
  <c r="AF2412" i="13"/>
  <c r="AF2407" i="13"/>
  <c r="AH2407" i="13" s="1"/>
  <c r="AF2404" i="13"/>
  <c r="AF2399" i="13"/>
  <c r="AH2399" i="13" s="1"/>
  <c r="AF2396" i="13"/>
  <c r="AF2391" i="13"/>
  <c r="AH2391" i="13" s="1"/>
  <c r="AF2388" i="13"/>
  <c r="AF2383" i="13"/>
  <c r="AH2383" i="13" s="1"/>
  <c r="AF2380" i="13"/>
  <c r="AF2375" i="13"/>
  <c r="AH2375" i="13" s="1"/>
  <c r="AF2372" i="13"/>
  <c r="AF2367" i="13"/>
  <c r="AH2367" i="13" s="1"/>
  <c r="AF2364" i="13"/>
  <c r="AF2359" i="13"/>
  <c r="AH2359" i="13" s="1"/>
  <c r="AF2356" i="13"/>
  <c r="AF2351" i="13"/>
  <c r="AH2351" i="13" s="1"/>
  <c r="AF2348" i="13"/>
  <c r="AF2343" i="13"/>
  <c r="AH2343" i="13" s="1"/>
  <c r="AF2340" i="13"/>
  <c r="AF2335" i="13"/>
  <c r="AH2335" i="13" s="1"/>
  <c r="AF2332" i="13"/>
  <c r="AF2327" i="13"/>
  <c r="AH2327" i="13" s="1"/>
  <c r="AF2324" i="13"/>
  <c r="AF2319" i="13"/>
  <c r="AH2319" i="13" s="1"/>
  <c r="AF2316" i="13"/>
  <c r="AF2311" i="13"/>
  <c r="AH2311" i="13" s="1"/>
  <c r="AF2308" i="13"/>
  <c r="AF2303" i="13"/>
  <c r="AH2303" i="13" s="1"/>
  <c r="AF2300" i="13"/>
  <c r="AF2295" i="13"/>
  <c r="AH2295" i="13" s="1"/>
  <c r="AF2292" i="13"/>
  <c r="AF2287" i="13"/>
  <c r="AH2287" i="13" s="1"/>
  <c r="AF2284" i="13"/>
  <c r="AF2279" i="13"/>
  <c r="AH2279" i="13" s="1"/>
  <c r="AF2276" i="13"/>
  <c r="AF2271" i="13"/>
  <c r="AH2271" i="13" s="1"/>
  <c r="AF2268" i="13"/>
  <c r="AF2263" i="13"/>
  <c r="AH2263" i="13" s="1"/>
  <c r="AF2260" i="13"/>
  <c r="AF2255" i="13"/>
  <c r="AH2255" i="13" s="1"/>
  <c r="AF2252" i="13"/>
  <c r="AF2247" i="13"/>
  <c r="AH2247" i="13" s="1"/>
  <c r="AF2244" i="13"/>
  <c r="AF2239" i="13"/>
  <c r="AH2239" i="13" s="1"/>
  <c r="AF2236" i="13"/>
  <c r="AF2231" i="13"/>
  <c r="AH2231" i="13" s="1"/>
  <c r="AF2228" i="13"/>
  <c r="AF2223" i="13"/>
  <c r="AH2223" i="13" s="1"/>
  <c r="AF2220" i="13"/>
  <c r="AF2215" i="13"/>
  <c r="AH2215" i="13" s="1"/>
  <c r="AF2212" i="13"/>
  <c r="AF2207" i="13"/>
  <c r="AH2207" i="13" s="1"/>
  <c r="AF2204" i="13"/>
  <c r="AF2199" i="13"/>
  <c r="AH2199" i="13" s="1"/>
  <c r="AF2196" i="13"/>
  <c r="AF2191" i="13"/>
  <c r="AH2191" i="13" s="1"/>
  <c r="AF2188" i="13"/>
  <c r="AF2183" i="13"/>
  <c r="AH2183" i="13" s="1"/>
  <c r="AF2180" i="13"/>
  <c r="AF2175" i="13"/>
  <c r="AH2175" i="13" s="1"/>
  <c r="AF2172" i="13"/>
  <c r="AF2167" i="13"/>
  <c r="AH2167" i="13" s="1"/>
  <c r="AF2164" i="13"/>
  <c r="AF2159" i="13"/>
  <c r="AH2159" i="13" s="1"/>
  <c r="AF2156" i="13"/>
  <c r="AF2151" i="13"/>
  <c r="AH2151" i="13" s="1"/>
  <c r="AF2148" i="13"/>
  <c r="AF2143" i="13"/>
  <c r="AH2143" i="13" s="1"/>
  <c r="AF2140" i="13"/>
  <c r="AF2135" i="13"/>
  <c r="AH2135" i="13" s="1"/>
  <c r="AF2132" i="13"/>
  <c r="AF2127" i="13"/>
  <c r="AH2127" i="13" s="1"/>
  <c r="AF2124" i="13"/>
  <c r="AF2119" i="13"/>
  <c r="AH2119" i="13" s="1"/>
  <c r="AF2116" i="13"/>
  <c r="AF2111" i="13"/>
  <c r="AH2111" i="13" s="1"/>
  <c r="AF2108" i="13"/>
  <c r="AF2103" i="13"/>
  <c r="AH2103" i="13" s="1"/>
  <c r="AF2100" i="13"/>
  <c r="AF2095" i="13"/>
  <c r="AH2095" i="13" s="1"/>
  <c r="AF2092" i="13"/>
  <c r="AF2087" i="13"/>
  <c r="AH2087" i="13" s="1"/>
  <c r="AF2084" i="13"/>
  <c r="AF2079" i="13"/>
  <c r="AH2079" i="13" s="1"/>
  <c r="AF2076" i="13"/>
  <c r="AF2071" i="13"/>
  <c r="AH2071" i="13" s="1"/>
  <c r="AF2068" i="13"/>
  <c r="AF2063" i="13"/>
  <c r="AH2063" i="13" s="1"/>
  <c r="AF2060" i="13"/>
  <c r="AF2055" i="13"/>
  <c r="AH2055" i="13" s="1"/>
  <c r="AF2052" i="13"/>
  <c r="AF2047" i="13"/>
  <c r="AH2047" i="13" s="1"/>
  <c r="AF2044" i="13"/>
  <c r="AF2039" i="13"/>
  <c r="AH2039" i="13" s="1"/>
  <c r="AF2036" i="13"/>
  <c r="AF2031" i="13"/>
  <c r="AH2031" i="13" s="1"/>
  <c r="AF2028" i="13"/>
  <c r="AF2023" i="13"/>
  <c r="AH2023" i="13" s="1"/>
  <c r="AF2020" i="13"/>
  <c r="AF2015" i="13"/>
  <c r="AH2015" i="13" s="1"/>
  <c r="AF2012" i="13"/>
  <c r="AF2007" i="13"/>
  <c r="AH2007" i="13" s="1"/>
  <c r="AF2004" i="13"/>
  <c r="AF1999" i="13"/>
  <c r="AH1999" i="13" s="1"/>
  <c r="AF1996" i="13"/>
  <c r="AF1991" i="13"/>
  <c r="AH1991" i="13" s="1"/>
  <c r="AF1988" i="13"/>
  <c r="AF1983" i="13"/>
  <c r="AH1983" i="13" s="1"/>
  <c r="AF1980" i="13"/>
  <c r="AF1975" i="13"/>
  <c r="AH1975" i="13" s="1"/>
  <c r="AF1972" i="13"/>
  <c r="AF1967" i="13"/>
  <c r="AH1967" i="13" s="1"/>
  <c r="AF1964" i="13"/>
  <c r="AF1959" i="13"/>
  <c r="AH1959" i="13" s="1"/>
  <c r="AF1956" i="13"/>
  <c r="AF1951" i="13"/>
  <c r="AH1951" i="13" s="1"/>
  <c r="AF1948" i="13"/>
  <c r="AF1943" i="13"/>
  <c r="AH1943" i="13" s="1"/>
  <c r="AF1940" i="13"/>
  <c r="AF1935" i="13"/>
  <c r="AH1935" i="13" s="1"/>
  <c r="AF1932" i="13"/>
  <c r="AF1927" i="13"/>
  <c r="AH1927" i="13" s="1"/>
  <c r="AF1924" i="13"/>
  <c r="AF1919" i="13"/>
  <c r="AH1919" i="13" s="1"/>
  <c r="AF1916" i="13"/>
  <c r="AF1911" i="13"/>
  <c r="AH1911" i="13" s="1"/>
  <c r="AF1908" i="13"/>
  <c r="AF1903" i="13"/>
  <c r="AH1903" i="13" s="1"/>
  <c r="AF1900" i="13"/>
  <c r="AF1895" i="13"/>
  <c r="AH1895" i="13" s="1"/>
  <c r="AF1892" i="13"/>
  <c r="AF1887" i="13"/>
  <c r="AH1887" i="13" s="1"/>
  <c r="AF1884" i="13"/>
  <c r="AF1879" i="13"/>
  <c r="AH1879" i="13" s="1"/>
  <c r="AF1876" i="13"/>
  <c r="AF1871" i="13"/>
  <c r="AH1871" i="13" s="1"/>
  <c r="AF1868" i="13"/>
  <c r="AF1863" i="13"/>
  <c r="AH1863" i="13" s="1"/>
  <c r="AF1860" i="13"/>
  <c r="AF1855" i="13"/>
  <c r="AH1855" i="13" s="1"/>
  <c r="AF1852" i="13"/>
  <c r="AF1847" i="13"/>
  <c r="AH1847" i="13" s="1"/>
  <c r="AF1844" i="13"/>
  <c r="AF1839" i="13"/>
  <c r="AH1839" i="13" s="1"/>
  <c r="AF1836" i="13"/>
  <c r="AF1831" i="13"/>
  <c r="AH1831" i="13" s="1"/>
  <c r="AF1828" i="13"/>
  <c r="AF1823" i="13"/>
  <c r="AH1823" i="13" s="1"/>
  <c r="AF1820" i="13"/>
  <c r="AF1815" i="13"/>
  <c r="AH1815" i="13" s="1"/>
  <c r="AF1812" i="13"/>
  <c r="AF1807" i="13"/>
  <c r="AH1807" i="13" s="1"/>
  <c r="AF1804" i="13"/>
  <c r="AF1799" i="13"/>
  <c r="AH1799" i="13" s="1"/>
  <c r="AF1796" i="13"/>
  <c r="AF1791" i="13"/>
  <c r="AH1791" i="13" s="1"/>
  <c r="AF1788" i="13"/>
  <c r="AF1783" i="13"/>
  <c r="AH1783" i="13" s="1"/>
  <c r="AF1780" i="13"/>
  <c r="AF1775" i="13"/>
  <c r="AH1775" i="13" s="1"/>
  <c r="AF1772" i="13"/>
  <c r="AF1767" i="13"/>
  <c r="AH1767" i="13" s="1"/>
  <c r="AF1764" i="13"/>
  <c r="AF1759" i="13"/>
  <c r="AH1759" i="13" s="1"/>
  <c r="AF1756" i="13"/>
  <c r="AF1751" i="13"/>
  <c r="AH1751" i="13" s="1"/>
  <c r="AF1748" i="13"/>
  <c r="AF1743" i="13"/>
  <c r="AH1743" i="13" s="1"/>
  <c r="AF1740" i="13"/>
  <c r="AF1735" i="13"/>
  <c r="AH1735" i="13" s="1"/>
  <c r="AF1732" i="13"/>
  <c r="AF1727" i="13"/>
  <c r="AH1727" i="13" s="1"/>
  <c r="AF1724" i="13"/>
  <c r="AF1719" i="13"/>
  <c r="AH1719" i="13" s="1"/>
  <c r="AF1716" i="13"/>
  <c r="AF1711" i="13"/>
  <c r="AH1711" i="13" s="1"/>
  <c r="AF1708" i="13"/>
  <c r="AF1703" i="13"/>
  <c r="AH1703" i="13" s="1"/>
  <c r="AF1700" i="13"/>
  <c r="AF1695" i="13"/>
  <c r="AH1695" i="13" s="1"/>
  <c r="AF1692" i="13"/>
  <c r="AF1687" i="13"/>
  <c r="AH1687" i="13" s="1"/>
  <c r="AF1684" i="13"/>
  <c r="AF1679" i="13"/>
  <c r="AH1679" i="13" s="1"/>
  <c r="AF1676" i="13"/>
  <c r="AF1671" i="13"/>
  <c r="AH1671" i="13" s="1"/>
  <c r="AF1668" i="13"/>
  <c r="AF1663" i="13"/>
  <c r="AH1663" i="13" s="1"/>
  <c r="AF1660" i="13"/>
  <c r="AF1655" i="13"/>
  <c r="AH1655" i="13" s="1"/>
  <c r="AF1652" i="13"/>
  <c r="AF1647" i="13"/>
  <c r="AH1647" i="13" s="1"/>
  <c r="AF1644" i="13"/>
  <c r="AF1639" i="13"/>
  <c r="AH1639" i="13" s="1"/>
  <c r="AF1636" i="13"/>
  <c r="AF1631" i="13"/>
  <c r="AH1631" i="13" s="1"/>
  <c r="AF1628" i="13"/>
  <c r="AF1623" i="13"/>
  <c r="AH1623" i="13" s="1"/>
  <c r="AF1620" i="13"/>
  <c r="AF1615" i="13"/>
  <c r="AH1615" i="13" s="1"/>
  <c r="AF1612" i="13"/>
  <c r="AF1607" i="13"/>
  <c r="AH1607" i="13" s="1"/>
  <c r="AF1604" i="13"/>
  <c r="AF1599" i="13"/>
  <c r="AH1599" i="13" s="1"/>
  <c r="AF1596" i="13"/>
  <c r="AF1591" i="13"/>
  <c r="AH1591" i="13" s="1"/>
  <c r="AF1588" i="13"/>
  <c r="AF1583" i="13"/>
  <c r="AH1583" i="13" s="1"/>
  <c r="AF1580" i="13"/>
  <c r="AF1575" i="13"/>
  <c r="AH1575" i="13" s="1"/>
  <c r="AF1572" i="13"/>
  <c r="AF1567" i="13"/>
  <c r="AH1567" i="13" s="1"/>
  <c r="AF1564" i="13"/>
  <c r="AF1559" i="13"/>
  <c r="AH1559" i="13" s="1"/>
  <c r="AF1556" i="13"/>
  <c r="AF1551" i="13"/>
  <c r="AH1551" i="13" s="1"/>
  <c r="AF1548" i="13"/>
  <c r="AF1543" i="13"/>
  <c r="AH1543" i="13" s="1"/>
  <c r="AF1540" i="13"/>
  <c r="AF1535" i="13"/>
  <c r="AH1535" i="13" s="1"/>
  <c r="AF1532" i="13"/>
  <c r="AF1527" i="13"/>
  <c r="AH1527" i="13" s="1"/>
  <c r="AF1524" i="13"/>
  <c r="AF1519" i="13"/>
  <c r="AH1519" i="13" s="1"/>
  <c r="AF1516" i="13"/>
  <c r="AF1511" i="13"/>
  <c r="AH1511" i="13" s="1"/>
  <c r="AF1508" i="13"/>
  <c r="AF1503" i="13"/>
  <c r="AH1503" i="13" s="1"/>
  <c r="AF1500" i="13"/>
  <c r="AF1495" i="13"/>
  <c r="AH1495" i="13" s="1"/>
  <c r="AF1492" i="13"/>
  <c r="AF1487" i="13"/>
  <c r="AH1487" i="13" s="1"/>
  <c r="AF1484" i="13"/>
  <c r="AF1479" i="13"/>
  <c r="AH1479" i="13" s="1"/>
  <c r="AF1476" i="13"/>
  <c r="AF1471" i="13"/>
  <c r="AH1471" i="13" s="1"/>
  <c r="AF1468" i="13"/>
  <c r="AF1463" i="13"/>
  <c r="AH1463" i="13" s="1"/>
  <c r="AF1460" i="13"/>
  <c r="AF1455" i="13"/>
  <c r="AH1455" i="13" s="1"/>
  <c r="AF1452" i="13"/>
  <c r="AF1447" i="13"/>
  <c r="AH1447" i="13" s="1"/>
  <c r="AF1444" i="13"/>
  <c r="AF1439" i="13"/>
  <c r="AH1439" i="13" s="1"/>
  <c r="AF1436" i="13"/>
  <c r="AF1431" i="13"/>
  <c r="AH1431" i="13" s="1"/>
  <c r="AF1428" i="13"/>
  <c r="AF1423" i="13"/>
  <c r="AH1423" i="13" s="1"/>
  <c r="AF1420" i="13"/>
  <c r="AF1415" i="13"/>
  <c r="AH1415" i="13" s="1"/>
  <c r="AF1412" i="13"/>
  <c r="AF1407" i="13"/>
  <c r="AH1407" i="13" s="1"/>
  <c r="AF1404" i="13"/>
  <c r="AF1399" i="13"/>
  <c r="AH1399" i="13" s="1"/>
  <c r="AF1396" i="13"/>
  <c r="AF1391" i="13"/>
  <c r="AH1391" i="13" s="1"/>
  <c r="AF1388" i="13"/>
  <c r="AF1383" i="13"/>
  <c r="AH1383" i="13" s="1"/>
  <c r="AF1380" i="13"/>
  <c r="AF1375" i="13"/>
  <c r="AH1375" i="13" s="1"/>
  <c r="AF1372" i="13"/>
  <c r="AF1367" i="13"/>
  <c r="AH1367" i="13" s="1"/>
  <c r="AF1364" i="13"/>
  <c r="AF1359" i="13"/>
  <c r="AH1359" i="13" s="1"/>
  <c r="AF1356" i="13"/>
  <c r="AF1351" i="13"/>
  <c r="AH1351" i="13" s="1"/>
  <c r="AF1348" i="13"/>
  <c r="AF1343" i="13"/>
  <c r="AH1343" i="13" s="1"/>
  <c r="AF1340" i="13"/>
  <c r="AF1335" i="13"/>
  <c r="AH1335" i="13" s="1"/>
  <c r="AF1332" i="13"/>
  <c r="AF1327" i="13"/>
  <c r="AH1327" i="13" s="1"/>
  <c r="AF1324" i="13"/>
  <c r="AF1319" i="13"/>
  <c r="AH1319" i="13" s="1"/>
  <c r="AF1316" i="13"/>
  <c r="AF1311" i="13"/>
  <c r="AH1311" i="13" s="1"/>
  <c r="AF1308" i="13"/>
  <c r="AF1303" i="13"/>
  <c r="AH1303" i="13" s="1"/>
  <c r="AF1300" i="13"/>
  <c r="AF1295" i="13"/>
  <c r="AH1295" i="13" s="1"/>
  <c r="AF1292" i="13"/>
  <c r="AF1287" i="13"/>
  <c r="AH1287" i="13" s="1"/>
  <c r="AF1284" i="13"/>
  <c r="AF1279" i="13"/>
  <c r="AH1279" i="13" s="1"/>
  <c r="AF1276" i="13"/>
  <c r="AF1271" i="13"/>
  <c r="AH1271" i="13" s="1"/>
  <c r="AF1268" i="13"/>
  <c r="AF1263" i="13"/>
  <c r="AH1263" i="13" s="1"/>
  <c r="AF1260" i="13"/>
  <c r="AF1255" i="13"/>
  <c r="AH1255" i="13" s="1"/>
  <c r="AF1252" i="13"/>
  <c r="AF1247" i="13"/>
  <c r="AH1247" i="13" s="1"/>
  <c r="AF1244" i="13"/>
  <c r="AF1239" i="13"/>
  <c r="AH1239" i="13" s="1"/>
  <c r="AF1236" i="13"/>
  <c r="AF1231" i="13"/>
  <c r="AH1231" i="13" s="1"/>
  <c r="AF1228" i="13"/>
  <c r="AF1223" i="13"/>
  <c r="AH1223" i="13" s="1"/>
  <c r="AF1220" i="13"/>
  <c r="AF1215" i="13"/>
  <c r="AH1215" i="13" s="1"/>
  <c r="AF1212" i="13"/>
  <c r="AF1207" i="13"/>
  <c r="AH1207" i="13" s="1"/>
  <c r="AF1204" i="13"/>
  <c r="AF1199" i="13"/>
  <c r="AH1199" i="13" s="1"/>
  <c r="AF1196" i="13"/>
  <c r="AF1191" i="13"/>
  <c r="AH1191" i="13" s="1"/>
  <c r="AF1188" i="13"/>
  <c r="AF1183" i="13"/>
  <c r="AH1183" i="13" s="1"/>
  <c r="AF1180" i="13"/>
  <c r="AF1175" i="13"/>
  <c r="AH1175" i="13" s="1"/>
  <c r="AF1172" i="13"/>
  <c r="AF1167" i="13"/>
  <c r="AH1167" i="13" s="1"/>
  <c r="AF1164" i="13"/>
  <c r="AF1159" i="13"/>
  <c r="AH1159" i="13" s="1"/>
  <c r="AF1156" i="13"/>
  <c r="AF1151" i="13"/>
  <c r="AH1151" i="13" s="1"/>
  <c r="AF1148" i="13"/>
  <c r="AF1143" i="13"/>
  <c r="AH1143" i="13" s="1"/>
  <c r="AF1140" i="13"/>
  <c r="AF1135" i="13"/>
  <c r="AH1135" i="13" s="1"/>
  <c r="AF1132" i="13"/>
  <c r="AF1127" i="13"/>
  <c r="AH1127" i="13" s="1"/>
  <c r="AF1124" i="13"/>
  <c r="AF1119" i="13"/>
  <c r="AH1119" i="13" s="1"/>
  <c r="AF1116" i="13"/>
  <c r="AF1111" i="13"/>
  <c r="AH1111" i="13" s="1"/>
  <c r="AF1108" i="13"/>
  <c r="AF1103" i="13"/>
  <c r="AH1103" i="13" s="1"/>
  <c r="AF1100" i="13"/>
  <c r="AF1095" i="13"/>
  <c r="AH1095" i="13" s="1"/>
  <c r="AF1092" i="13"/>
  <c r="AF1087" i="13"/>
  <c r="AH1087" i="13" s="1"/>
  <c r="AF1084" i="13"/>
  <c r="AF1079" i="13"/>
  <c r="AH1079" i="13" s="1"/>
  <c r="AF1076" i="13"/>
  <c r="AF1071" i="13"/>
  <c r="AH1071" i="13" s="1"/>
  <c r="AF1068" i="13"/>
  <c r="AF1063" i="13"/>
  <c r="AH1063" i="13" s="1"/>
  <c r="AF1060" i="13"/>
  <c r="AF1055" i="13"/>
  <c r="AH1055" i="13" s="1"/>
  <c r="AF1052" i="13"/>
  <c r="AF1047" i="13"/>
  <c r="AH1047" i="13" s="1"/>
  <c r="AF1044" i="13"/>
  <c r="AF1039" i="13"/>
  <c r="AH1039" i="13" s="1"/>
  <c r="AF1036" i="13"/>
  <c r="AF1031" i="13"/>
  <c r="AH1031" i="13" s="1"/>
  <c r="AF1028" i="13"/>
  <c r="AF1023" i="13"/>
  <c r="AH1023" i="13" s="1"/>
  <c r="AF1020" i="13"/>
  <c r="AF1015" i="13"/>
  <c r="AH1015" i="13" s="1"/>
  <c r="AF1012" i="13"/>
  <c r="AF1007" i="13"/>
  <c r="AH1007" i="13" s="1"/>
  <c r="AF1004" i="13"/>
  <c r="AF999" i="13"/>
  <c r="AH999" i="13" s="1"/>
  <c r="AF996" i="13"/>
  <c r="AF991" i="13"/>
  <c r="AH991" i="13" s="1"/>
  <c r="AF988" i="13"/>
  <c r="AF983" i="13"/>
  <c r="AH983" i="13" s="1"/>
  <c r="AF980" i="13"/>
  <c r="AF975" i="13"/>
  <c r="AH975" i="13" s="1"/>
  <c r="AF972" i="13"/>
  <c r="AF967" i="13"/>
  <c r="AH967" i="13" s="1"/>
  <c r="AF964" i="13"/>
  <c r="AF959" i="13"/>
  <c r="AH959" i="13" s="1"/>
  <c r="AF956" i="13"/>
  <c r="AF951" i="13"/>
  <c r="AH951" i="13" s="1"/>
  <c r="AF948" i="13"/>
  <c r="AF943" i="13"/>
  <c r="AH943" i="13" s="1"/>
  <c r="AF940" i="13"/>
  <c r="AF935" i="13"/>
  <c r="AH935" i="13" s="1"/>
  <c r="AF932" i="13"/>
  <c r="AF927" i="13"/>
  <c r="AH927" i="13" s="1"/>
  <c r="AF924" i="13"/>
  <c r="AF919" i="13"/>
  <c r="AH919" i="13" s="1"/>
  <c r="AF916" i="13"/>
  <c r="AF911" i="13"/>
  <c r="AH911" i="13" s="1"/>
  <c r="AF908" i="13"/>
  <c r="AF903" i="13"/>
  <c r="AH903" i="13" s="1"/>
  <c r="AF900" i="13"/>
  <c r="AF895" i="13"/>
  <c r="AH895" i="13" s="1"/>
  <c r="AF892" i="13"/>
  <c r="AF887" i="13"/>
  <c r="AH887" i="13" s="1"/>
  <c r="AF884" i="13"/>
  <c r="AF879" i="13"/>
  <c r="AH879" i="13" s="1"/>
  <c r="AF876" i="13"/>
  <c r="AF871" i="13"/>
  <c r="AH871" i="13" s="1"/>
  <c r="AF868" i="13"/>
  <c r="AF863" i="13"/>
  <c r="AH863" i="13" s="1"/>
  <c r="AF860" i="13"/>
  <c r="AF855" i="13"/>
  <c r="AH855" i="13" s="1"/>
  <c r="AF852" i="13"/>
  <c r="AF847" i="13"/>
  <c r="AH847" i="13" s="1"/>
  <c r="AF844" i="13"/>
  <c r="AF839" i="13"/>
  <c r="AH839" i="13" s="1"/>
  <c r="AF836" i="13"/>
  <c r="AF831" i="13"/>
  <c r="AH831" i="13" s="1"/>
  <c r="AF828" i="13"/>
  <c r="AF823" i="13"/>
  <c r="AH823" i="13" s="1"/>
  <c r="AF820" i="13"/>
  <c r="AF815" i="13"/>
  <c r="AH815" i="13" s="1"/>
  <c r="AF812" i="13"/>
  <c r="AF807" i="13"/>
  <c r="AH807" i="13" s="1"/>
  <c r="AF804" i="13"/>
  <c r="AF799" i="13"/>
  <c r="AH799" i="13" s="1"/>
  <c r="AF796" i="13"/>
  <c r="AF791" i="13"/>
  <c r="AH791" i="13" s="1"/>
  <c r="AF788" i="13"/>
  <c r="AF783" i="13"/>
  <c r="AH783" i="13" s="1"/>
  <c r="AF780" i="13"/>
  <c r="AF775" i="13"/>
  <c r="AH775" i="13" s="1"/>
  <c r="AF772" i="13"/>
  <c r="AF767" i="13"/>
  <c r="AH767" i="13" s="1"/>
  <c r="AF764" i="13"/>
  <c r="AF759" i="13"/>
  <c r="AH759" i="13" s="1"/>
  <c r="AF756" i="13"/>
  <c r="AF751" i="13"/>
  <c r="AH751" i="13" s="1"/>
  <c r="AF748" i="13"/>
  <c r="AF743" i="13"/>
  <c r="AH743" i="13" s="1"/>
  <c r="AF740" i="13"/>
  <c r="AF735" i="13"/>
  <c r="AH735" i="13" s="1"/>
  <c r="AF732" i="13"/>
  <c r="AF727" i="13"/>
  <c r="AH727" i="13" s="1"/>
  <c r="AF724" i="13"/>
  <c r="AF719" i="13"/>
  <c r="AH719" i="13" s="1"/>
  <c r="AF716" i="13"/>
  <c r="AF711" i="13"/>
  <c r="AH711" i="13" s="1"/>
  <c r="AF708" i="13"/>
  <c r="AF703" i="13"/>
  <c r="AH703" i="13" s="1"/>
  <c r="AF700" i="13"/>
  <c r="AF695" i="13"/>
  <c r="AH695" i="13" s="1"/>
  <c r="AF692" i="13"/>
  <c r="AF687" i="13"/>
  <c r="AH687" i="13" s="1"/>
  <c r="AF684" i="13"/>
  <c r="AF679" i="13"/>
  <c r="AH679" i="13" s="1"/>
  <c r="AF676" i="13"/>
  <c r="AF671" i="13"/>
  <c r="AF668" i="13"/>
  <c r="AH668" i="13" s="1"/>
  <c r="AF663" i="13"/>
  <c r="AF660" i="13"/>
  <c r="AH660" i="13" s="1"/>
  <c r="AF655" i="13"/>
  <c r="AF652" i="13"/>
  <c r="AH652" i="13" s="1"/>
  <c r="AF647" i="13"/>
  <c r="AF644" i="13"/>
  <c r="AH644" i="13" s="1"/>
  <c r="AF639" i="13"/>
  <c r="AF636" i="13"/>
  <c r="AH636" i="13" s="1"/>
  <c r="AF631" i="13"/>
  <c r="AF628" i="13"/>
  <c r="AH628" i="13" s="1"/>
  <c r="AF623" i="13"/>
  <c r="AF620" i="13"/>
  <c r="AH620" i="13" s="1"/>
  <c r="AF615" i="13"/>
  <c r="AF612" i="13"/>
  <c r="AH612" i="13" s="1"/>
  <c r="AF607" i="13"/>
  <c r="AF604" i="13"/>
  <c r="AH604" i="13" s="1"/>
  <c r="AF599" i="13"/>
  <c r="AF596" i="13"/>
  <c r="AH596" i="13" s="1"/>
  <c r="AF591" i="13"/>
  <c r="AF588" i="13"/>
  <c r="AH588" i="13" s="1"/>
  <c r="AF583" i="13"/>
  <c r="AF580" i="13"/>
  <c r="AH580" i="13" s="1"/>
  <c r="AF575" i="13"/>
  <c r="AF572" i="13"/>
  <c r="AH572" i="13" s="1"/>
  <c r="AF567" i="13"/>
  <c r="AF564" i="13"/>
  <c r="AH564" i="13" s="1"/>
  <c r="AF559" i="13"/>
  <c r="AF556" i="13"/>
  <c r="AH556" i="13" s="1"/>
  <c r="AF551" i="13"/>
  <c r="AF548" i="13"/>
  <c r="AH548" i="13" s="1"/>
  <c r="AF543" i="13"/>
  <c r="AF540" i="13"/>
  <c r="AH540" i="13" s="1"/>
  <c r="AF535" i="13"/>
  <c r="AF532" i="13"/>
  <c r="AH532" i="13" s="1"/>
  <c r="AF527" i="13"/>
  <c r="AF524" i="13"/>
  <c r="AH524" i="13" s="1"/>
  <c r="AF519" i="13"/>
  <c r="AF516" i="13"/>
  <c r="AH516" i="13" s="1"/>
  <c r="AF511" i="13"/>
  <c r="AF508" i="13"/>
  <c r="AH508" i="13" s="1"/>
  <c r="AF503" i="13"/>
  <c r="AF500" i="13"/>
  <c r="AH500" i="13" s="1"/>
  <c r="AF495" i="13"/>
  <c r="AF492" i="13"/>
  <c r="AH492" i="13" s="1"/>
  <c r="AF487" i="13"/>
  <c r="AF484" i="13"/>
  <c r="AH484" i="13" s="1"/>
  <c r="AF479" i="13"/>
  <c r="AF476" i="13"/>
  <c r="AH476" i="13" s="1"/>
  <c r="AF471" i="13"/>
  <c r="AF468" i="13"/>
  <c r="AH468" i="13" s="1"/>
  <c r="AF463" i="13"/>
  <c r="AF460" i="13"/>
  <c r="AH460" i="13" s="1"/>
  <c r="AF455" i="13"/>
  <c r="AF452" i="13"/>
  <c r="AH452" i="13" s="1"/>
  <c r="AF447" i="13"/>
  <c r="AF444" i="13"/>
  <c r="AH444" i="13" s="1"/>
  <c r="AF439" i="13"/>
  <c r="AF436" i="13"/>
  <c r="AH436" i="13" s="1"/>
  <c r="AF431" i="13"/>
  <c r="AF428" i="13"/>
  <c r="AH428" i="13" s="1"/>
  <c r="AF423" i="13"/>
  <c r="AF420" i="13"/>
  <c r="AH420" i="13" s="1"/>
  <c r="AF415" i="13"/>
  <c r="AF412" i="13"/>
  <c r="AH412" i="13" s="1"/>
  <c r="AF407" i="13"/>
  <c r="AF404" i="13"/>
  <c r="AH404" i="13" s="1"/>
  <c r="AF399" i="13"/>
  <c r="AF396" i="13"/>
  <c r="AH396" i="13" s="1"/>
  <c r="AF391" i="13"/>
  <c r="AF388" i="13"/>
  <c r="AH388" i="13" s="1"/>
  <c r="AF383" i="13"/>
  <c r="AF380" i="13"/>
  <c r="AH380" i="13" s="1"/>
  <c r="AF375" i="13"/>
  <c r="AF372" i="13"/>
  <c r="AH372" i="13" s="1"/>
  <c r="AF367" i="13"/>
  <c r="AF364" i="13"/>
  <c r="AH364" i="13" s="1"/>
  <c r="AF359" i="13"/>
  <c r="AF356" i="13"/>
  <c r="AH356" i="13" s="1"/>
  <c r="AF351" i="13"/>
  <c r="AF348" i="13"/>
  <c r="AH348" i="13" s="1"/>
  <c r="AF343" i="13"/>
  <c r="AF340" i="13"/>
  <c r="AH340" i="13" s="1"/>
  <c r="AF335" i="13"/>
  <c r="AF332" i="13"/>
  <c r="AH332" i="13" s="1"/>
  <c r="AF327" i="13"/>
  <c r="AF324" i="13"/>
  <c r="AH324" i="13" s="1"/>
  <c r="AF319" i="13"/>
  <c r="AF316" i="13"/>
  <c r="AH316" i="13" s="1"/>
  <c r="AF311" i="13"/>
  <c r="AF308" i="13"/>
  <c r="AH308" i="13" s="1"/>
  <c r="AF303" i="13"/>
  <c r="AF300" i="13"/>
  <c r="AH300" i="13" s="1"/>
  <c r="AF295" i="13"/>
  <c r="AF292" i="13"/>
  <c r="AH292" i="13" s="1"/>
  <c r="AF287" i="13"/>
  <c r="AF284" i="13"/>
  <c r="AH284" i="13" s="1"/>
  <c r="AF279" i="13"/>
  <c r="AF276" i="13"/>
  <c r="AH276" i="13" s="1"/>
  <c r="AF271" i="13"/>
  <c r="AF268" i="13"/>
  <c r="AH268" i="13" s="1"/>
  <c r="AF263" i="13"/>
  <c r="AF260" i="13"/>
  <c r="AH260" i="13" s="1"/>
  <c r="AF255" i="13"/>
  <c r="AF252" i="13"/>
  <c r="AH252" i="13" s="1"/>
  <c r="AF247" i="13"/>
  <c r="AF244" i="13"/>
  <c r="AH244" i="13" s="1"/>
  <c r="AF239" i="13"/>
  <c r="AF236" i="13"/>
  <c r="AH236" i="13" s="1"/>
  <c r="AF231" i="13"/>
  <c r="AF228" i="13"/>
  <c r="AH228" i="13" s="1"/>
  <c r="AF223" i="13"/>
  <c r="AF220" i="13"/>
  <c r="AH220" i="13" s="1"/>
  <c r="AF215" i="13"/>
  <c r="AF212" i="13"/>
  <c r="AH212" i="13" s="1"/>
  <c r="AF207" i="13"/>
  <c r="AF204" i="13"/>
  <c r="AH204" i="13" s="1"/>
  <c r="AF199" i="13"/>
  <c r="AF196" i="13"/>
  <c r="AH196" i="13" s="1"/>
  <c r="AF191" i="13"/>
  <c r="AF188" i="13"/>
  <c r="AH188" i="13" s="1"/>
  <c r="AF183" i="13"/>
  <c r="AF180" i="13"/>
  <c r="AH180" i="13" s="1"/>
  <c r="AF175" i="13"/>
  <c r="AF172" i="13"/>
  <c r="AH172" i="13" s="1"/>
  <c r="AF167" i="13"/>
  <c r="AF164" i="13"/>
  <c r="AH164" i="13" s="1"/>
  <c r="AF159" i="13"/>
  <c r="AF156" i="13"/>
  <c r="AH156" i="13" s="1"/>
  <c r="AF151" i="13"/>
  <c r="AF148" i="13"/>
  <c r="AH148" i="13" s="1"/>
  <c r="AF143" i="13"/>
  <c r="AF140" i="13"/>
  <c r="AH140" i="13" s="1"/>
  <c r="AF135" i="13"/>
  <c r="AH135" i="13" s="1"/>
  <c r="AF132" i="13"/>
  <c r="AF127" i="13"/>
  <c r="AH127" i="13" s="1"/>
  <c r="AF124" i="13"/>
  <c r="AF119" i="13"/>
  <c r="AH119" i="13" s="1"/>
  <c r="AF116" i="13"/>
  <c r="AF111" i="13"/>
  <c r="AH111" i="13" s="1"/>
  <c r="AF108" i="13"/>
  <c r="AF103" i="13"/>
  <c r="AH103" i="13" s="1"/>
  <c r="AF100" i="13"/>
  <c r="AF95" i="13"/>
  <c r="AH95" i="13" s="1"/>
  <c r="AF92" i="13"/>
  <c r="AF87" i="13"/>
  <c r="AH87" i="13" s="1"/>
  <c r="AF84" i="13"/>
  <c r="AF79" i="13"/>
  <c r="AH79" i="13" s="1"/>
  <c r="AF76" i="13"/>
  <c r="AF71" i="13"/>
  <c r="AH71" i="13" s="1"/>
  <c r="AF68" i="13"/>
  <c r="AF63" i="13"/>
  <c r="AH63" i="13" s="1"/>
  <c r="AF60" i="13"/>
  <c r="AF55" i="13"/>
  <c r="AH55" i="13" s="1"/>
  <c r="AF52" i="13"/>
  <c r="AF47" i="13"/>
  <c r="AH47" i="13" s="1"/>
  <c r="AF44" i="13"/>
  <c r="AF39" i="13"/>
  <c r="AH39" i="13" s="1"/>
  <c r="AF36" i="13"/>
  <c r="AF31" i="13"/>
  <c r="AH31" i="13" s="1"/>
  <c r="AF28" i="13"/>
  <c r="AF23" i="13"/>
  <c r="AH23" i="13" s="1"/>
  <c r="AF20" i="13"/>
  <c r="AF15" i="13"/>
  <c r="AH15" i="13" s="1"/>
  <c r="AF12" i="13"/>
  <c r="AF7" i="13"/>
  <c r="AH7" i="13" s="1"/>
  <c r="X3281" i="13"/>
  <c r="Y3281" i="13" s="1"/>
  <c r="X3265" i="13"/>
  <c r="Y3265" i="13" s="1"/>
  <c r="X3249" i="13"/>
  <c r="Y3249" i="13" s="1"/>
  <c r="X3233" i="13"/>
  <c r="Y3233" i="13" s="1"/>
  <c r="X3217" i="13"/>
  <c r="Y3217" i="13" s="1"/>
  <c r="X3201" i="13"/>
  <c r="Y3201" i="13" s="1"/>
  <c r="X3185" i="13"/>
  <c r="Y3185" i="13" s="1"/>
  <c r="X3169" i="13"/>
  <c r="Y3169" i="13" s="1"/>
  <c r="X3153" i="13"/>
  <c r="Y3153" i="13" s="1"/>
  <c r="X3137" i="13"/>
  <c r="Y3137" i="13" s="1"/>
  <c r="X3121" i="13"/>
  <c r="Y3121" i="13" s="1"/>
  <c r="X3105" i="13"/>
  <c r="Y3105" i="13" s="1"/>
  <c r="X3089" i="13"/>
  <c r="Y3089" i="13" s="1"/>
  <c r="X3073" i="13"/>
  <c r="Y3073" i="13" s="1"/>
  <c r="X3057" i="13"/>
  <c r="Y3057" i="13" s="1"/>
  <c r="X3041" i="13"/>
  <c r="Y3041" i="13" s="1"/>
  <c r="X3025" i="13"/>
  <c r="Y3025" i="13" s="1"/>
  <c r="X3009" i="13"/>
  <c r="Y3009" i="13" s="1"/>
  <c r="X2993" i="13"/>
  <c r="Y2993" i="13" s="1"/>
  <c r="X2977" i="13"/>
  <c r="Y2977" i="13" s="1"/>
  <c r="X2961" i="13"/>
  <c r="Y2961" i="13" s="1"/>
  <c r="X2945" i="13"/>
  <c r="Y2945" i="13" s="1"/>
  <c r="X2929" i="13"/>
  <c r="Y2929" i="13" s="1"/>
  <c r="X2913" i="13"/>
  <c r="Y2913" i="13" s="1"/>
  <c r="X2897" i="13"/>
  <c r="Y2897" i="13" s="1"/>
  <c r="X2881" i="13"/>
  <c r="Y2881" i="13" s="1"/>
  <c r="X2865" i="13"/>
  <c r="Y2865" i="13" s="1"/>
  <c r="X2849" i="13"/>
  <c r="Y2849" i="13" s="1"/>
  <c r="X2833" i="13"/>
  <c r="Y2833" i="13" s="1"/>
  <c r="X2817" i="13"/>
  <c r="Y2817" i="13" s="1"/>
  <c r="X2801" i="13"/>
  <c r="Y2801" i="13" s="1"/>
  <c r="X2785" i="13"/>
  <c r="Y2785" i="13" s="1"/>
  <c r="X2769" i="13"/>
  <c r="Y2769" i="13" s="1"/>
  <c r="X2753" i="13"/>
  <c r="Y2753" i="13" s="1"/>
  <c r="X2737" i="13"/>
  <c r="Y2737" i="13" s="1"/>
  <c r="AH3173" i="13"/>
  <c r="AH3169" i="13"/>
  <c r="AH3165" i="13"/>
  <c r="AH3157" i="13"/>
  <c r="AH3153" i="13"/>
  <c r="AH3149" i="13"/>
  <c r="AH3141" i="13"/>
  <c r="AH3137" i="13"/>
  <c r="AH3133" i="13"/>
  <c r="AH3125" i="13"/>
  <c r="AH3121" i="13"/>
  <c r="AH3117" i="13"/>
  <c r="AH3109" i="13"/>
  <c r="AH3105" i="13"/>
  <c r="AH3101" i="13"/>
  <c r="AH3093" i="13"/>
  <c r="AH3089" i="13"/>
  <c r="AH3085" i="13"/>
  <c r="AH3077" i="13"/>
  <c r="AH3073" i="13"/>
  <c r="AH3069" i="13"/>
  <c r="AH3061" i="13"/>
  <c r="AH3057" i="13"/>
  <c r="AH3053" i="13"/>
  <c r="AH3045" i="13"/>
  <c r="AH3041" i="13"/>
  <c r="AH3037" i="13"/>
  <c r="AH3029" i="13"/>
  <c r="AH3025" i="13"/>
  <c r="AH3021" i="13"/>
  <c r="AH3013" i="13"/>
  <c r="AH3009" i="13"/>
  <c r="AH3005" i="13"/>
  <c r="AH2997" i="13"/>
  <c r="AH2993" i="13"/>
  <c r="AH2989" i="13"/>
  <c r="AH2981" i="13"/>
  <c r="AH2977" i="13"/>
  <c r="AH2973" i="13"/>
  <c r="AH2965" i="13"/>
  <c r="AH2961" i="13"/>
  <c r="AH2957" i="13"/>
  <c r="AH2949" i="13"/>
  <c r="AH2945" i="13"/>
  <c r="AH2941" i="13"/>
  <c r="AH2933" i="13"/>
  <c r="AH2929" i="13"/>
  <c r="AH2925" i="13"/>
  <c r="AH2917" i="13"/>
  <c r="AH2913" i="13"/>
  <c r="AH2909" i="13"/>
  <c r="AH2901" i="13"/>
  <c r="AH2897" i="13"/>
  <c r="AH2893" i="13"/>
  <c r="AH2885" i="13"/>
  <c r="AH2881" i="13"/>
  <c r="AH2877" i="13"/>
  <c r="AH2869" i="13"/>
  <c r="AH2865" i="13"/>
  <c r="AH2861" i="13"/>
  <c r="AH2853" i="13"/>
  <c r="AH2849" i="13"/>
  <c r="AH2845" i="13"/>
  <c r="AH2837" i="13"/>
  <c r="AH2833" i="13"/>
  <c r="AH2829" i="13"/>
  <c r="AH2821" i="13"/>
  <c r="AH2817" i="13"/>
  <c r="AH2813" i="13"/>
  <c r="AH2805" i="13"/>
  <c r="AH2801" i="13"/>
  <c r="AH2797" i="13"/>
  <c r="AH2789" i="13"/>
  <c r="AH2785" i="13"/>
  <c r="AH2781" i="13"/>
  <c r="AH2773" i="13"/>
  <c r="AH2769" i="13"/>
  <c r="AH2765" i="13"/>
  <c r="AH2757" i="13"/>
  <c r="AH2753" i="13"/>
  <c r="AH2749" i="13"/>
  <c r="AH2741" i="13"/>
  <c r="AH2737" i="13"/>
  <c r="AH2733" i="13"/>
  <c r="AH2725" i="13"/>
  <c r="AH2721" i="13"/>
  <c r="AH2717" i="13"/>
  <c r="AH2709" i="13"/>
  <c r="AH2705" i="13"/>
  <c r="AH2701" i="13"/>
  <c r="AH2693" i="13"/>
  <c r="AH2689" i="13"/>
  <c r="AH2685" i="13"/>
  <c r="AH2677" i="13"/>
  <c r="AH2673" i="13"/>
  <c r="AH2669" i="13"/>
  <c r="AH2661" i="13"/>
  <c r="AH2657" i="13"/>
  <c r="AH2653" i="13"/>
  <c r="AH2645" i="13"/>
  <c r="AH2641" i="13"/>
  <c r="AH2637" i="13"/>
  <c r="AH2629" i="13"/>
  <c r="AH2625" i="13"/>
  <c r="AH2621" i="13"/>
  <c r="AH2613" i="13"/>
  <c r="AH2609" i="13"/>
  <c r="AH2605" i="13"/>
  <c r="AH2597" i="13"/>
  <c r="AH2593" i="13"/>
  <c r="AH2589" i="13"/>
  <c r="AH2581" i="13"/>
  <c r="AH2577" i="13"/>
  <c r="AH2573" i="13"/>
  <c r="AH2565" i="13"/>
  <c r="AH2561" i="13"/>
  <c r="AH2557" i="13"/>
  <c r="AH2549" i="13"/>
  <c r="AH2545" i="13"/>
  <c r="AH2541" i="13"/>
  <c r="AH2533" i="13"/>
  <c r="AH2529" i="13"/>
  <c r="AH2525" i="13"/>
  <c r="AH2517" i="13"/>
  <c r="AH2513" i="13"/>
  <c r="AH2509" i="13"/>
  <c r="AH2501" i="13"/>
  <c r="AH2497" i="13"/>
  <c r="AH2493" i="13"/>
  <c r="AH2485" i="13"/>
  <c r="AH2481" i="13"/>
  <c r="AH2477" i="13"/>
  <c r="AH2469" i="13"/>
  <c r="AH2465" i="13"/>
  <c r="AH2461" i="13"/>
  <c r="AH2453" i="13"/>
  <c r="AH2449" i="13"/>
  <c r="AH2445" i="13"/>
  <c r="AH2437" i="13"/>
  <c r="AH2433" i="13"/>
  <c r="AH2429" i="13"/>
  <c r="AH2421" i="13"/>
  <c r="AH2417" i="13"/>
  <c r="AH2413" i="13"/>
  <c r="AH2405" i="13"/>
  <c r="AH2401" i="13"/>
  <c r="AH2397" i="13"/>
  <c r="AH2389" i="13"/>
  <c r="AH2385" i="13"/>
  <c r="AH2381" i="13"/>
  <c r="AH2373" i="13"/>
  <c r="AH2369" i="13"/>
  <c r="AH2365" i="13"/>
  <c r="AH2357" i="13"/>
  <c r="AH2353" i="13"/>
  <c r="AH2349" i="13"/>
  <c r="AH2341" i="13"/>
  <c r="AH2337" i="13"/>
  <c r="AH2333" i="13"/>
  <c r="AH2325" i="13"/>
  <c r="AH2321" i="13"/>
  <c r="AH2317" i="13"/>
  <c r="AH2309" i="13"/>
  <c r="AH2305" i="13"/>
  <c r="AH2301" i="13"/>
  <c r="AH2293" i="13"/>
  <c r="AH2289" i="13"/>
  <c r="AH2285" i="13"/>
  <c r="AH2277" i="13"/>
  <c r="AH2273" i="13"/>
  <c r="AH2269" i="13"/>
  <c r="AH2261" i="13"/>
  <c r="AH2257" i="13"/>
  <c r="AH2253" i="13"/>
  <c r="AH2245" i="13"/>
  <c r="AH2241" i="13"/>
  <c r="AH2237" i="13"/>
  <c r="AH2229" i="13"/>
  <c r="AH2225" i="13"/>
  <c r="AH2221" i="13"/>
  <c r="AH2213" i="13"/>
  <c r="AH2209" i="13"/>
  <c r="AH2205" i="13"/>
  <c r="AH2197" i="13"/>
  <c r="AH2193" i="13"/>
  <c r="AH2189" i="13"/>
  <c r="AH2181" i="13"/>
  <c r="AH2177" i="13"/>
  <c r="AH2173" i="13"/>
  <c r="AH2165" i="13"/>
  <c r="AH2161" i="13"/>
  <c r="AH2157" i="13"/>
  <c r="AH2149" i="13"/>
  <c r="AH2145" i="13"/>
  <c r="AH2141" i="13"/>
  <c r="AH2133" i="13"/>
  <c r="AH2129" i="13"/>
  <c r="AH2125" i="13"/>
  <c r="AH2117" i="13"/>
  <c r="AH2113" i="13"/>
  <c r="AH2109" i="13"/>
  <c r="AH2101" i="13"/>
  <c r="AH2097" i="13"/>
  <c r="AH2093" i="13"/>
  <c r="AH2085" i="13"/>
  <c r="AH2081" i="13"/>
  <c r="AH2077" i="13"/>
  <c r="AH2069" i="13"/>
  <c r="AH2065" i="13"/>
  <c r="AH2061" i="13"/>
  <c r="AH2053" i="13"/>
  <c r="AH2049" i="13"/>
  <c r="AH2045" i="13"/>
  <c r="AH2037" i="13"/>
  <c r="AH2033" i="13"/>
  <c r="AH2029" i="13"/>
  <c r="AH2021" i="13"/>
  <c r="AH2017" i="13"/>
  <c r="AH2013" i="13"/>
  <c r="AH2005" i="13"/>
  <c r="AH2001" i="13"/>
  <c r="AH1997" i="13"/>
  <c r="AH1989" i="13"/>
  <c r="AH1985" i="13"/>
  <c r="AH1981" i="13"/>
  <c r="AH1973" i="13"/>
  <c r="AH1969" i="13"/>
  <c r="AH1965" i="13"/>
  <c r="AH1957" i="13"/>
  <c r="AH1953" i="13"/>
  <c r="AH1949" i="13"/>
  <c r="AH1941" i="13"/>
  <c r="AH1937" i="13"/>
  <c r="AH1933" i="13"/>
  <c r="AH1925" i="13"/>
  <c r="AH1921" i="13"/>
  <c r="AH1917" i="13"/>
  <c r="AH1909" i="13"/>
  <c r="AH1905" i="13"/>
  <c r="AH1901" i="13"/>
  <c r="AH1893" i="13"/>
  <c r="AH1889" i="13"/>
  <c r="AH1885" i="13"/>
  <c r="AH1877" i="13"/>
  <c r="AH1873" i="13"/>
  <c r="AH1869" i="13"/>
  <c r="AH1861" i="13"/>
  <c r="AH1857" i="13"/>
  <c r="AH1853" i="13"/>
  <c r="AH1845" i="13"/>
  <c r="AH1841" i="13"/>
  <c r="AH1837" i="13"/>
  <c r="AH1829" i="13"/>
  <c r="AH1825" i="13"/>
  <c r="AH1821" i="13"/>
  <c r="AH1813" i="13"/>
  <c r="AH1809" i="13"/>
  <c r="AH1805" i="13"/>
  <c r="AH1797" i="13"/>
  <c r="AH1793" i="13"/>
  <c r="AH1789" i="13"/>
  <c r="AH1781" i="13"/>
  <c r="AH1777" i="13"/>
  <c r="AH1773" i="13"/>
  <c r="AH1765" i="13"/>
  <c r="AH1761" i="13"/>
  <c r="AH1757" i="13"/>
  <c r="AH1749" i="13"/>
  <c r="AH1745" i="13"/>
  <c r="AH1741" i="13"/>
  <c r="AH1733" i="13"/>
  <c r="AH1729" i="13"/>
  <c r="AH1725" i="13"/>
  <c r="AH1717" i="13"/>
  <c r="AH1713" i="13"/>
  <c r="AH1709" i="13"/>
  <c r="AH1701" i="13"/>
  <c r="AH1697" i="13"/>
  <c r="AH1693" i="13"/>
  <c r="AH1685" i="13"/>
  <c r="AH1681" i="13"/>
  <c r="AH1677" i="13"/>
  <c r="AH1669" i="13"/>
  <c r="AH1665" i="13"/>
  <c r="AH1661" i="13"/>
  <c r="AH1653" i="13"/>
  <c r="AH1649" i="13"/>
  <c r="AH1645" i="13"/>
  <c r="AH1637" i="13"/>
  <c r="AH1633" i="13"/>
  <c r="AH1629" i="13"/>
  <c r="AH1621" i="13"/>
  <c r="AH1617" i="13"/>
  <c r="AH1613" i="13"/>
  <c r="AH1605" i="13"/>
  <c r="AH1601" i="13"/>
  <c r="AH1597" i="13"/>
  <c r="AH1589" i="13"/>
  <c r="AH1585" i="13"/>
  <c r="AH1581" i="13"/>
  <c r="AH1573" i="13"/>
  <c r="AH1569" i="13"/>
  <c r="AH1565" i="13"/>
  <c r="AH1557" i="13"/>
  <c r="AH1553" i="13"/>
  <c r="AH1549" i="13"/>
  <c r="AH1541" i="13"/>
  <c r="AH1537" i="13"/>
  <c r="AH1533" i="13"/>
  <c r="AH1525" i="13"/>
  <c r="AH1521" i="13"/>
  <c r="AH1517" i="13"/>
  <c r="AH1509" i="13"/>
  <c r="AH1505" i="13"/>
  <c r="AH1501" i="13"/>
  <c r="AH1493" i="13"/>
  <c r="AH1489" i="13"/>
  <c r="AH1485" i="13"/>
  <c r="AH1477" i="13"/>
  <c r="AH1473" i="13"/>
  <c r="AH1469" i="13"/>
  <c r="AH1461" i="13"/>
  <c r="AH1457" i="13"/>
  <c r="AH1453" i="13"/>
  <c r="AH1445" i="13"/>
  <c r="AH1441" i="13"/>
  <c r="AH1437" i="13"/>
  <c r="AH1429" i="13"/>
  <c r="AH1425" i="13"/>
  <c r="AH1421" i="13"/>
  <c r="AH1413" i="13"/>
  <c r="AH1409" i="13"/>
  <c r="AH1405" i="13"/>
  <c r="AH1397" i="13"/>
  <c r="AH1393" i="13"/>
  <c r="AH1389" i="13"/>
  <c r="AH1381" i="13"/>
  <c r="AH1377" i="13"/>
  <c r="AH1373" i="13"/>
  <c r="AH1365" i="13"/>
  <c r="AH1361" i="13"/>
  <c r="AH1357" i="13"/>
  <c r="AH1349" i="13"/>
  <c r="AH1345" i="13"/>
  <c r="AH1341" i="13"/>
  <c r="AH1333" i="13"/>
  <c r="AH1329" i="13"/>
  <c r="AH1325" i="13"/>
  <c r="AH1317" i="13"/>
  <c r="AH1313" i="13"/>
  <c r="AH1309" i="13"/>
  <c r="AH1301" i="13"/>
  <c r="AH1297" i="13"/>
  <c r="AH1293" i="13"/>
  <c r="AH1285" i="13"/>
  <c r="AH1281" i="13"/>
  <c r="AH1277" i="13"/>
  <c r="AH1269" i="13"/>
  <c r="AH1265" i="13"/>
  <c r="AH1261" i="13"/>
  <c r="AH1253" i="13"/>
  <c r="AH1249" i="13"/>
  <c r="AH1245" i="13"/>
  <c r="AH1237" i="13"/>
  <c r="AH1233" i="13"/>
  <c r="AH1229" i="13"/>
  <c r="AH1221" i="13"/>
  <c r="AH1217" i="13"/>
  <c r="AH1213" i="13"/>
  <c r="AH1205" i="13"/>
  <c r="AH1201" i="13"/>
  <c r="AH1197" i="13"/>
  <c r="AH1189" i="13"/>
  <c r="AH1185" i="13"/>
  <c r="AH1181" i="13"/>
  <c r="AH1173" i="13"/>
  <c r="AH1169" i="13"/>
  <c r="AH1165" i="13"/>
  <c r="AH1157" i="13"/>
  <c r="AH1153" i="13"/>
  <c r="AH1149" i="13"/>
  <c r="AH1141" i="13"/>
  <c r="AH1137" i="13"/>
  <c r="AH1133" i="13"/>
  <c r="AH1125" i="13"/>
  <c r="AH1121" i="13"/>
  <c r="AH1117" i="13"/>
  <c r="AH1109" i="13"/>
  <c r="AH1105" i="13"/>
  <c r="AH1101" i="13"/>
  <c r="AH1093" i="13"/>
  <c r="AH1089" i="13"/>
  <c r="AH1085" i="13"/>
  <c r="AH1077" i="13"/>
  <c r="AH1073" i="13"/>
  <c r="AH1069" i="13"/>
  <c r="AH1061" i="13"/>
  <c r="AH1057" i="13"/>
  <c r="AH1053" i="13"/>
  <c r="AH1045" i="13"/>
  <c r="AH1041" i="13"/>
  <c r="AH1037" i="13"/>
  <c r="AH1029" i="13"/>
  <c r="AH1025" i="13"/>
  <c r="AH1021" i="13"/>
  <c r="AH1013" i="13"/>
  <c r="AH1009" i="13"/>
  <c r="AH1005" i="13"/>
  <c r="AH997" i="13"/>
  <c r="AH993" i="13"/>
  <c r="AH989" i="13"/>
  <c r="AH981" i="13"/>
  <c r="AH977" i="13"/>
  <c r="AH973" i="13"/>
  <c r="AH965" i="13"/>
  <c r="AH961" i="13"/>
  <c r="AH957" i="13"/>
  <c r="AH949" i="13"/>
  <c r="AH945" i="13"/>
  <c r="AH941" i="13"/>
  <c r="AH933" i="13"/>
  <c r="AH929" i="13"/>
  <c r="AH925" i="13"/>
  <c r="AH917" i="13"/>
  <c r="AH913" i="13"/>
  <c r="AH909" i="13"/>
  <c r="AH901" i="13"/>
  <c r="AH897" i="13"/>
  <c r="AH893" i="13"/>
  <c r="AH885" i="13"/>
  <c r="AH881" i="13"/>
  <c r="AH877" i="13"/>
  <c r="AH869" i="13"/>
  <c r="AH865" i="13"/>
  <c r="AH861" i="13"/>
  <c r="AH853" i="13"/>
  <c r="AH849" i="13"/>
  <c r="AH845" i="13"/>
  <c r="AH837" i="13"/>
  <c r="AH833" i="13"/>
  <c r="AH829" i="13"/>
  <c r="AH821" i="13"/>
  <c r="AH817" i="13"/>
  <c r="AH813" i="13"/>
  <c r="AH805" i="13"/>
  <c r="AH801" i="13"/>
  <c r="AH797" i="13"/>
  <c r="AH789" i="13"/>
  <c r="AH785" i="13"/>
  <c r="AH781" i="13"/>
  <c r="AH773" i="13"/>
  <c r="AH769" i="13"/>
  <c r="AH765" i="13"/>
  <c r="AH757" i="13"/>
  <c r="AH753" i="13"/>
  <c r="AH749" i="13"/>
  <c r="AH741" i="13"/>
  <c r="AH737" i="13"/>
  <c r="AH733" i="13"/>
  <c r="AH725" i="13"/>
  <c r="AH721" i="13"/>
  <c r="AH717" i="13"/>
  <c r="AH709" i="13"/>
  <c r="AH705" i="13"/>
  <c r="AH701" i="13"/>
  <c r="AH693" i="13"/>
  <c r="AH689" i="13"/>
  <c r="AH685" i="13"/>
  <c r="AH677" i="13"/>
  <c r="AH671" i="13"/>
  <c r="AH667" i="13"/>
  <c r="AH663" i="13"/>
  <c r="AH659" i="13"/>
  <c r="AH655" i="13"/>
  <c r="AH651" i="13"/>
  <c r="AH647" i="13"/>
  <c r="AH643" i="13"/>
  <c r="AH639" i="13"/>
  <c r="AH635" i="13"/>
  <c r="AH631" i="13"/>
  <c r="AH627" i="13"/>
  <c r="AH623" i="13"/>
  <c r="AH619" i="13"/>
  <c r="AH615" i="13"/>
  <c r="AH611" i="13"/>
  <c r="AH607" i="13"/>
  <c r="AH603" i="13"/>
  <c r="AH599" i="13"/>
  <c r="AH595" i="13"/>
  <c r="AH591" i="13"/>
  <c r="AH587" i="13"/>
  <c r="AH583" i="13"/>
  <c r="AH579" i="13"/>
  <c r="AH575" i="13"/>
  <c r="AH571" i="13"/>
  <c r="AH567" i="13"/>
  <c r="AH563" i="13"/>
  <c r="AH559" i="13"/>
  <c r="AH555" i="13"/>
  <c r="AH551" i="13"/>
  <c r="AH547" i="13"/>
  <c r="AH543" i="13"/>
  <c r="AH539" i="13"/>
  <c r="AH535" i="13"/>
  <c r="AH531" i="13"/>
  <c r="AH527" i="13"/>
  <c r="AH523" i="13"/>
  <c r="AH519" i="13"/>
  <c r="AH515" i="13"/>
  <c r="AH511" i="13"/>
  <c r="AH507" i="13"/>
  <c r="AH503" i="13"/>
  <c r="AH499" i="13"/>
  <c r="AH495" i="13"/>
  <c r="AH491" i="13"/>
  <c r="AH487" i="13"/>
  <c r="AH483" i="13"/>
  <c r="AH479" i="13"/>
  <c r="AH475" i="13"/>
  <c r="AH471" i="13"/>
  <c r="AH467" i="13"/>
  <c r="AH463" i="13"/>
  <c r="AH459" i="13"/>
  <c r="AH455" i="13"/>
  <c r="AH451" i="13"/>
  <c r="AH447" i="13"/>
  <c r="AH443" i="13"/>
  <c r="AH439" i="13"/>
  <c r="AH435" i="13"/>
  <c r="AH431" i="13"/>
  <c r="AH427" i="13"/>
  <c r="AH423" i="13"/>
  <c r="AH419" i="13"/>
  <c r="AH415" i="13"/>
  <c r="AH411" i="13"/>
  <c r="AH407" i="13"/>
  <c r="AH403" i="13"/>
  <c r="AH399" i="13"/>
  <c r="AH395" i="13"/>
  <c r="AH391" i="13"/>
  <c r="AH387" i="13"/>
  <c r="AH383" i="13"/>
  <c r="AH379" i="13"/>
  <c r="AH375" i="13"/>
  <c r="AH371" i="13"/>
  <c r="AH367" i="13"/>
  <c r="AH363" i="13"/>
  <c r="AH359" i="13"/>
  <c r="AH355" i="13"/>
  <c r="AH351" i="13"/>
  <c r="AH347" i="13"/>
  <c r="AH343" i="13"/>
  <c r="AH339" i="13"/>
  <c r="AH335" i="13"/>
  <c r="AH331" i="13"/>
  <c r="AH327" i="13"/>
  <c r="AH323" i="13"/>
  <c r="AH319" i="13"/>
  <c r="AH315" i="13"/>
  <c r="AH311" i="13"/>
  <c r="AH307" i="13"/>
  <c r="AH303" i="13"/>
  <c r="AH299" i="13"/>
  <c r="AH295" i="13"/>
  <c r="AH291" i="13"/>
  <c r="AH287" i="13"/>
  <c r="AH283" i="13"/>
  <c r="AH279" i="13"/>
  <c r="AH275" i="13"/>
  <c r="AH271" i="13"/>
  <c r="AH267" i="13"/>
  <c r="AH263" i="13"/>
  <c r="AH259" i="13"/>
  <c r="AH255" i="13"/>
  <c r="AH251" i="13"/>
  <c r="AH247" i="13"/>
  <c r="AH243" i="13"/>
  <c r="AH239" i="13"/>
  <c r="AH235" i="13"/>
  <c r="AH231" i="13"/>
  <c r="AH227" i="13"/>
  <c r="AH223" i="13"/>
  <c r="AH219" i="13"/>
  <c r="AH215" i="13"/>
  <c r="AH211" i="13"/>
  <c r="AH207" i="13"/>
  <c r="AH203" i="13"/>
  <c r="AH199" i="13"/>
  <c r="AH195" i="13"/>
  <c r="AH191" i="13"/>
  <c r="AH187" i="13"/>
  <c r="AH183" i="13"/>
  <c r="AH179" i="13"/>
  <c r="AH175" i="13"/>
  <c r="AH171" i="13"/>
  <c r="AH167" i="13"/>
  <c r="AH163" i="13"/>
  <c r="AH159" i="13"/>
  <c r="AH155" i="13"/>
  <c r="AH151" i="13"/>
  <c r="AH147" i="13"/>
  <c r="AH143" i="13"/>
  <c r="AH139" i="13"/>
  <c r="AH133" i="13"/>
  <c r="AH125" i="13"/>
  <c r="AH117" i="13"/>
  <c r="AH109" i="13"/>
  <c r="AH101" i="13"/>
  <c r="AH93" i="13"/>
  <c r="AH85" i="13"/>
  <c r="AH77" i="13"/>
  <c r="AH69" i="13"/>
  <c r="AH61" i="13"/>
  <c r="AH53" i="13"/>
  <c r="AH45" i="13"/>
  <c r="AH37" i="13"/>
  <c r="AH29" i="13"/>
  <c r="AH21" i="13"/>
  <c r="AH13" i="13"/>
  <c r="AH5" i="13"/>
  <c r="AH136" i="13"/>
  <c r="AF4169" i="13"/>
  <c r="AH4169" i="13" s="1"/>
  <c r="AF4161" i="13"/>
  <c r="AH4161" i="13" s="1"/>
  <c r="AF4153" i="13"/>
  <c r="AH4153" i="13" s="1"/>
  <c r="AF4145" i="13"/>
  <c r="AH4145" i="13" s="1"/>
  <c r="AF4137" i="13"/>
  <c r="AH4137" i="13" s="1"/>
  <c r="AF4129" i="13"/>
  <c r="AH4129" i="13" s="1"/>
  <c r="AF4121" i="13"/>
  <c r="AH4121" i="13" s="1"/>
  <c r="AF4113" i="13"/>
  <c r="AH4113" i="13" s="1"/>
  <c r="AF4105" i="13"/>
  <c r="AH4105" i="13" s="1"/>
  <c r="AF4097" i="13"/>
  <c r="AH4097" i="13" s="1"/>
  <c r="AF4089" i="13"/>
  <c r="AH4089" i="13" s="1"/>
  <c r="AF4081" i="13"/>
  <c r="AH4081" i="13" s="1"/>
  <c r="AF4073" i="13"/>
  <c r="AH4073" i="13" s="1"/>
  <c r="AF4065" i="13"/>
  <c r="AH4065" i="13" s="1"/>
  <c r="AF4057" i="13"/>
  <c r="AH4057" i="13" s="1"/>
  <c r="AF4049" i="13"/>
  <c r="AH4049" i="13" s="1"/>
  <c r="AF4041" i="13"/>
  <c r="AH4041" i="13" s="1"/>
  <c r="AF4033" i="13"/>
  <c r="AH4033" i="13" s="1"/>
  <c r="AF4025" i="13"/>
  <c r="AH4025" i="13" s="1"/>
  <c r="AF4017" i="13"/>
  <c r="AH4017" i="13" s="1"/>
  <c r="AF4009" i="13"/>
  <c r="AH4009" i="13" s="1"/>
  <c r="AF4001" i="13"/>
  <c r="AH4001" i="13" s="1"/>
  <c r="AF3993" i="13"/>
  <c r="AH3993" i="13" s="1"/>
  <c r="AF3985" i="13"/>
  <c r="AH3985" i="13" s="1"/>
  <c r="AF3977" i="13"/>
  <c r="AH3977" i="13" s="1"/>
  <c r="AF3969" i="13"/>
  <c r="AH3969" i="13" s="1"/>
  <c r="AF3961" i="13"/>
  <c r="AH3961" i="13" s="1"/>
  <c r="AF3953" i="13"/>
  <c r="AH3953" i="13" s="1"/>
  <c r="AF3945" i="13"/>
  <c r="AH3945" i="13" s="1"/>
  <c r="AF3937" i="13"/>
  <c r="AH3937" i="13" s="1"/>
  <c r="AF3929" i="13"/>
  <c r="AH3929" i="13" s="1"/>
  <c r="AF3921" i="13"/>
  <c r="AH3921" i="13" s="1"/>
  <c r="AF3913" i="13"/>
  <c r="AH3913" i="13" s="1"/>
  <c r="AF3905" i="13"/>
  <c r="AH3905" i="13" s="1"/>
  <c r="AF3897" i="13"/>
  <c r="AH3897" i="13" s="1"/>
  <c r="AF3889" i="13"/>
  <c r="AH3889" i="13" s="1"/>
  <c r="AF3881" i="13"/>
  <c r="AH3881" i="13" s="1"/>
  <c r="AF3873" i="13"/>
  <c r="AH3873" i="13" s="1"/>
  <c r="AF3865" i="13"/>
  <c r="AH3865" i="13" s="1"/>
  <c r="AF3857" i="13"/>
  <c r="AH3857" i="13" s="1"/>
  <c r="AF3849" i="13"/>
  <c r="AH3849" i="13" s="1"/>
  <c r="AF3841" i="13"/>
  <c r="AH3841" i="13" s="1"/>
  <c r="AF3833" i="13"/>
  <c r="AH3833" i="13" s="1"/>
  <c r="AF3825" i="13"/>
  <c r="AH3825" i="13" s="1"/>
  <c r="AF3817" i="13"/>
  <c r="AH3817" i="13" s="1"/>
  <c r="AF3809" i="13"/>
  <c r="AH3809" i="13" s="1"/>
  <c r="AF3801" i="13"/>
  <c r="AH3801" i="13" s="1"/>
  <c r="AF3793" i="13"/>
  <c r="AH3793" i="13" s="1"/>
  <c r="AF3785" i="13"/>
  <c r="AH3785" i="13" s="1"/>
  <c r="AF3777" i="13"/>
  <c r="AH3777" i="13" s="1"/>
  <c r="AF3769" i="13"/>
  <c r="AH3769" i="13" s="1"/>
  <c r="AF3761" i="13"/>
  <c r="AH3761" i="13" s="1"/>
  <c r="AF3753" i="13"/>
  <c r="AH3753" i="13" s="1"/>
  <c r="AF3745" i="13"/>
  <c r="AH3745" i="13" s="1"/>
  <c r="AF3737" i="13"/>
  <c r="AH3737" i="13" s="1"/>
  <c r="AF3729" i="13"/>
  <c r="AH3729" i="13" s="1"/>
  <c r="AF3721" i="13"/>
  <c r="AH3721" i="13" s="1"/>
  <c r="AF3713" i="13"/>
  <c r="AH3713" i="13" s="1"/>
  <c r="AF3705" i="13"/>
  <c r="AH3705" i="13" s="1"/>
  <c r="AF3697" i="13"/>
  <c r="AH3697" i="13" s="1"/>
  <c r="AF3689" i="13"/>
  <c r="AH3689" i="13" s="1"/>
  <c r="AF3681" i="13"/>
  <c r="AH3681" i="13" s="1"/>
  <c r="AF3673" i="13"/>
  <c r="AH3673" i="13" s="1"/>
  <c r="AF3665" i="13"/>
  <c r="AH3665" i="13" s="1"/>
  <c r="AF3657" i="13"/>
  <c r="AH3657" i="13" s="1"/>
  <c r="AF3649" i="13"/>
  <c r="AH3649" i="13" s="1"/>
  <c r="AF3641" i="13"/>
  <c r="AH3641" i="13" s="1"/>
  <c r="AF3633" i="13"/>
  <c r="AH3633" i="13" s="1"/>
  <c r="AF3625" i="13"/>
  <c r="AH3625" i="13" s="1"/>
  <c r="AF3617" i="13"/>
  <c r="AH3617" i="13" s="1"/>
  <c r="AF3609" i="13"/>
  <c r="AH3609" i="13" s="1"/>
  <c r="AF3601" i="13"/>
  <c r="AH3601" i="13" s="1"/>
  <c r="AF3593" i="13"/>
  <c r="AH3593" i="13" s="1"/>
  <c r="AF3585" i="13"/>
  <c r="AH3585" i="13" s="1"/>
  <c r="AF3577" i="13"/>
  <c r="AH3577" i="13" s="1"/>
  <c r="AF3569" i="13"/>
  <c r="AH3569" i="13" s="1"/>
  <c r="AF3561" i="13"/>
  <c r="AH3561" i="13" s="1"/>
  <c r="AF3553" i="13"/>
  <c r="AH3553" i="13" s="1"/>
  <c r="AF3545" i="13"/>
  <c r="AH3545" i="13" s="1"/>
  <c r="AF3537" i="13"/>
  <c r="AH3537" i="13" s="1"/>
  <c r="AF3529" i="13"/>
  <c r="AH3529" i="13" s="1"/>
  <c r="AF3521" i="13"/>
  <c r="AH3521" i="13" s="1"/>
  <c r="AF3513" i="13"/>
  <c r="AH3513" i="13" s="1"/>
  <c r="AF3505" i="13"/>
  <c r="AH3505" i="13" s="1"/>
  <c r="AF3497" i="13"/>
  <c r="AH3497" i="13" s="1"/>
  <c r="AF3489" i="13"/>
  <c r="AH3489" i="13" s="1"/>
  <c r="AF3481" i="13"/>
  <c r="AH3481" i="13" s="1"/>
  <c r="AF3473" i="13"/>
  <c r="AH3473" i="13" s="1"/>
  <c r="AF3465" i="13"/>
  <c r="AH3465" i="13" s="1"/>
  <c r="AF3457" i="13"/>
  <c r="AH3457" i="13" s="1"/>
  <c r="AF3449" i="13"/>
  <c r="AH3449" i="13" s="1"/>
  <c r="AF3441" i="13"/>
  <c r="AH3441" i="13" s="1"/>
  <c r="AF3433" i="13"/>
  <c r="AH3433" i="13" s="1"/>
  <c r="AF3425" i="13"/>
  <c r="AH3425" i="13" s="1"/>
  <c r="AF3417" i="13"/>
  <c r="AH3417" i="13" s="1"/>
  <c r="AF3409" i="13"/>
  <c r="AH3409" i="13" s="1"/>
  <c r="AF3401" i="13"/>
  <c r="AH3401" i="13" s="1"/>
  <c r="AF3393" i="13"/>
  <c r="AH3393" i="13" s="1"/>
  <c r="AF3385" i="13"/>
  <c r="AH3385" i="13" s="1"/>
  <c r="AF3377" i="13"/>
  <c r="AH3377" i="13" s="1"/>
  <c r="AF3369" i="13"/>
  <c r="AH3369" i="13" s="1"/>
  <c r="AF3361" i="13"/>
  <c r="AH3361" i="13" s="1"/>
  <c r="AF3353" i="13"/>
  <c r="AH3353" i="13" s="1"/>
  <c r="AF3345" i="13"/>
  <c r="AH3345" i="13" s="1"/>
  <c r="AF3337" i="13"/>
  <c r="AH3337" i="13" s="1"/>
  <c r="AF3329" i="13"/>
  <c r="AH3329" i="13" s="1"/>
  <c r="AF3321" i="13"/>
  <c r="AH3321" i="13" s="1"/>
  <c r="AF3313" i="13"/>
  <c r="AH3313" i="13" s="1"/>
  <c r="AF3305" i="13"/>
  <c r="AH3305" i="13" s="1"/>
  <c r="AF3297" i="13"/>
  <c r="AH3297" i="13" s="1"/>
  <c r="AF3289" i="13"/>
  <c r="AH3289" i="13" s="1"/>
  <c r="AF3281" i="13"/>
  <c r="AH3281" i="13" s="1"/>
  <c r="AF3273" i="13"/>
  <c r="AH3273" i="13" s="1"/>
  <c r="AF3265" i="13"/>
  <c r="AH3265" i="13" s="1"/>
  <c r="AF3257" i="13"/>
  <c r="AH3257" i="13" s="1"/>
  <c r="AF3249" i="13"/>
  <c r="AH3249" i="13" s="1"/>
  <c r="AF3241" i="13"/>
  <c r="AH3241" i="13" s="1"/>
  <c r="AF3233" i="13"/>
  <c r="AH3233" i="13" s="1"/>
  <c r="AF3225" i="13"/>
  <c r="AH3225" i="13" s="1"/>
  <c r="AF3217" i="13"/>
  <c r="AH3217" i="13" s="1"/>
  <c r="AF3209" i="13"/>
  <c r="AH3209" i="13" s="1"/>
  <c r="AF3201" i="13"/>
  <c r="AH3201" i="13" s="1"/>
  <c r="AF3193" i="13"/>
  <c r="AH3193" i="13" s="1"/>
  <c r="AF3185" i="13"/>
  <c r="AH3185" i="13" s="1"/>
  <c r="AF3177" i="13"/>
  <c r="AH3177" i="13" s="1"/>
  <c r="AF3169" i="13"/>
  <c r="AF3161" i="13"/>
  <c r="AH3161" i="13" s="1"/>
  <c r="AF3153" i="13"/>
  <c r="AF3145" i="13"/>
  <c r="AH3145" i="13" s="1"/>
  <c r="AF3137" i="13"/>
  <c r="AF3129" i="13"/>
  <c r="AH3129" i="13" s="1"/>
  <c r="AF3121" i="13"/>
  <c r="AF3113" i="13"/>
  <c r="AH3113" i="13" s="1"/>
  <c r="AF3105" i="13"/>
  <c r="AF3097" i="13"/>
  <c r="AH3097" i="13" s="1"/>
  <c r="AF3089" i="13"/>
  <c r="AF3081" i="13"/>
  <c r="AH3081" i="13" s="1"/>
  <c r="AF3073" i="13"/>
  <c r="AF3065" i="13"/>
  <c r="AH3065" i="13" s="1"/>
  <c r="AF3057" i="13"/>
  <c r="AF3049" i="13"/>
  <c r="AH3049" i="13" s="1"/>
  <c r="AF3041" i="13"/>
  <c r="AF3033" i="13"/>
  <c r="AH3033" i="13" s="1"/>
  <c r="AF3025" i="13"/>
  <c r="AF3017" i="13"/>
  <c r="AH3017" i="13" s="1"/>
  <c r="AF3009" i="13"/>
  <c r="AF3001" i="13"/>
  <c r="AH3001" i="13" s="1"/>
  <c r="AF2993" i="13"/>
  <c r="AF2985" i="13"/>
  <c r="AH2985" i="13" s="1"/>
  <c r="AF2977" i="13"/>
  <c r="AF2969" i="13"/>
  <c r="AH2969" i="13" s="1"/>
  <c r="AF2961" i="13"/>
  <c r="AF2953" i="13"/>
  <c r="AH2953" i="13" s="1"/>
  <c r="AF2945" i="13"/>
  <c r="AF2937" i="13"/>
  <c r="AH2937" i="13" s="1"/>
  <c r="AF2929" i="13"/>
  <c r="AF2921" i="13"/>
  <c r="AH2921" i="13" s="1"/>
  <c r="AF2913" i="13"/>
  <c r="AF2905" i="13"/>
  <c r="AH2905" i="13" s="1"/>
  <c r="AF2897" i="13"/>
  <c r="AF2889" i="13"/>
  <c r="AH2889" i="13" s="1"/>
  <c r="AF2881" i="13"/>
  <c r="AF2873" i="13"/>
  <c r="AH2873" i="13" s="1"/>
  <c r="AF2865" i="13"/>
  <c r="AF2857" i="13"/>
  <c r="AH2857" i="13" s="1"/>
  <c r="AF2849" i="13"/>
  <c r="AF2841" i="13"/>
  <c r="AH2841" i="13" s="1"/>
  <c r="AF2833" i="13"/>
  <c r="AF2825" i="13"/>
  <c r="AH2825" i="13" s="1"/>
  <c r="AF2817" i="13"/>
  <c r="AF2809" i="13"/>
  <c r="AH2809" i="13" s="1"/>
  <c r="AF2801" i="13"/>
  <c r="AF2793" i="13"/>
  <c r="AH2793" i="13" s="1"/>
  <c r="AF2785" i="13"/>
  <c r="AF2777" i="13"/>
  <c r="AH2777" i="13" s="1"/>
  <c r="AF2769" i="13"/>
  <c r="AF2761" i="13"/>
  <c r="AH2761" i="13" s="1"/>
  <c r="AF2753" i="13"/>
  <c r="AF2745" i="13"/>
  <c r="AH2745" i="13" s="1"/>
  <c r="AF2737" i="13"/>
  <c r="AF2729" i="13"/>
  <c r="AH2729" i="13" s="1"/>
  <c r="AF2721" i="13"/>
  <c r="AF2713" i="13"/>
  <c r="AH2713" i="13" s="1"/>
  <c r="AF2705" i="13"/>
  <c r="AF2697" i="13"/>
  <c r="AH2697" i="13" s="1"/>
  <c r="AF2689" i="13"/>
  <c r="AF2681" i="13"/>
  <c r="AH2681" i="13" s="1"/>
  <c r="AF2673" i="13"/>
  <c r="AF2665" i="13"/>
  <c r="AH2665" i="13" s="1"/>
  <c r="AF2657" i="13"/>
  <c r="AF2649" i="13"/>
  <c r="AH2649" i="13" s="1"/>
  <c r="AF2641" i="13"/>
  <c r="AF2633" i="13"/>
  <c r="AH2633" i="13" s="1"/>
  <c r="AF2625" i="13"/>
  <c r="AF2617" i="13"/>
  <c r="AH2617" i="13" s="1"/>
  <c r="AF2609" i="13"/>
  <c r="AF2601" i="13"/>
  <c r="AH2601" i="13" s="1"/>
  <c r="AF2593" i="13"/>
  <c r="AF2585" i="13"/>
  <c r="AH2585" i="13" s="1"/>
  <c r="AF2577" i="13"/>
  <c r="AF2569" i="13"/>
  <c r="AH2569" i="13" s="1"/>
  <c r="AF2561" i="13"/>
  <c r="AF2553" i="13"/>
  <c r="AH2553" i="13" s="1"/>
  <c r="AF2545" i="13"/>
  <c r="AF2537" i="13"/>
  <c r="AH2537" i="13" s="1"/>
  <c r="AF2529" i="13"/>
  <c r="AF2521" i="13"/>
  <c r="AH2521" i="13" s="1"/>
  <c r="AF2513" i="13"/>
  <c r="AF2505" i="13"/>
  <c r="AH2505" i="13" s="1"/>
  <c r="AF2497" i="13"/>
  <c r="AF2489" i="13"/>
  <c r="AH2489" i="13" s="1"/>
  <c r="AF2481" i="13"/>
  <c r="AF2473" i="13"/>
  <c r="AH2473" i="13" s="1"/>
  <c r="AF2465" i="13"/>
  <c r="AF2457" i="13"/>
  <c r="AH2457" i="13" s="1"/>
  <c r="AF2449" i="13"/>
  <c r="AF2441" i="13"/>
  <c r="AH2441" i="13" s="1"/>
  <c r="AF2433" i="13"/>
  <c r="AF2425" i="13"/>
  <c r="AH2425" i="13" s="1"/>
  <c r="AF2417" i="13"/>
  <c r="AF2409" i="13"/>
  <c r="AH2409" i="13" s="1"/>
  <c r="AF2401" i="13"/>
  <c r="AF2393" i="13"/>
  <c r="AH2393" i="13" s="1"/>
  <c r="AF2385" i="13"/>
  <c r="AF2377" i="13"/>
  <c r="AH2377" i="13" s="1"/>
  <c r="AF2369" i="13"/>
  <c r="AF2361" i="13"/>
  <c r="AH2361" i="13" s="1"/>
  <c r="AF2353" i="13"/>
  <c r="AF2345" i="13"/>
  <c r="AH2345" i="13" s="1"/>
  <c r="AF2337" i="13"/>
  <c r="AF2329" i="13"/>
  <c r="AH2329" i="13" s="1"/>
  <c r="AF2321" i="13"/>
  <c r="AF2313" i="13"/>
  <c r="AH2313" i="13" s="1"/>
  <c r="AF2305" i="13"/>
  <c r="AF2297" i="13"/>
  <c r="AH2297" i="13" s="1"/>
  <c r="AF2289" i="13"/>
  <c r="AF2281" i="13"/>
  <c r="AH2281" i="13" s="1"/>
  <c r="AF2273" i="13"/>
  <c r="AF2265" i="13"/>
  <c r="AH2265" i="13" s="1"/>
  <c r="AF2257" i="13"/>
  <c r="AF2249" i="13"/>
  <c r="AH2249" i="13" s="1"/>
  <c r="AF2241" i="13"/>
  <c r="AF2233" i="13"/>
  <c r="AH2233" i="13" s="1"/>
  <c r="AF2225" i="13"/>
  <c r="AF2217" i="13"/>
  <c r="AH2217" i="13" s="1"/>
  <c r="AF2209" i="13"/>
  <c r="AF2201" i="13"/>
  <c r="AH2201" i="13" s="1"/>
  <c r="AF2193" i="13"/>
  <c r="AF2185" i="13"/>
  <c r="AH2185" i="13" s="1"/>
  <c r="AF2177" i="13"/>
  <c r="AF2169" i="13"/>
  <c r="AH2169" i="13" s="1"/>
  <c r="AF2161" i="13"/>
  <c r="AF2153" i="13"/>
  <c r="AH2153" i="13" s="1"/>
  <c r="AF2145" i="13"/>
  <c r="AF2137" i="13"/>
  <c r="AH2137" i="13" s="1"/>
  <c r="AF2129" i="13"/>
  <c r="AF2121" i="13"/>
  <c r="AH2121" i="13" s="1"/>
  <c r="AF2113" i="13"/>
  <c r="AF2105" i="13"/>
  <c r="AH2105" i="13" s="1"/>
  <c r="AF2097" i="13"/>
  <c r="AF2089" i="13"/>
  <c r="AH2089" i="13" s="1"/>
  <c r="AF2081" i="13"/>
  <c r="AF2073" i="13"/>
  <c r="AH2073" i="13" s="1"/>
  <c r="AF2065" i="13"/>
  <c r="AF2057" i="13"/>
  <c r="AH2057" i="13" s="1"/>
  <c r="AF2049" i="13"/>
  <c r="AF2041" i="13"/>
  <c r="AH2041" i="13" s="1"/>
  <c r="AF2033" i="13"/>
  <c r="AF2025" i="13"/>
  <c r="AH2025" i="13" s="1"/>
  <c r="AF2017" i="13"/>
  <c r="AF2009" i="13"/>
  <c r="AH2009" i="13" s="1"/>
  <c r="AF2001" i="13"/>
  <c r="AF1993" i="13"/>
  <c r="AH1993" i="13" s="1"/>
  <c r="AF1985" i="13"/>
  <c r="AF1977" i="13"/>
  <c r="AH1977" i="13" s="1"/>
  <c r="AF1969" i="13"/>
  <c r="AF1961" i="13"/>
  <c r="AH1961" i="13" s="1"/>
  <c r="AF1953" i="13"/>
  <c r="AF1945" i="13"/>
  <c r="AH1945" i="13" s="1"/>
  <c r="AF1937" i="13"/>
  <c r="AF1929" i="13"/>
  <c r="AH1929" i="13" s="1"/>
  <c r="AF1921" i="13"/>
  <c r="AF1913" i="13"/>
  <c r="AH1913" i="13" s="1"/>
  <c r="AF1905" i="13"/>
  <c r="AF1897" i="13"/>
  <c r="AH1897" i="13" s="1"/>
  <c r="AF1889" i="13"/>
  <c r="AF1881" i="13"/>
  <c r="AH1881" i="13" s="1"/>
  <c r="AF1873" i="13"/>
  <c r="AF1865" i="13"/>
  <c r="AH1865" i="13" s="1"/>
  <c r="AF1857" i="13"/>
  <c r="AF1849" i="13"/>
  <c r="AH1849" i="13" s="1"/>
  <c r="AF1841" i="13"/>
  <c r="AF1833" i="13"/>
  <c r="AH1833" i="13" s="1"/>
  <c r="AF1825" i="13"/>
  <c r="AF1817" i="13"/>
  <c r="AH1817" i="13" s="1"/>
  <c r="AF1809" i="13"/>
  <c r="AF1801" i="13"/>
  <c r="AH1801" i="13" s="1"/>
  <c r="AF1793" i="13"/>
  <c r="AF1785" i="13"/>
  <c r="AH1785" i="13" s="1"/>
  <c r="AF1777" i="13"/>
  <c r="AF1769" i="13"/>
  <c r="AH1769" i="13" s="1"/>
  <c r="AF1761" i="13"/>
  <c r="AF1753" i="13"/>
  <c r="AH1753" i="13" s="1"/>
  <c r="AF1745" i="13"/>
  <c r="AF1737" i="13"/>
  <c r="AH1737" i="13" s="1"/>
  <c r="AF1729" i="13"/>
  <c r="AF1721" i="13"/>
  <c r="AH1721" i="13" s="1"/>
  <c r="AF1713" i="13"/>
  <c r="AF1705" i="13"/>
  <c r="AH1705" i="13" s="1"/>
  <c r="AF1697" i="13"/>
  <c r="AF1689" i="13"/>
  <c r="AH1689" i="13" s="1"/>
  <c r="AF1681" i="13"/>
  <c r="AF1673" i="13"/>
  <c r="AH1673" i="13" s="1"/>
  <c r="AF1665" i="13"/>
  <c r="AF1657" i="13"/>
  <c r="AH1657" i="13" s="1"/>
  <c r="AF1649" i="13"/>
  <c r="AF1641" i="13"/>
  <c r="AH1641" i="13" s="1"/>
  <c r="AF1633" i="13"/>
  <c r="AF1625" i="13"/>
  <c r="AH1625" i="13" s="1"/>
  <c r="AF1617" i="13"/>
  <c r="AF1609" i="13"/>
  <c r="AH1609" i="13" s="1"/>
  <c r="AF1601" i="13"/>
  <c r="AF1593" i="13"/>
  <c r="AH1593" i="13" s="1"/>
  <c r="AF1585" i="13"/>
  <c r="AF1577" i="13"/>
  <c r="AH1577" i="13" s="1"/>
  <c r="AF1569" i="13"/>
  <c r="AF1561" i="13"/>
  <c r="AH1561" i="13" s="1"/>
  <c r="AF1553" i="13"/>
  <c r="AF1545" i="13"/>
  <c r="AH1545" i="13" s="1"/>
  <c r="AF1537" i="13"/>
  <c r="AF1529" i="13"/>
  <c r="AH1529" i="13" s="1"/>
  <c r="AF1521" i="13"/>
  <c r="AF1513" i="13"/>
  <c r="AH1513" i="13" s="1"/>
  <c r="AF1505" i="13"/>
  <c r="AF1497" i="13"/>
  <c r="AH1497" i="13" s="1"/>
  <c r="AF1489" i="13"/>
  <c r="AF1481" i="13"/>
  <c r="AH1481" i="13" s="1"/>
  <c r="AF1473" i="13"/>
  <c r="AF1465" i="13"/>
  <c r="AH1465" i="13" s="1"/>
  <c r="AF1457" i="13"/>
  <c r="AF1449" i="13"/>
  <c r="AH1449" i="13" s="1"/>
  <c r="AF1441" i="13"/>
  <c r="AF1433" i="13"/>
  <c r="AH1433" i="13" s="1"/>
  <c r="AF1425" i="13"/>
  <c r="AF1417" i="13"/>
  <c r="AH1417" i="13" s="1"/>
  <c r="AF1409" i="13"/>
  <c r="AF1401" i="13"/>
  <c r="AH1401" i="13" s="1"/>
  <c r="AF1393" i="13"/>
  <c r="AF1385" i="13"/>
  <c r="AH1385" i="13" s="1"/>
  <c r="AF1377" i="13"/>
  <c r="AF1369" i="13"/>
  <c r="AH1369" i="13" s="1"/>
  <c r="AF1361" i="13"/>
  <c r="AF1353" i="13"/>
  <c r="AH1353" i="13" s="1"/>
  <c r="AF1345" i="13"/>
  <c r="AF1337" i="13"/>
  <c r="AH1337" i="13" s="1"/>
  <c r="AF1329" i="13"/>
  <c r="AF1321" i="13"/>
  <c r="AH1321" i="13" s="1"/>
  <c r="AF1313" i="13"/>
  <c r="AF1305" i="13"/>
  <c r="AH1305" i="13" s="1"/>
  <c r="AF1297" i="13"/>
  <c r="AF1289" i="13"/>
  <c r="AH1289" i="13" s="1"/>
  <c r="AF1281" i="13"/>
  <c r="AF1273" i="13"/>
  <c r="AH1273" i="13" s="1"/>
  <c r="AF1265" i="13"/>
  <c r="AF1257" i="13"/>
  <c r="AH1257" i="13" s="1"/>
  <c r="AF1249" i="13"/>
  <c r="AF1241" i="13"/>
  <c r="AH1241" i="13" s="1"/>
  <c r="AF1233" i="13"/>
  <c r="AF1225" i="13"/>
  <c r="AH1225" i="13" s="1"/>
  <c r="AF1217" i="13"/>
  <c r="AF1209" i="13"/>
  <c r="AH1209" i="13" s="1"/>
  <c r="AF1201" i="13"/>
  <c r="AF1193" i="13"/>
  <c r="AH1193" i="13" s="1"/>
  <c r="AF1185" i="13"/>
  <c r="AF1177" i="13"/>
  <c r="AH1177" i="13" s="1"/>
  <c r="AF1169" i="13"/>
  <c r="AF1161" i="13"/>
  <c r="AH1161" i="13" s="1"/>
  <c r="AF1153" i="13"/>
  <c r="AF1145" i="13"/>
  <c r="AH1145" i="13" s="1"/>
  <c r="AF1137" i="13"/>
  <c r="AF1129" i="13"/>
  <c r="AH1129" i="13" s="1"/>
  <c r="AF1121" i="13"/>
  <c r="AF1113" i="13"/>
  <c r="AH1113" i="13" s="1"/>
  <c r="AF1105" i="13"/>
  <c r="AF1097" i="13"/>
  <c r="AH1097" i="13" s="1"/>
  <c r="AF1089" i="13"/>
  <c r="AF1081" i="13"/>
  <c r="AH1081" i="13" s="1"/>
  <c r="AF1073" i="13"/>
  <c r="AF1065" i="13"/>
  <c r="AH1065" i="13" s="1"/>
  <c r="AF1057" i="13"/>
  <c r="AF1049" i="13"/>
  <c r="AH1049" i="13" s="1"/>
  <c r="AF1041" i="13"/>
  <c r="AF1033" i="13"/>
  <c r="AH1033" i="13" s="1"/>
  <c r="AF1025" i="13"/>
  <c r="AF1017" i="13"/>
  <c r="AH1017" i="13" s="1"/>
  <c r="AF1009" i="13"/>
  <c r="AF1001" i="13"/>
  <c r="AH1001" i="13" s="1"/>
  <c r="AF993" i="13"/>
  <c r="AF985" i="13"/>
  <c r="AH985" i="13" s="1"/>
  <c r="AF977" i="13"/>
  <c r="AF969" i="13"/>
  <c r="AH969" i="13" s="1"/>
  <c r="AF961" i="13"/>
  <c r="AF953" i="13"/>
  <c r="AH953" i="13" s="1"/>
  <c r="AF945" i="13"/>
  <c r="AF937" i="13"/>
  <c r="AH937" i="13" s="1"/>
  <c r="AF929" i="13"/>
  <c r="AF921" i="13"/>
  <c r="AH921" i="13" s="1"/>
  <c r="AF913" i="13"/>
  <c r="AF905" i="13"/>
  <c r="AH905" i="13" s="1"/>
  <c r="AF897" i="13"/>
  <c r="AF889" i="13"/>
  <c r="AH889" i="13" s="1"/>
  <c r="AF881" i="13"/>
  <c r="AF873" i="13"/>
  <c r="AH873" i="13" s="1"/>
  <c r="AF865" i="13"/>
  <c r="AF857" i="13"/>
  <c r="AH857" i="13" s="1"/>
  <c r="AF849" i="13"/>
  <c r="AF841" i="13"/>
  <c r="AH841" i="13" s="1"/>
  <c r="AF833" i="13"/>
  <c r="AF825" i="13"/>
  <c r="AH825" i="13" s="1"/>
  <c r="AF817" i="13"/>
  <c r="AF809" i="13"/>
  <c r="AH809" i="13" s="1"/>
  <c r="AF801" i="13"/>
  <c r="AF793" i="13"/>
  <c r="AH793" i="13" s="1"/>
  <c r="AF785" i="13"/>
  <c r="AF777" i="13"/>
  <c r="AH777" i="13" s="1"/>
  <c r="AF769" i="13"/>
  <c r="AF761" i="13"/>
  <c r="AH761" i="13" s="1"/>
  <c r="AF753" i="13"/>
  <c r="AF745" i="13"/>
  <c r="AH745" i="13" s="1"/>
  <c r="AF737" i="13"/>
  <c r="AF729" i="13"/>
  <c r="AH729" i="13" s="1"/>
  <c r="AF721" i="13"/>
  <c r="AF713" i="13"/>
  <c r="AH713" i="13" s="1"/>
  <c r="AF705" i="13"/>
  <c r="AF697" i="13"/>
  <c r="AH697" i="13" s="1"/>
  <c r="AF689" i="13"/>
  <c r="AF681" i="13"/>
  <c r="AH681" i="13" s="1"/>
  <c r="AF673" i="13"/>
  <c r="AH673" i="13" s="1"/>
  <c r="AF665" i="13"/>
  <c r="AH665" i="13" s="1"/>
  <c r="AF657" i="13"/>
  <c r="AH657" i="13" s="1"/>
  <c r="AF649" i="13"/>
  <c r="AH649" i="13" s="1"/>
  <c r="AF641" i="13"/>
  <c r="AH641" i="13" s="1"/>
  <c r="AF633" i="13"/>
  <c r="AH633" i="13" s="1"/>
  <c r="AF625" i="13"/>
  <c r="AH625" i="13" s="1"/>
  <c r="AF617" i="13"/>
  <c r="AH617" i="13" s="1"/>
  <c r="AF609" i="13"/>
  <c r="AH609" i="13" s="1"/>
  <c r="AF601" i="13"/>
  <c r="AH601" i="13" s="1"/>
  <c r="AF593" i="13"/>
  <c r="AH593" i="13" s="1"/>
  <c r="AF585" i="13"/>
  <c r="AH585" i="13" s="1"/>
  <c r="AF577" i="13"/>
  <c r="AH577" i="13" s="1"/>
  <c r="AF569" i="13"/>
  <c r="AH569" i="13" s="1"/>
  <c r="AF561" i="13"/>
  <c r="AH561" i="13" s="1"/>
  <c r="AF553" i="13"/>
  <c r="AH553" i="13" s="1"/>
  <c r="AF545" i="13"/>
  <c r="AH545" i="13" s="1"/>
  <c r="AF537" i="13"/>
  <c r="AH537" i="13" s="1"/>
  <c r="AF529" i="13"/>
  <c r="AH529" i="13" s="1"/>
  <c r="AF521" i="13"/>
  <c r="AH521" i="13" s="1"/>
  <c r="AF513" i="13"/>
  <c r="AH513" i="13" s="1"/>
  <c r="AF505" i="13"/>
  <c r="AH505" i="13" s="1"/>
  <c r="AF497" i="13"/>
  <c r="AH497" i="13" s="1"/>
  <c r="AF489" i="13"/>
  <c r="AH489" i="13" s="1"/>
  <c r="AF481" i="13"/>
  <c r="AH481" i="13" s="1"/>
  <c r="AF473" i="13"/>
  <c r="AH473" i="13" s="1"/>
  <c r="AF465" i="13"/>
  <c r="AH465" i="13" s="1"/>
  <c r="AF457" i="13"/>
  <c r="AH457" i="13" s="1"/>
  <c r="AF449" i="13"/>
  <c r="AH449" i="13" s="1"/>
  <c r="AF441" i="13"/>
  <c r="AH441" i="13" s="1"/>
  <c r="AF433" i="13"/>
  <c r="AH433" i="13" s="1"/>
  <c r="AF425" i="13"/>
  <c r="AH425" i="13" s="1"/>
  <c r="AF417" i="13"/>
  <c r="AH417" i="13" s="1"/>
  <c r="AF409" i="13"/>
  <c r="AH409" i="13" s="1"/>
  <c r="AF401" i="13"/>
  <c r="AH401" i="13" s="1"/>
  <c r="AF393" i="13"/>
  <c r="AH393" i="13" s="1"/>
  <c r="AF385" i="13"/>
  <c r="AH385" i="13" s="1"/>
  <c r="AF377" i="13"/>
  <c r="AH377" i="13" s="1"/>
  <c r="AF369" i="13"/>
  <c r="AH369" i="13" s="1"/>
  <c r="AF361" i="13"/>
  <c r="AH361" i="13" s="1"/>
  <c r="AF353" i="13"/>
  <c r="AH353" i="13" s="1"/>
  <c r="AF345" i="13"/>
  <c r="AH345" i="13" s="1"/>
  <c r="AF337" i="13"/>
  <c r="AH337" i="13" s="1"/>
  <c r="AF329" i="13"/>
  <c r="AH329" i="13" s="1"/>
  <c r="AF321" i="13"/>
  <c r="AH321" i="13" s="1"/>
  <c r="AF313" i="13"/>
  <c r="AH313" i="13" s="1"/>
  <c r="AF305" i="13"/>
  <c r="AH305" i="13" s="1"/>
  <c r="AF297" i="13"/>
  <c r="AH297" i="13" s="1"/>
  <c r="AF289" i="13"/>
  <c r="AH289" i="13" s="1"/>
  <c r="AF281" i="13"/>
  <c r="AH281" i="13" s="1"/>
  <c r="AF273" i="13"/>
  <c r="AH273" i="13" s="1"/>
  <c r="AF265" i="13"/>
  <c r="AH265" i="13" s="1"/>
  <c r="AF257" i="13"/>
  <c r="AH257" i="13" s="1"/>
  <c r="AF249" i="13"/>
  <c r="AH249" i="13" s="1"/>
  <c r="AF241" i="13"/>
  <c r="AH241" i="13" s="1"/>
  <c r="AF233" i="13"/>
  <c r="AH233" i="13" s="1"/>
  <c r="AF225" i="13"/>
  <c r="AH225" i="13" s="1"/>
  <c r="AF217" i="13"/>
  <c r="AH217" i="13" s="1"/>
  <c r="AF209" i="13"/>
  <c r="AH209" i="13" s="1"/>
  <c r="AF201" i="13"/>
  <c r="AH201" i="13" s="1"/>
  <c r="AF193" i="13"/>
  <c r="AH193" i="13" s="1"/>
  <c r="AF185" i="13"/>
  <c r="AH185" i="13" s="1"/>
  <c r="AF177" i="13"/>
  <c r="AH177" i="13" s="1"/>
  <c r="AF169" i="13"/>
  <c r="AH169" i="13" s="1"/>
  <c r="AF161" i="13"/>
  <c r="AH161" i="13" s="1"/>
  <c r="AF153" i="13"/>
  <c r="AH153" i="13" s="1"/>
  <c r="AF145" i="13"/>
  <c r="AH145" i="13" s="1"/>
  <c r="AF137" i="13"/>
  <c r="AH137" i="13" s="1"/>
  <c r="AF129" i="13"/>
  <c r="AH129" i="13" s="1"/>
  <c r="AF121" i="13"/>
  <c r="AH121" i="13" s="1"/>
  <c r="AF113" i="13"/>
  <c r="AH113" i="13" s="1"/>
  <c r="AF105" i="13"/>
  <c r="AH105" i="13" s="1"/>
  <c r="AF97" i="13"/>
  <c r="AH97" i="13" s="1"/>
  <c r="AF89" i="13"/>
  <c r="AH89" i="13" s="1"/>
  <c r="AF81" i="13"/>
  <c r="AH81" i="13" s="1"/>
  <c r="AF73" i="13"/>
  <c r="AH73" i="13" s="1"/>
  <c r="AF65" i="13"/>
  <c r="AH65" i="13" s="1"/>
  <c r="AF57" i="13"/>
  <c r="AH57" i="13" s="1"/>
  <c r="AF49" i="13"/>
  <c r="AH49" i="13" s="1"/>
  <c r="AF41" i="13"/>
  <c r="AH41" i="13" s="1"/>
  <c r="AF33" i="13"/>
  <c r="AH33" i="13" s="1"/>
  <c r="AF25" i="13"/>
  <c r="AH25" i="13" s="1"/>
  <c r="AF17" i="13"/>
  <c r="AH17" i="13" s="1"/>
  <c r="AF9" i="13"/>
  <c r="AH9" i="13" s="1"/>
  <c r="Y4166" i="13"/>
  <c r="Y4162" i="13"/>
  <c r="Y4158" i="13"/>
  <c r="Y4154" i="13"/>
  <c r="Y4150" i="13"/>
  <c r="Y4146" i="13"/>
  <c r="Y4142" i="13"/>
  <c r="Y4138" i="13"/>
  <c r="Y4134" i="13"/>
  <c r="Y4130" i="13"/>
  <c r="Y4126" i="13"/>
  <c r="Y4122" i="13"/>
  <c r="Y4118" i="13"/>
  <c r="Y4114" i="13"/>
  <c r="Y4110" i="13"/>
  <c r="Y4106" i="13"/>
  <c r="Y4102" i="13"/>
  <c r="Y4098" i="13"/>
  <c r="Y4094" i="13"/>
  <c r="Y4090" i="13"/>
  <c r="Y4086" i="13"/>
  <c r="Y4082" i="13"/>
  <c r="Y4078" i="13"/>
  <c r="Y4074" i="13"/>
  <c r="Y4070" i="13"/>
  <c r="Y4066" i="13"/>
  <c r="Y4062" i="13"/>
  <c r="Y4058" i="13"/>
  <c r="Y4054" i="13"/>
  <c r="Y4050" i="13"/>
  <c r="Y4046" i="13"/>
  <c r="Y4042" i="13"/>
  <c r="Y4038" i="13"/>
  <c r="Y4034" i="13"/>
  <c r="Y4030" i="13"/>
  <c r="Y4026" i="13"/>
  <c r="Y4022" i="13"/>
  <c r="Y4018" i="13"/>
  <c r="Y4014" i="13"/>
  <c r="Y4010" i="13"/>
  <c r="Y4006" i="13"/>
  <c r="Y4002" i="13"/>
  <c r="Y3998" i="13"/>
  <c r="Y3994" i="13"/>
  <c r="Y3990" i="13"/>
  <c r="Y3986" i="13"/>
  <c r="Y3982" i="13"/>
  <c r="Y3978" i="13"/>
  <c r="Y3974" i="13"/>
  <c r="Y3970" i="13"/>
  <c r="Y3966" i="13"/>
  <c r="Y3962" i="13"/>
  <c r="Y3958" i="13"/>
  <c r="Y3954" i="13"/>
  <c r="Y3950" i="13"/>
  <c r="Y3946" i="13"/>
  <c r="Y3942" i="13"/>
  <c r="Y3938" i="13"/>
  <c r="Y3934" i="13"/>
  <c r="Y3930" i="13"/>
  <c r="Y3926" i="13"/>
  <c r="Y3922" i="13"/>
  <c r="Y3918" i="13"/>
  <c r="Y3914" i="13"/>
  <c r="Y3910" i="13"/>
  <c r="Y3906" i="13"/>
  <c r="Y3902" i="13"/>
  <c r="Y3898" i="13"/>
  <c r="Y3894" i="13"/>
  <c r="Y3890" i="13"/>
  <c r="Y3886" i="13"/>
  <c r="Y3882" i="13"/>
  <c r="Y3878" i="13"/>
  <c r="Y3874" i="13"/>
  <c r="Y3870" i="13"/>
  <c r="Y3866" i="13"/>
  <c r="Y3862" i="13"/>
  <c r="Y3858" i="13"/>
  <c r="Y3854" i="13"/>
  <c r="Y3850" i="13"/>
  <c r="Y3846" i="13"/>
  <c r="Y3842" i="13"/>
  <c r="Y3838" i="13"/>
  <c r="Y3834" i="13"/>
  <c r="Y3830" i="13"/>
  <c r="Y3826" i="13"/>
  <c r="Y3822" i="13"/>
  <c r="Y3818" i="13"/>
  <c r="Y3814" i="13"/>
  <c r="Y3810" i="13"/>
  <c r="Y3806" i="13"/>
  <c r="Y3802" i="13"/>
  <c r="Y3798" i="13"/>
  <c r="Y3794" i="13"/>
  <c r="Y3790" i="13"/>
  <c r="Y3786" i="13"/>
  <c r="Y3782" i="13"/>
  <c r="Y3778" i="13"/>
  <c r="Y3774" i="13"/>
  <c r="Y3770" i="13"/>
  <c r="Y3766" i="13"/>
  <c r="Y3762" i="13"/>
  <c r="Y3758" i="13"/>
  <c r="Y3754" i="13"/>
  <c r="Y3750" i="13"/>
  <c r="Y3746" i="13"/>
  <c r="Y3742" i="13"/>
  <c r="Y3738" i="13"/>
  <c r="Y3734" i="13"/>
  <c r="Y3730" i="13"/>
  <c r="Y3726" i="13"/>
  <c r="Y3722" i="13"/>
  <c r="Y3718" i="13"/>
  <c r="Y3714" i="13"/>
  <c r="Y3710" i="13"/>
  <c r="Y3706" i="13"/>
  <c r="Y3702" i="13"/>
  <c r="Y3698" i="13"/>
  <c r="Y3694" i="13"/>
  <c r="Y3690" i="13"/>
  <c r="Y3686" i="13"/>
  <c r="Y3682" i="13"/>
  <c r="Y3678" i="13"/>
  <c r="Y3674" i="13"/>
  <c r="Y3670" i="13"/>
  <c r="Y3666" i="13"/>
  <c r="Y3662" i="13"/>
  <c r="Y3658" i="13"/>
  <c r="Y3654" i="13"/>
  <c r="Y3650" i="13"/>
  <c r="Y3646" i="13"/>
  <c r="Y3642" i="13"/>
  <c r="Y3638" i="13"/>
  <c r="Y3634" i="13"/>
  <c r="Y3630" i="13"/>
  <c r="Y3626" i="13"/>
  <c r="Y3622" i="13"/>
  <c r="Y3618" i="13"/>
  <c r="Y3614" i="13"/>
  <c r="Y3610" i="13"/>
  <c r="Y3606" i="13"/>
  <c r="Y3602" i="13"/>
  <c r="Y3598" i="13"/>
  <c r="Y3594" i="13"/>
  <c r="Y3590" i="13"/>
  <c r="Y3586" i="13"/>
  <c r="Y3582" i="13"/>
  <c r="Y3578" i="13"/>
  <c r="Y3574" i="13"/>
  <c r="Y3570" i="13"/>
  <c r="Y3566" i="13"/>
  <c r="Y3562" i="13"/>
  <c r="Y3558" i="13"/>
  <c r="Y3554" i="13"/>
  <c r="Y3550" i="13"/>
  <c r="Y3546" i="13"/>
  <c r="Y3542" i="13"/>
  <c r="Y3538" i="13"/>
  <c r="Y3534" i="13"/>
  <c r="Y3530" i="13"/>
  <c r="Y3526" i="13"/>
  <c r="Y3522" i="13"/>
  <c r="Y3518" i="13"/>
  <c r="Y3514" i="13"/>
  <c r="Y3510" i="13"/>
  <c r="Y3506" i="13"/>
  <c r="Y3502" i="13"/>
  <c r="Y3498" i="13"/>
  <c r="Y3494" i="13"/>
  <c r="Y3490" i="13"/>
  <c r="Y3486" i="13"/>
  <c r="Y3482" i="13"/>
  <c r="Y3478" i="13"/>
  <c r="Y3474" i="13"/>
  <c r="Y3470" i="13"/>
  <c r="Y3466" i="13"/>
  <c r="Y3462" i="13"/>
  <c r="Y3458" i="13"/>
  <c r="Y3454" i="13"/>
  <c r="Y3450" i="13"/>
  <c r="Y3446" i="13"/>
  <c r="Y3442" i="13"/>
  <c r="Y3438" i="13"/>
  <c r="Y3434" i="13"/>
  <c r="Y3430" i="13"/>
  <c r="Y3426" i="13"/>
  <c r="Y3422" i="13"/>
  <c r="Y3418" i="13"/>
  <c r="Y3414" i="13"/>
  <c r="Y3410" i="13"/>
  <c r="Y3406" i="13"/>
  <c r="Y3402" i="13"/>
  <c r="Y3398" i="13"/>
  <c r="Y3394" i="13"/>
  <c r="Y3390" i="13"/>
  <c r="Y3386" i="13"/>
  <c r="Y3382" i="13"/>
  <c r="Y3378" i="13"/>
  <c r="Y3374" i="13"/>
  <c r="Y3370" i="13"/>
  <c r="Y3366" i="13"/>
  <c r="Y3362" i="13"/>
  <c r="Y3358" i="13"/>
  <c r="Y3354" i="13"/>
  <c r="Y3350" i="13"/>
  <c r="Y3346" i="13"/>
  <c r="Y3342" i="13"/>
  <c r="Y3338" i="13"/>
  <c r="Y3334" i="13"/>
  <c r="Y3330" i="13"/>
  <c r="Y3326" i="13"/>
  <c r="Y3322" i="13"/>
  <c r="Y3318" i="13"/>
  <c r="Y3314" i="13"/>
  <c r="Y3310" i="13"/>
  <c r="Y3306" i="13"/>
  <c r="Y3302" i="13"/>
  <c r="Y3298" i="13"/>
  <c r="Y3294" i="13"/>
  <c r="Y3290" i="13"/>
  <c r="X3285" i="13"/>
  <c r="Y3285" i="13"/>
  <c r="Y3274" i="13"/>
  <c r="X3269" i="13"/>
  <c r="Y3269" i="13" s="1"/>
  <c r="Y3258" i="13"/>
  <c r="X3253" i="13"/>
  <c r="Y3253" i="13"/>
  <c r="Y3242" i="13"/>
  <c r="X3237" i="13"/>
  <c r="Y3237" i="13" s="1"/>
  <c r="Y3226" i="13"/>
  <c r="X3221" i="13"/>
  <c r="Y3221" i="13"/>
  <c r="Y3210" i="13"/>
  <c r="X3205" i="13"/>
  <c r="Y3205" i="13" s="1"/>
  <c r="Y3194" i="13"/>
  <c r="X3189" i="13"/>
  <c r="Y3189" i="13"/>
  <c r="Y3178" i="13"/>
  <c r="X3173" i="13"/>
  <c r="Y3173" i="13" s="1"/>
  <c r="Y3162" i="13"/>
  <c r="X3157" i="13"/>
  <c r="Y3157" i="13"/>
  <c r="Y3146" i="13"/>
  <c r="X3141" i="13"/>
  <c r="Y3141" i="13" s="1"/>
  <c r="Y3130" i="13"/>
  <c r="X3125" i="13"/>
  <c r="Y3125" i="13"/>
  <c r="Y3114" i="13"/>
  <c r="X3109" i="13"/>
  <c r="Y3109" i="13" s="1"/>
  <c r="Y3098" i="13"/>
  <c r="X3093" i="13"/>
  <c r="Y3093" i="13"/>
  <c r="Y3082" i="13"/>
  <c r="X3077" i="13"/>
  <c r="Y3077" i="13" s="1"/>
  <c r="Y3066" i="13"/>
  <c r="X3061" i="13"/>
  <c r="Y3061" i="13"/>
  <c r="Y3050" i="13"/>
  <c r="X3045" i="13"/>
  <c r="Y3045" i="13" s="1"/>
  <c r="Y3034" i="13"/>
  <c r="X3029" i="13"/>
  <c r="Y3029" i="13"/>
  <c r="Y3018" i="13"/>
  <c r="X3013" i="13"/>
  <c r="Y3013" i="13" s="1"/>
  <c r="Y3002" i="13"/>
  <c r="X2997" i="13"/>
  <c r="Y2997" i="13"/>
  <c r="Y2986" i="13"/>
  <c r="X2981" i="13"/>
  <c r="Y2981" i="13" s="1"/>
  <c r="Y2970" i="13"/>
  <c r="X2965" i="13"/>
  <c r="Y2965" i="13"/>
  <c r="Y2954" i="13"/>
  <c r="X2949" i="13"/>
  <c r="Y2949" i="13" s="1"/>
  <c r="Y2938" i="13"/>
  <c r="X2933" i="13"/>
  <c r="Y2933" i="13"/>
  <c r="Y2922" i="13"/>
  <c r="X2917" i="13"/>
  <c r="Y2917" i="13" s="1"/>
  <c r="Y2906" i="13"/>
  <c r="X2901" i="13"/>
  <c r="Y2901" i="13"/>
  <c r="Y2890" i="13"/>
  <c r="X2885" i="13"/>
  <c r="Y2885" i="13" s="1"/>
  <c r="Y2874" i="13"/>
  <c r="X2869" i="13"/>
  <c r="Y2869" i="13"/>
  <c r="Y2858" i="13"/>
  <c r="X2853" i="13"/>
  <c r="Y2853" i="13" s="1"/>
  <c r="Y2842" i="13"/>
  <c r="X2837" i="13"/>
  <c r="Y2837" i="13"/>
  <c r="Y2826" i="13"/>
  <c r="X2821" i="13"/>
  <c r="Y2821" i="13" s="1"/>
  <c r="Y2810" i="13"/>
  <c r="X2805" i="13"/>
  <c r="Y2805" i="13"/>
  <c r="Y2794" i="13"/>
  <c r="X2789" i="13"/>
  <c r="Y2789" i="13" s="1"/>
  <c r="Y2778" i="13"/>
  <c r="X2773" i="13"/>
  <c r="Y2773" i="13"/>
  <c r="Y2762" i="13"/>
  <c r="X2757" i="13"/>
  <c r="Y2757" i="13" s="1"/>
  <c r="Y2746" i="13"/>
  <c r="X2741" i="13"/>
  <c r="Y2741" i="13"/>
  <c r="Y1534" i="13"/>
  <c r="Y1518" i="13"/>
  <c r="Y1502" i="13"/>
  <c r="Y1486" i="13"/>
  <c r="Y1470" i="13"/>
  <c r="Y1454" i="13"/>
  <c r="Y1438" i="13"/>
  <c r="Y1422" i="13"/>
  <c r="Y1406" i="13"/>
  <c r="Y1390" i="13"/>
  <c r="Y1374" i="13"/>
  <c r="Y1358" i="13"/>
  <c r="Y1342" i="13"/>
  <c r="Y1326" i="13"/>
  <c r="Y1310" i="13"/>
  <c r="Y1294" i="13"/>
  <c r="Y1278" i="13"/>
  <c r="Y1262" i="13"/>
  <c r="Y1246" i="13"/>
  <c r="Y1230" i="13"/>
  <c r="Y1214" i="13"/>
  <c r="Y1198" i="13"/>
  <c r="Y1182" i="13"/>
  <c r="Y1166" i="13"/>
  <c r="Y1150" i="13"/>
  <c r="Y1134" i="13"/>
  <c r="Y1118" i="13"/>
  <c r="Y1102" i="13"/>
  <c r="Y1086" i="13"/>
  <c r="Y1070" i="13"/>
  <c r="Y1054" i="13"/>
  <c r="Y1038" i="13"/>
  <c r="Y1022" i="13"/>
  <c r="Y1006" i="13"/>
  <c r="Y990" i="13"/>
  <c r="Y974" i="13"/>
  <c r="Y958" i="13"/>
  <c r="Y942" i="13"/>
  <c r="Y926" i="13"/>
  <c r="Y910" i="13"/>
  <c r="Y894" i="13"/>
  <c r="Y878" i="13"/>
  <c r="Y862" i="13"/>
  <c r="Y846" i="13"/>
  <c r="Y830" i="13"/>
  <c r="Y814" i="13"/>
  <c r="Y798" i="13"/>
  <c r="Y782" i="13"/>
  <c r="Y766" i="13"/>
  <c r="Y750" i="13"/>
  <c r="Y734" i="13"/>
  <c r="Y718" i="13"/>
  <c r="Y702" i="13"/>
  <c r="Y686" i="13"/>
  <c r="Y670" i="13"/>
  <c r="Y654" i="13"/>
  <c r="Y638" i="13"/>
  <c r="Y622" i="13"/>
  <c r="Y606" i="13"/>
  <c r="X1546" i="13"/>
  <c r="Y1546" i="13" s="1"/>
  <c r="X1542" i="13"/>
  <c r="Y1542" i="13" s="1"/>
  <c r="X1538" i="13"/>
  <c r="Y1538" i="13" s="1"/>
  <c r="X1534" i="13"/>
  <c r="X1530" i="13"/>
  <c r="Y1530" i="13" s="1"/>
  <c r="X1526" i="13"/>
  <c r="Y1526" i="13" s="1"/>
  <c r="X1522" i="13"/>
  <c r="Y1522" i="13" s="1"/>
  <c r="X1518" i="13"/>
  <c r="X1514" i="13"/>
  <c r="Y1514" i="13" s="1"/>
  <c r="X1510" i="13"/>
  <c r="Y1510" i="13" s="1"/>
  <c r="X1506" i="13"/>
  <c r="Y1506" i="13" s="1"/>
  <c r="X1502" i="13"/>
  <c r="X1498" i="13"/>
  <c r="Y1498" i="13" s="1"/>
  <c r="X1494" i="13"/>
  <c r="Y1494" i="13" s="1"/>
  <c r="X1490" i="13"/>
  <c r="Y1490" i="13" s="1"/>
  <c r="X1486" i="13"/>
  <c r="X1482" i="13"/>
  <c r="Y1482" i="13" s="1"/>
  <c r="X1478" i="13"/>
  <c r="Y1478" i="13" s="1"/>
  <c r="X1474" i="13"/>
  <c r="Y1474" i="13" s="1"/>
  <c r="X1470" i="13"/>
  <c r="X1466" i="13"/>
  <c r="Y1466" i="13" s="1"/>
  <c r="X1462" i="13"/>
  <c r="Y1462" i="13" s="1"/>
  <c r="X1458" i="13"/>
  <c r="Y1458" i="13" s="1"/>
  <c r="X1454" i="13"/>
  <c r="X1450" i="13"/>
  <c r="Y1450" i="13" s="1"/>
  <c r="X1446" i="13"/>
  <c r="Y1446" i="13" s="1"/>
  <c r="X1442" i="13"/>
  <c r="Y1442" i="13" s="1"/>
  <c r="X1438" i="13"/>
  <c r="X1434" i="13"/>
  <c r="Y1434" i="13" s="1"/>
  <c r="X1430" i="13"/>
  <c r="Y1430" i="13" s="1"/>
  <c r="X1426" i="13"/>
  <c r="Y1426" i="13" s="1"/>
  <c r="X1422" i="13"/>
  <c r="X1418" i="13"/>
  <c r="Y1418" i="13" s="1"/>
  <c r="X1414" i="13"/>
  <c r="Y1414" i="13" s="1"/>
  <c r="X1410" i="13"/>
  <c r="Y1410" i="13" s="1"/>
  <c r="X1406" i="13"/>
  <c r="X1402" i="13"/>
  <c r="Y1402" i="13" s="1"/>
  <c r="X1398" i="13"/>
  <c r="Y1398" i="13" s="1"/>
  <c r="X1394" i="13"/>
  <c r="Y1394" i="13" s="1"/>
  <c r="X1390" i="13"/>
  <c r="X1386" i="13"/>
  <c r="Y1386" i="13" s="1"/>
  <c r="X1382" i="13"/>
  <c r="Y1382" i="13" s="1"/>
  <c r="X1378" i="13"/>
  <c r="Y1378" i="13" s="1"/>
  <c r="X1374" i="13"/>
  <c r="X1370" i="13"/>
  <c r="Y1370" i="13" s="1"/>
  <c r="X1366" i="13"/>
  <c r="Y1366" i="13" s="1"/>
  <c r="X1362" i="13"/>
  <c r="Y1362" i="13" s="1"/>
  <c r="X1358" i="13"/>
  <c r="X1354" i="13"/>
  <c r="Y1354" i="13" s="1"/>
  <c r="X1350" i="13"/>
  <c r="Y1350" i="13" s="1"/>
  <c r="X1346" i="13"/>
  <c r="Y1346" i="13" s="1"/>
  <c r="X1342" i="13"/>
  <c r="X1338" i="13"/>
  <c r="Y1338" i="13" s="1"/>
  <c r="X1334" i="13"/>
  <c r="Y1334" i="13" s="1"/>
  <c r="X1330" i="13"/>
  <c r="Y1330" i="13" s="1"/>
  <c r="X1326" i="13"/>
  <c r="X1322" i="13"/>
  <c r="Y1322" i="13" s="1"/>
  <c r="X1318" i="13"/>
  <c r="Y1318" i="13" s="1"/>
  <c r="X1314" i="13"/>
  <c r="Y1314" i="13" s="1"/>
  <c r="X1310" i="13"/>
  <c r="X1306" i="13"/>
  <c r="Y1306" i="13" s="1"/>
  <c r="X1302" i="13"/>
  <c r="Y1302" i="13" s="1"/>
  <c r="X1298" i="13"/>
  <c r="Y1298" i="13" s="1"/>
  <c r="X1294" i="13"/>
  <c r="X1290" i="13"/>
  <c r="Y1290" i="13" s="1"/>
  <c r="X1286" i="13"/>
  <c r="Y1286" i="13" s="1"/>
  <c r="X1282" i="13"/>
  <c r="Y1282" i="13" s="1"/>
  <c r="X1278" i="13"/>
  <c r="X1274" i="13"/>
  <c r="Y1274" i="13" s="1"/>
  <c r="X1270" i="13"/>
  <c r="Y1270" i="13" s="1"/>
  <c r="X1266" i="13"/>
  <c r="Y1266" i="13" s="1"/>
  <c r="X1262" i="13"/>
  <c r="X1258" i="13"/>
  <c r="Y1258" i="13" s="1"/>
  <c r="X1254" i="13"/>
  <c r="Y1254" i="13" s="1"/>
  <c r="X1250" i="13"/>
  <c r="Y1250" i="13" s="1"/>
  <c r="X1246" i="13"/>
  <c r="X1242" i="13"/>
  <c r="Y1242" i="13" s="1"/>
  <c r="X1238" i="13"/>
  <c r="Y1238" i="13" s="1"/>
  <c r="X1234" i="13"/>
  <c r="Y1234" i="13" s="1"/>
  <c r="X1230" i="13"/>
  <c r="X1226" i="13"/>
  <c r="Y1226" i="13" s="1"/>
  <c r="X1222" i="13"/>
  <c r="Y1222" i="13" s="1"/>
  <c r="X1218" i="13"/>
  <c r="Y1218" i="13" s="1"/>
  <c r="X1214" i="13"/>
  <c r="X1210" i="13"/>
  <c r="Y1210" i="13" s="1"/>
  <c r="X1206" i="13"/>
  <c r="Y1206" i="13" s="1"/>
  <c r="X1202" i="13"/>
  <c r="Y1202" i="13" s="1"/>
  <c r="X1198" i="13"/>
  <c r="X1194" i="13"/>
  <c r="Y1194" i="13" s="1"/>
  <c r="X1190" i="13"/>
  <c r="Y1190" i="13" s="1"/>
  <c r="X1186" i="13"/>
  <c r="Y1186" i="13" s="1"/>
  <c r="X1182" i="13"/>
  <c r="X1178" i="13"/>
  <c r="Y1178" i="13" s="1"/>
  <c r="X1174" i="13"/>
  <c r="Y1174" i="13" s="1"/>
  <c r="X1170" i="13"/>
  <c r="Y1170" i="13" s="1"/>
  <c r="X1166" i="13"/>
  <c r="X1162" i="13"/>
  <c r="Y1162" i="13" s="1"/>
  <c r="X1158" i="13"/>
  <c r="Y1158" i="13" s="1"/>
  <c r="X1154" i="13"/>
  <c r="Y1154" i="13" s="1"/>
  <c r="X1150" i="13"/>
  <c r="X1146" i="13"/>
  <c r="Y1146" i="13" s="1"/>
  <c r="X1142" i="13"/>
  <c r="Y1142" i="13" s="1"/>
  <c r="X1138" i="13"/>
  <c r="Y1138" i="13" s="1"/>
  <c r="X1134" i="13"/>
  <c r="X1130" i="13"/>
  <c r="Y1130" i="13" s="1"/>
  <c r="X1126" i="13"/>
  <c r="Y1126" i="13" s="1"/>
  <c r="X1122" i="13"/>
  <c r="Y1122" i="13" s="1"/>
  <c r="X1118" i="13"/>
  <c r="X1114" i="13"/>
  <c r="Y1114" i="13" s="1"/>
  <c r="X1110" i="13"/>
  <c r="Y1110" i="13" s="1"/>
  <c r="X1106" i="13"/>
  <c r="Y1106" i="13" s="1"/>
  <c r="X1102" i="13"/>
  <c r="X1098" i="13"/>
  <c r="Y1098" i="13" s="1"/>
  <c r="X1094" i="13"/>
  <c r="Y1094" i="13" s="1"/>
  <c r="X1090" i="13"/>
  <c r="Y1090" i="13" s="1"/>
  <c r="X1086" i="13"/>
  <c r="X1082" i="13"/>
  <c r="Y1082" i="13" s="1"/>
  <c r="X1078" i="13"/>
  <c r="Y1078" i="13" s="1"/>
  <c r="X1074" i="13"/>
  <c r="Y1074" i="13" s="1"/>
  <c r="X1070" i="13"/>
  <c r="X1066" i="13"/>
  <c r="Y1066" i="13" s="1"/>
  <c r="X1062" i="13"/>
  <c r="Y1062" i="13" s="1"/>
  <c r="X1058" i="13"/>
  <c r="Y1058" i="13" s="1"/>
  <c r="X1054" i="13"/>
  <c r="X1050" i="13"/>
  <c r="Y1050" i="13" s="1"/>
  <c r="X1046" i="13"/>
  <c r="Y1046" i="13" s="1"/>
  <c r="X1042" i="13"/>
  <c r="Y1042" i="13" s="1"/>
  <c r="X1038" i="13"/>
  <c r="X1034" i="13"/>
  <c r="Y1034" i="13" s="1"/>
  <c r="X1030" i="13"/>
  <c r="Y1030" i="13" s="1"/>
  <c r="X1026" i="13"/>
  <c r="Y1026" i="13" s="1"/>
  <c r="X1022" i="13"/>
  <c r="X1018" i="13"/>
  <c r="Y1018" i="13" s="1"/>
  <c r="X1014" i="13"/>
  <c r="Y1014" i="13" s="1"/>
  <c r="X1010" i="13"/>
  <c r="Y1010" i="13" s="1"/>
  <c r="X1006" i="13"/>
  <c r="X1002" i="13"/>
  <c r="Y1002" i="13" s="1"/>
  <c r="X998" i="13"/>
  <c r="Y998" i="13" s="1"/>
  <c r="X994" i="13"/>
  <c r="Y994" i="13" s="1"/>
  <c r="X990" i="13"/>
  <c r="X986" i="13"/>
  <c r="Y986" i="13" s="1"/>
  <c r="X982" i="13"/>
  <c r="Y982" i="13" s="1"/>
  <c r="X978" i="13"/>
  <c r="Y978" i="13" s="1"/>
  <c r="X974" i="13"/>
  <c r="X970" i="13"/>
  <c r="Y970" i="13" s="1"/>
  <c r="X966" i="13"/>
  <c r="Y966" i="13" s="1"/>
  <c r="X962" i="13"/>
  <c r="Y962" i="13" s="1"/>
  <c r="X958" i="13"/>
  <c r="X954" i="13"/>
  <c r="Y954" i="13" s="1"/>
  <c r="X950" i="13"/>
  <c r="Y950" i="13" s="1"/>
  <c r="X946" i="13"/>
  <c r="Y946" i="13" s="1"/>
  <c r="X942" i="13"/>
  <c r="X938" i="13"/>
  <c r="Y938" i="13" s="1"/>
  <c r="X934" i="13"/>
  <c r="Y934" i="13" s="1"/>
  <c r="X930" i="13"/>
  <c r="Y930" i="13" s="1"/>
  <c r="X926" i="13"/>
  <c r="X922" i="13"/>
  <c r="Y922" i="13" s="1"/>
  <c r="X918" i="13"/>
  <c r="Y918" i="13" s="1"/>
  <c r="X914" i="13"/>
  <c r="Y914" i="13" s="1"/>
  <c r="X910" i="13"/>
  <c r="X906" i="13"/>
  <c r="Y906" i="13" s="1"/>
  <c r="X902" i="13"/>
  <c r="Y902" i="13" s="1"/>
  <c r="X898" i="13"/>
  <c r="Y898" i="13" s="1"/>
  <c r="X894" i="13"/>
  <c r="X890" i="13"/>
  <c r="Y890" i="13" s="1"/>
  <c r="X886" i="13"/>
  <c r="Y886" i="13" s="1"/>
  <c r="X882" i="13"/>
  <c r="Y882" i="13" s="1"/>
  <c r="X878" i="13"/>
  <c r="X874" i="13"/>
  <c r="Y874" i="13" s="1"/>
  <c r="X870" i="13"/>
  <c r="Y870" i="13" s="1"/>
  <c r="X866" i="13"/>
  <c r="Y866" i="13" s="1"/>
  <c r="X862" i="13"/>
  <c r="X858" i="13"/>
  <c r="Y858" i="13" s="1"/>
  <c r="X854" i="13"/>
  <c r="Y854" i="13" s="1"/>
  <c r="X850" i="13"/>
  <c r="Y850" i="13" s="1"/>
  <c r="X846" i="13"/>
  <c r="X842" i="13"/>
  <c r="Y842" i="13" s="1"/>
  <c r="X838" i="13"/>
  <c r="Y838" i="13" s="1"/>
  <c r="X834" i="13"/>
  <c r="Y834" i="13" s="1"/>
  <c r="X830" i="13"/>
  <c r="X826" i="13"/>
  <c r="Y826" i="13" s="1"/>
  <c r="X822" i="13"/>
  <c r="Y822" i="13" s="1"/>
  <c r="X818" i="13"/>
  <c r="Y818" i="13" s="1"/>
  <c r="X814" i="13"/>
  <c r="X810" i="13"/>
  <c r="Y810" i="13" s="1"/>
  <c r="X806" i="13"/>
  <c r="Y806" i="13" s="1"/>
  <c r="X802" i="13"/>
  <c r="Y802" i="13" s="1"/>
  <c r="X798" i="13"/>
  <c r="X794" i="13"/>
  <c r="Y794" i="13" s="1"/>
  <c r="X790" i="13"/>
  <c r="Y790" i="13" s="1"/>
  <c r="X786" i="13"/>
  <c r="Y786" i="13" s="1"/>
  <c r="X782" i="13"/>
  <c r="X778" i="13"/>
  <c r="Y778" i="13" s="1"/>
  <c r="X774" i="13"/>
  <c r="Y774" i="13" s="1"/>
  <c r="X770" i="13"/>
  <c r="Y770" i="13" s="1"/>
  <c r="X766" i="13"/>
  <c r="X762" i="13"/>
  <c r="Y762" i="13" s="1"/>
  <c r="X758" i="13"/>
  <c r="Y758" i="13" s="1"/>
  <c r="X754" i="13"/>
  <c r="Y754" i="13" s="1"/>
  <c r="X750" i="13"/>
  <c r="X746" i="13"/>
  <c r="Y746" i="13" s="1"/>
  <c r="X742" i="13"/>
  <c r="Y742" i="13" s="1"/>
  <c r="X738" i="13"/>
  <c r="Y738" i="13" s="1"/>
  <c r="X734" i="13"/>
  <c r="X730" i="13"/>
  <c r="Y730" i="13" s="1"/>
  <c r="X726" i="13"/>
  <c r="Y726" i="13" s="1"/>
  <c r="X722" i="13"/>
  <c r="Y722" i="13" s="1"/>
  <c r="X718" i="13"/>
  <c r="X714" i="13"/>
  <c r="Y714" i="13" s="1"/>
  <c r="X710" i="13"/>
  <c r="Y710" i="13" s="1"/>
  <c r="X706" i="13"/>
  <c r="Y706" i="13" s="1"/>
  <c r="X702" i="13"/>
  <c r="X698" i="13"/>
  <c r="Y698" i="13" s="1"/>
  <c r="X694" i="13"/>
  <c r="Y694" i="13" s="1"/>
  <c r="X690" i="13"/>
  <c r="Y690" i="13" s="1"/>
  <c r="X686" i="13"/>
  <c r="X682" i="13"/>
  <c r="Y682" i="13" s="1"/>
  <c r="X678" i="13"/>
  <c r="Y678" i="13" s="1"/>
  <c r="X674" i="13"/>
  <c r="Y674" i="13" s="1"/>
  <c r="X670" i="13"/>
  <c r="X666" i="13"/>
  <c r="Y666" i="13" s="1"/>
  <c r="X662" i="13"/>
  <c r="Y662" i="13" s="1"/>
  <c r="X658" i="13"/>
  <c r="Y658" i="13" s="1"/>
  <c r="X654" i="13"/>
  <c r="X650" i="13"/>
  <c r="Y650" i="13" s="1"/>
  <c r="X646" i="13"/>
  <c r="Y646" i="13" s="1"/>
  <c r="X642" i="13"/>
  <c r="Y642" i="13" s="1"/>
  <c r="X638" i="13"/>
  <c r="X634" i="13"/>
  <c r="Y634" i="13" s="1"/>
  <c r="X630" i="13"/>
  <c r="Y630" i="13" s="1"/>
  <c r="X626" i="13"/>
  <c r="Y626" i="13" s="1"/>
  <c r="X622" i="13"/>
  <c r="X618" i="13"/>
  <c r="Y618" i="13" s="1"/>
  <c r="X614" i="13"/>
  <c r="Y614" i="13" s="1"/>
  <c r="X610" i="13"/>
  <c r="Y610" i="13" s="1"/>
  <c r="X606" i="13"/>
  <c r="X602" i="13"/>
  <c r="Y602" i="13" s="1"/>
  <c r="X598" i="13"/>
  <c r="Y598" i="13" s="1"/>
  <c r="X594" i="13"/>
  <c r="Y594" i="13" s="1"/>
  <c r="Y592" i="13"/>
  <c r="X586" i="13"/>
  <c r="Y586" i="13" s="1"/>
  <c r="Y584" i="13"/>
  <c r="X578" i="13"/>
  <c r="Y578" i="13" s="1"/>
  <c r="Y576" i="13"/>
  <c r="X570" i="13"/>
  <c r="Y570" i="13" s="1"/>
  <c r="Y568" i="13"/>
  <c r="X562" i="13"/>
  <c r="Y562" i="13" s="1"/>
  <c r="Y560" i="13"/>
  <c r="X554" i="13"/>
  <c r="Y554" i="13" s="1"/>
  <c r="Y552" i="13"/>
  <c r="X546" i="13"/>
  <c r="Y546" i="13" s="1"/>
  <c r="Y544" i="13"/>
  <c r="X538" i="13"/>
  <c r="Y538" i="13" s="1"/>
  <c r="Y536" i="13"/>
  <c r="X530" i="13"/>
  <c r="Y530" i="13" s="1"/>
  <c r="Y528" i="13"/>
  <c r="X522" i="13"/>
  <c r="Y522" i="13" s="1"/>
  <c r="Y520" i="13"/>
  <c r="X514" i="13"/>
  <c r="Y514" i="13" s="1"/>
  <c r="Y512" i="13"/>
  <c r="X506" i="13"/>
  <c r="Y506" i="13" s="1"/>
  <c r="Y504" i="13"/>
  <c r="X498" i="13"/>
  <c r="Y498" i="13" s="1"/>
  <c r="Y496" i="13"/>
  <c r="X490" i="13"/>
  <c r="Y490" i="13" s="1"/>
  <c r="Y488" i="13"/>
  <c r="X482" i="13"/>
  <c r="Y482" i="13" s="1"/>
  <c r="Y480" i="13"/>
  <c r="X474" i="13"/>
  <c r="Y474" i="13" s="1"/>
  <c r="Y472" i="13"/>
  <c r="X466" i="13"/>
  <c r="Y466" i="13" s="1"/>
  <c r="Y464" i="13"/>
  <c r="X458" i="13"/>
  <c r="Y458" i="13" s="1"/>
  <c r="Y456" i="13"/>
  <c r="X450" i="13"/>
  <c r="Y450" i="13" s="1"/>
  <c r="Y448" i="13"/>
  <c r="X442" i="13"/>
  <c r="Y442" i="13" s="1"/>
  <c r="Y440" i="13"/>
  <c r="Y438" i="13"/>
  <c r="Y436" i="13"/>
  <c r="Y434" i="13"/>
  <c r="Y432" i="13"/>
  <c r="Y430" i="13"/>
  <c r="Y428" i="13"/>
  <c r="Y426" i="13"/>
  <c r="Y424" i="13"/>
  <c r="Y422" i="13"/>
  <c r="Y420" i="13"/>
  <c r="Y418" i="13"/>
  <c r="Y416" i="13"/>
  <c r="Y414" i="13"/>
  <c r="Y412" i="13"/>
  <c r="Y410" i="13"/>
  <c r="Y408" i="13"/>
  <c r="Y406" i="13"/>
  <c r="Y404" i="13"/>
  <c r="Y402" i="13"/>
  <c r="Y400" i="13"/>
  <c r="Y398" i="13"/>
  <c r="Y396" i="13"/>
  <c r="Y394" i="13"/>
  <c r="Y392" i="13"/>
  <c r="Y390" i="13"/>
  <c r="Y388" i="13"/>
  <c r="Y386" i="13"/>
  <c r="Y384" i="13"/>
  <c r="Y382" i="13"/>
  <c r="Y380" i="13"/>
  <c r="Y378" i="13"/>
  <c r="Y376" i="13"/>
  <c r="Y374" i="13"/>
  <c r="Y372" i="13"/>
  <c r="Y370" i="13"/>
  <c r="Y368" i="13"/>
  <c r="Y366" i="13"/>
  <c r="Y364" i="13"/>
  <c r="Y362" i="13"/>
  <c r="Y360" i="13"/>
  <c r="Y358" i="13"/>
  <c r="Y356" i="13"/>
  <c r="Y354" i="13"/>
  <c r="Y352" i="13"/>
  <c r="Y350" i="13"/>
  <c r="Y348" i="13"/>
  <c r="Y346" i="13"/>
  <c r="Y344" i="13"/>
  <c r="Y342" i="13"/>
  <c r="Y340" i="13"/>
  <c r="Y338" i="13"/>
  <c r="Y336" i="13"/>
  <c r="Y334" i="13"/>
  <c r="Y332" i="13"/>
  <c r="Y330" i="13"/>
  <c r="Y328" i="13"/>
  <c r="Y326" i="13"/>
  <c r="Y324" i="13"/>
  <c r="Y322" i="13"/>
  <c r="Y320" i="13"/>
  <c r="Y318" i="13"/>
  <c r="Y316" i="13"/>
  <c r="Y314" i="13"/>
  <c r="Y312" i="13"/>
  <c r="Y310" i="13"/>
  <c r="Y308" i="13"/>
  <c r="Y306" i="13"/>
  <c r="Y304" i="13"/>
  <c r="Y302" i="13"/>
  <c r="Y300" i="13"/>
  <c r="Y298" i="13"/>
  <c r="Y296" i="13"/>
  <c r="Y294" i="13"/>
  <c r="Y292" i="13"/>
  <c r="Y290" i="13"/>
  <c r="Y288" i="13"/>
  <c r="Y286" i="13"/>
  <c r="Y284" i="13"/>
  <c r="Y282" i="13"/>
  <c r="Y280" i="13"/>
  <c r="Y278" i="13"/>
  <c r="Y276" i="13"/>
  <c r="Y274" i="13"/>
  <c r="Y272" i="13"/>
  <c r="Y270" i="13"/>
  <c r="Y268" i="13"/>
  <c r="Y266" i="13"/>
  <c r="Y264" i="13"/>
  <c r="Y262" i="13"/>
  <c r="Y260" i="13"/>
  <c r="Y258" i="13"/>
  <c r="Y256" i="13"/>
  <c r="Y254" i="13"/>
  <c r="Y252" i="13"/>
  <c r="Y250" i="13"/>
  <c r="Y248" i="13"/>
  <c r="Y246" i="13"/>
  <c r="Y244" i="13"/>
  <c r="Y242" i="13"/>
  <c r="Y240" i="13"/>
  <c r="Y238" i="13"/>
  <c r="Y236" i="13"/>
  <c r="Y234" i="13"/>
  <c r="Y232" i="13"/>
  <c r="Y230" i="13"/>
  <c r="Y228" i="13"/>
  <c r="Y226" i="13"/>
  <c r="Y224" i="13"/>
  <c r="Y222" i="13"/>
  <c r="Y220" i="13"/>
  <c r="Y218" i="13"/>
  <c r="Y216" i="13"/>
  <c r="Y214" i="13"/>
  <c r="Y212" i="13"/>
  <c r="Y210" i="13"/>
  <c r="Y208" i="13"/>
  <c r="Y206" i="13"/>
  <c r="Y204" i="13"/>
  <c r="Y202" i="13"/>
  <c r="Y200" i="13"/>
  <c r="Y198" i="13"/>
  <c r="Y196" i="13"/>
  <c r="Y194" i="13"/>
  <c r="Y192" i="13"/>
  <c r="Y190" i="13"/>
  <c r="Y188" i="13"/>
  <c r="Y186" i="13"/>
  <c r="Y184" i="13"/>
  <c r="Y182" i="13"/>
  <c r="Y180" i="13"/>
  <c r="Y178" i="13"/>
  <c r="Y176" i="13"/>
  <c r="Y174" i="13"/>
  <c r="Y172" i="13"/>
  <c r="Y170" i="13"/>
  <c r="Y168" i="13"/>
  <c r="Y166" i="13"/>
  <c r="Y164" i="13"/>
  <c r="Y162" i="13"/>
  <c r="Y160" i="13"/>
  <c r="Y158" i="13"/>
  <c r="Y156" i="13"/>
  <c r="Y154" i="13"/>
  <c r="Y152" i="13"/>
  <c r="Y150" i="13"/>
  <c r="Y148" i="13"/>
  <c r="Y146" i="13"/>
  <c r="Y144" i="13"/>
  <c r="Y142" i="13"/>
  <c r="Y140" i="13"/>
  <c r="Y138" i="13"/>
  <c r="Y136" i="13"/>
  <c r="Y134" i="13"/>
  <c r="Y132" i="13"/>
  <c r="Y130" i="13"/>
  <c r="Y128" i="13"/>
  <c r="Y126" i="13"/>
  <c r="Y124" i="13"/>
  <c r="Y122" i="13"/>
  <c r="Y120" i="13"/>
  <c r="Y118" i="13"/>
  <c r="Y116" i="13"/>
  <c r="Y114" i="13"/>
  <c r="Y112" i="13"/>
  <c r="Y110" i="13"/>
  <c r="Y108" i="13"/>
  <c r="Y106" i="13"/>
  <c r="Y104" i="13"/>
  <c r="Y102" i="13"/>
  <c r="Y100" i="13"/>
  <c r="Y98" i="13"/>
  <c r="Y96" i="13"/>
  <c r="Y94" i="13"/>
  <c r="Y92" i="13"/>
  <c r="Y90" i="13"/>
  <c r="Y88" i="13"/>
  <c r="Y86" i="13"/>
  <c r="Y84" i="13"/>
  <c r="Y82" i="13"/>
  <c r="Y80" i="13"/>
  <c r="Y78" i="13"/>
  <c r="Y76" i="13"/>
  <c r="Y74" i="13"/>
  <c r="Y72" i="13"/>
  <c r="Y70" i="13"/>
  <c r="Y68" i="13"/>
  <c r="Y66" i="13"/>
  <c r="Y64" i="13"/>
  <c r="Y62" i="13"/>
  <c r="Y60" i="13"/>
  <c r="Y58" i="13"/>
  <c r="Y56" i="13"/>
  <c r="Y54" i="13"/>
  <c r="Y52" i="13"/>
  <c r="Y50" i="13"/>
  <c r="Y48" i="13"/>
  <c r="Y46" i="13"/>
  <c r="Y44" i="13"/>
  <c r="Y42" i="13"/>
  <c r="Y40" i="13"/>
  <c r="Y38" i="13"/>
  <c r="Y36" i="13"/>
  <c r="Y34" i="13"/>
  <c r="Y32" i="13"/>
  <c r="Y30" i="13"/>
  <c r="Y28" i="13"/>
  <c r="Y26" i="13"/>
  <c r="Y24" i="13"/>
  <c r="Y22" i="13"/>
  <c r="Y20" i="13"/>
  <c r="Y18" i="13"/>
  <c r="Y16" i="13"/>
  <c r="Y14" i="13"/>
  <c r="Y12" i="13"/>
  <c r="Y10" i="13"/>
  <c r="Y8" i="13"/>
  <c r="Y6" i="13"/>
  <c r="Y4" i="13"/>
  <c r="O53" i="13"/>
  <c r="O21" i="13"/>
  <c r="O533" i="13"/>
  <c r="O149" i="13"/>
  <c r="O624" i="13"/>
  <c r="O405" i="13"/>
  <c r="O752" i="13"/>
  <c r="O688" i="13"/>
  <c r="O944" i="13"/>
  <c r="O277" i="13"/>
  <c r="Q4" i="13"/>
  <c r="Q6" i="13"/>
  <c r="Q8" i="13"/>
  <c r="Q10" i="13"/>
  <c r="Q12" i="13"/>
  <c r="Q14" i="13"/>
  <c r="Q16" i="13"/>
  <c r="Q18" i="13"/>
  <c r="Q20" i="13"/>
  <c r="Q22" i="13"/>
  <c r="Q24" i="13"/>
  <c r="Q26" i="13"/>
  <c r="Q28" i="13"/>
  <c r="Q30" i="13"/>
  <c r="Q32" i="13"/>
  <c r="Q34" i="13"/>
  <c r="Q36" i="13"/>
  <c r="Q38" i="13"/>
  <c r="Q40" i="13"/>
  <c r="Q42" i="13"/>
  <c r="Q44" i="13"/>
  <c r="Q46" i="13"/>
  <c r="Q48" i="13"/>
  <c r="Q50" i="13"/>
  <c r="Q52" i="13"/>
  <c r="Q54" i="13"/>
  <c r="Q56" i="13"/>
  <c r="Q58" i="13"/>
  <c r="Q60" i="13"/>
  <c r="Q62" i="13"/>
  <c r="Q64" i="13"/>
  <c r="Q66" i="13"/>
  <c r="Q68" i="13"/>
  <c r="Q70" i="13"/>
  <c r="Q72" i="13"/>
  <c r="Q74" i="13"/>
  <c r="Q76" i="13"/>
  <c r="Q78" i="13"/>
  <c r="Q80" i="13"/>
  <c r="Q82" i="13"/>
  <c r="Q84" i="13"/>
  <c r="Q86" i="13"/>
  <c r="Q88" i="13"/>
  <c r="Q90" i="13"/>
  <c r="Q92" i="13"/>
  <c r="Q94" i="13"/>
  <c r="Q96" i="13"/>
  <c r="Q98" i="13"/>
  <c r="Q100" i="13"/>
  <c r="Q102" i="13"/>
  <c r="Q104" i="13"/>
  <c r="Q106" i="13"/>
  <c r="Q108" i="13"/>
  <c r="Q110" i="13"/>
  <c r="Q112" i="13"/>
  <c r="Q114" i="13"/>
  <c r="Q116" i="13"/>
  <c r="Q118" i="13"/>
  <c r="Q120" i="13"/>
  <c r="Q122" i="13"/>
  <c r="Q124" i="13"/>
  <c r="Q126" i="13"/>
  <c r="Q128" i="13"/>
  <c r="Q130" i="13"/>
  <c r="Q132" i="13"/>
  <c r="Q134" i="13"/>
  <c r="Q136" i="13"/>
  <c r="Q138" i="13"/>
  <c r="Q140" i="13"/>
  <c r="Q142" i="13"/>
  <c r="Q144" i="13"/>
  <c r="Q146" i="13"/>
  <c r="Q148" i="13"/>
  <c r="Q150" i="13"/>
  <c r="Q152" i="13"/>
  <c r="Q154" i="13"/>
  <c r="Q156" i="13"/>
  <c r="Q158" i="13"/>
  <c r="Q160" i="13"/>
  <c r="Q162" i="13"/>
  <c r="Q164" i="13"/>
  <c r="Q166" i="13"/>
  <c r="Q168" i="13"/>
  <c r="Q170" i="13"/>
  <c r="Q172" i="13"/>
  <c r="Q174" i="13"/>
  <c r="Q176" i="13"/>
  <c r="Q178" i="13"/>
  <c r="Q180" i="13"/>
  <c r="Q182" i="13"/>
  <c r="Q184" i="13"/>
  <c r="Q186" i="13"/>
  <c r="Q188" i="13"/>
  <c r="Q190" i="13"/>
  <c r="Q192" i="13"/>
  <c r="Q194" i="13"/>
  <c r="Q196" i="13"/>
  <c r="Q198" i="13"/>
  <c r="Q200" i="13"/>
  <c r="Q202" i="13"/>
  <c r="Q204" i="13"/>
  <c r="Q206" i="13"/>
  <c r="Q208" i="13"/>
  <c r="Q210" i="13"/>
  <c r="Q212" i="13"/>
  <c r="Q214" i="13"/>
  <c r="Q216" i="13"/>
  <c r="Q218" i="13"/>
  <c r="Q220" i="13"/>
  <c r="Q222" i="13"/>
  <c r="Q224" i="13"/>
  <c r="Q226" i="13"/>
  <c r="Q228" i="13"/>
  <c r="Q230" i="13"/>
  <c r="Q232" i="13"/>
  <c r="Q234" i="13"/>
  <c r="Q236" i="13"/>
  <c r="Q238" i="13"/>
  <c r="Q240" i="13"/>
  <c r="Q242" i="13"/>
  <c r="Q244" i="13"/>
  <c r="Q246" i="13"/>
  <c r="Q248" i="13"/>
  <c r="Q250" i="13"/>
  <c r="Q252" i="13"/>
  <c r="Q254" i="13"/>
  <c r="Q256" i="13"/>
  <c r="Q258" i="13"/>
  <c r="Q260" i="13"/>
  <c r="Q262" i="13"/>
  <c r="Q264" i="13"/>
  <c r="Q266" i="13"/>
  <c r="Q268" i="13"/>
  <c r="Q270" i="13"/>
  <c r="Q272" i="13"/>
  <c r="Q274" i="13"/>
  <c r="Q276" i="13"/>
  <c r="Q278" i="13"/>
  <c r="Q280" i="13"/>
  <c r="Q9" i="13"/>
  <c r="Q17" i="13"/>
  <c r="Q25" i="13"/>
  <c r="Q33" i="13"/>
  <c r="Q41" i="13"/>
  <c r="Q49" i="13"/>
  <c r="Q57" i="13"/>
  <c r="Q73" i="13"/>
  <c r="Q81" i="13"/>
  <c r="Q89" i="13"/>
  <c r="Q97" i="13"/>
  <c r="Q105" i="13"/>
  <c r="Q113" i="13"/>
  <c r="Q121" i="13"/>
  <c r="Q129" i="13"/>
  <c r="Q137" i="13"/>
  <c r="Q145" i="13"/>
  <c r="Q153" i="13"/>
  <c r="Q161" i="13"/>
  <c r="Q169" i="13"/>
  <c r="Q177" i="13"/>
  <c r="Q185" i="13"/>
  <c r="Q193" i="13"/>
  <c r="Q201" i="13"/>
  <c r="Q209" i="13"/>
  <c r="Q217" i="13"/>
  <c r="Q225" i="13"/>
  <c r="Q233" i="13"/>
  <c r="Q241" i="13"/>
  <c r="Q249" i="13"/>
  <c r="Q257" i="13"/>
  <c r="Q265" i="13"/>
  <c r="Q273" i="13"/>
  <c r="Q7" i="13"/>
  <c r="Q15" i="13"/>
  <c r="Q23" i="13"/>
  <c r="Q31" i="13"/>
  <c r="Q39" i="13"/>
  <c r="Q47" i="13"/>
  <c r="Q55" i="13"/>
  <c r="Q63" i="13"/>
  <c r="Q65" i="13"/>
  <c r="Q67" i="13"/>
  <c r="Q75" i="13"/>
  <c r="Q83" i="13"/>
  <c r="Q91" i="13"/>
  <c r="Q99" i="13"/>
  <c r="Q107" i="13"/>
  <c r="Q115" i="13"/>
  <c r="Q123" i="13"/>
  <c r="Q131" i="13"/>
  <c r="Q139" i="13"/>
  <c r="Q147" i="13"/>
  <c r="Q155" i="13"/>
  <c r="Q163" i="13"/>
  <c r="Q171" i="13"/>
  <c r="Q179" i="13"/>
  <c r="Q187" i="13"/>
  <c r="Q195" i="13"/>
  <c r="Q203" i="13"/>
  <c r="Q211" i="13"/>
  <c r="Q219" i="13"/>
  <c r="Q227" i="13"/>
  <c r="Q235" i="13"/>
  <c r="Q243" i="13"/>
  <c r="Q251" i="13"/>
  <c r="Q259" i="13"/>
  <c r="Q267" i="13"/>
  <c r="Q275" i="13"/>
  <c r="Q281" i="13"/>
  <c r="Q283" i="13"/>
  <c r="Q285" i="13"/>
  <c r="Q287" i="13"/>
  <c r="Q289" i="13"/>
  <c r="Q291" i="13"/>
  <c r="Q293" i="13"/>
  <c r="Q295" i="13"/>
  <c r="Q297" i="13"/>
  <c r="Q299" i="13"/>
  <c r="Q301" i="13"/>
  <c r="Q303" i="13"/>
  <c r="Q305" i="13"/>
  <c r="Q307" i="13"/>
  <c r="Q309" i="13"/>
  <c r="Q311" i="13"/>
  <c r="Q313" i="13"/>
  <c r="Q315" i="13"/>
  <c r="Q317" i="13"/>
  <c r="Q319" i="13"/>
  <c r="Q321" i="13"/>
  <c r="Q323" i="13"/>
  <c r="Q325" i="13"/>
  <c r="Q327" i="13"/>
  <c r="Q329" i="13"/>
  <c r="Q331" i="13"/>
  <c r="Q333" i="13"/>
  <c r="Q335" i="13"/>
  <c r="Q337" i="13"/>
  <c r="Q339" i="13"/>
  <c r="Q341" i="13"/>
  <c r="Q343" i="13"/>
  <c r="Q345" i="13"/>
  <c r="Q347" i="13"/>
  <c r="Q349" i="13"/>
  <c r="Q351" i="13"/>
  <c r="Q353" i="13"/>
  <c r="Q355" i="13"/>
  <c r="Q357" i="13"/>
  <c r="Q359" i="13"/>
  <c r="Q361" i="13"/>
  <c r="Q363" i="13"/>
  <c r="Q365" i="13"/>
  <c r="Q367" i="13"/>
  <c r="Q369" i="13"/>
  <c r="Q371" i="13"/>
  <c r="Q373" i="13"/>
  <c r="Q375" i="13"/>
  <c r="Q377" i="13"/>
  <c r="Q379" i="13"/>
  <c r="Q381" i="13"/>
  <c r="Q383" i="13"/>
  <c r="Q385" i="13"/>
  <c r="Q387" i="13"/>
  <c r="Q389" i="13"/>
  <c r="Q391" i="13"/>
  <c r="Q393" i="13"/>
  <c r="Q395" i="13"/>
  <c r="Q397" i="13"/>
  <c r="Q399" i="13"/>
  <c r="Q401" i="13"/>
  <c r="Q403" i="13"/>
  <c r="Q405" i="13"/>
  <c r="Q407" i="13"/>
  <c r="Q409" i="13"/>
  <c r="Q411" i="13"/>
  <c r="Q413" i="13"/>
  <c r="Q415" i="13"/>
  <c r="Q417" i="13"/>
  <c r="Q419" i="13"/>
  <c r="Q421" i="13"/>
  <c r="Q423" i="13"/>
  <c r="Q425" i="13"/>
  <c r="Q427" i="13"/>
  <c r="Q429" i="13"/>
  <c r="Q431" i="13"/>
  <c r="Q433" i="13"/>
  <c r="Q435" i="13"/>
  <c r="Q437" i="13"/>
  <c r="Q439" i="13"/>
  <c r="Q441" i="13"/>
  <c r="Q443" i="13"/>
  <c r="Q445" i="13"/>
  <c r="Q447" i="13"/>
  <c r="Q449" i="13"/>
  <c r="Q451" i="13"/>
  <c r="Q453" i="13"/>
  <c r="Q455" i="13"/>
  <c r="Q457" i="13"/>
  <c r="Q459" i="13"/>
  <c r="Q461" i="13"/>
  <c r="Q463" i="13"/>
  <c r="Q465" i="13"/>
  <c r="Q467" i="13"/>
  <c r="Q469" i="13"/>
  <c r="Q471" i="13"/>
  <c r="Q473" i="13"/>
  <c r="Q475" i="13"/>
  <c r="Q477" i="13"/>
  <c r="Q479" i="13"/>
  <c r="Q481" i="13"/>
  <c r="Q483" i="13"/>
  <c r="Q485" i="13"/>
  <c r="Q487" i="13"/>
  <c r="Q489" i="13"/>
  <c r="Q491" i="13"/>
  <c r="Q493" i="13"/>
  <c r="Q495" i="13"/>
  <c r="Q497" i="13"/>
  <c r="Q499" i="13"/>
  <c r="Q501" i="13"/>
  <c r="Q503" i="13"/>
  <c r="Q505" i="13"/>
  <c r="Q507" i="13"/>
  <c r="Q509" i="13"/>
  <c r="Q511" i="13"/>
  <c r="Q513" i="13"/>
  <c r="Q515" i="13"/>
  <c r="Q517" i="13"/>
  <c r="Q519" i="13"/>
  <c r="Q521" i="13"/>
  <c r="Q523" i="13"/>
  <c r="Q525" i="13"/>
  <c r="Q527" i="13"/>
  <c r="Q529" i="13"/>
  <c r="Q531" i="13"/>
  <c r="Q533" i="13"/>
  <c r="Q535" i="13"/>
  <c r="Q537" i="13"/>
  <c r="Q539" i="13"/>
  <c r="Q541" i="13"/>
  <c r="Q543" i="13"/>
  <c r="Q545" i="13"/>
  <c r="Q547" i="13"/>
  <c r="Q549" i="13"/>
  <c r="Q551" i="13"/>
  <c r="Q553" i="13"/>
  <c r="Q555" i="13"/>
  <c r="Q557" i="13"/>
  <c r="Q559" i="13"/>
  <c r="Q561" i="13"/>
  <c r="Q563" i="13"/>
  <c r="Q565" i="13"/>
  <c r="Q567" i="13"/>
  <c r="Q569" i="13"/>
  <c r="Q571" i="13"/>
  <c r="Q573" i="13"/>
  <c r="Q575" i="13"/>
  <c r="Q577" i="13"/>
  <c r="Q579" i="13"/>
  <c r="Q581" i="13"/>
  <c r="Q583" i="13"/>
  <c r="Q585" i="13"/>
  <c r="Q587" i="13"/>
  <c r="Q589" i="13"/>
  <c r="Q591" i="13"/>
  <c r="Q593" i="13"/>
  <c r="Q595" i="13"/>
  <c r="Q597" i="13"/>
  <c r="Q599" i="13"/>
  <c r="Q601" i="13"/>
  <c r="Q603" i="13"/>
  <c r="Q605" i="13"/>
  <c r="Q607" i="13"/>
  <c r="Q609" i="13"/>
  <c r="Q611" i="13"/>
  <c r="Q613" i="13"/>
  <c r="Q615" i="13"/>
  <c r="Q617" i="13"/>
  <c r="Q619" i="13"/>
  <c r="Q621" i="13"/>
  <c r="Q623" i="13"/>
  <c r="Q625" i="13"/>
  <c r="Q627" i="13"/>
  <c r="Q629" i="13"/>
  <c r="Q631" i="13"/>
  <c r="Q633" i="13"/>
  <c r="Q635" i="13"/>
  <c r="Q637" i="13"/>
  <c r="Q639" i="13"/>
  <c r="Q641" i="13"/>
  <c r="Q643" i="13"/>
  <c r="Q645" i="13"/>
  <c r="Q647" i="13"/>
  <c r="Q649" i="13"/>
  <c r="Q651" i="13"/>
  <c r="Q653" i="13"/>
  <c r="Q655" i="13"/>
  <c r="Q657" i="13"/>
  <c r="Q659" i="13"/>
  <c r="Q661" i="13"/>
  <c r="Q663" i="13"/>
  <c r="Q665" i="13"/>
  <c r="Q667" i="13"/>
  <c r="Q669" i="13"/>
  <c r="Q671" i="13"/>
  <c r="Q673" i="13"/>
  <c r="Q675" i="13"/>
  <c r="Q677" i="13"/>
  <c r="Q679" i="13"/>
  <c r="Q681" i="13"/>
  <c r="Q683" i="13"/>
  <c r="Q685" i="13"/>
  <c r="Q687" i="13"/>
  <c r="Q689" i="13"/>
  <c r="Q691" i="13"/>
  <c r="Q693" i="13"/>
  <c r="Q695" i="13"/>
  <c r="Q697" i="13"/>
  <c r="Q699" i="13"/>
  <c r="Q701" i="13"/>
  <c r="Q703" i="13"/>
  <c r="Q705" i="13"/>
  <c r="Q707" i="13"/>
  <c r="Q709" i="13"/>
  <c r="Q711" i="13"/>
  <c r="Q713" i="13"/>
  <c r="Q715" i="13"/>
  <c r="Q717" i="13"/>
  <c r="Q719" i="13"/>
  <c r="Q721" i="13"/>
  <c r="Q723" i="13"/>
  <c r="Q725" i="13"/>
  <c r="Q727" i="13"/>
  <c r="Q729" i="13"/>
  <c r="Q731" i="13"/>
  <c r="Q733" i="13"/>
  <c r="Q735" i="13"/>
  <c r="Q737" i="13"/>
  <c r="Q739" i="13"/>
  <c r="Q741" i="13"/>
  <c r="Q743" i="13"/>
  <c r="Q745" i="13"/>
  <c r="Q747" i="13"/>
  <c r="Q749" i="13"/>
  <c r="Q751" i="13"/>
  <c r="Q753" i="13"/>
  <c r="Q755" i="13"/>
  <c r="Q757" i="13"/>
  <c r="Q759" i="13"/>
  <c r="Q761" i="13"/>
  <c r="Q763" i="13"/>
  <c r="Q765" i="13"/>
  <c r="Q767" i="13"/>
  <c r="Q769" i="13"/>
  <c r="Q771" i="13"/>
  <c r="Q773" i="13"/>
  <c r="Q775" i="13"/>
  <c r="Q777" i="13"/>
  <c r="Q779" i="13"/>
  <c r="Q781" i="13"/>
  <c r="Q783" i="13"/>
  <c r="Q785" i="13"/>
  <c r="Q787" i="13"/>
  <c r="Q789" i="13"/>
  <c r="Q791" i="13"/>
  <c r="Q793" i="13"/>
  <c r="Q795" i="13"/>
  <c r="Q797" i="13"/>
  <c r="Q799" i="13"/>
  <c r="Q801" i="13"/>
  <c r="Q803" i="13"/>
  <c r="Q805" i="13"/>
  <c r="Q807" i="13"/>
  <c r="Q809" i="13"/>
  <c r="Q811" i="13"/>
  <c r="Q813" i="13"/>
  <c r="Q815" i="13"/>
  <c r="Q817" i="13"/>
  <c r="Q819" i="13"/>
  <c r="Q821" i="13"/>
  <c r="Q823" i="13"/>
  <c r="Q825" i="13"/>
  <c r="Q827" i="13"/>
  <c r="Q829" i="13"/>
  <c r="Q831" i="13"/>
  <c r="Q833" i="13"/>
  <c r="Q835" i="13"/>
  <c r="Q837" i="13"/>
  <c r="Q839" i="13"/>
  <c r="Q841" i="13"/>
  <c r="Q843" i="13"/>
  <c r="Q845" i="13"/>
  <c r="Q847" i="13"/>
  <c r="Q849" i="13"/>
  <c r="Q851" i="13"/>
  <c r="Q853" i="13"/>
  <c r="Q855" i="13"/>
  <c r="Q857" i="13"/>
  <c r="Q859" i="13"/>
  <c r="Q861" i="13"/>
  <c r="Q863" i="13"/>
  <c r="Q865" i="13"/>
  <c r="Q867" i="13"/>
  <c r="Q869" i="13"/>
  <c r="Q871" i="13"/>
  <c r="Q873" i="13"/>
  <c r="Q875" i="13"/>
  <c r="Q877" i="13"/>
  <c r="Q879" i="13"/>
  <c r="Q881" i="13"/>
  <c r="Q883" i="13"/>
  <c r="Q885" i="13"/>
  <c r="Q887" i="13"/>
  <c r="Q889" i="13"/>
  <c r="Q891" i="13"/>
  <c r="Q893" i="13"/>
  <c r="Q895" i="13"/>
  <c r="Q897" i="13"/>
  <c r="Q899" i="13"/>
  <c r="Q901" i="13"/>
  <c r="Q903" i="13"/>
  <c r="Q905" i="13"/>
  <c r="Q907" i="13"/>
  <c r="Q909" i="13"/>
  <c r="Q911" i="13"/>
  <c r="Q913" i="13"/>
  <c r="Q915" i="13"/>
  <c r="Q917" i="13"/>
  <c r="Q919" i="13"/>
  <c r="Q921" i="13"/>
  <c r="Q923" i="13"/>
  <c r="Q925" i="13"/>
  <c r="Q927" i="13"/>
  <c r="Q929" i="13"/>
  <c r="Q931" i="13"/>
  <c r="Q933" i="13"/>
  <c r="Q935" i="13"/>
  <c r="Q937" i="13"/>
  <c r="Q939" i="13"/>
  <c r="Q941" i="13"/>
  <c r="Q943" i="13"/>
  <c r="Q945" i="13"/>
  <c r="Q947" i="13"/>
  <c r="Q949" i="13"/>
  <c r="Q951" i="13"/>
  <c r="Q953" i="13"/>
  <c r="Q955" i="13"/>
  <c r="Q957" i="13"/>
  <c r="Q959" i="13"/>
  <c r="Q961" i="13"/>
  <c r="Q963" i="13"/>
  <c r="Q965" i="13"/>
  <c r="Q967" i="13"/>
  <c r="Q969" i="13"/>
  <c r="Q971" i="13"/>
  <c r="Q973" i="13"/>
  <c r="Q975" i="13"/>
  <c r="Q977" i="13"/>
  <c r="Q979" i="13"/>
  <c r="Q981" i="13"/>
  <c r="Q983" i="13"/>
  <c r="Q985" i="13"/>
  <c r="Q987" i="13"/>
  <c r="Q989" i="13"/>
  <c r="Q991" i="13"/>
  <c r="Q993" i="13"/>
  <c r="Q995" i="13"/>
  <c r="Q997" i="13"/>
  <c r="Q999" i="13"/>
  <c r="Q1001" i="13"/>
  <c r="Q1003" i="13"/>
  <c r="Q1005" i="13"/>
  <c r="Q1007" i="13"/>
  <c r="Q1009" i="13"/>
  <c r="Q1011" i="13"/>
  <c r="Q1013" i="13"/>
  <c r="Q1015" i="13"/>
  <c r="Q1017" i="13"/>
  <c r="Q1019" i="13"/>
  <c r="Q1021" i="13"/>
  <c r="Q1023" i="13"/>
  <c r="Q1025" i="13"/>
  <c r="Q1027" i="13"/>
  <c r="Q1029" i="13"/>
  <c r="Q1031" i="13"/>
  <c r="Q1033" i="13"/>
  <c r="Q1035" i="13"/>
  <c r="Q1037" i="13"/>
  <c r="Q1039" i="13"/>
  <c r="Q1041" i="13"/>
  <c r="Q1043" i="13"/>
  <c r="Q1045" i="13"/>
  <c r="Q1047" i="13"/>
  <c r="Q1049" i="13"/>
  <c r="Q1051" i="13"/>
  <c r="Q1053" i="13"/>
  <c r="Q1055" i="13"/>
  <c r="Q1057" i="13"/>
  <c r="Q1059" i="13"/>
  <c r="Q1061" i="13"/>
  <c r="Q1063" i="13"/>
  <c r="Q1065" i="13"/>
  <c r="Q1067" i="13"/>
  <c r="Q1069" i="13"/>
  <c r="Q1071" i="13"/>
  <c r="Q1073" i="13"/>
  <c r="Q1075" i="13"/>
  <c r="Q1077" i="13"/>
  <c r="Q1079" i="13"/>
  <c r="Q1081" i="13"/>
  <c r="Q1083" i="13"/>
  <c r="Q1085" i="13"/>
  <c r="Q1087" i="13"/>
  <c r="Q1089" i="13"/>
  <c r="Q1091" i="13"/>
  <c r="Q1093" i="13"/>
  <c r="Q1095" i="13"/>
  <c r="Q1097" i="13"/>
  <c r="Q1099" i="13"/>
  <c r="Q1101" i="13"/>
  <c r="Q1103" i="13"/>
  <c r="Q1105" i="13"/>
  <c r="Q1107" i="13"/>
  <c r="Q1109" i="13"/>
  <c r="Q1111" i="13"/>
  <c r="Q1113" i="13"/>
  <c r="Q1115" i="13"/>
  <c r="Q1117" i="13"/>
  <c r="Q1119" i="13"/>
  <c r="Q1121" i="13"/>
  <c r="Q1123" i="13"/>
  <c r="Q1125" i="13"/>
  <c r="Q1127" i="13"/>
  <c r="Q1129" i="13"/>
  <c r="Q1131" i="13"/>
  <c r="Q1133" i="13"/>
  <c r="Q1135" i="13"/>
  <c r="Q1137" i="13"/>
  <c r="Q1139" i="13"/>
  <c r="Q1141" i="13"/>
  <c r="Q1143" i="13"/>
  <c r="Q1145" i="13"/>
  <c r="Q1147" i="13"/>
  <c r="Q1149" i="13"/>
  <c r="Q1151" i="13"/>
  <c r="Q1153" i="13"/>
  <c r="Q1155" i="13"/>
  <c r="Q1157" i="13"/>
  <c r="Q1159" i="13"/>
  <c r="Q1161" i="13"/>
  <c r="Q1163" i="13"/>
  <c r="Q1165" i="13"/>
  <c r="Q1167" i="13"/>
  <c r="Q1169" i="13"/>
  <c r="Q1171" i="13"/>
  <c r="Q1173" i="13"/>
  <c r="Q1175" i="13"/>
  <c r="Q1177" i="13"/>
  <c r="Q1179" i="13"/>
  <c r="Q1181" i="13"/>
  <c r="Q1183" i="13"/>
  <c r="Q1185" i="13"/>
  <c r="Q1187" i="13"/>
  <c r="Q1189" i="13"/>
  <c r="Q1191" i="13"/>
  <c r="Q1193" i="13"/>
  <c r="Q1195" i="13"/>
  <c r="Q1197" i="13"/>
  <c r="Q1199" i="13"/>
  <c r="Q1201" i="13"/>
  <c r="Q1203" i="13"/>
  <c r="Q1205" i="13"/>
  <c r="Q1207" i="13"/>
  <c r="Q1209" i="13"/>
  <c r="Q1211" i="13"/>
  <c r="Q1213" i="13"/>
  <c r="Q1215" i="13"/>
  <c r="Q1217" i="13"/>
  <c r="Q1219" i="13"/>
  <c r="Q1221" i="13"/>
  <c r="Q1223" i="13"/>
  <c r="Q1225" i="13"/>
  <c r="Q1227" i="13"/>
  <c r="Q1229" i="13"/>
  <c r="Q1231" i="13"/>
  <c r="Q1233" i="13"/>
  <c r="Q1235" i="13"/>
  <c r="Q1237" i="13"/>
  <c r="Q1239" i="13"/>
  <c r="Q1241" i="13"/>
  <c r="Q1243" i="13"/>
  <c r="Q1245" i="13"/>
  <c r="Q1247" i="13"/>
  <c r="Q1249" i="13"/>
  <c r="Q1251" i="13"/>
  <c r="Q1253" i="13"/>
  <c r="Q1255" i="13"/>
  <c r="Q1257" i="13"/>
  <c r="Q1259" i="13"/>
  <c r="Q1261" i="13"/>
  <c r="Q1263" i="13"/>
  <c r="Q1265" i="13"/>
  <c r="Q1267" i="13"/>
  <c r="Q1269" i="13"/>
  <c r="Q1271" i="13"/>
  <c r="Q1273" i="13"/>
  <c r="Q1275" i="13"/>
  <c r="Q1277" i="13"/>
  <c r="Q1279" i="13"/>
  <c r="Q1281" i="13"/>
  <c r="Q1283" i="13"/>
  <c r="Q1285" i="13"/>
  <c r="Q1287" i="13"/>
  <c r="Q1289" i="13"/>
  <c r="Q1291" i="13"/>
  <c r="Q1293" i="13"/>
  <c r="Q1295" i="13"/>
  <c r="Q1297" i="13"/>
  <c r="Q1299" i="13"/>
  <c r="Q1301" i="13"/>
  <c r="Q1303" i="13"/>
  <c r="Q1305" i="13"/>
  <c r="Q1307" i="13"/>
  <c r="Q1309" i="13"/>
  <c r="Q1311" i="13"/>
  <c r="Q1313" i="13"/>
  <c r="Q1315" i="13"/>
  <c r="Q1317" i="13"/>
  <c r="Q1319" i="13"/>
  <c r="Q1321" i="13"/>
  <c r="Q1323" i="13"/>
  <c r="Q1325" i="13"/>
  <c r="Q1327" i="13"/>
  <c r="Q1329" i="13"/>
  <c r="Q1331" i="13"/>
  <c r="Q1333" i="13"/>
  <c r="Q1335" i="13"/>
  <c r="Q1337" i="13"/>
  <c r="Q1339" i="13"/>
  <c r="Q1341" i="13"/>
  <c r="Q1343" i="13"/>
  <c r="Q1345" i="13"/>
  <c r="Q1347" i="13"/>
  <c r="Q1349" i="13"/>
  <c r="Q1351" i="13"/>
  <c r="Q1353" i="13"/>
  <c r="Q1355" i="13"/>
  <c r="Q1357" i="13"/>
  <c r="Q1359" i="13"/>
  <c r="Q1361" i="13"/>
  <c r="Q1363" i="13"/>
  <c r="Q1365" i="13"/>
  <c r="Q1367" i="13"/>
  <c r="Q1369" i="13"/>
  <c r="Q1371" i="13"/>
  <c r="Q1373" i="13"/>
  <c r="Q1375" i="13"/>
  <c r="Q1377" i="13"/>
  <c r="Q1379" i="13"/>
  <c r="Q1381" i="13"/>
  <c r="Q1383" i="13"/>
  <c r="Q1385" i="13"/>
  <c r="Q1387" i="13"/>
  <c r="Q1389" i="13"/>
  <c r="Q1391" i="13"/>
  <c r="Q1393" i="13"/>
  <c r="Q1395" i="13"/>
  <c r="Q1397" i="13"/>
  <c r="Q1399" i="13"/>
  <c r="Q1401" i="13"/>
  <c r="Q1403" i="13"/>
  <c r="Q1405" i="13"/>
  <c r="Q1407" i="13"/>
  <c r="Q1409" i="13"/>
  <c r="Q1411" i="13"/>
  <c r="Q1413" i="13"/>
  <c r="Q1415" i="13"/>
  <c r="Q1417" i="13"/>
  <c r="Q1419" i="13"/>
  <c r="Q1421" i="13"/>
  <c r="Q1423" i="13"/>
  <c r="Q1425" i="13"/>
  <c r="Q1427" i="13"/>
  <c r="Q1429" i="13"/>
  <c r="Q1431" i="13"/>
  <c r="Q1433" i="13"/>
  <c r="Q1435" i="13"/>
  <c r="Q1437" i="13"/>
  <c r="Q1439" i="13"/>
  <c r="Q1441" i="13"/>
  <c r="Q1443" i="13"/>
  <c r="Q1445" i="13"/>
  <c r="Q1447" i="13"/>
  <c r="Q1449" i="13"/>
  <c r="Q1451" i="13"/>
  <c r="Q1453" i="13"/>
  <c r="Q1455" i="13"/>
  <c r="Q1457" i="13"/>
  <c r="Q1459" i="13"/>
  <c r="Q1461" i="13"/>
  <c r="Q1463" i="13"/>
  <c r="Q1465" i="13"/>
  <c r="Q1467" i="13"/>
  <c r="Q1469" i="13"/>
  <c r="Q1471" i="13"/>
  <c r="Q1473" i="13"/>
  <c r="Q1475" i="13"/>
  <c r="Q1477" i="13"/>
  <c r="Q1479" i="13"/>
  <c r="Q1481" i="13"/>
  <c r="Q1483" i="13"/>
  <c r="Q1485" i="13"/>
  <c r="Q1487" i="13"/>
  <c r="Q1489" i="13"/>
  <c r="Q1491" i="13"/>
  <c r="Q1493" i="13"/>
  <c r="Q1495" i="13"/>
  <c r="Q1497" i="13"/>
  <c r="Q1499" i="13"/>
  <c r="Q1501" i="13"/>
  <c r="Q1503" i="13"/>
  <c r="Q1505" i="13"/>
  <c r="Q1507" i="13"/>
  <c r="Q1509" i="13"/>
  <c r="Q1511" i="13"/>
  <c r="Q1513" i="13"/>
  <c r="Q1515" i="13"/>
  <c r="Q1517" i="13"/>
  <c r="Q1519" i="13"/>
  <c r="Q1521" i="13"/>
  <c r="Q1523" i="13"/>
  <c r="Q1525" i="13"/>
  <c r="Q1527" i="13"/>
  <c r="Q1529" i="13"/>
  <c r="Q1531" i="13"/>
  <c r="Q1533" i="13"/>
  <c r="Q1535" i="13"/>
  <c r="Q1537" i="13"/>
  <c r="Q1539" i="13"/>
  <c r="Q1541" i="13"/>
  <c r="Q1543" i="13"/>
  <c r="Q1545" i="13"/>
  <c r="Q1547" i="13"/>
  <c r="Q1549" i="13"/>
  <c r="Q1551" i="13"/>
  <c r="Q1553" i="13"/>
  <c r="Q1555" i="13"/>
  <c r="Q1557" i="13"/>
  <c r="Q1559" i="13"/>
  <c r="Q1561" i="13"/>
  <c r="Q1563" i="13"/>
  <c r="Q1565" i="13"/>
  <c r="Q1567" i="13"/>
  <c r="Q1569" i="13"/>
  <c r="Q1571" i="13"/>
  <c r="Q1573" i="13"/>
  <c r="Q1575" i="13"/>
  <c r="Q1577" i="13"/>
  <c r="Q1579" i="13"/>
  <c r="Q1581" i="13"/>
  <c r="Q1583" i="13"/>
  <c r="Q1585" i="13"/>
  <c r="Q1587" i="13"/>
  <c r="Q1589" i="13"/>
  <c r="Q1591" i="13"/>
  <c r="Q1593" i="13"/>
  <c r="Q1595" i="13"/>
  <c r="Q1597" i="13"/>
  <c r="Q1599" i="13"/>
  <c r="Q1601" i="13"/>
  <c r="Q1603" i="13"/>
  <c r="Q1605" i="13"/>
  <c r="Q1607" i="13"/>
  <c r="Q1609" i="13"/>
  <c r="Q1611" i="13"/>
  <c r="Q1613" i="13"/>
  <c r="Q1615" i="13"/>
  <c r="Q1617" i="13"/>
  <c r="Q1619" i="13"/>
  <c r="Q1621" i="13"/>
  <c r="Q1623" i="13"/>
  <c r="Q1625" i="13"/>
  <c r="Q1627" i="13"/>
  <c r="Q1629" i="13"/>
  <c r="Q1631" i="13"/>
  <c r="Q1633" i="13"/>
  <c r="Q1635" i="13"/>
  <c r="Q1637" i="13"/>
  <c r="Q1639" i="13"/>
  <c r="Q1641" i="13"/>
  <c r="Q1643" i="13"/>
  <c r="Q1645" i="13"/>
  <c r="Q1647" i="13"/>
  <c r="Q1649" i="13"/>
  <c r="Q1651" i="13"/>
  <c r="Q1653" i="13"/>
  <c r="Q1655" i="13"/>
  <c r="Q1657" i="13"/>
  <c r="Q1659" i="13"/>
  <c r="Q1661" i="13"/>
  <c r="Q1663" i="13"/>
  <c r="Q1665" i="13"/>
  <c r="Q1667" i="13"/>
  <c r="Q1669" i="13"/>
  <c r="Q1671" i="13"/>
  <c r="Q1673" i="13"/>
  <c r="Q1675" i="13"/>
  <c r="Q1677" i="13"/>
  <c r="Q1679" i="13"/>
  <c r="Q1681" i="13"/>
  <c r="Q1683" i="13"/>
  <c r="Q1685" i="13"/>
  <c r="Q1687" i="13"/>
  <c r="Q1689" i="13"/>
  <c r="Q1691" i="13"/>
  <c r="Q1693" i="13"/>
  <c r="Q1695" i="13"/>
  <c r="Q1697" i="13"/>
  <c r="Q1699" i="13"/>
  <c r="Q1701" i="13"/>
  <c r="Q1703" i="13"/>
  <c r="Q1705" i="13"/>
  <c r="Q1707" i="13"/>
  <c r="Q1709" i="13"/>
  <c r="Q1711" i="13"/>
  <c r="Q1713" i="13"/>
  <c r="Q1715" i="13"/>
  <c r="Q1717" i="13"/>
  <c r="Q1719" i="13"/>
  <c r="Q1721" i="13"/>
  <c r="Q1723" i="13"/>
  <c r="Q1725" i="13"/>
  <c r="Q1727" i="13"/>
  <c r="Q1729" i="13"/>
  <c r="Q1731" i="13"/>
  <c r="Q1733" i="13"/>
  <c r="Q1735" i="13"/>
  <c r="Q1737" i="13"/>
  <c r="Q1739" i="13"/>
  <c r="Q1741" i="13"/>
  <c r="Q1743" i="13"/>
  <c r="Q1745" i="13"/>
  <c r="Q1747" i="13"/>
  <c r="Q1749" i="13"/>
  <c r="Q1751" i="13"/>
  <c r="Q1753" i="13"/>
  <c r="Q1755" i="13"/>
  <c r="Q1757" i="13"/>
  <c r="Q1759" i="13"/>
  <c r="Q1761" i="13"/>
  <c r="Q1763" i="13"/>
  <c r="Q1765" i="13"/>
  <c r="Q1767" i="13"/>
  <c r="Q1769" i="13"/>
  <c r="Q1771" i="13"/>
  <c r="Q1773" i="13"/>
  <c r="Q1775" i="13"/>
  <c r="Q1777" i="13"/>
  <c r="Q1779" i="13"/>
  <c r="Q1781" i="13"/>
  <c r="Q1783" i="13"/>
  <c r="Q1785" i="13"/>
  <c r="Q1787" i="13"/>
  <c r="Q1789" i="13"/>
  <c r="Q1791" i="13"/>
  <c r="Q1793" i="13"/>
  <c r="Q1795" i="13"/>
  <c r="Q1797" i="13"/>
  <c r="Q1799" i="13"/>
  <c r="Q1801" i="13"/>
  <c r="Q1803" i="13"/>
  <c r="Q1805" i="13"/>
  <c r="Q1807" i="13"/>
  <c r="Q1809" i="13"/>
  <c r="Q1811" i="13"/>
  <c r="Q1813" i="13"/>
  <c r="Q1815" i="13"/>
  <c r="Q1817" i="13"/>
  <c r="Q1819" i="13"/>
  <c r="Q1821" i="13"/>
  <c r="Q1823" i="13"/>
  <c r="Q1825" i="13"/>
  <c r="Q1827" i="13"/>
  <c r="Q1829" i="13"/>
  <c r="Q1831" i="13"/>
  <c r="Q1833" i="13"/>
  <c r="Q1835" i="13"/>
  <c r="Q1837" i="13"/>
  <c r="Q1839" i="13"/>
  <c r="Q1841" i="13"/>
  <c r="Q5" i="13"/>
  <c r="Q13" i="13"/>
  <c r="Q21" i="13"/>
  <c r="Q29" i="13"/>
  <c r="Q37" i="13"/>
  <c r="Q45" i="13"/>
  <c r="Q53" i="13"/>
  <c r="Q61" i="13"/>
  <c r="Q69" i="13"/>
  <c r="Q77" i="13"/>
  <c r="Q85" i="13"/>
  <c r="Q93" i="13"/>
  <c r="Q101" i="13"/>
  <c r="Q109" i="13"/>
  <c r="Q117" i="13"/>
  <c r="Q125" i="13"/>
  <c r="Q133" i="13"/>
  <c r="Q141" i="13"/>
  <c r="Q149" i="13"/>
  <c r="Q157" i="13"/>
  <c r="Q165" i="13"/>
  <c r="Q173" i="13"/>
  <c r="Q181" i="13"/>
  <c r="Q189" i="13"/>
  <c r="Q197" i="13"/>
  <c r="Q205" i="13"/>
  <c r="Q213" i="13"/>
  <c r="Q221" i="13"/>
  <c r="Q229" i="13"/>
  <c r="Q237" i="13"/>
  <c r="Q245" i="13"/>
  <c r="Q253" i="13"/>
  <c r="Q261" i="13"/>
  <c r="Q269" i="13"/>
  <c r="Q277" i="13"/>
  <c r="Q19" i="13"/>
  <c r="Q51" i="13"/>
  <c r="Q95" i="13"/>
  <c r="Q127" i="13"/>
  <c r="Q159" i="13"/>
  <c r="Q191" i="13"/>
  <c r="Q223" i="13"/>
  <c r="Q255" i="13"/>
  <c r="Q282" i="13"/>
  <c r="Q284" i="13"/>
  <c r="Q286" i="13"/>
  <c r="Q288" i="13"/>
  <c r="Q290" i="13"/>
  <c r="Q292" i="13"/>
  <c r="Q294" i="13"/>
  <c r="Q296" i="13"/>
  <c r="Q298" i="13"/>
  <c r="Q300" i="13"/>
  <c r="Q302" i="13"/>
  <c r="Q304" i="13"/>
  <c r="Q306" i="13"/>
  <c r="Q308" i="13"/>
  <c r="Q310" i="13"/>
  <c r="Q312" i="13"/>
  <c r="Q314" i="13"/>
  <c r="Q316" i="13"/>
  <c r="Q318" i="13"/>
  <c r="Q320" i="13"/>
  <c r="Q322" i="13"/>
  <c r="Q324" i="13"/>
  <c r="Q326" i="13"/>
  <c r="Q328" i="13"/>
  <c r="Q330" i="13"/>
  <c r="Q332" i="13"/>
  <c r="Q334" i="13"/>
  <c r="Q336" i="13"/>
  <c r="Q338" i="13"/>
  <c r="Q340" i="13"/>
  <c r="Q342" i="13"/>
  <c r="Q344" i="13"/>
  <c r="Q346" i="13"/>
  <c r="Q348" i="13"/>
  <c r="Q350" i="13"/>
  <c r="Q352" i="13"/>
  <c r="Q360" i="13"/>
  <c r="Q368" i="13"/>
  <c r="Q376" i="13"/>
  <c r="Q384" i="13"/>
  <c r="Q392" i="13"/>
  <c r="Q400" i="13"/>
  <c r="Q408" i="13"/>
  <c r="Q416" i="13"/>
  <c r="Q424" i="13"/>
  <c r="Q432" i="13"/>
  <c r="Q440" i="13"/>
  <c r="Q448" i="13"/>
  <c r="Q456" i="13"/>
  <c r="Q464" i="13"/>
  <c r="Q472" i="13"/>
  <c r="Q480" i="13"/>
  <c r="Q488" i="13"/>
  <c r="Q496" i="13"/>
  <c r="Q504" i="13"/>
  <c r="Q512" i="13"/>
  <c r="Q520" i="13"/>
  <c r="Q528" i="13"/>
  <c r="Q536" i="13"/>
  <c r="Q544" i="13"/>
  <c r="Q552" i="13"/>
  <c r="Q560" i="13"/>
  <c r="Q568" i="13"/>
  <c r="Q576" i="13"/>
  <c r="Q584" i="13"/>
  <c r="Q592" i="13"/>
  <c r="Q600" i="13"/>
  <c r="Q608" i="13"/>
  <c r="Q616" i="13"/>
  <c r="Q624" i="13"/>
  <c r="Q632" i="13"/>
  <c r="Q640" i="13"/>
  <c r="Q648" i="13"/>
  <c r="Q656" i="13"/>
  <c r="Q664" i="13"/>
  <c r="Q672" i="13"/>
  <c r="Q680" i="13"/>
  <c r="Q688" i="13"/>
  <c r="Q696" i="13"/>
  <c r="Q704" i="13"/>
  <c r="Q712" i="13"/>
  <c r="Q720" i="13"/>
  <c r="Q728" i="13"/>
  <c r="Q766" i="13"/>
  <c r="Q774" i="13"/>
  <c r="Q782" i="13"/>
  <c r="Q790" i="13"/>
  <c r="Q798" i="13"/>
  <c r="Q806" i="13"/>
  <c r="Q814" i="13"/>
  <c r="Q822" i="13"/>
  <c r="Q830" i="13"/>
  <c r="Q838" i="13"/>
  <c r="Q846" i="13"/>
  <c r="Q854" i="13"/>
  <c r="Q862" i="13"/>
  <c r="Q870" i="13"/>
  <c r="Q878" i="13"/>
  <c r="Q886" i="13"/>
  <c r="Q894" i="13"/>
  <c r="Q902" i="13"/>
  <c r="Q910" i="13"/>
  <c r="Q918" i="13"/>
  <c r="Q926" i="13"/>
  <c r="Q934" i="13"/>
  <c r="Q942" i="13"/>
  <c r="Q950" i="13"/>
  <c r="Q958" i="13"/>
  <c r="Q966" i="13"/>
  <c r="Q974" i="13"/>
  <c r="Q982" i="13"/>
  <c r="Q990" i="13"/>
  <c r="Q998" i="13"/>
  <c r="Q1006" i="13"/>
  <c r="Q1014" i="13"/>
  <c r="Q1022" i="13"/>
  <c r="Q1030" i="13"/>
  <c r="Q1038" i="13"/>
  <c r="Q1046" i="13"/>
  <c r="Q1054" i="13"/>
  <c r="Q1062" i="13"/>
  <c r="Q1070" i="13"/>
  <c r="Q1078" i="13"/>
  <c r="Q1086" i="13"/>
  <c r="Q1094" i="13"/>
  <c r="Q1102" i="13"/>
  <c r="Q1110" i="13"/>
  <c r="Q1118" i="13"/>
  <c r="Q1126" i="13"/>
  <c r="Q1134" i="13"/>
  <c r="Q1142" i="13"/>
  <c r="Q1150" i="13"/>
  <c r="Q1158" i="13"/>
  <c r="Q1166" i="13"/>
  <c r="Q1174" i="13"/>
  <c r="Q1182" i="13"/>
  <c r="Q1190" i="13"/>
  <c r="Q1198" i="13"/>
  <c r="Q1206" i="13"/>
  <c r="Q1214" i="13"/>
  <c r="Q1222" i="13"/>
  <c r="Q1230" i="13"/>
  <c r="Q1238" i="13"/>
  <c r="Q1246" i="13"/>
  <c r="Q1254" i="13"/>
  <c r="Q1262" i="13"/>
  <c r="Q1270" i="13"/>
  <c r="Q1278" i="13"/>
  <c r="Q1286" i="13"/>
  <c r="Q1294" i="13"/>
  <c r="Q1302" i="13"/>
  <c r="Q1310" i="13"/>
  <c r="Q1318" i="13"/>
  <c r="Q1326" i="13"/>
  <c r="Q1334" i="13"/>
  <c r="Q1342" i="13"/>
  <c r="Q1350" i="13"/>
  <c r="Q1358" i="13"/>
  <c r="Q1366" i="13"/>
  <c r="Q1374" i="13"/>
  <c r="Q1382" i="13"/>
  <c r="Q1390" i="13"/>
  <c r="Q1398" i="13"/>
  <c r="Q1406" i="13"/>
  <c r="Q1414" i="13"/>
  <c r="Q1422" i="13"/>
  <c r="Q1430" i="13"/>
  <c r="Q1438" i="13"/>
  <c r="Q1446" i="13"/>
  <c r="Q1454" i="13"/>
  <c r="Q1462" i="13"/>
  <c r="Q1470" i="13"/>
  <c r="Q1478" i="13"/>
  <c r="Q1486" i="13"/>
  <c r="Q1494" i="13"/>
  <c r="Q1502" i="13"/>
  <c r="Q1510" i="13"/>
  <c r="Q1518" i="13"/>
  <c r="Q1526" i="13"/>
  <c r="Q1534" i="13"/>
  <c r="Q1542" i="13"/>
  <c r="Q1550" i="13"/>
  <c r="Q1558" i="13"/>
  <c r="Q1566" i="13"/>
  <c r="Q1574" i="13"/>
  <c r="Q1582" i="13"/>
  <c r="Q1590" i="13"/>
  <c r="Q1598" i="13"/>
  <c r="Q1606" i="13"/>
  <c r="Q1614" i="13"/>
  <c r="Q1622" i="13"/>
  <c r="Q1630" i="13"/>
  <c r="Q1638" i="13"/>
  <c r="Q1646" i="13"/>
  <c r="Q1654" i="13"/>
  <c r="Q1662" i="13"/>
  <c r="Q1670" i="13"/>
  <c r="Q1678" i="13"/>
  <c r="Q1686" i="13"/>
  <c r="Q1694" i="13"/>
  <c r="Q1702" i="13"/>
  <c r="Q1710" i="13"/>
  <c r="Q1718" i="13"/>
  <c r="Q1726" i="13"/>
  <c r="Q1734" i="13"/>
  <c r="Q1742" i="13"/>
  <c r="Q1750" i="13"/>
  <c r="Q1758" i="13"/>
  <c r="Q1766" i="13"/>
  <c r="Q1774" i="13"/>
  <c r="Q1782" i="13"/>
  <c r="Q1790" i="13"/>
  <c r="Q1798" i="13"/>
  <c r="Q11" i="13"/>
  <c r="Q43" i="13"/>
  <c r="Q87" i="13"/>
  <c r="Q119" i="13"/>
  <c r="Q151" i="13"/>
  <c r="Q183" i="13"/>
  <c r="Q215" i="13"/>
  <c r="Q247" i="13"/>
  <c r="Q279" i="13"/>
  <c r="Q358" i="13"/>
  <c r="Q366" i="13"/>
  <c r="Q374" i="13"/>
  <c r="Q382" i="13"/>
  <c r="Q390" i="13"/>
  <c r="Q398" i="13"/>
  <c r="Q406" i="13"/>
  <c r="Q414" i="13"/>
  <c r="Q422" i="13"/>
  <c r="Q430" i="13"/>
  <c r="Q438" i="13"/>
  <c r="Q446" i="13"/>
  <c r="Q454" i="13"/>
  <c r="Q462" i="13"/>
  <c r="Q470" i="13"/>
  <c r="Q478" i="13"/>
  <c r="Q486" i="13"/>
  <c r="Q494" i="13"/>
  <c r="Q502" i="13"/>
  <c r="Q510" i="13"/>
  <c r="Q518" i="13"/>
  <c r="Q526" i="13"/>
  <c r="Q534" i="13"/>
  <c r="Q542" i="13"/>
  <c r="Q550" i="13"/>
  <c r="Q558" i="13"/>
  <c r="Q566" i="13"/>
  <c r="Q574" i="13"/>
  <c r="Q582" i="13"/>
  <c r="Q590" i="13"/>
  <c r="Q598" i="13"/>
  <c r="Q606" i="13"/>
  <c r="Q614" i="13"/>
  <c r="Q622" i="13"/>
  <c r="Q630" i="13"/>
  <c r="Q638" i="13"/>
  <c r="Q646" i="13"/>
  <c r="Q654" i="13"/>
  <c r="Q662" i="13"/>
  <c r="Q670" i="13"/>
  <c r="Q678" i="13"/>
  <c r="Q686" i="13"/>
  <c r="Q694" i="13"/>
  <c r="Q702" i="13"/>
  <c r="Q710" i="13"/>
  <c r="Q718" i="13"/>
  <c r="Q726" i="13"/>
  <c r="Q768" i="13"/>
  <c r="Q776" i="13"/>
  <c r="Q784" i="13"/>
  <c r="Q792" i="13"/>
  <c r="Q800" i="13"/>
  <c r="Q808" i="13"/>
  <c r="Q816" i="13"/>
  <c r="Q824" i="13"/>
  <c r="Q832" i="13"/>
  <c r="Q840" i="13"/>
  <c r="Q848" i="13"/>
  <c r="Q856" i="13"/>
  <c r="Q864" i="13"/>
  <c r="Q872" i="13"/>
  <c r="Q880" i="13"/>
  <c r="Q888" i="13"/>
  <c r="Q896" i="13"/>
  <c r="Q904" i="13"/>
  <c r="Q912" i="13"/>
  <c r="Q920" i="13"/>
  <c r="Q928" i="13"/>
  <c r="Q936" i="13"/>
  <c r="Q944" i="13"/>
  <c r="Q952" i="13"/>
  <c r="Q960" i="13"/>
  <c r="Q968" i="13"/>
  <c r="Q976" i="13"/>
  <c r="Q984" i="13"/>
  <c r="Q992" i="13"/>
  <c r="Q1000" i="13"/>
  <c r="Q1008" i="13"/>
  <c r="Q1016" i="13"/>
  <c r="Q1024" i="13"/>
  <c r="Q1032" i="13"/>
  <c r="Q1040" i="13"/>
  <c r="Q1048" i="13"/>
  <c r="Q1056" i="13"/>
  <c r="Q1064" i="13"/>
  <c r="Q1072" i="13"/>
  <c r="Q1080" i="13"/>
  <c r="Q1088" i="13"/>
  <c r="Q1096" i="13"/>
  <c r="Q1104" i="13"/>
  <c r="Q1112" i="13"/>
  <c r="Q1120" i="13"/>
  <c r="Q1128" i="13"/>
  <c r="Q1136" i="13"/>
  <c r="Q1144" i="13"/>
  <c r="Q1152" i="13"/>
  <c r="Q1160" i="13"/>
  <c r="Q1168" i="13"/>
  <c r="Q1176" i="13"/>
  <c r="Q1184" i="13"/>
  <c r="Q1192" i="13"/>
  <c r="Q1200" i="13"/>
  <c r="Q1208" i="13"/>
  <c r="Q1216" i="13"/>
  <c r="Q1224" i="13"/>
  <c r="Q1232" i="13"/>
  <c r="Q1240" i="13"/>
  <c r="Q1248" i="13"/>
  <c r="Q1256" i="13"/>
  <c r="Q1264" i="13"/>
  <c r="Q1272" i="13"/>
  <c r="Q1280" i="13"/>
  <c r="Q1288" i="13"/>
  <c r="Q1296" i="13"/>
  <c r="Q1304" i="13"/>
  <c r="Q1312" i="13"/>
  <c r="Q1320" i="13"/>
  <c r="Q1328" i="13"/>
  <c r="Q1336" i="13"/>
  <c r="Q1344" i="13"/>
  <c r="Q1352" i="13"/>
  <c r="Q1360" i="13"/>
  <c r="Q1368" i="13"/>
  <c r="Q1376" i="13"/>
  <c r="Q1384" i="13"/>
  <c r="Q1392" i="13"/>
  <c r="Q1400" i="13"/>
  <c r="Q1408" i="13"/>
  <c r="Q1416" i="13"/>
  <c r="Q1424" i="13"/>
  <c r="Q1432" i="13"/>
  <c r="Q1440" i="13"/>
  <c r="Q1448" i="13"/>
  <c r="Q1456" i="13"/>
  <c r="Q1464" i="13"/>
  <c r="Q1472" i="13"/>
  <c r="Q1480" i="13"/>
  <c r="Q1488" i="13"/>
  <c r="Q1496" i="13"/>
  <c r="Q1504" i="13"/>
  <c r="Q1512" i="13"/>
  <c r="Q1520" i="13"/>
  <c r="Q1528" i="13"/>
  <c r="Q1536" i="13"/>
  <c r="Q1544" i="13"/>
  <c r="Q1552" i="13"/>
  <c r="Q1560" i="13"/>
  <c r="Q1568" i="13"/>
  <c r="Q1576" i="13"/>
  <c r="Q1584" i="13"/>
  <c r="Q1592" i="13"/>
  <c r="Q1600" i="13"/>
  <c r="Q1608" i="13"/>
  <c r="Q1616" i="13"/>
  <c r="Q1624" i="13"/>
  <c r="Q1632" i="13"/>
  <c r="Q1640" i="13"/>
  <c r="Q1648" i="13"/>
  <c r="Q1656" i="13"/>
  <c r="Q1664" i="13"/>
  <c r="Q1672" i="13"/>
  <c r="Q1680" i="13"/>
  <c r="Q1688" i="13"/>
  <c r="Q1696" i="13"/>
  <c r="Q1704" i="13"/>
  <c r="Q1712" i="13"/>
  <c r="Q1720" i="13"/>
  <c r="Q1728" i="13"/>
  <c r="Q1736" i="13"/>
  <c r="Q1744" i="13"/>
  <c r="Q1752" i="13"/>
  <c r="Q1760" i="13"/>
  <c r="Q1768" i="13"/>
  <c r="Q1776" i="13"/>
  <c r="Q1784" i="13"/>
  <c r="Q1792" i="13"/>
  <c r="Q1800" i="13"/>
  <c r="Q1808" i="13"/>
  <c r="Q1816" i="13"/>
  <c r="Q1824" i="13"/>
  <c r="Q1832" i="13"/>
  <c r="Q1840" i="13"/>
  <c r="Q1843" i="13"/>
  <c r="Q1845" i="13"/>
  <c r="Q1847" i="13"/>
  <c r="Q1849" i="13"/>
  <c r="Q1851" i="13"/>
  <c r="Q1853" i="13"/>
  <c r="Q1855" i="13"/>
  <c r="Q1857" i="13"/>
  <c r="Q1859" i="13"/>
  <c r="Q1861" i="13"/>
  <c r="Q1863" i="13"/>
  <c r="Q1865" i="13"/>
  <c r="Q1867" i="13"/>
  <c r="Q1869" i="13"/>
  <c r="Q1871" i="13"/>
  <c r="Q1873" i="13"/>
  <c r="Q1875" i="13"/>
  <c r="Q1877" i="13"/>
  <c r="Q1879" i="13"/>
  <c r="Q1881" i="13"/>
  <c r="Q1883" i="13"/>
  <c r="Q1885" i="13"/>
  <c r="Q1887" i="13"/>
  <c r="Q1889" i="13"/>
  <c r="Q1891" i="13"/>
  <c r="Q1893" i="13"/>
  <c r="Q1895" i="13"/>
  <c r="Q1897" i="13"/>
  <c r="Q1899" i="13"/>
  <c r="Q1901" i="13"/>
  <c r="Q1903" i="13"/>
  <c r="Q1905" i="13"/>
  <c r="Q1907" i="13"/>
  <c r="Q1909" i="13"/>
  <c r="Q1911" i="13"/>
  <c r="Q1913" i="13"/>
  <c r="Q1915" i="13"/>
  <c r="Q1917" i="13"/>
  <c r="Q1919" i="13"/>
  <c r="Q1921" i="13"/>
  <c r="Q1923" i="13"/>
  <c r="Q1925" i="13"/>
  <c r="Q1927" i="13"/>
  <c r="Q1929" i="13"/>
  <c r="Q1931" i="13"/>
  <c r="Q1933" i="13"/>
  <c r="Q1935" i="13"/>
  <c r="Q1937" i="13"/>
  <c r="Q1939" i="13"/>
  <c r="Q1941" i="13"/>
  <c r="Q1943" i="13"/>
  <c r="Q1945" i="13"/>
  <c r="Q1947" i="13"/>
  <c r="Q1949" i="13"/>
  <c r="Q1951" i="13"/>
  <c r="Q1953" i="13"/>
  <c r="Q1955" i="13"/>
  <c r="Q1957" i="13"/>
  <c r="Q1959" i="13"/>
  <c r="Q1961" i="13"/>
  <c r="Q1963" i="13"/>
  <c r="Q1965" i="13"/>
  <c r="Q1967" i="13"/>
  <c r="Q1969" i="13"/>
  <c r="Q1971" i="13"/>
  <c r="Q1973" i="13"/>
  <c r="Q1975" i="13"/>
  <c r="Q1977" i="13"/>
  <c r="Q1979" i="13"/>
  <c r="Q1981" i="13"/>
  <c r="Q1983" i="13"/>
  <c r="Q1985" i="13"/>
  <c r="Q1987" i="13"/>
  <c r="Q1989" i="13"/>
  <c r="Q1991" i="13"/>
  <c r="Q1993" i="13"/>
  <c r="Q1995" i="13"/>
  <c r="Q1997" i="13"/>
  <c r="Q1999" i="13"/>
  <c r="Q2001" i="13"/>
  <c r="Q2003" i="13"/>
  <c r="Q2005" i="13"/>
  <c r="Q2007" i="13"/>
  <c r="Q2009" i="13"/>
  <c r="Q2011" i="13"/>
  <c r="Q2013" i="13"/>
  <c r="Q2015" i="13"/>
  <c r="Q2017" i="13"/>
  <c r="Q2019" i="13"/>
  <c r="Q2021" i="13"/>
  <c r="Q2023" i="13"/>
  <c r="Q2025" i="13"/>
  <c r="Q2027" i="13"/>
  <c r="Q2029" i="13"/>
  <c r="Q2031" i="13"/>
  <c r="Q2033" i="13"/>
  <c r="Q2035" i="13"/>
  <c r="Q2037" i="13"/>
  <c r="Q2039" i="13"/>
  <c r="Q2041" i="13"/>
  <c r="Q2043" i="13"/>
  <c r="Q2045" i="13"/>
  <c r="Q2047" i="13"/>
  <c r="Q2049" i="13"/>
  <c r="Q2051" i="13"/>
  <c r="Q2053" i="13"/>
  <c r="Q2055" i="13"/>
  <c r="Q2057" i="13"/>
  <c r="Q2059" i="13"/>
  <c r="Q2061" i="13"/>
  <c r="Q2063" i="13"/>
  <c r="Q2065" i="13"/>
  <c r="Q2067" i="13"/>
  <c r="Q2069" i="13"/>
  <c r="Q2071" i="13"/>
  <c r="Q2073" i="13"/>
  <c r="Q2075" i="13"/>
  <c r="Q2077" i="13"/>
  <c r="Q2079" i="13"/>
  <c r="Q2081" i="13"/>
  <c r="Q2083" i="13"/>
  <c r="Q2085" i="13"/>
  <c r="Q2087" i="13"/>
  <c r="Q2089" i="13"/>
  <c r="Q2091" i="13"/>
  <c r="Q2093" i="13"/>
  <c r="Q2095" i="13"/>
  <c r="Q2097" i="13"/>
  <c r="Q2099" i="13"/>
  <c r="Q2101" i="13"/>
  <c r="Q2103" i="13"/>
  <c r="Q2105" i="13"/>
  <c r="Q2107" i="13"/>
  <c r="Q2109" i="13"/>
  <c r="Q2111" i="13"/>
  <c r="Q2113" i="13"/>
  <c r="Q2115" i="13"/>
  <c r="Q2117" i="13"/>
  <c r="Q2119" i="13"/>
  <c r="Q2121" i="13"/>
  <c r="Q2123" i="13"/>
  <c r="Q2125" i="13"/>
  <c r="Q2127" i="13"/>
  <c r="Q2129" i="13"/>
  <c r="Q2131" i="13"/>
  <c r="Q2133" i="13"/>
  <c r="Q2135" i="13"/>
  <c r="Q2137" i="13"/>
  <c r="Q2139" i="13"/>
  <c r="Q2141" i="13"/>
  <c r="Q2143" i="13"/>
  <c r="Q2145" i="13"/>
  <c r="Q2147" i="13"/>
  <c r="Q2149" i="13"/>
  <c r="Q2151" i="13"/>
  <c r="Q2153" i="13"/>
  <c r="Q2155" i="13"/>
  <c r="Q2157" i="13"/>
  <c r="Q2159" i="13"/>
  <c r="Q2161" i="13"/>
  <c r="Q2163" i="13"/>
  <c r="Q2165" i="13"/>
  <c r="Q2167" i="13"/>
  <c r="Q2169" i="13"/>
  <c r="Q2171" i="13"/>
  <c r="Q2173" i="13"/>
  <c r="Q2175" i="13"/>
  <c r="Q2177" i="13"/>
  <c r="Q2179" i="13"/>
  <c r="Q2181" i="13"/>
  <c r="Q2183" i="13"/>
  <c r="Q2185" i="13"/>
  <c r="Q2187" i="13"/>
  <c r="Q2189" i="13"/>
  <c r="Q2191" i="13"/>
  <c r="Q2193" i="13"/>
  <c r="Q2195" i="13"/>
  <c r="Q2197" i="13"/>
  <c r="Q2199" i="13"/>
  <c r="Q2201" i="13"/>
  <c r="Q2203" i="13"/>
  <c r="Q2205" i="13"/>
  <c r="Q2207" i="13"/>
  <c r="Q2209" i="13"/>
  <c r="Q2211" i="13"/>
  <c r="Q2213" i="13"/>
  <c r="Q2215" i="13"/>
  <c r="Q2217" i="13"/>
  <c r="Q2219" i="13"/>
  <c r="Q2221" i="13"/>
  <c r="Q2223" i="13"/>
  <c r="Q2225" i="13"/>
  <c r="Q2227" i="13"/>
  <c r="Q2229" i="13"/>
  <c r="Q2231" i="13"/>
  <c r="Q2233" i="13"/>
  <c r="Q2235" i="13"/>
  <c r="Q2237" i="13"/>
  <c r="Q2239" i="13"/>
  <c r="Q2241" i="13"/>
  <c r="Q2243" i="13"/>
  <c r="Q2245" i="13"/>
  <c r="Q2247" i="13"/>
  <c r="Q2249" i="13"/>
  <c r="Q2251" i="13"/>
  <c r="Q2253" i="13"/>
  <c r="Q2255" i="13"/>
  <c r="Q2257" i="13"/>
  <c r="Q2259" i="13"/>
  <c r="Q2261" i="13"/>
  <c r="Q2263" i="13"/>
  <c r="Q2265" i="13"/>
  <c r="Q2267" i="13"/>
  <c r="Q2269" i="13"/>
  <c r="Q2271" i="13"/>
  <c r="Q2273" i="13"/>
  <c r="Q2275" i="13"/>
  <c r="Q2277" i="13"/>
  <c r="Q2279" i="13"/>
  <c r="Q2281" i="13"/>
  <c r="Q2283" i="13"/>
  <c r="Q2285" i="13"/>
  <c r="Q2287" i="13"/>
  <c r="Q2289" i="13"/>
  <c r="Q2291" i="13"/>
  <c r="Q2293" i="13"/>
  <c r="Q2295" i="13"/>
  <c r="Q2297" i="13"/>
  <c r="Q2299" i="13"/>
  <c r="Q2301" i="13"/>
  <c r="Q2303" i="13"/>
  <c r="Q2305" i="13"/>
  <c r="Q2307" i="13"/>
  <c r="Q2309" i="13"/>
  <c r="Q2311" i="13"/>
  <c r="Q2313" i="13"/>
  <c r="Q2315" i="13"/>
  <c r="Q2317" i="13"/>
  <c r="Q2319" i="13"/>
  <c r="Q2321" i="13"/>
  <c r="Q2323" i="13"/>
  <c r="Q2325" i="13"/>
  <c r="Q2327" i="13"/>
  <c r="Q2329" i="13"/>
  <c r="Q2331" i="13"/>
  <c r="Q2333" i="13"/>
  <c r="Q2335" i="13"/>
  <c r="Q2337" i="13"/>
  <c r="Q2339" i="13"/>
  <c r="Q2341" i="13"/>
  <c r="Q2343" i="13"/>
  <c r="Q2345" i="13"/>
  <c r="Q2347" i="13"/>
  <c r="Q2349" i="13"/>
  <c r="Q2351" i="13"/>
  <c r="Q2353" i="13"/>
  <c r="Q2355" i="13"/>
  <c r="Q2357" i="13"/>
  <c r="Q2359" i="13"/>
  <c r="Q2361" i="13"/>
  <c r="Q2363" i="13"/>
  <c r="Q2365" i="13"/>
  <c r="Q2367" i="13"/>
  <c r="Q2369" i="13"/>
  <c r="Q2371" i="13"/>
  <c r="Q2373" i="13"/>
  <c r="Q2375" i="13"/>
  <c r="Q2377" i="13"/>
  <c r="Q2379" i="13"/>
  <c r="Q2381" i="13"/>
  <c r="Q2383" i="13"/>
  <c r="Q2385" i="13"/>
  <c r="Q2387" i="13"/>
  <c r="Q2389" i="13"/>
  <c r="Q2391" i="13"/>
  <c r="Q2393" i="13"/>
  <c r="Q2395" i="13"/>
  <c r="Q2397" i="13"/>
  <c r="Q2399" i="13"/>
  <c r="Q2401" i="13"/>
  <c r="Q2403" i="13"/>
  <c r="Q2405" i="13"/>
  <c r="Q2407" i="13"/>
  <c r="Q2409" i="13"/>
  <c r="Q2411" i="13"/>
  <c r="Q2413" i="13"/>
  <c r="Q2415" i="13"/>
  <c r="Q2417" i="13"/>
  <c r="Q2419" i="13"/>
  <c r="Q2421" i="13"/>
  <c r="Q2423" i="13"/>
  <c r="Q2425" i="13"/>
  <c r="Q2427" i="13"/>
  <c r="Q2429" i="13"/>
  <c r="Q2431" i="13"/>
  <c r="Q2433" i="13"/>
  <c r="Q2435" i="13"/>
  <c r="Q2437" i="13"/>
  <c r="Q2439" i="13"/>
  <c r="Q2441" i="13"/>
  <c r="Q2443" i="13"/>
  <c r="Q2445" i="13"/>
  <c r="Q2447" i="13"/>
  <c r="Q2449" i="13"/>
  <c r="Q2451" i="13"/>
  <c r="Q2453" i="13"/>
  <c r="Q2455" i="13"/>
  <c r="Q2457" i="13"/>
  <c r="Q2459" i="13"/>
  <c r="Q2461" i="13"/>
  <c r="Q2463" i="13"/>
  <c r="Q2465" i="13"/>
  <c r="Q2467" i="13"/>
  <c r="Q2469" i="13"/>
  <c r="Q2471" i="13"/>
  <c r="Q2473" i="13"/>
  <c r="Q2475" i="13"/>
  <c r="Q2477" i="13"/>
  <c r="Q2479" i="13"/>
  <c r="Q2481" i="13"/>
  <c r="Q2483" i="13"/>
  <c r="Q2485" i="13"/>
  <c r="Q2487" i="13"/>
  <c r="Q2489" i="13"/>
  <c r="Q2491" i="13"/>
  <c r="Q2493" i="13"/>
  <c r="Q2495" i="13"/>
  <c r="Q2497" i="13"/>
  <c r="Q2499" i="13"/>
  <c r="Q2501" i="13"/>
  <c r="Q2503" i="13"/>
  <c r="Q2505" i="13"/>
  <c r="Q2507" i="13"/>
  <c r="Q2509" i="13"/>
  <c r="Q27" i="13"/>
  <c r="Q59" i="13"/>
  <c r="Q71" i="13"/>
  <c r="Q103" i="13"/>
  <c r="Q135" i="13"/>
  <c r="Q167" i="13"/>
  <c r="Q199" i="13"/>
  <c r="Q231" i="13"/>
  <c r="Q263" i="13"/>
  <c r="Q354" i="13"/>
  <c r="Q362" i="13"/>
  <c r="Q370" i="13"/>
  <c r="Q378" i="13"/>
  <c r="Q386" i="13"/>
  <c r="Q394" i="13"/>
  <c r="Q402" i="13"/>
  <c r="Q410" i="13"/>
  <c r="Q418" i="13"/>
  <c r="Q426" i="13"/>
  <c r="Q434" i="13"/>
  <c r="Q442" i="13"/>
  <c r="Q450" i="13"/>
  <c r="Q458" i="13"/>
  <c r="Q466" i="13"/>
  <c r="Q474" i="13"/>
  <c r="Q482" i="13"/>
  <c r="Q490" i="13"/>
  <c r="Q498" i="13"/>
  <c r="Q506" i="13"/>
  <c r="Q514" i="13"/>
  <c r="Q522" i="13"/>
  <c r="Q530" i="13"/>
  <c r="Q538" i="13"/>
  <c r="Q546" i="13"/>
  <c r="Q554" i="13"/>
  <c r="Q562" i="13"/>
  <c r="Q570" i="13"/>
  <c r="Q578" i="13"/>
  <c r="Q586" i="13"/>
  <c r="Q594" i="13"/>
  <c r="Q602" i="13"/>
  <c r="Q610" i="13"/>
  <c r="Q618" i="13"/>
  <c r="Q626" i="13"/>
  <c r="Q634" i="13"/>
  <c r="Q642" i="13"/>
  <c r="Q650" i="13"/>
  <c r="Q658" i="13"/>
  <c r="Q666" i="13"/>
  <c r="Q674" i="13"/>
  <c r="Q682" i="13"/>
  <c r="Q690" i="13"/>
  <c r="Q698" i="13"/>
  <c r="Q706" i="13"/>
  <c r="Q714" i="13"/>
  <c r="Q722" i="13"/>
  <c r="Q730" i="13"/>
  <c r="Q732" i="13"/>
  <c r="Q734" i="13"/>
  <c r="Q736" i="13"/>
  <c r="Q738" i="13"/>
  <c r="Q740" i="13"/>
  <c r="Q742" i="13"/>
  <c r="Q744" i="13"/>
  <c r="Q746" i="13"/>
  <c r="Q748" i="13"/>
  <c r="Q750" i="13"/>
  <c r="Q752" i="13"/>
  <c r="Q754" i="13"/>
  <c r="Q756" i="13"/>
  <c r="Q758" i="13"/>
  <c r="Q760" i="13"/>
  <c r="Q762" i="13"/>
  <c r="Q764" i="13"/>
  <c r="Q772" i="13"/>
  <c r="Q780" i="13"/>
  <c r="Q788" i="13"/>
  <c r="Q796" i="13"/>
  <c r="Q804" i="13"/>
  <c r="Q812" i="13"/>
  <c r="Q820" i="13"/>
  <c r="Q828" i="13"/>
  <c r="Q836" i="13"/>
  <c r="Q844" i="13"/>
  <c r="Q852" i="13"/>
  <c r="Q860" i="13"/>
  <c r="Q868" i="13"/>
  <c r="Q876" i="13"/>
  <c r="Q884" i="13"/>
  <c r="Q892" i="13"/>
  <c r="Q900" i="13"/>
  <c r="Q908" i="13"/>
  <c r="Q916" i="13"/>
  <c r="Q924" i="13"/>
  <c r="Q932" i="13"/>
  <c r="Q940" i="13"/>
  <c r="Q948" i="13"/>
  <c r="Q956" i="13"/>
  <c r="Q964" i="13"/>
  <c r="Q972" i="13"/>
  <c r="Q980" i="13"/>
  <c r="Q988" i="13"/>
  <c r="Q996" i="13"/>
  <c r="Q1004" i="13"/>
  <c r="Q1012" i="13"/>
  <c r="Q1020" i="13"/>
  <c r="Q1028" i="13"/>
  <c r="Q1036" i="13"/>
  <c r="Q1044" i="13"/>
  <c r="Q1052" i="13"/>
  <c r="Q1060" i="13"/>
  <c r="Q1068" i="13"/>
  <c r="Q1076" i="13"/>
  <c r="Q1084" i="13"/>
  <c r="Q1092" i="13"/>
  <c r="Q1100" i="13"/>
  <c r="Q1108" i="13"/>
  <c r="Q1116" i="13"/>
  <c r="Q1124" i="13"/>
  <c r="Q1132" i="13"/>
  <c r="Q1140" i="13"/>
  <c r="Q1148" i="13"/>
  <c r="Q1156" i="13"/>
  <c r="Q1164" i="13"/>
  <c r="Q1172" i="13"/>
  <c r="Q1180" i="13"/>
  <c r="Q1188" i="13"/>
  <c r="Q1196" i="13"/>
  <c r="Q1204" i="13"/>
  <c r="Q1212" i="13"/>
  <c r="Q1220" i="13"/>
  <c r="Q1228" i="13"/>
  <c r="Q1236" i="13"/>
  <c r="Q1244" i="13"/>
  <c r="Q1252" i="13"/>
  <c r="Q1260" i="13"/>
  <c r="Q1268" i="13"/>
  <c r="Q1276" i="13"/>
  <c r="Q1284" i="13"/>
  <c r="Q1292" i="13"/>
  <c r="Q1300" i="13"/>
  <c r="Q1308" i="13"/>
  <c r="Q1316" i="13"/>
  <c r="Q1324" i="13"/>
  <c r="Q1332" i="13"/>
  <c r="Q1340" i="13"/>
  <c r="Q1348" i="13"/>
  <c r="Q1356" i="13"/>
  <c r="Q1364" i="13"/>
  <c r="Q1372" i="13"/>
  <c r="Q1380" i="13"/>
  <c r="Q1388" i="13"/>
  <c r="Q1396" i="13"/>
  <c r="Q1404" i="13"/>
  <c r="Q1412" i="13"/>
  <c r="Q1420" i="13"/>
  <c r="Q1428" i="13"/>
  <c r="Q1436" i="13"/>
  <c r="Q1444" i="13"/>
  <c r="Q1452" i="13"/>
  <c r="Q1460" i="13"/>
  <c r="Q1468" i="13"/>
  <c r="Q1476" i="13"/>
  <c r="Q1484" i="13"/>
  <c r="Q1492" i="13"/>
  <c r="Q1500" i="13"/>
  <c r="Q1508" i="13"/>
  <c r="Q1516" i="13"/>
  <c r="Q1524" i="13"/>
  <c r="Q1532" i="13"/>
  <c r="Q1540" i="13"/>
  <c r="Q1548" i="13"/>
  <c r="Q1556" i="13"/>
  <c r="Q1564" i="13"/>
  <c r="Q1572" i="13"/>
  <c r="Q1580" i="13"/>
  <c r="Q1588" i="13"/>
  <c r="Q1596" i="13"/>
  <c r="Q1604" i="13"/>
  <c r="Q1612" i="13"/>
  <c r="Q1620" i="13"/>
  <c r="Q1628" i="13"/>
  <c r="Q1636" i="13"/>
  <c r="Q1644" i="13"/>
  <c r="Q1652" i="13"/>
  <c r="Q1660" i="13"/>
  <c r="Q1668" i="13"/>
  <c r="Q1676" i="13"/>
  <c r="Q1684" i="13"/>
  <c r="Q1692" i="13"/>
  <c r="Q1700" i="13"/>
  <c r="Q1708" i="13"/>
  <c r="Q1716" i="13"/>
  <c r="Q1724" i="13"/>
  <c r="Q1732" i="13"/>
  <c r="Q1740" i="13"/>
  <c r="Q1748" i="13"/>
  <c r="Q1756" i="13"/>
  <c r="Q1764" i="13"/>
  <c r="Q1772" i="13"/>
  <c r="Q1780" i="13"/>
  <c r="Q1788" i="13"/>
  <c r="Q1796" i="13"/>
  <c r="Q1804" i="13"/>
  <c r="Q1812" i="13"/>
  <c r="Q1820" i="13"/>
  <c r="Q1828" i="13"/>
  <c r="Q1836" i="13"/>
  <c r="Q1842" i="13"/>
  <c r="Q1844" i="13"/>
  <c r="Q1846" i="13"/>
  <c r="Q1848" i="13"/>
  <c r="Q1850" i="13"/>
  <c r="Q1852" i="13"/>
  <c r="Q1854" i="13"/>
  <c r="Q1856" i="13"/>
  <c r="Q1858" i="13"/>
  <c r="Q1860" i="13"/>
  <c r="Q1862" i="13"/>
  <c r="Q1864" i="13"/>
  <c r="Q1866" i="13"/>
  <c r="Q1868" i="13"/>
  <c r="Q1870" i="13"/>
  <c r="Q1872" i="13"/>
  <c r="Q1874" i="13"/>
  <c r="Q1876" i="13"/>
  <c r="Q1878" i="13"/>
  <c r="Q1880" i="13"/>
  <c r="Q1882" i="13"/>
  <c r="Q1884" i="13"/>
  <c r="Q1886" i="13"/>
  <c r="Q1888" i="13"/>
  <c r="Q1890" i="13"/>
  <c r="Q1892" i="13"/>
  <c r="Q1894" i="13"/>
  <c r="Q1896" i="13"/>
  <c r="Q1898" i="13"/>
  <c r="Q1900" i="13"/>
  <c r="Q1902" i="13"/>
  <c r="Q1904" i="13"/>
  <c r="Q1906" i="13"/>
  <c r="Q1908" i="13"/>
  <c r="Q1910" i="13"/>
  <c r="Q1912" i="13"/>
  <c r="Q1914" i="13"/>
  <c r="Q1916" i="13"/>
  <c r="Q1918" i="13"/>
  <c r="Q1920" i="13"/>
  <c r="Q1922" i="13"/>
  <c r="Q1924" i="13"/>
  <c r="Q1926" i="13"/>
  <c r="Q1928" i="13"/>
  <c r="Q1930" i="13"/>
  <c r="Q1932" i="13"/>
  <c r="Q1934" i="13"/>
  <c r="Q1936" i="13"/>
  <c r="Q1938" i="13"/>
  <c r="Q1940" i="13"/>
  <c r="Q1942" i="13"/>
  <c r="Q1944" i="13"/>
  <c r="Q1946" i="13"/>
  <c r="Q1948" i="13"/>
  <c r="Q1950" i="13"/>
  <c r="Q1952" i="13"/>
  <c r="Q1954" i="13"/>
  <c r="Q1956" i="13"/>
  <c r="Q1958" i="13"/>
  <c r="Q1960" i="13"/>
  <c r="Q1962" i="13"/>
  <c r="Q1964" i="13"/>
  <c r="Q1966" i="13"/>
  <c r="Q1968" i="13"/>
  <c r="Q1970" i="13"/>
  <c r="Q1972" i="13"/>
  <c r="Q1974" i="13"/>
  <c r="Q1976" i="13"/>
  <c r="Q1978" i="13"/>
  <c r="Q1980" i="13"/>
  <c r="Q1982" i="13"/>
  <c r="Q1984" i="13"/>
  <c r="Q1986" i="13"/>
  <c r="Q1988" i="13"/>
  <c r="Q1990" i="13"/>
  <c r="Q1992" i="13"/>
  <c r="Q1994" i="13"/>
  <c r="Q1996" i="13"/>
  <c r="Q1998" i="13"/>
  <c r="Q2000" i="13"/>
  <c r="Q2002" i="13"/>
  <c r="Q2004" i="13"/>
  <c r="Q2006" i="13"/>
  <c r="Q2008" i="13"/>
  <c r="Q2010" i="13"/>
  <c r="Q2012" i="13"/>
  <c r="Q2014" i="13"/>
  <c r="Q2016" i="13"/>
  <c r="Q2018" i="13"/>
  <c r="Q2020" i="13"/>
  <c r="Q2022" i="13"/>
  <c r="Q2024" i="13"/>
  <c r="Q2026" i="13"/>
  <c r="Q2028" i="13"/>
  <c r="Q2030" i="13"/>
  <c r="Q2032" i="13"/>
  <c r="Q2034" i="13"/>
  <c r="Q2036" i="13"/>
  <c r="Q2038" i="13"/>
  <c r="Q2040" i="13"/>
  <c r="Q2042" i="13"/>
  <c r="Q2044" i="13"/>
  <c r="Q2046" i="13"/>
  <c r="Q2048" i="13"/>
  <c r="Q2050" i="13"/>
  <c r="Q2052" i="13"/>
  <c r="Q2054" i="13"/>
  <c r="Q2056" i="13"/>
  <c r="Q2058" i="13"/>
  <c r="Q2060" i="13"/>
  <c r="Q2062" i="13"/>
  <c r="Q2064" i="13"/>
  <c r="Q2066" i="13"/>
  <c r="Q2068" i="13"/>
  <c r="Q2070" i="13"/>
  <c r="Q2072" i="13"/>
  <c r="Q2074" i="13"/>
  <c r="Q2076" i="13"/>
  <c r="Q2078" i="13"/>
  <c r="Q2080" i="13"/>
  <c r="Q2082" i="13"/>
  <c r="Q2084" i="13"/>
  <c r="Q2086" i="13"/>
  <c r="Q2088" i="13"/>
  <c r="Q2090" i="13"/>
  <c r="Q2092" i="13"/>
  <c r="Q2094" i="13"/>
  <c r="Q2096" i="13"/>
  <c r="Q2098" i="13"/>
  <c r="Q2100" i="13"/>
  <c r="Q2102" i="13"/>
  <c r="Q2104" i="13"/>
  <c r="Q2106" i="13"/>
  <c r="Q2108" i="13"/>
  <c r="Q2110" i="13"/>
  <c r="Q2112" i="13"/>
  <c r="Q2114" i="13"/>
  <c r="Q2116" i="13"/>
  <c r="Q2118" i="13"/>
  <c r="Q2120" i="13"/>
  <c r="Q2122" i="13"/>
  <c r="Q2124" i="13"/>
  <c r="Q2126" i="13"/>
  <c r="Q2128" i="13"/>
  <c r="Q2130" i="13"/>
  <c r="Q2132" i="13"/>
  <c r="Q2134" i="13"/>
  <c r="Q2136" i="13"/>
  <c r="Q2138" i="13"/>
  <c r="Q2140" i="13"/>
  <c r="Q2142" i="13"/>
  <c r="Q2144" i="13"/>
  <c r="Q2146" i="13"/>
  <c r="Q2148" i="13"/>
  <c r="Q2150" i="13"/>
  <c r="Q2152" i="13"/>
  <c r="Q2154" i="13"/>
  <c r="Q2156" i="13"/>
  <c r="Q2158" i="13"/>
  <c r="Q2160" i="13"/>
  <c r="Q2162" i="13"/>
  <c r="Q2164" i="13"/>
  <c r="Q2166" i="13"/>
  <c r="Q2168" i="13"/>
  <c r="Q2170" i="13"/>
  <c r="Q2172" i="13"/>
  <c r="Q2174" i="13"/>
  <c r="Q2176" i="13"/>
  <c r="Q2178" i="13"/>
  <c r="Q2180" i="13"/>
  <c r="Q2182" i="13"/>
  <c r="Q2184" i="13"/>
  <c r="Q2186" i="13"/>
  <c r="Q2188" i="13"/>
  <c r="Q2190" i="13"/>
  <c r="Q2192" i="13"/>
  <c r="Q2194" i="13"/>
  <c r="Q2196" i="13"/>
  <c r="Q2198" i="13"/>
  <c r="Q2200" i="13"/>
  <c r="Q2202" i="13"/>
  <c r="Q2204" i="13"/>
  <c r="Q2206" i="13"/>
  <c r="Q2208" i="13"/>
  <c r="Q2210" i="13"/>
  <c r="Q2212" i="13"/>
  <c r="Q2214" i="13"/>
  <c r="Q2216" i="13"/>
  <c r="Q2218" i="13"/>
  <c r="Q2220" i="13"/>
  <c r="Q2222" i="13"/>
  <c r="Q2224" i="13"/>
  <c r="Q2226" i="13"/>
  <c r="Q2228" i="13"/>
  <c r="Q2230" i="13"/>
  <c r="Q2232" i="13"/>
  <c r="Q2234" i="13"/>
  <c r="Q2236" i="13"/>
  <c r="Q2238" i="13"/>
  <c r="Q2240" i="13"/>
  <c r="Q2242" i="13"/>
  <c r="Q2244" i="13"/>
  <c r="Q2246" i="13"/>
  <c r="Q2248" i="13"/>
  <c r="Q2250" i="13"/>
  <c r="Q2252" i="13"/>
  <c r="Q2254" i="13"/>
  <c r="Q2256" i="13"/>
  <c r="Q2258" i="13"/>
  <c r="Q2260" i="13"/>
  <c r="Q2262" i="13"/>
  <c r="Q2264" i="13"/>
  <c r="Q2266" i="13"/>
  <c r="Q2268" i="13"/>
  <c r="Q2270" i="13"/>
  <c r="Q2272" i="13"/>
  <c r="Q2274" i="13"/>
  <c r="Q2276" i="13"/>
  <c r="Q2278" i="13"/>
  <c r="Q2280" i="13"/>
  <c r="Q2282" i="13"/>
  <c r="Q2284" i="13"/>
  <c r="Q2286" i="13"/>
  <c r="Q2288" i="13"/>
  <c r="Q2290" i="13"/>
  <c r="Q2292" i="13"/>
  <c r="Q2294" i="13"/>
  <c r="Q2296" i="13"/>
  <c r="Q2298" i="13"/>
  <c r="Q2300" i="13"/>
  <c r="Q2302" i="13"/>
  <c r="Q2304" i="13"/>
  <c r="Q2306" i="13"/>
  <c r="Q2308" i="13"/>
  <c r="Q2310" i="13"/>
  <c r="Q2312" i="13"/>
  <c r="Q2314" i="13"/>
  <c r="Q2316" i="13"/>
  <c r="Q2318" i="13"/>
  <c r="Q2320" i="13"/>
  <c r="Q2322" i="13"/>
  <c r="Q2324" i="13"/>
  <c r="Q2326" i="13"/>
  <c r="Q2328" i="13"/>
  <c r="Q2330" i="13"/>
  <c r="Q2332" i="13"/>
  <c r="Q2334" i="13"/>
  <c r="Q2336" i="13"/>
  <c r="Q2338" i="13"/>
  <c r="Q2340" i="13"/>
  <c r="Q2342" i="13"/>
  <c r="Q2344" i="13"/>
  <c r="Q2346" i="13"/>
  <c r="Q2348" i="13"/>
  <c r="Q2350" i="13"/>
  <c r="Q2352" i="13"/>
  <c r="Q2354" i="13"/>
  <c r="Q2356" i="13"/>
  <c r="Q2358" i="13"/>
  <c r="Q2360" i="13"/>
  <c r="Q2362" i="13"/>
  <c r="Q2364" i="13"/>
  <c r="Q2366" i="13"/>
  <c r="Q2368" i="13"/>
  <c r="Q2370" i="13"/>
  <c r="Q2372" i="13"/>
  <c r="Q2374" i="13"/>
  <c r="Q2376" i="13"/>
  <c r="Q2378" i="13"/>
  <c r="Q2380" i="13"/>
  <c r="Q2382" i="13"/>
  <c r="Q2384" i="13"/>
  <c r="Q2386" i="13"/>
  <c r="Q2388" i="13"/>
  <c r="Q2390" i="13"/>
  <c r="Q2392" i="13"/>
  <c r="Q2394" i="13"/>
  <c r="Q2396" i="13"/>
  <c r="Q2398" i="13"/>
  <c r="Q2400" i="13"/>
  <c r="Q2402" i="13"/>
  <c r="Q2404" i="13"/>
  <c r="Q2406" i="13"/>
  <c r="Q2408" i="13"/>
  <c r="Q2410" i="13"/>
  <c r="Q2412" i="13"/>
  <c r="Q2414" i="13"/>
  <c r="Q2416" i="13"/>
  <c r="Q2418" i="13"/>
  <c r="Q2420" i="13"/>
  <c r="Q2422" i="13"/>
  <c r="Q2424" i="13"/>
  <c r="Q2426" i="13"/>
  <c r="Q2428" i="13"/>
  <c r="Q2430" i="13"/>
  <c r="Q2432" i="13"/>
  <c r="Q2434" i="13"/>
  <c r="Q2436" i="13"/>
  <c r="Q2438" i="13"/>
  <c r="Q2440" i="13"/>
  <c r="Q2442" i="13"/>
  <c r="Q2444" i="13"/>
  <c r="Q2446" i="13"/>
  <c r="Q2448" i="13"/>
  <c r="Q2450" i="13"/>
  <c r="Q2452" i="13"/>
  <c r="Q2454" i="13"/>
  <c r="Q2456" i="13"/>
  <c r="Q2458" i="13"/>
  <c r="Q2460" i="13"/>
  <c r="Q2462" i="13"/>
  <c r="Q2464" i="13"/>
  <c r="Q2466" i="13"/>
  <c r="Q2468" i="13"/>
  <c r="Q2470" i="13"/>
  <c r="Q2472" i="13"/>
  <c r="Q2474" i="13"/>
  <c r="Q2476" i="13"/>
  <c r="Q2478" i="13"/>
  <c r="Q2480" i="13"/>
  <c r="Q2482" i="13"/>
  <c r="Q2484" i="13"/>
  <c r="Q2486" i="13"/>
  <c r="Q2488" i="13"/>
  <c r="Q2490" i="13"/>
  <c r="Q2492" i="13"/>
  <c r="Q2494" i="13"/>
  <c r="Q2496" i="13"/>
  <c r="Q2498" i="13"/>
  <c r="Q2500" i="13"/>
  <c r="Q2502" i="13"/>
  <c r="Q2504" i="13"/>
  <c r="Q2506" i="13"/>
  <c r="Q2508" i="13"/>
  <c r="Q2510" i="13"/>
  <c r="Q2512" i="13"/>
  <c r="Q2514" i="13"/>
  <c r="Q2516" i="13"/>
  <c r="Q2518" i="13"/>
  <c r="Q2520" i="13"/>
  <c r="Q2522" i="13"/>
  <c r="Q2524" i="13"/>
  <c r="Q2526" i="13"/>
  <c r="Q2528" i="13"/>
  <c r="Q2530" i="13"/>
  <c r="Q2532" i="13"/>
  <c r="Q2534" i="13"/>
  <c r="Q2536" i="13"/>
  <c r="Q2538" i="13"/>
  <c r="Q2540" i="13"/>
  <c r="Q2542" i="13"/>
  <c r="Q2544" i="13"/>
  <c r="Q2546" i="13"/>
  <c r="Q2548" i="13"/>
  <c r="Q2550" i="13"/>
  <c r="Q2552" i="13"/>
  <c r="Q2554" i="13"/>
  <c r="Q2556" i="13"/>
  <c r="Q2558" i="13"/>
  <c r="Q2560" i="13"/>
  <c r="Q2562" i="13"/>
  <c r="Q2564" i="13"/>
  <c r="Q2566" i="13"/>
  <c r="Q2568" i="13"/>
  <c r="Q2570" i="13"/>
  <c r="Q2572" i="13"/>
  <c r="Q2574" i="13"/>
  <c r="Q2576" i="13"/>
  <c r="Q2578" i="13"/>
  <c r="Q2580" i="13"/>
  <c r="Q2582" i="13"/>
  <c r="Q2584" i="13"/>
  <c r="Q2586" i="13"/>
  <c r="Q2588" i="13"/>
  <c r="Q2590" i="13"/>
  <c r="Q2592" i="13"/>
  <c r="Q2594" i="13"/>
  <c r="Q2596" i="13"/>
  <c r="Q2598" i="13"/>
  <c r="Q2600" i="13"/>
  <c r="Q2602" i="13"/>
  <c r="Q2604" i="13"/>
  <c r="Q2606" i="13"/>
  <c r="Q2608" i="13"/>
  <c r="Q2610" i="13"/>
  <c r="Q2612" i="13"/>
  <c r="Q2614" i="13"/>
  <c r="Q2616" i="13"/>
  <c r="Q2618" i="13"/>
  <c r="Q2620" i="13"/>
  <c r="Q2622" i="13"/>
  <c r="Q2624" i="13"/>
  <c r="Q2626" i="13"/>
  <c r="Q2628" i="13"/>
  <c r="Q2630" i="13"/>
  <c r="Q2632" i="13"/>
  <c r="Q2634" i="13"/>
  <c r="Q2636" i="13"/>
  <c r="Q2638" i="13"/>
  <c r="Q2640" i="13"/>
  <c r="Q2642" i="13"/>
  <c r="Q2644" i="13"/>
  <c r="Q2646" i="13"/>
  <c r="Q2648" i="13"/>
  <c r="Q2650" i="13"/>
  <c r="Q2652" i="13"/>
  <c r="Q2654" i="13"/>
  <c r="Q2656" i="13"/>
  <c r="Q2658" i="13"/>
  <c r="Q2660" i="13"/>
  <c r="Q2662" i="13"/>
  <c r="Q2664" i="13"/>
  <c r="Q2666" i="13"/>
  <c r="Q2668" i="13"/>
  <c r="Q2670" i="13"/>
  <c r="Q2672" i="13"/>
  <c r="Q2674" i="13"/>
  <c r="Q2676" i="13"/>
  <c r="Q2678" i="13"/>
  <c r="Q2680" i="13"/>
  <c r="Q2682" i="13"/>
  <c r="Q2684" i="13"/>
  <c r="Q2686" i="13"/>
  <c r="Q2688" i="13"/>
  <c r="Q2690" i="13"/>
  <c r="Q2692" i="13"/>
  <c r="Q2694" i="13"/>
  <c r="Q2696" i="13"/>
  <c r="Q2698" i="13"/>
  <c r="Q2700" i="13"/>
  <c r="Q2702" i="13"/>
  <c r="Q2704" i="13"/>
  <c r="Q2706" i="13"/>
  <c r="Q2708" i="13"/>
  <c r="Q2710" i="13"/>
  <c r="Q2712" i="13"/>
  <c r="Q2714" i="13"/>
  <c r="Q2716" i="13"/>
  <c r="Q2718" i="13"/>
  <c r="Q2720" i="13"/>
  <c r="Q2722" i="13"/>
  <c r="Q2724" i="13"/>
  <c r="Q2726" i="13"/>
  <c r="Q2728" i="13"/>
  <c r="Q2730" i="13"/>
  <c r="Q2732" i="13"/>
  <c r="Q2734" i="13"/>
  <c r="Q2736" i="13"/>
  <c r="Q2738" i="13"/>
  <c r="Q2740" i="13"/>
  <c r="Q2742" i="13"/>
  <c r="Q2744" i="13"/>
  <c r="Q2746" i="13"/>
  <c r="Q2748" i="13"/>
  <c r="Q2750" i="13"/>
  <c r="Q2752" i="13"/>
  <c r="Q2754" i="13"/>
  <c r="Q2756" i="13"/>
  <c r="Q2758" i="13"/>
  <c r="Q2760" i="13"/>
  <c r="Q2762" i="13"/>
  <c r="Q2764" i="13"/>
  <c r="Q2766" i="13"/>
  <c r="Q2768" i="13"/>
  <c r="Q2770" i="13"/>
  <c r="Q2772" i="13"/>
  <c r="Q2774" i="13"/>
  <c r="Q2776" i="13"/>
  <c r="Q2778" i="13"/>
  <c r="Q2780" i="13"/>
  <c r="Q2782" i="13"/>
  <c r="Q2784" i="13"/>
  <c r="Q2786" i="13"/>
  <c r="Q2788" i="13"/>
  <c r="Q2790" i="13"/>
  <c r="Q2792" i="13"/>
  <c r="Q2794" i="13"/>
  <c r="Q2796" i="13"/>
  <c r="Q2798" i="13"/>
  <c r="Q2800" i="13"/>
  <c r="Q2802" i="13"/>
  <c r="Q2804" i="13"/>
  <c r="Q79" i="13"/>
  <c r="Q207" i="13"/>
  <c r="Q356" i="13"/>
  <c r="Q364" i="13"/>
  <c r="Q372" i="13"/>
  <c r="Q380" i="13"/>
  <c r="Q388" i="13"/>
  <c r="Q396" i="13"/>
  <c r="Q404" i="13"/>
  <c r="Q412" i="13"/>
  <c r="Q420" i="13"/>
  <c r="Q428" i="13"/>
  <c r="Q436" i="13"/>
  <c r="Q444" i="13"/>
  <c r="Q452" i="13"/>
  <c r="Q460" i="13"/>
  <c r="Q468" i="13"/>
  <c r="Q476" i="13"/>
  <c r="Q484" i="13"/>
  <c r="Q492" i="13"/>
  <c r="Q500" i="13"/>
  <c r="Q508" i="13"/>
  <c r="Q516" i="13"/>
  <c r="Q524" i="13"/>
  <c r="Q532" i="13"/>
  <c r="Q540" i="13"/>
  <c r="Q548" i="13"/>
  <c r="Q556" i="13"/>
  <c r="Q564" i="13"/>
  <c r="Q572" i="13"/>
  <c r="Q580" i="13"/>
  <c r="Q588" i="13"/>
  <c r="Q596" i="13"/>
  <c r="Q604" i="13"/>
  <c r="Q612" i="13"/>
  <c r="Q620" i="13"/>
  <c r="Q628" i="13"/>
  <c r="Q636" i="13"/>
  <c r="Q644" i="13"/>
  <c r="Q652" i="13"/>
  <c r="Q660" i="13"/>
  <c r="Q668" i="13"/>
  <c r="Q676" i="13"/>
  <c r="Q684" i="13"/>
  <c r="Q692" i="13"/>
  <c r="Q700" i="13"/>
  <c r="Q708" i="13"/>
  <c r="Q716" i="13"/>
  <c r="Q724" i="13"/>
  <c r="Q794" i="13"/>
  <c r="Q826" i="13"/>
  <c r="Q858" i="13"/>
  <c r="Q890" i="13"/>
  <c r="Q922" i="13"/>
  <c r="Q954" i="13"/>
  <c r="Q986" i="13"/>
  <c r="Q1018" i="13"/>
  <c r="Q1050" i="13"/>
  <c r="Q1082" i="13"/>
  <c r="Q1114" i="13"/>
  <c r="Q1146" i="13"/>
  <c r="Q1178" i="13"/>
  <c r="Q1210" i="13"/>
  <c r="Q1242" i="13"/>
  <c r="Q1274" i="13"/>
  <c r="Q1306" i="13"/>
  <c r="Q1338" i="13"/>
  <c r="Q1370" i="13"/>
  <c r="Q1402" i="13"/>
  <c r="Q1434" i="13"/>
  <c r="Q1466" i="13"/>
  <c r="Q1498" i="13"/>
  <c r="Q1530" i="13"/>
  <c r="Q1562" i="13"/>
  <c r="Q1594" i="13"/>
  <c r="Q1626" i="13"/>
  <c r="Q1658" i="13"/>
  <c r="Q1690" i="13"/>
  <c r="Q1722" i="13"/>
  <c r="Q1754" i="13"/>
  <c r="Q1786" i="13"/>
  <c r="Q1802" i="13"/>
  <c r="Q1818" i="13"/>
  <c r="Q1834" i="13"/>
  <c r="Q2517" i="13"/>
  <c r="Q2525" i="13"/>
  <c r="Q2533" i="13"/>
  <c r="Q2541" i="13"/>
  <c r="Q2549" i="13"/>
  <c r="Q2557" i="13"/>
  <c r="Q2565" i="13"/>
  <c r="Q2573" i="13"/>
  <c r="Q2581" i="13"/>
  <c r="Q2589" i="13"/>
  <c r="Q2597" i="13"/>
  <c r="Q2605" i="13"/>
  <c r="Q2613" i="13"/>
  <c r="Q2621" i="13"/>
  <c r="Q2629" i="13"/>
  <c r="Q2637" i="13"/>
  <c r="Q2645" i="13"/>
  <c r="Q2653" i="13"/>
  <c r="Q2661" i="13"/>
  <c r="Q2669" i="13"/>
  <c r="Q2677" i="13"/>
  <c r="Q2685" i="13"/>
  <c r="Q2693" i="13"/>
  <c r="Q2701" i="13"/>
  <c r="Q2709" i="13"/>
  <c r="Q2717" i="13"/>
  <c r="Q2725" i="13"/>
  <c r="Q2733" i="13"/>
  <c r="Q2741" i="13"/>
  <c r="Q2749" i="13"/>
  <c r="Q2757" i="13"/>
  <c r="Q2765" i="13"/>
  <c r="Q2773" i="13"/>
  <c r="Q2781" i="13"/>
  <c r="Q2789" i="13"/>
  <c r="Q2797" i="13"/>
  <c r="Q2805" i="13"/>
  <c r="Q2807" i="13"/>
  <c r="Q2809" i="13"/>
  <c r="Q2811" i="13"/>
  <c r="Q2813" i="13"/>
  <c r="Q2815" i="13"/>
  <c r="Q2817" i="13"/>
  <c r="Q2819" i="13"/>
  <c r="Q2821" i="13"/>
  <c r="Q2823" i="13"/>
  <c r="Q2825" i="13"/>
  <c r="Q2827" i="13"/>
  <c r="Q2829" i="13"/>
  <c r="Q2831" i="13"/>
  <c r="Q2833" i="13"/>
  <c r="Q2835" i="13"/>
  <c r="Q2837" i="13"/>
  <c r="Q2839" i="13"/>
  <c r="Q2841" i="13"/>
  <c r="Q2843" i="13"/>
  <c r="Q2845" i="13"/>
  <c r="Q2847" i="13"/>
  <c r="Q2849" i="13"/>
  <c r="Q2851" i="13"/>
  <c r="Q2853" i="13"/>
  <c r="Q2855" i="13"/>
  <c r="Q2857" i="13"/>
  <c r="Q2859" i="13"/>
  <c r="Q2861" i="13"/>
  <c r="Q2863" i="13"/>
  <c r="Q2865" i="13"/>
  <c r="Q2867" i="13"/>
  <c r="Q2869" i="13"/>
  <c r="Q2871" i="13"/>
  <c r="Q2873" i="13"/>
  <c r="Q2875" i="13"/>
  <c r="Q2877" i="13"/>
  <c r="Q2879" i="13"/>
  <c r="Q2881" i="13"/>
  <c r="Q2883" i="13"/>
  <c r="Q2885" i="13"/>
  <c r="Q2887" i="13"/>
  <c r="Q2889" i="13"/>
  <c r="Q2891" i="13"/>
  <c r="Q2893" i="13"/>
  <c r="Q2895" i="13"/>
  <c r="Q2897" i="13"/>
  <c r="Q2899" i="13"/>
  <c r="Q2901" i="13"/>
  <c r="Q2903" i="13"/>
  <c r="Q2905" i="13"/>
  <c r="Q2907" i="13"/>
  <c r="Q2909" i="13"/>
  <c r="Q2911" i="13"/>
  <c r="Q2913" i="13"/>
  <c r="Q2915" i="13"/>
  <c r="Q2917" i="13"/>
  <c r="Q2919" i="13"/>
  <c r="Q2921" i="13"/>
  <c r="Q2923" i="13"/>
  <c r="Q2925" i="13"/>
  <c r="Q2927" i="13"/>
  <c r="Q2929" i="13"/>
  <c r="Q2931" i="13"/>
  <c r="Q2933" i="13"/>
  <c r="Q2935" i="13"/>
  <c r="Q2937" i="13"/>
  <c r="Q2939" i="13"/>
  <c r="Q2941" i="13"/>
  <c r="Q2943" i="13"/>
  <c r="Q2945" i="13"/>
  <c r="Q2947" i="13"/>
  <c r="Q2949" i="13"/>
  <c r="Q2951" i="13"/>
  <c r="Q2953" i="13"/>
  <c r="Q2955" i="13"/>
  <c r="Q2957" i="13"/>
  <c r="Q2959" i="13"/>
  <c r="Q2961" i="13"/>
  <c r="Q2963" i="13"/>
  <c r="Q2965" i="13"/>
  <c r="Q2967" i="13"/>
  <c r="Q2969" i="13"/>
  <c r="Q2971" i="13"/>
  <c r="Q2973" i="13"/>
  <c r="Q2975" i="13"/>
  <c r="Q2977" i="13"/>
  <c r="Q2979" i="13"/>
  <c r="Q2981" i="13"/>
  <c r="Q2983" i="13"/>
  <c r="Q2985" i="13"/>
  <c r="Q2987" i="13"/>
  <c r="Q2989" i="13"/>
  <c r="Q2991" i="13"/>
  <c r="Q2993" i="13"/>
  <c r="Q2995" i="13"/>
  <c r="Q2997" i="13"/>
  <c r="Q2999" i="13"/>
  <c r="Q3001" i="13"/>
  <c r="Q3003" i="13"/>
  <c r="Q3005" i="13"/>
  <c r="Q3007" i="13"/>
  <c r="Q3009" i="13"/>
  <c r="Q3011" i="13"/>
  <c r="Q3013" i="13"/>
  <c r="Q3015" i="13"/>
  <c r="Q3017" i="13"/>
  <c r="Q3019" i="13"/>
  <c r="Q3021" i="13"/>
  <c r="Q3023" i="13"/>
  <c r="Q3025" i="13"/>
  <c r="Q3027" i="13"/>
  <c r="Q3029" i="13"/>
  <c r="Q3031" i="13"/>
  <c r="Q3033" i="13"/>
  <c r="Q3035" i="13"/>
  <c r="Q3037" i="13"/>
  <c r="Q3039" i="13"/>
  <c r="Q3041" i="13"/>
  <c r="Q3043" i="13"/>
  <c r="Q3045" i="13"/>
  <c r="Q3047" i="13"/>
  <c r="Q3049" i="13"/>
  <c r="Q3051" i="13"/>
  <c r="Q3053" i="13"/>
  <c r="Q3055" i="13"/>
  <c r="Q3057" i="13"/>
  <c r="Q3059" i="13"/>
  <c r="Q3061" i="13"/>
  <c r="Q3063" i="13"/>
  <c r="Q3065" i="13"/>
  <c r="Q3067" i="13"/>
  <c r="Q3069" i="13"/>
  <c r="Q3071" i="13"/>
  <c r="Q3073" i="13"/>
  <c r="Q3075" i="13"/>
  <c r="Q3077" i="13"/>
  <c r="Q3079" i="13"/>
  <c r="Q3081" i="13"/>
  <c r="Q3083" i="13"/>
  <c r="Q3085" i="13"/>
  <c r="Q3087" i="13"/>
  <c r="Q3089" i="13"/>
  <c r="Q3091" i="13"/>
  <c r="Q3093" i="13"/>
  <c r="Q3095" i="13"/>
  <c r="Q3097" i="13"/>
  <c r="Q3099" i="13"/>
  <c r="Q3101" i="13"/>
  <c r="Q3103" i="13"/>
  <c r="Q3105" i="13"/>
  <c r="Q3107" i="13"/>
  <c r="Q3109" i="13"/>
  <c r="Q3111" i="13"/>
  <c r="Q3113" i="13"/>
  <c r="Q3115" i="13"/>
  <c r="Q3117" i="13"/>
  <c r="Q3119" i="13"/>
  <c r="Q3121" i="13"/>
  <c r="Q3123" i="13"/>
  <c r="Q3125" i="13"/>
  <c r="Q3127" i="13"/>
  <c r="Q3129" i="13"/>
  <c r="Q3131" i="13"/>
  <c r="Q3133" i="13"/>
  <c r="Q3135" i="13"/>
  <c r="Q3137" i="13"/>
  <c r="Q3139" i="13"/>
  <c r="Q3141" i="13"/>
  <c r="Q3143" i="13"/>
  <c r="Q3145" i="13"/>
  <c r="Q3147" i="13"/>
  <c r="Q3149" i="13"/>
  <c r="Q3151" i="13"/>
  <c r="Q3153" i="13"/>
  <c r="Q3155" i="13"/>
  <c r="Q3157" i="13"/>
  <c r="Q3159" i="13"/>
  <c r="Q3161" i="13"/>
  <c r="Q3163" i="13"/>
  <c r="Q3165" i="13"/>
  <c r="Q3167" i="13"/>
  <c r="Q3169" i="13"/>
  <c r="Q3171" i="13"/>
  <c r="Q3173" i="13"/>
  <c r="Q3175" i="13"/>
  <c r="Q3177" i="13"/>
  <c r="Q3179" i="13"/>
  <c r="Q3181" i="13"/>
  <c r="Q3183" i="13"/>
  <c r="Q3185" i="13"/>
  <c r="Q3187" i="13"/>
  <c r="Q3189" i="13"/>
  <c r="Q3191" i="13"/>
  <c r="Q3193" i="13"/>
  <c r="Q3195" i="13"/>
  <c r="Q3197" i="13"/>
  <c r="Q3199" i="13"/>
  <c r="Q3201" i="13"/>
  <c r="Q3203" i="13"/>
  <c r="Q3205" i="13"/>
  <c r="Q3207" i="13"/>
  <c r="Q3209" i="13"/>
  <c r="Q3211" i="13"/>
  <c r="Q3213" i="13"/>
  <c r="Q3215" i="13"/>
  <c r="Q3217" i="13"/>
  <c r="Q3219" i="13"/>
  <c r="Q3221" i="13"/>
  <c r="Q3223" i="13"/>
  <c r="Q3225" i="13"/>
  <c r="Q3227" i="13"/>
  <c r="Q3229" i="13"/>
  <c r="Q3231" i="13"/>
  <c r="Q3233" i="13"/>
  <c r="Q3235" i="13"/>
  <c r="Q3237" i="13"/>
  <c r="Q3239" i="13"/>
  <c r="Q3241" i="13"/>
  <c r="Q3243" i="13"/>
  <c r="Q3245" i="13"/>
  <c r="Q3247" i="13"/>
  <c r="Q3249" i="13"/>
  <c r="Q3251" i="13"/>
  <c r="Q3253" i="13"/>
  <c r="Q3255" i="13"/>
  <c r="Q3257" i="13"/>
  <c r="Q3259" i="13"/>
  <c r="Q3261" i="13"/>
  <c r="Q3263" i="13"/>
  <c r="Q3265" i="13"/>
  <c r="Q3267" i="13"/>
  <c r="Q3269" i="13"/>
  <c r="Q3271" i="13"/>
  <c r="Q3273" i="13"/>
  <c r="Q3275" i="13"/>
  <c r="Q3277" i="13"/>
  <c r="Q3279" i="13"/>
  <c r="Q3281" i="13"/>
  <c r="Q3283" i="13"/>
  <c r="Q3285" i="13"/>
  <c r="Q3287" i="13"/>
  <c r="Q3289" i="13"/>
  <c r="Q3291" i="13"/>
  <c r="Q3293" i="13"/>
  <c r="Q3295" i="13"/>
  <c r="Q3297" i="13"/>
  <c r="Q3299" i="13"/>
  <c r="Q3301" i="13"/>
  <c r="Q3303" i="13"/>
  <c r="Q3305" i="13"/>
  <c r="Q3307" i="13"/>
  <c r="Q3309" i="13"/>
  <c r="Q3311" i="13"/>
  <c r="Q3313" i="13"/>
  <c r="Q3315" i="13"/>
  <c r="Q3317" i="13"/>
  <c r="Q3319" i="13"/>
  <c r="Q3321" i="13"/>
  <c r="Q3323" i="13"/>
  <c r="Q3325" i="13"/>
  <c r="Q3327" i="13"/>
  <c r="Q3329" i="13"/>
  <c r="Q3331" i="13"/>
  <c r="Q3333" i="13"/>
  <c r="Q3335" i="13"/>
  <c r="Q3337" i="13"/>
  <c r="Q3339" i="13"/>
  <c r="Q3341" i="13"/>
  <c r="Q3343" i="13"/>
  <c r="Q3345" i="13"/>
  <c r="Q3347" i="13"/>
  <c r="Q3349" i="13"/>
  <c r="Q3351" i="13"/>
  <c r="Q3353" i="13"/>
  <c r="Q3355" i="13"/>
  <c r="Q3357" i="13"/>
  <c r="Q3359" i="13"/>
  <c r="Q3361" i="13"/>
  <c r="Q3363" i="13"/>
  <c r="Q3365" i="13"/>
  <c r="Q3367" i="13"/>
  <c r="Q3369" i="13"/>
  <c r="Q3371" i="13"/>
  <c r="Q3373" i="13"/>
  <c r="Q3375" i="13"/>
  <c r="Q3377" i="13"/>
  <c r="Q3379" i="13"/>
  <c r="Q3381" i="13"/>
  <c r="Q3383" i="13"/>
  <c r="Q3385" i="13"/>
  <c r="Q3387" i="13"/>
  <c r="Q3389" i="13"/>
  <c r="Q3391" i="13"/>
  <c r="Q3393" i="13"/>
  <c r="Q3395" i="13"/>
  <c r="Q3397" i="13"/>
  <c r="Q3399" i="13"/>
  <c r="Q3401" i="13"/>
  <c r="Q3403" i="13"/>
  <c r="Q3405" i="13"/>
  <c r="Q3407" i="13"/>
  <c r="Q3409" i="13"/>
  <c r="Q3411" i="13"/>
  <c r="Q3413" i="13"/>
  <c r="Q3415" i="13"/>
  <c r="Q3417" i="13"/>
  <c r="Q3419" i="13"/>
  <c r="Q3421" i="13"/>
  <c r="Q3423" i="13"/>
  <c r="Q3425" i="13"/>
  <c r="Q3427" i="13"/>
  <c r="Q3429" i="13"/>
  <c r="Q3431" i="13"/>
  <c r="Q3433" i="13"/>
  <c r="Q3435" i="13"/>
  <c r="Q3437" i="13"/>
  <c r="Q3439" i="13"/>
  <c r="Q3441" i="13"/>
  <c r="Q3443" i="13"/>
  <c r="Q3445" i="13"/>
  <c r="Q3447" i="13"/>
  <c r="Q3449" i="13"/>
  <c r="Q3451" i="13"/>
  <c r="Q3453" i="13"/>
  <c r="Q3455" i="13"/>
  <c r="Q3457" i="13"/>
  <c r="Q3459" i="13"/>
  <c r="Q3461" i="13"/>
  <c r="Q3463" i="13"/>
  <c r="Q3465" i="13"/>
  <c r="Q3467" i="13"/>
  <c r="Q3469" i="13"/>
  <c r="Q3471" i="13"/>
  <c r="Q3473" i="13"/>
  <c r="Q3475" i="13"/>
  <c r="Q3477" i="13"/>
  <c r="Q3479" i="13"/>
  <c r="Q3481" i="13"/>
  <c r="Q3483" i="13"/>
  <c r="Q3485" i="13"/>
  <c r="Q3487" i="13"/>
  <c r="Q3489" i="13"/>
  <c r="Q3491" i="13"/>
  <c r="Q3493" i="13"/>
  <c r="Q3495" i="13"/>
  <c r="Q3497" i="13"/>
  <c r="Q3499" i="13"/>
  <c r="Q3501" i="13"/>
  <c r="Q3503" i="13"/>
  <c r="Q3505" i="13"/>
  <c r="Q3507" i="13"/>
  <c r="Q3509" i="13"/>
  <c r="Q3511" i="13"/>
  <c r="Q3513" i="13"/>
  <c r="Q3515" i="13"/>
  <c r="Q3517" i="13"/>
  <c r="Q3519" i="13"/>
  <c r="Q3521" i="13"/>
  <c r="Q3523" i="13"/>
  <c r="Q3525" i="13"/>
  <c r="Q3527" i="13"/>
  <c r="Q3529" i="13"/>
  <c r="Q3531" i="13"/>
  <c r="Q3533" i="13"/>
  <c r="Q3535" i="13"/>
  <c r="Q3537" i="13"/>
  <c r="Q3539" i="13"/>
  <c r="Q3541" i="13"/>
  <c r="Q3543" i="13"/>
  <c r="Q3545" i="13"/>
  <c r="Q3547" i="13"/>
  <c r="Q3549" i="13"/>
  <c r="Q3551" i="13"/>
  <c r="Q3553" i="13"/>
  <c r="Q3555" i="13"/>
  <c r="Q3557" i="13"/>
  <c r="Q3559" i="13"/>
  <c r="Q3561" i="13"/>
  <c r="Q3563" i="13"/>
  <c r="Q3565" i="13"/>
  <c r="Q3567" i="13"/>
  <c r="Q3569" i="13"/>
  <c r="Q3571" i="13"/>
  <c r="Q3573" i="13"/>
  <c r="Q3575" i="13"/>
  <c r="Q3577" i="13"/>
  <c r="Q3579" i="13"/>
  <c r="Q3581" i="13"/>
  <c r="Q3583" i="13"/>
  <c r="Q3585" i="13"/>
  <c r="Q3587" i="13"/>
  <c r="Q3589" i="13"/>
  <c r="Q3591" i="13"/>
  <c r="Q3593" i="13"/>
  <c r="Q3595" i="13"/>
  <c r="Q3597" i="13"/>
  <c r="Q3599" i="13"/>
  <c r="Q3601" i="13"/>
  <c r="Q3603" i="13"/>
  <c r="Q3605" i="13"/>
  <c r="Q3607" i="13"/>
  <c r="Q3609" i="13"/>
  <c r="Q3611" i="13"/>
  <c r="Q3613" i="13"/>
  <c r="Q3615" i="13"/>
  <c r="Q3617" i="13"/>
  <c r="Q3619" i="13"/>
  <c r="Q3621" i="13"/>
  <c r="Q3623" i="13"/>
  <c r="Q3625" i="13"/>
  <c r="Q3627" i="13"/>
  <c r="Q3629" i="13"/>
  <c r="Q3631" i="13"/>
  <c r="Q3633" i="13"/>
  <c r="Q3635" i="13"/>
  <c r="Q3637" i="13"/>
  <c r="Q3639" i="13"/>
  <c r="Q3641" i="13"/>
  <c r="Q3643" i="13"/>
  <c r="Q3645" i="13"/>
  <c r="Q3647" i="13"/>
  <c r="Q3649" i="13"/>
  <c r="Q3651" i="13"/>
  <c r="Q3653" i="13"/>
  <c r="Q3655" i="13"/>
  <c r="Q3657" i="13"/>
  <c r="Q3659" i="13"/>
  <c r="Q3661" i="13"/>
  <c r="Q3663" i="13"/>
  <c r="Q3665" i="13"/>
  <c r="Q3667" i="13"/>
  <c r="Q3669" i="13"/>
  <c r="Q3671" i="13"/>
  <c r="Q3673" i="13"/>
  <c r="Q3675" i="13"/>
  <c r="Q3677" i="13"/>
  <c r="Q3679" i="13"/>
  <c r="Q3681" i="13"/>
  <c r="Q3683" i="13"/>
  <c r="Q3685" i="13"/>
  <c r="Q3687" i="13"/>
  <c r="Q3689" i="13"/>
  <c r="Q3691" i="13"/>
  <c r="Q3693" i="13"/>
  <c r="Q3695" i="13"/>
  <c r="Q3697" i="13"/>
  <c r="Q3699" i="13"/>
  <c r="Q3701" i="13"/>
  <c r="Q3703" i="13"/>
  <c r="Q3705" i="13"/>
  <c r="Q3707" i="13"/>
  <c r="Q3709" i="13"/>
  <c r="Q3711" i="13"/>
  <c r="Q3713" i="13"/>
  <c r="Q3715" i="13"/>
  <c r="Q3717" i="13"/>
  <c r="Q3719" i="13"/>
  <c r="Q3721" i="13"/>
  <c r="Q3723" i="13"/>
  <c r="Q3725" i="13"/>
  <c r="Q3727" i="13"/>
  <c r="Q3729" i="13"/>
  <c r="Q3731" i="13"/>
  <c r="Q3733" i="13"/>
  <c r="Q3735" i="13"/>
  <c r="Q3737" i="13"/>
  <c r="Q3739" i="13"/>
  <c r="Q3741" i="13"/>
  <c r="Q3743" i="13"/>
  <c r="Q3745" i="13"/>
  <c r="Q3747" i="13"/>
  <c r="Q3749" i="13"/>
  <c r="Q3751" i="13"/>
  <c r="Q3753" i="13"/>
  <c r="Q3755" i="13"/>
  <c r="Q3757" i="13"/>
  <c r="Q3759" i="13"/>
  <c r="Q3761" i="13"/>
  <c r="Q3763" i="13"/>
  <c r="Q3765" i="13"/>
  <c r="Q3767" i="13"/>
  <c r="Q3769" i="13"/>
  <c r="Q3771" i="13"/>
  <c r="Q3773" i="13"/>
  <c r="Q3775" i="13"/>
  <c r="Q3777" i="13"/>
  <c r="Q3779" i="13"/>
  <c r="Q3781" i="13"/>
  <c r="Q3783" i="13"/>
  <c r="Q3785" i="13"/>
  <c r="Q3787" i="13"/>
  <c r="Q3789" i="13"/>
  <c r="Q3791" i="13"/>
  <c r="Q3793" i="13"/>
  <c r="Q3795" i="13"/>
  <c r="Q3797" i="13"/>
  <c r="Q3799" i="13"/>
  <c r="Q3801" i="13"/>
  <c r="Q3803" i="13"/>
  <c r="Q3805" i="13"/>
  <c r="Q3807" i="13"/>
  <c r="Q3809" i="13"/>
  <c r="Q3811" i="13"/>
  <c r="Q3813" i="13"/>
  <c r="Q3815" i="13"/>
  <c r="Q3817" i="13"/>
  <c r="Q3819" i="13"/>
  <c r="Q3821" i="13"/>
  <c r="Q3823" i="13"/>
  <c r="Q3825" i="13"/>
  <c r="Q3827" i="13"/>
  <c r="Q3829" i="13"/>
  <c r="Q3831" i="13"/>
  <c r="Q3833" i="13"/>
  <c r="Q3835" i="13"/>
  <c r="Q3837" i="13"/>
  <c r="Q3839" i="13"/>
  <c r="Q3841" i="13"/>
  <c r="Q3843" i="13"/>
  <c r="Q3845" i="13"/>
  <c r="Q3847" i="13"/>
  <c r="Q3849" i="13"/>
  <c r="Q3851" i="13"/>
  <c r="Q3853" i="13"/>
  <c r="Q3855" i="13"/>
  <c r="Q3857" i="13"/>
  <c r="Q3859" i="13"/>
  <c r="Q3861" i="13"/>
  <c r="Q3863" i="13"/>
  <c r="Q3865" i="13"/>
  <c r="Q3867" i="13"/>
  <c r="Q3869" i="13"/>
  <c r="Q3871" i="13"/>
  <c r="Q3873" i="13"/>
  <c r="Q3875" i="13"/>
  <c r="Q3877" i="13"/>
  <c r="Q3879" i="13"/>
  <c r="Q3881" i="13"/>
  <c r="Q3883" i="13"/>
  <c r="Q3885" i="13"/>
  <c r="Q3887" i="13"/>
  <c r="Q3889" i="13"/>
  <c r="Q3891" i="13"/>
  <c r="Q3893" i="13"/>
  <c r="Q3895" i="13"/>
  <c r="Q3897" i="13"/>
  <c r="Q3899" i="13"/>
  <c r="Q3901" i="13"/>
  <c r="Q3903" i="13"/>
  <c r="Q3905" i="13"/>
  <c r="Q3907" i="13"/>
  <c r="Q3909" i="13"/>
  <c r="Q3911" i="13"/>
  <c r="Q3913" i="13"/>
  <c r="Q3915" i="13"/>
  <c r="Q3917" i="13"/>
  <c r="Q3919" i="13"/>
  <c r="Q3921" i="13"/>
  <c r="Q3923" i="13"/>
  <c r="Q3925" i="13"/>
  <c r="Q3927" i="13"/>
  <c r="Q3929" i="13"/>
  <c r="Q3931" i="13"/>
  <c r="Q3933" i="13"/>
  <c r="Q3935" i="13"/>
  <c r="Q3937" i="13"/>
  <c r="Q3939" i="13"/>
  <c r="Q3941" i="13"/>
  <c r="Q3943" i="13"/>
  <c r="Q3945" i="13"/>
  <c r="Q3947" i="13"/>
  <c r="Q3949" i="13"/>
  <c r="Q3951" i="13"/>
  <c r="Q3953" i="13"/>
  <c r="Q3955" i="13"/>
  <c r="Q3957" i="13"/>
  <c r="Q3959" i="13"/>
  <c r="Q3961" i="13"/>
  <c r="Q3963" i="13"/>
  <c r="Q3965" i="13"/>
  <c r="Q3967" i="13"/>
  <c r="Q3969" i="13"/>
  <c r="Q35" i="13"/>
  <c r="Q175" i="13"/>
  <c r="Q786" i="13"/>
  <c r="Q818" i="13"/>
  <c r="Q850" i="13"/>
  <c r="Q882" i="13"/>
  <c r="Q914" i="13"/>
  <c r="Q946" i="13"/>
  <c r="Q978" i="13"/>
  <c r="Q1010" i="13"/>
  <c r="Q1042" i="13"/>
  <c r="Q1074" i="13"/>
  <c r="Q1106" i="13"/>
  <c r="Q1138" i="13"/>
  <c r="Q1170" i="13"/>
  <c r="Q1202" i="13"/>
  <c r="Q1234" i="13"/>
  <c r="Q1266" i="13"/>
  <c r="Q1298" i="13"/>
  <c r="Q1330" i="13"/>
  <c r="Q1362" i="13"/>
  <c r="Q1394" i="13"/>
  <c r="Q1426" i="13"/>
  <c r="Q1458" i="13"/>
  <c r="Q1490" i="13"/>
  <c r="Q1522" i="13"/>
  <c r="Q1554" i="13"/>
  <c r="Q1586" i="13"/>
  <c r="Q1618" i="13"/>
  <c r="Q1650" i="13"/>
  <c r="Q1682" i="13"/>
  <c r="Q1714" i="13"/>
  <c r="Q1746" i="13"/>
  <c r="Q1778" i="13"/>
  <c r="Q1806" i="13"/>
  <c r="Q1822" i="13"/>
  <c r="Q1838" i="13"/>
  <c r="Q2511" i="13"/>
  <c r="Q2519" i="13"/>
  <c r="Q2527" i="13"/>
  <c r="Q2535" i="13"/>
  <c r="Q2543" i="13"/>
  <c r="Q2551" i="13"/>
  <c r="Q2559" i="13"/>
  <c r="Q2567" i="13"/>
  <c r="Q2575" i="13"/>
  <c r="Q2583" i="13"/>
  <c r="Q2591" i="13"/>
  <c r="Q2599" i="13"/>
  <c r="Q2607" i="13"/>
  <c r="Q2615" i="13"/>
  <c r="Q143" i="13"/>
  <c r="Q271" i="13"/>
  <c r="Q778" i="13"/>
  <c r="Q810" i="13"/>
  <c r="Q842" i="13"/>
  <c r="Q874" i="13"/>
  <c r="Q906" i="13"/>
  <c r="Q938" i="13"/>
  <c r="Q970" i="13"/>
  <c r="Q1002" i="13"/>
  <c r="Q1034" i="13"/>
  <c r="Q1066" i="13"/>
  <c r="Q1098" i="13"/>
  <c r="Q1130" i="13"/>
  <c r="Q1162" i="13"/>
  <c r="Q1194" i="13"/>
  <c r="Q1226" i="13"/>
  <c r="Q1258" i="13"/>
  <c r="Q1290" i="13"/>
  <c r="Q1322" i="13"/>
  <c r="Q1354" i="13"/>
  <c r="Q1386" i="13"/>
  <c r="Q1418" i="13"/>
  <c r="Q1450" i="13"/>
  <c r="Q1482" i="13"/>
  <c r="Q1514" i="13"/>
  <c r="Q1546" i="13"/>
  <c r="Q1578" i="13"/>
  <c r="Q1610" i="13"/>
  <c r="Q1642" i="13"/>
  <c r="Q1674" i="13"/>
  <c r="Q1706" i="13"/>
  <c r="Q1738" i="13"/>
  <c r="Q1770" i="13"/>
  <c r="Q1810" i="13"/>
  <c r="Q1826" i="13"/>
  <c r="Q2513" i="13"/>
  <c r="Q2521" i="13"/>
  <c r="Q2529" i="13"/>
  <c r="Q2537" i="13"/>
  <c r="Q2545" i="13"/>
  <c r="Q111" i="13"/>
  <c r="Q239" i="13"/>
  <c r="Q770" i="13"/>
  <c r="Q802" i="13"/>
  <c r="Q834" i="13"/>
  <c r="Q866" i="13"/>
  <c r="Q898" i="13"/>
  <c r="Q930" i="13"/>
  <c r="Q962" i="13"/>
  <c r="Q994" i="13"/>
  <c r="Q1026" i="13"/>
  <c r="Q1058" i="13"/>
  <c r="Q1090" i="13"/>
  <c r="Q1122" i="13"/>
  <c r="Q1154" i="13"/>
  <c r="Q1186" i="13"/>
  <c r="Q1218" i="13"/>
  <c r="Q1250" i="13"/>
  <c r="Q1282" i="13"/>
  <c r="Q1314" i="13"/>
  <c r="Q1346" i="13"/>
  <c r="Q1378" i="13"/>
  <c r="Q1410" i="13"/>
  <c r="Q1442" i="13"/>
  <c r="Q1474" i="13"/>
  <c r="Q1506" i="13"/>
  <c r="Q1538" i="13"/>
  <c r="Q1570" i="13"/>
  <c r="Q1602" i="13"/>
  <c r="Q1634" i="13"/>
  <c r="Q1666" i="13"/>
  <c r="Q1698" i="13"/>
  <c r="Q1730" i="13"/>
  <c r="Q1762" i="13"/>
  <c r="Q1794" i="13"/>
  <c r="Q1814" i="13"/>
  <c r="Q1830" i="13"/>
  <c r="Q2515" i="13"/>
  <c r="Q2523" i="13"/>
  <c r="Q2531" i="13"/>
  <c r="Q2539" i="13"/>
  <c r="Q2547" i="13"/>
  <c r="Q2555" i="13"/>
  <c r="Q2563" i="13"/>
  <c r="Q2571" i="13"/>
  <c r="Q2579" i="13"/>
  <c r="Q2587" i="13"/>
  <c r="Q2595" i="13"/>
  <c r="Q2603" i="13"/>
  <c r="Q2611" i="13"/>
  <c r="Q2619" i="13"/>
  <c r="Q2627" i="13"/>
  <c r="Q2635" i="13"/>
  <c r="Q2643" i="13"/>
  <c r="Q2651" i="13"/>
  <c r="Q2659" i="13"/>
  <c r="Q2667" i="13"/>
  <c r="Q2675" i="13"/>
  <c r="Q2683" i="13"/>
  <c r="Q2691" i="13"/>
  <c r="Q2699" i="13"/>
  <c r="Q2707" i="13"/>
  <c r="Q2715" i="13"/>
  <c r="Q2723" i="13"/>
  <c r="Q2731" i="13"/>
  <c r="Q2739" i="13"/>
  <c r="Q2747" i="13"/>
  <c r="Q2755" i="13"/>
  <c r="Q2763" i="13"/>
  <c r="Q2771" i="13"/>
  <c r="Q2779" i="13"/>
  <c r="Q2787" i="13"/>
  <c r="Q2795" i="13"/>
  <c r="Q2553" i="13"/>
  <c r="Q2585" i="13"/>
  <c r="Q2617" i="13"/>
  <c r="Q2625" i="13"/>
  <c r="Q2641" i="13"/>
  <c r="Q2657" i="13"/>
  <c r="Q2673" i="13"/>
  <c r="Q2689" i="13"/>
  <c r="Q2705" i="13"/>
  <c r="Q2721" i="13"/>
  <c r="Q2737" i="13"/>
  <c r="Q2753" i="13"/>
  <c r="Q2769" i="13"/>
  <c r="Q2785" i="13"/>
  <c r="Q2801" i="13"/>
  <c r="Q2806" i="13"/>
  <c r="Q2814" i="13"/>
  <c r="Q2822" i="13"/>
  <c r="Q2830" i="13"/>
  <c r="Q2838" i="13"/>
  <c r="Q2846" i="13"/>
  <c r="Q2854" i="13"/>
  <c r="Q2862" i="13"/>
  <c r="Q2870" i="13"/>
  <c r="Q2878" i="13"/>
  <c r="Q2886" i="13"/>
  <c r="Q2894" i="13"/>
  <c r="Q2902" i="13"/>
  <c r="Q2910" i="13"/>
  <c r="Q2918" i="13"/>
  <c r="Q2926" i="13"/>
  <c r="Q2934" i="13"/>
  <c r="Q2942" i="13"/>
  <c r="Q2950" i="13"/>
  <c r="Q2958" i="13"/>
  <c r="Q2966" i="13"/>
  <c r="Q2974" i="13"/>
  <c r="Q2982" i="13"/>
  <c r="Q2990" i="13"/>
  <c r="Q2998" i="13"/>
  <c r="Q3006" i="13"/>
  <c r="Q3014" i="13"/>
  <c r="Q3022" i="13"/>
  <c r="Q3030" i="13"/>
  <c r="Q3038" i="13"/>
  <c r="Q3046" i="13"/>
  <c r="Q3054" i="13"/>
  <c r="Q3062" i="13"/>
  <c r="Q3070" i="13"/>
  <c r="Q3078" i="13"/>
  <c r="Q3086" i="13"/>
  <c r="Q3094" i="13"/>
  <c r="Q3102" i="13"/>
  <c r="Q3110" i="13"/>
  <c r="Q3118" i="13"/>
  <c r="Q3126" i="13"/>
  <c r="Q3134" i="13"/>
  <c r="Q3142" i="13"/>
  <c r="Q3150" i="13"/>
  <c r="Q3158" i="13"/>
  <c r="Q3166" i="13"/>
  <c r="Q3174" i="13"/>
  <c r="Q3182" i="13"/>
  <c r="Q3190" i="13"/>
  <c r="Q3198" i="13"/>
  <c r="Q3206" i="13"/>
  <c r="Q3214" i="13"/>
  <c r="Q3222" i="13"/>
  <c r="Q3230" i="13"/>
  <c r="Q3238" i="13"/>
  <c r="Q3246" i="13"/>
  <c r="Q3254" i="13"/>
  <c r="Q3262" i="13"/>
  <c r="Q3270" i="13"/>
  <c r="Q3278" i="13"/>
  <c r="Q3286" i="13"/>
  <c r="Q3294" i="13"/>
  <c r="Q3302" i="13"/>
  <c r="Q3310" i="13"/>
  <c r="Q3318" i="13"/>
  <c r="Q3326" i="13"/>
  <c r="Q3334" i="13"/>
  <c r="Q3342" i="13"/>
  <c r="Q3350" i="13"/>
  <c r="Q3358" i="13"/>
  <c r="Q3366" i="13"/>
  <c r="Q3374" i="13"/>
  <c r="Q3382" i="13"/>
  <c r="Q3390" i="13"/>
  <c r="Q3398" i="13"/>
  <c r="Q3406" i="13"/>
  <c r="Q3414" i="13"/>
  <c r="Q3422" i="13"/>
  <c r="Q3430" i="13"/>
  <c r="Q3438" i="13"/>
  <c r="Q3446" i="13"/>
  <c r="Q3454" i="13"/>
  <c r="Q3462" i="13"/>
  <c r="Q3470" i="13"/>
  <c r="Q3478" i="13"/>
  <c r="Q3486" i="13"/>
  <c r="Q3494" i="13"/>
  <c r="Q3502" i="13"/>
  <c r="Q3510" i="13"/>
  <c r="Q3518" i="13"/>
  <c r="Q3526" i="13"/>
  <c r="Q3534" i="13"/>
  <c r="Q3542" i="13"/>
  <c r="Q3550" i="13"/>
  <c r="Q3558" i="13"/>
  <c r="Q3566" i="13"/>
  <c r="Q3574" i="13"/>
  <c r="Q3582" i="13"/>
  <c r="Q3590" i="13"/>
  <c r="Q3598" i="13"/>
  <c r="Q3606" i="13"/>
  <c r="Q3614" i="13"/>
  <c r="Q3622" i="13"/>
  <c r="Q3630" i="13"/>
  <c r="Q3638" i="13"/>
  <c r="Q3646" i="13"/>
  <c r="Q3654" i="13"/>
  <c r="Q3662" i="13"/>
  <c r="Q3670" i="13"/>
  <c r="Q3678" i="13"/>
  <c r="Q3686" i="13"/>
  <c r="Q3694" i="13"/>
  <c r="Q3702" i="13"/>
  <c r="Q3710" i="13"/>
  <c r="Q3718" i="13"/>
  <c r="Q3726" i="13"/>
  <c r="Q3734" i="13"/>
  <c r="Q3742" i="13"/>
  <c r="Q3750" i="13"/>
  <c r="Q3758" i="13"/>
  <c r="Q3766" i="13"/>
  <c r="Q3774" i="13"/>
  <c r="Q3782" i="13"/>
  <c r="Q3790" i="13"/>
  <c r="Q3798" i="13"/>
  <c r="Q3806" i="13"/>
  <c r="Q3814" i="13"/>
  <c r="Q3822" i="13"/>
  <c r="Q3830" i="13"/>
  <c r="Q3838" i="13"/>
  <c r="Q3846" i="13"/>
  <c r="Q3854" i="13"/>
  <c r="Q3862" i="13"/>
  <c r="Q3870" i="13"/>
  <c r="Q3878" i="13"/>
  <c r="Q3886" i="13"/>
  <c r="Q3894" i="13"/>
  <c r="Q3902" i="13"/>
  <c r="Q3910" i="13"/>
  <c r="Q3918" i="13"/>
  <c r="Q3926" i="13"/>
  <c r="Q3934" i="13"/>
  <c r="Q3942" i="13"/>
  <c r="Q3950" i="13"/>
  <c r="Q3958" i="13"/>
  <c r="Q3966" i="13"/>
  <c r="Q2577" i="13"/>
  <c r="Q2609" i="13"/>
  <c r="Q2631" i="13"/>
  <c r="Q2647" i="13"/>
  <c r="Q2663" i="13"/>
  <c r="Q2679" i="13"/>
  <c r="Q2695" i="13"/>
  <c r="Q2711" i="13"/>
  <c r="Q2727" i="13"/>
  <c r="Q2743" i="13"/>
  <c r="Q2759" i="13"/>
  <c r="Q2775" i="13"/>
  <c r="Q2791" i="13"/>
  <c r="Q2808" i="13"/>
  <c r="Q2816" i="13"/>
  <c r="Q2824" i="13"/>
  <c r="Q2832" i="13"/>
  <c r="Q2840" i="13"/>
  <c r="Q2848" i="13"/>
  <c r="Q2856" i="13"/>
  <c r="Q2864" i="13"/>
  <c r="Q2872" i="13"/>
  <c r="Q2880" i="13"/>
  <c r="Q2888" i="13"/>
  <c r="Q2896" i="13"/>
  <c r="Q2904" i="13"/>
  <c r="Q2912" i="13"/>
  <c r="Q2920" i="13"/>
  <c r="Q2928" i="13"/>
  <c r="Q2936" i="13"/>
  <c r="Q2944" i="13"/>
  <c r="Q2952" i="13"/>
  <c r="Q2960" i="13"/>
  <c r="Q2968" i="13"/>
  <c r="Q2976" i="13"/>
  <c r="Q2984" i="13"/>
  <c r="Q2992" i="13"/>
  <c r="Q3000" i="13"/>
  <c r="Q3008" i="13"/>
  <c r="Q3016" i="13"/>
  <c r="Q3024" i="13"/>
  <c r="Q3032" i="13"/>
  <c r="Q3040" i="13"/>
  <c r="Q3048" i="13"/>
  <c r="Q3056" i="13"/>
  <c r="Q3064" i="13"/>
  <c r="Q3072" i="13"/>
  <c r="Q3080" i="13"/>
  <c r="Q3088" i="13"/>
  <c r="Q3096" i="13"/>
  <c r="Q3104" i="13"/>
  <c r="Q3112" i="13"/>
  <c r="Q3120" i="13"/>
  <c r="Q3128" i="13"/>
  <c r="Q3136" i="13"/>
  <c r="Q3144" i="13"/>
  <c r="Q3152" i="13"/>
  <c r="Q3160" i="13"/>
  <c r="Q3168" i="13"/>
  <c r="Q3176" i="13"/>
  <c r="Q3184" i="13"/>
  <c r="Q3192" i="13"/>
  <c r="Q3200" i="13"/>
  <c r="Q3208" i="13"/>
  <c r="Q3216" i="13"/>
  <c r="Q3224" i="13"/>
  <c r="Q3232" i="13"/>
  <c r="Q3240" i="13"/>
  <c r="Q3248" i="13"/>
  <c r="Q3256" i="13"/>
  <c r="Q3264" i="13"/>
  <c r="Q3272" i="13"/>
  <c r="Q3280" i="13"/>
  <c r="Q3288" i="13"/>
  <c r="Q3296" i="13"/>
  <c r="Q3304" i="13"/>
  <c r="Q3312" i="13"/>
  <c r="Q3320" i="13"/>
  <c r="Q3328" i="13"/>
  <c r="Q3336" i="13"/>
  <c r="Q3344" i="13"/>
  <c r="Q3352" i="13"/>
  <c r="Q3360" i="13"/>
  <c r="Q3368" i="13"/>
  <c r="Q3376" i="13"/>
  <c r="Q3384" i="13"/>
  <c r="Q3392" i="13"/>
  <c r="Q3400" i="13"/>
  <c r="Q3408" i="13"/>
  <c r="Q3416" i="13"/>
  <c r="Q3424" i="13"/>
  <c r="Q3432" i="13"/>
  <c r="Q3440" i="13"/>
  <c r="Q3448" i="13"/>
  <c r="Q3456" i="13"/>
  <c r="Q3464" i="13"/>
  <c r="Q3472" i="13"/>
  <c r="Q3480" i="13"/>
  <c r="Q3488" i="13"/>
  <c r="Q3496" i="13"/>
  <c r="Q3504" i="13"/>
  <c r="Q3512" i="13"/>
  <c r="Q3520" i="13"/>
  <c r="Q3528" i="13"/>
  <c r="Q3536" i="13"/>
  <c r="Q3544" i="13"/>
  <c r="Q3552" i="13"/>
  <c r="Q3560" i="13"/>
  <c r="Q3568" i="13"/>
  <c r="Q3576" i="13"/>
  <c r="Q3584" i="13"/>
  <c r="Q3592" i="13"/>
  <c r="Q3600" i="13"/>
  <c r="Q3608" i="13"/>
  <c r="Q3616" i="13"/>
  <c r="Q3624" i="13"/>
  <c r="Q3632" i="13"/>
  <c r="Q3640" i="13"/>
  <c r="Q3648" i="13"/>
  <c r="Q3656" i="13"/>
  <c r="Q3664" i="13"/>
  <c r="Q3672" i="13"/>
  <c r="Q3680" i="13"/>
  <c r="Q3688" i="13"/>
  <c r="Q3696" i="13"/>
  <c r="Q3704" i="13"/>
  <c r="Q3712" i="13"/>
  <c r="Q3720" i="13"/>
  <c r="Q3728" i="13"/>
  <c r="Q3736" i="13"/>
  <c r="Q3744" i="13"/>
  <c r="Q3752" i="13"/>
  <c r="Q3760" i="13"/>
  <c r="Q3768" i="13"/>
  <c r="Q3776" i="13"/>
  <c r="Q3784" i="13"/>
  <c r="Q3792" i="13"/>
  <c r="Q3800" i="13"/>
  <c r="Q3808" i="13"/>
  <c r="Q3816" i="13"/>
  <c r="Q3824" i="13"/>
  <c r="Q3832" i="13"/>
  <c r="Q3840" i="13"/>
  <c r="Q3848" i="13"/>
  <c r="Q3856" i="13"/>
  <c r="Q3864" i="13"/>
  <c r="Q3872" i="13"/>
  <c r="Q3880" i="13"/>
  <c r="Q3888" i="13"/>
  <c r="Q3896" i="13"/>
  <c r="Q3904" i="13"/>
  <c r="Q3912" i="13"/>
  <c r="Q3920" i="13"/>
  <c r="Q3928" i="13"/>
  <c r="Q3936" i="13"/>
  <c r="Q3944" i="13"/>
  <c r="Q3952" i="13"/>
  <c r="Q3960" i="13"/>
  <c r="Q3968" i="13"/>
  <c r="Q3971" i="13"/>
  <c r="Q3973" i="13"/>
  <c r="Q3975" i="13"/>
  <c r="Q3977" i="13"/>
  <c r="Q3979" i="13"/>
  <c r="Q3981" i="13"/>
  <c r="Q3983" i="13"/>
  <c r="Q3985" i="13"/>
  <c r="Q3987" i="13"/>
  <c r="Q3989" i="13"/>
  <c r="Q3991" i="13"/>
  <c r="Q3993" i="13"/>
  <c r="Q3995" i="13"/>
  <c r="Q3997" i="13"/>
  <c r="Q3999" i="13"/>
  <c r="Q4001" i="13"/>
  <c r="Q4003" i="13"/>
  <c r="Q4005" i="13"/>
  <c r="Q4007" i="13"/>
  <c r="Q4009" i="13"/>
  <c r="Q4011" i="13"/>
  <c r="Q4013" i="13"/>
  <c r="Q4015" i="13"/>
  <c r="Q4017" i="13"/>
  <c r="Q4019" i="13"/>
  <c r="Q4021" i="13"/>
  <c r="Q4023" i="13"/>
  <c r="Q4025" i="13"/>
  <c r="Q4027" i="13"/>
  <c r="Q4029" i="13"/>
  <c r="Q4031" i="13"/>
  <c r="Q4033" i="13"/>
  <c r="Q4035" i="13"/>
  <c r="Q4037" i="13"/>
  <c r="Q4039" i="13"/>
  <c r="Q4041" i="13"/>
  <c r="Q4043" i="13"/>
  <c r="Q4045" i="13"/>
  <c r="Q4047" i="13"/>
  <c r="Q4049" i="13"/>
  <c r="Q4051" i="13"/>
  <c r="Q4053" i="13"/>
  <c r="Q4055" i="13"/>
  <c r="Q4057" i="13"/>
  <c r="Q4059" i="13"/>
  <c r="Q4061" i="13"/>
  <c r="Q4063" i="13"/>
  <c r="Q4065" i="13"/>
  <c r="Q4067" i="13"/>
  <c r="Q4069" i="13"/>
  <c r="Q4071" i="13"/>
  <c r="Q4073" i="13"/>
  <c r="Q4075" i="13"/>
  <c r="Q4077" i="13"/>
  <c r="Q4079" i="13"/>
  <c r="Q4081" i="13"/>
  <c r="Q4083" i="13"/>
  <c r="Q4085" i="13"/>
  <c r="Q4087" i="13"/>
  <c r="Q4089" i="13"/>
  <c r="Q4091" i="13"/>
  <c r="Q4093" i="13"/>
  <c r="Q4095" i="13"/>
  <c r="Q4097" i="13"/>
  <c r="Q4099" i="13"/>
  <c r="Q4101" i="13"/>
  <c r="Q4103" i="13"/>
  <c r="Q4105" i="13"/>
  <c r="Q4107" i="13"/>
  <c r="Q4109" i="13"/>
  <c r="Q4111" i="13"/>
  <c r="Q4113" i="13"/>
  <c r="Q4115" i="13"/>
  <c r="Q4117" i="13"/>
  <c r="Q4119" i="13"/>
  <c r="Q4121" i="13"/>
  <c r="Q4123" i="13"/>
  <c r="Q4125" i="13"/>
  <c r="Q4127" i="13"/>
  <c r="Q4129" i="13"/>
  <c r="Q4131" i="13"/>
  <c r="Q4133" i="13"/>
  <c r="Q4135" i="13"/>
  <c r="Q4137" i="13"/>
  <c r="Q4139" i="13"/>
  <c r="Q4141" i="13"/>
  <c r="Q4143" i="13"/>
  <c r="Q4145" i="13"/>
  <c r="Q4147" i="13"/>
  <c r="Q4149" i="13"/>
  <c r="Q4151" i="13"/>
  <c r="Q4153" i="13"/>
  <c r="Q4155" i="13"/>
  <c r="Q4157" i="13"/>
  <c r="Q4159" i="13"/>
  <c r="Q4161" i="13"/>
  <c r="Q4163" i="13"/>
  <c r="Q4165" i="13"/>
  <c r="Q4167" i="13"/>
  <c r="Q4169" i="13"/>
  <c r="Q2569" i="13"/>
  <c r="Q2601" i="13"/>
  <c r="Q2633" i="13"/>
  <c r="Q2649" i="13"/>
  <c r="Q2665" i="13"/>
  <c r="Q2681" i="13"/>
  <c r="Q2697" i="13"/>
  <c r="Q2713" i="13"/>
  <c r="Q2729" i="13"/>
  <c r="Q2745" i="13"/>
  <c r="Q2761" i="13"/>
  <c r="Q2777" i="13"/>
  <c r="Q2793" i="13"/>
  <c r="Q2810" i="13"/>
  <c r="Q2818" i="13"/>
  <c r="Q2826" i="13"/>
  <c r="Q2834" i="13"/>
  <c r="Q2842" i="13"/>
  <c r="Q2850" i="13"/>
  <c r="Q2858" i="13"/>
  <c r="Q2866" i="13"/>
  <c r="Q2874" i="13"/>
  <c r="Q2882" i="13"/>
  <c r="Q2890" i="13"/>
  <c r="Q2898" i="13"/>
  <c r="Q2906" i="13"/>
  <c r="Q2914" i="13"/>
  <c r="Q2922" i="13"/>
  <c r="Q2930" i="13"/>
  <c r="Q2938" i="13"/>
  <c r="Q2946" i="13"/>
  <c r="Q2954" i="13"/>
  <c r="Q2962" i="13"/>
  <c r="Q2970" i="13"/>
  <c r="Q2978" i="13"/>
  <c r="Q2986" i="13"/>
  <c r="Q2994" i="13"/>
  <c r="Q3002" i="13"/>
  <c r="Q3010" i="13"/>
  <c r="Q3018" i="13"/>
  <c r="Q3026" i="13"/>
  <c r="Q3034" i="13"/>
  <c r="Q3042" i="13"/>
  <c r="Q3050" i="13"/>
  <c r="Q3058" i="13"/>
  <c r="Q3066" i="13"/>
  <c r="Q3074" i="13"/>
  <c r="Q3082" i="13"/>
  <c r="Q3090" i="13"/>
  <c r="Q3098" i="13"/>
  <c r="Q3106" i="13"/>
  <c r="Q3114" i="13"/>
  <c r="Q3122" i="13"/>
  <c r="Q3130" i="13"/>
  <c r="Q3138" i="13"/>
  <c r="Q3146" i="13"/>
  <c r="Q3154" i="13"/>
  <c r="Q3162" i="13"/>
  <c r="Q3170" i="13"/>
  <c r="Q3178" i="13"/>
  <c r="Q3186" i="13"/>
  <c r="Q3194" i="13"/>
  <c r="Q3202" i="13"/>
  <c r="Q3210" i="13"/>
  <c r="Q3218" i="13"/>
  <c r="Q3226" i="13"/>
  <c r="Q3234" i="13"/>
  <c r="Q3242" i="13"/>
  <c r="Q3250" i="13"/>
  <c r="Q3258" i="13"/>
  <c r="Q3266" i="13"/>
  <c r="Q3274" i="13"/>
  <c r="Q3282" i="13"/>
  <c r="Q3290" i="13"/>
  <c r="Q3298" i="13"/>
  <c r="Q3306" i="13"/>
  <c r="Q3314" i="13"/>
  <c r="Q3322" i="13"/>
  <c r="Q3330" i="13"/>
  <c r="Q3338" i="13"/>
  <c r="Q3346" i="13"/>
  <c r="Q3354" i="13"/>
  <c r="Q3362" i="13"/>
  <c r="Q3370" i="13"/>
  <c r="Q3378" i="13"/>
  <c r="Q3386" i="13"/>
  <c r="Q3394" i="13"/>
  <c r="Q3402" i="13"/>
  <c r="Q3410" i="13"/>
  <c r="Q3418" i="13"/>
  <c r="Q3426" i="13"/>
  <c r="Q3434" i="13"/>
  <c r="Q3442" i="13"/>
  <c r="Q3450" i="13"/>
  <c r="Q3458" i="13"/>
  <c r="Q3466" i="13"/>
  <c r="Q3474" i="13"/>
  <c r="Q3482" i="13"/>
  <c r="Q3490" i="13"/>
  <c r="Q3498" i="13"/>
  <c r="Q3506" i="13"/>
  <c r="Q3514" i="13"/>
  <c r="Q3522" i="13"/>
  <c r="Q3530" i="13"/>
  <c r="Q3538" i="13"/>
  <c r="Q3546" i="13"/>
  <c r="Q3554" i="13"/>
  <c r="Q3562" i="13"/>
  <c r="Q3570" i="13"/>
  <c r="Q3578" i="13"/>
  <c r="Q3586" i="13"/>
  <c r="Q3594" i="13"/>
  <c r="Q3602" i="13"/>
  <c r="Q3610" i="13"/>
  <c r="Q3618" i="13"/>
  <c r="Q3626" i="13"/>
  <c r="Q3634" i="13"/>
  <c r="Q3642" i="13"/>
  <c r="Q3650" i="13"/>
  <c r="Q3658" i="13"/>
  <c r="Q3666" i="13"/>
  <c r="Q3674" i="13"/>
  <c r="Q3682" i="13"/>
  <c r="Q3690" i="13"/>
  <c r="Q3698" i="13"/>
  <c r="Q3706" i="13"/>
  <c r="Q3714" i="13"/>
  <c r="Q3722" i="13"/>
  <c r="Q3730" i="13"/>
  <c r="Q3738" i="13"/>
  <c r="Q3746" i="13"/>
  <c r="Q3754" i="13"/>
  <c r="Q3762" i="13"/>
  <c r="Q3770" i="13"/>
  <c r="Q3778" i="13"/>
  <c r="Q3786" i="13"/>
  <c r="Q3794" i="13"/>
  <c r="Q3802" i="13"/>
  <c r="Q3810" i="13"/>
  <c r="Q3818" i="13"/>
  <c r="Q3826" i="13"/>
  <c r="Q3834" i="13"/>
  <c r="Q3842" i="13"/>
  <c r="Q3850" i="13"/>
  <c r="Q3858" i="13"/>
  <c r="Q3866" i="13"/>
  <c r="Q3874" i="13"/>
  <c r="Q3882" i="13"/>
  <c r="Q3890" i="13"/>
  <c r="Q3898" i="13"/>
  <c r="Q3906" i="13"/>
  <c r="Q3914" i="13"/>
  <c r="Q3922" i="13"/>
  <c r="Q3930" i="13"/>
  <c r="Q3938" i="13"/>
  <c r="Q3946" i="13"/>
  <c r="Q3954" i="13"/>
  <c r="Q3962" i="13"/>
  <c r="Q2561" i="13"/>
  <c r="Q2593" i="13"/>
  <c r="Q2623" i="13"/>
  <c r="Q2639" i="13"/>
  <c r="Q2655" i="13"/>
  <c r="Q2671" i="13"/>
  <c r="Q2687" i="13"/>
  <c r="Q2703" i="13"/>
  <c r="Q2719" i="13"/>
  <c r="Q2735" i="13"/>
  <c r="Q2751" i="13"/>
  <c r="Q2767" i="13"/>
  <c r="Q2783" i="13"/>
  <c r="Q2799" i="13"/>
  <c r="Q2803" i="13"/>
  <c r="Q2812" i="13"/>
  <c r="Q2820" i="13"/>
  <c r="Q2828" i="13"/>
  <c r="Q2836" i="13"/>
  <c r="Q2844" i="13"/>
  <c r="Q2852" i="13"/>
  <c r="Q2860" i="13"/>
  <c r="Q2868" i="13"/>
  <c r="Q2876" i="13"/>
  <c r="Q2884" i="13"/>
  <c r="Q2892" i="13"/>
  <c r="Q2900" i="13"/>
  <c r="Q2908" i="13"/>
  <c r="Q2916" i="13"/>
  <c r="Q2924" i="13"/>
  <c r="Q2932" i="13"/>
  <c r="Q2940" i="13"/>
  <c r="Q2948" i="13"/>
  <c r="Q2956" i="13"/>
  <c r="Q2964" i="13"/>
  <c r="Q2972" i="13"/>
  <c r="Q2980" i="13"/>
  <c r="Q2988" i="13"/>
  <c r="Q2996" i="13"/>
  <c r="Q3004" i="13"/>
  <c r="Q3012" i="13"/>
  <c r="Q3020" i="13"/>
  <c r="Q3028" i="13"/>
  <c r="Q3036" i="13"/>
  <c r="Q3044" i="13"/>
  <c r="Q3052" i="13"/>
  <c r="Q3060" i="13"/>
  <c r="Q3068" i="13"/>
  <c r="Q3076" i="13"/>
  <c r="Q3084" i="13"/>
  <c r="Q3092" i="13"/>
  <c r="Q3100" i="13"/>
  <c r="Q3108" i="13"/>
  <c r="Q3116" i="13"/>
  <c r="Q3124" i="13"/>
  <c r="Q3132" i="13"/>
  <c r="Q3140" i="13"/>
  <c r="Q3148" i="13"/>
  <c r="Q3156" i="13"/>
  <c r="Q3164" i="13"/>
  <c r="Q3172" i="13"/>
  <c r="Q3180" i="13"/>
  <c r="Q3188" i="13"/>
  <c r="Q3196" i="13"/>
  <c r="Q3204" i="13"/>
  <c r="Q3212" i="13"/>
  <c r="Q3220" i="13"/>
  <c r="Q3228" i="13"/>
  <c r="Q3236" i="13"/>
  <c r="Q3244" i="13"/>
  <c r="Q3252" i="13"/>
  <c r="Q3260" i="13"/>
  <c r="Q3268" i="13"/>
  <c r="Q3276" i="13"/>
  <c r="Q3284" i="13"/>
  <c r="Q3292" i="13"/>
  <c r="Q3300" i="13"/>
  <c r="Q3308" i="13"/>
  <c r="Q3316" i="13"/>
  <c r="Q3324" i="13"/>
  <c r="Q3332" i="13"/>
  <c r="Q3340" i="13"/>
  <c r="Q3348" i="13"/>
  <c r="Q3356" i="13"/>
  <c r="Q3364" i="13"/>
  <c r="Q3372" i="13"/>
  <c r="Q3380" i="13"/>
  <c r="Q3388" i="13"/>
  <c r="Q3396" i="13"/>
  <c r="Q3404" i="13"/>
  <c r="Q3412" i="13"/>
  <c r="Q3420" i="13"/>
  <c r="Q3428" i="13"/>
  <c r="Q3436" i="13"/>
  <c r="Q3444" i="13"/>
  <c r="Q3452" i="13"/>
  <c r="Q3460" i="13"/>
  <c r="Q3468" i="13"/>
  <c r="Q3476" i="13"/>
  <c r="Q3484" i="13"/>
  <c r="Q3492" i="13"/>
  <c r="Q3500" i="13"/>
  <c r="Q3508" i="13"/>
  <c r="Q3516" i="13"/>
  <c r="Q3524" i="13"/>
  <c r="Q3532" i="13"/>
  <c r="Q3540" i="13"/>
  <c r="Q3548" i="13"/>
  <c r="Q3556" i="13"/>
  <c r="Q3564" i="13"/>
  <c r="Q3572" i="13"/>
  <c r="Q3580" i="13"/>
  <c r="Q3588" i="13"/>
  <c r="Q3596" i="13"/>
  <c r="Q3604" i="13"/>
  <c r="Q3612" i="13"/>
  <c r="Q3620" i="13"/>
  <c r="Q3628" i="13"/>
  <c r="Q3636" i="13"/>
  <c r="Q3644" i="13"/>
  <c r="Q3652" i="13"/>
  <c r="Q3660" i="13"/>
  <c r="Q3668" i="13"/>
  <c r="Q3676" i="13"/>
  <c r="Q3684" i="13"/>
  <c r="Q3692" i="13"/>
  <c r="Q3700" i="13"/>
  <c r="Q3708" i="13"/>
  <c r="Q3716" i="13"/>
  <c r="Q3724" i="13"/>
  <c r="Q3732" i="13"/>
  <c r="Q3740" i="13"/>
  <c r="Q3748" i="13"/>
  <c r="Q3756" i="13"/>
  <c r="Q3764" i="13"/>
  <c r="Q3772" i="13"/>
  <c r="Q3780" i="13"/>
  <c r="Q3788" i="13"/>
  <c r="Q3796" i="13"/>
  <c r="Q3804" i="13"/>
  <c r="Q3812" i="13"/>
  <c r="Q3820" i="13"/>
  <c r="Q3828" i="13"/>
  <c r="Q3836" i="13"/>
  <c r="Q3844" i="13"/>
  <c r="Q3852" i="13"/>
  <c r="Q3860" i="13"/>
  <c r="Q3868" i="13"/>
  <c r="Q3876" i="13"/>
  <c r="Q3884" i="13"/>
  <c r="Q3892" i="13"/>
  <c r="Q3900" i="13"/>
  <c r="Q3908" i="13"/>
  <c r="Q3916" i="13"/>
  <c r="Q3924" i="13"/>
  <c r="Q3932" i="13"/>
  <c r="Q3940" i="13"/>
  <c r="Q3948" i="13"/>
  <c r="Q3956" i="13"/>
  <c r="Q3964" i="13"/>
  <c r="Q3970" i="13"/>
  <c r="Q3972" i="13"/>
  <c r="Q3974" i="13"/>
  <c r="Q3976" i="13"/>
  <c r="Q3978" i="13"/>
  <c r="Q3980" i="13"/>
  <c r="Q3982" i="13"/>
  <c r="Q3984" i="13"/>
  <c r="Q3986" i="13"/>
  <c r="Q3988" i="13"/>
  <c r="Q3990" i="13"/>
  <c r="Q3992" i="13"/>
  <c r="Q3994" i="13"/>
  <c r="Q3996" i="13"/>
  <c r="Q3998" i="13"/>
  <c r="Q4000" i="13"/>
  <c r="Q4002" i="13"/>
  <c r="Q4004" i="13"/>
  <c r="Q4006" i="13"/>
  <c r="Q4008" i="13"/>
  <c r="Q4010" i="13"/>
  <c r="Q4012" i="13"/>
  <c r="Q4014" i="13"/>
  <c r="Q4016" i="13"/>
  <c r="Q4018" i="13"/>
  <c r="Q4020" i="13"/>
  <c r="Q4022" i="13"/>
  <c r="Q4024" i="13"/>
  <c r="Q4026" i="13"/>
  <c r="Q4028" i="13"/>
  <c r="Q4030" i="13"/>
  <c r="Q4032" i="13"/>
  <c r="Q4034" i="13"/>
  <c r="Q4036" i="13"/>
  <c r="Q4038" i="13"/>
  <c r="Q4040" i="13"/>
  <c r="Q4042" i="13"/>
  <c r="Q4044" i="13"/>
  <c r="Q4046" i="13"/>
  <c r="Q4048" i="13"/>
  <c r="Q4050" i="13"/>
  <c r="Q4052" i="13"/>
  <c r="Q4054" i="13"/>
  <c r="Q4056" i="13"/>
  <c r="Q4058" i="13"/>
  <c r="Q4060" i="13"/>
  <c r="Q4062" i="13"/>
  <c r="Q4064" i="13"/>
  <c r="Q4066" i="13"/>
  <c r="Q4068" i="13"/>
  <c r="Q4070" i="13"/>
  <c r="Q4072" i="13"/>
  <c r="Q4074" i="13"/>
  <c r="Q4076" i="13"/>
  <c r="Q4078" i="13"/>
  <c r="Q4080" i="13"/>
  <c r="Q4082" i="13"/>
  <c r="Q4084" i="13"/>
  <c r="Q4086" i="13"/>
  <c r="Q4088" i="13"/>
  <c r="Q4090" i="13"/>
  <c r="Q4092" i="13"/>
  <c r="Q4094" i="13"/>
  <c r="Q4096" i="13"/>
  <c r="Q4098" i="13"/>
  <c r="Q4100" i="13"/>
  <c r="Q4102" i="13"/>
  <c r="Q4104" i="13"/>
  <c r="Q4106" i="13"/>
  <c r="Q4108" i="13"/>
  <c r="Q4110" i="13"/>
  <c r="Q4112" i="13"/>
  <c r="Q4114" i="13"/>
  <c r="Q4116" i="13"/>
  <c r="Q4118" i="13"/>
  <c r="Q4120" i="13"/>
  <c r="Q4122" i="13"/>
  <c r="Q4124" i="13"/>
  <c r="Q4126" i="13"/>
  <c r="Q4128" i="13"/>
  <c r="Q4130" i="13"/>
  <c r="Q4132" i="13"/>
  <c r="Q4134" i="13"/>
  <c r="Q4136" i="13"/>
  <c r="Q4138" i="13"/>
  <c r="Q4140" i="13"/>
  <c r="Q4142" i="13"/>
  <c r="Q4144" i="13"/>
  <c r="Q4146" i="13"/>
  <c r="Q4148" i="13"/>
  <c r="Q4150" i="13"/>
  <c r="Q4152" i="13"/>
  <c r="Q4154" i="13"/>
  <c r="Q4156" i="13"/>
  <c r="Q4158" i="13"/>
  <c r="Q4160" i="13"/>
  <c r="Q4162" i="13"/>
  <c r="Q4164" i="13"/>
  <c r="Q4166" i="13"/>
  <c r="Q4168" i="13"/>
  <c r="Q3" i="13"/>
  <c r="P2798" i="13"/>
  <c r="R2798" i="13"/>
  <c r="P2790" i="13"/>
  <c r="R2790" i="13"/>
  <c r="P2782" i="13"/>
  <c r="R2782" i="13"/>
  <c r="P2774" i="13"/>
  <c r="R2774" i="13"/>
  <c r="P2766" i="13"/>
  <c r="R2766" i="13"/>
  <c r="P2758" i="13"/>
  <c r="R2758" i="13"/>
  <c r="P2750" i="13"/>
  <c r="R2750" i="13"/>
  <c r="P2742" i="13"/>
  <c r="R2742" i="13"/>
  <c r="P2734" i="13"/>
  <c r="R2734" i="13"/>
  <c r="P2726" i="13"/>
  <c r="R2726" i="13"/>
  <c r="P2718" i="13"/>
  <c r="R2718" i="13"/>
  <c r="P2710" i="13"/>
  <c r="R2710" i="13"/>
  <c r="P2702" i="13"/>
  <c r="R2702" i="13"/>
  <c r="P2694" i="13"/>
  <c r="R2694" i="13"/>
  <c r="P2686" i="13"/>
  <c r="R2686" i="13"/>
  <c r="P2678" i="13"/>
  <c r="R2678" i="13"/>
  <c r="P2670" i="13"/>
  <c r="R2670" i="13"/>
  <c r="P2662" i="13"/>
  <c r="R2662" i="13"/>
  <c r="P2654" i="13"/>
  <c r="R2654" i="13"/>
  <c r="P2646" i="13"/>
  <c r="R2646" i="13"/>
  <c r="P2638" i="13"/>
  <c r="R2638" i="13"/>
  <c r="P2630" i="13"/>
  <c r="R2630" i="13"/>
  <c r="P2622" i="13"/>
  <c r="R2622" i="13"/>
  <c r="Y589" i="13"/>
  <c r="Y581" i="13"/>
  <c r="Y573" i="13"/>
  <c r="Y565" i="13"/>
  <c r="Y557" i="13"/>
  <c r="Y549" i="13"/>
  <c r="Y541" i="13"/>
  <c r="Y533" i="13"/>
  <c r="Y525" i="13"/>
  <c r="Y517" i="13"/>
  <c r="Y509" i="13"/>
  <c r="Y501" i="13"/>
  <c r="Y493" i="13"/>
  <c r="Y485" i="13"/>
  <c r="Y477" i="13"/>
  <c r="Y469" i="13"/>
  <c r="Y461" i="13"/>
  <c r="Y453" i="13"/>
  <c r="Y445" i="13"/>
  <c r="P3" i="13"/>
  <c r="P4168" i="13"/>
  <c r="P4166" i="13"/>
  <c r="P4164" i="13"/>
  <c r="P4162" i="13"/>
  <c r="P4160" i="13"/>
  <c r="P4158" i="13"/>
  <c r="P4156" i="13"/>
  <c r="P4154" i="13"/>
  <c r="P4152" i="13"/>
  <c r="P4150" i="13"/>
  <c r="P4148" i="13"/>
  <c r="P4146" i="13"/>
  <c r="P4144" i="13"/>
  <c r="P4142" i="13"/>
  <c r="P4140" i="13"/>
  <c r="P4138" i="13"/>
  <c r="P4136" i="13"/>
  <c r="P4134" i="13"/>
  <c r="P4132" i="13"/>
  <c r="P4130" i="13"/>
  <c r="P4128" i="13"/>
  <c r="P4126" i="13"/>
  <c r="P4124" i="13"/>
  <c r="P4122" i="13"/>
  <c r="P4120" i="13"/>
  <c r="P4118" i="13"/>
  <c r="P4116" i="13"/>
  <c r="P4114" i="13"/>
  <c r="P4112" i="13"/>
  <c r="P4110" i="13"/>
  <c r="P4108" i="13"/>
  <c r="P4106" i="13"/>
  <c r="P4104" i="13"/>
  <c r="P4102" i="13"/>
  <c r="P4100" i="13"/>
  <c r="P4098" i="13"/>
  <c r="P4096" i="13"/>
  <c r="P4094" i="13"/>
  <c r="P4092" i="13"/>
  <c r="P4090" i="13"/>
  <c r="P4088" i="13"/>
  <c r="P4086" i="13"/>
  <c r="P4084" i="13"/>
  <c r="P4082" i="13"/>
  <c r="P4080" i="13"/>
  <c r="P4078" i="13"/>
  <c r="P4076" i="13"/>
  <c r="P4074" i="13"/>
  <c r="P4072" i="13"/>
  <c r="P4070" i="13"/>
  <c r="P4068" i="13"/>
  <c r="P4066" i="13"/>
  <c r="P4064" i="13"/>
  <c r="P4062" i="13"/>
  <c r="P4060" i="13"/>
  <c r="P4058" i="13"/>
  <c r="P4056" i="13"/>
  <c r="P4054" i="13"/>
  <c r="P4052" i="13"/>
  <c r="P4050" i="13"/>
  <c r="P4048" i="13"/>
  <c r="P4046" i="13"/>
  <c r="P4044" i="13"/>
  <c r="P4042" i="13"/>
  <c r="P4040" i="13"/>
  <c r="P4038" i="13"/>
  <c r="P4036" i="13"/>
  <c r="P4034" i="13"/>
  <c r="P4032" i="13"/>
  <c r="P4030" i="13"/>
  <c r="P4028" i="13"/>
  <c r="P4026" i="13"/>
  <c r="P4024" i="13"/>
  <c r="P4022" i="13"/>
  <c r="P4020" i="13"/>
  <c r="P4018" i="13"/>
  <c r="P4016" i="13"/>
  <c r="P4014" i="13"/>
  <c r="P4012" i="13"/>
  <c r="P4010" i="13"/>
  <c r="P4008" i="13"/>
  <c r="P4006" i="13"/>
  <c r="P4004" i="13"/>
  <c r="P4002" i="13"/>
  <c r="P4000" i="13"/>
  <c r="P3998" i="13"/>
  <c r="P3996" i="13"/>
  <c r="P3994" i="13"/>
  <c r="P3992" i="13"/>
  <c r="P3990" i="13"/>
  <c r="P3988" i="13"/>
  <c r="P3986" i="13"/>
  <c r="P3984" i="13"/>
  <c r="P3982" i="13"/>
  <c r="P3980" i="13"/>
  <c r="P3978" i="13"/>
  <c r="P3976" i="13"/>
  <c r="P3974" i="13"/>
  <c r="P3972" i="13"/>
  <c r="P3970" i="13"/>
  <c r="P3968" i="13"/>
  <c r="P3965" i="13"/>
  <c r="R3965" i="13"/>
  <c r="P3963" i="13"/>
  <c r="R3963" i="13"/>
  <c r="P3960" i="13"/>
  <c r="P3957" i="13"/>
  <c r="R3957" i="13"/>
  <c r="P3955" i="13"/>
  <c r="R3955" i="13"/>
  <c r="P3952" i="13"/>
  <c r="P3949" i="13"/>
  <c r="R3949" i="13"/>
  <c r="P3947" i="13"/>
  <c r="R3947" i="13"/>
  <c r="P3944" i="13"/>
  <c r="P3941" i="13"/>
  <c r="R3941" i="13"/>
  <c r="P3939" i="13"/>
  <c r="R3939" i="13"/>
  <c r="P3936" i="13"/>
  <c r="P3933" i="13"/>
  <c r="R3933" i="13"/>
  <c r="P3931" i="13"/>
  <c r="R3931" i="13"/>
  <c r="P3928" i="13"/>
  <c r="P3925" i="13"/>
  <c r="R3925" i="13"/>
  <c r="P3923" i="13"/>
  <c r="R3923" i="13"/>
  <c r="P3920" i="13"/>
  <c r="P3917" i="13"/>
  <c r="R3917" i="13"/>
  <c r="P3915" i="13"/>
  <c r="R3915" i="13"/>
  <c r="P3912" i="13"/>
  <c r="P3909" i="13"/>
  <c r="R3909" i="13"/>
  <c r="P3907" i="13"/>
  <c r="R3907" i="13"/>
  <c r="P3904" i="13"/>
  <c r="P3901" i="13"/>
  <c r="R3901" i="13"/>
  <c r="P3899" i="13"/>
  <c r="R3899" i="13"/>
  <c r="P3896" i="13"/>
  <c r="P3893" i="13"/>
  <c r="R3893" i="13"/>
  <c r="P3891" i="13"/>
  <c r="R3891" i="13"/>
  <c r="P3888" i="13"/>
  <c r="P3885" i="13"/>
  <c r="R3885" i="13"/>
  <c r="P3883" i="13"/>
  <c r="R3883" i="13"/>
  <c r="P3880" i="13"/>
  <c r="P3877" i="13"/>
  <c r="R3877" i="13"/>
  <c r="P3875" i="13"/>
  <c r="R3875" i="13"/>
  <c r="P3872" i="13"/>
  <c r="P3869" i="13"/>
  <c r="R3869" i="13"/>
  <c r="P3867" i="13"/>
  <c r="R3867" i="13"/>
  <c r="P3864" i="13"/>
  <c r="P3861" i="13"/>
  <c r="R3861" i="13"/>
  <c r="P3859" i="13"/>
  <c r="R3859" i="13"/>
  <c r="P3856" i="13"/>
  <c r="P3853" i="13"/>
  <c r="R3853" i="13"/>
  <c r="P3851" i="13"/>
  <c r="R3851" i="13"/>
  <c r="P3848" i="13"/>
  <c r="P3845" i="13"/>
  <c r="R3845" i="13"/>
  <c r="P3843" i="13"/>
  <c r="R3843" i="13"/>
  <c r="P3840" i="13"/>
  <c r="P3837" i="13"/>
  <c r="R3837" i="13"/>
  <c r="P3835" i="13"/>
  <c r="R3835" i="13"/>
  <c r="P3832" i="13"/>
  <c r="P3829" i="13"/>
  <c r="R3829" i="13"/>
  <c r="P3827" i="13"/>
  <c r="R3827" i="13"/>
  <c r="P3824" i="13"/>
  <c r="P3821" i="13"/>
  <c r="R3821" i="13"/>
  <c r="P3819" i="13"/>
  <c r="R3819" i="13"/>
  <c r="P3816" i="13"/>
  <c r="P3813" i="13"/>
  <c r="R3813" i="13"/>
  <c r="P3811" i="13"/>
  <c r="R3811" i="13"/>
  <c r="P3808" i="13"/>
  <c r="P3805" i="13"/>
  <c r="R3805" i="13"/>
  <c r="P3803" i="13"/>
  <c r="R3803" i="13"/>
  <c r="P3800" i="13"/>
  <c r="P3797" i="13"/>
  <c r="R3797" i="13"/>
  <c r="P3795" i="13"/>
  <c r="R3795" i="13"/>
  <c r="P3792" i="13"/>
  <c r="P3789" i="13"/>
  <c r="R3789" i="13"/>
  <c r="P3787" i="13"/>
  <c r="R3787" i="13"/>
  <c r="P3784" i="13"/>
  <c r="P3781" i="13"/>
  <c r="R3781" i="13"/>
  <c r="P3779" i="13"/>
  <c r="R3779" i="13"/>
  <c r="P3776" i="13"/>
  <c r="P3773" i="13"/>
  <c r="R3773" i="13"/>
  <c r="P3771" i="13"/>
  <c r="R3771" i="13"/>
  <c r="P3768" i="13"/>
  <c r="P3765" i="13"/>
  <c r="R3765" i="13"/>
  <c r="P3763" i="13"/>
  <c r="R3763" i="13"/>
  <c r="P3760" i="13"/>
  <c r="P3757" i="13"/>
  <c r="R3757" i="13"/>
  <c r="P3755" i="13"/>
  <c r="R3755" i="13"/>
  <c r="P3752" i="13"/>
  <c r="P3749" i="13"/>
  <c r="R3749" i="13"/>
  <c r="P3747" i="13"/>
  <c r="R3747" i="13"/>
  <c r="P3744" i="13"/>
  <c r="P3741" i="13"/>
  <c r="R3741" i="13"/>
  <c r="P3739" i="13"/>
  <c r="R3739" i="13"/>
  <c r="P3736" i="13"/>
  <c r="P3733" i="13"/>
  <c r="R3733" i="13"/>
  <c r="P3731" i="13"/>
  <c r="R3731" i="13"/>
  <c r="P3728" i="13"/>
  <c r="P3725" i="13"/>
  <c r="R3725" i="13"/>
  <c r="P3723" i="13"/>
  <c r="R3723" i="13"/>
  <c r="P3720" i="13"/>
  <c r="P3717" i="13"/>
  <c r="R3717" i="13"/>
  <c r="P3715" i="13"/>
  <c r="R3715" i="13"/>
  <c r="P3712" i="13"/>
  <c r="P3709" i="13"/>
  <c r="R3709" i="13"/>
  <c r="P3707" i="13"/>
  <c r="R3707" i="13"/>
  <c r="P3704" i="13"/>
  <c r="P3701" i="13"/>
  <c r="R3701" i="13"/>
  <c r="P3699" i="13"/>
  <c r="R3699" i="13"/>
  <c r="P3696" i="13"/>
  <c r="P3693" i="13"/>
  <c r="R3693" i="13"/>
  <c r="P3691" i="13"/>
  <c r="R3691" i="13"/>
  <c r="P3688" i="13"/>
  <c r="P3685" i="13"/>
  <c r="R3685" i="13"/>
  <c r="P3683" i="13"/>
  <c r="R3683" i="13"/>
  <c r="P3680" i="13"/>
  <c r="P3677" i="13"/>
  <c r="R3677" i="13"/>
  <c r="P3675" i="13"/>
  <c r="R3675" i="13"/>
  <c r="P3672" i="13"/>
  <c r="P3669" i="13"/>
  <c r="R3669" i="13"/>
  <c r="P3667" i="13"/>
  <c r="R3667" i="13"/>
  <c r="P3664" i="13"/>
  <c r="P3661" i="13"/>
  <c r="R3661" i="13"/>
  <c r="P3659" i="13"/>
  <c r="R3659" i="13"/>
  <c r="P3656" i="13"/>
  <c r="P3653" i="13"/>
  <c r="R3653" i="13"/>
  <c r="P3651" i="13"/>
  <c r="R3651" i="13"/>
  <c r="P3648" i="13"/>
  <c r="P3645" i="13"/>
  <c r="R3645" i="13"/>
  <c r="P3643" i="13"/>
  <c r="R3643" i="13"/>
  <c r="P3640" i="13"/>
  <c r="P3637" i="13"/>
  <c r="R3637" i="13"/>
  <c r="P3635" i="13"/>
  <c r="R3635" i="13"/>
  <c r="P3632" i="13"/>
  <c r="P3629" i="13"/>
  <c r="R3629" i="13"/>
  <c r="P3627" i="13"/>
  <c r="R3627" i="13"/>
  <c r="P3624" i="13"/>
  <c r="P3621" i="13"/>
  <c r="R3621" i="13"/>
  <c r="P3619" i="13"/>
  <c r="R3619" i="13"/>
  <c r="P3616" i="13"/>
  <c r="P3613" i="13"/>
  <c r="R3613" i="13"/>
  <c r="P3611" i="13"/>
  <c r="R3611" i="13"/>
  <c r="P3608" i="13"/>
  <c r="P3605" i="13"/>
  <c r="R3605" i="13"/>
  <c r="P3603" i="13"/>
  <c r="R3603" i="13"/>
  <c r="P3600" i="13"/>
  <c r="P3597" i="13"/>
  <c r="R3597" i="13"/>
  <c r="P3595" i="13"/>
  <c r="R3595" i="13"/>
  <c r="P3592" i="13"/>
  <c r="P3589" i="13"/>
  <c r="R3589" i="13"/>
  <c r="P3587" i="13"/>
  <c r="R3587" i="13"/>
  <c r="P3584" i="13"/>
  <c r="P3581" i="13"/>
  <c r="R3581" i="13"/>
  <c r="P3579" i="13"/>
  <c r="R3579" i="13"/>
  <c r="P3576" i="13"/>
  <c r="P3573" i="13"/>
  <c r="R3573" i="13"/>
  <c r="P3571" i="13"/>
  <c r="R3571" i="13"/>
  <c r="P3568" i="13"/>
  <c r="P3565" i="13"/>
  <c r="R3565" i="13"/>
  <c r="P3563" i="13"/>
  <c r="R3563" i="13"/>
  <c r="P3560" i="13"/>
  <c r="P3557" i="13"/>
  <c r="R3557" i="13"/>
  <c r="P3555" i="13"/>
  <c r="R3555" i="13"/>
  <c r="P3552" i="13"/>
  <c r="P3549" i="13"/>
  <c r="R3549" i="13"/>
  <c r="P3547" i="13"/>
  <c r="R3547" i="13"/>
  <c r="P3544" i="13"/>
  <c r="P3541" i="13"/>
  <c r="R3541" i="13"/>
  <c r="P3539" i="13"/>
  <c r="R3539" i="13"/>
  <c r="P3536" i="13"/>
  <c r="P3533" i="13"/>
  <c r="R3533" i="13"/>
  <c r="P3531" i="13"/>
  <c r="R3531" i="13"/>
  <c r="P3528" i="13"/>
  <c r="P3525" i="13"/>
  <c r="R3525" i="13"/>
  <c r="P3523" i="13"/>
  <c r="R3523" i="13"/>
  <c r="P3520" i="13"/>
  <c r="P3517" i="13"/>
  <c r="R3517" i="13"/>
  <c r="P3515" i="13"/>
  <c r="R3515" i="13"/>
  <c r="P3512" i="13"/>
  <c r="P3509" i="13"/>
  <c r="R3509" i="13"/>
  <c r="P3507" i="13"/>
  <c r="R3507" i="13"/>
  <c r="P3504" i="13"/>
  <c r="P3501" i="13"/>
  <c r="R3501" i="13"/>
  <c r="P3499" i="13"/>
  <c r="R3499" i="13"/>
  <c r="P3496" i="13"/>
  <c r="P3493" i="13"/>
  <c r="R3493" i="13"/>
  <c r="P3491" i="13"/>
  <c r="R3491" i="13"/>
  <c r="P3488" i="13"/>
  <c r="P3485" i="13"/>
  <c r="R3485" i="13"/>
  <c r="P3483" i="13"/>
  <c r="R3483" i="13"/>
  <c r="P3480" i="13"/>
  <c r="P3477" i="13"/>
  <c r="R3477" i="13"/>
  <c r="P3475" i="13"/>
  <c r="R3475" i="13"/>
  <c r="P3472" i="13"/>
  <c r="P3469" i="13"/>
  <c r="R3469" i="13"/>
  <c r="P3467" i="13"/>
  <c r="R3467" i="13"/>
  <c r="P3464" i="13"/>
  <c r="P3461" i="13"/>
  <c r="R3461" i="13"/>
  <c r="P3459" i="13"/>
  <c r="R3459" i="13"/>
  <c r="P3456" i="13"/>
  <c r="P3453" i="13"/>
  <c r="R3453" i="13"/>
  <c r="P3451" i="13"/>
  <c r="R3451" i="13"/>
  <c r="P3448" i="13"/>
  <c r="P3445" i="13"/>
  <c r="R3445" i="13"/>
  <c r="P3443" i="13"/>
  <c r="R3443" i="13"/>
  <c r="P3440" i="13"/>
  <c r="P3437" i="13"/>
  <c r="R3437" i="13"/>
  <c r="P3435" i="13"/>
  <c r="R3435" i="13"/>
  <c r="P3432" i="13"/>
  <c r="P3429" i="13"/>
  <c r="R3429" i="13"/>
  <c r="P3427" i="13"/>
  <c r="R3427" i="13"/>
  <c r="P3424" i="13"/>
  <c r="P3421" i="13"/>
  <c r="R3421" i="13"/>
  <c r="P3419" i="13"/>
  <c r="R3419" i="13"/>
  <c r="P3416" i="13"/>
  <c r="P3413" i="13"/>
  <c r="R3413" i="13"/>
  <c r="P3411" i="13"/>
  <c r="R3411" i="13"/>
  <c r="P3408" i="13"/>
  <c r="P3405" i="13"/>
  <c r="R3405" i="13"/>
  <c r="P3403" i="13"/>
  <c r="R3403" i="13"/>
  <c r="P3400" i="13"/>
  <c r="P3397" i="13"/>
  <c r="R3397" i="13"/>
  <c r="P3395" i="13"/>
  <c r="R3395" i="13"/>
  <c r="P3392" i="13"/>
  <c r="P3389" i="13"/>
  <c r="R3389" i="13"/>
  <c r="P3387" i="13"/>
  <c r="R3387" i="13"/>
  <c r="P3384" i="13"/>
  <c r="P3381" i="13"/>
  <c r="R3381" i="13"/>
  <c r="P3379" i="13"/>
  <c r="R3379" i="13"/>
  <c r="P3376" i="13"/>
  <c r="P3373" i="13"/>
  <c r="R3373" i="13"/>
  <c r="P3371" i="13"/>
  <c r="R3371" i="13"/>
  <c r="P3368" i="13"/>
  <c r="P3365" i="13"/>
  <c r="R3365" i="13"/>
  <c r="P3363" i="13"/>
  <c r="R3363" i="13"/>
  <c r="P3360" i="13"/>
  <c r="P3357" i="13"/>
  <c r="R3357" i="13"/>
  <c r="P3355" i="13"/>
  <c r="R3355" i="13"/>
  <c r="P3352" i="13"/>
  <c r="P3349" i="13"/>
  <c r="R3349" i="13"/>
  <c r="P3347" i="13"/>
  <c r="R3347" i="13"/>
  <c r="P3344" i="13"/>
  <c r="R3344" i="13"/>
  <c r="P3341" i="13"/>
  <c r="R3341" i="13"/>
  <c r="P3339" i="13"/>
  <c r="R3339" i="13"/>
  <c r="P3336" i="13"/>
  <c r="R3336" i="13"/>
  <c r="P3333" i="13"/>
  <c r="R3333" i="13"/>
  <c r="P3331" i="13"/>
  <c r="R3331" i="13"/>
  <c r="P3328" i="13"/>
  <c r="R3328" i="13"/>
  <c r="P3325" i="13"/>
  <c r="R3325" i="13"/>
  <c r="P3323" i="13"/>
  <c r="R3323" i="13"/>
  <c r="P3320" i="13"/>
  <c r="R3320" i="13"/>
  <c r="P3317" i="13"/>
  <c r="R3317" i="13"/>
  <c r="P3315" i="13"/>
  <c r="R3315" i="13"/>
  <c r="P3312" i="13"/>
  <c r="R3312" i="13"/>
  <c r="P3309" i="13"/>
  <c r="R3309" i="13"/>
  <c r="P3307" i="13"/>
  <c r="R3307" i="13"/>
  <c r="P3304" i="13"/>
  <c r="R3304" i="13"/>
  <c r="P3301" i="13"/>
  <c r="R3301" i="13"/>
  <c r="P3299" i="13"/>
  <c r="R3299" i="13"/>
  <c r="P3296" i="13"/>
  <c r="R3296" i="13"/>
  <c r="P3293" i="13"/>
  <c r="R3293" i="13"/>
  <c r="P3291" i="13"/>
  <c r="R3291" i="13"/>
  <c r="P3288" i="13"/>
  <c r="R3288" i="13"/>
  <c r="P3285" i="13"/>
  <c r="R3285" i="13"/>
  <c r="P3283" i="13"/>
  <c r="R3283" i="13"/>
  <c r="P3280" i="13"/>
  <c r="R3280" i="13"/>
  <c r="P3277" i="13"/>
  <c r="R3277" i="13"/>
  <c r="P3275" i="13"/>
  <c r="R3275" i="13"/>
  <c r="P3272" i="13"/>
  <c r="R3272" i="13"/>
  <c r="P3269" i="13"/>
  <c r="R3269" i="13"/>
  <c r="P3267" i="13"/>
  <c r="R3267" i="13"/>
  <c r="P3264" i="13"/>
  <c r="R3264" i="13"/>
  <c r="P3261" i="13"/>
  <c r="R3261" i="13"/>
  <c r="P3259" i="13"/>
  <c r="R3259" i="13"/>
  <c r="P3256" i="13"/>
  <c r="R3256" i="13"/>
  <c r="P3253" i="13"/>
  <c r="R3253" i="13"/>
  <c r="P3251" i="13"/>
  <c r="R3251" i="13"/>
  <c r="P3248" i="13"/>
  <c r="R3248" i="13"/>
  <c r="P3245" i="13"/>
  <c r="R3245" i="13"/>
  <c r="P3243" i="13"/>
  <c r="R3243" i="13"/>
  <c r="P3240" i="13"/>
  <c r="R3240" i="13"/>
  <c r="P3237" i="13"/>
  <c r="R3237" i="13"/>
  <c r="P3235" i="13"/>
  <c r="R3235" i="13"/>
  <c r="P3232" i="13"/>
  <c r="R3232" i="13"/>
  <c r="P3229" i="13"/>
  <c r="R3229" i="13"/>
  <c r="P3227" i="13"/>
  <c r="R3227" i="13"/>
  <c r="P3224" i="13"/>
  <c r="R3224" i="13"/>
  <c r="P3221" i="13"/>
  <c r="R3221" i="13"/>
  <c r="P3219" i="13"/>
  <c r="R3219" i="13"/>
  <c r="P3216" i="13"/>
  <c r="R3216" i="13"/>
  <c r="P3213" i="13"/>
  <c r="R3213" i="13"/>
  <c r="P3211" i="13"/>
  <c r="R3211" i="13"/>
  <c r="P3208" i="13"/>
  <c r="R3208" i="13"/>
  <c r="P3205" i="13"/>
  <c r="R3205" i="13"/>
  <c r="P3203" i="13"/>
  <c r="R3203" i="13"/>
  <c r="P3200" i="13"/>
  <c r="R3200" i="13"/>
  <c r="P3197" i="13"/>
  <c r="R3197" i="13"/>
  <c r="P3195" i="13"/>
  <c r="R3195" i="13"/>
  <c r="P3192" i="13"/>
  <c r="R3192" i="13"/>
  <c r="P3189" i="13"/>
  <c r="R3189" i="13"/>
  <c r="P3187" i="13"/>
  <c r="R3187" i="13"/>
  <c r="P3184" i="13"/>
  <c r="R3184" i="13"/>
  <c r="P3181" i="13"/>
  <c r="R3181" i="13"/>
  <c r="P3179" i="13"/>
  <c r="R3179" i="13"/>
  <c r="P3176" i="13"/>
  <c r="R3176" i="13"/>
  <c r="P3173" i="13"/>
  <c r="R3173" i="13"/>
  <c r="P3171" i="13"/>
  <c r="R3171" i="13"/>
  <c r="P3168" i="13"/>
  <c r="R3168" i="13"/>
  <c r="P3165" i="13"/>
  <c r="R3165" i="13"/>
  <c r="P3163" i="13"/>
  <c r="R3163" i="13"/>
  <c r="P3160" i="13"/>
  <c r="R3160" i="13"/>
  <c r="P3157" i="13"/>
  <c r="R3157" i="13"/>
  <c r="P3155" i="13"/>
  <c r="R3155" i="13"/>
  <c r="P3152" i="13"/>
  <c r="R3152" i="13"/>
  <c r="P3149" i="13"/>
  <c r="R3149" i="13"/>
  <c r="P3147" i="13"/>
  <c r="R3147" i="13"/>
  <c r="P3144" i="13"/>
  <c r="R3144" i="13"/>
  <c r="P3141" i="13"/>
  <c r="R3141" i="13"/>
  <c r="P3139" i="13"/>
  <c r="R3139" i="13"/>
  <c r="P3136" i="13"/>
  <c r="R3136" i="13"/>
  <c r="P3133" i="13"/>
  <c r="R3133" i="13"/>
  <c r="P3131" i="13"/>
  <c r="R3131" i="13"/>
  <c r="P3128" i="13"/>
  <c r="R3128" i="13"/>
  <c r="P3125" i="13"/>
  <c r="R3125" i="13"/>
  <c r="P3123" i="13"/>
  <c r="R3123" i="13"/>
  <c r="P3120" i="13"/>
  <c r="R3120" i="13"/>
  <c r="P3117" i="13"/>
  <c r="R3117" i="13"/>
  <c r="P3115" i="13"/>
  <c r="R3115" i="13"/>
  <c r="P3112" i="13"/>
  <c r="R3112" i="13"/>
  <c r="P3109" i="13"/>
  <c r="R3109" i="13"/>
  <c r="P3107" i="13"/>
  <c r="R3107" i="13"/>
  <c r="P3104" i="13"/>
  <c r="R3104" i="13"/>
  <c r="P3101" i="13"/>
  <c r="R3101" i="13"/>
  <c r="P3099" i="13"/>
  <c r="R3099" i="13"/>
  <c r="P3096" i="13"/>
  <c r="R3096" i="13"/>
  <c r="P3093" i="13"/>
  <c r="R3093" i="13"/>
  <c r="P3091" i="13"/>
  <c r="R3091" i="13"/>
  <c r="P3088" i="13"/>
  <c r="R3088" i="13"/>
  <c r="P3085" i="13"/>
  <c r="R3085" i="13"/>
  <c r="P3083" i="13"/>
  <c r="R3083" i="13"/>
  <c r="P3080" i="13"/>
  <c r="R3080" i="13"/>
  <c r="P3077" i="13"/>
  <c r="R3077" i="13"/>
  <c r="P3075" i="13"/>
  <c r="R3075" i="13"/>
  <c r="P3072" i="13"/>
  <c r="R3072" i="13"/>
  <c r="P3069" i="13"/>
  <c r="R3069" i="13"/>
  <c r="P3067" i="13"/>
  <c r="R3067" i="13"/>
  <c r="P3064" i="13"/>
  <c r="R3064" i="13"/>
  <c r="P3061" i="13"/>
  <c r="R3061" i="13"/>
  <c r="P3059" i="13"/>
  <c r="R3059" i="13"/>
  <c r="P3056" i="13"/>
  <c r="R3056" i="13"/>
  <c r="P3053" i="13"/>
  <c r="R3053" i="13"/>
  <c r="P3051" i="13"/>
  <c r="R3051" i="13"/>
  <c r="P3048" i="13"/>
  <c r="R3048" i="13"/>
  <c r="P3045" i="13"/>
  <c r="R3045" i="13"/>
  <c r="P3043" i="13"/>
  <c r="R3043" i="13"/>
  <c r="P3040" i="13"/>
  <c r="R3040" i="13"/>
  <c r="P3037" i="13"/>
  <c r="R3037" i="13"/>
  <c r="P3035" i="13"/>
  <c r="R3035" i="13"/>
  <c r="P3032" i="13"/>
  <c r="R3032" i="13"/>
  <c r="P3029" i="13"/>
  <c r="R3029" i="13"/>
  <c r="P3027" i="13"/>
  <c r="R3027" i="13"/>
  <c r="P3024" i="13"/>
  <c r="R3024" i="13"/>
  <c r="P3021" i="13"/>
  <c r="R3021" i="13"/>
  <c r="P3019" i="13"/>
  <c r="R3019" i="13"/>
  <c r="P3016" i="13"/>
  <c r="R3016" i="13"/>
  <c r="P3013" i="13"/>
  <c r="R3013" i="13"/>
  <c r="P3011" i="13"/>
  <c r="R3011" i="13"/>
  <c r="P3008" i="13"/>
  <c r="R3008" i="13"/>
  <c r="P3005" i="13"/>
  <c r="R3005" i="13"/>
  <c r="P3003" i="13"/>
  <c r="R3003" i="13"/>
  <c r="P3000" i="13"/>
  <c r="R3000" i="13"/>
  <c r="P2997" i="13"/>
  <c r="R2997" i="13"/>
  <c r="P2995" i="13"/>
  <c r="R2995" i="13"/>
  <c r="P2992" i="13"/>
  <c r="R2992" i="13"/>
  <c r="P2989" i="13"/>
  <c r="R2989" i="13"/>
  <c r="P2987" i="13"/>
  <c r="R2987" i="13"/>
  <c r="P2984" i="13"/>
  <c r="R2984" i="13"/>
  <c r="P2981" i="13"/>
  <c r="R2981" i="13"/>
  <c r="P2979" i="13"/>
  <c r="R2979" i="13"/>
  <c r="P2976" i="13"/>
  <c r="R2976" i="13"/>
  <c r="P2973" i="13"/>
  <c r="R2973" i="13"/>
  <c r="P2971" i="13"/>
  <c r="R2971" i="13"/>
  <c r="P2968" i="13"/>
  <c r="R2968" i="13"/>
  <c r="P2965" i="13"/>
  <c r="R2965" i="13"/>
  <c r="P2963" i="13"/>
  <c r="R2963" i="13"/>
  <c r="P2960" i="13"/>
  <c r="R2960" i="13"/>
  <c r="P2957" i="13"/>
  <c r="R2957" i="13"/>
  <c r="P2955" i="13"/>
  <c r="R2955" i="13"/>
  <c r="P2952" i="13"/>
  <c r="R2952" i="13"/>
  <c r="P2949" i="13"/>
  <c r="R2949" i="13"/>
  <c r="P2947" i="13"/>
  <c r="R2947" i="13"/>
  <c r="P2944" i="13"/>
  <c r="R2944" i="13"/>
  <c r="P2941" i="13"/>
  <c r="R2941" i="13"/>
  <c r="P2939" i="13"/>
  <c r="R2939" i="13"/>
  <c r="P2936" i="13"/>
  <c r="R2936" i="13"/>
  <c r="P2933" i="13"/>
  <c r="R2933" i="13"/>
  <c r="P2931" i="13"/>
  <c r="R2931" i="13"/>
  <c r="P2928" i="13"/>
  <c r="R2928" i="13"/>
  <c r="P2925" i="13"/>
  <c r="R2925" i="13"/>
  <c r="P2923" i="13"/>
  <c r="R2923" i="13"/>
  <c r="P2920" i="13"/>
  <c r="R2920" i="13"/>
  <c r="P2917" i="13"/>
  <c r="R2917" i="13"/>
  <c r="P2915" i="13"/>
  <c r="R2915" i="13"/>
  <c r="P2912" i="13"/>
  <c r="R2912" i="13"/>
  <c r="P2909" i="13"/>
  <c r="R2909" i="13"/>
  <c r="P2907" i="13"/>
  <c r="R2907" i="13"/>
  <c r="P2904" i="13"/>
  <c r="R2904" i="13"/>
  <c r="P2901" i="13"/>
  <c r="R2901" i="13"/>
  <c r="P2899" i="13"/>
  <c r="R2899" i="13"/>
  <c r="P2896" i="13"/>
  <c r="R2896" i="13"/>
  <c r="P2893" i="13"/>
  <c r="R2893" i="13"/>
  <c r="P2891" i="13"/>
  <c r="R2891" i="13"/>
  <c r="P2888" i="13"/>
  <c r="R2888" i="13"/>
  <c r="P2885" i="13"/>
  <c r="R2885" i="13"/>
  <c r="P2883" i="13"/>
  <c r="R2883" i="13"/>
  <c r="P2880" i="13"/>
  <c r="R2880" i="13"/>
  <c r="P2877" i="13"/>
  <c r="R2877" i="13"/>
  <c r="P2875" i="13"/>
  <c r="R2875" i="13"/>
  <c r="P2872" i="13"/>
  <c r="R2872" i="13"/>
  <c r="P2869" i="13"/>
  <c r="R2869" i="13"/>
  <c r="P2867" i="13"/>
  <c r="R2867" i="13"/>
  <c r="P2864" i="13"/>
  <c r="R2864" i="13"/>
  <c r="P2861" i="13"/>
  <c r="R2861" i="13"/>
  <c r="P2859" i="13"/>
  <c r="R2859" i="13"/>
  <c r="P2856" i="13"/>
  <c r="R2856" i="13"/>
  <c r="P2853" i="13"/>
  <c r="R2853" i="13"/>
  <c r="P2851" i="13"/>
  <c r="R2851" i="13"/>
  <c r="P2848" i="13"/>
  <c r="R2848" i="13"/>
  <c r="P2845" i="13"/>
  <c r="R2845" i="13"/>
  <c r="P2843" i="13"/>
  <c r="R2843" i="13"/>
  <c r="P2840" i="13"/>
  <c r="R2840" i="13"/>
  <c r="P2837" i="13"/>
  <c r="R2837" i="13"/>
  <c r="P2835" i="13"/>
  <c r="R2835" i="13"/>
  <c r="P2832" i="13"/>
  <c r="R2832" i="13"/>
  <c r="P2829" i="13"/>
  <c r="R2829" i="13"/>
  <c r="P2827" i="13"/>
  <c r="R2827" i="13"/>
  <c r="P2824" i="13"/>
  <c r="R2824" i="13"/>
  <c r="P2821" i="13"/>
  <c r="R2821" i="13"/>
  <c r="P2819" i="13"/>
  <c r="R2819" i="13"/>
  <c r="P2816" i="13"/>
  <c r="R2816" i="13"/>
  <c r="P2813" i="13"/>
  <c r="R2813" i="13"/>
  <c r="P2811" i="13"/>
  <c r="R2811" i="13"/>
  <c r="P2808" i="13"/>
  <c r="R2808" i="13"/>
  <c r="P2805" i="13"/>
  <c r="R2805" i="13"/>
  <c r="P2796" i="13"/>
  <c r="R2796" i="13"/>
  <c r="P2788" i="13"/>
  <c r="R2788" i="13"/>
  <c r="P2780" i="13"/>
  <c r="R2780" i="13"/>
  <c r="P2772" i="13"/>
  <c r="R2772" i="13"/>
  <c r="P2764" i="13"/>
  <c r="R2764" i="13"/>
  <c r="P2756" i="13"/>
  <c r="R2756" i="13"/>
  <c r="P2748" i="13"/>
  <c r="R2748" i="13"/>
  <c r="P2740" i="13"/>
  <c r="R2740" i="13"/>
  <c r="P2732" i="13"/>
  <c r="R2732" i="13"/>
  <c r="P2724" i="13"/>
  <c r="R2724" i="13"/>
  <c r="P2716" i="13"/>
  <c r="R2716" i="13"/>
  <c r="P2708" i="13"/>
  <c r="R2708" i="13"/>
  <c r="P2700" i="13"/>
  <c r="R2700" i="13"/>
  <c r="P2692" i="13"/>
  <c r="R2692" i="13"/>
  <c r="P2684" i="13"/>
  <c r="R2684" i="13"/>
  <c r="P2676" i="13"/>
  <c r="R2676" i="13"/>
  <c r="P2668" i="13"/>
  <c r="R2668" i="13"/>
  <c r="P2660" i="13"/>
  <c r="R2660" i="13"/>
  <c r="P2652" i="13"/>
  <c r="R2652" i="13"/>
  <c r="P2644" i="13"/>
  <c r="R2644" i="13"/>
  <c r="P2636" i="13"/>
  <c r="R2636" i="13"/>
  <c r="P2628" i="13"/>
  <c r="R2628" i="13"/>
  <c r="AH4168" i="13"/>
  <c r="AH4164" i="13"/>
  <c r="AH4160" i="13"/>
  <c r="AH4156" i="13"/>
  <c r="AH4152" i="13"/>
  <c r="AH4148" i="13"/>
  <c r="AH4144" i="13"/>
  <c r="AH4140" i="13"/>
  <c r="AH4136" i="13"/>
  <c r="AH4132" i="13"/>
  <c r="AH4128" i="13"/>
  <c r="AH4124" i="13"/>
  <c r="AH4120" i="13"/>
  <c r="AH4116" i="13"/>
  <c r="AH4112" i="13"/>
  <c r="AH4108" i="13"/>
  <c r="AH4104" i="13"/>
  <c r="AH4100" i="13"/>
  <c r="AH4096" i="13"/>
  <c r="AH4092" i="13"/>
  <c r="AH4088" i="13"/>
  <c r="AH4084" i="13"/>
  <c r="AH4080" i="13"/>
  <c r="AH4076" i="13"/>
  <c r="AH4072" i="13"/>
  <c r="AH4068" i="13"/>
  <c r="AH4064" i="13"/>
  <c r="AH4060" i="13"/>
  <c r="AH4056" i="13"/>
  <c r="AH4052" i="13"/>
  <c r="AH4048" i="13"/>
  <c r="AH4044" i="13"/>
  <c r="AH4040" i="13"/>
  <c r="AH4036" i="13"/>
  <c r="AH4032" i="13"/>
  <c r="AH4028" i="13"/>
  <c r="AH4024" i="13"/>
  <c r="AH4020" i="13"/>
  <c r="AH4016" i="13"/>
  <c r="AH4012" i="13"/>
  <c r="AH4008" i="13"/>
  <c r="AH4004" i="13"/>
  <c r="AH4000" i="13"/>
  <c r="AH3996" i="13"/>
  <c r="AH3992" i="13"/>
  <c r="AH3988" i="13"/>
  <c r="AH3984" i="13"/>
  <c r="AH3980" i="13"/>
  <c r="AH3976" i="13"/>
  <c r="AH3972" i="13"/>
  <c r="AH3968" i="13"/>
  <c r="AH3964" i="13"/>
  <c r="AH3960" i="13"/>
  <c r="AH3956" i="13"/>
  <c r="AH3952" i="13"/>
  <c r="AH3948" i="13"/>
  <c r="AH3944" i="13"/>
  <c r="AH3940" i="13"/>
  <c r="AH3936" i="13"/>
  <c r="AH3932" i="13"/>
  <c r="AH3928" i="13"/>
  <c r="AH3924" i="13"/>
  <c r="AH3920" i="13"/>
  <c r="AH3916" i="13"/>
  <c r="AH3912" i="13"/>
  <c r="AH3908" i="13"/>
  <c r="AH3904" i="13"/>
  <c r="AH3900" i="13"/>
  <c r="AH3896" i="13"/>
  <c r="AH3892" i="13"/>
  <c r="AH3888" i="13"/>
  <c r="AH3884" i="13"/>
  <c r="AH3880" i="13"/>
  <c r="AH3876" i="13"/>
  <c r="AH3872" i="13"/>
  <c r="AH3868" i="13"/>
  <c r="AH3864" i="13"/>
  <c r="AH3860" i="13"/>
  <c r="AH3856" i="13"/>
  <c r="AH3852" i="13"/>
  <c r="AH3848" i="13"/>
  <c r="AH3844" i="13"/>
  <c r="AH3840" i="13"/>
  <c r="AH3836" i="13"/>
  <c r="AH3832" i="13"/>
  <c r="AH3828" i="13"/>
  <c r="AH3824" i="13"/>
  <c r="AH3820" i="13"/>
  <c r="AH3816" i="13"/>
  <c r="AH3812" i="13"/>
  <c r="AH3808" i="13"/>
  <c r="AH3804" i="13"/>
  <c r="AH3800" i="13"/>
  <c r="AH3796" i="13"/>
  <c r="AH3792" i="13"/>
  <c r="AH3788" i="13"/>
  <c r="AH3784" i="13"/>
  <c r="AH3780" i="13"/>
  <c r="AH3776" i="13"/>
  <c r="AH3772" i="13"/>
  <c r="AH3768" i="13"/>
  <c r="AH3764" i="13"/>
  <c r="AH3760" i="13"/>
  <c r="AH3756" i="13"/>
  <c r="AH3752" i="13"/>
  <c r="AH3748" i="13"/>
  <c r="AH3744" i="13"/>
  <c r="AH3740" i="13"/>
  <c r="AH3736" i="13"/>
  <c r="AH3732" i="13"/>
  <c r="AH3728" i="13"/>
  <c r="AH3724" i="13"/>
  <c r="AH3720" i="13"/>
  <c r="AH3716" i="13"/>
  <c r="AH3712" i="13"/>
  <c r="AH3708" i="13"/>
  <c r="AH3704" i="13"/>
  <c r="AH3700" i="13"/>
  <c r="AH3696" i="13"/>
  <c r="AH3692" i="13"/>
  <c r="AH3688" i="13"/>
  <c r="AH3684" i="13"/>
  <c r="AH3680" i="13"/>
  <c r="AH3676" i="13"/>
  <c r="AH3672" i="13"/>
  <c r="AH3668" i="13"/>
  <c r="AH3664" i="13"/>
  <c r="AH3660" i="13"/>
  <c r="AH3656" i="13"/>
  <c r="AH3652" i="13"/>
  <c r="AH3648" i="13"/>
  <c r="AH3644" i="13"/>
  <c r="AH3640" i="13"/>
  <c r="AH3636" i="13"/>
  <c r="AH3632" i="13"/>
  <c r="AH3628" i="13"/>
  <c r="AH3624" i="13"/>
  <c r="AH3620" i="13"/>
  <c r="AH3616" i="13"/>
  <c r="AH3612" i="13"/>
  <c r="AH3608" i="13"/>
  <c r="AH3604" i="13"/>
  <c r="AH3600" i="13"/>
  <c r="AH3596" i="13"/>
  <c r="AH3592" i="13"/>
  <c r="AH3588" i="13"/>
  <c r="AH3584" i="13"/>
  <c r="AH3580" i="13"/>
  <c r="AH3576" i="13"/>
  <c r="AH3572" i="13"/>
  <c r="AH3568" i="13"/>
  <c r="AH3564" i="13"/>
  <c r="AH3560" i="13"/>
  <c r="AH3556" i="13"/>
  <c r="AH3552" i="13"/>
  <c r="AH3548" i="13"/>
  <c r="AH3544" i="13"/>
  <c r="AH3540" i="13"/>
  <c r="AH3536" i="13"/>
  <c r="AH3532" i="13"/>
  <c r="AH3528" i="13"/>
  <c r="AH3524" i="13"/>
  <c r="AH3520" i="13"/>
  <c r="AH3516" i="13"/>
  <c r="AH3512" i="13"/>
  <c r="AH3508" i="13"/>
  <c r="AH3504" i="13"/>
  <c r="AH3500" i="13"/>
  <c r="AH3496" i="13"/>
  <c r="AH3492" i="13"/>
  <c r="AH3488" i="13"/>
  <c r="AH3484" i="13"/>
  <c r="AH3480" i="13"/>
  <c r="AH3476" i="13"/>
  <c r="AH3472" i="13"/>
  <c r="AH3468" i="13"/>
  <c r="AH3464" i="13"/>
  <c r="AH3460" i="13"/>
  <c r="AH3456" i="13"/>
  <c r="AH3452" i="13"/>
  <c r="AH3448" i="13"/>
  <c r="AH3444" i="13"/>
  <c r="AH3440" i="13"/>
  <c r="AH3436" i="13"/>
  <c r="AH3432" i="13"/>
  <c r="AH3428" i="13"/>
  <c r="AH3424" i="13"/>
  <c r="AH3420" i="13"/>
  <c r="AH3416" i="13"/>
  <c r="AH3412" i="13"/>
  <c r="AH3408" i="13"/>
  <c r="AH3404" i="13"/>
  <c r="AH3400" i="13"/>
  <c r="AH3396" i="13"/>
  <c r="AH3392" i="13"/>
  <c r="AH3388" i="13"/>
  <c r="AH3384" i="13"/>
  <c r="AH3380" i="13"/>
  <c r="AH3376" i="13"/>
  <c r="AH3372" i="13"/>
  <c r="AH3368" i="13"/>
  <c r="AH3364" i="13"/>
  <c r="AH3360" i="13"/>
  <c r="AH3356" i="13"/>
  <c r="AH3352" i="13"/>
  <c r="AH3348" i="13"/>
  <c r="AH3344" i="13"/>
  <c r="AH3340" i="13"/>
  <c r="AH3336" i="13"/>
  <c r="AH3332" i="13"/>
  <c r="AH3328" i="13"/>
  <c r="AH3324" i="13"/>
  <c r="AH3320" i="13"/>
  <c r="AH3316" i="13"/>
  <c r="AH3312" i="13"/>
  <c r="AH3308" i="13"/>
  <c r="AH3304" i="13"/>
  <c r="AH3300" i="13"/>
  <c r="AH3296" i="13"/>
  <c r="AH3292" i="13"/>
  <c r="AH3288" i="13"/>
  <c r="AH3284" i="13"/>
  <c r="AH3280" i="13"/>
  <c r="AH3276" i="13"/>
  <c r="AH3272" i="13"/>
  <c r="AH3268" i="13"/>
  <c r="AH3264" i="13"/>
  <c r="AH3260" i="13"/>
  <c r="AH3256" i="13"/>
  <c r="AH3252" i="13"/>
  <c r="AH3248" i="13"/>
  <c r="AH3244" i="13"/>
  <c r="AH3240" i="13"/>
  <c r="AH3236" i="13"/>
  <c r="AH3232" i="13"/>
  <c r="AH3228" i="13"/>
  <c r="AH3224" i="13"/>
  <c r="AH3220" i="13"/>
  <c r="AH3216" i="13"/>
  <c r="AH3212" i="13"/>
  <c r="AH3208" i="13"/>
  <c r="AH3204" i="13"/>
  <c r="AH3200" i="13"/>
  <c r="AH3196" i="13"/>
  <c r="AH3192" i="13"/>
  <c r="AH3188" i="13"/>
  <c r="AH3184" i="13"/>
  <c r="AH3180" i="13"/>
  <c r="AH3176" i="13"/>
  <c r="AH3172" i="13"/>
  <c r="AH3168" i="13"/>
  <c r="AH3164" i="13"/>
  <c r="AH3160" i="13"/>
  <c r="AH3156" i="13"/>
  <c r="AH3152" i="13"/>
  <c r="AH3148" i="13"/>
  <c r="AH3144" i="13"/>
  <c r="AH3140" i="13"/>
  <c r="AH3136" i="13"/>
  <c r="AH3132" i="13"/>
  <c r="AH3128" i="13"/>
  <c r="AH3124" i="13"/>
  <c r="AH3120" i="13"/>
  <c r="AH3116" i="13"/>
  <c r="AH3112" i="13"/>
  <c r="AH3108" i="13"/>
  <c r="AH3104" i="13"/>
  <c r="AH3100" i="13"/>
  <c r="AH3096" i="13"/>
  <c r="AH3092" i="13"/>
  <c r="AH3088" i="13"/>
  <c r="AH3084" i="13"/>
  <c r="AH3080" i="13"/>
  <c r="AH3076" i="13"/>
  <c r="AH3072" i="13"/>
  <c r="AH3068" i="13"/>
  <c r="AH3064" i="13"/>
  <c r="AH3060" i="13"/>
  <c r="AH3056" i="13"/>
  <c r="AH3052" i="13"/>
  <c r="AH3048" i="13"/>
  <c r="AH3044" i="13"/>
  <c r="AH3040" i="13"/>
  <c r="AH3036" i="13"/>
  <c r="AH3032" i="13"/>
  <c r="AH3028" i="13"/>
  <c r="AH3024" i="13"/>
  <c r="AH3020" i="13"/>
  <c r="AH3016" i="13"/>
  <c r="AH3012" i="13"/>
  <c r="AH3008" i="13"/>
  <c r="AH3004" i="13"/>
  <c r="AH3000" i="13"/>
  <c r="AH2996" i="13"/>
  <c r="AH2992" i="13"/>
  <c r="AH2988" i="13"/>
  <c r="AH2984" i="13"/>
  <c r="AH2980" i="13"/>
  <c r="AH2976" i="13"/>
  <c r="AH2972" i="13"/>
  <c r="AH2968" i="13"/>
  <c r="AH2964" i="13"/>
  <c r="AH2960" i="13"/>
  <c r="AH2956" i="13"/>
  <c r="AH2952" i="13"/>
  <c r="AH2948" i="13"/>
  <c r="AH2944" i="13"/>
  <c r="AH2940" i="13"/>
  <c r="AH2936" i="13"/>
  <c r="AH2932" i="13"/>
  <c r="AH2928" i="13"/>
  <c r="AH2924" i="13"/>
  <c r="AH2920" i="13"/>
  <c r="AH2916" i="13"/>
  <c r="AH2912" i="13"/>
  <c r="AH2908" i="13"/>
  <c r="AH2904" i="13"/>
  <c r="AH2900" i="13"/>
  <c r="AH2896" i="13"/>
  <c r="AH2892" i="13"/>
  <c r="AH2888" i="13"/>
  <c r="AH2884" i="13"/>
  <c r="AH2880" i="13"/>
  <c r="AH2876" i="13"/>
  <c r="AH2872" i="13"/>
  <c r="AH2868" i="13"/>
  <c r="AH2864" i="13"/>
  <c r="AH2860" i="13"/>
  <c r="AH2856" i="13"/>
  <c r="AH2852" i="13"/>
  <c r="AH2848" i="13"/>
  <c r="AH2844" i="13"/>
  <c r="AH2840" i="13"/>
  <c r="AH2836" i="13"/>
  <c r="AH2832" i="13"/>
  <c r="AH2828" i="13"/>
  <c r="AH2824" i="13"/>
  <c r="AH2820" i="13"/>
  <c r="AH2816" i="13"/>
  <c r="AH2812" i="13"/>
  <c r="AH2808" i="13"/>
  <c r="AH2804" i="13"/>
  <c r="AH2800" i="13"/>
  <c r="AH2796" i="13"/>
  <c r="AH2792" i="13"/>
  <c r="AH2788" i="13"/>
  <c r="AH2784" i="13"/>
  <c r="AH2780" i="13"/>
  <c r="AH2776" i="13"/>
  <c r="AH2772" i="13"/>
  <c r="AH2768" i="13"/>
  <c r="AH2764" i="13"/>
  <c r="AH2760" i="13"/>
  <c r="AH2756" i="13"/>
  <c r="AH2752" i="13"/>
  <c r="AH2748" i="13"/>
  <c r="AH2744" i="13"/>
  <c r="AH2740" i="13"/>
  <c r="AH2736" i="13"/>
  <c r="AH2732" i="13"/>
  <c r="AH2728" i="13"/>
  <c r="AH2724" i="13"/>
  <c r="AH2720" i="13"/>
  <c r="AH2716" i="13"/>
  <c r="AH2712" i="13"/>
  <c r="AH2708" i="13"/>
  <c r="AH2704" i="13"/>
  <c r="AH2700" i="13"/>
  <c r="AH2696" i="13"/>
  <c r="AH2692" i="13"/>
  <c r="AH2688" i="13"/>
  <c r="AH2684" i="13"/>
  <c r="AH2680" i="13"/>
  <c r="AH2676" i="13"/>
  <c r="AH2672" i="13"/>
  <c r="AH2668" i="13"/>
  <c r="AH2664" i="13"/>
  <c r="AH2660" i="13"/>
  <c r="AH2656" i="13"/>
  <c r="AH2652" i="13"/>
  <c r="AH2648" i="13"/>
  <c r="AH2644" i="13"/>
  <c r="AH2640" i="13"/>
  <c r="AH2636" i="13"/>
  <c r="AH2632" i="13"/>
  <c r="AH2628" i="13"/>
  <c r="AH2624" i="13"/>
  <c r="AH2620" i="13"/>
  <c r="AH2616" i="13"/>
  <c r="AH2612" i="13"/>
  <c r="AH2608" i="13"/>
  <c r="AH2604" i="13"/>
  <c r="AH2600" i="13"/>
  <c r="AH2596" i="13"/>
  <c r="AH2592" i="13"/>
  <c r="AH2588" i="13"/>
  <c r="AH2584" i="13"/>
  <c r="AH2580" i="13"/>
  <c r="AH2576" i="13"/>
  <c r="AH2572" i="13"/>
  <c r="AH2568" i="13"/>
  <c r="AH2564" i="13"/>
  <c r="AH2560" i="13"/>
  <c r="AH2556" i="13"/>
  <c r="AH2552" i="13"/>
  <c r="AH2548" i="13"/>
  <c r="AH2544" i="13"/>
  <c r="AH2540" i="13"/>
  <c r="AH2536" i="13"/>
  <c r="AH2532" i="13"/>
  <c r="AH2528" i="13"/>
  <c r="AH2524" i="13"/>
  <c r="AH2520" i="13"/>
  <c r="AH2516" i="13"/>
  <c r="AH2512" i="13"/>
  <c r="AH2508" i="13"/>
  <c r="AH2504" i="13"/>
  <c r="AH2500" i="13"/>
  <c r="AH2496" i="13"/>
  <c r="AH2492" i="13"/>
  <c r="AH2488" i="13"/>
  <c r="AH2484" i="13"/>
  <c r="AH2480" i="13"/>
  <c r="AH2476" i="13"/>
  <c r="AH2472" i="13"/>
  <c r="AH2468" i="13"/>
  <c r="AH2464" i="13"/>
  <c r="AH2460" i="13"/>
  <c r="AH2456" i="13"/>
  <c r="AH2452" i="13"/>
  <c r="AH2448" i="13"/>
  <c r="AH2444" i="13"/>
  <c r="AH2440" i="13"/>
  <c r="AH2436" i="13"/>
  <c r="AH2432" i="13"/>
  <c r="AH2428" i="13"/>
  <c r="AH2424" i="13"/>
  <c r="AH2420" i="13"/>
  <c r="AH2416" i="13"/>
  <c r="AH2412" i="13"/>
  <c r="AH2408" i="13"/>
  <c r="AH2404" i="13"/>
  <c r="AH2400" i="13"/>
  <c r="AH2396" i="13"/>
  <c r="AH2392" i="13"/>
  <c r="AH2388" i="13"/>
  <c r="AH2384" i="13"/>
  <c r="AH2380" i="13"/>
  <c r="AH2376" i="13"/>
  <c r="AH2372" i="13"/>
  <c r="AH2368" i="13"/>
  <c r="AH2364" i="13"/>
  <c r="AH2360" i="13"/>
  <c r="AH2356" i="13"/>
  <c r="AH2352" i="13"/>
  <c r="AH2348" i="13"/>
  <c r="AH2344" i="13"/>
  <c r="AH2340" i="13"/>
  <c r="AH2336" i="13"/>
  <c r="AH2332" i="13"/>
  <c r="AH2328" i="13"/>
  <c r="AH2324" i="13"/>
  <c r="AH2320" i="13"/>
  <c r="AH2316" i="13"/>
  <c r="AH2312" i="13"/>
  <c r="AH2308" i="13"/>
  <c r="AH2304" i="13"/>
  <c r="AH2300" i="13"/>
  <c r="AH2296" i="13"/>
  <c r="AH2292" i="13"/>
  <c r="AH2288" i="13"/>
  <c r="AH2284" i="13"/>
  <c r="AH2280" i="13"/>
  <c r="AH2276" i="13"/>
  <c r="AH2272" i="13"/>
  <c r="AH2268" i="13"/>
  <c r="AH2264" i="13"/>
  <c r="AH2260" i="13"/>
  <c r="AH2256" i="13"/>
  <c r="AH2252" i="13"/>
  <c r="AH2248" i="13"/>
  <c r="AH2244" i="13"/>
  <c r="AH2240" i="13"/>
  <c r="AH2236" i="13"/>
  <c r="AH2232" i="13"/>
  <c r="AH2228" i="13"/>
  <c r="AH2224" i="13"/>
  <c r="AH2220" i="13"/>
  <c r="AH2216" i="13"/>
  <c r="AH2212" i="13"/>
  <c r="AH2208" i="13"/>
  <c r="AH2204" i="13"/>
  <c r="AH2200" i="13"/>
  <c r="AH2196" i="13"/>
  <c r="AH2192" i="13"/>
  <c r="AH2188" i="13"/>
  <c r="AH2184" i="13"/>
  <c r="AH2180" i="13"/>
  <c r="AH2176" i="13"/>
  <c r="AH2172" i="13"/>
  <c r="AH2168" i="13"/>
  <c r="AH2164" i="13"/>
  <c r="AH2160" i="13"/>
  <c r="AH2156" i="13"/>
  <c r="AH2152" i="13"/>
  <c r="AH2148" i="13"/>
  <c r="AH2144" i="13"/>
  <c r="AH2140" i="13"/>
  <c r="AH2136" i="13"/>
  <c r="AH2132" i="13"/>
  <c r="AH2128" i="13"/>
  <c r="AH2124" i="13"/>
  <c r="AH2120" i="13"/>
  <c r="AH2116" i="13"/>
  <c r="AH2112" i="13"/>
  <c r="AH2108" i="13"/>
  <c r="AH2104" i="13"/>
  <c r="AH2100" i="13"/>
  <c r="AH2096" i="13"/>
  <c r="AH2092" i="13"/>
  <c r="AH2088" i="13"/>
  <c r="AH2084" i="13"/>
  <c r="AH2080" i="13"/>
  <c r="AH2076" i="13"/>
  <c r="AH2072" i="13"/>
  <c r="AH2068" i="13"/>
  <c r="AH2064" i="13"/>
  <c r="AH2060" i="13"/>
  <c r="AH2056" i="13"/>
  <c r="AH2052" i="13"/>
  <c r="AH2048" i="13"/>
  <c r="AH2044" i="13"/>
  <c r="AH2040" i="13"/>
  <c r="AH2036" i="13"/>
  <c r="AH2032" i="13"/>
  <c r="AH2028" i="13"/>
  <c r="AH2024" i="13"/>
  <c r="AH2020" i="13"/>
  <c r="AH2016" i="13"/>
  <c r="AH2012" i="13"/>
  <c r="AH2008" i="13"/>
  <c r="AH2004" i="13"/>
  <c r="AH2000" i="13"/>
  <c r="AH1996" i="13"/>
  <c r="AH1992" i="13"/>
  <c r="AH1988" i="13"/>
  <c r="AH1984" i="13"/>
  <c r="AH1980" i="13"/>
  <c r="AH1976" i="13"/>
  <c r="AH1972" i="13"/>
  <c r="AH1968" i="13"/>
  <c r="AH1964" i="13"/>
  <c r="AH1960" i="13"/>
  <c r="AH1956" i="13"/>
  <c r="AH1952" i="13"/>
  <c r="AH1948" i="13"/>
  <c r="AH1944" i="13"/>
  <c r="AH1940" i="13"/>
  <c r="AH1936" i="13"/>
  <c r="AH1932" i="13"/>
  <c r="AH1928" i="13"/>
  <c r="AH1924" i="13"/>
  <c r="AH1920" i="13"/>
  <c r="AH1916" i="13"/>
  <c r="AH1912" i="13"/>
  <c r="AH1908" i="13"/>
  <c r="AH1904" i="13"/>
  <c r="AH1900" i="13"/>
  <c r="AH1896" i="13"/>
  <c r="AH1892" i="13"/>
  <c r="AH1888" i="13"/>
  <c r="AH1884" i="13"/>
  <c r="AH1880" i="13"/>
  <c r="AH1876" i="13"/>
  <c r="AH1872" i="13"/>
  <c r="AH1868" i="13"/>
  <c r="AH1864" i="13"/>
  <c r="AH1860" i="13"/>
  <c r="AH1856" i="13"/>
  <c r="AH1852" i="13"/>
  <c r="AH1848" i="13"/>
  <c r="AH1844" i="13"/>
  <c r="AH1840" i="13"/>
  <c r="AH1836" i="13"/>
  <c r="AH1832" i="13"/>
  <c r="AH1828" i="13"/>
  <c r="AH1824" i="13"/>
  <c r="AH1820" i="13"/>
  <c r="AH1816" i="13"/>
  <c r="AH1812" i="13"/>
  <c r="AH1808" i="13"/>
  <c r="AH1804" i="13"/>
  <c r="AH1800" i="13"/>
  <c r="AH1796" i="13"/>
  <c r="AH1792" i="13"/>
  <c r="AH1788" i="13"/>
  <c r="AH1784" i="13"/>
  <c r="AH1780" i="13"/>
  <c r="AH1776" i="13"/>
  <c r="AH1772" i="13"/>
  <c r="AH1768" i="13"/>
  <c r="AH1764" i="13"/>
  <c r="AH1760" i="13"/>
  <c r="AH1756" i="13"/>
  <c r="AH1752" i="13"/>
  <c r="AH1748" i="13"/>
  <c r="AH1744" i="13"/>
  <c r="AH1740" i="13"/>
  <c r="AH1736" i="13"/>
  <c r="AH1732" i="13"/>
  <c r="AH1728" i="13"/>
  <c r="AH1724" i="13"/>
  <c r="AH1720" i="13"/>
  <c r="AH1716" i="13"/>
  <c r="AH1712" i="13"/>
  <c r="AH1708" i="13"/>
  <c r="AH1704" i="13"/>
  <c r="AH1700" i="13"/>
  <c r="AH1696" i="13"/>
  <c r="AH1692" i="13"/>
  <c r="AH1688" i="13"/>
  <c r="AH1684" i="13"/>
  <c r="AH1680" i="13"/>
  <c r="AH1676" i="13"/>
  <c r="AH1672" i="13"/>
  <c r="AH1668" i="13"/>
  <c r="AH1664" i="13"/>
  <c r="AH1660" i="13"/>
  <c r="AH1656" i="13"/>
  <c r="AH1652" i="13"/>
  <c r="AH1648" i="13"/>
  <c r="AH1644" i="13"/>
  <c r="AH1640" i="13"/>
  <c r="AH1636" i="13"/>
  <c r="AH1632" i="13"/>
  <c r="AH1628" i="13"/>
  <c r="AH1624" i="13"/>
  <c r="AH1620" i="13"/>
  <c r="AH1616" i="13"/>
  <c r="AH1612" i="13"/>
  <c r="AH1608" i="13"/>
  <c r="AH1604" i="13"/>
  <c r="AH1600" i="13"/>
  <c r="AH1596" i="13"/>
  <c r="AH1592" i="13"/>
  <c r="AH1588" i="13"/>
  <c r="AH1584" i="13"/>
  <c r="AH1580" i="13"/>
  <c r="AH1576" i="13"/>
  <c r="AH1572" i="13"/>
  <c r="AH1568" i="13"/>
  <c r="AH1564" i="13"/>
  <c r="AH1560" i="13"/>
  <c r="AH1556" i="13"/>
  <c r="AH1552" i="13"/>
  <c r="AH1548" i="13"/>
  <c r="AH1544" i="13"/>
  <c r="AH1540" i="13"/>
  <c r="AH1536" i="13"/>
  <c r="AH1532" i="13"/>
  <c r="AH1528" i="13"/>
  <c r="AH1524" i="13"/>
  <c r="AH1520" i="13"/>
  <c r="AH1516" i="13"/>
  <c r="AH1512" i="13"/>
  <c r="AH1508" i="13"/>
  <c r="AH1504" i="13"/>
  <c r="AH1500" i="13"/>
  <c r="AH1496" i="13"/>
  <c r="AH1492" i="13"/>
  <c r="AH1488" i="13"/>
  <c r="AH1484" i="13"/>
  <c r="AH1480" i="13"/>
  <c r="AH1476" i="13"/>
  <c r="AH1472" i="13"/>
  <c r="AH1468" i="13"/>
  <c r="AH1464" i="13"/>
  <c r="AH1460" i="13"/>
  <c r="AH1456" i="13"/>
  <c r="AH1452" i="13"/>
  <c r="AH1448" i="13"/>
  <c r="AH1444" i="13"/>
  <c r="AH1440" i="13"/>
  <c r="AH1436" i="13"/>
  <c r="AH1432" i="13"/>
  <c r="AH1428" i="13"/>
  <c r="AH1424" i="13"/>
  <c r="AH1420" i="13"/>
  <c r="AH1416" i="13"/>
  <c r="AH1412" i="13"/>
  <c r="AH1408" i="13"/>
  <c r="AH1404" i="13"/>
  <c r="AH1400" i="13"/>
  <c r="AH1396" i="13"/>
  <c r="AH1392" i="13"/>
  <c r="AH1388" i="13"/>
  <c r="AH1384" i="13"/>
  <c r="AH1380" i="13"/>
  <c r="AH1376" i="13"/>
  <c r="AH1372" i="13"/>
  <c r="AH1368" i="13"/>
  <c r="AH1364" i="13"/>
  <c r="AH1360" i="13"/>
  <c r="AH1356" i="13"/>
  <c r="AH1352" i="13"/>
  <c r="AH1348" i="13"/>
  <c r="AH1344" i="13"/>
  <c r="AH1340" i="13"/>
  <c r="AH1336" i="13"/>
  <c r="AH1332" i="13"/>
  <c r="AH1328" i="13"/>
  <c r="AH1324" i="13"/>
  <c r="AH1320" i="13"/>
  <c r="AH1316" i="13"/>
  <c r="AH1312" i="13"/>
  <c r="AH1308" i="13"/>
  <c r="AH1304" i="13"/>
  <c r="AH1300" i="13"/>
  <c r="AH1296" i="13"/>
  <c r="AH1292" i="13"/>
  <c r="AH1288" i="13"/>
  <c r="AH1284" i="13"/>
  <c r="AH1280" i="13"/>
  <c r="AH1276" i="13"/>
  <c r="AH1272" i="13"/>
  <c r="AH1268" i="13"/>
  <c r="AH1264" i="13"/>
  <c r="AH1260" i="13"/>
  <c r="AH1256" i="13"/>
  <c r="AH1252" i="13"/>
  <c r="AH1248" i="13"/>
  <c r="AH1244" i="13"/>
  <c r="AH1240" i="13"/>
  <c r="AH1236" i="13"/>
  <c r="AH1232" i="13"/>
  <c r="AH1228" i="13"/>
  <c r="AH1224" i="13"/>
  <c r="AH1220" i="13"/>
  <c r="AH1216" i="13"/>
  <c r="AH1212" i="13"/>
  <c r="AH1208" i="13"/>
  <c r="AH1204" i="13"/>
  <c r="AH1200" i="13"/>
  <c r="AH1196" i="13"/>
  <c r="AH1192" i="13"/>
  <c r="AH1188" i="13"/>
  <c r="AH1184" i="13"/>
  <c r="AH1180" i="13"/>
  <c r="AH1176" i="13"/>
  <c r="AH1172" i="13"/>
  <c r="AH1168" i="13"/>
  <c r="AH1164" i="13"/>
  <c r="AH1160" i="13"/>
  <c r="AH1156" i="13"/>
  <c r="AH1152" i="13"/>
  <c r="AH1148" i="13"/>
  <c r="AH1144" i="13"/>
  <c r="AH1140" i="13"/>
  <c r="AH1136" i="13"/>
  <c r="AH1132" i="13"/>
  <c r="AH1128" i="13"/>
  <c r="AH1124" i="13"/>
  <c r="AH1120" i="13"/>
  <c r="AH1116" i="13"/>
  <c r="AH1112" i="13"/>
  <c r="AH1108" i="13"/>
  <c r="AH1104" i="13"/>
  <c r="AH1100" i="13"/>
  <c r="AH1096" i="13"/>
  <c r="AH1092" i="13"/>
  <c r="AH1088" i="13"/>
  <c r="AH1084" i="13"/>
  <c r="AH1080" i="13"/>
  <c r="AH1076" i="13"/>
  <c r="AH1072" i="13"/>
  <c r="AH1068" i="13"/>
  <c r="AH1064" i="13"/>
  <c r="AH1060" i="13"/>
  <c r="AH1056" i="13"/>
  <c r="AH1052" i="13"/>
  <c r="AH1048" i="13"/>
  <c r="AH1044" i="13"/>
  <c r="AH1040" i="13"/>
  <c r="AH1036" i="13"/>
  <c r="AH1032" i="13"/>
  <c r="AH1028" i="13"/>
  <c r="AH1024" i="13"/>
  <c r="AH1020" i="13"/>
  <c r="AH1016" i="13"/>
  <c r="AH1012" i="13"/>
  <c r="AH1008" i="13"/>
  <c r="AH1004" i="13"/>
  <c r="AH1000" i="13"/>
  <c r="AH996" i="13"/>
  <c r="AH992" i="13"/>
  <c r="AH988" i="13"/>
  <c r="AH984" i="13"/>
  <c r="AH980" i="13"/>
  <c r="AH976" i="13"/>
  <c r="AH972" i="13"/>
  <c r="AH968" i="13"/>
  <c r="AH964" i="13"/>
  <c r="AH960" i="13"/>
  <c r="AH956" i="13"/>
  <c r="AH952" i="13"/>
  <c r="AH948" i="13"/>
  <c r="AH944" i="13"/>
  <c r="AH940" i="13"/>
  <c r="AH936" i="13"/>
  <c r="AH932" i="13"/>
  <c r="AH928" i="13"/>
  <c r="AH924" i="13"/>
  <c r="AH920" i="13"/>
  <c r="AH916" i="13"/>
  <c r="AH912" i="13"/>
  <c r="AH908" i="13"/>
  <c r="AH904" i="13"/>
  <c r="AH900" i="13"/>
  <c r="AH896" i="13"/>
  <c r="AH892" i="13"/>
  <c r="AH888" i="13"/>
  <c r="AH884" i="13"/>
  <c r="AH880" i="13"/>
  <c r="AH876" i="13"/>
  <c r="AH872" i="13"/>
  <c r="AH868" i="13"/>
  <c r="AH864" i="13"/>
  <c r="AH860" i="13"/>
  <c r="AH856" i="13"/>
  <c r="AH852" i="13"/>
  <c r="AH848" i="13"/>
  <c r="AH844" i="13"/>
  <c r="AH840" i="13"/>
  <c r="AH836" i="13"/>
  <c r="AH832" i="13"/>
  <c r="AH828" i="13"/>
  <c r="AH824" i="13"/>
  <c r="AH820" i="13"/>
  <c r="AH816" i="13"/>
  <c r="AH812" i="13"/>
  <c r="AH808" i="13"/>
  <c r="AH804" i="13"/>
  <c r="AH800" i="13"/>
  <c r="AH796" i="13"/>
  <c r="AH792" i="13"/>
  <c r="AH788" i="13"/>
  <c r="AH784" i="13"/>
  <c r="AH780" i="13"/>
  <c r="AH776" i="13"/>
  <c r="AH772" i="13"/>
  <c r="AH768" i="13"/>
  <c r="AH764" i="13"/>
  <c r="AH760" i="13"/>
  <c r="AH756" i="13"/>
  <c r="AH752" i="13"/>
  <c r="AH748" i="13"/>
  <c r="AH744" i="13"/>
  <c r="AH740" i="13"/>
  <c r="AH736" i="13"/>
  <c r="AH732" i="13"/>
  <c r="AH728" i="13"/>
  <c r="AH724" i="13"/>
  <c r="AH720" i="13"/>
  <c r="AH716" i="13"/>
  <c r="AH712" i="13"/>
  <c r="AH708" i="13"/>
  <c r="AH704" i="13"/>
  <c r="AH700" i="13"/>
  <c r="AH696" i="13"/>
  <c r="AH692" i="13"/>
  <c r="AH688" i="13"/>
  <c r="AH684" i="13"/>
  <c r="AH680" i="13"/>
  <c r="AH676" i="13"/>
  <c r="AH670" i="13"/>
  <c r="AH666" i="13"/>
  <c r="AH662" i="13"/>
  <c r="AH658" i="13"/>
  <c r="AH654" i="13"/>
  <c r="AH650" i="13"/>
  <c r="AH646" i="13"/>
  <c r="AH642" i="13"/>
  <c r="AH638" i="13"/>
  <c r="AH634" i="13"/>
  <c r="AH630" i="13"/>
  <c r="AH626" i="13"/>
  <c r="AH622" i="13"/>
  <c r="AH618" i="13"/>
  <c r="AH614" i="13"/>
  <c r="AH610" i="13"/>
  <c r="AH606" i="13"/>
  <c r="AH602" i="13"/>
  <c r="AH598" i="13"/>
  <c r="AH594" i="13"/>
  <c r="AH590" i="13"/>
  <c r="AH586" i="13"/>
  <c r="AH582" i="13"/>
  <c r="AH578" i="13"/>
  <c r="AH574" i="13"/>
  <c r="AH570" i="13"/>
  <c r="AH566" i="13"/>
  <c r="AH562" i="13"/>
  <c r="AH558" i="13"/>
  <c r="AH554" i="13"/>
  <c r="AH550" i="13"/>
  <c r="AH546" i="13"/>
  <c r="AH542" i="13"/>
  <c r="AH538" i="13"/>
  <c r="AH534" i="13"/>
  <c r="AH530" i="13"/>
  <c r="AH526" i="13"/>
  <c r="AH522" i="13"/>
  <c r="AH518" i="13"/>
  <c r="AH514" i="13"/>
  <c r="AH510" i="13"/>
  <c r="AH506" i="13"/>
  <c r="AH502" i="13"/>
  <c r="AH498" i="13"/>
  <c r="AH494" i="13"/>
  <c r="AH490" i="13"/>
  <c r="AH486" i="13"/>
  <c r="AH482" i="13"/>
  <c r="AH478" i="13"/>
  <c r="AH474" i="13"/>
  <c r="AH470" i="13"/>
  <c r="AH466" i="13"/>
  <c r="AH462" i="13"/>
  <c r="AH458" i="13"/>
  <c r="AH454" i="13"/>
  <c r="AH450" i="13"/>
  <c r="AH446" i="13"/>
  <c r="AH442" i="13"/>
  <c r="AH438" i="13"/>
  <c r="AH434" i="13"/>
  <c r="AH430" i="13"/>
  <c r="AH426" i="13"/>
  <c r="AH422" i="13"/>
  <c r="AH418" i="13"/>
  <c r="AH414" i="13"/>
  <c r="AH410" i="13"/>
  <c r="AH406" i="13"/>
  <c r="AH402" i="13"/>
  <c r="AH398" i="13"/>
  <c r="AH394" i="13"/>
  <c r="AH390" i="13"/>
  <c r="AH386" i="13"/>
  <c r="AH382" i="13"/>
  <c r="AH378" i="13"/>
  <c r="AH374" i="13"/>
  <c r="AH370" i="13"/>
  <c r="AH366" i="13"/>
  <c r="AH362" i="13"/>
  <c r="AH358" i="13"/>
  <c r="AH354" i="13"/>
  <c r="AH350" i="13"/>
  <c r="AH346" i="13"/>
  <c r="AH342" i="13"/>
  <c r="AH338" i="13"/>
  <c r="AH334" i="13"/>
  <c r="AH330" i="13"/>
  <c r="AH326" i="13"/>
  <c r="AH322" i="13"/>
  <c r="AH318" i="13"/>
  <c r="AH314" i="13"/>
  <c r="AH310" i="13"/>
  <c r="AH306" i="13"/>
  <c r="AH302" i="13"/>
  <c r="AH298" i="13"/>
  <c r="AH294" i="13"/>
  <c r="AH290" i="13"/>
  <c r="AH286" i="13"/>
  <c r="AH282" i="13"/>
  <c r="AH278" i="13"/>
  <c r="AH274" i="13"/>
  <c r="AH270" i="13"/>
  <c r="AH266" i="13"/>
  <c r="AH262" i="13"/>
  <c r="AH258" i="13"/>
  <c r="AH254" i="13"/>
  <c r="AH250" i="13"/>
  <c r="AH246" i="13"/>
  <c r="AH242" i="13"/>
  <c r="AH238" i="13"/>
  <c r="AH234" i="13"/>
  <c r="AH230" i="13"/>
  <c r="AH226" i="13"/>
  <c r="AH222" i="13"/>
  <c r="AH218" i="13"/>
  <c r="AH214" i="13"/>
  <c r="AH210" i="13"/>
  <c r="AH206" i="13"/>
  <c r="AH202" i="13"/>
  <c r="AH198" i="13"/>
  <c r="AH194" i="13"/>
  <c r="AH190" i="13"/>
  <c r="AH186" i="13"/>
  <c r="AH182" i="13"/>
  <c r="AH178" i="13"/>
  <c r="AH174" i="13"/>
  <c r="AH170" i="13"/>
  <c r="AH166" i="13"/>
  <c r="AH162" i="13"/>
  <c r="AH158" i="13"/>
  <c r="AH154" i="13"/>
  <c r="AH150" i="13"/>
  <c r="AH146" i="13"/>
  <c r="AH142" i="13"/>
  <c r="AH138" i="13"/>
  <c r="AH132" i="13"/>
  <c r="AH128" i="13"/>
  <c r="AH124" i="13"/>
  <c r="AH120" i="13"/>
  <c r="AH116" i="13"/>
  <c r="AH112" i="13"/>
  <c r="AH108" i="13"/>
  <c r="AH104" i="13"/>
  <c r="AH100" i="13"/>
  <c r="AH96" i="13"/>
  <c r="AH92" i="13"/>
  <c r="AH88" i="13"/>
  <c r="AH84" i="13"/>
  <c r="AH80" i="13"/>
  <c r="AH76" i="13"/>
  <c r="AH72" i="13"/>
  <c r="AH68" i="13"/>
  <c r="AH64" i="13"/>
  <c r="AH60" i="13"/>
  <c r="AH56" i="13"/>
  <c r="AH52" i="13"/>
  <c r="AH48" i="13"/>
  <c r="AH44" i="13"/>
  <c r="AH40" i="13"/>
  <c r="AH36" i="13"/>
  <c r="AH32" i="13"/>
  <c r="AH28" i="13"/>
  <c r="AH24" i="13"/>
  <c r="AH20" i="13"/>
  <c r="AH16" i="13"/>
  <c r="AH12" i="13"/>
  <c r="AH8" i="13"/>
  <c r="AH4" i="13"/>
  <c r="Y2729" i="13"/>
  <c r="Y2725" i="13"/>
  <c r="Y2721" i="13"/>
  <c r="Y2717" i="13"/>
  <c r="Y2713" i="13"/>
  <c r="Y2709" i="13"/>
  <c r="Y2705" i="13"/>
  <c r="Y2701" i="13"/>
  <c r="Y2697" i="13"/>
  <c r="Y2693" i="13"/>
  <c r="Y2689" i="13"/>
  <c r="Y2685" i="13"/>
  <c r="Y2681" i="13"/>
  <c r="Y2677" i="13"/>
  <c r="Y2673" i="13"/>
  <c r="Y2669" i="13"/>
  <c r="Y2665" i="13"/>
  <c r="Y2661" i="13"/>
  <c r="Y2657" i="13"/>
  <c r="Y2653" i="13"/>
  <c r="Y2649" i="13"/>
  <c r="Y2645" i="13"/>
  <c r="Y2641" i="13"/>
  <c r="Y2637" i="13"/>
  <c r="Y2633" i="13"/>
  <c r="Y2629" i="13"/>
  <c r="Y2625" i="13"/>
  <c r="Y2621" i="13"/>
  <c r="Y2617" i="13"/>
  <c r="Y2613" i="13"/>
  <c r="Y2609" i="13"/>
  <c r="Y2605" i="13"/>
  <c r="Y2601" i="13"/>
  <c r="Y2597" i="13"/>
  <c r="Y2593" i="13"/>
  <c r="Y2589" i="13"/>
  <c r="Y2585" i="13"/>
  <c r="Y2581" i="13"/>
  <c r="Y2577" i="13"/>
  <c r="Y2573" i="13"/>
  <c r="Y2569" i="13"/>
  <c r="Y2565" i="13"/>
  <c r="Y2561" i="13"/>
  <c r="Y2557" i="13"/>
  <c r="Y2553" i="13"/>
  <c r="Y2549" i="13"/>
  <c r="Y2545" i="13"/>
  <c r="Y2541" i="13"/>
  <c r="Y2537" i="13"/>
  <c r="Y2533" i="13"/>
  <c r="Y2529" i="13"/>
  <c r="Y2525" i="13"/>
  <c r="Y2521" i="13"/>
  <c r="Y2517" i="13"/>
  <c r="Y2513" i="13"/>
  <c r="Y2509" i="13"/>
  <c r="Y2505" i="13"/>
  <c r="Y2501" i="13"/>
  <c r="Y2497" i="13"/>
  <c r="Y2493" i="13"/>
  <c r="Y2489" i="13"/>
  <c r="Y2485" i="13"/>
  <c r="Y2481" i="13"/>
  <c r="Y2477" i="13"/>
  <c r="Y2473" i="13"/>
  <c r="Y2469" i="13"/>
  <c r="Y2465" i="13"/>
  <c r="Y2461" i="13"/>
  <c r="Y2457" i="13"/>
  <c r="Y2453" i="13"/>
  <c r="Y2449" i="13"/>
  <c r="Y2445" i="13"/>
  <c r="Y2441" i="13"/>
  <c r="Y2437" i="13"/>
  <c r="Y2433" i="13"/>
  <c r="Y2429" i="13"/>
  <c r="Y2425" i="13"/>
  <c r="Y2421" i="13"/>
  <c r="Y2417" i="13"/>
  <c r="Y2413" i="13"/>
  <c r="Y2409" i="13"/>
  <c r="Y2405" i="13"/>
  <c r="Y2401" i="13"/>
  <c r="Y2397" i="13"/>
  <c r="Y2393" i="13"/>
  <c r="Y2389" i="13"/>
  <c r="Y2385" i="13"/>
  <c r="Y2381" i="13"/>
  <c r="Y2377" i="13"/>
  <c r="Y2373" i="13"/>
  <c r="Y2369" i="13"/>
  <c r="Y2365" i="13"/>
  <c r="Y2361" i="13"/>
  <c r="Y2357" i="13"/>
  <c r="Y2353" i="13"/>
  <c r="Y2349" i="13"/>
  <c r="Y2345" i="13"/>
  <c r="Y2341" i="13"/>
  <c r="Y2337" i="13"/>
  <c r="Y2333" i="13"/>
  <c r="Y2329" i="13"/>
  <c r="Y2325" i="13"/>
  <c r="Y2321" i="13"/>
  <c r="Y2317" i="13"/>
  <c r="Y2313" i="13"/>
  <c r="Y2309" i="13"/>
  <c r="Y2305" i="13"/>
  <c r="Y2301" i="13"/>
  <c r="Y2297" i="13"/>
  <c r="Y2293" i="13"/>
  <c r="Y2289" i="13"/>
  <c r="Y2285" i="13"/>
  <c r="Y2281" i="13"/>
  <c r="Y2277" i="13"/>
  <c r="Y2273" i="13"/>
  <c r="Y2269" i="13"/>
  <c r="Y2265" i="13"/>
  <c r="Y2261" i="13"/>
  <c r="Y2257" i="13"/>
  <c r="Y2253" i="13"/>
  <c r="Y2249" i="13"/>
  <c r="Y2245" i="13"/>
  <c r="Y2241" i="13"/>
  <c r="Y2237" i="13"/>
  <c r="Y2233" i="13"/>
  <c r="Y2229" i="13"/>
  <c r="Y2225" i="13"/>
  <c r="Y2221" i="13"/>
  <c r="Y2217" i="13"/>
  <c r="Y2213" i="13"/>
  <c r="Y2209" i="13"/>
  <c r="Y2205" i="13"/>
  <c r="Y2201" i="13"/>
  <c r="Y2197" i="13"/>
  <c r="Y2193" i="13"/>
  <c r="Y2189" i="13"/>
  <c r="Y2185" i="13"/>
  <c r="Y2181" i="13"/>
  <c r="Y2177" i="13"/>
  <c r="Y2173" i="13"/>
  <c r="Y2169" i="13"/>
  <c r="Y2165" i="13"/>
  <c r="Y2161" i="13"/>
  <c r="Y2157" i="13"/>
  <c r="Y2153" i="13"/>
  <c r="Y2149" i="13"/>
  <c r="Y2145" i="13"/>
  <c r="Y2141" i="13"/>
  <c r="Y2137" i="13"/>
  <c r="Y2133" i="13"/>
  <c r="Y2129" i="13"/>
  <c r="Y2125" i="13"/>
  <c r="Y2121" i="13"/>
  <c r="Y2117" i="13"/>
  <c r="Y2113" i="13"/>
  <c r="Y2109" i="13"/>
  <c r="Y2105" i="13"/>
  <c r="Y2101" i="13"/>
  <c r="Y2097" i="13"/>
  <c r="Y2093" i="13"/>
  <c r="Y2089" i="13"/>
  <c r="Y2085" i="13"/>
  <c r="Y2081" i="13"/>
  <c r="Y2077" i="13"/>
  <c r="Y2073" i="13"/>
  <c r="Y2069" i="13"/>
  <c r="Y2065" i="13"/>
  <c r="Y2061" i="13"/>
  <c r="Y2057" i="13"/>
  <c r="Y2053" i="13"/>
  <c r="Y2049" i="13"/>
  <c r="Y2045" i="13"/>
  <c r="Y2041" i="13"/>
  <c r="Y2037" i="13"/>
  <c r="Y2033" i="13"/>
  <c r="Y2029" i="13"/>
  <c r="Y2025" i="13"/>
  <c r="Y2021" i="13"/>
  <c r="Y2017" i="13"/>
  <c r="Y2013" i="13"/>
  <c r="Y2009" i="13"/>
  <c r="Y2005" i="13"/>
  <c r="Y2001" i="13"/>
  <c r="Y1997" i="13"/>
  <c r="Y1993" i="13"/>
  <c r="Y1989" i="13"/>
  <c r="Y1985" i="13"/>
  <c r="Y1981" i="13"/>
  <c r="Y1977" i="13"/>
  <c r="Y1973" i="13"/>
  <c r="Y1969" i="13"/>
  <c r="Y1965" i="13"/>
  <c r="Y1961" i="13"/>
  <c r="Y1957" i="13"/>
  <c r="Y1953" i="13"/>
  <c r="Y1949" i="13"/>
  <c r="Y1945" i="13"/>
  <c r="Y1941" i="13"/>
  <c r="Y1937" i="13"/>
  <c r="Y1933" i="13"/>
  <c r="Y1929" i="13"/>
  <c r="Y1925" i="13"/>
  <c r="Y1921" i="13"/>
  <c r="Y1917" i="13"/>
  <c r="Y1913" i="13"/>
  <c r="Y1909" i="13"/>
  <c r="Y1905" i="13"/>
  <c r="Y1901" i="13"/>
  <c r="Y1897" i="13"/>
  <c r="Y1893" i="13"/>
  <c r="Y1889" i="13"/>
  <c r="Y1885" i="13"/>
  <c r="Y1881" i="13"/>
  <c r="Y1877" i="13"/>
  <c r="Y1873" i="13"/>
  <c r="Y1869" i="13"/>
  <c r="Y1865" i="13"/>
  <c r="Y1861" i="13"/>
  <c r="Y1857" i="13"/>
  <c r="Y1853" i="13"/>
  <c r="Y1849" i="13"/>
  <c r="Y1845" i="13"/>
  <c r="Y1841" i="13"/>
  <c r="Y1837" i="13"/>
  <c r="Y1833" i="13"/>
  <c r="Y1829" i="13"/>
  <c r="Y1825" i="13"/>
  <c r="Y1821" i="13"/>
  <c r="Y1817" i="13"/>
  <c r="Y1813" i="13"/>
  <c r="Y1809" i="13"/>
  <c r="Y1805" i="13"/>
  <c r="Y1801" i="13"/>
  <c r="Y1797" i="13"/>
  <c r="Y1793" i="13"/>
  <c r="Y1789" i="13"/>
  <c r="Y1785" i="13"/>
  <c r="Y1781" i="13"/>
  <c r="Y1777" i="13"/>
  <c r="Y1773" i="13"/>
  <c r="Y1769" i="13"/>
  <c r="Y1765" i="13"/>
  <c r="Y1761" i="13"/>
  <c r="Y1757" i="13"/>
  <c r="Y1753" i="13"/>
  <c r="Y1749" i="13"/>
  <c r="Y1745" i="13"/>
  <c r="Y1741" i="13"/>
  <c r="Y1737" i="13"/>
  <c r="Y1733" i="13"/>
  <c r="Y1729" i="13"/>
  <c r="Y1725" i="13"/>
  <c r="Y1721" i="13"/>
  <c r="Y1717" i="13"/>
  <c r="Y1713" i="13"/>
  <c r="Y1709" i="13"/>
  <c r="Y1705" i="13"/>
  <c r="Y1701" i="13"/>
  <c r="Y1697" i="13"/>
  <c r="Y1693" i="13"/>
  <c r="Y1689" i="13"/>
  <c r="Y1685" i="13"/>
  <c r="Y1681" i="13"/>
  <c r="Y1677" i="13"/>
  <c r="Y1673" i="13"/>
  <c r="Y1669" i="13"/>
  <c r="Y1665" i="13"/>
  <c r="Y1661" i="13"/>
  <c r="Y1657" i="13"/>
  <c r="Y1653" i="13"/>
  <c r="Y1649" i="13"/>
  <c r="Y1645" i="13"/>
  <c r="Y1641" i="13"/>
  <c r="Y1637" i="13"/>
  <c r="Y1633" i="13"/>
  <c r="Y1629" i="13"/>
  <c r="Y1625" i="13"/>
  <c r="Y1621" i="13"/>
  <c r="Y1617" i="13"/>
  <c r="Y1613" i="13"/>
  <c r="Y1609" i="13"/>
  <c r="Y1605" i="13"/>
  <c r="Y1601" i="13"/>
  <c r="Y1597" i="13"/>
  <c r="Y1593" i="13"/>
  <c r="Y1589" i="13"/>
  <c r="Y1585" i="13"/>
  <c r="Y1581" i="13"/>
  <c r="Y1577" i="13"/>
  <c r="Y1573" i="13"/>
  <c r="Y1569" i="13"/>
  <c r="Y1565" i="13"/>
  <c r="Y1561" i="13"/>
  <c r="Y1557" i="13"/>
  <c r="Y1553" i="13"/>
  <c r="Y1549" i="13"/>
  <c r="Y588" i="13"/>
  <c r="Y580" i="13"/>
  <c r="Y572" i="13"/>
  <c r="Y564" i="13"/>
  <c r="Y556" i="13"/>
  <c r="Y548" i="13"/>
  <c r="Y540" i="13"/>
  <c r="Y532" i="13"/>
  <c r="Y524" i="13"/>
  <c r="Y516" i="13"/>
  <c r="Y508" i="13"/>
  <c r="Y500" i="13"/>
  <c r="Y492" i="13"/>
  <c r="Y484" i="13"/>
  <c r="Y476" i="13"/>
  <c r="Y468" i="13"/>
  <c r="Y460" i="13"/>
  <c r="Y452" i="13"/>
  <c r="Y444" i="13"/>
  <c r="R4166" i="13"/>
  <c r="R4158" i="13"/>
  <c r="R4150" i="13"/>
  <c r="R4142" i="13"/>
  <c r="R4134" i="13"/>
  <c r="R4126" i="13"/>
  <c r="R4118" i="13"/>
  <c r="R4110" i="13"/>
  <c r="R4102" i="13"/>
  <c r="R4094" i="13"/>
  <c r="R4086" i="13"/>
  <c r="R4078" i="13"/>
  <c r="R4070" i="13"/>
  <c r="R4062" i="13"/>
  <c r="R4054" i="13"/>
  <c r="R4046" i="13"/>
  <c r="R4038" i="13"/>
  <c r="R4030" i="13"/>
  <c r="R4022" i="13"/>
  <c r="R4014" i="13"/>
  <c r="R4006" i="13"/>
  <c r="R3998" i="13"/>
  <c r="R3990" i="13"/>
  <c r="R3982" i="13"/>
  <c r="R3974" i="13"/>
  <c r="Y593" i="13"/>
  <c r="Y585" i="13"/>
  <c r="Y577" i="13"/>
  <c r="Y569" i="13"/>
  <c r="Y561" i="13"/>
  <c r="Y553" i="13"/>
  <c r="Y545" i="13"/>
  <c r="Y537" i="13"/>
  <c r="Y529" i="13"/>
  <c r="Y521" i="13"/>
  <c r="Y513" i="13"/>
  <c r="Y505" i="13"/>
  <c r="Y497" i="13"/>
  <c r="Y489" i="13"/>
  <c r="Y481" i="13"/>
  <c r="Y473" i="13"/>
  <c r="Y465" i="13"/>
  <c r="Y457" i="13"/>
  <c r="Y449" i="13"/>
  <c r="R4164" i="13"/>
  <c r="R4156" i="13"/>
  <c r="R4148" i="13"/>
  <c r="R4140" i="13"/>
  <c r="R4132" i="13"/>
  <c r="R4124" i="13"/>
  <c r="R4116" i="13"/>
  <c r="R4108" i="13"/>
  <c r="R4100" i="13"/>
  <c r="P4169" i="13"/>
  <c r="R4169" i="13"/>
  <c r="P4167" i="13"/>
  <c r="R4167" i="13"/>
  <c r="P4165" i="13"/>
  <c r="R4165" i="13"/>
  <c r="P4163" i="13"/>
  <c r="R4163" i="13"/>
  <c r="P4161" i="13"/>
  <c r="R4161" i="13"/>
  <c r="P4159" i="13"/>
  <c r="R4159" i="13"/>
  <c r="P4157" i="13"/>
  <c r="R4157" i="13"/>
  <c r="P4155" i="13"/>
  <c r="R4155" i="13"/>
  <c r="P4153" i="13"/>
  <c r="R4153" i="13"/>
  <c r="P4151" i="13"/>
  <c r="R4151" i="13"/>
  <c r="P4149" i="13"/>
  <c r="R4149" i="13"/>
  <c r="P4147" i="13"/>
  <c r="R4147" i="13"/>
  <c r="P4145" i="13"/>
  <c r="R4145" i="13"/>
  <c r="P4143" i="13"/>
  <c r="R4143" i="13"/>
  <c r="P4141" i="13"/>
  <c r="R4141" i="13"/>
  <c r="P4139" i="13"/>
  <c r="R4139" i="13"/>
  <c r="P4137" i="13"/>
  <c r="R4137" i="13"/>
  <c r="P4135" i="13"/>
  <c r="R4135" i="13"/>
  <c r="P4133" i="13"/>
  <c r="R4133" i="13"/>
  <c r="P4131" i="13"/>
  <c r="R4131" i="13"/>
  <c r="P4129" i="13"/>
  <c r="R4129" i="13"/>
  <c r="P4127" i="13"/>
  <c r="R4127" i="13"/>
  <c r="P4125" i="13"/>
  <c r="R4125" i="13"/>
  <c r="P4123" i="13"/>
  <c r="R4123" i="13"/>
  <c r="P4121" i="13"/>
  <c r="R4121" i="13"/>
  <c r="P4119" i="13"/>
  <c r="R4119" i="13"/>
  <c r="P4117" i="13"/>
  <c r="R4117" i="13"/>
  <c r="P4115" i="13"/>
  <c r="R4115" i="13"/>
  <c r="P4113" i="13"/>
  <c r="R4113" i="13"/>
  <c r="P4111" i="13"/>
  <c r="R4111" i="13"/>
  <c r="P4109" i="13"/>
  <c r="R4109" i="13"/>
  <c r="P4107" i="13"/>
  <c r="R4107" i="13"/>
  <c r="P4105" i="13"/>
  <c r="R4105" i="13"/>
  <c r="P4103" i="13"/>
  <c r="R4103" i="13"/>
  <c r="P4101" i="13"/>
  <c r="R4101" i="13"/>
  <c r="P4099" i="13"/>
  <c r="R4099" i="13"/>
  <c r="P4097" i="13"/>
  <c r="R4097" i="13"/>
  <c r="P4095" i="13"/>
  <c r="R4095" i="13"/>
  <c r="P4093" i="13"/>
  <c r="R4093" i="13"/>
  <c r="P4091" i="13"/>
  <c r="R4091" i="13"/>
  <c r="P4089" i="13"/>
  <c r="R4089" i="13"/>
  <c r="P4087" i="13"/>
  <c r="R4087" i="13"/>
  <c r="P4085" i="13"/>
  <c r="R4085" i="13"/>
  <c r="P4083" i="13"/>
  <c r="R4083" i="13"/>
  <c r="P4081" i="13"/>
  <c r="R4081" i="13"/>
  <c r="P4079" i="13"/>
  <c r="R4079" i="13"/>
  <c r="P4077" i="13"/>
  <c r="R4077" i="13"/>
  <c r="P4075" i="13"/>
  <c r="R4075" i="13"/>
  <c r="P4073" i="13"/>
  <c r="R4073" i="13"/>
  <c r="P4071" i="13"/>
  <c r="R4071" i="13"/>
  <c r="P4069" i="13"/>
  <c r="R4069" i="13"/>
  <c r="P4067" i="13"/>
  <c r="R4067" i="13"/>
  <c r="P4065" i="13"/>
  <c r="R4065" i="13"/>
  <c r="P4063" i="13"/>
  <c r="R4063" i="13"/>
  <c r="P4061" i="13"/>
  <c r="R4061" i="13"/>
  <c r="P4059" i="13"/>
  <c r="R4059" i="13"/>
  <c r="P4057" i="13"/>
  <c r="R4057" i="13"/>
  <c r="P4055" i="13"/>
  <c r="R4055" i="13"/>
  <c r="P4053" i="13"/>
  <c r="R4053" i="13"/>
  <c r="P4051" i="13"/>
  <c r="R4051" i="13"/>
  <c r="P4049" i="13"/>
  <c r="R4049" i="13"/>
  <c r="P4047" i="13"/>
  <c r="R4047" i="13"/>
  <c r="P4045" i="13"/>
  <c r="R4045" i="13"/>
  <c r="P4043" i="13"/>
  <c r="R4043" i="13"/>
  <c r="P4041" i="13"/>
  <c r="R4041" i="13"/>
  <c r="P4039" i="13"/>
  <c r="R4039" i="13"/>
  <c r="P4037" i="13"/>
  <c r="R4037" i="13"/>
  <c r="P4035" i="13"/>
  <c r="R4035" i="13"/>
  <c r="P4033" i="13"/>
  <c r="R4033" i="13"/>
  <c r="P4031" i="13"/>
  <c r="R4031" i="13"/>
  <c r="P4029" i="13"/>
  <c r="R4029" i="13"/>
  <c r="P4027" i="13"/>
  <c r="R4027" i="13"/>
  <c r="P4025" i="13"/>
  <c r="R4025" i="13"/>
  <c r="P4023" i="13"/>
  <c r="R4023" i="13"/>
  <c r="P4021" i="13"/>
  <c r="R4021" i="13"/>
  <c r="P4019" i="13"/>
  <c r="R4019" i="13"/>
  <c r="P4017" i="13"/>
  <c r="R4017" i="13"/>
  <c r="P4015" i="13"/>
  <c r="R4015" i="13"/>
  <c r="P4013" i="13"/>
  <c r="R4013" i="13"/>
  <c r="P4011" i="13"/>
  <c r="R4011" i="13"/>
  <c r="P4009" i="13"/>
  <c r="R4009" i="13"/>
  <c r="P4007" i="13"/>
  <c r="R4007" i="13"/>
  <c r="P4005" i="13"/>
  <c r="R4005" i="13"/>
  <c r="P4003" i="13"/>
  <c r="R4003" i="13"/>
  <c r="P4001" i="13"/>
  <c r="R4001" i="13"/>
  <c r="P3999" i="13"/>
  <c r="R3999" i="13"/>
  <c r="P3997" i="13"/>
  <c r="R3997" i="13"/>
  <c r="P3995" i="13"/>
  <c r="R3995" i="13"/>
  <c r="P3993" i="13"/>
  <c r="R3993" i="13"/>
  <c r="P3991" i="13"/>
  <c r="R3991" i="13"/>
  <c r="P3989" i="13"/>
  <c r="R3989" i="13"/>
  <c r="P3987" i="13"/>
  <c r="R3987" i="13"/>
  <c r="P3985" i="13"/>
  <c r="R3985" i="13"/>
  <c r="P3983" i="13"/>
  <c r="R3983" i="13"/>
  <c r="P3981" i="13"/>
  <c r="R3981" i="13"/>
  <c r="P3979" i="13"/>
  <c r="R3979" i="13"/>
  <c r="P3977" i="13"/>
  <c r="R3977" i="13"/>
  <c r="P3975" i="13"/>
  <c r="R3975" i="13"/>
  <c r="P3973" i="13"/>
  <c r="R3973" i="13"/>
  <c r="P3971" i="13"/>
  <c r="R3971" i="13"/>
  <c r="P3969" i="13"/>
  <c r="R3969" i="13"/>
  <c r="P3967" i="13"/>
  <c r="R3967" i="13"/>
  <c r="P3964" i="13"/>
  <c r="P3961" i="13"/>
  <c r="R3961" i="13"/>
  <c r="P3959" i="13"/>
  <c r="R3959" i="13"/>
  <c r="P3956" i="13"/>
  <c r="P3953" i="13"/>
  <c r="R3953" i="13"/>
  <c r="P3951" i="13"/>
  <c r="R3951" i="13"/>
  <c r="P3948" i="13"/>
  <c r="P3945" i="13"/>
  <c r="R3945" i="13"/>
  <c r="P3943" i="13"/>
  <c r="R3943" i="13"/>
  <c r="P3940" i="13"/>
  <c r="P3937" i="13"/>
  <c r="R3937" i="13"/>
  <c r="P3935" i="13"/>
  <c r="R3935" i="13"/>
  <c r="P3932" i="13"/>
  <c r="P3929" i="13"/>
  <c r="R3929" i="13"/>
  <c r="P3927" i="13"/>
  <c r="R3927" i="13"/>
  <c r="P3924" i="13"/>
  <c r="P3921" i="13"/>
  <c r="R3921" i="13"/>
  <c r="P3919" i="13"/>
  <c r="R3919" i="13"/>
  <c r="P3916" i="13"/>
  <c r="P3913" i="13"/>
  <c r="R3913" i="13"/>
  <c r="P3911" i="13"/>
  <c r="R3911" i="13"/>
  <c r="P3908" i="13"/>
  <c r="P3905" i="13"/>
  <c r="R3905" i="13"/>
  <c r="P3903" i="13"/>
  <c r="R3903" i="13"/>
  <c r="P3900" i="13"/>
  <c r="P3897" i="13"/>
  <c r="R3897" i="13"/>
  <c r="P3895" i="13"/>
  <c r="R3895" i="13"/>
  <c r="P3892" i="13"/>
  <c r="P3889" i="13"/>
  <c r="R3889" i="13"/>
  <c r="P3887" i="13"/>
  <c r="R3887" i="13"/>
  <c r="P3884" i="13"/>
  <c r="P3881" i="13"/>
  <c r="R3881" i="13"/>
  <c r="P3879" i="13"/>
  <c r="R3879" i="13"/>
  <c r="P3876" i="13"/>
  <c r="P3873" i="13"/>
  <c r="R3873" i="13"/>
  <c r="P3871" i="13"/>
  <c r="R3871" i="13"/>
  <c r="P3868" i="13"/>
  <c r="P3865" i="13"/>
  <c r="R3865" i="13"/>
  <c r="P3863" i="13"/>
  <c r="R3863" i="13"/>
  <c r="P3860" i="13"/>
  <c r="P3857" i="13"/>
  <c r="R3857" i="13"/>
  <c r="P3855" i="13"/>
  <c r="R3855" i="13"/>
  <c r="P3852" i="13"/>
  <c r="P3849" i="13"/>
  <c r="R3849" i="13"/>
  <c r="P3847" i="13"/>
  <c r="R3847" i="13"/>
  <c r="P3844" i="13"/>
  <c r="P3841" i="13"/>
  <c r="R3841" i="13"/>
  <c r="P3839" i="13"/>
  <c r="R3839" i="13"/>
  <c r="P3836" i="13"/>
  <c r="P3833" i="13"/>
  <c r="R3833" i="13"/>
  <c r="P3831" i="13"/>
  <c r="R3831" i="13"/>
  <c r="P3828" i="13"/>
  <c r="P3825" i="13"/>
  <c r="R3825" i="13"/>
  <c r="P3823" i="13"/>
  <c r="R3823" i="13"/>
  <c r="P3820" i="13"/>
  <c r="P3817" i="13"/>
  <c r="R3817" i="13"/>
  <c r="P3815" i="13"/>
  <c r="R3815" i="13"/>
  <c r="P3812" i="13"/>
  <c r="P3809" i="13"/>
  <c r="R3809" i="13"/>
  <c r="P3807" i="13"/>
  <c r="R3807" i="13"/>
  <c r="P3804" i="13"/>
  <c r="P3801" i="13"/>
  <c r="R3801" i="13"/>
  <c r="P3799" i="13"/>
  <c r="R3799" i="13"/>
  <c r="P3796" i="13"/>
  <c r="P3793" i="13"/>
  <c r="R3793" i="13"/>
  <c r="P3791" i="13"/>
  <c r="R3791" i="13"/>
  <c r="P3788" i="13"/>
  <c r="P3785" i="13"/>
  <c r="R3785" i="13"/>
  <c r="P3783" i="13"/>
  <c r="R3783" i="13"/>
  <c r="P3780" i="13"/>
  <c r="P3777" i="13"/>
  <c r="R3777" i="13"/>
  <c r="P3775" i="13"/>
  <c r="R3775" i="13"/>
  <c r="P3772" i="13"/>
  <c r="P3769" i="13"/>
  <c r="R3769" i="13"/>
  <c r="P3767" i="13"/>
  <c r="R3767" i="13"/>
  <c r="P3764" i="13"/>
  <c r="P3761" i="13"/>
  <c r="R3761" i="13"/>
  <c r="P3759" i="13"/>
  <c r="R3759" i="13"/>
  <c r="P3756" i="13"/>
  <c r="P3753" i="13"/>
  <c r="R3753" i="13"/>
  <c r="P3751" i="13"/>
  <c r="R3751" i="13"/>
  <c r="P3748" i="13"/>
  <c r="P3745" i="13"/>
  <c r="R3745" i="13"/>
  <c r="P3743" i="13"/>
  <c r="R3743" i="13"/>
  <c r="P3740" i="13"/>
  <c r="P3737" i="13"/>
  <c r="R3737" i="13"/>
  <c r="P3735" i="13"/>
  <c r="R3735" i="13"/>
  <c r="P3732" i="13"/>
  <c r="P3729" i="13"/>
  <c r="R3729" i="13"/>
  <c r="P3727" i="13"/>
  <c r="R3727" i="13"/>
  <c r="P3724" i="13"/>
  <c r="P3721" i="13"/>
  <c r="R3721" i="13"/>
  <c r="P3719" i="13"/>
  <c r="R3719" i="13"/>
  <c r="P3716" i="13"/>
  <c r="P3713" i="13"/>
  <c r="R3713" i="13"/>
  <c r="P3711" i="13"/>
  <c r="R3711" i="13"/>
  <c r="P3708" i="13"/>
  <c r="P3705" i="13"/>
  <c r="R3705" i="13"/>
  <c r="P3703" i="13"/>
  <c r="R3703" i="13"/>
  <c r="P3700" i="13"/>
  <c r="P3697" i="13"/>
  <c r="R3697" i="13"/>
  <c r="P3695" i="13"/>
  <c r="R3695" i="13"/>
  <c r="P3692" i="13"/>
  <c r="P3689" i="13"/>
  <c r="R3689" i="13"/>
  <c r="P3687" i="13"/>
  <c r="R3687" i="13"/>
  <c r="P3684" i="13"/>
  <c r="P3681" i="13"/>
  <c r="R3681" i="13"/>
  <c r="P3679" i="13"/>
  <c r="R3679" i="13"/>
  <c r="P3676" i="13"/>
  <c r="P3673" i="13"/>
  <c r="R3673" i="13"/>
  <c r="P3671" i="13"/>
  <c r="R3671" i="13"/>
  <c r="P3668" i="13"/>
  <c r="P3665" i="13"/>
  <c r="R3665" i="13"/>
  <c r="P3663" i="13"/>
  <c r="R3663" i="13"/>
  <c r="P3660" i="13"/>
  <c r="P3657" i="13"/>
  <c r="R3657" i="13"/>
  <c r="P3655" i="13"/>
  <c r="R3655" i="13"/>
  <c r="P3652" i="13"/>
  <c r="P3649" i="13"/>
  <c r="R3649" i="13"/>
  <c r="P3647" i="13"/>
  <c r="R3647" i="13"/>
  <c r="P3644" i="13"/>
  <c r="P3641" i="13"/>
  <c r="R3641" i="13"/>
  <c r="P3639" i="13"/>
  <c r="R3639" i="13"/>
  <c r="P3636" i="13"/>
  <c r="P3633" i="13"/>
  <c r="R3633" i="13"/>
  <c r="P3631" i="13"/>
  <c r="R3631" i="13"/>
  <c r="P3628" i="13"/>
  <c r="P3625" i="13"/>
  <c r="R3625" i="13"/>
  <c r="P3623" i="13"/>
  <c r="R3623" i="13"/>
  <c r="P3620" i="13"/>
  <c r="P3617" i="13"/>
  <c r="R3617" i="13"/>
  <c r="P3615" i="13"/>
  <c r="R3615" i="13"/>
  <c r="P3612" i="13"/>
  <c r="P3609" i="13"/>
  <c r="R3609" i="13"/>
  <c r="P3607" i="13"/>
  <c r="R3607" i="13"/>
  <c r="P3604" i="13"/>
  <c r="P3601" i="13"/>
  <c r="R3601" i="13"/>
  <c r="P3599" i="13"/>
  <c r="R3599" i="13"/>
  <c r="P3596" i="13"/>
  <c r="P3593" i="13"/>
  <c r="R3593" i="13"/>
  <c r="P3591" i="13"/>
  <c r="R3591" i="13"/>
  <c r="P3588" i="13"/>
  <c r="P3585" i="13"/>
  <c r="R3585" i="13"/>
  <c r="P3583" i="13"/>
  <c r="R3583" i="13"/>
  <c r="P3580" i="13"/>
  <c r="P3577" i="13"/>
  <c r="R3577" i="13"/>
  <c r="P3575" i="13"/>
  <c r="R3575" i="13"/>
  <c r="P3572" i="13"/>
  <c r="P3569" i="13"/>
  <c r="R3569" i="13"/>
  <c r="P3567" i="13"/>
  <c r="R3567" i="13"/>
  <c r="P3564" i="13"/>
  <c r="P3561" i="13"/>
  <c r="R3561" i="13"/>
  <c r="P3559" i="13"/>
  <c r="R3559" i="13"/>
  <c r="P3556" i="13"/>
  <c r="P3553" i="13"/>
  <c r="R3553" i="13"/>
  <c r="P3551" i="13"/>
  <c r="R3551" i="13"/>
  <c r="P3548" i="13"/>
  <c r="P3545" i="13"/>
  <c r="R3545" i="13"/>
  <c r="P3543" i="13"/>
  <c r="R3543" i="13"/>
  <c r="P3540" i="13"/>
  <c r="P3537" i="13"/>
  <c r="R3537" i="13"/>
  <c r="P3535" i="13"/>
  <c r="R3535" i="13"/>
  <c r="P3532" i="13"/>
  <c r="P3529" i="13"/>
  <c r="R3529" i="13"/>
  <c r="P3527" i="13"/>
  <c r="R3527" i="13"/>
  <c r="P3524" i="13"/>
  <c r="P3521" i="13"/>
  <c r="R3521" i="13"/>
  <c r="P3519" i="13"/>
  <c r="R3519" i="13"/>
  <c r="P3516" i="13"/>
  <c r="P3513" i="13"/>
  <c r="R3513" i="13"/>
  <c r="P3511" i="13"/>
  <c r="R3511" i="13"/>
  <c r="P3508" i="13"/>
  <c r="P3505" i="13"/>
  <c r="R3505" i="13"/>
  <c r="P3503" i="13"/>
  <c r="R3503" i="13"/>
  <c r="P3500" i="13"/>
  <c r="P3497" i="13"/>
  <c r="R3497" i="13"/>
  <c r="P3495" i="13"/>
  <c r="R3495" i="13"/>
  <c r="P3492" i="13"/>
  <c r="P3489" i="13"/>
  <c r="R3489" i="13"/>
  <c r="P3487" i="13"/>
  <c r="R3487" i="13"/>
  <c r="P3484" i="13"/>
  <c r="P3481" i="13"/>
  <c r="R3481" i="13"/>
  <c r="P3479" i="13"/>
  <c r="R3479" i="13"/>
  <c r="P3476" i="13"/>
  <c r="P3473" i="13"/>
  <c r="R3473" i="13"/>
  <c r="P3471" i="13"/>
  <c r="R3471" i="13"/>
  <c r="P3468" i="13"/>
  <c r="P3465" i="13"/>
  <c r="R3465" i="13"/>
  <c r="P3463" i="13"/>
  <c r="R3463" i="13"/>
  <c r="P3460" i="13"/>
  <c r="P3457" i="13"/>
  <c r="R3457" i="13"/>
  <c r="P3455" i="13"/>
  <c r="R3455" i="13"/>
  <c r="P3452" i="13"/>
  <c r="P3449" i="13"/>
  <c r="R3449" i="13"/>
  <c r="P3447" i="13"/>
  <c r="R3447" i="13"/>
  <c r="P3444" i="13"/>
  <c r="P3441" i="13"/>
  <c r="R3441" i="13"/>
  <c r="P3439" i="13"/>
  <c r="R3439" i="13"/>
  <c r="P3436" i="13"/>
  <c r="P3433" i="13"/>
  <c r="R3433" i="13"/>
  <c r="P3431" i="13"/>
  <c r="R3431" i="13"/>
  <c r="P3428" i="13"/>
  <c r="P3425" i="13"/>
  <c r="R3425" i="13"/>
  <c r="P3423" i="13"/>
  <c r="R3423" i="13"/>
  <c r="P3420" i="13"/>
  <c r="P3417" i="13"/>
  <c r="R3417" i="13"/>
  <c r="P3415" i="13"/>
  <c r="R3415" i="13"/>
  <c r="P3412" i="13"/>
  <c r="P3409" i="13"/>
  <c r="R3409" i="13"/>
  <c r="P3407" i="13"/>
  <c r="R3407" i="13"/>
  <c r="P3404" i="13"/>
  <c r="P3401" i="13"/>
  <c r="R3401" i="13"/>
  <c r="P3399" i="13"/>
  <c r="R3399" i="13"/>
  <c r="P3396" i="13"/>
  <c r="P3393" i="13"/>
  <c r="R3393" i="13"/>
  <c r="P3391" i="13"/>
  <c r="R3391" i="13"/>
  <c r="P3388" i="13"/>
  <c r="P3385" i="13"/>
  <c r="R3385" i="13"/>
  <c r="P3383" i="13"/>
  <c r="R3383" i="13"/>
  <c r="P3380" i="13"/>
  <c r="P3377" i="13"/>
  <c r="R3377" i="13"/>
  <c r="P3375" i="13"/>
  <c r="R3375" i="13"/>
  <c r="P3372" i="13"/>
  <c r="P3369" i="13"/>
  <c r="R3369" i="13"/>
  <c r="P3367" i="13"/>
  <c r="R3367" i="13"/>
  <c r="P3364" i="13"/>
  <c r="P3361" i="13"/>
  <c r="R3361" i="13"/>
  <c r="P3359" i="13"/>
  <c r="R3359" i="13"/>
  <c r="P3356" i="13"/>
  <c r="P3353" i="13"/>
  <c r="R3353" i="13"/>
  <c r="P3351" i="13"/>
  <c r="R3351" i="13"/>
  <c r="P3348" i="13"/>
  <c r="R3348" i="13"/>
  <c r="P3345" i="13"/>
  <c r="R3345" i="13"/>
  <c r="P3343" i="13"/>
  <c r="R3343" i="13"/>
  <c r="P3340" i="13"/>
  <c r="R3340" i="13"/>
  <c r="P3337" i="13"/>
  <c r="R3337" i="13"/>
  <c r="P3335" i="13"/>
  <c r="R3335" i="13"/>
  <c r="P3332" i="13"/>
  <c r="R3332" i="13"/>
  <c r="P3329" i="13"/>
  <c r="R3329" i="13"/>
  <c r="P3327" i="13"/>
  <c r="R3327" i="13"/>
  <c r="P3324" i="13"/>
  <c r="R3324" i="13"/>
  <c r="P3321" i="13"/>
  <c r="R3321" i="13"/>
  <c r="P3319" i="13"/>
  <c r="R3319" i="13"/>
  <c r="P3316" i="13"/>
  <c r="R3316" i="13"/>
  <c r="P3313" i="13"/>
  <c r="R3313" i="13"/>
  <c r="P3311" i="13"/>
  <c r="R3311" i="13"/>
  <c r="P3308" i="13"/>
  <c r="R3308" i="13"/>
  <c r="P3305" i="13"/>
  <c r="R3305" i="13"/>
  <c r="P3303" i="13"/>
  <c r="R3303" i="13"/>
  <c r="P3300" i="13"/>
  <c r="R3300" i="13"/>
  <c r="P3297" i="13"/>
  <c r="R3297" i="13"/>
  <c r="P3295" i="13"/>
  <c r="R3295" i="13"/>
  <c r="P3292" i="13"/>
  <c r="R3292" i="13"/>
  <c r="P3289" i="13"/>
  <c r="R3289" i="13"/>
  <c r="P3287" i="13"/>
  <c r="R3287" i="13"/>
  <c r="P3284" i="13"/>
  <c r="R3284" i="13"/>
  <c r="P3281" i="13"/>
  <c r="R3281" i="13"/>
  <c r="P3279" i="13"/>
  <c r="R3279" i="13"/>
  <c r="P3276" i="13"/>
  <c r="R3276" i="13"/>
  <c r="P3273" i="13"/>
  <c r="R3273" i="13"/>
  <c r="P3271" i="13"/>
  <c r="R3271" i="13"/>
  <c r="P3268" i="13"/>
  <c r="R3268" i="13"/>
  <c r="P3265" i="13"/>
  <c r="R3265" i="13"/>
  <c r="P3263" i="13"/>
  <c r="R3263" i="13"/>
  <c r="P3260" i="13"/>
  <c r="R3260" i="13"/>
  <c r="P3257" i="13"/>
  <c r="R3257" i="13"/>
  <c r="P3255" i="13"/>
  <c r="R3255" i="13"/>
  <c r="P3252" i="13"/>
  <c r="R3252" i="13"/>
  <c r="P3249" i="13"/>
  <c r="R3249" i="13"/>
  <c r="P3247" i="13"/>
  <c r="R3247" i="13"/>
  <c r="P3244" i="13"/>
  <c r="R3244" i="13"/>
  <c r="P3241" i="13"/>
  <c r="R3241" i="13"/>
  <c r="P3239" i="13"/>
  <c r="R3239" i="13"/>
  <c r="P3236" i="13"/>
  <c r="R3236" i="13"/>
  <c r="P3233" i="13"/>
  <c r="R3233" i="13"/>
  <c r="P3231" i="13"/>
  <c r="R3231" i="13"/>
  <c r="P3228" i="13"/>
  <c r="R3228" i="13"/>
  <c r="P3225" i="13"/>
  <c r="R3225" i="13"/>
  <c r="P3223" i="13"/>
  <c r="R3223" i="13"/>
  <c r="P3220" i="13"/>
  <c r="R3220" i="13"/>
  <c r="P3217" i="13"/>
  <c r="R3217" i="13"/>
  <c r="P3215" i="13"/>
  <c r="R3215" i="13"/>
  <c r="P3212" i="13"/>
  <c r="R3212" i="13"/>
  <c r="P3209" i="13"/>
  <c r="R3209" i="13"/>
  <c r="P3207" i="13"/>
  <c r="R3207" i="13"/>
  <c r="P3204" i="13"/>
  <c r="R3204" i="13"/>
  <c r="P3201" i="13"/>
  <c r="R3201" i="13"/>
  <c r="P3199" i="13"/>
  <c r="R3199" i="13"/>
  <c r="P3196" i="13"/>
  <c r="R3196" i="13"/>
  <c r="P3193" i="13"/>
  <c r="R3193" i="13"/>
  <c r="P3191" i="13"/>
  <c r="R3191" i="13"/>
  <c r="P3188" i="13"/>
  <c r="R3188" i="13"/>
  <c r="P3185" i="13"/>
  <c r="R3185" i="13"/>
  <c r="P3183" i="13"/>
  <c r="R3183" i="13"/>
  <c r="P3180" i="13"/>
  <c r="R3180" i="13"/>
  <c r="P3177" i="13"/>
  <c r="R3177" i="13"/>
  <c r="P3175" i="13"/>
  <c r="R3175" i="13"/>
  <c r="P3172" i="13"/>
  <c r="R3172" i="13"/>
  <c r="P3169" i="13"/>
  <c r="R3169" i="13"/>
  <c r="P3167" i="13"/>
  <c r="R3167" i="13"/>
  <c r="P3164" i="13"/>
  <c r="R3164" i="13"/>
  <c r="P3161" i="13"/>
  <c r="R3161" i="13"/>
  <c r="P3159" i="13"/>
  <c r="R3159" i="13"/>
  <c r="P3156" i="13"/>
  <c r="R3156" i="13"/>
  <c r="P3153" i="13"/>
  <c r="R3153" i="13"/>
  <c r="P3151" i="13"/>
  <c r="R3151" i="13"/>
  <c r="P3148" i="13"/>
  <c r="R3148" i="13"/>
  <c r="P3145" i="13"/>
  <c r="R3145" i="13"/>
  <c r="P3143" i="13"/>
  <c r="R3143" i="13"/>
  <c r="P3140" i="13"/>
  <c r="R3140" i="13"/>
  <c r="P3137" i="13"/>
  <c r="R3137" i="13"/>
  <c r="P3135" i="13"/>
  <c r="R3135" i="13"/>
  <c r="P3132" i="13"/>
  <c r="R3132" i="13"/>
  <c r="P3129" i="13"/>
  <c r="R3129" i="13"/>
  <c r="P3127" i="13"/>
  <c r="R3127" i="13"/>
  <c r="P3124" i="13"/>
  <c r="R3124" i="13"/>
  <c r="P3121" i="13"/>
  <c r="R3121" i="13"/>
  <c r="P3119" i="13"/>
  <c r="R3119" i="13"/>
  <c r="P3116" i="13"/>
  <c r="R3116" i="13"/>
  <c r="P3113" i="13"/>
  <c r="R3113" i="13"/>
  <c r="P3111" i="13"/>
  <c r="R3111" i="13"/>
  <c r="P3108" i="13"/>
  <c r="R3108" i="13"/>
  <c r="P3105" i="13"/>
  <c r="R3105" i="13"/>
  <c r="P3103" i="13"/>
  <c r="R3103" i="13"/>
  <c r="P3100" i="13"/>
  <c r="R3100" i="13"/>
  <c r="P3097" i="13"/>
  <c r="R3097" i="13"/>
  <c r="P3095" i="13"/>
  <c r="R3095" i="13"/>
  <c r="P3092" i="13"/>
  <c r="R3092" i="13"/>
  <c r="P3089" i="13"/>
  <c r="R3089" i="13"/>
  <c r="P3087" i="13"/>
  <c r="R3087" i="13"/>
  <c r="P3084" i="13"/>
  <c r="R3084" i="13"/>
  <c r="P3081" i="13"/>
  <c r="R3081" i="13"/>
  <c r="P3079" i="13"/>
  <c r="R3079" i="13"/>
  <c r="P3076" i="13"/>
  <c r="R3076" i="13"/>
  <c r="P3073" i="13"/>
  <c r="R3073" i="13"/>
  <c r="P3071" i="13"/>
  <c r="R3071" i="13"/>
  <c r="P3068" i="13"/>
  <c r="R3068" i="13"/>
  <c r="P3065" i="13"/>
  <c r="R3065" i="13"/>
  <c r="P3063" i="13"/>
  <c r="R3063" i="13"/>
  <c r="P3060" i="13"/>
  <c r="R3060" i="13"/>
  <c r="P3057" i="13"/>
  <c r="R3057" i="13"/>
  <c r="P3055" i="13"/>
  <c r="R3055" i="13"/>
  <c r="P3052" i="13"/>
  <c r="R3052" i="13"/>
  <c r="P3049" i="13"/>
  <c r="R3049" i="13"/>
  <c r="P3047" i="13"/>
  <c r="R3047" i="13"/>
  <c r="P3044" i="13"/>
  <c r="R3044" i="13"/>
  <c r="P3041" i="13"/>
  <c r="R3041" i="13"/>
  <c r="P3039" i="13"/>
  <c r="R3039" i="13"/>
  <c r="P3036" i="13"/>
  <c r="R3036" i="13"/>
  <c r="P3033" i="13"/>
  <c r="R3033" i="13"/>
  <c r="P3031" i="13"/>
  <c r="R3031" i="13"/>
  <c r="P3028" i="13"/>
  <c r="R3028" i="13"/>
  <c r="P3025" i="13"/>
  <c r="R3025" i="13"/>
  <c r="P3023" i="13"/>
  <c r="R3023" i="13"/>
  <c r="P3020" i="13"/>
  <c r="R3020" i="13"/>
  <c r="P3017" i="13"/>
  <c r="R3017" i="13"/>
  <c r="P3015" i="13"/>
  <c r="R3015" i="13"/>
  <c r="P3012" i="13"/>
  <c r="R3012" i="13"/>
  <c r="P3009" i="13"/>
  <c r="R3009" i="13"/>
  <c r="P3007" i="13"/>
  <c r="R3007" i="13"/>
  <c r="P3004" i="13"/>
  <c r="R3004" i="13"/>
  <c r="P3001" i="13"/>
  <c r="R3001" i="13"/>
  <c r="P2999" i="13"/>
  <c r="R2999" i="13"/>
  <c r="P2996" i="13"/>
  <c r="R2996" i="13"/>
  <c r="P2993" i="13"/>
  <c r="R2993" i="13"/>
  <c r="P2991" i="13"/>
  <c r="R2991" i="13"/>
  <c r="P2988" i="13"/>
  <c r="R2988" i="13"/>
  <c r="P2985" i="13"/>
  <c r="R2985" i="13"/>
  <c r="P2983" i="13"/>
  <c r="R2983" i="13"/>
  <c r="P2980" i="13"/>
  <c r="R2980" i="13"/>
  <c r="P2977" i="13"/>
  <c r="R2977" i="13"/>
  <c r="P2975" i="13"/>
  <c r="R2975" i="13"/>
  <c r="P2972" i="13"/>
  <c r="R2972" i="13"/>
  <c r="P2969" i="13"/>
  <c r="R2969" i="13"/>
  <c r="P2967" i="13"/>
  <c r="R2967" i="13"/>
  <c r="P2964" i="13"/>
  <c r="R2964" i="13"/>
  <c r="P2961" i="13"/>
  <c r="R2961" i="13"/>
  <c r="P2959" i="13"/>
  <c r="R2959" i="13"/>
  <c r="P2956" i="13"/>
  <c r="R2956" i="13"/>
  <c r="P2953" i="13"/>
  <c r="R2953" i="13"/>
  <c r="P2951" i="13"/>
  <c r="R2951" i="13"/>
  <c r="P2948" i="13"/>
  <c r="R2948" i="13"/>
  <c r="P2945" i="13"/>
  <c r="R2945" i="13"/>
  <c r="P2943" i="13"/>
  <c r="R2943" i="13"/>
  <c r="P2940" i="13"/>
  <c r="R2940" i="13"/>
  <c r="P2937" i="13"/>
  <c r="R2937" i="13"/>
  <c r="P2935" i="13"/>
  <c r="R2935" i="13"/>
  <c r="P2932" i="13"/>
  <c r="R2932" i="13"/>
  <c r="P2929" i="13"/>
  <c r="R2929" i="13"/>
  <c r="P2927" i="13"/>
  <c r="R2927" i="13"/>
  <c r="P2924" i="13"/>
  <c r="R2924" i="13"/>
  <c r="P2921" i="13"/>
  <c r="R2921" i="13"/>
  <c r="P2919" i="13"/>
  <c r="R2919" i="13"/>
  <c r="P2916" i="13"/>
  <c r="R2916" i="13"/>
  <c r="P2913" i="13"/>
  <c r="R2913" i="13"/>
  <c r="P2911" i="13"/>
  <c r="R2911" i="13"/>
  <c r="P2908" i="13"/>
  <c r="R2908" i="13"/>
  <c r="P2905" i="13"/>
  <c r="R2905" i="13"/>
  <c r="P2903" i="13"/>
  <c r="R2903" i="13"/>
  <c r="P2900" i="13"/>
  <c r="R2900" i="13"/>
  <c r="P2897" i="13"/>
  <c r="R2897" i="13"/>
  <c r="P2895" i="13"/>
  <c r="R2895" i="13"/>
  <c r="P2892" i="13"/>
  <c r="R2892" i="13"/>
  <c r="P2889" i="13"/>
  <c r="R2889" i="13"/>
  <c r="P2887" i="13"/>
  <c r="R2887" i="13"/>
  <c r="P2884" i="13"/>
  <c r="R2884" i="13"/>
  <c r="P2881" i="13"/>
  <c r="R2881" i="13"/>
  <c r="P2879" i="13"/>
  <c r="R2879" i="13"/>
  <c r="P2876" i="13"/>
  <c r="R2876" i="13"/>
  <c r="P2873" i="13"/>
  <c r="R2873" i="13"/>
  <c r="P2871" i="13"/>
  <c r="R2871" i="13"/>
  <c r="P2868" i="13"/>
  <c r="R2868" i="13"/>
  <c r="P2865" i="13"/>
  <c r="R2865" i="13"/>
  <c r="P2863" i="13"/>
  <c r="R2863" i="13"/>
  <c r="P2860" i="13"/>
  <c r="R2860" i="13"/>
  <c r="P2857" i="13"/>
  <c r="R2857" i="13"/>
  <c r="P2855" i="13"/>
  <c r="R2855" i="13"/>
  <c r="P2852" i="13"/>
  <c r="R2852" i="13"/>
  <c r="P2849" i="13"/>
  <c r="R2849" i="13"/>
  <c r="P2847" i="13"/>
  <c r="R2847" i="13"/>
  <c r="P2844" i="13"/>
  <c r="R2844" i="13"/>
  <c r="P2841" i="13"/>
  <c r="R2841" i="13"/>
  <c r="P2839" i="13"/>
  <c r="R2839" i="13"/>
  <c r="P2836" i="13"/>
  <c r="R2836" i="13"/>
  <c r="P2833" i="13"/>
  <c r="R2833" i="13"/>
  <c r="P2831" i="13"/>
  <c r="R2831" i="13"/>
  <c r="P2828" i="13"/>
  <c r="R2828" i="13"/>
  <c r="P2825" i="13"/>
  <c r="R2825" i="13"/>
  <c r="P2823" i="13"/>
  <c r="R2823" i="13"/>
  <c r="P2820" i="13"/>
  <c r="R2820" i="13"/>
  <c r="P2817" i="13"/>
  <c r="R2817" i="13"/>
  <c r="P2815" i="13"/>
  <c r="R2815" i="13"/>
  <c r="P2812" i="13"/>
  <c r="R2812" i="13"/>
  <c r="P2809" i="13"/>
  <c r="R2809" i="13"/>
  <c r="P2807" i="13"/>
  <c r="R2807" i="13"/>
  <c r="P2802" i="13"/>
  <c r="R2802" i="13"/>
  <c r="P2794" i="13"/>
  <c r="R2794" i="13"/>
  <c r="P2786" i="13"/>
  <c r="R2786" i="13"/>
  <c r="P2778" i="13"/>
  <c r="R2778" i="13"/>
  <c r="P2770" i="13"/>
  <c r="R2770" i="13"/>
  <c r="P2762" i="13"/>
  <c r="R2762" i="13"/>
  <c r="P2754" i="13"/>
  <c r="R2754" i="13"/>
  <c r="P2746" i="13"/>
  <c r="R2746" i="13"/>
  <c r="P2738" i="13"/>
  <c r="R2738" i="13"/>
  <c r="P2730" i="13"/>
  <c r="R2730" i="13"/>
  <c r="P2722" i="13"/>
  <c r="R2722" i="13"/>
  <c r="P2714" i="13"/>
  <c r="R2714" i="13"/>
  <c r="P2706" i="13"/>
  <c r="R2706" i="13"/>
  <c r="P2698" i="13"/>
  <c r="R2698" i="13"/>
  <c r="P2690" i="13"/>
  <c r="R2690" i="13"/>
  <c r="P2682" i="13"/>
  <c r="R2682" i="13"/>
  <c r="P2674" i="13"/>
  <c r="R2674" i="13"/>
  <c r="P2666" i="13"/>
  <c r="R2666" i="13"/>
  <c r="P2658" i="13"/>
  <c r="R2658" i="13"/>
  <c r="P2650" i="13"/>
  <c r="R2650" i="13"/>
  <c r="P2642" i="13"/>
  <c r="R2642" i="13"/>
  <c r="P2634" i="13"/>
  <c r="R2634" i="13"/>
  <c r="P2626" i="13"/>
  <c r="R2626" i="13"/>
  <c r="O3966" i="13"/>
  <c r="O3965" i="13"/>
  <c r="O3958" i="13"/>
  <c r="O3957" i="13"/>
  <c r="O3950" i="13"/>
  <c r="O3949" i="13"/>
  <c r="O3942" i="13"/>
  <c r="O3941" i="13"/>
  <c r="O3934" i="13"/>
  <c r="O3933" i="13"/>
  <c r="O3926" i="13"/>
  <c r="O3925" i="13"/>
  <c r="O3918" i="13"/>
  <c r="O3917" i="13"/>
  <c r="O3910" i="13"/>
  <c r="O3909" i="13"/>
  <c r="O3902" i="13"/>
  <c r="O3901" i="13"/>
  <c r="O3894" i="13"/>
  <c r="O3893" i="13"/>
  <c r="O3886" i="13"/>
  <c r="O3885" i="13"/>
  <c r="O3878" i="13"/>
  <c r="O3877" i="13"/>
  <c r="O3870" i="13"/>
  <c r="O3869" i="13"/>
  <c r="O3862" i="13"/>
  <c r="O3861" i="13"/>
  <c r="O3854" i="13"/>
  <c r="O3853" i="13"/>
  <c r="O3846" i="13"/>
  <c r="O3845" i="13"/>
  <c r="O3838" i="13"/>
  <c r="O3837" i="13"/>
  <c r="O3830" i="13"/>
  <c r="O3829" i="13"/>
  <c r="O3822" i="13"/>
  <c r="O3821" i="13"/>
  <c r="O3814" i="13"/>
  <c r="O3813" i="13"/>
  <c r="O3806" i="13"/>
  <c r="O3805" i="13"/>
  <c r="O3798" i="13"/>
  <c r="O3797" i="13"/>
  <c r="O3790" i="13"/>
  <c r="O3789" i="13"/>
  <c r="O3782" i="13"/>
  <c r="O3781" i="13"/>
  <c r="O3774" i="13"/>
  <c r="O3773" i="13"/>
  <c r="O3766" i="13"/>
  <c r="O3765" i="13"/>
  <c r="O3758" i="13"/>
  <c r="O3757" i="13"/>
  <c r="O3750" i="13"/>
  <c r="O3749" i="13"/>
  <c r="O3742" i="13"/>
  <c r="O3741" i="13"/>
  <c r="O3734" i="13"/>
  <c r="O3733" i="13"/>
  <c r="O3726" i="13"/>
  <c r="O3725" i="13"/>
  <c r="O3718" i="13"/>
  <c r="O3717" i="13"/>
  <c r="O3710" i="13"/>
  <c r="O3709" i="13"/>
  <c r="O3702" i="13"/>
  <c r="O3701" i="13"/>
  <c r="O3694" i="13"/>
  <c r="O3693" i="13"/>
  <c r="O3686" i="13"/>
  <c r="O3685" i="13"/>
  <c r="O3678" i="13"/>
  <c r="O3677" i="13"/>
  <c r="O3670" i="13"/>
  <c r="O3669" i="13"/>
  <c r="O3662" i="13"/>
  <c r="O3661" i="13"/>
  <c r="O3654" i="13"/>
  <c r="O3653" i="13"/>
  <c r="O3646" i="13"/>
  <c r="O3645" i="13"/>
  <c r="O3638" i="13"/>
  <c r="O3637" i="13"/>
  <c r="O3630" i="13"/>
  <c r="O3629" i="13"/>
  <c r="O3622" i="13"/>
  <c r="O3621" i="13"/>
  <c r="O3614" i="13"/>
  <c r="O3613" i="13"/>
  <c r="O3606" i="13"/>
  <c r="O3605" i="13"/>
  <c r="O3598" i="13"/>
  <c r="O3597" i="13"/>
  <c r="O3590" i="13"/>
  <c r="O3589" i="13"/>
  <c r="O3582" i="13"/>
  <c r="O3581" i="13"/>
  <c r="O3574" i="13"/>
  <c r="O3573" i="13"/>
  <c r="O3566" i="13"/>
  <c r="O3565" i="13"/>
  <c r="O3558" i="13"/>
  <c r="O3557" i="13"/>
  <c r="O3550" i="13"/>
  <c r="O3549" i="13"/>
  <c r="O3542" i="13"/>
  <c r="O3541" i="13"/>
  <c r="O3534" i="13"/>
  <c r="O3533" i="13"/>
  <c r="O3526" i="13"/>
  <c r="O3525" i="13"/>
  <c r="O3518" i="13"/>
  <c r="O3517" i="13"/>
  <c r="O3510" i="13"/>
  <c r="O3509" i="13"/>
  <c r="O3502" i="13"/>
  <c r="O3501" i="13"/>
  <c r="O3494" i="13"/>
  <c r="O3493" i="13"/>
  <c r="O3486" i="13"/>
  <c r="O3485" i="13"/>
  <c r="O3478" i="13"/>
  <c r="O3477" i="13"/>
  <c r="O3470" i="13"/>
  <c r="O3469" i="13"/>
  <c r="O3462" i="13"/>
  <c r="O3461" i="13"/>
  <c r="O3454" i="13"/>
  <c r="O3453" i="13"/>
  <c r="O3446" i="13"/>
  <c r="O3445" i="13"/>
  <c r="O3438" i="13"/>
  <c r="O3437" i="13"/>
  <c r="O3430" i="13"/>
  <c r="O3429" i="13"/>
  <c r="O3422" i="13"/>
  <c r="O3421" i="13"/>
  <c r="O3414" i="13"/>
  <c r="O3413" i="13"/>
  <c r="O3406" i="13"/>
  <c r="O3405" i="13"/>
  <c r="O3398" i="13"/>
  <c r="O3397" i="13"/>
  <c r="O3390" i="13"/>
  <c r="O3389" i="13"/>
  <c r="O3382" i="13"/>
  <c r="O3381" i="13"/>
  <c r="O3374" i="13"/>
  <c r="O3373" i="13"/>
  <c r="O3366" i="13"/>
  <c r="O3365" i="13"/>
  <c r="O3358" i="13"/>
  <c r="O3357" i="13"/>
  <c r="O3350" i="13"/>
  <c r="O3349" i="13"/>
  <c r="O3342" i="13"/>
  <c r="O3341" i="13"/>
  <c r="O3334" i="13"/>
  <c r="O3333" i="13"/>
  <c r="O3326" i="13"/>
  <c r="O3325" i="13"/>
  <c r="O3318" i="13"/>
  <c r="O3317" i="13"/>
  <c r="O3310" i="13"/>
  <c r="O3309" i="13"/>
  <c r="O3302" i="13"/>
  <c r="O3301" i="13"/>
  <c r="O3294" i="13"/>
  <c r="O3293" i="13"/>
  <c r="O3286" i="13"/>
  <c r="O3285" i="13"/>
  <c r="O3278" i="13"/>
  <c r="O3277" i="13"/>
  <c r="O3270" i="13"/>
  <c r="O3269" i="13"/>
  <c r="O3262" i="13"/>
  <c r="O3261" i="13"/>
  <c r="O3254" i="13"/>
  <c r="O3253" i="13"/>
  <c r="O3246" i="13"/>
  <c r="O3245" i="13"/>
  <c r="O3238" i="13"/>
  <c r="O3237" i="13"/>
  <c r="O3230" i="13"/>
  <c r="O3229" i="13"/>
  <c r="O3222" i="13"/>
  <c r="O3221" i="13"/>
  <c r="O3214" i="13"/>
  <c r="O3213" i="13"/>
  <c r="O3206" i="13"/>
  <c r="O3205" i="13"/>
  <c r="O3198" i="13"/>
  <c r="O3197" i="13"/>
  <c r="O3190" i="13"/>
  <c r="O3189" i="13"/>
  <c r="O3182" i="13"/>
  <c r="O3181" i="13"/>
  <c r="O3174" i="13"/>
  <c r="O3173" i="13"/>
  <c r="O3166" i="13"/>
  <c r="O3165" i="13"/>
  <c r="O3158" i="13"/>
  <c r="O3157" i="13"/>
  <c r="O3150" i="13"/>
  <c r="O3149" i="13"/>
  <c r="O3142" i="13"/>
  <c r="O3141" i="13"/>
  <c r="O3134" i="13"/>
  <c r="O3133" i="13"/>
  <c r="O3126" i="13"/>
  <c r="O3125" i="13"/>
  <c r="O3118" i="13"/>
  <c r="O3117" i="13"/>
  <c r="O3110" i="13"/>
  <c r="O3109" i="13"/>
  <c r="O3102" i="13"/>
  <c r="O3101" i="13"/>
  <c r="O3094" i="13"/>
  <c r="O3093" i="13"/>
  <c r="O3086" i="13"/>
  <c r="O3085" i="13"/>
  <c r="O3078" i="13"/>
  <c r="O3077" i="13"/>
  <c r="O3070" i="13"/>
  <c r="O3069" i="13"/>
  <c r="O3062" i="13"/>
  <c r="O3061" i="13"/>
  <c r="O3054" i="13"/>
  <c r="O3053" i="13"/>
  <c r="O3046" i="13"/>
  <c r="O3045" i="13"/>
  <c r="O3038" i="13"/>
  <c r="O3037" i="13"/>
  <c r="O3030" i="13"/>
  <c r="O3029" i="13"/>
  <c r="O3022" i="13"/>
  <c r="O3021" i="13"/>
  <c r="O3014" i="13"/>
  <c r="O3013" i="13"/>
  <c r="O3006" i="13"/>
  <c r="O3005" i="13"/>
  <c r="O2998" i="13"/>
  <c r="O2997" i="13"/>
  <c r="O2990" i="13"/>
  <c r="O2989" i="13"/>
  <c r="O2982" i="13"/>
  <c r="O2981" i="13"/>
  <c r="O2974" i="13"/>
  <c r="O2973" i="13"/>
  <c r="O2966" i="13"/>
  <c r="O2965" i="13"/>
  <c r="O2958" i="13"/>
  <c r="O2957" i="13"/>
  <c r="O2950" i="13"/>
  <c r="O2949" i="13"/>
  <c r="O2942" i="13"/>
  <c r="O2941" i="13"/>
  <c r="O2934" i="13"/>
  <c r="O2933" i="13"/>
  <c r="O2926" i="13"/>
  <c r="O2925" i="13"/>
  <c r="O2918" i="13"/>
  <c r="O2917" i="13"/>
  <c r="O2910" i="13"/>
  <c r="O2909" i="13"/>
  <c r="O2902" i="13"/>
  <c r="O2901" i="13"/>
  <c r="O2894" i="13"/>
  <c r="O2893" i="13"/>
  <c r="O2886" i="13"/>
  <c r="O2885" i="13"/>
  <c r="O2878" i="13"/>
  <c r="O2877" i="13"/>
  <c r="O2870" i="13"/>
  <c r="O2869" i="13"/>
  <c r="O2862" i="13"/>
  <c r="O2861" i="13"/>
  <c r="O2854" i="13"/>
  <c r="O2853" i="13"/>
  <c r="O2846" i="13"/>
  <c r="O2845" i="13"/>
  <c r="O2838" i="13"/>
  <c r="O2837" i="13"/>
  <c r="O2830" i="13"/>
  <c r="O2829" i="13"/>
  <c r="O2822" i="13"/>
  <c r="O2821" i="13"/>
  <c r="O2814" i="13"/>
  <c r="O2813" i="13"/>
  <c r="O2806" i="13"/>
  <c r="O2805" i="13"/>
  <c r="O2804" i="13"/>
  <c r="O2802" i="13"/>
  <c r="O2801" i="13"/>
  <c r="O2792" i="13"/>
  <c r="O2786" i="13"/>
  <c r="O2785" i="13"/>
  <c r="O2776" i="13"/>
  <c r="O2770" i="13"/>
  <c r="O2769" i="13"/>
  <c r="O2760" i="13"/>
  <c r="O2754" i="13"/>
  <c r="O2753" i="13"/>
  <c r="O2744" i="13"/>
  <c r="O2738" i="13"/>
  <c r="O2737" i="13"/>
  <c r="O2728" i="13"/>
  <c r="O2722" i="13"/>
  <c r="O2721" i="13"/>
  <c r="O2712" i="13"/>
  <c r="O2706" i="13"/>
  <c r="O2705" i="13"/>
  <c r="O2696" i="13"/>
  <c r="O2690" i="13"/>
  <c r="O2689" i="13"/>
  <c r="O2680" i="13"/>
  <c r="O2674" i="13"/>
  <c r="O2673" i="13"/>
  <c r="O2664" i="13"/>
  <c r="O2658" i="13"/>
  <c r="O2657" i="13"/>
  <c r="O2648" i="13"/>
  <c r="O2642" i="13"/>
  <c r="O2641" i="13"/>
  <c r="O2632" i="13"/>
  <c r="O2626" i="13"/>
  <c r="O2625" i="13"/>
  <c r="P2620" i="13"/>
  <c r="P2618" i="13"/>
  <c r="P2613" i="13"/>
  <c r="O2610" i="13"/>
  <c r="P2608" i="13"/>
  <c r="P2606" i="13"/>
  <c r="P2601" i="13"/>
  <c r="O2595" i="13"/>
  <c r="P2591" i="13"/>
  <c r="P2588" i="13"/>
  <c r="P2586" i="13"/>
  <c r="P2581" i="13"/>
  <c r="O2578" i="13"/>
  <c r="P2576" i="13"/>
  <c r="P2574" i="13"/>
  <c r="P2569" i="13"/>
  <c r="O2563" i="13"/>
  <c r="P2559" i="13"/>
  <c r="P2556" i="13"/>
  <c r="P2554" i="13"/>
  <c r="P2549" i="13"/>
  <c r="O2546" i="13"/>
  <c r="P1789" i="13"/>
  <c r="P1781" i="13"/>
  <c r="P1757" i="13"/>
  <c r="P1749" i="13"/>
  <c r="P1725" i="13"/>
  <c r="P1717" i="13"/>
  <c r="P1693" i="13"/>
  <c r="P1685" i="13"/>
  <c r="P1661" i="13"/>
  <c r="P1653" i="13"/>
  <c r="P1629" i="13"/>
  <c r="P1621" i="13"/>
  <c r="P1597" i="13"/>
  <c r="P1589" i="13"/>
  <c r="P1565" i="13"/>
  <c r="P1557" i="13"/>
  <c r="P1533" i="13"/>
  <c r="P1525" i="13"/>
  <c r="P1501" i="13"/>
  <c r="P1493" i="13"/>
  <c r="P1469" i="13"/>
  <c r="P1461" i="13"/>
  <c r="P1437" i="13"/>
  <c r="P1429" i="13"/>
  <c r="P1405" i="13"/>
  <c r="P1397" i="13"/>
  <c r="P1373" i="13"/>
  <c r="P1365" i="13"/>
  <c r="P1341" i="13"/>
  <c r="P1333" i="13"/>
  <c r="P1309" i="13"/>
  <c r="P1301" i="13"/>
  <c r="P1277" i="13"/>
  <c r="P1269" i="13"/>
  <c r="P1245" i="13"/>
  <c r="P1237" i="13"/>
  <c r="P1213" i="13"/>
  <c r="P1205" i="13"/>
  <c r="P1181" i="13"/>
  <c r="P1173" i="13"/>
  <c r="P1149" i="13"/>
  <c r="P1141" i="13"/>
  <c r="P1117" i="13"/>
  <c r="P1109" i="13"/>
  <c r="P1085" i="13"/>
  <c r="P1077" i="13"/>
  <c r="P1053" i="13"/>
  <c r="P1045" i="13"/>
  <c r="P1021" i="13"/>
  <c r="P1013" i="13"/>
  <c r="P989" i="13"/>
  <c r="P981" i="13"/>
  <c r="P957" i="13"/>
  <c r="P949" i="13"/>
  <c r="P925" i="13"/>
  <c r="P917" i="13"/>
  <c r="P893" i="13"/>
  <c r="P885" i="13"/>
  <c r="P861" i="13"/>
  <c r="P853" i="13"/>
  <c r="P829" i="13"/>
  <c r="P821" i="13"/>
  <c r="P797" i="13"/>
  <c r="P789" i="13"/>
  <c r="P765" i="13"/>
  <c r="O3" i="13"/>
  <c r="O4168" i="13"/>
  <c r="O4166" i="13"/>
  <c r="O4164" i="13"/>
  <c r="O4162" i="13"/>
  <c r="O4160" i="13"/>
  <c r="O4158" i="13"/>
  <c r="O4156" i="13"/>
  <c r="O4154" i="13"/>
  <c r="O4152" i="13"/>
  <c r="O4150" i="13"/>
  <c r="O4148" i="13"/>
  <c r="O4146" i="13"/>
  <c r="O4144" i="13"/>
  <c r="O4142" i="13"/>
  <c r="O4140" i="13"/>
  <c r="O4138" i="13"/>
  <c r="O4136" i="13"/>
  <c r="O4134" i="13"/>
  <c r="O4132" i="13"/>
  <c r="O4130" i="13"/>
  <c r="O4128" i="13"/>
  <c r="O4126" i="13"/>
  <c r="O4124" i="13"/>
  <c r="O4122" i="13"/>
  <c r="O4120" i="13"/>
  <c r="O4118" i="13"/>
  <c r="O4116" i="13"/>
  <c r="O4114" i="13"/>
  <c r="O4112" i="13"/>
  <c r="O4110" i="13"/>
  <c r="O4108" i="13"/>
  <c r="O4106" i="13"/>
  <c r="O4104" i="13"/>
  <c r="O4102" i="13"/>
  <c r="O4100" i="13"/>
  <c r="O4098" i="13"/>
  <c r="O4096" i="13"/>
  <c r="O4094" i="13"/>
  <c r="O4092" i="13"/>
  <c r="O4090" i="13"/>
  <c r="O4088" i="13"/>
  <c r="O4086" i="13"/>
  <c r="O4084" i="13"/>
  <c r="O4082" i="13"/>
  <c r="O4080" i="13"/>
  <c r="O4078" i="13"/>
  <c r="O4076" i="13"/>
  <c r="O4074" i="13"/>
  <c r="O4072" i="13"/>
  <c r="O4070" i="13"/>
  <c r="O4068" i="13"/>
  <c r="O4066" i="13"/>
  <c r="O4064" i="13"/>
  <c r="O4062" i="13"/>
  <c r="O4060" i="13"/>
  <c r="O4058" i="13"/>
  <c r="O4056" i="13"/>
  <c r="O4054" i="13"/>
  <c r="O4052" i="13"/>
  <c r="O4050" i="13"/>
  <c r="O4048" i="13"/>
  <c r="O4046" i="13"/>
  <c r="O4044" i="13"/>
  <c r="O4042" i="13"/>
  <c r="O4040" i="13"/>
  <c r="O4038" i="13"/>
  <c r="O4036" i="13"/>
  <c r="O4034" i="13"/>
  <c r="O4032" i="13"/>
  <c r="O4030" i="13"/>
  <c r="O4028" i="13"/>
  <c r="O4026" i="13"/>
  <c r="O4024" i="13"/>
  <c r="O4022" i="13"/>
  <c r="O4020" i="13"/>
  <c r="O4018" i="13"/>
  <c r="O4016" i="13"/>
  <c r="O4014" i="13"/>
  <c r="O4012" i="13"/>
  <c r="O4010" i="13"/>
  <c r="O4008" i="13"/>
  <c r="O4006" i="13"/>
  <c r="O4004" i="13"/>
  <c r="O4002" i="13"/>
  <c r="O4000" i="13"/>
  <c r="O3998" i="13"/>
  <c r="O3996" i="13"/>
  <c r="O3994" i="13"/>
  <c r="O3992" i="13"/>
  <c r="O3990" i="13"/>
  <c r="O3988" i="13"/>
  <c r="O3986" i="13"/>
  <c r="O3984" i="13"/>
  <c r="O3982" i="13"/>
  <c r="O3980" i="13"/>
  <c r="O3978" i="13"/>
  <c r="O3976" i="13"/>
  <c r="O3974" i="13"/>
  <c r="O3972" i="13"/>
  <c r="O3970" i="13"/>
  <c r="O3964" i="13"/>
  <c r="O3963" i="13"/>
  <c r="O3956" i="13"/>
  <c r="O3955" i="13"/>
  <c r="O3948" i="13"/>
  <c r="O3947" i="13"/>
  <c r="O3940" i="13"/>
  <c r="O3939" i="13"/>
  <c r="O3932" i="13"/>
  <c r="O3931" i="13"/>
  <c r="O3924" i="13"/>
  <c r="O3923" i="13"/>
  <c r="O3916" i="13"/>
  <c r="O3915" i="13"/>
  <c r="O3908" i="13"/>
  <c r="O3907" i="13"/>
  <c r="O3900" i="13"/>
  <c r="O3899" i="13"/>
  <c r="O3892" i="13"/>
  <c r="O3891" i="13"/>
  <c r="O3884" i="13"/>
  <c r="O3883" i="13"/>
  <c r="O3876" i="13"/>
  <c r="O3875" i="13"/>
  <c r="O3868" i="13"/>
  <c r="O3867" i="13"/>
  <c r="O3860" i="13"/>
  <c r="O3859" i="13"/>
  <c r="O3852" i="13"/>
  <c r="O3851" i="13"/>
  <c r="O3844" i="13"/>
  <c r="O3843" i="13"/>
  <c r="O3836" i="13"/>
  <c r="O3835" i="13"/>
  <c r="O3828" i="13"/>
  <c r="O3827" i="13"/>
  <c r="O3820" i="13"/>
  <c r="O3819" i="13"/>
  <c r="O3812" i="13"/>
  <c r="O3811" i="13"/>
  <c r="O3804" i="13"/>
  <c r="O3803" i="13"/>
  <c r="O3796" i="13"/>
  <c r="O3795" i="13"/>
  <c r="O3788" i="13"/>
  <c r="O3787" i="13"/>
  <c r="O3780" i="13"/>
  <c r="O3779" i="13"/>
  <c r="O3772" i="13"/>
  <c r="O3771" i="13"/>
  <c r="O3764" i="13"/>
  <c r="O3763" i="13"/>
  <c r="O3756" i="13"/>
  <c r="O3755" i="13"/>
  <c r="O3748" i="13"/>
  <c r="O3747" i="13"/>
  <c r="O3740" i="13"/>
  <c r="O3739" i="13"/>
  <c r="O3732" i="13"/>
  <c r="O3731" i="13"/>
  <c r="O3724" i="13"/>
  <c r="O3723" i="13"/>
  <c r="O3716" i="13"/>
  <c r="O3715" i="13"/>
  <c r="O3708" i="13"/>
  <c r="O3707" i="13"/>
  <c r="O3700" i="13"/>
  <c r="O3699" i="13"/>
  <c r="O3692" i="13"/>
  <c r="O3691" i="13"/>
  <c r="O3684" i="13"/>
  <c r="O3683" i="13"/>
  <c r="O3676" i="13"/>
  <c r="O3675" i="13"/>
  <c r="O3668" i="13"/>
  <c r="O3667" i="13"/>
  <c r="O3660" i="13"/>
  <c r="O3659" i="13"/>
  <c r="O3652" i="13"/>
  <c r="O3651" i="13"/>
  <c r="O3644" i="13"/>
  <c r="O3643" i="13"/>
  <c r="O3636" i="13"/>
  <c r="O3635" i="13"/>
  <c r="O3628" i="13"/>
  <c r="O3627" i="13"/>
  <c r="O3620" i="13"/>
  <c r="O3619" i="13"/>
  <c r="O3612" i="13"/>
  <c r="O3611" i="13"/>
  <c r="O3604" i="13"/>
  <c r="O3603" i="13"/>
  <c r="O3596" i="13"/>
  <c r="O3595" i="13"/>
  <c r="O3588" i="13"/>
  <c r="O3587" i="13"/>
  <c r="O3580" i="13"/>
  <c r="O3579" i="13"/>
  <c r="O3572" i="13"/>
  <c r="O3571" i="13"/>
  <c r="O3564" i="13"/>
  <c r="O3563" i="13"/>
  <c r="O3556" i="13"/>
  <c r="O3555" i="13"/>
  <c r="O3548" i="13"/>
  <c r="O3547" i="13"/>
  <c r="O3540" i="13"/>
  <c r="O3539" i="13"/>
  <c r="O3532" i="13"/>
  <c r="O3531" i="13"/>
  <c r="O3524" i="13"/>
  <c r="O3523" i="13"/>
  <c r="O3516" i="13"/>
  <c r="O3515" i="13"/>
  <c r="O3508" i="13"/>
  <c r="O3507" i="13"/>
  <c r="O3500" i="13"/>
  <c r="O3499" i="13"/>
  <c r="O3492" i="13"/>
  <c r="O3491" i="13"/>
  <c r="O3484" i="13"/>
  <c r="O3483" i="13"/>
  <c r="O3476" i="13"/>
  <c r="O3475" i="13"/>
  <c r="O3468" i="13"/>
  <c r="O3467" i="13"/>
  <c r="O3460" i="13"/>
  <c r="O3459" i="13"/>
  <c r="O3452" i="13"/>
  <c r="O3451" i="13"/>
  <c r="O3444" i="13"/>
  <c r="O3443" i="13"/>
  <c r="O3436" i="13"/>
  <c r="O3435" i="13"/>
  <c r="O3428" i="13"/>
  <c r="O3427" i="13"/>
  <c r="O3420" i="13"/>
  <c r="O3419" i="13"/>
  <c r="O3412" i="13"/>
  <c r="O3411" i="13"/>
  <c r="O3404" i="13"/>
  <c r="O3403" i="13"/>
  <c r="O3396" i="13"/>
  <c r="O3395" i="13"/>
  <c r="O3388" i="13"/>
  <c r="O3387" i="13"/>
  <c r="O3380" i="13"/>
  <c r="O3379" i="13"/>
  <c r="O3372" i="13"/>
  <c r="O3371" i="13"/>
  <c r="O3364" i="13"/>
  <c r="O3363" i="13"/>
  <c r="O3356" i="13"/>
  <c r="O3355" i="13"/>
  <c r="O3348" i="13"/>
  <c r="O3347" i="13"/>
  <c r="O3340" i="13"/>
  <c r="O3339" i="13"/>
  <c r="O3332" i="13"/>
  <c r="O3331" i="13"/>
  <c r="O3324" i="13"/>
  <c r="O3323" i="13"/>
  <c r="O3316" i="13"/>
  <c r="O3315" i="13"/>
  <c r="O3308" i="13"/>
  <c r="O3307" i="13"/>
  <c r="O3300" i="13"/>
  <c r="O3299" i="13"/>
  <c r="O3292" i="13"/>
  <c r="O3291" i="13"/>
  <c r="O3284" i="13"/>
  <c r="O3283" i="13"/>
  <c r="O3276" i="13"/>
  <c r="O3275" i="13"/>
  <c r="O3268" i="13"/>
  <c r="O3267" i="13"/>
  <c r="O3260" i="13"/>
  <c r="O3259" i="13"/>
  <c r="O3252" i="13"/>
  <c r="O3251" i="13"/>
  <c r="O3244" i="13"/>
  <c r="O3243" i="13"/>
  <c r="O3236" i="13"/>
  <c r="O3235" i="13"/>
  <c r="O3228" i="13"/>
  <c r="O3227" i="13"/>
  <c r="O3220" i="13"/>
  <c r="O3219" i="13"/>
  <c r="O3212" i="13"/>
  <c r="O3211" i="13"/>
  <c r="O3204" i="13"/>
  <c r="O3203" i="13"/>
  <c r="O3196" i="13"/>
  <c r="O3195" i="13"/>
  <c r="O3188" i="13"/>
  <c r="O3187" i="13"/>
  <c r="O3180" i="13"/>
  <c r="O3179" i="13"/>
  <c r="O3172" i="13"/>
  <c r="O3171" i="13"/>
  <c r="O3164" i="13"/>
  <c r="O3163" i="13"/>
  <c r="O3156" i="13"/>
  <c r="O3155" i="13"/>
  <c r="O3148" i="13"/>
  <c r="O3147" i="13"/>
  <c r="O3140" i="13"/>
  <c r="O3139" i="13"/>
  <c r="O3132" i="13"/>
  <c r="O3131" i="13"/>
  <c r="O3124" i="13"/>
  <c r="O3123" i="13"/>
  <c r="O3116" i="13"/>
  <c r="O3115" i="13"/>
  <c r="O3108" i="13"/>
  <c r="O3107" i="13"/>
  <c r="O3100" i="13"/>
  <c r="O3099" i="13"/>
  <c r="O3092" i="13"/>
  <c r="O3091" i="13"/>
  <c r="O3084" i="13"/>
  <c r="O3083" i="13"/>
  <c r="O3076" i="13"/>
  <c r="O3075" i="13"/>
  <c r="O3068" i="13"/>
  <c r="O3067" i="13"/>
  <c r="O3060" i="13"/>
  <c r="O3059" i="13"/>
  <c r="O3052" i="13"/>
  <c r="O3051" i="13"/>
  <c r="O3044" i="13"/>
  <c r="O3043" i="13"/>
  <c r="O3036" i="13"/>
  <c r="O3035" i="13"/>
  <c r="O3028" i="13"/>
  <c r="O3027" i="13"/>
  <c r="O3020" i="13"/>
  <c r="O3019" i="13"/>
  <c r="O3012" i="13"/>
  <c r="O3011" i="13"/>
  <c r="O3004" i="13"/>
  <c r="O3003" i="13"/>
  <c r="O2996" i="13"/>
  <c r="O2995" i="13"/>
  <c r="O2988" i="13"/>
  <c r="O2987" i="13"/>
  <c r="O2980" i="13"/>
  <c r="O2979" i="13"/>
  <c r="O2972" i="13"/>
  <c r="O2971" i="13"/>
  <c r="O2964" i="13"/>
  <c r="O2963" i="13"/>
  <c r="O2956" i="13"/>
  <c r="O2955" i="13"/>
  <c r="O2948" i="13"/>
  <c r="O2947" i="13"/>
  <c r="O2940" i="13"/>
  <c r="O2939" i="13"/>
  <c r="O2932" i="13"/>
  <c r="O2931" i="13"/>
  <c r="O2924" i="13"/>
  <c r="O2923" i="13"/>
  <c r="O2916" i="13"/>
  <c r="O2915" i="13"/>
  <c r="O2908" i="13"/>
  <c r="O2907" i="13"/>
  <c r="O2900" i="13"/>
  <c r="O2899" i="13"/>
  <c r="O2892" i="13"/>
  <c r="O2891" i="13"/>
  <c r="O2884" i="13"/>
  <c r="O2883" i="13"/>
  <c r="O2876" i="13"/>
  <c r="O2875" i="13"/>
  <c r="O2868" i="13"/>
  <c r="O2867" i="13"/>
  <c r="O2860" i="13"/>
  <c r="O2859" i="13"/>
  <c r="O2852" i="13"/>
  <c r="O2851" i="13"/>
  <c r="O2844" i="13"/>
  <c r="O2843" i="13"/>
  <c r="O2836" i="13"/>
  <c r="O2835" i="13"/>
  <c r="O2828" i="13"/>
  <c r="O2827" i="13"/>
  <c r="O2820" i="13"/>
  <c r="O2819" i="13"/>
  <c r="O2812" i="13"/>
  <c r="O2811" i="13"/>
  <c r="P2804" i="13"/>
  <c r="O2803" i="13"/>
  <c r="P2800" i="13"/>
  <c r="P2797" i="13"/>
  <c r="P2791" i="13"/>
  <c r="O2787" i="13"/>
  <c r="P2784" i="13"/>
  <c r="P2781" i="13"/>
  <c r="P2775" i="13"/>
  <c r="O2771" i="13"/>
  <c r="P2768" i="13"/>
  <c r="P2765" i="13"/>
  <c r="P2759" i="13"/>
  <c r="O2755" i="13"/>
  <c r="P2752" i="13"/>
  <c r="P2749" i="13"/>
  <c r="P2743" i="13"/>
  <c r="O2739" i="13"/>
  <c r="P2736" i="13"/>
  <c r="P2733" i="13"/>
  <c r="P2727" i="13"/>
  <c r="O2723" i="13"/>
  <c r="P2720" i="13"/>
  <c r="P2717" i="13"/>
  <c r="P2711" i="13"/>
  <c r="O2707" i="13"/>
  <c r="P2704" i="13"/>
  <c r="P2701" i="13"/>
  <c r="P2695" i="13"/>
  <c r="O2691" i="13"/>
  <c r="P2688" i="13"/>
  <c r="P2685" i="13"/>
  <c r="P2679" i="13"/>
  <c r="O2675" i="13"/>
  <c r="P2672" i="13"/>
  <c r="P2669" i="13"/>
  <c r="P2663" i="13"/>
  <c r="O2659" i="13"/>
  <c r="P2656" i="13"/>
  <c r="P2653" i="13"/>
  <c r="P2647" i="13"/>
  <c r="O2643" i="13"/>
  <c r="P2640" i="13"/>
  <c r="P2637" i="13"/>
  <c r="P2631" i="13"/>
  <c r="O2627" i="13"/>
  <c r="P2624" i="13"/>
  <c r="P2621" i="13"/>
  <c r="O2618" i="13"/>
  <c r="P2616" i="13"/>
  <c r="P2614" i="13"/>
  <c r="P2609" i="13"/>
  <c r="O2603" i="13"/>
  <c r="P2599" i="13"/>
  <c r="P2596" i="13"/>
  <c r="P2594" i="13"/>
  <c r="P2589" i="13"/>
  <c r="O2586" i="13"/>
  <c r="P2584" i="13"/>
  <c r="P2582" i="13"/>
  <c r="P2577" i="13"/>
  <c r="O2571" i="13"/>
  <c r="P2567" i="13"/>
  <c r="P2564" i="13"/>
  <c r="P2562" i="13"/>
  <c r="P2557" i="13"/>
  <c r="O2554" i="13"/>
  <c r="P2552" i="13"/>
  <c r="P2550" i="13"/>
  <c r="P2545" i="13"/>
  <c r="P2543" i="13"/>
  <c r="P2538" i="13"/>
  <c r="P2536" i="13"/>
  <c r="P2534" i="13"/>
  <c r="P2529" i="13"/>
  <c r="P2527" i="13"/>
  <c r="P2522" i="13"/>
  <c r="P2520" i="13"/>
  <c r="P2518" i="13"/>
  <c r="P2513" i="13"/>
  <c r="P2511" i="13"/>
  <c r="P2509" i="13"/>
  <c r="P2506" i="13"/>
  <c r="P2501" i="13"/>
  <c r="P2498" i="13"/>
  <c r="P2493" i="13"/>
  <c r="P2490" i="13"/>
  <c r="P2485" i="13"/>
  <c r="P2482" i="13"/>
  <c r="P2477" i="13"/>
  <c r="P2474" i="13"/>
  <c r="P2469" i="13"/>
  <c r="P2466" i="13"/>
  <c r="P2461" i="13"/>
  <c r="P2458" i="13"/>
  <c r="P2453" i="13"/>
  <c r="P2450" i="13"/>
  <c r="P2445" i="13"/>
  <c r="P2442" i="13"/>
  <c r="P2437" i="13"/>
  <c r="P2434" i="13"/>
  <c r="P2429" i="13"/>
  <c r="P2426" i="13"/>
  <c r="P2421" i="13"/>
  <c r="P2418" i="13"/>
  <c r="P2413" i="13"/>
  <c r="P2410" i="13"/>
  <c r="P2405" i="13"/>
  <c r="P2402" i="13"/>
  <c r="P2397" i="13"/>
  <c r="P2394" i="13"/>
  <c r="P2389" i="13"/>
  <c r="P2386" i="13"/>
  <c r="P2381" i="13"/>
  <c r="P2378" i="13"/>
  <c r="P2373" i="13"/>
  <c r="P2370" i="13"/>
  <c r="P2365" i="13"/>
  <c r="P2362" i="13"/>
  <c r="P2357" i="13"/>
  <c r="P2354" i="13"/>
  <c r="P2349" i="13"/>
  <c r="P2346" i="13"/>
  <c r="P2341" i="13"/>
  <c r="P2338" i="13"/>
  <c r="P2333" i="13"/>
  <c r="P2330" i="13"/>
  <c r="P2325" i="13"/>
  <c r="P2322" i="13"/>
  <c r="P2317" i="13"/>
  <c r="P2314" i="13"/>
  <c r="P2309" i="13"/>
  <c r="P2306" i="13"/>
  <c r="P2301" i="13"/>
  <c r="P2298" i="13"/>
  <c r="P2293" i="13"/>
  <c r="P2290" i="13"/>
  <c r="P2285" i="13"/>
  <c r="P2282" i="13"/>
  <c r="P2277" i="13"/>
  <c r="P2274" i="13"/>
  <c r="P2269" i="13"/>
  <c r="P2266" i="13"/>
  <c r="P2261" i="13"/>
  <c r="P2258" i="13"/>
  <c r="P2253" i="13"/>
  <c r="P2250" i="13"/>
  <c r="P2245" i="13"/>
  <c r="P2242" i="13"/>
  <c r="P2237" i="13"/>
  <c r="P2234" i="13"/>
  <c r="P2229" i="13"/>
  <c r="P2226" i="13"/>
  <c r="P2221" i="13"/>
  <c r="P2218" i="13"/>
  <c r="P2213" i="13"/>
  <c r="P2210" i="13"/>
  <c r="P2205" i="13"/>
  <c r="P2202" i="13"/>
  <c r="P2197" i="13"/>
  <c r="P2194" i="13"/>
  <c r="P2189" i="13"/>
  <c r="P2186" i="13"/>
  <c r="P2181" i="13"/>
  <c r="P2178" i="13"/>
  <c r="P2173" i="13"/>
  <c r="P2170" i="13"/>
  <c r="P2165" i="13"/>
  <c r="P2162" i="13"/>
  <c r="P2157" i="13"/>
  <c r="P2154" i="13"/>
  <c r="P2149" i="13"/>
  <c r="P2146" i="13"/>
  <c r="P2141" i="13"/>
  <c r="P2138" i="13"/>
  <c r="P2133" i="13"/>
  <c r="P2130" i="13"/>
  <c r="P2125" i="13"/>
  <c r="P2122" i="13"/>
  <c r="P2117" i="13"/>
  <c r="P2114" i="13"/>
  <c r="P2109" i="13"/>
  <c r="P2106" i="13"/>
  <c r="P2101" i="13"/>
  <c r="P2098" i="13"/>
  <c r="P2093" i="13"/>
  <c r="P2090" i="13"/>
  <c r="P2085" i="13"/>
  <c r="P2082" i="13"/>
  <c r="P2077" i="13"/>
  <c r="P2074" i="13"/>
  <c r="P2069" i="13"/>
  <c r="P2066" i="13"/>
  <c r="P2061" i="13"/>
  <c r="P2058" i="13"/>
  <c r="P2053" i="13"/>
  <c r="P2050" i="13"/>
  <c r="P2045" i="13"/>
  <c r="P2042" i="13"/>
  <c r="P2037" i="13"/>
  <c r="P2034" i="13"/>
  <c r="P2029" i="13"/>
  <c r="P2026" i="13"/>
  <c r="P2021" i="13"/>
  <c r="P2018" i="13"/>
  <c r="P2013" i="13"/>
  <c r="P2010" i="13"/>
  <c r="P2005" i="13"/>
  <c r="P2002" i="13"/>
  <c r="P1997" i="13"/>
  <c r="P1994" i="13"/>
  <c r="P1989" i="13"/>
  <c r="P1986" i="13"/>
  <c r="P1981" i="13"/>
  <c r="P1978" i="13"/>
  <c r="P1973" i="13"/>
  <c r="P1970" i="13"/>
  <c r="P1965" i="13"/>
  <c r="P1962" i="13"/>
  <c r="P1957" i="13"/>
  <c r="P1954" i="13"/>
  <c r="P1949" i="13"/>
  <c r="P1946" i="13"/>
  <c r="P1941" i="13"/>
  <c r="P1938" i="13"/>
  <c r="P1933" i="13"/>
  <c r="P1930" i="13"/>
  <c r="P1925" i="13"/>
  <c r="P1922" i="13"/>
  <c r="P1917" i="13"/>
  <c r="P1914" i="13"/>
  <c r="P1909" i="13"/>
  <c r="P1906" i="13"/>
  <c r="P1901" i="13"/>
  <c r="P1898" i="13"/>
  <c r="P1893" i="13"/>
  <c r="P1890" i="13"/>
  <c r="P1885" i="13"/>
  <c r="P1882" i="13"/>
  <c r="P1877" i="13"/>
  <c r="P1874" i="13"/>
  <c r="P1869" i="13"/>
  <c r="P1866" i="13"/>
  <c r="P1861" i="13"/>
  <c r="P1858" i="13"/>
  <c r="P1853" i="13"/>
  <c r="P1850" i="13"/>
  <c r="P1845" i="13"/>
  <c r="P1842" i="13"/>
  <c r="O3969" i="13"/>
  <c r="O3962" i="13"/>
  <c r="O3961" i="13"/>
  <c r="O3954" i="13"/>
  <c r="O3953" i="13"/>
  <c r="O3946" i="13"/>
  <c r="O3945" i="13"/>
  <c r="O3938" i="13"/>
  <c r="O3937" i="13"/>
  <c r="O3930" i="13"/>
  <c r="O3929" i="13"/>
  <c r="O3922" i="13"/>
  <c r="O3921" i="13"/>
  <c r="O3914" i="13"/>
  <c r="O3913" i="13"/>
  <c r="O3906" i="13"/>
  <c r="O3905" i="13"/>
  <c r="O3898" i="13"/>
  <c r="O3897" i="13"/>
  <c r="O3890" i="13"/>
  <c r="O3889" i="13"/>
  <c r="O3882" i="13"/>
  <c r="O3881" i="13"/>
  <c r="O3874" i="13"/>
  <c r="O3873" i="13"/>
  <c r="O3866" i="13"/>
  <c r="O3865" i="13"/>
  <c r="O3858" i="13"/>
  <c r="O3857" i="13"/>
  <c r="O3850" i="13"/>
  <c r="O3849" i="13"/>
  <c r="O3842" i="13"/>
  <c r="O3841" i="13"/>
  <c r="O3834" i="13"/>
  <c r="O3833" i="13"/>
  <c r="O3826" i="13"/>
  <c r="O3825" i="13"/>
  <c r="O3818" i="13"/>
  <c r="O3817" i="13"/>
  <c r="O3810" i="13"/>
  <c r="O3809" i="13"/>
  <c r="O3802" i="13"/>
  <c r="O3801" i="13"/>
  <c r="O3794" i="13"/>
  <c r="O3793" i="13"/>
  <c r="O3786" i="13"/>
  <c r="O3785" i="13"/>
  <c r="O3778" i="13"/>
  <c r="O3777" i="13"/>
  <c r="O3770" i="13"/>
  <c r="O3769" i="13"/>
  <c r="O3762" i="13"/>
  <c r="O3761" i="13"/>
  <c r="O3754" i="13"/>
  <c r="O3753" i="13"/>
  <c r="O3746" i="13"/>
  <c r="O3745" i="13"/>
  <c r="O3738" i="13"/>
  <c r="O3737" i="13"/>
  <c r="O3730" i="13"/>
  <c r="O3729" i="13"/>
  <c r="O3722" i="13"/>
  <c r="O3721" i="13"/>
  <c r="O3714" i="13"/>
  <c r="O3713" i="13"/>
  <c r="O3706" i="13"/>
  <c r="O3705" i="13"/>
  <c r="O3698" i="13"/>
  <c r="O3697" i="13"/>
  <c r="O3690" i="13"/>
  <c r="O3689" i="13"/>
  <c r="O3682" i="13"/>
  <c r="O3681" i="13"/>
  <c r="O3674" i="13"/>
  <c r="O3673" i="13"/>
  <c r="O3666" i="13"/>
  <c r="O3665" i="13"/>
  <c r="O3658" i="13"/>
  <c r="O3657" i="13"/>
  <c r="O3650" i="13"/>
  <c r="O3649" i="13"/>
  <c r="O3642" i="13"/>
  <c r="O3641" i="13"/>
  <c r="O3634" i="13"/>
  <c r="O3633" i="13"/>
  <c r="O3626" i="13"/>
  <c r="O3625" i="13"/>
  <c r="O3618" i="13"/>
  <c r="O3617" i="13"/>
  <c r="O3610" i="13"/>
  <c r="O3609" i="13"/>
  <c r="O3602" i="13"/>
  <c r="O3601" i="13"/>
  <c r="O3594" i="13"/>
  <c r="O3593" i="13"/>
  <c r="O3586" i="13"/>
  <c r="O3585" i="13"/>
  <c r="O3578" i="13"/>
  <c r="O3577" i="13"/>
  <c r="O3570" i="13"/>
  <c r="O3569" i="13"/>
  <c r="O3562" i="13"/>
  <c r="O3561" i="13"/>
  <c r="O3554" i="13"/>
  <c r="O3553" i="13"/>
  <c r="O3546" i="13"/>
  <c r="O3545" i="13"/>
  <c r="O3538" i="13"/>
  <c r="O3537" i="13"/>
  <c r="O3530" i="13"/>
  <c r="O3529" i="13"/>
  <c r="O3522" i="13"/>
  <c r="O3521" i="13"/>
  <c r="O3514" i="13"/>
  <c r="O3513" i="13"/>
  <c r="O3506" i="13"/>
  <c r="O3505" i="13"/>
  <c r="O3498" i="13"/>
  <c r="O3497" i="13"/>
  <c r="O3490" i="13"/>
  <c r="O3489" i="13"/>
  <c r="O3482" i="13"/>
  <c r="O3481" i="13"/>
  <c r="O3474" i="13"/>
  <c r="O3473" i="13"/>
  <c r="O3466" i="13"/>
  <c r="O3465" i="13"/>
  <c r="O3458" i="13"/>
  <c r="O3457" i="13"/>
  <c r="O3450" i="13"/>
  <c r="O3449" i="13"/>
  <c r="O3442" i="13"/>
  <c r="O3441" i="13"/>
  <c r="O3434" i="13"/>
  <c r="O3433" i="13"/>
  <c r="O3426" i="13"/>
  <c r="O3425" i="13"/>
  <c r="O3418" i="13"/>
  <c r="O3417" i="13"/>
  <c r="O3410" i="13"/>
  <c r="O3409" i="13"/>
  <c r="O3402" i="13"/>
  <c r="O3401" i="13"/>
  <c r="O3394" i="13"/>
  <c r="O3393" i="13"/>
  <c r="O3386" i="13"/>
  <c r="O3385" i="13"/>
  <c r="O3378" i="13"/>
  <c r="O3377" i="13"/>
  <c r="O3370" i="13"/>
  <c r="O3369" i="13"/>
  <c r="O3362" i="13"/>
  <c r="O3361" i="13"/>
  <c r="O3354" i="13"/>
  <c r="O3353" i="13"/>
  <c r="O3346" i="13"/>
  <c r="O3345" i="13"/>
  <c r="O3338" i="13"/>
  <c r="O3337" i="13"/>
  <c r="O3330" i="13"/>
  <c r="O3329" i="13"/>
  <c r="O3322" i="13"/>
  <c r="O3321" i="13"/>
  <c r="O3314" i="13"/>
  <c r="O3313" i="13"/>
  <c r="O3306" i="13"/>
  <c r="O3305" i="13"/>
  <c r="O3298" i="13"/>
  <c r="O3297" i="13"/>
  <c r="O3290" i="13"/>
  <c r="O3289" i="13"/>
  <c r="O3282" i="13"/>
  <c r="O3281" i="13"/>
  <c r="O3274" i="13"/>
  <c r="O3273" i="13"/>
  <c r="O3266" i="13"/>
  <c r="O3265" i="13"/>
  <c r="O3258" i="13"/>
  <c r="O3257" i="13"/>
  <c r="O3250" i="13"/>
  <c r="O3249" i="13"/>
  <c r="O3242" i="13"/>
  <c r="O3241" i="13"/>
  <c r="O3234" i="13"/>
  <c r="O3233" i="13"/>
  <c r="O3226" i="13"/>
  <c r="O3225" i="13"/>
  <c r="O3218" i="13"/>
  <c r="O3217" i="13"/>
  <c r="O3210" i="13"/>
  <c r="O3209" i="13"/>
  <c r="O3202" i="13"/>
  <c r="O3201" i="13"/>
  <c r="O3194" i="13"/>
  <c r="O3193" i="13"/>
  <c r="O3186" i="13"/>
  <c r="O3185" i="13"/>
  <c r="O3178" i="13"/>
  <c r="O3177" i="13"/>
  <c r="O3170" i="13"/>
  <c r="O3169" i="13"/>
  <c r="O3162" i="13"/>
  <c r="O3161" i="13"/>
  <c r="O3154" i="13"/>
  <c r="O3153" i="13"/>
  <c r="O3146" i="13"/>
  <c r="O3145" i="13"/>
  <c r="O3138" i="13"/>
  <c r="O3137" i="13"/>
  <c r="O3130" i="13"/>
  <c r="O3129" i="13"/>
  <c r="O3122" i="13"/>
  <c r="O3121" i="13"/>
  <c r="O3114" i="13"/>
  <c r="O3113" i="13"/>
  <c r="O3106" i="13"/>
  <c r="O3105" i="13"/>
  <c r="O3098" i="13"/>
  <c r="O3097" i="13"/>
  <c r="O3090" i="13"/>
  <c r="O3089" i="13"/>
  <c r="O3082" i="13"/>
  <c r="O3081" i="13"/>
  <c r="O3074" i="13"/>
  <c r="O3073" i="13"/>
  <c r="O3066" i="13"/>
  <c r="O3065" i="13"/>
  <c r="O3058" i="13"/>
  <c r="O3057" i="13"/>
  <c r="O3050" i="13"/>
  <c r="O3049" i="13"/>
  <c r="O3042" i="13"/>
  <c r="O3041" i="13"/>
  <c r="O3034" i="13"/>
  <c r="O3033" i="13"/>
  <c r="O3026" i="13"/>
  <c r="O3025" i="13"/>
  <c r="O3018" i="13"/>
  <c r="O3017" i="13"/>
  <c r="O3010" i="13"/>
  <c r="O3009" i="13"/>
  <c r="O3002" i="13"/>
  <c r="O3001" i="13"/>
  <c r="O2994" i="13"/>
  <c r="O2993" i="13"/>
  <c r="O2986" i="13"/>
  <c r="O2985" i="13"/>
  <c r="O2978" i="13"/>
  <c r="O2977" i="13"/>
  <c r="O2970" i="13"/>
  <c r="O2969" i="13"/>
  <c r="O2962" i="13"/>
  <c r="O2961" i="13"/>
  <c r="O2954" i="13"/>
  <c r="O2953" i="13"/>
  <c r="O2946" i="13"/>
  <c r="O2945" i="13"/>
  <c r="O2938" i="13"/>
  <c r="O2937" i="13"/>
  <c r="O2930" i="13"/>
  <c r="O2929" i="13"/>
  <c r="O2922" i="13"/>
  <c r="O2921" i="13"/>
  <c r="O2914" i="13"/>
  <c r="O2913" i="13"/>
  <c r="O2906" i="13"/>
  <c r="O2905" i="13"/>
  <c r="O2898" i="13"/>
  <c r="O2897" i="13"/>
  <c r="O2890" i="13"/>
  <c r="O2889" i="13"/>
  <c r="O2882" i="13"/>
  <c r="O2881" i="13"/>
  <c r="O2874" i="13"/>
  <c r="O2873" i="13"/>
  <c r="O2866" i="13"/>
  <c r="O2865" i="13"/>
  <c r="O2858" i="13"/>
  <c r="O2857" i="13"/>
  <c r="O2850" i="13"/>
  <c r="O2849" i="13"/>
  <c r="O2842" i="13"/>
  <c r="O2841" i="13"/>
  <c r="O2834" i="13"/>
  <c r="O2833" i="13"/>
  <c r="O2826" i="13"/>
  <c r="O2825" i="13"/>
  <c r="O2818" i="13"/>
  <c r="O2817" i="13"/>
  <c r="O2810" i="13"/>
  <c r="O2809" i="13"/>
  <c r="O2800" i="13"/>
  <c r="O2794" i="13"/>
  <c r="O2793" i="13"/>
  <c r="O2784" i="13"/>
  <c r="O2778" i="13"/>
  <c r="O2777" i="13"/>
  <c r="O2768" i="13"/>
  <c r="O2762" i="13"/>
  <c r="O2761" i="13"/>
  <c r="O2752" i="13"/>
  <c r="O2746" i="13"/>
  <c r="O2745" i="13"/>
  <c r="O2736" i="13"/>
  <c r="O2730" i="13"/>
  <c r="O2729" i="13"/>
  <c r="O2720" i="13"/>
  <c r="O2714" i="13"/>
  <c r="O2713" i="13"/>
  <c r="O2704" i="13"/>
  <c r="O2698" i="13"/>
  <c r="O2697" i="13"/>
  <c r="O2688" i="13"/>
  <c r="O2682" i="13"/>
  <c r="O2681" i="13"/>
  <c r="O2672" i="13"/>
  <c r="O2666" i="13"/>
  <c r="O2665" i="13"/>
  <c r="O2656" i="13"/>
  <c r="O2650" i="13"/>
  <c r="O2649" i="13"/>
  <c r="O2640" i="13"/>
  <c r="O2634" i="13"/>
  <c r="O2633" i="13"/>
  <c r="O2624" i="13"/>
  <c r="P2617" i="13"/>
  <c r="O2611" i="13"/>
  <c r="P2607" i="13"/>
  <c r="P2604" i="13"/>
  <c r="P2602" i="13"/>
  <c r="P2597" i="13"/>
  <c r="O2594" i="13"/>
  <c r="P2592" i="13"/>
  <c r="P2590" i="13"/>
  <c r="P2585" i="13"/>
  <c r="O2579" i="13"/>
  <c r="P2575" i="13"/>
  <c r="P2572" i="13"/>
  <c r="P2570" i="13"/>
  <c r="P2565" i="13"/>
  <c r="O2562" i="13"/>
  <c r="P2560" i="13"/>
  <c r="P2558" i="13"/>
  <c r="P2553" i="13"/>
  <c r="O2547" i="13"/>
  <c r="P1837" i="13"/>
  <c r="P1821" i="13"/>
  <c r="P1805" i="13"/>
  <c r="O4169" i="13"/>
  <c r="O4167" i="13"/>
  <c r="O4165" i="13"/>
  <c r="O4163" i="13"/>
  <c r="O4161" i="13"/>
  <c r="O4159" i="13"/>
  <c r="O4157" i="13"/>
  <c r="O4155" i="13"/>
  <c r="O4153" i="13"/>
  <c r="O4151" i="13"/>
  <c r="O4149" i="13"/>
  <c r="O4147" i="13"/>
  <c r="O4145" i="13"/>
  <c r="O4143" i="13"/>
  <c r="O4141" i="13"/>
  <c r="O4139" i="13"/>
  <c r="O4137" i="13"/>
  <c r="O4135" i="13"/>
  <c r="O4133" i="13"/>
  <c r="O4131" i="13"/>
  <c r="O4129" i="13"/>
  <c r="O4127" i="13"/>
  <c r="O4125" i="13"/>
  <c r="O4123" i="13"/>
  <c r="O4121" i="13"/>
  <c r="O4119" i="13"/>
  <c r="O4117" i="13"/>
  <c r="O4115" i="13"/>
  <c r="O4113" i="13"/>
  <c r="O4111" i="13"/>
  <c r="O4109" i="13"/>
  <c r="O4107" i="13"/>
  <c r="O4105" i="13"/>
  <c r="O4103" i="13"/>
  <c r="O4101" i="13"/>
  <c r="O4099" i="13"/>
  <c r="O4097" i="13"/>
  <c r="O4095" i="13"/>
  <c r="O4093" i="13"/>
  <c r="O4091" i="13"/>
  <c r="O4089" i="13"/>
  <c r="O4087" i="13"/>
  <c r="O4085" i="13"/>
  <c r="O4083" i="13"/>
  <c r="O4081" i="13"/>
  <c r="O4079" i="13"/>
  <c r="O4077" i="13"/>
  <c r="O4075" i="13"/>
  <c r="O4073" i="13"/>
  <c r="O4071" i="13"/>
  <c r="O4069" i="13"/>
  <c r="O4067" i="13"/>
  <c r="O4065" i="13"/>
  <c r="O4063" i="13"/>
  <c r="O4061" i="13"/>
  <c r="O4059" i="13"/>
  <c r="O4057" i="13"/>
  <c r="O4055" i="13"/>
  <c r="O4053" i="13"/>
  <c r="O4051" i="13"/>
  <c r="O4049" i="13"/>
  <c r="O4047" i="13"/>
  <c r="O4045" i="13"/>
  <c r="O4043" i="13"/>
  <c r="O4041" i="13"/>
  <c r="O4039" i="13"/>
  <c r="O4037" i="13"/>
  <c r="O4035" i="13"/>
  <c r="O4033" i="13"/>
  <c r="O4031" i="13"/>
  <c r="O4029" i="13"/>
  <c r="O4027" i="13"/>
  <c r="O4025" i="13"/>
  <c r="O4023" i="13"/>
  <c r="O4021" i="13"/>
  <c r="O4019" i="13"/>
  <c r="O4017" i="13"/>
  <c r="O4015" i="13"/>
  <c r="O4013" i="13"/>
  <c r="O4011" i="13"/>
  <c r="O4009" i="13"/>
  <c r="O4007" i="13"/>
  <c r="O4005" i="13"/>
  <c r="O4003" i="13"/>
  <c r="O4001" i="13"/>
  <c r="O3999" i="13"/>
  <c r="O3997" i="13"/>
  <c r="O3995" i="13"/>
  <c r="O3993" i="13"/>
  <c r="O3991" i="13"/>
  <c r="O3989" i="13"/>
  <c r="O3987" i="13"/>
  <c r="O3985" i="13"/>
  <c r="O3983" i="13"/>
  <c r="O3981" i="13"/>
  <c r="O3979" i="13"/>
  <c r="O3977" i="13"/>
  <c r="O3975" i="13"/>
  <c r="O3973" i="13"/>
  <c r="O3971" i="13"/>
  <c r="O3968" i="13"/>
  <c r="O3967" i="13"/>
  <c r="O3960" i="13"/>
  <c r="O3959" i="13"/>
  <c r="O3952" i="13"/>
  <c r="O3951" i="13"/>
  <c r="O3944" i="13"/>
  <c r="O3943" i="13"/>
  <c r="O3936" i="13"/>
  <c r="O3935" i="13"/>
  <c r="O3928" i="13"/>
  <c r="O3927" i="13"/>
  <c r="O3920" i="13"/>
  <c r="O3919" i="13"/>
  <c r="O3912" i="13"/>
  <c r="O3911" i="13"/>
  <c r="O3904" i="13"/>
  <c r="O3903" i="13"/>
  <c r="O3896" i="13"/>
  <c r="O3895" i="13"/>
  <c r="O3888" i="13"/>
  <c r="O3887" i="13"/>
  <c r="O3880" i="13"/>
  <c r="O3879" i="13"/>
  <c r="O3872" i="13"/>
  <c r="O3871" i="13"/>
  <c r="O3864" i="13"/>
  <c r="O3863" i="13"/>
  <c r="O3856" i="13"/>
  <c r="O3855" i="13"/>
  <c r="O3848" i="13"/>
  <c r="O3847" i="13"/>
  <c r="O3840" i="13"/>
  <c r="O3839" i="13"/>
  <c r="O3832" i="13"/>
  <c r="O3831" i="13"/>
  <c r="O3824" i="13"/>
  <c r="O3823" i="13"/>
  <c r="O3816" i="13"/>
  <c r="O3815" i="13"/>
  <c r="O3808" i="13"/>
  <c r="O3807" i="13"/>
  <c r="O3800" i="13"/>
  <c r="O3799" i="13"/>
  <c r="O3792" i="13"/>
  <c r="O3791" i="13"/>
  <c r="O3784" i="13"/>
  <c r="O3783" i="13"/>
  <c r="O3776" i="13"/>
  <c r="O3775" i="13"/>
  <c r="O3768" i="13"/>
  <c r="O3767" i="13"/>
  <c r="O3760" i="13"/>
  <c r="O3759" i="13"/>
  <c r="O3752" i="13"/>
  <c r="O3751" i="13"/>
  <c r="O3744" i="13"/>
  <c r="O3743" i="13"/>
  <c r="O3736" i="13"/>
  <c r="O3735" i="13"/>
  <c r="O3728" i="13"/>
  <c r="O3727" i="13"/>
  <c r="O3720" i="13"/>
  <c r="O3719" i="13"/>
  <c r="O3712" i="13"/>
  <c r="O3711" i="13"/>
  <c r="O3704" i="13"/>
  <c r="O3703" i="13"/>
  <c r="O3696" i="13"/>
  <c r="O3695" i="13"/>
  <c r="O3688" i="13"/>
  <c r="O3687" i="13"/>
  <c r="O3680" i="13"/>
  <c r="O3679" i="13"/>
  <c r="O3672" i="13"/>
  <c r="O3671" i="13"/>
  <c r="O3664" i="13"/>
  <c r="O3663" i="13"/>
  <c r="O3656" i="13"/>
  <c r="O3655" i="13"/>
  <c r="O3648" i="13"/>
  <c r="O3647" i="13"/>
  <c r="O3640" i="13"/>
  <c r="O3639" i="13"/>
  <c r="O3632" i="13"/>
  <c r="O3631" i="13"/>
  <c r="O3624" i="13"/>
  <c r="O3623" i="13"/>
  <c r="O3616" i="13"/>
  <c r="O3615" i="13"/>
  <c r="O3608" i="13"/>
  <c r="O3607" i="13"/>
  <c r="O3600" i="13"/>
  <c r="O3599" i="13"/>
  <c r="O3592" i="13"/>
  <c r="O3591" i="13"/>
  <c r="O3584" i="13"/>
  <c r="O3583" i="13"/>
  <c r="O3576" i="13"/>
  <c r="O3575" i="13"/>
  <c r="O3568" i="13"/>
  <c r="O3567" i="13"/>
  <c r="O3560" i="13"/>
  <c r="O3559" i="13"/>
  <c r="O3552" i="13"/>
  <c r="O3551" i="13"/>
  <c r="O3544" i="13"/>
  <c r="O3543" i="13"/>
  <c r="O3536" i="13"/>
  <c r="O3535" i="13"/>
  <c r="O3528" i="13"/>
  <c r="O3527" i="13"/>
  <c r="O3520" i="13"/>
  <c r="O3519" i="13"/>
  <c r="O3512" i="13"/>
  <c r="O3511" i="13"/>
  <c r="O3504" i="13"/>
  <c r="O3503" i="13"/>
  <c r="O3496" i="13"/>
  <c r="O3495" i="13"/>
  <c r="O3488" i="13"/>
  <c r="O3487" i="13"/>
  <c r="O3480" i="13"/>
  <c r="O3479" i="13"/>
  <c r="O3472" i="13"/>
  <c r="O3471" i="13"/>
  <c r="O3464" i="13"/>
  <c r="O3463" i="13"/>
  <c r="O3456" i="13"/>
  <c r="O3455" i="13"/>
  <c r="O3448" i="13"/>
  <c r="O3447" i="13"/>
  <c r="O3440" i="13"/>
  <c r="O3439" i="13"/>
  <c r="O3432" i="13"/>
  <c r="O3431" i="13"/>
  <c r="O3424" i="13"/>
  <c r="O3423" i="13"/>
  <c r="O3416" i="13"/>
  <c r="O3415" i="13"/>
  <c r="O3408" i="13"/>
  <c r="O3407" i="13"/>
  <c r="O3400" i="13"/>
  <c r="O3399" i="13"/>
  <c r="O3392" i="13"/>
  <c r="O3391" i="13"/>
  <c r="O3384" i="13"/>
  <c r="O3383" i="13"/>
  <c r="O3376" i="13"/>
  <c r="O3375" i="13"/>
  <c r="O3368" i="13"/>
  <c r="O3367" i="13"/>
  <c r="O3360" i="13"/>
  <c r="O3359" i="13"/>
  <c r="O3352" i="13"/>
  <c r="O3351" i="13"/>
  <c r="O3344" i="13"/>
  <c r="O3343" i="13"/>
  <c r="O3336" i="13"/>
  <c r="O3335" i="13"/>
  <c r="O3328" i="13"/>
  <c r="O3327" i="13"/>
  <c r="O3320" i="13"/>
  <c r="O3319" i="13"/>
  <c r="O3312" i="13"/>
  <c r="O3311" i="13"/>
  <c r="O3304" i="13"/>
  <c r="O3303" i="13"/>
  <c r="O3296" i="13"/>
  <c r="O3295" i="13"/>
  <c r="O3288" i="13"/>
  <c r="O3287" i="13"/>
  <c r="O3280" i="13"/>
  <c r="O3279" i="13"/>
  <c r="O3272" i="13"/>
  <c r="O3271" i="13"/>
  <c r="O3264" i="13"/>
  <c r="O3263" i="13"/>
  <c r="O3256" i="13"/>
  <c r="O3255" i="13"/>
  <c r="O3248" i="13"/>
  <c r="O3247" i="13"/>
  <c r="O3240" i="13"/>
  <c r="O3239" i="13"/>
  <c r="O3232" i="13"/>
  <c r="O3231" i="13"/>
  <c r="O3224" i="13"/>
  <c r="O3223" i="13"/>
  <c r="O3216" i="13"/>
  <c r="O3215" i="13"/>
  <c r="O3208" i="13"/>
  <c r="O3207" i="13"/>
  <c r="O3200" i="13"/>
  <c r="O3199" i="13"/>
  <c r="O3192" i="13"/>
  <c r="O3191" i="13"/>
  <c r="O3184" i="13"/>
  <c r="O3183" i="13"/>
  <c r="O3176" i="13"/>
  <c r="O3175" i="13"/>
  <c r="O3168" i="13"/>
  <c r="O3167" i="13"/>
  <c r="O3160" i="13"/>
  <c r="O3159" i="13"/>
  <c r="O3152" i="13"/>
  <c r="O3151" i="13"/>
  <c r="O3144" i="13"/>
  <c r="O3143" i="13"/>
  <c r="O3136" i="13"/>
  <c r="O3135" i="13"/>
  <c r="O3128" i="13"/>
  <c r="O3127" i="13"/>
  <c r="O3120" i="13"/>
  <c r="O3119" i="13"/>
  <c r="O3112" i="13"/>
  <c r="O3111" i="13"/>
  <c r="O3104" i="13"/>
  <c r="O3103" i="13"/>
  <c r="O3096" i="13"/>
  <c r="O3095" i="13"/>
  <c r="O3088" i="13"/>
  <c r="O3087" i="13"/>
  <c r="O3080" i="13"/>
  <c r="O3079" i="13"/>
  <c r="O3072" i="13"/>
  <c r="O3071" i="13"/>
  <c r="O3064" i="13"/>
  <c r="O3063" i="13"/>
  <c r="O3056" i="13"/>
  <c r="O3055" i="13"/>
  <c r="O3048" i="13"/>
  <c r="O3047" i="13"/>
  <c r="O3040" i="13"/>
  <c r="O3039" i="13"/>
  <c r="O3032" i="13"/>
  <c r="O3031" i="13"/>
  <c r="O3024" i="13"/>
  <c r="O3023" i="13"/>
  <c r="O3016" i="13"/>
  <c r="O3015" i="13"/>
  <c r="O3008" i="13"/>
  <c r="O3007" i="13"/>
  <c r="O3000" i="13"/>
  <c r="O2999" i="13"/>
  <c r="O2992" i="13"/>
  <c r="O2991" i="13"/>
  <c r="O2984" i="13"/>
  <c r="O2983" i="13"/>
  <c r="O2976" i="13"/>
  <c r="O2975" i="13"/>
  <c r="O2968" i="13"/>
  <c r="O2967" i="13"/>
  <c r="O2960" i="13"/>
  <c r="O2959" i="13"/>
  <c r="O2952" i="13"/>
  <c r="O2951" i="13"/>
  <c r="O2944" i="13"/>
  <c r="O2943" i="13"/>
  <c r="O2936" i="13"/>
  <c r="O2935" i="13"/>
  <c r="O2928" i="13"/>
  <c r="O2927" i="13"/>
  <c r="O2920" i="13"/>
  <c r="O2919" i="13"/>
  <c r="O2912" i="13"/>
  <c r="O2911" i="13"/>
  <c r="O2904" i="13"/>
  <c r="O2903" i="13"/>
  <c r="O2896" i="13"/>
  <c r="O2895" i="13"/>
  <c r="O2888" i="13"/>
  <c r="O2887" i="13"/>
  <c r="O2880" i="13"/>
  <c r="O2879" i="13"/>
  <c r="O2872" i="13"/>
  <c r="O2871" i="13"/>
  <c r="O2864" i="13"/>
  <c r="O2863" i="13"/>
  <c r="O2856" i="13"/>
  <c r="O2855" i="13"/>
  <c r="O2848" i="13"/>
  <c r="O2847" i="13"/>
  <c r="O2840" i="13"/>
  <c r="O2839" i="13"/>
  <c r="O2832" i="13"/>
  <c r="O2831" i="13"/>
  <c r="O2824" i="13"/>
  <c r="O2823" i="13"/>
  <c r="O2816" i="13"/>
  <c r="O2815" i="13"/>
  <c r="O2808" i="13"/>
  <c r="O2807" i="13"/>
  <c r="P2799" i="13"/>
  <c r="O2795" i="13"/>
  <c r="P2792" i="13"/>
  <c r="P2789" i="13"/>
  <c r="P2783" i="13"/>
  <c r="O2779" i="13"/>
  <c r="P2776" i="13"/>
  <c r="P2773" i="13"/>
  <c r="P2767" i="13"/>
  <c r="O2763" i="13"/>
  <c r="P2760" i="13"/>
  <c r="P2757" i="13"/>
  <c r="P2751" i="13"/>
  <c r="O2747" i="13"/>
  <c r="P2744" i="13"/>
  <c r="P2741" i="13"/>
  <c r="P2735" i="13"/>
  <c r="O2731" i="13"/>
  <c r="P2728" i="13"/>
  <c r="P2725" i="13"/>
  <c r="P2719" i="13"/>
  <c r="O2715" i="13"/>
  <c r="P2712" i="13"/>
  <c r="P2709" i="13"/>
  <c r="P2703" i="13"/>
  <c r="O2699" i="13"/>
  <c r="P2696" i="13"/>
  <c r="P2693" i="13"/>
  <c r="P2687" i="13"/>
  <c r="O2683" i="13"/>
  <c r="P2680" i="13"/>
  <c r="P2677" i="13"/>
  <c r="P2671" i="13"/>
  <c r="O2667" i="13"/>
  <c r="P2664" i="13"/>
  <c r="P2661" i="13"/>
  <c r="P2655" i="13"/>
  <c r="O2651" i="13"/>
  <c r="P2648" i="13"/>
  <c r="P2645" i="13"/>
  <c r="P2639" i="13"/>
  <c r="O2635" i="13"/>
  <c r="P2632" i="13"/>
  <c r="P2629" i="13"/>
  <c r="P2623" i="13"/>
  <c r="O2619" i="13"/>
  <c r="P2615" i="13"/>
  <c r="P2612" i="13"/>
  <c r="P2610" i="13"/>
  <c r="P2605" i="13"/>
  <c r="O2602" i="13"/>
  <c r="P2600" i="13"/>
  <c r="P2598" i="13"/>
  <c r="P2593" i="13"/>
  <c r="O2587" i="13"/>
  <c r="P2583" i="13"/>
  <c r="P2580" i="13"/>
  <c r="P2578" i="13"/>
  <c r="P2573" i="13"/>
  <c r="O2570" i="13"/>
  <c r="P2568" i="13"/>
  <c r="P2566" i="13"/>
  <c r="P2561" i="13"/>
  <c r="O2555" i="13"/>
  <c r="P2551" i="13"/>
  <c r="P2548" i="13"/>
  <c r="P2546" i="13"/>
  <c r="P2544" i="13"/>
  <c r="P2542" i="13"/>
  <c r="P2537" i="13"/>
  <c r="P2535" i="13"/>
  <c r="P2530" i="13"/>
  <c r="P2528" i="13"/>
  <c r="P2526" i="13"/>
  <c r="P2521" i="13"/>
  <c r="P2519" i="13"/>
  <c r="P2514" i="13"/>
  <c r="P2512" i="13"/>
  <c r="P2510" i="13"/>
  <c r="P2505" i="13"/>
  <c r="P2502" i="13"/>
  <c r="P2497" i="13"/>
  <c r="P2494" i="13"/>
  <c r="P2489" i="13"/>
  <c r="P2486" i="13"/>
  <c r="P2481" i="13"/>
  <c r="P2478" i="13"/>
  <c r="P2473" i="13"/>
  <c r="P2470" i="13"/>
  <c r="P2465" i="13"/>
  <c r="P2462" i="13"/>
  <c r="P2457" i="13"/>
  <c r="P2454" i="13"/>
  <c r="P2449" i="13"/>
  <c r="P2446" i="13"/>
  <c r="P2441" i="13"/>
  <c r="P2438" i="13"/>
  <c r="P2433" i="13"/>
  <c r="P2430" i="13"/>
  <c r="P2425" i="13"/>
  <c r="P2422" i="13"/>
  <c r="P2417" i="13"/>
  <c r="P2414" i="13"/>
  <c r="P2409" i="13"/>
  <c r="P2406" i="13"/>
  <c r="P2401" i="13"/>
  <c r="P2398" i="13"/>
  <c r="P2393" i="13"/>
  <c r="P2390" i="13"/>
  <c r="P2385" i="13"/>
  <c r="P2382" i="13"/>
  <c r="P2377" i="13"/>
  <c r="P2374" i="13"/>
  <c r="P2369" i="13"/>
  <c r="P2366" i="13"/>
  <c r="P2361" i="13"/>
  <c r="P2358" i="13"/>
  <c r="P2353" i="13"/>
  <c r="P2350" i="13"/>
  <c r="P2345" i="13"/>
  <c r="P2342" i="13"/>
  <c r="P2337" i="13"/>
  <c r="P2334" i="13"/>
  <c r="P2329" i="13"/>
  <c r="P2326" i="13"/>
  <c r="P2321" i="13"/>
  <c r="P2318" i="13"/>
  <c r="P2313" i="13"/>
  <c r="P2310" i="13"/>
  <c r="P2305" i="13"/>
  <c r="P2302" i="13"/>
  <c r="P2297" i="13"/>
  <c r="P2294" i="13"/>
  <c r="P2289" i="13"/>
  <c r="P2286" i="13"/>
  <c r="P2281" i="13"/>
  <c r="P2278" i="13"/>
  <c r="P2273" i="13"/>
  <c r="P2270" i="13"/>
  <c r="P2265" i="13"/>
  <c r="P2262" i="13"/>
  <c r="P2257" i="13"/>
  <c r="P2254" i="13"/>
  <c r="P2249" i="13"/>
  <c r="P2246" i="13"/>
  <c r="P2241" i="13"/>
  <c r="P2238" i="13"/>
  <c r="P2233" i="13"/>
  <c r="P2230" i="13"/>
  <c r="P2225" i="13"/>
  <c r="P2222" i="13"/>
  <c r="P2217" i="13"/>
  <c r="P2214" i="13"/>
  <c r="P2209" i="13"/>
  <c r="P2206" i="13"/>
  <c r="P2201" i="13"/>
  <c r="P2198" i="13"/>
  <c r="P2193" i="13"/>
  <c r="P2190" i="13"/>
  <c r="P2185" i="13"/>
  <c r="P2182" i="13"/>
  <c r="P2177" i="13"/>
  <c r="P2174" i="13"/>
  <c r="P2169" i="13"/>
  <c r="P2166" i="13"/>
  <c r="P2161" i="13"/>
  <c r="P2158" i="13"/>
  <c r="P2153" i="13"/>
  <c r="P2150" i="13"/>
  <c r="P2145" i="13"/>
  <c r="P2142" i="13"/>
  <c r="P2137" i="13"/>
  <c r="P2134" i="13"/>
  <c r="P2129" i="13"/>
  <c r="P2126" i="13"/>
  <c r="P2121" i="13"/>
  <c r="P2118" i="13"/>
  <c r="P2113" i="13"/>
  <c r="P2110" i="13"/>
  <c r="P2105" i="13"/>
  <c r="P2102" i="13"/>
  <c r="P2097" i="13"/>
  <c r="P2094" i="13"/>
  <c r="P2089" i="13"/>
  <c r="P2086" i="13"/>
  <c r="P2081" i="13"/>
  <c r="P2078" i="13"/>
  <c r="P2073" i="13"/>
  <c r="P2070" i="13"/>
  <c r="P2065" i="13"/>
  <c r="P2062" i="13"/>
  <c r="P2057" i="13"/>
  <c r="P2054" i="13"/>
  <c r="P2049" i="13"/>
  <c r="P2046" i="13"/>
  <c r="P2041" i="13"/>
  <c r="P2038" i="13"/>
  <c r="P2033" i="13"/>
  <c r="P2030" i="13"/>
  <c r="P2025" i="13"/>
  <c r="P2022" i="13"/>
  <c r="P2017" i="13"/>
  <c r="P2014" i="13"/>
  <c r="P2009" i="13"/>
  <c r="P2006" i="13"/>
  <c r="P2001" i="13"/>
  <c r="P1998" i="13"/>
  <c r="P1993" i="13"/>
  <c r="P1990" i="13"/>
  <c r="P1985" i="13"/>
  <c r="P1982" i="13"/>
  <c r="P1977" i="13"/>
  <c r="P1974" i="13"/>
  <c r="P1969" i="13"/>
  <c r="P1966" i="13"/>
  <c r="P1961" i="13"/>
  <c r="P1958" i="13"/>
  <c r="P1953" i="13"/>
  <c r="P1950" i="13"/>
  <c r="P1945" i="13"/>
  <c r="P1942" i="13"/>
  <c r="P1937" i="13"/>
  <c r="P1934" i="13"/>
  <c r="P1929" i="13"/>
  <c r="P1926" i="13"/>
  <c r="P1921" i="13"/>
  <c r="P1918" i="13"/>
  <c r="P1913" i="13"/>
  <c r="P1910" i="13"/>
  <c r="P1905" i="13"/>
  <c r="P1902" i="13"/>
  <c r="P1897" i="13"/>
  <c r="P1894" i="13"/>
  <c r="P1889" i="13"/>
  <c r="P1886" i="13"/>
  <c r="P1881" i="13"/>
  <c r="P1878" i="13"/>
  <c r="P1873" i="13"/>
  <c r="P1870" i="13"/>
  <c r="P1865" i="13"/>
  <c r="P1862" i="13"/>
  <c r="P1857" i="13"/>
  <c r="P1854" i="13"/>
  <c r="P1849" i="13"/>
  <c r="P1846" i="13"/>
  <c r="P1841" i="13"/>
  <c r="P1825" i="13"/>
  <c r="P1809" i="13"/>
  <c r="O2797" i="13"/>
  <c r="O2796" i="13"/>
  <c r="O2789" i="13"/>
  <c r="O2788" i="13"/>
  <c r="O2781" i="13"/>
  <c r="O2780" i="13"/>
  <c r="O2773" i="13"/>
  <c r="O2772" i="13"/>
  <c r="O2765" i="13"/>
  <c r="O2764" i="13"/>
  <c r="O2757" i="13"/>
  <c r="O2756" i="13"/>
  <c r="O2749" i="13"/>
  <c r="O2748" i="13"/>
  <c r="O2741" i="13"/>
  <c r="O2740" i="13"/>
  <c r="O2733" i="13"/>
  <c r="O2732" i="13"/>
  <c r="O2725" i="13"/>
  <c r="O2724" i="13"/>
  <c r="O2717" i="13"/>
  <c r="O2716" i="13"/>
  <c r="O2709" i="13"/>
  <c r="O2708" i="13"/>
  <c r="O2701" i="13"/>
  <c r="O2700" i="13"/>
  <c r="O2693" i="13"/>
  <c r="O2692" i="13"/>
  <c r="O2685" i="13"/>
  <c r="O2684" i="13"/>
  <c r="O2677" i="13"/>
  <c r="O2676" i="13"/>
  <c r="O2669" i="13"/>
  <c r="O2668" i="13"/>
  <c r="O2661" i="13"/>
  <c r="O2660" i="13"/>
  <c r="O2653" i="13"/>
  <c r="O2652" i="13"/>
  <c r="O2645" i="13"/>
  <c r="O2644" i="13"/>
  <c r="O2637" i="13"/>
  <c r="O2636" i="13"/>
  <c r="O2629" i="13"/>
  <c r="O2628" i="13"/>
  <c r="O2621" i="13"/>
  <c r="O2620" i="13"/>
  <c r="O2613" i="13"/>
  <c r="O2612" i="13"/>
  <c r="O2605" i="13"/>
  <c r="O2604" i="13"/>
  <c r="O2597" i="13"/>
  <c r="O2596" i="13"/>
  <c r="O2589" i="13"/>
  <c r="O2588" i="13"/>
  <c r="O2581" i="13"/>
  <c r="O2580" i="13"/>
  <c r="O2573" i="13"/>
  <c r="O2572" i="13"/>
  <c r="O2565" i="13"/>
  <c r="O2564" i="13"/>
  <c r="O2557" i="13"/>
  <c r="O2556" i="13"/>
  <c r="O2549" i="13"/>
  <c r="O2548" i="13"/>
  <c r="O2541" i="13"/>
  <c r="O2540" i="13"/>
  <c r="O2533" i="13"/>
  <c r="O2532" i="13"/>
  <c r="O2525" i="13"/>
  <c r="O2524" i="13"/>
  <c r="O2517" i="13"/>
  <c r="O2516" i="13"/>
  <c r="O2508" i="13"/>
  <c r="O2504" i="13"/>
  <c r="O2500" i="13"/>
  <c r="O2496" i="13"/>
  <c r="O2492" i="13"/>
  <c r="O2488" i="13"/>
  <c r="O2484" i="13"/>
  <c r="O2480" i="13"/>
  <c r="O2476" i="13"/>
  <c r="O2472" i="13"/>
  <c r="O2468" i="13"/>
  <c r="O2464" i="13"/>
  <c r="O2460" i="13"/>
  <c r="O2456" i="13"/>
  <c r="O2452" i="13"/>
  <c r="O2448" i="13"/>
  <c r="O2444" i="13"/>
  <c r="O2440" i="13"/>
  <c r="O2436" i="13"/>
  <c r="O2432" i="13"/>
  <c r="O2428" i="13"/>
  <c r="O2424" i="13"/>
  <c r="O2420" i="13"/>
  <c r="O2416" i="13"/>
  <c r="O2412" i="13"/>
  <c r="O2408" i="13"/>
  <c r="O2404" i="13"/>
  <c r="O2400" i="13"/>
  <c r="O2396" i="13"/>
  <c r="O2392" i="13"/>
  <c r="O2388" i="13"/>
  <c r="O2384" i="13"/>
  <c r="O2380" i="13"/>
  <c r="O2376" i="13"/>
  <c r="O2372" i="13"/>
  <c r="O2368" i="13"/>
  <c r="O2364" i="13"/>
  <c r="O2360" i="13"/>
  <c r="O2356" i="13"/>
  <c r="O2352" i="13"/>
  <c r="O2348" i="13"/>
  <c r="O2344" i="13"/>
  <c r="O2340" i="13"/>
  <c r="O2336" i="13"/>
  <c r="O2332" i="13"/>
  <c r="O2328" i="13"/>
  <c r="O2324" i="13"/>
  <c r="O2320" i="13"/>
  <c r="O2316" i="13"/>
  <c r="O2312" i="13"/>
  <c r="O2308" i="13"/>
  <c r="O2304" i="13"/>
  <c r="O2300" i="13"/>
  <c r="O2296" i="13"/>
  <c r="O2292" i="13"/>
  <c r="O2288" i="13"/>
  <c r="O2284" i="13"/>
  <c r="O2280" i="13"/>
  <c r="O2276" i="13"/>
  <c r="O2272" i="13"/>
  <c r="O2268" i="13"/>
  <c r="O2264" i="13"/>
  <c r="O2260" i="13"/>
  <c r="O2256" i="13"/>
  <c r="O2252" i="13"/>
  <c r="O2248" i="13"/>
  <c r="O2244" i="13"/>
  <c r="O2240" i="13"/>
  <c r="O2236" i="13"/>
  <c r="O2232" i="13"/>
  <c r="O2228" i="13"/>
  <c r="O2224" i="13"/>
  <c r="O2220" i="13"/>
  <c r="O2216" i="13"/>
  <c r="O2212" i="13"/>
  <c r="O2208" i="13"/>
  <c r="O2204" i="13"/>
  <c r="O2200" i="13"/>
  <c r="O2196" i="13"/>
  <c r="O2192" i="13"/>
  <c r="O2188" i="13"/>
  <c r="O2184" i="13"/>
  <c r="O2180" i="13"/>
  <c r="O2176" i="13"/>
  <c r="O2172" i="13"/>
  <c r="O2168" i="13"/>
  <c r="O2164" i="13"/>
  <c r="O2160" i="13"/>
  <c r="O2156" i="13"/>
  <c r="O2152" i="13"/>
  <c r="O2148" i="13"/>
  <c r="O2144" i="13"/>
  <c r="O2140" i="13"/>
  <c r="O2136" i="13"/>
  <c r="O2132" i="13"/>
  <c r="O2128" i="13"/>
  <c r="O2124" i="13"/>
  <c r="O2120" i="13"/>
  <c r="O2116" i="13"/>
  <c r="O2112" i="13"/>
  <c r="O2108" i="13"/>
  <c r="O2104" i="13"/>
  <c r="O2100" i="13"/>
  <c r="O2096" i="13"/>
  <c r="O2092" i="13"/>
  <c r="O2088" i="13"/>
  <c r="O2084" i="13"/>
  <c r="O2080" i="13"/>
  <c r="O2076" i="13"/>
  <c r="O2072" i="13"/>
  <c r="O2068" i="13"/>
  <c r="O2064" i="13"/>
  <c r="O2060" i="13"/>
  <c r="O2056" i="13"/>
  <c r="O2052" i="13"/>
  <c r="O2048" i="13"/>
  <c r="O2044" i="13"/>
  <c r="O2040" i="13"/>
  <c r="O2036" i="13"/>
  <c r="O2032" i="13"/>
  <c r="O2028" i="13"/>
  <c r="O2024" i="13"/>
  <c r="O2020" i="13"/>
  <c r="O2016" i="13"/>
  <c r="O2012" i="13"/>
  <c r="O2008" i="13"/>
  <c r="O2004" i="13"/>
  <c r="O2000" i="13"/>
  <c r="O1996" i="13"/>
  <c r="O1992" i="13"/>
  <c r="O1988" i="13"/>
  <c r="O1984" i="13"/>
  <c r="O1980" i="13"/>
  <c r="O1976" i="13"/>
  <c r="O1972" i="13"/>
  <c r="O1968" i="13"/>
  <c r="O1964" i="13"/>
  <c r="O1960" i="13"/>
  <c r="O1956" i="13"/>
  <c r="O1952" i="13"/>
  <c r="O1948" i="13"/>
  <c r="O1944" i="13"/>
  <c r="O1940" i="13"/>
  <c r="O1936" i="13"/>
  <c r="O1932" i="13"/>
  <c r="O1928" i="13"/>
  <c r="O1924" i="13"/>
  <c r="O1920" i="13"/>
  <c r="O1916" i="13"/>
  <c r="O1912" i="13"/>
  <c r="O1908" i="13"/>
  <c r="O1904" i="13"/>
  <c r="O1900" i="13"/>
  <c r="O1896" i="13"/>
  <c r="O1892" i="13"/>
  <c r="O1888" i="13"/>
  <c r="O1884" i="13"/>
  <c r="O1880" i="13"/>
  <c r="O1876" i="13"/>
  <c r="O1872" i="13"/>
  <c r="O1868" i="13"/>
  <c r="O1864" i="13"/>
  <c r="O1860" i="13"/>
  <c r="O1856" i="13"/>
  <c r="O1852" i="13"/>
  <c r="O1848" i="13"/>
  <c r="O1844" i="13"/>
  <c r="O1840" i="13"/>
  <c r="P1838" i="13"/>
  <c r="O1835" i="13"/>
  <c r="P1827" i="13"/>
  <c r="O1824" i="13"/>
  <c r="P1822" i="13"/>
  <c r="O1819" i="13"/>
  <c r="P1811" i="13"/>
  <c r="O1808" i="13"/>
  <c r="P1806" i="13"/>
  <c r="O1803" i="13"/>
  <c r="P1792" i="13"/>
  <c r="O1787" i="13"/>
  <c r="P1782" i="13"/>
  <c r="O1780" i="13"/>
  <c r="P1777" i="13"/>
  <c r="P1775" i="13"/>
  <c r="P1771" i="13"/>
  <c r="P1760" i="13"/>
  <c r="O1755" i="13"/>
  <c r="P1750" i="13"/>
  <c r="O1748" i="13"/>
  <c r="P1745" i="13"/>
  <c r="P1743" i="13"/>
  <c r="P1739" i="13"/>
  <c r="P1728" i="13"/>
  <c r="O1723" i="13"/>
  <c r="P1718" i="13"/>
  <c r="O1716" i="13"/>
  <c r="P1713" i="13"/>
  <c r="P1711" i="13"/>
  <c r="P1707" i="13"/>
  <c r="P1696" i="13"/>
  <c r="O1691" i="13"/>
  <c r="P1686" i="13"/>
  <c r="O1684" i="13"/>
  <c r="P1681" i="13"/>
  <c r="P1679" i="13"/>
  <c r="P1675" i="13"/>
  <c r="P1664" i="13"/>
  <c r="O1659" i="13"/>
  <c r="P1654" i="13"/>
  <c r="O1652" i="13"/>
  <c r="P1649" i="13"/>
  <c r="P1647" i="13"/>
  <c r="P1643" i="13"/>
  <c r="P1632" i="13"/>
  <c r="O1627" i="13"/>
  <c r="P1622" i="13"/>
  <c r="O1620" i="13"/>
  <c r="P1617" i="13"/>
  <c r="P1615" i="13"/>
  <c r="P1611" i="13"/>
  <c r="P1600" i="13"/>
  <c r="O1595" i="13"/>
  <c r="P1590" i="13"/>
  <c r="O1588" i="13"/>
  <c r="P1585" i="13"/>
  <c r="P1583" i="13"/>
  <c r="P1579" i="13"/>
  <c r="P1568" i="13"/>
  <c r="O1563" i="13"/>
  <c r="P1558" i="13"/>
  <c r="O1556" i="13"/>
  <c r="P1553" i="13"/>
  <c r="P1551" i="13"/>
  <c r="P1547" i="13"/>
  <c r="P1536" i="13"/>
  <c r="O1531" i="13"/>
  <c r="P1526" i="13"/>
  <c r="O1524" i="13"/>
  <c r="P1521" i="13"/>
  <c r="P1519" i="13"/>
  <c r="P1515" i="13"/>
  <c r="P1504" i="13"/>
  <c r="O1499" i="13"/>
  <c r="P1494" i="13"/>
  <c r="O1492" i="13"/>
  <c r="P1489" i="13"/>
  <c r="P1487" i="13"/>
  <c r="P1483" i="13"/>
  <c r="P1472" i="13"/>
  <c r="O1467" i="13"/>
  <c r="P1462" i="13"/>
  <c r="O1460" i="13"/>
  <c r="P1457" i="13"/>
  <c r="P1455" i="13"/>
  <c r="P1451" i="13"/>
  <c r="P1440" i="13"/>
  <c r="O1435" i="13"/>
  <c r="P1430" i="13"/>
  <c r="O1428" i="13"/>
  <c r="P1425" i="13"/>
  <c r="P1423" i="13"/>
  <c r="P1419" i="13"/>
  <c r="P1408" i="13"/>
  <c r="O1403" i="13"/>
  <c r="P1398" i="13"/>
  <c r="O1396" i="13"/>
  <c r="P1393" i="13"/>
  <c r="P1391" i="13"/>
  <c r="P1387" i="13"/>
  <c r="P1376" i="13"/>
  <c r="O1371" i="13"/>
  <c r="P1366" i="13"/>
  <c r="O1364" i="13"/>
  <c r="P1361" i="13"/>
  <c r="P1359" i="13"/>
  <c r="P1355" i="13"/>
  <c r="P1344" i="13"/>
  <c r="O1339" i="13"/>
  <c r="P1334" i="13"/>
  <c r="O1332" i="13"/>
  <c r="P1329" i="13"/>
  <c r="P1327" i="13"/>
  <c r="P1323" i="13"/>
  <c r="P1312" i="13"/>
  <c r="O1307" i="13"/>
  <c r="P1302" i="13"/>
  <c r="O1300" i="13"/>
  <c r="P1297" i="13"/>
  <c r="P1295" i="13"/>
  <c r="P1291" i="13"/>
  <c r="P1280" i="13"/>
  <c r="O1275" i="13"/>
  <c r="P1270" i="13"/>
  <c r="O1268" i="13"/>
  <c r="P1265" i="13"/>
  <c r="P1263" i="13"/>
  <c r="P1259" i="13"/>
  <c r="P1248" i="13"/>
  <c r="O1243" i="13"/>
  <c r="P1238" i="13"/>
  <c r="O1236" i="13"/>
  <c r="P1233" i="13"/>
  <c r="P1231" i="13"/>
  <c r="P1227" i="13"/>
  <c r="P1216" i="13"/>
  <c r="O1211" i="13"/>
  <c r="P1206" i="13"/>
  <c r="O1204" i="13"/>
  <c r="P1201" i="13"/>
  <c r="P1199" i="13"/>
  <c r="P1195" i="13"/>
  <c r="P1184" i="13"/>
  <c r="O1179" i="13"/>
  <c r="P1174" i="13"/>
  <c r="O1172" i="13"/>
  <c r="P1169" i="13"/>
  <c r="P1167" i="13"/>
  <c r="P1163" i="13"/>
  <c r="P1152" i="13"/>
  <c r="O1147" i="13"/>
  <c r="P1142" i="13"/>
  <c r="O1140" i="13"/>
  <c r="P1137" i="13"/>
  <c r="P1135" i="13"/>
  <c r="P1131" i="13"/>
  <c r="P1120" i="13"/>
  <c r="O1115" i="13"/>
  <c r="P1110" i="13"/>
  <c r="O1108" i="13"/>
  <c r="P1105" i="13"/>
  <c r="P1103" i="13"/>
  <c r="P1099" i="13"/>
  <c r="P1088" i="13"/>
  <c r="O1083" i="13"/>
  <c r="P1078" i="13"/>
  <c r="O1076" i="13"/>
  <c r="P1073" i="13"/>
  <c r="P1071" i="13"/>
  <c r="P1067" i="13"/>
  <c r="P1056" i="13"/>
  <c r="O1051" i="13"/>
  <c r="P1046" i="13"/>
  <c r="O1044" i="13"/>
  <c r="P1041" i="13"/>
  <c r="P1039" i="13"/>
  <c r="P1035" i="13"/>
  <c r="P1024" i="13"/>
  <c r="O1019" i="13"/>
  <c r="P1014" i="13"/>
  <c r="O1012" i="13"/>
  <c r="P1009" i="13"/>
  <c r="P1007" i="13"/>
  <c r="P1003" i="13"/>
  <c r="P992" i="13"/>
  <c r="O987" i="13"/>
  <c r="P982" i="13"/>
  <c r="O980" i="13"/>
  <c r="P977" i="13"/>
  <c r="P975" i="13"/>
  <c r="P971" i="13"/>
  <c r="P960" i="13"/>
  <c r="O955" i="13"/>
  <c r="P950" i="13"/>
  <c r="O948" i="13"/>
  <c r="P945" i="13"/>
  <c r="P943" i="13"/>
  <c r="P939" i="13"/>
  <c r="P928" i="13"/>
  <c r="O923" i="13"/>
  <c r="P918" i="13"/>
  <c r="O916" i="13"/>
  <c r="P913" i="13"/>
  <c r="P911" i="13"/>
  <c r="P907" i="13"/>
  <c r="P896" i="13"/>
  <c r="O891" i="13"/>
  <c r="P886" i="13"/>
  <c r="O884" i="13"/>
  <c r="P881" i="13"/>
  <c r="P879" i="13"/>
  <c r="P875" i="13"/>
  <c r="P864" i="13"/>
  <c r="O859" i="13"/>
  <c r="P854" i="13"/>
  <c r="O852" i="13"/>
  <c r="P849" i="13"/>
  <c r="P847" i="13"/>
  <c r="P843" i="13"/>
  <c r="P832" i="13"/>
  <c r="O827" i="13"/>
  <c r="P822" i="13"/>
  <c r="O820" i="13"/>
  <c r="P817" i="13"/>
  <c r="P815" i="13"/>
  <c r="P811" i="13"/>
  <c r="P800" i="13"/>
  <c r="O795" i="13"/>
  <c r="P790" i="13"/>
  <c r="O788" i="13"/>
  <c r="P785" i="13"/>
  <c r="P783" i="13"/>
  <c r="P779" i="13"/>
  <c r="P768" i="13"/>
  <c r="O763" i="13"/>
  <c r="P759" i="13"/>
  <c r="O755" i="13"/>
  <c r="P751" i="13"/>
  <c r="O747" i="13"/>
  <c r="P743" i="13"/>
  <c r="O739" i="13"/>
  <c r="P735" i="13"/>
  <c r="O733" i="13"/>
  <c r="P726" i="13"/>
  <c r="P718" i="13"/>
  <c r="P710" i="13"/>
  <c r="P702" i="13"/>
  <c r="P694" i="13"/>
  <c r="P686" i="13"/>
  <c r="P678" i="13"/>
  <c r="P670" i="13"/>
  <c r="P662" i="13"/>
  <c r="P654" i="13"/>
  <c r="P646" i="13"/>
  <c r="P638" i="13"/>
  <c r="P630" i="13"/>
  <c r="P622" i="13"/>
  <c r="P614" i="13"/>
  <c r="P606" i="13"/>
  <c r="P598" i="13"/>
  <c r="P590" i="13"/>
  <c r="P582" i="13"/>
  <c r="P574" i="13"/>
  <c r="P566" i="13"/>
  <c r="P558" i="13"/>
  <c r="P550" i="13"/>
  <c r="P542" i="13"/>
  <c r="P534" i="13"/>
  <c r="P526" i="13"/>
  <c r="P518" i="13"/>
  <c r="P510" i="13"/>
  <c r="P502" i="13"/>
  <c r="P494" i="13"/>
  <c r="P486" i="13"/>
  <c r="P478" i="13"/>
  <c r="P470" i="13"/>
  <c r="P462" i="13"/>
  <c r="P454" i="13"/>
  <c r="P446" i="13"/>
  <c r="P438" i="13"/>
  <c r="P430" i="13"/>
  <c r="P422" i="13"/>
  <c r="P414" i="13"/>
  <c r="P406" i="13"/>
  <c r="P398" i="13"/>
  <c r="P390" i="13"/>
  <c r="P382" i="13"/>
  <c r="P374" i="13"/>
  <c r="P366" i="13"/>
  <c r="P358" i="13"/>
  <c r="P350" i="13"/>
  <c r="P346" i="13"/>
  <c r="P342" i="13"/>
  <c r="P338" i="13"/>
  <c r="P334" i="13"/>
  <c r="P330" i="13"/>
  <c r="P326" i="13"/>
  <c r="P322" i="13"/>
  <c r="P318" i="13"/>
  <c r="P314" i="13"/>
  <c r="P310" i="13"/>
  <c r="P306" i="13"/>
  <c r="P302" i="13"/>
  <c r="P298" i="13"/>
  <c r="P294" i="13"/>
  <c r="P290" i="13"/>
  <c r="P286" i="13"/>
  <c r="P282" i="13"/>
  <c r="P265" i="13"/>
  <c r="O264" i="13"/>
  <c r="P237" i="13"/>
  <c r="P234" i="13"/>
  <c r="P222" i="13"/>
  <c r="P220" i="13"/>
  <c r="P216" i="13"/>
  <c r="P194" i="13"/>
  <c r="O193" i="13"/>
  <c r="P163" i="13"/>
  <c r="P137" i="13"/>
  <c r="O136" i="13"/>
  <c r="P109" i="13"/>
  <c r="P106" i="13"/>
  <c r="P94" i="13"/>
  <c r="P92" i="13"/>
  <c r="P88" i="13"/>
  <c r="P54" i="13"/>
  <c r="P2540" i="13"/>
  <c r="O2539" i="13"/>
  <c r="O2538" i="13"/>
  <c r="P2532" i="13"/>
  <c r="O2531" i="13"/>
  <c r="O2530" i="13"/>
  <c r="P2524" i="13"/>
  <c r="O2523" i="13"/>
  <c r="O2522" i="13"/>
  <c r="P2516" i="13"/>
  <c r="O2515" i="13"/>
  <c r="O2514" i="13"/>
  <c r="O2509" i="13"/>
  <c r="P2507" i="13"/>
  <c r="O2505" i="13"/>
  <c r="P2503" i="13"/>
  <c r="O2501" i="13"/>
  <c r="P2499" i="13"/>
  <c r="O2497" i="13"/>
  <c r="P2495" i="13"/>
  <c r="O2493" i="13"/>
  <c r="P2491" i="13"/>
  <c r="O2489" i="13"/>
  <c r="P2487" i="13"/>
  <c r="O2485" i="13"/>
  <c r="P2483" i="13"/>
  <c r="O2481" i="13"/>
  <c r="P2479" i="13"/>
  <c r="O2477" i="13"/>
  <c r="P2475" i="13"/>
  <c r="O2473" i="13"/>
  <c r="P2471" i="13"/>
  <c r="O2469" i="13"/>
  <c r="P2467" i="13"/>
  <c r="O2465" i="13"/>
  <c r="P2463" i="13"/>
  <c r="O2461" i="13"/>
  <c r="P2459" i="13"/>
  <c r="O2457" i="13"/>
  <c r="P2455" i="13"/>
  <c r="O2453" i="13"/>
  <c r="P2451" i="13"/>
  <c r="O2449" i="13"/>
  <c r="P2447" i="13"/>
  <c r="O2445" i="13"/>
  <c r="P2443" i="13"/>
  <c r="O2441" i="13"/>
  <c r="P2439" i="13"/>
  <c r="O2437" i="13"/>
  <c r="P2435" i="13"/>
  <c r="O2433" i="13"/>
  <c r="P2431" i="13"/>
  <c r="O2429" i="13"/>
  <c r="P2427" i="13"/>
  <c r="O2425" i="13"/>
  <c r="P2423" i="13"/>
  <c r="O2421" i="13"/>
  <c r="P2419" i="13"/>
  <c r="O2417" i="13"/>
  <c r="P2415" i="13"/>
  <c r="O2413" i="13"/>
  <c r="P2411" i="13"/>
  <c r="O2409" i="13"/>
  <c r="P2407" i="13"/>
  <c r="O2405" i="13"/>
  <c r="P2403" i="13"/>
  <c r="O2401" i="13"/>
  <c r="P2399" i="13"/>
  <c r="O2397" i="13"/>
  <c r="P2395" i="13"/>
  <c r="O2393" i="13"/>
  <c r="P2391" i="13"/>
  <c r="O2389" i="13"/>
  <c r="P2387" i="13"/>
  <c r="O2385" i="13"/>
  <c r="P2383" i="13"/>
  <c r="O2381" i="13"/>
  <c r="P2379" i="13"/>
  <c r="O2377" i="13"/>
  <c r="P2375" i="13"/>
  <c r="O2373" i="13"/>
  <c r="P2371" i="13"/>
  <c r="O2369" i="13"/>
  <c r="P2367" i="13"/>
  <c r="O2365" i="13"/>
  <c r="P2363" i="13"/>
  <c r="O2361" i="13"/>
  <c r="P2359" i="13"/>
  <c r="O2357" i="13"/>
  <c r="P2355" i="13"/>
  <c r="O2353" i="13"/>
  <c r="P2351" i="13"/>
  <c r="O2349" i="13"/>
  <c r="P2347" i="13"/>
  <c r="O2345" i="13"/>
  <c r="P2343" i="13"/>
  <c r="O2341" i="13"/>
  <c r="P2339" i="13"/>
  <c r="O2337" i="13"/>
  <c r="P2335" i="13"/>
  <c r="O2333" i="13"/>
  <c r="P2331" i="13"/>
  <c r="O2329" i="13"/>
  <c r="P2327" i="13"/>
  <c r="O2325" i="13"/>
  <c r="P2323" i="13"/>
  <c r="O2321" i="13"/>
  <c r="P2319" i="13"/>
  <c r="O2317" i="13"/>
  <c r="P2315" i="13"/>
  <c r="O2313" i="13"/>
  <c r="P2311" i="13"/>
  <c r="O2309" i="13"/>
  <c r="P2307" i="13"/>
  <c r="O2305" i="13"/>
  <c r="P2303" i="13"/>
  <c r="O2301" i="13"/>
  <c r="P2299" i="13"/>
  <c r="O2297" i="13"/>
  <c r="P2295" i="13"/>
  <c r="O2293" i="13"/>
  <c r="P2291" i="13"/>
  <c r="O2289" i="13"/>
  <c r="P2287" i="13"/>
  <c r="O2285" i="13"/>
  <c r="P2283" i="13"/>
  <c r="O2281" i="13"/>
  <c r="P2279" i="13"/>
  <c r="O2277" i="13"/>
  <c r="P2275" i="13"/>
  <c r="O2273" i="13"/>
  <c r="P2271" i="13"/>
  <c r="O2269" i="13"/>
  <c r="P2267" i="13"/>
  <c r="O2265" i="13"/>
  <c r="P2263" i="13"/>
  <c r="O2261" i="13"/>
  <c r="P2259" i="13"/>
  <c r="O2257" i="13"/>
  <c r="P2255" i="13"/>
  <c r="O2253" i="13"/>
  <c r="P2251" i="13"/>
  <c r="O2249" i="13"/>
  <c r="P2247" i="13"/>
  <c r="O2245" i="13"/>
  <c r="P2243" i="13"/>
  <c r="O2241" i="13"/>
  <c r="P2239" i="13"/>
  <c r="O2237" i="13"/>
  <c r="P2235" i="13"/>
  <c r="O2233" i="13"/>
  <c r="P2231" i="13"/>
  <c r="O2229" i="13"/>
  <c r="P2227" i="13"/>
  <c r="O2225" i="13"/>
  <c r="P2223" i="13"/>
  <c r="O2221" i="13"/>
  <c r="P2219" i="13"/>
  <c r="O2217" i="13"/>
  <c r="P2215" i="13"/>
  <c r="O2213" i="13"/>
  <c r="P2211" i="13"/>
  <c r="O2209" i="13"/>
  <c r="P2207" i="13"/>
  <c r="O2205" i="13"/>
  <c r="P2203" i="13"/>
  <c r="O2201" i="13"/>
  <c r="P2199" i="13"/>
  <c r="O2197" i="13"/>
  <c r="P2195" i="13"/>
  <c r="O2193" i="13"/>
  <c r="P2191" i="13"/>
  <c r="O2189" i="13"/>
  <c r="P2187" i="13"/>
  <c r="O2185" i="13"/>
  <c r="P2183" i="13"/>
  <c r="O2181" i="13"/>
  <c r="P2179" i="13"/>
  <c r="O2177" i="13"/>
  <c r="P2175" i="13"/>
  <c r="O2173" i="13"/>
  <c r="P2171" i="13"/>
  <c r="O2169" i="13"/>
  <c r="P2167" i="13"/>
  <c r="O2165" i="13"/>
  <c r="P2163" i="13"/>
  <c r="O2161" i="13"/>
  <c r="P2159" i="13"/>
  <c r="O2157" i="13"/>
  <c r="P2155" i="13"/>
  <c r="O2153" i="13"/>
  <c r="P2151" i="13"/>
  <c r="O2149" i="13"/>
  <c r="P2147" i="13"/>
  <c r="O2145" i="13"/>
  <c r="P2143" i="13"/>
  <c r="O2141" i="13"/>
  <c r="P2139" i="13"/>
  <c r="O2137" i="13"/>
  <c r="P2135" i="13"/>
  <c r="O2133" i="13"/>
  <c r="P2131" i="13"/>
  <c r="O2129" i="13"/>
  <c r="P2127" i="13"/>
  <c r="O2125" i="13"/>
  <c r="P2123" i="13"/>
  <c r="O2121" i="13"/>
  <c r="P2119" i="13"/>
  <c r="O2117" i="13"/>
  <c r="P2115" i="13"/>
  <c r="O2113" i="13"/>
  <c r="P2111" i="13"/>
  <c r="O2109" i="13"/>
  <c r="P2107" i="13"/>
  <c r="O2105" i="13"/>
  <c r="P2103" i="13"/>
  <c r="O2101" i="13"/>
  <c r="P2099" i="13"/>
  <c r="O2097" i="13"/>
  <c r="P2095" i="13"/>
  <c r="O2093" i="13"/>
  <c r="P2091" i="13"/>
  <c r="O2089" i="13"/>
  <c r="P2087" i="13"/>
  <c r="O2085" i="13"/>
  <c r="P2083" i="13"/>
  <c r="O2081" i="13"/>
  <c r="P2079" i="13"/>
  <c r="O2077" i="13"/>
  <c r="P2075" i="13"/>
  <c r="O2073" i="13"/>
  <c r="P2071" i="13"/>
  <c r="O2069" i="13"/>
  <c r="P2067" i="13"/>
  <c r="O2065" i="13"/>
  <c r="P2063" i="13"/>
  <c r="O2061" i="13"/>
  <c r="P2059" i="13"/>
  <c r="O2057" i="13"/>
  <c r="P2055" i="13"/>
  <c r="O2053" i="13"/>
  <c r="P2051" i="13"/>
  <c r="O2049" i="13"/>
  <c r="P2047" i="13"/>
  <c r="O2045" i="13"/>
  <c r="P2043" i="13"/>
  <c r="O2041" i="13"/>
  <c r="P2039" i="13"/>
  <c r="O2037" i="13"/>
  <c r="P2035" i="13"/>
  <c r="O2033" i="13"/>
  <c r="P2031" i="13"/>
  <c r="O2029" i="13"/>
  <c r="P2027" i="13"/>
  <c r="O2025" i="13"/>
  <c r="P2023" i="13"/>
  <c r="O2021" i="13"/>
  <c r="P2019" i="13"/>
  <c r="O2017" i="13"/>
  <c r="P2015" i="13"/>
  <c r="O2013" i="13"/>
  <c r="P2011" i="13"/>
  <c r="O2009" i="13"/>
  <c r="P2007" i="13"/>
  <c r="O2005" i="13"/>
  <c r="P2003" i="13"/>
  <c r="O2001" i="13"/>
  <c r="P1999" i="13"/>
  <c r="O1997" i="13"/>
  <c r="P1995" i="13"/>
  <c r="O1993" i="13"/>
  <c r="P1991" i="13"/>
  <c r="O1989" i="13"/>
  <c r="P1987" i="13"/>
  <c r="O1985" i="13"/>
  <c r="P1983" i="13"/>
  <c r="O1981" i="13"/>
  <c r="P1979" i="13"/>
  <c r="O1977" i="13"/>
  <c r="P1975" i="13"/>
  <c r="O1973" i="13"/>
  <c r="P1971" i="13"/>
  <c r="O1969" i="13"/>
  <c r="P1967" i="13"/>
  <c r="O1965" i="13"/>
  <c r="P1963" i="13"/>
  <c r="O1961" i="13"/>
  <c r="P1959" i="13"/>
  <c r="O1957" i="13"/>
  <c r="P1955" i="13"/>
  <c r="O1953" i="13"/>
  <c r="P1951" i="13"/>
  <c r="O1949" i="13"/>
  <c r="P1947" i="13"/>
  <c r="O1945" i="13"/>
  <c r="P1943" i="13"/>
  <c r="O1941" i="13"/>
  <c r="P1939" i="13"/>
  <c r="O1937" i="13"/>
  <c r="P1935" i="13"/>
  <c r="O1933" i="13"/>
  <c r="P1931" i="13"/>
  <c r="O1929" i="13"/>
  <c r="P1927" i="13"/>
  <c r="O1925" i="13"/>
  <c r="P1923" i="13"/>
  <c r="O1921" i="13"/>
  <c r="P1919" i="13"/>
  <c r="O1917" i="13"/>
  <c r="P1915" i="13"/>
  <c r="O1913" i="13"/>
  <c r="P1911" i="13"/>
  <c r="O1909" i="13"/>
  <c r="P1907" i="13"/>
  <c r="O1905" i="13"/>
  <c r="P1903" i="13"/>
  <c r="O1901" i="13"/>
  <c r="P1899" i="13"/>
  <c r="O1897" i="13"/>
  <c r="P1895" i="13"/>
  <c r="O1893" i="13"/>
  <c r="P1891" i="13"/>
  <c r="O1889" i="13"/>
  <c r="P1887" i="13"/>
  <c r="O1885" i="13"/>
  <c r="P1883" i="13"/>
  <c r="O1881" i="13"/>
  <c r="P1879" i="13"/>
  <c r="O1877" i="13"/>
  <c r="P1875" i="13"/>
  <c r="O1873" i="13"/>
  <c r="P1871" i="13"/>
  <c r="O1869" i="13"/>
  <c r="P1867" i="13"/>
  <c r="O1865" i="13"/>
  <c r="P1863" i="13"/>
  <c r="O1861" i="13"/>
  <c r="P1859" i="13"/>
  <c r="O1857" i="13"/>
  <c r="P1855" i="13"/>
  <c r="O1853" i="13"/>
  <c r="P1851" i="13"/>
  <c r="O1849" i="13"/>
  <c r="P1847" i="13"/>
  <c r="O1845" i="13"/>
  <c r="P1843" i="13"/>
  <c r="P1839" i="13"/>
  <c r="O1836" i="13"/>
  <c r="P1834" i="13"/>
  <c r="P1833" i="13"/>
  <c r="O1831" i="13"/>
  <c r="P1823" i="13"/>
  <c r="O1820" i="13"/>
  <c r="P1818" i="13"/>
  <c r="P1817" i="13"/>
  <c r="O1815" i="13"/>
  <c r="P1807" i="13"/>
  <c r="O1804" i="13"/>
  <c r="P1802" i="13"/>
  <c r="P1801" i="13"/>
  <c r="O1799" i="13"/>
  <c r="P1797" i="13"/>
  <c r="O1795" i="13"/>
  <c r="P1790" i="13"/>
  <c r="O1788" i="13"/>
  <c r="P1783" i="13"/>
  <c r="P1779" i="13"/>
  <c r="P1768" i="13"/>
  <c r="P1765" i="13"/>
  <c r="O1763" i="13"/>
  <c r="P1758" i="13"/>
  <c r="O1756" i="13"/>
  <c r="P1753" i="13"/>
  <c r="P1751" i="13"/>
  <c r="P1747" i="13"/>
  <c r="P1736" i="13"/>
  <c r="P1733" i="13"/>
  <c r="O1731" i="13"/>
  <c r="P1726" i="13"/>
  <c r="O1724" i="13"/>
  <c r="P1721" i="13"/>
  <c r="P1719" i="13"/>
  <c r="P1715" i="13"/>
  <c r="P1704" i="13"/>
  <c r="P1701" i="13"/>
  <c r="O1699" i="13"/>
  <c r="P1694" i="13"/>
  <c r="O1692" i="13"/>
  <c r="P1689" i="13"/>
  <c r="P1687" i="13"/>
  <c r="P1683" i="13"/>
  <c r="P1672" i="13"/>
  <c r="P1669" i="13"/>
  <c r="O1667" i="13"/>
  <c r="P1662" i="13"/>
  <c r="O1660" i="13"/>
  <c r="P1655" i="13"/>
  <c r="P1651" i="13"/>
  <c r="P1640" i="13"/>
  <c r="P1637" i="13"/>
  <c r="O1635" i="13"/>
  <c r="P1630" i="13"/>
  <c r="O1628" i="13"/>
  <c r="P1625" i="13"/>
  <c r="P1623" i="13"/>
  <c r="P1619" i="13"/>
  <c r="P1608" i="13"/>
  <c r="P1605" i="13"/>
  <c r="O1603" i="13"/>
  <c r="P1598" i="13"/>
  <c r="O1596" i="13"/>
  <c r="P1593" i="13"/>
  <c r="P1591" i="13"/>
  <c r="P1587" i="13"/>
  <c r="P1576" i="13"/>
  <c r="P1573" i="13"/>
  <c r="O1571" i="13"/>
  <c r="P1566" i="13"/>
  <c r="O1564" i="13"/>
  <c r="P1561" i="13"/>
  <c r="P1559" i="13"/>
  <c r="P1555" i="13"/>
  <c r="P1544" i="13"/>
  <c r="P1541" i="13"/>
  <c r="O1539" i="13"/>
  <c r="P1534" i="13"/>
  <c r="O1532" i="13"/>
  <c r="P1527" i="13"/>
  <c r="P1523" i="13"/>
  <c r="P1512" i="13"/>
  <c r="P1509" i="13"/>
  <c r="O1507" i="13"/>
  <c r="P1502" i="13"/>
  <c r="O1500" i="13"/>
  <c r="P1497" i="13"/>
  <c r="P1495" i="13"/>
  <c r="P1491" i="13"/>
  <c r="P1480" i="13"/>
  <c r="P1477" i="13"/>
  <c r="O1475" i="13"/>
  <c r="P1470" i="13"/>
  <c r="O1468" i="13"/>
  <c r="P1465" i="13"/>
  <c r="P1463" i="13"/>
  <c r="P1459" i="13"/>
  <c r="P1448" i="13"/>
  <c r="P1445" i="13"/>
  <c r="O1443" i="13"/>
  <c r="P1438" i="13"/>
  <c r="O1436" i="13"/>
  <c r="P1433" i="13"/>
  <c r="P1431" i="13"/>
  <c r="P1427" i="13"/>
  <c r="P1416" i="13"/>
  <c r="P1413" i="13"/>
  <c r="O1411" i="13"/>
  <c r="P1406" i="13"/>
  <c r="O1404" i="13"/>
  <c r="P1399" i="13"/>
  <c r="P1395" i="13"/>
  <c r="P1384" i="13"/>
  <c r="P1381" i="13"/>
  <c r="O1379" i="13"/>
  <c r="P1374" i="13"/>
  <c r="O1372" i="13"/>
  <c r="P1369" i="13"/>
  <c r="P1367" i="13"/>
  <c r="P1363" i="13"/>
  <c r="P1352" i="13"/>
  <c r="P1349" i="13"/>
  <c r="O1347" i="13"/>
  <c r="P1342" i="13"/>
  <c r="O1340" i="13"/>
  <c r="P1337" i="13"/>
  <c r="P1335" i="13"/>
  <c r="P1331" i="13"/>
  <c r="P1320" i="13"/>
  <c r="P1317" i="13"/>
  <c r="O1315" i="13"/>
  <c r="P1310" i="13"/>
  <c r="O1308" i="13"/>
  <c r="P1305" i="13"/>
  <c r="P1303" i="13"/>
  <c r="P1299" i="13"/>
  <c r="P1288" i="13"/>
  <c r="P1285" i="13"/>
  <c r="O1283" i="13"/>
  <c r="P1278" i="13"/>
  <c r="O1276" i="13"/>
  <c r="P1271" i="13"/>
  <c r="P1267" i="13"/>
  <c r="P1256" i="13"/>
  <c r="P1253" i="13"/>
  <c r="O1251" i="13"/>
  <c r="P1246" i="13"/>
  <c r="O1244" i="13"/>
  <c r="P1241" i="13"/>
  <c r="P1239" i="13"/>
  <c r="P1235" i="13"/>
  <c r="P1224" i="13"/>
  <c r="P1221" i="13"/>
  <c r="O1219" i="13"/>
  <c r="P1214" i="13"/>
  <c r="O1212" i="13"/>
  <c r="P1209" i="13"/>
  <c r="P1207" i="13"/>
  <c r="P1203" i="13"/>
  <c r="P1192" i="13"/>
  <c r="P1189" i="13"/>
  <c r="O1187" i="13"/>
  <c r="P1182" i="13"/>
  <c r="O1180" i="13"/>
  <c r="P1177" i="13"/>
  <c r="P1175" i="13"/>
  <c r="P1171" i="13"/>
  <c r="P1160" i="13"/>
  <c r="P1157" i="13"/>
  <c r="O1155" i="13"/>
  <c r="P1150" i="13"/>
  <c r="O1148" i="13"/>
  <c r="P1143" i="13"/>
  <c r="P1139" i="13"/>
  <c r="P1128" i="13"/>
  <c r="P1125" i="13"/>
  <c r="O1123" i="13"/>
  <c r="P1118" i="13"/>
  <c r="O1116" i="13"/>
  <c r="P1113" i="13"/>
  <c r="P1111" i="13"/>
  <c r="P1107" i="13"/>
  <c r="P1096" i="13"/>
  <c r="P1093" i="13"/>
  <c r="O1091" i="13"/>
  <c r="P1086" i="13"/>
  <c r="O1084" i="13"/>
  <c r="P1081" i="13"/>
  <c r="P1079" i="13"/>
  <c r="P1075" i="13"/>
  <c r="P1064" i="13"/>
  <c r="P1061" i="13"/>
  <c r="O1059" i="13"/>
  <c r="P1054" i="13"/>
  <c r="O1052" i="13"/>
  <c r="P1049" i="13"/>
  <c r="P1047" i="13"/>
  <c r="P1043" i="13"/>
  <c r="P1032" i="13"/>
  <c r="P1029" i="13"/>
  <c r="O1027" i="13"/>
  <c r="P1022" i="13"/>
  <c r="O1020" i="13"/>
  <c r="P1017" i="13"/>
  <c r="P1015" i="13"/>
  <c r="P1011" i="13"/>
  <c r="P1000" i="13"/>
  <c r="P997" i="13"/>
  <c r="O995" i="13"/>
  <c r="P990" i="13"/>
  <c r="O988" i="13"/>
  <c r="P985" i="13"/>
  <c r="P983" i="13"/>
  <c r="P979" i="13"/>
  <c r="P968" i="13"/>
  <c r="P965" i="13"/>
  <c r="O963" i="13"/>
  <c r="P958" i="13"/>
  <c r="O956" i="13"/>
  <c r="P953" i="13"/>
  <c r="P951" i="13"/>
  <c r="P947" i="13"/>
  <c r="P936" i="13"/>
  <c r="P933" i="13"/>
  <c r="O931" i="13"/>
  <c r="P926" i="13"/>
  <c r="O924" i="13"/>
  <c r="P921" i="13"/>
  <c r="P919" i="13"/>
  <c r="P915" i="13"/>
  <c r="P904" i="13"/>
  <c r="P901" i="13"/>
  <c r="O899" i="13"/>
  <c r="P894" i="13"/>
  <c r="O892" i="13"/>
  <c r="P889" i="13"/>
  <c r="P887" i="13"/>
  <c r="P883" i="13"/>
  <c r="P872" i="13"/>
  <c r="P869" i="13"/>
  <c r="O867" i="13"/>
  <c r="P862" i="13"/>
  <c r="O860" i="13"/>
  <c r="P857" i="13"/>
  <c r="P855" i="13"/>
  <c r="P851" i="13"/>
  <c r="P840" i="13"/>
  <c r="P837" i="13"/>
  <c r="O835" i="13"/>
  <c r="P830" i="13"/>
  <c r="O828" i="13"/>
  <c r="P825" i="13"/>
  <c r="P823" i="13"/>
  <c r="P819" i="13"/>
  <c r="P808" i="13"/>
  <c r="P805" i="13"/>
  <c r="O803" i="13"/>
  <c r="P798" i="13"/>
  <c r="O796" i="13"/>
  <c r="P793" i="13"/>
  <c r="P791" i="13"/>
  <c r="P787" i="13"/>
  <c r="P776" i="13"/>
  <c r="P773" i="13"/>
  <c r="O771" i="13"/>
  <c r="P766" i="13"/>
  <c r="O764" i="13"/>
  <c r="O761" i="13"/>
  <c r="P757" i="13"/>
  <c r="O753" i="13"/>
  <c r="P749" i="13"/>
  <c r="O745" i="13"/>
  <c r="P741" i="13"/>
  <c r="O737" i="13"/>
  <c r="P727" i="13"/>
  <c r="P719" i="13"/>
  <c r="P711" i="13"/>
  <c r="P703" i="13"/>
  <c r="P695" i="13"/>
  <c r="P687" i="13"/>
  <c r="P679" i="13"/>
  <c r="P671" i="13"/>
  <c r="P663" i="13"/>
  <c r="P655" i="13"/>
  <c r="P647" i="13"/>
  <c r="P639" i="13"/>
  <c r="P631" i="13"/>
  <c r="P623" i="13"/>
  <c r="P615" i="13"/>
  <c r="P607" i="13"/>
  <c r="P599" i="13"/>
  <c r="P591" i="13"/>
  <c r="P583" i="13"/>
  <c r="P575" i="13"/>
  <c r="P567" i="13"/>
  <c r="P559" i="13"/>
  <c r="P551" i="13"/>
  <c r="P543" i="13"/>
  <c r="P535" i="13"/>
  <c r="P527" i="13"/>
  <c r="P519" i="13"/>
  <c r="P511" i="13"/>
  <c r="P503" i="13"/>
  <c r="P495" i="13"/>
  <c r="P487" i="13"/>
  <c r="P479" i="13"/>
  <c r="P471" i="13"/>
  <c r="P463" i="13"/>
  <c r="P455" i="13"/>
  <c r="P447" i="13"/>
  <c r="P439" i="13"/>
  <c r="P431" i="13"/>
  <c r="P423" i="13"/>
  <c r="P415" i="13"/>
  <c r="P407" i="13"/>
  <c r="P399" i="13"/>
  <c r="P391" i="13"/>
  <c r="P383" i="13"/>
  <c r="P375" i="13"/>
  <c r="P367" i="13"/>
  <c r="P359" i="13"/>
  <c r="P351" i="13"/>
  <c r="P347" i="13"/>
  <c r="P343" i="13"/>
  <c r="P339" i="13"/>
  <c r="P335" i="13"/>
  <c r="P331" i="13"/>
  <c r="P327" i="13"/>
  <c r="P323" i="13"/>
  <c r="P319" i="13"/>
  <c r="P315" i="13"/>
  <c r="P311" i="13"/>
  <c r="P307" i="13"/>
  <c r="P303" i="13"/>
  <c r="P299" i="13"/>
  <c r="P295" i="13"/>
  <c r="P291" i="13"/>
  <c r="P287" i="13"/>
  <c r="P283" i="13"/>
  <c r="P269" i="13"/>
  <c r="P266" i="13"/>
  <c r="P254" i="13"/>
  <c r="P252" i="13"/>
  <c r="P248" i="13"/>
  <c r="P226" i="13"/>
  <c r="O225" i="13"/>
  <c r="P195" i="13"/>
  <c r="P169" i="13"/>
  <c r="O168" i="13"/>
  <c r="P141" i="13"/>
  <c r="P138" i="13"/>
  <c r="P126" i="13"/>
  <c r="P124" i="13"/>
  <c r="P120" i="13"/>
  <c r="P98" i="13"/>
  <c r="O97" i="13"/>
  <c r="P67" i="13"/>
  <c r="P61" i="13"/>
  <c r="P22" i="13"/>
  <c r="O2617" i="13"/>
  <c r="O2616" i="13"/>
  <c r="O2609" i="13"/>
  <c r="O2608" i="13"/>
  <c r="O2601" i="13"/>
  <c r="O2600" i="13"/>
  <c r="O2593" i="13"/>
  <c r="O2592" i="13"/>
  <c r="O2585" i="13"/>
  <c r="O2584" i="13"/>
  <c r="O2577" i="13"/>
  <c r="O2576" i="13"/>
  <c r="O2569" i="13"/>
  <c r="O2568" i="13"/>
  <c r="O2561" i="13"/>
  <c r="O2560" i="13"/>
  <c r="O2553" i="13"/>
  <c r="O2552" i="13"/>
  <c r="O2545" i="13"/>
  <c r="O2544" i="13"/>
  <c r="O2537" i="13"/>
  <c r="O2536" i="13"/>
  <c r="O2529" i="13"/>
  <c r="O2528" i="13"/>
  <c r="O2521" i="13"/>
  <c r="O2520" i="13"/>
  <c r="O2513" i="13"/>
  <c r="O2512" i="13"/>
  <c r="O2510" i="13"/>
  <c r="P2508" i="13"/>
  <c r="O2506" i="13"/>
  <c r="P2504" i="13"/>
  <c r="O2502" i="13"/>
  <c r="P2500" i="13"/>
  <c r="O2498" i="13"/>
  <c r="P2496" i="13"/>
  <c r="O2494" i="13"/>
  <c r="P2492" i="13"/>
  <c r="O2490" i="13"/>
  <c r="P2488" i="13"/>
  <c r="O2486" i="13"/>
  <c r="P2484" i="13"/>
  <c r="O2482" i="13"/>
  <c r="P2480" i="13"/>
  <c r="O2478" i="13"/>
  <c r="P2476" i="13"/>
  <c r="O2474" i="13"/>
  <c r="P2472" i="13"/>
  <c r="O2470" i="13"/>
  <c r="P2468" i="13"/>
  <c r="O2466" i="13"/>
  <c r="P2464" i="13"/>
  <c r="O2462" i="13"/>
  <c r="P2460" i="13"/>
  <c r="O2458" i="13"/>
  <c r="P2456" i="13"/>
  <c r="O2454" i="13"/>
  <c r="P2452" i="13"/>
  <c r="O2450" i="13"/>
  <c r="P2448" i="13"/>
  <c r="O2446" i="13"/>
  <c r="P2444" i="13"/>
  <c r="O2442" i="13"/>
  <c r="P2440" i="13"/>
  <c r="O2438" i="13"/>
  <c r="P2436" i="13"/>
  <c r="O2434" i="13"/>
  <c r="P2432" i="13"/>
  <c r="O2430" i="13"/>
  <c r="P2428" i="13"/>
  <c r="O2426" i="13"/>
  <c r="P2424" i="13"/>
  <c r="O2422" i="13"/>
  <c r="P2420" i="13"/>
  <c r="O2418" i="13"/>
  <c r="P2416" i="13"/>
  <c r="O2414" i="13"/>
  <c r="P2412" i="13"/>
  <c r="O2410" i="13"/>
  <c r="P2408" i="13"/>
  <c r="O2406" i="13"/>
  <c r="P2404" i="13"/>
  <c r="O2402" i="13"/>
  <c r="P2400" i="13"/>
  <c r="O2398" i="13"/>
  <c r="P2396" i="13"/>
  <c r="O2394" i="13"/>
  <c r="P2392" i="13"/>
  <c r="O2390" i="13"/>
  <c r="P2388" i="13"/>
  <c r="O2386" i="13"/>
  <c r="P2384" i="13"/>
  <c r="O2382" i="13"/>
  <c r="P2380" i="13"/>
  <c r="O2378" i="13"/>
  <c r="P2376" i="13"/>
  <c r="O2374" i="13"/>
  <c r="P2372" i="13"/>
  <c r="O2370" i="13"/>
  <c r="P2368" i="13"/>
  <c r="O2366" i="13"/>
  <c r="P2364" i="13"/>
  <c r="O2362" i="13"/>
  <c r="P2360" i="13"/>
  <c r="O2358" i="13"/>
  <c r="P2356" i="13"/>
  <c r="O2354" i="13"/>
  <c r="P2352" i="13"/>
  <c r="O2350" i="13"/>
  <c r="P2348" i="13"/>
  <c r="O2346" i="13"/>
  <c r="P2344" i="13"/>
  <c r="O2342" i="13"/>
  <c r="P2340" i="13"/>
  <c r="O2338" i="13"/>
  <c r="P2336" i="13"/>
  <c r="O2334" i="13"/>
  <c r="P2332" i="13"/>
  <c r="O2330" i="13"/>
  <c r="P2328" i="13"/>
  <c r="O2326" i="13"/>
  <c r="P2324" i="13"/>
  <c r="O2322" i="13"/>
  <c r="P2320" i="13"/>
  <c r="O2318" i="13"/>
  <c r="P2316" i="13"/>
  <c r="O2314" i="13"/>
  <c r="P2312" i="13"/>
  <c r="O2310" i="13"/>
  <c r="P2308" i="13"/>
  <c r="O2306" i="13"/>
  <c r="P2304" i="13"/>
  <c r="O2302" i="13"/>
  <c r="P2300" i="13"/>
  <c r="O2298" i="13"/>
  <c r="P2296" i="13"/>
  <c r="O2294" i="13"/>
  <c r="P2292" i="13"/>
  <c r="O2290" i="13"/>
  <c r="P2288" i="13"/>
  <c r="O2286" i="13"/>
  <c r="P2284" i="13"/>
  <c r="O2282" i="13"/>
  <c r="P2280" i="13"/>
  <c r="O2278" i="13"/>
  <c r="P2276" i="13"/>
  <c r="O2274" i="13"/>
  <c r="P2272" i="13"/>
  <c r="O2270" i="13"/>
  <c r="P2268" i="13"/>
  <c r="O2266" i="13"/>
  <c r="P2264" i="13"/>
  <c r="O2262" i="13"/>
  <c r="P2260" i="13"/>
  <c r="O2258" i="13"/>
  <c r="P2256" i="13"/>
  <c r="O2254" i="13"/>
  <c r="P2252" i="13"/>
  <c r="O2250" i="13"/>
  <c r="P2248" i="13"/>
  <c r="O2246" i="13"/>
  <c r="P2244" i="13"/>
  <c r="O2242" i="13"/>
  <c r="P2240" i="13"/>
  <c r="O2238" i="13"/>
  <c r="P2236" i="13"/>
  <c r="O2234" i="13"/>
  <c r="P2232" i="13"/>
  <c r="O2230" i="13"/>
  <c r="P2228" i="13"/>
  <c r="O2226" i="13"/>
  <c r="P2224" i="13"/>
  <c r="O2222" i="13"/>
  <c r="P2220" i="13"/>
  <c r="O2218" i="13"/>
  <c r="P2216" i="13"/>
  <c r="O2214" i="13"/>
  <c r="P2212" i="13"/>
  <c r="O2210" i="13"/>
  <c r="P2208" i="13"/>
  <c r="O2206" i="13"/>
  <c r="P2204" i="13"/>
  <c r="O2202" i="13"/>
  <c r="P2200" i="13"/>
  <c r="O2198" i="13"/>
  <c r="P2196" i="13"/>
  <c r="O2194" i="13"/>
  <c r="P2192" i="13"/>
  <c r="O2190" i="13"/>
  <c r="P2188" i="13"/>
  <c r="O2186" i="13"/>
  <c r="P2184" i="13"/>
  <c r="O2182" i="13"/>
  <c r="P2180" i="13"/>
  <c r="O2178" i="13"/>
  <c r="P2176" i="13"/>
  <c r="O2174" i="13"/>
  <c r="P2172" i="13"/>
  <c r="O2170" i="13"/>
  <c r="P2168" i="13"/>
  <c r="O2166" i="13"/>
  <c r="P2164" i="13"/>
  <c r="O2162" i="13"/>
  <c r="P2160" i="13"/>
  <c r="O2158" i="13"/>
  <c r="P2156" i="13"/>
  <c r="O2154" i="13"/>
  <c r="P2152" i="13"/>
  <c r="O2150" i="13"/>
  <c r="P2148" i="13"/>
  <c r="O2146" i="13"/>
  <c r="P2144" i="13"/>
  <c r="O2142" i="13"/>
  <c r="P2140" i="13"/>
  <c r="O2138" i="13"/>
  <c r="P2136" i="13"/>
  <c r="O2134" i="13"/>
  <c r="P2132" i="13"/>
  <c r="O2130" i="13"/>
  <c r="P2128" i="13"/>
  <c r="O2126" i="13"/>
  <c r="P2124" i="13"/>
  <c r="O2122" i="13"/>
  <c r="P2120" i="13"/>
  <c r="O2118" i="13"/>
  <c r="P2116" i="13"/>
  <c r="O2114" i="13"/>
  <c r="P2112" i="13"/>
  <c r="O2110" i="13"/>
  <c r="P2108" i="13"/>
  <c r="O2106" i="13"/>
  <c r="P2104" i="13"/>
  <c r="O2102" i="13"/>
  <c r="P2100" i="13"/>
  <c r="O2098" i="13"/>
  <c r="P2096" i="13"/>
  <c r="O2094" i="13"/>
  <c r="P2092" i="13"/>
  <c r="O2090" i="13"/>
  <c r="P2088" i="13"/>
  <c r="O2086" i="13"/>
  <c r="P2084" i="13"/>
  <c r="O2082" i="13"/>
  <c r="P2080" i="13"/>
  <c r="O2078" i="13"/>
  <c r="P2076" i="13"/>
  <c r="O2074" i="13"/>
  <c r="P2072" i="13"/>
  <c r="O2070" i="13"/>
  <c r="P2068" i="13"/>
  <c r="O2066" i="13"/>
  <c r="P2064" i="13"/>
  <c r="O2062" i="13"/>
  <c r="P2060" i="13"/>
  <c r="O2058" i="13"/>
  <c r="P2056" i="13"/>
  <c r="O2054" i="13"/>
  <c r="P2052" i="13"/>
  <c r="O2050" i="13"/>
  <c r="P2048" i="13"/>
  <c r="O2046" i="13"/>
  <c r="P2044" i="13"/>
  <c r="O2042" i="13"/>
  <c r="P2040" i="13"/>
  <c r="O2038" i="13"/>
  <c r="P2036" i="13"/>
  <c r="O2034" i="13"/>
  <c r="P2032" i="13"/>
  <c r="O2030" i="13"/>
  <c r="P2028" i="13"/>
  <c r="O2026" i="13"/>
  <c r="P2024" i="13"/>
  <c r="O2022" i="13"/>
  <c r="P2020" i="13"/>
  <c r="O2018" i="13"/>
  <c r="P2016" i="13"/>
  <c r="O2014" i="13"/>
  <c r="P2012" i="13"/>
  <c r="O2010" i="13"/>
  <c r="P2008" i="13"/>
  <c r="O2006" i="13"/>
  <c r="P2004" i="13"/>
  <c r="O2002" i="13"/>
  <c r="P2000" i="13"/>
  <c r="O1998" i="13"/>
  <c r="P1996" i="13"/>
  <c r="O1994" i="13"/>
  <c r="P1992" i="13"/>
  <c r="O1990" i="13"/>
  <c r="P1988" i="13"/>
  <c r="O1986" i="13"/>
  <c r="P1984" i="13"/>
  <c r="O1982" i="13"/>
  <c r="P1980" i="13"/>
  <c r="O1978" i="13"/>
  <c r="P1976" i="13"/>
  <c r="O1974" i="13"/>
  <c r="P1972" i="13"/>
  <c r="O1970" i="13"/>
  <c r="P1968" i="13"/>
  <c r="O1966" i="13"/>
  <c r="P1964" i="13"/>
  <c r="O1962" i="13"/>
  <c r="P1960" i="13"/>
  <c r="O1958" i="13"/>
  <c r="P1956" i="13"/>
  <c r="O1954" i="13"/>
  <c r="P1952" i="13"/>
  <c r="O1950" i="13"/>
  <c r="P1948" i="13"/>
  <c r="O1946" i="13"/>
  <c r="P1944" i="13"/>
  <c r="O1942" i="13"/>
  <c r="P1940" i="13"/>
  <c r="O1938" i="13"/>
  <c r="P1936" i="13"/>
  <c r="O1934" i="13"/>
  <c r="P1932" i="13"/>
  <c r="O1930" i="13"/>
  <c r="P1928" i="13"/>
  <c r="O1926" i="13"/>
  <c r="P1924" i="13"/>
  <c r="O1922" i="13"/>
  <c r="P1920" i="13"/>
  <c r="O1918" i="13"/>
  <c r="P1916" i="13"/>
  <c r="O1914" i="13"/>
  <c r="P1912" i="13"/>
  <c r="O1910" i="13"/>
  <c r="P1908" i="13"/>
  <c r="O1906" i="13"/>
  <c r="P1904" i="13"/>
  <c r="O1902" i="13"/>
  <c r="P1900" i="13"/>
  <c r="O1898" i="13"/>
  <c r="P1896" i="13"/>
  <c r="O1894" i="13"/>
  <c r="P1892" i="13"/>
  <c r="O1890" i="13"/>
  <c r="P1888" i="13"/>
  <c r="O1886" i="13"/>
  <c r="P1884" i="13"/>
  <c r="O1882" i="13"/>
  <c r="P1880" i="13"/>
  <c r="O1878" i="13"/>
  <c r="P1876" i="13"/>
  <c r="O1874" i="13"/>
  <c r="P1872" i="13"/>
  <c r="O1870" i="13"/>
  <c r="P1868" i="13"/>
  <c r="O1866" i="13"/>
  <c r="P1864" i="13"/>
  <c r="O1862" i="13"/>
  <c r="P1860" i="13"/>
  <c r="O1858" i="13"/>
  <c r="P1856" i="13"/>
  <c r="O1854" i="13"/>
  <c r="P1852" i="13"/>
  <c r="O1850" i="13"/>
  <c r="P1848" i="13"/>
  <c r="O1846" i="13"/>
  <c r="P1844" i="13"/>
  <c r="O1842" i="13"/>
  <c r="P1835" i="13"/>
  <c r="O1832" i="13"/>
  <c r="P1830" i="13"/>
  <c r="P1829" i="13"/>
  <c r="O1827" i="13"/>
  <c r="P1819" i="13"/>
  <c r="O1816" i="13"/>
  <c r="P1814" i="13"/>
  <c r="P1813" i="13"/>
  <c r="O1811" i="13"/>
  <c r="P1803" i="13"/>
  <c r="O1800" i="13"/>
  <c r="P1798" i="13"/>
  <c r="O1796" i="13"/>
  <c r="P1793" i="13"/>
  <c r="P1791" i="13"/>
  <c r="P1787" i="13"/>
  <c r="P1776" i="13"/>
  <c r="P1773" i="13"/>
  <c r="O1771" i="13"/>
  <c r="P1766" i="13"/>
  <c r="O1764" i="13"/>
  <c r="P1761" i="13"/>
  <c r="P1759" i="13"/>
  <c r="P1755" i="13"/>
  <c r="P1744" i="13"/>
  <c r="P1741" i="13"/>
  <c r="O1739" i="13"/>
  <c r="P1734" i="13"/>
  <c r="O1732" i="13"/>
  <c r="P1729" i="13"/>
  <c r="P1727" i="13"/>
  <c r="P1723" i="13"/>
  <c r="P1712" i="13"/>
  <c r="P1709" i="13"/>
  <c r="O1707" i="13"/>
  <c r="P1702" i="13"/>
  <c r="O1700" i="13"/>
  <c r="P1697" i="13"/>
  <c r="P1695" i="13"/>
  <c r="P1691" i="13"/>
  <c r="P1680" i="13"/>
  <c r="P1677" i="13"/>
  <c r="O1675" i="13"/>
  <c r="P1670" i="13"/>
  <c r="O1668" i="13"/>
  <c r="P1665" i="13"/>
  <c r="P1663" i="13"/>
  <c r="P1659" i="13"/>
  <c r="P1648" i="13"/>
  <c r="P1645" i="13"/>
  <c r="O1643" i="13"/>
  <c r="P1638" i="13"/>
  <c r="O1636" i="13"/>
  <c r="P1633" i="13"/>
  <c r="P1631" i="13"/>
  <c r="P1627" i="13"/>
  <c r="P1616" i="13"/>
  <c r="P1613" i="13"/>
  <c r="O1611" i="13"/>
  <c r="P1606" i="13"/>
  <c r="O1604" i="13"/>
  <c r="P1601" i="13"/>
  <c r="P1599" i="13"/>
  <c r="P1595" i="13"/>
  <c r="P1584" i="13"/>
  <c r="P1581" i="13"/>
  <c r="O1579" i="13"/>
  <c r="P1574" i="13"/>
  <c r="O1572" i="13"/>
  <c r="P1569" i="13"/>
  <c r="P1567" i="13"/>
  <c r="P1563" i="13"/>
  <c r="P1552" i="13"/>
  <c r="P1549" i="13"/>
  <c r="O1547" i="13"/>
  <c r="P1542" i="13"/>
  <c r="O1540" i="13"/>
  <c r="P1537" i="13"/>
  <c r="P1535" i="13"/>
  <c r="P1531" i="13"/>
  <c r="P1520" i="13"/>
  <c r="P1517" i="13"/>
  <c r="O1515" i="13"/>
  <c r="P1510" i="13"/>
  <c r="O1508" i="13"/>
  <c r="P1505" i="13"/>
  <c r="P1503" i="13"/>
  <c r="P1499" i="13"/>
  <c r="P1488" i="13"/>
  <c r="P1485" i="13"/>
  <c r="O1483" i="13"/>
  <c r="P1478" i="13"/>
  <c r="O1476" i="13"/>
  <c r="P1473" i="13"/>
  <c r="P1471" i="13"/>
  <c r="P1467" i="13"/>
  <c r="P1456" i="13"/>
  <c r="P1453" i="13"/>
  <c r="O1451" i="13"/>
  <c r="P1446" i="13"/>
  <c r="O1444" i="13"/>
  <c r="P1441" i="13"/>
  <c r="P1439" i="13"/>
  <c r="P1435" i="13"/>
  <c r="P1424" i="13"/>
  <c r="P1421" i="13"/>
  <c r="O1419" i="13"/>
  <c r="P1414" i="13"/>
  <c r="O1412" i="13"/>
  <c r="P1409" i="13"/>
  <c r="P1407" i="13"/>
  <c r="P1403" i="13"/>
  <c r="P1392" i="13"/>
  <c r="P1389" i="13"/>
  <c r="O1387" i="13"/>
  <c r="P1382" i="13"/>
  <c r="O1380" i="13"/>
  <c r="P1377" i="13"/>
  <c r="P1375" i="13"/>
  <c r="P1371" i="13"/>
  <c r="P1360" i="13"/>
  <c r="P1357" i="13"/>
  <c r="O1355" i="13"/>
  <c r="P1350" i="13"/>
  <c r="O1348" i="13"/>
  <c r="P1345" i="13"/>
  <c r="P1343" i="13"/>
  <c r="P1339" i="13"/>
  <c r="P1328" i="13"/>
  <c r="P1325" i="13"/>
  <c r="O1323" i="13"/>
  <c r="P1318" i="13"/>
  <c r="O1316" i="13"/>
  <c r="P1313" i="13"/>
  <c r="P1311" i="13"/>
  <c r="P1307" i="13"/>
  <c r="P1296" i="13"/>
  <c r="P1293" i="13"/>
  <c r="O1291" i="13"/>
  <c r="P1286" i="13"/>
  <c r="O1284" i="13"/>
  <c r="P1281" i="13"/>
  <c r="P1279" i="13"/>
  <c r="P1275" i="13"/>
  <c r="P1264" i="13"/>
  <c r="P1261" i="13"/>
  <c r="O1259" i="13"/>
  <c r="P1254" i="13"/>
  <c r="O1252" i="13"/>
  <c r="P1249" i="13"/>
  <c r="P1247" i="13"/>
  <c r="P1243" i="13"/>
  <c r="P1232" i="13"/>
  <c r="P1229" i="13"/>
  <c r="O1227" i="13"/>
  <c r="P1222" i="13"/>
  <c r="O1220" i="13"/>
  <c r="P1217" i="13"/>
  <c r="P1215" i="13"/>
  <c r="P1211" i="13"/>
  <c r="P1200" i="13"/>
  <c r="P1197" i="13"/>
  <c r="O1195" i="13"/>
  <c r="P1190" i="13"/>
  <c r="O1188" i="13"/>
  <c r="P1185" i="13"/>
  <c r="P1183" i="13"/>
  <c r="P1179" i="13"/>
  <c r="P1168" i="13"/>
  <c r="P1165" i="13"/>
  <c r="O1163" i="13"/>
  <c r="P1158" i="13"/>
  <c r="O1156" i="13"/>
  <c r="P1153" i="13"/>
  <c r="P1151" i="13"/>
  <c r="P1147" i="13"/>
  <c r="P1136" i="13"/>
  <c r="P1133" i="13"/>
  <c r="O1131" i="13"/>
  <c r="P1126" i="13"/>
  <c r="O1124" i="13"/>
  <c r="P1121" i="13"/>
  <c r="P1119" i="13"/>
  <c r="P1115" i="13"/>
  <c r="P1104" i="13"/>
  <c r="P1101" i="13"/>
  <c r="O1099" i="13"/>
  <c r="P1094" i="13"/>
  <c r="O1092" i="13"/>
  <c r="P1089" i="13"/>
  <c r="P1087" i="13"/>
  <c r="P1083" i="13"/>
  <c r="P1072" i="13"/>
  <c r="P1069" i="13"/>
  <c r="O1067" i="13"/>
  <c r="P1062" i="13"/>
  <c r="O1060" i="13"/>
  <c r="P1057" i="13"/>
  <c r="P1055" i="13"/>
  <c r="P1051" i="13"/>
  <c r="P1040" i="13"/>
  <c r="P1037" i="13"/>
  <c r="O1035" i="13"/>
  <c r="P1030" i="13"/>
  <c r="O1028" i="13"/>
  <c r="P1025" i="13"/>
  <c r="P1023" i="13"/>
  <c r="P1019" i="13"/>
  <c r="P1008" i="13"/>
  <c r="P1005" i="13"/>
  <c r="O1003" i="13"/>
  <c r="P998" i="13"/>
  <c r="O996" i="13"/>
  <c r="P993" i="13"/>
  <c r="P991" i="13"/>
  <c r="P987" i="13"/>
  <c r="P976" i="13"/>
  <c r="P973" i="13"/>
  <c r="O971" i="13"/>
  <c r="P966" i="13"/>
  <c r="O964" i="13"/>
  <c r="P961" i="13"/>
  <c r="P959" i="13"/>
  <c r="P955" i="13"/>
  <c r="P944" i="13"/>
  <c r="P941" i="13"/>
  <c r="O939" i="13"/>
  <c r="P934" i="13"/>
  <c r="O932" i="13"/>
  <c r="P929" i="13"/>
  <c r="P927" i="13"/>
  <c r="P923" i="13"/>
  <c r="P912" i="13"/>
  <c r="P909" i="13"/>
  <c r="O907" i="13"/>
  <c r="P902" i="13"/>
  <c r="O900" i="13"/>
  <c r="P897" i="13"/>
  <c r="P895" i="13"/>
  <c r="P891" i="13"/>
  <c r="P880" i="13"/>
  <c r="P877" i="13"/>
  <c r="O875" i="13"/>
  <c r="P870" i="13"/>
  <c r="O868" i="13"/>
  <c r="P865" i="13"/>
  <c r="P863" i="13"/>
  <c r="P859" i="13"/>
  <c r="P848" i="13"/>
  <c r="P845" i="13"/>
  <c r="O843" i="13"/>
  <c r="P838" i="13"/>
  <c r="O836" i="13"/>
  <c r="P833" i="13"/>
  <c r="P831" i="13"/>
  <c r="P827" i="13"/>
  <c r="P816" i="13"/>
  <c r="P813" i="13"/>
  <c r="O811" i="13"/>
  <c r="P806" i="13"/>
  <c r="O804" i="13"/>
  <c r="P801" i="13"/>
  <c r="P799" i="13"/>
  <c r="P795" i="13"/>
  <c r="P784" i="13"/>
  <c r="P781" i="13"/>
  <c r="O779" i="13"/>
  <c r="P774" i="13"/>
  <c r="O772" i="13"/>
  <c r="P769" i="13"/>
  <c r="P767" i="13"/>
  <c r="P763" i="13"/>
  <c r="O759" i="13"/>
  <c r="P755" i="13"/>
  <c r="O751" i="13"/>
  <c r="P747" i="13"/>
  <c r="O743" i="13"/>
  <c r="P739" i="13"/>
  <c r="O735" i="13"/>
  <c r="P348" i="13"/>
  <c r="P344" i="13"/>
  <c r="P340" i="13"/>
  <c r="P336" i="13"/>
  <c r="P332" i="13"/>
  <c r="P328" i="13"/>
  <c r="P324" i="13"/>
  <c r="P320" i="13"/>
  <c r="P316" i="13"/>
  <c r="P312" i="13"/>
  <c r="P308" i="13"/>
  <c r="P304" i="13"/>
  <c r="P300" i="13"/>
  <c r="P296" i="13"/>
  <c r="P292" i="13"/>
  <c r="P288" i="13"/>
  <c r="P284" i="13"/>
  <c r="P280" i="13"/>
  <c r="P258" i="13"/>
  <c r="O257" i="13"/>
  <c r="P227" i="13"/>
  <c r="P201" i="13"/>
  <c r="O200" i="13"/>
  <c r="P173" i="13"/>
  <c r="P170" i="13"/>
  <c r="P158" i="13"/>
  <c r="P156" i="13"/>
  <c r="P152" i="13"/>
  <c r="P130" i="13"/>
  <c r="O129" i="13"/>
  <c r="P99" i="13"/>
  <c r="P73" i="13"/>
  <c r="O72" i="13"/>
  <c r="P29" i="13"/>
  <c r="O2799" i="13"/>
  <c r="O2798" i="13"/>
  <c r="O2791" i="13"/>
  <c r="O2790" i="13"/>
  <c r="O2783" i="13"/>
  <c r="O2782" i="13"/>
  <c r="O2775" i="13"/>
  <c r="O2774" i="13"/>
  <c r="O2767" i="13"/>
  <c r="O2766" i="13"/>
  <c r="O2759" i="13"/>
  <c r="O2758" i="13"/>
  <c r="O2751" i="13"/>
  <c r="O2750" i="13"/>
  <c r="O2743" i="13"/>
  <c r="O2742" i="13"/>
  <c r="O2735" i="13"/>
  <c r="O2734" i="13"/>
  <c r="O2727" i="13"/>
  <c r="O2726" i="13"/>
  <c r="O2719" i="13"/>
  <c r="O2718" i="13"/>
  <c r="O2711" i="13"/>
  <c r="O2710" i="13"/>
  <c r="O2703" i="13"/>
  <c r="O2702" i="13"/>
  <c r="O2695" i="13"/>
  <c r="O2694" i="13"/>
  <c r="O2687" i="13"/>
  <c r="O2686" i="13"/>
  <c r="O2679" i="13"/>
  <c r="O2678" i="13"/>
  <c r="O2671" i="13"/>
  <c r="O2670" i="13"/>
  <c r="O2663" i="13"/>
  <c r="O2662" i="13"/>
  <c r="O2655" i="13"/>
  <c r="O2654" i="13"/>
  <c r="O2647" i="13"/>
  <c r="O2646" i="13"/>
  <c r="O2639" i="13"/>
  <c r="O2638" i="13"/>
  <c r="O2631" i="13"/>
  <c r="O2630" i="13"/>
  <c r="O2623" i="13"/>
  <c r="O2622" i="13"/>
  <c r="O2615" i="13"/>
  <c r="O2614" i="13"/>
  <c r="O2607" i="13"/>
  <c r="O2606" i="13"/>
  <c r="O2599" i="13"/>
  <c r="O2598" i="13"/>
  <c r="O2591" i="13"/>
  <c r="O2590" i="13"/>
  <c r="O2583" i="13"/>
  <c r="O2582" i="13"/>
  <c r="O2575" i="13"/>
  <c r="O2574" i="13"/>
  <c r="O2567" i="13"/>
  <c r="O2566" i="13"/>
  <c r="O2559" i="13"/>
  <c r="O2558" i="13"/>
  <c r="O2551" i="13"/>
  <c r="O2550" i="13"/>
  <c r="O2543" i="13"/>
  <c r="O2542" i="13"/>
  <c r="O2535" i="13"/>
  <c r="O2534" i="13"/>
  <c r="O2527" i="13"/>
  <c r="O2526" i="13"/>
  <c r="O2519" i="13"/>
  <c r="O2518" i="13"/>
  <c r="O2511" i="13"/>
  <c r="O2507" i="13"/>
  <c r="O2503" i="13"/>
  <c r="O2499" i="13"/>
  <c r="O2495" i="13"/>
  <c r="O2491" i="13"/>
  <c r="O2487" i="13"/>
  <c r="O2483" i="13"/>
  <c r="O2479" i="13"/>
  <c r="O2475" i="13"/>
  <c r="O2471" i="13"/>
  <c r="O2467" i="13"/>
  <c r="O2463" i="13"/>
  <c r="O2459" i="13"/>
  <c r="O2455" i="13"/>
  <c r="O2451" i="13"/>
  <c r="O2447" i="13"/>
  <c r="O2443" i="13"/>
  <c r="O2439" i="13"/>
  <c r="O2435" i="13"/>
  <c r="O2431" i="13"/>
  <c r="O2427" i="13"/>
  <c r="O2423" i="13"/>
  <c r="O2419" i="13"/>
  <c r="O2415" i="13"/>
  <c r="O2411" i="13"/>
  <c r="O2407" i="13"/>
  <c r="O2403" i="13"/>
  <c r="O2399" i="13"/>
  <c r="O2395" i="13"/>
  <c r="O2391" i="13"/>
  <c r="O2387" i="13"/>
  <c r="O2383" i="13"/>
  <c r="O2379" i="13"/>
  <c r="O2375" i="13"/>
  <c r="O2371" i="13"/>
  <c r="O2367" i="13"/>
  <c r="O2363" i="13"/>
  <c r="O2359" i="13"/>
  <c r="O2355" i="13"/>
  <c r="O2351" i="13"/>
  <c r="O2347" i="13"/>
  <c r="O2343" i="13"/>
  <c r="O2339" i="13"/>
  <c r="O2335" i="13"/>
  <c r="O2331" i="13"/>
  <c r="O2327" i="13"/>
  <c r="O2323" i="13"/>
  <c r="O2319" i="13"/>
  <c r="O2315" i="13"/>
  <c r="O2311" i="13"/>
  <c r="O2307" i="13"/>
  <c r="O2303" i="13"/>
  <c r="O2299" i="13"/>
  <c r="O2295" i="13"/>
  <c r="O2291" i="13"/>
  <c r="O2287" i="13"/>
  <c r="O2283" i="13"/>
  <c r="O2279" i="13"/>
  <c r="O2275" i="13"/>
  <c r="O2271" i="13"/>
  <c r="O2267" i="13"/>
  <c r="O2263" i="13"/>
  <c r="O2259" i="13"/>
  <c r="O2255" i="13"/>
  <c r="O2251" i="13"/>
  <c r="O2247" i="13"/>
  <c r="O2243" i="13"/>
  <c r="O2239" i="13"/>
  <c r="O2235" i="13"/>
  <c r="O2231" i="13"/>
  <c r="O2227" i="13"/>
  <c r="O2223" i="13"/>
  <c r="O2219" i="13"/>
  <c r="O2215" i="13"/>
  <c r="O2211" i="13"/>
  <c r="O2207" i="13"/>
  <c r="O2203" i="13"/>
  <c r="O2199" i="13"/>
  <c r="O2195" i="13"/>
  <c r="O2191" i="13"/>
  <c r="O2187" i="13"/>
  <c r="O2183" i="13"/>
  <c r="O2179" i="13"/>
  <c r="O2175" i="13"/>
  <c r="O2171" i="13"/>
  <c r="O2167" i="13"/>
  <c r="O2163" i="13"/>
  <c r="O2159" i="13"/>
  <c r="O2155" i="13"/>
  <c r="O2151" i="13"/>
  <c r="O2147" i="13"/>
  <c r="O2143" i="13"/>
  <c r="O2139" i="13"/>
  <c r="O2135" i="13"/>
  <c r="O2131" i="13"/>
  <c r="O2127" i="13"/>
  <c r="O2123" i="13"/>
  <c r="O2119" i="13"/>
  <c r="O2115" i="13"/>
  <c r="O2111" i="13"/>
  <c r="O2107" i="13"/>
  <c r="O2103" i="13"/>
  <c r="O2099" i="13"/>
  <c r="O2095" i="13"/>
  <c r="O2091" i="13"/>
  <c r="O2087" i="13"/>
  <c r="O2083" i="13"/>
  <c r="O2079" i="13"/>
  <c r="O2075" i="13"/>
  <c r="O2071" i="13"/>
  <c r="O2067" i="13"/>
  <c r="O2063" i="13"/>
  <c r="O2059" i="13"/>
  <c r="O2055" i="13"/>
  <c r="O2051" i="13"/>
  <c r="O2047" i="13"/>
  <c r="O2043" i="13"/>
  <c r="O2039" i="13"/>
  <c r="O2035" i="13"/>
  <c r="O2031" i="13"/>
  <c r="O2027" i="13"/>
  <c r="O2023" i="13"/>
  <c r="O2019" i="13"/>
  <c r="O2015" i="13"/>
  <c r="O2011" i="13"/>
  <c r="O2007" i="13"/>
  <c r="O2003" i="13"/>
  <c r="O1999" i="13"/>
  <c r="O1995" i="13"/>
  <c r="O1991" i="13"/>
  <c r="O1987" i="13"/>
  <c r="O1983" i="13"/>
  <c r="O1979" i="13"/>
  <c r="O1975" i="13"/>
  <c r="O1971" i="13"/>
  <c r="O1967" i="13"/>
  <c r="O1963" i="13"/>
  <c r="O1959" i="13"/>
  <c r="O1955" i="13"/>
  <c r="O1951" i="13"/>
  <c r="O1947" i="13"/>
  <c r="O1943" i="13"/>
  <c r="O1939" i="13"/>
  <c r="O1935" i="13"/>
  <c r="O1931" i="13"/>
  <c r="O1927" i="13"/>
  <c r="O1923" i="13"/>
  <c r="O1919" i="13"/>
  <c r="O1915" i="13"/>
  <c r="O1911" i="13"/>
  <c r="O1907" i="13"/>
  <c r="O1903" i="13"/>
  <c r="O1899" i="13"/>
  <c r="O1895" i="13"/>
  <c r="O1891" i="13"/>
  <c r="O1887" i="13"/>
  <c r="O1883" i="13"/>
  <c r="O1879" i="13"/>
  <c r="O1875" i="13"/>
  <c r="O1871" i="13"/>
  <c r="O1867" i="13"/>
  <c r="O1863" i="13"/>
  <c r="O1859" i="13"/>
  <c r="O1855" i="13"/>
  <c r="O1851" i="13"/>
  <c r="O1847" i="13"/>
  <c r="O1843" i="13"/>
  <c r="O1839" i="13"/>
  <c r="P1836" i="13"/>
  <c r="P1831" i="13"/>
  <c r="O1828" i="13"/>
  <c r="P1826" i="13"/>
  <c r="O1823" i="13"/>
  <c r="P1820" i="13"/>
  <c r="P1815" i="13"/>
  <c r="O1812" i="13"/>
  <c r="P1810" i="13"/>
  <c r="O1807" i="13"/>
  <c r="P1804" i="13"/>
  <c r="P1799" i="13"/>
  <c r="P1795" i="13"/>
  <c r="P1788" i="13"/>
  <c r="P1784" i="13"/>
  <c r="O1779" i="13"/>
  <c r="P1774" i="13"/>
  <c r="O1772" i="13"/>
  <c r="P1769" i="13"/>
  <c r="P1767" i="13"/>
  <c r="P1763" i="13"/>
  <c r="P1756" i="13"/>
  <c r="P1752" i="13"/>
  <c r="O1747" i="13"/>
  <c r="P1742" i="13"/>
  <c r="O1740" i="13"/>
  <c r="P1737" i="13"/>
  <c r="P1735" i="13"/>
  <c r="P1731" i="13"/>
  <c r="P1724" i="13"/>
  <c r="P1720" i="13"/>
  <c r="O1715" i="13"/>
  <c r="P1710" i="13"/>
  <c r="O1708" i="13"/>
  <c r="P1705" i="13"/>
  <c r="P1703" i="13"/>
  <c r="P1699" i="13"/>
  <c r="P1692" i="13"/>
  <c r="P1688" i="13"/>
  <c r="O1683" i="13"/>
  <c r="P1678" i="13"/>
  <c r="O1676" i="13"/>
  <c r="P1673" i="13"/>
  <c r="P1671" i="13"/>
  <c r="P1667" i="13"/>
  <c r="P1660" i="13"/>
  <c r="P1656" i="13"/>
  <c r="O1651" i="13"/>
  <c r="P1646" i="13"/>
  <c r="O1644" i="13"/>
  <c r="P1641" i="13"/>
  <c r="P1639" i="13"/>
  <c r="P1635" i="13"/>
  <c r="P1628" i="13"/>
  <c r="P1624" i="13"/>
  <c r="O1619" i="13"/>
  <c r="P1614" i="13"/>
  <c r="O1612" i="13"/>
  <c r="P1609" i="13"/>
  <c r="P1607" i="13"/>
  <c r="P1603" i="13"/>
  <c r="P1596" i="13"/>
  <c r="P1592" i="13"/>
  <c r="O1587" i="13"/>
  <c r="P1582" i="13"/>
  <c r="O1580" i="13"/>
  <c r="P1577" i="13"/>
  <c r="P1575" i="13"/>
  <c r="P1571" i="13"/>
  <c r="P1564" i="13"/>
  <c r="P1560" i="13"/>
  <c r="O1555" i="13"/>
  <c r="P1550" i="13"/>
  <c r="O1548" i="13"/>
  <c r="P1545" i="13"/>
  <c r="P1543" i="13"/>
  <c r="P1539" i="13"/>
  <c r="P1532" i="13"/>
  <c r="P1528" i="13"/>
  <c r="O1523" i="13"/>
  <c r="P1518" i="13"/>
  <c r="O1516" i="13"/>
  <c r="P1513" i="13"/>
  <c r="P1511" i="13"/>
  <c r="P1507" i="13"/>
  <c r="P1500" i="13"/>
  <c r="P1496" i="13"/>
  <c r="O1491" i="13"/>
  <c r="P1486" i="13"/>
  <c r="O1484" i="13"/>
  <c r="P1481" i="13"/>
  <c r="P1479" i="13"/>
  <c r="P1475" i="13"/>
  <c r="P1468" i="13"/>
  <c r="P1464" i="13"/>
  <c r="O1459" i="13"/>
  <c r="P1454" i="13"/>
  <c r="O1452" i="13"/>
  <c r="P1449" i="13"/>
  <c r="P1447" i="13"/>
  <c r="P1443" i="13"/>
  <c r="P1436" i="13"/>
  <c r="P1432" i="13"/>
  <c r="O1427" i="13"/>
  <c r="P1422" i="13"/>
  <c r="O1420" i="13"/>
  <c r="P1417" i="13"/>
  <c r="P1415" i="13"/>
  <c r="P1411" i="13"/>
  <c r="P1404" i="13"/>
  <c r="P1400" i="13"/>
  <c r="O1395" i="13"/>
  <c r="P1390" i="13"/>
  <c r="O1388" i="13"/>
  <c r="P1385" i="13"/>
  <c r="P1383" i="13"/>
  <c r="P1379" i="13"/>
  <c r="P1372" i="13"/>
  <c r="P1368" i="13"/>
  <c r="O1363" i="13"/>
  <c r="P1358" i="13"/>
  <c r="O1356" i="13"/>
  <c r="P1353" i="13"/>
  <c r="P1351" i="13"/>
  <c r="P1347" i="13"/>
  <c r="P1340" i="13"/>
  <c r="P1336" i="13"/>
  <c r="O1331" i="13"/>
  <c r="P1326" i="13"/>
  <c r="O1324" i="13"/>
  <c r="P1321" i="13"/>
  <c r="P1319" i="13"/>
  <c r="P1315" i="13"/>
  <c r="P1308" i="13"/>
  <c r="P1304" i="13"/>
  <c r="O1299" i="13"/>
  <c r="P1294" i="13"/>
  <c r="O1292" i="13"/>
  <c r="P1289" i="13"/>
  <c r="P1287" i="13"/>
  <c r="P1283" i="13"/>
  <c r="P1276" i="13"/>
  <c r="P1272" i="13"/>
  <c r="O1267" i="13"/>
  <c r="P1262" i="13"/>
  <c r="O1260" i="13"/>
  <c r="P1257" i="13"/>
  <c r="P1255" i="13"/>
  <c r="P1251" i="13"/>
  <c r="P1244" i="13"/>
  <c r="P1240" i="13"/>
  <c r="O1235" i="13"/>
  <c r="P1230" i="13"/>
  <c r="O1228" i="13"/>
  <c r="P1225" i="13"/>
  <c r="P1223" i="13"/>
  <c r="P1219" i="13"/>
  <c r="P1212" i="13"/>
  <c r="P1208" i="13"/>
  <c r="O1203" i="13"/>
  <c r="P1198" i="13"/>
  <c r="O1196" i="13"/>
  <c r="P1193" i="13"/>
  <c r="P1191" i="13"/>
  <c r="P1187" i="13"/>
  <c r="P1180" i="13"/>
  <c r="P1176" i="13"/>
  <c r="O1171" i="13"/>
  <c r="P1166" i="13"/>
  <c r="O1164" i="13"/>
  <c r="P1161" i="13"/>
  <c r="P1159" i="13"/>
  <c r="P1155" i="13"/>
  <c r="P1148" i="13"/>
  <c r="P1144" i="13"/>
  <c r="O1139" i="13"/>
  <c r="P1134" i="13"/>
  <c r="O1132" i="13"/>
  <c r="P1129" i="13"/>
  <c r="P1127" i="13"/>
  <c r="P1123" i="13"/>
  <c r="P1116" i="13"/>
  <c r="P1112" i="13"/>
  <c r="O1107" i="13"/>
  <c r="P1102" i="13"/>
  <c r="O1100" i="13"/>
  <c r="P1097" i="13"/>
  <c r="P1095" i="13"/>
  <c r="P1091" i="13"/>
  <c r="P1084" i="13"/>
  <c r="P1080" i="13"/>
  <c r="O1075" i="13"/>
  <c r="O1072" i="13"/>
  <c r="P1070" i="13"/>
  <c r="O1068" i="13"/>
  <c r="P1065" i="13"/>
  <c r="P1063" i="13"/>
  <c r="P1059" i="13"/>
  <c r="P1052" i="13"/>
  <c r="P1048" i="13"/>
  <c r="O1043" i="13"/>
  <c r="P1038" i="13"/>
  <c r="O1036" i="13"/>
  <c r="P1033" i="13"/>
  <c r="P1031" i="13"/>
  <c r="P1027" i="13"/>
  <c r="P1020" i="13"/>
  <c r="P1016" i="13"/>
  <c r="O1011" i="13"/>
  <c r="O1008" i="13"/>
  <c r="P1006" i="13"/>
  <c r="O1004" i="13"/>
  <c r="P1001" i="13"/>
  <c r="P999" i="13"/>
  <c r="P995" i="13"/>
  <c r="P988" i="13"/>
  <c r="P984" i="13"/>
  <c r="O979" i="13"/>
  <c r="P974" i="13"/>
  <c r="O972" i="13"/>
  <c r="P969" i="13"/>
  <c r="P967" i="13"/>
  <c r="P963" i="13"/>
  <c r="P956" i="13"/>
  <c r="P952" i="13"/>
  <c r="O947" i="13"/>
  <c r="P942" i="13"/>
  <c r="O940" i="13"/>
  <c r="P937" i="13"/>
  <c r="P935" i="13"/>
  <c r="P931" i="13"/>
  <c r="P924" i="13"/>
  <c r="P920" i="13"/>
  <c r="O915" i="13"/>
  <c r="P910" i="13"/>
  <c r="O908" i="13"/>
  <c r="P905" i="13"/>
  <c r="P903" i="13"/>
  <c r="P899" i="13"/>
  <c r="P892" i="13"/>
  <c r="P888" i="13"/>
  <c r="O883" i="13"/>
  <c r="O880" i="13"/>
  <c r="P878" i="13"/>
  <c r="O876" i="13"/>
  <c r="P873" i="13"/>
  <c r="P871" i="13"/>
  <c r="P867" i="13"/>
  <c r="P860" i="13"/>
  <c r="P856" i="13"/>
  <c r="O851" i="13"/>
  <c r="P846" i="13"/>
  <c r="O844" i="13"/>
  <c r="P841" i="13"/>
  <c r="P839" i="13"/>
  <c r="P835" i="13"/>
  <c r="P828" i="13"/>
  <c r="P824" i="13"/>
  <c r="O819" i="13"/>
  <c r="O816" i="13"/>
  <c r="P814" i="13"/>
  <c r="O812" i="13"/>
  <c r="P809" i="13"/>
  <c r="P807" i="13"/>
  <c r="P803" i="13"/>
  <c r="P796" i="13"/>
  <c r="P792" i="13"/>
  <c r="O787" i="13"/>
  <c r="P782" i="13"/>
  <c r="O780" i="13"/>
  <c r="P777" i="13"/>
  <c r="P775" i="13"/>
  <c r="P771" i="13"/>
  <c r="P764" i="13"/>
  <c r="P761" i="13"/>
  <c r="O757" i="13"/>
  <c r="P753" i="13"/>
  <c r="O749" i="13"/>
  <c r="P745" i="13"/>
  <c r="O741" i="13"/>
  <c r="P737" i="13"/>
  <c r="O736" i="13"/>
  <c r="O731" i="13"/>
  <c r="P349" i="13"/>
  <c r="P345" i="13"/>
  <c r="P341" i="13"/>
  <c r="P337" i="13"/>
  <c r="P333" i="13"/>
  <c r="P329" i="13"/>
  <c r="P325" i="13"/>
  <c r="P321" i="13"/>
  <c r="P317" i="13"/>
  <c r="P313" i="13"/>
  <c r="P309" i="13"/>
  <c r="P305" i="13"/>
  <c r="P301" i="13"/>
  <c r="P297" i="13"/>
  <c r="P293" i="13"/>
  <c r="P289" i="13"/>
  <c r="P285" i="13"/>
  <c r="P281" i="13"/>
  <c r="P259" i="13"/>
  <c r="P233" i="13"/>
  <c r="O232" i="13"/>
  <c r="P205" i="13"/>
  <c r="P202" i="13"/>
  <c r="P190" i="13"/>
  <c r="P188" i="13"/>
  <c r="P184" i="13"/>
  <c r="P162" i="13"/>
  <c r="O161" i="13"/>
  <c r="P131" i="13"/>
  <c r="P105" i="13"/>
  <c r="O104" i="13"/>
  <c r="P77" i="13"/>
  <c r="P74" i="13"/>
  <c r="O1838" i="13"/>
  <c r="O1837" i="13"/>
  <c r="O1830" i="13"/>
  <c r="O1829" i="13"/>
  <c r="O1822" i="13"/>
  <c r="O1821" i="13"/>
  <c r="O1814" i="13"/>
  <c r="O1813" i="13"/>
  <c r="O1806" i="13"/>
  <c r="O1805" i="13"/>
  <c r="O1798" i="13"/>
  <c r="O1797" i="13"/>
  <c r="O1790" i="13"/>
  <c r="O1789" i="13"/>
  <c r="O1782" i="13"/>
  <c r="O1781" i="13"/>
  <c r="O1774" i="13"/>
  <c r="O1773" i="13"/>
  <c r="O1766" i="13"/>
  <c r="O1765" i="13"/>
  <c r="O1758" i="13"/>
  <c r="O1757" i="13"/>
  <c r="O1750" i="13"/>
  <c r="O1749" i="13"/>
  <c r="O1742" i="13"/>
  <c r="O1741" i="13"/>
  <c r="O1734" i="13"/>
  <c r="O1733" i="13"/>
  <c r="O1726" i="13"/>
  <c r="O1725" i="13"/>
  <c r="O1718" i="13"/>
  <c r="O1717" i="13"/>
  <c r="O1710" i="13"/>
  <c r="O1709" i="13"/>
  <c r="O1702" i="13"/>
  <c r="O1701" i="13"/>
  <c r="O1694" i="13"/>
  <c r="O1693" i="13"/>
  <c r="O1686" i="13"/>
  <c r="O1685" i="13"/>
  <c r="O1678" i="13"/>
  <c r="O1677" i="13"/>
  <c r="O1670" i="13"/>
  <c r="O1669" i="13"/>
  <c r="O1662" i="13"/>
  <c r="O1661" i="13"/>
  <c r="O1654" i="13"/>
  <c r="O1653" i="13"/>
  <c r="O1646" i="13"/>
  <c r="O1645" i="13"/>
  <c r="O1638" i="13"/>
  <c r="O1637" i="13"/>
  <c r="O1630" i="13"/>
  <c r="O1629" i="13"/>
  <c r="O1622" i="13"/>
  <c r="O1621" i="13"/>
  <c r="O1614" i="13"/>
  <c r="O1613" i="13"/>
  <c r="O1606" i="13"/>
  <c r="O1605" i="13"/>
  <c r="O1598" i="13"/>
  <c r="O1597" i="13"/>
  <c r="O1590" i="13"/>
  <c r="O1589" i="13"/>
  <c r="O1582" i="13"/>
  <c r="O1581" i="13"/>
  <c r="O1574" i="13"/>
  <c r="O1573" i="13"/>
  <c r="O1566" i="13"/>
  <c r="O1565" i="13"/>
  <c r="O1558" i="13"/>
  <c r="O1557" i="13"/>
  <c r="O1550" i="13"/>
  <c r="O1549" i="13"/>
  <c r="O1542" i="13"/>
  <c r="O1541" i="13"/>
  <c r="O1534" i="13"/>
  <c r="O1533" i="13"/>
  <c r="O1526" i="13"/>
  <c r="O1525" i="13"/>
  <c r="O1518" i="13"/>
  <c r="O1517" i="13"/>
  <c r="O1510" i="13"/>
  <c r="O1509" i="13"/>
  <c r="O1502" i="13"/>
  <c r="O1501" i="13"/>
  <c r="O1494" i="13"/>
  <c r="O1493" i="13"/>
  <c r="O1486" i="13"/>
  <c r="O1485" i="13"/>
  <c r="O1478" i="13"/>
  <c r="O1477" i="13"/>
  <c r="O1470" i="13"/>
  <c r="O1469" i="13"/>
  <c r="O1462" i="13"/>
  <c r="O1461" i="13"/>
  <c r="O1454" i="13"/>
  <c r="O1453" i="13"/>
  <c r="O1446" i="13"/>
  <c r="O1445" i="13"/>
  <c r="O1438" i="13"/>
  <c r="O1437" i="13"/>
  <c r="O1430" i="13"/>
  <c r="O1429" i="13"/>
  <c r="O1422" i="13"/>
  <c r="O1421" i="13"/>
  <c r="O1414" i="13"/>
  <c r="O1413" i="13"/>
  <c r="O1406" i="13"/>
  <c r="O1405" i="13"/>
  <c r="O1398" i="13"/>
  <c r="O1397" i="13"/>
  <c r="O1390" i="13"/>
  <c r="O1389" i="13"/>
  <c r="O1382" i="13"/>
  <c r="O1381" i="13"/>
  <c r="O1374" i="13"/>
  <c r="O1373" i="13"/>
  <c r="O1366" i="13"/>
  <c r="O1365" i="13"/>
  <c r="O1358" i="13"/>
  <c r="O1357" i="13"/>
  <c r="O1350" i="13"/>
  <c r="O1349" i="13"/>
  <c r="O1342" i="13"/>
  <c r="O1341" i="13"/>
  <c r="O1334" i="13"/>
  <c r="O1333" i="13"/>
  <c r="O1326" i="13"/>
  <c r="O1325" i="13"/>
  <c r="O1318" i="13"/>
  <c r="O1317" i="13"/>
  <c r="O1310" i="13"/>
  <c r="O1309" i="13"/>
  <c r="O1302" i="13"/>
  <c r="O1301" i="13"/>
  <c r="O1294" i="13"/>
  <c r="O1293" i="13"/>
  <c r="O1286" i="13"/>
  <c r="O1285" i="13"/>
  <c r="O1278" i="13"/>
  <c r="O1277" i="13"/>
  <c r="O1270" i="13"/>
  <c r="O1269" i="13"/>
  <c r="O1262" i="13"/>
  <c r="O1261" i="13"/>
  <c r="O1254" i="13"/>
  <c r="O1253" i="13"/>
  <c r="O1246" i="13"/>
  <c r="O1245" i="13"/>
  <c r="O1238" i="13"/>
  <c r="O1237" i="13"/>
  <c r="O1230" i="13"/>
  <c r="O1229" i="13"/>
  <c r="O1222" i="13"/>
  <c r="O1221" i="13"/>
  <c r="O1214" i="13"/>
  <c r="O1213" i="13"/>
  <c r="O1206" i="13"/>
  <c r="O1205" i="13"/>
  <c r="O1198" i="13"/>
  <c r="O1197" i="13"/>
  <c r="O1190" i="13"/>
  <c r="O1189" i="13"/>
  <c r="O1182" i="13"/>
  <c r="O1181" i="13"/>
  <c r="O1174" i="13"/>
  <c r="O1173" i="13"/>
  <c r="O1166" i="13"/>
  <c r="O1165" i="13"/>
  <c r="O1158" i="13"/>
  <c r="O1157" i="13"/>
  <c r="O1150" i="13"/>
  <c r="O1149" i="13"/>
  <c r="O1142" i="13"/>
  <c r="O1141" i="13"/>
  <c r="O1134" i="13"/>
  <c r="O1133" i="13"/>
  <c r="O1126" i="13"/>
  <c r="O1125" i="13"/>
  <c r="O1118" i="13"/>
  <c r="O1117" i="13"/>
  <c r="O1110" i="13"/>
  <c r="O1109" i="13"/>
  <c r="O1102" i="13"/>
  <c r="O1101" i="13"/>
  <c r="O1094" i="13"/>
  <c r="O1093" i="13"/>
  <c r="O1086" i="13"/>
  <c r="O1085" i="13"/>
  <c r="O1078" i="13"/>
  <c r="O1077" i="13"/>
  <c r="O1070" i="13"/>
  <c r="O1069" i="13"/>
  <c r="O1062" i="13"/>
  <c r="O1061" i="13"/>
  <c r="O1054" i="13"/>
  <c r="O1053" i="13"/>
  <c r="O1046" i="13"/>
  <c r="O1045" i="13"/>
  <c r="O1038" i="13"/>
  <c r="O1037" i="13"/>
  <c r="O1030" i="13"/>
  <c r="O1029" i="13"/>
  <c r="O1022" i="13"/>
  <c r="O1021" i="13"/>
  <c r="O1014" i="13"/>
  <c r="O1013" i="13"/>
  <c r="O1006" i="13"/>
  <c r="O1005" i="13"/>
  <c r="O998" i="13"/>
  <c r="O997" i="13"/>
  <c r="O990" i="13"/>
  <c r="O989" i="13"/>
  <c r="O982" i="13"/>
  <c r="O981" i="13"/>
  <c r="O974" i="13"/>
  <c r="O973" i="13"/>
  <c r="O966" i="13"/>
  <c r="O965" i="13"/>
  <c r="O958" i="13"/>
  <c r="O957" i="13"/>
  <c r="O950" i="13"/>
  <c r="O949" i="13"/>
  <c r="O942" i="13"/>
  <c r="O941" i="13"/>
  <c r="O934" i="13"/>
  <c r="O933" i="13"/>
  <c r="O926" i="13"/>
  <c r="O925" i="13"/>
  <c r="O918" i="13"/>
  <c r="O917" i="13"/>
  <c r="O910" i="13"/>
  <c r="O909" i="13"/>
  <c r="O902" i="13"/>
  <c r="O901" i="13"/>
  <c r="O894" i="13"/>
  <c r="O893" i="13"/>
  <c r="O886" i="13"/>
  <c r="O885" i="13"/>
  <c r="O878" i="13"/>
  <c r="O877" i="13"/>
  <c r="O870" i="13"/>
  <c r="O869" i="13"/>
  <c r="O862" i="13"/>
  <c r="O861" i="13"/>
  <c r="O854" i="13"/>
  <c r="O853" i="13"/>
  <c r="O846" i="13"/>
  <c r="O845" i="13"/>
  <c r="O838" i="13"/>
  <c r="O837" i="13"/>
  <c r="O830" i="13"/>
  <c r="O829" i="13"/>
  <c r="O822" i="13"/>
  <c r="O821" i="13"/>
  <c r="O814" i="13"/>
  <c r="O813" i="13"/>
  <c r="O806" i="13"/>
  <c r="O805" i="13"/>
  <c r="O798" i="13"/>
  <c r="O797" i="13"/>
  <c r="O790" i="13"/>
  <c r="O789" i="13"/>
  <c r="O782" i="13"/>
  <c r="O781" i="13"/>
  <c r="O774" i="13"/>
  <c r="O773" i="13"/>
  <c r="O766" i="13"/>
  <c r="O765" i="13"/>
  <c r="P725" i="13"/>
  <c r="O720" i="13"/>
  <c r="P717" i="13"/>
  <c r="P709" i="13"/>
  <c r="O704" i="13"/>
  <c r="P701" i="13"/>
  <c r="P693" i="13"/>
  <c r="P685" i="13"/>
  <c r="P677" i="13"/>
  <c r="O672" i="13"/>
  <c r="P669" i="13"/>
  <c r="P661" i="13"/>
  <c r="O656" i="13"/>
  <c r="P653" i="13"/>
  <c r="P645" i="13"/>
  <c r="O640" i="13"/>
  <c r="P637" i="13"/>
  <c r="P629" i="13"/>
  <c r="P621" i="13"/>
  <c r="P613" i="13"/>
  <c r="O608" i="13"/>
  <c r="P605" i="13"/>
  <c r="P597" i="13"/>
  <c r="O592" i="13"/>
  <c r="P589" i="13"/>
  <c r="P581" i="13"/>
  <c r="P573" i="13"/>
  <c r="P565" i="13"/>
  <c r="P557" i="13"/>
  <c r="P549" i="13"/>
  <c r="P541" i="13"/>
  <c r="P533" i="13"/>
  <c r="P525" i="13"/>
  <c r="P517" i="13"/>
  <c r="P509" i="13"/>
  <c r="P501" i="13"/>
  <c r="P493" i="13"/>
  <c r="P485" i="13"/>
  <c r="P477" i="13"/>
  <c r="P469" i="13"/>
  <c r="P461" i="13"/>
  <c r="P453" i="13"/>
  <c r="P445" i="13"/>
  <c r="P437" i="13"/>
  <c r="P429" i="13"/>
  <c r="P421" i="13"/>
  <c r="P413" i="13"/>
  <c r="P405" i="13"/>
  <c r="P397" i="13"/>
  <c r="P389" i="13"/>
  <c r="P381" i="13"/>
  <c r="P373" i="13"/>
  <c r="P365" i="13"/>
  <c r="P357" i="13"/>
  <c r="P278" i="13"/>
  <c r="P276" i="13"/>
  <c r="P272" i="13"/>
  <c r="P261" i="13"/>
  <c r="O256" i="13"/>
  <c r="P251" i="13"/>
  <c r="O249" i="13"/>
  <c r="P246" i="13"/>
  <c r="P244" i="13"/>
  <c r="P240" i="13"/>
  <c r="P229" i="13"/>
  <c r="O224" i="13"/>
  <c r="P219" i="13"/>
  <c r="O217" i="13"/>
  <c r="P214" i="13"/>
  <c r="P212" i="13"/>
  <c r="P208" i="13"/>
  <c r="P197" i="13"/>
  <c r="O192" i="13"/>
  <c r="P187" i="13"/>
  <c r="O185" i="13"/>
  <c r="P182" i="13"/>
  <c r="P180" i="13"/>
  <c r="P176" i="13"/>
  <c r="P165" i="13"/>
  <c r="O160" i="13"/>
  <c r="P155" i="13"/>
  <c r="O153" i="13"/>
  <c r="P150" i="13"/>
  <c r="P148" i="13"/>
  <c r="P144" i="13"/>
  <c r="P133" i="13"/>
  <c r="O128" i="13"/>
  <c r="P123" i="13"/>
  <c r="O121" i="13"/>
  <c r="P118" i="13"/>
  <c r="P116" i="13"/>
  <c r="P112" i="13"/>
  <c r="P101" i="13"/>
  <c r="O96" i="13"/>
  <c r="P91" i="13"/>
  <c r="O89" i="13"/>
  <c r="P86" i="13"/>
  <c r="P84" i="13"/>
  <c r="P80" i="13"/>
  <c r="P69" i="13"/>
  <c r="P66" i="13"/>
  <c r="P53" i="13"/>
  <c r="P46" i="13"/>
  <c r="P21" i="13"/>
  <c r="P14" i="13"/>
  <c r="O1841" i="13"/>
  <c r="O1834" i="13"/>
  <c r="O1833" i="13"/>
  <c r="O1826" i="13"/>
  <c r="O1825" i="13"/>
  <c r="O1818" i="13"/>
  <c r="O1817" i="13"/>
  <c r="O1810" i="13"/>
  <c r="O1809" i="13"/>
  <c r="O1802" i="13"/>
  <c r="O1801" i="13"/>
  <c r="O1794" i="13"/>
  <c r="O1793" i="13"/>
  <c r="O1786" i="13"/>
  <c r="O1785" i="13"/>
  <c r="O1778" i="13"/>
  <c r="O1777" i="13"/>
  <c r="O1770" i="13"/>
  <c r="O1769" i="13"/>
  <c r="O1762" i="13"/>
  <c r="O1761" i="13"/>
  <c r="O1754" i="13"/>
  <c r="O1753" i="13"/>
  <c r="O1746" i="13"/>
  <c r="O1745" i="13"/>
  <c r="O1738" i="13"/>
  <c r="O1737" i="13"/>
  <c r="O1730" i="13"/>
  <c r="O1729" i="13"/>
  <c r="O1722" i="13"/>
  <c r="O1721" i="13"/>
  <c r="O1714" i="13"/>
  <c r="O1713" i="13"/>
  <c r="O1706" i="13"/>
  <c r="O1705" i="13"/>
  <c r="O1698" i="13"/>
  <c r="O1697" i="13"/>
  <c r="O1690" i="13"/>
  <c r="O1689" i="13"/>
  <c r="O1682" i="13"/>
  <c r="O1681" i="13"/>
  <c r="O1674" i="13"/>
  <c r="O1673" i="13"/>
  <c r="O1666" i="13"/>
  <c r="O1665" i="13"/>
  <c r="O1658" i="13"/>
  <c r="O1657" i="13"/>
  <c r="O1650" i="13"/>
  <c r="O1649" i="13"/>
  <c r="O1642" i="13"/>
  <c r="O1641" i="13"/>
  <c r="O1634" i="13"/>
  <c r="O1633" i="13"/>
  <c r="O1626" i="13"/>
  <c r="O1625" i="13"/>
  <c r="O1618" i="13"/>
  <c r="O1617" i="13"/>
  <c r="O1610" i="13"/>
  <c r="O1609" i="13"/>
  <c r="O1602" i="13"/>
  <c r="O1601" i="13"/>
  <c r="O1594" i="13"/>
  <c r="O1593" i="13"/>
  <c r="O1586" i="13"/>
  <c r="O1585" i="13"/>
  <c r="O1578" i="13"/>
  <c r="O1577" i="13"/>
  <c r="O1570" i="13"/>
  <c r="O1569" i="13"/>
  <c r="O1562" i="13"/>
  <c r="O1561" i="13"/>
  <c r="O1554" i="13"/>
  <c r="O1553" i="13"/>
  <c r="O1546" i="13"/>
  <c r="O1545" i="13"/>
  <c r="O1538" i="13"/>
  <c r="O1537" i="13"/>
  <c r="O1530" i="13"/>
  <c r="O1529" i="13"/>
  <c r="O1522" i="13"/>
  <c r="O1521" i="13"/>
  <c r="O1514" i="13"/>
  <c r="O1513" i="13"/>
  <c r="O1506" i="13"/>
  <c r="O1505" i="13"/>
  <c r="O1498" i="13"/>
  <c r="O1497" i="13"/>
  <c r="O1490" i="13"/>
  <c r="O1489" i="13"/>
  <c r="O1482" i="13"/>
  <c r="O1481" i="13"/>
  <c r="O1474" i="13"/>
  <c r="O1473" i="13"/>
  <c r="O1466" i="13"/>
  <c r="O1465" i="13"/>
  <c r="O1458" i="13"/>
  <c r="O1457" i="13"/>
  <c r="O1450" i="13"/>
  <c r="O1449" i="13"/>
  <c r="O1442" i="13"/>
  <c r="O1441" i="13"/>
  <c r="O1434" i="13"/>
  <c r="O1433" i="13"/>
  <c r="O1426" i="13"/>
  <c r="O1425" i="13"/>
  <c r="O1418" i="13"/>
  <c r="O1417" i="13"/>
  <c r="O1410" i="13"/>
  <c r="O1409" i="13"/>
  <c r="O1402" i="13"/>
  <c r="O1401" i="13"/>
  <c r="O1394" i="13"/>
  <c r="O1393" i="13"/>
  <c r="O1386" i="13"/>
  <c r="O1385" i="13"/>
  <c r="O1378" i="13"/>
  <c r="O1377" i="13"/>
  <c r="O1370" i="13"/>
  <c r="O1369" i="13"/>
  <c r="O1362" i="13"/>
  <c r="O1361" i="13"/>
  <c r="O1354" i="13"/>
  <c r="O1353" i="13"/>
  <c r="O1346" i="13"/>
  <c r="O1345" i="13"/>
  <c r="O1338" i="13"/>
  <c r="O1337" i="13"/>
  <c r="O1330" i="13"/>
  <c r="O1329" i="13"/>
  <c r="O1322" i="13"/>
  <c r="O1321" i="13"/>
  <c r="O1314" i="13"/>
  <c r="O1313" i="13"/>
  <c r="O1306" i="13"/>
  <c r="O1305" i="13"/>
  <c r="O1298" i="13"/>
  <c r="O1297" i="13"/>
  <c r="O1290" i="13"/>
  <c r="O1289" i="13"/>
  <c r="O1282" i="13"/>
  <c r="O1281" i="13"/>
  <c r="O1274" i="13"/>
  <c r="O1273" i="13"/>
  <c r="O1266" i="13"/>
  <c r="O1265" i="13"/>
  <c r="O1258" i="13"/>
  <c r="O1257" i="13"/>
  <c r="O1250" i="13"/>
  <c r="O1249" i="13"/>
  <c r="O1242" i="13"/>
  <c r="O1241" i="13"/>
  <c r="O1234" i="13"/>
  <c r="O1233" i="13"/>
  <c r="O1226" i="13"/>
  <c r="O1225" i="13"/>
  <c r="O1218" i="13"/>
  <c r="O1217" i="13"/>
  <c r="O1210" i="13"/>
  <c r="O1209" i="13"/>
  <c r="O1202" i="13"/>
  <c r="O1201" i="13"/>
  <c r="O1194" i="13"/>
  <c r="O1193" i="13"/>
  <c r="O1186" i="13"/>
  <c r="O1185" i="13"/>
  <c r="O1178" i="13"/>
  <c r="O1177" i="13"/>
  <c r="O1170" i="13"/>
  <c r="O1169" i="13"/>
  <c r="O1162" i="13"/>
  <c r="O1161" i="13"/>
  <c r="O1154" i="13"/>
  <c r="O1153" i="13"/>
  <c r="O1146" i="13"/>
  <c r="O1145" i="13"/>
  <c r="O1138" i="13"/>
  <c r="O1137" i="13"/>
  <c r="O1130" i="13"/>
  <c r="O1129" i="13"/>
  <c r="O1122" i="13"/>
  <c r="O1121" i="13"/>
  <c r="O1114" i="13"/>
  <c r="O1113" i="13"/>
  <c r="O1106" i="13"/>
  <c r="O1105" i="13"/>
  <c r="O1098" i="13"/>
  <c r="O1097" i="13"/>
  <c r="O1090" i="13"/>
  <c r="O1089" i="13"/>
  <c r="O1082" i="13"/>
  <c r="O1081" i="13"/>
  <c r="O1074" i="13"/>
  <c r="O1073" i="13"/>
  <c r="O1066" i="13"/>
  <c r="O1065" i="13"/>
  <c r="O1058" i="13"/>
  <c r="O1057" i="13"/>
  <c r="O1050" i="13"/>
  <c r="O1049" i="13"/>
  <c r="O1042" i="13"/>
  <c r="O1041" i="13"/>
  <c r="O1034" i="13"/>
  <c r="O1033" i="13"/>
  <c r="O1026" i="13"/>
  <c r="O1025" i="13"/>
  <c r="O1018" i="13"/>
  <c r="O1017" i="13"/>
  <c r="O1010" i="13"/>
  <c r="O1009" i="13"/>
  <c r="O1002" i="13"/>
  <c r="O1001" i="13"/>
  <c r="O994" i="13"/>
  <c r="O993" i="13"/>
  <c r="O986" i="13"/>
  <c r="O985" i="13"/>
  <c r="O978" i="13"/>
  <c r="O977" i="13"/>
  <c r="O970" i="13"/>
  <c r="O969" i="13"/>
  <c r="O962" i="13"/>
  <c r="O961" i="13"/>
  <c r="O954" i="13"/>
  <c r="O953" i="13"/>
  <c r="O946" i="13"/>
  <c r="O945" i="13"/>
  <c r="O938" i="13"/>
  <c r="O937" i="13"/>
  <c r="O930" i="13"/>
  <c r="O929" i="13"/>
  <c r="O922" i="13"/>
  <c r="O921" i="13"/>
  <c r="O914" i="13"/>
  <c r="O913" i="13"/>
  <c r="O906" i="13"/>
  <c r="O905" i="13"/>
  <c r="O898" i="13"/>
  <c r="O897" i="13"/>
  <c r="O890" i="13"/>
  <c r="O889" i="13"/>
  <c r="O882" i="13"/>
  <c r="O881" i="13"/>
  <c r="O874" i="13"/>
  <c r="O873" i="13"/>
  <c r="O866" i="13"/>
  <c r="O865" i="13"/>
  <c r="O858" i="13"/>
  <c r="O857" i="13"/>
  <c r="O850" i="13"/>
  <c r="O849" i="13"/>
  <c r="O842" i="13"/>
  <c r="O841" i="13"/>
  <c r="O834" i="13"/>
  <c r="O833" i="13"/>
  <c r="O826" i="13"/>
  <c r="O825" i="13"/>
  <c r="O818" i="13"/>
  <c r="O817" i="13"/>
  <c r="O810" i="13"/>
  <c r="O809" i="13"/>
  <c r="O802" i="13"/>
  <c r="O801" i="13"/>
  <c r="O794" i="13"/>
  <c r="O793" i="13"/>
  <c r="O786" i="13"/>
  <c r="O785" i="13"/>
  <c r="O778" i="13"/>
  <c r="O777" i="13"/>
  <c r="O770" i="13"/>
  <c r="O769" i="13"/>
  <c r="P733" i="13"/>
  <c r="P731" i="13"/>
  <c r="P729" i="13"/>
  <c r="P721" i="13"/>
  <c r="P713" i="13"/>
  <c r="P705" i="13"/>
  <c r="P697" i="13"/>
  <c r="P689" i="13"/>
  <c r="P681" i="13"/>
  <c r="P673" i="13"/>
  <c r="P665" i="13"/>
  <c r="P657" i="13"/>
  <c r="P649" i="13"/>
  <c r="P641" i="13"/>
  <c r="P633" i="13"/>
  <c r="P625" i="13"/>
  <c r="P617" i="13"/>
  <c r="P609" i="13"/>
  <c r="P601" i="13"/>
  <c r="P593" i="13"/>
  <c r="P585" i="13"/>
  <c r="P577" i="13"/>
  <c r="P569" i="13"/>
  <c r="O565" i="13"/>
  <c r="P561" i="13"/>
  <c r="P553" i="13"/>
  <c r="P545" i="13"/>
  <c r="P537" i="13"/>
  <c r="P529" i="13"/>
  <c r="P521" i="13"/>
  <c r="P513" i="13"/>
  <c r="P505" i="13"/>
  <c r="O501" i="13"/>
  <c r="P497" i="13"/>
  <c r="P489" i="13"/>
  <c r="P481" i="13"/>
  <c r="P473" i="13"/>
  <c r="O469" i="13"/>
  <c r="P465" i="13"/>
  <c r="P457" i="13"/>
  <c r="P449" i="13"/>
  <c r="P441" i="13"/>
  <c r="O437" i="13"/>
  <c r="P433" i="13"/>
  <c r="P425" i="13"/>
  <c r="P417" i="13"/>
  <c r="P409" i="13"/>
  <c r="P401" i="13"/>
  <c r="P393" i="13"/>
  <c r="P385" i="13"/>
  <c r="P377" i="13"/>
  <c r="O373" i="13"/>
  <c r="P369" i="13"/>
  <c r="P361" i="13"/>
  <c r="P353" i="13"/>
  <c r="P277" i="13"/>
  <c r="P274" i="13"/>
  <c r="O272" i="13"/>
  <c r="P267" i="13"/>
  <c r="O265" i="13"/>
  <c r="P262" i="13"/>
  <c r="P260" i="13"/>
  <c r="P256" i="13"/>
  <c r="P245" i="13"/>
  <c r="P242" i="13"/>
  <c r="O240" i="13"/>
  <c r="P235" i="13"/>
  <c r="O233" i="13"/>
  <c r="P230" i="13"/>
  <c r="P228" i="13"/>
  <c r="P224" i="13"/>
  <c r="P213" i="13"/>
  <c r="P210" i="13"/>
  <c r="O208" i="13"/>
  <c r="P203" i="13"/>
  <c r="O201" i="13"/>
  <c r="P198" i="13"/>
  <c r="P196" i="13"/>
  <c r="P192" i="13"/>
  <c r="P181" i="13"/>
  <c r="P178" i="13"/>
  <c r="O176" i="13"/>
  <c r="P171" i="13"/>
  <c r="O169" i="13"/>
  <c r="P166" i="13"/>
  <c r="P164" i="13"/>
  <c r="P160" i="13"/>
  <c r="P149" i="13"/>
  <c r="P146" i="13"/>
  <c r="O144" i="13"/>
  <c r="P139" i="13"/>
  <c r="O137" i="13"/>
  <c r="P134" i="13"/>
  <c r="P132" i="13"/>
  <c r="P128" i="13"/>
  <c r="P117" i="13"/>
  <c r="P114" i="13"/>
  <c r="O112" i="13"/>
  <c r="P107" i="13"/>
  <c r="O105" i="13"/>
  <c r="P102" i="13"/>
  <c r="P100" i="13"/>
  <c r="P96" i="13"/>
  <c r="P85" i="13"/>
  <c r="P82" i="13"/>
  <c r="O80" i="13"/>
  <c r="P75" i="13"/>
  <c r="O73" i="13"/>
  <c r="P70" i="13"/>
  <c r="P68" i="13"/>
  <c r="P62" i="13"/>
  <c r="P37" i="13"/>
  <c r="P30" i="13"/>
  <c r="P5" i="13"/>
  <c r="O1792" i="13"/>
  <c r="O1791" i="13"/>
  <c r="O1784" i="13"/>
  <c r="O1783" i="13"/>
  <c r="O1776" i="13"/>
  <c r="O1775" i="13"/>
  <c r="O1768" i="13"/>
  <c r="O1767" i="13"/>
  <c r="O1760" i="13"/>
  <c r="O1759" i="13"/>
  <c r="O1752" i="13"/>
  <c r="O1751" i="13"/>
  <c r="O1744" i="13"/>
  <c r="O1743" i="13"/>
  <c r="O1736" i="13"/>
  <c r="O1735" i="13"/>
  <c r="O1728" i="13"/>
  <c r="O1727" i="13"/>
  <c r="O1720" i="13"/>
  <c r="O1719" i="13"/>
  <c r="O1712" i="13"/>
  <c r="O1711" i="13"/>
  <c r="O1704" i="13"/>
  <c r="O1703" i="13"/>
  <c r="O1696" i="13"/>
  <c r="O1695" i="13"/>
  <c r="O1688" i="13"/>
  <c r="O1687" i="13"/>
  <c r="O1680" i="13"/>
  <c r="O1679" i="13"/>
  <c r="O1672" i="13"/>
  <c r="O1671" i="13"/>
  <c r="O1664" i="13"/>
  <c r="O1663" i="13"/>
  <c r="O1656" i="13"/>
  <c r="O1655" i="13"/>
  <c r="O1648" i="13"/>
  <c r="O1647" i="13"/>
  <c r="O1640" i="13"/>
  <c r="O1639" i="13"/>
  <c r="O1632" i="13"/>
  <c r="O1631" i="13"/>
  <c r="O1624" i="13"/>
  <c r="O1623" i="13"/>
  <c r="O1616" i="13"/>
  <c r="O1615" i="13"/>
  <c r="O1608" i="13"/>
  <c r="O1607" i="13"/>
  <c r="O1600" i="13"/>
  <c r="O1599" i="13"/>
  <c r="O1592" i="13"/>
  <c r="O1591" i="13"/>
  <c r="O1584" i="13"/>
  <c r="O1583" i="13"/>
  <c r="O1576" i="13"/>
  <c r="O1575" i="13"/>
  <c r="O1568" i="13"/>
  <c r="O1567" i="13"/>
  <c r="O1560" i="13"/>
  <c r="O1559" i="13"/>
  <c r="O1552" i="13"/>
  <c r="O1551" i="13"/>
  <c r="O1544" i="13"/>
  <c r="O1543" i="13"/>
  <c r="O1536" i="13"/>
  <c r="O1535" i="13"/>
  <c r="O1528" i="13"/>
  <c r="O1527" i="13"/>
  <c r="O1520" i="13"/>
  <c r="O1519" i="13"/>
  <c r="O1512" i="13"/>
  <c r="O1511" i="13"/>
  <c r="O1504" i="13"/>
  <c r="O1503" i="13"/>
  <c r="O1496" i="13"/>
  <c r="O1495" i="13"/>
  <c r="O1488" i="13"/>
  <c r="O1487" i="13"/>
  <c r="O1480" i="13"/>
  <c r="O1479" i="13"/>
  <c r="O1472" i="13"/>
  <c r="O1471" i="13"/>
  <c r="O1464" i="13"/>
  <c r="O1463" i="13"/>
  <c r="O1456" i="13"/>
  <c r="O1455" i="13"/>
  <c r="O1448" i="13"/>
  <c r="O1447" i="13"/>
  <c r="O1440" i="13"/>
  <c r="O1439" i="13"/>
  <c r="O1432" i="13"/>
  <c r="O1431" i="13"/>
  <c r="O1424" i="13"/>
  <c r="O1423" i="13"/>
  <c r="O1416" i="13"/>
  <c r="O1415" i="13"/>
  <c r="O1408" i="13"/>
  <c r="O1407" i="13"/>
  <c r="O1400" i="13"/>
  <c r="O1399" i="13"/>
  <c r="O1392" i="13"/>
  <c r="O1391" i="13"/>
  <c r="O1384" i="13"/>
  <c r="O1383" i="13"/>
  <c r="O1376" i="13"/>
  <c r="O1375" i="13"/>
  <c r="O1368" i="13"/>
  <c r="O1367" i="13"/>
  <c r="O1360" i="13"/>
  <c r="O1359" i="13"/>
  <c r="O1352" i="13"/>
  <c r="O1351" i="13"/>
  <c r="O1344" i="13"/>
  <c r="O1343" i="13"/>
  <c r="O1336" i="13"/>
  <c r="O1335" i="13"/>
  <c r="O1328" i="13"/>
  <c r="O1327" i="13"/>
  <c r="O1320" i="13"/>
  <c r="O1319" i="13"/>
  <c r="O1312" i="13"/>
  <c r="O1311" i="13"/>
  <c r="O1304" i="13"/>
  <c r="O1303" i="13"/>
  <c r="O1296" i="13"/>
  <c r="O1295" i="13"/>
  <c r="O1288" i="13"/>
  <c r="O1287" i="13"/>
  <c r="O1280" i="13"/>
  <c r="O1279" i="13"/>
  <c r="O1272" i="13"/>
  <c r="O1271" i="13"/>
  <c r="O1264" i="13"/>
  <c r="O1263" i="13"/>
  <c r="O1256" i="13"/>
  <c r="O1255" i="13"/>
  <c r="O1248" i="13"/>
  <c r="O1247" i="13"/>
  <c r="O1240" i="13"/>
  <c r="O1239" i="13"/>
  <c r="O1232" i="13"/>
  <c r="O1231" i="13"/>
  <c r="O1224" i="13"/>
  <c r="O1223" i="13"/>
  <c r="O1216" i="13"/>
  <c r="O1215" i="13"/>
  <c r="O1208" i="13"/>
  <c r="O1207" i="13"/>
  <c r="O1200" i="13"/>
  <c r="O1199" i="13"/>
  <c r="O1192" i="13"/>
  <c r="O1191" i="13"/>
  <c r="O1184" i="13"/>
  <c r="O1183" i="13"/>
  <c r="O1176" i="13"/>
  <c r="O1175" i="13"/>
  <c r="O1168" i="13"/>
  <c r="O1167" i="13"/>
  <c r="O1160" i="13"/>
  <c r="O1159" i="13"/>
  <c r="O1152" i="13"/>
  <c r="O1151" i="13"/>
  <c r="O1144" i="13"/>
  <c r="O1143" i="13"/>
  <c r="O1136" i="13"/>
  <c r="O1135" i="13"/>
  <c r="O1128" i="13"/>
  <c r="O1127" i="13"/>
  <c r="O1120" i="13"/>
  <c r="O1119" i="13"/>
  <c r="O1112" i="13"/>
  <c r="O1111" i="13"/>
  <c r="O1104" i="13"/>
  <c r="O1103" i="13"/>
  <c r="O1096" i="13"/>
  <c r="O1095" i="13"/>
  <c r="O1088" i="13"/>
  <c r="O1087" i="13"/>
  <c r="O1080" i="13"/>
  <c r="O1079" i="13"/>
  <c r="O1071" i="13"/>
  <c r="O1064" i="13"/>
  <c r="O1063" i="13"/>
  <c r="O1056" i="13"/>
  <c r="O1055" i="13"/>
  <c r="O1048" i="13"/>
  <c r="O1047" i="13"/>
  <c r="O1040" i="13"/>
  <c r="O1039" i="13"/>
  <c r="O1032" i="13"/>
  <c r="O1031" i="13"/>
  <c r="O1024" i="13"/>
  <c r="O1023" i="13"/>
  <c r="O1016" i="13"/>
  <c r="O1015" i="13"/>
  <c r="O1007" i="13"/>
  <c r="O1000" i="13"/>
  <c r="O999" i="13"/>
  <c r="O992" i="13"/>
  <c r="O991" i="13"/>
  <c r="O984" i="13"/>
  <c r="O983" i="13"/>
  <c r="O976" i="13"/>
  <c r="O975" i="13"/>
  <c r="O968" i="13"/>
  <c r="O967" i="13"/>
  <c r="O960" i="13"/>
  <c r="O959" i="13"/>
  <c r="O952" i="13"/>
  <c r="O951" i="13"/>
  <c r="O943" i="13"/>
  <c r="O936" i="13"/>
  <c r="O935" i="13"/>
  <c r="O928" i="13"/>
  <c r="O927" i="13"/>
  <c r="O920" i="13"/>
  <c r="O919" i="13"/>
  <c r="O912" i="13"/>
  <c r="O911" i="13"/>
  <c r="O904" i="13"/>
  <c r="O903" i="13"/>
  <c r="O896" i="13"/>
  <c r="O895" i="13"/>
  <c r="O888" i="13"/>
  <c r="O887" i="13"/>
  <c r="O879" i="13"/>
  <c r="O872" i="13"/>
  <c r="O871" i="13"/>
  <c r="O864" i="13"/>
  <c r="O863" i="13"/>
  <c r="O856" i="13"/>
  <c r="O855" i="13"/>
  <c r="O848" i="13"/>
  <c r="O847" i="13"/>
  <c r="O840" i="13"/>
  <c r="O839" i="13"/>
  <c r="O832" i="13"/>
  <c r="O831" i="13"/>
  <c r="O824" i="13"/>
  <c r="O823" i="13"/>
  <c r="O815" i="13"/>
  <c r="O808" i="13"/>
  <c r="O807" i="13"/>
  <c r="O800" i="13"/>
  <c r="O799" i="13"/>
  <c r="O792" i="13"/>
  <c r="O791" i="13"/>
  <c r="O784" i="13"/>
  <c r="O783" i="13"/>
  <c r="O776" i="13"/>
  <c r="O775" i="13"/>
  <c r="O768" i="13"/>
  <c r="O767" i="13"/>
  <c r="P723" i="13"/>
  <c r="P715" i="13"/>
  <c r="P707" i="13"/>
  <c r="P699" i="13"/>
  <c r="P691" i="13"/>
  <c r="P683" i="13"/>
  <c r="P675" i="13"/>
  <c r="P667" i="13"/>
  <c r="P659" i="13"/>
  <c r="P651" i="13"/>
  <c r="P643" i="13"/>
  <c r="P635" i="13"/>
  <c r="P627" i="13"/>
  <c r="P619" i="13"/>
  <c r="P611" i="13"/>
  <c r="P603" i="13"/>
  <c r="P595" i="13"/>
  <c r="P587" i="13"/>
  <c r="P579" i="13"/>
  <c r="P571" i="13"/>
  <c r="P563" i="13"/>
  <c r="P555" i="13"/>
  <c r="P547" i="13"/>
  <c r="P539" i="13"/>
  <c r="P531" i="13"/>
  <c r="P523" i="13"/>
  <c r="P515" i="13"/>
  <c r="P507" i="13"/>
  <c r="P499" i="13"/>
  <c r="P491" i="13"/>
  <c r="P483" i="13"/>
  <c r="P475" i="13"/>
  <c r="P467" i="13"/>
  <c r="P459" i="13"/>
  <c r="P451" i="13"/>
  <c r="P443" i="13"/>
  <c r="P435" i="13"/>
  <c r="P427" i="13"/>
  <c r="P419" i="13"/>
  <c r="P411" i="13"/>
  <c r="P403" i="13"/>
  <c r="P395" i="13"/>
  <c r="P387" i="13"/>
  <c r="P379" i="13"/>
  <c r="P371" i="13"/>
  <c r="P363" i="13"/>
  <c r="P355" i="13"/>
  <c r="O341" i="13"/>
  <c r="O309" i="13"/>
  <c r="O280" i="13"/>
  <c r="P275" i="13"/>
  <c r="O273" i="13"/>
  <c r="P270" i="13"/>
  <c r="P268" i="13"/>
  <c r="P264" i="13"/>
  <c r="P253" i="13"/>
  <c r="P250" i="13"/>
  <c r="O248" i="13"/>
  <c r="O245" i="13"/>
  <c r="P243" i="13"/>
  <c r="O241" i="13"/>
  <c r="P238" i="13"/>
  <c r="P236" i="13"/>
  <c r="P232" i="13"/>
  <c r="P221" i="13"/>
  <c r="P218" i="13"/>
  <c r="O216" i="13"/>
  <c r="O213" i="13"/>
  <c r="P211" i="13"/>
  <c r="O209" i="13"/>
  <c r="P206" i="13"/>
  <c r="P204" i="13"/>
  <c r="P200" i="13"/>
  <c r="P189" i="13"/>
  <c r="P186" i="13"/>
  <c r="O184" i="13"/>
  <c r="O181" i="13"/>
  <c r="P179" i="13"/>
  <c r="O177" i="13"/>
  <c r="P174" i="13"/>
  <c r="P172" i="13"/>
  <c r="P168" i="13"/>
  <c r="P157" i="13"/>
  <c r="P154" i="13"/>
  <c r="O152" i="13"/>
  <c r="P147" i="13"/>
  <c r="O145" i="13"/>
  <c r="P142" i="13"/>
  <c r="P140" i="13"/>
  <c r="P136" i="13"/>
  <c r="P125" i="13"/>
  <c r="P122" i="13"/>
  <c r="O120" i="13"/>
  <c r="O117" i="13"/>
  <c r="P115" i="13"/>
  <c r="O113" i="13"/>
  <c r="P110" i="13"/>
  <c r="P108" i="13"/>
  <c r="P104" i="13"/>
  <c r="P93" i="13"/>
  <c r="P90" i="13"/>
  <c r="O88" i="13"/>
  <c r="O85" i="13"/>
  <c r="P83" i="13"/>
  <c r="O81" i="13"/>
  <c r="P78" i="13"/>
  <c r="P76" i="13"/>
  <c r="P72" i="13"/>
  <c r="P64" i="13"/>
  <c r="P45" i="13"/>
  <c r="P38" i="13"/>
  <c r="P13" i="13"/>
  <c r="P6" i="13"/>
  <c r="O762" i="13"/>
  <c r="O760" i="13"/>
  <c r="O758" i="13"/>
  <c r="O756" i="13"/>
  <c r="O754" i="13"/>
  <c r="O750" i="13"/>
  <c r="O748" i="13"/>
  <c r="O746" i="13"/>
  <c r="O744" i="13"/>
  <c r="O742" i="13"/>
  <c r="O740" i="13"/>
  <c r="O738" i="13"/>
  <c r="O734" i="13"/>
  <c r="O732" i="13"/>
  <c r="O730" i="13"/>
  <c r="O728" i="13"/>
  <c r="O726" i="13"/>
  <c r="O724" i="13"/>
  <c r="O722" i="13"/>
  <c r="O718" i="13"/>
  <c r="O716" i="13"/>
  <c r="O714" i="13"/>
  <c r="O712" i="13"/>
  <c r="O710" i="13"/>
  <c r="O708" i="13"/>
  <c r="O706" i="13"/>
  <c r="O702" i="13"/>
  <c r="O700" i="13"/>
  <c r="O698" i="13"/>
  <c r="O696" i="13"/>
  <c r="O694" i="13"/>
  <c r="O692" i="13"/>
  <c r="O690" i="13"/>
  <c r="O686" i="13"/>
  <c r="O684" i="13"/>
  <c r="O682" i="13"/>
  <c r="O680" i="13"/>
  <c r="O678" i="13"/>
  <c r="O676" i="13"/>
  <c r="O674" i="13"/>
  <c r="O670" i="13"/>
  <c r="O668" i="13"/>
  <c r="O666" i="13"/>
  <c r="O664" i="13"/>
  <c r="O662" i="13"/>
  <c r="O660" i="13"/>
  <c r="O658" i="13"/>
  <c r="O654" i="13"/>
  <c r="O652" i="13"/>
  <c r="O650" i="13"/>
  <c r="O648" i="13"/>
  <c r="O646" i="13"/>
  <c r="O644" i="13"/>
  <c r="O642" i="13"/>
  <c r="O638" i="13"/>
  <c r="O636" i="13"/>
  <c r="O634" i="13"/>
  <c r="O632" i="13"/>
  <c r="O630" i="13"/>
  <c r="O628" i="13"/>
  <c r="O626" i="13"/>
  <c r="O622" i="13"/>
  <c r="O620" i="13"/>
  <c r="O618" i="13"/>
  <c r="O616" i="13"/>
  <c r="O614" i="13"/>
  <c r="O612" i="13"/>
  <c r="O610" i="13"/>
  <c r="O606" i="13"/>
  <c r="O604" i="13"/>
  <c r="O602" i="13"/>
  <c r="O600" i="13"/>
  <c r="O598" i="13"/>
  <c r="O596" i="13"/>
  <c r="O594" i="13"/>
  <c r="O590" i="13"/>
  <c r="O588" i="13"/>
  <c r="O586" i="13"/>
  <c r="O584" i="13"/>
  <c r="O582" i="13"/>
  <c r="O580" i="13"/>
  <c r="O578" i="13"/>
  <c r="O576" i="13"/>
  <c r="O574" i="13"/>
  <c r="O572" i="13"/>
  <c r="O570" i="13"/>
  <c r="O568" i="13"/>
  <c r="O566" i="13"/>
  <c r="O564" i="13"/>
  <c r="O562" i="13"/>
  <c r="O560" i="13"/>
  <c r="O558" i="13"/>
  <c r="O556" i="13"/>
  <c r="O554" i="13"/>
  <c r="O552" i="13"/>
  <c r="O550" i="13"/>
  <c r="O548" i="13"/>
  <c r="O546" i="13"/>
  <c r="O544" i="13"/>
  <c r="O542" i="13"/>
  <c r="O540" i="13"/>
  <c r="O538" i="13"/>
  <c r="O536" i="13"/>
  <c r="O534" i="13"/>
  <c r="O532" i="13"/>
  <c r="O530" i="13"/>
  <c r="O528" i="13"/>
  <c r="O526" i="13"/>
  <c r="O524" i="13"/>
  <c r="O522" i="13"/>
  <c r="O520" i="13"/>
  <c r="O518" i="13"/>
  <c r="O516" i="13"/>
  <c r="O514" i="13"/>
  <c r="O512" i="13"/>
  <c r="O510" i="13"/>
  <c r="O508" i="13"/>
  <c r="O506" i="13"/>
  <c r="O504" i="13"/>
  <c r="O502" i="13"/>
  <c r="O500" i="13"/>
  <c r="O498" i="13"/>
  <c r="O496" i="13"/>
  <c r="O494" i="13"/>
  <c r="O492" i="13"/>
  <c r="O490" i="13"/>
  <c r="O488" i="13"/>
  <c r="O486" i="13"/>
  <c r="O484" i="13"/>
  <c r="O482" i="13"/>
  <c r="O480" i="13"/>
  <c r="O478" i="13"/>
  <c r="O476" i="13"/>
  <c r="O474" i="13"/>
  <c r="O472" i="13"/>
  <c r="O470" i="13"/>
  <c r="O468" i="13"/>
  <c r="O466" i="13"/>
  <c r="O464" i="13"/>
  <c r="O462" i="13"/>
  <c r="O460" i="13"/>
  <c r="O458" i="13"/>
  <c r="O456" i="13"/>
  <c r="O454" i="13"/>
  <c r="O452" i="13"/>
  <c r="O450" i="13"/>
  <c r="O448" i="13"/>
  <c r="O446" i="13"/>
  <c r="O444" i="13"/>
  <c r="O442" i="13"/>
  <c r="O440" i="13"/>
  <c r="O438" i="13"/>
  <c r="O436" i="13"/>
  <c r="O434" i="13"/>
  <c r="O432" i="13"/>
  <c r="O430" i="13"/>
  <c r="O428" i="13"/>
  <c r="O426" i="13"/>
  <c r="O424" i="13"/>
  <c r="O422" i="13"/>
  <c r="O420" i="13"/>
  <c r="O418" i="13"/>
  <c r="O416" i="13"/>
  <c r="O414" i="13"/>
  <c r="O412" i="13"/>
  <c r="O410" i="13"/>
  <c r="O408" i="13"/>
  <c r="O406" i="13"/>
  <c r="O404" i="13"/>
  <c r="O402" i="13"/>
  <c r="O400" i="13"/>
  <c r="O398" i="13"/>
  <c r="O396" i="13"/>
  <c r="O394" i="13"/>
  <c r="O392" i="13"/>
  <c r="O390" i="13"/>
  <c r="O388" i="13"/>
  <c r="O386" i="13"/>
  <c r="O384" i="13"/>
  <c r="O382" i="13"/>
  <c r="O380" i="13"/>
  <c r="O378" i="13"/>
  <c r="O376" i="13"/>
  <c r="O374" i="13"/>
  <c r="O372" i="13"/>
  <c r="O370" i="13"/>
  <c r="O368" i="13"/>
  <c r="O366" i="13"/>
  <c r="O364" i="13"/>
  <c r="O362" i="13"/>
  <c r="O360" i="13"/>
  <c r="O358" i="13"/>
  <c r="O356" i="13"/>
  <c r="O354" i="13"/>
  <c r="O352" i="13"/>
  <c r="O350" i="13"/>
  <c r="O348" i="13"/>
  <c r="O346" i="13"/>
  <c r="O344" i="13"/>
  <c r="O342" i="13"/>
  <c r="O340" i="13"/>
  <c r="O338" i="13"/>
  <c r="O336" i="13"/>
  <c r="O334" i="13"/>
  <c r="O332" i="13"/>
  <c r="O330" i="13"/>
  <c r="O328" i="13"/>
  <c r="O326" i="13"/>
  <c r="O324" i="13"/>
  <c r="O322" i="13"/>
  <c r="O320" i="13"/>
  <c r="O318" i="13"/>
  <c r="O316" i="13"/>
  <c r="O314" i="13"/>
  <c r="O312" i="13"/>
  <c r="O310" i="13"/>
  <c r="O308" i="13"/>
  <c r="O306" i="13"/>
  <c r="O304" i="13"/>
  <c r="O302" i="13"/>
  <c r="O300" i="13"/>
  <c r="O298" i="13"/>
  <c r="O296" i="13"/>
  <c r="O294" i="13"/>
  <c r="O292" i="13"/>
  <c r="O290" i="13"/>
  <c r="O288" i="13"/>
  <c r="O286" i="13"/>
  <c r="O284" i="13"/>
  <c r="O282" i="13"/>
  <c r="O279" i="13"/>
  <c r="O278" i="13"/>
  <c r="O271" i="13"/>
  <c r="O270" i="13"/>
  <c r="O263" i="13"/>
  <c r="O262" i="13"/>
  <c r="O255" i="13"/>
  <c r="O254" i="13"/>
  <c r="O247" i="13"/>
  <c r="O246" i="13"/>
  <c r="O239" i="13"/>
  <c r="O238" i="13"/>
  <c r="O231" i="13"/>
  <c r="O230" i="13"/>
  <c r="O223" i="13"/>
  <c r="O222" i="13"/>
  <c r="O215" i="13"/>
  <c r="O214" i="13"/>
  <c r="O207" i="13"/>
  <c r="O206" i="13"/>
  <c r="O199" i="13"/>
  <c r="O198" i="13"/>
  <c r="O191" i="13"/>
  <c r="O190" i="13"/>
  <c r="O183" i="13"/>
  <c r="O182" i="13"/>
  <c r="O175" i="13"/>
  <c r="O174" i="13"/>
  <c r="O167" i="13"/>
  <c r="O166" i="13"/>
  <c r="O159" i="13"/>
  <c r="O158" i="13"/>
  <c r="O151" i="13"/>
  <c r="O150" i="13"/>
  <c r="O143" i="13"/>
  <c r="O142" i="13"/>
  <c r="O135" i="13"/>
  <c r="O134" i="13"/>
  <c r="O127" i="13"/>
  <c r="O126" i="13"/>
  <c r="O119" i="13"/>
  <c r="O118" i="13"/>
  <c r="O111" i="13"/>
  <c r="O110" i="13"/>
  <c r="O103" i="13"/>
  <c r="O102" i="13"/>
  <c r="O95" i="13"/>
  <c r="O94" i="13"/>
  <c r="O87" i="13"/>
  <c r="O86" i="13"/>
  <c r="O79" i="13"/>
  <c r="O78" i="13"/>
  <c r="O71" i="13"/>
  <c r="O70" i="13"/>
  <c r="P56" i="13"/>
  <c r="P48" i="13"/>
  <c r="P40" i="13"/>
  <c r="P32" i="13"/>
  <c r="P24" i="13"/>
  <c r="P16" i="13"/>
  <c r="P8" i="13"/>
  <c r="O276" i="13"/>
  <c r="O269" i="13"/>
  <c r="O268" i="13"/>
  <c r="O261" i="13"/>
  <c r="O260" i="13"/>
  <c r="O253" i="13"/>
  <c r="O252" i="13"/>
  <c r="O244" i="13"/>
  <c r="O237" i="13"/>
  <c r="O236" i="13"/>
  <c r="O229" i="13"/>
  <c r="O228" i="13"/>
  <c r="O221" i="13"/>
  <c r="O220" i="13"/>
  <c r="O212" i="13"/>
  <c r="O205" i="13"/>
  <c r="O204" i="13"/>
  <c r="O197" i="13"/>
  <c r="O196" i="13"/>
  <c r="O189" i="13"/>
  <c r="O188" i="13"/>
  <c r="O180" i="13"/>
  <c r="O173" i="13"/>
  <c r="O172" i="13"/>
  <c r="O165" i="13"/>
  <c r="O164" i="13"/>
  <c r="O157" i="13"/>
  <c r="O156" i="13"/>
  <c r="O148" i="13"/>
  <c r="O141" i="13"/>
  <c r="O140" i="13"/>
  <c r="O133" i="13"/>
  <c r="O132" i="13"/>
  <c r="O125" i="13"/>
  <c r="O124" i="13"/>
  <c r="O116" i="13"/>
  <c r="O109" i="13"/>
  <c r="O108" i="13"/>
  <c r="O101" i="13"/>
  <c r="O100" i="13"/>
  <c r="O93" i="13"/>
  <c r="O92" i="13"/>
  <c r="O84" i="13"/>
  <c r="O77" i="13"/>
  <c r="O76" i="13"/>
  <c r="O69" i="13"/>
  <c r="O68" i="13"/>
  <c r="O61" i="13"/>
  <c r="P58" i="13"/>
  <c r="P50" i="13"/>
  <c r="O45" i="13"/>
  <c r="P42" i="13"/>
  <c r="O37" i="13"/>
  <c r="P34" i="13"/>
  <c r="O29" i="13"/>
  <c r="P26" i="13"/>
  <c r="P18" i="13"/>
  <c r="O13" i="13"/>
  <c r="P10" i="13"/>
  <c r="O5" i="13"/>
  <c r="O729" i="13"/>
  <c r="O727" i="13"/>
  <c r="O725" i="13"/>
  <c r="O723" i="13"/>
  <c r="O721" i="13"/>
  <c r="O719" i="13"/>
  <c r="O717" i="13"/>
  <c r="O715" i="13"/>
  <c r="O713" i="13"/>
  <c r="O711" i="13"/>
  <c r="O709" i="13"/>
  <c r="O707" i="13"/>
  <c r="O705" i="13"/>
  <c r="O703" i="13"/>
  <c r="O701" i="13"/>
  <c r="O699" i="13"/>
  <c r="O697" i="13"/>
  <c r="O695" i="13"/>
  <c r="O693" i="13"/>
  <c r="O691" i="13"/>
  <c r="O689" i="13"/>
  <c r="O687" i="13"/>
  <c r="O685" i="13"/>
  <c r="O683" i="13"/>
  <c r="O681" i="13"/>
  <c r="O679" i="13"/>
  <c r="O677" i="13"/>
  <c r="O675" i="13"/>
  <c r="O673" i="13"/>
  <c r="O671" i="13"/>
  <c r="O669" i="13"/>
  <c r="O667" i="13"/>
  <c r="O665" i="13"/>
  <c r="O663" i="13"/>
  <c r="O661" i="13"/>
  <c r="O659" i="13"/>
  <c r="O657" i="13"/>
  <c r="O655" i="13"/>
  <c r="O653" i="13"/>
  <c r="O651" i="13"/>
  <c r="O649" i="13"/>
  <c r="O647" i="13"/>
  <c r="O645" i="13"/>
  <c r="O643" i="13"/>
  <c r="O641" i="13"/>
  <c r="O639" i="13"/>
  <c r="O637" i="13"/>
  <c r="O635" i="13"/>
  <c r="O633" i="13"/>
  <c r="O631" i="13"/>
  <c r="O629" i="13"/>
  <c r="O627" i="13"/>
  <c r="O625" i="13"/>
  <c r="O623" i="13"/>
  <c r="O621" i="13"/>
  <c r="O619" i="13"/>
  <c r="O617" i="13"/>
  <c r="O615" i="13"/>
  <c r="O613" i="13"/>
  <c r="O611" i="13"/>
  <c r="O609" i="13"/>
  <c r="O607" i="13"/>
  <c r="O605" i="13"/>
  <c r="O603" i="13"/>
  <c r="O601" i="13"/>
  <c r="O599" i="13"/>
  <c r="O597" i="13"/>
  <c r="O595" i="13"/>
  <c r="O593" i="13"/>
  <c r="O591" i="13"/>
  <c r="O589" i="13"/>
  <c r="O587" i="13"/>
  <c r="O585" i="13"/>
  <c r="O583" i="13"/>
  <c r="O581" i="13"/>
  <c r="O579" i="13"/>
  <c r="O577" i="13"/>
  <c r="O575" i="13"/>
  <c r="O573" i="13"/>
  <c r="O571" i="13"/>
  <c r="O569" i="13"/>
  <c r="O567" i="13"/>
  <c r="O563" i="13"/>
  <c r="O561" i="13"/>
  <c r="O559" i="13"/>
  <c r="O557" i="13"/>
  <c r="O555" i="13"/>
  <c r="O553" i="13"/>
  <c r="O551" i="13"/>
  <c r="O549" i="13"/>
  <c r="O547" i="13"/>
  <c r="O545" i="13"/>
  <c r="O543" i="13"/>
  <c r="O541" i="13"/>
  <c r="O539" i="13"/>
  <c r="O537" i="13"/>
  <c r="O535" i="13"/>
  <c r="O531" i="13"/>
  <c r="O529" i="13"/>
  <c r="O527" i="13"/>
  <c r="O525" i="13"/>
  <c r="O523" i="13"/>
  <c r="O521" i="13"/>
  <c r="O519" i="13"/>
  <c r="O517" i="13"/>
  <c r="O515" i="13"/>
  <c r="O513" i="13"/>
  <c r="O511" i="13"/>
  <c r="O509" i="13"/>
  <c r="O507" i="13"/>
  <c r="O505" i="13"/>
  <c r="O503" i="13"/>
  <c r="O499" i="13"/>
  <c r="O497" i="13"/>
  <c r="O495" i="13"/>
  <c r="O493" i="13"/>
  <c r="O491" i="13"/>
  <c r="O489" i="13"/>
  <c r="O487" i="13"/>
  <c r="O485" i="13"/>
  <c r="O483" i="13"/>
  <c r="O481" i="13"/>
  <c r="O479" i="13"/>
  <c r="O477" i="13"/>
  <c r="O475" i="13"/>
  <c r="O473" i="13"/>
  <c r="O471" i="13"/>
  <c r="O467" i="13"/>
  <c r="O465" i="13"/>
  <c r="O463" i="13"/>
  <c r="O461" i="13"/>
  <c r="O459" i="13"/>
  <c r="O457" i="13"/>
  <c r="O455" i="13"/>
  <c r="O453" i="13"/>
  <c r="O451" i="13"/>
  <c r="O449" i="13"/>
  <c r="O447" i="13"/>
  <c r="O445" i="13"/>
  <c r="O443" i="13"/>
  <c r="O441" i="13"/>
  <c r="O439" i="13"/>
  <c r="O435" i="13"/>
  <c r="O433" i="13"/>
  <c r="O431" i="13"/>
  <c r="O429" i="13"/>
  <c r="O427" i="13"/>
  <c r="O425" i="13"/>
  <c r="O423" i="13"/>
  <c r="O421" i="13"/>
  <c r="O419" i="13"/>
  <c r="O417" i="13"/>
  <c r="O415" i="13"/>
  <c r="O413" i="13"/>
  <c r="O411" i="13"/>
  <c r="O409" i="13"/>
  <c r="O407" i="13"/>
  <c r="O403" i="13"/>
  <c r="O401" i="13"/>
  <c r="O399" i="13"/>
  <c r="O397" i="13"/>
  <c r="O395" i="13"/>
  <c r="O393" i="13"/>
  <c r="O391" i="13"/>
  <c r="O389" i="13"/>
  <c r="O387" i="13"/>
  <c r="O385" i="13"/>
  <c r="O383" i="13"/>
  <c r="O381" i="13"/>
  <c r="O379" i="13"/>
  <c r="O377" i="13"/>
  <c r="O375" i="13"/>
  <c r="O371" i="13"/>
  <c r="O369" i="13"/>
  <c r="O367" i="13"/>
  <c r="O365" i="13"/>
  <c r="O363" i="13"/>
  <c r="O361" i="13"/>
  <c r="O359" i="13"/>
  <c r="O357" i="13"/>
  <c r="O355" i="13"/>
  <c r="O353" i="13"/>
  <c r="O351" i="13"/>
  <c r="O349" i="13"/>
  <c r="O347" i="13"/>
  <c r="O345" i="13"/>
  <c r="O343" i="13"/>
  <c r="O339" i="13"/>
  <c r="O337" i="13"/>
  <c r="O335" i="13"/>
  <c r="O333" i="13"/>
  <c r="O331" i="13"/>
  <c r="O329" i="13"/>
  <c r="O327" i="13"/>
  <c r="O325" i="13"/>
  <c r="O323" i="13"/>
  <c r="O321" i="13"/>
  <c r="O319" i="13"/>
  <c r="O317" i="13"/>
  <c r="O315" i="13"/>
  <c r="O313" i="13"/>
  <c r="O311" i="13"/>
  <c r="O307" i="13"/>
  <c r="O305" i="13"/>
  <c r="O303" i="13"/>
  <c r="O301" i="13"/>
  <c r="O299" i="13"/>
  <c r="O297" i="13"/>
  <c r="O295" i="13"/>
  <c r="O293" i="13"/>
  <c r="O291" i="13"/>
  <c r="O289" i="13"/>
  <c r="O287" i="13"/>
  <c r="O285" i="13"/>
  <c r="O283" i="13"/>
  <c r="O281" i="13"/>
  <c r="O275" i="13"/>
  <c r="O274" i="13"/>
  <c r="O267" i="13"/>
  <c r="O266" i="13"/>
  <c r="O259" i="13"/>
  <c r="O258" i="13"/>
  <c r="O251" i="13"/>
  <c r="O250" i="13"/>
  <c r="O243" i="13"/>
  <c r="O242" i="13"/>
  <c r="O235" i="13"/>
  <c r="O234" i="13"/>
  <c r="O227" i="13"/>
  <c r="O226" i="13"/>
  <c r="O219" i="13"/>
  <c r="O218" i="13"/>
  <c r="O211" i="13"/>
  <c r="O210" i="13"/>
  <c r="O203" i="13"/>
  <c r="O202" i="13"/>
  <c r="O195" i="13"/>
  <c r="O194" i="13"/>
  <c r="O187" i="13"/>
  <c r="O186" i="13"/>
  <c r="O179" i="13"/>
  <c r="O178" i="13"/>
  <c r="O171" i="13"/>
  <c r="O170" i="13"/>
  <c r="O163" i="13"/>
  <c r="O162" i="13"/>
  <c r="O155" i="13"/>
  <c r="O154" i="13"/>
  <c r="O147" i="13"/>
  <c r="O146" i="13"/>
  <c r="O139" i="13"/>
  <c r="O138" i="13"/>
  <c r="O131" i="13"/>
  <c r="O130" i="13"/>
  <c r="O123" i="13"/>
  <c r="O122" i="13"/>
  <c r="O115" i="13"/>
  <c r="O114" i="13"/>
  <c r="O107" i="13"/>
  <c r="O106" i="13"/>
  <c r="O99" i="13"/>
  <c r="O98" i="13"/>
  <c r="O91" i="13"/>
  <c r="O90" i="13"/>
  <c r="O83" i="13"/>
  <c r="O82" i="13"/>
  <c r="O75" i="13"/>
  <c r="O74" i="13"/>
  <c r="O67" i="13"/>
  <c r="O66" i="13"/>
  <c r="O64" i="13"/>
  <c r="P60" i="13"/>
  <c r="P52" i="13"/>
  <c r="P44" i="13"/>
  <c r="P36" i="13"/>
  <c r="P28" i="13"/>
  <c r="P20" i="13"/>
  <c r="P12" i="13"/>
  <c r="P4" i="13"/>
  <c r="O65" i="13"/>
  <c r="O63" i="13"/>
  <c r="O59" i="13"/>
  <c r="O57" i="13"/>
  <c r="O55" i="13"/>
  <c r="O51" i="13"/>
  <c r="O49" i="13"/>
  <c r="O47" i="13"/>
  <c r="O43" i="13"/>
  <c r="O41" i="13"/>
  <c r="O39" i="13"/>
  <c r="O35" i="13"/>
  <c r="O33" i="13"/>
  <c r="O31" i="13"/>
  <c r="O27" i="13"/>
  <c r="O25" i="13"/>
  <c r="O23" i="13"/>
  <c r="O19" i="13"/>
  <c r="O17" i="13"/>
  <c r="O15" i="13"/>
  <c r="O11" i="13"/>
  <c r="O9" i="13"/>
  <c r="O7" i="13"/>
  <c r="O62" i="13"/>
  <c r="O60" i="13"/>
  <c r="O58" i="13"/>
  <c r="O56" i="13"/>
  <c r="O54" i="13"/>
  <c r="O52" i="13"/>
  <c r="O50" i="13"/>
  <c r="O48" i="13"/>
  <c r="O46" i="13"/>
  <c r="O44" i="13"/>
  <c r="O42" i="13"/>
  <c r="O40" i="13"/>
  <c r="O38" i="13"/>
  <c r="O36" i="13"/>
  <c r="O34" i="13"/>
  <c r="O32" i="13"/>
  <c r="O30" i="13"/>
  <c r="O28" i="13"/>
  <c r="O26" i="13"/>
  <c r="O24" i="13"/>
  <c r="O22" i="13"/>
  <c r="O20" i="13"/>
  <c r="O18" i="13"/>
  <c r="O16" i="13"/>
  <c r="O14" i="13"/>
  <c r="O12" i="13"/>
  <c r="O10" i="13"/>
  <c r="O8" i="13"/>
  <c r="O6" i="13"/>
  <c r="O4" i="13"/>
  <c r="AA33" i="13" l="1"/>
  <c r="AL33" i="13"/>
  <c r="AK33" i="13"/>
  <c r="AI33" i="13"/>
  <c r="AJ33" i="13"/>
  <c r="AN33" i="13"/>
  <c r="AM33" i="13"/>
  <c r="AJ65" i="13"/>
  <c r="AN65" i="13"/>
  <c r="AM65" i="13"/>
  <c r="AA65" i="13"/>
  <c r="AL65" i="13"/>
  <c r="AK65" i="13"/>
  <c r="AI65" i="13"/>
  <c r="AA97" i="13"/>
  <c r="AK97" i="13"/>
  <c r="AI97" i="13"/>
  <c r="AJ97" i="13"/>
  <c r="AN97" i="13"/>
  <c r="AM97" i="13"/>
  <c r="AL97" i="13"/>
  <c r="AM129" i="13"/>
  <c r="AA129" i="13"/>
  <c r="AL129" i="13"/>
  <c r="AK129" i="13"/>
  <c r="AI129" i="13"/>
  <c r="AJ129" i="13"/>
  <c r="AN129" i="13"/>
  <c r="AJ161" i="13"/>
  <c r="AL161" i="13"/>
  <c r="AK161" i="13"/>
  <c r="AN161" i="13"/>
  <c r="AI161" i="13"/>
  <c r="AA161" i="13"/>
  <c r="AM161" i="13"/>
  <c r="AJ193" i="13"/>
  <c r="AL193" i="13"/>
  <c r="AK193" i="13"/>
  <c r="AN193" i="13"/>
  <c r="AI193" i="13"/>
  <c r="AA193" i="13"/>
  <c r="AM193" i="13"/>
  <c r="AK225" i="13"/>
  <c r="AN225" i="13"/>
  <c r="AI225" i="13"/>
  <c r="AA225" i="13"/>
  <c r="AM225" i="13"/>
  <c r="AJ225" i="13"/>
  <c r="AL225" i="13"/>
  <c r="AI257" i="13"/>
  <c r="AL257" i="13"/>
  <c r="AK257" i="13"/>
  <c r="AN257" i="13"/>
  <c r="AJ257" i="13"/>
  <c r="AA257" i="13"/>
  <c r="AM257" i="13"/>
  <c r="AA289" i="13"/>
  <c r="AK289" i="13"/>
  <c r="AL289" i="13"/>
  <c r="AJ289" i="13"/>
  <c r="AN289" i="13"/>
  <c r="AM289" i="13"/>
  <c r="AI289" i="13"/>
  <c r="AM321" i="13"/>
  <c r="AA321" i="13"/>
  <c r="AI321" i="13"/>
  <c r="AK321" i="13"/>
  <c r="AL321" i="13"/>
  <c r="AJ321" i="13"/>
  <c r="AN321" i="13"/>
  <c r="AA353" i="13"/>
  <c r="AJ353" i="13"/>
  <c r="AN353" i="13"/>
  <c r="AM353" i="13"/>
  <c r="AI353" i="13"/>
  <c r="AK353" i="13"/>
  <c r="AL353" i="13"/>
  <c r="AA385" i="13"/>
  <c r="AI385" i="13"/>
  <c r="AK385" i="13"/>
  <c r="AL385" i="13"/>
  <c r="AJ385" i="13"/>
  <c r="AN385" i="13"/>
  <c r="AM385" i="13"/>
  <c r="AJ417" i="13"/>
  <c r="AL417" i="13"/>
  <c r="AK417" i="13"/>
  <c r="AN417" i="13"/>
  <c r="AM417" i="13"/>
  <c r="AA417" i="13"/>
  <c r="AI417" i="13"/>
  <c r="AJ449" i="13"/>
  <c r="AL449" i="13"/>
  <c r="AK449" i="13"/>
  <c r="AN449" i="13"/>
  <c r="AM449" i="13"/>
  <c r="AA449" i="13"/>
  <c r="AI449" i="13"/>
  <c r="AJ481" i="13"/>
  <c r="AL481" i="13"/>
  <c r="AK481" i="13"/>
  <c r="AN481" i="13"/>
  <c r="AM481" i="13"/>
  <c r="AA481" i="13"/>
  <c r="AI481" i="13"/>
  <c r="AJ513" i="13"/>
  <c r="AL513" i="13"/>
  <c r="AK513" i="13"/>
  <c r="AN513" i="13"/>
  <c r="AM513" i="13"/>
  <c r="AA513" i="13"/>
  <c r="AI513" i="13"/>
  <c r="AJ545" i="13"/>
  <c r="AL545" i="13"/>
  <c r="AK545" i="13"/>
  <c r="AN545" i="13"/>
  <c r="AM545" i="13"/>
  <c r="AA545" i="13"/>
  <c r="AI545" i="13"/>
  <c r="AM577" i="13"/>
  <c r="AA577" i="13"/>
  <c r="AI577" i="13"/>
  <c r="AJ577" i="13"/>
  <c r="AL577" i="13"/>
  <c r="AK577" i="13"/>
  <c r="AN577" i="13"/>
  <c r="AK609" i="13"/>
  <c r="AN609" i="13"/>
  <c r="AM609" i="13"/>
  <c r="AA609" i="13"/>
  <c r="AI609" i="13"/>
  <c r="AJ609" i="13"/>
  <c r="AL609" i="13"/>
  <c r="AA641" i="13"/>
  <c r="AI641" i="13"/>
  <c r="AJ641" i="13"/>
  <c r="AL641" i="13"/>
  <c r="AK641" i="13"/>
  <c r="AN641" i="13"/>
  <c r="AM641" i="13"/>
  <c r="AM673" i="13"/>
  <c r="AA673" i="13"/>
  <c r="AI673" i="13"/>
  <c r="AJ673" i="13"/>
  <c r="AL673" i="13"/>
  <c r="AK673" i="13"/>
  <c r="AN673" i="13"/>
  <c r="AM3201" i="13"/>
  <c r="AA3201" i="13"/>
  <c r="AI3201" i="13"/>
  <c r="AJ3201" i="13"/>
  <c r="AL3201" i="13"/>
  <c r="AN3201" i="13"/>
  <c r="AK3201" i="13"/>
  <c r="AK3233" i="13"/>
  <c r="AL3233" i="13"/>
  <c r="AA3233" i="13"/>
  <c r="AJ3233" i="13"/>
  <c r="AM3233" i="13"/>
  <c r="AN3233" i="13"/>
  <c r="AI3233" i="13"/>
  <c r="AA3265" i="13"/>
  <c r="AJ3265" i="13"/>
  <c r="AM3265" i="13"/>
  <c r="AN3265" i="13"/>
  <c r="AI3265" i="13"/>
  <c r="AK3265" i="13"/>
  <c r="AL3265" i="13"/>
  <c r="AM3297" i="13"/>
  <c r="AN3297" i="13"/>
  <c r="AI3297" i="13"/>
  <c r="AK3297" i="13"/>
  <c r="AL3297" i="13"/>
  <c r="AA3297" i="13"/>
  <c r="AJ3297" i="13"/>
  <c r="AI3329" i="13"/>
  <c r="AK3329" i="13"/>
  <c r="AL3329" i="13"/>
  <c r="AA3329" i="13"/>
  <c r="AJ3329" i="13"/>
  <c r="AM3329" i="13"/>
  <c r="AN3329" i="13"/>
  <c r="AK3361" i="13"/>
  <c r="AL3361" i="13"/>
  <c r="AA3361" i="13"/>
  <c r="AJ3361" i="13"/>
  <c r="AM3361" i="13"/>
  <c r="AN3361" i="13"/>
  <c r="AI3361" i="13"/>
  <c r="AA3393" i="13"/>
  <c r="AJ3393" i="13"/>
  <c r="AM3393" i="13"/>
  <c r="AN3393" i="13"/>
  <c r="AI3393" i="13"/>
  <c r="AK3393" i="13"/>
  <c r="AL3393" i="13"/>
  <c r="AI3425" i="13"/>
  <c r="AK3425" i="13"/>
  <c r="AL3425" i="13"/>
  <c r="AA3425" i="13"/>
  <c r="AJ3425" i="13"/>
  <c r="AM3425" i="13"/>
  <c r="AN3425" i="13"/>
  <c r="AK3457" i="13"/>
  <c r="AI3457" i="13"/>
  <c r="AA3457" i="13"/>
  <c r="AL3457" i="13"/>
  <c r="AJ3457" i="13"/>
  <c r="AN3457" i="13"/>
  <c r="AM3457" i="13"/>
  <c r="AM3489" i="13"/>
  <c r="AK3489" i="13"/>
  <c r="AI3489" i="13"/>
  <c r="AA3489" i="13"/>
  <c r="AL3489" i="13"/>
  <c r="AN3489" i="13"/>
  <c r="AJ3489" i="13"/>
  <c r="AJ3521" i="13"/>
  <c r="AN3521" i="13"/>
  <c r="AM3521" i="13"/>
  <c r="AK3521" i="13"/>
  <c r="AI3521" i="13"/>
  <c r="AA3521" i="13"/>
  <c r="AL3521" i="13"/>
  <c r="AA3553" i="13"/>
  <c r="AL3553" i="13"/>
  <c r="AJ3553" i="13"/>
  <c r="AN3553" i="13"/>
  <c r="AM3553" i="13"/>
  <c r="AK3553" i="13"/>
  <c r="AI3553" i="13"/>
  <c r="AK3585" i="13"/>
  <c r="AI3585" i="13"/>
  <c r="AA3585" i="13"/>
  <c r="AL3585" i="13"/>
  <c r="AJ3585" i="13"/>
  <c r="AN3585" i="13"/>
  <c r="AM3585" i="13"/>
  <c r="AM3617" i="13"/>
  <c r="AK3617" i="13"/>
  <c r="AI3617" i="13"/>
  <c r="AA3617" i="13"/>
  <c r="AL3617" i="13"/>
  <c r="AJ3617" i="13"/>
  <c r="AN3617" i="13"/>
  <c r="AK3649" i="13"/>
  <c r="AI3649" i="13"/>
  <c r="AJ3649" i="13"/>
  <c r="AL3649" i="13"/>
  <c r="AA3649" i="13"/>
  <c r="AN3649" i="13"/>
  <c r="AM3649" i="13"/>
  <c r="AA3681" i="13"/>
  <c r="AN3681" i="13"/>
  <c r="AM3681" i="13"/>
  <c r="AJ3681" i="13"/>
  <c r="AI3681" i="13"/>
  <c r="AK3681" i="13"/>
  <c r="AL3681" i="13"/>
  <c r="AM3713" i="13"/>
  <c r="AJ3713" i="13"/>
  <c r="AI3713" i="13"/>
  <c r="AK3713" i="13"/>
  <c r="AL3713" i="13"/>
  <c r="AA3713" i="13"/>
  <c r="AN3713" i="13"/>
  <c r="AI3745" i="13"/>
  <c r="AK3745" i="13"/>
  <c r="AL3745" i="13"/>
  <c r="AA3745" i="13"/>
  <c r="AN3745" i="13"/>
  <c r="AM3745" i="13"/>
  <c r="AJ3745" i="13"/>
  <c r="AK3777" i="13"/>
  <c r="AM3777" i="13"/>
  <c r="AL3777" i="13"/>
  <c r="AI3777" i="13"/>
  <c r="AN3777" i="13"/>
  <c r="AJ3777" i="13"/>
  <c r="AA3777" i="13"/>
  <c r="AM3809" i="13"/>
  <c r="AK3809" i="13"/>
  <c r="AI3809" i="13"/>
  <c r="AA3809" i="13"/>
  <c r="AL3809" i="13"/>
  <c r="AJ3809" i="13"/>
  <c r="AN3809" i="13"/>
  <c r="AJ3841" i="13"/>
  <c r="AN3841" i="13"/>
  <c r="AM3841" i="13"/>
  <c r="AK3841" i="13"/>
  <c r="AI3841" i="13"/>
  <c r="AA3841" i="13"/>
  <c r="AL3841" i="13"/>
  <c r="AA3873" i="13"/>
  <c r="AL3873" i="13"/>
  <c r="AJ3873" i="13"/>
  <c r="AN3873" i="13"/>
  <c r="AM3873" i="13"/>
  <c r="AI3873" i="13"/>
  <c r="AK3873" i="13"/>
  <c r="AK3905" i="13"/>
  <c r="AI3905" i="13"/>
  <c r="AA3905" i="13"/>
  <c r="AL3905" i="13"/>
  <c r="AJ3905" i="13"/>
  <c r="AN3905" i="13"/>
  <c r="AM3905" i="13"/>
  <c r="AM3937" i="13"/>
  <c r="AK3937" i="13"/>
  <c r="AI3937" i="13"/>
  <c r="AA3937" i="13"/>
  <c r="AL3937" i="13"/>
  <c r="AN3937" i="13"/>
  <c r="AJ3937" i="13"/>
  <c r="AJ3969" i="13"/>
  <c r="AN3969" i="13"/>
  <c r="AM3969" i="13"/>
  <c r="AK3969" i="13"/>
  <c r="AI3969" i="13"/>
  <c r="AA3969" i="13"/>
  <c r="AL3969" i="13"/>
  <c r="AJ4001" i="13"/>
  <c r="AL4001" i="13"/>
  <c r="AA4001" i="13"/>
  <c r="AN4001" i="13"/>
  <c r="AM4001" i="13"/>
  <c r="AK4001" i="13"/>
  <c r="AI4001" i="13"/>
  <c r="AK4033" i="13"/>
  <c r="AI4033" i="13"/>
  <c r="AA4033" i="13"/>
  <c r="AL4033" i="13"/>
  <c r="AJ4033" i="13"/>
  <c r="AN4033" i="13"/>
  <c r="AM4033" i="13"/>
  <c r="AJ4065" i="13"/>
  <c r="AN4065" i="13"/>
  <c r="AM4065" i="13"/>
  <c r="AK4065" i="13"/>
  <c r="AI4065" i="13"/>
  <c r="AA4065" i="13"/>
  <c r="AL4065" i="13"/>
  <c r="AA4097" i="13"/>
  <c r="AJ4097" i="13"/>
  <c r="AM4097" i="13"/>
  <c r="AN4097" i="13"/>
  <c r="AI4097" i="13"/>
  <c r="AK4097" i="13"/>
  <c r="AL4097" i="13"/>
  <c r="AM4129" i="13"/>
  <c r="AN4129" i="13"/>
  <c r="AI4129" i="13"/>
  <c r="AK4129" i="13"/>
  <c r="AL4129" i="13"/>
  <c r="AJ4129" i="13"/>
  <c r="AA4129" i="13"/>
  <c r="AK4161" i="13"/>
  <c r="AL4161" i="13"/>
  <c r="AA4161" i="13"/>
  <c r="AJ4161" i="13"/>
  <c r="AM4161" i="13"/>
  <c r="AN4161" i="13"/>
  <c r="AI4161" i="13"/>
  <c r="AM15" i="13"/>
  <c r="AJ15" i="13"/>
  <c r="AI15" i="13"/>
  <c r="AK15" i="13"/>
  <c r="AL15" i="13"/>
  <c r="AA15" i="13"/>
  <c r="AN15" i="13"/>
  <c r="AL31" i="13"/>
  <c r="AA31" i="13"/>
  <c r="AN31" i="13"/>
  <c r="AM31" i="13"/>
  <c r="AJ31" i="13"/>
  <c r="AI31" i="13"/>
  <c r="AK31" i="13"/>
  <c r="AM47" i="13"/>
  <c r="AJ47" i="13"/>
  <c r="AI47" i="13"/>
  <c r="AK47" i="13"/>
  <c r="AA47" i="13"/>
  <c r="AL47" i="13"/>
  <c r="AN47" i="13"/>
  <c r="AL63" i="13"/>
  <c r="AA63" i="13"/>
  <c r="AN63" i="13"/>
  <c r="AM63" i="13"/>
  <c r="AJ63" i="13"/>
  <c r="AI63" i="13"/>
  <c r="AK63" i="13"/>
  <c r="AM79" i="13"/>
  <c r="AJ79" i="13"/>
  <c r="AI79" i="13"/>
  <c r="AK79" i="13"/>
  <c r="AL79" i="13"/>
  <c r="AA79" i="13"/>
  <c r="AN79" i="13"/>
  <c r="AA95" i="13"/>
  <c r="AL95" i="13"/>
  <c r="AN95" i="13"/>
  <c r="AM95" i="13"/>
  <c r="AJ95" i="13"/>
  <c r="AI95" i="13"/>
  <c r="AK95" i="13"/>
  <c r="AI111" i="13"/>
  <c r="AK111" i="13"/>
  <c r="AL111" i="13"/>
  <c r="AA111" i="13"/>
  <c r="AN111" i="13"/>
  <c r="AM111" i="13"/>
  <c r="AJ111" i="13"/>
  <c r="AA127" i="13"/>
  <c r="AN127" i="13"/>
  <c r="AM127" i="13"/>
  <c r="AJ127" i="13"/>
  <c r="AI127" i="13"/>
  <c r="AK127" i="13"/>
  <c r="AL127" i="13"/>
  <c r="AA687" i="13"/>
  <c r="AL687" i="13"/>
  <c r="AJ687" i="13"/>
  <c r="AN687" i="13"/>
  <c r="AM687" i="13"/>
  <c r="AK687" i="13"/>
  <c r="AI687" i="13"/>
  <c r="AJ703" i="13"/>
  <c r="AN703" i="13"/>
  <c r="AM703" i="13"/>
  <c r="AK703" i="13"/>
  <c r="AA703" i="13"/>
  <c r="AI703" i="13"/>
  <c r="AL703" i="13"/>
  <c r="AM719" i="13"/>
  <c r="AK719" i="13"/>
  <c r="AI719" i="13"/>
  <c r="AA719" i="13"/>
  <c r="AL719" i="13"/>
  <c r="AJ719" i="13"/>
  <c r="AN719" i="13"/>
  <c r="AJ735" i="13"/>
  <c r="AN735" i="13"/>
  <c r="AM735" i="13"/>
  <c r="AK735" i="13"/>
  <c r="AI735" i="13"/>
  <c r="AA735" i="13"/>
  <c r="AL735" i="13"/>
  <c r="AM751" i="13"/>
  <c r="AK751" i="13"/>
  <c r="AI751" i="13"/>
  <c r="AL751" i="13"/>
  <c r="AA751" i="13"/>
  <c r="AJ751" i="13"/>
  <c r="AN751" i="13"/>
  <c r="AM767" i="13"/>
  <c r="AK767" i="13"/>
  <c r="AI767" i="13"/>
  <c r="AA767" i="13"/>
  <c r="AL767" i="13"/>
  <c r="AJ767" i="13"/>
  <c r="AN767" i="13"/>
  <c r="AI783" i="13"/>
  <c r="AA783" i="13"/>
  <c r="AL783" i="13"/>
  <c r="AJ783" i="13"/>
  <c r="AN783" i="13"/>
  <c r="AM783" i="13"/>
  <c r="AK783" i="13"/>
  <c r="AM799" i="13"/>
  <c r="AK799" i="13"/>
  <c r="AI799" i="13"/>
  <c r="AA799" i="13"/>
  <c r="AL799" i="13"/>
  <c r="AJ799" i="13"/>
  <c r="AN799" i="13"/>
  <c r="AI815" i="13"/>
  <c r="AA815" i="13"/>
  <c r="AL815" i="13"/>
  <c r="AJ815" i="13"/>
  <c r="AN815" i="13"/>
  <c r="AM815" i="13"/>
  <c r="AK815" i="13"/>
  <c r="AA831" i="13"/>
  <c r="AL831" i="13"/>
  <c r="AJ831" i="13"/>
  <c r="AN831" i="13"/>
  <c r="AM831" i="13"/>
  <c r="AK831" i="13"/>
  <c r="AI831" i="13"/>
  <c r="AA847" i="13"/>
  <c r="AL847" i="13"/>
  <c r="AJ847" i="13"/>
  <c r="AN847" i="13"/>
  <c r="AM847" i="13"/>
  <c r="AK847" i="13"/>
  <c r="AI847" i="13"/>
  <c r="AI863" i="13"/>
  <c r="AA863" i="13"/>
  <c r="AL863" i="13"/>
  <c r="AJ863" i="13"/>
  <c r="AN863" i="13"/>
  <c r="AM863" i="13"/>
  <c r="AK863" i="13"/>
  <c r="AJ879" i="13"/>
  <c r="AN879" i="13"/>
  <c r="AA879" i="13"/>
  <c r="AM879" i="13"/>
  <c r="AK879" i="13"/>
  <c r="AI879" i="13"/>
  <c r="AL879" i="13"/>
  <c r="AJ895" i="13"/>
  <c r="AN895" i="13"/>
  <c r="AM895" i="13"/>
  <c r="AK895" i="13"/>
  <c r="AI895" i="13"/>
  <c r="AA895" i="13"/>
  <c r="AL895" i="13"/>
  <c r="AJ911" i="13"/>
  <c r="AN911" i="13"/>
  <c r="AM911" i="13"/>
  <c r="AK911" i="13"/>
  <c r="AI911" i="13"/>
  <c r="AA911" i="13"/>
  <c r="AL911" i="13"/>
  <c r="AJ927" i="13"/>
  <c r="AN927" i="13"/>
  <c r="AA927" i="13"/>
  <c r="AM927" i="13"/>
  <c r="AK927" i="13"/>
  <c r="AI927" i="13"/>
  <c r="AL927" i="13"/>
  <c r="AM943" i="13"/>
  <c r="AK943" i="13"/>
  <c r="AI943" i="13"/>
  <c r="AA943" i="13"/>
  <c r="AL943" i="13"/>
  <c r="AJ943" i="13"/>
  <c r="AN943" i="13"/>
  <c r="AI959" i="13"/>
  <c r="AL959" i="13"/>
  <c r="AA959" i="13"/>
  <c r="AJ959" i="13"/>
  <c r="AN959" i="13"/>
  <c r="AM959" i="13"/>
  <c r="AK959" i="13"/>
  <c r="AM975" i="13"/>
  <c r="AK975" i="13"/>
  <c r="AI975" i="13"/>
  <c r="AA975" i="13"/>
  <c r="AL975" i="13"/>
  <c r="AJ975" i="13"/>
  <c r="AN975" i="13"/>
  <c r="AJ991" i="13"/>
  <c r="AN991" i="13"/>
  <c r="AM991" i="13"/>
  <c r="AK991" i="13"/>
  <c r="AI991" i="13"/>
  <c r="AA991" i="13"/>
  <c r="AL991" i="13"/>
  <c r="AL1007" i="13"/>
  <c r="AJ1007" i="13"/>
  <c r="AN1007" i="13"/>
  <c r="AM1007" i="13"/>
  <c r="AK1007" i="13"/>
  <c r="AA1007" i="13"/>
  <c r="AI1007" i="13"/>
  <c r="AA1023" i="13"/>
  <c r="AL1023" i="13"/>
  <c r="AJ1023" i="13"/>
  <c r="AN1023" i="13"/>
  <c r="AM1023" i="13"/>
  <c r="AK1023" i="13"/>
  <c r="AI1023" i="13"/>
  <c r="AI1039" i="13"/>
  <c r="AA1039" i="13"/>
  <c r="AL1039" i="13"/>
  <c r="AJ1039" i="13"/>
  <c r="AN1039" i="13"/>
  <c r="AM1039" i="13"/>
  <c r="AK1039" i="13"/>
  <c r="AM1055" i="13"/>
  <c r="AK1055" i="13"/>
  <c r="AI1055" i="13"/>
  <c r="AA1055" i="13"/>
  <c r="AL1055" i="13"/>
  <c r="AJ1055" i="13"/>
  <c r="AN1055" i="13"/>
  <c r="AJ1071" i="13"/>
  <c r="AN1071" i="13"/>
  <c r="AM1071" i="13"/>
  <c r="AK1071" i="13"/>
  <c r="AI1071" i="13"/>
  <c r="AA1071" i="13"/>
  <c r="AL1071" i="13"/>
  <c r="AJ1087" i="13"/>
  <c r="AN1087" i="13"/>
  <c r="AM1087" i="13"/>
  <c r="AK1087" i="13"/>
  <c r="AI1087" i="13"/>
  <c r="AA1087" i="13"/>
  <c r="AL1087" i="13"/>
  <c r="AA1103" i="13"/>
  <c r="AL1103" i="13"/>
  <c r="AJ1103" i="13"/>
  <c r="AN1103" i="13"/>
  <c r="AM1103" i="13"/>
  <c r="AK1103" i="13"/>
  <c r="AI1103" i="13"/>
  <c r="AI1119" i="13"/>
  <c r="AA1119" i="13"/>
  <c r="AL1119" i="13"/>
  <c r="AJ1119" i="13"/>
  <c r="AN1119" i="13"/>
  <c r="AM1119" i="13"/>
  <c r="AK1119" i="13"/>
  <c r="AA1135" i="13"/>
  <c r="AL1135" i="13"/>
  <c r="AN1135" i="13"/>
  <c r="AM1135" i="13"/>
  <c r="AK1135" i="13"/>
  <c r="AI1135" i="13"/>
  <c r="AJ1135" i="13"/>
  <c r="AM1151" i="13"/>
  <c r="AK1151" i="13"/>
  <c r="AI1151" i="13"/>
  <c r="AJ1151" i="13"/>
  <c r="AL1151" i="13"/>
  <c r="AA1151" i="13"/>
  <c r="AN1151" i="13"/>
  <c r="AM1167" i="13"/>
  <c r="AK1167" i="13"/>
  <c r="AI1167" i="13"/>
  <c r="AJ1167" i="13"/>
  <c r="AA1167" i="13"/>
  <c r="AL1167" i="13"/>
  <c r="AN1167" i="13"/>
  <c r="AI1183" i="13"/>
  <c r="AJ1183" i="13"/>
  <c r="AL1183" i="13"/>
  <c r="AA1183" i="13"/>
  <c r="AN1183" i="13"/>
  <c r="AM1183" i="13"/>
  <c r="AK1183" i="13"/>
  <c r="AM1199" i="13"/>
  <c r="AK1199" i="13"/>
  <c r="AA1199" i="13"/>
  <c r="AI1199" i="13"/>
  <c r="AJ1199" i="13"/>
  <c r="AL1199" i="13"/>
  <c r="AN1199" i="13"/>
  <c r="AA1215" i="13"/>
  <c r="AM1215" i="13"/>
  <c r="AK1215" i="13"/>
  <c r="AI1215" i="13"/>
  <c r="AJ1215" i="13"/>
  <c r="AL1215" i="13"/>
  <c r="AN1215" i="13"/>
  <c r="AL1231" i="13"/>
  <c r="AN1231" i="13"/>
  <c r="AA1231" i="13"/>
  <c r="AM1231" i="13"/>
  <c r="AK1231" i="13"/>
  <c r="AI1231" i="13"/>
  <c r="AJ1231" i="13"/>
  <c r="AL1247" i="13"/>
  <c r="AA1247" i="13"/>
  <c r="AN1247" i="13"/>
  <c r="AM1247" i="13"/>
  <c r="AK1247" i="13"/>
  <c r="AI1247" i="13"/>
  <c r="AJ1247" i="13"/>
  <c r="AL1263" i="13"/>
  <c r="AN1263" i="13"/>
  <c r="AA1263" i="13"/>
  <c r="AM1263" i="13"/>
  <c r="AK1263" i="13"/>
  <c r="AI1263" i="13"/>
  <c r="AJ1263" i="13"/>
  <c r="AA1279" i="13"/>
  <c r="AN1279" i="13"/>
  <c r="AM1279" i="13"/>
  <c r="AK1279" i="13"/>
  <c r="AI1279" i="13"/>
  <c r="AJ1279" i="13"/>
  <c r="AL1279" i="13"/>
  <c r="AM1295" i="13"/>
  <c r="AK1295" i="13"/>
  <c r="AI1295" i="13"/>
  <c r="AJ1295" i="13"/>
  <c r="AL1295" i="13"/>
  <c r="AA1295" i="13"/>
  <c r="AN1295" i="13"/>
  <c r="AM1311" i="13"/>
  <c r="AK1311" i="13"/>
  <c r="AI1311" i="13"/>
  <c r="AJ1311" i="13"/>
  <c r="AL1311" i="13"/>
  <c r="AA1311" i="13"/>
  <c r="AN1311" i="13"/>
  <c r="AA1327" i="13"/>
  <c r="AN1327" i="13"/>
  <c r="AM1327" i="13"/>
  <c r="AK1327" i="13"/>
  <c r="AI1327" i="13"/>
  <c r="AJ1327" i="13"/>
  <c r="AL1327" i="13"/>
  <c r="AN1343" i="13"/>
  <c r="AM1343" i="13"/>
  <c r="AK1343" i="13"/>
  <c r="AA1343" i="13"/>
  <c r="AI1343" i="13"/>
  <c r="AJ1343" i="13"/>
  <c r="AL1343" i="13"/>
  <c r="AL1359" i="13"/>
  <c r="AN1359" i="13"/>
  <c r="AM1359" i="13"/>
  <c r="AK1359" i="13"/>
  <c r="AA1359" i="13"/>
  <c r="AI1359" i="13"/>
  <c r="AJ1359" i="13"/>
  <c r="AI1375" i="13"/>
  <c r="AJ1375" i="13"/>
  <c r="AL1375" i="13"/>
  <c r="AA1375" i="13"/>
  <c r="AN1375" i="13"/>
  <c r="AM1375" i="13"/>
  <c r="AK1375" i="13"/>
  <c r="AM1391" i="13"/>
  <c r="AK1391" i="13"/>
  <c r="AI1391" i="13"/>
  <c r="AJ1391" i="13"/>
  <c r="AL1391" i="13"/>
  <c r="AA1391" i="13"/>
  <c r="AN1391" i="13"/>
  <c r="AL1407" i="13"/>
  <c r="AA1407" i="13"/>
  <c r="AN1407" i="13"/>
  <c r="AM1407" i="13"/>
  <c r="AK1407" i="13"/>
  <c r="AI1407" i="13"/>
  <c r="AJ1407" i="13"/>
  <c r="AA1423" i="13"/>
  <c r="AM1423" i="13"/>
  <c r="AK1423" i="13"/>
  <c r="AI1423" i="13"/>
  <c r="AJ1423" i="13"/>
  <c r="AL1423" i="13"/>
  <c r="AN1423" i="13"/>
  <c r="AA1439" i="13"/>
  <c r="AL1439" i="13"/>
  <c r="AN1439" i="13"/>
  <c r="AM1439" i="13"/>
  <c r="AK1439" i="13"/>
  <c r="AI1439" i="13"/>
  <c r="AJ1439" i="13"/>
  <c r="AL1455" i="13"/>
  <c r="AA1455" i="13"/>
  <c r="AN1455" i="13"/>
  <c r="AM1455" i="13"/>
  <c r="AK1455" i="13"/>
  <c r="AI1455" i="13"/>
  <c r="AJ1455" i="13"/>
  <c r="AL1471" i="13"/>
  <c r="AN1471" i="13"/>
  <c r="AM1471" i="13"/>
  <c r="AK1471" i="13"/>
  <c r="AA1471" i="13"/>
  <c r="AI1471" i="13"/>
  <c r="AJ1471" i="13"/>
  <c r="AI1487" i="13"/>
  <c r="AJ1487" i="13"/>
  <c r="AL1487" i="13"/>
  <c r="AA1487" i="13"/>
  <c r="AN1487" i="13"/>
  <c r="AM1487" i="13"/>
  <c r="AK1487" i="13"/>
  <c r="AL1503" i="13"/>
  <c r="AA1503" i="13"/>
  <c r="AN1503" i="13"/>
  <c r="AM1503" i="13"/>
  <c r="AK1503" i="13"/>
  <c r="AI1503" i="13"/>
  <c r="AJ1503" i="13"/>
  <c r="AA1519" i="13"/>
  <c r="AN1519" i="13"/>
  <c r="AM1519" i="13"/>
  <c r="AK1519" i="13"/>
  <c r="AI1519" i="13"/>
  <c r="AJ1519" i="13"/>
  <c r="AL1519" i="13"/>
  <c r="AM1535" i="13"/>
  <c r="AK1535" i="13"/>
  <c r="AA1535" i="13"/>
  <c r="AI1535" i="13"/>
  <c r="AJ1535" i="13"/>
  <c r="AL1535" i="13"/>
  <c r="AN1535" i="13"/>
  <c r="AL1551" i="13"/>
  <c r="AA1551" i="13"/>
  <c r="AN1551" i="13"/>
  <c r="AM1551" i="13"/>
  <c r="AK1551" i="13"/>
  <c r="AI1551" i="13"/>
  <c r="AJ1551" i="13"/>
  <c r="AA1567" i="13"/>
  <c r="AN1567" i="13"/>
  <c r="AM1567" i="13"/>
  <c r="AK1567" i="13"/>
  <c r="AI1567" i="13"/>
  <c r="AJ1567" i="13"/>
  <c r="AL1567" i="13"/>
  <c r="AM1583" i="13"/>
  <c r="AK1583" i="13"/>
  <c r="AI1583" i="13"/>
  <c r="AJ1583" i="13"/>
  <c r="AL1583" i="13"/>
  <c r="AA1583" i="13"/>
  <c r="AN1583" i="13"/>
  <c r="AL1599" i="13"/>
  <c r="AN1599" i="13"/>
  <c r="AM1599" i="13"/>
  <c r="AK1599" i="13"/>
  <c r="AA1599" i="13"/>
  <c r="AI1599" i="13"/>
  <c r="AJ1599" i="13"/>
  <c r="AA1615" i="13"/>
  <c r="AN1615" i="13"/>
  <c r="AM1615" i="13"/>
  <c r="AK1615" i="13"/>
  <c r="AI1615" i="13"/>
  <c r="AJ1615" i="13"/>
  <c r="AL1615" i="13"/>
  <c r="AM1631" i="13"/>
  <c r="AK1631" i="13"/>
  <c r="AI1631" i="13"/>
  <c r="AJ1631" i="13"/>
  <c r="AL1631" i="13"/>
  <c r="AA1631" i="13"/>
  <c r="AN1631" i="13"/>
  <c r="AI1647" i="13"/>
  <c r="AJ1647" i="13"/>
  <c r="AL1647" i="13"/>
  <c r="AA1647" i="13"/>
  <c r="AN1647" i="13"/>
  <c r="AM1647" i="13"/>
  <c r="AK1647" i="13"/>
  <c r="AM1663" i="13"/>
  <c r="AK1663" i="13"/>
  <c r="AA1663" i="13"/>
  <c r="AI1663" i="13"/>
  <c r="AJ1663" i="13"/>
  <c r="AL1663" i="13"/>
  <c r="AN1663" i="13"/>
  <c r="AM1679" i="13"/>
  <c r="AK1679" i="13"/>
  <c r="AI1679" i="13"/>
  <c r="AJ1679" i="13"/>
  <c r="AL1679" i="13"/>
  <c r="AA1679" i="13"/>
  <c r="AN1679" i="13"/>
  <c r="AA1695" i="13"/>
  <c r="AL1695" i="13"/>
  <c r="AN1695" i="13"/>
  <c r="AM1695" i="13"/>
  <c r="AK1695" i="13"/>
  <c r="AI1695" i="13"/>
  <c r="AJ1695" i="13"/>
  <c r="AL1711" i="13"/>
  <c r="AA1711" i="13"/>
  <c r="AN1711" i="13"/>
  <c r="AM1711" i="13"/>
  <c r="AK1711" i="13"/>
  <c r="AI1711" i="13"/>
  <c r="AJ1711" i="13"/>
  <c r="AM1727" i="13"/>
  <c r="AK1727" i="13"/>
  <c r="AI1727" i="13"/>
  <c r="AJ1727" i="13"/>
  <c r="AL1727" i="13"/>
  <c r="AA1727" i="13"/>
  <c r="AN1727" i="13"/>
  <c r="AL1743" i="13"/>
  <c r="AA1743" i="13"/>
  <c r="AN1743" i="13"/>
  <c r="AM1743" i="13"/>
  <c r="AK1743" i="13"/>
  <c r="AI1743" i="13"/>
  <c r="AJ1743" i="13"/>
  <c r="AL1759" i="13"/>
  <c r="AM1759" i="13"/>
  <c r="AA1759" i="13"/>
  <c r="AI1759" i="13"/>
  <c r="AJ1759" i="13"/>
  <c r="AK1759" i="13"/>
  <c r="AN1759" i="13"/>
  <c r="AM1775" i="13"/>
  <c r="AK1775" i="13"/>
  <c r="AI1775" i="13"/>
  <c r="AJ1775" i="13"/>
  <c r="AL1775" i="13"/>
  <c r="AA1775" i="13"/>
  <c r="AN1775" i="13"/>
  <c r="AM1791" i="13"/>
  <c r="AK1791" i="13"/>
  <c r="AI1791" i="13"/>
  <c r="AJ1791" i="13"/>
  <c r="AL1791" i="13"/>
  <c r="AA1791" i="13"/>
  <c r="AN1791" i="13"/>
  <c r="AL1807" i="13"/>
  <c r="AA1807" i="13"/>
  <c r="AN1807" i="13"/>
  <c r="AM1807" i="13"/>
  <c r="AK1807" i="13"/>
  <c r="AI1807" i="13"/>
  <c r="AJ1807" i="13"/>
  <c r="AL1823" i="13"/>
  <c r="AA1823" i="13"/>
  <c r="AN1823" i="13"/>
  <c r="AM1823" i="13"/>
  <c r="AK1823" i="13"/>
  <c r="AI1823" i="13"/>
  <c r="AJ1823" i="13"/>
  <c r="AL1839" i="13"/>
  <c r="AA1839" i="13"/>
  <c r="AN1839" i="13"/>
  <c r="AM1839" i="13"/>
  <c r="AK1839" i="13"/>
  <c r="AI1839" i="13"/>
  <c r="AJ1839" i="13"/>
  <c r="AJ1855" i="13"/>
  <c r="AK1855" i="13"/>
  <c r="AI1855" i="13"/>
  <c r="AA1855" i="13"/>
  <c r="AL1855" i="13"/>
  <c r="AM1855" i="13"/>
  <c r="AN1855" i="13"/>
  <c r="AJ1871" i="13"/>
  <c r="AN1871" i="13"/>
  <c r="AM1871" i="13"/>
  <c r="AK1871" i="13"/>
  <c r="AI1871" i="13"/>
  <c r="AA1871" i="13"/>
  <c r="AL1871" i="13"/>
  <c r="AI1887" i="13"/>
  <c r="AA1887" i="13"/>
  <c r="AL1887" i="13"/>
  <c r="AM1887" i="13"/>
  <c r="AN1887" i="13"/>
  <c r="AJ1887" i="13"/>
  <c r="AK1887" i="13"/>
  <c r="AI1903" i="13"/>
  <c r="AA1903" i="13"/>
  <c r="AL1903" i="13"/>
  <c r="AM1903" i="13"/>
  <c r="AN1903" i="13"/>
  <c r="AK1903" i="13"/>
  <c r="AJ1903" i="13"/>
  <c r="AM1919" i="13"/>
  <c r="AN1919" i="13"/>
  <c r="AJ1919" i="13"/>
  <c r="AK1919" i="13"/>
  <c r="AI1919" i="13"/>
  <c r="AA1919" i="13"/>
  <c r="AL1919" i="13"/>
  <c r="AM1935" i="13"/>
  <c r="AN1935" i="13"/>
  <c r="AJ1935" i="13"/>
  <c r="AK1935" i="13"/>
  <c r="AI1935" i="13"/>
  <c r="AA1935" i="13"/>
  <c r="AL1935" i="13"/>
  <c r="AI1951" i="13"/>
  <c r="AA1951" i="13"/>
  <c r="AL1951" i="13"/>
  <c r="AM1951" i="13"/>
  <c r="AN1951" i="13"/>
  <c r="AJ1951" i="13"/>
  <c r="AK1951" i="13"/>
  <c r="AI1967" i="13"/>
  <c r="AA1967" i="13"/>
  <c r="AL1967" i="13"/>
  <c r="AM1967" i="13"/>
  <c r="AN1967" i="13"/>
  <c r="AJ1967" i="13"/>
  <c r="AK1967" i="13"/>
  <c r="AM1983" i="13"/>
  <c r="AN1983" i="13"/>
  <c r="AJ1983" i="13"/>
  <c r="AK1983" i="13"/>
  <c r="AI1983" i="13"/>
  <c r="AL1983" i="13"/>
  <c r="AA1983" i="13"/>
  <c r="AM1999" i="13"/>
  <c r="AN1999" i="13"/>
  <c r="AJ1999" i="13"/>
  <c r="AK1999" i="13"/>
  <c r="AI1999" i="13"/>
  <c r="AA1999" i="13"/>
  <c r="AL1999" i="13"/>
  <c r="AI2015" i="13"/>
  <c r="AA2015" i="13"/>
  <c r="AL2015" i="13"/>
  <c r="AM2015" i="13"/>
  <c r="AN2015" i="13"/>
  <c r="AJ2015" i="13"/>
  <c r="AK2015" i="13"/>
  <c r="AI2031" i="13"/>
  <c r="AA2031" i="13"/>
  <c r="AL2031" i="13"/>
  <c r="AM2031" i="13"/>
  <c r="AN2031" i="13"/>
  <c r="AJ2031" i="13"/>
  <c r="AK2031" i="13"/>
  <c r="AM2047" i="13"/>
  <c r="AN2047" i="13"/>
  <c r="AJ2047" i="13"/>
  <c r="AK2047" i="13"/>
  <c r="AI2047" i="13"/>
  <c r="AA2047" i="13"/>
  <c r="AL2047" i="13"/>
  <c r="AM2063" i="13"/>
  <c r="AN2063" i="13"/>
  <c r="AJ2063" i="13"/>
  <c r="AK2063" i="13"/>
  <c r="AI2063" i="13"/>
  <c r="AL2063" i="13"/>
  <c r="AA2063" i="13"/>
  <c r="AI2079" i="13"/>
  <c r="AA2079" i="13"/>
  <c r="AL2079" i="13"/>
  <c r="AM2079" i="13"/>
  <c r="AN2079" i="13"/>
  <c r="AK2079" i="13"/>
  <c r="AJ2079" i="13"/>
  <c r="AI2095" i="13"/>
  <c r="AA2095" i="13"/>
  <c r="AL2095" i="13"/>
  <c r="AM2095" i="13"/>
  <c r="AN2095" i="13"/>
  <c r="AJ2095" i="13"/>
  <c r="AK2095" i="13"/>
  <c r="AM2111" i="13"/>
  <c r="AN2111" i="13"/>
  <c r="AJ2111" i="13"/>
  <c r="AK2111" i="13"/>
  <c r="AI2111" i="13"/>
  <c r="AA2111" i="13"/>
  <c r="AL2111" i="13"/>
  <c r="AM2127" i="13"/>
  <c r="AN2127" i="13"/>
  <c r="AJ2127" i="13"/>
  <c r="AK2127" i="13"/>
  <c r="AI2127" i="13"/>
  <c r="AA2127" i="13"/>
  <c r="AL2127" i="13"/>
  <c r="AI2143" i="13"/>
  <c r="AA2143" i="13"/>
  <c r="AL2143" i="13"/>
  <c r="AM2143" i="13"/>
  <c r="AN2143" i="13"/>
  <c r="AJ2143" i="13"/>
  <c r="AK2143" i="13"/>
  <c r="AI2159" i="13"/>
  <c r="AA2159" i="13"/>
  <c r="AL2159" i="13"/>
  <c r="AM2159" i="13"/>
  <c r="AN2159" i="13"/>
  <c r="AK2159" i="13"/>
  <c r="AJ2159" i="13"/>
  <c r="AM2175" i="13"/>
  <c r="AN2175" i="13"/>
  <c r="AJ2175" i="13"/>
  <c r="AK2175" i="13"/>
  <c r="AI2175" i="13"/>
  <c r="AA2175" i="13"/>
  <c r="AL2175" i="13"/>
  <c r="AI2191" i="13"/>
  <c r="AA2191" i="13"/>
  <c r="AL2191" i="13"/>
  <c r="AM2191" i="13"/>
  <c r="AN2191" i="13"/>
  <c r="AJ2191" i="13"/>
  <c r="AK2191" i="13"/>
  <c r="AM2207" i="13"/>
  <c r="AN2207" i="13"/>
  <c r="AJ2207" i="13"/>
  <c r="AK2207" i="13"/>
  <c r="AI2207" i="13"/>
  <c r="AA2207" i="13"/>
  <c r="AL2207" i="13"/>
  <c r="AM2223" i="13"/>
  <c r="AN2223" i="13"/>
  <c r="AJ2223" i="13"/>
  <c r="AK2223" i="13"/>
  <c r="AI2223" i="13"/>
  <c r="AL2223" i="13"/>
  <c r="AA2223" i="13"/>
  <c r="AI2239" i="13"/>
  <c r="AA2239" i="13"/>
  <c r="AL2239" i="13"/>
  <c r="AM2239" i="13"/>
  <c r="AN2239" i="13"/>
  <c r="AK2239" i="13"/>
  <c r="AJ2239" i="13"/>
  <c r="AM2255" i="13"/>
  <c r="AN2255" i="13"/>
  <c r="AJ2255" i="13"/>
  <c r="AK2255" i="13"/>
  <c r="AI2255" i="13"/>
  <c r="AA2255" i="13"/>
  <c r="AL2255" i="13"/>
  <c r="AI2271" i="13"/>
  <c r="AA2271" i="13"/>
  <c r="AL2271" i="13"/>
  <c r="AM2271" i="13"/>
  <c r="AN2271" i="13"/>
  <c r="AJ2271" i="13"/>
  <c r="AK2271" i="13"/>
  <c r="AM2287" i="13"/>
  <c r="AN2287" i="13"/>
  <c r="AJ2287" i="13"/>
  <c r="AK2287" i="13"/>
  <c r="AI2287" i="13"/>
  <c r="AA2287" i="13"/>
  <c r="AL2287" i="13"/>
  <c r="AI2303" i="13"/>
  <c r="AA2303" i="13"/>
  <c r="AL2303" i="13"/>
  <c r="AM2303" i="13"/>
  <c r="AN2303" i="13"/>
  <c r="AJ2303" i="13"/>
  <c r="AK2303" i="13"/>
  <c r="AM2319" i="13"/>
  <c r="AN2319" i="13"/>
  <c r="AJ2319" i="13"/>
  <c r="AK2319" i="13"/>
  <c r="AI2319" i="13"/>
  <c r="AA2319" i="13"/>
  <c r="AL2319" i="13"/>
  <c r="AI2335" i="13"/>
  <c r="AA2335" i="13"/>
  <c r="AL2335" i="13"/>
  <c r="AM2335" i="13"/>
  <c r="AN2335" i="13"/>
  <c r="AJ2335" i="13"/>
  <c r="AK2335" i="13"/>
  <c r="AM2351" i="13"/>
  <c r="AN2351" i="13"/>
  <c r="AJ2351" i="13"/>
  <c r="AK2351" i="13"/>
  <c r="AI2351" i="13"/>
  <c r="AL2351" i="13"/>
  <c r="AA2351" i="13"/>
  <c r="AI2367" i="13"/>
  <c r="AA2367" i="13"/>
  <c r="AL2367" i="13"/>
  <c r="AM2367" i="13"/>
  <c r="AN2367" i="13"/>
  <c r="AK2367" i="13"/>
  <c r="AJ2367" i="13"/>
  <c r="AM2383" i="13"/>
  <c r="AN2383" i="13"/>
  <c r="AJ2383" i="13"/>
  <c r="AK2383" i="13"/>
  <c r="AI2383" i="13"/>
  <c r="AA2383" i="13"/>
  <c r="AL2383" i="13"/>
  <c r="AI2399" i="13"/>
  <c r="AA2399" i="13"/>
  <c r="AL2399" i="13"/>
  <c r="AM2399" i="13"/>
  <c r="AN2399" i="13"/>
  <c r="AJ2399" i="13"/>
  <c r="AK2399" i="13"/>
  <c r="AM2415" i="13"/>
  <c r="AN2415" i="13"/>
  <c r="AJ2415" i="13"/>
  <c r="AK2415" i="13"/>
  <c r="AI2415" i="13"/>
  <c r="AA2415" i="13"/>
  <c r="AL2415" i="13"/>
  <c r="AI2431" i="13"/>
  <c r="AA2431" i="13"/>
  <c r="AL2431" i="13"/>
  <c r="AM2431" i="13"/>
  <c r="AN2431" i="13"/>
  <c r="AJ2431" i="13"/>
  <c r="AK2431" i="13"/>
  <c r="AM2447" i="13"/>
  <c r="AN2447" i="13"/>
  <c r="AJ2447" i="13"/>
  <c r="AK2447" i="13"/>
  <c r="AI2447" i="13"/>
  <c r="AA2447" i="13"/>
  <c r="AL2447" i="13"/>
  <c r="AI2463" i="13"/>
  <c r="AA2463" i="13"/>
  <c r="AL2463" i="13"/>
  <c r="AM2463" i="13"/>
  <c r="AN2463" i="13"/>
  <c r="AJ2463" i="13"/>
  <c r="AK2463" i="13"/>
  <c r="AM2479" i="13"/>
  <c r="AN2479" i="13"/>
  <c r="AJ2479" i="13"/>
  <c r="AK2479" i="13"/>
  <c r="AI2479" i="13"/>
  <c r="AL2479" i="13"/>
  <c r="AA2479" i="13"/>
  <c r="AI2495" i="13"/>
  <c r="AA2495" i="13"/>
  <c r="AL2495" i="13"/>
  <c r="AM2495" i="13"/>
  <c r="AN2495" i="13"/>
  <c r="AK2495" i="13"/>
  <c r="AJ2495" i="13"/>
  <c r="AM2511" i="13"/>
  <c r="AN2511" i="13"/>
  <c r="AJ2511" i="13"/>
  <c r="AK2511" i="13"/>
  <c r="AI2511" i="13"/>
  <c r="AA2511" i="13"/>
  <c r="AL2511" i="13"/>
  <c r="AI2527" i="13"/>
  <c r="AA2527" i="13"/>
  <c r="AL2527" i="13"/>
  <c r="AM2527" i="13"/>
  <c r="AN2527" i="13"/>
  <c r="AJ2527" i="13"/>
  <c r="AK2527" i="13"/>
  <c r="AM2543" i="13"/>
  <c r="AN2543" i="13"/>
  <c r="AJ2543" i="13"/>
  <c r="AK2543" i="13"/>
  <c r="AI2543" i="13"/>
  <c r="AA2543" i="13"/>
  <c r="AL2543" i="13"/>
  <c r="AI2559" i="13"/>
  <c r="AA2559" i="13"/>
  <c r="AL2559" i="13"/>
  <c r="AM2559" i="13"/>
  <c r="AN2559" i="13"/>
  <c r="AJ2559" i="13"/>
  <c r="AK2559" i="13"/>
  <c r="AM2575" i="13"/>
  <c r="AN2575" i="13"/>
  <c r="AJ2575" i="13"/>
  <c r="AK2575" i="13"/>
  <c r="AI2575" i="13"/>
  <c r="AA2575" i="13"/>
  <c r="AL2575" i="13"/>
  <c r="AM3271" i="13"/>
  <c r="AK3271" i="13"/>
  <c r="AI3271" i="13"/>
  <c r="AJ3271" i="13"/>
  <c r="AL3271" i="13"/>
  <c r="AA3271" i="13"/>
  <c r="AN3271" i="13"/>
  <c r="AL3287" i="13"/>
  <c r="AA3287" i="13"/>
  <c r="AN3287" i="13"/>
  <c r="AM3287" i="13"/>
  <c r="AK3287" i="13"/>
  <c r="AI3287" i="13"/>
  <c r="AJ3287" i="13"/>
  <c r="AM3303" i="13"/>
  <c r="AK3303" i="13"/>
  <c r="AI3303" i="13"/>
  <c r="AJ3303" i="13"/>
  <c r="AL3303" i="13"/>
  <c r="AN3303" i="13"/>
  <c r="AA3303" i="13"/>
  <c r="AL3319" i="13"/>
  <c r="AA3319" i="13"/>
  <c r="AN3319" i="13"/>
  <c r="AM3319" i="13"/>
  <c r="AK3319" i="13"/>
  <c r="AJ3319" i="13"/>
  <c r="AI3319" i="13"/>
  <c r="AM3335" i="13"/>
  <c r="AK3335" i="13"/>
  <c r="AI3335" i="13"/>
  <c r="AJ3335" i="13"/>
  <c r="AL3335" i="13"/>
  <c r="AA3335" i="13"/>
  <c r="AN3335" i="13"/>
  <c r="AL3351" i="13"/>
  <c r="AA3351" i="13"/>
  <c r="AN3351" i="13"/>
  <c r="AM3351" i="13"/>
  <c r="AK3351" i="13"/>
  <c r="AI3351" i="13"/>
  <c r="AJ3351" i="13"/>
  <c r="AM3367" i="13"/>
  <c r="AK3367" i="13"/>
  <c r="AI3367" i="13"/>
  <c r="AJ3367" i="13"/>
  <c r="AL3367" i="13"/>
  <c r="AA3367" i="13"/>
  <c r="AN3367" i="13"/>
  <c r="AL3383" i="13"/>
  <c r="AA3383" i="13"/>
  <c r="AN3383" i="13"/>
  <c r="AM3383" i="13"/>
  <c r="AK3383" i="13"/>
  <c r="AI3383" i="13"/>
  <c r="AJ3383" i="13"/>
  <c r="AM3399" i="13"/>
  <c r="AK3399" i="13"/>
  <c r="AI3399" i="13"/>
  <c r="AJ3399" i="13"/>
  <c r="AL3399" i="13"/>
  <c r="AA3399" i="13"/>
  <c r="AN3399" i="13"/>
  <c r="AM3415" i="13"/>
  <c r="AK3415" i="13"/>
  <c r="AI3415" i="13"/>
  <c r="AJ3415" i="13"/>
  <c r="AL3415" i="13"/>
  <c r="AA3415" i="13"/>
  <c r="AN3415" i="13"/>
  <c r="AL3431" i="13"/>
  <c r="AA3431" i="13"/>
  <c r="AN3431" i="13"/>
  <c r="AM3431" i="13"/>
  <c r="AK3431" i="13"/>
  <c r="AI3431" i="13"/>
  <c r="AJ3431" i="13"/>
  <c r="AA3447" i="13"/>
  <c r="AN3447" i="13"/>
  <c r="AM3447" i="13"/>
  <c r="AJ3447" i="13"/>
  <c r="AI3447" i="13"/>
  <c r="AK3447" i="13"/>
  <c r="AL3447" i="13"/>
  <c r="AI3463" i="13"/>
  <c r="AK3463" i="13"/>
  <c r="AL3463" i="13"/>
  <c r="AA3463" i="13"/>
  <c r="AN3463" i="13"/>
  <c r="AM3463" i="13"/>
  <c r="AJ3463" i="13"/>
  <c r="AL3479" i="13"/>
  <c r="AA3479" i="13"/>
  <c r="AN3479" i="13"/>
  <c r="AM3479" i="13"/>
  <c r="AJ3479" i="13"/>
  <c r="AK3479" i="13"/>
  <c r="AI3479" i="13"/>
  <c r="AM3495" i="13"/>
  <c r="AK3495" i="13"/>
  <c r="AI3495" i="13"/>
  <c r="AN3495" i="13"/>
  <c r="AL3495" i="13"/>
  <c r="AA3495" i="13"/>
  <c r="AJ3495" i="13"/>
  <c r="AM3511" i="13"/>
  <c r="AK3511" i="13"/>
  <c r="AI3511" i="13"/>
  <c r="AN3511" i="13"/>
  <c r="AL3511" i="13"/>
  <c r="AJ3511" i="13"/>
  <c r="AA3511" i="13"/>
  <c r="AL3527" i="13"/>
  <c r="AA3527" i="13"/>
  <c r="AJ3527" i="13"/>
  <c r="AM3527" i="13"/>
  <c r="AK3527" i="13"/>
  <c r="AN3527" i="13"/>
  <c r="AI3527" i="13"/>
  <c r="AL3543" i="13"/>
  <c r="AA3543" i="13"/>
  <c r="AJ3543" i="13"/>
  <c r="AM3543" i="13"/>
  <c r="AK3543" i="13"/>
  <c r="AI3543" i="13"/>
  <c r="AN3543" i="13"/>
  <c r="AM3559" i="13"/>
  <c r="AK3559" i="13"/>
  <c r="AI3559" i="13"/>
  <c r="AN3559" i="13"/>
  <c r="AL3559" i="13"/>
  <c r="AA3559" i="13"/>
  <c r="AJ3559" i="13"/>
  <c r="AA3575" i="13"/>
  <c r="AJ3575" i="13"/>
  <c r="AM3575" i="13"/>
  <c r="AK3575" i="13"/>
  <c r="AI3575" i="13"/>
  <c r="AN3575" i="13"/>
  <c r="AL3575" i="13"/>
  <c r="AI3591" i="13"/>
  <c r="AN3591" i="13"/>
  <c r="AL3591" i="13"/>
  <c r="AA3591" i="13"/>
  <c r="AJ3591" i="13"/>
  <c r="AK3591" i="13"/>
  <c r="AM3591" i="13"/>
  <c r="AL3607" i="13"/>
  <c r="AA3607" i="13"/>
  <c r="AJ3607" i="13"/>
  <c r="AM3607" i="13"/>
  <c r="AK3607" i="13"/>
  <c r="AI3607" i="13"/>
  <c r="AN3607" i="13"/>
  <c r="AM3623" i="13"/>
  <c r="AK3623" i="13"/>
  <c r="AI3623" i="13"/>
  <c r="AN3623" i="13"/>
  <c r="AL3623" i="13"/>
  <c r="AA3623" i="13"/>
  <c r="AJ3623" i="13"/>
  <c r="AI3639" i="13"/>
  <c r="AJ3639" i="13"/>
  <c r="AL3639" i="13"/>
  <c r="AA3639" i="13"/>
  <c r="AK3639" i="13"/>
  <c r="AM3639" i="13"/>
  <c r="AN3639" i="13"/>
  <c r="AI3655" i="13"/>
  <c r="AA3655" i="13"/>
  <c r="AL3655" i="13"/>
  <c r="AM3655" i="13"/>
  <c r="AK3655" i="13"/>
  <c r="AJ3655" i="13"/>
  <c r="AN3655" i="13"/>
  <c r="AI3671" i="13"/>
  <c r="AJ3671" i="13"/>
  <c r="AL3671" i="13"/>
  <c r="AA3671" i="13"/>
  <c r="AK3671" i="13"/>
  <c r="AM3671" i="13"/>
  <c r="AN3671" i="13"/>
  <c r="AB3687" i="13"/>
  <c r="AM3687" i="13"/>
  <c r="AN3687" i="13"/>
  <c r="AI3687" i="13"/>
  <c r="AJ3687" i="13"/>
  <c r="AA3687" i="13"/>
  <c r="AL3687" i="13"/>
  <c r="AC3687" i="13"/>
  <c r="AK3687" i="13"/>
  <c r="AM3703" i="13"/>
  <c r="AN3703" i="13"/>
  <c r="AI3703" i="13"/>
  <c r="AJ3703" i="13"/>
  <c r="AL3703" i="13"/>
  <c r="AA3703" i="13"/>
  <c r="AK3703" i="13"/>
  <c r="AA3719" i="13"/>
  <c r="AK3719" i="13"/>
  <c r="AM3719" i="13"/>
  <c r="AN3719" i="13"/>
  <c r="AI3719" i="13"/>
  <c r="AJ3719" i="13"/>
  <c r="AL3719" i="13"/>
  <c r="AA3735" i="13"/>
  <c r="AK3735" i="13"/>
  <c r="AM3735" i="13"/>
  <c r="AN3735" i="13"/>
  <c r="AI3735" i="13"/>
  <c r="AJ3735" i="13"/>
  <c r="AL3735" i="13"/>
  <c r="AL3751" i="13"/>
  <c r="AA3751" i="13"/>
  <c r="AK3751" i="13"/>
  <c r="AM3751" i="13"/>
  <c r="AN3751" i="13"/>
  <c r="AI3751" i="13"/>
  <c r="AJ3751" i="13"/>
  <c r="AL3767" i="13"/>
  <c r="AA3767" i="13"/>
  <c r="AK3767" i="13"/>
  <c r="AM3767" i="13"/>
  <c r="AN3767" i="13"/>
  <c r="AI3767" i="13"/>
  <c r="AJ3767" i="13"/>
  <c r="AI3783" i="13"/>
  <c r="AJ3783" i="13"/>
  <c r="AL3783" i="13"/>
  <c r="AA3783" i="13"/>
  <c r="AK3783" i="13"/>
  <c r="AM3783" i="13"/>
  <c r="AN3783" i="13"/>
  <c r="AL3799" i="13"/>
  <c r="AA3799" i="13"/>
  <c r="AJ3799" i="13"/>
  <c r="AM3799" i="13"/>
  <c r="AK3799" i="13"/>
  <c r="AN3799" i="13"/>
  <c r="AI3799" i="13"/>
  <c r="AM3815" i="13"/>
  <c r="AK3815" i="13"/>
  <c r="AI3815" i="13"/>
  <c r="AN3815" i="13"/>
  <c r="AL3815" i="13"/>
  <c r="AA3815" i="13"/>
  <c r="AJ3815" i="13"/>
  <c r="AA3831" i="13"/>
  <c r="AJ3831" i="13"/>
  <c r="AM3831" i="13"/>
  <c r="AK3831" i="13"/>
  <c r="AI3831" i="13"/>
  <c r="AN3831" i="13"/>
  <c r="AL3831" i="13"/>
  <c r="AI3847" i="13"/>
  <c r="AN3847" i="13"/>
  <c r="AL3847" i="13"/>
  <c r="AA3847" i="13"/>
  <c r="AJ3847" i="13"/>
  <c r="AM3847" i="13"/>
  <c r="AK3847" i="13"/>
  <c r="AM3863" i="13"/>
  <c r="AK3863" i="13"/>
  <c r="AI3863" i="13"/>
  <c r="AN3863" i="13"/>
  <c r="AL3863" i="13"/>
  <c r="AA3863" i="13"/>
  <c r="AJ3863" i="13"/>
  <c r="AL3879" i="13"/>
  <c r="AA3879" i="13"/>
  <c r="AJ3879" i="13"/>
  <c r="AM3879" i="13"/>
  <c r="AK3879" i="13"/>
  <c r="AI3879" i="13"/>
  <c r="AN3879" i="13"/>
  <c r="AA3895" i="13"/>
  <c r="AJ3895" i="13"/>
  <c r="AM3895" i="13"/>
  <c r="AK3895" i="13"/>
  <c r="AI3895" i="13"/>
  <c r="AN3895" i="13"/>
  <c r="AL3895" i="13"/>
  <c r="AI3911" i="13"/>
  <c r="AN3911" i="13"/>
  <c r="AL3911" i="13"/>
  <c r="AA3911" i="13"/>
  <c r="AJ3911" i="13"/>
  <c r="AK3911" i="13"/>
  <c r="AM3911" i="13"/>
  <c r="AL3927" i="13"/>
  <c r="AA3927" i="13"/>
  <c r="AJ3927" i="13"/>
  <c r="AM3927" i="13"/>
  <c r="AK3927" i="13"/>
  <c r="AI3927" i="13"/>
  <c r="AN3927" i="13"/>
  <c r="AM3943" i="13"/>
  <c r="AK3943" i="13"/>
  <c r="AI3943" i="13"/>
  <c r="AN3943" i="13"/>
  <c r="AL3943" i="13"/>
  <c r="AA3943" i="13"/>
  <c r="AJ3943" i="13"/>
  <c r="AM3959" i="13"/>
  <c r="AI3959" i="13"/>
  <c r="AL3959" i="13"/>
  <c r="AJ3959" i="13"/>
  <c r="AA3959" i="13"/>
  <c r="AK3959" i="13"/>
  <c r="AN3959" i="13"/>
  <c r="AM3975" i="13"/>
  <c r="AK3975" i="13"/>
  <c r="AI3975" i="13"/>
  <c r="AN3975" i="13"/>
  <c r="AL3975" i="13"/>
  <c r="AA3975" i="13"/>
  <c r="AJ3975" i="13"/>
  <c r="AM3991" i="13"/>
  <c r="AK3991" i="13"/>
  <c r="AI3991" i="13"/>
  <c r="AN3991" i="13"/>
  <c r="AL3991" i="13"/>
  <c r="AA3991" i="13"/>
  <c r="AJ3991" i="13"/>
  <c r="AB4007" i="13"/>
  <c r="AI4007" i="13"/>
  <c r="AJ4007" i="13"/>
  <c r="AL4007" i="13"/>
  <c r="AN4007" i="13"/>
  <c r="AM4007" i="13"/>
  <c r="AK4007" i="13"/>
  <c r="AC4007" i="13"/>
  <c r="AA4007" i="13"/>
  <c r="AA4023" i="13"/>
  <c r="AJ4023" i="13"/>
  <c r="AM4023" i="13"/>
  <c r="AK4023" i="13"/>
  <c r="AI4023" i="13"/>
  <c r="AN4023" i="13"/>
  <c r="AL4023" i="13"/>
  <c r="AI4039" i="13"/>
  <c r="AN4039" i="13"/>
  <c r="AL4039" i="13"/>
  <c r="AA4039" i="13"/>
  <c r="AJ4039" i="13"/>
  <c r="AM4039" i="13"/>
  <c r="AK4039" i="13"/>
  <c r="AI4055" i="13"/>
  <c r="AN4055" i="13"/>
  <c r="AL4055" i="13"/>
  <c r="AA4055" i="13"/>
  <c r="AJ4055" i="13"/>
  <c r="AM4055" i="13"/>
  <c r="AK4055" i="13"/>
  <c r="AI4071" i="13"/>
  <c r="AA4071" i="13"/>
  <c r="AL4071" i="13"/>
  <c r="AJ4071" i="13"/>
  <c r="AK4071" i="13"/>
  <c r="AM4071" i="13"/>
  <c r="AN4071" i="13"/>
  <c r="AI4087" i="13"/>
  <c r="AN4087" i="13"/>
  <c r="AL4087" i="13"/>
  <c r="AA4087" i="13"/>
  <c r="AK4087" i="13"/>
  <c r="AM4087" i="13"/>
  <c r="AJ4087" i="13"/>
  <c r="AI4103" i="13"/>
  <c r="AN4103" i="13"/>
  <c r="AL4103" i="13"/>
  <c r="AA4103" i="13"/>
  <c r="AK4103" i="13"/>
  <c r="AM4103" i="13"/>
  <c r="AJ4103" i="13"/>
  <c r="AM4119" i="13"/>
  <c r="AJ4119" i="13"/>
  <c r="AI4119" i="13"/>
  <c r="AN4119" i="13"/>
  <c r="AL4119" i="13"/>
  <c r="AK4119" i="13"/>
  <c r="AA4119" i="13"/>
  <c r="AM4135" i="13"/>
  <c r="AJ4135" i="13"/>
  <c r="AI4135" i="13"/>
  <c r="AN4135" i="13"/>
  <c r="AL4135" i="13"/>
  <c r="AA4135" i="13"/>
  <c r="AK4135" i="13"/>
  <c r="AA4151" i="13"/>
  <c r="AK4151" i="13"/>
  <c r="AM4151" i="13"/>
  <c r="AJ4151" i="13"/>
  <c r="AI4151" i="13"/>
  <c r="AN4151" i="13"/>
  <c r="AL4151" i="13"/>
  <c r="AA4167" i="13"/>
  <c r="AK4167" i="13"/>
  <c r="AM4167" i="13"/>
  <c r="AJ4167" i="13"/>
  <c r="AI4167" i="13"/>
  <c r="AN4167" i="13"/>
  <c r="AL4167" i="13"/>
  <c r="AJ141" i="13"/>
  <c r="AN141" i="13"/>
  <c r="AK141" i="13"/>
  <c r="AL141" i="13"/>
  <c r="AI141" i="13"/>
  <c r="AA141" i="13"/>
  <c r="AM141" i="13"/>
  <c r="AJ173" i="13"/>
  <c r="AN173" i="13"/>
  <c r="AK173" i="13"/>
  <c r="AL173" i="13"/>
  <c r="AI173" i="13"/>
  <c r="AA173" i="13"/>
  <c r="AM173" i="13"/>
  <c r="AJ205" i="13"/>
  <c r="AN205" i="13"/>
  <c r="AK205" i="13"/>
  <c r="AL205" i="13"/>
  <c r="AI205" i="13"/>
  <c r="AA205" i="13"/>
  <c r="AM205" i="13"/>
  <c r="AI237" i="13"/>
  <c r="AN237" i="13"/>
  <c r="AK237" i="13"/>
  <c r="AL237" i="13"/>
  <c r="AM237" i="13"/>
  <c r="AA237" i="13"/>
  <c r="AJ237" i="13"/>
  <c r="AI269" i="13"/>
  <c r="AN269" i="13"/>
  <c r="AK269" i="13"/>
  <c r="AL269" i="13"/>
  <c r="AJ269" i="13"/>
  <c r="AA269" i="13"/>
  <c r="AM269" i="13"/>
  <c r="AM301" i="13"/>
  <c r="AA301" i="13"/>
  <c r="AN301" i="13"/>
  <c r="AK301" i="13"/>
  <c r="AI301" i="13"/>
  <c r="AJ301" i="13"/>
  <c r="AL301" i="13"/>
  <c r="AK333" i="13"/>
  <c r="AI333" i="13"/>
  <c r="AJ333" i="13"/>
  <c r="AL333" i="13"/>
  <c r="AM333" i="13"/>
  <c r="AA333" i="13"/>
  <c r="AN333" i="13"/>
  <c r="AJ365" i="13"/>
  <c r="AL365" i="13"/>
  <c r="AM365" i="13"/>
  <c r="AA365" i="13"/>
  <c r="AN365" i="13"/>
  <c r="AK365" i="13"/>
  <c r="AI365" i="13"/>
  <c r="AJ397" i="13"/>
  <c r="AI397" i="13"/>
  <c r="AB397" i="13"/>
  <c r="AM397" i="13"/>
  <c r="AL397" i="13"/>
  <c r="AA397" i="13"/>
  <c r="AC397" i="13"/>
  <c r="AK397" i="13"/>
  <c r="AN397" i="13"/>
  <c r="AM429" i="13"/>
  <c r="AJ429" i="13"/>
  <c r="AA429" i="13"/>
  <c r="AL429" i="13"/>
  <c r="AK429" i="13"/>
  <c r="AI429" i="13"/>
  <c r="AN429" i="13"/>
  <c r="AI461" i="13"/>
  <c r="AJ461" i="13"/>
  <c r="AA461" i="13"/>
  <c r="AN461" i="13"/>
  <c r="AL461" i="13"/>
  <c r="AM461" i="13"/>
  <c r="AK461" i="13"/>
  <c r="AL493" i="13"/>
  <c r="AK493" i="13"/>
  <c r="AI493" i="13"/>
  <c r="AA493" i="13"/>
  <c r="AN493" i="13"/>
  <c r="AM493" i="13"/>
  <c r="AJ493" i="13"/>
  <c r="AA525" i="13"/>
  <c r="AN525" i="13"/>
  <c r="AL525" i="13"/>
  <c r="AM525" i="13"/>
  <c r="AK525" i="13"/>
  <c r="AI525" i="13"/>
  <c r="AJ525" i="13"/>
  <c r="AM557" i="13"/>
  <c r="AA557" i="13"/>
  <c r="AN557" i="13"/>
  <c r="AJ557" i="13"/>
  <c r="AI557" i="13"/>
  <c r="AK557" i="13"/>
  <c r="AL557" i="13"/>
  <c r="AK589" i="13"/>
  <c r="AL589" i="13"/>
  <c r="AM589" i="13"/>
  <c r="AA589" i="13"/>
  <c r="AN589" i="13"/>
  <c r="AJ589" i="13"/>
  <c r="AI589" i="13"/>
  <c r="AA621" i="13"/>
  <c r="AN621" i="13"/>
  <c r="AJ621" i="13"/>
  <c r="AI621" i="13"/>
  <c r="AK621" i="13"/>
  <c r="AL621" i="13"/>
  <c r="AM621" i="13"/>
  <c r="AA653" i="13"/>
  <c r="AN653" i="13"/>
  <c r="AJ653" i="13"/>
  <c r="AI653" i="13"/>
  <c r="AK653" i="13"/>
  <c r="AL653" i="13"/>
  <c r="AM653" i="13"/>
  <c r="AJ3181" i="13"/>
  <c r="AK3181" i="13"/>
  <c r="AI3181" i="13"/>
  <c r="AL3181" i="13"/>
  <c r="AA3181" i="13"/>
  <c r="AN3181" i="13"/>
  <c r="AM3181" i="13"/>
  <c r="AJ3213" i="13"/>
  <c r="AI3213" i="13"/>
  <c r="AK3213" i="13"/>
  <c r="AL3213" i="13"/>
  <c r="AM3213" i="13"/>
  <c r="AA3213" i="13"/>
  <c r="AN3213" i="13"/>
  <c r="AN3245" i="13"/>
  <c r="AK3245" i="13"/>
  <c r="AJ3245" i="13"/>
  <c r="AA3245" i="13"/>
  <c r="AI3245" i="13"/>
  <c r="AM3245" i="13"/>
  <c r="AL3245" i="13"/>
  <c r="AA3277" i="13"/>
  <c r="AI3277" i="13"/>
  <c r="AM3277" i="13"/>
  <c r="AL3277" i="13"/>
  <c r="AN3277" i="13"/>
  <c r="AK3277" i="13"/>
  <c r="AJ3277" i="13"/>
  <c r="AN3309" i="13"/>
  <c r="AK3309" i="13"/>
  <c r="AJ3309" i="13"/>
  <c r="AA3309" i="13"/>
  <c r="AI3309" i="13"/>
  <c r="AM3309" i="13"/>
  <c r="AL3309" i="13"/>
  <c r="AA3341" i="13"/>
  <c r="AI3341" i="13"/>
  <c r="AM3341" i="13"/>
  <c r="AL3341" i="13"/>
  <c r="AN3341" i="13"/>
  <c r="AK3341" i="13"/>
  <c r="AJ3341" i="13"/>
  <c r="AN3373" i="13"/>
  <c r="AK3373" i="13"/>
  <c r="AJ3373" i="13"/>
  <c r="AA3373" i="13"/>
  <c r="AI3373" i="13"/>
  <c r="AM3373" i="13"/>
  <c r="AL3373" i="13"/>
  <c r="AA3405" i="13"/>
  <c r="AI3405" i="13"/>
  <c r="AM3405" i="13"/>
  <c r="AL3405" i="13"/>
  <c r="AN3405" i="13"/>
  <c r="AJ3405" i="13"/>
  <c r="AK3405" i="13"/>
  <c r="AM3437" i="13"/>
  <c r="AL3437" i="13"/>
  <c r="AN3437" i="13"/>
  <c r="AK3437" i="13"/>
  <c r="AJ3437" i="13"/>
  <c r="AA3437" i="13"/>
  <c r="AI3437" i="13"/>
  <c r="AM3469" i="13"/>
  <c r="AK3469" i="13"/>
  <c r="AN3469" i="13"/>
  <c r="AA3469" i="13"/>
  <c r="AI3469" i="13"/>
  <c r="AJ3469" i="13"/>
  <c r="AL3469" i="13"/>
  <c r="AK3501" i="13"/>
  <c r="AN3501" i="13"/>
  <c r="AA3501" i="13"/>
  <c r="AI3501" i="13"/>
  <c r="AJ3501" i="13"/>
  <c r="AL3501" i="13"/>
  <c r="AM3501" i="13"/>
  <c r="AJ3533" i="13"/>
  <c r="AL3533" i="13"/>
  <c r="AM3533" i="13"/>
  <c r="AK3533" i="13"/>
  <c r="AN3533" i="13"/>
  <c r="AA3533" i="13"/>
  <c r="AI3533" i="13"/>
  <c r="AJ3565" i="13"/>
  <c r="AN3565" i="13"/>
  <c r="AL3565" i="13"/>
  <c r="AI3565" i="13"/>
  <c r="AK3565" i="13"/>
  <c r="AM3565" i="13"/>
  <c r="AA3565" i="13"/>
  <c r="AK3597" i="13"/>
  <c r="AN3597" i="13"/>
  <c r="AA3597" i="13"/>
  <c r="AI3597" i="13"/>
  <c r="AJ3597" i="13"/>
  <c r="AL3597" i="13"/>
  <c r="AM3597" i="13"/>
  <c r="AA3629" i="13"/>
  <c r="AI3629" i="13"/>
  <c r="AJ3629" i="13"/>
  <c r="AL3629" i="13"/>
  <c r="AM3629" i="13"/>
  <c r="AK3629" i="13"/>
  <c r="AN3629" i="13"/>
  <c r="AN3661" i="13"/>
  <c r="AK3661" i="13"/>
  <c r="AJ3661" i="13"/>
  <c r="AA3661" i="13"/>
  <c r="AI3661" i="13"/>
  <c r="AL3661" i="13"/>
  <c r="AM3661" i="13"/>
  <c r="AK3693" i="13"/>
  <c r="AJ3693" i="13"/>
  <c r="AA3693" i="13"/>
  <c r="AI3693" i="13"/>
  <c r="AM3693" i="13"/>
  <c r="AL3693" i="13"/>
  <c r="AN3693" i="13"/>
  <c r="AA3725" i="13"/>
  <c r="AI3725" i="13"/>
  <c r="AM3725" i="13"/>
  <c r="AL3725" i="13"/>
  <c r="AN3725" i="13"/>
  <c r="AK3725" i="13"/>
  <c r="AJ3725" i="13"/>
  <c r="AA3757" i="13"/>
  <c r="AI3757" i="13"/>
  <c r="AM3757" i="13"/>
  <c r="AL3757" i="13"/>
  <c r="AN3757" i="13"/>
  <c r="AJ3757" i="13"/>
  <c r="AK3757" i="13"/>
  <c r="AM3789" i="13"/>
  <c r="AL3789" i="13"/>
  <c r="AN3789" i="13"/>
  <c r="AK3789" i="13"/>
  <c r="AJ3789" i="13"/>
  <c r="AA3789" i="13"/>
  <c r="AI3789" i="13"/>
  <c r="AJ3821" i="13"/>
  <c r="AL3821" i="13"/>
  <c r="AN3821" i="13"/>
  <c r="AI3821" i="13"/>
  <c r="AA3821" i="13"/>
  <c r="AK3821" i="13"/>
  <c r="AM3821" i="13"/>
  <c r="AA3853" i="13"/>
  <c r="AI3853" i="13"/>
  <c r="AJ3853" i="13"/>
  <c r="AL3853" i="13"/>
  <c r="AM3853" i="13"/>
  <c r="AK3853" i="13"/>
  <c r="AN3853" i="13"/>
  <c r="AA3885" i="13"/>
  <c r="AI3885" i="13"/>
  <c r="AJ3885" i="13"/>
  <c r="AL3885" i="13"/>
  <c r="AM3885" i="13"/>
  <c r="AK3885" i="13"/>
  <c r="AN3885" i="13"/>
  <c r="AJ3917" i="13"/>
  <c r="AL3917" i="13"/>
  <c r="AM3917" i="13"/>
  <c r="AK3917" i="13"/>
  <c r="AN3917" i="13"/>
  <c r="AA3917" i="13"/>
  <c r="AI3917" i="13"/>
  <c r="AK3949" i="13"/>
  <c r="AN3949" i="13"/>
  <c r="AA3949" i="13"/>
  <c r="AI3949" i="13"/>
  <c r="AJ3949" i="13"/>
  <c r="AL3949" i="13"/>
  <c r="AM3949" i="13"/>
  <c r="AA3981" i="13"/>
  <c r="AI3981" i="13"/>
  <c r="AJ3981" i="13"/>
  <c r="AL3981" i="13"/>
  <c r="AM3981" i="13"/>
  <c r="AN3981" i="13"/>
  <c r="AK3981" i="13"/>
  <c r="AM4013" i="13"/>
  <c r="AN4013" i="13"/>
  <c r="AK4013" i="13"/>
  <c r="AI4013" i="13"/>
  <c r="AL4013" i="13"/>
  <c r="AA4013" i="13"/>
  <c r="AJ4013" i="13"/>
  <c r="AM4045" i="13"/>
  <c r="AK4045" i="13"/>
  <c r="AN4045" i="13"/>
  <c r="AA4045" i="13"/>
  <c r="AI4045" i="13"/>
  <c r="AJ4045" i="13"/>
  <c r="AL4045" i="13"/>
  <c r="AK4077" i="13"/>
  <c r="AJ4077" i="13"/>
  <c r="AA4077" i="13"/>
  <c r="AI4077" i="13"/>
  <c r="AM4077" i="13"/>
  <c r="AL4077" i="13"/>
  <c r="AN4077" i="13"/>
  <c r="AK4109" i="13"/>
  <c r="AJ4109" i="13"/>
  <c r="AA4109" i="13"/>
  <c r="AI4109" i="13"/>
  <c r="AM4109" i="13"/>
  <c r="AL4109" i="13"/>
  <c r="AN4109" i="13"/>
  <c r="AM4141" i="13"/>
  <c r="AL4141" i="13"/>
  <c r="AN4141" i="13"/>
  <c r="AK4141" i="13"/>
  <c r="AJ4141" i="13"/>
  <c r="AA4141" i="13"/>
  <c r="AI4141" i="13"/>
  <c r="AA152" i="13"/>
  <c r="AL152" i="13"/>
  <c r="AI152" i="13"/>
  <c r="AN152" i="13"/>
  <c r="AM152" i="13"/>
  <c r="AK152" i="13"/>
  <c r="AJ152" i="13"/>
  <c r="AI168" i="13"/>
  <c r="AN168" i="13"/>
  <c r="AM168" i="13"/>
  <c r="AK168" i="13"/>
  <c r="AJ168" i="13"/>
  <c r="AA168" i="13"/>
  <c r="AL168" i="13"/>
  <c r="AJ184" i="13"/>
  <c r="AA184" i="13"/>
  <c r="AL184" i="13"/>
  <c r="AI184" i="13"/>
  <c r="AN184" i="13"/>
  <c r="AM184" i="13"/>
  <c r="AK184" i="13"/>
  <c r="AL200" i="13"/>
  <c r="AI200" i="13"/>
  <c r="AN200" i="13"/>
  <c r="AA200" i="13"/>
  <c r="AM200" i="13"/>
  <c r="AK200" i="13"/>
  <c r="AJ200" i="13"/>
  <c r="AI216" i="13"/>
  <c r="AN216" i="13"/>
  <c r="AM216" i="13"/>
  <c r="AK216" i="13"/>
  <c r="AJ216" i="13"/>
  <c r="AA216" i="13"/>
  <c r="AL216" i="13"/>
  <c r="AJ232" i="13"/>
  <c r="AK232" i="13"/>
  <c r="AL232" i="13"/>
  <c r="AA232" i="13"/>
  <c r="AN232" i="13"/>
  <c r="AM232" i="13"/>
  <c r="AI232" i="13"/>
  <c r="AJ248" i="13"/>
  <c r="AI248" i="13"/>
  <c r="AM248" i="13"/>
  <c r="AK248" i="13"/>
  <c r="AL248" i="13"/>
  <c r="AA248" i="13"/>
  <c r="AN248" i="13"/>
  <c r="AA264" i="13"/>
  <c r="AM264" i="13"/>
  <c r="AK264" i="13"/>
  <c r="AL264" i="13"/>
  <c r="AN264" i="13"/>
  <c r="AJ264" i="13"/>
  <c r="AI264" i="13"/>
  <c r="AM280" i="13"/>
  <c r="AK280" i="13"/>
  <c r="AI280" i="13"/>
  <c r="AA280" i="13"/>
  <c r="AL280" i="13"/>
  <c r="AJ280" i="13"/>
  <c r="AN280" i="13"/>
  <c r="AI296" i="13"/>
  <c r="AA296" i="13"/>
  <c r="AL296" i="13"/>
  <c r="AJ296" i="13"/>
  <c r="AN296" i="13"/>
  <c r="AM296" i="13"/>
  <c r="AK296" i="13"/>
  <c r="AM312" i="13"/>
  <c r="AK312" i="13"/>
  <c r="AI312" i="13"/>
  <c r="AA312" i="13"/>
  <c r="AL312" i="13"/>
  <c r="AJ312" i="13"/>
  <c r="AN312" i="13"/>
  <c r="AL328" i="13"/>
  <c r="AJ328" i="13"/>
  <c r="AN328" i="13"/>
  <c r="AA328" i="13"/>
  <c r="AM328" i="13"/>
  <c r="AK328" i="13"/>
  <c r="AI328" i="13"/>
  <c r="AI344" i="13"/>
  <c r="AA344" i="13"/>
  <c r="AL344" i="13"/>
  <c r="AJ344" i="13"/>
  <c r="AN344" i="13"/>
  <c r="AM344" i="13"/>
  <c r="AK344" i="13"/>
  <c r="AJ360" i="13"/>
  <c r="AN360" i="13"/>
  <c r="AM360" i="13"/>
  <c r="AK360" i="13"/>
  <c r="AI360" i="13"/>
  <c r="AA360" i="13"/>
  <c r="AL360" i="13"/>
  <c r="AI376" i="13"/>
  <c r="AA376" i="13"/>
  <c r="AL376" i="13"/>
  <c r="AJ376" i="13"/>
  <c r="AN376" i="13"/>
  <c r="AM376" i="13"/>
  <c r="AK376" i="13"/>
  <c r="AA392" i="13"/>
  <c r="AL392" i="13"/>
  <c r="AJ392" i="13"/>
  <c r="AN392" i="13"/>
  <c r="AM392" i="13"/>
  <c r="AK392" i="13"/>
  <c r="AI392" i="13"/>
  <c r="AA408" i="13"/>
  <c r="AM408" i="13"/>
  <c r="AN408" i="13"/>
  <c r="AJ408" i="13"/>
  <c r="AK408" i="13"/>
  <c r="AI408" i="13"/>
  <c r="AL408" i="13"/>
  <c r="AJ424" i="13"/>
  <c r="AK424" i="13"/>
  <c r="AI424" i="13"/>
  <c r="AA424" i="13"/>
  <c r="AL424" i="13"/>
  <c r="AM424" i="13"/>
  <c r="AN424" i="13"/>
  <c r="AI440" i="13"/>
  <c r="AA440" i="13"/>
  <c r="AL440" i="13"/>
  <c r="AM440" i="13"/>
  <c r="AN440" i="13"/>
  <c r="AJ440" i="13"/>
  <c r="AK440" i="13"/>
  <c r="AJ456" i="13"/>
  <c r="AK456" i="13"/>
  <c r="AI456" i="13"/>
  <c r="AA456" i="13"/>
  <c r="AL456" i="13"/>
  <c r="AM456" i="13"/>
  <c r="AN456" i="13"/>
  <c r="AJ472" i="13"/>
  <c r="AK472" i="13"/>
  <c r="AI472" i="13"/>
  <c r="AA472" i="13"/>
  <c r="AL472" i="13"/>
  <c r="AM472" i="13"/>
  <c r="AN472" i="13"/>
  <c r="AI488" i="13"/>
  <c r="AA488" i="13"/>
  <c r="AL488" i="13"/>
  <c r="AM488" i="13"/>
  <c r="AN488" i="13"/>
  <c r="AJ488" i="13"/>
  <c r="AK488" i="13"/>
  <c r="AM504" i="13"/>
  <c r="AN504" i="13"/>
  <c r="AJ504" i="13"/>
  <c r="AK504" i="13"/>
  <c r="AI504" i="13"/>
  <c r="AA504" i="13"/>
  <c r="AL504" i="13"/>
  <c r="AA520" i="13"/>
  <c r="AL520" i="13"/>
  <c r="AM520" i="13"/>
  <c r="AN520" i="13"/>
  <c r="AJ520" i="13"/>
  <c r="AK520" i="13"/>
  <c r="AI520" i="13"/>
  <c r="AI536" i="13"/>
  <c r="AA536" i="13"/>
  <c r="AL536" i="13"/>
  <c r="AM536" i="13"/>
  <c r="AN536" i="13"/>
  <c r="AJ536" i="13"/>
  <c r="AK536" i="13"/>
  <c r="AA552" i="13"/>
  <c r="AL552" i="13"/>
  <c r="AM552" i="13"/>
  <c r="AN552" i="13"/>
  <c r="AJ552" i="13"/>
  <c r="AK552" i="13"/>
  <c r="AI552" i="13"/>
  <c r="AL568" i="13"/>
  <c r="AA568" i="13"/>
  <c r="AN568" i="13"/>
  <c r="AM568" i="13"/>
  <c r="AK568" i="13"/>
  <c r="AI568" i="13"/>
  <c r="AJ568" i="13"/>
  <c r="AM584" i="13"/>
  <c r="AN584" i="13"/>
  <c r="AJ584" i="13"/>
  <c r="AK584" i="13"/>
  <c r="AI584" i="13"/>
  <c r="AA584" i="13"/>
  <c r="AL584" i="13"/>
  <c r="AM600" i="13"/>
  <c r="AK600" i="13"/>
  <c r="AN600" i="13"/>
  <c r="AJ600" i="13"/>
  <c r="AI600" i="13"/>
  <c r="AA600" i="13"/>
  <c r="AL600" i="13"/>
  <c r="AA616" i="13"/>
  <c r="AL616" i="13"/>
  <c r="AJ616" i="13"/>
  <c r="AK616" i="13"/>
  <c r="AM616" i="13"/>
  <c r="AI616" i="13"/>
  <c r="AN616" i="13"/>
  <c r="AI632" i="13"/>
  <c r="AA632" i="13"/>
  <c r="AL632" i="13"/>
  <c r="AM632" i="13"/>
  <c r="AN632" i="13"/>
  <c r="AK632" i="13"/>
  <c r="AJ632" i="13"/>
  <c r="AM648" i="13"/>
  <c r="AA648" i="13"/>
  <c r="AI648" i="13"/>
  <c r="AL648" i="13"/>
  <c r="AK648" i="13"/>
  <c r="AJ648" i="13"/>
  <c r="AN648" i="13"/>
  <c r="AA664" i="13"/>
  <c r="AL664" i="13"/>
  <c r="AM664" i="13"/>
  <c r="AN664" i="13"/>
  <c r="AJ664" i="13"/>
  <c r="AK664" i="13"/>
  <c r="AI664" i="13"/>
  <c r="AM9" i="13"/>
  <c r="AA9" i="13"/>
  <c r="AL9" i="13"/>
  <c r="AK9" i="13"/>
  <c r="AI9" i="13"/>
  <c r="AJ9" i="13"/>
  <c r="AN9" i="13"/>
  <c r="AJ41" i="13"/>
  <c r="AN41" i="13"/>
  <c r="AM41" i="13"/>
  <c r="AA41" i="13"/>
  <c r="AL41" i="13"/>
  <c r="AK41" i="13"/>
  <c r="AI41" i="13"/>
  <c r="AA73" i="13"/>
  <c r="AL73" i="13"/>
  <c r="AK73" i="13"/>
  <c r="AI73" i="13"/>
  <c r="AJ73" i="13"/>
  <c r="AN73" i="13"/>
  <c r="AM73" i="13"/>
  <c r="AA105" i="13"/>
  <c r="AL105" i="13"/>
  <c r="AK105" i="13"/>
  <c r="AI105" i="13"/>
  <c r="AJ105" i="13"/>
  <c r="AN105" i="13"/>
  <c r="AM105" i="13"/>
  <c r="AK137" i="13"/>
  <c r="AN137" i="13"/>
  <c r="AI137" i="13"/>
  <c r="AA137" i="13"/>
  <c r="AM137" i="13"/>
  <c r="AJ137" i="13"/>
  <c r="AL137" i="13"/>
  <c r="AA169" i="13"/>
  <c r="AK169" i="13"/>
  <c r="AN169" i="13"/>
  <c r="AI169" i="13"/>
  <c r="AM169" i="13"/>
  <c r="AJ169" i="13"/>
  <c r="AL169" i="13"/>
  <c r="AI201" i="13"/>
  <c r="AA201" i="13"/>
  <c r="AM201" i="13"/>
  <c r="AJ201" i="13"/>
  <c r="AL201" i="13"/>
  <c r="AK201" i="13"/>
  <c r="AN201" i="13"/>
  <c r="AM233" i="13"/>
  <c r="AA233" i="13"/>
  <c r="AJ233" i="13"/>
  <c r="AL233" i="13"/>
  <c r="AI233" i="13"/>
  <c r="AN233" i="13"/>
  <c r="AK233" i="13"/>
  <c r="AK265" i="13"/>
  <c r="AN265" i="13"/>
  <c r="AJ265" i="13"/>
  <c r="AA265" i="13"/>
  <c r="AM265" i="13"/>
  <c r="AI265" i="13"/>
  <c r="AL265" i="13"/>
  <c r="AJ297" i="13"/>
  <c r="AN297" i="13"/>
  <c r="AM297" i="13"/>
  <c r="AA297" i="13"/>
  <c r="AI297" i="13"/>
  <c r="AK297" i="13"/>
  <c r="AL297" i="13"/>
  <c r="AJ329" i="13"/>
  <c r="AN329" i="13"/>
  <c r="AM329" i="13"/>
  <c r="AA329" i="13"/>
  <c r="AI329" i="13"/>
  <c r="AK329" i="13"/>
  <c r="AL329" i="13"/>
  <c r="AJ361" i="13"/>
  <c r="AN361" i="13"/>
  <c r="AM361" i="13"/>
  <c r="AA361" i="13"/>
  <c r="AI361" i="13"/>
  <c r="AK361" i="13"/>
  <c r="AL361" i="13"/>
  <c r="AA393" i="13"/>
  <c r="AI393" i="13"/>
  <c r="AK393" i="13"/>
  <c r="AL393" i="13"/>
  <c r="AJ393" i="13"/>
  <c r="AN393" i="13"/>
  <c r="AM393" i="13"/>
  <c r="AA425" i="13"/>
  <c r="AI425" i="13"/>
  <c r="AJ425" i="13"/>
  <c r="AL425" i="13"/>
  <c r="AK425" i="13"/>
  <c r="AN425" i="13"/>
  <c r="AM425" i="13"/>
  <c r="AK457" i="13"/>
  <c r="AN457" i="13"/>
  <c r="AM457" i="13"/>
  <c r="AA457" i="13"/>
  <c r="AI457" i="13"/>
  <c r="AJ457" i="13"/>
  <c r="AL457" i="13"/>
  <c r="AK489" i="13"/>
  <c r="AN489" i="13"/>
  <c r="AM489" i="13"/>
  <c r="AA489" i="13"/>
  <c r="AI489" i="13"/>
  <c r="AJ489" i="13"/>
  <c r="AL489" i="13"/>
  <c r="AA521" i="13"/>
  <c r="AI521" i="13"/>
  <c r="AJ521" i="13"/>
  <c r="AL521" i="13"/>
  <c r="AK521" i="13"/>
  <c r="AN521" i="13"/>
  <c r="AM521" i="13"/>
  <c r="AJ553" i="13"/>
  <c r="AL553" i="13"/>
  <c r="AK553" i="13"/>
  <c r="AN553" i="13"/>
  <c r="AM553" i="13"/>
  <c r="AA553" i="13"/>
  <c r="AI553" i="13"/>
  <c r="AJ585" i="13"/>
  <c r="AL585" i="13"/>
  <c r="AK585" i="13"/>
  <c r="AN585" i="13"/>
  <c r="AM585" i="13"/>
  <c r="AA585" i="13"/>
  <c r="AI585" i="13"/>
  <c r="AM617" i="13"/>
  <c r="AI617" i="13"/>
  <c r="AA617" i="13"/>
  <c r="AJ617" i="13"/>
  <c r="AL617" i="13"/>
  <c r="AK617" i="13"/>
  <c r="AN617" i="13"/>
  <c r="AA649" i="13"/>
  <c r="AI649" i="13"/>
  <c r="AJ649" i="13"/>
  <c r="AL649" i="13"/>
  <c r="AK649" i="13"/>
  <c r="AN649" i="13"/>
  <c r="AM649" i="13"/>
  <c r="AA681" i="13"/>
  <c r="AI681" i="13"/>
  <c r="AJ681" i="13"/>
  <c r="AL681" i="13"/>
  <c r="AK681" i="13"/>
  <c r="AN681" i="13"/>
  <c r="AM681" i="13"/>
  <c r="AA713" i="13"/>
  <c r="AK713" i="13"/>
  <c r="AN713" i="13"/>
  <c r="AM713" i="13"/>
  <c r="AI713" i="13"/>
  <c r="AJ713" i="13"/>
  <c r="AL713" i="13"/>
  <c r="AK745" i="13"/>
  <c r="AN745" i="13"/>
  <c r="AA745" i="13"/>
  <c r="AM745" i="13"/>
  <c r="AI745" i="13"/>
  <c r="AJ745" i="13"/>
  <c r="AL745" i="13"/>
  <c r="AJ777" i="13"/>
  <c r="AL777" i="13"/>
  <c r="AK777" i="13"/>
  <c r="AN777" i="13"/>
  <c r="AM777" i="13"/>
  <c r="AA777" i="13"/>
  <c r="AI777" i="13"/>
  <c r="AM809" i="13"/>
  <c r="AA809" i="13"/>
  <c r="AI809" i="13"/>
  <c r="AJ809" i="13"/>
  <c r="AL809" i="13"/>
  <c r="AK809" i="13"/>
  <c r="AN809" i="13"/>
  <c r="AM841" i="13"/>
  <c r="AI841" i="13"/>
  <c r="AA841" i="13"/>
  <c r="AJ841" i="13"/>
  <c r="AL841" i="13"/>
  <c r="AK841" i="13"/>
  <c r="AN841" i="13"/>
  <c r="AA873" i="13"/>
  <c r="AJ873" i="13"/>
  <c r="AL873" i="13"/>
  <c r="AK873" i="13"/>
  <c r="AN873" i="13"/>
  <c r="AM873" i="13"/>
  <c r="AI873" i="13"/>
  <c r="AK905" i="13"/>
  <c r="AN905" i="13"/>
  <c r="AM905" i="13"/>
  <c r="AA905" i="13"/>
  <c r="AI905" i="13"/>
  <c r="AJ905" i="13"/>
  <c r="AL905" i="13"/>
  <c r="AK937" i="13"/>
  <c r="AN937" i="13"/>
  <c r="AM937" i="13"/>
  <c r="AA937" i="13"/>
  <c r="AI937" i="13"/>
  <c r="AJ937" i="13"/>
  <c r="AL937" i="13"/>
  <c r="AA969" i="13"/>
  <c r="AI969" i="13"/>
  <c r="AJ969" i="13"/>
  <c r="AL969" i="13"/>
  <c r="AK969" i="13"/>
  <c r="AN969" i="13"/>
  <c r="AM969" i="13"/>
  <c r="AI1001" i="13"/>
  <c r="AJ1001" i="13"/>
  <c r="AL1001" i="13"/>
  <c r="AK1001" i="13"/>
  <c r="AN1001" i="13"/>
  <c r="AA1001" i="13"/>
  <c r="AM1001" i="13"/>
  <c r="AM1033" i="13"/>
  <c r="AA1033" i="13"/>
  <c r="AI1033" i="13"/>
  <c r="AJ1033" i="13"/>
  <c r="AL1033" i="13"/>
  <c r="AK1033" i="13"/>
  <c r="AN1033" i="13"/>
  <c r="AJ1065" i="13"/>
  <c r="AL1065" i="13"/>
  <c r="AK1065" i="13"/>
  <c r="AN1065" i="13"/>
  <c r="AM1065" i="13"/>
  <c r="AA1065" i="13"/>
  <c r="AI1065" i="13"/>
  <c r="AJ1097" i="13"/>
  <c r="AL1097" i="13"/>
  <c r="AK1097" i="13"/>
  <c r="AN1097" i="13"/>
  <c r="AA1097" i="13"/>
  <c r="AM1097" i="13"/>
  <c r="AI1097" i="13"/>
  <c r="AJ1129" i="13"/>
  <c r="AI1129" i="13"/>
  <c r="AA1129" i="13"/>
  <c r="AK1129" i="13"/>
  <c r="AL1129" i="13"/>
  <c r="AM1129" i="13"/>
  <c r="AN1129" i="13"/>
  <c r="AA1161" i="13"/>
  <c r="AK1161" i="13"/>
  <c r="AL1161" i="13"/>
  <c r="AM1161" i="13"/>
  <c r="AN1161" i="13"/>
  <c r="AJ1161" i="13"/>
  <c r="AI1161" i="13"/>
  <c r="AA1193" i="13"/>
  <c r="AI1193" i="13"/>
  <c r="AK1193" i="13"/>
  <c r="AL1193" i="13"/>
  <c r="AM1193" i="13"/>
  <c r="AN1193" i="13"/>
  <c r="AJ1193" i="13"/>
  <c r="AM1225" i="13"/>
  <c r="AN1225" i="13"/>
  <c r="AJ1225" i="13"/>
  <c r="AA1225" i="13"/>
  <c r="AI1225" i="13"/>
  <c r="AK1225" i="13"/>
  <c r="AL1225" i="13"/>
  <c r="AM1257" i="13"/>
  <c r="AN1257" i="13"/>
  <c r="AA1257" i="13"/>
  <c r="AJ1257" i="13"/>
  <c r="AI1257" i="13"/>
  <c r="AK1257" i="13"/>
  <c r="AL1257" i="13"/>
  <c r="AM1289" i="13"/>
  <c r="AN1289" i="13"/>
  <c r="AJ1289" i="13"/>
  <c r="AA1289" i="13"/>
  <c r="AI1289" i="13"/>
  <c r="AK1289" i="13"/>
  <c r="AL1289" i="13"/>
  <c r="AJ1321" i="13"/>
  <c r="AA1321" i="13"/>
  <c r="AI1321" i="13"/>
  <c r="AK1321" i="13"/>
  <c r="AL1321" i="13"/>
  <c r="AM1321" i="13"/>
  <c r="AN1321" i="13"/>
  <c r="AJ1353" i="13"/>
  <c r="AA1353" i="13"/>
  <c r="AI1353" i="13"/>
  <c r="AK1353" i="13"/>
  <c r="AL1353" i="13"/>
  <c r="AM1353" i="13"/>
  <c r="AN1353" i="13"/>
  <c r="AA1385" i="13"/>
  <c r="AK1385" i="13"/>
  <c r="AL1385" i="13"/>
  <c r="AM1385" i="13"/>
  <c r="AN1385" i="13"/>
  <c r="AJ1385" i="13"/>
  <c r="AI1385" i="13"/>
  <c r="AM1417" i="13"/>
  <c r="AN1417" i="13"/>
  <c r="AJ1417" i="13"/>
  <c r="AA1417" i="13"/>
  <c r="AI1417" i="13"/>
  <c r="AK1417" i="13"/>
  <c r="AL1417" i="13"/>
  <c r="AK1449" i="13"/>
  <c r="AL1449" i="13"/>
  <c r="AM1449" i="13"/>
  <c r="AN1449" i="13"/>
  <c r="AJ1449" i="13"/>
  <c r="AA1449" i="13"/>
  <c r="AI1449" i="13"/>
  <c r="AK1481" i="13"/>
  <c r="AL1481" i="13"/>
  <c r="AM1481" i="13"/>
  <c r="AN1481" i="13"/>
  <c r="AJ1481" i="13"/>
  <c r="AA1481" i="13"/>
  <c r="AI1481" i="13"/>
  <c r="AJ1513" i="13"/>
  <c r="AA1513" i="13"/>
  <c r="AI1513" i="13"/>
  <c r="AK1513" i="13"/>
  <c r="AL1513" i="13"/>
  <c r="AM1513" i="13"/>
  <c r="AN1513" i="13"/>
  <c r="AA1545" i="13"/>
  <c r="AI1545" i="13"/>
  <c r="AK1545" i="13"/>
  <c r="AL1545" i="13"/>
  <c r="AM1545" i="13"/>
  <c r="AN1545" i="13"/>
  <c r="AJ1545" i="13"/>
  <c r="AK1577" i="13"/>
  <c r="AL1577" i="13"/>
  <c r="AM1577" i="13"/>
  <c r="AN1577" i="13"/>
  <c r="AJ1577" i="13"/>
  <c r="AA1577" i="13"/>
  <c r="AI1577" i="13"/>
  <c r="AM1609" i="13"/>
  <c r="AN1609" i="13"/>
  <c r="AJ1609" i="13"/>
  <c r="AA1609" i="13"/>
  <c r="AI1609" i="13"/>
  <c r="AK1609" i="13"/>
  <c r="AL1609" i="13"/>
  <c r="AJ1641" i="13"/>
  <c r="AA1641" i="13"/>
  <c r="AI1641" i="13"/>
  <c r="AK1641" i="13"/>
  <c r="AL1641" i="13"/>
  <c r="AM1641" i="13"/>
  <c r="AN1641" i="13"/>
  <c r="AK1673" i="13"/>
  <c r="AL1673" i="13"/>
  <c r="AM1673" i="13"/>
  <c r="AN1673" i="13"/>
  <c r="AJ1673" i="13"/>
  <c r="AA1673" i="13"/>
  <c r="AI1673" i="13"/>
  <c r="AK1705" i="13"/>
  <c r="AL1705" i="13"/>
  <c r="AM1705" i="13"/>
  <c r="AN1705" i="13"/>
  <c r="AJ1705" i="13"/>
  <c r="AA1705" i="13"/>
  <c r="AI1705" i="13"/>
  <c r="AK1737" i="13"/>
  <c r="AL1737" i="13"/>
  <c r="AM1737" i="13"/>
  <c r="AN1737" i="13"/>
  <c r="AJ1737" i="13"/>
  <c r="AA1737" i="13"/>
  <c r="AI1737" i="13"/>
  <c r="AJ1769" i="13"/>
  <c r="AA1769" i="13"/>
  <c r="AI1769" i="13"/>
  <c r="AK1769" i="13"/>
  <c r="AL1769" i="13"/>
  <c r="AM1769" i="13"/>
  <c r="AN1769" i="13"/>
  <c r="AK1801" i="13"/>
  <c r="AL1801" i="13"/>
  <c r="AM1801" i="13"/>
  <c r="AN1801" i="13"/>
  <c r="AJ1801" i="13"/>
  <c r="AA1801" i="13"/>
  <c r="AI1801" i="13"/>
  <c r="AJ1833" i="13"/>
  <c r="AA1833" i="13"/>
  <c r="AI1833" i="13"/>
  <c r="AK1833" i="13"/>
  <c r="AL1833" i="13"/>
  <c r="AM1833" i="13"/>
  <c r="AN1833" i="13"/>
  <c r="AK1865" i="13"/>
  <c r="AL1865" i="13"/>
  <c r="AJ1865" i="13"/>
  <c r="AN1865" i="13"/>
  <c r="AM1865" i="13"/>
  <c r="AI1865" i="13"/>
  <c r="AA1865" i="13"/>
  <c r="AA1897" i="13"/>
  <c r="AI1897" i="13"/>
  <c r="AK1897" i="13"/>
  <c r="AL1897" i="13"/>
  <c r="AJ1897" i="13"/>
  <c r="AN1897" i="13"/>
  <c r="AM1897" i="13"/>
  <c r="AJ1929" i="13"/>
  <c r="AN1929" i="13"/>
  <c r="AM1929" i="13"/>
  <c r="AA1929" i="13"/>
  <c r="AI1929" i="13"/>
  <c r="AK1929" i="13"/>
  <c r="AL1929" i="13"/>
  <c r="AA1961" i="13"/>
  <c r="AI1961" i="13"/>
  <c r="AK1961" i="13"/>
  <c r="AL1961" i="13"/>
  <c r="AJ1961" i="13"/>
  <c r="AN1961" i="13"/>
  <c r="AM1961" i="13"/>
  <c r="AJ1993" i="13"/>
  <c r="AN1993" i="13"/>
  <c r="AM1993" i="13"/>
  <c r="AA1993" i="13"/>
  <c r="AI1993" i="13"/>
  <c r="AK1993" i="13"/>
  <c r="AL1993" i="13"/>
  <c r="AA2025" i="13"/>
  <c r="AI2025" i="13"/>
  <c r="AK2025" i="13"/>
  <c r="AL2025" i="13"/>
  <c r="AJ2025" i="13"/>
  <c r="AN2025" i="13"/>
  <c r="AM2025" i="13"/>
  <c r="AJ2057" i="13"/>
  <c r="AN2057" i="13"/>
  <c r="AM2057" i="13"/>
  <c r="AA2057" i="13"/>
  <c r="AI2057" i="13"/>
  <c r="AK2057" i="13"/>
  <c r="AL2057" i="13"/>
  <c r="AA2089" i="13"/>
  <c r="AI2089" i="13"/>
  <c r="AK2089" i="13"/>
  <c r="AL2089" i="13"/>
  <c r="AJ2089" i="13"/>
  <c r="AN2089" i="13"/>
  <c r="AM2089" i="13"/>
  <c r="AJ2121" i="13"/>
  <c r="AN2121" i="13"/>
  <c r="AM2121" i="13"/>
  <c r="AA2121" i="13"/>
  <c r="AI2121" i="13"/>
  <c r="AL2121" i="13"/>
  <c r="AK2121" i="13"/>
  <c r="AA2153" i="13"/>
  <c r="AI2153" i="13"/>
  <c r="AK2153" i="13"/>
  <c r="AL2153" i="13"/>
  <c r="AJ2153" i="13"/>
  <c r="AN2153" i="13"/>
  <c r="AM2153" i="13"/>
  <c r="AJ2185" i="13"/>
  <c r="AN2185" i="13"/>
  <c r="AM2185" i="13"/>
  <c r="AA2185" i="13"/>
  <c r="AI2185" i="13"/>
  <c r="AK2185" i="13"/>
  <c r="AL2185" i="13"/>
  <c r="AA2217" i="13"/>
  <c r="AI2217" i="13"/>
  <c r="AK2217" i="13"/>
  <c r="AL2217" i="13"/>
  <c r="AJ2217" i="13"/>
  <c r="AN2217" i="13"/>
  <c r="AM2217" i="13"/>
  <c r="AJ2249" i="13"/>
  <c r="AN2249" i="13"/>
  <c r="AM2249" i="13"/>
  <c r="AA2249" i="13"/>
  <c r="AI2249" i="13"/>
  <c r="AK2249" i="13"/>
  <c r="AL2249" i="13"/>
  <c r="AA2281" i="13"/>
  <c r="AI2281" i="13"/>
  <c r="AK2281" i="13"/>
  <c r="AL2281" i="13"/>
  <c r="AJ2281" i="13"/>
  <c r="AN2281" i="13"/>
  <c r="AM2281" i="13"/>
  <c r="AJ2313" i="13"/>
  <c r="AN2313" i="13"/>
  <c r="AM2313" i="13"/>
  <c r="AA2313" i="13"/>
  <c r="AI2313" i="13"/>
  <c r="AK2313" i="13"/>
  <c r="AL2313" i="13"/>
  <c r="AA2345" i="13"/>
  <c r="AI2345" i="13"/>
  <c r="AK2345" i="13"/>
  <c r="AL2345" i="13"/>
  <c r="AJ2345" i="13"/>
  <c r="AN2345" i="13"/>
  <c r="AM2345" i="13"/>
  <c r="AA2377" i="13"/>
  <c r="AI2377" i="13"/>
  <c r="AK2377" i="13"/>
  <c r="AL2377" i="13"/>
  <c r="AJ2377" i="13"/>
  <c r="AN2377" i="13"/>
  <c r="AM2377" i="13"/>
  <c r="AJ2409" i="13"/>
  <c r="AN2409" i="13"/>
  <c r="AM2409" i="13"/>
  <c r="AA2409" i="13"/>
  <c r="AI2409" i="13"/>
  <c r="AK2409" i="13"/>
  <c r="AL2409" i="13"/>
  <c r="AA2441" i="13"/>
  <c r="AJ2441" i="13"/>
  <c r="AI2441" i="13"/>
  <c r="AL2441" i="13"/>
  <c r="AK2441" i="13"/>
  <c r="AN2441" i="13"/>
  <c r="AM2441" i="13"/>
  <c r="AM2473" i="13"/>
  <c r="AA2473" i="13"/>
  <c r="AI2473" i="13"/>
  <c r="AK2473" i="13"/>
  <c r="AL2473" i="13"/>
  <c r="AN2473" i="13"/>
  <c r="AJ2473" i="13"/>
  <c r="AI2505" i="13"/>
  <c r="AK2505" i="13"/>
  <c r="AJ2505" i="13"/>
  <c r="AM2505" i="13"/>
  <c r="AN2505" i="13"/>
  <c r="AA2505" i="13"/>
  <c r="AL2505" i="13"/>
  <c r="AJ2537" i="13"/>
  <c r="AN2537" i="13"/>
  <c r="AA2537" i="13"/>
  <c r="AK2537" i="13"/>
  <c r="AI2537" i="13"/>
  <c r="AM2537" i="13"/>
  <c r="AL2537" i="13"/>
  <c r="AM2569" i="13"/>
  <c r="AA2569" i="13"/>
  <c r="AI2569" i="13"/>
  <c r="AK2569" i="13"/>
  <c r="AL2569" i="13"/>
  <c r="AN2569" i="13"/>
  <c r="AJ2569" i="13"/>
  <c r="AK2601" i="13"/>
  <c r="AL2601" i="13"/>
  <c r="AJ2601" i="13"/>
  <c r="AN2601" i="13"/>
  <c r="AM2601" i="13"/>
  <c r="AA2601" i="13"/>
  <c r="AI2601" i="13"/>
  <c r="AM2633" i="13"/>
  <c r="AA2633" i="13"/>
  <c r="AI2633" i="13"/>
  <c r="AK2633" i="13"/>
  <c r="AL2633" i="13"/>
  <c r="AJ2633" i="13"/>
  <c r="AN2633" i="13"/>
  <c r="AJ2665" i="13"/>
  <c r="AN2665" i="13"/>
  <c r="AM2665" i="13"/>
  <c r="AA2665" i="13"/>
  <c r="AI2665" i="13"/>
  <c r="AK2665" i="13"/>
  <c r="AL2665" i="13"/>
  <c r="AA2697" i="13"/>
  <c r="AI2697" i="13"/>
  <c r="AK2697" i="13"/>
  <c r="AL2697" i="13"/>
  <c r="AJ2697" i="13"/>
  <c r="AN2697" i="13"/>
  <c r="AM2697" i="13"/>
  <c r="AM2729" i="13"/>
  <c r="AA2729" i="13"/>
  <c r="AI2729" i="13"/>
  <c r="AK2729" i="13"/>
  <c r="AL2729" i="13"/>
  <c r="AJ2729" i="13"/>
  <c r="AN2729" i="13"/>
  <c r="AK2761" i="13"/>
  <c r="AL2761" i="13"/>
  <c r="AJ2761" i="13"/>
  <c r="AN2761" i="13"/>
  <c r="AM2761" i="13"/>
  <c r="AA2761" i="13"/>
  <c r="AI2761" i="13"/>
  <c r="AM2793" i="13"/>
  <c r="AA2793" i="13"/>
  <c r="AI2793" i="13"/>
  <c r="AK2793" i="13"/>
  <c r="AL2793" i="13"/>
  <c r="AJ2793" i="13"/>
  <c r="AN2793" i="13"/>
  <c r="AK2825" i="13"/>
  <c r="AL2825" i="13"/>
  <c r="AJ2825" i="13"/>
  <c r="AN2825" i="13"/>
  <c r="AM2825" i="13"/>
  <c r="AA2825" i="13"/>
  <c r="AI2825" i="13"/>
  <c r="AM2857" i="13"/>
  <c r="AA2857" i="13"/>
  <c r="AI2857" i="13"/>
  <c r="AK2857" i="13"/>
  <c r="AL2857" i="13"/>
  <c r="AJ2857" i="13"/>
  <c r="AN2857" i="13"/>
  <c r="AK2889" i="13"/>
  <c r="AL2889" i="13"/>
  <c r="AJ2889" i="13"/>
  <c r="AN2889" i="13"/>
  <c r="AM2889" i="13"/>
  <c r="AI2889" i="13"/>
  <c r="AA2889" i="13"/>
  <c r="AM2921" i="13"/>
  <c r="AA2921" i="13"/>
  <c r="AI2921" i="13"/>
  <c r="AK2921" i="13"/>
  <c r="AL2921" i="13"/>
  <c r="AN2921" i="13"/>
  <c r="AJ2921" i="13"/>
  <c r="AK2953" i="13"/>
  <c r="AL2953" i="13"/>
  <c r="AJ2953" i="13"/>
  <c r="AN2953" i="13"/>
  <c r="AM2953" i="13"/>
  <c r="AA2953" i="13"/>
  <c r="AI2953" i="13"/>
  <c r="AM2985" i="13"/>
  <c r="AA2985" i="13"/>
  <c r="AI2985" i="13"/>
  <c r="AK2985" i="13"/>
  <c r="AL2985" i="13"/>
  <c r="AJ2985" i="13"/>
  <c r="AN2985" i="13"/>
  <c r="AK3017" i="13"/>
  <c r="AL3017" i="13"/>
  <c r="AJ3017" i="13"/>
  <c r="AN3017" i="13"/>
  <c r="AM3017" i="13"/>
  <c r="AA3017" i="13"/>
  <c r="AI3017" i="13"/>
  <c r="AM3049" i="13"/>
  <c r="AA3049" i="13"/>
  <c r="AI3049" i="13"/>
  <c r="AK3049" i="13"/>
  <c r="AL3049" i="13"/>
  <c r="AJ3049" i="13"/>
  <c r="AN3049" i="13"/>
  <c r="AK3081" i="13"/>
  <c r="AL3081" i="13"/>
  <c r="AJ3081" i="13"/>
  <c r="AN3081" i="13"/>
  <c r="AM3081" i="13"/>
  <c r="AA3081" i="13"/>
  <c r="AI3081" i="13"/>
  <c r="AM3113" i="13"/>
  <c r="AA3113" i="13"/>
  <c r="AI3113" i="13"/>
  <c r="AK3113" i="13"/>
  <c r="AL3113" i="13"/>
  <c r="AJ3113" i="13"/>
  <c r="AN3113" i="13"/>
  <c r="AK3145" i="13"/>
  <c r="AL3145" i="13"/>
  <c r="AJ3145" i="13"/>
  <c r="AN3145" i="13"/>
  <c r="AM3145" i="13"/>
  <c r="AI3145" i="13"/>
  <c r="AA3145" i="13"/>
  <c r="AA3177" i="13"/>
  <c r="AI3177" i="13"/>
  <c r="AK3177" i="13"/>
  <c r="AL3177" i="13"/>
  <c r="AJ3177" i="13"/>
  <c r="AN3177" i="13"/>
  <c r="AM3177" i="13"/>
  <c r="AK3209" i="13"/>
  <c r="AN3209" i="13"/>
  <c r="AM3209" i="13"/>
  <c r="AA3209" i="13"/>
  <c r="AI3209" i="13"/>
  <c r="AJ3209" i="13"/>
  <c r="AL3209" i="13"/>
  <c r="AJ3241" i="13"/>
  <c r="AK3241" i="13"/>
  <c r="AI3241" i="13"/>
  <c r="AA3241" i="13"/>
  <c r="AL3241" i="13"/>
  <c r="AM3241" i="13"/>
  <c r="AN3241" i="13"/>
  <c r="AK3273" i="13"/>
  <c r="AI3273" i="13"/>
  <c r="AA3273" i="13"/>
  <c r="AL3273" i="13"/>
  <c r="AM3273" i="13"/>
  <c r="AN3273" i="13"/>
  <c r="AJ3273" i="13"/>
  <c r="AA3305" i="13"/>
  <c r="AL3305" i="13"/>
  <c r="AM3305" i="13"/>
  <c r="AN3305" i="13"/>
  <c r="AJ3305" i="13"/>
  <c r="AK3305" i="13"/>
  <c r="AI3305" i="13"/>
  <c r="AM3337" i="13"/>
  <c r="AN3337" i="13"/>
  <c r="AJ3337" i="13"/>
  <c r="AK3337" i="13"/>
  <c r="AI3337" i="13"/>
  <c r="AA3337" i="13"/>
  <c r="AL3337" i="13"/>
  <c r="AJ3369" i="13"/>
  <c r="AK3369" i="13"/>
  <c r="AI3369" i="13"/>
  <c r="AA3369" i="13"/>
  <c r="AL3369" i="13"/>
  <c r="AM3369" i="13"/>
  <c r="AN3369" i="13"/>
  <c r="AK3401" i="13"/>
  <c r="AI3401" i="13"/>
  <c r="AA3401" i="13"/>
  <c r="AL3401" i="13"/>
  <c r="AM3401" i="13"/>
  <c r="AN3401" i="13"/>
  <c r="AJ3401" i="13"/>
  <c r="AJ3433" i="13"/>
  <c r="AK3433" i="13"/>
  <c r="AI3433" i="13"/>
  <c r="AA3433" i="13"/>
  <c r="AL3433" i="13"/>
  <c r="AN3433" i="13"/>
  <c r="AM3433" i="13"/>
  <c r="AM3465" i="13"/>
  <c r="AK3465" i="13"/>
  <c r="AI3465" i="13"/>
  <c r="AA3465" i="13"/>
  <c r="AL3465" i="13"/>
  <c r="AJ3465" i="13"/>
  <c r="AN3465" i="13"/>
  <c r="AA3497" i="13"/>
  <c r="AL3497" i="13"/>
  <c r="AJ3497" i="13"/>
  <c r="AN3497" i="13"/>
  <c r="AM3497" i="13"/>
  <c r="AK3497" i="13"/>
  <c r="AI3497" i="13"/>
  <c r="AA3529" i="13"/>
  <c r="AL3529" i="13"/>
  <c r="AJ3529" i="13"/>
  <c r="AN3529" i="13"/>
  <c r="AM3529" i="13"/>
  <c r="AK3529" i="13"/>
  <c r="AI3529" i="13"/>
  <c r="AA3561" i="13"/>
  <c r="AL3561" i="13"/>
  <c r="AJ3561" i="13"/>
  <c r="AN3561" i="13"/>
  <c r="AM3561" i="13"/>
  <c r="AI3561" i="13"/>
  <c r="AK3561" i="13"/>
  <c r="AM3593" i="13"/>
  <c r="AK3593" i="13"/>
  <c r="AI3593" i="13"/>
  <c r="AA3593" i="13"/>
  <c r="AL3593" i="13"/>
  <c r="AJ3593" i="13"/>
  <c r="AN3593" i="13"/>
  <c r="AM3625" i="13"/>
  <c r="AK3625" i="13"/>
  <c r="AI3625" i="13"/>
  <c r="AA3625" i="13"/>
  <c r="AL3625" i="13"/>
  <c r="AN3625" i="13"/>
  <c r="AJ3625" i="13"/>
  <c r="AA3657" i="13"/>
  <c r="AN3657" i="13"/>
  <c r="AM3657" i="13"/>
  <c r="AK3657" i="13"/>
  <c r="AI3657" i="13"/>
  <c r="AL3657" i="13"/>
  <c r="AJ3657" i="13"/>
  <c r="AI3689" i="13"/>
  <c r="AK3689" i="13"/>
  <c r="AL3689" i="13"/>
  <c r="AA3689" i="13"/>
  <c r="AN3689" i="13"/>
  <c r="AM3689" i="13"/>
  <c r="AJ3689" i="13"/>
  <c r="AK3721" i="13"/>
  <c r="AL3721" i="13"/>
  <c r="AA3721" i="13"/>
  <c r="AN3721" i="13"/>
  <c r="AM3721" i="13"/>
  <c r="AJ3721" i="13"/>
  <c r="AI3721" i="13"/>
  <c r="AA3753" i="13"/>
  <c r="AN3753" i="13"/>
  <c r="AM3753" i="13"/>
  <c r="AJ3753" i="13"/>
  <c r="AI3753" i="13"/>
  <c r="AK3753" i="13"/>
  <c r="AL3753" i="13"/>
  <c r="AM3785" i="13"/>
  <c r="AJ3785" i="13"/>
  <c r="AI3785" i="13"/>
  <c r="AK3785" i="13"/>
  <c r="AL3785" i="13"/>
  <c r="AA3785" i="13"/>
  <c r="AN3785" i="13"/>
  <c r="AA3817" i="13"/>
  <c r="AL3817" i="13"/>
  <c r="AJ3817" i="13"/>
  <c r="AN3817" i="13"/>
  <c r="AM3817" i="13"/>
  <c r="AK3817" i="13"/>
  <c r="AI3817" i="13"/>
  <c r="AK3849" i="13"/>
  <c r="AI3849" i="13"/>
  <c r="AA3849" i="13"/>
  <c r="AL3849" i="13"/>
  <c r="AJ3849" i="13"/>
  <c r="AN3849" i="13"/>
  <c r="AM3849" i="13"/>
  <c r="AM3881" i="13"/>
  <c r="AK3881" i="13"/>
  <c r="AI3881" i="13"/>
  <c r="AA3881" i="13"/>
  <c r="AL3881" i="13"/>
  <c r="AJ3881" i="13"/>
  <c r="AN3881" i="13"/>
  <c r="AJ3913" i="13"/>
  <c r="AN3913" i="13"/>
  <c r="AM3913" i="13"/>
  <c r="AK3913" i="13"/>
  <c r="AI3913" i="13"/>
  <c r="AA3913" i="13"/>
  <c r="AL3913" i="13"/>
  <c r="AA3945" i="13"/>
  <c r="AL3945" i="13"/>
  <c r="AJ3945" i="13"/>
  <c r="AN3945" i="13"/>
  <c r="AM3945" i="13"/>
  <c r="AI3945" i="13"/>
  <c r="AK3945" i="13"/>
  <c r="AK3977" i="13"/>
  <c r="AI3977" i="13"/>
  <c r="AA3977" i="13"/>
  <c r="AL3977" i="13"/>
  <c r="AJ3977" i="13"/>
  <c r="AN3977" i="13"/>
  <c r="AM3977" i="13"/>
  <c r="AK4009" i="13"/>
  <c r="AM4009" i="13"/>
  <c r="AA4009" i="13"/>
  <c r="AI4009" i="13"/>
  <c r="AC4009" i="13"/>
  <c r="AL4009" i="13"/>
  <c r="AN4009" i="13"/>
  <c r="AB4009" i="13"/>
  <c r="AJ4009" i="13"/>
  <c r="AA4041" i="13"/>
  <c r="AL4041" i="13"/>
  <c r="AJ4041" i="13"/>
  <c r="AN4041" i="13"/>
  <c r="AM4041" i="13"/>
  <c r="AK4041" i="13"/>
  <c r="AI4041" i="13"/>
  <c r="AM4073" i="13"/>
  <c r="AJ4073" i="13"/>
  <c r="AI4073" i="13"/>
  <c r="AK4073" i="13"/>
  <c r="AL4073" i="13"/>
  <c r="AA4073" i="13"/>
  <c r="AN4073" i="13"/>
  <c r="AA4105" i="13"/>
  <c r="AL4105" i="13"/>
  <c r="AM4105" i="13"/>
  <c r="AN4105" i="13"/>
  <c r="AJ4105" i="13"/>
  <c r="AK4105" i="13"/>
  <c r="AI4105" i="13"/>
  <c r="AJ4137" i="13"/>
  <c r="AK4137" i="13"/>
  <c r="AI4137" i="13"/>
  <c r="AA4137" i="13"/>
  <c r="AL4137" i="13"/>
  <c r="AM4137" i="13"/>
  <c r="AN4137" i="13"/>
  <c r="AM4169" i="13"/>
  <c r="AN4169" i="13"/>
  <c r="AJ4169" i="13"/>
  <c r="AK4169" i="13"/>
  <c r="AI4169" i="13"/>
  <c r="AA4169" i="13"/>
  <c r="AL4169" i="13"/>
  <c r="AI148" i="13"/>
  <c r="AN148" i="13"/>
  <c r="AA148" i="13"/>
  <c r="AM148" i="13"/>
  <c r="AK148" i="13"/>
  <c r="AJ148" i="13"/>
  <c r="AL148" i="13"/>
  <c r="AA164" i="13"/>
  <c r="AL164" i="13"/>
  <c r="AI164" i="13"/>
  <c r="AN164" i="13"/>
  <c r="AM164" i="13"/>
  <c r="AK164" i="13"/>
  <c r="AJ164" i="13"/>
  <c r="AM180" i="13"/>
  <c r="AN180" i="13"/>
  <c r="AJ180" i="13"/>
  <c r="AK180" i="13"/>
  <c r="AI180" i="13"/>
  <c r="AA180" i="13"/>
  <c r="AL180" i="13"/>
  <c r="AI196" i="13"/>
  <c r="AN196" i="13"/>
  <c r="AM196" i="13"/>
  <c r="AK196" i="13"/>
  <c r="AJ196" i="13"/>
  <c r="AA196" i="13"/>
  <c r="AL196" i="13"/>
  <c r="AM212" i="13"/>
  <c r="AK212" i="13"/>
  <c r="AJ212" i="13"/>
  <c r="AA212" i="13"/>
  <c r="AL212" i="13"/>
  <c r="AI212" i="13"/>
  <c r="AN212" i="13"/>
  <c r="AM228" i="13"/>
  <c r="AK228" i="13"/>
  <c r="AJ228" i="13"/>
  <c r="AA228" i="13"/>
  <c r="AL228" i="13"/>
  <c r="AI228" i="13"/>
  <c r="AN228" i="13"/>
  <c r="AJ244" i="13"/>
  <c r="AI244" i="13"/>
  <c r="AM244" i="13"/>
  <c r="AK244" i="13"/>
  <c r="AL244" i="13"/>
  <c r="AA244" i="13"/>
  <c r="AN244" i="13"/>
  <c r="AM260" i="13"/>
  <c r="AK260" i="13"/>
  <c r="AL260" i="13"/>
  <c r="AA260" i="13"/>
  <c r="AN260" i="13"/>
  <c r="AJ260" i="13"/>
  <c r="AI260" i="13"/>
  <c r="AN276" i="13"/>
  <c r="AJ276" i="13"/>
  <c r="AI276" i="13"/>
  <c r="AM276" i="13"/>
  <c r="AK276" i="13"/>
  <c r="AA276" i="13"/>
  <c r="AL276" i="13"/>
  <c r="AI292" i="13"/>
  <c r="AA292" i="13"/>
  <c r="AL292" i="13"/>
  <c r="AJ292" i="13"/>
  <c r="AN292" i="13"/>
  <c r="AM292" i="13"/>
  <c r="AK292" i="13"/>
  <c r="AM308" i="13"/>
  <c r="AK308" i="13"/>
  <c r="AI308" i="13"/>
  <c r="AA308" i="13"/>
  <c r="AL308" i="13"/>
  <c r="AJ308" i="13"/>
  <c r="AN308" i="13"/>
  <c r="AI324" i="13"/>
  <c r="AA324" i="13"/>
  <c r="AL324" i="13"/>
  <c r="AJ324" i="13"/>
  <c r="AN324" i="13"/>
  <c r="AM324" i="13"/>
  <c r="AK324" i="13"/>
  <c r="AJ340" i="13"/>
  <c r="AN340" i="13"/>
  <c r="AM340" i="13"/>
  <c r="AK340" i="13"/>
  <c r="AI340" i="13"/>
  <c r="AA340" i="13"/>
  <c r="AL340" i="13"/>
  <c r="AA356" i="13"/>
  <c r="AL356" i="13"/>
  <c r="AJ356" i="13"/>
  <c r="AN356" i="13"/>
  <c r="AM356" i="13"/>
  <c r="AK356" i="13"/>
  <c r="AI356" i="13"/>
  <c r="AI372" i="13"/>
  <c r="AA372" i="13"/>
  <c r="AL372" i="13"/>
  <c r="AJ372" i="13"/>
  <c r="AN372" i="13"/>
  <c r="AM372" i="13"/>
  <c r="AK372" i="13"/>
  <c r="AA388" i="13"/>
  <c r="AL388" i="13"/>
  <c r="AJ388" i="13"/>
  <c r="AN388" i="13"/>
  <c r="AM388" i="13"/>
  <c r="AK388" i="13"/>
  <c r="AI388" i="13"/>
  <c r="AJ404" i="13"/>
  <c r="AK404" i="13"/>
  <c r="AA404" i="13"/>
  <c r="AI404" i="13"/>
  <c r="AL404" i="13"/>
  <c r="AM404" i="13"/>
  <c r="AN404" i="13"/>
  <c r="AM420" i="13"/>
  <c r="AN420" i="13"/>
  <c r="AJ420" i="13"/>
  <c r="AK420" i="13"/>
  <c r="AI420" i="13"/>
  <c r="AA420" i="13"/>
  <c r="AL420" i="13"/>
  <c r="AA436" i="13"/>
  <c r="AL436" i="13"/>
  <c r="AM436" i="13"/>
  <c r="AN436" i="13"/>
  <c r="AJ436" i="13"/>
  <c r="AK436" i="13"/>
  <c r="AI436" i="13"/>
  <c r="AI452" i="13"/>
  <c r="AA452" i="13"/>
  <c r="AL452" i="13"/>
  <c r="AM452" i="13"/>
  <c r="AN452" i="13"/>
  <c r="AJ452" i="13"/>
  <c r="AK452" i="13"/>
  <c r="AA468" i="13"/>
  <c r="AL468" i="13"/>
  <c r="AM468" i="13"/>
  <c r="AN468" i="13"/>
  <c r="AJ468" i="13"/>
  <c r="AK468" i="13"/>
  <c r="AI468" i="13"/>
  <c r="AJ484" i="13"/>
  <c r="AK484" i="13"/>
  <c r="AI484" i="13"/>
  <c r="AA484" i="13"/>
  <c r="AL484" i="13"/>
  <c r="AM484" i="13"/>
  <c r="AN484" i="13"/>
  <c r="AM500" i="13"/>
  <c r="AN500" i="13"/>
  <c r="AJ500" i="13"/>
  <c r="AK500" i="13"/>
  <c r="AI500" i="13"/>
  <c r="AA500" i="13"/>
  <c r="AL500" i="13"/>
  <c r="AJ516" i="13"/>
  <c r="AK516" i="13"/>
  <c r="AI516" i="13"/>
  <c r="AL516" i="13"/>
  <c r="AA516" i="13"/>
  <c r="AM516" i="13"/>
  <c r="AN516" i="13"/>
  <c r="AI532" i="13"/>
  <c r="AA532" i="13"/>
  <c r="AL532" i="13"/>
  <c r="AM532" i="13"/>
  <c r="AN532" i="13"/>
  <c r="AJ532" i="13"/>
  <c r="AK532" i="13"/>
  <c r="AJ548" i="13"/>
  <c r="AK548" i="13"/>
  <c r="AI548" i="13"/>
  <c r="AA548" i="13"/>
  <c r="AL548" i="13"/>
  <c r="AM548" i="13"/>
  <c r="AN548" i="13"/>
  <c r="AA564" i="13"/>
  <c r="AL564" i="13"/>
  <c r="AM564" i="13"/>
  <c r="AN564" i="13"/>
  <c r="AJ564" i="13"/>
  <c r="AK564" i="13"/>
  <c r="AI564" i="13"/>
  <c r="AI580" i="13"/>
  <c r="AA580" i="13"/>
  <c r="AL580" i="13"/>
  <c r="AM580" i="13"/>
  <c r="AN580" i="13"/>
  <c r="AJ580" i="13"/>
  <c r="AK580" i="13"/>
  <c r="AI596" i="13"/>
  <c r="AA596" i="13"/>
  <c r="AL596" i="13"/>
  <c r="AM596" i="13"/>
  <c r="AN596" i="13"/>
  <c r="AJ596" i="13"/>
  <c r="AK596" i="13"/>
  <c r="AA612" i="13"/>
  <c r="AL612" i="13"/>
  <c r="AM612" i="13"/>
  <c r="AN612" i="13"/>
  <c r="AJ612" i="13"/>
  <c r="AK612" i="13"/>
  <c r="AI612" i="13"/>
  <c r="AM628" i="13"/>
  <c r="AN628" i="13"/>
  <c r="AJ628" i="13"/>
  <c r="AK628" i="13"/>
  <c r="AI628" i="13"/>
  <c r="AA628" i="13"/>
  <c r="AL628" i="13"/>
  <c r="AL644" i="13"/>
  <c r="AM644" i="13"/>
  <c r="AI644" i="13"/>
  <c r="AA644" i="13"/>
  <c r="AJ644" i="13"/>
  <c r="AK644" i="13"/>
  <c r="AN644" i="13"/>
  <c r="AA660" i="13"/>
  <c r="AL660" i="13"/>
  <c r="AM660" i="13"/>
  <c r="AN660" i="13"/>
  <c r="AJ660" i="13"/>
  <c r="AK660" i="13"/>
  <c r="AI660" i="13"/>
  <c r="AJ2583" i="13"/>
  <c r="AK2583" i="13"/>
  <c r="AI2583" i="13"/>
  <c r="AA2583" i="13"/>
  <c r="AL2583" i="13"/>
  <c r="AM2583" i="13"/>
  <c r="AN2583" i="13"/>
  <c r="AM2599" i="13"/>
  <c r="AN2599" i="13"/>
  <c r="AJ2599" i="13"/>
  <c r="AK2599" i="13"/>
  <c r="AI2599" i="13"/>
  <c r="AA2599" i="13"/>
  <c r="AL2599" i="13"/>
  <c r="AI2615" i="13"/>
  <c r="AA2615" i="13"/>
  <c r="AL2615" i="13"/>
  <c r="AM2615" i="13"/>
  <c r="AN2615" i="13"/>
  <c r="AJ2615" i="13"/>
  <c r="AK2615" i="13"/>
  <c r="AJ2631" i="13"/>
  <c r="AK2631" i="13"/>
  <c r="AI2631" i="13"/>
  <c r="AA2631" i="13"/>
  <c r="AL2631" i="13"/>
  <c r="AM2631" i="13"/>
  <c r="AN2631" i="13"/>
  <c r="AA2647" i="13"/>
  <c r="AL2647" i="13"/>
  <c r="AM2647" i="13"/>
  <c r="AN2647" i="13"/>
  <c r="AJ2647" i="13"/>
  <c r="AK2647" i="13"/>
  <c r="AI2647" i="13"/>
  <c r="AJ2663" i="13"/>
  <c r="AK2663" i="13"/>
  <c r="AI2663" i="13"/>
  <c r="AA2663" i="13"/>
  <c r="AL2663" i="13"/>
  <c r="AM2663" i="13"/>
  <c r="AN2663" i="13"/>
  <c r="AM2679" i="13"/>
  <c r="AI2679" i="13"/>
  <c r="AN2679" i="13"/>
  <c r="AK2679" i="13"/>
  <c r="AL2679" i="13"/>
  <c r="AJ2679" i="13"/>
  <c r="AA2679" i="13"/>
  <c r="AI2695" i="13"/>
  <c r="AA2695" i="13"/>
  <c r="AL2695" i="13"/>
  <c r="AM2695" i="13"/>
  <c r="AN2695" i="13"/>
  <c r="AK2695" i="13"/>
  <c r="AJ2695" i="13"/>
  <c r="AN2711" i="13"/>
  <c r="AK2711" i="13"/>
  <c r="AL2711" i="13"/>
  <c r="AI2711" i="13"/>
  <c r="AJ2711" i="13"/>
  <c r="AA2711" i="13"/>
  <c r="AM2711" i="13"/>
  <c r="AA2727" i="13"/>
  <c r="AL2727" i="13"/>
  <c r="AM2727" i="13"/>
  <c r="AN2727" i="13"/>
  <c r="AJ2727" i="13"/>
  <c r="AK2727" i="13"/>
  <c r="AI2727" i="13"/>
  <c r="AJ2743" i="13"/>
  <c r="AK2743" i="13"/>
  <c r="AI2743" i="13"/>
  <c r="AA2743" i="13"/>
  <c r="AL2743" i="13"/>
  <c r="AM2743" i="13"/>
  <c r="AN2743" i="13"/>
  <c r="AA2759" i="13"/>
  <c r="AL2759" i="13"/>
  <c r="AM2759" i="13"/>
  <c r="AN2759" i="13"/>
  <c r="AJ2759" i="13"/>
  <c r="AK2759" i="13"/>
  <c r="AI2759" i="13"/>
  <c r="AJ2775" i="13"/>
  <c r="AK2775" i="13"/>
  <c r="AI2775" i="13"/>
  <c r="AA2775" i="13"/>
  <c r="AL2775" i="13"/>
  <c r="AN2775" i="13"/>
  <c r="AM2775" i="13"/>
  <c r="AA2791" i="13"/>
  <c r="AL2791" i="13"/>
  <c r="AM2791" i="13"/>
  <c r="AN2791" i="13"/>
  <c r="AJ2791" i="13"/>
  <c r="AK2791" i="13"/>
  <c r="AI2791" i="13"/>
  <c r="AJ2807" i="13"/>
  <c r="AK2807" i="13"/>
  <c r="AI2807" i="13"/>
  <c r="AA2807" i="13"/>
  <c r="AL2807" i="13"/>
  <c r="AM2807" i="13"/>
  <c r="AN2807" i="13"/>
  <c r="AA2823" i="13"/>
  <c r="AL2823" i="13"/>
  <c r="AM2823" i="13"/>
  <c r="AN2823" i="13"/>
  <c r="AJ2823" i="13"/>
  <c r="AK2823" i="13"/>
  <c r="AI2823" i="13"/>
  <c r="AJ2839" i="13"/>
  <c r="AK2839" i="13"/>
  <c r="AI2839" i="13"/>
  <c r="AA2839" i="13"/>
  <c r="AL2839" i="13"/>
  <c r="AM2839" i="13"/>
  <c r="AN2839" i="13"/>
  <c r="AM2855" i="13"/>
  <c r="AN2855" i="13"/>
  <c r="AJ2855" i="13"/>
  <c r="AK2855" i="13"/>
  <c r="AI2855" i="13"/>
  <c r="AL2855" i="13"/>
  <c r="AA2855" i="13"/>
  <c r="AI2871" i="13"/>
  <c r="AA2871" i="13"/>
  <c r="AL2871" i="13"/>
  <c r="AM2871" i="13"/>
  <c r="AN2871" i="13"/>
  <c r="AK2871" i="13"/>
  <c r="AJ2871" i="13"/>
  <c r="AM2887" i="13"/>
  <c r="AN2887" i="13"/>
  <c r="AJ2887" i="13"/>
  <c r="AK2887" i="13"/>
  <c r="AI2887" i="13"/>
  <c r="AA2887" i="13"/>
  <c r="AL2887" i="13"/>
  <c r="AI2903" i="13"/>
  <c r="AA2903" i="13"/>
  <c r="AL2903" i="13"/>
  <c r="AM2903" i="13"/>
  <c r="AN2903" i="13"/>
  <c r="AJ2903" i="13"/>
  <c r="AK2903" i="13"/>
  <c r="AM2919" i="13"/>
  <c r="AN2919" i="13"/>
  <c r="AJ2919" i="13"/>
  <c r="AK2919" i="13"/>
  <c r="AI2919" i="13"/>
  <c r="AA2919" i="13"/>
  <c r="AL2919" i="13"/>
  <c r="AI2935" i="13"/>
  <c r="AA2935" i="13"/>
  <c r="AL2935" i="13"/>
  <c r="AM2935" i="13"/>
  <c r="AN2935" i="13"/>
  <c r="AJ2935" i="13"/>
  <c r="AK2935" i="13"/>
  <c r="AM2951" i="13"/>
  <c r="AN2951" i="13"/>
  <c r="AJ2951" i="13"/>
  <c r="AK2951" i="13"/>
  <c r="AI2951" i="13"/>
  <c r="AA2951" i="13"/>
  <c r="AL2951" i="13"/>
  <c r="AI2967" i="13"/>
  <c r="AA2967" i="13"/>
  <c r="AL2967" i="13"/>
  <c r="AM2967" i="13"/>
  <c r="AN2967" i="13"/>
  <c r="AJ2967" i="13"/>
  <c r="AK2967" i="13"/>
  <c r="AM2983" i="13"/>
  <c r="AN2983" i="13"/>
  <c r="AJ2983" i="13"/>
  <c r="AK2983" i="13"/>
  <c r="AI2983" i="13"/>
  <c r="AL2983" i="13"/>
  <c r="AA2983" i="13"/>
  <c r="AI2999" i="13"/>
  <c r="AA2999" i="13"/>
  <c r="AL2999" i="13"/>
  <c r="AM2999" i="13"/>
  <c r="AN2999" i="13"/>
  <c r="AK2999" i="13"/>
  <c r="AJ2999" i="13"/>
  <c r="AM3015" i="13"/>
  <c r="AN3015" i="13"/>
  <c r="AJ3015" i="13"/>
  <c r="AK3015" i="13"/>
  <c r="AI3015" i="13"/>
  <c r="AA3015" i="13"/>
  <c r="AL3015" i="13"/>
  <c r="AI3031" i="13"/>
  <c r="AA3031" i="13"/>
  <c r="AL3031" i="13"/>
  <c r="AM3031" i="13"/>
  <c r="AN3031" i="13"/>
  <c r="AJ3031" i="13"/>
  <c r="AK3031" i="13"/>
  <c r="AM3047" i="13"/>
  <c r="AN3047" i="13"/>
  <c r="AJ3047" i="13"/>
  <c r="AK3047" i="13"/>
  <c r="AI3047" i="13"/>
  <c r="AA3047" i="13"/>
  <c r="AL3047" i="13"/>
  <c r="AI3063" i="13"/>
  <c r="AA3063" i="13"/>
  <c r="AL3063" i="13"/>
  <c r="AM3063" i="13"/>
  <c r="AN3063" i="13"/>
  <c r="AJ3063" i="13"/>
  <c r="AK3063" i="13"/>
  <c r="AM3079" i="13"/>
  <c r="AN3079" i="13"/>
  <c r="AJ3079" i="13"/>
  <c r="AK3079" i="13"/>
  <c r="AI3079" i="13"/>
  <c r="AA3079" i="13"/>
  <c r="AL3079" i="13"/>
  <c r="AI3095" i="13"/>
  <c r="AA3095" i="13"/>
  <c r="AL3095" i="13"/>
  <c r="AM3095" i="13"/>
  <c r="AN3095" i="13"/>
  <c r="AJ3095" i="13"/>
  <c r="AK3095" i="13"/>
  <c r="AM3111" i="13"/>
  <c r="AN3111" i="13"/>
  <c r="AJ3111" i="13"/>
  <c r="AK3111" i="13"/>
  <c r="AI3111" i="13"/>
  <c r="AL3111" i="13"/>
  <c r="AA3111" i="13"/>
  <c r="AI3127" i="13"/>
  <c r="AA3127" i="13"/>
  <c r="AL3127" i="13"/>
  <c r="AM3127" i="13"/>
  <c r="AN3127" i="13"/>
  <c r="AK3127" i="13"/>
  <c r="AJ3127" i="13"/>
  <c r="AM3143" i="13"/>
  <c r="AN3143" i="13"/>
  <c r="AJ3143" i="13"/>
  <c r="AK3143" i="13"/>
  <c r="AI3143" i="13"/>
  <c r="AA3143" i="13"/>
  <c r="AL3143" i="13"/>
  <c r="AI3159" i="13"/>
  <c r="AA3159" i="13"/>
  <c r="AL3159" i="13"/>
  <c r="AM3159" i="13"/>
  <c r="AN3159" i="13"/>
  <c r="AJ3159" i="13"/>
  <c r="AK3159" i="13"/>
  <c r="AM3175" i="13"/>
  <c r="AL3175" i="13"/>
  <c r="AA3175" i="13"/>
  <c r="AN3175" i="13"/>
  <c r="AJ3175" i="13"/>
  <c r="AK3175" i="13"/>
  <c r="AI3175" i="13"/>
  <c r="AM3191" i="13"/>
  <c r="AK3191" i="13"/>
  <c r="AA3191" i="13"/>
  <c r="AI3191" i="13"/>
  <c r="AL3191" i="13"/>
  <c r="AJ3191" i="13"/>
  <c r="AN3191" i="13"/>
  <c r="AI3207" i="13"/>
  <c r="AK3207" i="13"/>
  <c r="AL3207" i="13"/>
  <c r="AJ3207" i="13"/>
  <c r="AN3207" i="13"/>
  <c r="AM3207" i="13"/>
  <c r="AA3207" i="13"/>
  <c r="AB3223" i="13"/>
  <c r="AL3223" i="13"/>
  <c r="AJ3223" i="13"/>
  <c r="AM3223" i="13"/>
  <c r="AN3223" i="13"/>
  <c r="AC3223" i="13"/>
  <c r="AK3223" i="13"/>
  <c r="AA3223" i="13"/>
  <c r="AI3223" i="13"/>
  <c r="AA3239" i="13"/>
  <c r="AN3239" i="13"/>
  <c r="AM3239" i="13"/>
  <c r="AK3239" i="13"/>
  <c r="AI3239" i="13"/>
  <c r="AJ3239" i="13"/>
  <c r="AL3239" i="13"/>
  <c r="AM3255" i="13"/>
  <c r="AL3255" i="13"/>
  <c r="AN3255" i="13"/>
  <c r="AJ3255" i="13"/>
  <c r="AA3255" i="13"/>
  <c r="AK3255" i="13"/>
  <c r="AI3255" i="13"/>
  <c r="AA149" i="13"/>
  <c r="AK149" i="13"/>
  <c r="AN149" i="13"/>
  <c r="AI149" i="13"/>
  <c r="AM149" i="13"/>
  <c r="AJ149" i="13"/>
  <c r="AL149" i="13"/>
  <c r="AK181" i="13"/>
  <c r="AN181" i="13"/>
  <c r="AI181" i="13"/>
  <c r="AA181" i="13"/>
  <c r="AM181" i="13"/>
  <c r="AJ181" i="13"/>
  <c r="AL181" i="13"/>
  <c r="AK213" i="13"/>
  <c r="AN213" i="13"/>
  <c r="AI213" i="13"/>
  <c r="AA213" i="13"/>
  <c r="AM213" i="13"/>
  <c r="AJ213" i="13"/>
  <c r="AL213" i="13"/>
  <c r="AK245" i="13"/>
  <c r="AN245" i="13"/>
  <c r="AJ245" i="13"/>
  <c r="AA245" i="13"/>
  <c r="AM245" i="13"/>
  <c r="AI245" i="13"/>
  <c r="AL245" i="13"/>
  <c r="AA277" i="13"/>
  <c r="AM277" i="13"/>
  <c r="AI277" i="13"/>
  <c r="AL277" i="13"/>
  <c r="AK277" i="13"/>
  <c r="AN277" i="13"/>
  <c r="AJ277" i="13"/>
  <c r="AA309" i="13"/>
  <c r="AJ309" i="13"/>
  <c r="AM309" i="13"/>
  <c r="AI309" i="13"/>
  <c r="AK309" i="13"/>
  <c r="AN309" i="13"/>
  <c r="AL309" i="13"/>
  <c r="AL341" i="13"/>
  <c r="AA341" i="13"/>
  <c r="AI341" i="13"/>
  <c r="AK341" i="13"/>
  <c r="AN341" i="13"/>
  <c r="AJ341" i="13"/>
  <c r="AM341" i="13"/>
  <c r="AN373" i="13"/>
  <c r="AK373" i="13"/>
  <c r="AL373" i="13"/>
  <c r="AJ373" i="13"/>
  <c r="AM373" i="13"/>
  <c r="AI373" i="13"/>
  <c r="AA373" i="13"/>
  <c r="AM405" i="13"/>
  <c r="AA405" i="13"/>
  <c r="AI405" i="13"/>
  <c r="AJ405" i="13"/>
  <c r="AL405" i="13"/>
  <c r="AK405" i="13"/>
  <c r="AN405" i="13"/>
  <c r="AM437" i="13"/>
  <c r="AA437" i="13"/>
  <c r="AI437" i="13"/>
  <c r="AJ437" i="13"/>
  <c r="AL437" i="13"/>
  <c r="AK437" i="13"/>
  <c r="AN437" i="13"/>
  <c r="AA469" i="13"/>
  <c r="AI469" i="13"/>
  <c r="AJ469" i="13"/>
  <c r="AL469" i="13"/>
  <c r="AK469" i="13"/>
  <c r="AN469" i="13"/>
  <c r="AM469" i="13"/>
  <c r="AA501" i="13"/>
  <c r="AI501" i="13"/>
  <c r="AJ501" i="13"/>
  <c r="AL501" i="13"/>
  <c r="AK501" i="13"/>
  <c r="AN501" i="13"/>
  <c r="AM501" i="13"/>
  <c r="AA533" i="13"/>
  <c r="AI533" i="13"/>
  <c r="AJ533" i="13"/>
  <c r="AL533" i="13"/>
  <c r="AK533" i="13"/>
  <c r="AN533" i="13"/>
  <c r="AM533" i="13"/>
  <c r="AM565" i="13"/>
  <c r="AA565" i="13"/>
  <c r="AI565" i="13"/>
  <c r="AJ565" i="13"/>
  <c r="AL565" i="13"/>
  <c r="AK565" i="13"/>
  <c r="AN565" i="13"/>
  <c r="AM597" i="13"/>
  <c r="AI597" i="13"/>
  <c r="AJ597" i="13"/>
  <c r="AL597" i="13"/>
  <c r="AA597" i="13"/>
  <c r="AK597" i="13"/>
  <c r="AN597" i="13"/>
  <c r="AA629" i="13"/>
  <c r="AJ629" i="13"/>
  <c r="AL629" i="13"/>
  <c r="AK629" i="13"/>
  <c r="AN629" i="13"/>
  <c r="AM629" i="13"/>
  <c r="AI629" i="13"/>
  <c r="AK661" i="13"/>
  <c r="AN661" i="13"/>
  <c r="AM661" i="13"/>
  <c r="AA661" i="13"/>
  <c r="AI661" i="13"/>
  <c r="AJ661" i="13"/>
  <c r="AL661" i="13"/>
  <c r="AI3189" i="13"/>
  <c r="AK3189" i="13"/>
  <c r="AJ3189" i="13"/>
  <c r="AM3189" i="13"/>
  <c r="AN3189" i="13"/>
  <c r="AA3189" i="13"/>
  <c r="AL3189" i="13"/>
  <c r="AK3221" i="13"/>
  <c r="AN3221" i="13"/>
  <c r="AM3221" i="13"/>
  <c r="AA3221" i="13"/>
  <c r="AI3221" i="13"/>
  <c r="AL3221" i="13"/>
  <c r="AJ3221" i="13"/>
  <c r="AK3253" i="13"/>
  <c r="AL3253" i="13"/>
  <c r="AA3253" i="13"/>
  <c r="AN3253" i="13"/>
  <c r="AM3253" i="13"/>
  <c r="AJ3253" i="13"/>
  <c r="AI3253" i="13"/>
  <c r="AM3285" i="13"/>
  <c r="AJ3285" i="13"/>
  <c r="AI3285" i="13"/>
  <c r="AK3285" i="13"/>
  <c r="AL3285" i="13"/>
  <c r="AN3285" i="13"/>
  <c r="AA3285" i="13"/>
  <c r="AK3317" i="13"/>
  <c r="AL3317" i="13"/>
  <c r="AA3317" i="13"/>
  <c r="AN3317" i="13"/>
  <c r="AM3317" i="13"/>
  <c r="AJ3317" i="13"/>
  <c r="AI3317" i="13"/>
  <c r="AM3349" i="13"/>
  <c r="AJ3349" i="13"/>
  <c r="AI3349" i="13"/>
  <c r="AK3349" i="13"/>
  <c r="AL3349" i="13"/>
  <c r="AA3349" i="13"/>
  <c r="AN3349" i="13"/>
  <c r="AK3381" i="13"/>
  <c r="AL3381" i="13"/>
  <c r="AA3381" i="13"/>
  <c r="AN3381" i="13"/>
  <c r="AM3381" i="13"/>
  <c r="AJ3381" i="13"/>
  <c r="AI3381" i="13"/>
  <c r="AK3413" i="13"/>
  <c r="AL3413" i="13"/>
  <c r="AA3413" i="13"/>
  <c r="AN3413" i="13"/>
  <c r="AM3413" i="13"/>
  <c r="AJ3413" i="13"/>
  <c r="AI3413" i="13"/>
  <c r="AI3445" i="13"/>
  <c r="AA3445" i="13"/>
  <c r="AK3445" i="13"/>
  <c r="AN3445" i="13"/>
  <c r="AJ3445" i="13"/>
  <c r="AL3445" i="13"/>
  <c r="AB3445" i="13"/>
  <c r="AM3445" i="13"/>
  <c r="AC3445" i="13"/>
  <c r="AK3477" i="13"/>
  <c r="AI3477" i="13"/>
  <c r="AA3477" i="13"/>
  <c r="AL3477" i="13"/>
  <c r="AJ3477" i="13"/>
  <c r="AN3477" i="13"/>
  <c r="AM3477" i="13"/>
  <c r="AK3509" i="13"/>
  <c r="AN3509" i="13"/>
  <c r="AA3509" i="13"/>
  <c r="AI3509" i="13"/>
  <c r="AJ3509" i="13"/>
  <c r="AL3509" i="13"/>
  <c r="AM3509" i="13"/>
  <c r="AJ3541" i="13"/>
  <c r="AL3541" i="13"/>
  <c r="AM3541" i="13"/>
  <c r="AK3541" i="13"/>
  <c r="AN3541" i="13"/>
  <c r="AI3541" i="13"/>
  <c r="AA3541" i="13"/>
  <c r="AM3573" i="13"/>
  <c r="AK3573" i="13"/>
  <c r="AN3573" i="13"/>
  <c r="AA3573" i="13"/>
  <c r="AI3573" i="13"/>
  <c r="AL3573" i="13"/>
  <c r="AJ3573" i="13"/>
  <c r="AA3605" i="13"/>
  <c r="AI3605" i="13"/>
  <c r="AJ3605" i="13"/>
  <c r="AL3605" i="13"/>
  <c r="AM3605" i="13"/>
  <c r="AK3605" i="13"/>
  <c r="AN3605" i="13"/>
  <c r="AB3637" i="13"/>
  <c r="AA3637" i="13"/>
  <c r="AL3637" i="13"/>
  <c r="AC3637" i="13"/>
  <c r="AJ3637" i="13"/>
  <c r="AK3637" i="13"/>
  <c r="AN3637" i="13"/>
  <c r="AM3637" i="13"/>
  <c r="AI3637" i="13"/>
  <c r="AN3669" i="13"/>
  <c r="AK3669" i="13"/>
  <c r="AJ3669" i="13"/>
  <c r="AA3669" i="13"/>
  <c r="AI3669" i="13"/>
  <c r="AM3669" i="13"/>
  <c r="AL3669" i="13"/>
  <c r="AK3701" i="13"/>
  <c r="AJ3701" i="13"/>
  <c r="AA3701" i="13"/>
  <c r="AI3701" i="13"/>
  <c r="AM3701" i="13"/>
  <c r="AL3701" i="13"/>
  <c r="AN3701" i="13"/>
  <c r="AA3733" i="13"/>
  <c r="AI3733" i="13"/>
  <c r="AM3733" i="13"/>
  <c r="AL3733" i="13"/>
  <c r="AN3733" i="13"/>
  <c r="AK3733" i="13"/>
  <c r="AJ3733" i="13"/>
  <c r="AM3765" i="13"/>
  <c r="AL3765" i="13"/>
  <c r="AN3765" i="13"/>
  <c r="AK3765" i="13"/>
  <c r="AJ3765" i="13"/>
  <c r="AA3765" i="13"/>
  <c r="AI3765" i="13"/>
  <c r="AK3797" i="13"/>
  <c r="AN3797" i="13"/>
  <c r="AA3797" i="13"/>
  <c r="AI3797" i="13"/>
  <c r="AJ3797" i="13"/>
  <c r="AL3797" i="13"/>
  <c r="AM3797" i="13"/>
  <c r="AK3829" i="13"/>
  <c r="AN3829" i="13"/>
  <c r="AA3829" i="13"/>
  <c r="AI3829" i="13"/>
  <c r="AJ3829" i="13"/>
  <c r="AL3829" i="13"/>
  <c r="AM3829" i="13"/>
  <c r="AA3861" i="13"/>
  <c r="AI3861" i="13"/>
  <c r="AJ3861" i="13"/>
  <c r="AL3861" i="13"/>
  <c r="AM3861" i="13"/>
  <c r="AK3861" i="13"/>
  <c r="AN3861" i="13"/>
  <c r="AM3893" i="13"/>
  <c r="AK3893" i="13"/>
  <c r="AN3893" i="13"/>
  <c r="AA3893" i="13"/>
  <c r="AI3893" i="13"/>
  <c r="AJ3893" i="13"/>
  <c r="AL3893" i="13"/>
  <c r="AK3925" i="13"/>
  <c r="AN3925" i="13"/>
  <c r="AA3925" i="13"/>
  <c r="AI3925" i="13"/>
  <c r="AJ3925" i="13"/>
  <c r="AL3925" i="13"/>
  <c r="AM3925" i="13"/>
  <c r="AK3957" i="13"/>
  <c r="AN3957" i="13"/>
  <c r="AL3957" i="13"/>
  <c r="AJ3957" i="13"/>
  <c r="AI3957" i="13"/>
  <c r="AM3957" i="13"/>
  <c r="AA3957" i="13"/>
  <c r="AA3989" i="13"/>
  <c r="AI3989" i="13"/>
  <c r="AJ3989" i="13"/>
  <c r="AL3989" i="13"/>
  <c r="AM3989" i="13"/>
  <c r="AK3989" i="13"/>
  <c r="AN3989" i="13"/>
  <c r="AJ4021" i="13"/>
  <c r="AL4021" i="13"/>
  <c r="AM4021" i="13"/>
  <c r="AK4021" i="13"/>
  <c r="AN4021" i="13"/>
  <c r="AA4021" i="13"/>
  <c r="AI4021" i="13"/>
  <c r="AK4053" i="13"/>
  <c r="AN4053" i="13"/>
  <c r="AA4053" i="13"/>
  <c r="AI4053" i="13"/>
  <c r="AJ4053" i="13"/>
  <c r="AL4053" i="13"/>
  <c r="AM4053" i="13"/>
  <c r="AA4085" i="13"/>
  <c r="AL4085" i="13"/>
  <c r="AM4085" i="13"/>
  <c r="AJ4085" i="13"/>
  <c r="AN4085" i="13"/>
  <c r="AK4085" i="13"/>
  <c r="AI4085" i="13"/>
  <c r="AA4117" i="13"/>
  <c r="AL4117" i="13"/>
  <c r="AM4117" i="13"/>
  <c r="AJ4117" i="13"/>
  <c r="AN4117" i="13"/>
  <c r="AI4117" i="13"/>
  <c r="AK4117" i="13"/>
  <c r="AN4149" i="13"/>
  <c r="AK4149" i="13"/>
  <c r="AI4149" i="13"/>
  <c r="AA4149" i="13"/>
  <c r="AL4149" i="13"/>
  <c r="AM4149" i="13"/>
  <c r="AJ4149" i="13"/>
  <c r="AJ17" i="13"/>
  <c r="AN17" i="13"/>
  <c r="AM17" i="13"/>
  <c r="AA17" i="13"/>
  <c r="AL17" i="13"/>
  <c r="AK17" i="13"/>
  <c r="AI17" i="13"/>
  <c r="AK49" i="13"/>
  <c r="AI49" i="13"/>
  <c r="AJ49" i="13"/>
  <c r="AN49" i="13"/>
  <c r="AM49" i="13"/>
  <c r="AA49" i="13"/>
  <c r="AL49" i="13"/>
  <c r="AL81" i="13"/>
  <c r="AK81" i="13"/>
  <c r="AI81" i="13"/>
  <c r="AJ81" i="13"/>
  <c r="AN81" i="13"/>
  <c r="AA81" i="13"/>
  <c r="AM81" i="13"/>
  <c r="AA113" i="13"/>
  <c r="AJ113" i="13"/>
  <c r="AN113" i="13"/>
  <c r="AM113" i="13"/>
  <c r="AL113" i="13"/>
  <c r="AK113" i="13"/>
  <c r="AI113" i="13"/>
  <c r="AI145" i="13"/>
  <c r="AA145" i="13"/>
  <c r="AM145" i="13"/>
  <c r="AJ145" i="13"/>
  <c r="AL145" i="13"/>
  <c r="AK145" i="13"/>
  <c r="AN145" i="13"/>
  <c r="AJ177" i="13"/>
  <c r="AL177" i="13"/>
  <c r="AK177" i="13"/>
  <c r="AN177" i="13"/>
  <c r="AI177" i="13"/>
  <c r="AA177" i="13"/>
  <c r="AM177" i="13"/>
  <c r="AJ209" i="13"/>
  <c r="AL209" i="13"/>
  <c r="AK209" i="13"/>
  <c r="AN209" i="13"/>
  <c r="AI209" i="13"/>
  <c r="AA209" i="13"/>
  <c r="AM209" i="13"/>
  <c r="AM241" i="13"/>
  <c r="AI241" i="13"/>
  <c r="AL241" i="13"/>
  <c r="AA241" i="13"/>
  <c r="AK241" i="13"/>
  <c r="AN241" i="13"/>
  <c r="AJ241" i="13"/>
  <c r="AA273" i="13"/>
  <c r="AM273" i="13"/>
  <c r="AI273" i="13"/>
  <c r="AL273" i="13"/>
  <c r="AK273" i="13"/>
  <c r="AN273" i="13"/>
  <c r="AJ273" i="13"/>
  <c r="AK305" i="13"/>
  <c r="AL305" i="13"/>
  <c r="AJ305" i="13"/>
  <c r="AN305" i="13"/>
  <c r="AM305" i="13"/>
  <c r="AA305" i="13"/>
  <c r="AI305" i="13"/>
  <c r="AK337" i="13"/>
  <c r="AL337" i="13"/>
  <c r="AJ337" i="13"/>
  <c r="AN337" i="13"/>
  <c r="AA337" i="13"/>
  <c r="AM337" i="13"/>
  <c r="AI337" i="13"/>
  <c r="AM369" i="13"/>
  <c r="AA369" i="13"/>
  <c r="AI369" i="13"/>
  <c r="AK369" i="13"/>
  <c r="AL369" i="13"/>
  <c r="AJ369" i="13"/>
  <c r="AN369" i="13"/>
  <c r="AK401" i="13"/>
  <c r="AL401" i="13"/>
  <c r="AJ401" i="13"/>
  <c r="AN401" i="13"/>
  <c r="AA401" i="13"/>
  <c r="AM401" i="13"/>
  <c r="AI401" i="13"/>
  <c r="AA433" i="13"/>
  <c r="AM433" i="13"/>
  <c r="AI433" i="13"/>
  <c r="AJ433" i="13"/>
  <c r="AL433" i="13"/>
  <c r="AK433" i="13"/>
  <c r="AN433" i="13"/>
  <c r="AA465" i="13"/>
  <c r="AI465" i="13"/>
  <c r="AJ465" i="13"/>
  <c r="AL465" i="13"/>
  <c r="AK465" i="13"/>
  <c r="AN465" i="13"/>
  <c r="AM465" i="13"/>
  <c r="AJ497" i="13"/>
  <c r="AL497" i="13"/>
  <c r="AK497" i="13"/>
  <c r="AN497" i="13"/>
  <c r="AM497" i="13"/>
  <c r="AA497" i="13"/>
  <c r="AI497" i="13"/>
  <c r="AJ529" i="13"/>
  <c r="AL529" i="13"/>
  <c r="AK529" i="13"/>
  <c r="AN529" i="13"/>
  <c r="AM529" i="13"/>
  <c r="AA529" i="13"/>
  <c r="AI529" i="13"/>
  <c r="AK561" i="13"/>
  <c r="AN561" i="13"/>
  <c r="AM561" i="13"/>
  <c r="AA561" i="13"/>
  <c r="AI561" i="13"/>
  <c r="AJ561" i="13"/>
  <c r="AL561" i="13"/>
  <c r="AM593" i="13"/>
  <c r="AA593" i="13"/>
  <c r="AI593" i="13"/>
  <c r="AJ593" i="13"/>
  <c r="AL593" i="13"/>
  <c r="AK593" i="13"/>
  <c r="AN593" i="13"/>
  <c r="AA625" i="13"/>
  <c r="AI625" i="13"/>
  <c r="AJ625" i="13"/>
  <c r="AL625" i="13"/>
  <c r="AK625" i="13"/>
  <c r="AN625" i="13"/>
  <c r="AM625" i="13"/>
  <c r="AA657" i="13"/>
  <c r="AI657" i="13"/>
  <c r="AJ657" i="13"/>
  <c r="AL657" i="13"/>
  <c r="AK657" i="13"/>
  <c r="AN657" i="13"/>
  <c r="AM657" i="13"/>
  <c r="AK3185" i="13"/>
  <c r="AA3185" i="13"/>
  <c r="AL3185" i="13"/>
  <c r="AN3185" i="13"/>
  <c r="AJ3185" i="13"/>
  <c r="AI3185" i="13"/>
  <c r="AM3185" i="13"/>
  <c r="AA3217" i="13"/>
  <c r="AI3217" i="13"/>
  <c r="AJ3217" i="13"/>
  <c r="AL3217" i="13"/>
  <c r="AK3217" i="13"/>
  <c r="AN3217" i="13"/>
  <c r="AM3217" i="13"/>
  <c r="AA3249" i="13"/>
  <c r="AJ3249" i="13"/>
  <c r="AM3249" i="13"/>
  <c r="AN3249" i="13"/>
  <c r="AI3249" i="13"/>
  <c r="AK3249" i="13"/>
  <c r="AL3249" i="13"/>
  <c r="AM3281" i="13"/>
  <c r="AN3281" i="13"/>
  <c r="AI3281" i="13"/>
  <c r="AK3281" i="13"/>
  <c r="AL3281" i="13"/>
  <c r="AA3281" i="13"/>
  <c r="AJ3281" i="13"/>
  <c r="AI3313" i="13"/>
  <c r="AK3313" i="13"/>
  <c r="AL3313" i="13"/>
  <c r="AA3313" i="13"/>
  <c r="AJ3313" i="13"/>
  <c r="AM3313" i="13"/>
  <c r="AN3313" i="13"/>
  <c r="AK3345" i="13"/>
  <c r="AL3345" i="13"/>
  <c r="AA3345" i="13"/>
  <c r="AJ3345" i="13"/>
  <c r="AM3345" i="13"/>
  <c r="AN3345" i="13"/>
  <c r="AI3345" i="13"/>
  <c r="AA3377" i="13"/>
  <c r="AJ3377" i="13"/>
  <c r="AM3377" i="13"/>
  <c r="AN3377" i="13"/>
  <c r="AI3377" i="13"/>
  <c r="AK3377" i="13"/>
  <c r="AL3377" i="13"/>
  <c r="AM3409" i="13"/>
  <c r="AN3409" i="13"/>
  <c r="AI3409" i="13"/>
  <c r="AK3409" i="13"/>
  <c r="AL3409" i="13"/>
  <c r="AJ3409" i="13"/>
  <c r="AA3409" i="13"/>
  <c r="AM3441" i="13"/>
  <c r="AN3441" i="13"/>
  <c r="AI3441" i="13"/>
  <c r="AK3441" i="13"/>
  <c r="AL3441" i="13"/>
  <c r="AJ3441" i="13"/>
  <c r="AA3441" i="13"/>
  <c r="AK3473" i="13"/>
  <c r="AI3473" i="13"/>
  <c r="AA3473" i="13"/>
  <c r="AL3473" i="13"/>
  <c r="AJ3473" i="13"/>
  <c r="AN3473" i="13"/>
  <c r="AM3473" i="13"/>
  <c r="AK3505" i="13"/>
  <c r="AI3505" i="13"/>
  <c r="AA3505" i="13"/>
  <c r="AL3505" i="13"/>
  <c r="AJ3505" i="13"/>
  <c r="AN3505" i="13"/>
  <c r="AM3505" i="13"/>
  <c r="AM3537" i="13"/>
  <c r="AI3537" i="13"/>
  <c r="AK3537" i="13"/>
  <c r="AL3537" i="13"/>
  <c r="AJ3537" i="13"/>
  <c r="AA3537" i="13"/>
  <c r="AN3537" i="13"/>
  <c r="AJ3569" i="13"/>
  <c r="AN3569" i="13"/>
  <c r="AM3569" i="13"/>
  <c r="AK3569" i="13"/>
  <c r="AI3569" i="13"/>
  <c r="AA3569" i="13"/>
  <c r="AL3569" i="13"/>
  <c r="AJ3601" i="13"/>
  <c r="AN3601" i="13"/>
  <c r="AM3601" i="13"/>
  <c r="AK3601" i="13"/>
  <c r="AI3601" i="13"/>
  <c r="AA3601" i="13"/>
  <c r="AL3601" i="13"/>
  <c r="AK3633" i="13"/>
  <c r="AI3633" i="13"/>
  <c r="AA3633" i="13"/>
  <c r="AL3633" i="13"/>
  <c r="AJ3633" i="13"/>
  <c r="AN3633" i="13"/>
  <c r="AM3633" i="13"/>
  <c r="AA3665" i="13"/>
  <c r="AN3665" i="13"/>
  <c r="AM3665" i="13"/>
  <c r="AJ3665" i="13"/>
  <c r="AI3665" i="13"/>
  <c r="AL3665" i="13"/>
  <c r="AK3665" i="13"/>
  <c r="AM3697" i="13"/>
  <c r="AJ3697" i="13"/>
  <c r="AI3697" i="13"/>
  <c r="AK3697" i="13"/>
  <c r="AL3697" i="13"/>
  <c r="AA3697" i="13"/>
  <c r="AN3697" i="13"/>
  <c r="AI3729" i="13"/>
  <c r="AK3729" i="13"/>
  <c r="AL3729" i="13"/>
  <c r="AA3729" i="13"/>
  <c r="AN3729" i="13"/>
  <c r="AJ3729" i="13"/>
  <c r="AM3729" i="13"/>
  <c r="AK3761" i="13"/>
  <c r="AL3761" i="13"/>
  <c r="AA3761" i="13"/>
  <c r="AN3761" i="13"/>
  <c r="AM3761" i="13"/>
  <c r="AJ3761" i="13"/>
  <c r="AI3761" i="13"/>
  <c r="AA3793" i="13"/>
  <c r="AL3793" i="13"/>
  <c r="AJ3793" i="13"/>
  <c r="AN3793" i="13"/>
  <c r="AM3793" i="13"/>
  <c r="AK3793" i="13"/>
  <c r="AI3793" i="13"/>
  <c r="AM3825" i="13"/>
  <c r="AK3825" i="13"/>
  <c r="AI3825" i="13"/>
  <c r="AA3825" i="13"/>
  <c r="AL3825" i="13"/>
  <c r="AJ3825" i="13"/>
  <c r="AN3825" i="13"/>
  <c r="AM3857" i="13"/>
  <c r="AK3857" i="13"/>
  <c r="AI3857" i="13"/>
  <c r="AA3857" i="13"/>
  <c r="AL3857" i="13"/>
  <c r="AJ3857" i="13"/>
  <c r="AN3857" i="13"/>
  <c r="AA3889" i="13"/>
  <c r="AL3889" i="13"/>
  <c r="AJ3889" i="13"/>
  <c r="AN3889" i="13"/>
  <c r="AM3889" i="13"/>
  <c r="AK3889" i="13"/>
  <c r="AI3889" i="13"/>
  <c r="AA3921" i="13"/>
  <c r="AL3921" i="13"/>
  <c r="AJ3921" i="13"/>
  <c r="AN3921" i="13"/>
  <c r="AM3921" i="13"/>
  <c r="AK3921" i="13"/>
  <c r="AI3921" i="13"/>
  <c r="AM3953" i="13"/>
  <c r="AK3953" i="13"/>
  <c r="AI3953" i="13"/>
  <c r="AA3953" i="13"/>
  <c r="AL3953" i="13"/>
  <c r="AJ3953" i="13"/>
  <c r="AN3953" i="13"/>
  <c r="AM3985" i="13"/>
  <c r="AK3985" i="13"/>
  <c r="AI3985" i="13"/>
  <c r="AA3985" i="13"/>
  <c r="AL3985" i="13"/>
  <c r="AJ3985" i="13"/>
  <c r="AN3985" i="13"/>
  <c r="AM4017" i="13"/>
  <c r="AK4017" i="13"/>
  <c r="AI4017" i="13"/>
  <c r="AA4017" i="13"/>
  <c r="AL4017" i="13"/>
  <c r="AN4017" i="13"/>
  <c r="AJ4017" i="13"/>
  <c r="AM4049" i="13"/>
  <c r="AK4049" i="13"/>
  <c r="AI4049" i="13"/>
  <c r="AA4049" i="13"/>
  <c r="AL4049" i="13"/>
  <c r="AJ4049" i="13"/>
  <c r="AN4049" i="13"/>
  <c r="AK4081" i="13"/>
  <c r="AL4081" i="13"/>
  <c r="AA4081" i="13"/>
  <c r="AJ4081" i="13"/>
  <c r="AM4081" i="13"/>
  <c r="AN4081" i="13"/>
  <c r="AI4081" i="13"/>
  <c r="AM4113" i="13"/>
  <c r="AN4113" i="13"/>
  <c r="AI4113" i="13"/>
  <c r="AK4113" i="13"/>
  <c r="AL4113" i="13"/>
  <c r="AA4113" i="13"/>
  <c r="AJ4113" i="13"/>
  <c r="AA4145" i="13"/>
  <c r="AJ4145" i="13"/>
  <c r="AM4145" i="13"/>
  <c r="AN4145" i="13"/>
  <c r="AI4145" i="13"/>
  <c r="AL4145" i="13"/>
  <c r="AK4145" i="13"/>
  <c r="AI7" i="13"/>
  <c r="AK7" i="13"/>
  <c r="AA7" i="13"/>
  <c r="AJ7" i="13"/>
  <c r="AM7" i="13"/>
  <c r="AL7" i="13"/>
  <c r="AN7" i="13"/>
  <c r="AA23" i="13"/>
  <c r="AL23" i="13"/>
  <c r="AN23" i="13"/>
  <c r="AM23" i="13"/>
  <c r="AJ23" i="13"/>
  <c r="AI23" i="13"/>
  <c r="AK23" i="13"/>
  <c r="AM39" i="13"/>
  <c r="AJ39" i="13"/>
  <c r="AI39" i="13"/>
  <c r="AK39" i="13"/>
  <c r="AL39" i="13"/>
  <c r="AA39" i="13"/>
  <c r="AN39" i="13"/>
  <c r="AA55" i="13"/>
  <c r="AN55" i="13"/>
  <c r="AM55" i="13"/>
  <c r="AJ55" i="13"/>
  <c r="AI55" i="13"/>
  <c r="AK55" i="13"/>
  <c r="AL55" i="13"/>
  <c r="AM71" i="13"/>
  <c r="AJ71" i="13"/>
  <c r="AI71" i="13"/>
  <c r="AK71" i="13"/>
  <c r="AL71" i="13"/>
  <c r="AA71" i="13"/>
  <c r="AN71" i="13"/>
  <c r="AL87" i="13"/>
  <c r="AA87" i="13"/>
  <c r="AN87" i="13"/>
  <c r="AM87" i="13"/>
  <c r="AJ87" i="13"/>
  <c r="AI87" i="13"/>
  <c r="AK87" i="13"/>
  <c r="AL103" i="13"/>
  <c r="AA103" i="13"/>
  <c r="AN103" i="13"/>
  <c r="AM103" i="13"/>
  <c r="AJ103" i="13"/>
  <c r="AI103" i="13"/>
  <c r="AK103" i="13"/>
  <c r="AM119" i="13"/>
  <c r="AJ119" i="13"/>
  <c r="AI119" i="13"/>
  <c r="AK119" i="13"/>
  <c r="AA119" i="13"/>
  <c r="AL119" i="13"/>
  <c r="AN119" i="13"/>
  <c r="AI135" i="13"/>
  <c r="AK135" i="13"/>
  <c r="AM135" i="13"/>
  <c r="AA135" i="13"/>
  <c r="AL135" i="13"/>
  <c r="AJ135" i="13"/>
  <c r="AN135" i="13"/>
  <c r="AJ679" i="13"/>
  <c r="AN679" i="13"/>
  <c r="AM679" i="13"/>
  <c r="AK679" i="13"/>
  <c r="AI679" i="13"/>
  <c r="AA679" i="13"/>
  <c r="AL679" i="13"/>
  <c r="AM695" i="13"/>
  <c r="AK695" i="13"/>
  <c r="AI695" i="13"/>
  <c r="AA695" i="13"/>
  <c r="AL695" i="13"/>
  <c r="AJ695" i="13"/>
  <c r="AN695" i="13"/>
  <c r="AA711" i="13"/>
  <c r="AL711" i="13"/>
  <c r="AJ711" i="13"/>
  <c r="AN711" i="13"/>
  <c r="AM711" i="13"/>
  <c r="AK711" i="13"/>
  <c r="AI711" i="13"/>
  <c r="AJ727" i="13"/>
  <c r="AN727" i="13"/>
  <c r="AM727" i="13"/>
  <c r="AK727" i="13"/>
  <c r="AI727" i="13"/>
  <c r="AA727" i="13"/>
  <c r="AL727" i="13"/>
  <c r="AM743" i="13"/>
  <c r="AK743" i="13"/>
  <c r="AI743" i="13"/>
  <c r="AA743" i="13"/>
  <c r="AL743" i="13"/>
  <c r="AJ743" i="13"/>
  <c r="AN743" i="13"/>
  <c r="AA759" i="13"/>
  <c r="AL759" i="13"/>
  <c r="AJ759" i="13"/>
  <c r="AN759" i="13"/>
  <c r="AM759" i="13"/>
  <c r="AK759" i="13"/>
  <c r="AI759" i="13"/>
  <c r="AJ775" i="13"/>
  <c r="AN775" i="13"/>
  <c r="AM775" i="13"/>
  <c r="AK775" i="13"/>
  <c r="AI775" i="13"/>
  <c r="AA775" i="13"/>
  <c r="AL775" i="13"/>
  <c r="AM791" i="13"/>
  <c r="AK791" i="13"/>
  <c r="AI791" i="13"/>
  <c r="AA791" i="13"/>
  <c r="AL791" i="13"/>
  <c r="AJ791" i="13"/>
  <c r="AN791" i="13"/>
  <c r="AL807" i="13"/>
  <c r="AA807" i="13"/>
  <c r="AJ807" i="13"/>
  <c r="AN807" i="13"/>
  <c r="AM807" i="13"/>
  <c r="AK807" i="13"/>
  <c r="AI807" i="13"/>
  <c r="AJ823" i="13"/>
  <c r="AN823" i="13"/>
  <c r="AM823" i="13"/>
  <c r="AK823" i="13"/>
  <c r="AI823" i="13"/>
  <c r="AA823" i="13"/>
  <c r="AL823" i="13"/>
  <c r="AM839" i="13"/>
  <c r="AK839" i="13"/>
  <c r="AI839" i="13"/>
  <c r="AA839" i="13"/>
  <c r="AL839" i="13"/>
  <c r="AJ839" i="13"/>
  <c r="AN839" i="13"/>
  <c r="AJ855" i="13"/>
  <c r="AN855" i="13"/>
  <c r="AM855" i="13"/>
  <c r="AK855" i="13"/>
  <c r="AI855" i="13"/>
  <c r="AA855" i="13"/>
  <c r="AL855" i="13"/>
  <c r="AJ871" i="13"/>
  <c r="AN871" i="13"/>
  <c r="AM871" i="13"/>
  <c r="AK871" i="13"/>
  <c r="AI871" i="13"/>
  <c r="AA871" i="13"/>
  <c r="AL871" i="13"/>
  <c r="AI887" i="13"/>
  <c r="AL887" i="13"/>
  <c r="AA887" i="13"/>
  <c r="AJ887" i="13"/>
  <c r="AN887" i="13"/>
  <c r="AM887" i="13"/>
  <c r="AK887" i="13"/>
  <c r="AI903" i="13"/>
  <c r="AA903" i="13"/>
  <c r="AL903" i="13"/>
  <c r="AJ903" i="13"/>
  <c r="AN903" i="13"/>
  <c r="AM903" i="13"/>
  <c r="AK903" i="13"/>
  <c r="AM919" i="13"/>
  <c r="AK919" i="13"/>
  <c r="AI919" i="13"/>
  <c r="AA919" i="13"/>
  <c r="AL919" i="13"/>
  <c r="AJ919" i="13"/>
  <c r="AN919" i="13"/>
  <c r="AI935" i="13"/>
  <c r="AA935" i="13"/>
  <c r="AL935" i="13"/>
  <c r="AJ935" i="13"/>
  <c r="AN935" i="13"/>
  <c r="AM935" i="13"/>
  <c r="AK935" i="13"/>
  <c r="AA951" i="13"/>
  <c r="AL951" i="13"/>
  <c r="AJ951" i="13"/>
  <c r="AN951" i="13"/>
  <c r="AM951" i="13"/>
  <c r="AK951" i="13"/>
  <c r="AI951" i="13"/>
  <c r="AA967" i="13"/>
  <c r="AL967" i="13"/>
  <c r="AJ967" i="13"/>
  <c r="AN967" i="13"/>
  <c r="AM967" i="13"/>
  <c r="AK967" i="13"/>
  <c r="AI967" i="13"/>
  <c r="AJ983" i="13"/>
  <c r="AN983" i="13"/>
  <c r="AM983" i="13"/>
  <c r="AK983" i="13"/>
  <c r="AI983" i="13"/>
  <c r="AA983" i="13"/>
  <c r="AL983" i="13"/>
  <c r="AA999" i="13"/>
  <c r="AL999" i="13"/>
  <c r="AJ999" i="13"/>
  <c r="AN999" i="13"/>
  <c r="AM999" i="13"/>
  <c r="AK999" i="13"/>
  <c r="AI999" i="13"/>
  <c r="AA1015" i="13"/>
  <c r="AM1015" i="13"/>
  <c r="AK1015" i="13"/>
  <c r="AI1015" i="13"/>
  <c r="AL1015" i="13"/>
  <c r="AJ1015" i="13"/>
  <c r="AN1015" i="13"/>
  <c r="AJ1031" i="13"/>
  <c r="AN1031" i="13"/>
  <c r="AM1031" i="13"/>
  <c r="AK1031" i="13"/>
  <c r="AI1031" i="13"/>
  <c r="AA1031" i="13"/>
  <c r="AL1031" i="13"/>
  <c r="AM1047" i="13"/>
  <c r="AK1047" i="13"/>
  <c r="AI1047" i="13"/>
  <c r="AA1047" i="13"/>
  <c r="AL1047" i="13"/>
  <c r="AJ1047" i="13"/>
  <c r="AN1047" i="13"/>
  <c r="AM1063" i="13"/>
  <c r="AK1063" i="13"/>
  <c r="AA1063" i="13"/>
  <c r="AI1063" i="13"/>
  <c r="AL1063" i="13"/>
  <c r="AJ1063" i="13"/>
  <c r="AN1063" i="13"/>
  <c r="AI1079" i="13"/>
  <c r="AA1079" i="13"/>
  <c r="AL1079" i="13"/>
  <c r="AJ1079" i="13"/>
  <c r="AN1079" i="13"/>
  <c r="AM1079" i="13"/>
  <c r="AK1079" i="13"/>
  <c r="AM1095" i="13"/>
  <c r="AK1095" i="13"/>
  <c r="AI1095" i="13"/>
  <c r="AA1095" i="13"/>
  <c r="AL1095" i="13"/>
  <c r="AJ1095" i="13"/>
  <c r="AN1095" i="13"/>
  <c r="AJ1111" i="13"/>
  <c r="AN1111" i="13"/>
  <c r="AM1111" i="13"/>
  <c r="AK1111" i="13"/>
  <c r="AI1111" i="13"/>
  <c r="AA1111" i="13"/>
  <c r="AL1111" i="13"/>
  <c r="AN1127" i="13"/>
  <c r="AM1127" i="13"/>
  <c r="AK1127" i="13"/>
  <c r="AA1127" i="13"/>
  <c r="AI1127" i="13"/>
  <c r="AJ1127" i="13"/>
  <c r="AL1127" i="13"/>
  <c r="AM1143" i="13"/>
  <c r="AK1143" i="13"/>
  <c r="AI1143" i="13"/>
  <c r="AJ1143" i="13"/>
  <c r="AA1143" i="13"/>
  <c r="AL1143" i="13"/>
  <c r="AN1143" i="13"/>
  <c r="AL1159" i="13"/>
  <c r="AA1159" i="13"/>
  <c r="AN1159" i="13"/>
  <c r="AM1159" i="13"/>
  <c r="AK1159" i="13"/>
  <c r="AI1159" i="13"/>
  <c r="AJ1159" i="13"/>
  <c r="AA1175" i="13"/>
  <c r="AN1175" i="13"/>
  <c r="AM1175" i="13"/>
  <c r="AK1175" i="13"/>
  <c r="AI1175" i="13"/>
  <c r="AJ1175" i="13"/>
  <c r="AL1175" i="13"/>
  <c r="AM1191" i="13"/>
  <c r="AK1191" i="13"/>
  <c r="AI1191" i="13"/>
  <c r="AJ1191" i="13"/>
  <c r="AL1191" i="13"/>
  <c r="AA1191" i="13"/>
  <c r="AN1191" i="13"/>
  <c r="AI1207" i="13"/>
  <c r="AJ1207" i="13"/>
  <c r="AL1207" i="13"/>
  <c r="AA1207" i="13"/>
  <c r="AN1207" i="13"/>
  <c r="AM1207" i="13"/>
  <c r="AK1207" i="13"/>
  <c r="AA1223" i="13"/>
  <c r="AN1223" i="13"/>
  <c r="AM1223" i="13"/>
  <c r="AK1223" i="13"/>
  <c r="AI1223" i="13"/>
  <c r="AJ1223" i="13"/>
  <c r="AL1223" i="13"/>
  <c r="AM1239" i="13"/>
  <c r="AK1239" i="13"/>
  <c r="AI1239" i="13"/>
  <c r="AJ1239" i="13"/>
  <c r="AL1239" i="13"/>
  <c r="AA1239" i="13"/>
  <c r="AN1239" i="13"/>
  <c r="AI1255" i="13"/>
  <c r="AJ1255" i="13"/>
  <c r="AL1255" i="13"/>
  <c r="AA1255" i="13"/>
  <c r="AN1255" i="13"/>
  <c r="AM1255" i="13"/>
  <c r="AK1255" i="13"/>
  <c r="AA1271" i="13"/>
  <c r="AN1271" i="13"/>
  <c r="AM1271" i="13"/>
  <c r="AK1271" i="13"/>
  <c r="AI1271" i="13"/>
  <c r="AJ1271" i="13"/>
  <c r="AL1271" i="13"/>
  <c r="AM1287" i="13"/>
  <c r="AK1287" i="13"/>
  <c r="AI1287" i="13"/>
  <c r="AJ1287" i="13"/>
  <c r="AL1287" i="13"/>
  <c r="AA1287" i="13"/>
  <c r="AN1287" i="13"/>
  <c r="AI1303" i="13"/>
  <c r="AJ1303" i="13"/>
  <c r="AL1303" i="13"/>
  <c r="AA1303" i="13"/>
  <c r="AN1303" i="13"/>
  <c r="AM1303" i="13"/>
  <c r="AK1303" i="13"/>
  <c r="AN1319" i="13"/>
  <c r="AA1319" i="13"/>
  <c r="AM1319" i="13"/>
  <c r="AK1319" i="13"/>
  <c r="AI1319" i="13"/>
  <c r="AJ1319" i="13"/>
  <c r="AL1319" i="13"/>
  <c r="AM1335" i="13"/>
  <c r="AK1335" i="13"/>
  <c r="AI1335" i="13"/>
  <c r="AJ1335" i="13"/>
  <c r="AL1335" i="13"/>
  <c r="AA1335" i="13"/>
  <c r="AN1335" i="13"/>
  <c r="AI1351" i="13"/>
  <c r="AJ1351" i="13"/>
  <c r="AL1351" i="13"/>
  <c r="AA1351" i="13"/>
  <c r="AN1351" i="13"/>
  <c r="AM1351" i="13"/>
  <c r="AK1351" i="13"/>
  <c r="AM1367" i="13"/>
  <c r="AK1367" i="13"/>
  <c r="AI1367" i="13"/>
  <c r="AJ1367" i="13"/>
  <c r="AL1367" i="13"/>
  <c r="AA1367" i="13"/>
  <c r="AN1367" i="13"/>
  <c r="AM1383" i="13"/>
  <c r="AK1383" i="13"/>
  <c r="AI1383" i="13"/>
  <c r="AJ1383" i="13"/>
  <c r="AL1383" i="13"/>
  <c r="AA1383" i="13"/>
  <c r="AN1383" i="13"/>
  <c r="AL1399" i="13"/>
  <c r="AN1399" i="13"/>
  <c r="AA1399" i="13"/>
  <c r="AM1399" i="13"/>
  <c r="AK1399" i="13"/>
  <c r="AI1399" i="13"/>
  <c r="AJ1399" i="13"/>
  <c r="AL1415" i="13"/>
  <c r="AA1415" i="13"/>
  <c r="AN1415" i="13"/>
  <c r="AM1415" i="13"/>
  <c r="AK1415" i="13"/>
  <c r="AI1415" i="13"/>
  <c r="AJ1415" i="13"/>
  <c r="AI1431" i="13"/>
  <c r="AJ1431" i="13"/>
  <c r="AL1431" i="13"/>
  <c r="AA1431" i="13"/>
  <c r="AN1431" i="13"/>
  <c r="AM1431" i="13"/>
  <c r="AK1431" i="13"/>
  <c r="AL1447" i="13"/>
  <c r="AA1447" i="13"/>
  <c r="AN1447" i="13"/>
  <c r="AM1447" i="13"/>
  <c r="AK1447" i="13"/>
  <c r="AI1447" i="13"/>
  <c r="AJ1447" i="13"/>
  <c r="AI1463" i="13"/>
  <c r="AJ1463" i="13"/>
  <c r="AL1463" i="13"/>
  <c r="AN1463" i="13"/>
  <c r="AA1463" i="13"/>
  <c r="AM1463" i="13"/>
  <c r="AK1463" i="13"/>
  <c r="AA1479" i="13"/>
  <c r="AN1479" i="13"/>
  <c r="AM1479" i="13"/>
  <c r="AK1479" i="13"/>
  <c r="AI1479" i="13"/>
  <c r="AJ1479" i="13"/>
  <c r="AL1479" i="13"/>
  <c r="AA1495" i="13"/>
  <c r="AN1495" i="13"/>
  <c r="AM1495" i="13"/>
  <c r="AK1495" i="13"/>
  <c r="AI1495" i="13"/>
  <c r="AJ1495" i="13"/>
  <c r="AL1495" i="13"/>
  <c r="AA1511" i="13"/>
  <c r="AN1511" i="13"/>
  <c r="AM1511" i="13"/>
  <c r="AK1511" i="13"/>
  <c r="AI1511" i="13"/>
  <c r="AJ1511" i="13"/>
  <c r="AL1511" i="13"/>
  <c r="AI1527" i="13"/>
  <c r="AJ1527" i="13"/>
  <c r="AL1527" i="13"/>
  <c r="AA1527" i="13"/>
  <c r="AN1527" i="13"/>
  <c r="AM1527" i="13"/>
  <c r="AK1527" i="13"/>
  <c r="AM1543" i="13"/>
  <c r="AK1543" i="13"/>
  <c r="AI1543" i="13"/>
  <c r="AJ1543" i="13"/>
  <c r="AL1543" i="13"/>
  <c r="AA1543" i="13"/>
  <c r="AN1543" i="13"/>
  <c r="AM1559" i="13"/>
  <c r="AK1559" i="13"/>
  <c r="AI1559" i="13"/>
  <c r="AJ1559" i="13"/>
  <c r="AL1559" i="13"/>
  <c r="AA1559" i="13"/>
  <c r="AN1559" i="13"/>
  <c r="AM1575" i="13"/>
  <c r="AK1575" i="13"/>
  <c r="AI1575" i="13"/>
  <c r="AJ1575" i="13"/>
  <c r="AL1575" i="13"/>
  <c r="AA1575" i="13"/>
  <c r="AN1575" i="13"/>
  <c r="AL1591" i="13"/>
  <c r="AA1591" i="13"/>
  <c r="AN1591" i="13"/>
  <c r="AM1591" i="13"/>
  <c r="AK1591" i="13"/>
  <c r="AI1591" i="13"/>
  <c r="AJ1591" i="13"/>
  <c r="AI1607" i="13"/>
  <c r="AJ1607" i="13"/>
  <c r="AL1607" i="13"/>
  <c r="AA1607" i="13"/>
  <c r="AN1607" i="13"/>
  <c r="AM1607" i="13"/>
  <c r="AK1607" i="13"/>
  <c r="AI1623" i="13"/>
  <c r="AJ1623" i="13"/>
  <c r="AL1623" i="13"/>
  <c r="AA1623" i="13"/>
  <c r="AN1623" i="13"/>
  <c r="AM1623" i="13"/>
  <c r="AK1623" i="13"/>
  <c r="AI1639" i="13"/>
  <c r="AJ1639" i="13"/>
  <c r="AL1639" i="13"/>
  <c r="AA1639" i="13"/>
  <c r="AN1639" i="13"/>
  <c r="AM1639" i="13"/>
  <c r="AK1639" i="13"/>
  <c r="AL1655" i="13"/>
  <c r="AA1655" i="13"/>
  <c r="AN1655" i="13"/>
  <c r="AM1655" i="13"/>
  <c r="AK1655" i="13"/>
  <c r="AI1655" i="13"/>
  <c r="AJ1655" i="13"/>
  <c r="AL1671" i="13"/>
  <c r="AA1671" i="13"/>
  <c r="AN1671" i="13"/>
  <c r="AM1671" i="13"/>
  <c r="AK1671" i="13"/>
  <c r="AI1671" i="13"/>
  <c r="AJ1671" i="13"/>
  <c r="AL1687" i="13"/>
  <c r="AA1687" i="13"/>
  <c r="AN1687" i="13"/>
  <c r="AM1687" i="13"/>
  <c r="AK1687" i="13"/>
  <c r="AI1687" i="13"/>
  <c r="AJ1687" i="13"/>
  <c r="AL1703" i="13"/>
  <c r="AA1703" i="13"/>
  <c r="AN1703" i="13"/>
  <c r="AM1703" i="13"/>
  <c r="AK1703" i="13"/>
  <c r="AI1703" i="13"/>
  <c r="AJ1703" i="13"/>
  <c r="AA1719" i="13"/>
  <c r="AN1719" i="13"/>
  <c r="AM1719" i="13"/>
  <c r="AK1719" i="13"/>
  <c r="AI1719" i="13"/>
  <c r="AJ1719" i="13"/>
  <c r="AL1719" i="13"/>
  <c r="AI1735" i="13"/>
  <c r="AJ1735" i="13"/>
  <c r="AL1735" i="13"/>
  <c r="AA1735" i="13"/>
  <c r="AN1735" i="13"/>
  <c r="AK1735" i="13"/>
  <c r="AM1735" i="13"/>
  <c r="AA1751" i="13"/>
  <c r="AN1751" i="13"/>
  <c r="AM1751" i="13"/>
  <c r="AK1751" i="13"/>
  <c r="AI1751" i="13"/>
  <c r="AJ1751" i="13"/>
  <c r="AL1751" i="13"/>
  <c r="AA1767" i="13"/>
  <c r="AN1767" i="13"/>
  <c r="AM1767" i="13"/>
  <c r="AK1767" i="13"/>
  <c r="AI1767" i="13"/>
  <c r="AJ1767" i="13"/>
  <c r="AL1767" i="13"/>
  <c r="AI1783" i="13"/>
  <c r="AL1783" i="13"/>
  <c r="AA1783" i="13"/>
  <c r="AK1783" i="13"/>
  <c r="AM1783" i="13"/>
  <c r="AJ1783" i="13"/>
  <c r="AN1783" i="13"/>
  <c r="AI1799" i="13"/>
  <c r="AJ1799" i="13"/>
  <c r="AL1799" i="13"/>
  <c r="AA1799" i="13"/>
  <c r="AN1799" i="13"/>
  <c r="AK1799" i="13"/>
  <c r="AM1799" i="13"/>
  <c r="AA1815" i="13"/>
  <c r="AK1815" i="13"/>
  <c r="AM1815" i="13"/>
  <c r="AI1815" i="13"/>
  <c r="AJ1815" i="13"/>
  <c r="AN1815" i="13"/>
  <c r="AL1815" i="13"/>
  <c r="AM1831" i="13"/>
  <c r="AK1831" i="13"/>
  <c r="AL1831" i="13"/>
  <c r="AN1831" i="13"/>
  <c r="AI1831" i="13"/>
  <c r="AA1831" i="13"/>
  <c r="AJ1831" i="13"/>
  <c r="AM1847" i="13"/>
  <c r="AI1847" i="13"/>
  <c r="AN1847" i="13"/>
  <c r="AK1847" i="13"/>
  <c r="AJ1847" i="13"/>
  <c r="AL1847" i="13"/>
  <c r="AA1847" i="13"/>
  <c r="AB1863" i="13"/>
  <c r="AN1863" i="13"/>
  <c r="AI1863" i="13"/>
  <c r="AL1863" i="13"/>
  <c r="AC1863" i="13"/>
  <c r="AJ1863" i="13"/>
  <c r="AK1863" i="13"/>
  <c r="AM1863" i="13"/>
  <c r="AA1863" i="13"/>
  <c r="AJ1879" i="13"/>
  <c r="AK1879" i="13"/>
  <c r="AI1879" i="13"/>
  <c r="AA1879" i="13"/>
  <c r="AL1879" i="13"/>
  <c r="AM1879" i="13"/>
  <c r="AN1879" i="13"/>
  <c r="AA1895" i="13"/>
  <c r="AK1895" i="13"/>
  <c r="AM1895" i="13"/>
  <c r="AI1895" i="13"/>
  <c r="AL1895" i="13"/>
  <c r="AJ1895" i="13"/>
  <c r="AN1895" i="13"/>
  <c r="AA1911" i="13"/>
  <c r="AL1911" i="13"/>
  <c r="AM1911" i="13"/>
  <c r="AN1911" i="13"/>
  <c r="AJ1911" i="13"/>
  <c r="AK1911" i="13"/>
  <c r="AI1911" i="13"/>
  <c r="AI1927" i="13"/>
  <c r="AL1927" i="13"/>
  <c r="AA1927" i="13"/>
  <c r="AK1927" i="13"/>
  <c r="AM1927" i="13"/>
  <c r="AJ1927" i="13"/>
  <c r="AN1927" i="13"/>
  <c r="AJ1943" i="13"/>
  <c r="AK1943" i="13"/>
  <c r="AI1943" i="13"/>
  <c r="AA1943" i="13"/>
  <c r="AL1943" i="13"/>
  <c r="AN1943" i="13"/>
  <c r="AM1943" i="13"/>
  <c r="AA1959" i="13"/>
  <c r="AK1959" i="13"/>
  <c r="AM1959" i="13"/>
  <c r="AI1959" i="13"/>
  <c r="AJ1959" i="13"/>
  <c r="AN1959" i="13"/>
  <c r="AL1959" i="13"/>
  <c r="AA1975" i="13"/>
  <c r="AL1975" i="13"/>
  <c r="AM1975" i="13"/>
  <c r="AN1975" i="13"/>
  <c r="AJ1975" i="13"/>
  <c r="AK1975" i="13"/>
  <c r="AI1975" i="13"/>
  <c r="AI1991" i="13"/>
  <c r="AL1991" i="13"/>
  <c r="AA1991" i="13"/>
  <c r="AK1991" i="13"/>
  <c r="AN1991" i="13"/>
  <c r="AM1991" i="13"/>
  <c r="AJ1991" i="13"/>
  <c r="AJ2007" i="13"/>
  <c r="AK2007" i="13"/>
  <c r="AI2007" i="13"/>
  <c r="AA2007" i="13"/>
  <c r="AL2007" i="13"/>
  <c r="AM2007" i="13"/>
  <c r="AN2007" i="13"/>
  <c r="AA2023" i="13"/>
  <c r="AK2023" i="13"/>
  <c r="AM2023" i="13"/>
  <c r="AI2023" i="13"/>
  <c r="AL2023" i="13"/>
  <c r="AJ2023" i="13"/>
  <c r="AN2023" i="13"/>
  <c r="AA2039" i="13"/>
  <c r="AL2039" i="13"/>
  <c r="AM2039" i="13"/>
  <c r="AN2039" i="13"/>
  <c r="AJ2039" i="13"/>
  <c r="AK2039" i="13"/>
  <c r="AI2039" i="13"/>
  <c r="AI2055" i="13"/>
  <c r="AL2055" i="13"/>
  <c r="AA2055" i="13"/>
  <c r="AK2055" i="13"/>
  <c r="AJ2055" i="13"/>
  <c r="AM2055" i="13"/>
  <c r="AN2055" i="13"/>
  <c r="AJ2071" i="13"/>
  <c r="AK2071" i="13"/>
  <c r="AI2071" i="13"/>
  <c r="AA2071" i="13"/>
  <c r="AL2071" i="13"/>
  <c r="AM2071" i="13"/>
  <c r="AN2071" i="13"/>
  <c r="AA2087" i="13"/>
  <c r="AK2087" i="13"/>
  <c r="AM2087" i="13"/>
  <c r="AI2087" i="13"/>
  <c r="AJ2087" i="13"/>
  <c r="AL2087" i="13"/>
  <c r="AN2087" i="13"/>
  <c r="AA2103" i="13"/>
  <c r="AL2103" i="13"/>
  <c r="AM2103" i="13"/>
  <c r="AN2103" i="13"/>
  <c r="AJ2103" i="13"/>
  <c r="AK2103" i="13"/>
  <c r="AI2103" i="13"/>
  <c r="AI2119" i="13"/>
  <c r="AL2119" i="13"/>
  <c r="AA2119" i="13"/>
  <c r="AK2119" i="13"/>
  <c r="AN2119" i="13"/>
  <c r="AM2119" i="13"/>
  <c r="AJ2119" i="13"/>
  <c r="AJ2135" i="13"/>
  <c r="AK2135" i="13"/>
  <c r="AI2135" i="13"/>
  <c r="AA2135" i="13"/>
  <c r="AL2135" i="13"/>
  <c r="AM2135" i="13"/>
  <c r="AN2135" i="13"/>
  <c r="AA2151" i="13"/>
  <c r="AK2151" i="13"/>
  <c r="AM2151" i="13"/>
  <c r="AI2151" i="13"/>
  <c r="AL2151" i="13"/>
  <c r="AJ2151" i="13"/>
  <c r="AN2151" i="13"/>
  <c r="AA2167" i="13"/>
  <c r="AL2167" i="13"/>
  <c r="AM2167" i="13"/>
  <c r="AN2167" i="13"/>
  <c r="AJ2167" i="13"/>
  <c r="AK2167" i="13"/>
  <c r="AI2167" i="13"/>
  <c r="AJ2183" i="13"/>
  <c r="AK2183" i="13"/>
  <c r="AI2183" i="13"/>
  <c r="AA2183" i="13"/>
  <c r="AL2183" i="13"/>
  <c r="AM2183" i="13"/>
  <c r="AN2183" i="13"/>
  <c r="AA2199" i="13"/>
  <c r="AL2199" i="13"/>
  <c r="AM2199" i="13"/>
  <c r="AN2199" i="13"/>
  <c r="AJ2199" i="13"/>
  <c r="AK2199" i="13"/>
  <c r="AI2199" i="13"/>
  <c r="AI2215" i="13"/>
  <c r="AK2215" i="13"/>
  <c r="AM2215" i="13"/>
  <c r="AJ2215" i="13"/>
  <c r="AL2215" i="13"/>
  <c r="AN2215" i="13"/>
  <c r="AA2215" i="13"/>
  <c r="AJ2231" i="13"/>
  <c r="AK2231" i="13"/>
  <c r="AI2231" i="13"/>
  <c r="AA2231" i="13"/>
  <c r="AL2231" i="13"/>
  <c r="AM2231" i="13"/>
  <c r="AN2231" i="13"/>
  <c r="AA2247" i="13"/>
  <c r="AL2247" i="13"/>
  <c r="AM2247" i="13"/>
  <c r="AN2247" i="13"/>
  <c r="AJ2247" i="13"/>
  <c r="AK2247" i="13"/>
  <c r="AI2247" i="13"/>
  <c r="AJ2263" i="13"/>
  <c r="AK2263" i="13"/>
  <c r="AI2263" i="13"/>
  <c r="AA2263" i="13"/>
  <c r="AL2263" i="13"/>
  <c r="AM2263" i="13"/>
  <c r="AN2263" i="13"/>
  <c r="AA2279" i="13"/>
  <c r="AL2279" i="13"/>
  <c r="AM2279" i="13"/>
  <c r="AN2279" i="13"/>
  <c r="AJ2279" i="13"/>
  <c r="AK2279" i="13"/>
  <c r="AI2279" i="13"/>
  <c r="AJ2295" i="13"/>
  <c r="AK2295" i="13"/>
  <c r="AI2295" i="13"/>
  <c r="AA2295" i="13"/>
  <c r="AL2295" i="13"/>
  <c r="AN2295" i="13"/>
  <c r="AM2295" i="13"/>
  <c r="AA2311" i="13"/>
  <c r="AL2311" i="13"/>
  <c r="AM2311" i="13"/>
  <c r="AN2311" i="13"/>
  <c r="AJ2311" i="13"/>
  <c r="AK2311" i="13"/>
  <c r="AI2311" i="13"/>
  <c r="AJ2327" i="13"/>
  <c r="AK2327" i="13"/>
  <c r="AI2327" i="13"/>
  <c r="AA2327" i="13"/>
  <c r="AL2327" i="13"/>
  <c r="AM2327" i="13"/>
  <c r="AN2327" i="13"/>
  <c r="AA2343" i="13"/>
  <c r="AL2343" i="13"/>
  <c r="AM2343" i="13"/>
  <c r="AN2343" i="13"/>
  <c r="AJ2343" i="13"/>
  <c r="AK2343" i="13"/>
  <c r="AI2343" i="13"/>
  <c r="AJ2359" i="13"/>
  <c r="AK2359" i="13"/>
  <c r="AI2359" i="13"/>
  <c r="AA2359" i="13"/>
  <c r="AL2359" i="13"/>
  <c r="AM2359" i="13"/>
  <c r="AN2359" i="13"/>
  <c r="AA2375" i="13"/>
  <c r="AL2375" i="13"/>
  <c r="AM2375" i="13"/>
  <c r="AN2375" i="13"/>
  <c r="AJ2375" i="13"/>
  <c r="AK2375" i="13"/>
  <c r="AI2375" i="13"/>
  <c r="AJ2391" i="13"/>
  <c r="AK2391" i="13"/>
  <c r="AI2391" i="13"/>
  <c r="AA2391" i="13"/>
  <c r="AL2391" i="13"/>
  <c r="AM2391" i="13"/>
  <c r="AN2391" i="13"/>
  <c r="AA2407" i="13"/>
  <c r="AL2407" i="13"/>
  <c r="AM2407" i="13"/>
  <c r="AN2407" i="13"/>
  <c r="AJ2407" i="13"/>
  <c r="AK2407" i="13"/>
  <c r="AI2407" i="13"/>
  <c r="AJ2423" i="13"/>
  <c r="AK2423" i="13"/>
  <c r="AI2423" i="13"/>
  <c r="AA2423" i="13"/>
  <c r="AL2423" i="13"/>
  <c r="AN2423" i="13"/>
  <c r="AM2423" i="13"/>
  <c r="AA2439" i="13"/>
  <c r="AL2439" i="13"/>
  <c r="AM2439" i="13"/>
  <c r="AN2439" i="13"/>
  <c r="AJ2439" i="13"/>
  <c r="AK2439" i="13"/>
  <c r="AI2439" i="13"/>
  <c r="AJ2455" i="13"/>
  <c r="AK2455" i="13"/>
  <c r="AI2455" i="13"/>
  <c r="AA2455" i="13"/>
  <c r="AL2455" i="13"/>
  <c r="AM2455" i="13"/>
  <c r="AN2455" i="13"/>
  <c r="AA2471" i="13"/>
  <c r="AL2471" i="13"/>
  <c r="AM2471" i="13"/>
  <c r="AN2471" i="13"/>
  <c r="AJ2471" i="13"/>
  <c r="AK2471" i="13"/>
  <c r="AI2471" i="13"/>
  <c r="AJ2487" i="13"/>
  <c r="AK2487" i="13"/>
  <c r="AI2487" i="13"/>
  <c r="AA2487" i="13"/>
  <c r="AL2487" i="13"/>
  <c r="AM2487" i="13"/>
  <c r="AN2487" i="13"/>
  <c r="AA2503" i="13"/>
  <c r="AL2503" i="13"/>
  <c r="AM2503" i="13"/>
  <c r="AN2503" i="13"/>
  <c r="AJ2503" i="13"/>
  <c r="AK2503" i="13"/>
  <c r="AI2503" i="13"/>
  <c r="AJ2519" i="13"/>
  <c r="AK2519" i="13"/>
  <c r="AI2519" i="13"/>
  <c r="AA2519" i="13"/>
  <c r="AL2519" i="13"/>
  <c r="AM2519" i="13"/>
  <c r="AN2519" i="13"/>
  <c r="AA2535" i="13"/>
  <c r="AL2535" i="13"/>
  <c r="AM2535" i="13"/>
  <c r="AN2535" i="13"/>
  <c r="AJ2535" i="13"/>
  <c r="AK2535" i="13"/>
  <c r="AI2535" i="13"/>
  <c r="AJ2551" i="13"/>
  <c r="AK2551" i="13"/>
  <c r="AI2551" i="13"/>
  <c r="AA2551" i="13"/>
  <c r="AL2551" i="13"/>
  <c r="AN2551" i="13"/>
  <c r="AM2551" i="13"/>
  <c r="AA2567" i="13"/>
  <c r="AL2567" i="13"/>
  <c r="AM2567" i="13"/>
  <c r="AN2567" i="13"/>
  <c r="AJ2567" i="13"/>
  <c r="AK2567" i="13"/>
  <c r="AI2567" i="13"/>
  <c r="AI3279" i="13"/>
  <c r="AJ3279" i="13"/>
  <c r="AL3279" i="13"/>
  <c r="AA3279" i="13"/>
  <c r="AN3279" i="13"/>
  <c r="AM3279" i="13"/>
  <c r="AK3279" i="13"/>
  <c r="AA3295" i="13"/>
  <c r="AN3295" i="13"/>
  <c r="AM3295" i="13"/>
  <c r="AK3295" i="13"/>
  <c r="AI3295" i="13"/>
  <c r="AJ3295" i="13"/>
  <c r="AL3295" i="13"/>
  <c r="AI3311" i="13"/>
  <c r="AJ3311" i="13"/>
  <c r="AL3311" i="13"/>
  <c r="AA3311" i="13"/>
  <c r="AN3311" i="13"/>
  <c r="AM3311" i="13"/>
  <c r="AK3311" i="13"/>
  <c r="AA3327" i="13"/>
  <c r="AN3327" i="13"/>
  <c r="AM3327" i="13"/>
  <c r="AK3327" i="13"/>
  <c r="AI3327" i="13"/>
  <c r="AJ3327" i="13"/>
  <c r="AL3327" i="13"/>
  <c r="AI3343" i="13"/>
  <c r="AJ3343" i="13"/>
  <c r="AL3343" i="13"/>
  <c r="AA3343" i="13"/>
  <c r="AN3343" i="13"/>
  <c r="AM3343" i="13"/>
  <c r="AK3343" i="13"/>
  <c r="AA3359" i="13"/>
  <c r="AN3359" i="13"/>
  <c r="AM3359" i="13"/>
  <c r="AK3359" i="13"/>
  <c r="AI3359" i="13"/>
  <c r="AJ3359" i="13"/>
  <c r="AL3359" i="13"/>
  <c r="AI3375" i="13"/>
  <c r="AJ3375" i="13"/>
  <c r="AL3375" i="13"/>
  <c r="AA3375" i="13"/>
  <c r="AN3375" i="13"/>
  <c r="AK3375" i="13"/>
  <c r="AM3375" i="13"/>
  <c r="AA3391" i="13"/>
  <c r="AN3391" i="13"/>
  <c r="AM3391" i="13"/>
  <c r="AK3391" i="13"/>
  <c r="AI3391" i="13"/>
  <c r="AJ3391" i="13"/>
  <c r="AL3391" i="13"/>
  <c r="AI3407" i="13"/>
  <c r="AJ3407" i="13"/>
  <c r="AL3407" i="13"/>
  <c r="AA3407" i="13"/>
  <c r="AN3407" i="13"/>
  <c r="AM3407" i="13"/>
  <c r="AK3407" i="13"/>
  <c r="AI3423" i="13"/>
  <c r="AJ3423" i="13"/>
  <c r="AL3423" i="13"/>
  <c r="AA3423" i="13"/>
  <c r="AN3423" i="13"/>
  <c r="AM3423" i="13"/>
  <c r="AK3423" i="13"/>
  <c r="AA3439" i="13"/>
  <c r="AN3439" i="13"/>
  <c r="AM3439" i="13"/>
  <c r="AK3439" i="13"/>
  <c r="AI3439" i="13"/>
  <c r="AJ3439" i="13"/>
  <c r="AL3439" i="13"/>
  <c r="AM3455" i="13"/>
  <c r="AJ3455" i="13"/>
  <c r="AI3455" i="13"/>
  <c r="AK3455" i="13"/>
  <c r="AL3455" i="13"/>
  <c r="AA3455" i="13"/>
  <c r="AN3455" i="13"/>
  <c r="AM3471" i="13"/>
  <c r="AJ3471" i="13"/>
  <c r="AI3471" i="13"/>
  <c r="AK3471" i="13"/>
  <c r="AL3471" i="13"/>
  <c r="AN3471" i="13"/>
  <c r="AA3471" i="13"/>
  <c r="AL3487" i="13"/>
  <c r="AA3487" i="13"/>
  <c r="AJ3487" i="13"/>
  <c r="AM3487" i="13"/>
  <c r="AK3487" i="13"/>
  <c r="AN3487" i="13"/>
  <c r="AI3487" i="13"/>
  <c r="AL3503" i="13"/>
  <c r="AA3503" i="13"/>
  <c r="AJ3503" i="13"/>
  <c r="AM3503" i="13"/>
  <c r="AK3503" i="13"/>
  <c r="AI3503" i="13"/>
  <c r="AN3503" i="13"/>
  <c r="AA3519" i="13"/>
  <c r="AJ3519" i="13"/>
  <c r="AM3519" i="13"/>
  <c r="AK3519" i="13"/>
  <c r="AI3519" i="13"/>
  <c r="AN3519" i="13"/>
  <c r="AL3519" i="13"/>
  <c r="AM3535" i="13"/>
  <c r="AK3535" i="13"/>
  <c r="AI3535" i="13"/>
  <c r="AN3535" i="13"/>
  <c r="AL3535" i="13"/>
  <c r="AA3535" i="13"/>
  <c r="AJ3535" i="13"/>
  <c r="AL3551" i="13"/>
  <c r="AA3551" i="13"/>
  <c r="AJ3551" i="13"/>
  <c r="AM3551" i="13"/>
  <c r="AK3551" i="13"/>
  <c r="AI3551" i="13"/>
  <c r="AN3551" i="13"/>
  <c r="AI3567" i="13"/>
  <c r="AN3567" i="13"/>
  <c r="AL3567" i="13"/>
  <c r="AA3567" i="13"/>
  <c r="AJ3567" i="13"/>
  <c r="AM3567" i="13"/>
  <c r="AK3567" i="13"/>
  <c r="AM3583" i="13"/>
  <c r="AK3583" i="13"/>
  <c r="AI3583" i="13"/>
  <c r="AN3583" i="13"/>
  <c r="AL3583" i="13"/>
  <c r="AA3583" i="13"/>
  <c r="AJ3583" i="13"/>
  <c r="AM3599" i="13"/>
  <c r="AK3599" i="13"/>
  <c r="AI3599" i="13"/>
  <c r="AN3599" i="13"/>
  <c r="AL3599" i="13"/>
  <c r="AA3599" i="13"/>
  <c r="AJ3599" i="13"/>
  <c r="AL3615" i="13"/>
  <c r="AA3615" i="13"/>
  <c r="AJ3615" i="13"/>
  <c r="AM3615" i="13"/>
  <c r="AK3615" i="13"/>
  <c r="AI3615" i="13"/>
  <c r="AN3615" i="13"/>
  <c r="AL3631" i="13"/>
  <c r="AA3631" i="13"/>
  <c r="AJ3631" i="13"/>
  <c r="AM3631" i="13"/>
  <c r="AK3631" i="13"/>
  <c r="AI3631" i="13"/>
  <c r="AN3631" i="13"/>
  <c r="AA3647" i="13"/>
  <c r="AL3647" i="13"/>
  <c r="AB3647" i="13"/>
  <c r="AM3647" i="13"/>
  <c r="AJ3647" i="13"/>
  <c r="AC3647" i="13"/>
  <c r="AK3647" i="13"/>
  <c r="AI3647" i="13"/>
  <c r="AN3647" i="13"/>
  <c r="AA3663" i="13"/>
  <c r="AK3663" i="13"/>
  <c r="AM3663" i="13"/>
  <c r="AN3663" i="13"/>
  <c r="AI3663" i="13"/>
  <c r="AJ3663" i="13"/>
  <c r="AL3663" i="13"/>
  <c r="AM3679" i="13"/>
  <c r="AN3679" i="13"/>
  <c r="AI3679" i="13"/>
  <c r="AJ3679" i="13"/>
  <c r="AL3679" i="13"/>
  <c r="AA3679" i="13"/>
  <c r="AK3679" i="13"/>
  <c r="AJ3695" i="13"/>
  <c r="AA3695" i="13"/>
  <c r="AL3695" i="13"/>
  <c r="AI3695" i="13"/>
  <c r="AN3695" i="13"/>
  <c r="AM3695" i="13"/>
  <c r="AK3695" i="13"/>
  <c r="AI3711" i="13"/>
  <c r="AJ3711" i="13"/>
  <c r="AL3711" i="13"/>
  <c r="AA3711" i="13"/>
  <c r="AK3711" i="13"/>
  <c r="AM3711" i="13"/>
  <c r="AN3711" i="13"/>
  <c r="AL3727" i="13"/>
  <c r="AA3727" i="13"/>
  <c r="AK3727" i="13"/>
  <c r="AM3727" i="13"/>
  <c r="AN3727" i="13"/>
  <c r="AI3727" i="13"/>
  <c r="AJ3727" i="13"/>
  <c r="AL3743" i="13"/>
  <c r="AA3743" i="13"/>
  <c r="AK3743" i="13"/>
  <c r="AM3743" i="13"/>
  <c r="AN3743" i="13"/>
  <c r="AI3743" i="13"/>
  <c r="AJ3743" i="13"/>
  <c r="AA3759" i="13"/>
  <c r="AK3759" i="13"/>
  <c r="AM3759" i="13"/>
  <c r="AN3759" i="13"/>
  <c r="AI3759" i="13"/>
  <c r="AJ3759" i="13"/>
  <c r="AL3759" i="13"/>
  <c r="AA3775" i="13"/>
  <c r="AK3775" i="13"/>
  <c r="AM3775" i="13"/>
  <c r="AN3775" i="13"/>
  <c r="AI3775" i="13"/>
  <c r="AJ3775" i="13"/>
  <c r="AL3775" i="13"/>
  <c r="AM3791" i="13"/>
  <c r="AK3791" i="13"/>
  <c r="AI3791" i="13"/>
  <c r="AN3791" i="13"/>
  <c r="AL3791" i="13"/>
  <c r="AJ3791" i="13"/>
  <c r="AA3791" i="13"/>
  <c r="AM3807" i="13"/>
  <c r="AK3807" i="13"/>
  <c r="AI3807" i="13"/>
  <c r="AN3807" i="13"/>
  <c r="AL3807" i="13"/>
  <c r="AA3807" i="13"/>
  <c r="AJ3807" i="13"/>
  <c r="AI3823" i="13"/>
  <c r="AN3823" i="13"/>
  <c r="AL3823" i="13"/>
  <c r="AA3823" i="13"/>
  <c r="AJ3823" i="13"/>
  <c r="AM3823" i="13"/>
  <c r="AK3823" i="13"/>
  <c r="AA3839" i="13"/>
  <c r="AJ3839" i="13"/>
  <c r="AM3839" i="13"/>
  <c r="AK3839" i="13"/>
  <c r="AI3839" i="13"/>
  <c r="AN3839" i="13"/>
  <c r="AL3839" i="13"/>
  <c r="AL3855" i="13"/>
  <c r="AA3855" i="13"/>
  <c r="AJ3855" i="13"/>
  <c r="AM3855" i="13"/>
  <c r="AK3855" i="13"/>
  <c r="AI3855" i="13"/>
  <c r="AN3855" i="13"/>
  <c r="AL3871" i="13"/>
  <c r="AA3871" i="13"/>
  <c r="AJ3871" i="13"/>
  <c r="AM3871" i="13"/>
  <c r="AK3871" i="13"/>
  <c r="AI3871" i="13"/>
  <c r="AN3871" i="13"/>
  <c r="AI3887" i="13"/>
  <c r="AN3887" i="13"/>
  <c r="AL3887" i="13"/>
  <c r="AA3887" i="13"/>
  <c r="AJ3887" i="13"/>
  <c r="AM3887" i="13"/>
  <c r="AK3887" i="13"/>
  <c r="AA3903" i="13"/>
  <c r="AJ3903" i="13"/>
  <c r="AM3903" i="13"/>
  <c r="AK3903" i="13"/>
  <c r="AI3903" i="13"/>
  <c r="AN3903" i="13"/>
  <c r="AL3903" i="13"/>
  <c r="AM3919" i="13"/>
  <c r="AK3919" i="13"/>
  <c r="AI3919" i="13"/>
  <c r="AN3919" i="13"/>
  <c r="AL3919" i="13"/>
  <c r="AA3919" i="13"/>
  <c r="AJ3919" i="13"/>
  <c r="AM3935" i="13"/>
  <c r="AK3935" i="13"/>
  <c r="AI3935" i="13"/>
  <c r="AN3935" i="13"/>
  <c r="AL3935" i="13"/>
  <c r="AJ3935" i="13"/>
  <c r="AA3935" i="13"/>
  <c r="AI3951" i="13"/>
  <c r="AN3951" i="13"/>
  <c r="AL3951" i="13"/>
  <c r="AA3951" i="13"/>
  <c r="AJ3951" i="13"/>
  <c r="AK3951" i="13"/>
  <c r="AM3951" i="13"/>
  <c r="AA3967" i="13"/>
  <c r="AJ3967" i="13"/>
  <c r="AM3967" i="13"/>
  <c r="AK3967" i="13"/>
  <c r="AI3967" i="13"/>
  <c r="AN3967" i="13"/>
  <c r="AL3967" i="13"/>
  <c r="AL3983" i="13"/>
  <c r="AA3983" i="13"/>
  <c r="AJ3983" i="13"/>
  <c r="AM3983" i="13"/>
  <c r="AK3983" i="13"/>
  <c r="AN3983" i="13"/>
  <c r="AI3983" i="13"/>
  <c r="AJ3999" i="13"/>
  <c r="AN3999" i="13"/>
  <c r="AI3999" i="13"/>
  <c r="AA3999" i="13"/>
  <c r="AL3999" i="13"/>
  <c r="AM3999" i="13"/>
  <c r="AK3999" i="13"/>
  <c r="AI4015" i="13"/>
  <c r="AN4015" i="13"/>
  <c r="AL4015" i="13"/>
  <c r="AA4015" i="13"/>
  <c r="AJ4015" i="13"/>
  <c r="AK4015" i="13"/>
  <c r="AM4015" i="13"/>
  <c r="AI4031" i="13"/>
  <c r="AN4031" i="13"/>
  <c r="AL4031" i="13"/>
  <c r="AA4031" i="13"/>
  <c r="AJ4031" i="13"/>
  <c r="AK4031" i="13"/>
  <c r="AM4031" i="13"/>
  <c r="AA4047" i="13"/>
  <c r="AJ4047" i="13"/>
  <c r="AM4047" i="13"/>
  <c r="AK4047" i="13"/>
  <c r="AI4047" i="13"/>
  <c r="AN4047" i="13"/>
  <c r="AL4047" i="13"/>
  <c r="AI4063" i="13"/>
  <c r="AN4063" i="13"/>
  <c r="AL4063" i="13"/>
  <c r="AA4063" i="13"/>
  <c r="AJ4063" i="13"/>
  <c r="AM4063" i="13"/>
  <c r="AK4063" i="13"/>
  <c r="AL4079" i="13"/>
  <c r="AA4079" i="13"/>
  <c r="AK4079" i="13"/>
  <c r="AM4079" i="13"/>
  <c r="AJ4079" i="13"/>
  <c r="AI4079" i="13"/>
  <c r="AN4079" i="13"/>
  <c r="AA4095" i="13"/>
  <c r="AK4095" i="13"/>
  <c r="AM4095" i="13"/>
  <c r="AJ4095" i="13"/>
  <c r="AI4095" i="13"/>
  <c r="AN4095" i="13"/>
  <c r="AL4095" i="13"/>
  <c r="AA4111" i="13"/>
  <c r="AK4111" i="13"/>
  <c r="AM4111" i="13"/>
  <c r="AJ4111" i="13"/>
  <c r="AI4111" i="13"/>
  <c r="AN4111" i="13"/>
  <c r="AL4111" i="13"/>
  <c r="AM4127" i="13"/>
  <c r="AJ4127" i="13"/>
  <c r="AI4127" i="13"/>
  <c r="AN4127" i="13"/>
  <c r="AL4127" i="13"/>
  <c r="AA4127" i="13"/>
  <c r="AK4127" i="13"/>
  <c r="AM4143" i="13"/>
  <c r="AJ4143" i="13"/>
  <c r="AI4143" i="13"/>
  <c r="AN4143" i="13"/>
  <c r="AL4143" i="13"/>
  <c r="AK4143" i="13"/>
  <c r="AA4143" i="13"/>
  <c r="AI4159" i="13"/>
  <c r="AN4159" i="13"/>
  <c r="AL4159" i="13"/>
  <c r="AA4159" i="13"/>
  <c r="AK4159" i="13"/>
  <c r="AM4159" i="13"/>
  <c r="AJ4159" i="13"/>
  <c r="AN157" i="13"/>
  <c r="AA157" i="13"/>
  <c r="AJ157" i="13"/>
  <c r="AI157" i="13"/>
  <c r="AM157" i="13"/>
  <c r="AL157" i="13"/>
  <c r="AK157" i="13"/>
  <c r="AL189" i="13"/>
  <c r="AA189" i="13"/>
  <c r="AJ189" i="13"/>
  <c r="AI189" i="13"/>
  <c r="AM189" i="13"/>
  <c r="AN189" i="13"/>
  <c r="AK189" i="13"/>
  <c r="AM221" i="13"/>
  <c r="AI221" i="13"/>
  <c r="AK221" i="13"/>
  <c r="AN221" i="13"/>
  <c r="AJ221" i="13"/>
  <c r="AA221" i="13"/>
  <c r="AL221" i="13"/>
  <c r="AM253" i="13"/>
  <c r="AI253" i="13"/>
  <c r="AN253" i="13"/>
  <c r="AA253" i="13"/>
  <c r="AK253" i="13"/>
  <c r="AL253" i="13"/>
  <c r="AJ253" i="13"/>
  <c r="AN285" i="13"/>
  <c r="AA285" i="13"/>
  <c r="AK285" i="13"/>
  <c r="AI285" i="13"/>
  <c r="AJ285" i="13"/>
  <c r="AL285" i="13"/>
  <c r="AM285" i="13"/>
  <c r="AJ317" i="13"/>
  <c r="AL317" i="13"/>
  <c r="AM317" i="13"/>
  <c r="AA317" i="13"/>
  <c r="AN317" i="13"/>
  <c r="AK317" i="13"/>
  <c r="AI317" i="13"/>
  <c r="AA349" i="13"/>
  <c r="AN349" i="13"/>
  <c r="AK349" i="13"/>
  <c r="AI349" i="13"/>
  <c r="AJ349" i="13"/>
  <c r="AL349" i="13"/>
  <c r="AM349" i="13"/>
  <c r="AJ381" i="13"/>
  <c r="AL381" i="13"/>
  <c r="AM381" i="13"/>
  <c r="AA381" i="13"/>
  <c r="AN381" i="13"/>
  <c r="AK381" i="13"/>
  <c r="AI381" i="13"/>
  <c r="AN413" i="13"/>
  <c r="AM413" i="13"/>
  <c r="AJ413" i="13"/>
  <c r="AL413" i="13"/>
  <c r="AK413" i="13"/>
  <c r="AA413" i="13"/>
  <c r="AI413" i="13"/>
  <c r="AL445" i="13"/>
  <c r="AM445" i="13"/>
  <c r="AA445" i="13"/>
  <c r="AI445" i="13"/>
  <c r="AK445" i="13"/>
  <c r="AN445" i="13"/>
  <c r="AJ445" i="13"/>
  <c r="AL477" i="13"/>
  <c r="AK477" i="13"/>
  <c r="AA477" i="13"/>
  <c r="AI477" i="13"/>
  <c r="AN477" i="13"/>
  <c r="AM477" i="13"/>
  <c r="AJ477" i="13"/>
  <c r="AM509" i="13"/>
  <c r="AK509" i="13"/>
  <c r="AI509" i="13"/>
  <c r="AJ509" i="13"/>
  <c r="AN509" i="13"/>
  <c r="AA509" i="13"/>
  <c r="AL509" i="13"/>
  <c r="AK541" i="13"/>
  <c r="AL541" i="13"/>
  <c r="AM541" i="13"/>
  <c r="AA541" i="13"/>
  <c r="AN541" i="13"/>
  <c r="AJ541" i="13"/>
  <c r="AI541" i="13"/>
  <c r="AA573" i="13"/>
  <c r="AN573" i="13"/>
  <c r="AJ573" i="13"/>
  <c r="AI573" i="13"/>
  <c r="AK573" i="13"/>
  <c r="AL573" i="13"/>
  <c r="AM573" i="13"/>
  <c r="AN605" i="13"/>
  <c r="AJ605" i="13"/>
  <c r="AI605" i="13"/>
  <c r="AK605" i="13"/>
  <c r="AL605" i="13"/>
  <c r="AA605" i="13"/>
  <c r="AM605" i="13"/>
  <c r="AJ637" i="13"/>
  <c r="AI637" i="13"/>
  <c r="AK637" i="13"/>
  <c r="AL637" i="13"/>
  <c r="AM637" i="13"/>
  <c r="AA637" i="13"/>
  <c r="AN637" i="13"/>
  <c r="AJ669" i="13"/>
  <c r="AI669" i="13"/>
  <c r="AK669" i="13"/>
  <c r="AL669" i="13"/>
  <c r="AM669" i="13"/>
  <c r="AA669" i="13"/>
  <c r="AN669" i="13"/>
  <c r="AA3197" i="13"/>
  <c r="AL3197" i="13"/>
  <c r="AI3197" i="13"/>
  <c r="AJ3197" i="13"/>
  <c r="AN3197" i="13"/>
  <c r="AK3197" i="13"/>
  <c r="AM3197" i="13"/>
  <c r="AM3229" i="13"/>
  <c r="AL3229" i="13"/>
  <c r="AN3229" i="13"/>
  <c r="AK3229" i="13"/>
  <c r="AJ3229" i="13"/>
  <c r="AI3229" i="13"/>
  <c r="AA3229" i="13"/>
  <c r="AK3261" i="13"/>
  <c r="AJ3261" i="13"/>
  <c r="AA3261" i="13"/>
  <c r="AI3261" i="13"/>
  <c r="AM3261" i="13"/>
  <c r="AL3261" i="13"/>
  <c r="AN3261" i="13"/>
  <c r="AM3293" i="13"/>
  <c r="AL3293" i="13"/>
  <c r="AN3293" i="13"/>
  <c r="AK3293" i="13"/>
  <c r="AJ3293" i="13"/>
  <c r="AA3293" i="13"/>
  <c r="AI3293" i="13"/>
  <c r="AK3325" i="13"/>
  <c r="AJ3325" i="13"/>
  <c r="AA3325" i="13"/>
  <c r="AI3325" i="13"/>
  <c r="AM3325" i="13"/>
  <c r="AL3325" i="13"/>
  <c r="AN3325" i="13"/>
  <c r="AM3357" i="13"/>
  <c r="AL3357" i="13"/>
  <c r="AN3357" i="13"/>
  <c r="AK3357" i="13"/>
  <c r="AJ3357" i="13"/>
  <c r="AA3357" i="13"/>
  <c r="AI3357" i="13"/>
  <c r="AK3389" i="13"/>
  <c r="AJ3389" i="13"/>
  <c r="AA3389" i="13"/>
  <c r="AI3389" i="13"/>
  <c r="AM3389" i="13"/>
  <c r="AL3389" i="13"/>
  <c r="AN3389" i="13"/>
  <c r="AM3421" i="13"/>
  <c r="AL3421" i="13"/>
  <c r="AN3421" i="13"/>
  <c r="AK3421" i="13"/>
  <c r="AJ3421" i="13"/>
  <c r="AA3421" i="13"/>
  <c r="AI3421" i="13"/>
  <c r="AJ3453" i="13"/>
  <c r="AL3453" i="13"/>
  <c r="AM3453" i="13"/>
  <c r="AK3453" i="13"/>
  <c r="AN3453" i="13"/>
  <c r="AA3453" i="13"/>
  <c r="AI3453" i="13"/>
  <c r="AK3485" i="13"/>
  <c r="AN3485" i="13"/>
  <c r="AA3485" i="13"/>
  <c r="AI3485" i="13"/>
  <c r="AJ3485" i="13"/>
  <c r="AL3485" i="13"/>
  <c r="AM3485" i="13"/>
  <c r="AA3517" i="13"/>
  <c r="AI3517" i="13"/>
  <c r="AJ3517" i="13"/>
  <c r="AL3517" i="13"/>
  <c r="AM3517" i="13"/>
  <c r="AN3517" i="13"/>
  <c r="AK3517" i="13"/>
  <c r="AM3549" i="13"/>
  <c r="AK3549" i="13"/>
  <c r="AN3549" i="13"/>
  <c r="AA3549" i="13"/>
  <c r="AI3549" i="13"/>
  <c r="AL3549" i="13"/>
  <c r="AJ3549" i="13"/>
  <c r="AK3581" i="13"/>
  <c r="AN3581" i="13"/>
  <c r="AA3581" i="13"/>
  <c r="AI3581" i="13"/>
  <c r="AJ3581" i="13"/>
  <c r="AL3581" i="13"/>
  <c r="AM3581" i="13"/>
  <c r="AA3613" i="13"/>
  <c r="AI3613" i="13"/>
  <c r="AJ3613" i="13"/>
  <c r="AL3613" i="13"/>
  <c r="AM3613" i="13"/>
  <c r="AK3613" i="13"/>
  <c r="AN3613" i="13"/>
  <c r="AM3645" i="13"/>
  <c r="AL3645" i="13"/>
  <c r="AN3645" i="13"/>
  <c r="AK3645" i="13"/>
  <c r="AJ3645" i="13"/>
  <c r="AA3645" i="13"/>
  <c r="AI3645" i="13"/>
  <c r="AN3677" i="13"/>
  <c r="AK3677" i="13"/>
  <c r="AJ3677" i="13"/>
  <c r="AA3677" i="13"/>
  <c r="AI3677" i="13"/>
  <c r="AM3677" i="13"/>
  <c r="AL3677" i="13"/>
  <c r="AK3709" i="13"/>
  <c r="AJ3709" i="13"/>
  <c r="AA3709" i="13"/>
  <c r="AI3709" i="13"/>
  <c r="AM3709" i="13"/>
  <c r="AL3709" i="13"/>
  <c r="AN3709" i="13"/>
  <c r="AM3741" i="13"/>
  <c r="AL3741" i="13"/>
  <c r="AN3741" i="13"/>
  <c r="AK3741" i="13"/>
  <c r="AJ3741" i="13"/>
  <c r="AI3741" i="13"/>
  <c r="AA3741" i="13"/>
  <c r="AN3773" i="13"/>
  <c r="AK3773" i="13"/>
  <c r="AJ3773" i="13"/>
  <c r="AA3773" i="13"/>
  <c r="AI3773" i="13"/>
  <c r="AM3773" i="13"/>
  <c r="AL3773" i="13"/>
  <c r="AM3805" i="13"/>
  <c r="AK3805" i="13"/>
  <c r="AN3805" i="13"/>
  <c r="AA3805" i="13"/>
  <c r="AI3805" i="13"/>
  <c r="AL3805" i="13"/>
  <c r="AJ3805" i="13"/>
  <c r="AA3837" i="13"/>
  <c r="AI3837" i="13"/>
  <c r="AJ3837" i="13"/>
  <c r="AL3837" i="13"/>
  <c r="AM3837" i="13"/>
  <c r="AK3837" i="13"/>
  <c r="AN3837" i="13"/>
  <c r="AJ3869" i="13"/>
  <c r="AL3869" i="13"/>
  <c r="AM3869" i="13"/>
  <c r="AK3869" i="13"/>
  <c r="AN3869" i="13"/>
  <c r="AA3869" i="13"/>
  <c r="AI3869" i="13"/>
  <c r="AJ3901" i="13"/>
  <c r="AL3901" i="13"/>
  <c r="AM3901" i="13"/>
  <c r="AK3901" i="13"/>
  <c r="AN3901" i="13"/>
  <c r="AA3901" i="13"/>
  <c r="AI3901" i="13"/>
  <c r="AM3933" i="13"/>
  <c r="AK3933" i="13"/>
  <c r="AN3933" i="13"/>
  <c r="AA3933" i="13"/>
  <c r="AI3933" i="13"/>
  <c r="AJ3933" i="13"/>
  <c r="AL3933" i="13"/>
  <c r="AA3965" i="13"/>
  <c r="AI3965" i="13"/>
  <c r="AJ3965" i="13"/>
  <c r="AL3965" i="13"/>
  <c r="AM3965" i="13"/>
  <c r="AK3965" i="13"/>
  <c r="AN3965" i="13"/>
  <c r="AA3997" i="13"/>
  <c r="AL3997" i="13"/>
  <c r="AM3997" i="13"/>
  <c r="AK3997" i="13"/>
  <c r="AN3997" i="13"/>
  <c r="AJ3997" i="13"/>
  <c r="AI3997" i="13"/>
  <c r="AJ4029" i="13"/>
  <c r="AL4029" i="13"/>
  <c r="AM4029" i="13"/>
  <c r="AK4029" i="13"/>
  <c r="AN4029" i="13"/>
  <c r="AI4029" i="13"/>
  <c r="AA4029" i="13"/>
  <c r="AK4061" i="13"/>
  <c r="AN4061" i="13"/>
  <c r="AA4061" i="13"/>
  <c r="AI4061" i="13"/>
  <c r="AJ4061" i="13"/>
  <c r="AL4061" i="13"/>
  <c r="AM4061" i="13"/>
  <c r="AA4093" i="13"/>
  <c r="AI4093" i="13"/>
  <c r="AM4093" i="13"/>
  <c r="AL4093" i="13"/>
  <c r="AN4093" i="13"/>
  <c r="AK4093" i="13"/>
  <c r="AJ4093" i="13"/>
  <c r="AA4125" i="13"/>
  <c r="AI4125" i="13"/>
  <c r="AM4125" i="13"/>
  <c r="AL4125" i="13"/>
  <c r="AN4125" i="13"/>
  <c r="AK4125" i="13"/>
  <c r="AJ4125" i="13"/>
  <c r="AN4157" i="13"/>
  <c r="AK4157" i="13"/>
  <c r="AJ4157" i="13"/>
  <c r="AA4157" i="13"/>
  <c r="AI4157" i="13"/>
  <c r="AM4157" i="13"/>
  <c r="AL4157" i="13"/>
  <c r="AM144" i="13"/>
  <c r="AK144" i="13"/>
  <c r="AJ144" i="13"/>
  <c r="AA144" i="13"/>
  <c r="AL144" i="13"/>
  <c r="AI144" i="13"/>
  <c r="AN144" i="13"/>
  <c r="AA160" i="13"/>
  <c r="AL160" i="13"/>
  <c r="AI160" i="13"/>
  <c r="AN160" i="13"/>
  <c r="AM160" i="13"/>
  <c r="AK160" i="13"/>
  <c r="AJ160" i="13"/>
  <c r="AI176" i="13"/>
  <c r="AN176" i="13"/>
  <c r="AA176" i="13"/>
  <c r="AM176" i="13"/>
  <c r="AK176" i="13"/>
  <c r="AJ176" i="13"/>
  <c r="AL176" i="13"/>
  <c r="AM192" i="13"/>
  <c r="AK192" i="13"/>
  <c r="AJ192" i="13"/>
  <c r="AA192" i="13"/>
  <c r="AL192" i="13"/>
  <c r="AI192" i="13"/>
  <c r="AN192" i="13"/>
  <c r="AI208" i="13"/>
  <c r="AN208" i="13"/>
  <c r="AM208" i="13"/>
  <c r="AK208" i="13"/>
  <c r="AJ208" i="13"/>
  <c r="AA208" i="13"/>
  <c r="AL208" i="13"/>
  <c r="AI224" i="13"/>
  <c r="AN224" i="13"/>
  <c r="AM224" i="13"/>
  <c r="AK224" i="13"/>
  <c r="AJ224" i="13"/>
  <c r="AA224" i="13"/>
  <c r="AL224" i="13"/>
  <c r="AC240" i="13"/>
  <c r="AK240" i="13"/>
  <c r="AA240" i="13"/>
  <c r="AL240" i="13"/>
  <c r="AB240" i="13"/>
  <c r="AJ240" i="13"/>
  <c r="AN240" i="13"/>
  <c r="AM240" i="13"/>
  <c r="AI240" i="13"/>
  <c r="AN256" i="13"/>
  <c r="AJ256" i="13"/>
  <c r="AI256" i="13"/>
  <c r="AA256" i="13"/>
  <c r="AM256" i="13"/>
  <c r="AK256" i="13"/>
  <c r="AL256" i="13"/>
  <c r="AM272" i="13"/>
  <c r="AK272" i="13"/>
  <c r="AL272" i="13"/>
  <c r="AA272" i="13"/>
  <c r="AN272" i="13"/>
  <c r="AJ272" i="13"/>
  <c r="AI272" i="13"/>
  <c r="AM288" i="13"/>
  <c r="AK288" i="13"/>
  <c r="AI288" i="13"/>
  <c r="AA288" i="13"/>
  <c r="AL288" i="13"/>
  <c r="AJ288" i="13"/>
  <c r="AN288" i="13"/>
  <c r="AI304" i="13"/>
  <c r="AA304" i="13"/>
  <c r="AL304" i="13"/>
  <c r="AJ304" i="13"/>
  <c r="AN304" i="13"/>
  <c r="AM304" i="13"/>
  <c r="AK304" i="13"/>
  <c r="AM320" i="13"/>
  <c r="AK320" i="13"/>
  <c r="AA320" i="13"/>
  <c r="AI320" i="13"/>
  <c r="AL320" i="13"/>
  <c r="AJ320" i="13"/>
  <c r="AN320" i="13"/>
  <c r="AJ336" i="13"/>
  <c r="AN336" i="13"/>
  <c r="AM336" i="13"/>
  <c r="AK336" i="13"/>
  <c r="AI336" i="13"/>
  <c r="AA336" i="13"/>
  <c r="AL336" i="13"/>
  <c r="AI352" i="13"/>
  <c r="AA352" i="13"/>
  <c r="AL352" i="13"/>
  <c r="AJ352" i="13"/>
  <c r="AN352" i="13"/>
  <c r="AM352" i="13"/>
  <c r="AK352" i="13"/>
  <c r="AA368" i="13"/>
  <c r="AL368" i="13"/>
  <c r="AJ368" i="13"/>
  <c r="AN368" i="13"/>
  <c r="AM368" i="13"/>
  <c r="AK368" i="13"/>
  <c r="AI368" i="13"/>
  <c r="AI384" i="13"/>
  <c r="AA384" i="13"/>
  <c r="AL384" i="13"/>
  <c r="AJ384" i="13"/>
  <c r="AN384" i="13"/>
  <c r="AM384" i="13"/>
  <c r="AK384" i="13"/>
  <c r="AM400" i="13"/>
  <c r="AK400" i="13"/>
  <c r="AI400" i="13"/>
  <c r="AA400" i="13"/>
  <c r="AL400" i="13"/>
  <c r="AJ400" i="13"/>
  <c r="AN400" i="13"/>
  <c r="AA416" i="13"/>
  <c r="AL416" i="13"/>
  <c r="AM416" i="13"/>
  <c r="AN416" i="13"/>
  <c r="AJ416" i="13"/>
  <c r="AK416" i="13"/>
  <c r="AI416" i="13"/>
  <c r="AJ432" i="13"/>
  <c r="AK432" i="13"/>
  <c r="AA432" i="13"/>
  <c r="AI432" i="13"/>
  <c r="AL432" i="13"/>
  <c r="AM432" i="13"/>
  <c r="AN432" i="13"/>
  <c r="AM448" i="13"/>
  <c r="AN448" i="13"/>
  <c r="AJ448" i="13"/>
  <c r="AK448" i="13"/>
  <c r="AA448" i="13"/>
  <c r="AI448" i="13"/>
  <c r="AL448" i="13"/>
  <c r="AM464" i="13"/>
  <c r="AN464" i="13"/>
  <c r="AJ464" i="13"/>
  <c r="AK464" i="13"/>
  <c r="AI464" i="13"/>
  <c r="AA464" i="13"/>
  <c r="AL464" i="13"/>
  <c r="AM480" i="13"/>
  <c r="AN480" i="13"/>
  <c r="AJ480" i="13"/>
  <c r="AK480" i="13"/>
  <c r="AI480" i="13"/>
  <c r="AA480" i="13"/>
  <c r="AL480" i="13"/>
  <c r="AL496" i="13"/>
  <c r="AM496" i="13"/>
  <c r="AN496" i="13"/>
  <c r="AA496" i="13"/>
  <c r="AJ496" i="13"/>
  <c r="AK496" i="13"/>
  <c r="AI496" i="13"/>
  <c r="AJ512" i="13"/>
  <c r="AK512" i="13"/>
  <c r="AI512" i="13"/>
  <c r="AA512" i="13"/>
  <c r="AL512" i="13"/>
  <c r="AM512" i="13"/>
  <c r="AN512" i="13"/>
  <c r="AA528" i="13"/>
  <c r="AL528" i="13"/>
  <c r="AM528" i="13"/>
  <c r="AN528" i="13"/>
  <c r="AJ528" i="13"/>
  <c r="AK528" i="13"/>
  <c r="AI528" i="13"/>
  <c r="AJ544" i="13"/>
  <c r="AK544" i="13"/>
  <c r="AI544" i="13"/>
  <c r="AA544" i="13"/>
  <c r="AM544" i="13"/>
  <c r="AL544" i="13"/>
  <c r="AN544" i="13"/>
  <c r="AI560" i="13"/>
  <c r="AA560" i="13"/>
  <c r="AL560" i="13"/>
  <c r="AM560" i="13"/>
  <c r="AN560" i="13"/>
  <c r="AJ560" i="13"/>
  <c r="AK560" i="13"/>
  <c r="AA576" i="13"/>
  <c r="AK576" i="13"/>
  <c r="AM576" i="13"/>
  <c r="AI576" i="13"/>
  <c r="AL576" i="13"/>
  <c r="AN576" i="13"/>
  <c r="AJ576" i="13"/>
  <c r="AA592" i="13"/>
  <c r="AK592" i="13"/>
  <c r="AN592" i="13"/>
  <c r="AM592" i="13"/>
  <c r="AI592" i="13"/>
  <c r="AL592" i="13"/>
  <c r="AJ592" i="13"/>
  <c r="AI608" i="13"/>
  <c r="AA608" i="13"/>
  <c r="AL608" i="13"/>
  <c r="AM608" i="13"/>
  <c r="AN608" i="13"/>
  <c r="AJ608" i="13"/>
  <c r="AK608" i="13"/>
  <c r="AL624" i="13"/>
  <c r="AM624" i="13"/>
  <c r="AA624" i="13"/>
  <c r="AI624" i="13"/>
  <c r="AK624" i="13"/>
  <c r="AJ624" i="13"/>
  <c r="AN624" i="13"/>
  <c r="AA640" i="13"/>
  <c r="AL640" i="13"/>
  <c r="AM640" i="13"/>
  <c r="AN640" i="13"/>
  <c r="AJ640" i="13"/>
  <c r="AK640" i="13"/>
  <c r="AI640" i="13"/>
  <c r="AI656" i="13"/>
  <c r="AM656" i="13"/>
  <c r="AL656" i="13"/>
  <c r="AJ656" i="13"/>
  <c r="AK656" i="13"/>
  <c r="AA656" i="13"/>
  <c r="AN656" i="13"/>
  <c r="AJ25" i="13"/>
  <c r="AN25" i="13"/>
  <c r="AM25" i="13"/>
  <c r="AA25" i="13"/>
  <c r="AL25" i="13"/>
  <c r="AK25" i="13"/>
  <c r="AI25" i="13"/>
  <c r="AJ57" i="13"/>
  <c r="AN57" i="13"/>
  <c r="AM57" i="13"/>
  <c r="AL57" i="13"/>
  <c r="AA57" i="13"/>
  <c r="AK57" i="13"/>
  <c r="AI57" i="13"/>
  <c r="AA89" i="13"/>
  <c r="AL89" i="13"/>
  <c r="AK89" i="13"/>
  <c r="AI89" i="13"/>
  <c r="AJ89" i="13"/>
  <c r="AN89" i="13"/>
  <c r="AM89" i="13"/>
  <c r="AA121" i="13"/>
  <c r="AL121" i="13"/>
  <c r="AK121" i="13"/>
  <c r="AI121" i="13"/>
  <c r="AJ121" i="13"/>
  <c r="AN121" i="13"/>
  <c r="AM121" i="13"/>
  <c r="AI153" i="13"/>
  <c r="AA153" i="13"/>
  <c r="AM153" i="13"/>
  <c r="AJ153" i="13"/>
  <c r="AL153" i="13"/>
  <c r="AK153" i="13"/>
  <c r="AN153" i="13"/>
  <c r="AI185" i="13"/>
  <c r="AA185" i="13"/>
  <c r="AM185" i="13"/>
  <c r="AJ185" i="13"/>
  <c r="AL185" i="13"/>
  <c r="AK185" i="13"/>
  <c r="AN185" i="13"/>
  <c r="AA217" i="13"/>
  <c r="AI217" i="13"/>
  <c r="AM217" i="13"/>
  <c r="AJ217" i="13"/>
  <c r="AL217" i="13"/>
  <c r="AK217" i="13"/>
  <c r="AN217" i="13"/>
  <c r="AK249" i="13"/>
  <c r="AN249" i="13"/>
  <c r="AJ249" i="13"/>
  <c r="AA249" i="13"/>
  <c r="AM249" i="13"/>
  <c r="AI249" i="13"/>
  <c r="AL249" i="13"/>
  <c r="AJ281" i="13"/>
  <c r="AN281" i="13"/>
  <c r="AM281" i="13"/>
  <c r="AI281" i="13"/>
  <c r="AA281" i="13"/>
  <c r="AK281" i="13"/>
  <c r="AL281" i="13"/>
  <c r="AM313" i="13"/>
  <c r="AA313" i="13"/>
  <c r="AI313" i="13"/>
  <c r="AK313" i="13"/>
  <c r="AL313" i="13"/>
  <c r="AJ313" i="13"/>
  <c r="AN313" i="13"/>
  <c r="AM345" i="13"/>
  <c r="AA345" i="13"/>
  <c r="AI345" i="13"/>
  <c r="AK345" i="13"/>
  <c r="AL345" i="13"/>
  <c r="AJ345" i="13"/>
  <c r="AN345" i="13"/>
  <c r="AM377" i="13"/>
  <c r="AI377" i="13"/>
  <c r="AA377" i="13"/>
  <c r="AK377" i="13"/>
  <c r="AL377" i="13"/>
  <c r="AJ377" i="13"/>
  <c r="AN377" i="13"/>
  <c r="AK409" i="13"/>
  <c r="AN409" i="13"/>
  <c r="AM409" i="13"/>
  <c r="AA409" i="13"/>
  <c r="AI409" i="13"/>
  <c r="AJ409" i="13"/>
  <c r="AL409" i="13"/>
  <c r="AA441" i="13"/>
  <c r="AI441" i="13"/>
  <c r="AJ441" i="13"/>
  <c r="AL441" i="13"/>
  <c r="AK441" i="13"/>
  <c r="AN441" i="13"/>
  <c r="AM441" i="13"/>
  <c r="AK473" i="13"/>
  <c r="AN473" i="13"/>
  <c r="AM473" i="13"/>
  <c r="AA473" i="13"/>
  <c r="AI473" i="13"/>
  <c r="AJ473" i="13"/>
  <c r="AL473" i="13"/>
  <c r="AK505" i="13"/>
  <c r="AN505" i="13"/>
  <c r="AM505" i="13"/>
  <c r="AA505" i="13"/>
  <c r="AI505" i="13"/>
  <c r="AJ505" i="13"/>
  <c r="AL505" i="13"/>
  <c r="AM537" i="13"/>
  <c r="AA537" i="13"/>
  <c r="AI537" i="13"/>
  <c r="AJ537" i="13"/>
  <c r="AL537" i="13"/>
  <c r="AK537" i="13"/>
  <c r="AN537" i="13"/>
  <c r="AM569" i="13"/>
  <c r="AA569" i="13"/>
  <c r="AI569" i="13"/>
  <c r="AJ569" i="13"/>
  <c r="AL569" i="13"/>
  <c r="AK569" i="13"/>
  <c r="AN569" i="13"/>
  <c r="AA601" i="13"/>
  <c r="AI601" i="13"/>
  <c r="AJ601" i="13"/>
  <c r="AL601" i="13"/>
  <c r="AK601" i="13"/>
  <c r="AN601" i="13"/>
  <c r="AM601" i="13"/>
  <c r="AA633" i="13"/>
  <c r="AI633" i="13"/>
  <c r="AJ633" i="13"/>
  <c r="AL633" i="13"/>
  <c r="AK633" i="13"/>
  <c r="AN633" i="13"/>
  <c r="AM633" i="13"/>
  <c r="AK665" i="13"/>
  <c r="AN665" i="13"/>
  <c r="AM665" i="13"/>
  <c r="AA665" i="13"/>
  <c r="AI665" i="13"/>
  <c r="AJ665" i="13"/>
  <c r="AL665" i="13"/>
  <c r="AJ697" i="13"/>
  <c r="AL697" i="13"/>
  <c r="AK697" i="13"/>
  <c r="AN697" i="13"/>
  <c r="AM697" i="13"/>
  <c r="AA697" i="13"/>
  <c r="AI697" i="13"/>
  <c r="AM729" i="13"/>
  <c r="AA729" i="13"/>
  <c r="AI729" i="13"/>
  <c r="AJ729" i="13"/>
  <c r="AL729" i="13"/>
  <c r="AK729" i="13"/>
  <c r="AN729" i="13"/>
  <c r="AK761" i="13"/>
  <c r="AN761" i="13"/>
  <c r="AM761" i="13"/>
  <c r="AA761" i="13"/>
  <c r="AI761" i="13"/>
  <c r="AJ761" i="13"/>
  <c r="AL761" i="13"/>
  <c r="AA793" i="13"/>
  <c r="AI793" i="13"/>
  <c r="AJ793" i="13"/>
  <c r="AL793" i="13"/>
  <c r="AK793" i="13"/>
  <c r="AN793" i="13"/>
  <c r="AM793" i="13"/>
  <c r="AM825" i="13"/>
  <c r="AA825" i="13"/>
  <c r="AI825" i="13"/>
  <c r="AJ825" i="13"/>
  <c r="AL825" i="13"/>
  <c r="AK825" i="13"/>
  <c r="AN825" i="13"/>
  <c r="AJ857" i="13"/>
  <c r="AL857" i="13"/>
  <c r="AK857" i="13"/>
  <c r="AN857" i="13"/>
  <c r="AM857" i="13"/>
  <c r="AA857" i="13"/>
  <c r="AI857" i="13"/>
  <c r="AA889" i="13"/>
  <c r="AI889" i="13"/>
  <c r="AJ889" i="13"/>
  <c r="AL889" i="13"/>
  <c r="AK889" i="13"/>
  <c r="AN889" i="13"/>
  <c r="AM889" i="13"/>
  <c r="AK921" i="13"/>
  <c r="AN921" i="13"/>
  <c r="AM921" i="13"/>
  <c r="AA921" i="13"/>
  <c r="AI921" i="13"/>
  <c r="AJ921" i="13"/>
  <c r="AL921" i="13"/>
  <c r="AJ953" i="13"/>
  <c r="AL953" i="13"/>
  <c r="AK953" i="13"/>
  <c r="AN953" i="13"/>
  <c r="AM953" i="13"/>
  <c r="AA953" i="13"/>
  <c r="AI953" i="13"/>
  <c r="AM985" i="13"/>
  <c r="AA985" i="13"/>
  <c r="AI985" i="13"/>
  <c r="AJ985" i="13"/>
  <c r="AL985" i="13"/>
  <c r="AK985" i="13"/>
  <c r="AN985" i="13"/>
  <c r="AK1017" i="13"/>
  <c r="AN1017" i="13"/>
  <c r="AM1017" i="13"/>
  <c r="AA1017" i="13"/>
  <c r="AI1017" i="13"/>
  <c r="AJ1017" i="13"/>
  <c r="AL1017" i="13"/>
  <c r="AJ1049" i="13"/>
  <c r="AL1049" i="13"/>
  <c r="AA1049" i="13"/>
  <c r="AK1049" i="13"/>
  <c r="AN1049" i="13"/>
  <c r="AM1049" i="13"/>
  <c r="AI1049" i="13"/>
  <c r="AM1081" i="13"/>
  <c r="AA1081" i="13"/>
  <c r="AI1081" i="13"/>
  <c r="AJ1081" i="13"/>
  <c r="AL1081" i="13"/>
  <c r="AK1081" i="13"/>
  <c r="AN1081" i="13"/>
  <c r="AK1113" i="13"/>
  <c r="AN1113" i="13"/>
  <c r="AM1113" i="13"/>
  <c r="AA1113" i="13"/>
  <c r="AI1113" i="13"/>
  <c r="AJ1113" i="13"/>
  <c r="AL1113" i="13"/>
  <c r="AA1145" i="13"/>
  <c r="AI1145" i="13"/>
  <c r="AK1145" i="13"/>
  <c r="AL1145" i="13"/>
  <c r="AM1145" i="13"/>
  <c r="AN1145" i="13"/>
  <c r="AJ1145" i="13"/>
  <c r="AA1177" i="13"/>
  <c r="AI1177" i="13"/>
  <c r="AK1177" i="13"/>
  <c r="AL1177" i="13"/>
  <c r="AM1177" i="13"/>
  <c r="AN1177" i="13"/>
  <c r="AJ1177" i="13"/>
  <c r="AK1209" i="13"/>
  <c r="AL1209" i="13"/>
  <c r="AM1209" i="13"/>
  <c r="AN1209" i="13"/>
  <c r="AJ1209" i="13"/>
  <c r="AA1209" i="13"/>
  <c r="AI1209" i="13"/>
  <c r="AK1241" i="13"/>
  <c r="AL1241" i="13"/>
  <c r="AM1241" i="13"/>
  <c r="AN1241" i="13"/>
  <c r="AJ1241" i="13"/>
  <c r="AA1241" i="13"/>
  <c r="AI1241" i="13"/>
  <c r="AM1273" i="13"/>
  <c r="AN1273" i="13"/>
  <c r="AJ1273" i="13"/>
  <c r="AA1273" i="13"/>
  <c r="AI1273" i="13"/>
  <c r="AK1273" i="13"/>
  <c r="AL1273" i="13"/>
  <c r="AM1305" i="13"/>
  <c r="AN1305" i="13"/>
  <c r="AJ1305" i="13"/>
  <c r="AA1305" i="13"/>
  <c r="AI1305" i="13"/>
  <c r="AK1305" i="13"/>
  <c r="AL1305" i="13"/>
  <c r="AJ1337" i="13"/>
  <c r="AA1337" i="13"/>
  <c r="AI1337" i="13"/>
  <c r="AK1337" i="13"/>
  <c r="AL1337" i="13"/>
  <c r="AM1337" i="13"/>
  <c r="AN1337" i="13"/>
  <c r="AI1369" i="13"/>
  <c r="AK1369" i="13"/>
  <c r="AL1369" i="13"/>
  <c r="AM1369" i="13"/>
  <c r="AN1369" i="13"/>
  <c r="AA1369" i="13"/>
  <c r="AJ1369" i="13"/>
  <c r="AA1401" i="13"/>
  <c r="AI1401" i="13"/>
  <c r="AK1401" i="13"/>
  <c r="AL1401" i="13"/>
  <c r="AM1401" i="13"/>
  <c r="AN1401" i="13"/>
  <c r="AJ1401" i="13"/>
  <c r="AM1433" i="13"/>
  <c r="AN1433" i="13"/>
  <c r="AJ1433" i="13"/>
  <c r="AA1433" i="13"/>
  <c r="AI1433" i="13"/>
  <c r="AK1433" i="13"/>
  <c r="AL1433" i="13"/>
  <c r="AK1465" i="13"/>
  <c r="AL1465" i="13"/>
  <c r="AM1465" i="13"/>
  <c r="AN1465" i="13"/>
  <c r="AJ1465" i="13"/>
  <c r="AA1465" i="13"/>
  <c r="AI1465" i="13"/>
  <c r="AK1497" i="13"/>
  <c r="AL1497" i="13"/>
  <c r="AM1497" i="13"/>
  <c r="AJ1497" i="13"/>
  <c r="AI1497" i="13"/>
  <c r="AN1497" i="13"/>
  <c r="AA1497" i="13"/>
  <c r="AJ1529" i="13"/>
  <c r="AK1529" i="13"/>
  <c r="AL1529" i="13"/>
  <c r="AI1529" i="13"/>
  <c r="AN1529" i="13"/>
  <c r="AA1529" i="13"/>
  <c r="AM1529" i="13"/>
  <c r="AJ1561" i="13"/>
  <c r="AA1561" i="13"/>
  <c r="AI1561" i="13"/>
  <c r="AK1561" i="13"/>
  <c r="AL1561" i="13"/>
  <c r="AM1561" i="13"/>
  <c r="AN1561" i="13"/>
  <c r="AM1593" i="13"/>
  <c r="AN1593" i="13"/>
  <c r="AJ1593" i="13"/>
  <c r="AA1593" i="13"/>
  <c r="AI1593" i="13"/>
  <c r="AL1593" i="13"/>
  <c r="AK1593" i="13"/>
  <c r="AK1625" i="13"/>
  <c r="AL1625" i="13"/>
  <c r="AM1625" i="13"/>
  <c r="AN1625" i="13"/>
  <c r="AJ1625" i="13"/>
  <c r="AI1625" i="13"/>
  <c r="AA1625" i="13"/>
  <c r="AA1657" i="13"/>
  <c r="AL1657" i="13"/>
  <c r="AK1657" i="13"/>
  <c r="AM1657" i="13"/>
  <c r="AN1657" i="13"/>
  <c r="AJ1657" i="13"/>
  <c r="AI1657" i="13"/>
  <c r="AA1689" i="13"/>
  <c r="AI1689" i="13"/>
  <c r="AK1689" i="13"/>
  <c r="AL1689" i="13"/>
  <c r="AM1689" i="13"/>
  <c r="AN1689" i="13"/>
  <c r="AJ1689" i="13"/>
  <c r="AK1721" i="13"/>
  <c r="AL1721" i="13"/>
  <c r="AM1721" i="13"/>
  <c r="AN1721" i="13"/>
  <c r="AJ1721" i="13"/>
  <c r="AA1721" i="13"/>
  <c r="AI1721" i="13"/>
  <c r="AA1753" i="13"/>
  <c r="AI1753" i="13"/>
  <c r="AK1753" i="13"/>
  <c r="AL1753" i="13"/>
  <c r="AM1753" i="13"/>
  <c r="AN1753" i="13"/>
  <c r="AJ1753" i="13"/>
  <c r="AM1785" i="13"/>
  <c r="AN1785" i="13"/>
  <c r="AJ1785" i="13"/>
  <c r="AA1785" i="13"/>
  <c r="AI1785" i="13"/>
  <c r="AL1785" i="13"/>
  <c r="AK1785" i="13"/>
  <c r="AA1817" i="13"/>
  <c r="AI1817" i="13"/>
  <c r="AK1817" i="13"/>
  <c r="AL1817" i="13"/>
  <c r="AM1817" i="13"/>
  <c r="AN1817" i="13"/>
  <c r="AJ1817" i="13"/>
  <c r="AJ1849" i="13"/>
  <c r="AN1849" i="13"/>
  <c r="AM1849" i="13"/>
  <c r="AA1849" i="13"/>
  <c r="AI1849" i="13"/>
  <c r="AK1849" i="13"/>
  <c r="AL1849" i="13"/>
  <c r="AM1881" i="13"/>
  <c r="AA1881" i="13"/>
  <c r="AI1881" i="13"/>
  <c r="AK1881" i="13"/>
  <c r="AL1881" i="13"/>
  <c r="AJ1881" i="13"/>
  <c r="AN1881" i="13"/>
  <c r="AK1913" i="13"/>
  <c r="AL1913" i="13"/>
  <c r="AJ1913" i="13"/>
  <c r="AN1913" i="13"/>
  <c r="AM1913" i="13"/>
  <c r="AI1913" i="13"/>
  <c r="AA1913" i="13"/>
  <c r="AM1945" i="13"/>
  <c r="AA1945" i="13"/>
  <c r="AI1945" i="13"/>
  <c r="AK1945" i="13"/>
  <c r="AL1945" i="13"/>
  <c r="AN1945" i="13"/>
  <c r="AJ1945" i="13"/>
  <c r="AK1977" i="13"/>
  <c r="AL1977" i="13"/>
  <c r="AJ1977" i="13"/>
  <c r="AN1977" i="13"/>
  <c r="AM1977" i="13"/>
  <c r="AA1977" i="13"/>
  <c r="AI1977" i="13"/>
  <c r="AM2009" i="13"/>
  <c r="AA2009" i="13"/>
  <c r="AI2009" i="13"/>
  <c r="AK2009" i="13"/>
  <c r="AL2009" i="13"/>
  <c r="AJ2009" i="13"/>
  <c r="AN2009" i="13"/>
  <c r="AK2041" i="13"/>
  <c r="AL2041" i="13"/>
  <c r="AJ2041" i="13"/>
  <c r="AN2041" i="13"/>
  <c r="AM2041" i="13"/>
  <c r="AA2041" i="13"/>
  <c r="AI2041" i="13"/>
  <c r="AM2073" i="13"/>
  <c r="AA2073" i="13"/>
  <c r="AI2073" i="13"/>
  <c r="AK2073" i="13"/>
  <c r="AL2073" i="13"/>
  <c r="AJ2073" i="13"/>
  <c r="AN2073" i="13"/>
  <c r="AK2105" i="13"/>
  <c r="AL2105" i="13"/>
  <c r="AJ2105" i="13"/>
  <c r="AN2105" i="13"/>
  <c r="AM2105" i="13"/>
  <c r="AA2105" i="13"/>
  <c r="AI2105" i="13"/>
  <c r="AM2137" i="13"/>
  <c r="AA2137" i="13"/>
  <c r="AI2137" i="13"/>
  <c r="AK2137" i="13"/>
  <c r="AL2137" i="13"/>
  <c r="AJ2137" i="13"/>
  <c r="AN2137" i="13"/>
  <c r="AK2169" i="13"/>
  <c r="AL2169" i="13"/>
  <c r="AJ2169" i="13"/>
  <c r="AN2169" i="13"/>
  <c r="AM2169" i="13"/>
  <c r="AI2169" i="13"/>
  <c r="AA2169" i="13"/>
  <c r="AM2201" i="13"/>
  <c r="AA2201" i="13"/>
  <c r="AI2201" i="13"/>
  <c r="AK2201" i="13"/>
  <c r="AL2201" i="13"/>
  <c r="AN2201" i="13"/>
  <c r="AJ2201" i="13"/>
  <c r="AK2233" i="13"/>
  <c r="AL2233" i="13"/>
  <c r="AJ2233" i="13"/>
  <c r="AN2233" i="13"/>
  <c r="AM2233" i="13"/>
  <c r="AA2233" i="13"/>
  <c r="AI2233" i="13"/>
  <c r="AM2265" i="13"/>
  <c r="AA2265" i="13"/>
  <c r="AI2265" i="13"/>
  <c r="AK2265" i="13"/>
  <c r="AL2265" i="13"/>
  <c r="AJ2265" i="13"/>
  <c r="AN2265" i="13"/>
  <c r="AK2297" i="13"/>
  <c r="AL2297" i="13"/>
  <c r="AJ2297" i="13"/>
  <c r="AN2297" i="13"/>
  <c r="AM2297" i="13"/>
  <c r="AA2297" i="13"/>
  <c r="AI2297" i="13"/>
  <c r="AK2329" i="13"/>
  <c r="AM2329" i="13"/>
  <c r="AL2329" i="13"/>
  <c r="AJ2329" i="13"/>
  <c r="AA2329" i="13"/>
  <c r="AN2329" i="13"/>
  <c r="AI2329" i="13"/>
  <c r="AJ2361" i="13"/>
  <c r="AN2361" i="13"/>
  <c r="AM2361" i="13"/>
  <c r="AA2361" i="13"/>
  <c r="AI2361" i="13"/>
  <c r="AK2361" i="13"/>
  <c r="AL2361" i="13"/>
  <c r="AM2393" i="13"/>
  <c r="AA2393" i="13"/>
  <c r="AI2393" i="13"/>
  <c r="AK2393" i="13"/>
  <c r="AL2393" i="13"/>
  <c r="AJ2393" i="13"/>
  <c r="AN2393" i="13"/>
  <c r="AK2425" i="13"/>
  <c r="AL2425" i="13"/>
  <c r="AJ2425" i="13"/>
  <c r="AN2425" i="13"/>
  <c r="AM2425" i="13"/>
  <c r="AA2425" i="13"/>
  <c r="AI2425" i="13"/>
  <c r="AJ2457" i="13"/>
  <c r="AN2457" i="13"/>
  <c r="AM2457" i="13"/>
  <c r="AA2457" i="13"/>
  <c r="AI2457" i="13"/>
  <c r="AL2457" i="13"/>
  <c r="AK2457" i="13"/>
  <c r="AA2489" i="13"/>
  <c r="AI2489" i="13"/>
  <c r="AK2489" i="13"/>
  <c r="AL2489" i="13"/>
  <c r="AJ2489" i="13"/>
  <c r="AN2489" i="13"/>
  <c r="AM2489" i="13"/>
  <c r="AK2521" i="13"/>
  <c r="AL2521" i="13"/>
  <c r="AJ2521" i="13"/>
  <c r="AN2521" i="13"/>
  <c r="AM2521" i="13"/>
  <c r="AA2521" i="13"/>
  <c r="AI2521" i="13"/>
  <c r="AM2553" i="13"/>
  <c r="AA2553" i="13"/>
  <c r="AI2553" i="13"/>
  <c r="AK2553" i="13"/>
  <c r="AL2553" i="13"/>
  <c r="AJ2553" i="13"/>
  <c r="AN2553" i="13"/>
  <c r="AK2585" i="13"/>
  <c r="AL2585" i="13"/>
  <c r="AJ2585" i="13"/>
  <c r="AN2585" i="13"/>
  <c r="AM2585" i="13"/>
  <c r="AA2585" i="13"/>
  <c r="AI2585" i="13"/>
  <c r="AM2617" i="13"/>
  <c r="AA2617" i="13"/>
  <c r="AI2617" i="13"/>
  <c r="AK2617" i="13"/>
  <c r="AL2617" i="13"/>
  <c r="AJ2617" i="13"/>
  <c r="AN2617" i="13"/>
  <c r="AK2649" i="13"/>
  <c r="AL2649" i="13"/>
  <c r="AJ2649" i="13"/>
  <c r="AN2649" i="13"/>
  <c r="AM2649" i="13"/>
  <c r="AI2649" i="13"/>
  <c r="AA2649" i="13"/>
  <c r="AJ2681" i="13"/>
  <c r="AN2681" i="13"/>
  <c r="AM2681" i="13"/>
  <c r="AA2681" i="13"/>
  <c r="AI2681" i="13"/>
  <c r="AK2681" i="13"/>
  <c r="AL2681" i="13"/>
  <c r="AK2713" i="13"/>
  <c r="AL2713" i="13"/>
  <c r="AJ2713" i="13"/>
  <c r="AN2713" i="13"/>
  <c r="AM2713" i="13"/>
  <c r="AA2713" i="13"/>
  <c r="AI2713" i="13"/>
  <c r="AM2745" i="13"/>
  <c r="AA2745" i="13"/>
  <c r="AI2745" i="13"/>
  <c r="AK2745" i="13"/>
  <c r="AL2745" i="13"/>
  <c r="AJ2745" i="13"/>
  <c r="AN2745" i="13"/>
  <c r="AK2777" i="13"/>
  <c r="AL2777" i="13"/>
  <c r="AJ2777" i="13"/>
  <c r="AN2777" i="13"/>
  <c r="AM2777" i="13"/>
  <c r="AI2777" i="13"/>
  <c r="AA2777" i="13"/>
  <c r="AM2809" i="13"/>
  <c r="AA2809" i="13"/>
  <c r="AI2809" i="13"/>
  <c r="AK2809" i="13"/>
  <c r="AL2809" i="13"/>
  <c r="AJ2809" i="13"/>
  <c r="AN2809" i="13"/>
  <c r="AK2841" i="13"/>
  <c r="AL2841" i="13"/>
  <c r="AJ2841" i="13"/>
  <c r="AN2841" i="13"/>
  <c r="AM2841" i="13"/>
  <c r="AA2841" i="13"/>
  <c r="AI2841" i="13"/>
  <c r="AM2873" i="13"/>
  <c r="AA2873" i="13"/>
  <c r="AI2873" i="13"/>
  <c r="AK2873" i="13"/>
  <c r="AL2873" i="13"/>
  <c r="AJ2873" i="13"/>
  <c r="AN2873" i="13"/>
  <c r="AK2905" i="13"/>
  <c r="AL2905" i="13"/>
  <c r="AJ2905" i="13"/>
  <c r="AN2905" i="13"/>
  <c r="AM2905" i="13"/>
  <c r="AA2905" i="13"/>
  <c r="AI2905" i="13"/>
  <c r="AM2937" i="13"/>
  <c r="AA2937" i="13"/>
  <c r="AI2937" i="13"/>
  <c r="AK2937" i="13"/>
  <c r="AL2937" i="13"/>
  <c r="AJ2937" i="13"/>
  <c r="AN2937" i="13"/>
  <c r="AK2969" i="13"/>
  <c r="AL2969" i="13"/>
  <c r="AJ2969" i="13"/>
  <c r="AN2969" i="13"/>
  <c r="AM2969" i="13"/>
  <c r="AI2969" i="13"/>
  <c r="AA2969" i="13"/>
  <c r="AM3001" i="13"/>
  <c r="AA3001" i="13"/>
  <c r="AI3001" i="13"/>
  <c r="AK3001" i="13"/>
  <c r="AL3001" i="13"/>
  <c r="AN3001" i="13"/>
  <c r="AJ3001" i="13"/>
  <c r="AK3033" i="13"/>
  <c r="AL3033" i="13"/>
  <c r="AJ3033" i="13"/>
  <c r="AN3033" i="13"/>
  <c r="AM3033" i="13"/>
  <c r="AA3033" i="13"/>
  <c r="AI3033" i="13"/>
  <c r="AM3065" i="13"/>
  <c r="AA3065" i="13"/>
  <c r="AI3065" i="13"/>
  <c r="AK3065" i="13"/>
  <c r="AL3065" i="13"/>
  <c r="AJ3065" i="13"/>
  <c r="AN3065" i="13"/>
  <c r="AK3097" i="13"/>
  <c r="AL3097" i="13"/>
  <c r="AJ3097" i="13"/>
  <c r="AN3097" i="13"/>
  <c r="AM3097" i="13"/>
  <c r="AA3097" i="13"/>
  <c r="AI3097" i="13"/>
  <c r="AK3129" i="13"/>
  <c r="AL3129" i="13"/>
  <c r="AJ3129" i="13"/>
  <c r="AN3129" i="13"/>
  <c r="AM3129" i="13"/>
  <c r="AI3129" i="13"/>
  <c r="AA3129" i="13"/>
  <c r="AM3161" i="13"/>
  <c r="AA3161" i="13"/>
  <c r="AI3161" i="13"/>
  <c r="AK3161" i="13"/>
  <c r="AL3161" i="13"/>
  <c r="AN3161" i="13"/>
  <c r="AJ3161" i="13"/>
  <c r="AM3193" i="13"/>
  <c r="AA3193" i="13"/>
  <c r="AI3193" i="13"/>
  <c r="AK3193" i="13"/>
  <c r="AL3193" i="13"/>
  <c r="AJ3193" i="13"/>
  <c r="AN3193" i="13"/>
  <c r="AA3225" i="13"/>
  <c r="AL3225" i="13"/>
  <c r="AM3225" i="13"/>
  <c r="AN3225" i="13"/>
  <c r="AJ3225" i="13"/>
  <c r="AK3225" i="13"/>
  <c r="AI3225" i="13"/>
  <c r="AM3257" i="13"/>
  <c r="AN3257" i="13"/>
  <c r="AJ3257" i="13"/>
  <c r="AK3257" i="13"/>
  <c r="AI3257" i="13"/>
  <c r="AA3257" i="13"/>
  <c r="AL3257" i="13"/>
  <c r="AJ3289" i="13"/>
  <c r="AK3289" i="13"/>
  <c r="AI3289" i="13"/>
  <c r="AA3289" i="13"/>
  <c r="AL3289" i="13"/>
  <c r="AM3289" i="13"/>
  <c r="AN3289" i="13"/>
  <c r="AK3321" i="13"/>
  <c r="AI3321" i="13"/>
  <c r="AA3321" i="13"/>
  <c r="AL3321" i="13"/>
  <c r="AM3321" i="13"/>
  <c r="AN3321" i="13"/>
  <c r="AJ3321" i="13"/>
  <c r="AA3353" i="13"/>
  <c r="AL3353" i="13"/>
  <c r="AM3353" i="13"/>
  <c r="AN3353" i="13"/>
  <c r="AJ3353" i="13"/>
  <c r="AI3353" i="13"/>
  <c r="AK3353" i="13"/>
  <c r="AM3385" i="13"/>
  <c r="AN3385" i="13"/>
  <c r="AJ3385" i="13"/>
  <c r="AK3385" i="13"/>
  <c r="AI3385" i="13"/>
  <c r="AA3385" i="13"/>
  <c r="AL3385" i="13"/>
  <c r="AA3417" i="13"/>
  <c r="AL3417" i="13"/>
  <c r="AM3417" i="13"/>
  <c r="AN3417" i="13"/>
  <c r="AJ3417" i="13"/>
  <c r="AI3417" i="13"/>
  <c r="AK3417" i="13"/>
  <c r="AJ3449" i="13"/>
  <c r="AN3449" i="13"/>
  <c r="AM3449" i="13"/>
  <c r="AK3449" i="13"/>
  <c r="AI3449" i="13"/>
  <c r="AA3449" i="13"/>
  <c r="AL3449" i="13"/>
  <c r="AA3481" i="13"/>
  <c r="AL3481" i="13"/>
  <c r="AJ3481" i="13"/>
  <c r="AN3481" i="13"/>
  <c r="AM3481" i="13"/>
  <c r="AK3481" i="13"/>
  <c r="AI3481" i="13"/>
  <c r="AK3513" i="13"/>
  <c r="AI3513" i="13"/>
  <c r="AA3513" i="13"/>
  <c r="AL3513" i="13"/>
  <c r="AJ3513" i="13"/>
  <c r="AN3513" i="13"/>
  <c r="AM3513" i="13"/>
  <c r="AM3545" i="13"/>
  <c r="AK3545" i="13"/>
  <c r="AI3545" i="13"/>
  <c r="AA3545" i="13"/>
  <c r="AL3545" i="13"/>
  <c r="AJ3545" i="13"/>
  <c r="AN3545" i="13"/>
  <c r="AJ3577" i="13"/>
  <c r="AN3577" i="13"/>
  <c r="AM3577" i="13"/>
  <c r="AK3577" i="13"/>
  <c r="AI3577" i="13"/>
  <c r="AA3577" i="13"/>
  <c r="AL3577" i="13"/>
  <c r="AA3609" i="13"/>
  <c r="AL3609" i="13"/>
  <c r="AJ3609" i="13"/>
  <c r="AN3609" i="13"/>
  <c r="AM3609" i="13"/>
  <c r="AK3609" i="13"/>
  <c r="AI3609" i="13"/>
  <c r="AK3641" i="13"/>
  <c r="AI3641" i="13"/>
  <c r="AA3641" i="13"/>
  <c r="AL3641" i="13"/>
  <c r="AM3641" i="13"/>
  <c r="AN3641" i="13"/>
  <c r="AJ3641" i="13"/>
  <c r="AA3673" i="13"/>
  <c r="AN3673" i="13"/>
  <c r="AM3673" i="13"/>
  <c r="AJ3673" i="13"/>
  <c r="AI3673" i="13"/>
  <c r="AK3673" i="13"/>
  <c r="AL3673" i="13"/>
  <c r="AM3705" i="13"/>
  <c r="AJ3705" i="13"/>
  <c r="AI3705" i="13"/>
  <c r="AK3705" i="13"/>
  <c r="AL3705" i="13"/>
  <c r="AN3705" i="13"/>
  <c r="AA3705" i="13"/>
  <c r="AI3737" i="13"/>
  <c r="AK3737" i="13"/>
  <c r="AL3737" i="13"/>
  <c r="AA3737" i="13"/>
  <c r="AN3737" i="13"/>
  <c r="AM3737" i="13"/>
  <c r="AJ3737" i="13"/>
  <c r="AK3769" i="13"/>
  <c r="AL3769" i="13"/>
  <c r="AA3769" i="13"/>
  <c r="AN3769" i="13"/>
  <c r="AM3769" i="13"/>
  <c r="AJ3769" i="13"/>
  <c r="AI3769" i="13"/>
  <c r="AJ3801" i="13"/>
  <c r="AN3801" i="13"/>
  <c r="AM3801" i="13"/>
  <c r="AK3801" i="13"/>
  <c r="AI3801" i="13"/>
  <c r="AA3801" i="13"/>
  <c r="AL3801" i="13"/>
  <c r="AJ3833" i="13"/>
  <c r="AN3833" i="13"/>
  <c r="AM3833" i="13"/>
  <c r="AK3833" i="13"/>
  <c r="AI3833" i="13"/>
  <c r="AA3833" i="13"/>
  <c r="AL3833" i="13"/>
  <c r="AK3865" i="13"/>
  <c r="AI3865" i="13"/>
  <c r="AA3865" i="13"/>
  <c r="AL3865" i="13"/>
  <c r="AJ3865" i="13"/>
  <c r="AN3865" i="13"/>
  <c r="AM3865" i="13"/>
  <c r="AK3897" i="13"/>
  <c r="AI3897" i="13"/>
  <c r="AA3897" i="13"/>
  <c r="AL3897" i="13"/>
  <c r="AJ3897" i="13"/>
  <c r="AN3897" i="13"/>
  <c r="AM3897" i="13"/>
  <c r="AJ3929" i="13"/>
  <c r="AN3929" i="13"/>
  <c r="AM3929" i="13"/>
  <c r="AK3929" i="13"/>
  <c r="AI3929" i="13"/>
  <c r="AL3929" i="13"/>
  <c r="AA3929" i="13"/>
  <c r="AJ3961" i="13"/>
  <c r="AN3961" i="13"/>
  <c r="AM3961" i="13"/>
  <c r="AK3961" i="13"/>
  <c r="AI3961" i="13"/>
  <c r="AL3961" i="13"/>
  <c r="AA3961" i="13"/>
  <c r="AK3993" i="13"/>
  <c r="AI3993" i="13"/>
  <c r="AJ3993" i="13"/>
  <c r="AL3993" i="13"/>
  <c r="AA3993" i="13"/>
  <c r="AN3993" i="13"/>
  <c r="AM3993" i="13"/>
  <c r="AJ4025" i="13"/>
  <c r="AN4025" i="13"/>
  <c r="AM4025" i="13"/>
  <c r="AK4025" i="13"/>
  <c r="AI4025" i="13"/>
  <c r="AA4025" i="13"/>
  <c r="AL4025" i="13"/>
  <c r="AK4057" i="13"/>
  <c r="AI4057" i="13"/>
  <c r="AA4057" i="13"/>
  <c r="AL4057" i="13"/>
  <c r="AJ4057" i="13"/>
  <c r="AN4057" i="13"/>
  <c r="AM4057" i="13"/>
  <c r="AK4089" i="13"/>
  <c r="AI4089" i="13"/>
  <c r="AA4089" i="13"/>
  <c r="AL4089" i="13"/>
  <c r="AM4089" i="13"/>
  <c r="AN4089" i="13"/>
  <c r="AJ4089" i="13"/>
  <c r="AA4121" i="13"/>
  <c r="AL4121" i="13"/>
  <c r="AM4121" i="13"/>
  <c r="AN4121" i="13"/>
  <c r="AJ4121" i="13"/>
  <c r="AK4121" i="13"/>
  <c r="AI4121" i="13"/>
  <c r="AJ4153" i="13"/>
  <c r="AK4153" i="13"/>
  <c r="AI4153" i="13"/>
  <c r="AA4153" i="13"/>
  <c r="AL4153" i="13"/>
  <c r="AM4153" i="13"/>
  <c r="AN4153" i="13"/>
  <c r="AA140" i="13"/>
  <c r="AM140" i="13"/>
  <c r="AK140" i="13"/>
  <c r="AJ140" i="13"/>
  <c r="AL140" i="13"/>
  <c r="AI140" i="13"/>
  <c r="AN140" i="13"/>
  <c r="AJ156" i="13"/>
  <c r="AA156" i="13"/>
  <c r="AL156" i="13"/>
  <c r="AI156" i="13"/>
  <c r="AN156" i="13"/>
  <c r="AM156" i="13"/>
  <c r="AK156" i="13"/>
  <c r="AA172" i="13"/>
  <c r="AL172" i="13"/>
  <c r="AI172" i="13"/>
  <c r="AN172" i="13"/>
  <c r="AM172" i="13"/>
  <c r="AK172" i="13"/>
  <c r="AJ172" i="13"/>
  <c r="AI188" i="13"/>
  <c r="AN188" i="13"/>
  <c r="AM188" i="13"/>
  <c r="AK188" i="13"/>
  <c r="AJ188" i="13"/>
  <c r="AA188" i="13"/>
  <c r="AL188" i="13"/>
  <c r="AJ204" i="13"/>
  <c r="AA204" i="13"/>
  <c r="AL204" i="13"/>
  <c r="AI204" i="13"/>
  <c r="AN204" i="13"/>
  <c r="AM204" i="13"/>
  <c r="AK204" i="13"/>
  <c r="AA220" i="13"/>
  <c r="AL220" i="13"/>
  <c r="AI220" i="13"/>
  <c r="AN220" i="13"/>
  <c r="AM220" i="13"/>
  <c r="AK220" i="13"/>
  <c r="AJ220" i="13"/>
  <c r="AJ236" i="13"/>
  <c r="AN236" i="13"/>
  <c r="AB236" i="13"/>
  <c r="AM236" i="13"/>
  <c r="AA236" i="13"/>
  <c r="AC236" i="13"/>
  <c r="AI236" i="13"/>
  <c r="AL236" i="13"/>
  <c r="AK236" i="13"/>
  <c r="AM252" i="13"/>
  <c r="AK252" i="13"/>
  <c r="AL252" i="13"/>
  <c r="AA252" i="13"/>
  <c r="AN252" i="13"/>
  <c r="AJ252" i="13"/>
  <c r="AI252" i="13"/>
  <c r="AA268" i="13"/>
  <c r="AN268" i="13"/>
  <c r="AJ268" i="13"/>
  <c r="AI268" i="13"/>
  <c r="AM268" i="13"/>
  <c r="AK268" i="13"/>
  <c r="AL268" i="13"/>
  <c r="AJ284" i="13"/>
  <c r="AN284" i="13"/>
  <c r="AM284" i="13"/>
  <c r="AK284" i="13"/>
  <c r="AI284" i="13"/>
  <c r="AA284" i="13"/>
  <c r="AL284" i="13"/>
  <c r="AJ300" i="13"/>
  <c r="AN300" i="13"/>
  <c r="AM300" i="13"/>
  <c r="AK300" i="13"/>
  <c r="AI300" i="13"/>
  <c r="AA300" i="13"/>
  <c r="AL300" i="13"/>
  <c r="AI316" i="13"/>
  <c r="AA316" i="13"/>
  <c r="AL316" i="13"/>
  <c r="AJ316" i="13"/>
  <c r="AN316" i="13"/>
  <c r="AM316" i="13"/>
  <c r="AK316" i="13"/>
  <c r="AM332" i="13"/>
  <c r="AK332" i="13"/>
  <c r="AI332" i="13"/>
  <c r="AA332" i="13"/>
  <c r="AL332" i="13"/>
  <c r="AJ332" i="13"/>
  <c r="AN332" i="13"/>
  <c r="AI348" i="13"/>
  <c r="AA348" i="13"/>
  <c r="AL348" i="13"/>
  <c r="AJ348" i="13"/>
  <c r="AN348" i="13"/>
  <c r="AM348" i="13"/>
  <c r="AK348" i="13"/>
  <c r="AA364" i="13"/>
  <c r="AI364" i="13"/>
  <c r="AL364" i="13"/>
  <c r="AJ364" i="13"/>
  <c r="AN364" i="13"/>
  <c r="AM364" i="13"/>
  <c r="AK364" i="13"/>
  <c r="AA380" i="13"/>
  <c r="AL380" i="13"/>
  <c r="AJ380" i="13"/>
  <c r="AN380" i="13"/>
  <c r="AM380" i="13"/>
  <c r="AK380" i="13"/>
  <c r="AI380" i="13"/>
  <c r="AB396" i="13"/>
  <c r="AJ396" i="13"/>
  <c r="AL396" i="13"/>
  <c r="AM396" i="13"/>
  <c r="AN396" i="13"/>
  <c r="AC396" i="13"/>
  <c r="AA396" i="13"/>
  <c r="AI396" i="13"/>
  <c r="AK396" i="13"/>
  <c r="AM412" i="13"/>
  <c r="AN412" i="13"/>
  <c r="AJ412" i="13"/>
  <c r="AK412" i="13"/>
  <c r="AI412" i="13"/>
  <c r="AA412" i="13"/>
  <c r="AL412" i="13"/>
  <c r="AM428" i="13"/>
  <c r="AN428" i="13"/>
  <c r="AJ428" i="13"/>
  <c r="AK428" i="13"/>
  <c r="AA428" i="13"/>
  <c r="AI428" i="13"/>
  <c r="AL428" i="13"/>
  <c r="AM444" i="13"/>
  <c r="AN444" i="13"/>
  <c r="AJ444" i="13"/>
  <c r="AK444" i="13"/>
  <c r="AI444" i="13"/>
  <c r="AA444" i="13"/>
  <c r="AL444" i="13"/>
  <c r="AA460" i="13"/>
  <c r="AL460" i="13"/>
  <c r="AM460" i="13"/>
  <c r="AN460" i="13"/>
  <c r="AJ460" i="13"/>
  <c r="AK460" i="13"/>
  <c r="AI460" i="13"/>
  <c r="AJ476" i="13"/>
  <c r="AK476" i="13"/>
  <c r="AI476" i="13"/>
  <c r="AA476" i="13"/>
  <c r="AL476" i="13"/>
  <c r="AM476" i="13"/>
  <c r="AN476" i="13"/>
  <c r="AI492" i="13"/>
  <c r="AL492" i="13"/>
  <c r="AA492" i="13"/>
  <c r="AM492" i="13"/>
  <c r="AN492" i="13"/>
  <c r="AJ492" i="13"/>
  <c r="AK492" i="13"/>
  <c r="AJ508" i="13"/>
  <c r="AK508" i="13"/>
  <c r="AI508" i="13"/>
  <c r="AA508" i="13"/>
  <c r="AL508" i="13"/>
  <c r="AM508" i="13"/>
  <c r="AN508" i="13"/>
  <c r="AM524" i="13"/>
  <c r="AN524" i="13"/>
  <c r="AJ524" i="13"/>
  <c r="AK524" i="13"/>
  <c r="AI524" i="13"/>
  <c r="AA524" i="13"/>
  <c r="AL524" i="13"/>
  <c r="AI540" i="13"/>
  <c r="AA540" i="13"/>
  <c r="AL540" i="13"/>
  <c r="AM540" i="13"/>
  <c r="AN540" i="13"/>
  <c r="AJ540" i="13"/>
  <c r="AK540" i="13"/>
  <c r="AJ556" i="13"/>
  <c r="AK556" i="13"/>
  <c r="AI556" i="13"/>
  <c r="AA556" i="13"/>
  <c r="AL556" i="13"/>
  <c r="AM556" i="13"/>
  <c r="AN556" i="13"/>
  <c r="AM572" i="13"/>
  <c r="AN572" i="13"/>
  <c r="AJ572" i="13"/>
  <c r="AK572" i="13"/>
  <c r="AI572" i="13"/>
  <c r="AA572" i="13"/>
  <c r="AL572" i="13"/>
  <c r="AJ588" i="13"/>
  <c r="AK588" i="13"/>
  <c r="AI588" i="13"/>
  <c r="AA588" i="13"/>
  <c r="AL588" i="13"/>
  <c r="AM588" i="13"/>
  <c r="AN588" i="13"/>
  <c r="AA604" i="13"/>
  <c r="AL604" i="13"/>
  <c r="AM604" i="13"/>
  <c r="AN604" i="13"/>
  <c r="AJ604" i="13"/>
  <c r="AK604" i="13"/>
  <c r="AI604" i="13"/>
  <c r="AA620" i="13"/>
  <c r="AL620" i="13"/>
  <c r="AM620" i="13"/>
  <c r="AN620" i="13"/>
  <c r="AJ620" i="13"/>
  <c r="AK620" i="13"/>
  <c r="AI620" i="13"/>
  <c r="AJ636" i="13"/>
  <c r="AK636" i="13"/>
  <c r="AI636" i="13"/>
  <c r="AA636" i="13"/>
  <c r="AL636" i="13"/>
  <c r="AM636" i="13"/>
  <c r="AN636" i="13"/>
  <c r="AI652" i="13"/>
  <c r="AA652" i="13"/>
  <c r="AL652" i="13"/>
  <c r="AM652" i="13"/>
  <c r="AN652" i="13"/>
  <c r="AK652" i="13"/>
  <c r="AJ652" i="13"/>
  <c r="AM668" i="13"/>
  <c r="AN668" i="13"/>
  <c r="AJ668" i="13"/>
  <c r="AK668" i="13"/>
  <c r="AI668" i="13"/>
  <c r="AA668" i="13"/>
  <c r="AL668" i="13"/>
  <c r="AJ2591" i="13"/>
  <c r="AK2591" i="13"/>
  <c r="AA2591" i="13"/>
  <c r="AI2591" i="13"/>
  <c r="AL2591" i="13"/>
  <c r="AN2591" i="13"/>
  <c r="AM2591" i="13"/>
  <c r="AJ2607" i="13"/>
  <c r="AK2607" i="13"/>
  <c r="AI2607" i="13"/>
  <c r="AA2607" i="13"/>
  <c r="AL2607" i="13"/>
  <c r="AM2607" i="13"/>
  <c r="AN2607" i="13"/>
  <c r="AJ2623" i="13"/>
  <c r="AK2623" i="13"/>
  <c r="AI2623" i="13"/>
  <c r="AN2623" i="13"/>
  <c r="AL2623" i="13"/>
  <c r="AM2623" i="13"/>
  <c r="AA2623" i="13"/>
  <c r="AI2639" i="13"/>
  <c r="AA2639" i="13"/>
  <c r="AL2639" i="13"/>
  <c r="AM2639" i="13"/>
  <c r="AN2639" i="13"/>
  <c r="AJ2639" i="13"/>
  <c r="AK2639" i="13"/>
  <c r="AM2655" i="13"/>
  <c r="AN2655" i="13"/>
  <c r="AJ2655" i="13"/>
  <c r="AK2655" i="13"/>
  <c r="AI2655" i="13"/>
  <c r="AL2655" i="13"/>
  <c r="AA2655" i="13"/>
  <c r="AI2671" i="13"/>
  <c r="AA2671" i="13"/>
  <c r="AL2671" i="13"/>
  <c r="AM2671" i="13"/>
  <c r="AN2671" i="13"/>
  <c r="AK2671" i="13"/>
  <c r="AJ2671" i="13"/>
  <c r="AJ2687" i="13"/>
  <c r="AK2687" i="13"/>
  <c r="AI2687" i="13"/>
  <c r="AA2687" i="13"/>
  <c r="AL2687" i="13"/>
  <c r="AM2687" i="13"/>
  <c r="AN2687" i="13"/>
  <c r="AA2703" i="13"/>
  <c r="AL2703" i="13"/>
  <c r="AM2703" i="13"/>
  <c r="AN2703" i="13"/>
  <c r="AJ2703" i="13"/>
  <c r="AK2703" i="13"/>
  <c r="AI2703" i="13"/>
  <c r="AI2719" i="13"/>
  <c r="AA2719" i="13"/>
  <c r="AL2719" i="13"/>
  <c r="AM2719" i="13"/>
  <c r="AN2719" i="13"/>
  <c r="AK2719" i="13"/>
  <c r="AJ2719" i="13"/>
  <c r="AM2735" i="13"/>
  <c r="AN2735" i="13"/>
  <c r="AJ2735" i="13"/>
  <c r="AK2735" i="13"/>
  <c r="AI2735" i="13"/>
  <c r="AA2735" i="13"/>
  <c r="AL2735" i="13"/>
  <c r="AI2751" i="13"/>
  <c r="AA2751" i="13"/>
  <c r="AL2751" i="13"/>
  <c r="AM2751" i="13"/>
  <c r="AN2751" i="13"/>
  <c r="AJ2751" i="13"/>
  <c r="AK2751" i="13"/>
  <c r="AM2767" i="13"/>
  <c r="AN2767" i="13"/>
  <c r="AJ2767" i="13"/>
  <c r="AK2767" i="13"/>
  <c r="AI2767" i="13"/>
  <c r="AA2767" i="13"/>
  <c r="AL2767" i="13"/>
  <c r="AI2783" i="13"/>
  <c r="AA2783" i="13"/>
  <c r="AL2783" i="13"/>
  <c r="AM2783" i="13"/>
  <c r="AN2783" i="13"/>
  <c r="AJ2783" i="13"/>
  <c r="AK2783" i="13"/>
  <c r="AM2799" i="13"/>
  <c r="AN2799" i="13"/>
  <c r="AJ2799" i="13"/>
  <c r="AK2799" i="13"/>
  <c r="AI2799" i="13"/>
  <c r="AA2799" i="13"/>
  <c r="AL2799" i="13"/>
  <c r="AI2815" i="13"/>
  <c r="AA2815" i="13"/>
  <c r="AL2815" i="13"/>
  <c r="AM2815" i="13"/>
  <c r="AN2815" i="13"/>
  <c r="AJ2815" i="13"/>
  <c r="AK2815" i="13"/>
  <c r="AM2831" i="13"/>
  <c r="AN2831" i="13"/>
  <c r="AJ2831" i="13"/>
  <c r="AK2831" i="13"/>
  <c r="AI2831" i="13"/>
  <c r="AL2831" i="13"/>
  <c r="AA2831" i="13"/>
  <c r="AA2847" i="13"/>
  <c r="AJ2847" i="13"/>
  <c r="AK2847" i="13"/>
  <c r="AN2847" i="13"/>
  <c r="AI2847" i="13"/>
  <c r="AM2847" i="13"/>
  <c r="AL2847" i="13"/>
  <c r="AJ2863" i="13"/>
  <c r="AK2863" i="13"/>
  <c r="AI2863" i="13"/>
  <c r="AA2863" i="13"/>
  <c r="AL2863" i="13"/>
  <c r="AM2863" i="13"/>
  <c r="AN2863" i="13"/>
  <c r="AA2879" i="13"/>
  <c r="AL2879" i="13"/>
  <c r="AM2879" i="13"/>
  <c r="AN2879" i="13"/>
  <c r="AJ2879" i="13"/>
  <c r="AK2879" i="13"/>
  <c r="AI2879" i="13"/>
  <c r="AJ2895" i="13"/>
  <c r="AK2895" i="13"/>
  <c r="AI2895" i="13"/>
  <c r="AA2895" i="13"/>
  <c r="AL2895" i="13"/>
  <c r="AM2895" i="13"/>
  <c r="AN2895" i="13"/>
  <c r="AA2911" i="13"/>
  <c r="AL2911" i="13"/>
  <c r="AM2911" i="13"/>
  <c r="AN2911" i="13"/>
  <c r="AJ2911" i="13"/>
  <c r="AK2911" i="13"/>
  <c r="AI2911" i="13"/>
  <c r="AJ2927" i="13"/>
  <c r="AK2927" i="13"/>
  <c r="AI2927" i="13"/>
  <c r="AA2927" i="13"/>
  <c r="AL2927" i="13"/>
  <c r="AN2927" i="13"/>
  <c r="AM2927" i="13"/>
  <c r="AA2943" i="13"/>
  <c r="AL2943" i="13"/>
  <c r="AM2943" i="13"/>
  <c r="AN2943" i="13"/>
  <c r="AJ2943" i="13"/>
  <c r="AK2943" i="13"/>
  <c r="AI2943" i="13"/>
  <c r="AJ2959" i="13"/>
  <c r="AK2959" i="13"/>
  <c r="AI2959" i="13"/>
  <c r="AA2959" i="13"/>
  <c r="AL2959" i="13"/>
  <c r="AM2959" i="13"/>
  <c r="AN2959" i="13"/>
  <c r="AA2975" i="13"/>
  <c r="AL2975" i="13"/>
  <c r="AM2975" i="13"/>
  <c r="AN2975" i="13"/>
  <c r="AJ2975" i="13"/>
  <c r="AK2975" i="13"/>
  <c r="AI2975" i="13"/>
  <c r="AJ2991" i="13"/>
  <c r="AK2991" i="13"/>
  <c r="AI2991" i="13"/>
  <c r="AA2991" i="13"/>
  <c r="AL2991" i="13"/>
  <c r="AM2991" i="13"/>
  <c r="AN2991" i="13"/>
  <c r="AA3007" i="13"/>
  <c r="AL3007" i="13"/>
  <c r="AM3007" i="13"/>
  <c r="AN3007" i="13"/>
  <c r="AJ3007" i="13"/>
  <c r="AK3007" i="13"/>
  <c r="AI3007" i="13"/>
  <c r="AJ3023" i="13"/>
  <c r="AK3023" i="13"/>
  <c r="AI3023" i="13"/>
  <c r="AA3023" i="13"/>
  <c r="AL3023" i="13"/>
  <c r="AM3023" i="13"/>
  <c r="AN3023" i="13"/>
  <c r="AA3039" i="13"/>
  <c r="AL3039" i="13"/>
  <c r="AM3039" i="13"/>
  <c r="AN3039" i="13"/>
  <c r="AJ3039" i="13"/>
  <c r="AK3039" i="13"/>
  <c r="AI3039" i="13"/>
  <c r="AJ3055" i="13"/>
  <c r="AK3055" i="13"/>
  <c r="AI3055" i="13"/>
  <c r="AA3055" i="13"/>
  <c r="AL3055" i="13"/>
  <c r="AN3055" i="13"/>
  <c r="AM3055" i="13"/>
  <c r="AA3071" i="13"/>
  <c r="AL3071" i="13"/>
  <c r="AM3071" i="13"/>
  <c r="AN3071" i="13"/>
  <c r="AJ3071" i="13"/>
  <c r="AK3071" i="13"/>
  <c r="AI3071" i="13"/>
  <c r="AJ3087" i="13"/>
  <c r="AK3087" i="13"/>
  <c r="AI3087" i="13"/>
  <c r="AA3087" i="13"/>
  <c r="AL3087" i="13"/>
  <c r="AM3087" i="13"/>
  <c r="AN3087" i="13"/>
  <c r="AA3103" i="13"/>
  <c r="AL3103" i="13"/>
  <c r="AM3103" i="13"/>
  <c r="AN3103" i="13"/>
  <c r="AJ3103" i="13"/>
  <c r="AK3103" i="13"/>
  <c r="AI3103" i="13"/>
  <c r="AJ3119" i="13"/>
  <c r="AK3119" i="13"/>
  <c r="AI3119" i="13"/>
  <c r="AA3119" i="13"/>
  <c r="AL3119" i="13"/>
  <c r="AM3119" i="13"/>
  <c r="AN3119" i="13"/>
  <c r="AA3135" i="13"/>
  <c r="AL3135" i="13"/>
  <c r="AM3135" i="13"/>
  <c r="AN3135" i="13"/>
  <c r="AJ3135" i="13"/>
  <c r="AK3135" i="13"/>
  <c r="AI3135" i="13"/>
  <c r="AJ3151" i="13"/>
  <c r="AK3151" i="13"/>
  <c r="AI3151" i="13"/>
  <c r="AA3151" i="13"/>
  <c r="AL3151" i="13"/>
  <c r="AM3151" i="13"/>
  <c r="AN3151" i="13"/>
  <c r="AJ3167" i="13"/>
  <c r="AK3167" i="13"/>
  <c r="AI3167" i="13"/>
  <c r="AA3167" i="13"/>
  <c r="AL3167" i="13"/>
  <c r="AM3167" i="13"/>
  <c r="AN3167" i="13"/>
  <c r="AL3183" i="13"/>
  <c r="AM3183" i="13"/>
  <c r="AN3183" i="13"/>
  <c r="AJ3183" i="13"/>
  <c r="AK3183" i="13"/>
  <c r="AI3183" i="13"/>
  <c r="AA3183" i="13"/>
  <c r="AM3199" i="13"/>
  <c r="AA3199" i="13"/>
  <c r="AI3199" i="13"/>
  <c r="AK3199" i="13"/>
  <c r="AL3199" i="13"/>
  <c r="AJ3199" i="13"/>
  <c r="AN3199" i="13"/>
  <c r="AL3215" i="13"/>
  <c r="AJ3215" i="13"/>
  <c r="AN3215" i="13"/>
  <c r="AM3215" i="13"/>
  <c r="AA3215" i="13"/>
  <c r="AK3215" i="13"/>
  <c r="AI3215" i="13"/>
  <c r="AL3231" i="13"/>
  <c r="AA3231" i="13"/>
  <c r="AN3231" i="13"/>
  <c r="AM3231" i="13"/>
  <c r="AK3231" i="13"/>
  <c r="AI3231" i="13"/>
  <c r="AJ3231" i="13"/>
  <c r="AM3247" i="13"/>
  <c r="AK3247" i="13"/>
  <c r="AI3247" i="13"/>
  <c r="AJ3247" i="13"/>
  <c r="AL3247" i="13"/>
  <c r="AA3247" i="13"/>
  <c r="AN3247" i="13"/>
  <c r="AA3263" i="13"/>
  <c r="AN3263" i="13"/>
  <c r="AM3263" i="13"/>
  <c r="AK3263" i="13"/>
  <c r="AI3263" i="13"/>
  <c r="AJ3263" i="13"/>
  <c r="AL3263" i="13"/>
  <c r="AM165" i="13"/>
  <c r="AA165" i="13"/>
  <c r="AJ165" i="13"/>
  <c r="AL165" i="13"/>
  <c r="AK165" i="13"/>
  <c r="AN165" i="13"/>
  <c r="AI165" i="13"/>
  <c r="AJ197" i="13"/>
  <c r="AL197" i="13"/>
  <c r="AK197" i="13"/>
  <c r="AN197" i="13"/>
  <c r="AI197" i="13"/>
  <c r="AA197" i="13"/>
  <c r="AM197" i="13"/>
  <c r="AK229" i="13"/>
  <c r="AN229" i="13"/>
  <c r="AA229" i="13"/>
  <c r="AI229" i="13"/>
  <c r="AM229" i="13"/>
  <c r="AJ229" i="13"/>
  <c r="AL229" i="13"/>
  <c r="AN261" i="13"/>
  <c r="AI261" i="13"/>
  <c r="AJ261" i="13"/>
  <c r="AM261" i="13"/>
  <c r="AA261" i="13"/>
  <c r="AL261" i="13"/>
  <c r="AK261" i="13"/>
  <c r="AL293" i="13"/>
  <c r="AK293" i="13"/>
  <c r="AI293" i="13"/>
  <c r="AA293" i="13"/>
  <c r="AN293" i="13"/>
  <c r="AJ293" i="13"/>
  <c r="AM293" i="13"/>
  <c r="AL325" i="13"/>
  <c r="AJ325" i="13"/>
  <c r="AM325" i="13"/>
  <c r="AI325" i="13"/>
  <c r="AA325" i="13"/>
  <c r="AN325" i="13"/>
  <c r="AK325" i="13"/>
  <c r="AN357" i="13"/>
  <c r="AJ357" i="13"/>
  <c r="AM357" i="13"/>
  <c r="AA357" i="13"/>
  <c r="AL357" i="13"/>
  <c r="AK357" i="13"/>
  <c r="AI357" i="13"/>
  <c r="AA389" i="13"/>
  <c r="AJ389" i="13"/>
  <c r="AM389" i="13"/>
  <c r="AI389" i="13"/>
  <c r="AK389" i="13"/>
  <c r="AN389" i="13"/>
  <c r="AL389" i="13"/>
  <c r="AM421" i="13"/>
  <c r="AI421" i="13"/>
  <c r="AA421" i="13"/>
  <c r="AJ421" i="13"/>
  <c r="AL421" i="13"/>
  <c r="AK421" i="13"/>
  <c r="AN421" i="13"/>
  <c r="AK453" i="13"/>
  <c r="AN453" i="13"/>
  <c r="AM453" i="13"/>
  <c r="AA453" i="13"/>
  <c r="AI453" i="13"/>
  <c r="AJ453" i="13"/>
  <c r="AL453" i="13"/>
  <c r="AM485" i="13"/>
  <c r="AA485" i="13"/>
  <c r="AI485" i="13"/>
  <c r="AJ485" i="13"/>
  <c r="AL485" i="13"/>
  <c r="AK485" i="13"/>
  <c r="AN485" i="13"/>
  <c r="AM517" i="13"/>
  <c r="AA517" i="13"/>
  <c r="AI517" i="13"/>
  <c r="AJ517" i="13"/>
  <c r="AL517" i="13"/>
  <c r="AK517" i="13"/>
  <c r="AN517" i="13"/>
  <c r="AK549" i="13"/>
  <c r="AN549" i="13"/>
  <c r="AM549" i="13"/>
  <c r="AA549" i="13"/>
  <c r="AI549" i="13"/>
  <c r="AJ549" i="13"/>
  <c r="AL549" i="13"/>
  <c r="AM581" i="13"/>
  <c r="AA581" i="13"/>
  <c r="AI581" i="13"/>
  <c r="AJ581" i="13"/>
  <c r="AL581" i="13"/>
  <c r="AK581" i="13"/>
  <c r="AN581" i="13"/>
  <c r="AM613" i="13"/>
  <c r="AA613" i="13"/>
  <c r="AI613" i="13"/>
  <c r="AJ613" i="13"/>
  <c r="AL613" i="13"/>
  <c r="AK613" i="13"/>
  <c r="AN613" i="13"/>
  <c r="AA645" i="13"/>
  <c r="AI645" i="13"/>
  <c r="AJ645" i="13"/>
  <c r="AL645" i="13"/>
  <c r="AK645" i="13"/>
  <c r="AN645" i="13"/>
  <c r="AM645" i="13"/>
  <c r="AA3205" i="13"/>
  <c r="AI3205" i="13"/>
  <c r="AJ3205" i="13"/>
  <c r="AL3205" i="13"/>
  <c r="AK3205" i="13"/>
  <c r="AN3205" i="13"/>
  <c r="AM3205" i="13"/>
  <c r="AI3237" i="13"/>
  <c r="AK3237" i="13"/>
  <c r="AL3237" i="13"/>
  <c r="AA3237" i="13"/>
  <c r="AN3237" i="13"/>
  <c r="AM3237" i="13"/>
  <c r="AJ3237" i="13"/>
  <c r="AA3269" i="13"/>
  <c r="AN3269" i="13"/>
  <c r="AM3269" i="13"/>
  <c r="AJ3269" i="13"/>
  <c r="AI3269" i="13"/>
  <c r="AK3269" i="13"/>
  <c r="AL3269" i="13"/>
  <c r="AI3301" i="13"/>
  <c r="AK3301" i="13"/>
  <c r="AL3301" i="13"/>
  <c r="AA3301" i="13"/>
  <c r="AN3301" i="13"/>
  <c r="AM3301" i="13"/>
  <c r="AJ3301" i="13"/>
  <c r="AA3333" i="13"/>
  <c r="AN3333" i="13"/>
  <c r="AM3333" i="13"/>
  <c r="AJ3333" i="13"/>
  <c r="AI3333" i="13"/>
  <c r="AL3333" i="13"/>
  <c r="AK3333" i="13"/>
  <c r="AI3365" i="13"/>
  <c r="AK3365" i="13"/>
  <c r="AL3365" i="13"/>
  <c r="AA3365" i="13"/>
  <c r="AN3365" i="13"/>
  <c r="AJ3365" i="13"/>
  <c r="AM3365" i="13"/>
  <c r="AA3397" i="13"/>
  <c r="AN3397" i="13"/>
  <c r="AM3397" i="13"/>
  <c r="AJ3397" i="13"/>
  <c r="AI3397" i="13"/>
  <c r="AK3397" i="13"/>
  <c r="AL3397" i="13"/>
  <c r="AK3429" i="13"/>
  <c r="AL3429" i="13"/>
  <c r="AA3429" i="13"/>
  <c r="AN3429" i="13"/>
  <c r="AM3429" i="13"/>
  <c r="AJ3429" i="13"/>
  <c r="AI3429" i="13"/>
  <c r="AM3461" i="13"/>
  <c r="AK3461" i="13"/>
  <c r="AI3461" i="13"/>
  <c r="AA3461" i="13"/>
  <c r="AL3461" i="13"/>
  <c r="AN3461" i="13"/>
  <c r="AJ3461" i="13"/>
  <c r="AM3493" i="13"/>
  <c r="AK3493" i="13"/>
  <c r="AN3493" i="13"/>
  <c r="AA3493" i="13"/>
  <c r="AI3493" i="13"/>
  <c r="AL3493" i="13"/>
  <c r="AJ3493" i="13"/>
  <c r="AA3525" i="13"/>
  <c r="AI3525" i="13"/>
  <c r="AJ3525" i="13"/>
  <c r="AL3525" i="13"/>
  <c r="AM3525" i="13"/>
  <c r="AK3525" i="13"/>
  <c r="AN3525" i="13"/>
  <c r="AJ3557" i="13"/>
  <c r="AL3557" i="13"/>
  <c r="AM3557" i="13"/>
  <c r="AK3557" i="13"/>
  <c r="AN3557" i="13"/>
  <c r="AA3557" i="13"/>
  <c r="AI3557" i="13"/>
  <c r="AK3589" i="13"/>
  <c r="AN3589" i="13"/>
  <c r="AA3589" i="13"/>
  <c r="AI3589" i="13"/>
  <c r="AJ3589" i="13"/>
  <c r="AL3589" i="13"/>
  <c r="AM3589" i="13"/>
  <c r="AA3621" i="13"/>
  <c r="AI3621" i="13"/>
  <c r="AJ3621" i="13"/>
  <c r="AL3621" i="13"/>
  <c r="AM3621" i="13"/>
  <c r="AN3621" i="13"/>
  <c r="AK3621" i="13"/>
  <c r="AA3653" i="13"/>
  <c r="AL3653" i="13"/>
  <c r="AM3653" i="13"/>
  <c r="AK3653" i="13"/>
  <c r="AN3653" i="13"/>
  <c r="AJ3653" i="13"/>
  <c r="AI3653" i="13"/>
  <c r="AN3685" i="13"/>
  <c r="AK3685" i="13"/>
  <c r="AJ3685" i="13"/>
  <c r="AA3685" i="13"/>
  <c r="AI3685" i="13"/>
  <c r="AM3685" i="13"/>
  <c r="AL3685" i="13"/>
  <c r="AK3717" i="13"/>
  <c r="AJ3717" i="13"/>
  <c r="AA3717" i="13"/>
  <c r="AI3717" i="13"/>
  <c r="AM3717" i="13"/>
  <c r="AL3717" i="13"/>
  <c r="AN3717" i="13"/>
  <c r="AA3749" i="13"/>
  <c r="AI3749" i="13"/>
  <c r="AM3749" i="13"/>
  <c r="AL3749" i="13"/>
  <c r="AN3749" i="13"/>
  <c r="AK3749" i="13"/>
  <c r="AJ3749" i="13"/>
  <c r="AM3781" i="13"/>
  <c r="AL3781" i="13"/>
  <c r="AN3781" i="13"/>
  <c r="AK3781" i="13"/>
  <c r="AJ3781" i="13"/>
  <c r="AI3781" i="13"/>
  <c r="AA3781" i="13"/>
  <c r="AM3813" i="13"/>
  <c r="AK3813" i="13"/>
  <c r="AN3813" i="13"/>
  <c r="AA3813" i="13"/>
  <c r="AI3813" i="13"/>
  <c r="AJ3813" i="13"/>
  <c r="AL3813" i="13"/>
  <c r="AK3845" i="13"/>
  <c r="AN3845" i="13"/>
  <c r="AA3845" i="13"/>
  <c r="AI3845" i="13"/>
  <c r="AJ3845" i="13"/>
  <c r="AL3845" i="13"/>
  <c r="AM3845" i="13"/>
  <c r="AJ3877" i="13"/>
  <c r="AL3877" i="13"/>
  <c r="AM3877" i="13"/>
  <c r="AK3877" i="13"/>
  <c r="AN3877" i="13"/>
  <c r="AA3877" i="13"/>
  <c r="AI3877" i="13"/>
  <c r="AM3909" i="13"/>
  <c r="AK3909" i="13"/>
  <c r="AN3909" i="13"/>
  <c r="AA3909" i="13"/>
  <c r="AI3909" i="13"/>
  <c r="AJ3909" i="13"/>
  <c r="AL3909" i="13"/>
  <c r="AM3941" i="13"/>
  <c r="AK3941" i="13"/>
  <c r="AN3941" i="13"/>
  <c r="AA3941" i="13"/>
  <c r="AI3941" i="13"/>
  <c r="AJ3941" i="13"/>
  <c r="AL3941" i="13"/>
  <c r="AK3973" i="13"/>
  <c r="AN3973" i="13"/>
  <c r="AA3973" i="13"/>
  <c r="AI3973" i="13"/>
  <c r="AJ3973" i="13"/>
  <c r="AL3973" i="13"/>
  <c r="AM3973" i="13"/>
  <c r="AM4005" i="13"/>
  <c r="AJ4005" i="13"/>
  <c r="AN4005" i="13"/>
  <c r="AK4005" i="13"/>
  <c r="AI4005" i="13"/>
  <c r="AL4005" i="13"/>
  <c r="AA4005" i="13"/>
  <c r="AM4037" i="13"/>
  <c r="AK4037" i="13"/>
  <c r="AN4037" i="13"/>
  <c r="AA4037" i="13"/>
  <c r="AI4037" i="13"/>
  <c r="AJ4037" i="13"/>
  <c r="AL4037" i="13"/>
  <c r="AA4069" i="13"/>
  <c r="AN4069" i="13"/>
  <c r="AB4069" i="13"/>
  <c r="AJ4069" i="13"/>
  <c r="AI4069" i="13"/>
  <c r="AM4069" i="13"/>
  <c r="AL4069" i="13"/>
  <c r="AK4069" i="13"/>
  <c r="AC4069" i="13"/>
  <c r="AM4101" i="13"/>
  <c r="AJ4101" i="13"/>
  <c r="AN4101" i="13"/>
  <c r="AK4101" i="13"/>
  <c r="AI4101" i="13"/>
  <c r="AA4101" i="13"/>
  <c r="AL4101" i="13"/>
  <c r="AM4133" i="13"/>
  <c r="AJ4133" i="13"/>
  <c r="AN4133" i="13"/>
  <c r="AK4133" i="13"/>
  <c r="AI4133" i="13"/>
  <c r="AA4133" i="13"/>
  <c r="AL4133" i="13"/>
  <c r="AK4165" i="13"/>
  <c r="AI4165" i="13"/>
  <c r="AA4165" i="13"/>
  <c r="AL4165" i="13"/>
  <c r="AM4165" i="13"/>
  <c r="AJ4165" i="13"/>
  <c r="AN4165" i="13"/>
  <c r="AM16" i="13"/>
  <c r="AK16" i="13"/>
  <c r="AI16" i="13"/>
  <c r="AA16" i="13"/>
  <c r="AL16" i="13"/>
  <c r="AJ16" i="13"/>
  <c r="AN16" i="13"/>
  <c r="AM32" i="13"/>
  <c r="AK32" i="13"/>
  <c r="AI32" i="13"/>
  <c r="AA32" i="13"/>
  <c r="AL32" i="13"/>
  <c r="AJ32" i="13"/>
  <c r="AN32" i="13"/>
  <c r="AM48" i="13"/>
  <c r="AK48" i="13"/>
  <c r="AA48" i="13"/>
  <c r="AI48" i="13"/>
  <c r="AL48" i="13"/>
  <c r="AJ48" i="13"/>
  <c r="AN48" i="13"/>
  <c r="AA64" i="13"/>
  <c r="AI64" i="13"/>
  <c r="AL64" i="13"/>
  <c r="AJ64" i="13"/>
  <c r="AN64" i="13"/>
  <c r="AM64" i="13"/>
  <c r="AK64" i="13"/>
  <c r="AJ80" i="13"/>
  <c r="AN80" i="13"/>
  <c r="AM80" i="13"/>
  <c r="AK80" i="13"/>
  <c r="AI80" i="13"/>
  <c r="AA80" i="13"/>
  <c r="AL80" i="13"/>
  <c r="AI96" i="13"/>
  <c r="AA96" i="13"/>
  <c r="AL96" i="13"/>
  <c r="AJ96" i="13"/>
  <c r="AN96" i="13"/>
  <c r="AM96" i="13"/>
  <c r="AK96" i="13"/>
  <c r="AI112" i="13"/>
  <c r="AA112" i="13"/>
  <c r="AL112" i="13"/>
  <c r="AJ112" i="13"/>
  <c r="AN112" i="13"/>
  <c r="AM112" i="13"/>
  <c r="AK112" i="13"/>
  <c r="AJ128" i="13"/>
  <c r="AN128" i="13"/>
  <c r="AM128" i="13"/>
  <c r="AK128" i="13"/>
  <c r="AI128" i="13"/>
  <c r="AA128" i="13"/>
  <c r="AL128" i="13"/>
  <c r="AA146" i="13"/>
  <c r="AJ146" i="13"/>
  <c r="AL146" i="13"/>
  <c r="AI146" i="13"/>
  <c r="AN146" i="13"/>
  <c r="AM146" i="13"/>
  <c r="AK146" i="13"/>
  <c r="AJ162" i="13"/>
  <c r="AL162" i="13"/>
  <c r="AI162" i="13"/>
  <c r="AN162" i="13"/>
  <c r="AM162" i="13"/>
  <c r="AA162" i="13"/>
  <c r="AK162" i="13"/>
  <c r="AK178" i="13"/>
  <c r="AJ178" i="13"/>
  <c r="AL178" i="13"/>
  <c r="AI178" i="13"/>
  <c r="AA178" i="13"/>
  <c r="AN178" i="13"/>
  <c r="AM178" i="13"/>
  <c r="AK194" i="13"/>
  <c r="AJ194" i="13"/>
  <c r="AA194" i="13"/>
  <c r="AL194" i="13"/>
  <c r="AI194" i="13"/>
  <c r="AN194" i="13"/>
  <c r="AM194" i="13"/>
  <c r="AN210" i="13"/>
  <c r="AM210" i="13"/>
  <c r="AK210" i="13"/>
  <c r="AA210" i="13"/>
  <c r="AJ210" i="13"/>
  <c r="AL210" i="13"/>
  <c r="AI210" i="13"/>
  <c r="AL226" i="13"/>
  <c r="AI226" i="13"/>
  <c r="AN226" i="13"/>
  <c r="AM226" i="13"/>
  <c r="AA226" i="13"/>
  <c r="AK226" i="13"/>
  <c r="AJ226" i="13"/>
  <c r="AN242" i="13"/>
  <c r="AA242" i="13"/>
  <c r="AI242" i="13"/>
  <c r="AJ242" i="13"/>
  <c r="AK242" i="13"/>
  <c r="AL242" i="13"/>
  <c r="AM242" i="13"/>
  <c r="AA258" i="13"/>
  <c r="AI258" i="13"/>
  <c r="AJ258" i="13"/>
  <c r="AK258" i="13"/>
  <c r="AL258" i="13"/>
  <c r="AM258" i="13"/>
  <c r="AN258" i="13"/>
  <c r="AJ274" i="13"/>
  <c r="AK274" i="13"/>
  <c r="AL274" i="13"/>
  <c r="AM274" i="13"/>
  <c r="AN274" i="13"/>
  <c r="AA274" i="13"/>
  <c r="AI274" i="13"/>
  <c r="AA290" i="13"/>
  <c r="AN290" i="13"/>
  <c r="AJ290" i="13"/>
  <c r="AK290" i="13"/>
  <c r="AI290" i="13"/>
  <c r="AM290" i="13"/>
  <c r="AL290" i="13"/>
  <c r="AL306" i="13"/>
  <c r="AA306" i="13"/>
  <c r="AN306" i="13"/>
  <c r="AJ306" i="13"/>
  <c r="AK306" i="13"/>
  <c r="AI306" i="13"/>
  <c r="AM306" i="13"/>
  <c r="AA322" i="13"/>
  <c r="AJ322" i="13"/>
  <c r="AK322" i="13"/>
  <c r="AI322" i="13"/>
  <c r="AM322" i="13"/>
  <c r="AL322" i="13"/>
  <c r="AN322" i="13"/>
  <c r="AA338" i="13"/>
  <c r="AN338" i="13"/>
  <c r="AJ338" i="13"/>
  <c r="AK338" i="13"/>
  <c r="AI338" i="13"/>
  <c r="AM338" i="13"/>
  <c r="AL338" i="13"/>
  <c r="AA354" i="13"/>
  <c r="AN354" i="13"/>
  <c r="AJ354" i="13"/>
  <c r="AK354" i="13"/>
  <c r="AI354" i="13"/>
  <c r="AM354" i="13"/>
  <c r="AL354" i="13"/>
  <c r="AA370" i="13"/>
  <c r="AN370" i="13"/>
  <c r="AJ370" i="13"/>
  <c r="AK370" i="13"/>
  <c r="AI370" i="13"/>
  <c r="AM370" i="13"/>
  <c r="AL370" i="13"/>
  <c r="AL386" i="13"/>
  <c r="AA386" i="13"/>
  <c r="AN386" i="13"/>
  <c r="AJ386" i="13"/>
  <c r="AK386" i="13"/>
  <c r="AI386" i="13"/>
  <c r="AM386" i="13"/>
  <c r="AB402" i="13"/>
  <c r="AC402" i="13"/>
  <c r="AA402" i="13"/>
  <c r="AI402" i="13"/>
  <c r="AK402" i="13"/>
  <c r="AL402" i="13"/>
  <c r="AJ402" i="13"/>
  <c r="AN402" i="13"/>
  <c r="AM402" i="13"/>
  <c r="AI418" i="13"/>
  <c r="AJ418" i="13"/>
  <c r="AL418" i="13"/>
  <c r="AM418" i="13"/>
  <c r="AA418" i="13"/>
  <c r="AN418" i="13"/>
  <c r="AK418" i="13"/>
  <c r="AK434" i="13"/>
  <c r="AI434" i="13"/>
  <c r="AJ434" i="13"/>
  <c r="AA434" i="13"/>
  <c r="AL434" i="13"/>
  <c r="AM434" i="13"/>
  <c r="AN434" i="13"/>
  <c r="AI450" i="13"/>
  <c r="AJ450" i="13"/>
  <c r="AL450" i="13"/>
  <c r="AM450" i="13"/>
  <c r="AN450" i="13"/>
  <c r="AA450" i="13"/>
  <c r="AK450" i="13"/>
  <c r="AA466" i="13"/>
  <c r="AK466" i="13"/>
  <c r="AI466" i="13"/>
  <c r="AJ466" i="13"/>
  <c r="AL466" i="13"/>
  <c r="AM466" i="13"/>
  <c r="AN466" i="13"/>
  <c r="AA482" i="13"/>
  <c r="AN482" i="13"/>
  <c r="AK482" i="13"/>
  <c r="AI482" i="13"/>
  <c r="AJ482" i="13"/>
  <c r="AL482" i="13"/>
  <c r="AM482" i="13"/>
  <c r="AN498" i="13"/>
  <c r="AA498" i="13"/>
  <c r="AK498" i="13"/>
  <c r="AI498" i="13"/>
  <c r="AJ498" i="13"/>
  <c r="AL498" i="13"/>
  <c r="AM498" i="13"/>
  <c r="AK514" i="13"/>
  <c r="AI514" i="13"/>
  <c r="AJ514" i="13"/>
  <c r="AA514" i="13"/>
  <c r="AL514" i="13"/>
  <c r="AM514" i="13"/>
  <c r="AN514" i="13"/>
  <c r="AI530" i="13"/>
  <c r="AJ530" i="13"/>
  <c r="AL530" i="13"/>
  <c r="AM530" i="13"/>
  <c r="AN530" i="13"/>
  <c r="AA530" i="13"/>
  <c r="AK530" i="13"/>
  <c r="AL546" i="13"/>
  <c r="AM546" i="13"/>
  <c r="AN546" i="13"/>
  <c r="AA546" i="13"/>
  <c r="AK546" i="13"/>
  <c r="AI546" i="13"/>
  <c r="AJ546" i="13"/>
  <c r="AL562" i="13"/>
  <c r="AM562" i="13"/>
  <c r="AN562" i="13"/>
  <c r="AA562" i="13"/>
  <c r="AK562" i="13"/>
  <c r="AI562" i="13"/>
  <c r="AJ562" i="13"/>
  <c r="AL578" i="13"/>
  <c r="AM578" i="13"/>
  <c r="AN578" i="13"/>
  <c r="AK578" i="13"/>
  <c r="AA578" i="13"/>
  <c r="AI578" i="13"/>
  <c r="AJ578" i="13"/>
  <c r="AI594" i="13"/>
  <c r="AJ594" i="13"/>
  <c r="AL594" i="13"/>
  <c r="AM594" i="13"/>
  <c r="AN594" i="13"/>
  <c r="AA594" i="13"/>
  <c r="AK594" i="13"/>
  <c r="AA610" i="13"/>
  <c r="AK610" i="13"/>
  <c r="AI610" i="13"/>
  <c r="AJ610" i="13"/>
  <c r="AL610" i="13"/>
  <c r="AM610" i="13"/>
  <c r="AN610" i="13"/>
  <c r="AN626" i="13"/>
  <c r="AA626" i="13"/>
  <c r="AK626" i="13"/>
  <c r="AI626" i="13"/>
  <c r="AJ626" i="13"/>
  <c r="AL626" i="13"/>
  <c r="AM626" i="13"/>
  <c r="AK642" i="13"/>
  <c r="AA642" i="13"/>
  <c r="AI642" i="13"/>
  <c r="AJ642" i="13"/>
  <c r="AL642" i="13"/>
  <c r="AM642" i="13"/>
  <c r="AN642" i="13"/>
  <c r="AL658" i="13"/>
  <c r="AM658" i="13"/>
  <c r="AN658" i="13"/>
  <c r="AA658" i="13"/>
  <c r="AK658" i="13"/>
  <c r="AI658" i="13"/>
  <c r="AJ658" i="13"/>
  <c r="AI676" i="13"/>
  <c r="AA676" i="13"/>
  <c r="AL676" i="13"/>
  <c r="AM676" i="13"/>
  <c r="AN676" i="13"/>
  <c r="AJ676" i="13"/>
  <c r="AK676" i="13"/>
  <c r="AM692" i="13"/>
  <c r="AN692" i="13"/>
  <c r="AJ692" i="13"/>
  <c r="AK692" i="13"/>
  <c r="AI692" i="13"/>
  <c r="AA692" i="13"/>
  <c r="AL692" i="13"/>
  <c r="AA708" i="13"/>
  <c r="AL708" i="13"/>
  <c r="AM708" i="13"/>
  <c r="AN708" i="13"/>
  <c r="AJ708" i="13"/>
  <c r="AK708" i="13"/>
  <c r="AI708" i="13"/>
  <c r="AA724" i="13"/>
  <c r="AL724" i="13"/>
  <c r="AM724" i="13"/>
  <c r="AN724" i="13"/>
  <c r="AJ724" i="13"/>
  <c r="AK724" i="13"/>
  <c r="AI724" i="13"/>
  <c r="AM740" i="13"/>
  <c r="AN740" i="13"/>
  <c r="AJ740" i="13"/>
  <c r="AK740" i="13"/>
  <c r="AI740" i="13"/>
  <c r="AA740" i="13"/>
  <c r="AL740" i="13"/>
  <c r="AJ756" i="13"/>
  <c r="AK756" i="13"/>
  <c r="AI756" i="13"/>
  <c r="AA756" i="13"/>
  <c r="AL756" i="13"/>
  <c r="AN756" i="13"/>
  <c r="AM756" i="13"/>
  <c r="AJ772" i="13"/>
  <c r="AK772" i="13"/>
  <c r="AI772" i="13"/>
  <c r="AA772" i="13"/>
  <c r="AL772" i="13"/>
  <c r="AN772" i="13"/>
  <c r="AM772" i="13"/>
  <c r="AM788" i="13"/>
  <c r="AN788" i="13"/>
  <c r="AJ788" i="13"/>
  <c r="AK788" i="13"/>
  <c r="AI788" i="13"/>
  <c r="AA788" i="13"/>
  <c r="AL788" i="13"/>
  <c r="AI804" i="13"/>
  <c r="AA804" i="13"/>
  <c r="AL804" i="13"/>
  <c r="AM804" i="13"/>
  <c r="AN804" i="13"/>
  <c r="AJ804" i="13"/>
  <c r="AK804" i="13"/>
  <c r="AJ820" i="13"/>
  <c r="AK820" i="13"/>
  <c r="AI820" i="13"/>
  <c r="AA820" i="13"/>
  <c r="AL820" i="13"/>
  <c r="AM820" i="13"/>
  <c r="AN820" i="13"/>
  <c r="AA836" i="13"/>
  <c r="AL836" i="13"/>
  <c r="AM836" i="13"/>
  <c r="AN836" i="13"/>
  <c r="AJ836" i="13"/>
  <c r="AK836" i="13"/>
  <c r="AI836" i="13"/>
  <c r="AM852" i="13"/>
  <c r="AN852" i="13"/>
  <c r="AJ852" i="13"/>
  <c r="AK852" i="13"/>
  <c r="AI852" i="13"/>
  <c r="AA852" i="13"/>
  <c r="AL852" i="13"/>
  <c r="AM868" i="13"/>
  <c r="AN868" i="13"/>
  <c r="AJ868" i="13"/>
  <c r="AK868" i="13"/>
  <c r="AI868" i="13"/>
  <c r="AA868" i="13"/>
  <c r="AL868" i="13"/>
  <c r="AI884" i="13"/>
  <c r="AA884" i="13"/>
  <c r="AL884" i="13"/>
  <c r="AM884" i="13"/>
  <c r="AN884" i="13"/>
  <c r="AJ884" i="13"/>
  <c r="AK884" i="13"/>
  <c r="AJ900" i="13"/>
  <c r="AK900" i="13"/>
  <c r="AI900" i="13"/>
  <c r="AA900" i="13"/>
  <c r="AL900" i="13"/>
  <c r="AM900" i="13"/>
  <c r="AN900" i="13"/>
  <c r="AJ916" i="13"/>
  <c r="AK916" i="13"/>
  <c r="AI916" i="13"/>
  <c r="AA916" i="13"/>
  <c r="AL916" i="13"/>
  <c r="AM916" i="13"/>
  <c r="AN916" i="13"/>
  <c r="AI932" i="13"/>
  <c r="AA932" i="13"/>
  <c r="AL932" i="13"/>
  <c r="AM932" i="13"/>
  <c r="AN932" i="13"/>
  <c r="AJ932" i="13"/>
  <c r="AK932" i="13"/>
  <c r="AI948" i="13"/>
  <c r="AA948" i="13"/>
  <c r="AL948" i="13"/>
  <c r="AM948" i="13"/>
  <c r="AN948" i="13"/>
  <c r="AJ948" i="13"/>
  <c r="AK948" i="13"/>
  <c r="AA964" i="13"/>
  <c r="AL964" i="13"/>
  <c r="AM964" i="13"/>
  <c r="AN964" i="13"/>
  <c r="AJ964" i="13"/>
  <c r="AK964" i="13"/>
  <c r="AI964" i="13"/>
  <c r="AJ980" i="13"/>
  <c r="AK980" i="13"/>
  <c r="AI980" i="13"/>
  <c r="AA980" i="13"/>
  <c r="AL980" i="13"/>
  <c r="AM980" i="13"/>
  <c r="AN980" i="13"/>
  <c r="AM996" i="13"/>
  <c r="AN996" i="13"/>
  <c r="AJ996" i="13"/>
  <c r="AK996" i="13"/>
  <c r="AI996" i="13"/>
  <c r="AL996" i="13"/>
  <c r="AA996" i="13"/>
  <c r="AA1012" i="13"/>
  <c r="AL1012" i="13"/>
  <c r="AM1012" i="13"/>
  <c r="AN1012" i="13"/>
  <c r="AJ1012" i="13"/>
  <c r="AK1012" i="13"/>
  <c r="AI1012" i="13"/>
  <c r="AJ1028" i="13"/>
  <c r="AK1028" i="13"/>
  <c r="AI1028" i="13"/>
  <c r="AA1028" i="13"/>
  <c r="AL1028" i="13"/>
  <c r="AM1028" i="13"/>
  <c r="AN1028" i="13"/>
  <c r="AA1044" i="13"/>
  <c r="AI1044" i="13"/>
  <c r="AN1044" i="13"/>
  <c r="AM1044" i="13"/>
  <c r="AL1044" i="13"/>
  <c r="AK1044" i="13"/>
  <c r="AJ1044" i="13"/>
  <c r="AI1060" i="13"/>
  <c r="AA1060" i="13"/>
  <c r="AL1060" i="13"/>
  <c r="AM1060" i="13"/>
  <c r="AN1060" i="13"/>
  <c r="AK1060" i="13"/>
  <c r="AJ1060" i="13"/>
  <c r="AA1076" i="13"/>
  <c r="AL1076" i="13"/>
  <c r="AM1076" i="13"/>
  <c r="AN1076" i="13"/>
  <c r="AJ1076" i="13"/>
  <c r="AK1076" i="13"/>
  <c r="AI1076" i="13"/>
  <c r="AA1092" i="13"/>
  <c r="AL1092" i="13"/>
  <c r="AM1092" i="13"/>
  <c r="AN1092" i="13"/>
  <c r="AJ1092" i="13"/>
  <c r="AK1092" i="13"/>
  <c r="AI1092" i="13"/>
  <c r="AI1108" i="13"/>
  <c r="AA1108" i="13"/>
  <c r="AL1108" i="13"/>
  <c r="AM1108" i="13"/>
  <c r="AN1108" i="13"/>
  <c r="AJ1108" i="13"/>
  <c r="AK1108" i="13"/>
  <c r="AA1124" i="13"/>
  <c r="AK1124" i="13"/>
  <c r="AM1124" i="13"/>
  <c r="AI1124" i="13"/>
  <c r="AL1124" i="13"/>
  <c r="AN1124" i="13"/>
  <c r="AJ1124" i="13"/>
  <c r="AA1140" i="13"/>
  <c r="AL1140" i="13"/>
  <c r="AJ1140" i="13"/>
  <c r="AN1140" i="13"/>
  <c r="AM1140" i="13"/>
  <c r="AK1140" i="13"/>
  <c r="AI1140" i="13"/>
  <c r="AL1156" i="13"/>
  <c r="AM1156" i="13"/>
  <c r="AI1156" i="13"/>
  <c r="AK1156" i="13"/>
  <c r="AN1156" i="13"/>
  <c r="AJ1156" i="13"/>
  <c r="AA1156" i="13"/>
  <c r="AJ1172" i="13"/>
  <c r="AN1172" i="13"/>
  <c r="AM1172" i="13"/>
  <c r="AK1172" i="13"/>
  <c r="AI1172" i="13"/>
  <c r="AA1172" i="13"/>
  <c r="AL1172" i="13"/>
  <c r="AL1188" i="13"/>
  <c r="AN1188" i="13"/>
  <c r="AA1188" i="13"/>
  <c r="AK1188" i="13"/>
  <c r="AM1188" i="13"/>
  <c r="AJ1188" i="13"/>
  <c r="AI1188" i="13"/>
  <c r="AI1204" i="13"/>
  <c r="AL1204" i="13"/>
  <c r="AA1204" i="13"/>
  <c r="AK1204" i="13"/>
  <c r="AM1204" i="13"/>
  <c r="AN1204" i="13"/>
  <c r="AJ1204" i="13"/>
  <c r="AI1220" i="13"/>
  <c r="AL1220" i="13"/>
  <c r="AA1220" i="13"/>
  <c r="AK1220" i="13"/>
  <c r="AM1220" i="13"/>
  <c r="AN1220" i="13"/>
  <c r="AJ1220" i="13"/>
  <c r="AJ1236" i="13"/>
  <c r="AN1236" i="13"/>
  <c r="AM1236" i="13"/>
  <c r="AK1236" i="13"/>
  <c r="AI1236" i="13"/>
  <c r="AA1236" i="13"/>
  <c r="AL1236" i="13"/>
  <c r="AM1252" i="13"/>
  <c r="AK1252" i="13"/>
  <c r="AI1252" i="13"/>
  <c r="AA1252" i="13"/>
  <c r="AL1252" i="13"/>
  <c r="AJ1252" i="13"/>
  <c r="AN1252" i="13"/>
  <c r="AI1268" i="13"/>
  <c r="AM1268" i="13"/>
  <c r="AK1268" i="13"/>
  <c r="AA1268" i="13"/>
  <c r="AL1268" i="13"/>
  <c r="AN1268" i="13"/>
  <c r="AJ1268" i="13"/>
  <c r="AI1284" i="13"/>
  <c r="AA1284" i="13"/>
  <c r="AL1284" i="13"/>
  <c r="AJ1284" i="13"/>
  <c r="AN1284" i="13"/>
  <c r="AM1284" i="13"/>
  <c r="AK1284" i="13"/>
  <c r="AJ1300" i="13"/>
  <c r="AN1300" i="13"/>
  <c r="AM1300" i="13"/>
  <c r="AK1300" i="13"/>
  <c r="AA1300" i="13"/>
  <c r="AI1300" i="13"/>
  <c r="AL1300" i="13"/>
  <c r="AM1316" i="13"/>
  <c r="AK1316" i="13"/>
  <c r="AI1316" i="13"/>
  <c r="AA1316" i="13"/>
  <c r="AL1316" i="13"/>
  <c r="AJ1316" i="13"/>
  <c r="AN1316" i="13"/>
  <c r="AM1332" i="13"/>
  <c r="AI1332" i="13"/>
  <c r="AL1332" i="13"/>
  <c r="AA1332" i="13"/>
  <c r="AN1332" i="13"/>
  <c r="AK1332" i="13"/>
  <c r="AJ1332" i="13"/>
  <c r="AL1348" i="13"/>
  <c r="AA1348" i="13"/>
  <c r="AK1348" i="13"/>
  <c r="AM1348" i="13"/>
  <c r="AN1348" i="13"/>
  <c r="AJ1348" i="13"/>
  <c r="AI1348" i="13"/>
  <c r="AA1364" i="13"/>
  <c r="AL1364" i="13"/>
  <c r="AJ1364" i="13"/>
  <c r="AN1364" i="13"/>
  <c r="AM1364" i="13"/>
  <c r="AK1364" i="13"/>
  <c r="AI1364" i="13"/>
  <c r="AI1380" i="13"/>
  <c r="AA1380" i="13"/>
  <c r="AM1380" i="13"/>
  <c r="AL1380" i="13"/>
  <c r="AN1380" i="13"/>
  <c r="AJ1380" i="13"/>
  <c r="AK1380" i="13"/>
  <c r="AA1396" i="13"/>
  <c r="AL1396" i="13"/>
  <c r="AJ1396" i="13"/>
  <c r="AN1396" i="13"/>
  <c r="AM1396" i="13"/>
  <c r="AK1396" i="13"/>
  <c r="AI1396" i="13"/>
  <c r="AM1412" i="13"/>
  <c r="AA1412" i="13"/>
  <c r="AI1412" i="13"/>
  <c r="AL1412" i="13"/>
  <c r="AK1412" i="13"/>
  <c r="AN1412" i="13"/>
  <c r="AJ1412" i="13"/>
  <c r="AJ1428" i="13"/>
  <c r="AN1428" i="13"/>
  <c r="AM1428" i="13"/>
  <c r="AK1428" i="13"/>
  <c r="AI1428" i="13"/>
  <c r="AA1428" i="13"/>
  <c r="AL1428" i="13"/>
  <c r="AA1444" i="13"/>
  <c r="AK1444" i="13"/>
  <c r="AM1444" i="13"/>
  <c r="AI1444" i="13"/>
  <c r="AL1444" i="13"/>
  <c r="AN1444" i="13"/>
  <c r="AJ1444" i="13"/>
  <c r="AI1460" i="13"/>
  <c r="AJ1460" i="13"/>
  <c r="AK1460" i="13"/>
  <c r="AM1460" i="13"/>
  <c r="AL1460" i="13"/>
  <c r="AN1460" i="13"/>
  <c r="AA1460" i="13"/>
  <c r="AA1476" i="13"/>
  <c r="AL1476" i="13"/>
  <c r="AJ1476" i="13"/>
  <c r="AN1476" i="13"/>
  <c r="AM1476" i="13"/>
  <c r="AK1476" i="13"/>
  <c r="AI1476" i="13"/>
  <c r="AJ1492" i="13"/>
  <c r="AA1492" i="13"/>
  <c r="AK1492" i="13"/>
  <c r="AI1492" i="13"/>
  <c r="AM1492" i="13"/>
  <c r="AN1492" i="13"/>
  <c r="AL1492" i="13"/>
  <c r="AI1508" i="13"/>
  <c r="AL1508" i="13"/>
  <c r="AA1508" i="13"/>
  <c r="AK1508" i="13"/>
  <c r="AM1508" i="13"/>
  <c r="AN1508" i="13"/>
  <c r="AJ1508" i="13"/>
  <c r="AJ1524" i="13"/>
  <c r="AN1524" i="13"/>
  <c r="AM1524" i="13"/>
  <c r="AK1524" i="13"/>
  <c r="AI1524" i="13"/>
  <c r="AL1524" i="13"/>
  <c r="AA1524" i="13"/>
  <c r="AM1540" i="13"/>
  <c r="AK1540" i="13"/>
  <c r="AI1540" i="13"/>
  <c r="AA1540" i="13"/>
  <c r="AL1540" i="13"/>
  <c r="AJ1540" i="13"/>
  <c r="AN1540" i="13"/>
  <c r="AI1556" i="13"/>
  <c r="AA1556" i="13"/>
  <c r="AL1556" i="13"/>
  <c r="AJ1556" i="13"/>
  <c r="AN1556" i="13"/>
  <c r="AK1556" i="13"/>
  <c r="AM1556" i="13"/>
  <c r="AA1572" i="13"/>
  <c r="AK1572" i="13"/>
  <c r="AM1572" i="13"/>
  <c r="AI1572" i="13"/>
  <c r="AL1572" i="13"/>
  <c r="AN1572" i="13"/>
  <c r="AJ1572" i="13"/>
  <c r="AJ1588" i="13"/>
  <c r="AN1588" i="13"/>
  <c r="AM1588" i="13"/>
  <c r="AK1588" i="13"/>
  <c r="AI1588" i="13"/>
  <c r="AA1588" i="13"/>
  <c r="AL1588" i="13"/>
  <c r="AA1604" i="13"/>
  <c r="AL1604" i="13"/>
  <c r="AJ1604" i="13"/>
  <c r="AN1604" i="13"/>
  <c r="AM1604" i="13"/>
  <c r="AK1604" i="13"/>
  <c r="AI1604" i="13"/>
  <c r="AI1620" i="13"/>
  <c r="AA1620" i="13"/>
  <c r="AL1620" i="13"/>
  <c r="AJ1620" i="13"/>
  <c r="AN1620" i="13"/>
  <c r="AM1620" i="13"/>
  <c r="AK1620" i="13"/>
  <c r="AI1636" i="13"/>
  <c r="AL1636" i="13"/>
  <c r="AA1636" i="13"/>
  <c r="AK1636" i="13"/>
  <c r="AM1636" i="13"/>
  <c r="AN1636" i="13"/>
  <c r="AJ1636" i="13"/>
  <c r="AJ1652" i="13"/>
  <c r="AN1652" i="13"/>
  <c r="AM1652" i="13"/>
  <c r="AK1652" i="13"/>
  <c r="AI1652" i="13"/>
  <c r="AA1652" i="13"/>
  <c r="AL1652" i="13"/>
  <c r="AM1668" i="13"/>
  <c r="AK1668" i="13"/>
  <c r="AI1668" i="13"/>
  <c r="AA1668" i="13"/>
  <c r="AL1668" i="13"/>
  <c r="AJ1668" i="13"/>
  <c r="AN1668" i="13"/>
  <c r="AI1684" i="13"/>
  <c r="AA1684" i="13"/>
  <c r="AL1684" i="13"/>
  <c r="AJ1684" i="13"/>
  <c r="AN1684" i="13"/>
  <c r="AM1684" i="13"/>
  <c r="AK1684" i="13"/>
  <c r="AA1700" i="13"/>
  <c r="AK1700" i="13"/>
  <c r="AM1700" i="13"/>
  <c r="AI1700" i="13"/>
  <c r="AN1700" i="13"/>
  <c r="AL1700" i="13"/>
  <c r="AJ1700" i="13"/>
  <c r="AA1716" i="13"/>
  <c r="AL1716" i="13"/>
  <c r="AJ1716" i="13"/>
  <c r="AN1716" i="13"/>
  <c r="AM1716" i="13"/>
  <c r="AK1716" i="13"/>
  <c r="AI1716" i="13"/>
  <c r="AA1732" i="13"/>
  <c r="AL1732" i="13"/>
  <c r="AJ1732" i="13"/>
  <c r="AN1732" i="13"/>
  <c r="AM1732" i="13"/>
  <c r="AK1732" i="13"/>
  <c r="AI1732" i="13"/>
  <c r="AM1748" i="13"/>
  <c r="AN1748" i="13"/>
  <c r="AJ1748" i="13"/>
  <c r="AL1748" i="13"/>
  <c r="AI1748" i="13"/>
  <c r="AK1748" i="13"/>
  <c r="AA1748" i="13"/>
  <c r="AM1764" i="13"/>
  <c r="AK1764" i="13"/>
  <c r="AI1764" i="13"/>
  <c r="AA1764" i="13"/>
  <c r="AL1764" i="13"/>
  <c r="AN1764" i="13"/>
  <c r="AJ1764" i="13"/>
  <c r="AJ1780" i="13"/>
  <c r="AN1780" i="13"/>
  <c r="AM1780" i="13"/>
  <c r="AK1780" i="13"/>
  <c r="AI1780" i="13"/>
  <c r="AA1780" i="13"/>
  <c r="AL1780" i="13"/>
  <c r="AA1796" i="13"/>
  <c r="AL1796" i="13"/>
  <c r="AJ1796" i="13"/>
  <c r="AN1796" i="13"/>
  <c r="AM1796" i="13"/>
  <c r="AK1796" i="13"/>
  <c r="AI1796" i="13"/>
  <c r="AI1812" i="13"/>
  <c r="AA1812" i="13"/>
  <c r="AL1812" i="13"/>
  <c r="AJ1812" i="13"/>
  <c r="AN1812" i="13"/>
  <c r="AM1812" i="13"/>
  <c r="AK1812" i="13"/>
  <c r="AM1828" i="13"/>
  <c r="AK1828" i="13"/>
  <c r="AI1828" i="13"/>
  <c r="AA1828" i="13"/>
  <c r="AL1828" i="13"/>
  <c r="AJ1828" i="13"/>
  <c r="AN1828" i="13"/>
  <c r="AJ1844" i="13"/>
  <c r="AN1844" i="13"/>
  <c r="AM1844" i="13"/>
  <c r="AK1844" i="13"/>
  <c r="AI1844" i="13"/>
  <c r="AA1844" i="13"/>
  <c r="AL1844" i="13"/>
  <c r="AA1860" i="13"/>
  <c r="AN1860" i="13"/>
  <c r="AM1860" i="13"/>
  <c r="AJ1860" i="13"/>
  <c r="AI1860" i="13"/>
  <c r="AK1860" i="13"/>
  <c r="AL1860" i="13"/>
  <c r="AB1876" i="13"/>
  <c r="AK1876" i="13"/>
  <c r="AN1876" i="13"/>
  <c r="AC1876" i="13"/>
  <c r="AA1876" i="13"/>
  <c r="AJ1876" i="13"/>
  <c r="AL1876" i="13"/>
  <c r="AI1876" i="13"/>
  <c r="AM1876" i="13"/>
  <c r="AL1892" i="13"/>
  <c r="AA1892" i="13"/>
  <c r="AN1892" i="13"/>
  <c r="AM1892" i="13"/>
  <c r="AJ1892" i="13"/>
  <c r="AI1892" i="13"/>
  <c r="AK1892" i="13"/>
  <c r="AA1908" i="13"/>
  <c r="AN1908" i="13"/>
  <c r="AM1908" i="13"/>
  <c r="AJ1908" i="13"/>
  <c r="AI1908" i="13"/>
  <c r="AK1908" i="13"/>
  <c r="AL1908" i="13"/>
  <c r="AM1924" i="13"/>
  <c r="AJ1924" i="13"/>
  <c r="AI1924" i="13"/>
  <c r="AK1924" i="13"/>
  <c r="AL1924" i="13"/>
  <c r="AA1924" i="13"/>
  <c r="AN1924" i="13"/>
  <c r="AI1940" i="13"/>
  <c r="AK1940" i="13"/>
  <c r="AL1940" i="13"/>
  <c r="AA1940" i="13"/>
  <c r="AN1940" i="13"/>
  <c r="AM1940" i="13"/>
  <c r="AJ1940" i="13"/>
  <c r="AL1956" i="13"/>
  <c r="AA1956" i="13"/>
  <c r="AN1956" i="13"/>
  <c r="AM1956" i="13"/>
  <c r="AJ1956" i="13"/>
  <c r="AI1956" i="13"/>
  <c r="AK1956" i="13"/>
  <c r="AA1972" i="13"/>
  <c r="AN1972" i="13"/>
  <c r="AM1972" i="13"/>
  <c r="AJ1972" i="13"/>
  <c r="AI1972" i="13"/>
  <c r="AK1972" i="13"/>
  <c r="AL1972" i="13"/>
  <c r="AM1988" i="13"/>
  <c r="AJ1988" i="13"/>
  <c r="AI1988" i="13"/>
  <c r="AK1988" i="13"/>
  <c r="AL1988" i="13"/>
  <c r="AN1988" i="13"/>
  <c r="AA1988" i="13"/>
  <c r="AI2004" i="13"/>
  <c r="AK2004" i="13"/>
  <c r="AL2004" i="13"/>
  <c r="AA2004" i="13"/>
  <c r="AN2004" i="13"/>
  <c r="AM2004" i="13"/>
  <c r="AJ2004" i="13"/>
  <c r="AL2020" i="13"/>
  <c r="AA2020" i="13"/>
  <c r="AN2020" i="13"/>
  <c r="AM2020" i="13"/>
  <c r="AJ2020" i="13"/>
  <c r="AK2020" i="13"/>
  <c r="AI2020" i="13"/>
  <c r="AA2036" i="13"/>
  <c r="AN2036" i="13"/>
  <c r="AM2036" i="13"/>
  <c r="AJ2036" i="13"/>
  <c r="AI2036" i="13"/>
  <c r="AK2036" i="13"/>
  <c r="AL2036" i="13"/>
  <c r="AM2052" i="13"/>
  <c r="AJ2052" i="13"/>
  <c r="AI2052" i="13"/>
  <c r="AK2052" i="13"/>
  <c r="AL2052" i="13"/>
  <c r="AA2052" i="13"/>
  <c r="AN2052" i="13"/>
  <c r="AI2068" i="13"/>
  <c r="AK2068" i="13"/>
  <c r="AL2068" i="13"/>
  <c r="AA2068" i="13"/>
  <c r="AN2068" i="13"/>
  <c r="AJ2068" i="13"/>
  <c r="AM2068" i="13"/>
  <c r="AL2084" i="13"/>
  <c r="AA2084" i="13"/>
  <c r="AN2084" i="13"/>
  <c r="AM2084" i="13"/>
  <c r="AJ2084" i="13"/>
  <c r="AI2084" i="13"/>
  <c r="AK2084" i="13"/>
  <c r="AA2100" i="13"/>
  <c r="AN2100" i="13"/>
  <c r="AM2100" i="13"/>
  <c r="AJ2100" i="13"/>
  <c r="AI2100" i="13"/>
  <c r="AK2100" i="13"/>
  <c r="AL2100" i="13"/>
  <c r="AM2116" i="13"/>
  <c r="AJ2116" i="13"/>
  <c r="AI2116" i="13"/>
  <c r="AK2116" i="13"/>
  <c r="AL2116" i="13"/>
  <c r="AA2116" i="13"/>
  <c r="AN2116" i="13"/>
  <c r="AI2132" i="13"/>
  <c r="AK2132" i="13"/>
  <c r="AL2132" i="13"/>
  <c r="AA2132" i="13"/>
  <c r="AN2132" i="13"/>
  <c r="AM2132" i="13"/>
  <c r="AJ2132" i="13"/>
  <c r="AL2148" i="13"/>
  <c r="AA2148" i="13"/>
  <c r="AN2148" i="13"/>
  <c r="AM2148" i="13"/>
  <c r="AJ2148" i="13"/>
  <c r="AI2148" i="13"/>
  <c r="AK2148" i="13"/>
  <c r="AA2164" i="13"/>
  <c r="AN2164" i="13"/>
  <c r="AM2164" i="13"/>
  <c r="AJ2164" i="13"/>
  <c r="AI2164" i="13"/>
  <c r="AK2164" i="13"/>
  <c r="AL2164" i="13"/>
  <c r="AM2180" i="13"/>
  <c r="AJ2180" i="13"/>
  <c r="AI2180" i="13"/>
  <c r="AK2180" i="13"/>
  <c r="AL2180" i="13"/>
  <c r="AA2180" i="13"/>
  <c r="AN2180" i="13"/>
  <c r="AI2196" i="13"/>
  <c r="AK2196" i="13"/>
  <c r="AL2196" i="13"/>
  <c r="AA2196" i="13"/>
  <c r="AN2196" i="13"/>
  <c r="AM2196" i="13"/>
  <c r="AJ2196" i="13"/>
  <c r="AL2212" i="13"/>
  <c r="AA2212" i="13"/>
  <c r="AN2212" i="13"/>
  <c r="AM2212" i="13"/>
  <c r="AJ2212" i="13"/>
  <c r="AI2212" i="13"/>
  <c r="AK2212" i="13"/>
  <c r="AA2228" i="13"/>
  <c r="AN2228" i="13"/>
  <c r="AM2228" i="13"/>
  <c r="AJ2228" i="13"/>
  <c r="AI2228" i="13"/>
  <c r="AK2228" i="13"/>
  <c r="AL2228" i="13"/>
  <c r="AM2244" i="13"/>
  <c r="AJ2244" i="13"/>
  <c r="AI2244" i="13"/>
  <c r="AK2244" i="13"/>
  <c r="AL2244" i="13"/>
  <c r="AN2244" i="13"/>
  <c r="AA2244" i="13"/>
  <c r="AI2260" i="13"/>
  <c r="AK2260" i="13"/>
  <c r="AL2260" i="13"/>
  <c r="AA2260" i="13"/>
  <c r="AN2260" i="13"/>
  <c r="AM2260" i="13"/>
  <c r="AJ2260" i="13"/>
  <c r="AL2276" i="13"/>
  <c r="AA2276" i="13"/>
  <c r="AN2276" i="13"/>
  <c r="AM2276" i="13"/>
  <c r="AJ2276" i="13"/>
  <c r="AK2276" i="13"/>
  <c r="AI2276" i="13"/>
  <c r="AA2292" i="13"/>
  <c r="AN2292" i="13"/>
  <c r="AM2292" i="13"/>
  <c r="AJ2292" i="13"/>
  <c r="AI2292" i="13"/>
  <c r="AK2292" i="13"/>
  <c r="AL2292" i="13"/>
  <c r="AM2308" i="13"/>
  <c r="AJ2308" i="13"/>
  <c r="AI2308" i="13"/>
  <c r="AK2308" i="13"/>
  <c r="AL2308" i="13"/>
  <c r="AA2308" i="13"/>
  <c r="AN2308" i="13"/>
  <c r="AM2324" i="13"/>
  <c r="AL2324" i="13"/>
  <c r="AK2324" i="13"/>
  <c r="AI2324" i="13"/>
  <c r="AN2324" i="13"/>
  <c r="AJ2324" i="13"/>
  <c r="AA2324" i="13"/>
  <c r="AL2340" i="13"/>
  <c r="AA2340" i="13"/>
  <c r="AN2340" i="13"/>
  <c r="AM2340" i="13"/>
  <c r="AJ2340" i="13"/>
  <c r="AI2340" i="13"/>
  <c r="AK2340" i="13"/>
  <c r="AM2356" i="13"/>
  <c r="AJ2356" i="13"/>
  <c r="AI2356" i="13"/>
  <c r="AK2356" i="13"/>
  <c r="AL2356" i="13"/>
  <c r="AA2356" i="13"/>
  <c r="AN2356" i="13"/>
  <c r="AM2372" i="13"/>
  <c r="AA2372" i="13"/>
  <c r="AK2372" i="13"/>
  <c r="AL2372" i="13"/>
  <c r="AI2372" i="13"/>
  <c r="AN2372" i="13"/>
  <c r="AJ2372" i="13"/>
  <c r="AK2388" i="13"/>
  <c r="AA2388" i="13"/>
  <c r="AI2388" i="13"/>
  <c r="AN2388" i="13"/>
  <c r="AL2388" i="13"/>
  <c r="AJ2388" i="13"/>
  <c r="AM2388" i="13"/>
  <c r="AM2404" i="13"/>
  <c r="AJ2404" i="13"/>
  <c r="AI2404" i="13"/>
  <c r="AK2404" i="13"/>
  <c r="AL2404" i="13"/>
  <c r="AN2404" i="13"/>
  <c r="AA2404" i="13"/>
  <c r="AA2420" i="13"/>
  <c r="AN2420" i="13"/>
  <c r="AM2420" i="13"/>
  <c r="AJ2420" i="13"/>
  <c r="AI2420" i="13"/>
  <c r="AK2420" i="13"/>
  <c r="AL2420" i="13"/>
  <c r="AL2436" i="13"/>
  <c r="AA2436" i="13"/>
  <c r="AN2436" i="13"/>
  <c r="AM2436" i="13"/>
  <c r="AJ2436" i="13"/>
  <c r="AK2436" i="13"/>
  <c r="AI2436" i="13"/>
  <c r="AN2452" i="13"/>
  <c r="AK2452" i="13"/>
  <c r="AA2452" i="13"/>
  <c r="AL2452" i="13"/>
  <c r="AM2452" i="13"/>
  <c r="AI2452" i="13"/>
  <c r="AJ2452" i="13"/>
  <c r="AI2468" i="13"/>
  <c r="AK2468" i="13"/>
  <c r="AL2468" i="13"/>
  <c r="AA2468" i="13"/>
  <c r="AN2468" i="13"/>
  <c r="AM2468" i="13"/>
  <c r="AJ2468" i="13"/>
  <c r="AL2484" i="13"/>
  <c r="AA2484" i="13"/>
  <c r="AN2484" i="13"/>
  <c r="AM2484" i="13"/>
  <c r="AJ2484" i="13"/>
  <c r="AI2484" i="13"/>
  <c r="AK2484" i="13"/>
  <c r="AA2500" i="13"/>
  <c r="AN2500" i="13"/>
  <c r="AM2500" i="13"/>
  <c r="AJ2500" i="13"/>
  <c r="AI2500" i="13"/>
  <c r="AK2500" i="13"/>
  <c r="AL2500" i="13"/>
  <c r="AI2516" i="13"/>
  <c r="AN2516" i="13"/>
  <c r="AK2516" i="13"/>
  <c r="AA2516" i="13"/>
  <c r="AJ2516" i="13"/>
  <c r="AM2516" i="13"/>
  <c r="AL2516" i="13"/>
  <c r="AL2532" i="13"/>
  <c r="AA2532" i="13"/>
  <c r="AN2532" i="13"/>
  <c r="AM2532" i="13"/>
  <c r="AJ2532" i="13"/>
  <c r="AK2532" i="13"/>
  <c r="AI2532" i="13"/>
  <c r="AI2548" i="13"/>
  <c r="AK2548" i="13"/>
  <c r="AL2548" i="13"/>
  <c r="AA2548" i="13"/>
  <c r="AN2548" i="13"/>
  <c r="AJ2548" i="13"/>
  <c r="AM2548" i="13"/>
  <c r="AI2564" i="13"/>
  <c r="AK2564" i="13"/>
  <c r="AL2564" i="13"/>
  <c r="AA2564" i="13"/>
  <c r="AN2564" i="13"/>
  <c r="AM2564" i="13"/>
  <c r="AJ2564" i="13"/>
  <c r="AA2580" i="13"/>
  <c r="AN2580" i="13"/>
  <c r="AM2580" i="13"/>
  <c r="AJ2580" i="13"/>
  <c r="AI2580" i="13"/>
  <c r="AK2580" i="13"/>
  <c r="AL2580" i="13"/>
  <c r="AA2596" i="13"/>
  <c r="AN2596" i="13"/>
  <c r="AM2596" i="13"/>
  <c r="AJ2596" i="13"/>
  <c r="AI2596" i="13"/>
  <c r="AK2596" i="13"/>
  <c r="AL2596" i="13"/>
  <c r="AI2612" i="13"/>
  <c r="AK2612" i="13"/>
  <c r="AL2612" i="13"/>
  <c r="AA2612" i="13"/>
  <c r="AN2612" i="13"/>
  <c r="AM2612" i="13"/>
  <c r="AJ2612" i="13"/>
  <c r="AI2628" i="13"/>
  <c r="AK2628" i="13"/>
  <c r="AL2628" i="13"/>
  <c r="AA2628" i="13"/>
  <c r="AN2628" i="13"/>
  <c r="AM2628" i="13"/>
  <c r="AJ2628" i="13"/>
  <c r="AA2644" i="13"/>
  <c r="AN2644" i="13"/>
  <c r="AM2644" i="13"/>
  <c r="AJ2644" i="13"/>
  <c r="AI2644" i="13"/>
  <c r="AK2644" i="13"/>
  <c r="AL2644" i="13"/>
  <c r="AM2660" i="13"/>
  <c r="AL2660" i="13"/>
  <c r="AJ2660" i="13"/>
  <c r="AA2660" i="13"/>
  <c r="AK2660" i="13"/>
  <c r="AI2660" i="13"/>
  <c r="AN2660" i="13"/>
  <c r="AN2676" i="13"/>
  <c r="AK2676" i="13"/>
  <c r="AA2676" i="13"/>
  <c r="AM2676" i="13"/>
  <c r="AL2676" i="13"/>
  <c r="AI2676" i="13"/>
  <c r="AJ2676" i="13"/>
  <c r="AL2692" i="13"/>
  <c r="AA2692" i="13"/>
  <c r="AN2692" i="13"/>
  <c r="AM2692" i="13"/>
  <c r="AJ2692" i="13"/>
  <c r="AI2692" i="13"/>
  <c r="AK2692" i="13"/>
  <c r="AM2708" i="13"/>
  <c r="AJ2708" i="13"/>
  <c r="AN2708" i="13"/>
  <c r="AA2708" i="13"/>
  <c r="AK2708" i="13"/>
  <c r="AL2708" i="13"/>
  <c r="AI2708" i="13"/>
  <c r="AJ2724" i="13"/>
  <c r="AN2724" i="13"/>
  <c r="AM2724" i="13"/>
  <c r="AL2724" i="13"/>
  <c r="AA2724" i="13"/>
  <c r="AK2724" i="13"/>
  <c r="AI2724" i="13"/>
  <c r="AI2740" i="13"/>
  <c r="AK2740" i="13"/>
  <c r="AL2740" i="13"/>
  <c r="AA2740" i="13"/>
  <c r="AN2740" i="13"/>
  <c r="AM2740" i="13"/>
  <c r="AJ2740" i="13"/>
  <c r="AA2756" i="13"/>
  <c r="AN2756" i="13"/>
  <c r="AM2756" i="13"/>
  <c r="AJ2756" i="13"/>
  <c r="AI2756" i="13"/>
  <c r="AK2756" i="13"/>
  <c r="AL2756" i="13"/>
  <c r="AA2772" i="13"/>
  <c r="AN2772" i="13"/>
  <c r="AM2772" i="13"/>
  <c r="AJ2772" i="13"/>
  <c r="AI2772" i="13"/>
  <c r="AK2772" i="13"/>
  <c r="AL2772" i="13"/>
  <c r="AI2788" i="13"/>
  <c r="AK2788" i="13"/>
  <c r="AL2788" i="13"/>
  <c r="AA2788" i="13"/>
  <c r="AN2788" i="13"/>
  <c r="AJ2788" i="13"/>
  <c r="AM2788" i="13"/>
  <c r="AJ2804" i="13"/>
  <c r="AM2804" i="13"/>
  <c r="AI2804" i="13"/>
  <c r="AL2804" i="13"/>
  <c r="AK2804" i="13"/>
  <c r="AN2804" i="13"/>
  <c r="AA2804" i="13"/>
  <c r="AA2820" i="13"/>
  <c r="AN2820" i="13"/>
  <c r="AM2820" i="13"/>
  <c r="AJ2820" i="13"/>
  <c r="AI2820" i="13"/>
  <c r="AK2820" i="13"/>
  <c r="AL2820" i="13"/>
  <c r="AA2836" i="13"/>
  <c r="AN2836" i="13"/>
  <c r="AM2836" i="13"/>
  <c r="AJ2836" i="13"/>
  <c r="AI2836" i="13"/>
  <c r="AK2836" i="13"/>
  <c r="AL2836" i="13"/>
  <c r="AI2852" i="13"/>
  <c r="AK2852" i="13"/>
  <c r="AL2852" i="13"/>
  <c r="AA2852" i="13"/>
  <c r="AN2852" i="13"/>
  <c r="AM2852" i="13"/>
  <c r="AJ2852" i="13"/>
  <c r="AI2868" i="13"/>
  <c r="AK2868" i="13"/>
  <c r="AL2868" i="13"/>
  <c r="AA2868" i="13"/>
  <c r="AN2868" i="13"/>
  <c r="AJ2868" i="13"/>
  <c r="AM2868" i="13"/>
  <c r="AA2884" i="13"/>
  <c r="AN2884" i="13"/>
  <c r="AM2884" i="13"/>
  <c r="AJ2884" i="13"/>
  <c r="AI2884" i="13"/>
  <c r="AK2884" i="13"/>
  <c r="AL2884" i="13"/>
  <c r="AA2900" i="13"/>
  <c r="AN2900" i="13"/>
  <c r="AM2900" i="13"/>
  <c r="AJ2900" i="13"/>
  <c r="AI2900" i="13"/>
  <c r="AK2900" i="13"/>
  <c r="AL2900" i="13"/>
  <c r="AI2916" i="13"/>
  <c r="AK2916" i="13"/>
  <c r="AL2916" i="13"/>
  <c r="AA2916" i="13"/>
  <c r="AN2916" i="13"/>
  <c r="AM2916" i="13"/>
  <c r="AJ2916" i="13"/>
  <c r="AI2932" i="13"/>
  <c r="AK2932" i="13"/>
  <c r="AL2932" i="13"/>
  <c r="AA2932" i="13"/>
  <c r="AN2932" i="13"/>
  <c r="AM2932" i="13"/>
  <c r="AJ2932" i="13"/>
  <c r="AA2948" i="13"/>
  <c r="AN2948" i="13"/>
  <c r="AM2948" i="13"/>
  <c r="AJ2948" i="13"/>
  <c r="AI2948" i="13"/>
  <c r="AK2948" i="13"/>
  <c r="AL2948" i="13"/>
  <c r="AA2964" i="13"/>
  <c r="AN2964" i="13"/>
  <c r="AM2964" i="13"/>
  <c r="AJ2964" i="13"/>
  <c r="AI2964" i="13"/>
  <c r="AK2964" i="13"/>
  <c r="AL2964" i="13"/>
  <c r="AI2980" i="13"/>
  <c r="AK2980" i="13"/>
  <c r="AL2980" i="13"/>
  <c r="AA2980" i="13"/>
  <c r="AN2980" i="13"/>
  <c r="AM2980" i="13"/>
  <c r="AJ2980" i="13"/>
  <c r="AI2996" i="13"/>
  <c r="AJ2996" i="13"/>
  <c r="AL2996" i="13"/>
  <c r="AA2996" i="13"/>
  <c r="AN2996" i="13"/>
  <c r="AM2996" i="13"/>
  <c r="AK2996" i="13"/>
  <c r="AA3012" i="13"/>
  <c r="AN3012" i="13"/>
  <c r="AM3012" i="13"/>
  <c r="AK3012" i="13"/>
  <c r="AI3012" i="13"/>
  <c r="AJ3012" i="13"/>
  <c r="AL3012" i="13"/>
  <c r="AA3028" i="13"/>
  <c r="AN3028" i="13"/>
  <c r="AM3028" i="13"/>
  <c r="AK3028" i="13"/>
  <c r="AI3028" i="13"/>
  <c r="AJ3028" i="13"/>
  <c r="AL3028" i="13"/>
  <c r="AI3044" i="13"/>
  <c r="AJ3044" i="13"/>
  <c r="AL3044" i="13"/>
  <c r="AA3044" i="13"/>
  <c r="AN3044" i="13"/>
  <c r="AK3044" i="13"/>
  <c r="AM3044" i="13"/>
  <c r="AI3060" i="13"/>
  <c r="AJ3060" i="13"/>
  <c r="AL3060" i="13"/>
  <c r="AA3060" i="13"/>
  <c r="AN3060" i="13"/>
  <c r="AM3060" i="13"/>
  <c r="AK3060" i="13"/>
  <c r="AA3076" i="13"/>
  <c r="AN3076" i="13"/>
  <c r="AM3076" i="13"/>
  <c r="AK3076" i="13"/>
  <c r="AI3076" i="13"/>
  <c r="AJ3076" i="13"/>
  <c r="AL3076" i="13"/>
  <c r="AA3092" i="13"/>
  <c r="AN3092" i="13"/>
  <c r="AM3092" i="13"/>
  <c r="AK3092" i="13"/>
  <c r="AI3092" i="13"/>
  <c r="AJ3092" i="13"/>
  <c r="AL3092" i="13"/>
  <c r="AI3108" i="13"/>
  <c r="AJ3108" i="13"/>
  <c r="AL3108" i="13"/>
  <c r="AA3108" i="13"/>
  <c r="AN3108" i="13"/>
  <c r="AM3108" i="13"/>
  <c r="AK3108" i="13"/>
  <c r="AL3124" i="13"/>
  <c r="AK3124" i="13"/>
  <c r="AN3124" i="13"/>
  <c r="AJ3124" i="13"/>
  <c r="AM3124" i="13"/>
  <c r="AA3124" i="13"/>
  <c r="AI3124" i="13"/>
  <c r="AA3140" i="13"/>
  <c r="AN3140" i="13"/>
  <c r="AM3140" i="13"/>
  <c r="AK3140" i="13"/>
  <c r="AI3140" i="13"/>
  <c r="AJ3140" i="13"/>
  <c r="AL3140" i="13"/>
  <c r="AI3156" i="13"/>
  <c r="AJ3156" i="13"/>
  <c r="AL3156" i="13"/>
  <c r="AA3156" i="13"/>
  <c r="AN3156" i="13"/>
  <c r="AM3156" i="13"/>
  <c r="AK3156" i="13"/>
  <c r="AA3172" i="13"/>
  <c r="AN3172" i="13"/>
  <c r="AM3172" i="13"/>
  <c r="AK3172" i="13"/>
  <c r="AI3172" i="13"/>
  <c r="AJ3172" i="13"/>
  <c r="AL3172" i="13"/>
  <c r="AI3188" i="13"/>
  <c r="AK3188" i="13"/>
  <c r="AL3188" i="13"/>
  <c r="AA3188" i="13"/>
  <c r="AN3188" i="13"/>
  <c r="AM3188" i="13"/>
  <c r="AJ3188" i="13"/>
  <c r="AI3204" i="13"/>
  <c r="AM3204" i="13"/>
  <c r="AN3204" i="13"/>
  <c r="AA3204" i="13"/>
  <c r="AJ3204" i="13"/>
  <c r="AL3204" i="13"/>
  <c r="AK3204" i="13"/>
  <c r="AA3220" i="13"/>
  <c r="AL3220" i="13"/>
  <c r="AJ3220" i="13"/>
  <c r="AK3220" i="13"/>
  <c r="AM3220" i="13"/>
  <c r="AI3220" i="13"/>
  <c r="AN3220" i="13"/>
  <c r="AJ3236" i="13"/>
  <c r="AN3236" i="13"/>
  <c r="AI3236" i="13"/>
  <c r="AM3236" i="13"/>
  <c r="AL3236" i="13"/>
  <c r="AK3236" i="13"/>
  <c r="AA3236" i="13"/>
  <c r="AM3252" i="13"/>
  <c r="AK3252" i="13"/>
  <c r="AA3252" i="13"/>
  <c r="AL3252" i="13"/>
  <c r="AI3252" i="13"/>
  <c r="AN3252" i="13"/>
  <c r="AJ3252" i="13"/>
  <c r="AI3268" i="13"/>
  <c r="AJ3268" i="13"/>
  <c r="AN3268" i="13"/>
  <c r="AL3268" i="13"/>
  <c r="AK3268" i="13"/>
  <c r="AA3268" i="13"/>
  <c r="AM3268" i="13"/>
  <c r="AA3284" i="13"/>
  <c r="AL3284" i="13"/>
  <c r="AM3284" i="13"/>
  <c r="AK3284" i="13"/>
  <c r="AN3284" i="13"/>
  <c r="AJ3284" i="13"/>
  <c r="AI3284" i="13"/>
  <c r="AJ3300" i="13"/>
  <c r="AN3300" i="13"/>
  <c r="AI3300" i="13"/>
  <c r="AK3300" i="13"/>
  <c r="AA3300" i="13"/>
  <c r="AM3300" i="13"/>
  <c r="AL3300" i="13"/>
  <c r="AM3316" i="13"/>
  <c r="AK3316" i="13"/>
  <c r="AA3316" i="13"/>
  <c r="AL3316" i="13"/>
  <c r="AJ3316" i="13"/>
  <c r="AI3316" i="13"/>
  <c r="AN3316" i="13"/>
  <c r="AI3332" i="13"/>
  <c r="AJ3332" i="13"/>
  <c r="AN3332" i="13"/>
  <c r="AA3332" i="13"/>
  <c r="AM3332" i="13"/>
  <c r="AL3332" i="13"/>
  <c r="AK3332" i="13"/>
  <c r="AA3348" i="13"/>
  <c r="AL3348" i="13"/>
  <c r="AM3348" i="13"/>
  <c r="AK3348" i="13"/>
  <c r="AJ3348" i="13"/>
  <c r="AI3348" i="13"/>
  <c r="AN3348" i="13"/>
  <c r="AJ3364" i="13"/>
  <c r="AN3364" i="13"/>
  <c r="AI3364" i="13"/>
  <c r="AM3364" i="13"/>
  <c r="AL3364" i="13"/>
  <c r="AK3364" i="13"/>
  <c r="AA3364" i="13"/>
  <c r="AM3380" i="13"/>
  <c r="AK3380" i="13"/>
  <c r="AA3380" i="13"/>
  <c r="AL3380" i="13"/>
  <c r="AI3380" i="13"/>
  <c r="AN3380" i="13"/>
  <c r="AJ3380" i="13"/>
  <c r="AI3396" i="13"/>
  <c r="AJ3396" i="13"/>
  <c r="AN3396" i="13"/>
  <c r="AL3396" i="13"/>
  <c r="AK3396" i="13"/>
  <c r="AA3396" i="13"/>
  <c r="AM3396" i="13"/>
  <c r="AA3412" i="13"/>
  <c r="AL3412" i="13"/>
  <c r="AM3412" i="13"/>
  <c r="AK3412" i="13"/>
  <c r="AN3412" i="13"/>
  <c r="AJ3412" i="13"/>
  <c r="AI3412" i="13"/>
  <c r="AM3428" i="13"/>
  <c r="AK3428" i="13"/>
  <c r="AI3428" i="13"/>
  <c r="AA3428" i="13"/>
  <c r="AL3428" i="13"/>
  <c r="AN3428" i="13"/>
  <c r="AJ3428" i="13"/>
  <c r="AI3444" i="13"/>
  <c r="AA3444" i="13"/>
  <c r="AL3444" i="13"/>
  <c r="AJ3444" i="13"/>
  <c r="AN3444" i="13"/>
  <c r="AM3444" i="13"/>
  <c r="AK3444" i="13"/>
  <c r="AJ3460" i="13"/>
  <c r="AL3460" i="13"/>
  <c r="AA3460" i="13"/>
  <c r="AN3460" i="13"/>
  <c r="AM3460" i="13"/>
  <c r="AK3460" i="13"/>
  <c r="AI3460" i="13"/>
  <c r="AM3476" i="13"/>
  <c r="AK3476" i="13"/>
  <c r="AI3476" i="13"/>
  <c r="AJ3476" i="13"/>
  <c r="AL3476" i="13"/>
  <c r="AA3476" i="13"/>
  <c r="AN3476" i="13"/>
  <c r="AM3492" i="13"/>
  <c r="AK3492" i="13"/>
  <c r="AI3492" i="13"/>
  <c r="AJ3492" i="13"/>
  <c r="AL3492" i="13"/>
  <c r="AA3492" i="13"/>
  <c r="AN3492" i="13"/>
  <c r="AJ3508" i="13"/>
  <c r="AL3508" i="13"/>
  <c r="AA3508" i="13"/>
  <c r="AN3508" i="13"/>
  <c r="AM3508" i="13"/>
  <c r="AK3508" i="13"/>
  <c r="AI3508" i="13"/>
  <c r="AJ3524" i="13"/>
  <c r="AL3524" i="13"/>
  <c r="AA3524" i="13"/>
  <c r="AN3524" i="13"/>
  <c r="AM3524" i="13"/>
  <c r="AK3524" i="13"/>
  <c r="AI3524" i="13"/>
  <c r="AM3540" i="13"/>
  <c r="AK3540" i="13"/>
  <c r="AI3540" i="13"/>
  <c r="AJ3540" i="13"/>
  <c r="AL3540" i="13"/>
  <c r="AA3540" i="13"/>
  <c r="AN3540" i="13"/>
  <c r="AA3556" i="13"/>
  <c r="AN3556" i="13"/>
  <c r="AM3556" i="13"/>
  <c r="AK3556" i="13"/>
  <c r="AI3556" i="13"/>
  <c r="AJ3556" i="13"/>
  <c r="AL3556" i="13"/>
  <c r="AI3572" i="13"/>
  <c r="AJ3572" i="13"/>
  <c r="AL3572" i="13"/>
  <c r="AA3572" i="13"/>
  <c r="AN3572" i="13"/>
  <c r="AM3572" i="13"/>
  <c r="AK3572" i="13"/>
  <c r="AJ3588" i="13"/>
  <c r="AL3588" i="13"/>
  <c r="AA3588" i="13"/>
  <c r="AN3588" i="13"/>
  <c r="AM3588" i="13"/>
  <c r="AK3588" i="13"/>
  <c r="AI3588" i="13"/>
  <c r="AM3604" i="13"/>
  <c r="AK3604" i="13"/>
  <c r="AI3604" i="13"/>
  <c r="AJ3604" i="13"/>
  <c r="AL3604" i="13"/>
  <c r="AN3604" i="13"/>
  <c r="AA3604" i="13"/>
  <c r="AM3620" i="13"/>
  <c r="AK3620" i="13"/>
  <c r="AI3620" i="13"/>
  <c r="AJ3620" i="13"/>
  <c r="AL3620" i="13"/>
  <c r="AA3620" i="13"/>
  <c r="AN3620" i="13"/>
  <c r="AC3636" i="13"/>
  <c r="AN3636" i="13"/>
  <c r="AJ3636" i="13"/>
  <c r="AK3636" i="13"/>
  <c r="AB3636" i="13"/>
  <c r="AM3636" i="13"/>
  <c r="AI3636" i="13"/>
  <c r="AA3636" i="13"/>
  <c r="AL3636" i="13"/>
  <c r="AA3652" i="13"/>
  <c r="AN3652" i="13"/>
  <c r="AM3652" i="13"/>
  <c r="AJ3652" i="13"/>
  <c r="AI3652" i="13"/>
  <c r="AK3652" i="13"/>
  <c r="AL3652" i="13"/>
  <c r="AJ3668" i="13"/>
  <c r="AN3668" i="13"/>
  <c r="AM3668" i="13"/>
  <c r="AK3668" i="13"/>
  <c r="AI3668" i="13"/>
  <c r="AA3668" i="13"/>
  <c r="AL3668" i="13"/>
  <c r="AJ3684" i="13"/>
  <c r="AN3684" i="13"/>
  <c r="AM3684" i="13"/>
  <c r="AK3684" i="13"/>
  <c r="AI3684" i="13"/>
  <c r="AL3684" i="13"/>
  <c r="AA3684" i="13"/>
  <c r="AA3700" i="13"/>
  <c r="AL3700" i="13"/>
  <c r="AJ3700" i="13"/>
  <c r="AN3700" i="13"/>
  <c r="AM3700" i="13"/>
  <c r="AK3700" i="13"/>
  <c r="AI3700" i="13"/>
  <c r="AI3716" i="13"/>
  <c r="AA3716" i="13"/>
  <c r="AL3716" i="13"/>
  <c r="AJ3716" i="13"/>
  <c r="AN3716" i="13"/>
  <c r="AM3716" i="13"/>
  <c r="AK3716" i="13"/>
  <c r="AI3732" i="13"/>
  <c r="AA3732" i="13"/>
  <c r="AL3732" i="13"/>
  <c r="AJ3732" i="13"/>
  <c r="AN3732" i="13"/>
  <c r="AM3732" i="13"/>
  <c r="AK3732" i="13"/>
  <c r="AM3748" i="13"/>
  <c r="AK3748" i="13"/>
  <c r="AI3748" i="13"/>
  <c r="AA3748" i="13"/>
  <c r="AL3748" i="13"/>
  <c r="AJ3748" i="13"/>
  <c r="AN3748" i="13"/>
  <c r="AM3764" i="13"/>
  <c r="AK3764" i="13"/>
  <c r="AI3764" i="13"/>
  <c r="AA3764" i="13"/>
  <c r="AL3764" i="13"/>
  <c r="AJ3764" i="13"/>
  <c r="AN3764" i="13"/>
  <c r="AJ3780" i="13"/>
  <c r="AN3780" i="13"/>
  <c r="AM3780" i="13"/>
  <c r="AK3780" i="13"/>
  <c r="AI3780" i="13"/>
  <c r="AL3780" i="13"/>
  <c r="AA3780" i="13"/>
  <c r="AM3796" i="13"/>
  <c r="AK3796" i="13"/>
  <c r="AI3796" i="13"/>
  <c r="AJ3796" i="13"/>
  <c r="AL3796" i="13"/>
  <c r="AA3796" i="13"/>
  <c r="AN3796" i="13"/>
  <c r="AA3812" i="13"/>
  <c r="AN3812" i="13"/>
  <c r="AM3812" i="13"/>
  <c r="AK3812" i="13"/>
  <c r="AI3812" i="13"/>
  <c r="AL3812" i="13"/>
  <c r="AJ3812" i="13"/>
  <c r="AI3828" i="13"/>
  <c r="AJ3828" i="13"/>
  <c r="AL3828" i="13"/>
  <c r="AA3828" i="13"/>
  <c r="AN3828" i="13"/>
  <c r="AK3828" i="13"/>
  <c r="AM3828" i="13"/>
  <c r="AM3844" i="13"/>
  <c r="AK3844" i="13"/>
  <c r="AI3844" i="13"/>
  <c r="AJ3844" i="13"/>
  <c r="AL3844" i="13"/>
  <c r="AN3844" i="13"/>
  <c r="AA3844" i="13"/>
  <c r="AJ3860" i="13"/>
  <c r="AL3860" i="13"/>
  <c r="AA3860" i="13"/>
  <c r="AN3860" i="13"/>
  <c r="AM3860" i="13"/>
  <c r="AK3860" i="13"/>
  <c r="AI3860" i="13"/>
  <c r="AA3876" i="13"/>
  <c r="AN3876" i="13"/>
  <c r="AM3876" i="13"/>
  <c r="AK3876" i="13"/>
  <c r="AI3876" i="13"/>
  <c r="AJ3876" i="13"/>
  <c r="AL3876" i="13"/>
  <c r="AI3892" i="13"/>
  <c r="AJ3892" i="13"/>
  <c r="AL3892" i="13"/>
  <c r="AA3892" i="13"/>
  <c r="AN3892" i="13"/>
  <c r="AM3892" i="13"/>
  <c r="AK3892" i="13"/>
  <c r="AJ3908" i="13"/>
  <c r="AL3908" i="13"/>
  <c r="AA3908" i="13"/>
  <c r="AN3908" i="13"/>
  <c r="AM3908" i="13"/>
  <c r="AK3908" i="13"/>
  <c r="AI3908" i="13"/>
  <c r="AM3924" i="13"/>
  <c r="AK3924" i="13"/>
  <c r="AI3924" i="13"/>
  <c r="AJ3924" i="13"/>
  <c r="AL3924" i="13"/>
  <c r="AN3924" i="13"/>
  <c r="AA3924" i="13"/>
  <c r="AA3940" i="13"/>
  <c r="AN3940" i="13"/>
  <c r="AM3940" i="13"/>
  <c r="AK3940" i="13"/>
  <c r="AI3940" i="13"/>
  <c r="AJ3940" i="13"/>
  <c r="AL3940" i="13"/>
  <c r="AM3956" i="13"/>
  <c r="AK3956" i="13"/>
  <c r="AJ3956" i="13"/>
  <c r="AN3956" i="13"/>
  <c r="AI3956" i="13"/>
  <c r="AA3956" i="13"/>
  <c r="AL3956" i="13"/>
  <c r="AM3972" i="13"/>
  <c r="AK3972" i="13"/>
  <c r="AI3972" i="13"/>
  <c r="AJ3972" i="13"/>
  <c r="AL3972" i="13"/>
  <c r="AA3972" i="13"/>
  <c r="AN3972" i="13"/>
  <c r="AJ3988" i="13"/>
  <c r="AL3988" i="13"/>
  <c r="AA3988" i="13"/>
  <c r="AN3988" i="13"/>
  <c r="AM3988" i="13"/>
  <c r="AK3988" i="13"/>
  <c r="AI3988" i="13"/>
  <c r="AM4004" i="13"/>
  <c r="AN4004" i="13"/>
  <c r="AJ4004" i="13"/>
  <c r="AK4004" i="13"/>
  <c r="AI4004" i="13"/>
  <c r="AL4004" i="13"/>
  <c r="AA4004" i="13"/>
  <c r="AI4020" i="13"/>
  <c r="AJ4020" i="13"/>
  <c r="AL4020" i="13"/>
  <c r="AA4020" i="13"/>
  <c r="AN4020" i="13"/>
  <c r="AM4020" i="13"/>
  <c r="AK4020" i="13"/>
  <c r="AI4036" i="13"/>
  <c r="AJ4036" i="13"/>
  <c r="AL4036" i="13"/>
  <c r="AA4036" i="13"/>
  <c r="AN4036" i="13"/>
  <c r="AM4036" i="13"/>
  <c r="AK4036" i="13"/>
  <c r="AA4052" i="13"/>
  <c r="AN4052" i="13"/>
  <c r="AM4052" i="13"/>
  <c r="AK4052" i="13"/>
  <c r="AI4052" i="13"/>
  <c r="AL4052" i="13"/>
  <c r="AJ4052" i="13"/>
  <c r="AI4068" i="13"/>
  <c r="AJ4068" i="13"/>
  <c r="AL4068" i="13"/>
  <c r="AA4068" i="13"/>
  <c r="AN4068" i="13"/>
  <c r="AM4068" i="13"/>
  <c r="AK4068" i="13"/>
  <c r="AJ4084" i="13"/>
  <c r="AN4084" i="13"/>
  <c r="AM4084" i="13"/>
  <c r="AK4084" i="13"/>
  <c r="AI4084" i="13"/>
  <c r="AA4084" i="13"/>
  <c r="AL4084" i="13"/>
  <c r="AJ4100" i="13"/>
  <c r="AN4100" i="13"/>
  <c r="AM4100" i="13"/>
  <c r="AK4100" i="13"/>
  <c r="AI4100" i="13"/>
  <c r="AL4100" i="13"/>
  <c r="AA4100" i="13"/>
  <c r="AA4116" i="13"/>
  <c r="AL4116" i="13"/>
  <c r="AJ4116" i="13"/>
  <c r="AN4116" i="13"/>
  <c r="AM4116" i="13"/>
  <c r="AK4116" i="13"/>
  <c r="AI4116" i="13"/>
  <c r="AA4132" i="13"/>
  <c r="AL4132" i="13"/>
  <c r="AJ4132" i="13"/>
  <c r="AN4132" i="13"/>
  <c r="AM4132" i="13"/>
  <c r="AK4132" i="13"/>
  <c r="AI4132" i="13"/>
  <c r="AI4148" i="13"/>
  <c r="AA4148" i="13"/>
  <c r="AL4148" i="13"/>
  <c r="AJ4148" i="13"/>
  <c r="AN4148" i="13"/>
  <c r="AK4148" i="13"/>
  <c r="AM4148" i="13"/>
  <c r="AI4164" i="13"/>
  <c r="AA4164" i="13"/>
  <c r="AL4164" i="13"/>
  <c r="AJ4164" i="13"/>
  <c r="AN4164" i="13"/>
  <c r="AM4164" i="13"/>
  <c r="AK4164" i="13"/>
  <c r="AI13" i="13"/>
  <c r="AK13" i="13"/>
  <c r="AN13" i="13"/>
  <c r="AJ13" i="13"/>
  <c r="AL13" i="13"/>
  <c r="AA13" i="13"/>
  <c r="AM13" i="13"/>
  <c r="AI29" i="13"/>
  <c r="AK29" i="13"/>
  <c r="AN29" i="13"/>
  <c r="AA29" i="13"/>
  <c r="AJ29" i="13"/>
  <c r="AL29" i="13"/>
  <c r="AM29" i="13"/>
  <c r="AM45" i="13"/>
  <c r="AA45" i="13"/>
  <c r="AI45" i="13"/>
  <c r="AK45" i="13"/>
  <c r="AN45" i="13"/>
  <c r="AJ45" i="13"/>
  <c r="AL45" i="13"/>
  <c r="AJ61" i="13"/>
  <c r="AL61" i="13"/>
  <c r="AM61" i="13"/>
  <c r="AA61" i="13"/>
  <c r="AI61" i="13"/>
  <c r="AK61" i="13"/>
  <c r="AN61" i="13"/>
  <c r="AM77" i="13"/>
  <c r="AA77" i="13"/>
  <c r="AI77" i="13"/>
  <c r="AK77" i="13"/>
  <c r="AN77" i="13"/>
  <c r="AJ77" i="13"/>
  <c r="AL77" i="13"/>
  <c r="AM93" i="13"/>
  <c r="AA93" i="13"/>
  <c r="AI93" i="13"/>
  <c r="AK93" i="13"/>
  <c r="AN93" i="13"/>
  <c r="AJ93" i="13"/>
  <c r="AL93" i="13"/>
  <c r="AK109" i="13"/>
  <c r="AN109" i="13"/>
  <c r="AJ109" i="13"/>
  <c r="AL109" i="13"/>
  <c r="AM109" i="13"/>
  <c r="AA109" i="13"/>
  <c r="AI109" i="13"/>
  <c r="AJ125" i="13"/>
  <c r="AL125" i="13"/>
  <c r="AM125" i="13"/>
  <c r="AA125" i="13"/>
  <c r="AI125" i="13"/>
  <c r="AK125" i="13"/>
  <c r="AN125" i="13"/>
  <c r="AI143" i="13"/>
  <c r="AK143" i="13"/>
  <c r="AM143" i="13"/>
  <c r="AA143" i="13"/>
  <c r="AL143" i="13"/>
  <c r="AJ143" i="13"/>
  <c r="AN143" i="13"/>
  <c r="AM159" i="13"/>
  <c r="AA159" i="13"/>
  <c r="AL159" i="13"/>
  <c r="AJ159" i="13"/>
  <c r="AN159" i="13"/>
  <c r="AI159" i="13"/>
  <c r="AK159" i="13"/>
  <c r="AM175" i="13"/>
  <c r="AA175" i="13"/>
  <c r="AL175" i="13"/>
  <c r="AJ175" i="13"/>
  <c r="AN175" i="13"/>
  <c r="AI175" i="13"/>
  <c r="AK175" i="13"/>
  <c r="AM191" i="13"/>
  <c r="AI191" i="13"/>
  <c r="AL191" i="13"/>
  <c r="AA191" i="13"/>
  <c r="AN191" i="13"/>
  <c r="AJ191" i="13"/>
  <c r="AK191" i="13"/>
  <c r="AA207" i="13"/>
  <c r="AN207" i="13"/>
  <c r="AJ207" i="13"/>
  <c r="AK207" i="13"/>
  <c r="AM207" i="13"/>
  <c r="AI207" i="13"/>
  <c r="AL207" i="13"/>
  <c r="AA223" i="13"/>
  <c r="AN223" i="13"/>
  <c r="AJ223" i="13"/>
  <c r="AK223" i="13"/>
  <c r="AM223" i="13"/>
  <c r="AI223" i="13"/>
  <c r="AL223" i="13"/>
  <c r="AA239" i="13"/>
  <c r="AI239" i="13"/>
  <c r="AM239" i="13"/>
  <c r="AK239" i="13"/>
  <c r="AL239" i="13"/>
  <c r="AJ239" i="13"/>
  <c r="AN239" i="13"/>
  <c r="AM255" i="13"/>
  <c r="AI255" i="13"/>
  <c r="AA255" i="13"/>
  <c r="AL255" i="13"/>
  <c r="AK255" i="13"/>
  <c r="AN255" i="13"/>
  <c r="AJ255" i="13"/>
  <c r="AM271" i="13"/>
  <c r="AI271" i="13"/>
  <c r="AL271" i="13"/>
  <c r="AK271" i="13"/>
  <c r="AN271" i="13"/>
  <c r="AA271" i="13"/>
  <c r="AJ271" i="13"/>
  <c r="AA287" i="13"/>
  <c r="AL287" i="13"/>
  <c r="AN287" i="13"/>
  <c r="AM287" i="13"/>
  <c r="AJ287" i="13"/>
  <c r="AI287" i="13"/>
  <c r="AK287" i="13"/>
  <c r="AM303" i="13"/>
  <c r="AJ303" i="13"/>
  <c r="AI303" i="13"/>
  <c r="AK303" i="13"/>
  <c r="AL303" i="13"/>
  <c r="AA303" i="13"/>
  <c r="AN303" i="13"/>
  <c r="AL319" i="13"/>
  <c r="AA319" i="13"/>
  <c r="AN319" i="13"/>
  <c r="AM319" i="13"/>
  <c r="AJ319" i="13"/>
  <c r="AI319" i="13"/>
  <c r="AK319" i="13"/>
  <c r="AA335" i="13"/>
  <c r="AM335" i="13"/>
  <c r="AJ335" i="13"/>
  <c r="AI335" i="13"/>
  <c r="AK335" i="13"/>
  <c r="AL335" i="13"/>
  <c r="AN335" i="13"/>
  <c r="AA351" i="13"/>
  <c r="AN351" i="13"/>
  <c r="AM351" i="13"/>
  <c r="AJ351" i="13"/>
  <c r="AI351" i="13"/>
  <c r="AK351" i="13"/>
  <c r="AL351" i="13"/>
  <c r="AI367" i="13"/>
  <c r="AK367" i="13"/>
  <c r="AL367" i="13"/>
  <c r="AA367" i="13"/>
  <c r="AN367" i="13"/>
  <c r="AM367" i="13"/>
  <c r="AJ367" i="13"/>
  <c r="AI383" i="13"/>
  <c r="AK383" i="13"/>
  <c r="AL383" i="13"/>
  <c r="AA383" i="13"/>
  <c r="AN383" i="13"/>
  <c r="AM383" i="13"/>
  <c r="AJ383" i="13"/>
  <c r="AA399" i="13"/>
  <c r="AL399" i="13"/>
  <c r="AN399" i="13"/>
  <c r="AM399" i="13"/>
  <c r="AJ399" i="13"/>
  <c r="AI399" i="13"/>
  <c r="AK399" i="13"/>
  <c r="AA415" i="13"/>
  <c r="AL415" i="13"/>
  <c r="AI415" i="13"/>
  <c r="AJ415" i="13"/>
  <c r="AM415" i="13"/>
  <c r="AN415" i="13"/>
  <c r="AK415" i="13"/>
  <c r="AM431" i="13"/>
  <c r="AK431" i="13"/>
  <c r="AI431" i="13"/>
  <c r="AA431" i="13"/>
  <c r="AL431" i="13"/>
  <c r="AJ431" i="13"/>
  <c r="AN431" i="13"/>
  <c r="AM447" i="13"/>
  <c r="AK447" i="13"/>
  <c r="AI447" i="13"/>
  <c r="AA447" i="13"/>
  <c r="AL447" i="13"/>
  <c r="AN447" i="13"/>
  <c r="AJ447" i="13"/>
  <c r="AA463" i="13"/>
  <c r="AL463" i="13"/>
  <c r="AK463" i="13"/>
  <c r="AM463" i="13"/>
  <c r="AN463" i="13"/>
  <c r="AJ463" i="13"/>
  <c r="AI463" i="13"/>
  <c r="AJ479" i="13"/>
  <c r="AN479" i="13"/>
  <c r="AM479" i="13"/>
  <c r="AA479" i="13"/>
  <c r="AI479" i="13"/>
  <c r="AL479" i="13"/>
  <c r="AK479" i="13"/>
  <c r="AI495" i="13"/>
  <c r="AL495" i="13"/>
  <c r="AA495" i="13"/>
  <c r="AK495" i="13"/>
  <c r="AJ495" i="13"/>
  <c r="AM495" i="13"/>
  <c r="AN495" i="13"/>
  <c r="AJ511" i="13"/>
  <c r="AN511" i="13"/>
  <c r="AL511" i="13"/>
  <c r="AI511" i="13"/>
  <c r="AK511" i="13"/>
  <c r="AA511" i="13"/>
  <c r="AM511" i="13"/>
  <c r="AI527" i="13"/>
  <c r="AA527" i="13"/>
  <c r="AL527" i="13"/>
  <c r="AJ527" i="13"/>
  <c r="AN527" i="13"/>
  <c r="AM527" i="13"/>
  <c r="AK527" i="13"/>
  <c r="AI543" i="13"/>
  <c r="AL543" i="13"/>
  <c r="AJ543" i="13"/>
  <c r="AN543" i="13"/>
  <c r="AA543" i="13"/>
  <c r="AM543" i="13"/>
  <c r="AK543" i="13"/>
  <c r="AJ559" i="13"/>
  <c r="AN559" i="13"/>
  <c r="AM559" i="13"/>
  <c r="AK559" i="13"/>
  <c r="AI559" i="13"/>
  <c r="AA559" i="13"/>
  <c r="AL559" i="13"/>
  <c r="AM575" i="13"/>
  <c r="AK575" i="13"/>
  <c r="AI575" i="13"/>
  <c r="AA575" i="13"/>
  <c r="AL575" i="13"/>
  <c r="AJ575" i="13"/>
  <c r="AN575" i="13"/>
  <c r="AA591" i="13"/>
  <c r="AL591" i="13"/>
  <c r="AJ591" i="13"/>
  <c r="AN591" i="13"/>
  <c r="AM591" i="13"/>
  <c r="AK591" i="13"/>
  <c r="AI591" i="13"/>
  <c r="AA607" i="13"/>
  <c r="AL607" i="13"/>
  <c r="AJ607" i="13"/>
  <c r="AN607" i="13"/>
  <c r="AM607" i="13"/>
  <c r="AK607" i="13"/>
  <c r="AI607" i="13"/>
  <c r="AI623" i="13"/>
  <c r="AA623" i="13"/>
  <c r="AL623" i="13"/>
  <c r="AJ623" i="13"/>
  <c r="AN623" i="13"/>
  <c r="AM623" i="13"/>
  <c r="AK623" i="13"/>
  <c r="AI639" i="13"/>
  <c r="AA639" i="13"/>
  <c r="AL639" i="13"/>
  <c r="AJ639" i="13"/>
  <c r="AN639" i="13"/>
  <c r="AM639" i="13"/>
  <c r="AK639" i="13"/>
  <c r="AJ655" i="13"/>
  <c r="AN655" i="13"/>
  <c r="AM655" i="13"/>
  <c r="AK655" i="13"/>
  <c r="AI655" i="13"/>
  <c r="AA655" i="13"/>
  <c r="AL655" i="13"/>
  <c r="AJ671" i="13"/>
  <c r="AN671" i="13"/>
  <c r="AM671" i="13"/>
  <c r="AK671" i="13"/>
  <c r="AI671" i="13"/>
  <c r="AA671" i="13"/>
  <c r="AL671" i="13"/>
  <c r="AK689" i="13"/>
  <c r="AN689" i="13"/>
  <c r="AM689" i="13"/>
  <c r="AA689" i="13"/>
  <c r="AI689" i="13"/>
  <c r="AJ689" i="13"/>
  <c r="AL689" i="13"/>
  <c r="AJ705" i="13"/>
  <c r="AL705" i="13"/>
  <c r="AK705" i="13"/>
  <c r="AN705" i="13"/>
  <c r="AM705" i="13"/>
  <c r="AA705" i="13"/>
  <c r="AI705" i="13"/>
  <c r="AJ721" i="13"/>
  <c r="AL721" i="13"/>
  <c r="AK721" i="13"/>
  <c r="AN721" i="13"/>
  <c r="AM721" i="13"/>
  <c r="AA721" i="13"/>
  <c r="AI721" i="13"/>
  <c r="AA737" i="13"/>
  <c r="AI737" i="13"/>
  <c r="AJ737" i="13"/>
  <c r="AL737" i="13"/>
  <c r="AK737" i="13"/>
  <c r="AN737" i="13"/>
  <c r="AM737" i="13"/>
  <c r="AA753" i="13"/>
  <c r="AI753" i="13"/>
  <c r="AJ753" i="13"/>
  <c r="AL753" i="13"/>
  <c r="AK753" i="13"/>
  <c r="AN753" i="13"/>
  <c r="AM753" i="13"/>
  <c r="AK769" i="13"/>
  <c r="AN769" i="13"/>
  <c r="AM769" i="13"/>
  <c r="AA769" i="13"/>
  <c r="AI769" i="13"/>
  <c r="AJ769" i="13"/>
  <c r="AL769" i="13"/>
  <c r="AK785" i="13"/>
  <c r="AN785" i="13"/>
  <c r="AM785" i="13"/>
  <c r="AA785" i="13"/>
  <c r="AI785" i="13"/>
  <c r="AJ785" i="13"/>
  <c r="AL785" i="13"/>
  <c r="AJ801" i="13"/>
  <c r="AL801" i="13"/>
  <c r="AK801" i="13"/>
  <c r="AN801" i="13"/>
  <c r="AM801" i="13"/>
  <c r="AA801" i="13"/>
  <c r="AI801" i="13"/>
  <c r="AK817" i="13"/>
  <c r="AN817" i="13"/>
  <c r="AM817" i="13"/>
  <c r="AA817" i="13"/>
  <c r="AI817" i="13"/>
  <c r="AJ817" i="13"/>
  <c r="AL817" i="13"/>
  <c r="AM833" i="13"/>
  <c r="AA833" i="13"/>
  <c r="AI833" i="13"/>
  <c r="AJ833" i="13"/>
  <c r="AL833" i="13"/>
  <c r="AK833" i="13"/>
  <c r="AN833" i="13"/>
  <c r="AM849" i="13"/>
  <c r="AA849" i="13"/>
  <c r="AI849" i="13"/>
  <c r="AJ849" i="13"/>
  <c r="AL849" i="13"/>
  <c r="AK849" i="13"/>
  <c r="AN849" i="13"/>
  <c r="AK865" i="13"/>
  <c r="AN865" i="13"/>
  <c r="AM865" i="13"/>
  <c r="AA865" i="13"/>
  <c r="AI865" i="13"/>
  <c r="AJ865" i="13"/>
  <c r="AL865" i="13"/>
  <c r="AA881" i="13"/>
  <c r="AI881" i="13"/>
  <c r="AJ881" i="13"/>
  <c r="AL881" i="13"/>
  <c r="AK881" i="13"/>
  <c r="AN881" i="13"/>
  <c r="AM881" i="13"/>
  <c r="AA897" i="13"/>
  <c r="AI897" i="13"/>
  <c r="AJ897" i="13"/>
  <c r="AL897" i="13"/>
  <c r="AK897" i="13"/>
  <c r="AN897" i="13"/>
  <c r="AM897" i="13"/>
  <c r="AA913" i="13"/>
  <c r="AI913" i="13"/>
  <c r="AJ913" i="13"/>
  <c r="AL913" i="13"/>
  <c r="AK913" i="13"/>
  <c r="AN913" i="13"/>
  <c r="AM913" i="13"/>
  <c r="AM929" i="13"/>
  <c r="AA929" i="13"/>
  <c r="AI929" i="13"/>
  <c r="AJ929" i="13"/>
  <c r="AL929" i="13"/>
  <c r="AK929" i="13"/>
  <c r="AN929" i="13"/>
  <c r="AK945" i="13"/>
  <c r="AN945" i="13"/>
  <c r="AM945" i="13"/>
  <c r="AA945" i="13"/>
  <c r="AI945" i="13"/>
  <c r="AJ945" i="13"/>
  <c r="AL945" i="13"/>
  <c r="AJ961" i="13"/>
  <c r="AL961" i="13"/>
  <c r="AK961" i="13"/>
  <c r="AN961" i="13"/>
  <c r="AM961" i="13"/>
  <c r="AA961" i="13"/>
  <c r="AI961" i="13"/>
  <c r="AJ977" i="13"/>
  <c r="AL977" i="13"/>
  <c r="AK977" i="13"/>
  <c r="AN977" i="13"/>
  <c r="AM977" i="13"/>
  <c r="AA977" i="13"/>
  <c r="AI977" i="13"/>
  <c r="AA993" i="13"/>
  <c r="AI993" i="13"/>
  <c r="AJ993" i="13"/>
  <c r="AL993" i="13"/>
  <c r="AK993" i="13"/>
  <c r="AN993" i="13"/>
  <c r="AM993" i="13"/>
  <c r="AA1009" i="13"/>
  <c r="AI1009" i="13"/>
  <c r="AJ1009" i="13"/>
  <c r="AL1009" i="13"/>
  <c r="AK1009" i="13"/>
  <c r="AN1009" i="13"/>
  <c r="AM1009" i="13"/>
  <c r="AK1025" i="13"/>
  <c r="AN1025" i="13"/>
  <c r="AM1025" i="13"/>
  <c r="AA1025" i="13"/>
  <c r="AI1025" i="13"/>
  <c r="AJ1025" i="13"/>
  <c r="AL1025" i="13"/>
  <c r="AK1041" i="13"/>
  <c r="AN1041" i="13"/>
  <c r="AM1041" i="13"/>
  <c r="AA1041" i="13"/>
  <c r="AI1041" i="13"/>
  <c r="AJ1041" i="13"/>
  <c r="AL1041" i="13"/>
  <c r="AJ1057" i="13"/>
  <c r="AL1057" i="13"/>
  <c r="AK1057" i="13"/>
  <c r="AN1057" i="13"/>
  <c r="AM1057" i="13"/>
  <c r="AA1057" i="13"/>
  <c r="AI1057" i="13"/>
  <c r="AK1073" i="13"/>
  <c r="AN1073" i="13"/>
  <c r="AM1073" i="13"/>
  <c r="AA1073" i="13"/>
  <c r="AI1073" i="13"/>
  <c r="AJ1073" i="13"/>
  <c r="AL1073" i="13"/>
  <c r="AM1089" i="13"/>
  <c r="AA1089" i="13"/>
  <c r="AI1089" i="13"/>
  <c r="AJ1089" i="13"/>
  <c r="AL1089" i="13"/>
  <c r="AK1089" i="13"/>
  <c r="AN1089" i="13"/>
  <c r="AM1105" i="13"/>
  <c r="AA1105" i="13"/>
  <c r="AI1105" i="13"/>
  <c r="AJ1105" i="13"/>
  <c r="AL1105" i="13"/>
  <c r="AK1105" i="13"/>
  <c r="AN1105" i="13"/>
  <c r="AA1121" i="13"/>
  <c r="AM1121" i="13"/>
  <c r="AI1121" i="13"/>
  <c r="AJ1121" i="13"/>
  <c r="AL1121" i="13"/>
  <c r="AK1121" i="13"/>
  <c r="AN1121" i="13"/>
  <c r="AA1137" i="13"/>
  <c r="AI1137" i="13"/>
  <c r="AK1137" i="13"/>
  <c r="AL1137" i="13"/>
  <c r="AM1137" i="13"/>
  <c r="AN1137" i="13"/>
  <c r="AJ1137" i="13"/>
  <c r="AA1153" i="13"/>
  <c r="AI1153" i="13"/>
  <c r="AK1153" i="13"/>
  <c r="AL1153" i="13"/>
  <c r="AM1153" i="13"/>
  <c r="AN1153" i="13"/>
  <c r="AJ1153" i="13"/>
  <c r="AA1169" i="13"/>
  <c r="AI1169" i="13"/>
  <c r="AK1169" i="13"/>
  <c r="AL1169" i="13"/>
  <c r="AM1169" i="13"/>
  <c r="AN1169" i="13"/>
  <c r="AJ1169" i="13"/>
  <c r="AA1185" i="13"/>
  <c r="AI1185" i="13"/>
  <c r="AK1185" i="13"/>
  <c r="AL1185" i="13"/>
  <c r="AM1185" i="13"/>
  <c r="AN1185" i="13"/>
  <c r="AJ1185" i="13"/>
  <c r="AM1201" i="13"/>
  <c r="AN1201" i="13"/>
  <c r="AJ1201" i="13"/>
  <c r="AA1201" i="13"/>
  <c r="AI1201" i="13"/>
  <c r="AK1201" i="13"/>
  <c r="AL1201" i="13"/>
  <c r="AK1217" i="13"/>
  <c r="AL1217" i="13"/>
  <c r="AM1217" i="13"/>
  <c r="AN1217" i="13"/>
  <c r="AJ1217" i="13"/>
  <c r="AA1217" i="13"/>
  <c r="AI1217" i="13"/>
  <c r="AK1233" i="13"/>
  <c r="AL1233" i="13"/>
  <c r="AM1233" i="13"/>
  <c r="AN1233" i="13"/>
  <c r="AJ1233" i="13"/>
  <c r="AA1233" i="13"/>
  <c r="AI1233" i="13"/>
  <c r="AK1249" i="13"/>
  <c r="AL1249" i="13"/>
  <c r="AM1249" i="13"/>
  <c r="AN1249" i="13"/>
  <c r="AJ1249" i="13"/>
  <c r="AA1249" i="13"/>
  <c r="AI1249" i="13"/>
  <c r="AA1265" i="13"/>
  <c r="AI1265" i="13"/>
  <c r="AK1265" i="13"/>
  <c r="AL1265" i="13"/>
  <c r="AM1265" i="13"/>
  <c r="AN1265" i="13"/>
  <c r="AJ1265" i="13"/>
  <c r="AM1281" i="13"/>
  <c r="AN1281" i="13"/>
  <c r="AJ1281" i="13"/>
  <c r="AA1281" i="13"/>
  <c r="AI1281" i="13"/>
  <c r="AK1281" i="13"/>
  <c r="AL1281" i="13"/>
  <c r="AM1297" i="13"/>
  <c r="AN1297" i="13"/>
  <c r="AJ1297" i="13"/>
  <c r="AA1297" i="13"/>
  <c r="AI1297" i="13"/>
  <c r="AK1297" i="13"/>
  <c r="AL1297" i="13"/>
  <c r="AM1313" i="13"/>
  <c r="AN1313" i="13"/>
  <c r="AJ1313" i="13"/>
  <c r="AA1313" i="13"/>
  <c r="AI1313" i="13"/>
  <c r="AK1313" i="13"/>
  <c r="AL1313" i="13"/>
  <c r="AK1329" i="13"/>
  <c r="AL1329" i="13"/>
  <c r="AM1329" i="13"/>
  <c r="AN1329" i="13"/>
  <c r="AJ1329" i="13"/>
  <c r="AA1329" i="13"/>
  <c r="AI1329" i="13"/>
  <c r="AJ1345" i="13"/>
  <c r="AA1345" i="13"/>
  <c r="AI1345" i="13"/>
  <c r="AK1345" i="13"/>
  <c r="AL1345" i="13"/>
  <c r="AM1345" i="13"/>
  <c r="AN1345" i="13"/>
  <c r="AI1361" i="13"/>
  <c r="AK1361" i="13"/>
  <c r="AL1361" i="13"/>
  <c r="AA1361" i="13"/>
  <c r="AM1361" i="13"/>
  <c r="AN1361" i="13"/>
  <c r="AJ1361" i="13"/>
  <c r="AI1377" i="13"/>
  <c r="AK1377" i="13"/>
  <c r="AL1377" i="13"/>
  <c r="AM1377" i="13"/>
  <c r="AN1377" i="13"/>
  <c r="AA1377" i="13"/>
  <c r="AJ1377" i="13"/>
  <c r="AM1393" i="13"/>
  <c r="AN1393" i="13"/>
  <c r="AJ1393" i="13"/>
  <c r="AA1393" i="13"/>
  <c r="AI1393" i="13"/>
  <c r="AK1393" i="13"/>
  <c r="AL1393" i="13"/>
  <c r="AA1409" i="13"/>
  <c r="AI1409" i="13"/>
  <c r="AK1409" i="13"/>
  <c r="AL1409" i="13"/>
  <c r="AM1409" i="13"/>
  <c r="AN1409" i="13"/>
  <c r="AJ1409" i="13"/>
  <c r="AA1425" i="13"/>
  <c r="AM1425" i="13"/>
  <c r="AN1425" i="13"/>
  <c r="AJ1425" i="13"/>
  <c r="AI1425" i="13"/>
  <c r="AK1425" i="13"/>
  <c r="AL1425" i="13"/>
  <c r="AJ1441" i="13"/>
  <c r="AA1441" i="13"/>
  <c r="AI1441" i="13"/>
  <c r="AK1441" i="13"/>
  <c r="AL1441" i="13"/>
  <c r="AM1441" i="13"/>
  <c r="AN1441" i="13"/>
  <c r="AA1457" i="13"/>
  <c r="AI1457" i="13"/>
  <c r="AK1457" i="13"/>
  <c r="AL1457" i="13"/>
  <c r="AM1457" i="13"/>
  <c r="AN1457" i="13"/>
  <c r="AJ1457" i="13"/>
  <c r="AA1473" i="13"/>
  <c r="AI1473" i="13"/>
  <c r="AK1473" i="13"/>
  <c r="AL1473" i="13"/>
  <c r="AM1473" i="13"/>
  <c r="AN1473" i="13"/>
  <c r="AJ1473" i="13"/>
  <c r="AK1489" i="13"/>
  <c r="AL1489" i="13"/>
  <c r="AM1489" i="13"/>
  <c r="AN1489" i="13"/>
  <c r="AJ1489" i="13"/>
  <c r="AI1489" i="13"/>
  <c r="AA1489" i="13"/>
  <c r="AK1505" i="13"/>
  <c r="AL1505" i="13"/>
  <c r="AM1505" i="13"/>
  <c r="AN1505" i="13"/>
  <c r="AJ1505" i="13"/>
  <c r="AA1505" i="13"/>
  <c r="AI1505" i="13"/>
  <c r="AM1521" i="13"/>
  <c r="AN1521" i="13"/>
  <c r="AJ1521" i="13"/>
  <c r="AA1521" i="13"/>
  <c r="AI1521" i="13"/>
  <c r="AK1521" i="13"/>
  <c r="AL1521" i="13"/>
  <c r="AM1537" i="13"/>
  <c r="AN1537" i="13"/>
  <c r="AJ1537" i="13"/>
  <c r="AA1537" i="13"/>
  <c r="AI1537" i="13"/>
  <c r="AK1537" i="13"/>
  <c r="AL1537" i="13"/>
  <c r="AJ1553" i="13"/>
  <c r="AA1553" i="13"/>
  <c r="AI1553" i="13"/>
  <c r="AK1553" i="13"/>
  <c r="AL1553" i="13"/>
  <c r="AN1553" i="13"/>
  <c r="AM1553" i="13"/>
  <c r="AJ1569" i="13"/>
  <c r="AA1569" i="13"/>
  <c r="AI1569" i="13"/>
  <c r="AK1569" i="13"/>
  <c r="AL1569" i="13"/>
  <c r="AM1569" i="13"/>
  <c r="AN1569" i="13"/>
  <c r="AA1585" i="13"/>
  <c r="AI1585" i="13"/>
  <c r="AK1585" i="13"/>
  <c r="AL1585" i="13"/>
  <c r="AM1585" i="13"/>
  <c r="AN1585" i="13"/>
  <c r="AJ1585" i="13"/>
  <c r="AA1601" i="13"/>
  <c r="AI1601" i="13"/>
  <c r="AK1601" i="13"/>
  <c r="AL1601" i="13"/>
  <c r="AM1601" i="13"/>
  <c r="AN1601" i="13"/>
  <c r="AJ1601" i="13"/>
  <c r="AK1617" i="13"/>
  <c r="AL1617" i="13"/>
  <c r="AM1617" i="13"/>
  <c r="AN1617" i="13"/>
  <c r="AJ1617" i="13"/>
  <c r="AA1617" i="13"/>
  <c r="AI1617" i="13"/>
  <c r="AK1633" i="13"/>
  <c r="AL1633" i="13"/>
  <c r="AM1633" i="13"/>
  <c r="AN1633" i="13"/>
  <c r="AJ1633" i="13"/>
  <c r="AI1633" i="13"/>
  <c r="AA1633" i="13"/>
  <c r="AM1649" i="13"/>
  <c r="AN1649" i="13"/>
  <c r="AJ1649" i="13"/>
  <c r="AA1649" i="13"/>
  <c r="AI1649" i="13"/>
  <c r="AK1649" i="13"/>
  <c r="AL1649" i="13"/>
  <c r="AM1665" i="13"/>
  <c r="AN1665" i="13"/>
  <c r="AJ1665" i="13"/>
  <c r="AA1665" i="13"/>
  <c r="AI1665" i="13"/>
  <c r="AK1665" i="13"/>
  <c r="AL1665" i="13"/>
  <c r="AJ1681" i="13"/>
  <c r="AA1681" i="13"/>
  <c r="AI1681" i="13"/>
  <c r="AK1681" i="13"/>
  <c r="AL1681" i="13"/>
  <c r="AM1681" i="13"/>
  <c r="AN1681" i="13"/>
  <c r="AJ1697" i="13"/>
  <c r="AA1697" i="13"/>
  <c r="AI1697" i="13"/>
  <c r="AK1697" i="13"/>
  <c r="AL1697" i="13"/>
  <c r="AN1697" i="13"/>
  <c r="AM1697" i="13"/>
  <c r="AA1713" i="13"/>
  <c r="AI1713" i="13"/>
  <c r="AK1713" i="13"/>
  <c r="AL1713" i="13"/>
  <c r="AM1713" i="13"/>
  <c r="AN1713" i="13"/>
  <c r="AJ1713" i="13"/>
  <c r="AK1729" i="13"/>
  <c r="AL1729" i="13"/>
  <c r="AM1729" i="13"/>
  <c r="AN1729" i="13"/>
  <c r="AJ1729" i="13"/>
  <c r="AA1729" i="13"/>
  <c r="AI1729" i="13"/>
  <c r="AM1745" i="13"/>
  <c r="AN1745" i="13"/>
  <c r="AJ1745" i="13"/>
  <c r="AA1745" i="13"/>
  <c r="AI1745" i="13"/>
  <c r="AL1745" i="13"/>
  <c r="AK1745" i="13"/>
  <c r="AJ1761" i="13"/>
  <c r="AA1761" i="13"/>
  <c r="AI1761" i="13"/>
  <c r="AK1761" i="13"/>
  <c r="AL1761" i="13"/>
  <c r="AM1761" i="13"/>
  <c r="AN1761" i="13"/>
  <c r="AA1777" i="13"/>
  <c r="AI1777" i="13"/>
  <c r="AK1777" i="13"/>
  <c r="AL1777" i="13"/>
  <c r="AM1777" i="13"/>
  <c r="AN1777" i="13"/>
  <c r="AJ1777" i="13"/>
  <c r="AK1793" i="13"/>
  <c r="AL1793" i="13"/>
  <c r="AM1793" i="13"/>
  <c r="AN1793" i="13"/>
  <c r="AJ1793" i="13"/>
  <c r="AA1793" i="13"/>
  <c r="AI1793" i="13"/>
  <c r="AM1809" i="13"/>
  <c r="AN1809" i="13"/>
  <c r="AJ1809" i="13"/>
  <c r="AA1809" i="13"/>
  <c r="AI1809" i="13"/>
  <c r="AK1809" i="13"/>
  <c r="AL1809" i="13"/>
  <c r="AA1825" i="13"/>
  <c r="AI1825" i="13"/>
  <c r="AK1825" i="13"/>
  <c r="AL1825" i="13"/>
  <c r="AM1825" i="13"/>
  <c r="AN1825" i="13"/>
  <c r="AJ1825" i="13"/>
  <c r="AA1841" i="13"/>
  <c r="AI1841" i="13"/>
  <c r="AK1841" i="13"/>
  <c r="AL1841" i="13"/>
  <c r="AM1841" i="13"/>
  <c r="AN1841" i="13"/>
  <c r="AJ1841" i="13"/>
  <c r="AJ1857" i="13"/>
  <c r="AN1857" i="13"/>
  <c r="AM1857" i="13"/>
  <c r="AA1857" i="13"/>
  <c r="AI1857" i="13"/>
  <c r="AL1857" i="13"/>
  <c r="AK1857" i="13"/>
  <c r="AB1873" i="13"/>
  <c r="AN1873" i="13"/>
  <c r="AA1873" i="13"/>
  <c r="AM1873" i="13"/>
  <c r="AK1873" i="13"/>
  <c r="AL1873" i="13"/>
  <c r="AJ1873" i="13"/>
  <c r="AC1873" i="13"/>
  <c r="AI1873" i="13"/>
  <c r="AA1889" i="13"/>
  <c r="AI1889" i="13"/>
  <c r="AK1889" i="13"/>
  <c r="AL1889" i="13"/>
  <c r="AJ1889" i="13"/>
  <c r="AN1889" i="13"/>
  <c r="AM1889" i="13"/>
  <c r="AM1905" i="13"/>
  <c r="AA1905" i="13"/>
  <c r="AI1905" i="13"/>
  <c r="AK1905" i="13"/>
  <c r="AL1905" i="13"/>
  <c r="AN1905" i="13"/>
  <c r="AJ1905" i="13"/>
  <c r="AJ1921" i="13"/>
  <c r="AN1921" i="13"/>
  <c r="AM1921" i="13"/>
  <c r="AA1921" i="13"/>
  <c r="AI1921" i="13"/>
  <c r="AK1921" i="13"/>
  <c r="AL1921" i="13"/>
  <c r="AK1937" i="13"/>
  <c r="AL1937" i="13"/>
  <c r="AJ1937" i="13"/>
  <c r="AN1937" i="13"/>
  <c r="AM1937" i="13"/>
  <c r="AA1937" i="13"/>
  <c r="AI1937" i="13"/>
  <c r="AA1953" i="13"/>
  <c r="AI1953" i="13"/>
  <c r="AK1953" i="13"/>
  <c r="AL1953" i="13"/>
  <c r="AJ1953" i="13"/>
  <c r="AN1953" i="13"/>
  <c r="AM1953" i="13"/>
  <c r="AM1969" i="13"/>
  <c r="AA1969" i="13"/>
  <c r="AI1969" i="13"/>
  <c r="AK1969" i="13"/>
  <c r="AL1969" i="13"/>
  <c r="AJ1969" i="13"/>
  <c r="AN1969" i="13"/>
  <c r="AJ1985" i="13"/>
  <c r="AN1985" i="13"/>
  <c r="AM1985" i="13"/>
  <c r="AA1985" i="13"/>
  <c r="AI1985" i="13"/>
  <c r="AK1985" i="13"/>
  <c r="AL1985" i="13"/>
  <c r="AK2001" i="13"/>
  <c r="AL2001" i="13"/>
  <c r="AJ2001" i="13"/>
  <c r="AN2001" i="13"/>
  <c r="AM2001" i="13"/>
  <c r="AA2001" i="13"/>
  <c r="AI2001" i="13"/>
  <c r="AK2017" i="13"/>
  <c r="AL2017" i="13"/>
  <c r="AJ2017" i="13"/>
  <c r="AN2017" i="13"/>
  <c r="AM2017" i="13"/>
  <c r="AA2017" i="13"/>
  <c r="AI2017" i="13"/>
  <c r="AM2033" i="13"/>
  <c r="AA2033" i="13"/>
  <c r="AI2033" i="13"/>
  <c r="AK2033" i="13"/>
  <c r="AL2033" i="13"/>
  <c r="AJ2033" i="13"/>
  <c r="AN2033" i="13"/>
  <c r="AM2049" i="13"/>
  <c r="AA2049" i="13"/>
  <c r="AI2049" i="13"/>
  <c r="AK2049" i="13"/>
  <c r="AL2049" i="13"/>
  <c r="AJ2049" i="13"/>
  <c r="AN2049" i="13"/>
  <c r="AM2065" i="13"/>
  <c r="AA2065" i="13"/>
  <c r="AI2065" i="13"/>
  <c r="AK2065" i="13"/>
  <c r="AL2065" i="13"/>
  <c r="AN2065" i="13"/>
  <c r="AJ2065" i="13"/>
  <c r="AK2081" i="13"/>
  <c r="AL2081" i="13"/>
  <c r="AJ2081" i="13"/>
  <c r="AN2081" i="13"/>
  <c r="AM2081" i="13"/>
  <c r="AA2081" i="13"/>
  <c r="AI2081" i="13"/>
  <c r="AK2097" i="13"/>
  <c r="AL2097" i="13"/>
  <c r="AJ2097" i="13"/>
  <c r="AN2097" i="13"/>
  <c r="AM2097" i="13"/>
  <c r="AA2097" i="13"/>
  <c r="AI2097" i="13"/>
  <c r="AM2113" i="13"/>
  <c r="AA2113" i="13"/>
  <c r="AI2113" i="13"/>
  <c r="AK2113" i="13"/>
  <c r="AL2113" i="13"/>
  <c r="AJ2113" i="13"/>
  <c r="AN2113" i="13"/>
  <c r="AK2129" i="13"/>
  <c r="AL2129" i="13"/>
  <c r="AJ2129" i="13"/>
  <c r="AN2129" i="13"/>
  <c r="AM2129" i="13"/>
  <c r="AA2129" i="13"/>
  <c r="AI2129" i="13"/>
  <c r="AK2145" i="13"/>
  <c r="AL2145" i="13"/>
  <c r="AJ2145" i="13"/>
  <c r="AN2145" i="13"/>
  <c r="AM2145" i="13"/>
  <c r="AA2145" i="13"/>
  <c r="AI2145" i="13"/>
  <c r="AM2161" i="13"/>
  <c r="AA2161" i="13"/>
  <c r="AI2161" i="13"/>
  <c r="AK2161" i="13"/>
  <c r="AL2161" i="13"/>
  <c r="AJ2161" i="13"/>
  <c r="AN2161" i="13"/>
  <c r="AM2177" i="13"/>
  <c r="AA2177" i="13"/>
  <c r="AI2177" i="13"/>
  <c r="AK2177" i="13"/>
  <c r="AL2177" i="13"/>
  <c r="AJ2177" i="13"/>
  <c r="AN2177" i="13"/>
  <c r="AK2193" i="13"/>
  <c r="AL2193" i="13"/>
  <c r="AJ2193" i="13"/>
  <c r="AN2193" i="13"/>
  <c r="AM2193" i="13"/>
  <c r="AI2193" i="13"/>
  <c r="AA2193" i="13"/>
  <c r="AJ2209" i="13"/>
  <c r="AN2209" i="13"/>
  <c r="AM2209" i="13"/>
  <c r="AA2209" i="13"/>
  <c r="AI2209" i="13"/>
  <c r="AK2209" i="13"/>
  <c r="AL2209" i="13"/>
  <c r="AM2225" i="13"/>
  <c r="AA2225" i="13"/>
  <c r="AI2225" i="13"/>
  <c r="AK2225" i="13"/>
  <c r="AL2225" i="13"/>
  <c r="AN2225" i="13"/>
  <c r="AJ2225" i="13"/>
  <c r="AK2241" i="13"/>
  <c r="AL2241" i="13"/>
  <c r="AJ2241" i="13"/>
  <c r="AN2241" i="13"/>
  <c r="AM2241" i="13"/>
  <c r="AA2241" i="13"/>
  <c r="AI2241" i="13"/>
  <c r="AI2257" i="13"/>
  <c r="AJ2257" i="13"/>
  <c r="AM2257" i="13"/>
  <c r="AN2257" i="13"/>
  <c r="AA2257" i="13"/>
  <c r="AL2257" i="13"/>
  <c r="AK2257" i="13"/>
  <c r="AM2273" i="13"/>
  <c r="AA2273" i="13"/>
  <c r="AI2273" i="13"/>
  <c r="AK2273" i="13"/>
  <c r="AL2273" i="13"/>
  <c r="AJ2273" i="13"/>
  <c r="AN2273" i="13"/>
  <c r="AK2289" i="13"/>
  <c r="AL2289" i="13"/>
  <c r="AJ2289" i="13"/>
  <c r="AN2289" i="13"/>
  <c r="AM2289" i="13"/>
  <c r="AI2289" i="13"/>
  <c r="AA2289" i="13"/>
  <c r="AJ2305" i="13"/>
  <c r="AN2305" i="13"/>
  <c r="AM2305" i="13"/>
  <c r="AA2305" i="13"/>
  <c r="AI2305" i="13"/>
  <c r="AK2305" i="13"/>
  <c r="AL2305" i="13"/>
  <c r="AM2321" i="13"/>
  <c r="AA2321" i="13"/>
  <c r="AI2321" i="13"/>
  <c r="AK2321" i="13"/>
  <c r="AL2321" i="13"/>
  <c r="AN2321" i="13"/>
  <c r="AJ2321" i="13"/>
  <c r="AJ2337" i="13"/>
  <c r="AN2337" i="13"/>
  <c r="AM2337" i="13"/>
  <c r="AA2337" i="13"/>
  <c r="AI2337" i="13"/>
  <c r="AK2337" i="13"/>
  <c r="AL2337" i="13"/>
  <c r="AK2353" i="13"/>
  <c r="AL2353" i="13"/>
  <c r="AJ2353" i="13"/>
  <c r="AN2353" i="13"/>
  <c r="AM2353" i="13"/>
  <c r="AA2353" i="13"/>
  <c r="AI2353" i="13"/>
  <c r="AA2369" i="13"/>
  <c r="AI2369" i="13"/>
  <c r="AK2369" i="13"/>
  <c r="AL2369" i="13"/>
  <c r="AJ2369" i="13"/>
  <c r="AN2369" i="13"/>
  <c r="AM2369" i="13"/>
  <c r="AM2385" i="13"/>
  <c r="AA2385" i="13"/>
  <c r="AI2385" i="13"/>
  <c r="AK2385" i="13"/>
  <c r="AL2385" i="13"/>
  <c r="AJ2385" i="13"/>
  <c r="AN2385" i="13"/>
  <c r="AJ2401" i="13"/>
  <c r="AN2401" i="13"/>
  <c r="AM2401" i="13"/>
  <c r="AA2401" i="13"/>
  <c r="AI2401" i="13"/>
  <c r="AK2401" i="13"/>
  <c r="AL2401" i="13"/>
  <c r="AM2417" i="13"/>
  <c r="AA2417" i="13"/>
  <c r="AI2417" i="13"/>
  <c r="AK2417" i="13"/>
  <c r="AL2417" i="13"/>
  <c r="AJ2417" i="13"/>
  <c r="AN2417" i="13"/>
  <c r="AK2433" i="13"/>
  <c r="AL2433" i="13"/>
  <c r="AJ2433" i="13"/>
  <c r="AN2433" i="13"/>
  <c r="AM2433" i="13"/>
  <c r="AI2433" i="13"/>
  <c r="AA2433" i="13"/>
  <c r="AK2449" i="13"/>
  <c r="AL2449" i="13"/>
  <c r="AJ2449" i="13"/>
  <c r="AN2449" i="13"/>
  <c r="AM2449" i="13"/>
  <c r="AI2449" i="13"/>
  <c r="AA2449" i="13"/>
  <c r="AK2465" i="13"/>
  <c r="AL2465" i="13"/>
  <c r="AJ2465" i="13"/>
  <c r="AN2465" i="13"/>
  <c r="AM2465" i="13"/>
  <c r="AA2465" i="13"/>
  <c r="AI2465" i="13"/>
  <c r="AM2481" i="13"/>
  <c r="AA2481" i="13"/>
  <c r="AI2481" i="13"/>
  <c r="AK2481" i="13"/>
  <c r="AL2481" i="13"/>
  <c r="AN2481" i="13"/>
  <c r="AJ2481" i="13"/>
  <c r="AM2497" i="13"/>
  <c r="AA2497" i="13"/>
  <c r="AI2497" i="13"/>
  <c r="AK2497" i="13"/>
  <c r="AL2497" i="13"/>
  <c r="AJ2497" i="13"/>
  <c r="AN2497" i="13"/>
  <c r="AM2513" i="13"/>
  <c r="AA2513" i="13"/>
  <c r="AI2513" i="13"/>
  <c r="AK2513" i="13"/>
  <c r="AL2513" i="13"/>
  <c r="AJ2513" i="13"/>
  <c r="AN2513" i="13"/>
  <c r="AK2529" i="13"/>
  <c r="AL2529" i="13"/>
  <c r="AJ2529" i="13"/>
  <c r="AN2529" i="13"/>
  <c r="AM2529" i="13"/>
  <c r="AA2529" i="13"/>
  <c r="AI2529" i="13"/>
  <c r="AJ2545" i="13"/>
  <c r="AN2545" i="13"/>
  <c r="AM2545" i="13"/>
  <c r="AA2545" i="13"/>
  <c r="AI2545" i="13"/>
  <c r="AK2545" i="13"/>
  <c r="AL2545" i="13"/>
  <c r="AM2561" i="13"/>
  <c r="AA2561" i="13"/>
  <c r="AI2561" i="13"/>
  <c r="AK2561" i="13"/>
  <c r="AL2561" i="13"/>
  <c r="AJ2561" i="13"/>
  <c r="AN2561" i="13"/>
  <c r="AA2577" i="13"/>
  <c r="AI2577" i="13"/>
  <c r="AK2577" i="13"/>
  <c r="AL2577" i="13"/>
  <c r="AJ2577" i="13"/>
  <c r="AN2577" i="13"/>
  <c r="AM2577" i="13"/>
  <c r="AK2593" i="13"/>
  <c r="AL2593" i="13"/>
  <c r="AJ2593" i="13"/>
  <c r="AN2593" i="13"/>
  <c r="AM2593" i="13"/>
  <c r="AA2593" i="13"/>
  <c r="AI2593" i="13"/>
  <c r="AJ2609" i="13"/>
  <c r="AN2609" i="13"/>
  <c r="AM2609" i="13"/>
  <c r="AA2609" i="13"/>
  <c r="AI2609" i="13"/>
  <c r="AL2609" i="13"/>
  <c r="AK2609" i="13"/>
  <c r="AM2625" i="13"/>
  <c r="AA2625" i="13"/>
  <c r="AI2625" i="13"/>
  <c r="AK2625" i="13"/>
  <c r="AL2625" i="13"/>
  <c r="AJ2625" i="13"/>
  <c r="AN2625" i="13"/>
  <c r="AA2641" i="13"/>
  <c r="AI2641" i="13"/>
  <c r="AK2641" i="13"/>
  <c r="AL2641" i="13"/>
  <c r="AJ2641" i="13"/>
  <c r="AN2641" i="13"/>
  <c r="AM2641" i="13"/>
  <c r="AK2657" i="13"/>
  <c r="AL2657" i="13"/>
  <c r="AJ2657" i="13"/>
  <c r="AN2657" i="13"/>
  <c r="AM2657" i="13"/>
  <c r="AI2657" i="13"/>
  <c r="AA2657" i="13"/>
  <c r="AJ2673" i="13"/>
  <c r="AN2673" i="13"/>
  <c r="AM2673" i="13"/>
  <c r="AA2673" i="13"/>
  <c r="AI2673" i="13"/>
  <c r="AK2673" i="13"/>
  <c r="AL2673" i="13"/>
  <c r="AM2689" i="13"/>
  <c r="AA2689" i="13"/>
  <c r="AI2689" i="13"/>
  <c r="AK2689" i="13"/>
  <c r="AL2689" i="13"/>
  <c r="AN2689" i="13"/>
  <c r="AJ2689" i="13"/>
  <c r="AA2705" i="13"/>
  <c r="AI2705" i="13"/>
  <c r="AK2705" i="13"/>
  <c r="AL2705" i="13"/>
  <c r="AJ2705" i="13"/>
  <c r="AN2705" i="13"/>
  <c r="AM2705" i="13"/>
  <c r="AK2721" i="13"/>
  <c r="AL2721" i="13"/>
  <c r="AJ2721" i="13"/>
  <c r="AN2721" i="13"/>
  <c r="AM2721" i="13"/>
  <c r="AA2721" i="13"/>
  <c r="AI2721" i="13"/>
  <c r="AJ2737" i="13"/>
  <c r="AN2737" i="13"/>
  <c r="AM2737" i="13"/>
  <c r="AA2737" i="13"/>
  <c r="AI2737" i="13"/>
  <c r="AK2737" i="13"/>
  <c r="AL2737" i="13"/>
  <c r="AM2753" i="13"/>
  <c r="AA2753" i="13"/>
  <c r="AI2753" i="13"/>
  <c r="AK2753" i="13"/>
  <c r="AL2753" i="13"/>
  <c r="AJ2753" i="13"/>
  <c r="AN2753" i="13"/>
  <c r="AA2769" i="13"/>
  <c r="AI2769" i="13"/>
  <c r="AK2769" i="13"/>
  <c r="AL2769" i="13"/>
  <c r="AJ2769" i="13"/>
  <c r="AN2769" i="13"/>
  <c r="AM2769" i="13"/>
  <c r="AJ2785" i="13"/>
  <c r="AN2785" i="13"/>
  <c r="AM2785" i="13"/>
  <c r="AA2785" i="13"/>
  <c r="AI2785" i="13"/>
  <c r="AK2785" i="13"/>
  <c r="AL2785" i="13"/>
  <c r="AJ2801" i="13"/>
  <c r="AN2801" i="13"/>
  <c r="AM2801" i="13"/>
  <c r="AA2801" i="13"/>
  <c r="AI2801" i="13"/>
  <c r="AK2801" i="13"/>
  <c r="AL2801" i="13"/>
  <c r="AA2817" i="13"/>
  <c r="AI2817" i="13"/>
  <c r="AK2817" i="13"/>
  <c r="AL2817" i="13"/>
  <c r="AJ2817" i="13"/>
  <c r="AN2817" i="13"/>
  <c r="AM2817" i="13"/>
  <c r="AA2833" i="13"/>
  <c r="AI2833" i="13"/>
  <c r="AK2833" i="13"/>
  <c r="AL2833" i="13"/>
  <c r="AJ2833" i="13"/>
  <c r="AN2833" i="13"/>
  <c r="AM2833" i="13"/>
  <c r="AJ2849" i="13"/>
  <c r="AN2849" i="13"/>
  <c r="AM2849" i="13"/>
  <c r="AA2849" i="13"/>
  <c r="AI2849" i="13"/>
  <c r="AL2849" i="13"/>
  <c r="AK2849" i="13"/>
  <c r="AJ2865" i="13"/>
  <c r="AN2865" i="13"/>
  <c r="AM2865" i="13"/>
  <c r="AA2865" i="13"/>
  <c r="AI2865" i="13"/>
  <c r="AL2865" i="13"/>
  <c r="AK2865" i="13"/>
  <c r="AA2881" i="13"/>
  <c r="AI2881" i="13"/>
  <c r="AK2881" i="13"/>
  <c r="AL2881" i="13"/>
  <c r="AJ2881" i="13"/>
  <c r="AN2881" i="13"/>
  <c r="AM2881" i="13"/>
  <c r="AA2897" i="13"/>
  <c r="AI2897" i="13"/>
  <c r="AK2897" i="13"/>
  <c r="AL2897" i="13"/>
  <c r="AJ2897" i="13"/>
  <c r="AN2897" i="13"/>
  <c r="AM2897" i="13"/>
  <c r="AJ2913" i="13"/>
  <c r="AN2913" i="13"/>
  <c r="AM2913" i="13"/>
  <c r="AA2913" i="13"/>
  <c r="AI2913" i="13"/>
  <c r="AK2913" i="13"/>
  <c r="AL2913" i="13"/>
  <c r="AJ2929" i="13"/>
  <c r="AN2929" i="13"/>
  <c r="AM2929" i="13"/>
  <c r="AA2929" i="13"/>
  <c r="AI2929" i="13"/>
  <c r="AK2929" i="13"/>
  <c r="AL2929" i="13"/>
  <c r="AA2945" i="13"/>
  <c r="AI2945" i="13"/>
  <c r="AK2945" i="13"/>
  <c r="AL2945" i="13"/>
  <c r="AJ2945" i="13"/>
  <c r="AN2945" i="13"/>
  <c r="AM2945" i="13"/>
  <c r="AA2961" i="13"/>
  <c r="AI2961" i="13"/>
  <c r="AK2961" i="13"/>
  <c r="AL2961" i="13"/>
  <c r="AJ2961" i="13"/>
  <c r="AN2961" i="13"/>
  <c r="AM2961" i="13"/>
  <c r="AJ2977" i="13"/>
  <c r="AN2977" i="13"/>
  <c r="AM2977" i="13"/>
  <c r="AA2977" i="13"/>
  <c r="AI2977" i="13"/>
  <c r="AK2977" i="13"/>
  <c r="AL2977" i="13"/>
  <c r="AJ2993" i="13"/>
  <c r="AN2993" i="13"/>
  <c r="AM2993" i="13"/>
  <c r="AA2993" i="13"/>
  <c r="AI2993" i="13"/>
  <c r="AK2993" i="13"/>
  <c r="AL2993" i="13"/>
  <c r="AA3009" i="13"/>
  <c r="AI3009" i="13"/>
  <c r="AK3009" i="13"/>
  <c r="AL3009" i="13"/>
  <c r="AJ3009" i="13"/>
  <c r="AN3009" i="13"/>
  <c r="AM3009" i="13"/>
  <c r="AA3025" i="13"/>
  <c r="AI3025" i="13"/>
  <c r="AK3025" i="13"/>
  <c r="AL3025" i="13"/>
  <c r="AJ3025" i="13"/>
  <c r="AN3025" i="13"/>
  <c r="AM3025" i="13"/>
  <c r="AJ3041" i="13"/>
  <c r="AN3041" i="13"/>
  <c r="AM3041" i="13"/>
  <c r="AA3041" i="13"/>
  <c r="AI3041" i="13"/>
  <c r="AK3041" i="13"/>
  <c r="AL3041" i="13"/>
  <c r="AJ3057" i="13"/>
  <c r="AN3057" i="13"/>
  <c r="AM3057" i="13"/>
  <c r="AA3057" i="13"/>
  <c r="AI3057" i="13"/>
  <c r="AK3057" i="13"/>
  <c r="AL3057" i="13"/>
  <c r="AA3073" i="13"/>
  <c r="AI3073" i="13"/>
  <c r="AK3073" i="13"/>
  <c r="AL3073" i="13"/>
  <c r="AJ3073" i="13"/>
  <c r="AN3073" i="13"/>
  <c r="AM3073" i="13"/>
  <c r="AA3089" i="13"/>
  <c r="AI3089" i="13"/>
  <c r="AK3089" i="13"/>
  <c r="AL3089" i="13"/>
  <c r="AJ3089" i="13"/>
  <c r="AN3089" i="13"/>
  <c r="AM3089" i="13"/>
  <c r="AJ3105" i="13"/>
  <c r="AN3105" i="13"/>
  <c r="AM3105" i="13"/>
  <c r="AA3105" i="13"/>
  <c r="AI3105" i="13"/>
  <c r="AL3105" i="13"/>
  <c r="AK3105" i="13"/>
  <c r="AJ3121" i="13"/>
  <c r="AN3121" i="13"/>
  <c r="AM3121" i="13"/>
  <c r="AA3121" i="13"/>
  <c r="AI3121" i="13"/>
  <c r="AL3121" i="13"/>
  <c r="AK3121" i="13"/>
  <c r="AA3137" i="13"/>
  <c r="AI3137" i="13"/>
  <c r="AK3137" i="13"/>
  <c r="AL3137" i="13"/>
  <c r="AJ3137" i="13"/>
  <c r="AN3137" i="13"/>
  <c r="AM3137" i="13"/>
  <c r="AA3153" i="13"/>
  <c r="AI3153" i="13"/>
  <c r="AK3153" i="13"/>
  <c r="AL3153" i="13"/>
  <c r="AJ3153" i="13"/>
  <c r="AN3153" i="13"/>
  <c r="AM3153" i="13"/>
  <c r="AJ3169" i="13"/>
  <c r="AM3169" i="13"/>
  <c r="AA3169" i="13"/>
  <c r="AK3169" i="13"/>
  <c r="AL3169" i="13"/>
  <c r="AN3169" i="13"/>
  <c r="AI3169" i="13"/>
  <c r="AJ14" i="13"/>
  <c r="AK14" i="13"/>
  <c r="AI14" i="13"/>
  <c r="AM14" i="13"/>
  <c r="AL14" i="13"/>
  <c r="AA14" i="13"/>
  <c r="AN14" i="13"/>
  <c r="AA30" i="13"/>
  <c r="AI30" i="13"/>
  <c r="AN30" i="13"/>
  <c r="AL30" i="13"/>
  <c r="AJ30" i="13"/>
  <c r="AM30" i="13"/>
  <c r="AK30" i="13"/>
  <c r="AA46" i="13"/>
  <c r="AN46" i="13"/>
  <c r="AJ46" i="13"/>
  <c r="AK46" i="13"/>
  <c r="AI46" i="13"/>
  <c r="AM46" i="13"/>
  <c r="AL46" i="13"/>
  <c r="AL62" i="13"/>
  <c r="AN62" i="13"/>
  <c r="AA62" i="13"/>
  <c r="AM62" i="13"/>
  <c r="AJ62" i="13"/>
  <c r="AI62" i="13"/>
  <c r="AK62" i="13"/>
  <c r="AJ78" i="13"/>
  <c r="AK78" i="13"/>
  <c r="AI78" i="13"/>
  <c r="AM78" i="13"/>
  <c r="AL78" i="13"/>
  <c r="AA78" i="13"/>
  <c r="AN78" i="13"/>
  <c r="AM94" i="13"/>
  <c r="AK94" i="13"/>
  <c r="AA94" i="13"/>
  <c r="AI94" i="13"/>
  <c r="AN94" i="13"/>
  <c r="AL94" i="13"/>
  <c r="AJ94" i="13"/>
  <c r="AJ683" i="13"/>
  <c r="AN683" i="13"/>
  <c r="AM683" i="13"/>
  <c r="AK683" i="13"/>
  <c r="AI683" i="13"/>
  <c r="AA683" i="13"/>
  <c r="AL683" i="13"/>
  <c r="AA699" i="13"/>
  <c r="AL699" i="13"/>
  <c r="AJ699" i="13"/>
  <c r="AN699" i="13"/>
  <c r="AM699" i="13"/>
  <c r="AK699" i="13"/>
  <c r="AI699" i="13"/>
  <c r="AI715" i="13"/>
  <c r="AA715" i="13"/>
  <c r="AL715" i="13"/>
  <c r="AJ715" i="13"/>
  <c r="AN715" i="13"/>
  <c r="AM715" i="13"/>
  <c r="AK715" i="13"/>
  <c r="AJ731" i="13"/>
  <c r="AN731" i="13"/>
  <c r="AM731" i="13"/>
  <c r="AK731" i="13"/>
  <c r="AI731" i="13"/>
  <c r="AA731" i="13"/>
  <c r="AL731" i="13"/>
  <c r="AI747" i="13"/>
  <c r="AA747" i="13"/>
  <c r="AL747" i="13"/>
  <c r="AJ747" i="13"/>
  <c r="AN747" i="13"/>
  <c r="AM747" i="13"/>
  <c r="AK747" i="13"/>
  <c r="AJ763" i="13"/>
  <c r="AN763" i="13"/>
  <c r="AM763" i="13"/>
  <c r="AK763" i="13"/>
  <c r="AI763" i="13"/>
  <c r="AA763" i="13"/>
  <c r="AL763" i="13"/>
  <c r="AA779" i="13"/>
  <c r="AL779" i="13"/>
  <c r="AJ779" i="13"/>
  <c r="AN779" i="13"/>
  <c r="AM779" i="13"/>
  <c r="AK779" i="13"/>
  <c r="AI779" i="13"/>
  <c r="AM795" i="13"/>
  <c r="AK795" i="13"/>
  <c r="AI795" i="13"/>
  <c r="AA795" i="13"/>
  <c r="AL795" i="13"/>
  <c r="AJ795" i="13"/>
  <c r="AN795" i="13"/>
  <c r="AA811" i="13"/>
  <c r="AI811" i="13"/>
  <c r="AB811" i="13"/>
  <c r="AC811" i="13"/>
  <c r="AL811" i="13"/>
  <c r="AJ811" i="13"/>
  <c r="AN811" i="13"/>
  <c r="AM811" i="13"/>
  <c r="AK811" i="13"/>
  <c r="AA827" i="13"/>
  <c r="AI827" i="13"/>
  <c r="AL827" i="13"/>
  <c r="AJ827" i="13"/>
  <c r="AN827" i="13"/>
  <c r="AM827" i="13"/>
  <c r="AK827" i="13"/>
  <c r="AJ843" i="13"/>
  <c r="AN843" i="13"/>
  <c r="AM843" i="13"/>
  <c r="AK843" i="13"/>
  <c r="AI843" i="13"/>
  <c r="AA843" i="13"/>
  <c r="AL843" i="13"/>
  <c r="AI859" i="13"/>
  <c r="AA859" i="13"/>
  <c r="AL859" i="13"/>
  <c r="AJ859" i="13"/>
  <c r="AN859" i="13"/>
  <c r="AM859" i="13"/>
  <c r="AK859" i="13"/>
  <c r="AJ875" i="13"/>
  <c r="AN875" i="13"/>
  <c r="AM875" i="13"/>
  <c r="AK875" i="13"/>
  <c r="AI875" i="13"/>
  <c r="AA875" i="13"/>
  <c r="AL875" i="13"/>
  <c r="AA891" i="13"/>
  <c r="AL891" i="13"/>
  <c r="AJ891" i="13"/>
  <c r="AN891" i="13"/>
  <c r="AM891" i="13"/>
  <c r="AK891" i="13"/>
  <c r="AI891" i="13"/>
  <c r="AM907" i="13"/>
  <c r="AK907" i="13"/>
  <c r="AI907" i="13"/>
  <c r="AA907" i="13"/>
  <c r="AL907" i="13"/>
  <c r="AJ907" i="13"/>
  <c r="AN907" i="13"/>
  <c r="AA923" i="13"/>
  <c r="AL923" i="13"/>
  <c r="AJ923" i="13"/>
  <c r="AN923" i="13"/>
  <c r="AM923" i="13"/>
  <c r="AK923" i="13"/>
  <c r="AI923" i="13"/>
  <c r="AM939" i="13"/>
  <c r="AK939" i="13"/>
  <c r="AI939" i="13"/>
  <c r="AA939" i="13"/>
  <c r="AL939" i="13"/>
  <c r="AJ939" i="13"/>
  <c r="AN939" i="13"/>
  <c r="AM955" i="13"/>
  <c r="AK955" i="13"/>
  <c r="AA955" i="13"/>
  <c r="AI955" i="13"/>
  <c r="AL955" i="13"/>
  <c r="AJ955" i="13"/>
  <c r="AN955" i="13"/>
  <c r="AI971" i="13"/>
  <c r="AA971" i="13"/>
  <c r="AL971" i="13"/>
  <c r="AJ971" i="13"/>
  <c r="AN971" i="13"/>
  <c r="AM971" i="13"/>
  <c r="AK971" i="13"/>
  <c r="AA987" i="13"/>
  <c r="AM987" i="13"/>
  <c r="AK987" i="13"/>
  <c r="AI987" i="13"/>
  <c r="AL987" i="13"/>
  <c r="AJ987" i="13"/>
  <c r="AN987" i="13"/>
  <c r="AI1003" i="13"/>
  <c r="AA1003" i="13"/>
  <c r="AL1003" i="13"/>
  <c r="AJ1003" i="13"/>
  <c r="AN1003" i="13"/>
  <c r="AM1003" i="13"/>
  <c r="AK1003" i="13"/>
  <c r="AI1019" i="13"/>
  <c r="AA1019" i="13"/>
  <c r="AL1019" i="13"/>
  <c r="AJ1019" i="13"/>
  <c r="AN1019" i="13"/>
  <c r="AM1019" i="13"/>
  <c r="AK1019" i="13"/>
  <c r="AM1035" i="13"/>
  <c r="AK1035" i="13"/>
  <c r="AI1035" i="13"/>
  <c r="AA1035" i="13"/>
  <c r="AL1035" i="13"/>
  <c r="AJ1035" i="13"/>
  <c r="AN1035" i="13"/>
  <c r="AI1051" i="13"/>
  <c r="AA1051" i="13"/>
  <c r="AL1051" i="13"/>
  <c r="AJ1051" i="13"/>
  <c r="AN1051" i="13"/>
  <c r="AM1051" i="13"/>
  <c r="AK1051" i="13"/>
  <c r="AA1067" i="13"/>
  <c r="AL1067" i="13"/>
  <c r="AJ1067" i="13"/>
  <c r="AN1067" i="13"/>
  <c r="AM1067" i="13"/>
  <c r="AK1067" i="13"/>
  <c r="AI1067" i="13"/>
  <c r="AA1083" i="13"/>
  <c r="AL1083" i="13"/>
  <c r="AJ1083" i="13"/>
  <c r="AN1083" i="13"/>
  <c r="AM1083" i="13"/>
  <c r="AK1083" i="13"/>
  <c r="AI1083" i="13"/>
  <c r="AI1099" i="13"/>
  <c r="AA1099" i="13"/>
  <c r="AL1099" i="13"/>
  <c r="AJ1099" i="13"/>
  <c r="AN1099" i="13"/>
  <c r="AM1099" i="13"/>
  <c r="AK1099" i="13"/>
  <c r="AA1115" i="13"/>
  <c r="AL1115" i="13"/>
  <c r="AJ1115" i="13"/>
  <c r="AN1115" i="13"/>
  <c r="AM1115" i="13"/>
  <c r="AK1115" i="13"/>
  <c r="AI1115" i="13"/>
  <c r="AM1131" i="13"/>
  <c r="AK1131" i="13"/>
  <c r="AI1131" i="13"/>
  <c r="AJ1131" i="13"/>
  <c r="AL1131" i="13"/>
  <c r="AA1131" i="13"/>
  <c r="AN1131" i="13"/>
  <c r="AM1147" i="13"/>
  <c r="AK1147" i="13"/>
  <c r="AI1147" i="13"/>
  <c r="AJ1147" i="13"/>
  <c r="AL1147" i="13"/>
  <c r="AA1147" i="13"/>
  <c r="AN1147" i="13"/>
  <c r="AM1163" i="13"/>
  <c r="AK1163" i="13"/>
  <c r="AI1163" i="13"/>
  <c r="AJ1163" i="13"/>
  <c r="AL1163" i="13"/>
  <c r="AA1163" i="13"/>
  <c r="AN1163" i="13"/>
  <c r="AI1179" i="13"/>
  <c r="AJ1179" i="13"/>
  <c r="AL1179" i="13"/>
  <c r="AA1179" i="13"/>
  <c r="AN1179" i="13"/>
  <c r="AM1179" i="13"/>
  <c r="AK1179" i="13"/>
  <c r="AI1195" i="13"/>
  <c r="AJ1195" i="13"/>
  <c r="AL1195" i="13"/>
  <c r="AA1195" i="13"/>
  <c r="AN1195" i="13"/>
  <c r="AM1195" i="13"/>
  <c r="AK1195" i="13"/>
  <c r="AI1211" i="13"/>
  <c r="AJ1211" i="13"/>
  <c r="AL1211" i="13"/>
  <c r="AA1211" i="13"/>
  <c r="AN1211" i="13"/>
  <c r="AM1211" i="13"/>
  <c r="AK1211" i="13"/>
  <c r="AA1227" i="13"/>
  <c r="AN1227" i="13"/>
  <c r="AM1227" i="13"/>
  <c r="AK1227" i="13"/>
  <c r="AI1227" i="13"/>
  <c r="AJ1227" i="13"/>
  <c r="AL1227" i="13"/>
  <c r="AL1243" i="13"/>
  <c r="AA1243" i="13"/>
  <c r="AN1243" i="13"/>
  <c r="AM1243" i="13"/>
  <c r="AK1243" i="13"/>
  <c r="AI1243" i="13"/>
  <c r="AJ1243" i="13"/>
  <c r="AN1259" i="13"/>
  <c r="AM1259" i="13"/>
  <c r="AK1259" i="13"/>
  <c r="AI1259" i="13"/>
  <c r="AJ1259" i="13"/>
  <c r="AA1259" i="13"/>
  <c r="AL1259" i="13"/>
  <c r="AL1275" i="13"/>
  <c r="AA1275" i="13"/>
  <c r="AN1275" i="13"/>
  <c r="AM1275" i="13"/>
  <c r="AK1275" i="13"/>
  <c r="AI1275" i="13"/>
  <c r="AJ1275" i="13"/>
  <c r="AI1291" i="13"/>
  <c r="AJ1291" i="13"/>
  <c r="AL1291" i="13"/>
  <c r="AA1291" i="13"/>
  <c r="AN1291" i="13"/>
  <c r="AM1291" i="13"/>
  <c r="AK1291" i="13"/>
  <c r="AA1307" i="13"/>
  <c r="AN1307" i="13"/>
  <c r="AM1307" i="13"/>
  <c r="AK1307" i="13"/>
  <c r="AI1307" i="13"/>
  <c r="AJ1307" i="13"/>
  <c r="AL1307" i="13"/>
  <c r="AM1323" i="13"/>
  <c r="AK1323" i="13"/>
  <c r="AI1323" i="13"/>
  <c r="AJ1323" i="13"/>
  <c r="AL1323" i="13"/>
  <c r="AA1323" i="13"/>
  <c r="AN1323" i="13"/>
  <c r="AA1339" i="13"/>
  <c r="AN1339" i="13"/>
  <c r="AM1339" i="13"/>
  <c r="AK1339" i="13"/>
  <c r="AI1339" i="13"/>
  <c r="AJ1339" i="13"/>
  <c r="AL1339" i="13"/>
  <c r="AL1355" i="13"/>
  <c r="AA1355" i="13"/>
  <c r="AN1355" i="13"/>
  <c r="AM1355" i="13"/>
  <c r="AK1355" i="13"/>
  <c r="AI1355" i="13"/>
  <c r="AJ1355" i="13"/>
  <c r="AM1371" i="13"/>
  <c r="AK1371" i="13"/>
  <c r="AI1371" i="13"/>
  <c r="AJ1371" i="13"/>
  <c r="AL1371" i="13"/>
  <c r="AA1371" i="13"/>
  <c r="AN1371" i="13"/>
  <c r="AL1387" i="13"/>
  <c r="AA1387" i="13"/>
  <c r="AN1387" i="13"/>
  <c r="AM1387" i="13"/>
  <c r="AK1387" i="13"/>
  <c r="AI1387" i="13"/>
  <c r="AJ1387" i="13"/>
  <c r="AM1403" i="13"/>
  <c r="AK1403" i="13"/>
  <c r="AI1403" i="13"/>
  <c r="AJ1403" i="13"/>
  <c r="AL1403" i="13"/>
  <c r="AA1403" i="13"/>
  <c r="AN1403" i="13"/>
  <c r="AM1419" i="13"/>
  <c r="AK1419" i="13"/>
  <c r="AA1419" i="13"/>
  <c r="AI1419" i="13"/>
  <c r="AJ1419" i="13"/>
  <c r="AL1419" i="13"/>
  <c r="AN1419" i="13"/>
  <c r="AA1435" i="13"/>
  <c r="AN1435" i="13"/>
  <c r="AM1435" i="13"/>
  <c r="AK1435" i="13"/>
  <c r="AI1435" i="13"/>
  <c r="AJ1435" i="13"/>
  <c r="AL1435" i="13"/>
  <c r="AI1451" i="13"/>
  <c r="AJ1451" i="13"/>
  <c r="AL1451" i="13"/>
  <c r="AA1451" i="13"/>
  <c r="AN1451" i="13"/>
  <c r="AM1451" i="13"/>
  <c r="AK1451" i="13"/>
  <c r="AI1467" i="13"/>
  <c r="AJ1467" i="13"/>
  <c r="AL1467" i="13"/>
  <c r="AA1467" i="13"/>
  <c r="AN1467" i="13"/>
  <c r="AM1467" i="13"/>
  <c r="AK1467" i="13"/>
  <c r="AI1483" i="13"/>
  <c r="AJ1483" i="13"/>
  <c r="AL1483" i="13"/>
  <c r="AA1483" i="13"/>
  <c r="AN1483" i="13"/>
  <c r="AM1483" i="13"/>
  <c r="AK1483" i="13"/>
  <c r="AM1499" i="13"/>
  <c r="AK1499" i="13"/>
  <c r="AI1499" i="13"/>
  <c r="AJ1499" i="13"/>
  <c r="AL1499" i="13"/>
  <c r="AA1499" i="13"/>
  <c r="AN1499" i="13"/>
  <c r="AL1515" i="13"/>
  <c r="AA1515" i="13"/>
  <c r="AN1515" i="13"/>
  <c r="AM1515" i="13"/>
  <c r="AK1515" i="13"/>
  <c r="AI1515" i="13"/>
  <c r="AJ1515" i="13"/>
  <c r="AL1531" i="13"/>
  <c r="AA1531" i="13"/>
  <c r="AN1531" i="13"/>
  <c r="AM1531" i="13"/>
  <c r="AK1531" i="13"/>
  <c r="AI1531" i="13"/>
  <c r="AJ1531" i="13"/>
  <c r="AN1547" i="13"/>
  <c r="AM1547" i="13"/>
  <c r="AK1547" i="13"/>
  <c r="AA1547" i="13"/>
  <c r="AI1547" i="13"/>
  <c r="AJ1547" i="13"/>
  <c r="AL1547" i="13"/>
  <c r="AI1563" i="13"/>
  <c r="AJ1563" i="13"/>
  <c r="AL1563" i="13"/>
  <c r="AA1563" i="13"/>
  <c r="AN1563" i="13"/>
  <c r="AM1563" i="13"/>
  <c r="AK1563" i="13"/>
  <c r="AA1579" i="13"/>
  <c r="AN1579" i="13"/>
  <c r="AM1579" i="13"/>
  <c r="AK1579" i="13"/>
  <c r="AI1579" i="13"/>
  <c r="AJ1579" i="13"/>
  <c r="AL1579" i="13"/>
  <c r="AA1595" i="13"/>
  <c r="AN1595" i="13"/>
  <c r="AM1595" i="13"/>
  <c r="AK1595" i="13"/>
  <c r="AI1595" i="13"/>
  <c r="AJ1595" i="13"/>
  <c r="AL1595" i="13"/>
  <c r="AM1611" i="13"/>
  <c r="AK1611" i="13"/>
  <c r="AI1611" i="13"/>
  <c r="AJ1611" i="13"/>
  <c r="AL1611" i="13"/>
  <c r="AA1611" i="13"/>
  <c r="AN1611" i="13"/>
  <c r="AL1627" i="13"/>
  <c r="AA1627" i="13"/>
  <c r="AN1627" i="13"/>
  <c r="AM1627" i="13"/>
  <c r="AK1627" i="13"/>
  <c r="AI1627" i="13"/>
  <c r="AJ1627" i="13"/>
  <c r="AM1643" i="13"/>
  <c r="AK1643" i="13"/>
  <c r="AI1643" i="13"/>
  <c r="AJ1643" i="13"/>
  <c r="AL1643" i="13"/>
  <c r="AA1643" i="13"/>
  <c r="AN1643" i="13"/>
  <c r="AM1659" i="13"/>
  <c r="AK1659" i="13"/>
  <c r="AI1659" i="13"/>
  <c r="AJ1659" i="13"/>
  <c r="AL1659" i="13"/>
  <c r="AA1659" i="13"/>
  <c r="AN1659" i="13"/>
  <c r="AA1675" i="13"/>
  <c r="AL1675" i="13"/>
  <c r="AN1675" i="13"/>
  <c r="AM1675" i="13"/>
  <c r="AK1675" i="13"/>
  <c r="AI1675" i="13"/>
  <c r="AJ1675" i="13"/>
  <c r="AA1691" i="13"/>
  <c r="AN1691" i="13"/>
  <c r="AM1691" i="13"/>
  <c r="AK1691" i="13"/>
  <c r="AI1691" i="13"/>
  <c r="AJ1691" i="13"/>
  <c r="AL1691" i="13"/>
  <c r="AI1707" i="13"/>
  <c r="AJ1707" i="13"/>
  <c r="AL1707" i="13"/>
  <c r="AA1707" i="13"/>
  <c r="AN1707" i="13"/>
  <c r="AM1707" i="13"/>
  <c r="AK1707" i="13"/>
  <c r="AA1723" i="13"/>
  <c r="AN1723" i="13"/>
  <c r="AM1723" i="13"/>
  <c r="AK1723" i="13"/>
  <c r="AI1723" i="13"/>
  <c r="AJ1723" i="13"/>
  <c r="AL1723" i="13"/>
  <c r="AI1739" i="13"/>
  <c r="AJ1739" i="13"/>
  <c r="AL1739" i="13"/>
  <c r="AA1739" i="13"/>
  <c r="AN1739" i="13"/>
  <c r="AM1739" i="13"/>
  <c r="AK1739" i="13"/>
  <c r="AA1755" i="13"/>
  <c r="AN1755" i="13"/>
  <c r="AM1755" i="13"/>
  <c r="AK1755" i="13"/>
  <c r="AI1755" i="13"/>
  <c r="AJ1755" i="13"/>
  <c r="AL1755" i="13"/>
  <c r="AI1771" i="13"/>
  <c r="AJ1771" i="13"/>
  <c r="AL1771" i="13"/>
  <c r="AA1771" i="13"/>
  <c r="AN1771" i="13"/>
  <c r="AM1771" i="13"/>
  <c r="AK1771" i="13"/>
  <c r="AA1787" i="13"/>
  <c r="AN1787" i="13"/>
  <c r="AM1787" i="13"/>
  <c r="AK1787" i="13"/>
  <c r="AI1787" i="13"/>
  <c r="AJ1787" i="13"/>
  <c r="AL1787" i="13"/>
  <c r="AI1803" i="13"/>
  <c r="AJ1803" i="13"/>
  <c r="AL1803" i="13"/>
  <c r="AA1803" i="13"/>
  <c r="AN1803" i="13"/>
  <c r="AM1803" i="13"/>
  <c r="AK1803" i="13"/>
  <c r="AA1819" i="13"/>
  <c r="AN1819" i="13"/>
  <c r="AM1819" i="13"/>
  <c r="AK1819" i="13"/>
  <c r="AI1819" i="13"/>
  <c r="AJ1819" i="13"/>
  <c r="AL1819" i="13"/>
  <c r="AI1835" i="13"/>
  <c r="AJ1835" i="13"/>
  <c r="AL1835" i="13"/>
  <c r="AA1835" i="13"/>
  <c r="AN1835" i="13"/>
  <c r="AK1835" i="13"/>
  <c r="AM1835" i="13"/>
  <c r="AB1851" i="13"/>
  <c r="AA1851" i="13"/>
  <c r="AI1851" i="13"/>
  <c r="AL1851" i="13"/>
  <c r="AC1851" i="13"/>
  <c r="AK1851" i="13"/>
  <c r="AM1851" i="13"/>
  <c r="AJ1851" i="13"/>
  <c r="AN1851" i="13"/>
  <c r="AM1867" i="13"/>
  <c r="AJ1867" i="13"/>
  <c r="AI1867" i="13"/>
  <c r="AK1867" i="13"/>
  <c r="AL1867" i="13"/>
  <c r="AA1867" i="13"/>
  <c r="AN1867" i="13"/>
  <c r="AJ1883" i="13"/>
  <c r="AK1883" i="13"/>
  <c r="AI1883" i="13"/>
  <c r="AA1883" i="13"/>
  <c r="AL1883" i="13"/>
  <c r="AM1883" i="13"/>
  <c r="AN1883" i="13"/>
  <c r="AA1899" i="13"/>
  <c r="AL1899" i="13"/>
  <c r="AM1899" i="13"/>
  <c r="AN1899" i="13"/>
  <c r="AJ1899" i="13"/>
  <c r="AK1899" i="13"/>
  <c r="AI1899" i="13"/>
  <c r="AJ1915" i="13"/>
  <c r="AK1915" i="13"/>
  <c r="AI1915" i="13"/>
  <c r="AA1915" i="13"/>
  <c r="AL1915" i="13"/>
  <c r="AM1915" i="13"/>
  <c r="AN1915" i="13"/>
  <c r="AA1931" i="13"/>
  <c r="AL1931" i="13"/>
  <c r="AM1931" i="13"/>
  <c r="AN1931" i="13"/>
  <c r="AJ1931" i="13"/>
  <c r="AK1931" i="13"/>
  <c r="AI1931" i="13"/>
  <c r="AJ1947" i="13"/>
  <c r="AK1947" i="13"/>
  <c r="AI1947" i="13"/>
  <c r="AA1947" i="13"/>
  <c r="AL1947" i="13"/>
  <c r="AM1947" i="13"/>
  <c r="AN1947" i="13"/>
  <c r="AA1963" i="13"/>
  <c r="AL1963" i="13"/>
  <c r="AM1963" i="13"/>
  <c r="AN1963" i="13"/>
  <c r="AJ1963" i="13"/>
  <c r="AK1963" i="13"/>
  <c r="AI1963" i="13"/>
  <c r="AJ1979" i="13"/>
  <c r="AK1979" i="13"/>
  <c r="AI1979" i="13"/>
  <c r="AA1979" i="13"/>
  <c r="AL1979" i="13"/>
  <c r="AN1979" i="13"/>
  <c r="AM1979" i="13"/>
  <c r="AA1995" i="13"/>
  <c r="AL1995" i="13"/>
  <c r="AM1995" i="13"/>
  <c r="AN1995" i="13"/>
  <c r="AJ1995" i="13"/>
  <c r="AK1995" i="13"/>
  <c r="AI1995" i="13"/>
  <c r="AJ2011" i="13"/>
  <c r="AK2011" i="13"/>
  <c r="AI2011" i="13"/>
  <c r="AA2011" i="13"/>
  <c r="AL2011" i="13"/>
  <c r="AM2011" i="13"/>
  <c r="AN2011" i="13"/>
  <c r="AA2027" i="13"/>
  <c r="AL2027" i="13"/>
  <c r="AM2027" i="13"/>
  <c r="AN2027" i="13"/>
  <c r="AJ2027" i="13"/>
  <c r="AK2027" i="13"/>
  <c r="AI2027" i="13"/>
  <c r="AJ2043" i="13"/>
  <c r="AK2043" i="13"/>
  <c r="AI2043" i="13"/>
  <c r="AA2043" i="13"/>
  <c r="AL2043" i="13"/>
  <c r="AM2043" i="13"/>
  <c r="AN2043" i="13"/>
  <c r="AA2059" i="13"/>
  <c r="AL2059" i="13"/>
  <c r="AM2059" i="13"/>
  <c r="AN2059" i="13"/>
  <c r="AJ2059" i="13"/>
  <c r="AK2059" i="13"/>
  <c r="AI2059" i="13"/>
  <c r="AJ2075" i="13"/>
  <c r="AK2075" i="13"/>
  <c r="AI2075" i="13"/>
  <c r="AA2075" i="13"/>
  <c r="AL2075" i="13"/>
  <c r="AM2075" i="13"/>
  <c r="AN2075" i="13"/>
  <c r="AA2091" i="13"/>
  <c r="AL2091" i="13"/>
  <c r="AM2091" i="13"/>
  <c r="AN2091" i="13"/>
  <c r="AJ2091" i="13"/>
  <c r="AK2091" i="13"/>
  <c r="AI2091" i="13"/>
  <c r="AJ2107" i="13"/>
  <c r="AK2107" i="13"/>
  <c r="AI2107" i="13"/>
  <c r="AA2107" i="13"/>
  <c r="AL2107" i="13"/>
  <c r="AN2107" i="13"/>
  <c r="AM2107" i="13"/>
  <c r="AA2123" i="13"/>
  <c r="AL2123" i="13"/>
  <c r="AM2123" i="13"/>
  <c r="AN2123" i="13"/>
  <c r="AJ2123" i="13"/>
  <c r="AK2123" i="13"/>
  <c r="AI2123" i="13"/>
  <c r="AJ2139" i="13"/>
  <c r="AK2139" i="13"/>
  <c r="AI2139" i="13"/>
  <c r="AA2139" i="13"/>
  <c r="AL2139" i="13"/>
  <c r="AM2139" i="13"/>
  <c r="AN2139" i="13"/>
  <c r="AA2155" i="13"/>
  <c r="AL2155" i="13"/>
  <c r="AM2155" i="13"/>
  <c r="AN2155" i="13"/>
  <c r="AJ2155" i="13"/>
  <c r="AK2155" i="13"/>
  <c r="AI2155" i="13"/>
  <c r="AI2171" i="13"/>
  <c r="AM2171" i="13"/>
  <c r="AL2171" i="13"/>
  <c r="AJ2171" i="13"/>
  <c r="AN2171" i="13"/>
  <c r="AA2171" i="13"/>
  <c r="AK2171" i="13"/>
  <c r="AJ2187" i="13"/>
  <c r="AK2187" i="13"/>
  <c r="AI2187" i="13"/>
  <c r="AA2187" i="13"/>
  <c r="AL2187" i="13"/>
  <c r="AN2187" i="13"/>
  <c r="AM2187" i="13"/>
  <c r="AA2203" i="13"/>
  <c r="AL2203" i="13"/>
  <c r="AM2203" i="13"/>
  <c r="AN2203" i="13"/>
  <c r="AJ2203" i="13"/>
  <c r="AK2203" i="13"/>
  <c r="AI2203" i="13"/>
  <c r="AJ2219" i="13"/>
  <c r="AK2219" i="13"/>
  <c r="AI2219" i="13"/>
  <c r="AA2219" i="13"/>
  <c r="AL2219" i="13"/>
  <c r="AM2219" i="13"/>
  <c r="AN2219" i="13"/>
  <c r="AA2235" i="13"/>
  <c r="AL2235" i="13"/>
  <c r="AM2235" i="13"/>
  <c r="AN2235" i="13"/>
  <c r="AJ2235" i="13"/>
  <c r="AK2235" i="13"/>
  <c r="AI2235" i="13"/>
  <c r="AJ2251" i="13"/>
  <c r="AK2251" i="13"/>
  <c r="AI2251" i="13"/>
  <c r="AA2251" i="13"/>
  <c r="AL2251" i="13"/>
  <c r="AM2251" i="13"/>
  <c r="AN2251" i="13"/>
  <c r="AA2267" i="13"/>
  <c r="AL2267" i="13"/>
  <c r="AM2267" i="13"/>
  <c r="AN2267" i="13"/>
  <c r="AJ2267" i="13"/>
  <c r="AK2267" i="13"/>
  <c r="AI2267" i="13"/>
  <c r="AJ2283" i="13"/>
  <c r="AK2283" i="13"/>
  <c r="AI2283" i="13"/>
  <c r="AA2283" i="13"/>
  <c r="AL2283" i="13"/>
  <c r="AM2283" i="13"/>
  <c r="AN2283" i="13"/>
  <c r="AA2299" i="13"/>
  <c r="AL2299" i="13"/>
  <c r="AM2299" i="13"/>
  <c r="AN2299" i="13"/>
  <c r="AJ2299" i="13"/>
  <c r="AK2299" i="13"/>
  <c r="AI2299" i="13"/>
  <c r="AJ2315" i="13"/>
  <c r="AK2315" i="13"/>
  <c r="AI2315" i="13"/>
  <c r="AA2315" i="13"/>
  <c r="AL2315" i="13"/>
  <c r="AN2315" i="13"/>
  <c r="AM2315" i="13"/>
  <c r="AA2331" i="13"/>
  <c r="AL2331" i="13"/>
  <c r="AM2331" i="13"/>
  <c r="AN2331" i="13"/>
  <c r="AJ2331" i="13"/>
  <c r="AK2331" i="13"/>
  <c r="AI2331" i="13"/>
  <c r="AJ2347" i="13"/>
  <c r="AK2347" i="13"/>
  <c r="AI2347" i="13"/>
  <c r="AA2347" i="13"/>
  <c r="AL2347" i="13"/>
  <c r="AM2347" i="13"/>
  <c r="AN2347" i="13"/>
  <c r="AA2363" i="13"/>
  <c r="AL2363" i="13"/>
  <c r="AM2363" i="13"/>
  <c r="AN2363" i="13"/>
  <c r="AJ2363" i="13"/>
  <c r="AK2363" i="13"/>
  <c r="AI2363" i="13"/>
  <c r="AJ2379" i="13"/>
  <c r="AK2379" i="13"/>
  <c r="AI2379" i="13"/>
  <c r="AA2379" i="13"/>
  <c r="AL2379" i="13"/>
  <c r="AM2379" i="13"/>
  <c r="AN2379" i="13"/>
  <c r="AM2395" i="13"/>
  <c r="AN2395" i="13"/>
  <c r="AJ2395" i="13"/>
  <c r="AK2395" i="13"/>
  <c r="AI2395" i="13"/>
  <c r="AL2395" i="13"/>
  <c r="AA2395" i="13"/>
  <c r="AI2411" i="13"/>
  <c r="AA2411" i="13"/>
  <c r="AL2411" i="13"/>
  <c r="AM2411" i="13"/>
  <c r="AN2411" i="13"/>
  <c r="AK2411" i="13"/>
  <c r="AJ2411" i="13"/>
  <c r="AM2427" i="13"/>
  <c r="AN2427" i="13"/>
  <c r="AJ2427" i="13"/>
  <c r="AK2427" i="13"/>
  <c r="AI2427" i="13"/>
  <c r="AA2427" i="13"/>
  <c r="AL2427" i="13"/>
  <c r="AI2443" i="13"/>
  <c r="AA2443" i="13"/>
  <c r="AL2443" i="13"/>
  <c r="AM2443" i="13"/>
  <c r="AN2443" i="13"/>
  <c r="AJ2443" i="13"/>
  <c r="AK2443" i="13"/>
  <c r="AM2459" i="13"/>
  <c r="AN2459" i="13"/>
  <c r="AJ2459" i="13"/>
  <c r="AK2459" i="13"/>
  <c r="AI2459" i="13"/>
  <c r="AA2459" i="13"/>
  <c r="AL2459" i="13"/>
  <c r="AI2475" i="13"/>
  <c r="AA2475" i="13"/>
  <c r="AL2475" i="13"/>
  <c r="AM2475" i="13"/>
  <c r="AN2475" i="13"/>
  <c r="AJ2475" i="13"/>
  <c r="AK2475" i="13"/>
  <c r="AM2491" i="13"/>
  <c r="AN2491" i="13"/>
  <c r="AJ2491" i="13"/>
  <c r="AK2491" i="13"/>
  <c r="AI2491" i="13"/>
  <c r="AA2491" i="13"/>
  <c r="AL2491" i="13"/>
  <c r="AI2507" i="13"/>
  <c r="AA2507" i="13"/>
  <c r="AL2507" i="13"/>
  <c r="AM2507" i="13"/>
  <c r="AN2507" i="13"/>
  <c r="AJ2507" i="13"/>
  <c r="AK2507" i="13"/>
  <c r="AM2523" i="13"/>
  <c r="AN2523" i="13"/>
  <c r="AJ2523" i="13"/>
  <c r="AK2523" i="13"/>
  <c r="AI2523" i="13"/>
  <c r="AL2523" i="13"/>
  <c r="AA2523" i="13"/>
  <c r="AI2539" i="13"/>
  <c r="AA2539" i="13"/>
  <c r="AL2539" i="13"/>
  <c r="AM2539" i="13"/>
  <c r="AN2539" i="13"/>
  <c r="AK2539" i="13"/>
  <c r="AJ2539" i="13"/>
  <c r="AM2555" i="13"/>
  <c r="AN2555" i="13"/>
  <c r="AJ2555" i="13"/>
  <c r="AK2555" i="13"/>
  <c r="AI2555" i="13"/>
  <c r="AA2555" i="13"/>
  <c r="AL2555" i="13"/>
  <c r="AI2571" i="13"/>
  <c r="AA2571" i="13"/>
  <c r="AL2571" i="13"/>
  <c r="AM2571" i="13"/>
  <c r="AN2571" i="13"/>
  <c r="AJ2571" i="13"/>
  <c r="AK2571" i="13"/>
  <c r="AM2587" i="13"/>
  <c r="AN2587" i="13"/>
  <c r="AJ2587" i="13"/>
  <c r="AK2587" i="13"/>
  <c r="AI2587" i="13"/>
  <c r="AA2587" i="13"/>
  <c r="AL2587" i="13"/>
  <c r="AI2603" i="13"/>
  <c r="AA2603" i="13"/>
  <c r="AL2603" i="13"/>
  <c r="AM2603" i="13"/>
  <c r="AN2603" i="13"/>
  <c r="AJ2603" i="13"/>
  <c r="AK2603" i="13"/>
  <c r="AM2619" i="13"/>
  <c r="AN2619" i="13"/>
  <c r="AJ2619" i="13"/>
  <c r="AK2619" i="13"/>
  <c r="AI2619" i="13"/>
  <c r="AA2619" i="13"/>
  <c r="AL2619" i="13"/>
  <c r="AI2635" i="13"/>
  <c r="AA2635" i="13"/>
  <c r="AL2635" i="13"/>
  <c r="AM2635" i="13"/>
  <c r="AN2635" i="13"/>
  <c r="AJ2635" i="13"/>
  <c r="AK2635" i="13"/>
  <c r="AM2651" i="13"/>
  <c r="AN2651" i="13"/>
  <c r="AJ2651" i="13"/>
  <c r="AK2651" i="13"/>
  <c r="AI2651" i="13"/>
  <c r="AL2651" i="13"/>
  <c r="AA2651" i="13"/>
  <c r="AI2667" i="13"/>
  <c r="AA2667" i="13"/>
  <c r="AL2667" i="13"/>
  <c r="AM2667" i="13"/>
  <c r="AN2667" i="13"/>
  <c r="AK2667" i="13"/>
  <c r="AJ2667" i="13"/>
  <c r="AM2683" i="13"/>
  <c r="AN2683" i="13"/>
  <c r="AJ2683" i="13"/>
  <c r="AK2683" i="13"/>
  <c r="AI2683" i="13"/>
  <c r="AA2683" i="13"/>
  <c r="AL2683" i="13"/>
  <c r="AI2699" i="13"/>
  <c r="AA2699" i="13"/>
  <c r="AL2699" i="13"/>
  <c r="AM2699" i="13"/>
  <c r="AN2699" i="13"/>
  <c r="AJ2699" i="13"/>
  <c r="AK2699" i="13"/>
  <c r="AM2715" i="13"/>
  <c r="AN2715" i="13"/>
  <c r="AJ2715" i="13"/>
  <c r="AK2715" i="13"/>
  <c r="AI2715" i="13"/>
  <c r="AA2715" i="13"/>
  <c r="AL2715" i="13"/>
  <c r="AI2731" i="13"/>
  <c r="AA2731" i="13"/>
  <c r="AL2731" i="13"/>
  <c r="AM2731" i="13"/>
  <c r="AN2731" i="13"/>
  <c r="AJ2731" i="13"/>
  <c r="AK2731" i="13"/>
  <c r="AM2747" i="13"/>
  <c r="AN2747" i="13"/>
  <c r="AJ2747" i="13"/>
  <c r="AK2747" i="13"/>
  <c r="AI2747" i="13"/>
  <c r="AA2747" i="13"/>
  <c r="AL2747" i="13"/>
  <c r="AI2763" i="13"/>
  <c r="AA2763" i="13"/>
  <c r="AL2763" i="13"/>
  <c r="AM2763" i="13"/>
  <c r="AN2763" i="13"/>
  <c r="AJ2763" i="13"/>
  <c r="AK2763" i="13"/>
  <c r="AM2779" i="13"/>
  <c r="AN2779" i="13"/>
  <c r="AJ2779" i="13"/>
  <c r="AK2779" i="13"/>
  <c r="AI2779" i="13"/>
  <c r="AL2779" i="13"/>
  <c r="AA2779" i="13"/>
  <c r="AI2795" i="13"/>
  <c r="AA2795" i="13"/>
  <c r="AL2795" i="13"/>
  <c r="AM2795" i="13"/>
  <c r="AN2795" i="13"/>
  <c r="AK2795" i="13"/>
  <c r="AJ2795" i="13"/>
  <c r="AM2811" i="13"/>
  <c r="AN2811" i="13"/>
  <c r="AJ2811" i="13"/>
  <c r="AK2811" i="13"/>
  <c r="AI2811" i="13"/>
  <c r="AA2811" i="13"/>
  <c r="AL2811" i="13"/>
  <c r="AI2827" i="13"/>
  <c r="AA2827" i="13"/>
  <c r="AL2827" i="13"/>
  <c r="AM2827" i="13"/>
  <c r="AN2827" i="13"/>
  <c r="AJ2827" i="13"/>
  <c r="AK2827" i="13"/>
  <c r="AM2843" i="13"/>
  <c r="AJ2843" i="13"/>
  <c r="AI2843" i="13"/>
  <c r="AL2843" i="13"/>
  <c r="AA2843" i="13"/>
  <c r="AN2843" i="13"/>
  <c r="AK2843" i="13"/>
  <c r="AM2859" i="13"/>
  <c r="AN2859" i="13"/>
  <c r="AJ2859" i="13"/>
  <c r="AK2859" i="13"/>
  <c r="AI2859" i="13"/>
  <c r="AL2859" i="13"/>
  <c r="AA2859" i="13"/>
  <c r="AI2875" i="13"/>
  <c r="AA2875" i="13"/>
  <c r="AL2875" i="13"/>
  <c r="AM2875" i="13"/>
  <c r="AN2875" i="13"/>
  <c r="AK2875" i="13"/>
  <c r="AJ2875" i="13"/>
  <c r="AM2891" i="13"/>
  <c r="AN2891" i="13"/>
  <c r="AJ2891" i="13"/>
  <c r="AK2891" i="13"/>
  <c r="AI2891" i="13"/>
  <c r="AA2891" i="13"/>
  <c r="AL2891" i="13"/>
  <c r="AA2907" i="13"/>
  <c r="AL2907" i="13"/>
  <c r="AM2907" i="13"/>
  <c r="AN2907" i="13"/>
  <c r="AJ2907" i="13"/>
  <c r="AK2907" i="13"/>
  <c r="AI2907" i="13"/>
  <c r="AJ2923" i="13"/>
  <c r="AK2923" i="13"/>
  <c r="AI2923" i="13"/>
  <c r="AA2923" i="13"/>
  <c r="AL2923" i="13"/>
  <c r="AM2923" i="13"/>
  <c r="AN2923" i="13"/>
  <c r="AA2939" i="13"/>
  <c r="AL2939" i="13"/>
  <c r="AM2939" i="13"/>
  <c r="AN2939" i="13"/>
  <c r="AJ2939" i="13"/>
  <c r="AK2939" i="13"/>
  <c r="AI2939" i="13"/>
  <c r="AJ2955" i="13"/>
  <c r="AK2955" i="13"/>
  <c r="AI2955" i="13"/>
  <c r="AA2955" i="13"/>
  <c r="AL2955" i="13"/>
  <c r="AN2955" i="13"/>
  <c r="AM2955" i="13"/>
  <c r="AA2971" i="13"/>
  <c r="AL2971" i="13"/>
  <c r="AM2971" i="13"/>
  <c r="AN2971" i="13"/>
  <c r="AJ2971" i="13"/>
  <c r="AK2971" i="13"/>
  <c r="AI2971" i="13"/>
  <c r="AJ2987" i="13"/>
  <c r="AK2987" i="13"/>
  <c r="AI2987" i="13"/>
  <c r="AA2987" i="13"/>
  <c r="AL2987" i="13"/>
  <c r="AM2987" i="13"/>
  <c r="AN2987" i="13"/>
  <c r="AA3003" i="13"/>
  <c r="AL3003" i="13"/>
  <c r="AM3003" i="13"/>
  <c r="AN3003" i="13"/>
  <c r="AJ3003" i="13"/>
  <c r="AK3003" i="13"/>
  <c r="AI3003" i="13"/>
  <c r="AJ3019" i="13"/>
  <c r="AK3019" i="13"/>
  <c r="AI3019" i="13"/>
  <c r="AA3019" i="13"/>
  <c r="AL3019" i="13"/>
  <c r="AM3019" i="13"/>
  <c r="AN3019" i="13"/>
  <c r="AA3035" i="13"/>
  <c r="AL3035" i="13"/>
  <c r="AM3035" i="13"/>
  <c r="AN3035" i="13"/>
  <c r="AJ3035" i="13"/>
  <c r="AK3035" i="13"/>
  <c r="AI3035" i="13"/>
  <c r="AJ3051" i="13"/>
  <c r="AK3051" i="13"/>
  <c r="AI3051" i="13"/>
  <c r="AA3051" i="13"/>
  <c r="AL3051" i="13"/>
  <c r="AM3051" i="13"/>
  <c r="AN3051" i="13"/>
  <c r="AA3067" i="13"/>
  <c r="AL3067" i="13"/>
  <c r="AM3067" i="13"/>
  <c r="AN3067" i="13"/>
  <c r="AJ3067" i="13"/>
  <c r="AK3067" i="13"/>
  <c r="AI3067" i="13"/>
  <c r="AJ3083" i="13"/>
  <c r="AK3083" i="13"/>
  <c r="AI3083" i="13"/>
  <c r="AA3083" i="13"/>
  <c r="AL3083" i="13"/>
  <c r="AN3083" i="13"/>
  <c r="AM3083" i="13"/>
  <c r="AA3099" i="13"/>
  <c r="AL3099" i="13"/>
  <c r="AM3099" i="13"/>
  <c r="AN3099" i="13"/>
  <c r="AJ3099" i="13"/>
  <c r="AK3099" i="13"/>
  <c r="AI3099" i="13"/>
  <c r="AJ3115" i="13"/>
  <c r="AK3115" i="13"/>
  <c r="AI3115" i="13"/>
  <c r="AA3115" i="13"/>
  <c r="AL3115" i="13"/>
  <c r="AM3115" i="13"/>
  <c r="AN3115" i="13"/>
  <c r="AA3131" i="13"/>
  <c r="AL3131" i="13"/>
  <c r="AM3131" i="13"/>
  <c r="AN3131" i="13"/>
  <c r="AJ3131" i="13"/>
  <c r="AK3131" i="13"/>
  <c r="AI3131" i="13"/>
  <c r="AJ3147" i="13"/>
  <c r="AK3147" i="13"/>
  <c r="AI3147" i="13"/>
  <c r="AA3147" i="13"/>
  <c r="AL3147" i="13"/>
  <c r="AM3147" i="13"/>
  <c r="AN3147" i="13"/>
  <c r="AL3163" i="13"/>
  <c r="AM3163" i="13"/>
  <c r="AN3163" i="13"/>
  <c r="AJ3163" i="13"/>
  <c r="AA3163" i="13"/>
  <c r="AI3163" i="13"/>
  <c r="AK3163" i="13"/>
  <c r="AI3179" i="13"/>
  <c r="AK3179" i="13"/>
  <c r="AL3179" i="13"/>
  <c r="AM3179" i="13"/>
  <c r="AN3179" i="13"/>
  <c r="AJ3179" i="13"/>
  <c r="AA3179" i="13"/>
  <c r="AM3195" i="13"/>
  <c r="AN3195" i="13"/>
  <c r="AJ3195" i="13"/>
  <c r="AA3195" i="13"/>
  <c r="AI3195" i="13"/>
  <c r="AK3195" i="13"/>
  <c r="AL3195" i="13"/>
  <c r="AI3211" i="13"/>
  <c r="AK3211" i="13"/>
  <c r="AL3211" i="13"/>
  <c r="AJ3211" i="13"/>
  <c r="AN3211" i="13"/>
  <c r="AM3211" i="13"/>
  <c r="AA3211" i="13"/>
  <c r="AL3227" i="13"/>
  <c r="AA3227" i="13"/>
  <c r="AN3227" i="13"/>
  <c r="AM3227" i="13"/>
  <c r="AK3227" i="13"/>
  <c r="AI3227" i="13"/>
  <c r="AJ3227" i="13"/>
  <c r="AA3243" i="13"/>
  <c r="AN3243" i="13"/>
  <c r="AM3243" i="13"/>
  <c r="AK3243" i="13"/>
  <c r="AI3243" i="13"/>
  <c r="AJ3243" i="13"/>
  <c r="AL3243" i="13"/>
  <c r="AM3259" i="13"/>
  <c r="AK3259" i="13"/>
  <c r="AI3259" i="13"/>
  <c r="AJ3259" i="13"/>
  <c r="AL3259" i="13"/>
  <c r="AA3259" i="13"/>
  <c r="AN3259" i="13"/>
  <c r="AI3275" i="13"/>
  <c r="AJ3275" i="13"/>
  <c r="AL3275" i="13"/>
  <c r="AA3275" i="13"/>
  <c r="AN3275" i="13"/>
  <c r="AK3275" i="13"/>
  <c r="AM3275" i="13"/>
  <c r="AL3291" i="13"/>
  <c r="AA3291" i="13"/>
  <c r="AN3291" i="13"/>
  <c r="AM3291" i="13"/>
  <c r="AK3291" i="13"/>
  <c r="AI3291" i="13"/>
  <c r="AJ3291" i="13"/>
  <c r="AA3307" i="13"/>
  <c r="AN3307" i="13"/>
  <c r="AM3307" i="13"/>
  <c r="AK3307" i="13"/>
  <c r="AI3307" i="13"/>
  <c r="AJ3307" i="13"/>
  <c r="AL3307" i="13"/>
  <c r="AM3323" i="13"/>
  <c r="AK3323" i="13"/>
  <c r="AI3323" i="13"/>
  <c r="AJ3323" i="13"/>
  <c r="AL3323" i="13"/>
  <c r="AA3323" i="13"/>
  <c r="AN3323" i="13"/>
  <c r="AI3339" i="13"/>
  <c r="AJ3339" i="13"/>
  <c r="AL3339" i="13"/>
  <c r="AA3339" i="13"/>
  <c r="AN3339" i="13"/>
  <c r="AM3339" i="13"/>
  <c r="AK3339" i="13"/>
  <c r="AL3355" i="13"/>
  <c r="AA3355" i="13"/>
  <c r="AN3355" i="13"/>
  <c r="AM3355" i="13"/>
  <c r="AK3355" i="13"/>
  <c r="AI3355" i="13"/>
  <c r="AJ3355" i="13"/>
  <c r="AA3371" i="13"/>
  <c r="AN3371" i="13"/>
  <c r="AM3371" i="13"/>
  <c r="AK3371" i="13"/>
  <c r="AI3371" i="13"/>
  <c r="AJ3371" i="13"/>
  <c r="AL3371" i="13"/>
  <c r="AM3387" i="13"/>
  <c r="AK3387" i="13"/>
  <c r="AI3387" i="13"/>
  <c r="AJ3387" i="13"/>
  <c r="AL3387" i="13"/>
  <c r="AN3387" i="13"/>
  <c r="AA3387" i="13"/>
  <c r="AI3403" i="13"/>
  <c r="AJ3403" i="13"/>
  <c r="AL3403" i="13"/>
  <c r="AA3403" i="13"/>
  <c r="AN3403" i="13"/>
  <c r="AM3403" i="13"/>
  <c r="AK3403" i="13"/>
  <c r="AL3419" i="13"/>
  <c r="AA3419" i="13"/>
  <c r="AN3419" i="13"/>
  <c r="AM3419" i="13"/>
  <c r="AK3419" i="13"/>
  <c r="AJ3419" i="13"/>
  <c r="AI3419" i="13"/>
  <c r="AA3435" i="13"/>
  <c r="AN3435" i="13"/>
  <c r="AM3435" i="13"/>
  <c r="AK3435" i="13"/>
  <c r="AI3435" i="13"/>
  <c r="AJ3435" i="13"/>
  <c r="AL3435" i="13"/>
  <c r="AM3451" i="13"/>
  <c r="AJ3451" i="13"/>
  <c r="AI3451" i="13"/>
  <c r="AK3451" i="13"/>
  <c r="AL3451" i="13"/>
  <c r="AA3451" i="13"/>
  <c r="AN3451" i="13"/>
  <c r="AI3467" i="13"/>
  <c r="AK3467" i="13"/>
  <c r="AL3467" i="13"/>
  <c r="AA3467" i="13"/>
  <c r="AN3467" i="13"/>
  <c r="AM3467" i="13"/>
  <c r="AJ3467" i="13"/>
  <c r="AL3483" i="13"/>
  <c r="AA3483" i="13"/>
  <c r="AN3483" i="13"/>
  <c r="AM3483" i="13"/>
  <c r="AJ3483" i="13"/>
  <c r="AI3483" i="13"/>
  <c r="AK3483" i="13"/>
  <c r="AA3499" i="13"/>
  <c r="AJ3499" i="13"/>
  <c r="AM3499" i="13"/>
  <c r="AK3499" i="13"/>
  <c r="AI3499" i="13"/>
  <c r="AN3499" i="13"/>
  <c r="AL3499" i="13"/>
  <c r="AM3515" i="13"/>
  <c r="AK3515" i="13"/>
  <c r="AI3515" i="13"/>
  <c r="AN3515" i="13"/>
  <c r="AL3515" i="13"/>
  <c r="AA3515" i="13"/>
  <c r="AJ3515" i="13"/>
  <c r="AI3531" i="13"/>
  <c r="AN3531" i="13"/>
  <c r="AL3531" i="13"/>
  <c r="AA3531" i="13"/>
  <c r="AJ3531" i="13"/>
  <c r="AK3531" i="13"/>
  <c r="AM3531" i="13"/>
  <c r="AL3547" i="13"/>
  <c r="AA3547" i="13"/>
  <c r="AJ3547" i="13"/>
  <c r="AM3547" i="13"/>
  <c r="AK3547" i="13"/>
  <c r="AI3547" i="13"/>
  <c r="AN3547" i="13"/>
  <c r="AA3563" i="13"/>
  <c r="AJ3563" i="13"/>
  <c r="AM3563" i="13"/>
  <c r="AK3563" i="13"/>
  <c r="AI3563" i="13"/>
  <c r="AN3563" i="13"/>
  <c r="AL3563" i="13"/>
  <c r="AM3579" i="13"/>
  <c r="AK3579" i="13"/>
  <c r="AI3579" i="13"/>
  <c r="AN3579" i="13"/>
  <c r="AL3579" i="13"/>
  <c r="AA3579" i="13"/>
  <c r="AJ3579" i="13"/>
  <c r="AI3595" i="13"/>
  <c r="AN3595" i="13"/>
  <c r="AL3595" i="13"/>
  <c r="AA3595" i="13"/>
  <c r="AJ3595" i="13"/>
  <c r="AM3595" i="13"/>
  <c r="AK3595" i="13"/>
  <c r="AL3611" i="13"/>
  <c r="AA3611" i="13"/>
  <c r="AJ3611" i="13"/>
  <c r="AM3611" i="13"/>
  <c r="AK3611" i="13"/>
  <c r="AI3611" i="13"/>
  <c r="AN3611" i="13"/>
  <c r="AA3627" i="13"/>
  <c r="AJ3627" i="13"/>
  <c r="AM3627" i="13"/>
  <c r="AK3627" i="13"/>
  <c r="AI3627" i="13"/>
  <c r="AN3627" i="13"/>
  <c r="AL3627" i="13"/>
  <c r="AM3643" i="13"/>
  <c r="AJ3643" i="13"/>
  <c r="AI3643" i="13"/>
  <c r="AN3643" i="13"/>
  <c r="AL3643" i="13"/>
  <c r="AK3643" i="13"/>
  <c r="AA3643" i="13"/>
  <c r="AB3659" i="13"/>
  <c r="AC3659" i="13"/>
  <c r="AK3659" i="13"/>
  <c r="AI3659" i="13"/>
  <c r="AN3659" i="13"/>
  <c r="AJ3659" i="13"/>
  <c r="AL3659" i="13"/>
  <c r="AM3659" i="13"/>
  <c r="AA3659" i="13"/>
  <c r="AI3675" i="13"/>
  <c r="AN3675" i="13"/>
  <c r="AL3675" i="13"/>
  <c r="AA3675" i="13"/>
  <c r="AK3675" i="13"/>
  <c r="AJ3675" i="13"/>
  <c r="AM3675" i="13"/>
  <c r="AL3691" i="13"/>
  <c r="AA3691" i="13"/>
  <c r="AK3691" i="13"/>
  <c r="AM3691" i="13"/>
  <c r="AJ3691" i="13"/>
  <c r="AI3691" i="13"/>
  <c r="AN3691" i="13"/>
  <c r="AA3707" i="13"/>
  <c r="AK3707" i="13"/>
  <c r="AM3707" i="13"/>
  <c r="AJ3707" i="13"/>
  <c r="AI3707" i="13"/>
  <c r="AN3707" i="13"/>
  <c r="AL3707" i="13"/>
  <c r="AM3723" i="13"/>
  <c r="AJ3723" i="13"/>
  <c r="AI3723" i="13"/>
  <c r="AN3723" i="13"/>
  <c r="AL3723" i="13"/>
  <c r="AA3723" i="13"/>
  <c r="AK3723" i="13"/>
  <c r="AI3739" i="13"/>
  <c r="AN3739" i="13"/>
  <c r="AL3739" i="13"/>
  <c r="AA3739" i="13"/>
  <c r="AK3739" i="13"/>
  <c r="AM3739" i="13"/>
  <c r="AJ3739" i="13"/>
  <c r="AL3755" i="13"/>
  <c r="AA3755" i="13"/>
  <c r="AK3755" i="13"/>
  <c r="AM3755" i="13"/>
  <c r="AJ3755" i="13"/>
  <c r="AI3755" i="13"/>
  <c r="AN3755" i="13"/>
  <c r="AA3771" i="13"/>
  <c r="AK3771" i="13"/>
  <c r="AM3771" i="13"/>
  <c r="AJ3771" i="13"/>
  <c r="AI3771" i="13"/>
  <c r="AN3771" i="13"/>
  <c r="AL3771" i="13"/>
  <c r="AM3787" i="13"/>
  <c r="AJ3787" i="13"/>
  <c r="AI3787" i="13"/>
  <c r="AN3787" i="13"/>
  <c r="AL3787" i="13"/>
  <c r="AK3787" i="13"/>
  <c r="AA3787" i="13"/>
  <c r="AI3803" i="13"/>
  <c r="AN3803" i="13"/>
  <c r="AL3803" i="13"/>
  <c r="AA3803" i="13"/>
  <c r="AJ3803" i="13"/>
  <c r="AM3803" i="13"/>
  <c r="AK3803" i="13"/>
  <c r="AL3819" i="13"/>
  <c r="AA3819" i="13"/>
  <c r="AJ3819" i="13"/>
  <c r="AM3819" i="13"/>
  <c r="AK3819" i="13"/>
  <c r="AN3819" i="13"/>
  <c r="AI3819" i="13"/>
  <c r="AA3835" i="13"/>
  <c r="AJ3835" i="13"/>
  <c r="AM3835" i="13"/>
  <c r="AK3835" i="13"/>
  <c r="AI3835" i="13"/>
  <c r="AN3835" i="13"/>
  <c r="AL3835" i="13"/>
  <c r="AM3851" i="13"/>
  <c r="AK3851" i="13"/>
  <c r="AI3851" i="13"/>
  <c r="AN3851" i="13"/>
  <c r="AL3851" i="13"/>
  <c r="AA3851" i="13"/>
  <c r="AJ3851" i="13"/>
  <c r="AI3867" i="13"/>
  <c r="AN3867" i="13"/>
  <c r="AL3867" i="13"/>
  <c r="AA3867" i="13"/>
  <c r="AJ3867" i="13"/>
  <c r="AM3867" i="13"/>
  <c r="AK3867" i="13"/>
  <c r="AL3883" i="13"/>
  <c r="AA3883" i="13"/>
  <c r="AJ3883" i="13"/>
  <c r="AM3883" i="13"/>
  <c r="AK3883" i="13"/>
  <c r="AI3883" i="13"/>
  <c r="AN3883" i="13"/>
  <c r="AA3899" i="13"/>
  <c r="AJ3899" i="13"/>
  <c r="AM3899" i="13"/>
  <c r="AK3899" i="13"/>
  <c r="AI3899" i="13"/>
  <c r="AN3899" i="13"/>
  <c r="AL3899" i="13"/>
  <c r="AM3915" i="13"/>
  <c r="AK3915" i="13"/>
  <c r="AI3915" i="13"/>
  <c r="AN3915" i="13"/>
  <c r="AL3915" i="13"/>
  <c r="AA3915" i="13"/>
  <c r="AJ3915" i="13"/>
  <c r="AI3931" i="13"/>
  <c r="AN3931" i="13"/>
  <c r="AL3931" i="13"/>
  <c r="AA3931" i="13"/>
  <c r="AJ3931" i="13"/>
  <c r="AK3931" i="13"/>
  <c r="AM3931" i="13"/>
  <c r="AL3947" i="13"/>
  <c r="AA3947" i="13"/>
  <c r="AJ3947" i="13"/>
  <c r="AM3947" i="13"/>
  <c r="AK3947" i="13"/>
  <c r="AI3947" i="13"/>
  <c r="AN3947" i="13"/>
  <c r="AA3963" i="13"/>
  <c r="AJ3963" i="13"/>
  <c r="AM3963" i="13"/>
  <c r="AK3963" i="13"/>
  <c r="AI3963" i="13"/>
  <c r="AN3963" i="13"/>
  <c r="AL3963" i="13"/>
  <c r="AM3979" i="13"/>
  <c r="AK3979" i="13"/>
  <c r="AI3979" i="13"/>
  <c r="AN3979" i="13"/>
  <c r="AL3979" i="13"/>
  <c r="AA3979" i="13"/>
  <c r="AJ3979" i="13"/>
  <c r="AJ3995" i="13"/>
  <c r="AN3995" i="13"/>
  <c r="AI3995" i="13"/>
  <c r="AA3995" i="13"/>
  <c r="AL3995" i="13"/>
  <c r="AM3995" i="13"/>
  <c r="AK3995" i="13"/>
  <c r="AL4011" i="13"/>
  <c r="AA4011" i="13"/>
  <c r="AJ4011" i="13"/>
  <c r="AM4011" i="13"/>
  <c r="AK4011" i="13"/>
  <c r="AI4011" i="13"/>
  <c r="AN4011" i="13"/>
  <c r="AA4027" i="13"/>
  <c r="AJ4027" i="13"/>
  <c r="AM4027" i="13"/>
  <c r="AK4027" i="13"/>
  <c r="AI4027" i="13"/>
  <c r="AN4027" i="13"/>
  <c r="AL4027" i="13"/>
  <c r="AM4043" i="13"/>
  <c r="AK4043" i="13"/>
  <c r="AI4043" i="13"/>
  <c r="AN4043" i="13"/>
  <c r="AL4043" i="13"/>
  <c r="AJ4043" i="13"/>
  <c r="AA4043" i="13"/>
  <c r="AI4059" i="13"/>
  <c r="AN4059" i="13"/>
  <c r="AL4059" i="13"/>
  <c r="AA4059" i="13"/>
  <c r="AJ4059" i="13"/>
  <c r="AM4059" i="13"/>
  <c r="AK4059" i="13"/>
  <c r="AL4075" i="13"/>
  <c r="AA4075" i="13"/>
  <c r="AK4075" i="13"/>
  <c r="AM4075" i="13"/>
  <c r="AJ4075" i="13"/>
  <c r="AN4075" i="13"/>
  <c r="AI4075" i="13"/>
  <c r="AA4091" i="13"/>
  <c r="AK4091" i="13"/>
  <c r="AM4091" i="13"/>
  <c r="AJ4091" i="13"/>
  <c r="AI4091" i="13"/>
  <c r="AN4091" i="13"/>
  <c r="AL4091" i="13"/>
  <c r="AM4107" i="13"/>
  <c r="AJ4107" i="13"/>
  <c r="AI4107" i="13"/>
  <c r="AN4107" i="13"/>
  <c r="AL4107" i="13"/>
  <c r="AA4107" i="13"/>
  <c r="AK4107" i="13"/>
  <c r="AI4123" i="13"/>
  <c r="AN4123" i="13"/>
  <c r="AL4123" i="13"/>
  <c r="AA4123" i="13"/>
  <c r="AK4123" i="13"/>
  <c r="AM4123" i="13"/>
  <c r="AJ4123" i="13"/>
  <c r="AL4139" i="13"/>
  <c r="AA4139" i="13"/>
  <c r="AK4139" i="13"/>
  <c r="AM4139" i="13"/>
  <c r="AJ4139" i="13"/>
  <c r="AI4139" i="13"/>
  <c r="AN4139" i="13"/>
  <c r="AA4155" i="13"/>
  <c r="AK4155" i="13"/>
  <c r="AM4155" i="13"/>
  <c r="AJ4155" i="13"/>
  <c r="AI4155" i="13"/>
  <c r="AN4155" i="13"/>
  <c r="AL4155" i="13"/>
  <c r="AA114" i="13"/>
  <c r="AI114" i="13"/>
  <c r="AM114" i="13"/>
  <c r="AL114" i="13"/>
  <c r="AN114" i="13"/>
  <c r="AJ114" i="13"/>
  <c r="AK114" i="13"/>
  <c r="AI130" i="13"/>
  <c r="AM130" i="13"/>
  <c r="AL130" i="13"/>
  <c r="AA130" i="13"/>
  <c r="AN130" i="13"/>
  <c r="AJ130" i="13"/>
  <c r="AK130" i="13"/>
  <c r="AL678" i="13"/>
  <c r="AM678" i="13"/>
  <c r="AA678" i="13"/>
  <c r="AN678" i="13"/>
  <c r="AK678" i="13"/>
  <c r="AI678" i="13"/>
  <c r="AJ678" i="13"/>
  <c r="AA694" i="13"/>
  <c r="AI694" i="13"/>
  <c r="AJ694" i="13"/>
  <c r="AL694" i="13"/>
  <c r="AM694" i="13"/>
  <c r="AN694" i="13"/>
  <c r="AK694" i="13"/>
  <c r="AI710" i="13"/>
  <c r="AJ710" i="13"/>
  <c r="AL710" i="13"/>
  <c r="AM710" i="13"/>
  <c r="AN710" i="13"/>
  <c r="AA710" i="13"/>
  <c r="AK710" i="13"/>
  <c r="AI726" i="13"/>
  <c r="AJ726" i="13"/>
  <c r="AL726" i="13"/>
  <c r="AM726" i="13"/>
  <c r="AN726" i="13"/>
  <c r="AA726" i="13"/>
  <c r="AK726" i="13"/>
  <c r="AN742" i="13"/>
  <c r="AA742" i="13"/>
  <c r="AK742" i="13"/>
  <c r="AI742" i="13"/>
  <c r="AJ742" i="13"/>
  <c r="AL742" i="13"/>
  <c r="AM742" i="13"/>
  <c r="AN758" i="13"/>
  <c r="AK758" i="13"/>
  <c r="AA758" i="13"/>
  <c r="AI758" i="13"/>
  <c r="AJ758" i="13"/>
  <c r="AL758" i="13"/>
  <c r="AM758" i="13"/>
  <c r="AL774" i="13"/>
  <c r="AM774" i="13"/>
  <c r="AN774" i="13"/>
  <c r="AA774" i="13"/>
  <c r="AK774" i="13"/>
  <c r="AI774" i="13"/>
  <c r="AJ774" i="13"/>
  <c r="AN790" i="13"/>
  <c r="AK790" i="13"/>
  <c r="AA790" i="13"/>
  <c r="AI790" i="13"/>
  <c r="AJ790" i="13"/>
  <c r="AL790" i="13"/>
  <c r="AM790" i="13"/>
  <c r="AA806" i="13"/>
  <c r="AK806" i="13"/>
  <c r="AI806" i="13"/>
  <c r="AJ806" i="13"/>
  <c r="AL806" i="13"/>
  <c r="AM806" i="13"/>
  <c r="AN806" i="13"/>
  <c r="AA822" i="13"/>
  <c r="AI822" i="13"/>
  <c r="AJ822" i="13"/>
  <c r="AL822" i="13"/>
  <c r="AM822" i="13"/>
  <c r="AN822" i="13"/>
  <c r="AK822" i="13"/>
  <c r="AN838" i="13"/>
  <c r="AA838" i="13"/>
  <c r="AK838" i="13"/>
  <c r="AI838" i="13"/>
  <c r="AJ838" i="13"/>
  <c r="AL838" i="13"/>
  <c r="AM838" i="13"/>
  <c r="AA854" i="13"/>
  <c r="AK854" i="13"/>
  <c r="AI854" i="13"/>
  <c r="AJ854" i="13"/>
  <c r="AL854" i="13"/>
  <c r="AM854" i="13"/>
  <c r="AN854" i="13"/>
  <c r="AI870" i="13"/>
  <c r="AJ870" i="13"/>
  <c r="AL870" i="13"/>
  <c r="AM870" i="13"/>
  <c r="AN870" i="13"/>
  <c r="AA870" i="13"/>
  <c r="AK870" i="13"/>
  <c r="AN886" i="13"/>
  <c r="AA886" i="13"/>
  <c r="AK886" i="13"/>
  <c r="AI886" i="13"/>
  <c r="AJ886" i="13"/>
  <c r="AL886" i="13"/>
  <c r="AM886" i="13"/>
  <c r="AA902" i="13"/>
  <c r="AK902" i="13"/>
  <c r="AI902" i="13"/>
  <c r="AJ902" i="13"/>
  <c r="AL902" i="13"/>
  <c r="AM902" i="13"/>
  <c r="AN902" i="13"/>
  <c r="AI918" i="13"/>
  <c r="AJ918" i="13"/>
  <c r="AL918" i="13"/>
  <c r="AM918" i="13"/>
  <c r="AN918" i="13"/>
  <c r="AA918" i="13"/>
  <c r="AK918" i="13"/>
  <c r="AN934" i="13"/>
  <c r="AK934" i="13"/>
  <c r="AA934" i="13"/>
  <c r="AI934" i="13"/>
  <c r="AJ934" i="13"/>
  <c r="AL934" i="13"/>
  <c r="AM934" i="13"/>
  <c r="AI950" i="13"/>
  <c r="AJ950" i="13"/>
  <c r="AL950" i="13"/>
  <c r="AM950" i="13"/>
  <c r="AN950" i="13"/>
  <c r="AA950" i="13"/>
  <c r="AK950" i="13"/>
  <c r="AI966" i="13"/>
  <c r="AJ966" i="13"/>
  <c r="AL966" i="13"/>
  <c r="AM966" i="13"/>
  <c r="AN966" i="13"/>
  <c r="AA966" i="13"/>
  <c r="AK966" i="13"/>
  <c r="AA982" i="13"/>
  <c r="AK982" i="13"/>
  <c r="AI982" i="13"/>
  <c r="AJ982" i="13"/>
  <c r="AL982" i="13"/>
  <c r="AM982" i="13"/>
  <c r="AN982" i="13"/>
  <c r="AA998" i="13"/>
  <c r="AK998" i="13"/>
  <c r="AI998" i="13"/>
  <c r="AJ998" i="13"/>
  <c r="AL998" i="13"/>
  <c r="AM998" i="13"/>
  <c r="AN998" i="13"/>
  <c r="AN1014" i="13"/>
  <c r="AA1014" i="13"/>
  <c r="AK1014" i="13"/>
  <c r="AI1014" i="13"/>
  <c r="AJ1014" i="13"/>
  <c r="AL1014" i="13"/>
  <c r="AM1014" i="13"/>
  <c r="AL1030" i="13"/>
  <c r="AM1030" i="13"/>
  <c r="AN1030" i="13"/>
  <c r="AA1030" i="13"/>
  <c r="AK1030" i="13"/>
  <c r="AI1030" i="13"/>
  <c r="AJ1030" i="13"/>
  <c r="AL1046" i="13"/>
  <c r="AM1046" i="13"/>
  <c r="AN1046" i="13"/>
  <c r="AA1046" i="13"/>
  <c r="AK1046" i="13"/>
  <c r="AI1046" i="13"/>
  <c r="AJ1046" i="13"/>
  <c r="AL1062" i="13"/>
  <c r="AM1062" i="13"/>
  <c r="AA1062" i="13"/>
  <c r="AN1062" i="13"/>
  <c r="AK1062" i="13"/>
  <c r="AI1062" i="13"/>
  <c r="AJ1062" i="13"/>
  <c r="AI1078" i="13"/>
  <c r="AJ1078" i="13"/>
  <c r="AL1078" i="13"/>
  <c r="AM1078" i="13"/>
  <c r="AN1078" i="13"/>
  <c r="AA1078" i="13"/>
  <c r="AK1078" i="13"/>
  <c r="AN1094" i="13"/>
  <c r="AA1094" i="13"/>
  <c r="AK1094" i="13"/>
  <c r="AI1094" i="13"/>
  <c r="AJ1094" i="13"/>
  <c r="AL1094" i="13"/>
  <c r="AM1094" i="13"/>
  <c r="AI1110" i="13"/>
  <c r="AJ1110" i="13"/>
  <c r="AL1110" i="13"/>
  <c r="AM1110" i="13"/>
  <c r="AN1110" i="13"/>
  <c r="AA1110" i="13"/>
  <c r="AK1110" i="13"/>
  <c r="AN1126" i="13"/>
  <c r="AA1126" i="13"/>
  <c r="AJ1126" i="13"/>
  <c r="AI1126" i="13"/>
  <c r="AK1126" i="13"/>
  <c r="AL1126" i="13"/>
  <c r="AM1126" i="13"/>
  <c r="AN1142" i="13"/>
  <c r="AA1142" i="13"/>
  <c r="AJ1142" i="13"/>
  <c r="AI1142" i="13"/>
  <c r="AK1142" i="13"/>
  <c r="AL1142" i="13"/>
  <c r="AM1142" i="13"/>
  <c r="AA1158" i="13"/>
  <c r="AJ1158" i="13"/>
  <c r="AI1158" i="13"/>
  <c r="AK1158" i="13"/>
  <c r="AL1158" i="13"/>
  <c r="AM1158" i="13"/>
  <c r="AN1158" i="13"/>
  <c r="AN1174" i="13"/>
  <c r="AJ1174" i="13"/>
  <c r="AI1174" i="13"/>
  <c r="AK1174" i="13"/>
  <c r="AA1174" i="13"/>
  <c r="AL1174" i="13"/>
  <c r="AM1174" i="13"/>
  <c r="AA1190" i="13"/>
  <c r="AJ1190" i="13"/>
  <c r="AI1190" i="13"/>
  <c r="AK1190" i="13"/>
  <c r="AL1190" i="13"/>
  <c r="AM1190" i="13"/>
  <c r="AN1190" i="13"/>
  <c r="AI1206" i="13"/>
  <c r="AK1206" i="13"/>
  <c r="AL1206" i="13"/>
  <c r="AM1206" i="13"/>
  <c r="AN1206" i="13"/>
  <c r="AA1206" i="13"/>
  <c r="AJ1206" i="13"/>
  <c r="AI1222" i="13"/>
  <c r="AK1222" i="13"/>
  <c r="AL1222" i="13"/>
  <c r="AM1222" i="13"/>
  <c r="AN1222" i="13"/>
  <c r="AA1222" i="13"/>
  <c r="AJ1222" i="13"/>
  <c r="AA1238" i="13"/>
  <c r="AJ1238" i="13"/>
  <c r="AI1238" i="13"/>
  <c r="AK1238" i="13"/>
  <c r="AL1238" i="13"/>
  <c r="AM1238" i="13"/>
  <c r="AN1238" i="13"/>
  <c r="AI1254" i="13"/>
  <c r="AK1254" i="13"/>
  <c r="AL1254" i="13"/>
  <c r="AM1254" i="13"/>
  <c r="AN1254" i="13"/>
  <c r="AA1254" i="13"/>
  <c r="AJ1254" i="13"/>
  <c r="AN1270" i="13"/>
  <c r="AA1270" i="13"/>
  <c r="AJ1270" i="13"/>
  <c r="AI1270" i="13"/>
  <c r="AK1270" i="13"/>
  <c r="AL1270" i="13"/>
  <c r="AM1270" i="13"/>
  <c r="AL1286" i="13"/>
  <c r="AM1286" i="13"/>
  <c r="AN1286" i="13"/>
  <c r="AA1286" i="13"/>
  <c r="AJ1286" i="13"/>
  <c r="AI1286" i="13"/>
  <c r="AK1286" i="13"/>
  <c r="AA1302" i="13"/>
  <c r="AL1302" i="13"/>
  <c r="AM1302" i="13"/>
  <c r="AN1302" i="13"/>
  <c r="AJ1302" i="13"/>
  <c r="AI1302" i="13"/>
  <c r="AK1302" i="13"/>
  <c r="AN1318" i="13"/>
  <c r="AA1318" i="13"/>
  <c r="AJ1318" i="13"/>
  <c r="AI1318" i="13"/>
  <c r="AK1318" i="13"/>
  <c r="AL1318" i="13"/>
  <c r="AM1318" i="13"/>
  <c r="AI1334" i="13"/>
  <c r="AK1334" i="13"/>
  <c r="AL1334" i="13"/>
  <c r="AM1334" i="13"/>
  <c r="AN1334" i="13"/>
  <c r="AA1334" i="13"/>
  <c r="AJ1334" i="13"/>
  <c r="AN1350" i="13"/>
  <c r="AA1350" i="13"/>
  <c r="AJ1350" i="13"/>
  <c r="AI1350" i="13"/>
  <c r="AK1350" i="13"/>
  <c r="AL1350" i="13"/>
  <c r="AM1350" i="13"/>
  <c r="AL1366" i="13"/>
  <c r="AM1366" i="13"/>
  <c r="AN1366" i="13"/>
  <c r="AA1366" i="13"/>
  <c r="AJ1366" i="13"/>
  <c r="AI1366" i="13"/>
  <c r="AK1366" i="13"/>
  <c r="AA1382" i="13"/>
  <c r="AJ1382" i="13"/>
  <c r="AI1382" i="13"/>
  <c r="AK1382" i="13"/>
  <c r="AL1382" i="13"/>
  <c r="AM1382" i="13"/>
  <c r="AN1382" i="13"/>
  <c r="AN1398" i="13"/>
  <c r="AA1398" i="13"/>
  <c r="AJ1398" i="13"/>
  <c r="AI1398" i="13"/>
  <c r="AK1398" i="13"/>
  <c r="AL1398" i="13"/>
  <c r="AM1398" i="13"/>
  <c r="AA1414" i="13"/>
  <c r="AJ1414" i="13"/>
  <c r="AI1414" i="13"/>
  <c r="AK1414" i="13"/>
  <c r="AL1414" i="13"/>
  <c r="AM1414" i="13"/>
  <c r="AN1414" i="13"/>
  <c r="AN1430" i="13"/>
  <c r="AA1430" i="13"/>
  <c r="AJ1430" i="13"/>
  <c r="AI1430" i="13"/>
  <c r="AK1430" i="13"/>
  <c r="AL1430" i="13"/>
  <c r="AM1430" i="13"/>
  <c r="AI1446" i="13"/>
  <c r="AK1446" i="13"/>
  <c r="AL1446" i="13"/>
  <c r="AM1446" i="13"/>
  <c r="AN1446" i="13"/>
  <c r="AA1446" i="13"/>
  <c r="AJ1446" i="13"/>
  <c r="AI1462" i="13"/>
  <c r="AK1462" i="13"/>
  <c r="AL1462" i="13"/>
  <c r="AM1462" i="13"/>
  <c r="AN1462" i="13"/>
  <c r="AA1462" i="13"/>
  <c r="AJ1462" i="13"/>
  <c r="AI1478" i="13"/>
  <c r="AK1478" i="13"/>
  <c r="AL1478" i="13"/>
  <c r="AM1478" i="13"/>
  <c r="AN1478" i="13"/>
  <c r="AA1478" i="13"/>
  <c r="AJ1478" i="13"/>
  <c r="AA1494" i="13"/>
  <c r="AJ1494" i="13"/>
  <c r="AI1494" i="13"/>
  <c r="AK1494" i="13"/>
  <c r="AL1494" i="13"/>
  <c r="AM1494" i="13"/>
  <c r="AN1494" i="13"/>
  <c r="AL1510" i="13"/>
  <c r="AM1510" i="13"/>
  <c r="AN1510" i="13"/>
  <c r="AA1510" i="13"/>
  <c r="AJ1510" i="13"/>
  <c r="AI1510" i="13"/>
  <c r="AK1510" i="13"/>
  <c r="AN1526" i="13"/>
  <c r="AJ1526" i="13"/>
  <c r="AA1526" i="13"/>
  <c r="AI1526" i="13"/>
  <c r="AK1526" i="13"/>
  <c r="AL1526" i="13"/>
  <c r="AM1526" i="13"/>
  <c r="AL1542" i="13"/>
  <c r="AM1542" i="13"/>
  <c r="AN1542" i="13"/>
  <c r="AA1542" i="13"/>
  <c r="AJ1542" i="13"/>
  <c r="AI1542" i="13"/>
  <c r="AK1542" i="13"/>
  <c r="AA1558" i="13"/>
  <c r="AL1558" i="13"/>
  <c r="AM1558" i="13"/>
  <c r="AN1558" i="13"/>
  <c r="AJ1558" i="13"/>
  <c r="AI1558" i="13"/>
  <c r="AK1558" i="13"/>
  <c r="AN1574" i="13"/>
  <c r="AA1574" i="13"/>
  <c r="AJ1574" i="13"/>
  <c r="AI1574" i="13"/>
  <c r="AK1574" i="13"/>
  <c r="AL1574" i="13"/>
  <c r="AM1574" i="13"/>
  <c r="AA1590" i="13"/>
  <c r="AI1590" i="13"/>
  <c r="AK1590" i="13"/>
  <c r="AL1590" i="13"/>
  <c r="AM1590" i="13"/>
  <c r="AN1590" i="13"/>
  <c r="AJ1590" i="13"/>
  <c r="AN1606" i="13"/>
  <c r="AA1606" i="13"/>
  <c r="AJ1606" i="13"/>
  <c r="AI1606" i="13"/>
  <c r="AK1606" i="13"/>
  <c r="AL1606" i="13"/>
  <c r="AM1606" i="13"/>
  <c r="AA1622" i="13"/>
  <c r="AJ1622" i="13"/>
  <c r="AI1622" i="13"/>
  <c r="AK1622" i="13"/>
  <c r="AL1622" i="13"/>
  <c r="AM1622" i="13"/>
  <c r="AN1622" i="13"/>
  <c r="AA1638" i="13"/>
  <c r="AJ1638" i="13"/>
  <c r="AI1638" i="13"/>
  <c r="AK1638" i="13"/>
  <c r="AL1638" i="13"/>
  <c r="AM1638" i="13"/>
  <c r="AN1638" i="13"/>
  <c r="AN1654" i="13"/>
  <c r="AJ1654" i="13"/>
  <c r="AA1654" i="13"/>
  <c r="AI1654" i="13"/>
  <c r="AK1654" i="13"/>
  <c r="AL1654" i="13"/>
  <c r="AM1654" i="13"/>
  <c r="AA1670" i="13"/>
  <c r="AJ1670" i="13"/>
  <c r="AI1670" i="13"/>
  <c r="AK1670" i="13"/>
  <c r="AL1670" i="13"/>
  <c r="AM1670" i="13"/>
  <c r="AN1670" i="13"/>
  <c r="AI1686" i="13"/>
  <c r="AK1686" i="13"/>
  <c r="AL1686" i="13"/>
  <c r="AM1686" i="13"/>
  <c r="AN1686" i="13"/>
  <c r="AA1686" i="13"/>
  <c r="AJ1686" i="13"/>
  <c r="AI1702" i="13"/>
  <c r="AK1702" i="13"/>
  <c r="AL1702" i="13"/>
  <c r="AM1702" i="13"/>
  <c r="AN1702" i="13"/>
  <c r="AA1702" i="13"/>
  <c r="AJ1702" i="13"/>
  <c r="AN1718" i="13"/>
  <c r="AL1718" i="13"/>
  <c r="AA1718" i="13"/>
  <c r="AM1718" i="13"/>
  <c r="AI1718" i="13"/>
  <c r="AJ1718" i="13"/>
  <c r="AK1718" i="13"/>
  <c r="AI1734" i="13"/>
  <c r="AL1734" i="13"/>
  <c r="AJ1734" i="13"/>
  <c r="AM1734" i="13"/>
  <c r="AN1734" i="13"/>
  <c r="AK1734" i="13"/>
  <c r="AA1734" i="13"/>
  <c r="AN1750" i="13"/>
  <c r="AI1750" i="13"/>
  <c r="AM1750" i="13"/>
  <c r="AA1750" i="13"/>
  <c r="AL1750" i="13"/>
  <c r="AJ1750" i="13"/>
  <c r="AK1750" i="13"/>
  <c r="AI1766" i="13"/>
  <c r="AK1766" i="13"/>
  <c r="AN1766" i="13"/>
  <c r="AA1766" i="13"/>
  <c r="AL1766" i="13"/>
  <c r="AJ1766" i="13"/>
  <c r="AM1766" i="13"/>
  <c r="AA1782" i="13"/>
  <c r="AL1782" i="13"/>
  <c r="AM1782" i="13"/>
  <c r="AJ1782" i="13"/>
  <c r="AN1782" i="13"/>
  <c r="AI1782" i="13"/>
  <c r="AK1782" i="13"/>
  <c r="AA1798" i="13"/>
  <c r="AJ1798" i="13"/>
  <c r="AN1798" i="13"/>
  <c r="AI1798" i="13"/>
  <c r="AL1798" i="13"/>
  <c r="AK1798" i="13"/>
  <c r="AM1798" i="13"/>
  <c r="AA1814" i="13"/>
  <c r="AJ1814" i="13"/>
  <c r="AI1814" i="13"/>
  <c r="AM1814" i="13"/>
  <c r="AL1814" i="13"/>
  <c r="AN1814" i="13"/>
  <c r="AK1814" i="13"/>
  <c r="AL1830" i="13"/>
  <c r="AM1830" i="13"/>
  <c r="AN1830" i="13"/>
  <c r="AA1830" i="13"/>
  <c r="AI1830" i="13"/>
  <c r="AJ1830" i="13"/>
  <c r="AK1830" i="13"/>
  <c r="AN1846" i="13"/>
  <c r="AA1846" i="13"/>
  <c r="AK1846" i="13"/>
  <c r="AI1846" i="13"/>
  <c r="AJ1846" i="13"/>
  <c r="AL1846" i="13"/>
  <c r="AM1846" i="13"/>
  <c r="AB1862" i="13"/>
  <c r="AL1862" i="13"/>
  <c r="AC1862" i="13"/>
  <c r="AJ1862" i="13"/>
  <c r="AK1862" i="13"/>
  <c r="AI1862" i="13"/>
  <c r="AM1862" i="13"/>
  <c r="AA1862" i="13"/>
  <c r="AN1862" i="13"/>
  <c r="AI1878" i="13"/>
  <c r="AJ1878" i="13"/>
  <c r="AA1878" i="13"/>
  <c r="AM1878" i="13"/>
  <c r="AL1878" i="13"/>
  <c r="AN1878" i="13"/>
  <c r="AK1878" i="13"/>
  <c r="AN1894" i="13"/>
  <c r="AL1894" i="13"/>
  <c r="AA1894" i="13"/>
  <c r="AM1894" i="13"/>
  <c r="AI1894" i="13"/>
  <c r="AK1894" i="13"/>
  <c r="AJ1894" i="13"/>
  <c r="AI1910" i="13"/>
  <c r="AJ1910" i="13"/>
  <c r="AK1910" i="13"/>
  <c r="AA1910" i="13"/>
  <c r="AL1910" i="13"/>
  <c r="AN1910" i="13"/>
  <c r="AM1910" i="13"/>
  <c r="AN1926" i="13"/>
  <c r="AI1926" i="13"/>
  <c r="AM1926" i="13"/>
  <c r="AA1926" i="13"/>
  <c r="AL1926" i="13"/>
  <c r="AK1926" i="13"/>
  <c r="AJ1926" i="13"/>
  <c r="AM1942" i="13"/>
  <c r="AI1942" i="13"/>
  <c r="AJ1942" i="13"/>
  <c r="AK1942" i="13"/>
  <c r="AN1942" i="13"/>
  <c r="AL1942" i="13"/>
  <c r="AA1942" i="13"/>
  <c r="AN1958" i="13"/>
  <c r="AI1958" i="13"/>
  <c r="AM1958" i="13"/>
  <c r="AJ1958" i="13"/>
  <c r="AA1958" i="13"/>
  <c r="AL1958" i="13"/>
  <c r="AK1958" i="13"/>
  <c r="AI1974" i="13"/>
  <c r="AJ1974" i="13"/>
  <c r="AN1974" i="13"/>
  <c r="AM1974" i="13"/>
  <c r="AA1974" i="13"/>
  <c r="AL1974" i="13"/>
  <c r="AK1974" i="13"/>
  <c r="AN1990" i="13"/>
  <c r="AA1990" i="13"/>
  <c r="AJ1990" i="13"/>
  <c r="AM1990" i="13"/>
  <c r="AI1990" i="13"/>
  <c r="AL1990" i="13"/>
  <c r="AK1990" i="13"/>
  <c r="AA2006" i="13"/>
  <c r="AK2006" i="13"/>
  <c r="AJ2006" i="13"/>
  <c r="AL2006" i="13"/>
  <c r="AN2006" i="13"/>
  <c r="AM2006" i="13"/>
  <c r="AI2006" i="13"/>
  <c r="AL2022" i="13"/>
  <c r="AM2022" i="13"/>
  <c r="AI2022" i="13"/>
  <c r="AN2022" i="13"/>
  <c r="AK2022" i="13"/>
  <c r="AJ2022" i="13"/>
  <c r="AA2022" i="13"/>
  <c r="AI2038" i="13"/>
  <c r="AM2038" i="13"/>
  <c r="AJ2038" i="13"/>
  <c r="AN2038" i="13"/>
  <c r="AL2038" i="13"/>
  <c r="AA2038" i="13"/>
  <c r="AK2038" i="13"/>
  <c r="AI2054" i="13"/>
  <c r="AJ2054" i="13"/>
  <c r="AN2054" i="13"/>
  <c r="AM2054" i="13"/>
  <c r="AA2054" i="13"/>
  <c r="AL2054" i="13"/>
  <c r="AK2054" i="13"/>
  <c r="AJ2070" i="13"/>
  <c r="AM2070" i="13"/>
  <c r="AL2070" i="13"/>
  <c r="AA2070" i="13"/>
  <c r="AK2070" i="13"/>
  <c r="AI2070" i="13"/>
  <c r="AN2070" i="13"/>
  <c r="AI2086" i="13"/>
  <c r="AJ2086" i="13"/>
  <c r="AN2086" i="13"/>
  <c r="AK2086" i="13"/>
  <c r="AM2086" i="13"/>
  <c r="AA2086" i="13"/>
  <c r="AL2086" i="13"/>
  <c r="AN2102" i="13"/>
  <c r="AA2102" i="13"/>
  <c r="AJ2102" i="13"/>
  <c r="AK2102" i="13"/>
  <c r="AM2102" i="13"/>
  <c r="AI2102" i="13"/>
  <c r="AL2102" i="13"/>
  <c r="AI2118" i="13"/>
  <c r="AJ2118" i="13"/>
  <c r="AL2118" i="13"/>
  <c r="AK2118" i="13"/>
  <c r="AM2118" i="13"/>
  <c r="AA2118" i="13"/>
  <c r="AN2118" i="13"/>
  <c r="AN2134" i="13"/>
  <c r="AK2134" i="13"/>
  <c r="AJ2134" i="13"/>
  <c r="AA2134" i="13"/>
  <c r="AM2134" i="13"/>
  <c r="AI2134" i="13"/>
  <c r="AL2134" i="13"/>
  <c r="AI2150" i="13"/>
  <c r="AJ2150" i="13"/>
  <c r="AA2150" i="13"/>
  <c r="AM2150" i="13"/>
  <c r="AK2150" i="13"/>
  <c r="AL2150" i="13"/>
  <c r="AN2150" i="13"/>
  <c r="AM2166" i="13"/>
  <c r="AJ2166" i="13"/>
  <c r="AI2166" i="13"/>
  <c r="AL2166" i="13"/>
  <c r="AN2166" i="13"/>
  <c r="AA2166" i="13"/>
  <c r="AK2166" i="13"/>
  <c r="AA2182" i="13"/>
  <c r="AK2182" i="13"/>
  <c r="AL2182" i="13"/>
  <c r="AI2182" i="13"/>
  <c r="AN2182" i="13"/>
  <c r="AJ2182" i="13"/>
  <c r="AM2182" i="13"/>
  <c r="AI2198" i="13"/>
  <c r="AL2198" i="13"/>
  <c r="AJ2198" i="13"/>
  <c r="AM2198" i="13"/>
  <c r="AN2198" i="13"/>
  <c r="AA2198" i="13"/>
  <c r="AK2198" i="13"/>
  <c r="AI2214" i="13"/>
  <c r="AJ2214" i="13"/>
  <c r="AK2214" i="13"/>
  <c r="AN2214" i="13"/>
  <c r="AM2214" i="13"/>
  <c r="AA2214" i="13"/>
  <c r="AL2214" i="13"/>
  <c r="AN2230" i="13"/>
  <c r="AI2230" i="13"/>
  <c r="AM2230" i="13"/>
  <c r="AK2230" i="13"/>
  <c r="AJ2230" i="13"/>
  <c r="AA2230" i="13"/>
  <c r="AL2230" i="13"/>
  <c r="AI2246" i="13"/>
  <c r="AM2246" i="13"/>
  <c r="AL2246" i="13"/>
  <c r="AA2246" i="13"/>
  <c r="AN2246" i="13"/>
  <c r="AK2246" i="13"/>
  <c r="AJ2246" i="13"/>
  <c r="AL2262" i="13"/>
  <c r="AM2262" i="13"/>
  <c r="AA2262" i="13"/>
  <c r="AJ2262" i="13"/>
  <c r="AI2262" i="13"/>
  <c r="AN2262" i="13"/>
  <c r="AK2262" i="13"/>
  <c r="AA2278" i="13"/>
  <c r="AK2278" i="13"/>
  <c r="AL2278" i="13"/>
  <c r="AI2278" i="13"/>
  <c r="AN2278" i="13"/>
  <c r="AJ2278" i="13"/>
  <c r="AM2278" i="13"/>
  <c r="AL2294" i="13"/>
  <c r="AM2294" i="13"/>
  <c r="AK2294" i="13"/>
  <c r="AI2294" i="13"/>
  <c r="AN2294" i="13"/>
  <c r="AJ2294" i="13"/>
  <c r="AA2294" i="13"/>
  <c r="AK2310" i="13"/>
  <c r="AM2310" i="13"/>
  <c r="AN2310" i="13"/>
  <c r="AI2310" i="13"/>
  <c r="AA2310" i="13"/>
  <c r="AJ2310" i="13"/>
  <c r="AL2310" i="13"/>
  <c r="AJ2326" i="13"/>
  <c r="AI2326" i="13"/>
  <c r="AN2326" i="13"/>
  <c r="AL2326" i="13"/>
  <c r="AA2326" i="13"/>
  <c r="AM2326" i="13"/>
  <c r="AK2326" i="13"/>
  <c r="AN2342" i="13"/>
  <c r="AK2342" i="13"/>
  <c r="AL2342" i="13"/>
  <c r="AJ2342" i="13"/>
  <c r="AA2342" i="13"/>
  <c r="AM2342" i="13"/>
  <c r="AI2342" i="13"/>
  <c r="AI2358" i="13"/>
  <c r="AJ2358" i="13"/>
  <c r="AA2358" i="13"/>
  <c r="AM2358" i="13"/>
  <c r="AN2358" i="13"/>
  <c r="AK2358" i="13"/>
  <c r="AL2358" i="13"/>
  <c r="AN2374" i="13"/>
  <c r="AI2374" i="13"/>
  <c r="AM2374" i="13"/>
  <c r="AA2374" i="13"/>
  <c r="AL2374" i="13"/>
  <c r="AK2374" i="13"/>
  <c r="AJ2374" i="13"/>
  <c r="AI2390" i="13"/>
  <c r="AJ2390" i="13"/>
  <c r="AN2390" i="13"/>
  <c r="AA2390" i="13"/>
  <c r="AL2390" i="13"/>
  <c r="AK2390" i="13"/>
  <c r="AM2390" i="13"/>
  <c r="AN2406" i="13"/>
  <c r="AA2406" i="13"/>
  <c r="AJ2406" i="13"/>
  <c r="AI2406" i="13"/>
  <c r="AL2406" i="13"/>
  <c r="AK2406" i="13"/>
  <c r="AM2406" i="13"/>
  <c r="AL2422" i="13"/>
  <c r="AM2422" i="13"/>
  <c r="AN2422" i="13"/>
  <c r="AI2422" i="13"/>
  <c r="AK2422" i="13"/>
  <c r="AJ2422" i="13"/>
  <c r="AA2422" i="13"/>
  <c r="AA2438" i="13"/>
  <c r="AK2438" i="13"/>
  <c r="AJ2438" i="13"/>
  <c r="AL2438" i="13"/>
  <c r="AN2438" i="13"/>
  <c r="AM2438" i="13"/>
  <c r="AI2438" i="13"/>
  <c r="AN2454" i="13"/>
  <c r="AL2454" i="13"/>
  <c r="AK2454" i="13"/>
  <c r="AJ2454" i="13"/>
  <c r="AA2454" i="13"/>
  <c r="AM2454" i="13"/>
  <c r="AI2454" i="13"/>
  <c r="AI2470" i="13"/>
  <c r="AJ2470" i="13"/>
  <c r="AK2470" i="13"/>
  <c r="AN2470" i="13"/>
  <c r="AM2470" i="13"/>
  <c r="AA2470" i="13"/>
  <c r="AL2470" i="13"/>
  <c r="AA2486" i="13"/>
  <c r="AK2486" i="13"/>
  <c r="AL2486" i="13"/>
  <c r="AJ2486" i="13"/>
  <c r="AM2486" i="13"/>
  <c r="AI2486" i="13"/>
  <c r="AN2486" i="13"/>
  <c r="AL2502" i="13"/>
  <c r="AM2502" i="13"/>
  <c r="AK2502" i="13"/>
  <c r="AJ2502" i="13"/>
  <c r="AA2502" i="13"/>
  <c r="AI2502" i="13"/>
  <c r="AN2502" i="13"/>
  <c r="AI2518" i="13"/>
  <c r="AJ2518" i="13"/>
  <c r="AL2518" i="13"/>
  <c r="AM2518" i="13"/>
  <c r="AA2518" i="13"/>
  <c r="AN2518" i="13"/>
  <c r="AK2518" i="13"/>
  <c r="AN2534" i="13"/>
  <c r="AK2534" i="13"/>
  <c r="AA2534" i="13"/>
  <c r="AM2534" i="13"/>
  <c r="AI2534" i="13"/>
  <c r="AL2534" i="13"/>
  <c r="AJ2534" i="13"/>
  <c r="AL2550" i="13"/>
  <c r="AM2550" i="13"/>
  <c r="AI2550" i="13"/>
  <c r="AA2550" i="13"/>
  <c r="AN2550" i="13"/>
  <c r="AK2550" i="13"/>
  <c r="AJ2550" i="13"/>
  <c r="AA2566" i="13"/>
  <c r="AK2566" i="13"/>
  <c r="AN2566" i="13"/>
  <c r="AI2566" i="13"/>
  <c r="AL2566" i="13"/>
  <c r="AJ2566" i="13"/>
  <c r="AM2566" i="13"/>
  <c r="AN2582" i="13"/>
  <c r="AI2582" i="13"/>
  <c r="AM2582" i="13"/>
  <c r="AL2582" i="13"/>
  <c r="AK2582" i="13"/>
  <c r="AJ2582" i="13"/>
  <c r="AA2582" i="13"/>
  <c r="AK2598" i="13"/>
  <c r="AN2598" i="13"/>
  <c r="AJ2598" i="13"/>
  <c r="AI2598" i="13"/>
  <c r="AL2598" i="13"/>
  <c r="AM2598" i="13"/>
  <c r="AA2598" i="13"/>
  <c r="AL2614" i="13"/>
  <c r="AJ2614" i="13"/>
  <c r="AM2614" i="13"/>
  <c r="AA2614" i="13"/>
  <c r="AN2614" i="13"/>
  <c r="AK2614" i="13"/>
  <c r="AI2614" i="13"/>
  <c r="AL2630" i="13"/>
  <c r="AM2630" i="13"/>
  <c r="AK2630" i="13"/>
  <c r="AI2630" i="13"/>
  <c r="AN2630" i="13"/>
  <c r="AJ2630" i="13"/>
  <c r="AA2630" i="13"/>
  <c r="AI2646" i="13"/>
  <c r="AJ2646" i="13"/>
  <c r="AL2646" i="13"/>
  <c r="AN2646" i="13"/>
  <c r="AK2646" i="13"/>
  <c r="AM2646" i="13"/>
  <c r="AA2646" i="13"/>
  <c r="AN2662" i="13"/>
  <c r="AK2662" i="13"/>
  <c r="AL2662" i="13"/>
  <c r="AJ2662" i="13"/>
  <c r="AA2662" i="13"/>
  <c r="AM2662" i="13"/>
  <c r="AI2662" i="13"/>
  <c r="AI2678" i="13"/>
  <c r="AM2678" i="13"/>
  <c r="AA2678" i="13"/>
  <c r="AK2678" i="13"/>
  <c r="AJ2678" i="13"/>
  <c r="AL2678" i="13"/>
  <c r="AN2678" i="13"/>
  <c r="AA2694" i="13"/>
  <c r="AK2694" i="13"/>
  <c r="AN2694" i="13"/>
  <c r="AJ2694" i="13"/>
  <c r="AM2694" i="13"/>
  <c r="AI2694" i="13"/>
  <c r="AL2694" i="13"/>
  <c r="AA2710" i="13"/>
  <c r="AK2710" i="13"/>
  <c r="AI2710" i="13"/>
  <c r="AM2710" i="13"/>
  <c r="AN2710" i="13"/>
  <c r="AJ2710" i="13"/>
  <c r="AL2710" i="13"/>
  <c r="AL2726" i="13"/>
  <c r="AM2726" i="13"/>
  <c r="AN2726" i="13"/>
  <c r="AK2726" i="13"/>
  <c r="AJ2726" i="13"/>
  <c r="AA2726" i="13"/>
  <c r="AI2726" i="13"/>
  <c r="AN2742" i="13"/>
  <c r="AA2742" i="13"/>
  <c r="AJ2742" i="13"/>
  <c r="AI2742" i="13"/>
  <c r="AK2742" i="13"/>
  <c r="AM2742" i="13"/>
  <c r="AL2742" i="13"/>
  <c r="AN2758" i="13"/>
  <c r="AI2758" i="13"/>
  <c r="AM2758" i="13"/>
  <c r="AL2758" i="13"/>
  <c r="AK2758" i="13"/>
  <c r="AJ2758" i="13"/>
  <c r="AA2758" i="13"/>
  <c r="AI2774" i="13"/>
  <c r="AJ2774" i="13"/>
  <c r="AN2774" i="13"/>
  <c r="AL2774" i="13"/>
  <c r="AK2774" i="13"/>
  <c r="AM2774" i="13"/>
  <c r="AA2774" i="13"/>
  <c r="AN2790" i="13"/>
  <c r="AA2790" i="13"/>
  <c r="AJ2790" i="13"/>
  <c r="AL2790" i="13"/>
  <c r="AK2790" i="13"/>
  <c r="AM2790" i="13"/>
  <c r="AI2790" i="13"/>
  <c r="AL2806" i="13"/>
  <c r="AM2806" i="13"/>
  <c r="AI2806" i="13"/>
  <c r="AA2806" i="13"/>
  <c r="AN2806" i="13"/>
  <c r="AK2806" i="13"/>
  <c r="AJ2806" i="13"/>
  <c r="AI2822" i="13"/>
  <c r="AN2822" i="13"/>
  <c r="AJ2822" i="13"/>
  <c r="AL2822" i="13"/>
  <c r="AK2822" i="13"/>
  <c r="AA2822" i="13"/>
  <c r="AM2822" i="13"/>
  <c r="AL2838" i="13"/>
  <c r="AM2838" i="13"/>
  <c r="AK2838" i="13"/>
  <c r="AJ2838" i="13"/>
  <c r="AA2838" i="13"/>
  <c r="AI2838" i="13"/>
  <c r="AN2838" i="13"/>
  <c r="AA2854" i="13"/>
  <c r="AK2854" i="13"/>
  <c r="AI2854" i="13"/>
  <c r="AM2854" i="13"/>
  <c r="AJ2854" i="13"/>
  <c r="AL2854" i="13"/>
  <c r="AN2854" i="13"/>
  <c r="AL2870" i="13"/>
  <c r="AM2870" i="13"/>
  <c r="AK2870" i="13"/>
  <c r="AA2870" i="13"/>
  <c r="AJ2870" i="13"/>
  <c r="AI2870" i="13"/>
  <c r="AN2870" i="13"/>
  <c r="AA2886" i="13"/>
  <c r="AJ2886" i="13"/>
  <c r="AI2886" i="13"/>
  <c r="AN2886" i="13"/>
  <c r="AK2886" i="13"/>
  <c r="AM2886" i="13"/>
  <c r="AL2886" i="13"/>
  <c r="AA2902" i="13"/>
  <c r="AK2902" i="13"/>
  <c r="AJ2902" i="13"/>
  <c r="AI2902" i="13"/>
  <c r="AM2902" i="13"/>
  <c r="AL2902" i="13"/>
  <c r="AN2902" i="13"/>
  <c r="AI2942" i="13"/>
  <c r="AJ2942" i="13"/>
  <c r="AL2942" i="13"/>
  <c r="AN2942" i="13"/>
  <c r="AK2942" i="13"/>
  <c r="AA2942" i="13"/>
  <c r="AM2942" i="13"/>
  <c r="AA3006" i="13"/>
  <c r="AK3006" i="13"/>
  <c r="AI3006" i="13"/>
  <c r="AM3006" i="13"/>
  <c r="AL3006" i="13"/>
  <c r="AJ3006" i="13"/>
  <c r="AN3006" i="13"/>
  <c r="AI3070" i="13"/>
  <c r="AM3070" i="13"/>
  <c r="AL3070" i="13"/>
  <c r="AJ3070" i="13"/>
  <c r="AN3070" i="13"/>
  <c r="AA3070" i="13"/>
  <c r="AK3070" i="13"/>
  <c r="AA3134" i="13"/>
  <c r="AK3134" i="13"/>
  <c r="AI3134" i="13"/>
  <c r="AM3134" i="13"/>
  <c r="AL3134" i="13"/>
  <c r="AJ3134" i="13"/>
  <c r="AN3134" i="13"/>
  <c r="AB3198" i="13"/>
  <c r="AN3198" i="13"/>
  <c r="AM3198" i="13"/>
  <c r="AI3198" i="13"/>
  <c r="AA3198" i="13"/>
  <c r="AC3198" i="13"/>
  <c r="AL3198" i="13"/>
  <c r="AK3198" i="13"/>
  <c r="AJ3198" i="13"/>
  <c r="AL3262" i="13"/>
  <c r="AM3262" i="13"/>
  <c r="AA3262" i="13"/>
  <c r="AJ3262" i="13"/>
  <c r="AI3262" i="13"/>
  <c r="AN3262" i="13"/>
  <c r="AK3262" i="13"/>
  <c r="AL3326" i="13"/>
  <c r="AM3326" i="13"/>
  <c r="AA3326" i="13"/>
  <c r="AJ3326" i="13"/>
  <c r="AI3326" i="13"/>
  <c r="AN3326" i="13"/>
  <c r="AK3326" i="13"/>
  <c r="AL3390" i="13"/>
  <c r="AM3390" i="13"/>
  <c r="AA3390" i="13"/>
  <c r="AJ3390" i="13"/>
  <c r="AI3390" i="13"/>
  <c r="AN3390" i="13"/>
  <c r="AK3390" i="13"/>
  <c r="AL3454" i="13"/>
  <c r="AM3454" i="13"/>
  <c r="AJ3454" i="13"/>
  <c r="AK3454" i="13"/>
  <c r="AI3454" i="13"/>
  <c r="AN3454" i="13"/>
  <c r="AA3454" i="13"/>
  <c r="AL3518" i="13"/>
  <c r="AM3518" i="13"/>
  <c r="AJ3518" i="13"/>
  <c r="AK3518" i="13"/>
  <c r="AI3518" i="13"/>
  <c r="AN3518" i="13"/>
  <c r="AA3518" i="13"/>
  <c r="AL3582" i="13"/>
  <c r="AM3582" i="13"/>
  <c r="AJ3582" i="13"/>
  <c r="AK3582" i="13"/>
  <c r="AI3582" i="13"/>
  <c r="AN3582" i="13"/>
  <c r="AA3582" i="13"/>
  <c r="AN3646" i="13"/>
  <c r="AM3646" i="13"/>
  <c r="AI3646" i="13"/>
  <c r="AK3646" i="13"/>
  <c r="AL3646" i="13"/>
  <c r="AJ3646" i="13"/>
  <c r="AA3646" i="13"/>
  <c r="AN3710" i="13"/>
  <c r="AM3710" i="13"/>
  <c r="AI3710" i="13"/>
  <c r="AK3710" i="13"/>
  <c r="AL3710" i="13"/>
  <c r="AJ3710" i="13"/>
  <c r="AA3710" i="13"/>
  <c r="AN3774" i="13"/>
  <c r="AM3774" i="13"/>
  <c r="AI3774" i="13"/>
  <c r="AK3774" i="13"/>
  <c r="AL3774" i="13"/>
  <c r="AJ3774" i="13"/>
  <c r="AA3774" i="13"/>
  <c r="AI3838" i="13"/>
  <c r="AA3838" i="13"/>
  <c r="AN3838" i="13"/>
  <c r="AL3838" i="13"/>
  <c r="AK3838" i="13"/>
  <c r="AM3838" i="13"/>
  <c r="AJ3838" i="13"/>
  <c r="AI3902" i="13"/>
  <c r="AA3902" i="13"/>
  <c r="AN3902" i="13"/>
  <c r="AM3902" i="13"/>
  <c r="AJ3902" i="13"/>
  <c r="AL3902" i="13"/>
  <c r="AK3902" i="13"/>
  <c r="AI3966" i="13"/>
  <c r="AA3966" i="13"/>
  <c r="AN3966" i="13"/>
  <c r="AL3966" i="13"/>
  <c r="AK3966" i="13"/>
  <c r="AM3966" i="13"/>
  <c r="AJ3966" i="13"/>
  <c r="AI4030" i="13"/>
  <c r="AA4030" i="13"/>
  <c r="AN4030" i="13"/>
  <c r="AM4030" i="13"/>
  <c r="AJ4030" i="13"/>
  <c r="AL4030" i="13"/>
  <c r="AK4030" i="13"/>
  <c r="AL4094" i="13"/>
  <c r="AA4094" i="13"/>
  <c r="AJ4094" i="13"/>
  <c r="AN4094" i="13"/>
  <c r="AK4094" i="13"/>
  <c r="AM4094" i="13"/>
  <c r="AI4094" i="13"/>
  <c r="AL4158" i="13"/>
  <c r="AA4158" i="13"/>
  <c r="AJ4158" i="13"/>
  <c r="AM4158" i="13"/>
  <c r="AI4158" i="13"/>
  <c r="AN4158" i="13"/>
  <c r="AK4158" i="13"/>
  <c r="AI4" i="13"/>
  <c r="AA4" i="13"/>
  <c r="AL4" i="13"/>
  <c r="AJ4" i="13"/>
  <c r="AN4" i="13"/>
  <c r="AM4" i="13"/>
  <c r="AK4" i="13"/>
  <c r="AJ20" i="13"/>
  <c r="AN20" i="13"/>
  <c r="AA20" i="13"/>
  <c r="AM20" i="13"/>
  <c r="AK20" i="13"/>
  <c r="AI20" i="13"/>
  <c r="AL20" i="13"/>
  <c r="AM36" i="13"/>
  <c r="AK36" i="13"/>
  <c r="AI36" i="13"/>
  <c r="AA36" i="13"/>
  <c r="AL36" i="13"/>
  <c r="AJ36" i="13"/>
  <c r="AN36" i="13"/>
  <c r="AM52" i="13"/>
  <c r="AK52" i="13"/>
  <c r="AI52" i="13"/>
  <c r="AA52" i="13"/>
  <c r="AL52" i="13"/>
  <c r="AJ52" i="13"/>
  <c r="AN52" i="13"/>
  <c r="AA68" i="13"/>
  <c r="AL68" i="13"/>
  <c r="AJ68" i="13"/>
  <c r="AN68" i="13"/>
  <c r="AM68" i="13"/>
  <c r="AK68" i="13"/>
  <c r="AI68" i="13"/>
  <c r="AI84" i="13"/>
  <c r="AL84" i="13"/>
  <c r="AJ84" i="13"/>
  <c r="AN84" i="13"/>
  <c r="AA84" i="13"/>
  <c r="AM84" i="13"/>
  <c r="AK84" i="13"/>
  <c r="AI100" i="13"/>
  <c r="AA100" i="13"/>
  <c r="AL100" i="13"/>
  <c r="AJ100" i="13"/>
  <c r="AN100" i="13"/>
  <c r="AM100" i="13"/>
  <c r="AK100" i="13"/>
  <c r="AL116" i="13"/>
  <c r="AJ116" i="13"/>
  <c r="AN116" i="13"/>
  <c r="AA116" i="13"/>
  <c r="AM116" i="13"/>
  <c r="AK116" i="13"/>
  <c r="AI116" i="13"/>
  <c r="AB132" i="13"/>
  <c r="AM132" i="13"/>
  <c r="AI132" i="13"/>
  <c r="AA132" i="13"/>
  <c r="AL132" i="13"/>
  <c r="AC132" i="13"/>
  <c r="AN132" i="13"/>
  <c r="AJ132" i="13"/>
  <c r="AK132" i="13"/>
  <c r="AK150" i="13"/>
  <c r="AJ150" i="13"/>
  <c r="AA150" i="13"/>
  <c r="AL150" i="13"/>
  <c r="AM150" i="13"/>
  <c r="AN150" i="13"/>
  <c r="AI150" i="13"/>
  <c r="AA166" i="13"/>
  <c r="AI166" i="13"/>
  <c r="AK166" i="13"/>
  <c r="AL166" i="13"/>
  <c r="AM166" i="13"/>
  <c r="AN166" i="13"/>
  <c r="AJ166" i="13"/>
  <c r="AK182" i="13"/>
  <c r="AA182" i="13"/>
  <c r="AJ182" i="13"/>
  <c r="AL182" i="13"/>
  <c r="AI182" i="13"/>
  <c r="AN182" i="13"/>
  <c r="AM182" i="13"/>
  <c r="AJ198" i="13"/>
  <c r="AN198" i="13"/>
  <c r="AM198" i="13"/>
  <c r="AK198" i="13"/>
  <c r="AL198" i="13"/>
  <c r="AA198" i="13"/>
  <c r="AI198" i="13"/>
  <c r="AN214" i="13"/>
  <c r="AM214" i="13"/>
  <c r="AK214" i="13"/>
  <c r="AA214" i="13"/>
  <c r="AJ214" i="13"/>
  <c r="AL214" i="13"/>
  <c r="AI214" i="13"/>
  <c r="AI230" i="13"/>
  <c r="AJ230" i="13"/>
  <c r="AM230" i="13"/>
  <c r="AA230" i="13"/>
  <c r="AN230" i="13"/>
  <c r="AL230" i="13"/>
  <c r="AK230" i="13"/>
  <c r="AJ246" i="13"/>
  <c r="AK246" i="13"/>
  <c r="AL246" i="13"/>
  <c r="AM246" i="13"/>
  <c r="AN246" i="13"/>
  <c r="AA246" i="13"/>
  <c r="AI246" i="13"/>
  <c r="AI262" i="13"/>
  <c r="AA262" i="13"/>
  <c r="AJ262" i="13"/>
  <c r="AK262" i="13"/>
  <c r="AL262" i="13"/>
  <c r="AM262" i="13"/>
  <c r="AN262" i="13"/>
  <c r="AJ278" i="13"/>
  <c r="AK278" i="13"/>
  <c r="AL278" i="13"/>
  <c r="AM278" i="13"/>
  <c r="AN278" i="13"/>
  <c r="AA278" i="13"/>
  <c r="AI278" i="13"/>
  <c r="AL294" i="13"/>
  <c r="AA294" i="13"/>
  <c r="AN294" i="13"/>
  <c r="AJ294" i="13"/>
  <c r="AK294" i="13"/>
  <c r="AI294" i="13"/>
  <c r="AM294" i="13"/>
  <c r="AL310" i="13"/>
  <c r="AN310" i="13"/>
  <c r="AA310" i="13"/>
  <c r="AJ310" i="13"/>
  <c r="AK310" i="13"/>
  <c r="AI310" i="13"/>
  <c r="AM310" i="13"/>
  <c r="AJ326" i="13"/>
  <c r="AK326" i="13"/>
  <c r="AI326" i="13"/>
  <c r="AM326" i="13"/>
  <c r="AL326" i="13"/>
  <c r="AA326" i="13"/>
  <c r="AN326" i="13"/>
  <c r="AJ342" i="13"/>
  <c r="AK342" i="13"/>
  <c r="AI342" i="13"/>
  <c r="AM342" i="13"/>
  <c r="AL342" i="13"/>
  <c r="AA342" i="13"/>
  <c r="AN342" i="13"/>
  <c r="AJ358" i="13"/>
  <c r="AK358" i="13"/>
  <c r="AI358" i="13"/>
  <c r="AM358" i="13"/>
  <c r="AL358" i="13"/>
  <c r="AA358" i="13"/>
  <c r="AN358" i="13"/>
  <c r="AI374" i="13"/>
  <c r="AM374" i="13"/>
  <c r="AL374" i="13"/>
  <c r="AA374" i="13"/>
  <c r="AN374" i="13"/>
  <c r="AJ374" i="13"/>
  <c r="AK374" i="13"/>
  <c r="AJ390" i="13"/>
  <c r="AK390" i="13"/>
  <c r="AI390" i="13"/>
  <c r="AM390" i="13"/>
  <c r="AL390" i="13"/>
  <c r="AA390" i="13"/>
  <c r="AN390" i="13"/>
  <c r="AA406" i="13"/>
  <c r="AJ406" i="13"/>
  <c r="AN406" i="13"/>
  <c r="AM406" i="13"/>
  <c r="AK406" i="13"/>
  <c r="AL406" i="13"/>
  <c r="AI406" i="13"/>
  <c r="AL422" i="13"/>
  <c r="AK422" i="13"/>
  <c r="AN422" i="13"/>
  <c r="AI422" i="13"/>
  <c r="AM422" i="13"/>
  <c r="AJ422" i="13"/>
  <c r="AA422" i="13"/>
  <c r="AK438" i="13"/>
  <c r="AL438" i="13"/>
  <c r="AM438" i="13"/>
  <c r="AN438" i="13"/>
  <c r="AI438" i="13"/>
  <c r="AA438" i="13"/>
  <c r="AJ438" i="13"/>
  <c r="AI454" i="13"/>
  <c r="AN454" i="13"/>
  <c r="AJ454" i="13"/>
  <c r="AK454" i="13"/>
  <c r="AA454" i="13"/>
  <c r="AM454" i="13"/>
  <c r="AL454" i="13"/>
  <c r="AN470" i="13"/>
  <c r="AL470" i="13"/>
  <c r="AK470" i="13"/>
  <c r="AM470" i="13"/>
  <c r="AI470" i="13"/>
  <c r="AA470" i="13"/>
  <c r="AJ470" i="13"/>
  <c r="AA486" i="13"/>
  <c r="AN486" i="13"/>
  <c r="AI486" i="13"/>
  <c r="AM486" i="13"/>
  <c r="AJ486" i="13"/>
  <c r="AK486" i="13"/>
  <c r="AL486" i="13"/>
  <c r="AN502" i="13"/>
  <c r="AJ502" i="13"/>
  <c r="AK502" i="13"/>
  <c r="AL502" i="13"/>
  <c r="AM502" i="13"/>
  <c r="AA502" i="13"/>
  <c r="AI502" i="13"/>
  <c r="AL518" i="13"/>
  <c r="AI518" i="13"/>
  <c r="AN518" i="13"/>
  <c r="AJ518" i="13"/>
  <c r="AK518" i="13"/>
  <c r="AM518" i="13"/>
  <c r="AA518" i="13"/>
  <c r="AA534" i="13"/>
  <c r="AM534" i="13"/>
  <c r="AK534" i="13"/>
  <c r="AL534" i="13"/>
  <c r="AI534" i="13"/>
  <c r="AN534" i="13"/>
  <c r="AJ534" i="13"/>
  <c r="AN550" i="13"/>
  <c r="AA550" i="13"/>
  <c r="AK550" i="13"/>
  <c r="AI550" i="13"/>
  <c r="AJ550" i="13"/>
  <c r="AL550" i="13"/>
  <c r="AM550" i="13"/>
  <c r="AA566" i="13"/>
  <c r="AI566" i="13"/>
  <c r="AJ566" i="13"/>
  <c r="AL566" i="13"/>
  <c r="AM566" i="13"/>
  <c r="AN566" i="13"/>
  <c r="AK566" i="13"/>
  <c r="AN582" i="13"/>
  <c r="AA582" i="13"/>
  <c r="AK582" i="13"/>
  <c r="AI582" i="13"/>
  <c r="AJ582" i="13"/>
  <c r="AL582" i="13"/>
  <c r="AM582" i="13"/>
  <c r="AA598" i="13"/>
  <c r="AI598" i="13"/>
  <c r="AJ598" i="13"/>
  <c r="AL598" i="13"/>
  <c r="AM598" i="13"/>
  <c r="AN598" i="13"/>
  <c r="AK598" i="13"/>
  <c r="AA614" i="13"/>
  <c r="AK614" i="13"/>
  <c r="AI614" i="13"/>
  <c r="AJ614" i="13"/>
  <c r="AL614" i="13"/>
  <c r="AM614" i="13"/>
  <c r="AN614" i="13"/>
  <c r="AN630" i="13"/>
  <c r="AK630" i="13"/>
  <c r="AA630" i="13"/>
  <c r="AI630" i="13"/>
  <c r="AJ630" i="13"/>
  <c r="AL630" i="13"/>
  <c r="AM630" i="13"/>
  <c r="AA646" i="13"/>
  <c r="AK646" i="13"/>
  <c r="AI646" i="13"/>
  <c r="AJ646" i="13"/>
  <c r="AL646" i="13"/>
  <c r="AM646" i="13"/>
  <c r="AN646" i="13"/>
  <c r="AL662" i="13"/>
  <c r="AM662" i="13"/>
  <c r="AN662" i="13"/>
  <c r="AA662" i="13"/>
  <c r="AK662" i="13"/>
  <c r="AI662" i="13"/>
  <c r="AJ662" i="13"/>
  <c r="AI680" i="13"/>
  <c r="AA680" i="13"/>
  <c r="AL680" i="13"/>
  <c r="AM680" i="13"/>
  <c r="AN680" i="13"/>
  <c r="AK680" i="13"/>
  <c r="AJ680" i="13"/>
  <c r="AI696" i="13"/>
  <c r="AL696" i="13"/>
  <c r="AA696" i="13"/>
  <c r="AK696" i="13"/>
  <c r="AJ696" i="13"/>
  <c r="AN696" i="13"/>
  <c r="AM696" i="13"/>
  <c r="AA712" i="13"/>
  <c r="AL712" i="13"/>
  <c r="AM712" i="13"/>
  <c r="AN712" i="13"/>
  <c r="AJ712" i="13"/>
  <c r="AK712" i="13"/>
  <c r="AI712" i="13"/>
  <c r="AM728" i="13"/>
  <c r="AI728" i="13"/>
  <c r="AL728" i="13"/>
  <c r="AA728" i="13"/>
  <c r="AK728" i="13"/>
  <c r="AJ728" i="13"/>
  <c r="AN728" i="13"/>
  <c r="AM744" i="13"/>
  <c r="AN744" i="13"/>
  <c r="AJ744" i="13"/>
  <c r="AK744" i="13"/>
  <c r="AI744" i="13"/>
  <c r="AA744" i="13"/>
  <c r="AL744" i="13"/>
  <c r="AA760" i="13"/>
  <c r="AK760" i="13"/>
  <c r="AM760" i="13"/>
  <c r="AI760" i="13"/>
  <c r="AL760" i="13"/>
  <c r="AJ760" i="13"/>
  <c r="AN760" i="13"/>
  <c r="AI776" i="13"/>
  <c r="AL776" i="13"/>
  <c r="AA776" i="13"/>
  <c r="AN776" i="13"/>
  <c r="AM776" i="13"/>
  <c r="AK776" i="13"/>
  <c r="AJ776" i="13"/>
  <c r="AL792" i="13"/>
  <c r="AM792" i="13"/>
  <c r="AK792" i="13"/>
  <c r="AA792" i="13"/>
  <c r="AN792" i="13"/>
  <c r="AI792" i="13"/>
  <c r="AJ792" i="13"/>
  <c r="AA808" i="13"/>
  <c r="AL808" i="13"/>
  <c r="AM808" i="13"/>
  <c r="AN808" i="13"/>
  <c r="AJ808" i="13"/>
  <c r="AK808" i="13"/>
  <c r="AI808" i="13"/>
  <c r="AM824" i="13"/>
  <c r="AK824" i="13"/>
  <c r="AI824" i="13"/>
  <c r="AL824" i="13"/>
  <c r="AA824" i="13"/>
  <c r="AN824" i="13"/>
  <c r="AJ824" i="13"/>
  <c r="AM840" i="13"/>
  <c r="AN840" i="13"/>
  <c r="AJ840" i="13"/>
  <c r="AK840" i="13"/>
  <c r="AI840" i="13"/>
  <c r="AL840" i="13"/>
  <c r="AA840" i="13"/>
  <c r="AL856" i="13"/>
  <c r="AN856" i="13"/>
  <c r="AA856" i="13"/>
  <c r="AK856" i="13"/>
  <c r="AM856" i="13"/>
  <c r="AI856" i="13"/>
  <c r="AJ856" i="13"/>
  <c r="AJ872" i="13"/>
  <c r="AM872" i="13"/>
  <c r="AK872" i="13"/>
  <c r="AA872" i="13"/>
  <c r="AI872" i="13"/>
  <c r="AL872" i="13"/>
  <c r="AN872" i="13"/>
  <c r="AA888" i="13"/>
  <c r="AL888" i="13"/>
  <c r="AM888" i="13"/>
  <c r="AN888" i="13"/>
  <c r="AJ888" i="13"/>
  <c r="AK888" i="13"/>
  <c r="AI888" i="13"/>
  <c r="AA904" i="13"/>
  <c r="AK904" i="13"/>
  <c r="AM904" i="13"/>
  <c r="AI904" i="13"/>
  <c r="AL904" i="13"/>
  <c r="AN904" i="13"/>
  <c r="AJ904" i="13"/>
  <c r="AM920" i="13"/>
  <c r="AN920" i="13"/>
  <c r="AJ920" i="13"/>
  <c r="AK920" i="13"/>
  <c r="AI920" i="13"/>
  <c r="AL920" i="13"/>
  <c r="AA920" i="13"/>
  <c r="AJ936" i="13"/>
  <c r="AK936" i="13"/>
  <c r="AI936" i="13"/>
  <c r="AA936" i="13"/>
  <c r="AL936" i="13"/>
  <c r="AM936" i="13"/>
  <c r="AN936" i="13"/>
  <c r="AI952" i="13"/>
  <c r="AL952" i="13"/>
  <c r="AA952" i="13"/>
  <c r="AK952" i="13"/>
  <c r="AJ952" i="13"/>
  <c r="AM952" i="13"/>
  <c r="AN952" i="13"/>
  <c r="AI968" i="13"/>
  <c r="AA968" i="13"/>
  <c r="AL968" i="13"/>
  <c r="AM968" i="13"/>
  <c r="AN968" i="13"/>
  <c r="AK968" i="13"/>
  <c r="AJ968" i="13"/>
  <c r="AM984" i="13"/>
  <c r="AK984" i="13"/>
  <c r="AJ984" i="13"/>
  <c r="AI984" i="13"/>
  <c r="AN984" i="13"/>
  <c r="AA984" i="13"/>
  <c r="AL984" i="13"/>
  <c r="AJ1000" i="13"/>
  <c r="AK1000" i="13"/>
  <c r="AI1000" i="13"/>
  <c r="AA1000" i="13"/>
  <c r="AL1000" i="13"/>
  <c r="AM1000" i="13"/>
  <c r="AN1000" i="13"/>
  <c r="AL1016" i="13"/>
  <c r="AM1016" i="13"/>
  <c r="AI1016" i="13"/>
  <c r="AK1016" i="13"/>
  <c r="AN1016" i="13"/>
  <c r="AA1016" i="13"/>
  <c r="AJ1016" i="13"/>
  <c r="AL1032" i="13"/>
  <c r="AA1032" i="13"/>
  <c r="AN1032" i="13"/>
  <c r="AM1032" i="13"/>
  <c r="AK1032" i="13"/>
  <c r="AJ1032" i="13"/>
  <c r="AI1032" i="13"/>
  <c r="AI1048" i="13"/>
  <c r="AM1048" i="13"/>
  <c r="AK1048" i="13"/>
  <c r="AA1048" i="13"/>
  <c r="AN1048" i="13"/>
  <c r="AL1048" i="13"/>
  <c r="AJ1048" i="13"/>
  <c r="AI1064" i="13"/>
  <c r="AA1064" i="13"/>
  <c r="AL1064" i="13"/>
  <c r="AM1064" i="13"/>
  <c r="AN1064" i="13"/>
  <c r="AJ1064" i="13"/>
  <c r="AK1064" i="13"/>
  <c r="AA1080" i="13"/>
  <c r="AN1080" i="13"/>
  <c r="AM1080" i="13"/>
  <c r="AK1080" i="13"/>
  <c r="AI1080" i="13"/>
  <c r="AL1080" i="13"/>
  <c r="AJ1080" i="13"/>
  <c r="AA1096" i="13"/>
  <c r="AL1096" i="13"/>
  <c r="AM1096" i="13"/>
  <c r="AN1096" i="13"/>
  <c r="AJ1096" i="13"/>
  <c r="AK1096" i="13"/>
  <c r="AI1096" i="13"/>
  <c r="AI1112" i="13"/>
  <c r="AL1112" i="13"/>
  <c r="AA1112" i="13"/>
  <c r="AK1112" i="13"/>
  <c r="AN1112" i="13"/>
  <c r="AM1112" i="13"/>
  <c r="AJ1112" i="13"/>
  <c r="AJ1128" i="13"/>
  <c r="AN1128" i="13"/>
  <c r="AM1128" i="13"/>
  <c r="AK1128" i="13"/>
  <c r="AI1128" i="13"/>
  <c r="AA1128" i="13"/>
  <c r="AL1128" i="13"/>
  <c r="AJ1144" i="13"/>
  <c r="AN1144" i="13"/>
  <c r="AM1144" i="13"/>
  <c r="AK1144" i="13"/>
  <c r="AI1144" i="13"/>
  <c r="AA1144" i="13"/>
  <c r="AL1144" i="13"/>
  <c r="AJ1160" i="13"/>
  <c r="AN1160" i="13"/>
  <c r="AM1160" i="13"/>
  <c r="AK1160" i="13"/>
  <c r="AI1160" i="13"/>
  <c r="AA1160" i="13"/>
  <c r="AL1160" i="13"/>
  <c r="AM1176" i="13"/>
  <c r="AK1176" i="13"/>
  <c r="AI1176" i="13"/>
  <c r="AA1176" i="13"/>
  <c r="AL1176" i="13"/>
  <c r="AJ1176" i="13"/>
  <c r="AN1176" i="13"/>
  <c r="AJ1192" i="13"/>
  <c r="AN1192" i="13"/>
  <c r="AM1192" i="13"/>
  <c r="AK1192" i="13"/>
  <c r="AI1192" i="13"/>
  <c r="AA1192" i="13"/>
  <c r="AL1192" i="13"/>
  <c r="AI1208" i="13"/>
  <c r="AA1208" i="13"/>
  <c r="AL1208" i="13"/>
  <c r="AJ1208" i="13"/>
  <c r="AN1208" i="13"/>
  <c r="AM1208" i="13"/>
  <c r="AK1208" i="13"/>
  <c r="AJ1224" i="13"/>
  <c r="AN1224" i="13"/>
  <c r="AI1224" i="13"/>
  <c r="AM1224" i="13"/>
  <c r="AL1224" i="13"/>
  <c r="AK1224" i="13"/>
  <c r="AA1224" i="13"/>
  <c r="AA1240" i="13"/>
  <c r="AL1240" i="13"/>
  <c r="AJ1240" i="13"/>
  <c r="AN1240" i="13"/>
  <c r="AM1240" i="13"/>
  <c r="AK1240" i="13"/>
  <c r="AI1240" i="13"/>
  <c r="AM1256" i="13"/>
  <c r="AK1256" i="13"/>
  <c r="AI1256" i="13"/>
  <c r="AA1256" i="13"/>
  <c r="AL1256" i="13"/>
  <c r="AJ1256" i="13"/>
  <c r="AN1256" i="13"/>
  <c r="AJ1272" i="13"/>
  <c r="AN1272" i="13"/>
  <c r="AM1272" i="13"/>
  <c r="AK1272" i="13"/>
  <c r="AI1272" i="13"/>
  <c r="AA1272" i="13"/>
  <c r="AL1272" i="13"/>
  <c r="AM1288" i="13"/>
  <c r="AK1288" i="13"/>
  <c r="AI1288" i="13"/>
  <c r="AA1288" i="13"/>
  <c r="AL1288" i="13"/>
  <c r="AJ1288" i="13"/>
  <c r="AN1288" i="13"/>
  <c r="AM1304" i="13"/>
  <c r="AK1304" i="13"/>
  <c r="AI1304" i="13"/>
  <c r="AA1304" i="13"/>
  <c r="AL1304" i="13"/>
  <c r="AN1304" i="13"/>
  <c r="AJ1304" i="13"/>
  <c r="AM1320" i="13"/>
  <c r="AK1320" i="13"/>
  <c r="AI1320" i="13"/>
  <c r="AA1320" i="13"/>
  <c r="AL1320" i="13"/>
  <c r="AN1320" i="13"/>
  <c r="AJ1320" i="13"/>
  <c r="AI1336" i="13"/>
  <c r="AA1336" i="13"/>
  <c r="AL1336" i="13"/>
  <c r="AJ1336" i="13"/>
  <c r="AN1336" i="13"/>
  <c r="AM1336" i="13"/>
  <c r="AK1336" i="13"/>
  <c r="AM1352" i="13"/>
  <c r="AK1352" i="13"/>
  <c r="AI1352" i="13"/>
  <c r="AA1352" i="13"/>
  <c r="AL1352" i="13"/>
  <c r="AJ1352" i="13"/>
  <c r="AN1352" i="13"/>
  <c r="AA1368" i="13"/>
  <c r="AL1368" i="13"/>
  <c r="AJ1368" i="13"/>
  <c r="AN1368" i="13"/>
  <c r="AM1368" i="13"/>
  <c r="AK1368" i="13"/>
  <c r="AI1368" i="13"/>
  <c r="AI1384" i="13"/>
  <c r="AA1384" i="13"/>
  <c r="AL1384" i="13"/>
  <c r="AJ1384" i="13"/>
  <c r="AN1384" i="13"/>
  <c r="AM1384" i="13"/>
  <c r="AK1384" i="13"/>
  <c r="AJ1400" i="13"/>
  <c r="AN1400" i="13"/>
  <c r="AM1400" i="13"/>
  <c r="AK1400" i="13"/>
  <c r="AI1400" i="13"/>
  <c r="AA1400" i="13"/>
  <c r="AL1400" i="13"/>
  <c r="AI1416" i="13"/>
  <c r="AA1416" i="13"/>
  <c r="AL1416" i="13"/>
  <c r="AJ1416" i="13"/>
  <c r="AN1416" i="13"/>
  <c r="AM1416" i="13"/>
  <c r="AK1416" i="13"/>
  <c r="AM1432" i="13"/>
  <c r="AK1432" i="13"/>
  <c r="AI1432" i="13"/>
  <c r="AA1432" i="13"/>
  <c r="AL1432" i="13"/>
  <c r="AJ1432" i="13"/>
  <c r="AN1432" i="13"/>
  <c r="AI1448" i="13"/>
  <c r="AA1448" i="13"/>
  <c r="AL1448" i="13"/>
  <c r="AJ1448" i="13"/>
  <c r="AN1448" i="13"/>
  <c r="AM1448" i="13"/>
  <c r="AK1448" i="13"/>
  <c r="AA1464" i="13"/>
  <c r="AL1464" i="13"/>
  <c r="AJ1464" i="13"/>
  <c r="AN1464" i="13"/>
  <c r="AM1464" i="13"/>
  <c r="AK1464" i="13"/>
  <c r="AI1464" i="13"/>
  <c r="AA1480" i="13"/>
  <c r="AL1480" i="13"/>
  <c r="AJ1480" i="13"/>
  <c r="AN1480" i="13"/>
  <c r="AM1480" i="13"/>
  <c r="AK1480" i="13"/>
  <c r="AI1480" i="13"/>
  <c r="AJ1496" i="13"/>
  <c r="AN1496" i="13"/>
  <c r="AM1496" i="13"/>
  <c r="AK1496" i="13"/>
  <c r="AI1496" i="13"/>
  <c r="AL1496" i="13"/>
  <c r="AA1496" i="13"/>
  <c r="AJ1512" i="13"/>
  <c r="AN1512" i="13"/>
  <c r="AM1512" i="13"/>
  <c r="AK1512" i="13"/>
  <c r="AI1512" i="13"/>
  <c r="AL1512" i="13"/>
  <c r="AA1512" i="13"/>
  <c r="AM1528" i="13"/>
  <c r="AK1528" i="13"/>
  <c r="AI1528" i="13"/>
  <c r="AA1528" i="13"/>
  <c r="AL1528" i="13"/>
  <c r="AJ1528" i="13"/>
  <c r="AN1528" i="13"/>
  <c r="AM1544" i="13"/>
  <c r="AK1544" i="13"/>
  <c r="AI1544" i="13"/>
  <c r="AA1544" i="13"/>
  <c r="AL1544" i="13"/>
  <c r="AJ1544" i="13"/>
  <c r="AN1544" i="13"/>
  <c r="AI1560" i="13"/>
  <c r="AA1560" i="13"/>
  <c r="AL1560" i="13"/>
  <c r="AJ1560" i="13"/>
  <c r="AN1560" i="13"/>
  <c r="AK1560" i="13"/>
  <c r="AM1560" i="13"/>
  <c r="AI1576" i="13"/>
  <c r="AA1576" i="13"/>
  <c r="AL1576" i="13"/>
  <c r="AJ1576" i="13"/>
  <c r="AN1576" i="13"/>
  <c r="AK1576" i="13"/>
  <c r="AM1576" i="13"/>
  <c r="AA1592" i="13"/>
  <c r="AL1592" i="13"/>
  <c r="AJ1592" i="13"/>
  <c r="AN1592" i="13"/>
  <c r="AM1592" i="13"/>
  <c r="AK1592" i="13"/>
  <c r="AI1592" i="13"/>
  <c r="AA1608" i="13"/>
  <c r="AL1608" i="13"/>
  <c r="AJ1608" i="13"/>
  <c r="AN1608" i="13"/>
  <c r="AM1608" i="13"/>
  <c r="AK1608" i="13"/>
  <c r="AI1608" i="13"/>
  <c r="AJ1624" i="13"/>
  <c r="AN1624" i="13"/>
  <c r="AM1624" i="13"/>
  <c r="AK1624" i="13"/>
  <c r="AI1624" i="13"/>
  <c r="AA1624" i="13"/>
  <c r="AL1624" i="13"/>
  <c r="AJ1640" i="13"/>
  <c r="AN1640" i="13"/>
  <c r="AM1640" i="13"/>
  <c r="AK1640" i="13"/>
  <c r="AI1640" i="13"/>
  <c r="AA1640" i="13"/>
  <c r="AL1640" i="13"/>
  <c r="AM1656" i="13"/>
  <c r="AK1656" i="13"/>
  <c r="AI1656" i="13"/>
  <c r="AA1656" i="13"/>
  <c r="AL1656" i="13"/>
  <c r="AJ1656" i="13"/>
  <c r="AN1656" i="13"/>
  <c r="AM1672" i="13"/>
  <c r="AK1672" i="13"/>
  <c r="AI1672" i="13"/>
  <c r="AA1672" i="13"/>
  <c r="AL1672" i="13"/>
  <c r="AJ1672" i="13"/>
  <c r="AN1672" i="13"/>
  <c r="AI1688" i="13"/>
  <c r="AA1688" i="13"/>
  <c r="AL1688" i="13"/>
  <c r="AJ1688" i="13"/>
  <c r="AN1688" i="13"/>
  <c r="AM1688" i="13"/>
  <c r="AK1688" i="13"/>
  <c r="AI1704" i="13"/>
  <c r="AA1704" i="13"/>
  <c r="AL1704" i="13"/>
  <c r="AJ1704" i="13"/>
  <c r="AN1704" i="13"/>
  <c r="AM1704" i="13"/>
  <c r="AK1704" i="13"/>
  <c r="AJ1720" i="13"/>
  <c r="AN1720" i="13"/>
  <c r="AM1720" i="13"/>
  <c r="AK1720" i="13"/>
  <c r="AI1720" i="13"/>
  <c r="AL1720" i="13"/>
  <c r="AA1720" i="13"/>
  <c r="AM1736" i="13"/>
  <c r="AK1736" i="13"/>
  <c r="AI1736" i="13"/>
  <c r="AA1736" i="13"/>
  <c r="AL1736" i="13"/>
  <c r="AJ1736" i="13"/>
  <c r="AN1736" i="13"/>
  <c r="AL1752" i="13"/>
  <c r="AA1752" i="13"/>
  <c r="AK1752" i="13"/>
  <c r="AM1752" i="13"/>
  <c r="AN1752" i="13"/>
  <c r="AI1752" i="13"/>
  <c r="AJ1752" i="13"/>
  <c r="AM1768" i="13"/>
  <c r="AK1768" i="13"/>
  <c r="AI1768" i="13"/>
  <c r="AA1768" i="13"/>
  <c r="AL1768" i="13"/>
  <c r="AJ1768" i="13"/>
  <c r="AN1768" i="13"/>
  <c r="AI1784" i="13"/>
  <c r="AA1784" i="13"/>
  <c r="AL1784" i="13"/>
  <c r="AJ1784" i="13"/>
  <c r="AN1784" i="13"/>
  <c r="AM1784" i="13"/>
  <c r="AK1784" i="13"/>
  <c r="AA1800" i="13"/>
  <c r="AL1800" i="13"/>
  <c r="AJ1800" i="13"/>
  <c r="AN1800" i="13"/>
  <c r="AM1800" i="13"/>
  <c r="AK1800" i="13"/>
  <c r="AI1800" i="13"/>
  <c r="AJ1816" i="13"/>
  <c r="AN1816" i="13"/>
  <c r="AM1816" i="13"/>
  <c r="AK1816" i="13"/>
  <c r="AI1816" i="13"/>
  <c r="AA1816" i="13"/>
  <c r="AL1816" i="13"/>
  <c r="AM1832" i="13"/>
  <c r="AK1832" i="13"/>
  <c r="AI1832" i="13"/>
  <c r="AA1832" i="13"/>
  <c r="AL1832" i="13"/>
  <c r="AN1832" i="13"/>
  <c r="AJ1832" i="13"/>
  <c r="AL1848" i="13"/>
  <c r="AA1848" i="13"/>
  <c r="AN1848" i="13"/>
  <c r="AM1848" i="13"/>
  <c r="AJ1848" i="13"/>
  <c r="AI1848" i="13"/>
  <c r="AK1848" i="13"/>
  <c r="AB1864" i="13"/>
  <c r="AK1864" i="13"/>
  <c r="AJ1864" i="13"/>
  <c r="AC1864" i="13"/>
  <c r="AL1864" i="13"/>
  <c r="AM1864" i="13"/>
  <c r="AA1864" i="13"/>
  <c r="AN1864" i="13"/>
  <c r="AI1864" i="13"/>
  <c r="AM1880" i="13"/>
  <c r="AJ1880" i="13"/>
  <c r="AI1880" i="13"/>
  <c r="AK1880" i="13"/>
  <c r="AL1880" i="13"/>
  <c r="AA1880" i="13"/>
  <c r="AN1880" i="13"/>
  <c r="AI1896" i="13"/>
  <c r="AK1896" i="13"/>
  <c r="AL1896" i="13"/>
  <c r="AA1896" i="13"/>
  <c r="AN1896" i="13"/>
  <c r="AM1896" i="13"/>
  <c r="AJ1896" i="13"/>
  <c r="AL1912" i="13"/>
  <c r="AA1912" i="13"/>
  <c r="AN1912" i="13"/>
  <c r="AM1912" i="13"/>
  <c r="AJ1912" i="13"/>
  <c r="AI1912" i="13"/>
  <c r="AK1912" i="13"/>
  <c r="AA1928" i="13"/>
  <c r="AN1928" i="13"/>
  <c r="AM1928" i="13"/>
  <c r="AJ1928" i="13"/>
  <c r="AI1928" i="13"/>
  <c r="AK1928" i="13"/>
  <c r="AL1928" i="13"/>
  <c r="AM1944" i="13"/>
  <c r="AJ1944" i="13"/>
  <c r="AI1944" i="13"/>
  <c r="AK1944" i="13"/>
  <c r="AL1944" i="13"/>
  <c r="AN1944" i="13"/>
  <c r="AA1944" i="13"/>
  <c r="AI1960" i="13"/>
  <c r="AK1960" i="13"/>
  <c r="AL1960" i="13"/>
  <c r="AA1960" i="13"/>
  <c r="AN1960" i="13"/>
  <c r="AM1960" i="13"/>
  <c r="AJ1960" i="13"/>
  <c r="AL1976" i="13"/>
  <c r="AA1976" i="13"/>
  <c r="AN1976" i="13"/>
  <c r="AM1976" i="13"/>
  <c r="AJ1976" i="13"/>
  <c r="AK1976" i="13"/>
  <c r="AI1976" i="13"/>
  <c r="AA1992" i="13"/>
  <c r="AN1992" i="13"/>
  <c r="AM1992" i="13"/>
  <c r="AJ1992" i="13"/>
  <c r="AI1992" i="13"/>
  <c r="AK1992" i="13"/>
  <c r="AL1992" i="13"/>
  <c r="AM2008" i="13"/>
  <c r="AJ2008" i="13"/>
  <c r="AI2008" i="13"/>
  <c r="AK2008" i="13"/>
  <c r="AL2008" i="13"/>
  <c r="AA2008" i="13"/>
  <c r="AN2008" i="13"/>
  <c r="AI2024" i="13"/>
  <c r="AK2024" i="13"/>
  <c r="AL2024" i="13"/>
  <c r="AA2024" i="13"/>
  <c r="AN2024" i="13"/>
  <c r="AM2024" i="13"/>
  <c r="AJ2024" i="13"/>
  <c r="AL2040" i="13"/>
  <c r="AA2040" i="13"/>
  <c r="AN2040" i="13"/>
  <c r="AM2040" i="13"/>
  <c r="AJ2040" i="13"/>
  <c r="AI2040" i="13"/>
  <c r="AK2040" i="13"/>
  <c r="AA2056" i="13"/>
  <c r="AN2056" i="13"/>
  <c r="AM2056" i="13"/>
  <c r="AJ2056" i="13"/>
  <c r="AI2056" i="13"/>
  <c r="AK2056" i="13"/>
  <c r="AL2056" i="13"/>
  <c r="AM2072" i="13"/>
  <c r="AJ2072" i="13"/>
  <c r="AI2072" i="13"/>
  <c r="AK2072" i="13"/>
  <c r="AL2072" i="13"/>
  <c r="AA2072" i="13"/>
  <c r="AN2072" i="13"/>
  <c r="AI2088" i="13"/>
  <c r="AK2088" i="13"/>
  <c r="AL2088" i="13"/>
  <c r="AA2088" i="13"/>
  <c r="AN2088" i="13"/>
  <c r="AJ2088" i="13"/>
  <c r="AM2088" i="13"/>
  <c r="AL2104" i="13"/>
  <c r="AA2104" i="13"/>
  <c r="AN2104" i="13"/>
  <c r="AM2104" i="13"/>
  <c r="AJ2104" i="13"/>
  <c r="AI2104" i="13"/>
  <c r="AK2104" i="13"/>
  <c r="AA2120" i="13"/>
  <c r="AN2120" i="13"/>
  <c r="AM2120" i="13"/>
  <c r="AJ2120" i="13"/>
  <c r="AI2120" i="13"/>
  <c r="AK2120" i="13"/>
  <c r="AL2120" i="13"/>
  <c r="AM2136" i="13"/>
  <c r="AJ2136" i="13"/>
  <c r="AI2136" i="13"/>
  <c r="AK2136" i="13"/>
  <c r="AL2136" i="13"/>
  <c r="AA2136" i="13"/>
  <c r="AN2136" i="13"/>
  <c r="AI2152" i="13"/>
  <c r="AK2152" i="13"/>
  <c r="AL2152" i="13"/>
  <c r="AA2152" i="13"/>
  <c r="AN2152" i="13"/>
  <c r="AM2152" i="13"/>
  <c r="AJ2152" i="13"/>
  <c r="AL2168" i="13"/>
  <c r="AA2168" i="13"/>
  <c r="AN2168" i="13"/>
  <c r="AM2168" i="13"/>
  <c r="AJ2168" i="13"/>
  <c r="AI2168" i="13"/>
  <c r="AK2168" i="13"/>
  <c r="AA2184" i="13"/>
  <c r="AN2184" i="13"/>
  <c r="AM2184" i="13"/>
  <c r="AJ2184" i="13"/>
  <c r="AI2184" i="13"/>
  <c r="AK2184" i="13"/>
  <c r="AL2184" i="13"/>
  <c r="AM2200" i="13"/>
  <c r="AJ2200" i="13"/>
  <c r="AI2200" i="13"/>
  <c r="AK2200" i="13"/>
  <c r="AL2200" i="13"/>
  <c r="AN2200" i="13"/>
  <c r="AA2200" i="13"/>
  <c r="AI2216" i="13"/>
  <c r="AK2216" i="13"/>
  <c r="AL2216" i="13"/>
  <c r="AA2216" i="13"/>
  <c r="AN2216" i="13"/>
  <c r="AM2216" i="13"/>
  <c r="AJ2216" i="13"/>
  <c r="AL2232" i="13"/>
  <c r="AA2232" i="13"/>
  <c r="AN2232" i="13"/>
  <c r="AM2232" i="13"/>
  <c r="AJ2232" i="13"/>
  <c r="AK2232" i="13"/>
  <c r="AI2232" i="13"/>
  <c r="AA2248" i="13"/>
  <c r="AN2248" i="13"/>
  <c r="AM2248" i="13"/>
  <c r="AJ2248" i="13"/>
  <c r="AI2248" i="13"/>
  <c r="AK2248" i="13"/>
  <c r="AL2248" i="13"/>
  <c r="AM2264" i="13"/>
  <c r="AJ2264" i="13"/>
  <c r="AI2264" i="13"/>
  <c r="AK2264" i="13"/>
  <c r="AL2264" i="13"/>
  <c r="AA2264" i="13"/>
  <c r="AN2264" i="13"/>
  <c r="AI2280" i="13"/>
  <c r="AK2280" i="13"/>
  <c r="AL2280" i="13"/>
  <c r="AA2280" i="13"/>
  <c r="AN2280" i="13"/>
  <c r="AM2280" i="13"/>
  <c r="AJ2280" i="13"/>
  <c r="AL2296" i="13"/>
  <c r="AA2296" i="13"/>
  <c r="AN2296" i="13"/>
  <c r="AM2296" i="13"/>
  <c r="AJ2296" i="13"/>
  <c r="AI2296" i="13"/>
  <c r="AK2296" i="13"/>
  <c r="AA2312" i="13"/>
  <c r="AN2312" i="13"/>
  <c r="AM2312" i="13"/>
  <c r="AJ2312" i="13"/>
  <c r="AI2312" i="13"/>
  <c r="AK2312" i="13"/>
  <c r="AL2312" i="13"/>
  <c r="AM2328" i="13"/>
  <c r="AJ2328" i="13"/>
  <c r="AI2328" i="13"/>
  <c r="AK2328" i="13"/>
  <c r="AL2328" i="13"/>
  <c r="AA2328" i="13"/>
  <c r="AN2328" i="13"/>
  <c r="AI2344" i="13"/>
  <c r="AK2344" i="13"/>
  <c r="AL2344" i="13"/>
  <c r="AA2344" i="13"/>
  <c r="AN2344" i="13"/>
  <c r="AJ2344" i="13"/>
  <c r="AM2344" i="13"/>
  <c r="AL2360" i="13"/>
  <c r="AA2360" i="13"/>
  <c r="AN2360" i="13"/>
  <c r="AM2360" i="13"/>
  <c r="AJ2360" i="13"/>
  <c r="AI2360" i="13"/>
  <c r="AK2360" i="13"/>
  <c r="AA2376" i="13"/>
  <c r="AN2376" i="13"/>
  <c r="AM2376" i="13"/>
  <c r="AJ2376" i="13"/>
  <c r="AI2376" i="13"/>
  <c r="AK2376" i="13"/>
  <c r="AL2376" i="13"/>
  <c r="AM2392" i="13"/>
  <c r="AJ2392" i="13"/>
  <c r="AI2392" i="13"/>
  <c r="AK2392" i="13"/>
  <c r="AL2392" i="13"/>
  <c r="AA2392" i="13"/>
  <c r="AN2392" i="13"/>
  <c r="AI2408" i="13"/>
  <c r="AK2408" i="13"/>
  <c r="AL2408" i="13"/>
  <c r="AA2408" i="13"/>
  <c r="AN2408" i="13"/>
  <c r="AM2408" i="13"/>
  <c r="AJ2408" i="13"/>
  <c r="AL2424" i="13"/>
  <c r="AA2424" i="13"/>
  <c r="AN2424" i="13"/>
  <c r="AM2424" i="13"/>
  <c r="AJ2424" i="13"/>
  <c r="AI2424" i="13"/>
  <c r="AK2424" i="13"/>
  <c r="AA2440" i="13"/>
  <c r="AN2440" i="13"/>
  <c r="AM2440" i="13"/>
  <c r="AJ2440" i="13"/>
  <c r="AI2440" i="13"/>
  <c r="AK2440" i="13"/>
  <c r="AL2440" i="13"/>
  <c r="AM2456" i="13"/>
  <c r="AJ2456" i="13"/>
  <c r="AI2456" i="13"/>
  <c r="AK2456" i="13"/>
  <c r="AL2456" i="13"/>
  <c r="AN2456" i="13"/>
  <c r="AA2456" i="13"/>
  <c r="AI2472" i="13"/>
  <c r="AK2472" i="13"/>
  <c r="AL2472" i="13"/>
  <c r="AA2472" i="13"/>
  <c r="AN2472" i="13"/>
  <c r="AM2472" i="13"/>
  <c r="AJ2472" i="13"/>
  <c r="AL2488" i="13"/>
  <c r="AA2488" i="13"/>
  <c r="AN2488" i="13"/>
  <c r="AM2488" i="13"/>
  <c r="AJ2488" i="13"/>
  <c r="AK2488" i="13"/>
  <c r="AI2488" i="13"/>
  <c r="AA2504" i="13"/>
  <c r="AN2504" i="13"/>
  <c r="AM2504" i="13"/>
  <c r="AJ2504" i="13"/>
  <c r="AI2504" i="13"/>
  <c r="AK2504" i="13"/>
  <c r="AL2504" i="13"/>
  <c r="AM2520" i="13"/>
  <c r="AJ2520" i="13"/>
  <c r="AI2520" i="13"/>
  <c r="AK2520" i="13"/>
  <c r="AL2520" i="13"/>
  <c r="AA2520" i="13"/>
  <c r="AN2520" i="13"/>
  <c r="AI2536" i="13"/>
  <c r="AK2536" i="13"/>
  <c r="AL2536" i="13"/>
  <c r="AA2536" i="13"/>
  <c r="AN2536" i="13"/>
  <c r="AM2536" i="13"/>
  <c r="AJ2536" i="13"/>
  <c r="AL2552" i="13"/>
  <c r="AA2552" i="13"/>
  <c r="AN2552" i="13"/>
  <c r="AM2552" i="13"/>
  <c r="AJ2552" i="13"/>
  <c r="AI2552" i="13"/>
  <c r="AK2552" i="13"/>
  <c r="AA2568" i="13"/>
  <c r="AN2568" i="13"/>
  <c r="AM2568" i="13"/>
  <c r="AJ2568" i="13"/>
  <c r="AI2568" i="13"/>
  <c r="AK2568" i="13"/>
  <c r="AL2568" i="13"/>
  <c r="AM2584" i="13"/>
  <c r="AJ2584" i="13"/>
  <c r="AI2584" i="13"/>
  <c r="AK2584" i="13"/>
  <c r="AL2584" i="13"/>
  <c r="AA2584" i="13"/>
  <c r="AN2584" i="13"/>
  <c r="AI2600" i="13"/>
  <c r="AK2600" i="13"/>
  <c r="AL2600" i="13"/>
  <c r="AA2600" i="13"/>
  <c r="AN2600" i="13"/>
  <c r="AJ2600" i="13"/>
  <c r="AM2600" i="13"/>
  <c r="AL2616" i="13"/>
  <c r="AA2616" i="13"/>
  <c r="AN2616" i="13"/>
  <c r="AM2616" i="13"/>
  <c r="AJ2616" i="13"/>
  <c r="AI2616" i="13"/>
  <c r="AK2616" i="13"/>
  <c r="AA2632" i="13"/>
  <c r="AN2632" i="13"/>
  <c r="AM2632" i="13"/>
  <c r="AJ2632" i="13"/>
  <c r="AI2632" i="13"/>
  <c r="AK2632" i="13"/>
  <c r="AL2632" i="13"/>
  <c r="AM2648" i="13"/>
  <c r="AJ2648" i="13"/>
  <c r="AI2648" i="13"/>
  <c r="AK2648" i="13"/>
  <c r="AL2648" i="13"/>
  <c r="AA2648" i="13"/>
  <c r="AN2648" i="13"/>
  <c r="AI2664" i="13"/>
  <c r="AK2664" i="13"/>
  <c r="AL2664" i="13"/>
  <c r="AA2664" i="13"/>
  <c r="AN2664" i="13"/>
  <c r="AM2664" i="13"/>
  <c r="AJ2664" i="13"/>
  <c r="AL2680" i="13"/>
  <c r="AA2680" i="13"/>
  <c r="AN2680" i="13"/>
  <c r="AM2680" i="13"/>
  <c r="AJ2680" i="13"/>
  <c r="AI2680" i="13"/>
  <c r="AK2680" i="13"/>
  <c r="AA2696" i="13"/>
  <c r="AN2696" i="13"/>
  <c r="AM2696" i="13"/>
  <c r="AJ2696" i="13"/>
  <c r="AI2696" i="13"/>
  <c r="AK2696" i="13"/>
  <c r="AL2696" i="13"/>
  <c r="AM2712" i="13"/>
  <c r="AJ2712" i="13"/>
  <c r="AI2712" i="13"/>
  <c r="AK2712" i="13"/>
  <c r="AL2712" i="13"/>
  <c r="AN2712" i="13"/>
  <c r="AA2712" i="13"/>
  <c r="AI2728" i="13"/>
  <c r="AK2728" i="13"/>
  <c r="AL2728" i="13"/>
  <c r="AA2728" i="13"/>
  <c r="AN2728" i="13"/>
  <c r="AM2728" i="13"/>
  <c r="AJ2728" i="13"/>
  <c r="AL2744" i="13"/>
  <c r="AA2744" i="13"/>
  <c r="AN2744" i="13"/>
  <c r="AM2744" i="13"/>
  <c r="AJ2744" i="13"/>
  <c r="AK2744" i="13"/>
  <c r="AI2744" i="13"/>
  <c r="AA2760" i="13"/>
  <c r="AN2760" i="13"/>
  <c r="AM2760" i="13"/>
  <c r="AJ2760" i="13"/>
  <c r="AI2760" i="13"/>
  <c r="AK2760" i="13"/>
  <c r="AL2760" i="13"/>
  <c r="AM2776" i="13"/>
  <c r="AJ2776" i="13"/>
  <c r="AI2776" i="13"/>
  <c r="AK2776" i="13"/>
  <c r="AL2776" i="13"/>
  <c r="AA2776" i="13"/>
  <c r="AN2776" i="13"/>
  <c r="AI2792" i="13"/>
  <c r="AK2792" i="13"/>
  <c r="AL2792" i="13"/>
  <c r="AA2792" i="13"/>
  <c r="AN2792" i="13"/>
  <c r="AM2792" i="13"/>
  <c r="AJ2792" i="13"/>
  <c r="AL2808" i="13"/>
  <c r="AA2808" i="13"/>
  <c r="AN2808" i="13"/>
  <c r="AM2808" i="13"/>
  <c r="AJ2808" i="13"/>
  <c r="AI2808" i="13"/>
  <c r="AK2808" i="13"/>
  <c r="AA2824" i="13"/>
  <c r="AN2824" i="13"/>
  <c r="AM2824" i="13"/>
  <c r="AJ2824" i="13"/>
  <c r="AI2824" i="13"/>
  <c r="AK2824" i="13"/>
  <c r="AL2824" i="13"/>
  <c r="AM2840" i="13"/>
  <c r="AJ2840" i="13"/>
  <c r="AI2840" i="13"/>
  <c r="AK2840" i="13"/>
  <c r="AL2840" i="13"/>
  <c r="AA2840" i="13"/>
  <c r="AN2840" i="13"/>
  <c r="AM2856" i="13"/>
  <c r="AK2856" i="13"/>
  <c r="AL2856" i="13"/>
  <c r="AI2856" i="13"/>
  <c r="AN2856" i="13"/>
  <c r="AJ2856" i="13"/>
  <c r="AA2856" i="13"/>
  <c r="AA2872" i="13"/>
  <c r="AN2872" i="13"/>
  <c r="AM2872" i="13"/>
  <c r="AJ2872" i="13"/>
  <c r="AI2872" i="13"/>
  <c r="AK2872" i="13"/>
  <c r="AL2872" i="13"/>
  <c r="AM2888" i="13"/>
  <c r="AJ2888" i="13"/>
  <c r="AI2888" i="13"/>
  <c r="AK2888" i="13"/>
  <c r="AL2888" i="13"/>
  <c r="AA2888" i="13"/>
  <c r="AN2888" i="13"/>
  <c r="AI2904" i="13"/>
  <c r="AK2904" i="13"/>
  <c r="AL2904" i="13"/>
  <c r="AA2904" i="13"/>
  <c r="AN2904" i="13"/>
  <c r="AJ2904" i="13"/>
  <c r="AM2904" i="13"/>
  <c r="AL2920" i="13"/>
  <c r="AA2920" i="13"/>
  <c r="AN2920" i="13"/>
  <c r="AM2920" i="13"/>
  <c r="AJ2920" i="13"/>
  <c r="AI2920" i="13"/>
  <c r="AK2920" i="13"/>
  <c r="AA2936" i="13"/>
  <c r="AN2936" i="13"/>
  <c r="AM2936" i="13"/>
  <c r="AJ2936" i="13"/>
  <c r="AI2936" i="13"/>
  <c r="AK2936" i="13"/>
  <c r="AL2936" i="13"/>
  <c r="AM2952" i="13"/>
  <c r="AL2952" i="13"/>
  <c r="AA2952" i="13"/>
  <c r="AK2952" i="13"/>
  <c r="AJ2952" i="13"/>
  <c r="AI2952" i="13"/>
  <c r="AN2952" i="13"/>
  <c r="AA2968" i="13"/>
  <c r="AN2968" i="13"/>
  <c r="AM2968" i="13"/>
  <c r="AJ2968" i="13"/>
  <c r="AI2968" i="13"/>
  <c r="AK2968" i="13"/>
  <c r="AL2968" i="13"/>
  <c r="AM2984" i="13"/>
  <c r="AJ2984" i="13"/>
  <c r="AI2984" i="13"/>
  <c r="AK2984" i="13"/>
  <c r="AL2984" i="13"/>
  <c r="AA2984" i="13"/>
  <c r="AN2984" i="13"/>
  <c r="AI3000" i="13"/>
  <c r="AJ3000" i="13"/>
  <c r="AL3000" i="13"/>
  <c r="AA3000" i="13"/>
  <c r="AN3000" i="13"/>
  <c r="AM3000" i="13"/>
  <c r="AK3000" i="13"/>
  <c r="AL3016" i="13"/>
  <c r="AA3016" i="13"/>
  <c r="AN3016" i="13"/>
  <c r="AM3016" i="13"/>
  <c r="AK3016" i="13"/>
  <c r="AI3016" i="13"/>
  <c r="AJ3016" i="13"/>
  <c r="AA3032" i="13"/>
  <c r="AN3032" i="13"/>
  <c r="AM3032" i="13"/>
  <c r="AK3032" i="13"/>
  <c r="AI3032" i="13"/>
  <c r="AJ3032" i="13"/>
  <c r="AL3032" i="13"/>
  <c r="AM3048" i="13"/>
  <c r="AK3048" i="13"/>
  <c r="AI3048" i="13"/>
  <c r="AJ3048" i="13"/>
  <c r="AL3048" i="13"/>
  <c r="AA3048" i="13"/>
  <c r="AN3048" i="13"/>
  <c r="AI3064" i="13"/>
  <c r="AJ3064" i="13"/>
  <c r="AL3064" i="13"/>
  <c r="AA3064" i="13"/>
  <c r="AN3064" i="13"/>
  <c r="AK3064" i="13"/>
  <c r="AM3064" i="13"/>
  <c r="AL3080" i="13"/>
  <c r="AA3080" i="13"/>
  <c r="AN3080" i="13"/>
  <c r="AM3080" i="13"/>
  <c r="AK3080" i="13"/>
  <c r="AI3080" i="13"/>
  <c r="AJ3080" i="13"/>
  <c r="AA3096" i="13"/>
  <c r="AN3096" i="13"/>
  <c r="AM3096" i="13"/>
  <c r="AK3096" i="13"/>
  <c r="AI3096" i="13"/>
  <c r="AJ3096" i="13"/>
  <c r="AL3096" i="13"/>
  <c r="AM3112" i="13"/>
  <c r="AK3112" i="13"/>
  <c r="AI3112" i="13"/>
  <c r="AJ3112" i="13"/>
  <c r="AL3112" i="13"/>
  <c r="AA3112" i="13"/>
  <c r="AN3112" i="13"/>
  <c r="AI3128" i="13"/>
  <c r="AJ3128" i="13"/>
  <c r="AL3128" i="13"/>
  <c r="AA3128" i="13"/>
  <c r="AN3128" i="13"/>
  <c r="AM3128" i="13"/>
  <c r="AK3128" i="13"/>
  <c r="AL3144" i="13"/>
  <c r="AA3144" i="13"/>
  <c r="AN3144" i="13"/>
  <c r="AM3144" i="13"/>
  <c r="AK3144" i="13"/>
  <c r="AI3144" i="13"/>
  <c r="AJ3144" i="13"/>
  <c r="AA3160" i="13"/>
  <c r="AN3160" i="13"/>
  <c r="AM3160" i="13"/>
  <c r="AK3160" i="13"/>
  <c r="AI3160" i="13"/>
  <c r="AJ3160" i="13"/>
  <c r="AL3160" i="13"/>
  <c r="AL3176" i="13"/>
  <c r="AA3176" i="13"/>
  <c r="AN3176" i="13"/>
  <c r="AM3176" i="13"/>
  <c r="AJ3176" i="13"/>
  <c r="AK3176" i="13"/>
  <c r="AI3176" i="13"/>
  <c r="AM3192" i="13"/>
  <c r="AJ3192" i="13"/>
  <c r="AI3192" i="13"/>
  <c r="AK3192" i="13"/>
  <c r="AL3192" i="13"/>
  <c r="AN3192" i="13"/>
  <c r="AA3192" i="13"/>
  <c r="AM3208" i="13"/>
  <c r="AN3208" i="13"/>
  <c r="AJ3208" i="13"/>
  <c r="AK3208" i="13"/>
  <c r="AI3208" i="13"/>
  <c r="AA3208" i="13"/>
  <c r="AL3208" i="13"/>
  <c r="AI3224" i="13"/>
  <c r="AA3224" i="13"/>
  <c r="AL3224" i="13"/>
  <c r="AJ3224" i="13"/>
  <c r="AN3224" i="13"/>
  <c r="AM3224" i="13"/>
  <c r="AK3224" i="13"/>
  <c r="AM3240" i="13"/>
  <c r="AK3240" i="13"/>
  <c r="AI3240" i="13"/>
  <c r="AA3240" i="13"/>
  <c r="AL3240" i="13"/>
  <c r="AJ3240" i="13"/>
  <c r="AN3240" i="13"/>
  <c r="AJ3256" i="13"/>
  <c r="AN3256" i="13"/>
  <c r="AM3256" i="13"/>
  <c r="AK3256" i="13"/>
  <c r="AI3256" i="13"/>
  <c r="AA3256" i="13"/>
  <c r="AL3256" i="13"/>
  <c r="AA3272" i="13"/>
  <c r="AK3272" i="13"/>
  <c r="AM3272" i="13"/>
  <c r="AI3272" i="13"/>
  <c r="AL3272" i="13"/>
  <c r="AJ3272" i="13"/>
  <c r="AN3272" i="13"/>
  <c r="AI3288" i="13"/>
  <c r="AA3288" i="13"/>
  <c r="AL3288" i="13"/>
  <c r="AJ3288" i="13"/>
  <c r="AN3288" i="13"/>
  <c r="AM3288" i="13"/>
  <c r="AK3288" i="13"/>
  <c r="AA3304" i="13"/>
  <c r="AL3304" i="13"/>
  <c r="AJ3304" i="13"/>
  <c r="AN3304" i="13"/>
  <c r="AM3304" i="13"/>
  <c r="AK3304" i="13"/>
  <c r="AI3304" i="13"/>
  <c r="AJ3320" i="13"/>
  <c r="AN3320" i="13"/>
  <c r="AM3320" i="13"/>
  <c r="AK3320" i="13"/>
  <c r="AI3320" i="13"/>
  <c r="AL3320" i="13"/>
  <c r="AA3320" i="13"/>
  <c r="AM3336" i="13"/>
  <c r="AK3336" i="13"/>
  <c r="AI3336" i="13"/>
  <c r="AA3336" i="13"/>
  <c r="AL3336" i="13"/>
  <c r="AJ3336" i="13"/>
  <c r="AN3336" i="13"/>
  <c r="AI3352" i="13"/>
  <c r="AA3352" i="13"/>
  <c r="AL3352" i="13"/>
  <c r="AJ3352" i="13"/>
  <c r="AN3352" i="13"/>
  <c r="AK3352" i="13"/>
  <c r="AM3352" i="13"/>
  <c r="AA3368" i="13"/>
  <c r="AL3368" i="13"/>
  <c r="AJ3368" i="13"/>
  <c r="AN3368" i="13"/>
  <c r="AM3368" i="13"/>
  <c r="AK3368" i="13"/>
  <c r="AI3368" i="13"/>
  <c r="AJ3384" i="13"/>
  <c r="AN3384" i="13"/>
  <c r="AM3384" i="13"/>
  <c r="AK3384" i="13"/>
  <c r="AI3384" i="13"/>
  <c r="AA3384" i="13"/>
  <c r="AL3384" i="13"/>
  <c r="AM3400" i="13"/>
  <c r="AK3400" i="13"/>
  <c r="AI3400" i="13"/>
  <c r="AA3400" i="13"/>
  <c r="AL3400" i="13"/>
  <c r="AJ3400" i="13"/>
  <c r="AN3400" i="13"/>
  <c r="AI3416" i="13"/>
  <c r="AA3416" i="13"/>
  <c r="AL3416" i="13"/>
  <c r="AJ3416" i="13"/>
  <c r="AN3416" i="13"/>
  <c r="AK3416" i="13"/>
  <c r="AM3416" i="13"/>
  <c r="AM3432" i="13"/>
  <c r="AK3432" i="13"/>
  <c r="AI3432" i="13"/>
  <c r="AA3432" i="13"/>
  <c r="AL3432" i="13"/>
  <c r="AN3432" i="13"/>
  <c r="AJ3432" i="13"/>
  <c r="AJ3448" i="13"/>
  <c r="AL3448" i="13"/>
  <c r="AA3448" i="13"/>
  <c r="AN3448" i="13"/>
  <c r="AM3448" i="13"/>
  <c r="AK3448" i="13"/>
  <c r="AI3448" i="13"/>
  <c r="AJ3464" i="13"/>
  <c r="AL3464" i="13"/>
  <c r="AA3464" i="13"/>
  <c r="AN3464" i="13"/>
  <c r="AM3464" i="13"/>
  <c r="AK3464" i="13"/>
  <c r="AI3464" i="13"/>
  <c r="AM3480" i="13"/>
  <c r="AK3480" i="13"/>
  <c r="AI3480" i="13"/>
  <c r="AJ3480" i="13"/>
  <c r="AL3480" i="13"/>
  <c r="AA3480" i="13"/>
  <c r="AN3480" i="13"/>
  <c r="AA3496" i="13"/>
  <c r="AN3496" i="13"/>
  <c r="AM3496" i="13"/>
  <c r="AK3496" i="13"/>
  <c r="AI3496" i="13"/>
  <c r="AJ3496" i="13"/>
  <c r="AL3496" i="13"/>
  <c r="AJ3512" i="13"/>
  <c r="AL3512" i="13"/>
  <c r="AA3512" i="13"/>
  <c r="AN3512" i="13"/>
  <c r="AM3512" i="13"/>
  <c r="AK3512" i="13"/>
  <c r="AI3512" i="13"/>
  <c r="AM3528" i="13"/>
  <c r="AK3528" i="13"/>
  <c r="AI3528" i="13"/>
  <c r="AJ3528" i="13"/>
  <c r="AL3528" i="13"/>
  <c r="AA3528" i="13"/>
  <c r="AN3528" i="13"/>
  <c r="AA3544" i="13"/>
  <c r="AN3544" i="13"/>
  <c r="AM3544" i="13"/>
  <c r="AK3544" i="13"/>
  <c r="AI3544" i="13"/>
  <c r="AJ3544" i="13"/>
  <c r="AL3544" i="13"/>
  <c r="AI3560" i="13"/>
  <c r="AJ3560" i="13"/>
  <c r="AL3560" i="13"/>
  <c r="AA3560" i="13"/>
  <c r="AN3560" i="13"/>
  <c r="AM3560" i="13"/>
  <c r="AK3560" i="13"/>
  <c r="AM3576" i="13"/>
  <c r="AK3576" i="13"/>
  <c r="AI3576" i="13"/>
  <c r="AJ3576" i="13"/>
  <c r="AL3576" i="13"/>
  <c r="AN3576" i="13"/>
  <c r="AA3576" i="13"/>
  <c r="AJ3592" i="13"/>
  <c r="AL3592" i="13"/>
  <c r="AA3592" i="13"/>
  <c r="AN3592" i="13"/>
  <c r="AM3592" i="13"/>
  <c r="AK3592" i="13"/>
  <c r="AI3592" i="13"/>
  <c r="AI3608" i="13"/>
  <c r="AJ3608" i="13"/>
  <c r="AL3608" i="13"/>
  <c r="AA3608" i="13"/>
  <c r="AN3608" i="13"/>
  <c r="AM3608" i="13"/>
  <c r="AK3608" i="13"/>
  <c r="AA3624" i="13"/>
  <c r="AN3624" i="13"/>
  <c r="AM3624" i="13"/>
  <c r="AK3624" i="13"/>
  <c r="AI3624" i="13"/>
  <c r="AJ3624" i="13"/>
  <c r="AL3624" i="13"/>
  <c r="AI3640" i="13"/>
  <c r="AA3640" i="13"/>
  <c r="AL3640" i="13"/>
  <c r="AJ3640" i="13"/>
  <c r="AN3640" i="13"/>
  <c r="AM3640" i="13"/>
  <c r="AK3640" i="13"/>
  <c r="AI3656" i="13"/>
  <c r="AJ3656" i="13"/>
  <c r="AL3656" i="13"/>
  <c r="AA3656" i="13"/>
  <c r="AN3656" i="13"/>
  <c r="AK3656" i="13"/>
  <c r="AM3656" i="13"/>
  <c r="AM3672" i="13"/>
  <c r="AI3672" i="13"/>
  <c r="AL3672" i="13"/>
  <c r="AA3672" i="13"/>
  <c r="AK3672" i="13"/>
  <c r="AN3672" i="13"/>
  <c r="AJ3672" i="13"/>
  <c r="AJ3688" i="13"/>
  <c r="AN3688" i="13"/>
  <c r="AM3688" i="13"/>
  <c r="AK3688" i="13"/>
  <c r="AI3688" i="13"/>
  <c r="AA3688" i="13"/>
  <c r="AL3688" i="13"/>
  <c r="AJ3704" i="13"/>
  <c r="AN3704" i="13"/>
  <c r="AM3704" i="13"/>
  <c r="AK3704" i="13"/>
  <c r="AI3704" i="13"/>
  <c r="AL3704" i="13"/>
  <c r="AA3704" i="13"/>
  <c r="AI3720" i="13"/>
  <c r="AA3720" i="13"/>
  <c r="AL3720" i="13"/>
  <c r="AJ3720" i="13"/>
  <c r="AN3720" i="13"/>
  <c r="AM3720" i="13"/>
  <c r="AK3720" i="13"/>
  <c r="AI3736" i="13"/>
  <c r="AA3736" i="13"/>
  <c r="AL3736" i="13"/>
  <c r="AJ3736" i="13"/>
  <c r="AN3736" i="13"/>
  <c r="AK3736" i="13"/>
  <c r="AM3736" i="13"/>
  <c r="AJ3752" i="13"/>
  <c r="AN3752" i="13"/>
  <c r="AM3752" i="13"/>
  <c r="AK3752" i="13"/>
  <c r="AI3752" i="13"/>
  <c r="AA3752" i="13"/>
  <c r="AL3752" i="13"/>
  <c r="AJ3768" i="13"/>
  <c r="AN3768" i="13"/>
  <c r="AM3768" i="13"/>
  <c r="AK3768" i="13"/>
  <c r="AI3768" i="13"/>
  <c r="AA3768" i="13"/>
  <c r="AL3768" i="13"/>
  <c r="AI3784" i="13"/>
  <c r="AA3784" i="13"/>
  <c r="AL3784" i="13"/>
  <c r="AJ3784" i="13"/>
  <c r="AN3784" i="13"/>
  <c r="AM3784" i="13"/>
  <c r="AK3784" i="13"/>
  <c r="AA3800" i="13"/>
  <c r="AN3800" i="13"/>
  <c r="AM3800" i="13"/>
  <c r="AI3800" i="13"/>
  <c r="AL3800" i="13"/>
  <c r="AJ3800" i="13"/>
  <c r="AK3800" i="13"/>
  <c r="AI3816" i="13"/>
  <c r="AJ3816" i="13"/>
  <c r="AL3816" i="13"/>
  <c r="AA3816" i="13"/>
  <c r="AN3816" i="13"/>
  <c r="AM3816" i="13"/>
  <c r="AK3816" i="13"/>
  <c r="AM3832" i="13"/>
  <c r="AK3832" i="13"/>
  <c r="AI3832" i="13"/>
  <c r="AJ3832" i="13"/>
  <c r="AL3832" i="13"/>
  <c r="AA3832" i="13"/>
  <c r="AN3832" i="13"/>
  <c r="AJ3848" i="13"/>
  <c r="AL3848" i="13"/>
  <c r="AA3848" i="13"/>
  <c r="AN3848" i="13"/>
  <c r="AM3848" i="13"/>
  <c r="AK3848" i="13"/>
  <c r="AI3848" i="13"/>
  <c r="AI3864" i="13"/>
  <c r="AJ3864" i="13"/>
  <c r="AL3864" i="13"/>
  <c r="AA3864" i="13"/>
  <c r="AN3864" i="13"/>
  <c r="AM3864" i="13"/>
  <c r="AK3864" i="13"/>
  <c r="AA3880" i="13"/>
  <c r="AN3880" i="13"/>
  <c r="AM3880" i="13"/>
  <c r="AK3880" i="13"/>
  <c r="AI3880" i="13"/>
  <c r="AJ3880" i="13"/>
  <c r="AL3880" i="13"/>
  <c r="AJ3896" i="13"/>
  <c r="AL3896" i="13"/>
  <c r="AA3896" i="13"/>
  <c r="AN3896" i="13"/>
  <c r="AM3896" i="13"/>
  <c r="AK3896" i="13"/>
  <c r="AI3896" i="13"/>
  <c r="AM3912" i="13"/>
  <c r="AK3912" i="13"/>
  <c r="AI3912" i="13"/>
  <c r="AJ3912" i="13"/>
  <c r="AL3912" i="13"/>
  <c r="AA3912" i="13"/>
  <c r="AN3912" i="13"/>
  <c r="AA3928" i="13"/>
  <c r="AN3928" i="13"/>
  <c r="AM3928" i="13"/>
  <c r="AK3928" i="13"/>
  <c r="AI3928" i="13"/>
  <c r="AL3928" i="13"/>
  <c r="AJ3928" i="13"/>
  <c r="AI3944" i="13"/>
  <c r="AJ3944" i="13"/>
  <c r="AL3944" i="13"/>
  <c r="AA3944" i="13"/>
  <c r="AN3944" i="13"/>
  <c r="AM3944" i="13"/>
  <c r="AK3944" i="13"/>
  <c r="AM3960" i="13"/>
  <c r="AK3960" i="13"/>
  <c r="AI3960" i="13"/>
  <c r="AJ3960" i="13"/>
  <c r="AL3960" i="13"/>
  <c r="AA3960" i="13"/>
  <c r="AN3960" i="13"/>
  <c r="AJ3976" i="13"/>
  <c r="AL3976" i="13"/>
  <c r="AA3976" i="13"/>
  <c r="AN3976" i="13"/>
  <c r="AM3976" i="13"/>
  <c r="AK3976" i="13"/>
  <c r="AI3976" i="13"/>
  <c r="AB3992" i="13"/>
  <c r="AI3992" i="13"/>
  <c r="AK3992" i="13"/>
  <c r="AA3992" i="13"/>
  <c r="AL3992" i="13"/>
  <c r="AM3992" i="13"/>
  <c r="AN3992" i="13"/>
  <c r="AJ3992" i="13"/>
  <c r="AC3992" i="13"/>
  <c r="AB4008" i="13"/>
  <c r="AM4008" i="13"/>
  <c r="AN4008" i="13"/>
  <c r="AC4008" i="13"/>
  <c r="AK4008" i="13"/>
  <c r="AA4008" i="13"/>
  <c r="AI4008" i="13"/>
  <c r="AJ4008" i="13"/>
  <c r="AL4008" i="13"/>
  <c r="AI4024" i="13"/>
  <c r="AJ4024" i="13"/>
  <c r="AL4024" i="13"/>
  <c r="AA4024" i="13"/>
  <c r="AN4024" i="13"/>
  <c r="AM4024" i="13"/>
  <c r="AK4024" i="13"/>
  <c r="AM4040" i="13"/>
  <c r="AK4040" i="13"/>
  <c r="AI4040" i="13"/>
  <c r="AJ4040" i="13"/>
  <c r="AL4040" i="13"/>
  <c r="AN4040" i="13"/>
  <c r="AA4040" i="13"/>
  <c r="AJ4056" i="13"/>
  <c r="AL4056" i="13"/>
  <c r="AA4056" i="13"/>
  <c r="AN4056" i="13"/>
  <c r="AM4056" i="13"/>
  <c r="AK4056" i="13"/>
  <c r="AI4056" i="13"/>
  <c r="AI4072" i="13"/>
  <c r="AA4072" i="13"/>
  <c r="AL4072" i="13"/>
  <c r="AM4072" i="13"/>
  <c r="AN4072" i="13"/>
  <c r="AJ4072" i="13"/>
  <c r="AK4072" i="13"/>
  <c r="AJ4088" i="13"/>
  <c r="AN4088" i="13"/>
  <c r="AM4088" i="13"/>
  <c r="AK4088" i="13"/>
  <c r="AI4088" i="13"/>
  <c r="AL4088" i="13"/>
  <c r="AA4088" i="13"/>
  <c r="AJ4104" i="13"/>
  <c r="AN4104" i="13"/>
  <c r="AM4104" i="13"/>
  <c r="AK4104" i="13"/>
  <c r="AI4104" i="13"/>
  <c r="AA4104" i="13"/>
  <c r="AL4104" i="13"/>
  <c r="AA4120" i="13"/>
  <c r="AL4120" i="13"/>
  <c r="AJ4120" i="13"/>
  <c r="AN4120" i="13"/>
  <c r="AM4120" i="13"/>
  <c r="AK4120" i="13"/>
  <c r="AI4120" i="13"/>
  <c r="AI4136" i="13"/>
  <c r="AA4136" i="13"/>
  <c r="AL4136" i="13"/>
  <c r="AJ4136" i="13"/>
  <c r="AN4136" i="13"/>
  <c r="AM4136" i="13"/>
  <c r="AK4136" i="13"/>
  <c r="AI4152" i="13"/>
  <c r="AA4152" i="13"/>
  <c r="AL4152" i="13"/>
  <c r="AJ4152" i="13"/>
  <c r="AN4152" i="13"/>
  <c r="AM4152" i="13"/>
  <c r="AK4152" i="13"/>
  <c r="AJ4168" i="13"/>
  <c r="AN4168" i="13"/>
  <c r="AM4168" i="13"/>
  <c r="AK4168" i="13"/>
  <c r="AI4168" i="13"/>
  <c r="AL4168" i="13"/>
  <c r="AA4168" i="13"/>
  <c r="AA136" i="13"/>
  <c r="AM136" i="13"/>
  <c r="AK136" i="13"/>
  <c r="AJ136" i="13"/>
  <c r="AL136" i="13"/>
  <c r="AI136" i="13"/>
  <c r="AN136" i="13"/>
  <c r="AI147" i="13"/>
  <c r="AK147" i="13"/>
  <c r="AM147" i="13"/>
  <c r="AA147" i="13"/>
  <c r="AL147" i="13"/>
  <c r="AJ147" i="13"/>
  <c r="AN147" i="13"/>
  <c r="AA163" i="13"/>
  <c r="AL163" i="13"/>
  <c r="AJ163" i="13"/>
  <c r="AN163" i="13"/>
  <c r="AI163" i="13"/>
  <c r="AK163" i="13"/>
  <c r="AM163" i="13"/>
  <c r="AM179" i="13"/>
  <c r="AA179" i="13"/>
  <c r="AL179" i="13"/>
  <c r="AJ179" i="13"/>
  <c r="AN179" i="13"/>
  <c r="AI179" i="13"/>
  <c r="AK179" i="13"/>
  <c r="AL195" i="13"/>
  <c r="AA195" i="13"/>
  <c r="AN195" i="13"/>
  <c r="AJ195" i="13"/>
  <c r="AK195" i="13"/>
  <c r="AM195" i="13"/>
  <c r="AI195" i="13"/>
  <c r="AA211" i="13"/>
  <c r="AN211" i="13"/>
  <c r="AJ211" i="13"/>
  <c r="AK211" i="13"/>
  <c r="AM211" i="13"/>
  <c r="AI211" i="13"/>
  <c r="AL211" i="13"/>
  <c r="AA227" i="13"/>
  <c r="AJ227" i="13"/>
  <c r="AK227" i="13"/>
  <c r="AM227" i="13"/>
  <c r="AI227" i="13"/>
  <c r="AL227" i="13"/>
  <c r="AN227" i="13"/>
  <c r="AA243" i="13"/>
  <c r="AJ243" i="13"/>
  <c r="AM243" i="13"/>
  <c r="AI243" i="13"/>
  <c r="AL243" i="13"/>
  <c r="AK243" i="13"/>
  <c r="AN243" i="13"/>
  <c r="AL259" i="13"/>
  <c r="AK259" i="13"/>
  <c r="AN259" i="13"/>
  <c r="AA259" i="13"/>
  <c r="AJ259" i="13"/>
  <c r="AM259" i="13"/>
  <c r="AI259" i="13"/>
  <c r="AN275" i="13"/>
  <c r="AA275" i="13"/>
  <c r="AJ275" i="13"/>
  <c r="AM275" i="13"/>
  <c r="AI275" i="13"/>
  <c r="AL275" i="13"/>
  <c r="AK275" i="13"/>
  <c r="AL291" i="13"/>
  <c r="AA291" i="13"/>
  <c r="AN291" i="13"/>
  <c r="AM291" i="13"/>
  <c r="AJ291" i="13"/>
  <c r="AI291" i="13"/>
  <c r="AK291" i="13"/>
  <c r="AI307" i="13"/>
  <c r="AK307" i="13"/>
  <c r="AL307" i="13"/>
  <c r="AA307" i="13"/>
  <c r="AN307" i="13"/>
  <c r="AM307" i="13"/>
  <c r="AJ307" i="13"/>
  <c r="AN323" i="13"/>
  <c r="AM323" i="13"/>
  <c r="AJ323" i="13"/>
  <c r="AI323" i="13"/>
  <c r="AK323" i="13"/>
  <c r="AA323" i="13"/>
  <c r="AL323" i="13"/>
  <c r="AM339" i="13"/>
  <c r="AJ339" i="13"/>
  <c r="AI339" i="13"/>
  <c r="AK339" i="13"/>
  <c r="AL339" i="13"/>
  <c r="AA339" i="13"/>
  <c r="AN339" i="13"/>
  <c r="AM355" i="13"/>
  <c r="AJ355" i="13"/>
  <c r="AI355" i="13"/>
  <c r="AK355" i="13"/>
  <c r="AL355" i="13"/>
  <c r="AA355" i="13"/>
  <c r="AN355" i="13"/>
  <c r="AA371" i="13"/>
  <c r="AI371" i="13"/>
  <c r="AK371" i="13"/>
  <c r="AL371" i="13"/>
  <c r="AN371" i="13"/>
  <c r="AM371" i="13"/>
  <c r="AJ371" i="13"/>
  <c r="AM387" i="13"/>
  <c r="AJ387" i="13"/>
  <c r="AI387" i="13"/>
  <c r="AK387" i="13"/>
  <c r="AA387" i="13"/>
  <c r="AL387" i="13"/>
  <c r="AN387" i="13"/>
  <c r="AB403" i="13"/>
  <c r="AC403" i="13"/>
  <c r="AA403" i="13"/>
  <c r="AI403" i="13"/>
  <c r="AK403" i="13"/>
  <c r="AJ403" i="13"/>
  <c r="AL403" i="13"/>
  <c r="AM403" i="13"/>
  <c r="AN403" i="13"/>
  <c r="AI419" i="13"/>
  <c r="AA419" i="13"/>
  <c r="AL419" i="13"/>
  <c r="AJ419" i="13"/>
  <c r="AN419" i="13"/>
  <c r="AM419" i="13"/>
  <c r="AK419" i="13"/>
  <c r="AA435" i="13"/>
  <c r="AL435" i="13"/>
  <c r="AJ435" i="13"/>
  <c r="AN435" i="13"/>
  <c r="AM435" i="13"/>
  <c r="AK435" i="13"/>
  <c r="AI435" i="13"/>
  <c r="AI451" i="13"/>
  <c r="AA451" i="13"/>
  <c r="AL451" i="13"/>
  <c r="AJ451" i="13"/>
  <c r="AN451" i="13"/>
  <c r="AM451" i="13"/>
  <c r="AK451" i="13"/>
  <c r="AA467" i="13"/>
  <c r="AL467" i="13"/>
  <c r="AJ467" i="13"/>
  <c r="AN467" i="13"/>
  <c r="AM467" i="13"/>
  <c r="AK467" i="13"/>
  <c r="AI467" i="13"/>
  <c r="AJ483" i="13"/>
  <c r="AN483" i="13"/>
  <c r="AM483" i="13"/>
  <c r="AK483" i="13"/>
  <c r="AI483" i="13"/>
  <c r="AA483" i="13"/>
  <c r="AL483" i="13"/>
  <c r="AI499" i="13"/>
  <c r="AA499" i="13"/>
  <c r="AL499" i="13"/>
  <c r="AJ499" i="13"/>
  <c r="AN499" i="13"/>
  <c r="AM499" i="13"/>
  <c r="AK499" i="13"/>
  <c r="AA515" i="13"/>
  <c r="AL515" i="13"/>
  <c r="AJ515" i="13"/>
  <c r="AN515" i="13"/>
  <c r="AM515" i="13"/>
  <c r="AK515" i="13"/>
  <c r="AI515" i="13"/>
  <c r="AM531" i="13"/>
  <c r="AK531" i="13"/>
  <c r="AI531" i="13"/>
  <c r="AA531" i="13"/>
  <c r="AL531" i="13"/>
  <c r="AJ531" i="13"/>
  <c r="AN531" i="13"/>
  <c r="AJ547" i="13"/>
  <c r="AN547" i="13"/>
  <c r="AM547" i="13"/>
  <c r="AK547" i="13"/>
  <c r="AI547" i="13"/>
  <c r="AA547" i="13"/>
  <c r="AL547" i="13"/>
  <c r="AA563" i="13"/>
  <c r="AI563" i="13"/>
  <c r="AL563" i="13"/>
  <c r="AJ563" i="13"/>
  <c r="AN563" i="13"/>
  <c r="AM563" i="13"/>
  <c r="AK563" i="13"/>
  <c r="AJ579" i="13"/>
  <c r="AN579" i="13"/>
  <c r="AM579" i="13"/>
  <c r="AK579" i="13"/>
  <c r="AI579" i="13"/>
  <c r="AA579" i="13"/>
  <c r="AL579" i="13"/>
  <c r="AI595" i="13"/>
  <c r="AA595" i="13"/>
  <c r="AL595" i="13"/>
  <c r="AJ595" i="13"/>
  <c r="AN595" i="13"/>
  <c r="AM595" i="13"/>
  <c r="AK595" i="13"/>
  <c r="AM611" i="13"/>
  <c r="AK611" i="13"/>
  <c r="AI611" i="13"/>
  <c r="AA611" i="13"/>
  <c r="AL611" i="13"/>
  <c r="AJ611" i="13"/>
  <c r="AN611" i="13"/>
  <c r="AJ627" i="13"/>
  <c r="AN627" i="13"/>
  <c r="AM627" i="13"/>
  <c r="AK627" i="13"/>
  <c r="AA627" i="13"/>
  <c r="AI627" i="13"/>
  <c r="AL627" i="13"/>
  <c r="AM643" i="13"/>
  <c r="AK643" i="13"/>
  <c r="AI643" i="13"/>
  <c r="AA643" i="13"/>
  <c r="AL643" i="13"/>
  <c r="AJ643" i="13"/>
  <c r="AN643" i="13"/>
  <c r="AA659" i="13"/>
  <c r="AL659" i="13"/>
  <c r="AJ659" i="13"/>
  <c r="AN659" i="13"/>
  <c r="AM659" i="13"/>
  <c r="AK659" i="13"/>
  <c r="AI659" i="13"/>
  <c r="AA677" i="13"/>
  <c r="AI677" i="13"/>
  <c r="AJ677" i="13"/>
  <c r="AL677" i="13"/>
  <c r="AK677" i="13"/>
  <c r="AN677" i="13"/>
  <c r="AM677" i="13"/>
  <c r="AK693" i="13"/>
  <c r="AN693" i="13"/>
  <c r="AM693" i="13"/>
  <c r="AA693" i="13"/>
  <c r="AI693" i="13"/>
  <c r="AJ693" i="13"/>
  <c r="AL693" i="13"/>
  <c r="AJ709" i="13"/>
  <c r="AL709" i="13"/>
  <c r="AK709" i="13"/>
  <c r="AN709" i="13"/>
  <c r="AM709" i="13"/>
  <c r="AA709" i="13"/>
  <c r="AI709" i="13"/>
  <c r="AI725" i="13"/>
  <c r="AA725" i="13"/>
  <c r="AJ725" i="13"/>
  <c r="AL725" i="13"/>
  <c r="AK725" i="13"/>
  <c r="AN725" i="13"/>
  <c r="AM725" i="13"/>
  <c r="AJ741" i="13"/>
  <c r="AL741" i="13"/>
  <c r="AK741" i="13"/>
  <c r="AN741" i="13"/>
  <c r="AM741" i="13"/>
  <c r="AA741" i="13"/>
  <c r="AI741" i="13"/>
  <c r="AI757" i="13"/>
  <c r="AJ757" i="13"/>
  <c r="AL757" i="13"/>
  <c r="AK757" i="13"/>
  <c r="AN757" i="13"/>
  <c r="AA757" i="13"/>
  <c r="AM757" i="13"/>
  <c r="AK773" i="13"/>
  <c r="AN773" i="13"/>
  <c r="AM773" i="13"/>
  <c r="AA773" i="13"/>
  <c r="AI773" i="13"/>
  <c r="AJ773" i="13"/>
  <c r="AL773" i="13"/>
  <c r="AI789" i="13"/>
  <c r="AJ789" i="13"/>
  <c r="AL789" i="13"/>
  <c r="AK789" i="13"/>
  <c r="AN789" i="13"/>
  <c r="AA789" i="13"/>
  <c r="AM789" i="13"/>
  <c r="AK805" i="13"/>
  <c r="AN805" i="13"/>
  <c r="AM805" i="13"/>
  <c r="AA805" i="13"/>
  <c r="AI805" i="13"/>
  <c r="AJ805" i="13"/>
  <c r="AL805" i="13"/>
  <c r="AJ821" i="13"/>
  <c r="AL821" i="13"/>
  <c r="AK821" i="13"/>
  <c r="AN821" i="13"/>
  <c r="AM821" i="13"/>
  <c r="AA821" i="13"/>
  <c r="AI821" i="13"/>
  <c r="AM837" i="13"/>
  <c r="AA837" i="13"/>
  <c r="AI837" i="13"/>
  <c r="AJ837" i="13"/>
  <c r="AL837" i="13"/>
  <c r="AK837" i="13"/>
  <c r="AN837" i="13"/>
  <c r="AJ853" i="13"/>
  <c r="AL853" i="13"/>
  <c r="AK853" i="13"/>
  <c r="AN853" i="13"/>
  <c r="AM853" i="13"/>
  <c r="AA853" i="13"/>
  <c r="AI853" i="13"/>
  <c r="AI869" i="13"/>
  <c r="AJ869" i="13"/>
  <c r="AL869" i="13"/>
  <c r="AK869" i="13"/>
  <c r="AN869" i="13"/>
  <c r="AA869" i="13"/>
  <c r="AM869" i="13"/>
  <c r="AM885" i="13"/>
  <c r="AI885" i="13"/>
  <c r="AA885" i="13"/>
  <c r="AJ885" i="13"/>
  <c r="AL885" i="13"/>
  <c r="AK885" i="13"/>
  <c r="AN885" i="13"/>
  <c r="AA901" i="13"/>
  <c r="AI901" i="13"/>
  <c r="AJ901" i="13"/>
  <c r="AL901" i="13"/>
  <c r="AK901" i="13"/>
  <c r="AN901" i="13"/>
  <c r="AM901" i="13"/>
  <c r="AJ917" i="13"/>
  <c r="AL917" i="13"/>
  <c r="AA917" i="13"/>
  <c r="AK917" i="13"/>
  <c r="AN917" i="13"/>
  <c r="AM917" i="13"/>
  <c r="AI917" i="13"/>
  <c r="AJ933" i="13"/>
  <c r="AL933" i="13"/>
  <c r="AK933" i="13"/>
  <c r="AN933" i="13"/>
  <c r="AM933" i="13"/>
  <c r="AA933" i="13"/>
  <c r="AI933" i="13"/>
  <c r="AA949" i="13"/>
  <c r="AI949" i="13"/>
  <c r="AJ949" i="13"/>
  <c r="AL949" i="13"/>
  <c r="AK949" i="13"/>
  <c r="AN949" i="13"/>
  <c r="AM949" i="13"/>
  <c r="AJ965" i="13"/>
  <c r="AL965" i="13"/>
  <c r="AK965" i="13"/>
  <c r="AN965" i="13"/>
  <c r="AM965" i="13"/>
  <c r="AA965" i="13"/>
  <c r="AI965" i="13"/>
  <c r="AK981" i="13"/>
  <c r="AN981" i="13"/>
  <c r="AM981" i="13"/>
  <c r="AA981" i="13"/>
  <c r="AI981" i="13"/>
  <c r="AJ981" i="13"/>
  <c r="AL981" i="13"/>
  <c r="AK997" i="13"/>
  <c r="AN997" i="13"/>
  <c r="AM997" i="13"/>
  <c r="AA997" i="13"/>
  <c r="AI997" i="13"/>
  <c r="AJ997" i="13"/>
  <c r="AL997" i="13"/>
  <c r="AK1013" i="13"/>
  <c r="AN1013" i="13"/>
  <c r="AA1013" i="13"/>
  <c r="AM1013" i="13"/>
  <c r="AI1013" i="13"/>
  <c r="AJ1013" i="13"/>
  <c r="AL1013" i="13"/>
  <c r="AK1029" i="13"/>
  <c r="AN1029" i="13"/>
  <c r="AM1029" i="13"/>
  <c r="AA1029" i="13"/>
  <c r="AI1029" i="13"/>
  <c r="AJ1029" i="13"/>
  <c r="AL1029" i="13"/>
  <c r="AJ1045" i="13"/>
  <c r="AL1045" i="13"/>
  <c r="AK1045" i="13"/>
  <c r="AN1045" i="13"/>
  <c r="AM1045" i="13"/>
  <c r="AA1045" i="13"/>
  <c r="AI1045" i="13"/>
  <c r="AM1061" i="13"/>
  <c r="AA1061" i="13"/>
  <c r="AI1061" i="13"/>
  <c r="AJ1061" i="13"/>
  <c r="AL1061" i="13"/>
  <c r="AK1061" i="13"/>
  <c r="AN1061" i="13"/>
  <c r="AM1077" i="13"/>
  <c r="AA1077" i="13"/>
  <c r="AI1077" i="13"/>
  <c r="AJ1077" i="13"/>
  <c r="AL1077" i="13"/>
  <c r="AK1077" i="13"/>
  <c r="AN1077" i="13"/>
  <c r="AM1093" i="13"/>
  <c r="AA1093" i="13"/>
  <c r="AI1093" i="13"/>
  <c r="AJ1093" i="13"/>
  <c r="AL1093" i="13"/>
  <c r="AK1093" i="13"/>
  <c r="AN1093" i="13"/>
  <c r="AM1109" i="13"/>
  <c r="AI1109" i="13"/>
  <c r="AJ1109" i="13"/>
  <c r="AL1109" i="13"/>
  <c r="AA1109" i="13"/>
  <c r="AK1109" i="13"/>
  <c r="AN1109" i="13"/>
  <c r="AA1125" i="13"/>
  <c r="AI1125" i="13"/>
  <c r="AK1125" i="13"/>
  <c r="AL1125" i="13"/>
  <c r="AM1125" i="13"/>
  <c r="AN1125" i="13"/>
  <c r="AJ1125" i="13"/>
  <c r="AA1141" i="13"/>
  <c r="AK1141" i="13"/>
  <c r="AL1141" i="13"/>
  <c r="AM1141" i="13"/>
  <c r="AN1141" i="13"/>
  <c r="AJ1141" i="13"/>
  <c r="AI1141" i="13"/>
  <c r="AA1157" i="13"/>
  <c r="AI1157" i="13"/>
  <c r="AK1157" i="13"/>
  <c r="AL1157" i="13"/>
  <c r="AM1157" i="13"/>
  <c r="AN1157" i="13"/>
  <c r="AJ1157" i="13"/>
  <c r="AM1173" i="13"/>
  <c r="AN1173" i="13"/>
  <c r="AJ1173" i="13"/>
  <c r="AA1173" i="13"/>
  <c r="AI1173" i="13"/>
  <c r="AK1173" i="13"/>
  <c r="AL1173" i="13"/>
  <c r="AK1189" i="13"/>
  <c r="AL1189" i="13"/>
  <c r="AM1189" i="13"/>
  <c r="AN1189" i="13"/>
  <c r="AJ1189" i="13"/>
  <c r="AA1189" i="13"/>
  <c r="AI1189" i="13"/>
  <c r="AM1205" i="13"/>
  <c r="AN1205" i="13"/>
  <c r="AJ1205" i="13"/>
  <c r="AA1205" i="13"/>
  <c r="AI1205" i="13"/>
  <c r="AK1205" i="13"/>
  <c r="AL1205" i="13"/>
  <c r="AK1221" i="13"/>
  <c r="AL1221" i="13"/>
  <c r="AM1221" i="13"/>
  <c r="AN1221" i="13"/>
  <c r="AJ1221" i="13"/>
  <c r="AA1221" i="13"/>
  <c r="AI1221" i="13"/>
  <c r="AI1237" i="13"/>
  <c r="AA1237" i="13"/>
  <c r="AK1237" i="13"/>
  <c r="AL1237" i="13"/>
  <c r="AM1237" i="13"/>
  <c r="AN1237" i="13"/>
  <c r="AJ1237" i="13"/>
  <c r="AJ1253" i="13"/>
  <c r="AI1253" i="13"/>
  <c r="AK1253" i="13"/>
  <c r="AL1253" i="13"/>
  <c r="AA1253" i="13"/>
  <c r="AM1253" i="13"/>
  <c r="AN1253" i="13"/>
  <c r="AI1269" i="13"/>
  <c r="AK1269" i="13"/>
  <c r="AL1269" i="13"/>
  <c r="AM1269" i="13"/>
  <c r="AN1269" i="13"/>
  <c r="AA1269" i="13"/>
  <c r="AJ1269" i="13"/>
  <c r="AM1285" i="13"/>
  <c r="AN1285" i="13"/>
  <c r="AJ1285" i="13"/>
  <c r="AA1285" i="13"/>
  <c r="AI1285" i="13"/>
  <c r="AK1285" i="13"/>
  <c r="AL1285" i="13"/>
  <c r="AI1301" i="13"/>
  <c r="AK1301" i="13"/>
  <c r="AL1301" i="13"/>
  <c r="AM1301" i="13"/>
  <c r="AN1301" i="13"/>
  <c r="AA1301" i="13"/>
  <c r="AJ1301" i="13"/>
  <c r="AA1317" i="13"/>
  <c r="AI1317" i="13"/>
  <c r="AK1317" i="13"/>
  <c r="AL1317" i="13"/>
  <c r="AM1317" i="13"/>
  <c r="AN1317" i="13"/>
  <c r="AJ1317" i="13"/>
  <c r="AK1333" i="13"/>
  <c r="AL1333" i="13"/>
  <c r="AM1333" i="13"/>
  <c r="AN1333" i="13"/>
  <c r="AJ1333" i="13"/>
  <c r="AA1333" i="13"/>
  <c r="AI1333" i="13"/>
  <c r="AJ1349" i="13"/>
  <c r="AA1349" i="13"/>
  <c r="AI1349" i="13"/>
  <c r="AK1349" i="13"/>
  <c r="AL1349" i="13"/>
  <c r="AM1349" i="13"/>
  <c r="AN1349" i="13"/>
  <c r="AK1365" i="13"/>
  <c r="AL1365" i="13"/>
  <c r="AM1365" i="13"/>
  <c r="AN1365" i="13"/>
  <c r="AJ1365" i="13"/>
  <c r="AA1365" i="13"/>
  <c r="AI1365" i="13"/>
  <c r="AK1381" i="13"/>
  <c r="AL1381" i="13"/>
  <c r="AM1381" i="13"/>
  <c r="AN1381" i="13"/>
  <c r="AJ1381" i="13"/>
  <c r="AA1381" i="13"/>
  <c r="AI1381" i="13"/>
  <c r="AJ1397" i="13"/>
  <c r="AI1397" i="13"/>
  <c r="AA1397" i="13"/>
  <c r="AK1397" i="13"/>
  <c r="AL1397" i="13"/>
  <c r="AM1397" i="13"/>
  <c r="AN1397" i="13"/>
  <c r="AA1413" i="13"/>
  <c r="AI1413" i="13"/>
  <c r="AK1413" i="13"/>
  <c r="AL1413" i="13"/>
  <c r="AM1413" i="13"/>
  <c r="AN1413" i="13"/>
  <c r="AJ1413" i="13"/>
  <c r="AK1429" i="13"/>
  <c r="AL1429" i="13"/>
  <c r="AA1429" i="13"/>
  <c r="AM1429" i="13"/>
  <c r="AN1429" i="13"/>
  <c r="AJ1429" i="13"/>
  <c r="AI1429" i="13"/>
  <c r="AM1445" i="13"/>
  <c r="AN1445" i="13"/>
  <c r="AJ1445" i="13"/>
  <c r="AA1445" i="13"/>
  <c r="AI1445" i="13"/>
  <c r="AL1445" i="13"/>
  <c r="AK1445" i="13"/>
  <c r="AJ1461" i="13"/>
  <c r="AA1461" i="13"/>
  <c r="AI1461" i="13"/>
  <c r="AK1461" i="13"/>
  <c r="AL1461" i="13"/>
  <c r="AM1461" i="13"/>
  <c r="AN1461" i="13"/>
  <c r="AA1477" i="13"/>
  <c r="AI1477" i="13"/>
  <c r="AK1477" i="13"/>
  <c r="AL1477" i="13"/>
  <c r="AM1477" i="13"/>
  <c r="AN1477" i="13"/>
  <c r="AJ1477" i="13"/>
  <c r="AK1493" i="13"/>
  <c r="AL1493" i="13"/>
  <c r="AM1493" i="13"/>
  <c r="AN1493" i="13"/>
  <c r="AJ1493" i="13"/>
  <c r="AA1493" i="13"/>
  <c r="AI1493" i="13"/>
  <c r="AM1509" i="13"/>
  <c r="AN1509" i="13"/>
  <c r="AJ1509" i="13"/>
  <c r="AA1509" i="13"/>
  <c r="AI1509" i="13"/>
  <c r="AK1509" i="13"/>
  <c r="AL1509" i="13"/>
  <c r="AJ1525" i="13"/>
  <c r="AA1525" i="13"/>
  <c r="AI1525" i="13"/>
  <c r="AK1525" i="13"/>
  <c r="AL1525" i="13"/>
  <c r="AM1525" i="13"/>
  <c r="AN1525" i="13"/>
  <c r="AA1541" i="13"/>
  <c r="AI1541" i="13"/>
  <c r="AK1541" i="13"/>
  <c r="AL1541" i="13"/>
  <c r="AM1541" i="13"/>
  <c r="AN1541" i="13"/>
  <c r="AJ1541" i="13"/>
  <c r="AK1557" i="13"/>
  <c r="AL1557" i="13"/>
  <c r="AM1557" i="13"/>
  <c r="AN1557" i="13"/>
  <c r="AJ1557" i="13"/>
  <c r="AI1557" i="13"/>
  <c r="AA1557" i="13"/>
  <c r="AM1573" i="13"/>
  <c r="AN1573" i="13"/>
  <c r="AJ1573" i="13"/>
  <c r="AA1573" i="13"/>
  <c r="AI1573" i="13"/>
  <c r="AK1573" i="13"/>
  <c r="AL1573" i="13"/>
  <c r="AJ1589" i="13"/>
  <c r="AA1589" i="13"/>
  <c r="AI1589" i="13"/>
  <c r="AK1589" i="13"/>
  <c r="AL1589" i="13"/>
  <c r="AN1589" i="13"/>
  <c r="AM1589" i="13"/>
  <c r="AA1605" i="13"/>
  <c r="AI1605" i="13"/>
  <c r="AK1605" i="13"/>
  <c r="AL1605" i="13"/>
  <c r="AM1605" i="13"/>
  <c r="AN1605" i="13"/>
  <c r="AJ1605" i="13"/>
  <c r="AK1621" i="13"/>
  <c r="AL1621" i="13"/>
  <c r="AM1621" i="13"/>
  <c r="AN1621" i="13"/>
  <c r="AJ1621" i="13"/>
  <c r="AA1621" i="13"/>
  <c r="AI1621" i="13"/>
  <c r="AM1637" i="13"/>
  <c r="AN1637" i="13"/>
  <c r="AJ1637" i="13"/>
  <c r="AA1637" i="13"/>
  <c r="AI1637" i="13"/>
  <c r="AK1637" i="13"/>
  <c r="AL1637" i="13"/>
  <c r="AJ1653" i="13"/>
  <c r="AA1653" i="13"/>
  <c r="AI1653" i="13"/>
  <c r="AK1653" i="13"/>
  <c r="AL1653" i="13"/>
  <c r="AM1653" i="13"/>
  <c r="AN1653" i="13"/>
  <c r="AA1669" i="13"/>
  <c r="AI1669" i="13"/>
  <c r="AK1669" i="13"/>
  <c r="AL1669" i="13"/>
  <c r="AM1669" i="13"/>
  <c r="AN1669" i="13"/>
  <c r="AJ1669" i="13"/>
  <c r="AK1685" i="13"/>
  <c r="AL1685" i="13"/>
  <c r="AM1685" i="13"/>
  <c r="AN1685" i="13"/>
  <c r="AJ1685" i="13"/>
  <c r="AA1685" i="13"/>
  <c r="AI1685" i="13"/>
  <c r="AM1701" i="13"/>
  <c r="AN1701" i="13"/>
  <c r="AJ1701" i="13"/>
  <c r="AA1701" i="13"/>
  <c r="AI1701" i="13"/>
  <c r="AL1701" i="13"/>
  <c r="AK1701" i="13"/>
  <c r="AM1717" i="13"/>
  <c r="AN1717" i="13"/>
  <c r="AJ1717" i="13"/>
  <c r="AA1717" i="13"/>
  <c r="AI1717" i="13"/>
  <c r="AK1717" i="13"/>
  <c r="AL1717" i="13"/>
  <c r="AJ1733" i="13"/>
  <c r="AA1733" i="13"/>
  <c r="AI1733" i="13"/>
  <c r="AK1733" i="13"/>
  <c r="AL1733" i="13"/>
  <c r="AM1733" i="13"/>
  <c r="AN1733" i="13"/>
  <c r="AA1749" i="13"/>
  <c r="AL1749" i="13"/>
  <c r="AK1749" i="13"/>
  <c r="AM1749" i="13"/>
  <c r="AN1749" i="13"/>
  <c r="AJ1749" i="13"/>
  <c r="AI1749" i="13"/>
  <c r="AJ1765" i="13"/>
  <c r="AA1765" i="13"/>
  <c r="AI1765" i="13"/>
  <c r="AK1765" i="13"/>
  <c r="AL1765" i="13"/>
  <c r="AN1765" i="13"/>
  <c r="AM1765" i="13"/>
  <c r="AA1781" i="13"/>
  <c r="AI1781" i="13"/>
  <c r="AK1781" i="13"/>
  <c r="AL1781" i="13"/>
  <c r="AM1781" i="13"/>
  <c r="AJ1781" i="13"/>
  <c r="AN1781" i="13"/>
  <c r="AM1797" i="13"/>
  <c r="AN1797" i="13"/>
  <c r="AJ1797" i="13"/>
  <c r="AA1797" i="13"/>
  <c r="AI1797" i="13"/>
  <c r="AK1797" i="13"/>
  <c r="AL1797" i="13"/>
  <c r="AJ1813" i="13"/>
  <c r="AA1813" i="13"/>
  <c r="AI1813" i="13"/>
  <c r="AK1813" i="13"/>
  <c r="AL1813" i="13"/>
  <c r="AM1813" i="13"/>
  <c r="AN1813" i="13"/>
  <c r="AA1829" i="13"/>
  <c r="AI1829" i="13"/>
  <c r="AK1829" i="13"/>
  <c r="AL1829" i="13"/>
  <c r="AM1829" i="13"/>
  <c r="AN1829" i="13"/>
  <c r="AJ1829" i="13"/>
  <c r="AB1845" i="13"/>
  <c r="AA1845" i="13"/>
  <c r="AC1845" i="13"/>
  <c r="AI1845" i="13"/>
  <c r="AN1845" i="13"/>
  <c r="AM1845" i="13"/>
  <c r="AL1845" i="13"/>
  <c r="AK1845" i="13"/>
  <c r="AJ1845" i="13"/>
  <c r="AK1861" i="13"/>
  <c r="AL1861" i="13"/>
  <c r="AJ1861" i="13"/>
  <c r="AN1861" i="13"/>
  <c r="AM1861" i="13"/>
  <c r="AI1861" i="13"/>
  <c r="AA1861" i="13"/>
  <c r="AA1877" i="13"/>
  <c r="AI1877" i="13"/>
  <c r="AK1877" i="13"/>
  <c r="AM1877" i="13"/>
  <c r="AJ1877" i="13"/>
  <c r="AN1877" i="13"/>
  <c r="AL1877" i="13"/>
  <c r="AJ1893" i="13"/>
  <c r="AN1893" i="13"/>
  <c r="AM1893" i="13"/>
  <c r="AA1893" i="13"/>
  <c r="AI1893" i="13"/>
  <c r="AK1893" i="13"/>
  <c r="AL1893" i="13"/>
  <c r="AM1909" i="13"/>
  <c r="AA1909" i="13"/>
  <c r="AI1909" i="13"/>
  <c r="AK1909" i="13"/>
  <c r="AL1909" i="13"/>
  <c r="AJ1909" i="13"/>
  <c r="AN1909" i="13"/>
  <c r="AA1925" i="13"/>
  <c r="AI1925" i="13"/>
  <c r="AK1925" i="13"/>
  <c r="AL1925" i="13"/>
  <c r="AJ1925" i="13"/>
  <c r="AN1925" i="13"/>
  <c r="AM1925" i="13"/>
  <c r="AK1941" i="13"/>
  <c r="AL1941" i="13"/>
  <c r="AJ1941" i="13"/>
  <c r="AN1941" i="13"/>
  <c r="AM1941" i="13"/>
  <c r="AI1941" i="13"/>
  <c r="AA1941" i="13"/>
  <c r="AJ1957" i="13"/>
  <c r="AN1957" i="13"/>
  <c r="AM1957" i="13"/>
  <c r="AA1957" i="13"/>
  <c r="AI1957" i="13"/>
  <c r="AK1957" i="13"/>
  <c r="AL1957" i="13"/>
  <c r="AM1973" i="13"/>
  <c r="AA1973" i="13"/>
  <c r="AI1973" i="13"/>
  <c r="AK1973" i="13"/>
  <c r="AL1973" i="13"/>
  <c r="AN1973" i="13"/>
  <c r="AJ1973" i="13"/>
  <c r="AA1989" i="13"/>
  <c r="AI1989" i="13"/>
  <c r="AK1989" i="13"/>
  <c r="AL1989" i="13"/>
  <c r="AJ1989" i="13"/>
  <c r="AN1989" i="13"/>
  <c r="AM1989" i="13"/>
  <c r="AK2005" i="13"/>
  <c r="AL2005" i="13"/>
  <c r="AJ2005" i="13"/>
  <c r="AN2005" i="13"/>
  <c r="AM2005" i="13"/>
  <c r="AA2005" i="13"/>
  <c r="AI2005" i="13"/>
  <c r="AJ2021" i="13"/>
  <c r="AN2021" i="13"/>
  <c r="AM2021" i="13"/>
  <c r="AA2021" i="13"/>
  <c r="AI2021" i="13"/>
  <c r="AK2021" i="13"/>
  <c r="AL2021" i="13"/>
  <c r="AM2037" i="13"/>
  <c r="AA2037" i="13"/>
  <c r="AI2037" i="13"/>
  <c r="AK2037" i="13"/>
  <c r="AL2037" i="13"/>
  <c r="AJ2037" i="13"/>
  <c r="AN2037" i="13"/>
  <c r="AA2053" i="13"/>
  <c r="AI2053" i="13"/>
  <c r="AK2053" i="13"/>
  <c r="AL2053" i="13"/>
  <c r="AJ2053" i="13"/>
  <c r="AN2053" i="13"/>
  <c r="AM2053" i="13"/>
  <c r="AI2069" i="13"/>
  <c r="AJ2069" i="13"/>
  <c r="AL2069" i="13"/>
  <c r="AA2069" i="13"/>
  <c r="AK2069" i="13"/>
  <c r="AN2069" i="13"/>
  <c r="AM2069" i="13"/>
  <c r="AM2085" i="13"/>
  <c r="AA2085" i="13"/>
  <c r="AI2085" i="13"/>
  <c r="AK2085" i="13"/>
  <c r="AL2085" i="13"/>
  <c r="AJ2085" i="13"/>
  <c r="AN2085" i="13"/>
  <c r="AA2101" i="13"/>
  <c r="AI2101" i="13"/>
  <c r="AK2101" i="13"/>
  <c r="AL2101" i="13"/>
  <c r="AJ2101" i="13"/>
  <c r="AN2101" i="13"/>
  <c r="AM2101" i="13"/>
  <c r="AK2117" i="13"/>
  <c r="AL2117" i="13"/>
  <c r="AJ2117" i="13"/>
  <c r="AN2117" i="13"/>
  <c r="AM2117" i="13"/>
  <c r="AA2117" i="13"/>
  <c r="AI2117" i="13"/>
  <c r="AI2133" i="13"/>
  <c r="AK2133" i="13"/>
  <c r="AJ2133" i="13"/>
  <c r="AA2133" i="13"/>
  <c r="AM2133" i="13"/>
  <c r="AN2133" i="13"/>
  <c r="AL2133" i="13"/>
  <c r="AA2149" i="13"/>
  <c r="AI2149" i="13"/>
  <c r="AK2149" i="13"/>
  <c r="AL2149" i="13"/>
  <c r="AJ2149" i="13"/>
  <c r="AN2149" i="13"/>
  <c r="AM2149" i="13"/>
  <c r="AK2165" i="13"/>
  <c r="AL2165" i="13"/>
  <c r="AJ2165" i="13"/>
  <c r="AN2165" i="13"/>
  <c r="AM2165" i="13"/>
  <c r="AA2165" i="13"/>
  <c r="AI2165" i="13"/>
  <c r="AJ2181" i="13"/>
  <c r="AN2181" i="13"/>
  <c r="AM2181" i="13"/>
  <c r="AA2181" i="13"/>
  <c r="AI2181" i="13"/>
  <c r="AL2181" i="13"/>
  <c r="AK2181" i="13"/>
  <c r="AM2197" i="13"/>
  <c r="AA2197" i="13"/>
  <c r="AI2197" i="13"/>
  <c r="AK2197" i="13"/>
  <c r="AL2197" i="13"/>
  <c r="AJ2197" i="13"/>
  <c r="AN2197" i="13"/>
  <c r="AA2213" i="13"/>
  <c r="AI2213" i="13"/>
  <c r="AK2213" i="13"/>
  <c r="AL2213" i="13"/>
  <c r="AJ2213" i="13"/>
  <c r="AN2213" i="13"/>
  <c r="AM2213" i="13"/>
  <c r="AK2229" i="13"/>
  <c r="AL2229" i="13"/>
  <c r="AJ2229" i="13"/>
  <c r="AN2229" i="13"/>
  <c r="AM2229" i="13"/>
  <c r="AA2229" i="13"/>
  <c r="AI2229" i="13"/>
  <c r="AJ2245" i="13"/>
  <c r="AN2245" i="13"/>
  <c r="AM2245" i="13"/>
  <c r="AA2245" i="13"/>
  <c r="AI2245" i="13"/>
  <c r="AK2245" i="13"/>
  <c r="AL2245" i="13"/>
  <c r="AM2261" i="13"/>
  <c r="AA2261" i="13"/>
  <c r="AI2261" i="13"/>
  <c r="AK2261" i="13"/>
  <c r="AL2261" i="13"/>
  <c r="AJ2261" i="13"/>
  <c r="AN2261" i="13"/>
  <c r="AA2277" i="13"/>
  <c r="AI2277" i="13"/>
  <c r="AK2277" i="13"/>
  <c r="AL2277" i="13"/>
  <c r="AJ2277" i="13"/>
  <c r="AN2277" i="13"/>
  <c r="AM2277" i="13"/>
  <c r="AN2293" i="13"/>
  <c r="AA2293" i="13"/>
  <c r="AL2293" i="13"/>
  <c r="AI2293" i="13"/>
  <c r="AK2293" i="13"/>
  <c r="AJ2293" i="13"/>
  <c r="AM2293" i="13"/>
  <c r="AM2309" i="13"/>
  <c r="AA2309" i="13"/>
  <c r="AI2309" i="13"/>
  <c r="AK2309" i="13"/>
  <c r="AL2309" i="13"/>
  <c r="AJ2309" i="13"/>
  <c r="AN2309" i="13"/>
  <c r="AJ2325" i="13"/>
  <c r="AN2325" i="13"/>
  <c r="AM2325" i="13"/>
  <c r="AL2325" i="13"/>
  <c r="AA2325" i="13"/>
  <c r="AK2325" i="13"/>
  <c r="AI2325" i="13"/>
  <c r="AJ2341" i="13"/>
  <c r="AN2341" i="13"/>
  <c r="AM2341" i="13"/>
  <c r="AA2341" i="13"/>
  <c r="AI2341" i="13"/>
  <c r="AK2341" i="13"/>
  <c r="AL2341" i="13"/>
  <c r="AJ2357" i="13"/>
  <c r="AA2357" i="13"/>
  <c r="AI2357" i="13"/>
  <c r="AL2357" i="13"/>
  <c r="AN2357" i="13"/>
  <c r="AK2357" i="13"/>
  <c r="AM2357" i="13"/>
  <c r="AM2373" i="13"/>
  <c r="AK2373" i="13"/>
  <c r="AJ2373" i="13"/>
  <c r="AL2373" i="13"/>
  <c r="AI2373" i="13"/>
  <c r="AA2373" i="13"/>
  <c r="AN2373" i="13"/>
  <c r="AA2389" i="13"/>
  <c r="AI2389" i="13"/>
  <c r="AK2389" i="13"/>
  <c r="AL2389" i="13"/>
  <c r="AJ2389" i="13"/>
  <c r="AN2389" i="13"/>
  <c r="AM2389" i="13"/>
  <c r="AK2405" i="13"/>
  <c r="AL2405" i="13"/>
  <c r="AJ2405" i="13"/>
  <c r="AN2405" i="13"/>
  <c r="AM2405" i="13"/>
  <c r="AA2405" i="13"/>
  <c r="AI2405" i="13"/>
  <c r="AJ2421" i="13"/>
  <c r="AN2421" i="13"/>
  <c r="AM2421" i="13"/>
  <c r="AA2421" i="13"/>
  <c r="AI2421" i="13"/>
  <c r="AK2421" i="13"/>
  <c r="AL2421" i="13"/>
  <c r="AM2437" i="13"/>
  <c r="AA2437" i="13"/>
  <c r="AI2437" i="13"/>
  <c r="AK2437" i="13"/>
  <c r="AL2437" i="13"/>
  <c r="AJ2437" i="13"/>
  <c r="AN2437" i="13"/>
  <c r="AA2453" i="13"/>
  <c r="AI2453" i="13"/>
  <c r="AK2453" i="13"/>
  <c r="AL2453" i="13"/>
  <c r="AJ2453" i="13"/>
  <c r="AN2453" i="13"/>
  <c r="AM2453" i="13"/>
  <c r="AK2469" i="13"/>
  <c r="AL2469" i="13"/>
  <c r="AJ2469" i="13"/>
  <c r="AN2469" i="13"/>
  <c r="AM2469" i="13"/>
  <c r="AA2469" i="13"/>
  <c r="AI2469" i="13"/>
  <c r="AJ2485" i="13"/>
  <c r="AN2485" i="13"/>
  <c r="AM2485" i="13"/>
  <c r="AA2485" i="13"/>
  <c r="AI2485" i="13"/>
  <c r="AL2485" i="13"/>
  <c r="AK2485" i="13"/>
  <c r="AM2501" i="13"/>
  <c r="AA2501" i="13"/>
  <c r="AI2501" i="13"/>
  <c r="AK2501" i="13"/>
  <c r="AL2501" i="13"/>
  <c r="AJ2501" i="13"/>
  <c r="AN2501" i="13"/>
  <c r="AA2517" i="13"/>
  <c r="AI2517" i="13"/>
  <c r="AK2517" i="13"/>
  <c r="AL2517" i="13"/>
  <c r="AJ2517" i="13"/>
  <c r="AN2517" i="13"/>
  <c r="AM2517" i="13"/>
  <c r="AK2533" i="13"/>
  <c r="AL2533" i="13"/>
  <c r="AJ2533" i="13"/>
  <c r="AN2533" i="13"/>
  <c r="AM2533" i="13"/>
  <c r="AA2533" i="13"/>
  <c r="AI2533" i="13"/>
  <c r="AJ2549" i="13"/>
  <c r="AN2549" i="13"/>
  <c r="AM2549" i="13"/>
  <c r="AA2549" i="13"/>
  <c r="AI2549" i="13"/>
  <c r="AK2549" i="13"/>
  <c r="AL2549" i="13"/>
  <c r="AM2565" i="13"/>
  <c r="AA2565" i="13"/>
  <c r="AI2565" i="13"/>
  <c r="AK2565" i="13"/>
  <c r="AL2565" i="13"/>
  <c r="AJ2565" i="13"/>
  <c r="AN2565" i="13"/>
  <c r="AA2581" i="13"/>
  <c r="AI2581" i="13"/>
  <c r="AK2581" i="13"/>
  <c r="AL2581" i="13"/>
  <c r="AJ2581" i="13"/>
  <c r="AN2581" i="13"/>
  <c r="AM2581" i="13"/>
  <c r="AK2597" i="13"/>
  <c r="AL2597" i="13"/>
  <c r="AJ2597" i="13"/>
  <c r="AN2597" i="13"/>
  <c r="AM2597" i="13"/>
  <c r="AI2597" i="13"/>
  <c r="AA2597" i="13"/>
  <c r="AJ2613" i="13"/>
  <c r="AN2613" i="13"/>
  <c r="AM2613" i="13"/>
  <c r="AA2613" i="13"/>
  <c r="AI2613" i="13"/>
  <c r="AK2613" i="13"/>
  <c r="AL2613" i="13"/>
  <c r="AM2629" i="13"/>
  <c r="AA2629" i="13"/>
  <c r="AI2629" i="13"/>
  <c r="AK2629" i="13"/>
  <c r="AL2629" i="13"/>
  <c r="AN2629" i="13"/>
  <c r="AJ2629" i="13"/>
  <c r="AA2645" i="13"/>
  <c r="AI2645" i="13"/>
  <c r="AK2645" i="13"/>
  <c r="AL2645" i="13"/>
  <c r="AJ2645" i="13"/>
  <c r="AN2645" i="13"/>
  <c r="AM2645" i="13"/>
  <c r="AK2661" i="13"/>
  <c r="AL2661" i="13"/>
  <c r="AJ2661" i="13"/>
  <c r="AN2661" i="13"/>
  <c r="AM2661" i="13"/>
  <c r="AA2661" i="13"/>
  <c r="AI2661" i="13"/>
  <c r="AJ2677" i="13"/>
  <c r="AN2677" i="13"/>
  <c r="AM2677" i="13"/>
  <c r="AA2677" i="13"/>
  <c r="AI2677" i="13"/>
  <c r="AK2677" i="13"/>
  <c r="AL2677" i="13"/>
  <c r="AM2693" i="13"/>
  <c r="AA2693" i="13"/>
  <c r="AI2693" i="13"/>
  <c r="AK2693" i="13"/>
  <c r="AL2693" i="13"/>
  <c r="AJ2693" i="13"/>
  <c r="AN2693" i="13"/>
  <c r="AA2709" i="13"/>
  <c r="AI2709" i="13"/>
  <c r="AK2709" i="13"/>
  <c r="AL2709" i="13"/>
  <c r="AJ2709" i="13"/>
  <c r="AN2709" i="13"/>
  <c r="AM2709" i="13"/>
  <c r="AK2725" i="13"/>
  <c r="AL2725" i="13"/>
  <c r="AJ2725" i="13"/>
  <c r="AN2725" i="13"/>
  <c r="AM2725" i="13"/>
  <c r="AA2725" i="13"/>
  <c r="AI2725" i="13"/>
  <c r="AJ2741" i="13"/>
  <c r="AN2741" i="13"/>
  <c r="AM2741" i="13"/>
  <c r="AA2741" i="13"/>
  <c r="AI2741" i="13"/>
  <c r="AL2741" i="13"/>
  <c r="AK2741" i="13"/>
  <c r="AM2757" i="13"/>
  <c r="AA2757" i="13"/>
  <c r="AI2757" i="13"/>
  <c r="AK2757" i="13"/>
  <c r="AL2757" i="13"/>
  <c r="AJ2757" i="13"/>
  <c r="AN2757" i="13"/>
  <c r="AA2773" i="13"/>
  <c r="AI2773" i="13"/>
  <c r="AK2773" i="13"/>
  <c r="AL2773" i="13"/>
  <c r="AJ2773" i="13"/>
  <c r="AN2773" i="13"/>
  <c r="AM2773" i="13"/>
  <c r="AK2789" i="13"/>
  <c r="AL2789" i="13"/>
  <c r="AJ2789" i="13"/>
  <c r="AN2789" i="13"/>
  <c r="AM2789" i="13"/>
  <c r="AA2789" i="13"/>
  <c r="AI2789" i="13"/>
  <c r="AJ2805" i="13"/>
  <c r="AN2805" i="13"/>
  <c r="AM2805" i="13"/>
  <c r="AA2805" i="13"/>
  <c r="AI2805" i="13"/>
  <c r="AK2805" i="13"/>
  <c r="AL2805" i="13"/>
  <c r="AM2821" i="13"/>
  <c r="AA2821" i="13"/>
  <c r="AI2821" i="13"/>
  <c r="AK2821" i="13"/>
  <c r="AL2821" i="13"/>
  <c r="AJ2821" i="13"/>
  <c r="AN2821" i="13"/>
  <c r="AA2837" i="13"/>
  <c r="AI2837" i="13"/>
  <c r="AK2837" i="13"/>
  <c r="AL2837" i="13"/>
  <c r="AJ2837" i="13"/>
  <c r="AN2837" i="13"/>
  <c r="AM2837" i="13"/>
  <c r="AK2853" i="13"/>
  <c r="AL2853" i="13"/>
  <c r="AJ2853" i="13"/>
  <c r="AN2853" i="13"/>
  <c r="AM2853" i="13"/>
  <c r="AI2853" i="13"/>
  <c r="AA2853" i="13"/>
  <c r="AJ2869" i="13"/>
  <c r="AN2869" i="13"/>
  <c r="AM2869" i="13"/>
  <c r="AA2869" i="13"/>
  <c r="AI2869" i="13"/>
  <c r="AK2869" i="13"/>
  <c r="AL2869" i="13"/>
  <c r="AM2885" i="13"/>
  <c r="AA2885" i="13"/>
  <c r="AI2885" i="13"/>
  <c r="AK2885" i="13"/>
  <c r="AL2885" i="13"/>
  <c r="AN2885" i="13"/>
  <c r="AJ2885" i="13"/>
  <c r="AA2901" i="13"/>
  <c r="AI2901" i="13"/>
  <c r="AK2901" i="13"/>
  <c r="AL2901" i="13"/>
  <c r="AJ2901" i="13"/>
  <c r="AN2901" i="13"/>
  <c r="AM2901" i="13"/>
  <c r="AK2917" i="13"/>
  <c r="AL2917" i="13"/>
  <c r="AJ2917" i="13"/>
  <c r="AN2917" i="13"/>
  <c r="AM2917" i="13"/>
  <c r="AA2917" i="13"/>
  <c r="AI2917" i="13"/>
  <c r="AJ2933" i="13"/>
  <c r="AN2933" i="13"/>
  <c r="AM2933" i="13"/>
  <c r="AA2933" i="13"/>
  <c r="AI2933" i="13"/>
  <c r="AK2933" i="13"/>
  <c r="AL2933" i="13"/>
  <c r="AI2949" i="13"/>
  <c r="AA2949" i="13"/>
  <c r="AL2949" i="13"/>
  <c r="AK2949" i="13"/>
  <c r="AN2949" i="13"/>
  <c r="AM2949" i="13"/>
  <c r="AJ2949" i="13"/>
  <c r="AJ2965" i="13"/>
  <c r="AN2965" i="13"/>
  <c r="AM2965" i="13"/>
  <c r="AA2965" i="13"/>
  <c r="AI2965" i="13"/>
  <c r="AL2965" i="13"/>
  <c r="AK2965" i="13"/>
  <c r="AM2981" i="13"/>
  <c r="AA2981" i="13"/>
  <c r="AI2981" i="13"/>
  <c r="AK2981" i="13"/>
  <c r="AL2981" i="13"/>
  <c r="AJ2981" i="13"/>
  <c r="AN2981" i="13"/>
  <c r="AA2997" i="13"/>
  <c r="AI2997" i="13"/>
  <c r="AK2997" i="13"/>
  <c r="AL2997" i="13"/>
  <c r="AJ2997" i="13"/>
  <c r="AN2997" i="13"/>
  <c r="AM2997" i="13"/>
  <c r="AK3013" i="13"/>
  <c r="AL3013" i="13"/>
  <c r="AJ3013" i="13"/>
  <c r="AN3013" i="13"/>
  <c r="AM3013" i="13"/>
  <c r="AA3013" i="13"/>
  <c r="AI3013" i="13"/>
  <c r="AJ3029" i="13"/>
  <c r="AN3029" i="13"/>
  <c r="AM3029" i="13"/>
  <c r="AA3029" i="13"/>
  <c r="AI3029" i="13"/>
  <c r="AK3029" i="13"/>
  <c r="AL3029" i="13"/>
  <c r="AM3045" i="13"/>
  <c r="AA3045" i="13"/>
  <c r="AI3045" i="13"/>
  <c r="AK3045" i="13"/>
  <c r="AL3045" i="13"/>
  <c r="AJ3045" i="13"/>
  <c r="AN3045" i="13"/>
  <c r="AA3061" i="13"/>
  <c r="AI3061" i="13"/>
  <c r="AK3061" i="13"/>
  <c r="AL3061" i="13"/>
  <c r="AJ3061" i="13"/>
  <c r="AN3061" i="13"/>
  <c r="AM3061" i="13"/>
  <c r="AK3077" i="13"/>
  <c r="AL3077" i="13"/>
  <c r="AJ3077" i="13"/>
  <c r="AN3077" i="13"/>
  <c r="AM3077" i="13"/>
  <c r="AI3077" i="13"/>
  <c r="AA3077" i="13"/>
  <c r="AJ3093" i="13"/>
  <c r="AN3093" i="13"/>
  <c r="AM3093" i="13"/>
  <c r="AA3093" i="13"/>
  <c r="AI3093" i="13"/>
  <c r="AK3093" i="13"/>
  <c r="AL3093" i="13"/>
  <c r="AM3109" i="13"/>
  <c r="AA3109" i="13"/>
  <c r="AI3109" i="13"/>
  <c r="AK3109" i="13"/>
  <c r="AL3109" i="13"/>
  <c r="AN3109" i="13"/>
  <c r="AJ3109" i="13"/>
  <c r="AJ3125" i="13"/>
  <c r="AA3125" i="13"/>
  <c r="AN3125" i="13"/>
  <c r="AM3125" i="13"/>
  <c r="AK3125" i="13"/>
  <c r="AL3125" i="13"/>
  <c r="AI3125" i="13"/>
  <c r="AJ3141" i="13"/>
  <c r="AN3141" i="13"/>
  <c r="AM3141" i="13"/>
  <c r="AA3141" i="13"/>
  <c r="AI3141" i="13"/>
  <c r="AK3141" i="13"/>
  <c r="AL3141" i="13"/>
  <c r="AM3157" i="13"/>
  <c r="AA3157" i="13"/>
  <c r="AI3157" i="13"/>
  <c r="AK3157" i="13"/>
  <c r="AL3157" i="13"/>
  <c r="AN3157" i="13"/>
  <c r="AJ3157" i="13"/>
  <c r="AA3173" i="13"/>
  <c r="AM3173" i="13"/>
  <c r="AJ3173" i="13"/>
  <c r="AN3173" i="13"/>
  <c r="AK3173" i="13"/>
  <c r="AL3173" i="13"/>
  <c r="AI3173" i="13"/>
  <c r="AM672" i="13"/>
  <c r="AN672" i="13"/>
  <c r="AJ672" i="13"/>
  <c r="AK672" i="13"/>
  <c r="AI672" i="13"/>
  <c r="AA672" i="13"/>
  <c r="AL672" i="13"/>
  <c r="AI18" i="13"/>
  <c r="AM18" i="13"/>
  <c r="AL18" i="13"/>
  <c r="AA18" i="13"/>
  <c r="AN18" i="13"/>
  <c r="AJ18" i="13"/>
  <c r="AK18" i="13"/>
  <c r="AI34" i="13"/>
  <c r="AM34" i="13"/>
  <c r="AL34" i="13"/>
  <c r="AA34" i="13"/>
  <c r="AN34" i="13"/>
  <c r="AJ34" i="13"/>
  <c r="AK34" i="13"/>
  <c r="AL50" i="13"/>
  <c r="AA50" i="13"/>
  <c r="AN50" i="13"/>
  <c r="AJ50" i="13"/>
  <c r="AK50" i="13"/>
  <c r="AI50" i="13"/>
  <c r="AM50" i="13"/>
  <c r="AL66" i="13"/>
  <c r="AA66" i="13"/>
  <c r="AN66" i="13"/>
  <c r="AJ66" i="13"/>
  <c r="AK66" i="13"/>
  <c r="AI66" i="13"/>
  <c r="AM66" i="13"/>
  <c r="AJ82" i="13"/>
  <c r="AK82" i="13"/>
  <c r="AA82" i="13"/>
  <c r="AI82" i="13"/>
  <c r="AM82" i="13"/>
  <c r="AL82" i="13"/>
  <c r="AN82" i="13"/>
  <c r="AL98" i="13"/>
  <c r="AA98" i="13"/>
  <c r="AN98" i="13"/>
  <c r="AJ98" i="13"/>
  <c r="AK98" i="13"/>
  <c r="AI98" i="13"/>
  <c r="AM98" i="13"/>
  <c r="AM11" i="13"/>
  <c r="AJ11" i="13"/>
  <c r="AI11" i="13"/>
  <c r="AK11" i="13"/>
  <c r="AL11" i="13"/>
  <c r="AA11" i="13"/>
  <c r="AN11" i="13"/>
  <c r="AI27" i="13"/>
  <c r="AK27" i="13"/>
  <c r="AL27" i="13"/>
  <c r="AA27" i="13"/>
  <c r="AN27" i="13"/>
  <c r="AM27" i="13"/>
  <c r="AJ27" i="13"/>
  <c r="AI43" i="13"/>
  <c r="AK43" i="13"/>
  <c r="AA43" i="13"/>
  <c r="AL43" i="13"/>
  <c r="AN43" i="13"/>
  <c r="AM43" i="13"/>
  <c r="AJ43" i="13"/>
  <c r="AL59" i="13"/>
  <c r="AA59" i="13"/>
  <c r="AN59" i="13"/>
  <c r="AM59" i="13"/>
  <c r="AJ59" i="13"/>
  <c r="AI59" i="13"/>
  <c r="AK59" i="13"/>
  <c r="AI75" i="13"/>
  <c r="AK75" i="13"/>
  <c r="AL75" i="13"/>
  <c r="AA75" i="13"/>
  <c r="AN75" i="13"/>
  <c r="AM75" i="13"/>
  <c r="AJ75" i="13"/>
  <c r="AA91" i="13"/>
  <c r="AN91" i="13"/>
  <c r="AM91" i="13"/>
  <c r="AJ91" i="13"/>
  <c r="AI91" i="13"/>
  <c r="AK91" i="13"/>
  <c r="AL91" i="13"/>
  <c r="AM107" i="13"/>
  <c r="AJ107" i="13"/>
  <c r="AI107" i="13"/>
  <c r="AK107" i="13"/>
  <c r="AL107" i="13"/>
  <c r="AA107" i="13"/>
  <c r="AN107" i="13"/>
  <c r="AL123" i="13"/>
  <c r="AA123" i="13"/>
  <c r="AN123" i="13"/>
  <c r="AM123" i="13"/>
  <c r="AJ123" i="13"/>
  <c r="AI123" i="13"/>
  <c r="AK123" i="13"/>
  <c r="AJ118" i="13"/>
  <c r="AK118" i="13"/>
  <c r="AI118" i="13"/>
  <c r="AM118" i="13"/>
  <c r="AL118" i="13"/>
  <c r="AA118" i="13"/>
  <c r="AN118" i="13"/>
  <c r="AL134" i="13"/>
  <c r="AM134" i="13"/>
  <c r="AJ134" i="13"/>
  <c r="AA134" i="13"/>
  <c r="AN134" i="13"/>
  <c r="AK134" i="13"/>
  <c r="AI134" i="13"/>
  <c r="AA682" i="13"/>
  <c r="AK682" i="13"/>
  <c r="AI682" i="13"/>
  <c r="AJ682" i="13"/>
  <c r="AL682" i="13"/>
  <c r="AM682" i="13"/>
  <c r="AN682" i="13"/>
  <c r="AA698" i="13"/>
  <c r="AN698" i="13"/>
  <c r="AK698" i="13"/>
  <c r="AI698" i="13"/>
  <c r="AJ698" i="13"/>
  <c r="AL698" i="13"/>
  <c r="AM698" i="13"/>
  <c r="AA714" i="13"/>
  <c r="AN714" i="13"/>
  <c r="AK714" i="13"/>
  <c r="AI714" i="13"/>
  <c r="AJ714" i="13"/>
  <c r="AL714" i="13"/>
  <c r="AM714" i="13"/>
  <c r="AI730" i="13"/>
  <c r="AJ730" i="13"/>
  <c r="AL730" i="13"/>
  <c r="AM730" i="13"/>
  <c r="AN730" i="13"/>
  <c r="AA730" i="13"/>
  <c r="AK730" i="13"/>
  <c r="AI746" i="13"/>
  <c r="AJ746" i="13"/>
  <c r="AL746" i="13"/>
  <c r="AM746" i="13"/>
  <c r="AN746" i="13"/>
  <c r="AA746" i="13"/>
  <c r="AK746" i="13"/>
  <c r="AA762" i="13"/>
  <c r="AK762" i="13"/>
  <c r="AI762" i="13"/>
  <c r="AJ762" i="13"/>
  <c r="AL762" i="13"/>
  <c r="AM762" i="13"/>
  <c r="AN762" i="13"/>
  <c r="AA778" i="13"/>
  <c r="AI778" i="13"/>
  <c r="AJ778" i="13"/>
  <c r="AL778" i="13"/>
  <c r="AM778" i="13"/>
  <c r="AN778" i="13"/>
  <c r="AK778" i="13"/>
  <c r="AL794" i="13"/>
  <c r="AM794" i="13"/>
  <c r="AN794" i="13"/>
  <c r="AA794" i="13"/>
  <c r="AK794" i="13"/>
  <c r="AI794" i="13"/>
  <c r="AJ794" i="13"/>
  <c r="AL810" i="13"/>
  <c r="AM810" i="13"/>
  <c r="AN810" i="13"/>
  <c r="AA810" i="13"/>
  <c r="AK810" i="13"/>
  <c r="AI810" i="13"/>
  <c r="AJ810" i="13"/>
  <c r="AL826" i="13"/>
  <c r="AM826" i="13"/>
  <c r="AN826" i="13"/>
  <c r="AA826" i="13"/>
  <c r="AK826" i="13"/>
  <c r="AI826" i="13"/>
  <c r="AJ826" i="13"/>
  <c r="AN842" i="13"/>
  <c r="AK842" i="13"/>
  <c r="AA842" i="13"/>
  <c r="AI842" i="13"/>
  <c r="AJ842" i="13"/>
  <c r="AL842" i="13"/>
  <c r="AM842" i="13"/>
  <c r="AN858" i="13"/>
  <c r="AA858" i="13"/>
  <c r="AK858" i="13"/>
  <c r="AI858" i="13"/>
  <c r="AJ858" i="13"/>
  <c r="AL858" i="13"/>
  <c r="AM858" i="13"/>
  <c r="AN874" i="13"/>
  <c r="AA874" i="13"/>
  <c r="AK874" i="13"/>
  <c r="AI874" i="13"/>
  <c r="AJ874" i="13"/>
  <c r="AL874" i="13"/>
  <c r="AM874" i="13"/>
  <c r="AA890" i="13"/>
  <c r="AK890" i="13"/>
  <c r="AI890" i="13"/>
  <c r="AJ890" i="13"/>
  <c r="AL890" i="13"/>
  <c r="AM890" i="13"/>
  <c r="AN890" i="13"/>
  <c r="AA906" i="13"/>
  <c r="AI906" i="13"/>
  <c r="AJ906" i="13"/>
  <c r="AL906" i="13"/>
  <c r="AM906" i="13"/>
  <c r="AN906" i="13"/>
  <c r="AK906" i="13"/>
  <c r="AA922" i="13"/>
  <c r="AK922" i="13"/>
  <c r="AI922" i="13"/>
  <c r="AJ922" i="13"/>
  <c r="AL922" i="13"/>
  <c r="AM922" i="13"/>
  <c r="AN922" i="13"/>
  <c r="AA938" i="13"/>
  <c r="AK938" i="13"/>
  <c r="AI938" i="13"/>
  <c r="AJ938" i="13"/>
  <c r="AL938" i="13"/>
  <c r="AM938" i="13"/>
  <c r="AN938" i="13"/>
  <c r="AI954" i="13"/>
  <c r="AJ954" i="13"/>
  <c r="AL954" i="13"/>
  <c r="AM954" i="13"/>
  <c r="AN954" i="13"/>
  <c r="AA954" i="13"/>
  <c r="AK954" i="13"/>
  <c r="AA970" i="13"/>
  <c r="AN970" i="13"/>
  <c r="AK970" i="13"/>
  <c r="AI970" i="13"/>
  <c r="AJ970" i="13"/>
  <c r="AL970" i="13"/>
  <c r="AM970" i="13"/>
  <c r="AI986" i="13"/>
  <c r="AJ986" i="13"/>
  <c r="AL986" i="13"/>
  <c r="AM986" i="13"/>
  <c r="AN986" i="13"/>
  <c r="AA986" i="13"/>
  <c r="AK986" i="13"/>
  <c r="AI1002" i="13"/>
  <c r="AJ1002" i="13"/>
  <c r="AL1002" i="13"/>
  <c r="AM1002" i="13"/>
  <c r="AN1002" i="13"/>
  <c r="AA1002" i="13"/>
  <c r="AK1002" i="13"/>
  <c r="AL1018" i="13"/>
  <c r="AM1018" i="13"/>
  <c r="AN1018" i="13"/>
  <c r="AA1018" i="13"/>
  <c r="AK1018" i="13"/>
  <c r="AI1018" i="13"/>
  <c r="AJ1018" i="13"/>
  <c r="AI1034" i="13"/>
  <c r="AJ1034" i="13"/>
  <c r="AL1034" i="13"/>
  <c r="AM1034" i="13"/>
  <c r="AA1034" i="13"/>
  <c r="AN1034" i="13"/>
  <c r="AK1034" i="13"/>
  <c r="AL1050" i="13"/>
  <c r="AM1050" i="13"/>
  <c r="AN1050" i="13"/>
  <c r="AA1050" i="13"/>
  <c r="AK1050" i="13"/>
  <c r="AI1050" i="13"/>
  <c r="AJ1050" i="13"/>
  <c r="AL1066" i="13"/>
  <c r="AM1066" i="13"/>
  <c r="AN1066" i="13"/>
  <c r="AA1066" i="13"/>
  <c r="AK1066" i="13"/>
  <c r="AI1066" i="13"/>
  <c r="AJ1066" i="13"/>
  <c r="AK1082" i="13"/>
  <c r="AI1082" i="13"/>
  <c r="AJ1082" i="13"/>
  <c r="AA1082" i="13"/>
  <c r="AL1082" i="13"/>
  <c r="AM1082" i="13"/>
  <c r="AN1082" i="13"/>
  <c r="AN1098" i="13"/>
  <c r="AK1098" i="13"/>
  <c r="AA1098" i="13"/>
  <c r="AI1098" i="13"/>
  <c r="AJ1098" i="13"/>
  <c r="AL1098" i="13"/>
  <c r="AM1098" i="13"/>
  <c r="AN1114" i="13"/>
  <c r="AA1114" i="13"/>
  <c r="AK1114" i="13"/>
  <c r="AI1114" i="13"/>
  <c r="AJ1114" i="13"/>
  <c r="AL1114" i="13"/>
  <c r="AM1114" i="13"/>
  <c r="AN1130" i="13"/>
  <c r="AA1130" i="13"/>
  <c r="AJ1130" i="13"/>
  <c r="AI1130" i="13"/>
  <c r="AK1130" i="13"/>
  <c r="AL1130" i="13"/>
  <c r="AM1130" i="13"/>
  <c r="AI1146" i="13"/>
  <c r="AK1146" i="13"/>
  <c r="AL1146" i="13"/>
  <c r="AM1146" i="13"/>
  <c r="AN1146" i="13"/>
  <c r="AA1146" i="13"/>
  <c r="AJ1146" i="13"/>
  <c r="AI1162" i="13"/>
  <c r="AK1162" i="13"/>
  <c r="AL1162" i="13"/>
  <c r="AM1162" i="13"/>
  <c r="AN1162" i="13"/>
  <c r="AA1162" i="13"/>
  <c r="AJ1162" i="13"/>
  <c r="AA1178" i="13"/>
  <c r="AJ1178" i="13"/>
  <c r="AI1178" i="13"/>
  <c r="AK1178" i="13"/>
  <c r="AL1178" i="13"/>
  <c r="AM1178" i="13"/>
  <c r="AN1178" i="13"/>
  <c r="AA1194" i="13"/>
  <c r="AJ1194" i="13"/>
  <c r="AI1194" i="13"/>
  <c r="AK1194" i="13"/>
  <c r="AL1194" i="13"/>
  <c r="AM1194" i="13"/>
  <c r="AN1194" i="13"/>
  <c r="AA1210" i="13"/>
  <c r="AN1210" i="13"/>
  <c r="AJ1210" i="13"/>
  <c r="AI1210" i="13"/>
  <c r="AK1210" i="13"/>
  <c r="AL1210" i="13"/>
  <c r="AM1210" i="13"/>
  <c r="AA1226" i="13"/>
  <c r="AN1226" i="13"/>
  <c r="AJ1226" i="13"/>
  <c r="AI1226" i="13"/>
  <c r="AK1226" i="13"/>
  <c r="AL1226" i="13"/>
  <c r="AM1226" i="13"/>
  <c r="AI1242" i="13"/>
  <c r="AK1242" i="13"/>
  <c r="AL1242" i="13"/>
  <c r="AM1242" i="13"/>
  <c r="AN1242" i="13"/>
  <c r="AA1242" i="13"/>
  <c r="AJ1242" i="13"/>
  <c r="AI1258" i="13"/>
  <c r="AK1258" i="13"/>
  <c r="AL1258" i="13"/>
  <c r="AM1258" i="13"/>
  <c r="AN1258" i="13"/>
  <c r="AA1258" i="13"/>
  <c r="AJ1258" i="13"/>
  <c r="AI1274" i="13"/>
  <c r="AK1274" i="13"/>
  <c r="AL1274" i="13"/>
  <c r="AM1274" i="13"/>
  <c r="AA1274" i="13"/>
  <c r="AN1274" i="13"/>
  <c r="AJ1274" i="13"/>
  <c r="AA1290" i="13"/>
  <c r="AI1290" i="13"/>
  <c r="AK1290" i="13"/>
  <c r="AL1290" i="13"/>
  <c r="AM1290" i="13"/>
  <c r="AN1290" i="13"/>
  <c r="AJ1290" i="13"/>
  <c r="AL1306" i="13"/>
  <c r="AM1306" i="13"/>
  <c r="AN1306" i="13"/>
  <c r="AA1306" i="13"/>
  <c r="AJ1306" i="13"/>
  <c r="AI1306" i="13"/>
  <c r="AK1306" i="13"/>
  <c r="AL1322" i="13"/>
  <c r="AM1322" i="13"/>
  <c r="AN1322" i="13"/>
  <c r="AA1322" i="13"/>
  <c r="AJ1322" i="13"/>
  <c r="AI1322" i="13"/>
  <c r="AK1322" i="13"/>
  <c r="AL1338" i="13"/>
  <c r="AM1338" i="13"/>
  <c r="AN1338" i="13"/>
  <c r="AA1338" i="13"/>
  <c r="AJ1338" i="13"/>
  <c r="AI1338" i="13"/>
  <c r="AK1338" i="13"/>
  <c r="AN1354" i="13"/>
  <c r="AJ1354" i="13"/>
  <c r="AA1354" i="13"/>
  <c r="AI1354" i="13"/>
  <c r="AK1354" i="13"/>
  <c r="AL1354" i="13"/>
  <c r="AM1354" i="13"/>
  <c r="AN1370" i="13"/>
  <c r="AA1370" i="13"/>
  <c r="AJ1370" i="13"/>
  <c r="AI1370" i="13"/>
  <c r="AK1370" i="13"/>
  <c r="AL1370" i="13"/>
  <c r="AM1370" i="13"/>
  <c r="AN1386" i="13"/>
  <c r="AA1386" i="13"/>
  <c r="AJ1386" i="13"/>
  <c r="AI1386" i="13"/>
  <c r="AK1386" i="13"/>
  <c r="AL1386" i="13"/>
  <c r="AM1386" i="13"/>
  <c r="AN1402" i="13"/>
  <c r="AA1402" i="13"/>
  <c r="AJ1402" i="13"/>
  <c r="AI1402" i="13"/>
  <c r="AK1402" i="13"/>
  <c r="AL1402" i="13"/>
  <c r="AM1402" i="13"/>
  <c r="AI1418" i="13"/>
  <c r="AK1418" i="13"/>
  <c r="AL1418" i="13"/>
  <c r="AM1418" i="13"/>
  <c r="AA1418" i="13"/>
  <c r="AN1418" i="13"/>
  <c r="AJ1418" i="13"/>
  <c r="AA1434" i="13"/>
  <c r="AJ1434" i="13"/>
  <c r="AI1434" i="13"/>
  <c r="AK1434" i="13"/>
  <c r="AL1434" i="13"/>
  <c r="AM1434" i="13"/>
  <c r="AN1434" i="13"/>
  <c r="AA1450" i="13"/>
  <c r="AJ1450" i="13"/>
  <c r="AI1450" i="13"/>
  <c r="AK1450" i="13"/>
  <c r="AL1450" i="13"/>
  <c r="AM1450" i="13"/>
  <c r="AN1450" i="13"/>
  <c r="AA1466" i="13"/>
  <c r="AI1466" i="13"/>
  <c r="AK1466" i="13"/>
  <c r="AL1466" i="13"/>
  <c r="AM1466" i="13"/>
  <c r="AN1466" i="13"/>
  <c r="AJ1466" i="13"/>
  <c r="AA1482" i="13"/>
  <c r="AN1482" i="13"/>
  <c r="AJ1482" i="13"/>
  <c r="AI1482" i="13"/>
  <c r="AK1482" i="13"/>
  <c r="AL1482" i="13"/>
  <c r="AM1482" i="13"/>
  <c r="AI1498" i="13"/>
  <c r="AK1498" i="13"/>
  <c r="AL1498" i="13"/>
  <c r="AM1498" i="13"/>
  <c r="AN1498" i="13"/>
  <c r="AA1498" i="13"/>
  <c r="AJ1498" i="13"/>
  <c r="AI1514" i="13"/>
  <c r="AK1514" i="13"/>
  <c r="AL1514" i="13"/>
  <c r="AM1514" i="13"/>
  <c r="AN1514" i="13"/>
  <c r="AA1514" i="13"/>
  <c r="AJ1514" i="13"/>
  <c r="AL1530" i="13"/>
  <c r="AM1530" i="13"/>
  <c r="AN1530" i="13"/>
  <c r="AA1530" i="13"/>
  <c r="AJ1530" i="13"/>
  <c r="AI1530" i="13"/>
  <c r="AK1530" i="13"/>
  <c r="AI1546" i="13"/>
  <c r="AK1546" i="13"/>
  <c r="AL1546" i="13"/>
  <c r="AM1546" i="13"/>
  <c r="AA1546" i="13"/>
  <c r="AN1546" i="13"/>
  <c r="AJ1546" i="13"/>
  <c r="AL1562" i="13"/>
  <c r="AM1562" i="13"/>
  <c r="AN1562" i="13"/>
  <c r="AA1562" i="13"/>
  <c r="AJ1562" i="13"/>
  <c r="AI1562" i="13"/>
  <c r="AK1562" i="13"/>
  <c r="AL1578" i="13"/>
  <c r="AM1578" i="13"/>
  <c r="AN1578" i="13"/>
  <c r="AA1578" i="13"/>
  <c r="AJ1578" i="13"/>
  <c r="AI1578" i="13"/>
  <c r="AK1578" i="13"/>
  <c r="AN1594" i="13"/>
  <c r="AA1594" i="13"/>
  <c r="AJ1594" i="13"/>
  <c r="AI1594" i="13"/>
  <c r="AK1594" i="13"/>
  <c r="AL1594" i="13"/>
  <c r="AM1594" i="13"/>
  <c r="AN1610" i="13"/>
  <c r="AJ1610" i="13"/>
  <c r="AA1610" i="13"/>
  <c r="AI1610" i="13"/>
  <c r="AK1610" i="13"/>
  <c r="AL1610" i="13"/>
  <c r="AM1610" i="13"/>
  <c r="AN1626" i="13"/>
  <c r="AA1626" i="13"/>
  <c r="AJ1626" i="13"/>
  <c r="AI1626" i="13"/>
  <c r="AK1626" i="13"/>
  <c r="AL1626" i="13"/>
  <c r="AM1626" i="13"/>
  <c r="AN1642" i="13"/>
  <c r="AA1642" i="13"/>
  <c r="AJ1642" i="13"/>
  <c r="AI1642" i="13"/>
  <c r="AK1642" i="13"/>
  <c r="AL1642" i="13"/>
  <c r="AM1642" i="13"/>
  <c r="AI1658" i="13"/>
  <c r="AK1658" i="13"/>
  <c r="AL1658" i="13"/>
  <c r="AM1658" i="13"/>
  <c r="AA1658" i="13"/>
  <c r="AN1658" i="13"/>
  <c r="AJ1658" i="13"/>
  <c r="AA1674" i="13"/>
  <c r="AI1674" i="13"/>
  <c r="AK1674" i="13"/>
  <c r="AL1674" i="13"/>
  <c r="AM1674" i="13"/>
  <c r="AN1674" i="13"/>
  <c r="AJ1674" i="13"/>
  <c r="AA1690" i="13"/>
  <c r="AJ1690" i="13"/>
  <c r="AI1690" i="13"/>
  <c r="AK1690" i="13"/>
  <c r="AL1690" i="13"/>
  <c r="AM1690" i="13"/>
  <c r="AN1690" i="13"/>
  <c r="AA1706" i="13"/>
  <c r="AJ1706" i="13"/>
  <c r="AI1706" i="13"/>
  <c r="AK1706" i="13"/>
  <c r="AL1706" i="13"/>
  <c r="AM1706" i="13"/>
  <c r="AN1706" i="13"/>
  <c r="AN1722" i="13"/>
  <c r="AA1722" i="13"/>
  <c r="AJ1722" i="13"/>
  <c r="AI1722" i="13"/>
  <c r="AK1722" i="13"/>
  <c r="AL1722" i="13"/>
  <c r="AM1722" i="13"/>
  <c r="AI1738" i="13"/>
  <c r="AK1738" i="13"/>
  <c r="AL1738" i="13"/>
  <c r="AM1738" i="13"/>
  <c r="AN1738" i="13"/>
  <c r="AA1738" i="13"/>
  <c r="AJ1738" i="13"/>
  <c r="AA1754" i="13"/>
  <c r="AJ1754" i="13"/>
  <c r="AI1754" i="13"/>
  <c r="AK1754" i="13"/>
  <c r="AL1754" i="13"/>
  <c r="AM1754" i="13"/>
  <c r="AN1754" i="13"/>
  <c r="AL1770" i="13"/>
  <c r="AM1770" i="13"/>
  <c r="AN1770" i="13"/>
  <c r="AA1770" i="13"/>
  <c r="AJ1770" i="13"/>
  <c r="AI1770" i="13"/>
  <c r="AK1770" i="13"/>
  <c r="AA1786" i="13"/>
  <c r="AJ1786" i="13"/>
  <c r="AI1786" i="13"/>
  <c r="AK1786" i="13"/>
  <c r="AL1786" i="13"/>
  <c r="AM1786" i="13"/>
  <c r="AN1786" i="13"/>
  <c r="AL1802" i="13"/>
  <c r="AM1802" i="13"/>
  <c r="AN1802" i="13"/>
  <c r="AA1802" i="13"/>
  <c r="AJ1802" i="13"/>
  <c r="AI1802" i="13"/>
  <c r="AK1802" i="13"/>
  <c r="AA1818" i="13"/>
  <c r="AJ1818" i="13"/>
  <c r="AI1818" i="13"/>
  <c r="AK1818" i="13"/>
  <c r="AL1818" i="13"/>
  <c r="AM1818" i="13"/>
  <c r="AN1818" i="13"/>
  <c r="AA1834" i="13"/>
  <c r="AL1834" i="13"/>
  <c r="AJ1834" i="13"/>
  <c r="AN1834" i="13"/>
  <c r="AK1834" i="13"/>
  <c r="AM1834" i="13"/>
  <c r="AI1834" i="13"/>
  <c r="AN1850" i="13"/>
  <c r="AA1850" i="13"/>
  <c r="AK1850" i="13"/>
  <c r="AI1850" i="13"/>
  <c r="AJ1850" i="13"/>
  <c r="AL1850" i="13"/>
  <c r="AM1850" i="13"/>
  <c r="AL1866" i="13"/>
  <c r="AI1866" i="13"/>
  <c r="AN1866" i="13"/>
  <c r="AA1866" i="13"/>
  <c r="AK1866" i="13"/>
  <c r="AJ1866" i="13"/>
  <c r="AM1866" i="13"/>
  <c r="AI1882" i="13"/>
  <c r="AL1882" i="13"/>
  <c r="AK1882" i="13"/>
  <c r="AM1882" i="13"/>
  <c r="AN1882" i="13"/>
  <c r="AA1882" i="13"/>
  <c r="AJ1882" i="13"/>
  <c r="AI1898" i="13"/>
  <c r="AJ1898" i="13"/>
  <c r="AL1898" i="13"/>
  <c r="AM1898" i="13"/>
  <c r="AN1898" i="13"/>
  <c r="AA1898" i="13"/>
  <c r="AK1898" i="13"/>
  <c r="AN1914" i="13"/>
  <c r="AA1914" i="13"/>
  <c r="AK1914" i="13"/>
  <c r="AI1914" i="13"/>
  <c r="AJ1914" i="13"/>
  <c r="AL1914" i="13"/>
  <c r="AM1914" i="13"/>
  <c r="AI1930" i="13"/>
  <c r="AJ1930" i="13"/>
  <c r="AL1930" i="13"/>
  <c r="AM1930" i="13"/>
  <c r="AN1930" i="13"/>
  <c r="AA1930" i="13"/>
  <c r="AK1930" i="13"/>
  <c r="AA1946" i="13"/>
  <c r="AK1946" i="13"/>
  <c r="AI1946" i="13"/>
  <c r="AJ1946" i="13"/>
  <c r="AL1946" i="13"/>
  <c r="AM1946" i="13"/>
  <c r="AN1946" i="13"/>
  <c r="AL1962" i="13"/>
  <c r="AM1962" i="13"/>
  <c r="AN1962" i="13"/>
  <c r="AA1962" i="13"/>
  <c r="AK1962" i="13"/>
  <c r="AJ1962" i="13"/>
  <c r="AI1962" i="13"/>
  <c r="AL1978" i="13"/>
  <c r="AM1978" i="13"/>
  <c r="AN1978" i="13"/>
  <c r="AA1978" i="13"/>
  <c r="AK1978" i="13"/>
  <c r="AI1978" i="13"/>
  <c r="AJ1978" i="13"/>
  <c r="AA1994" i="13"/>
  <c r="AK1994" i="13"/>
  <c r="AI1994" i="13"/>
  <c r="AJ1994" i="13"/>
  <c r="AL1994" i="13"/>
  <c r="AM1994" i="13"/>
  <c r="AN1994" i="13"/>
  <c r="AA2010" i="13"/>
  <c r="AK2010" i="13"/>
  <c r="AI2010" i="13"/>
  <c r="AJ2010" i="13"/>
  <c r="AL2010" i="13"/>
  <c r="AM2010" i="13"/>
  <c r="AN2010" i="13"/>
  <c r="AN2026" i="13"/>
  <c r="AI2026" i="13"/>
  <c r="AL2026" i="13"/>
  <c r="AJ2026" i="13"/>
  <c r="AK2026" i="13"/>
  <c r="AA2026" i="13"/>
  <c r="AM2026" i="13"/>
  <c r="AL2042" i="13"/>
  <c r="AM2042" i="13"/>
  <c r="AN2042" i="13"/>
  <c r="AA2042" i="13"/>
  <c r="AK2042" i="13"/>
  <c r="AI2042" i="13"/>
  <c r="AJ2042" i="13"/>
  <c r="AA2058" i="13"/>
  <c r="AK2058" i="13"/>
  <c r="AI2058" i="13"/>
  <c r="AJ2058" i="13"/>
  <c r="AL2058" i="13"/>
  <c r="AM2058" i="13"/>
  <c r="AN2058" i="13"/>
  <c r="AK2074" i="13"/>
  <c r="AA2074" i="13"/>
  <c r="AM2074" i="13"/>
  <c r="AI2074" i="13"/>
  <c r="AN2074" i="13"/>
  <c r="AJ2074" i="13"/>
  <c r="AL2074" i="13"/>
  <c r="AN2090" i="13"/>
  <c r="AA2090" i="13"/>
  <c r="AK2090" i="13"/>
  <c r="AI2090" i="13"/>
  <c r="AJ2090" i="13"/>
  <c r="AL2090" i="13"/>
  <c r="AM2090" i="13"/>
  <c r="AA2106" i="13"/>
  <c r="AK2106" i="13"/>
  <c r="AI2106" i="13"/>
  <c r="AJ2106" i="13"/>
  <c r="AL2106" i="13"/>
  <c r="AM2106" i="13"/>
  <c r="AN2106" i="13"/>
  <c r="AI2122" i="13"/>
  <c r="AN2122" i="13"/>
  <c r="AK2122" i="13"/>
  <c r="AL2122" i="13"/>
  <c r="AA2122" i="13"/>
  <c r="AJ2122" i="13"/>
  <c r="AM2122" i="13"/>
  <c r="AA2138" i="13"/>
  <c r="AM2138" i="13"/>
  <c r="AI2138" i="13"/>
  <c r="AL2138" i="13"/>
  <c r="AJ2138" i="13"/>
  <c r="AN2138" i="13"/>
  <c r="AK2138" i="13"/>
  <c r="AA2154" i="13"/>
  <c r="AK2154" i="13"/>
  <c r="AI2154" i="13"/>
  <c r="AJ2154" i="13"/>
  <c r="AL2154" i="13"/>
  <c r="AM2154" i="13"/>
  <c r="AN2154" i="13"/>
  <c r="AL2170" i="13"/>
  <c r="AM2170" i="13"/>
  <c r="AN2170" i="13"/>
  <c r="AA2170" i="13"/>
  <c r="AK2170" i="13"/>
  <c r="AJ2170" i="13"/>
  <c r="AI2170" i="13"/>
  <c r="AI2186" i="13"/>
  <c r="AM2186" i="13"/>
  <c r="AL2186" i="13"/>
  <c r="AK2186" i="13"/>
  <c r="AA2186" i="13"/>
  <c r="AJ2186" i="13"/>
  <c r="AN2186" i="13"/>
  <c r="AN2202" i="13"/>
  <c r="AA2202" i="13"/>
  <c r="AK2202" i="13"/>
  <c r="AI2202" i="13"/>
  <c r="AJ2202" i="13"/>
  <c r="AM2202" i="13"/>
  <c r="AL2202" i="13"/>
  <c r="AL2218" i="13"/>
  <c r="AN2218" i="13"/>
  <c r="AA2218" i="13"/>
  <c r="AJ2218" i="13"/>
  <c r="AM2218" i="13"/>
  <c r="AK2218" i="13"/>
  <c r="AI2218" i="13"/>
  <c r="AN2234" i="13"/>
  <c r="AA2234" i="13"/>
  <c r="AK2234" i="13"/>
  <c r="AI2234" i="13"/>
  <c r="AJ2234" i="13"/>
  <c r="AL2234" i="13"/>
  <c r="AM2234" i="13"/>
  <c r="AL2250" i="13"/>
  <c r="AM2250" i="13"/>
  <c r="AN2250" i="13"/>
  <c r="AA2250" i="13"/>
  <c r="AK2250" i="13"/>
  <c r="AI2250" i="13"/>
  <c r="AJ2250" i="13"/>
  <c r="AN2266" i="13"/>
  <c r="AA2266" i="13"/>
  <c r="AK2266" i="13"/>
  <c r="AI2266" i="13"/>
  <c r="AJ2266" i="13"/>
  <c r="AL2266" i="13"/>
  <c r="AM2266" i="13"/>
  <c r="AI2282" i="13"/>
  <c r="AJ2282" i="13"/>
  <c r="AL2282" i="13"/>
  <c r="AM2282" i="13"/>
  <c r="AN2282" i="13"/>
  <c r="AK2282" i="13"/>
  <c r="AA2282" i="13"/>
  <c r="AN2298" i="13"/>
  <c r="AA2298" i="13"/>
  <c r="AK2298" i="13"/>
  <c r="AI2298" i="13"/>
  <c r="AJ2298" i="13"/>
  <c r="AM2298" i="13"/>
  <c r="AL2298" i="13"/>
  <c r="AI2314" i="13"/>
  <c r="AJ2314" i="13"/>
  <c r="AL2314" i="13"/>
  <c r="AM2314" i="13"/>
  <c r="AN2314" i="13"/>
  <c r="AA2314" i="13"/>
  <c r="AK2314" i="13"/>
  <c r="AN2330" i="13"/>
  <c r="AA2330" i="13"/>
  <c r="AK2330" i="13"/>
  <c r="AI2330" i="13"/>
  <c r="AJ2330" i="13"/>
  <c r="AL2330" i="13"/>
  <c r="AM2330" i="13"/>
  <c r="AI2346" i="13"/>
  <c r="AL2346" i="13"/>
  <c r="AN2346" i="13"/>
  <c r="AK2346" i="13"/>
  <c r="AJ2346" i="13"/>
  <c r="AA2346" i="13"/>
  <c r="AM2346" i="13"/>
  <c r="AI2362" i="13"/>
  <c r="AJ2362" i="13"/>
  <c r="AL2362" i="13"/>
  <c r="AM2362" i="13"/>
  <c r="AN2362" i="13"/>
  <c r="AK2362" i="13"/>
  <c r="AA2362" i="13"/>
  <c r="AA2378" i="13"/>
  <c r="AL2378" i="13"/>
  <c r="AK2378" i="13"/>
  <c r="AI2378" i="13"/>
  <c r="AJ2378" i="13"/>
  <c r="AN2378" i="13"/>
  <c r="AM2378" i="13"/>
  <c r="AL2394" i="13"/>
  <c r="AM2394" i="13"/>
  <c r="AN2394" i="13"/>
  <c r="AA2394" i="13"/>
  <c r="AK2394" i="13"/>
  <c r="AI2394" i="13"/>
  <c r="AJ2394" i="13"/>
  <c r="AI2410" i="13"/>
  <c r="AN2410" i="13"/>
  <c r="AL2410" i="13"/>
  <c r="AK2410" i="13"/>
  <c r="AJ2410" i="13"/>
  <c r="AA2410" i="13"/>
  <c r="AM2410" i="13"/>
  <c r="AI2426" i="13"/>
  <c r="AJ2426" i="13"/>
  <c r="AL2426" i="13"/>
  <c r="AM2426" i="13"/>
  <c r="AN2426" i="13"/>
  <c r="AA2426" i="13"/>
  <c r="AK2426" i="13"/>
  <c r="AN2442" i="13"/>
  <c r="AA2442" i="13"/>
  <c r="AK2442" i="13"/>
  <c r="AI2442" i="13"/>
  <c r="AJ2442" i="13"/>
  <c r="AL2442" i="13"/>
  <c r="AM2442" i="13"/>
  <c r="AI2458" i="13"/>
  <c r="AJ2458" i="13"/>
  <c r="AL2458" i="13"/>
  <c r="AM2458" i="13"/>
  <c r="AN2458" i="13"/>
  <c r="AA2458" i="13"/>
  <c r="AK2458" i="13"/>
  <c r="AA2474" i="13"/>
  <c r="AK2474" i="13"/>
  <c r="AI2474" i="13"/>
  <c r="AJ2474" i="13"/>
  <c r="AL2474" i="13"/>
  <c r="AM2474" i="13"/>
  <c r="AN2474" i="13"/>
  <c r="AL2490" i="13"/>
  <c r="AM2490" i="13"/>
  <c r="AN2490" i="13"/>
  <c r="AA2490" i="13"/>
  <c r="AK2490" i="13"/>
  <c r="AI2490" i="13"/>
  <c r="AJ2490" i="13"/>
  <c r="AL2506" i="13"/>
  <c r="AM2506" i="13"/>
  <c r="AN2506" i="13"/>
  <c r="AA2506" i="13"/>
  <c r="AK2506" i="13"/>
  <c r="AI2506" i="13"/>
  <c r="AJ2506" i="13"/>
  <c r="AA2522" i="13"/>
  <c r="AK2522" i="13"/>
  <c r="AI2522" i="13"/>
  <c r="AJ2522" i="13"/>
  <c r="AL2522" i="13"/>
  <c r="AM2522" i="13"/>
  <c r="AN2522" i="13"/>
  <c r="AL2538" i="13"/>
  <c r="AM2538" i="13"/>
  <c r="AN2538" i="13"/>
  <c r="AA2538" i="13"/>
  <c r="AK2538" i="13"/>
  <c r="AI2538" i="13"/>
  <c r="AJ2538" i="13"/>
  <c r="AA2554" i="13"/>
  <c r="AK2554" i="13"/>
  <c r="AI2554" i="13"/>
  <c r="AJ2554" i="13"/>
  <c r="AL2554" i="13"/>
  <c r="AM2554" i="13"/>
  <c r="AN2554" i="13"/>
  <c r="AL2570" i="13"/>
  <c r="AM2570" i="13"/>
  <c r="AN2570" i="13"/>
  <c r="AA2570" i="13"/>
  <c r="AK2570" i="13"/>
  <c r="AJ2570" i="13"/>
  <c r="AI2570" i="13"/>
  <c r="AA2586" i="13"/>
  <c r="AK2586" i="13"/>
  <c r="AI2586" i="13"/>
  <c r="AJ2586" i="13"/>
  <c r="AL2586" i="13"/>
  <c r="AM2586" i="13"/>
  <c r="AN2586" i="13"/>
  <c r="AA2602" i="13"/>
  <c r="AK2602" i="13"/>
  <c r="AI2602" i="13"/>
  <c r="AJ2602" i="13"/>
  <c r="AL2602" i="13"/>
  <c r="AM2602" i="13"/>
  <c r="AN2602" i="13"/>
  <c r="AL2618" i="13"/>
  <c r="AM2618" i="13"/>
  <c r="AN2618" i="13"/>
  <c r="AA2618" i="13"/>
  <c r="AK2618" i="13"/>
  <c r="AI2618" i="13"/>
  <c r="AJ2618" i="13"/>
  <c r="AA2634" i="13"/>
  <c r="AK2634" i="13"/>
  <c r="AI2634" i="13"/>
  <c r="AJ2634" i="13"/>
  <c r="AL2634" i="13"/>
  <c r="AM2634" i="13"/>
  <c r="AN2634" i="13"/>
  <c r="AA2650" i="13"/>
  <c r="AK2650" i="13"/>
  <c r="AI2650" i="13"/>
  <c r="AJ2650" i="13"/>
  <c r="AL2650" i="13"/>
  <c r="AM2650" i="13"/>
  <c r="AN2650" i="13"/>
  <c r="AL2666" i="13"/>
  <c r="AM2666" i="13"/>
  <c r="AN2666" i="13"/>
  <c r="AA2666" i="13"/>
  <c r="AK2666" i="13"/>
  <c r="AJ2666" i="13"/>
  <c r="AI2666" i="13"/>
  <c r="AA2682" i="13"/>
  <c r="AK2682" i="13"/>
  <c r="AI2682" i="13"/>
  <c r="AJ2682" i="13"/>
  <c r="AL2682" i="13"/>
  <c r="AM2682" i="13"/>
  <c r="AN2682" i="13"/>
  <c r="AL2698" i="13"/>
  <c r="AM2698" i="13"/>
  <c r="AN2698" i="13"/>
  <c r="AA2698" i="13"/>
  <c r="AK2698" i="13"/>
  <c r="AI2698" i="13"/>
  <c r="AJ2698" i="13"/>
  <c r="AA2714" i="13"/>
  <c r="AK2714" i="13"/>
  <c r="AI2714" i="13"/>
  <c r="AJ2714" i="13"/>
  <c r="AL2714" i="13"/>
  <c r="AM2714" i="13"/>
  <c r="AN2714" i="13"/>
  <c r="AL2730" i="13"/>
  <c r="AM2730" i="13"/>
  <c r="AN2730" i="13"/>
  <c r="AA2730" i="13"/>
  <c r="AK2730" i="13"/>
  <c r="AI2730" i="13"/>
  <c r="AJ2730" i="13"/>
  <c r="AA2746" i="13"/>
  <c r="AK2746" i="13"/>
  <c r="AI2746" i="13"/>
  <c r="AJ2746" i="13"/>
  <c r="AL2746" i="13"/>
  <c r="AM2746" i="13"/>
  <c r="AN2746" i="13"/>
  <c r="AL2762" i="13"/>
  <c r="AM2762" i="13"/>
  <c r="AN2762" i="13"/>
  <c r="AA2762" i="13"/>
  <c r="AK2762" i="13"/>
  <c r="AI2762" i="13"/>
  <c r="AJ2762" i="13"/>
  <c r="AA2778" i="13"/>
  <c r="AK2778" i="13"/>
  <c r="AI2778" i="13"/>
  <c r="AJ2778" i="13"/>
  <c r="AL2778" i="13"/>
  <c r="AM2778" i="13"/>
  <c r="AN2778" i="13"/>
  <c r="AL2794" i="13"/>
  <c r="AM2794" i="13"/>
  <c r="AN2794" i="13"/>
  <c r="AA2794" i="13"/>
  <c r="AK2794" i="13"/>
  <c r="AJ2794" i="13"/>
  <c r="AI2794" i="13"/>
  <c r="AI2810" i="13"/>
  <c r="AJ2810" i="13"/>
  <c r="AN2810" i="13"/>
  <c r="AM2810" i="13"/>
  <c r="AL2810" i="13"/>
  <c r="AK2810" i="13"/>
  <c r="AA2810" i="13"/>
  <c r="AN2826" i="13"/>
  <c r="AA2826" i="13"/>
  <c r="AK2826" i="13"/>
  <c r="AI2826" i="13"/>
  <c r="AJ2826" i="13"/>
  <c r="AL2826" i="13"/>
  <c r="AM2826" i="13"/>
  <c r="AI2842" i="13"/>
  <c r="AN2842" i="13"/>
  <c r="AL2842" i="13"/>
  <c r="AK2842" i="13"/>
  <c r="AA2842" i="13"/>
  <c r="AM2842" i="13"/>
  <c r="AJ2842" i="13"/>
  <c r="AI2858" i="13"/>
  <c r="AJ2858" i="13"/>
  <c r="AL2858" i="13"/>
  <c r="AM2858" i="13"/>
  <c r="AN2858" i="13"/>
  <c r="AK2858" i="13"/>
  <c r="AA2858" i="13"/>
  <c r="AN2874" i="13"/>
  <c r="AA2874" i="13"/>
  <c r="AK2874" i="13"/>
  <c r="AI2874" i="13"/>
  <c r="AJ2874" i="13"/>
  <c r="AM2874" i="13"/>
  <c r="AL2874" i="13"/>
  <c r="AI2890" i="13"/>
  <c r="AJ2890" i="13"/>
  <c r="AL2890" i="13"/>
  <c r="AM2890" i="13"/>
  <c r="AN2890" i="13"/>
  <c r="AA2890" i="13"/>
  <c r="AK2890" i="13"/>
  <c r="AN2906" i="13"/>
  <c r="AA2906" i="13"/>
  <c r="AK2906" i="13"/>
  <c r="AI2906" i="13"/>
  <c r="AJ2906" i="13"/>
  <c r="AL2906" i="13"/>
  <c r="AM2906" i="13"/>
  <c r="AN2970" i="13"/>
  <c r="AA2970" i="13"/>
  <c r="AK2970" i="13"/>
  <c r="AI2970" i="13"/>
  <c r="AJ2970" i="13"/>
  <c r="AL2970" i="13"/>
  <c r="AM2970" i="13"/>
  <c r="AN3034" i="13"/>
  <c r="AA3034" i="13"/>
  <c r="AK3034" i="13"/>
  <c r="AI3034" i="13"/>
  <c r="AM3034" i="13"/>
  <c r="AL3034" i="13"/>
  <c r="AJ3034" i="13"/>
  <c r="AA3098" i="13"/>
  <c r="AK3098" i="13"/>
  <c r="AI3098" i="13"/>
  <c r="AM3098" i="13"/>
  <c r="AL3098" i="13"/>
  <c r="AJ3098" i="13"/>
  <c r="AN3098" i="13"/>
  <c r="AL3162" i="13"/>
  <c r="AM3162" i="13"/>
  <c r="AN3162" i="13"/>
  <c r="AA3162" i="13"/>
  <c r="AK3162" i="13"/>
  <c r="AI3162" i="13"/>
  <c r="AJ3162" i="13"/>
  <c r="AL3226" i="13"/>
  <c r="AM3226" i="13"/>
  <c r="AN3226" i="13"/>
  <c r="AA3226" i="13"/>
  <c r="AJ3226" i="13"/>
  <c r="AI3226" i="13"/>
  <c r="AK3226" i="13"/>
  <c r="AL3290" i="13"/>
  <c r="AM3290" i="13"/>
  <c r="AN3290" i="13"/>
  <c r="AA3290" i="13"/>
  <c r="AJ3290" i="13"/>
  <c r="AK3290" i="13"/>
  <c r="AI3290" i="13"/>
  <c r="AL3354" i="13"/>
  <c r="AM3354" i="13"/>
  <c r="AN3354" i="13"/>
  <c r="AA3354" i="13"/>
  <c r="AJ3354" i="13"/>
  <c r="AI3354" i="13"/>
  <c r="AK3354" i="13"/>
  <c r="AJ3418" i="13"/>
  <c r="AI3418" i="13"/>
  <c r="AK3418" i="13"/>
  <c r="AL3418" i="13"/>
  <c r="AA3418" i="13"/>
  <c r="AN3418" i="13"/>
  <c r="AM3418" i="13"/>
  <c r="AN3482" i="13"/>
  <c r="AI3482" i="13"/>
  <c r="AA3482" i="13"/>
  <c r="AK3482" i="13"/>
  <c r="AM3482" i="13"/>
  <c r="AJ3482" i="13"/>
  <c r="AL3482" i="13"/>
  <c r="AI3546" i="13"/>
  <c r="AA3546" i="13"/>
  <c r="AN3546" i="13"/>
  <c r="AM3546" i="13"/>
  <c r="AJ3546" i="13"/>
  <c r="AL3546" i="13"/>
  <c r="AK3546" i="13"/>
  <c r="AN3610" i="13"/>
  <c r="AI3610" i="13"/>
  <c r="AA3610" i="13"/>
  <c r="AJ3610" i="13"/>
  <c r="AL3610" i="13"/>
  <c r="AK3610" i="13"/>
  <c r="AM3610" i="13"/>
  <c r="AL3674" i="13"/>
  <c r="AA3674" i="13"/>
  <c r="AJ3674" i="13"/>
  <c r="AN3674" i="13"/>
  <c r="AK3674" i="13"/>
  <c r="AM3674" i="13"/>
  <c r="AI3674" i="13"/>
  <c r="AL3738" i="13"/>
  <c r="AA3738" i="13"/>
  <c r="AJ3738" i="13"/>
  <c r="AM3738" i="13"/>
  <c r="AI3738" i="13"/>
  <c r="AN3738" i="13"/>
  <c r="AK3738" i="13"/>
  <c r="AI3802" i="13"/>
  <c r="AA3802" i="13"/>
  <c r="AN3802" i="13"/>
  <c r="AL3802" i="13"/>
  <c r="AK3802" i="13"/>
  <c r="AM3802" i="13"/>
  <c r="AJ3802" i="13"/>
  <c r="AI3866" i="13"/>
  <c r="AA3866" i="13"/>
  <c r="AN3866" i="13"/>
  <c r="AM3866" i="13"/>
  <c r="AJ3866" i="13"/>
  <c r="AL3866" i="13"/>
  <c r="AK3866" i="13"/>
  <c r="AI3930" i="13"/>
  <c r="AA3930" i="13"/>
  <c r="AN3930" i="13"/>
  <c r="AL3930" i="13"/>
  <c r="AK3930" i="13"/>
  <c r="AM3930" i="13"/>
  <c r="AJ3930" i="13"/>
  <c r="AL3994" i="13"/>
  <c r="AM3994" i="13"/>
  <c r="AK3994" i="13"/>
  <c r="AJ3994" i="13"/>
  <c r="AI3994" i="13"/>
  <c r="AN3994" i="13"/>
  <c r="AA3994" i="13"/>
  <c r="AI4058" i="13"/>
  <c r="AA4058" i="13"/>
  <c r="AN4058" i="13"/>
  <c r="AL4058" i="13"/>
  <c r="AK4058" i="13"/>
  <c r="AM4058" i="13"/>
  <c r="AJ4058" i="13"/>
  <c r="AI4122" i="13"/>
  <c r="AK4122" i="13"/>
  <c r="AN4122" i="13"/>
  <c r="AM4122" i="13"/>
  <c r="AL4122" i="13"/>
  <c r="AJ4122" i="13"/>
  <c r="AA4122" i="13"/>
  <c r="AA8" i="13"/>
  <c r="AL8" i="13"/>
  <c r="AJ8" i="13"/>
  <c r="AN8" i="13"/>
  <c r="AM8" i="13"/>
  <c r="AK8" i="13"/>
  <c r="AI8" i="13"/>
  <c r="AM24" i="13"/>
  <c r="AK24" i="13"/>
  <c r="AI24" i="13"/>
  <c r="AA24" i="13"/>
  <c r="AL24" i="13"/>
  <c r="AJ24" i="13"/>
  <c r="AN24" i="13"/>
  <c r="AM40" i="13"/>
  <c r="AK40" i="13"/>
  <c r="AI40" i="13"/>
  <c r="AA40" i="13"/>
  <c r="AL40" i="13"/>
  <c r="AJ40" i="13"/>
  <c r="AN40" i="13"/>
  <c r="AA56" i="13"/>
  <c r="AL56" i="13"/>
  <c r="AJ56" i="13"/>
  <c r="AN56" i="13"/>
  <c r="AM56" i="13"/>
  <c r="AK56" i="13"/>
  <c r="AI56" i="13"/>
  <c r="AM72" i="13"/>
  <c r="AK72" i="13"/>
  <c r="AI72" i="13"/>
  <c r="AA72" i="13"/>
  <c r="AL72" i="13"/>
  <c r="AJ72" i="13"/>
  <c r="AN72" i="13"/>
  <c r="AI88" i="13"/>
  <c r="AA88" i="13"/>
  <c r="AL88" i="13"/>
  <c r="AJ88" i="13"/>
  <c r="AN88" i="13"/>
  <c r="AM88" i="13"/>
  <c r="AK88" i="13"/>
  <c r="AL104" i="13"/>
  <c r="AA104" i="13"/>
  <c r="AJ104" i="13"/>
  <c r="AN104" i="13"/>
  <c r="AM104" i="13"/>
  <c r="AK104" i="13"/>
  <c r="AI104" i="13"/>
  <c r="AJ120" i="13"/>
  <c r="AN120" i="13"/>
  <c r="AM120" i="13"/>
  <c r="AK120" i="13"/>
  <c r="AI120" i="13"/>
  <c r="AA120" i="13"/>
  <c r="AL120" i="13"/>
  <c r="AA138" i="13"/>
  <c r="AJ138" i="13"/>
  <c r="AL138" i="13"/>
  <c r="AM138" i="13"/>
  <c r="AN138" i="13"/>
  <c r="AI138" i="13"/>
  <c r="AK138" i="13"/>
  <c r="AA154" i="13"/>
  <c r="AL154" i="13"/>
  <c r="AM154" i="13"/>
  <c r="AN154" i="13"/>
  <c r="AI154" i="13"/>
  <c r="AK154" i="13"/>
  <c r="AJ154" i="13"/>
  <c r="AK170" i="13"/>
  <c r="AA170" i="13"/>
  <c r="AJ170" i="13"/>
  <c r="AL170" i="13"/>
  <c r="AM170" i="13"/>
  <c r="AN170" i="13"/>
  <c r="AI170" i="13"/>
  <c r="AL186" i="13"/>
  <c r="AI186" i="13"/>
  <c r="AN186" i="13"/>
  <c r="AM186" i="13"/>
  <c r="AK186" i="13"/>
  <c r="AA186" i="13"/>
  <c r="AJ186" i="13"/>
  <c r="AL202" i="13"/>
  <c r="AI202" i="13"/>
  <c r="AN202" i="13"/>
  <c r="AM202" i="13"/>
  <c r="AA202" i="13"/>
  <c r="AK202" i="13"/>
  <c r="AJ202" i="13"/>
  <c r="AA218" i="13"/>
  <c r="AJ218" i="13"/>
  <c r="AL218" i="13"/>
  <c r="AI218" i="13"/>
  <c r="AN218" i="13"/>
  <c r="AM218" i="13"/>
  <c r="AK218" i="13"/>
  <c r="AL234" i="13"/>
  <c r="AJ234" i="13"/>
  <c r="AN234" i="13"/>
  <c r="AM234" i="13"/>
  <c r="AI234" i="13"/>
  <c r="AA234" i="13"/>
  <c r="AK234" i="13"/>
  <c r="AL250" i="13"/>
  <c r="AM250" i="13"/>
  <c r="AN250" i="13"/>
  <c r="AA250" i="13"/>
  <c r="AI250" i="13"/>
  <c r="AJ250" i="13"/>
  <c r="AK250" i="13"/>
  <c r="AN266" i="13"/>
  <c r="AA266" i="13"/>
  <c r="AI266" i="13"/>
  <c r="AJ266" i="13"/>
  <c r="AK266" i="13"/>
  <c r="AL266" i="13"/>
  <c r="AM266" i="13"/>
  <c r="AI282" i="13"/>
  <c r="AM282" i="13"/>
  <c r="AA282" i="13"/>
  <c r="AL282" i="13"/>
  <c r="AN282" i="13"/>
  <c r="AJ282" i="13"/>
  <c r="AK282" i="13"/>
  <c r="AI298" i="13"/>
  <c r="AM298" i="13"/>
  <c r="AL298" i="13"/>
  <c r="AA298" i="13"/>
  <c r="AN298" i="13"/>
  <c r="AJ298" i="13"/>
  <c r="AK298" i="13"/>
  <c r="AN314" i="13"/>
  <c r="AJ314" i="13"/>
  <c r="AK314" i="13"/>
  <c r="AA314" i="13"/>
  <c r="AI314" i="13"/>
  <c r="AM314" i="13"/>
  <c r="AL314" i="13"/>
  <c r="AA330" i="13"/>
  <c r="AN330" i="13"/>
  <c r="AJ330" i="13"/>
  <c r="AK330" i="13"/>
  <c r="AI330" i="13"/>
  <c r="AM330" i="13"/>
  <c r="AL330" i="13"/>
  <c r="AL346" i="13"/>
  <c r="AA346" i="13"/>
  <c r="AN346" i="13"/>
  <c r="AJ346" i="13"/>
  <c r="AK346" i="13"/>
  <c r="AI346" i="13"/>
  <c r="AM346" i="13"/>
  <c r="AL362" i="13"/>
  <c r="AN362" i="13"/>
  <c r="AJ362" i="13"/>
  <c r="AK362" i="13"/>
  <c r="AA362" i="13"/>
  <c r="AI362" i="13"/>
  <c r="AM362" i="13"/>
  <c r="AJ378" i="13"/>
  <c r="AK378" i="13"/>
  <c r="AI378" i="13"/>
  <c r="AM378" i="13"/>
  <c r="AL378" i="13"/>
  <c r="AA378" i="13"/>
  <c r="AN378" i="13"/>
  <c r="AB394" i="13"/>
  <c r="AN394" i="13"/>
  <c r="AM394" i="13"/>
  <c r="AC394" i="13"/>
  <c r="AA394" i="13"/>
  <c r="AI394" i="13"/>
  <c r="AK394" i="13"/>
  <c r="AL394" i="13"/>
  <c r="AJ394" i="13"/>
  <c r="AA410" i="13"/>
  <c r="AK410" i="13"/>
  <c r="AI410" i="13"/>
  <c r="AJ410" i="13"/>
  <c r="AL410" i="13"/>
  <c r="AM410" i="13"/>
  <c r="AN410" i="13"/>
  <c r="AA426" i="13"/>
  <c r="AK426" i="13"/>
  <c r="AI426" i="13"/>
  <c r="AJ426" i="13"/>
  <c r="AL426" i="13"/>
  <c r="AM426" i="13"/>
  <c r="AN426" i="13"/>
  <c r="AA442" i="13"/>
  <c r="AK442" i="13"/>
  <c r="AI442" i="13"/>
  <c r="AJ442" i="13"/>
  <c r="AL442" i="13"/>
  <c r="AM442" i="13"/>
  <c r="AN442" i="13"/>
  <c r="AI458" i="13"/>
  <c r="AJ458" i="13"/>
  <c r="AL458" i="13"/>
  <c r="AM458" i="13"/>
  <c r="AN458" i="13"/>
  <c r="AA458" i="13"/>
  <c r="AK458" i="13"/>
  <c r="AI474" i="13"/>
  <c r="AJ474" i="13"/>
  <c r="AL474" i="13"/>
  <c r="AM474" i="13"/>
  <c r="AN474" i="13"/>
  <c r="AA474" i="13"/>
  <c r="AK474" i="13"/>
  <c r="AI490" i="13"/>
  <c r="AJ490" i="13"/>
  <c r="AL490" i="13"/>
  <c r="AM490" i="13"/>
  <c r="AN490" i="13"/>
  <c r="AA490" i="13"/>
  <c r="AK490" i="13"/>
  <c r="AL506" i="13"/>
  <c r="AM506" i="13"/>
  <c r="AN506" i="13"/>
  <c r="AA506" i="13"/>
  <c r="AK506" i="13"/>
  <c r="AI506" i="13"/>
  <c r="AJ506" i="13"/>
  <c r="AA522" i="13"/>
  <c r="AK522" i="13"/>
  <c r="AI522" i="13"/>
  <c r="AJ522" i="13"/>
  <c r="AL522" i="13"/>
  <c r="AM522" i="13"/>
  <c r="AN522" i="13"/>
  <c r="AN538" i="13"/>
  <c r="AA538" i="13"/>
  <c r="AK538" i="13"/>
  <c r="AI538" i="13"/>
  <c r="AJ538" i="13"/>
  <c r="AL538" i="13"/>
  <c r="AM538" i="13"/>
  <c r="AI554" i="13"/>
  <c r="AJ554" i="13"/>
  <c r="AL554" i="13"/>
  <c r="AM554" i="13"/>
  <c r="AN554" i="13"/>
  <c r="AA554" i="13"/>
  <c r="AK554" i="13"/>
  <c r="AA570" i="13"/>
  <c r="AK570" i="13"/>
  <c r="AI570" i="13"/>
  <c r="AJ570" i="13"/>
  <c r="AL570" i="13"/>
  <c r="AM570" i="13"/>
  <c r="AN570" i="13"/>
  <c r="AA586" i="13"/>
  <c r="AK586" i="13"/>
  <c r="AI586" i="13"/>
  <c r="AJ586" i="13"/>
  <c r="AL586" i="13"/>
  <c r="AM586" i="13"/>
  <c r="AN586" i="13"/>
  <c r="AA602" i="13"/>
  <c r="AI602" i="13"/>
  <c r="AJ602" i="13"/>
  <c r="AL602" i="13"/>
  <c r="AM602" i="13"/>
  <c r="AN602" i="13"/>
  <c r="AK602" i="13"/>
  <c r="AN618" i="13"/>
  <c r="AK618" i="13"/>
  <c r="AA618" i="13"/>
  <c r="AI618" i="13"/>
  <c r="AJ618" i="13"/>
  <c r="AL618" i="13"/>
  <c r="AM618" i="13"/>
  <c r="AI634" i="13"/>
  <c r="AJ634" i="13"/>
  <c r="AL634" i="13"/>
  <c r="AM634" i="13"/>
  <c r="AN634" i="13"/>
  <c r="AA634" i="13"/>
  <c r="AK634" i="13"/>
  <c r="AI650" i="13"/>
  <c r="AJ650" i="13"/>
  <c r="AL650" i="13"/>
  <c r="AM650" i="13"/>
  <c r="AN650" i="13"/>
  <c r="AA650" i="13"/>
  <c r="AK650" i="13"/>
  <c r="AA666" i="13"/>
  <c r="AK666" i="13"/>
  <c r="AI666" i="13"/>
  <c r="AJ666" i="13"/>
  <c r="AL666" i="13"/>
  <c r="AM666" i="13"/>
  <c r="AN666" i="13"/>
  <c r="AI684" i="13"/>
  <c r="AA684" i="13"/>
  <c r="AL684" i="13"/>
  <c r="AM684" i="13"/>
  <c r="AN684" i="13"/>
  <c r="AJ684" i="13"/>
  <c r="AK684" i="13"/>
  <c r="AI700" i="13"/>
  <c r="AA700" i="13"/>
  <c r="AL700" i="13"/>
  <c r="AM700" i="13"/>
  <c r="AN700" i="13"/>
  <c r="AJ700" i="13"/>
  <c r="AK700" i="13"/>
  <c r="AI716" i="13"/>
  <c r="AA716" i="13"/>
  <c r="AL716" i="13"/>
  <c r="AM716" i="13"/>
  <c r="AK716" i="13"/>
  <c r="AN716" i="13"/>
  <c r="AJ716" i="13"/>
  <c r="AJ732" i="13"/>
  <c r="AK732" i="13"/>
  <c r="AI732" i="13"/>
  <c r="AA732" i="13"/>
  <c r="AL732" i="13"/>
  <c r="AM732" i="13"/>
  <c r="AN732" i="13"/>
  <c r="AM748" i="13"/>
  <c r="AN748" i="13"/>
  <c r="AJ748" i="13"/>
  <c r="AK748" i="13"/>
  <c r="AI748" i="13"/>
  <c r="AA748" i="13"/>
  <c r="AL748" i="13"/>
  <c r="AA764" i="13"/>
  <c r="AL764" i="13"/>
  <c r="AM764" i="13"/>
  <c r="AN764" i="13"/>
  <c r="AJ764" i="13"/>
  <c r="AK764" i="13"/>
  <c r="AI764" i="13"/>
  <c r="AA780" i="13"/>
  <c r="AL780" i="13"/>
  <c r="AM780" i="13"/>
  <c r="AN780" i="13"/>
  <c r="AJ780" i="13"/>
  <c r="AK780" i="13"/>
  <c r="AI780" i="13"/>
  <c r="AI796" i="13"/>
  <c r="AA796" i="13"/>
  <c r="AL796" i="13"/>
  <c r="AM796" i="13"/>
  <c r="AN796" i="13"/>
  <c r="AJ796" i="13"/>
  <c r="AK796" i="13"/>
  <c r="AA812" i="13"/>
  <c r="AL812" i="13"/>
  <c r="AM812" i="13"/>
  <c r="AN812" i="13"/>
  <c r="AJ812" i="13"/>
  <c r="AK812" i="13"/>
  <c r="AI812" i="13"/>
  <c r="AM828" i="13"/>
  <c r="AN828" i="13"/>
  <c r="AJ828" i="13"/>
  <c r="AK828" i="13"/>
  <c r="AI828" i="13"/>
  <c r="AL828" i="13"/>
  <c r="AA828" i="13"/>
  <c r="AA844" i="13"/>
  <c r="AJ844" i="13"/>
  <c r="AL844" i="13"/>
  <c r="AN844" i="13"/>
  <c r="AI844" i="13"/>
  <c r="AK844" i="13"/>
  <c r="AM844" i="13"/>
  <c r="AA860" i="13"/>
  <c r="AL860" i="13"/>
  <c r="AM860" i="13"/>
  <c r="AN860" i="13"/>
  <c r="AJ860" i="13"/>
  <c r="AK860" i="13"/>
  <c r="AI860" i="13"/>
  <c r="AJ876" i="13"/>
  <c r="AK876" i="13"/>
  <c r="AI876" i="13"/>
  <c r="AA876" i="13"/>
  <c r="AL876" i="13"/>
  <c r="AM876" i="13"/>
  <c r="AN876" i="13"/>
  <c r="AJ892" i="13"/>
  <c r="AK892" i="13"/>
  <c r="AI892" i="13"/>
  <c r="AA892" i="13"/>
  <c r="AL892" i="13"/>
  <c r="AM892" i="13"/>
  <c r="AN892" i="13"/>
  <c r="AM908" i="13"/>
  <c r="AN908" i="13"/>
  <c r="AJ908" i="13"/>
  <c r="AK908" i="13"/>
  <c r="AI908" i="13"/>
  <c r="AA908" i="13"/>
  <c r="AL908" i="13"/>
  <c r="AM924" i="13"/>
  <c r="AN924" i="13"/>
  <c r="AJ924" i="13"/>
  <c r="AK924" i="13"/>
  <c r="AI924" i="13"/>
  <c r="AL924" i="13"/>
  <c r="AA924" i="13"/>
  <c r="AM940" i="13"/>
  <c r="AN940" i="13"/>
  <c r="AJ940" i="13"/>
  <c r="AK940" i="13"/>
  <c r="AI940" i="13"/>
  <c r="AL940" i="13"/>
  <c r="AA940" i="13"/>
  <c r="AI956" i="13"/>
  <c r="AA956" i="13"/>
  <c r="AL956" i="13"/>
  <c r="AM956" i="13"/>
  <c r="AN956" i="13"/>
  <c r="AK956" i="13"/>
  <c r="AJ956" i="13"/>
  <c r="AI972" i="13"/>
  <c r="AM972" i="13"/>
  <c r="AL972" i="13"/>
  <c r="AK972" i="13"/>
  <c r="AA972" i="13"/>
  <c r="AJ972" i="13"/>
  <c r="AN972" i="13"/>
  <c r="AJ988" i="13"/>
  <c r="AK988" i="13"/>
  <c r="AI988" i="13"/>
  <c r="AA988" i="13"/>
  <c r="AL988" i="13"/>
  <c r="AM988" i="13"/>
  <c r="AN988" i="13"/>
  <c r="AI1004" i="13"/>
  <c r="AA1004" i="13"/>
  <c r="AL1004" i="13"/>
  <c r="AM1004" i="13"/>
  <c r="AN1004" i="13"/>
  <c r="AJ1004" i="13"/>
  <c r="AK1004" i="13"/>
  <c r="AA1020" i="13"/>
  <c r="AL1020" i="13"/>
  <c r="AM1020" i="13"/>
  <c r="AN1020" i="13"/>
  <c r="AJ1020" i="13"/>
  <c r="AK1020" i="13"/>
  <c r="AI1020" i="13"/>
  <c r="AJ1036" i="13"/>
  <c r="AK1036" i="13"/>
  <c r="AI1036" i="13"/>
  <c r="AA1036" i="13"/>
  <c r="AL1036" i="13"/>
  <c r="AM1036" i="13"/>
  <c r="AN1036" i="13"/>
  <c r="AI1052" i="13"/>
  <c r="AA1052" i="13"/>
  <c r="AL1052" i="13"/>
  <c r="AM1052" i="13"/>
  <c r="AN1052" i="13"/>
  <c r="AK1052" i="13"/>
  <c r="AJ1052" i="13"/>
  <c r="AJ1068" i="13"/>
  <c r="AK1068" i="13"/>
  <c r="AI1068" i="13"/>
  <c r="AA1068" i="13"/>
  <c r="AL1068" i="13"/>
  <c r="AM1068" i="13"/>
  <c r="AN1068" i="13"/>
  <c r="AM1084" i="13"/>
  <c r="AN1084" i="13"/>
  <c r="AJ1084" i="13"/>
  <c r="AK1084" i="13"/>
  <c r="AI1084" i="13"/>
  <c r="AA1084" i="13"/>
  <c r="AL1084" i="13"/>
  <c r="AL1100" i="13"/>
  <c r="AA1100" i="13"/>
  <c r="AM1100" i="13"/>
  <c r="AI1100" i="13"/>
  <c r="AJ1100" i="13"/>
  <c r="AK1100" i="13"/>
  <c r="AN1100" i="13"/>
  <c r="AA1116" i="13"/>
  <c r="AL1116" i="13"/>
  <c r="AM1116" i="13"/>
  <c r="AN1116" i="13"/>
  <c r="AJ1116" i="13"/>
  <c r="AK1116" i="13"/>
  <c r="AI1116" i="13"/>
  <c r="AM1132" i="13"/>
  <c r="AI1132" i="13"/>
  <c r="AA1132" i="13"/>
  <c r="AL1132" i="13"/>
  <c r="AN1132" i="13"/>
  <c r="AJ1132" i="13"/>
  <c r="AK1132" i="13"/>
  <c r="AJ1148" i="13"/>
  <c r="AN1148" i="13"/>
  <c r="AM1148" i="13"/>
  <c r="AK1148" i="13"/>
  <c r="AI1148" i="13"/>
  <c r="AA1148" i="13"/>
  <c r="AL1148" i="13"/>
  <c r="AA1164" i="13"/>
  <c r="AL1164" i="13"/>
  <c r="AM1164" i="13"/>
  <c r="AJ1164" i="13"/>
  <c r="AI1164" i="13"/>
  <c r="AN1164" i="13"/>
  <c r="AK1164" i="13"/>
  <c r="AI1180" i="13"/>
  <c r="AL1180" i="13"/>
  <c r="AA1180" i="13"/>
  <c r="AK1180" i="13"/>
  <c r="AJ1180" i="13"/>
  <c r="AM1180" i="13"/>
  <c r="AN1180" i="13"/>
  <c r="AJ1196" i="13"/>
  <c r="AN1196" i="13"/>
  <c r="AM1196" i="13"/>
  <c r="AK1196" i="13"/>
  <c r="AI1196" i="13"/>
  <c r="AL1196" i="13"/>
  <c r="AA1196" i="13"/>
  <c r="AJ1212" i="13"/>
  <c r="AN1212" i="13"/>
  <c r="AM1212" i="13"/>
  <c r="AK1212" i="13"/>
  <c r="AI1212" i="13"/>
  <c r="AL1212" i="13"/>
  <c r="AA1212" i="13"/>
  <c r="AM1228" i="13"/>
  <c r="AK1228" i="13"/>
  <c r="AI1228" i="13"/>
  <c r="AA1228" i="13"/>
  <c r="AL1228" i="13"/>
  <c r="AJ1228" i="13"/>
  <c r="AN1228" i="13"/>
  <c r="AM1244" i="13"/>
  <c r="AK1244" i="13"/>
  <c r="AI1244" i="13"/>
  <c r="AA1244" i="13"/>
  <c r="AL1244" i="13"/>
  <c r="AJ1244" i="13"/>
  <c r="AN1244" i="13"/>
  <c r="AM1260" i="13"/>
  <c r="AI1260" i="13"/>
  <c r="AL1260" i="13"/>
  <c r="AK1260" i="13"/>
  <c r="AN1260" i="13"/>
  <c r="AA1260" i="13"/>
  <c r="AJ1260" i="13"/>
  <c r="AM1276" i="13"/>
  <c r="AA1276" i="13"/>
  <c r="AI1276" i="13"/>
  <c r="AL1276" i="13"/>
  <c r="AK1276" i="13"/>
  <c r="AN1276" i="13"/>
  <c r="AJ1276" i="13"/>
  <c r="AA1292" i="13"/>
  <c r="AL1292" i="13"/>
  <c r="AJ1292" i="13"/>
  <c r="AN1292" i="13"/>
  <c r="AM1292" i="13"/>
  <c r="AK1292" i="13"/>
  <c r="AI1292" i="13"/>
  <c r="AA1308" i="13"/>
  <c r="AK1308" i="13"/>
  <c r="AM1308" i="13"/>
  <c r="AL1308" i="13"/>
  <c r="AJ1308" i="13"/>
  <c r="AI1308" i="13"/>
  <c r="AN1308" i="13"/>
  <c r="AI1324" i="13"/>
  <c r="AA1324" i="13"/>
  <c r="AL1324" i="13"/>
  <c r="AJ1324" i="13"/>
  <c r="AN1324" i="13"/>
  <c r="AK1324" i="13"/>
  <c r="AM1324" i="13"/>
  <c r="AL1340" i="13"/>
  <c r="AA1340" i="13"/>
  <c r="AK1340" i="13"/>
  <c r="AM1340" i="13"/>
  <c r="AN1340" i="13"/>
  <c r="AJ1340" i="13"/>
  <c r="AI1340" i="13"/>
  <c r="AA1356" i="13"/>
  <c r="AL1356" i="13"/>
  <c r="AJ1356" i="13"/>
  <c r="AN1356" i="13"/>
  <c r="AM1356" i="13"/>
  <c r="AK1356" i="13"/>
  <c r="AI1356" i="13"/>
  <c r="AM1372" i="13"/>
  <c r="AK1372" i="13"/>
  <c r="AI1372" i="13"/>
  <c r="AA1372" i="13"/>
  <c r="AL1372" i="13"/>
  <c r="AJ1372" i="13"/>
  <c r="AN1372" i="13"/>
  <c r="AL1388" i="13"/>
  <c r="AM1388" i="13"/>
  <c r="AA1388" i="13"/>
  <c r="AI1388" i="13"/>
  <c r="AN1388" i="13"/>
  <c r="AJ1388" i="13"/>
  <c r="AK1388" i="13"/>
  <c r="AJ1404" i="13"/>
  <c r="AN1404" i="13"/>
  <c r="AM1404" i="13"/>
  <c r="AK1404" i="13"/>
  <c r="AI1404" i="13"/>
  <c r="AA1404" i="13"/>
  <c r="AL1404" i="13"/>
  <c r="AM1420" i="13"/>
  <c r="AK1420" i="13"/>
  <c r="AJ1420" i="13"/>
  <c r="AA1420" i="13"/>
  <c r="AI1420" i="13"/>
  <c r="AL1420" i="13"/>
  <c r="AN1420" i="13"/>
  <c r="AM1436" i="13"/>
  <c r="AK1436" i="13"/>
  <c r="AI1436" i="13"/>
  <c r="AL1436" i="13"/>
  <c r="AN1436" i="13"/>
  <c r="AA1436" i="13"/>
  <c r="AJ1436" i="13"/>
  <c r="AI1452" i="13"/>
  <c r="AM1452" i="13"/>
  <c r="AN1452" i="13"/>
  <c r="AK1452" i="13"/>
  <c r="AL1452" i="13"/>
  <c r="AA1452" i="13"/>
  <c r="AJ1452" i="13"/>
  <c r="AA1468" i="13"/>
  <c r="AM1468" i="13"/>
  <c r="AI1468" i="13"/>
  <c r="AK1468" i="13"/>
  <c r="AJ1468" i="13"/>
  <c r="AN1468" i="13"/>
  <c r="AL1468" i="13"/>
  <c r="AA1484" i="13"/>
  <c r="AL1484" i="13"/>
  <c r="AI1484" i="13"/>
  <c r="AJ1484" i="13"/>
  <c r="AM1484" i="13"/>
  <c r="AN1484" i="13"/>
  <c r="AK1484" i="13"/>
  <c r="AN1500" i="13"/>
  <c r="AK1500" i="13"/>
  <c r="AI1500" i="13"/>
  <c r="AM1500" i="13"/>
  <c r="AA1500" i="13"/>
  <c r="AJ1500" i="13"/>
  <c r="AL1500" i="13"/>
  <c r="AA1516" i="13"/>
  <c r="AL1516" i="13"/>
  <c r="AJ1516" i="13"/>
  <c r="AK1516" i="13"/>
  <c r="AM1516" i="13"/>
  <c r="AI1516" i="13"/>
  <c r="AN1516" i="13"/>
  <c r="AJ1532" i="13"/>
  <c r="AN1532" i="13"/>
  <c r="AL1532" i="13"/>
  <c r="AA1532" i="13"/>
  <c r="AM1532" i="13"/>
  <c r="AI1532" i="13"/>
  <c r="AK1532" i="13"/>
  <c r="AI1548" i="13"/>
  <c r="AL1548" i="13"/>
  <c r="AA1548" i="13"/>
  <c r="AJ1548" i="13"/>
  <c r="AM1548" i="13"/>
  <c r="AK1548" i="13"/>
  <c r="AN1548" i="13"/>
  <c r="AJ1564" i="13"/>
  <c r="AN1564" i="13"/>
  <c r="AI1564" i="13"/>
  <c r="AM1564" i="13"/>
  <c r="AL1564" i="13"/>
  <c r="AK1564" i="13"/>
  <c r="AA1564" i="13"/>
  <c r="AM1580" i="13"/>
  <c r="AK1580" i="13"/>
  <c r="AJ1580" i="13"/>
  <c r="AI1580" i="13"/>
  <c r="AL1580" i="13"/>
  <c r="AN1580" i="13"/>
  <c r="AA1580" i="13"/>
  <c r="AL1596" i="13"/>
  <c r="AM1596" i="13"/>
  <c r="AK1596" i="13"/>
  <c r="AJ1596" i="13"/>
  <c r="AI1596" i="13"/>
  <c r="AN1596" i="13"/>
  <c r="AA1596" i="13"/>
  <c r="AL1612" i="13"/>
  <c r="AJ1612" i="13"/>
  <c r="AN1612" i="13"/>
  <c r="AA1612" i="13"/>
  <c r="AK1612" i="13"/>
  <c r="AI1612" i="13"/>
  <c r="AM1612" i="13"/>
  <c r="AN1628" i="13"/>
  <c r="AM1628" i="13"/>
  <c r="AJ1628" i="13"/>
  <c r="AI1628" i="13"/>
  <c r="AK1628" i="13"/>
  <c r="AA1628" i="13"/>
  <c r="AL1628" i="13"/>
  <c r="AJ1644" i="13"/>
  <c r="AK1644" i="13"/>
  <c r="AN1644" i="13"/>
  <c r="AL1644" i="13"/>
  <c r="AA1644" i="13"/>
  <c r="AM1644" i="13"/>
  <c r="AI1644" i="13"/>
  <c r="AI1660" i="13"/>
  <c r="AL1660" i="13"/>
  <c r="AN1660" i="13"/>
  <c r="AA1660" i="13"/>
  <c r="AK1660" i="13"/>
  <c r="AJ1660" i="13"/>
  <c r="AM1660" i="13"/>
  <c r="AA1676" i="13"/>
  <c r="AL1676" i="13"/>
  <c r="AM1676" i="13"/>
  <c r="AN1676" i="13"/>
  <c r="AK1676" i="13"/>
  <c r="AJ1676" i="13"/>
  <c r="AI1676" i="13"/>
  <c r="AJ1692" i="13"/>
  <c r="AN1692" i="13"/>
  <c r="AA1692" i="13"/>
  <c r="AK1692" i="13"/>
  <c r="AL1692" i="13"/>
  <c r="AM1692" i="13"/>
  <c r="AI1692" i="13"/>
  <c r="AK1708" i="13"/>
  <c r="AM1708" i="13"/>
  <c r="AI1708" i="13"/>
  <c r="AA1708" i="13"/>
  <c r="AJ1708" i="13"/>
  <c r="AN1708" i="13"/>
  <c r="AL1708" i="13"/>
  <c r="AA1724" i="13"/>
  <c r="AL1724" i="13"/>
  <c r="AJ1724" i="13"/>
  <c r="AN1724" i="13"/>
  <c r="AM1724" i="13"/>
  <c r="AK1724" i="13"/>
  <c r="AI1724" i="13"/>
  <c r="AJ1740" i="13"/>
  <c r="AN1740" i="13"/>
  <c r="AM1740" i="13"/>
  <c r="AK1740" i="13"/>
  <c r="AI1740" i="13"/>
  <c r="AA1740" i="13"/>
  <c r="AL1740" i="13"/>
  <c r="AM1756" i="13"/>
  <c r="AK1756" i="13"/>
  <c r="AI1756" i="13"/>
  <c r="AA1756" i="13"/>
  <c r="AL1756" i="13"/>
  <c r="AJ1756" i="13"/>
  <c r="AN1756" i="13"/>
  <c r="AI1772" i="13"/>
  <c r="AA1772" i="13"/>
  <c r="AL1772" i="13"/>
  <c r="AJ1772" i="13"/>
  <c r="AN1772" i="13"/>
  <c r="AM1772" i="13"/>
  <c r="AK1772" i="13"/>
  <c r="AA1788" i="13"/>
  <c r="AL1788" i="13"/>
  <c r="AJ1788" i="13"/>
  <c r="AN1788" i="13"/>
  <c r="AM1788" i="13"/>
  <c r="AK1788" i="13"/>
  <c r="AI1788" i="13"/>
  <c r="AJ1804" i="13"/>
  <c r="AN1804" i="13"/>
  <c r="AM1804" i="13"/>
  <c r="AK1804" i="13"/>
  <c r="AI1804" i="13"/>
  <c r="AA1804" i="13"/>
  <c r="AL1804" i="13"/>
  <c r="AJ1820" i="13"/>
  <c r="AI1820" i="13"/>
  <c r="AA1820" i="13"/>
  <c r="AK1820" i="13"/>
  <c r="AM1820" i="13"/>
  <c r="AN1820" i="13"/>
  <c r="AL1820" i="13"/>
  <c r="AI1836" i="13"/>
  <c r="AA1836" i="13"/>
  <c r="AL1836" i="13"/>
  <c r="AJ1836" i="13"/>
  <c r="AN1836" i="13"/>
  <c r="AM1836" i="13"/>
  <c r="AK1836" i="13"/>
  <c r="AM1852" i="13"/>
  <c r="AJ1852" i="13"/>
  <c r="AI1852" i="13"/>
  <c r="AK1852" i="13"/>
  <c r="AL1852" i="13"/>
  <c r="AA1852" i="13"/>
  <c r="AN1852" i="13"/>
  <c r="AN1868" i="13"/>
  <c r="AI1868" i="13"/>
  <c r="AL1868" i="13"/>
  <c r="AK1868" i="13"/>
  <c r="AA1868" i="13"/>
  <c r="AJ1868" i="13"/>
  <c r="AM1868" i="13"/>
  <c r="AL1884" i="13"/>
  <c r="AA1884" i="13"/>
  <c r="AN1884" i="13"/>
  <c r="AM1884" i="13"/>
  <c r="AJ1884" i="13"/>
  <c r="AI1884" i="13"/>
  <c r="AK1884" i="13"/>
  <c r="AI1900" i="13"/>
  <c r="AK1900" i="13"/>
  <c r="AL1900" i="13"/>
  <c r="AA1900" i="13"/>
  <c r="AN1900" i="13"/>
  <c r="AM1900" i="13"/>
  <c r="AJ1900" i="13"/>
  <c r="AM1916" i="13"/>
  <c r="AJ1916" i="13"/>
  <c r="AI1916" i="13"/>
  <c r="AK1916" i="13"/>
  <c r="AL1916" i="13"/>
  <c r="AN1916" i="13"/>
  <c r="AA1916" i="13"/>
  <c r="AA1932" i="13"/>
  <c r="AN1932" i="13"/>
  <c r="AM1932" i="13"/>
  <c r="AJ1932" i="13"/>
  <c r="AI1932" i="13"/>
  <c r="AK1932" i="13"/>
  <c r="AL1932" i="13"/>
  <c r="AL1948" i="13"/>
  <c r="AA1948" i="13"/>
  <c r="AN1948" i="13"/>
  <c r="AM1948" i="13"/>
  <c r="AJ1948" i="13"/>
  <c r="AK1948" i="13"/>
  <c r="AI1948" i="13"/>
  <c r="AI1964" i="13"/>
  <c r="AK1964" i="13"/>
  <c r="AL1964" i="13"/>
  <c r="AA1964" i="13"/>
  <c r="AN1964" i="13"/>
  <c r="AM1964" i="13"/>
  <c r="AJ1964" i="13"/>
  <c r="AM1980" i="13"/>
  <c r="AJ1980" i="13"/>
  <c r="AI1980" i="13"/>
  <c r="AK1980" i="13"/>
  <c r="AL1980" i="13"/>
  <c r="AA1980" i="13"/>
  <c r="AN1980" i="13"/>
  <c r="AA1996" i="13"/>
  <c r="AN1996" i="13"/>
  <c r="AM1996" i="13"/>
  <c r="AJ1996" i="13"/>
  <c r="AI1996" i="13"/>
  <c r="AK1996" i="13"/>
  <c r="AL1996" i="13"/>
  <c r="AI2012" i="13"/>
  <c r="AK2012" i="13"/>
  <c r="AA2012" i="13"/>
  <c r="AL2012" i="13"/>
  <c r="AJ2012" i="13"/>
  <c r="AN2012" i="13"/>
  <c r="AM2012" i="13"/>
  <c r="AI2028" i="13"/>
  <c r="AK2028" i="13"/>
  <c r="AL2028" i="13"/>
  <c r="AA2028" i="13"/>
  <c r="AN2028" i="13"/>
  <c r="AJ2028" i="13"/>
  <c r="AM2028" i="13"/>
  <c r="AI2044" i="13"/>
  <c r="AK2044" i="13"/>
  <c r="AL2044" i="13"/>
  <c r="AA2044" i="13"/>
  <c r="AN2044" i="13"/>
  <c r="AM2044" i="13"/>
  <c r="AJ2044" i="13"/>
  <c r="AL2060" i="13"/>
  <c r="AK2060" i="13"/>
  <c r="AI2060" i="13"/>
  <c r="AN2060" i="13"/>
  <c r="AM2060" i="13"/>
  <c r="AA2060" i="13"/>
  <c r="AJ2060" i="13"/>
  <c r="AA2076" i="13"/>
  <c r="AN2076" i="13"/>
  <c r="AM2076" i="13"/>
  <c r="AJ2076" i="13"/>
  <c r="AI2076" i="13"/>
  <c r="AK2076" i="13"/>
  <c r="AL2076" i="13"/>
  <c r="AA2092" i="13"/>
  <c r="AN2092" i="13"/>
  <c r="AM2092" i="13"/>
  <c r="AJ2092" i="13"/>
  <c r="AI2092" i="13"/>
  <c r="AK2092" i="13"/>
  <c r="AL2092" i="13"/>
  <c r="AI2108" i="13"/>
  <c r="AK2108" i="13"/>
  <c r="AL2108" i="13"/>
  <c r="AA2108" i="13"/>
  <c r="AN2108" i="13"/>
  <c r="AJ2108" i="13"/>
  <c r="AM2108" i="13"/>
  <c r="AM2124" i="13"/>
  <c r="AL2124" i="13"/>
  <c r="AN2124" i="13"/>
  <c r="AA2124" i="13"/>
  <c r="AK2124" i="13"/>
  <c r="AJ2124" i="13"/>
  <c r="AI2124" i="13"/>
  <c r="AA2140" i="13"/>
  <c r="AN2140" i="13"/>
  <c r="AM2140" i="13"/>
  <c r="AJ2140" i="13"/>
  <c r="AI2140" i="13"/>
  <c r="AK2140" i="13"/>
  <c r="AL2140" i="13"/>
  <c r="AI2156" i="13"/>
  <c r="AK2156" i="13"/>
  <c r="AL2156" i="13"/>
  <c r="AA2156" i="13"/>
  <c r="AN2156" i="13"/>
  <c r="AM2156" i="13"/>
  <c r="AJ2156" i="13"/>
  <c r="AI2172" i="13"/>
  <c r="AK2172" i="13"/>
  <c r="AL2172" i="13"/>
  <c r="AA2172" i="13"/>
  <c r="AN2172" i="13"/>
  <c r="AM2172" i="13"/>
  <c r="AJ2172" i="13"/>
  <c r="AA2188" i="13"/>
  <c r="AN2188" i="13"/>
  <c r="AM2188" i="13"/>
  <c r="AJ2188" i="13"/>
  <c r="AI2188" i="13"/>
  <c r="AK2188" i="13"/>
  <c r="AL2188" i="13"/>
  <c r="AI2204" i="13"/>
  <c r="AK2204" i="13"/>
  <c r="AJ2204" i="13"/>
  <c r="AM2204" i="13"/>
  <c r="AN2204" i="13"/>
  <c r="AA2204" i="13"/>
  <c r="AL2204" i="13"/>
  <c r="AI2220" i="13"/>
  <c r="AK2220" i="13"/>
  <c r="AL2220" i="13"/>
  <c r="AA2220" i="13"/>
  <c r="AN2220" i="13"/>
  <c r="AM2220" i="13"/>
  <c r="AJ2220" i="13"/>
  <c r="AA2236" i="13"/>
  <c r="AN2236" i="13"/>
  <c r="AK2236" i="13"/>
  <c r="AI2236" i="13"/>
  <c r="AJ2236" i="13"/>
  <c r="AM2236" i="13"/>
  <c r="AL2236" i="13"/>
  <c r="AA2252" i="13"/>
  <c r="AN2252" i="13"/>
  <c r="AM2252" i="13"/>
  <c r="AJ2252" i="13"/>
  <c r="AI2252" i="13"/>
  <c r="AK2252" i="13"/>
  <c r="AL2252" i="13"/>
  <c r="AI2268" i="13"/>
  <c r="AK2268" i="13"/>
  <c r="AL2268" i="13"/>
  <c r="AA2268" i="13"/>
  <c r="AN2268" i="13"/>
  <c r="AM2268" i="13"/>
  <c r="AJ2268" i="13"/>
  <c r="AM2284" i="13"/>
  <c r="AJ2284" i="13"/>
  <c r="AK2284" i="13"/>
  <c r="AA2284" i="13"/>
  <c r="AI2284" i="13"/>
  <c r="AL2284" i="13"/>
  <c r="AN2284" i="13"/>
  <c r="AA2300" i="13"/>
  <c r="AN2300" i="13"/>
  <c r="AM2300" i="13"/>
  <c r="AI2300" i="13"/>
  <c r="AL2300" i="13"/>
  <c r="AJ2300" i="13"/>
  <c r="AK2300" i="13"/>
  <c r="AI2316" i="13"/>
  <c r="AK2316" i="13"/>
  <c r="AL2316" i="13"/>
  <c r="AA2316" i="13"/>
  <c r="AN2316" i="13"/>
  <c r="AM2316" i="13"/>
  <c r="AJ2316" i="13"/>
  <c r="AL2332" i="13"/>
  <c r="AA2332" i="13"/>
  <c r="AK2332" i="13"/>
  <c r="AM2332" i="13"/>
  <c r="AI2332" i="13"/>
  <c r="AJ2332" i="13"/>
  <c r="AN2332" i="13"/>
  <c r="AA2348" i="13"/>
  <c r="AN2348" i="13"/>
  <c r="AM2348" i="13"/>
  <c r="AJ2348" i="13"/>
  <c r="AI2348" i="13"/>
  <c r="AK2348" i="13"/>
  <c r="AL2348" i="13"/>
  <c r="AL2364" i="13"/>
  <c r="AA2364" i="13"/>
  <c r="AN2364" i="13"/>
  <c r="AM2364" i="13"/>
  <c r="AJ2364" i="13"/>
  <c r="AK2364" i="13"/>
  <c r="AI2364" i="13"/>
  <c r="AI2380" i="13"/>
  <c r="AK2380" i="13"/>
  <c r="AL2380" i="13"/>
  <c r="AA2380" i="13"/>
  <c r="AN2380" i="13"/>
  <c r="AM2380" i="13"/>
  <c r="AJ2380" i="13"/>
  <c r="AM2396" i="13"/>
  <c r="AJ2396" i="13"/>
  <c r="AI2396" i="13"/>
  <c r="AK2396" i="13"/>
  <c r="AL2396" i="13"/>
  <c r="AA2396" i="13"/>
  <c r="AN2396" i="13"/>
  <c r="AL2412" i="13"/>
  <c r="AI2412" i="13"/>
  <c r="AM2412" i="13"/>
  <c r="AN2412" i="13"/>
  <c r="AA2412" i="13"/>
  <c r="AK2412" i="13"/>
  <c r="AJ2412" i="13"/>
  <c r="AL2428" i="13"/>
  <c r="AJ2428" i="13"/>
  <c r="AA2428" i="13"/>
  <c r="AN2428" i="13"/>
  <c r="AM2428" i="13"/>
  <c r="AK2428" i="13"/>
  <c r="AI2428" i="13"/>
  <c r="AA2444" i="13"/>
  <c r="AN2444" i="13"/>
  <c r="AM2444" i="13"/>
  <c r="AJ2444" i="13"/>
  <c r="AI2444" i="13"/>
  <c r="AK2444" i="13"/>
  <c r="AL2444" i="13"/>
  <c r="AI2460" i="13"/>
  <c r="AL2460" i="13"/>
  <c r="AA2460" i="13"/>
  <c r="AK2460" i="13"/>
  <c r="AJ2460" i="13"/>
  <c r="AM2460" i="13"/>
  <c r="AN2460" i="13"/>
  <c r="AI2476" i="13"/>
  <c r="AK2476" i="13"/>
  <c r="AL2476" i="13"/>
  <c r="AA2476" i="13"/>
  <c r="AN2476" i="13"/>
  <c r="AM2476" i="13"/>
  <c r="AJ2476" i="13"/>
  <c r="AI2492" i="13"/>
  <c r="AK2492" i="13"/>
  <c r="AL2492" i="13"/>
  <c r="AA2492" i="13"/>
  <c r="AN2492" i="13"/>
  <c r="AM2492" i="13"/>
  <c r="AJ2492" i="13"/>
  <c r="AM2508" i="13"/>
  <c r="AI2508" i="13"/>
  <c r="AJ2508" i="13"/>
  <c r="AK2508" i="13"/>
  <c r="AA2508" i="13"/>
  <c r="AL2508" i="13"/>
  <c r="AN2508" i="13"/>
  <c r="AA2524" i="13"/>
  <c r="AN2524" i="13"/>
  <c r="AM2524" i="13"/>
  <c r="AJ2524" i="13"/>
  <c r="AI2524" i="13"/>
  <c r="AK2524" i="13"/>
  <c r="AL2524" i="13"/>
  <c r="AA2540" i="13"/>
  <c r="AJ2540" i="13"/>
  <c r="AN2540" i="13"/>
  <c r="AM2540" i="13"/>
  <c r="AK2540" i="13"/>
  <c r="AI2540" i="13"/>
  <c r="AL2540" i="13"/>
  <c r="AI2556" i="13"/>
  <c r="AK2556" i="13"/>
  <c r="AL2556" i="13"/>
  <c r="AA2556" i="13"/>
  <c r="AN2556" i="13"/>
  <c r="AJ2556" i="13"/>
  <c r="AM2556" i="13"/>
  <c r="AL2572" i="13"/>
  <c r="AA2572" i="13"/>
  <c r="AN2572" i="13"/>
  <c r="AM2572" i="13"/>
  <c r="AJ2572" i="13"/>
  <c r="AI2572" i="13"/>
  <c r="AK2572" i="13"/>
  <c r="AA2588" i="13"/>
  <c r="AN2588" i="13"/>
  <c r="AM2588" i="13"/>
  <c r="AJ2588" i="13"/>
  <c r="AI2588" i="13"/>
  <c r="AK2588" i="13"/>
  <c r="AL2588" i="13"/>
  <c r="AM2604" i="13"/>
  <c r="AJ2604" i="13"/>
  <c r="AI2604" i="13"/>
  <c r="AK2604" i="13"/>
  <c r="AL2604" i="13"/>
  <c r="AA2604" i="13"/>
  <c r="AN2604" i="13"/>
  <c r="AI2620" i="13"/>
  <c r="AK2620" i="13"/>
  <c r="AL2620" i="13"/>
  <c r="AA2620" i="13"/>
  <c r="AN2620" i="13"/>
  <c r="AM2620" i="13"/>
  <c r="AJ2620" i="13"/>
  <c r="AL2636" i="13"/>
  <c r="AA2636" i="13"/>
  <c r="AN2636" i="13"/>
  <c r="AM2636" i="13"/>
  <c r="AJ2636" i="13"/>
  <c r="AI2636" i="13"/>
  <c r="AK2636" i="13"/>
  <c r="AA2652" i="13"/>
  <c r="AN2652" i="13"/>
  <c r="AM2652" i="13"/>
  <c r="AJ2652" i="13"/>
  <c r="AI2652" i="13"/>
  <c r="AK2652" i="13"/>
  <c r="AL2652" i="13"/>
  <c r="AM2668" i="13"/>
  <c r="AJ2668" i="13"/>
  <c r="AI2668" i="13"/>
  <c r="AK2668" i="13"/>
  <c r="AL2668" i="13"/>
  <c r="AA2668" i="13"/>
  <c r="AN2668" i="13"/>
  <c r="AI2684" i="13"/>
  <c r="AK2684" i="13"/>
  <c r="AL2684" i="13"/>
  <c r="AA2684" i="13"/>
  <c r="AN2684" i="13"/>
  <c r="AM2684" i="13"/>
  <c r="AJ2684" i="13"/>
  <c r="AL2700" i="13"/>
  <c r="AA2700" i="13"/>
  <c r="AN2700" i="13"/>
  <c r="AM2700" i="13"/>
  <c r="AJ2700" i="13"/>
  <c r="AI2700" i="13"/>
  <c r="AK2700" i="13"/>
  <c r="AA2716" i="13"/>
  <c r="AN2716" i="13"/>
  <c r="AM2716" i="13"/>
  <c r="AJ2716" i="13"/>
  <c r="AI2716" i="13"/>
  <c r="AK2716" i="13"/>
  <c r="AL2716" i="13"/>
  <c r="AM2732" i="13"/>
  <c r="AJ2732" i="13"/>
  <c r="AI2732" i="13"/>
  <c r="AK2732" i="13"/>
  <c r="AL2732" i="13"/>
  <c r="AN2732" i="13"/>
  <c r="AA2732" i="13"/>
  <c r="AI2748" i="13"/>
  <c r="AK2748" i="13"/>
  <c r="AL2748" i="13"/>
  <c r="AA2748" i="13"/>
  <c r="AN2748" i="13"/>
  <c r="AM2748" i="13"/>
  <c r="AJ2748" i="13"/>
  <c r="AL2764" i="13"/>
  <c r="AA2764" i="13"/>
  <c r="AN2764" i="13"/>
  <c r="AM2764" i="13"/>
  <c r="AJ2764" i="13"/>
  <c r="AK2764" i="13"/>
  <c r="AI2764" i="13"/>
  <c r="AI2780" i="13"/>
  <c r="AK2780" i="13"/>
  <c r="AA2780" i="13"/>
  <c r="AN2780" i="13"/>
  <c r="AL2780" i="13"/>
  <c r="AJ2780" i="13"/>
  <c r="AM2780" i="13"/>
  <c r="AM2796" i="13"/>
  <c r="AJ2796" i="13"/>
  <c r="AI2796" i="13"/>
  <c r="AK2796" i="13"/>
  <c r="AL2796" i="13"/>
  <c r="AA2796" i="13"/>
  <c r="AN2796" i="13"/>
  <c r="AL2812" i="13"/>
  <c r="AA2812" i="13"/>
  <c r="AN2812" i="13"/>
  <c r="AM2812" i="13"/>
  <c r="AJ2812" i="13"/>
  <c r="AI2812" i="13"/>
  <c r="AK2812" i="13"/>
  <c r="AL2828" i="13"/>
  <c r="AA2828" i="13"/>
  <c r="AN2828" i="13"/>
  <c r="AM2828" i="13"/>
  <c r="AJ2828" i="13"/>
  <c r="AI2828" i="13"/>
  <c r="AK2828" i="13"/>
  <c r="AM2844" i="13"/>
  <c r="AJ2844" i="13"/>
  <c r="AI2844" i="13"/>
  <c r="AK2844" i="13"/>
  <c r="AL2844" i="13"/>
  <c r="AA2844" i="13"/>
  <c r="AN2844" i="13"/>
  <c r="AM2860" i="13"/>
  <c r="AJ2860" i="13"/>
  <c r="AI2860" i="13"/>
  <c r="AK2860" i="13"/>
  <c r="AL2860" i="13"/>
  <c r="AA2860" i="13"/>
  <c r="AN2860" i="13"/>
  <c r="AL2876" i="13"/>
  <c r="AA2876" i="13"/>
  <c r="AN2876" i="13"/>
  <c r="AM2876" i="13"/>
  <c r="AJ2876" i="13"/>
  <c r="AI2876" i="13"/>
  <c r="AK2876" i="13"/>
  <c r="AL2892" i="13"/>
  <c r="AA2892" i="13"/>
  <c r="AN2892" i="13"/>
  <c r="AM2892" i="13"/>
  <c r="AJ2892" i="13"/>
  <c r="AI2892" i="13"/>
  <c r="AK2892" i="13"/>
  <c r="AM2908" i="13"/>
  <c r="AJ2908" i="13"/>
  <c r="AI2908" i="13"/>
  <c r="AK2908" i="13"/>
  <c r="AL2908" i="13"/>
  <c r="AA2908" i="13"/>
  <c r="AN2908" i="13"/>
  <c r="AM2924" i="13"/>
  <c r="AJ2924" i="13"/>
  <c r="AI2924" i="13"/>
  <c r="AK2924" i="13"/>
  <c r="AL2924" i="13"/>
  <c r="AA2924" i="13"/>
  <c r="AN2924" i="13"/>
  <c r="AL2940" i="13"/>
  <c r="AA2940" i="13"/>
  <c r="AN2940" i="13"/>
  <c r="AM2940" i="13"/>
  <c r="AJ2940" i="13"/>
  <c r="AI2940" i="13"/>
  <c r="AK2940" i="13"/>
  <c r="AL2956" i="13"/>
  <c r="AA2956" i="13"/>
  <c r="AN2956" i="13"/>
  <c r="AM2956" i="13"/>
  <c r="AJ2956" i="13"/>
  <c r="AI2956" i="13"/>
  <c r="AK2956" i="13"/>
  <c r="AM2972" i="13"/>
  <c r="AJ2972" i="13"/>
  <c r="AI2972" i="13"/>
  <c r="AK2972" i="13"/>
  <c r="AL2972" i="13"/>
  <c r="AN2972" i="13"/>
  <c r="AA2972" i="13"/>
  <c r="AM2988" i="13"/>
  <c r="AJ2988" i="13"/>
  <c r="AI2988" i="13"/>
  <c r="AK2988" i="13"/>
  <c r="AL2988" i="13"/>
  <c r="AN2988" i="13"/>
  <c r="AA2988" i="13"/>
  <c r="AL3004" i="13"/>
  <c r="AA3004" i="13"/>
  <c r="AN3004" i="13"/>
  <c r="AM3004" i="13"/>
  <c r="AJ3004" i="13"/>
  <c r="AK3004" i="13"/>
  <c r="AI3004" i="13"/>
  <c r="AL3020" i="13"/>
  <c r="AA3020" i="13"/>
  <c r="AN3020" i="13"/>
  <c r="AM3020" i="13"/>
  <c r="AJ3020" i="13"/>
  <c r="AK3020" i="13"/>
  <c r="AI3020" i="13"/>
  <c r="AM3036" i="13"/>
  <c r="AJ3036" i="13"/>
  <c r="AI3036" i="13"/>
  <c r="AK3036" i="13"/>
  <c r="AL3036" i="13"/>
  <c r="AA3036" i="13"/>
  <c r="AN3036" i="13"/>
  <c r="AM3052" i="13"/>
  <c r="AJ3052" i="13"/>
  <c r="AI3052" i="13"/>
  <c r="AK3052" i="13"/>
  <c r="AL3052" i="13"/>
  <c r="AA3052" i="13"/>
  <c r="AN3052" i="13"/>
  <c r="AL3068" i="13"/>
  <c r="AA3068" i="13"/>
  <c r="AN3068" i="13"/>
  <c r="AM3068" i="13"/>
  <c r="AJ3068" i="13"/>
  <c r="AI3068" i="13"/>
  <c r="AK3068" i="13"/>
  <c r="AL3084" i="13"/>
  <c r="AA3084" i="13"/>
  <c r="AN3084" i="13"/>
  <c r="AM3084" i="13"/>
  <c r="AJ3084" i="13"/>
  <c r="AI3084" i="13"/>
  <c r="AK3084" i="13"/>
  <c r="AM3100" i="13"/>
  <c r="AJ3100" i="13"/>
  <c r="AI3100" i="13"/>
  <c r="AK3100" i="13"/>
  <c r="AL3100" i="13"/>
  <c r="AA3100" i="13"/>
  <c r="AN3100" i="13"/>
  <c r="AM3116" i="13"/>
  <c r="AJ3116" i="13"/>
  <c r="AI3116" i="13"/>
  <c r="AK3116" i="13"/>
  <c r="AL3116" i="13"/>
  <c r="AA3116" i="13"/>
  <c r="AN3116" i="13"/>
  <c r="AL3132" i="13"/>
  <c r="AA3132" i="13"/>
  <c r="AN3132" i="13"/>
  <c r="AM3132" i="13"/>
  <c r="AJ3132" i="13"/>
  <c r="AI3132" i="13"/>
  <c r="AK3132" i="13"/>
  <c r="AL3148" i="13"/>
  <c r="AA3148" i="13"/>
  <c r="AN3148" i="13"/>
  <c r="AM3148" i="13"/>
  <c r="AJ3148" i="13"/>
  <c r="AI3148" i="13"/>
  <c r="AK3148" i="13"/>
  <c r="AL3164" i="13"/>
  <c r="AA3164" i="13"/>
  <c r="AN3164" i="13"/>
  <c r="AM3164" i="13"/>
  <c r="AJ3164" i="13"/>
  <c r="AI3164" i="13"/>
  <c r="AK3164" i="13"/>
  <c r="AM3180" i="13"/>
  <c r="AJ3180" i="13"/>
  <c r="AI3180" i="13"/>
  <c r="AK3180" i="13"/>
  <c r="AL3180" i="13"/>
  <c r="AN3180" i="13"/>
  <c r="AA3180" i="13"/>
  <c r="AM3196" i="13"/>
  <c r="AJ3196" i="13"/>
  <c r="AI3196" i="13"/>
  <c r="AK3196" i="13"/>
  <c r="AL3196" i="13"/>
  <c r="AA3196" i="13"/>
  <c r="AN3196" i="13"/>
  <c r="AI3212" i="13"/>
  <c r="AA3212" i="13"/>
  <c r="AL3212" i="13"/>
  <c r="AM3212" i="13"/>
  <c r="AN3212" i="13"/>
  <c r="AK3212" i="13"/>
  <c r="AJ3212" i="13"/>
  <c r="AM3228" i="13"/>
  <c r="AK3228" i="13"/>
  <c r="AA3228" i="13"/>
  <c r="AL3228" i="13"/>
  <c r="AJ3228" i="13"/>
  <c r="AI3228" i="13"/>
  <c r="AN3228" i="13"/>
  <c r="AI3244" i="13"/>
  <c r="AJ3244" i="13"/>
  <c r="AN3244" i="13"/>
  <c r="AA3244" i="13"/>
  <c r="AM3244" i="13"/>
  <c r="AL3244" i="13"/>
  <c r="AK3244" i="13"/>
  <c r="AA3260" i="13"/>
  <c r="AL3260" i="13"/>
  <c r="AM3260" i="13"/>
  <c r="AK3260" i="13"/>
  <c r="AJ3260" i="13"/>
  <c r="AI3260" i="13"/>
  <c r="AN3260" i="13"/>
  <c r="AJ3276" i="13"/>
  <c r="AN3276" i="13"/>
  <c r="AI3276" i="13"/>
  <c r="AM3276" i="13"/>
  <c r="AL3276" i="13"/>
  <c r="AK3276" i="13"/>
  <c r="AA3276" i="13"/>
  <c r="AM3292" i="13"/>
  <c r="AK3292" i="13"/>
  <c r="AA3292" i="13"/>
  <c r="AL3292" i="13"/>
  <c r="AI3292" i="13"/>
  <c r="AN3292" i="13"/>
  <c r="AJ3292" i="13"/>
  <c r="AI3308" i="13"/>
  <c r="AJ3308" i="13"/>
  <c r="AN3308" i="13"/>
  <c r="AL3308" i="13"/>
  <c r="AK3308" i="13"/>
  <c r="AA3308" i="13"/>
  <c r="AM3308" i="13"/>
  <c r="AA3324" i="13"/>
  <c r="AL3324" i="13"/>
  <c r="AM3324" i="13"/>
  <c r="AK3324" i="13"/>
  <c r="AN3324" i="13"/>
  <c r="AJ3324" i="13"/>
  <c r="AI3324" i="13"/>
  <c r="AJ3340" i="13"/>
  <c r="AN3340" i="13"/>
  <c r="AI3340" i="13"/>
  <c r="AK3340" i="13"/>
  <c r="AA3340" i="13"/>
  <c r="AM3340" i="13"/>
  <c r="AL3340" i="13"/>
  <c r="AM3356" i="13"/>
  <c r="AK3356" i="13"/>
  <c r="AA3356" i="13"/>
  <c r="AL3356" i="13"/>
  <c r="AJ3356" i="13"/>
  <c r="AI3356" i="13"/>
  <c r="AN3356" i="13"/>
  <c r="AI3372" i="13"/>
  <c r="AJ3372" i="13"/>
  <c r="AN3372" i="13"/>
  <c r="AA3372" i="13"/>
  <c r="AM3372" i="13"/>
  <c r="AL3372" i="13"/>
  <c r="AK3372" i="13"/>
  <c r="AA3388" i="13"/>
  <c r="AL3388" i="13"/>
  <c r="AM3388" i="13"/>
  <c r="AK3388" i="13"/>
  <c r="AJ3388" i="13"/>
  <c r="AI3388" i="13"/>
  <c r="AN3388" i="13"/>
  <c r="AJ3404" i="13"/>
  <c r="AN3404" i="13"/>
  <c r="AI3404" i="13"/>
  <c r="AM3404" i="13"/>
  <c r="AL3404" i="13"/>
  <c r="AK3404" i="13"/>
  <c r="AA3404" i="13"/>
  <c r="AJ3420" i="13"/>
  <c r="AN3420" i="13"/>
  <c r="AM3420" i="13"/>
  <c r="AK3420" i="13"/>
  <c r="AI3420" i="13"/>
  <c r="AL3420" i="13"/>
  <c r="AA3420" i="13"/>
  <c r="AI3436" i="13"/>
  <c r="AA3436" i="13"/>
  <c r="AL3436" i="13"/>
  <c r="AJ3436" i="13"/>
  <c r="AN3436" i="13"/>
  <c r="AM3436" i="13"/>
  <c r="AK3436" i="13"/>
  <c r="AA3452" i="13"/>
  <c r="AN3452" i="13"/>
  <c r="AM3452" i="13"/>
  <c r="AK3452" i="13"/>
  <c r="AI3452" i="13"/>
  <c r="AL3452" i="13"/>
  <c r="AJ3452" i="13"/>
  <c r="AM3468" i="13"/>
  <c r="AK3468" i="13"/>
  <c r="AI3468" i="13"/>
  <c r="AJ3468" i="13"/>
  <c r="AL3468" i="13"/>
  <c r="AA3468" i="13"/>
  <c r="AN3468" i="13"/>
  <c r="AJ3484" i="13"/>
  <c r="AL3484" i="13"/>
  <c r="AA3484" i="13"/>
  <c r="AN3484" i="13"/>
  <c r="AM3484" i="13"/>
  <c r="AK3484" i="13"/>
  <c r="AI3484" i="13"/>
  <c r="AI3500" i="13"/>
  <c r="AJ3500" i="13"/>
  <c r="AL3500" i="13"/>
  <c r="AA3500" i="13"/>
  <c r="AN3500" i="13"/>
  <c r="AK3500" i="13"/>
  <c r="AM3500" i="13"/>
  <c r="AM3516" i="13"/>
  <c r="AK3516" i="13"/>
  <c r="AI3516" i="13"/>
  <c r="AJ3516" i="13"/>
  <c r="AL3516" i="13"/>
  <c r="AA3516" i="13"/>
  <c r="AN3516" i="13"/>
  <c r="AM3532" i="13"/>
  <c r="AK3532" i="13"/>
  <c r="AI3532" i="13"/>
  <c r="AJ3532" i="13"/>
  <c r="AL3532" i="13"/>
  <c r="AA3532" i="13"/>
  <c r="AN3532" i="13"/>
  <c r="AJ3548" i="13"/>
  <c r="AL3548" i="13"/>
  <c r="AA3548" i="13"/>
  <c r="AN3548" i="13"/>
  <c r="AM3548" i="13"/>
  <c r="AK3548" i="13"/>
  <c r="AI3548" i="13"/>
  <c r="AJ3564" i="13"/>
  <c r="AL3564" i="13"/>
  <c r="AA3564" i="13"/>
  <c r="AN3564" i="13"/>
  <c r="AM3564" i="13"/>
  <c r="AK3564" i="13"/>
  <c r="AI3564" i="13"/>
  <c r="AA3580" i="13"/>
  <c r="AN3580" i="13"/>
  <c r="AM3580" i="13"/>
  <c r="AK3580" i="13"/>
  <c r="AI3580" i="13"/>
  <c r="AJ3580" i="13"/>
  <c r="AL3580" i="13"/>
  <c r="AM3596" i="13"/>
  <c r="AK3596" i="13"/>
  <c r="AI3596" i="13"/>
  <c r="AJ3596" i="13"/>
  <c r="AL3596" i="13"/>
  <c r="AN3596" i="13"/>
  <c r="AA3596" i="13"/>
  <c r="AJ3612" i="13"/>
  <c r="AL3612" i="13"/>
  <c r="AA3612" i="13"/>
  <c r="AN3612" i="13"/>
  <c r="AM3612" i="13"/>
  <c r="AK3612" i="13"/>
  <c r="AI3612" i="13"/>
  <c r="AI3628" i="13"/>
  <c r="AJ3628" i="13"/>
  <c r="AL3628" i="13"/>
  <c r="AA3628" i="13"/>
  <c r="AN3628" i="13"/>
  <c r="AM3628" i="13"/>
  <c r="AK3628" i="13"/>
  <c r="AA3644" i="13"/>
  <c r="AL3644" i="13"/>
  <c r="AJ3644" i="13"/>
  <c r="AN3644" i="13"/>
  <c r="AM3644" i="13"/>
  <c r="AK3644" i="13"/>
  <c r="AI3644" i="13"/>
  <c r="AB3660" i="13"/>
  <c r="AM3660" i="13"/>
  <c r="AN3660" i="13"/>
  <c r="AC3660" i="13"/>
  <c r="AA3660" i="13"/>
  <c r="AI3660" i="13"/>
  <c r="AK3660" i="13"/>
  <c r="AJ3660" i="13"/>
  <c r="AL3660" i="13"/>
  <c r="AA3676" i="13"/>
  <c r="AL3676" i="13"/>
  <c r="AJ3676" i="13"/>
  <c r="AN3676" i="13"/>
  <c r="AM3676" i="13"/>
  <c r="AK3676" i="13"/>
  <c r="AI3676" i="13"/>
  <c r="AI3692" i="13"/>
  <c r="AA3692" i="13"/>
  <c r="AL3692" i="13"/>
  <c r="AJ3692" i="13"/>
  <c r="AN3692" i="13"/>
  <c r="AM3692" i="13"/>
  <c r="AK3692" i="13"/>
  <c r="AM3708" i="13"/>
  <c r="AK3708" i="13"/>
  <c r="AI3708" i="13"/>
  <c r="AA3708" i="13"/>
  <c r="AL3708" i="13"/>
  <c r="AN3708" i="13"/>
  <c r="AJ3708" i="13"/>
  <c r="AM3724" i="13"/>
  <c r="AK3724" i="13"/>
  <c r="AI3724" i="13"/>
  <c r="AA3724" i="13"/>
  <c r="AL3724" i="13"/>
  <c r="AN3724" i="13"/>
  <c r="AJ3724" i="13"/>
  <c r="AJ3740" i="13"/>
  <c r="AN3740" i="13"/>
  <c r="AM3740" i="13"/>
  <c r="AK3740" i="13"/>
  <c r="AI3740" i="13"/>
  <c r="AA3740" i="13"/>
  <c r="AL3740" i="13"/>
  <c r="AJ3756" i="13"/>
  <c r="AN3756" i="13"/>
  <c r="AM3756" i="13"/>
  <c r="AK3756" i="13"/>
  <c r="AI3756" i="13"/>
  <c r="AA3756" i="13"/>
  <c r="AL3756" i="13"/>
  <c r="AA3772" i="13"/>
  <c r="AL3772" i="13"/>
  <c r="AJ3772" i="13"/>
  <c r="AN3772" i="13"/>
  <c r="AM3772" i="13"/>
  <c r="AK3772" i="13"/>
  <c r="AI3772" i="13"/>
  <c r="AA3788" i="13"/>
  <c r="AL3788" i="13"/>
  <c r="AJ3788" i="13"/>
  <c r="AN3788" i="13"/>
  <c r="AM3788" i="13"/>
  <c r="AK3788" i="13"/>
  <c r="AI3788" i="13"/>
  <c r="AJ3804" i="13"/>
  <c r="AL3804" i="13"/>
  <c r="AA3804" i="13"/>
  <c r="AN3804" i="13"/>
  <c r="AM3804" i="13"/>
  <c r="AK3804" i="13"/>
  <c r="AI3804" i="13"/>
  <c r="AI3820" i="13"/>
  <c r="AJ3820" i="13"/>
  <c r="AL3820" i="13"/>
  <c r="AA3820" i="13"/>
  <c r="AN3820" i="13"/>
  <c r="AK3820" i="13"/>
  <c r="AM3820" i="13"/>
  <c r="AA3836" i="13"/>
  <c r="AN3836" i="13"/>
  <c r="AM3836" i="13"/>
  <c r="AK3836" i="13"/>
  <c r="AI3836" i="13"/>
  <c r="AJ3836" i="13"/>
  <c r="AL3836" i="13"/>
  <c r="AM3852" i="13"/>
  <c r="AK3852" i="13"/>
  <c r="AI3852" i="13"/>
  <c r="AJ3852" i="13"/>
  <c r="AL3852" i="13"/>
  <c r="AA3852" i="13"/>
  <c r="AN3852" i="13"/>
  <c r="AM3868" i="13"/>
  <c r="AK3868" i="13"/>
  <c r="AI3868" i="13"/>
  <c r="AJ3868" i="13"/>
  <c r="AL3868" i="13"/>
  <c r="AA3868" i="13"/>
  <c r="AN3868" i="13"/>
  <c r="AI3884" i="13"/>
  <c r="AJ3884" i="13"/>
  <c r="AL3884" i="13"/>
  <c r="AA3884" i="13"/>
  <c r="AN3884" i="13"/>
  <c r="AM3884" i="13"/>
  <c r="AK3884" i="13"/>
  <c r="AA3900" i="13"/>
  <c r="AN3900" i="13"/>
  <c r="AM3900" i="13"/>
  <c r="AK3900" i="13"/>
  <c r="AI3900" i="13"/>
  <c r="AJ3900" i="13"/>
  <c r="AL3900" i="13"/>
  <c r="AJ3916" i="13"/>
  <c r="AL3916" i="13"/>
  <c r="AA3916" i="13"/>
  <c r="AN3916" i="13"/>
  <c r="AM3916" i="13"/>
  <c r="AK3916" i="13"/>
  <c r="AI3916" i="13"/>
  <c r="AJ3932" i="13"/>
  <c r="AL3932" i="13"/>
  <c r="AA3932" i="13"/>
  <c r="AN3932" i="13"/>
  <c r="AM3932" i="13"/>
  <c r="AK3932" i="13"/>
  <c r="AI3932" i="13"/>
  <c r="AI3948" i="13"/>
  <c r="AJ3948" i="13"/>
  <c r="AL3948" i="13"/>
  <c r="AA3948" i="13"/>
  <c r="AN3948" i="13"/>
  <c r="AM3948" i="13"/>
  <c r="AK3948" i="13"/>
  <c r="AJ3964" i="13"/>
  <c r="AL3964" i="13"/>
  <c r="AA3964" i="13"/>
  <c r="AN3964" i="13"/>
  <c r="AM3964" i="13"/>
  <c r="AK3964" i="13"/>
  <c r="AI3964" i="13"/>
  <c r="AI3980" i="13"/>
  <c r="AL3980" i="13"/>
  <c r="AA3980" i="13"/>
  <c r="AK3980" i="13"/>
  <c r="AN3980" i="13"/>
  <c r="AJ3980" i="13"/>
  <c r="AM3980" i="13"/>
  <c r="AI3996" i="13"/>
  <c r="AK3996" i="13"/>
  <c r="AL3996" i="13"/>
  <c r="AA3996" i="13"/>
  <c r="AN3996" i="13"/>
  <c r="AM3996" i="13"/>
  <c r="AJ3996" i="13"/>
  <c r="AL4012" i="13"/>
  <c r="AA4012" i="13"/>
  <c r="AK4012" i="13"/>
  <c r="AM4012" i="13"/>
  <c r="AN4012" i="13"/>
  <c r="AI4012" i="13"/>
  <c r="AJ4012" i="13"/>
  <c r="AA4028" i="13"/>
  <c r="AN4028" i="13"/>
  <c r="AM4028" i="13"/>
  <c r="AK4028" i="13"/>
  <c r="AI4028" i="13"/>
  <c r="AJ4028" i="13"/>
  <c r="AL4028" i="13"/>
  <c r="AA4044" i="13"/>
  <c r="AN4044" i="13"/>
  <c r="AM4044" i="13"/>
  <c r="AK4044" i="13"/>
  <c r="AI4044" i="13"/>
  <c r="AJ4044" i="13"/>
  <c r="AL4044" i="13"/>
  <c r="AI4060" i="13"/>
  <c r="AJ4060" i="13"/>
  <c r="AL4060" i="13"/>
  <c r="AA4060" i="13"/>
  <c r="AN4060" i="13"/>
  <c r="AK4060" i="13"/>
  <c r="AM4060" i="13"/>
  <c r="AA4076" i="13"/>
  <c r="AL4076" i="13"/>
  <c r="AJ4076" i="13"/>
  <c r="AN4076" i="13"/>
  <c r="AM4076" i="13"/>
  <c r="AK4076" i="13"/>
  <c r="AI4076" i="13"/>
  <c r="AA4092" i="13"/>
  <c r="AL4092" i="13"/>
  <c r="AJ4092" i="13"/>
  <c r="AN4092" i="13"/>
  <c r="AM4092" i="13"/>
  <c r="AK4092" i="13"/>
  <c r="AI4092" i="13"/>
  <c r="AI4108" i="13"/>
  <c r="AA4108" i="13"/>
  <c r="AL4108" i="13"/>
  <c r="AJ4108" i="13"/>
  <c r="AN4108" i="13"/>
  <c r="AM4108" i="13"/>
  <c r="AK4108" i="13"/>
  <c r="AI4124" i="13"/>
  <c r="AA4124" i="13"/>
  <c r="AL4124" i="13"/>
  <c r="AJ4124" i="13"/>
  <c r="AN4124" i="13"/>
  <c r="AK4124" i="13"/>
  <c r="AM4124" i="13"/>
  <c r="AM4140" i="13"/>
  <c r="AK4140" i="13"/>
  <c r="AI4140" i="13"/>
  <c r="AA4140" i="13"/>
  <c r="AL4140" i="13"/>
  <c r="AJ4140" i="13"/>
  <c r="AN4140" i="13"/>
  <c r="AM4156" i="13"/>
  <c r="AK4156" i="13"/>
  <c r="AI4156" i="13"/>
  <c r="AA4156" i="13"/>
  <c r="AL4156" i="13"/>
  <c r="AJ4156" i="13"/>
  <c r="AN4156" i="13"/>
  <c r="AM5" i="13"/>
  <c r="AA5" i="13"/>
  <c r="AL5" i="13"/>
  <c r="AK5" i="13"/>
  <c r="AI5" i="13"/>
  <c r="AJ5" i="13"/>
  <c r="AN5" i="13"/>
  <c r="AK21" i="13"/>
  <c r="AI21" i="13"/>
  <c r="AJ21" i="13"/>
  <c r="AN21" i="13"/>
  <c r="AM21" i="13"/>
  <c r="AA21" i="13"/>
  <c r="AL21" i="13"/>
  <c r="AA37" i="13"/>
  <c r="AL37" i="13"/>
  <c r="AK37" i="13"/>
  <c r="AI37" i="13"/>
  <c r="AJ37" i="13"/>
  <c r="AN37" i="13"/>
  <c r="AM37" i="13"/>
  <c r="AN53" i="13"/>
  <c r="AJ53" i="13"/>
  <c r="AL53" i="13"/>
  <c r="AA53" i="13"/>
  <c r="AM53" i="13"/>
  <c r="AI53" i="13"/>
  <c r="AK53" i="13"/>
  <c r="AK69" i="13"/>
  <c r="AI69" i="13"/>
  <c r="AJ69" i="13"/>
  <c r="AN69" i="13"/>
  <c r="AM69" i="13"/>
  <c r="AA69" i="13"/>
  <c r="AL69" i="13"/>
  <c r="AL85" i="13"/>
  <c r="AA85" i="13"/>
  <c r="AM85" i="13"/>
  <c r="AI85" i="13"/>
  <c r="AK85" i="13"/>
  <c r="AN85" i="13"/>
  <c r="AJ85" i="13"/>
  <c r="AA101" i="13"/>
  <c r="AJ101" i="13"/>
  <c r="AN101" i="13"/>
  <c r="AM101" i="13"/>
  <c r="AL101" i="13"/>
  <c r="AK101" i="13"/>
  <c r="AI101" i="13"/>
  <c r="AL117" i="13"/>
  <c r="AM117" i="13"/>
  <c r="AA117" i="13"/>
  <c r="AI117" i="13"/>
  <c r="AK117" i="13"/>
  <c r="AN117" i="13"/>
  <c r="AJ117" i="13"/>
  <c r="AA133" i="13"/>
  <c r="AL133" i="13"/>
  <c r="AJ133" i="13"/>
  <c r="AI133" i="13"/>
  <c r="AK133" i="13"/>
  <c r="AN133" i="13"/>
  <c r="AM133" i="13"/>
  <c r="AA151" i="13"/>
  <c r="AL151" i="13"/>
  <c r="AJ151" i="13"/>
  <c r="AN151" i="13"/>
  <c r="AI151" i="13"/>
  <c r="AK151" i="13"/>
  <c r="AM151" i="13"/>
  <c r="AI167" i="13"/>
  <c r="AK167" i="13"/>
  <c r="AM167" i="13"/>
  <c r="AA167" i="13"/>
  <c r="AL167" i="13"/>
  <c r="AJ167" i="13"/>
  <c r="AN167" i="13"/>
  <c r="AJ183" i="13"/>
  <c r="AK183" i="13"/>
  <c r="AM183" i="13"/>
  <c r="AI183" i="13"/>
  <c r="AL183" i="13"/>
  <c r="AA183" i="13"/>
  <c r="AN183" i="13"/>
  <c r="AJ199" i="13"/>
  <c r="AK199" i="13"/>
  <c r="AM199" i="13"/>
  <c r="AI199" i="13"/>
  <c r="AL199" i="13"/>
  <c r="AA199" i="13"/>
  <c r="AN199" i="13"/>
  <c r="AN215" i="13"/>
  <c r="AJ215" i="13"/>
  <c r="AK215" i="13"/>
  <c r="AA215" i="13"/>
  <c r="AM215" i="13"/>
  <c r="AI215" i="13"/>
  <c r="AL215" i="13"/>
  <c r="AL231" i="13"/>
  <c r="AA231" i="13"/>
  <c r="AN231" i="13"/>
  <c r="AJ231" i="13"/>
  <c r="AK231" i="13"/>
  <c r="AM231" i="13"/>
  <c r="AI231" i="13"/>
  <c r="AM247" i="13"/>
  <c r="AI247" i="13"/>
  <c r="AL247" i="13"/>
  <c r="AK247" i="13"/>
  <c r="AN247" i="13"/>
  <c r="AA247" i="13"/>
  <c r="AJ247" i="13"/>
  <c r="AA263" i="13"/>
  <c r="AJ263" i="13"/>
  <c r="AM263" i="13"/>
  <c r="AI263" i="13"/>
  <c r="AL263" i="13"/>
  <c r="AK263" i="13"/>
  <c r="AN263" i="13"/>
  <c r="AM279" i="13"/>
  <c r="AK279" i="13"/>
  <c r="AL279" i="13"/>
  <c r="AA279" i="13"/>
  <c r="AN279" i="13"/>
  <c r="AI279" i="13"/>
  <c r="AJ279" i="13"/>
  <c r="AN295" i="13"/>
  <c r="AM295" i="13"/>
  <c r="AJ295" i="13"/>
  <c r="AA295" i="13"/>
  <c r="AI295" i="13"/>
  <c r="AK295" i="13"/>
  <c r="AL295" i="13"/>
  <c r="AJ311" i="13"/>
  <c r="AN311" i="13"/>
  <c r="AI311" i="13"/>
  <c r="AK311" i="13"/>
  <c r="AL311" i="13"/>
  <c r="AA311" i="13"/>
  <c r="AM311" i="13"/>
  <c r="AA327" i="13"/>
  <c r="AN327" i="13"/>
  <c r="AM327" i="13"/>
  <c r="AK327" i="13"/>
  <c r="AL327" i="13"/>
  <c r="AJ327" i="13"/>
  <c r="AI327" i="13"/>
  <c r="AI343" i="13"/>
  <c r="AK343" i="13"/>
  <c r="AL343" i="13"/>
  <c r="AA343" i="13"/>
  <c r="AN343" i="13"/>
  <c r="AM343" i="13"/>
  <c r="AJ343" i="13"/>
  <c r="AL359" i="13"/>
  <c r="AA359" i="13"/>
  <c r="AJ359" i="13"/>
  <c r="AM359" i="13"/>
  <c r="AI359" i="13"/>
  <c r="AN359" i="13"/>
  <c r="AK359" i="13"/>
  <c r="AN375" i="13"/>
  <c r="AA375" i="13"/>
  <c r="AM375" i="13"/>
  <c r="AL375" i="13"/>
  <c r="AI375" i="13"/>
  <c r="AJ375" i="13"/>
  <c r="AK375" i="13"/>
  <c r="AI391" i="13"/>
  <c r="AK391" i="13"/>
  <c r="AL391" i="13"/>
  <c r="AA391" i="13"/>
  <c r="AN391" i="13"/>
  <c r="AJ391" i="13"/>
  <c r="AM391" i="13"/>
  <c r="AM407" i="13"/>
  <c r="AK407" i="13"/>
  <c r="AA407" i="13"/>
  <c r="AI407" i="13"/>
  <c r="AL407" i="13"/>
  <c r="AJ407" i="13"/>
  <c r="AN407" i="13"/>
  <c r="AI423" i="13"/>
  <c r="AA423" i="13"/>
  <c r="AL423" i="13"/>
  <c r="AJ423" i="13"/>
  <c r="AN423" i="13"/>
  <c r="AM423" i="13"/>
  <c r="AK423" i="13"/>
  <c r="AI439" i="13"/>
  <c r="AA439" i="13"/>
  <c r="AL439" i="13"/>
  <c r="AJ439" i="13"/>
  <c r="AN439" i="13"/>
  <c r="AM439" i="13"/>
  <c r="AK439" i="13"/>
  <c r="AM455" i="13"/>
  <c r="AK455" i="13"/>
  <c r="AI455" i="13"/>
  <c r="AA455" i="13"/>
  <c r="AL455" i="13"/>
  <c r="AJ455" i="13"/>
  <c r="AN455" i="13"/>
  <c r="AM471" i="13"/>
  <c r="AK471" i="13"/>
  <c r="AI471" i="13"/>
  <c r="AA471" i="13"/>
  <c r="AL471" i="13"/>
  <c r="AJ471" i="13"/>
  <c r="AN471" i="13"/>
  <c r="AA487" i="13"/>
  <c r="AM487" i="13"/>
  <c r="AK487" i="13"/>
  <c r="AI487" i="13"/>
  <c r="AL487" i="13"/>
  <c r="AJ487" i="13"/>
  <c r="AN487" i="13"/>
  <c r="AA503" i="13"/>
  <c r="AI503" i="13"/>
  <c r="AL503" i="13"/>
  <c r="AJ503" i="13"/>
  <c r="AN503" i="13"/>
  <c r="AM503" i="13"/>
  <c r="AK503" i="13"/>
  <c r="AI519" i="13"/>
  <c r="AA519" i="13"/>
  <c r="AL519" i="13"/>
  <c r="AJ519" i="13"/>
  <c r="AN519" i="13"/>
  <c r="AM519" i="13"/>
  <c r="AK519" i="13"/>
  <c r="AI535" i="13"/>
  <c r="AL535" i="13"/>
  <c r="AJ535" i="13"/>
  <c r="AN535" i="13"/>
  <c r="AA535" i="13"/>
  <c r="AM535" i="13"/>
  <c r="AK535" i="13"/>
  <c r="AM551" i="13"/>
  <c r="AK551" i="13"/>
  <c r="AI551" i="13"/>
  <c r="AA551" i="13"/>
  <c r="AL551" i="13"/>
  <c r="AJ551" i="13"/>
  <c r="AN551" i="13"/>
  <c r="AI567" i="13"/>
  <c r="AA567" i="13"/>
  <c r="AL567" i="13"/>
  <c r="AJ567" i="13"/>
  <c r="AN567" i="13"/>
  <c r="AM567" i="13"/>
  <c r="AK567" i="13"/>
  <c r="AM583" i="13"/>
  <c r="AK583" i="13"/>
  <c r="AI583" i="13"/>
  <c r="AA583" i="13"/>
  <c r="AL583" i="13"/>
  <c r="AJ583" i="13"/>
  <c r="AN583" i="13"/>
  <c r="AJ599" i="13"/>
  <c r="AN599" i="13"/>
  <c r="AM599" i="13"/>
  <c r="AK599" i="13"/>
  <c r="AI599" i="13"/>
  <c r="AA599" i="13"/>
  <c r="AL599" i="13"/>
  <c r="AL615" i="13"/>
  <c r="AJ615" i="13"/>
  <c r="AN615" i="13"/>
  <c r="AA615" i="13"/>
  <c r="AM615" i="13"/>
  <c r="AK615" i="13"/>
  <c r="AI615" i="13"/>
  <c r="AJ631" i="13"/>
  <c r="AN631" i="13"/>
  <c r="AM631" i="13"/>
  <c r="AK631" i="13"/>
  <c r="AA631" i="13"/>
  <c r="AI631" i="13"/>
  <c r="AL631" i="13"/>
  <c r="AI647" i="13"/>
  <c r="AA647" i="13"/>
  <c r="AL647" i="13"/>
  <c r="AJ647" i="13"/>
  <c r="AN647" i="13"/>
  <c r="AM647" i="13"/>
  <c r="AK647" i="13"/>
  <c r="AA663" i="13"/>
  <c r="AL663" i="13"/>
  <c r="AJ663" i="13"/>
  <c r="AN663" i="13"/>
  <c r="AM663" i="13"/>
  <c r="AK663" i="13"/>
  <c r="AI663" i="13"/>
  <c r="AL6" i="13"/>
  <c r="AA6" i="13"/>
  <c r="AN6" i="13"/>
  <c r="AJ6" i="13"/>
  <c r="AK6" i="13"/>
  <c r="AI6" i="13"/>
  <c r="AM6" i="13"/>
  <c r="AI22" i="13"/>
  <c r="AM22" i="13"/>
  <c r="AL22" i="13"/>
  <c r="AA22" i="13"/>
  <c r="AN22" i="13"/>
  <c r="AJ22" i="13"/>
  <c r="AK22" i="13"/>
  <c r="AA38" i="13"/>
  <c r="AN38" i="13"/>
  <c r="AJ38" i="13"/>
  <c r="AK38" i="13"/>
  <c r="AI38" i="13"/>
  <c r="AM38" i="13"/>
  <c r="AL38" i="13"/>
  <c r="AJ54" i="13"/>
  <c r="AK54" i="13"/>
  <c r="AI54" i="13"/>
  <c r="AM54" i="13"/>
  <c r="AL54" i="13"/>
  <c r="AA54" i="13"/>
  <c r="AN54" i="13"/>
  <c r="AJ70" i="13"/>
  <c r="AK70" i="13"/>
  <c r="AI70" i="13"/>
  <c r="AM70" i="13"/>
  <c r="AL70" i="13"/>
  <c r="AA70" i="13"/>
  <c r="AN70" i="13"/>
  <c r="AL86" i="13"/>
  <c r="AA86" i="13"/>
  <c r="AN86" i="13"/>
  <c r="AJ86" i="13"/>
  <c r="AK86" i="13"/>
  <c r="AI86" i="13"/>
  <c r="AM86" i="13"/>
  <c r="AI102" i="13"/>
  <c r="AM102" i="13"/>
  <c r="AL102" i="13"/>
  <c r="AA102" i="13"/>
  <c r="AN102" i="13"/>
  <c r="AJ102" i="13"/>
  <c r="AK102" i="13"/>
  <c r="AI675" i="13"/>
  <c r="AA675" i="13"/>
  <c r="AL675" i="13"/>
  <c r="AJ675" i="13"/>
  <c r="AN675" i="13"/>
  <c r="AM675" i="13"/>
  <c r="AK675" i="13"/>
  <c r="AM691" i="13"/>
  <c r="AK691" i="13"/>
  <c r="AI691" i="13"/>
  <c r="AA691" i="13"/>
  <c r="AL691" i="13"/>
  <c r="AJ691" i="13"/>
  <c r="AN691" i="13"/>
  <c r="AI707" i="13"/>
  <c r="AA707" i="13"/>
  <c r="AL707" i="13"/>
  <c r="AJ707" i="13"/>
  <c r="AN707" i="13"/>
  <c r="AM707" i="13"/>
  <c r="AK707" i="13"/>
  <c r="AJ723" i="13"/>
  <c r="AN723" i="13"/>
  <c r="AM723" i="13"/>
  <c r="AK723" i="13"/>
  <c r="AI723" i="13"/>
  <c r="AA723" i="13"/>
  <c r="AL723" i="13"/>
  <c r="AA739" i="13"/>
  <c r="AL739" i="13"/>
  <c r="AJ739" i="13"/>
  <c r="AN739" i="13"/>
  <c r="AM739" i="13"/>
  <c r="AK739" i="13"/>
  <c r="AI739" i="13"/>
  <c r="AI755" i="13"/>
  <c r="AA755" i="13"/>
  <c r="AL755" i="13"/>
  <c r="AJ755" i="13"/>
  <c r="AN755" i="13"/>
  <c r="AM755" i="13"/>
  <c r="AK755" i="13"/>
  <c r="AA771" i="13"/>
  <c r="AL771" i="13"/>
  <c r="AJ771" i="13"/>
  <c r="AN771" i="13"/>
  <c r="AM771" i="13"/>
  <c r="AK771" i="13"/>
  <c r="AI771" i="13"/>
  <c r="AM787" i="13"/>
  <c r="AK787" i="13"/>
  <c r="AI787" i="13"/>
  <c r="AA787" i="13"/>
  <c r="AL787" i="13"/>
  <c r="AJ787" i="13"/>
  <c r="AN787" i="13"/>
  <c r="AJ803" i="13"/>
  <c r="AN803" i="13"/>
  <c r="AM803" i="13"/>
  <c r="AK803" i="13"/>
  <c r="AI803" i="13"/>
  <c r="AA803" i="13"/>
  <c r="AL803" i="13"/>
  <c r="AJ819" i="13"/>
  <c r="AN819" i="13"/>
  <c r="AM819" i="13"/>
  <c r="AK819" i="13"/>
  <c r="AA819" i="13"/>
  <c r="AI819" i="13"/>
  <c r="AL819" i="13"/>
  <c r="AJ835" i="13"/>
  <c r="AN835" i="13"/>
  <c r="AM835" i="13"/>
  <c r="AK835" i="13"/>
  <c r="AI835" i="13"/>
  <c r="AA835" i="13"/>
  <c r="AL835" i="13"/>
  <c r="AI851" i="13"/>
  <c r="AA851" i="13"/>
  <c r="AL851" i="13"/>
  <c r="AJ851" i="13"/>
  <c r="AN851" i="13"/>
  <c r="AM851" i="13"/>
  <c r="AK851" i="13"/>
  <c r="AM867" i="13"/>
  <c r="AK867" i="13"/>
  <c r="AI867" i="13"/>
  <c r="AA867" i="13"/>
  <c r="AL867" i="13"/>
  <c r="AJ867" i="13"/>
  <c r="AN867" i="13"/>
  <c r="AM883" i="13"/>
  <c r="AK883" i="13"/>
  <c r="AI883" i="13"/>
  <c r="AA883" i="13"/>
  <c r="AL883" i="13"/>
  <c r="AJ883" i="13"/>
  <c r="AN883" i="13"/>
  <c r="AM899" i="13"/>
  <c r="AK899" i="13"/>
  <c r="AI899" i="13"/>
  <c r="AA899" i="13"/>
  <c r="AL899" i="13"/>
  <c r="AJ899" i="13"/>
  <c r="AN899" i="13"/>
  <c r="AA915" i="13"/>
  <c r="AL915" i="13"/>
  <c r="AJ915" i="13"/>
  <c r="AN915" i="13"/>
  <c r="AM915" i="13"/>
  <c r="AK915" i="13"/>
  <c r="AI915" i="13"/>
  <c r="AI931" i="13"/>
  <c r="AA931" i="13"/>
  <c r="AL931" i="13"/>
  <c r="AJ931" i="13"/>
  <c r="AN931" i="13"/>
  <c r="AM931" i="13"/>
  <c r="AK931" i="13"/>
  <c r="AI947" i="13"/>
  <c r="AA947" i="13"/>
  <c r="AL947" i="13"/>
  <c r="AJ947" i="13"/>
  <c r="AN947" i="13"/>
  <c r="AM947" i="13"/>
  <c r="AK947" i="13"/>
  <c r="AA963" i="13"/>
  <c r="AL963" i="13"/>
  <c r="AJ963" i="13"/>
  <c r="AN963" i="13"/>
  <c r="AM963" i="13"/>
  <c r="AK963" i="13"/>
  <c r="AI963" i="13"/>
  <c r="AM979" i="13"/>
  <c r="AK979" i="13"/>
  <c r="AI979" i="13"/>
  <c r="AL979" i="13"/>
  <c r="AA979" i="13"/>
  <c r="AJ979" i="13"/>
  <c r="AN979" i="13"/>
  <c r="AA995" i="13"/>
  <c r="AL995" i="13"/>
  <c r="AJ995" i="13"/>
  <c r="AN995" i="13"/>
  <c r="AM995" i="13"/>
  <c r="AK995" i="13"/>
  <c r="AI995" i="13"/>
  <c r="AA1011" i="13"/>
  <c r="AL1011" i="13"/>
  <c r="AJ1011" i="13"/>
  <c r="AN1011" i="13"/>
  <c r="AM1011" i="13"/>
  <c r="AK1011" i="13"/>
  <c r="AI1011" i="13"/>
  <c r="AI1027" i="13"/>
  <c r="AA1027" i="13"/>
  <c r="AL1027" i="13"/>
  <c r="AJ1027" i="13"/>
  <c r="AN1027" i="13"/>
  <c r="AM1027" i="13"/>
  <c r="AK1027" i="13"/>
  <c r="AA1043" i="13"/>
  <c r="AL1043" i="13"/>
  <c r="AJ1043" i="13"/>
  <c r="AN1043" i="13"/>
  <c r="AM1043" i="13"/>
  <c r="AK1043" i="13"/>
  <c r="AI1043" i="13"/>
  <c r="AJ1059" i="13"/>
  <c r="AN1059" i="13"/>
  <c r="AM1059" i="13"/>
  <c r="AK1059" i="13"/>
  <c r="AI1059" i="13"/>
  <c r="AA1059" i="13"/>
  <c r="AL1059" i="13"/>
  <c r="AJ1075" i="13"/>
  <c r="AN1075" i="13"/>
  <c r="AM1075" i="13"/>
  <c r="AK1075" i="13"/>
  <c r="AI1075" i="13"/>
  <c r="AA1075" i="13"/>
  <c r="AL1075" i="13"/>
  <c r="AA1091" i="13"/>
  <c r="AI1091" i="13"/>
  <c r="AL1091" i="13"/>
  <c r="AJ1091" i="13"/>
  <c r="AN1091" i="13"/>
  <c r="AM1091" i="13"/>
  <c r="AK1091" i="13"/>
  <c r="AA1107" i="13"/>
  <c r="AM1107" i="13"/>
  <c r="AK1107" i="13"/>
  <c r="AI1107" i="13"/>
  <c r="AL1107" i="13"/>
  <c r="AJ1107" i="13"/>
  <c r="AN1107" i="13"/>
  <c r="AL1123" i="13"/>
  <c r="AA1123" i="13"/>
  <c r="AN1123" i="13"/>
  <c r="AM1123" i="13"/>
  <c r="AK1123" i="13"/>
  <c r="AI1123" i="13"/>
  <c r="AJ1123" i="13"/>
  <c r="AI1139" i="13"/>
  <c r="AJ1139" i="13"/>
  <c r="AL1139" i="13"/>
  <c r="AA1139" i="13"/>
  <c r="AN1139" i="13"/>
  <c r="AM1139" i="13"/>
  <c r="AK1139" i="13"/>
  <c r="AI1155" i="13"/>
  <c r="AJ1155" i="13"/>
  <c r="AL1155" i="13"/>
  <c r="AA1155" i="13"/>
  <c r="AN1155" i="13"/>
  <c r="AM1155" i="13"/>
  <c r="AK1155" i="13"/>
  <c r="AI1171" i="13"/>
  <c r="AJ1171" i="13"/>
  <c r="AL1171" i="13"/>
  <c r="AA1171" i="13"/>
  <c r="AN1171" i="13"/>
  <c r="AM1171" i="13"/>
  <c r="AK1171" i="13"/>
  <c r="AA1187" i="13"/>
  <c r="AN1187" i="13"/>
  <c r="AM1187" i="13"/>
  <c r="AK1187" i="13"/>
  <c r="AI1187" i="13"/>
  <c r="AJ1187" i="13"/>
  <c r="AL1187" i="13"/>
  <c r="AL1203" i="13"/>
  <c r="AA1203" i="13"/>
  <c r="AN1203" i="13"/>
  <c r="AM1203" i="13"/>
  <c r="AK1203" i="13"/>
  <c r="AI1203" i="13"/>
  <c r="AJ1203" i="13"/>
  <c r="AN1219" i="13"/>
  <c r="AM1219" i="13"/>
  <c r="AK1219" i="13"/>
  <c r="AA1219" i="13"/>
  <c r="AI1219" i="13"/>
  <c r="AJ1219" i="13"/>
  <c r="AL1219" i="13"/>
  <c r="AL1235" i="13"/>
  <c r="AA1235" i="13"/>
  <c r="AN1235" i="13"/>
  <c r="AM1235" i="13"/>
  <c r="AK1235" i="13"/>
  <c r="AI1235" i="13"/>
  <c r="AJ1235" i="13"/>
  <c r="AM1251" i="13"/>
  <c r="AK1251" i="13"/>
  <c r="AI1251" i="13"/>
  <c r="AJ1251" i="13"/>
  <c r="AL1251" i="13"/>
  <c r="AA1251" i="13"/>
  <c r="AN1251" i="13"/>
  <c r="AA1267" i="13"/>
  <c r="AN1267" i="13"/>
  <c r="AM1267" i="13"/>
  <c r="AK1267" i="13"/>
  <c r="AI1267" i="13"/>
  <c r="AJ1267" i="13"/>
  <c r="AL1267" i="13"/>
  <c r="AM1283" i="13"/>
  <c r="AK1283" i="13"/>
  <c r="AI1283" i="13"/>
  <c r="AJ1283" i="13"/>
  <c r="AL1283" i="13"/>
  <c r="AA1283" i="13"/>
  <c r="AN1283" i="13"/>
  <c r="AA1299" i="13"/>
  <c r="AN1299" i="13"/>
  <c r="AM1299" i="13"/>
  <c r="AK1299" i="13"/>
  <c r="AI1299" i="13"/>
  <c r="AJ1299" i="13"/>
  <c r="AL1299" i="13"/>
  <c r="AM1315" i="13"/>
  <c r="AK1315" i="13"/>
  <c r="AI1315" i="13"/>
  <c r="AJ1315" i="13"/>
  <c r="AL1315" i="13"/>
  <c r="AA1315" i="13"/>
  <c r="AN1315" i="13"/>
  <c r="AM1331" i="13"/>
  <c r="AK1331" i="13"/>
  <c r="AI1331" i="13"/>
  <c r="AJ1331" i="13"/>
  <c r="AL1331" i="13"/>
  <c r="AA1331" i="13"/>
  <c r="AN1331" i="13"/>
  <c r="AA1347" i="13"/>
  <c r="AL1347" i="13"/>
  <c r="AN1347" i="13"/>
  <c r="AM1347" i="13"/>
  <c r="AK1347" i="13"/>
  <c r="AI1347" i="13"/>
  <c r="AJ1347" i="13"/>
  <c r="AM1363" i="13"/>
  <c r="AK1363" i="13"/>
  <c r="AI1363" i="13"/>
  <c r="AJ1363" i="13"/>
  <c r="AL1363" i="13"/>
  <c r="AA1363" i="13"/>
  <c r="AN1363" i="13"/>
  <c r="AM1379" i="13"/>
  <c r="AK1379" i="13"/>
  <c r="AI1379" i="13"/>
  <c r="AJ1379" i="13"/>
  <c r="AL1379" i="13"/>
  <c r="AA1379" i="13"/>
  <c r="AN1379" i="13"/>
  <c r="AI1395" i="13"/>
  <c r="AJ1395" i="13"/>
  <c r="AL1395" i="13"/>
  <c r="AA1395" i="13"/>
  <c r="AN1395" i="13"/>
  <c r="AM1395" i="13"/>
  <c r="AK1395" i="13"/>
  <c r="AA1411" i="13"/>
  <c r="AN1411" i="13"/>
  <c r="AM1411" i="13"/>
  <c r="AK1411" i="13"/>
  <c r="AI1411" i="13"/>
  <c r="AJ1411" i="13"/>
  <c r="AL1411" i="13"/>
  <c r="AI1427" i="13"/>
  <c r="AJ1427" i="13"/>
  <c r="AL1427" i="13"/>
  <c r="AA1427" i="13"/>
  <c r="AN1427" i="13"/>
  <c r="AM1427" i="13"/>
  <c r="AK1427" i="13"/>
  <c r="AM1443" i="13"/>
  <c r="AK1443" i="13"/>
  <c r="AI1443" i="13"/>
  <c r="AJ1443" i="13"/>
  <c r="AL1443" i="13"/>
  <c r="AA1443" i="13"/>
  <c r="AN1443" i="13"/>
  <c r="AL1459" i="13"/>
  <c r="AA1459" i="13"/>
  <c r="AN1459" i="13"/>
  <c r="AM1459" i="13"/>
  <c r="AK1459" i="13"/>
  <c r="AI1459" i="13"/>
  <c r="AJ1459" i="13"/>
  <c r="AI1475" i="13"/>
  <c r="AJ1475" i="13"/>
  <c r="AL1475" i="13"/>
  <c r="AA1475" i="13"/>
  <c r="AN1475" i="13"/>
  <c r="AM1475" i="13"/>
  <c r="AK1475" i="13"/>
  <c r="AL1491" i="13"/>
  <c r="AA1491" i="13"/>
  <c r="AN1491" i="13"/>
  <c r="AM1491" i="13"/>
  <c r="AK1491" i="13"/>
  <c r="AI1491" i="13"/>
  <c r="AJ1491" i="13"/>
  <c r="AI1507" i="13"/>
  <c r="AJ1507" i="13"/>
  <c r="AL1507" i="13"/>
  <c r="AA1507" i="13"/>
  <c r="AN1507" i="13"/>
  <c r="AM1507" i="13"/>
  <c r="AK1507" i="13"/>
  <c r="AA1523" i="13"/>
  <c r="AN1523" i="13"/>
  <c r="AM1523" i="13"/>
  <c r="AK1523" i="13"/>
  <c r="AI1523" i="13"/>
  <c r="AJ1523" i="13"/>
  <c r="AL1523" i="13"/>
  <c r="AA1539" i="13"/>
  <c r="AN1539" i="13"/>
  <c r="AM1539" i="13"/>
  <c r="AK1539" i="13"/>
  <c r="AI1539" i="13"/>
  <c r="AJ1539" i="13"/>
  <c r="AL1539" i="13"/>
  <c r="AM1555" i="13"/>
  <c r="AK1555" i="13"/>
  <c r="AI1555" i="13"/>
  <c r="AJ1555" i="13"/>
  <c r="AL1555" i="13"/>
  <c r="AA1555" i="13"/>
  <c r="AN1555" i="13"/>
  <c r="AL1571" i="13"/>
  <c r="AA1571" i="13"/>
  <c r="AN1571" i="13"/>
  <c r="AM1571" i="13"/>
  <c r="AK1571" i="13"/>
  <c r="AI1571" i="13"/>
  <c r="AJ1571" i="13"/>
  <c r="AL1587" i="13"/>
  <c r="AA1587" i="13"/>
  <c r="AN1587" i="13"/>
  <c r="AM1587" i="13"/>
  <c r="AK1587" i="13"/>
  <c r="AI1587" i="13"/>
  <c r="AJ1587" i="13"/>
  <c r="AA1603" i="13"/>
  <c r="AI1603" i="13"/>
  <c r="AJ1603" i="13"/>
  <c r="AL1603" i="13"/>
  <c r="AN1603" i="13"/>
  <c r="AM1603" i="13"/>
  <c r="AK1603" i="13"/>
  <c r="AI1619" i="13"/>
  <c r="AJ1619" i="13"/>
  <c r="AL1619" i="13"/>
  <c r="AA1619" i="13"/>
  <c r="AN1619" i="13"/>
  <c r="AM1619" i="13"/>
  <c r="AK1619" i="13"/>
  <c r="AA1635" i="13"/>
  <c r="AN1635" i="13"/>
  <c r="AM1635" i="13"/>
  <c r="AK1635" i="13"/>
  <c r="AI1635" i="13"/>
  <c r="AJ1635" i="13"/>
  <c r="AL1635" i="13"/>
  <c r="AA1651" i="13"/>
  <c r="AN1651" i="13"/>
  <c r="AM1651" i="13"/>
  <c r="AK1651" i="13"/>
  <c r="AI1651" i="13"/>
  <c r="AJ1651" i="13"/>
  <c r="AL1651" i="13"/>
  <c r="AL1667" i="13"/>
  <c r="AA1667" i="13"/>
  <c r="AN1667" i="13"/>
  <c r="AM1667" i="13"/>
  <c r="AK1667" i="13"/>
  <c r="AI1667" i="13"/>
  <c r="AJ1667" i="13"/>
  <c r="AN1683" i="13"/>
  <c r="AM1683" i="13"/>
  <c r="AK1683" i="13"/>
  <c r="AI1683" i="13"/>
  <c r="AJ1683" i="13"/>
  <c r="AA1683" i="13"/>
  <c r="AL1683" i="13"/>
  <c r="AM1699" i="13"/>
  <c r="AK1699" i="13"/>
  <c r="AI1699" i="13"/>
  <c r="AJ1699" i="13"/>
  <c r="AL1699" i="13"/>
  <c r="AA1699" i="13"/>
  <c r="AN1699" i="13"/>
  <c r="AL1715" i="13"/>
  <c r="AA1715" i="13"/>
  <c r="AN1715" i="13"/>
  <c r="AM1715" i="13"/>
  <c r="AK1715" i="13"/>
  <c r="AI1715" i="13"/>
  <c r="AJ1715" i="13"/>
  <c r="AM1731" i="13"/>
  <c r="AK1731" i="13"/>
  <c r="AI1731" i="13"/>
  <c r="AJ1731" i="13"/>
  <c r="AL1731" i="13"/>
  <c r="AA1731" i="13"/>
  <c r="AN1731" i="13"/>
  <c r="AL1747" i="13"/>
  <c r="AA1747" i="13"/>
  <c r="AN1747" i="13"/>
  <c r="AM1747" i="13"/>
  <c r="AK1747" i="13"/>
  <c r="AI1747" i="13"/>
  <c r="AJ1747" i="13"/>
  <c r="AM1763" i="13"/>
  <c r="AK1763" i="13"/>
  <c r="AI1763" i="13"/>
  <c r="AJ1763" i="13"/>
  <c r="AL1763" i="13"/>
  <c r="AN1763" i="13"/>
  <c r="AA1763" i="13"/>
  <c r="AL1779" i="13"/>
  <c r="AA1779" i="13"/>
  <c r="AN1779" i="13"/>
  <c r="AM1779" i="13"/>
  <c r="AK1779" i="13"/>
  <c r="AJ1779" i="13"/>
  <c r="AI1779" i="13"/>
  <c r="AM1795" i="13"/>
  <c r="AK1795" i="13"/>
  <c r="AI1795" i="13"/>
  <c r="AJ1795" i="13"/>
  <c r="AL1795" i="13"/>
  <c r="AA1795" i="13"/>
  <c r="AN1795" i="13"/>
  <c r="AL1811" i="13"/>
  <c r="AA1811" i="13"/>
  <c r="AN1811" i="13"/>
  <c r="AM1811" i="13"/>
  <c r="AK1811" i="13"/>
  <c r="AI1811" i="13"/>
  <c r="AJ1811" i="13"/>
  <c r="AM1827" i="13"/>
  <c r="AK1827" i="13"/>
  <c r="AI1827" i="13"/>
  <c r="AJ1827" i="13"/>
  <c r="AL1827" i="13"/>
  <c r="AA1827" i="13"/>
  <c r="AN1827" i="13"/>
  <c r="AB1843" i="13"/>
  <c r="AK1843" i="13"/>
  <c r="AN1843" i="13"/>
  <c r="AC1843" i="13"/>
  <c r="AA1843" i="13"/>
  <c r="AJ1843" i="13"/>
  <c r="AL1843" i="13"/>
  <c r="AI1843" i="13"/>
  <c r="AM1843" i="13"/>
  <c r="AA1859" i="13"/>
  <c r="AL1859" i="13"/>
  <c r="AJ1859" i="13"/>
  <c r="AK1859" i="13"/>
  <c r="AM1859" i="13"/>
  <c r="AI1859" i="13"/>
  <c r="AN1859" i="13"/>
  <c r="AB1875" i="13"/>
  <c r="AA1875" i="13"/>
  <c r="AC1875" i="13"/>
  <c r="AL1875" i="13"/>
  <c r="AJ1875" i="13"/>
  <c r="AM1875" i="13"/>
  <c r="AI1875" i="13"/>
  <c r="AN1875" i="13"/>
  <c r="AK1875" i="13"/>
  <c r="AI1891" i="13"/>
  <c r="AA1891" i="13"/>
  <c r="AL1891" i="13"/>
  <c r="AM1891" i="13"/>
  <c r="AN1891" i="13"/>
  <c r="AJ1891" i="13"/>
  <c r="AK1891" i="13"/>
  <c r="AM1907" i="13"/>
  <c r="AN1907" i="13"/>
  <c r="AJ1907" i="13"/>
  <c r="AK1907" i="13"/>
  <c r="AI1907" i="13"/>
  <c r="AL1907" i="13"/>
  <c r="AA1907" i="13"/>
  <c r="AI1923" i="13"/>
  <c r="AA1923" i="13"/>
  <c r="AL1923" i="13"/>
  <c r="AM1923" i="13"/>
  <c r="AN1923" i="13"/>
  <c r="AK1923" i="13"/>
  <c r="AJ1923" i="13"/>
  <c r="AM1939" i="13"/>
  <c r="AN1939" i="13"/>
  <c r="AJ1939" i="13"/>
  <c r="AK1939" i="13"/>
  <c r="AI1939" i="13"/>
  <c r="AA1939" i="13"/>
  <c r="AL1939" i="13"/>
  <c r="AI1955" i="13"/>
  <c r="AA1955" i="13"/>
  <c r="AL1955" i="13"/>
  <c r="AM1955" i="13"/>
  <c r="AN1955" i="13"/>
  <c r="AJ1955" i="13"/>
  <c r="AK1955" i="13"/>
  <c r="AM1971" i="13"/>
  <c r="AN1971" i="13"/>
  <c r="AJ1971" i="13"/>
  <c r="AK1971" i="13"/>
  <c r="AI1971" i="13"/>
  <c r="AA1971" i="13"/>
  <c r="AL1971" i="13"/>
  <c r="AI1987" i="13"/>
  <c r="AA1987" i="13"/>
  <c r="AL1987" i="13"/>
  <c r="AM1987" i="13"/>
  <c r="AN1987" i="13"/>
  <c r="AJ1987" i="13"/>
  <c r="AK1987" i="13"/>
  <c r="AM2003" i="13"/>
  <c r="AN2003" i="13"/>
  <c r="AJ2003" i="13"/>
  <c r="AK2003" i="13"/>
  <c r="AI2003" i="13"/>
  <c r="AA2003" i="13"/>
  <c r="AL2003" i="13"/>
  <c r="AI2019" i="13"/>
  <c r="AA2019" i="13"/>
  <c r="AL2019" i="13"/>
  <c r="AM2019" i="13"/>
  <c r="AN2019" i="13"/>
  <c r="AJ2019" i="13"/>
  <c r="AK2019" i="13"/>
  <c r="AM2035" i="13"/>
  <c r="AN2035" i="13"/>
  <c r="AJ2035" i="13"/>
  <c r="AK2035" i="13"/>
  <c r="AI2035" i="13"/>
  <c r="AL2035" i="13"/>
  <c r="AA2035" i="13"/>
  <c r="AI2051" i="13"/>
  <c r="AA2051" i="13"/>
  <c r="AL2051" i="13"/>
  <c r="AM2051" i="13"/>
  <c r="AN2051" i="13"/>
  <c r="AK2051" i="13"/>
  <c r="AJ2051" i="13"/>
  <c r="AM2067" i="13"/>
  <c r="AN2067" i="13"/>
  <c r="AJ2067" i="13"/>
  <c r="AK2067" i="13"/>
  <c r="AI2067" i="13"/>
  <c r="AA2067" i="13"/>
  <c r="AL2067" i="13"/>
  <c r="AI2083" i="13"/>
  <c r="AA2083" i="13"/>
  <c r="AL2083" i="13"/>
  <c r="AM2083" i="13"/>
  <c r="AN2083" i="13"/>
  <c r="AJ2083" i="13"/>
  <c r="AK2083" i="13"/>
  <c r="AM2099" i="13"/>
  <c r="AN2099" i="13"/>
  <c r="AJ2099" i="13"/>
  <c r="AK2099" i="13"/>
  <c r="AI2099" i="13"/>
  <c r="AA2099" i="13"/>
  <c r="AL2099" i="13"/>
  <c r="AI2115" i="13"/>
  <c r="AA2115" i="13"/>
  <c r="AL2115" i="13"/>
  <c r="AM2115" i="13"/>
  <c r="AN2115" i="13"/>
  <c r="AJ2115" i="13"/>
  <c r="AK2115" i="13"/>
  <c r="AM2131" i="13"/>
  <c r="AN2131" i="13"/>
  <c r="AJ2131" i="13"/>
  <c r="AK2131" i="13"/>
  <c r="AI2131" i="13"/>
  <c r="AA2131" i="13"/>
  <c r="AL2131" i="13"/>
  <c r="AI2147" i="13"/>
  <c r="AA2147" i="13"/>
  <c r="AL2147" i="13"/>
  <c r="AM2147" i="13"/>
  <c r="AN2147" i="13"/>
  <c r="AJ2147" i="13"/>
  <c r="AK2147" i="13"/>
  <c r="AM2163" i="13"/>
  <c r="AN2163" i="13"/>
  <c r="AJ2163" i="13"/>
  <c r="AK2163" i="13"/>
  <c r="AI2163" i="13"/>
  <c r="AL2163" i="13"/>
  <c r="AA2163" i="13"/>
  <c r="AM2179" i="13"/>
  <c r="AN2179" i="13"/>
  <c r="AJ2179" i="13"/>
  <c r="AK2179" i="13"/>
  <c r="AI2179" i="13"/>
  <c r="AA2179" i="13"/>
  <c r="AL2179" i="13"/>
  <c r="AI2195" i="13"/>
  <c r="AA2195" i="13"/>
  <c r="AL2195" i="13"/>
  <c r="AM2195" i="13"/>
  <c r="AN2195" i="13"/>
  <c r="AJ2195" i="13"/>
  <c r="AK2195" i="13"/>
  <c r="AM2211" i="13"/>
  <c r="AN2211" i="13"/>
  <c r="AJ2211" i="13"/>
  <c r="AK2211" i="13"/>
  <c r="AI2211" i="13"/>
  <c r="AA2211" i="13"/>
  <c r="AL2211" i="13"/>
  <c r="AI2227" i="13"/>
  <c r="AA2227" i="13"/>
  <c r="AL2227" i="13"/>
  <c r="AM2227" i="13"/>
  <c r="AN2227" i="13"/>
  <c r="AJ2227" i="13"/>
  <c r="AK2227" i="13"/>
  <c r="AM2243" i="13"/>
  <c r="AN2243" i="13"/>
  <c r="AJ2243" i="13"/>
  <c r="AK2243" i="13"/>
  <c r="AI2243" i="13"/>
  <c r="AL2243" i="13"/>
  <c r="AA2243" i="13"/>
  <c r="AI2259" i="13"/>
  <c r="AA2259" i="13"/>
  <c r="AL2259" i="13"/>
  <c r="AM2259" i="13"/>
  <c r="AN2259" i="13"/>
  <c r="AK2259" i="13"/>
  <c r="AJ2259" i="13"/>
  <c r="AM2275" i="13"/>
  <c r="AN2275" i="13"/>
  <c r="AJ2275" i="13"/>
  <c r="AK2275" i="13"/>
  <c r="AI2275" i="13"/>
  <c r="AA2275" i="13"/>
  <c r="AL2275" i="13"/>
  <c r="AI2291" i="13"/>
  <c r="AA2291" i="13"/>
  <c r="AL2291" i="13"/>
  <c r="AM2291" i="13"/>
  <c r="AN2291" i="13"/>
  <c r="AJ2291" i="13"/>
  <c r="AK2291" i="13"/>
  <c r="AM2307" i="13"/>
  <c r="AN2307" i="13"/>
  <c r="AJ2307" i="13"/>
  <c r="AK2307" i="13"/>
  <c r="AI2307" i="13"/>
  <c r="AA2307" i="13"/>
  <c r="AL2307" i="13"/>
  <c r="AI2323" i="13"/>
  <c r="AA2323" i="13"/>
  <c r="AL2323" i="13"/>
  <c r="AM2323" i="13"/>
  <c r="AN2323" i="13"/>
  <c r="AJ2323" i="13"/>
  <c r="AK2323" i="13"/>
  <c r="AM2339" i="13"/>
  <c r="AN2339" i="13"/>
  <c r="AJ2339" i="13"/>
  <c r="AK2339" i="13"/>
  <c r="AI2339" i="13"/>
  <c r="AA2339" i="13"/>
  <c r="AL2339" i="13"/>
  <c r="AI2355" i="13"/>
  <c r="AA2355" i="13"/>
  <c r="AL2355" i="13"/>
  <c r="AM2355" i="13"/>
  <c r="AN2355" i="13"/>
  <c r="AJ2355" i="13"/>
  <c r="AK2355" i="13"/>
  <c r="AM2371" i="13"/>
  <c r="AN2371" i="13"/>
  <c r="AJ2371" i="13"/>
  <c r="AK2371" i="13"/>
  <c r="AI2371" i="13"/>
  <c r="AL2371" i="13"/>
  <c r="AA2371" i="13"/>
  <c r="AJ2387" i="13"/>
  <c r="AK2387" i="13"/>
  <c r="AA2387" i="13"/>
  <c r="AN2387" i="13"/>
  <c r="AM2387" i="13"/>
  <c r="AI2387" i="13"/>
  <c r="AL2387" i="13"/>
  <c r="AJ2403" i="13"/>
  <c r="AK2403" i="13"/>
  <c r="AI2403" i="13"/>
  <c r="AA2403" i="13"/>
  <c r="AL2403" i="13"/>
  <c r="AM2403" i="13"/>
  <c r="AN2403" i="13"/>
  <c r="AA2419" i="13"/>
  <c r="AL2419" i="13"/>
  <c r="AM2419" i="13"/>
  <c r="AN2419" i="13"/>
  <c r="AJ2419" i="13"/>
  <c r="AK2419" i="13"/>
  <c r="AI2419" i="13"/>
  <c r="AJ2435" i="13"/>
  <c r="AK2435" i="13"/>
  <c r="AI2435" i="13"/>
  <c r="AA2435" i="13"/>
  <c r="AL2435" i="13"/>
  <c r="AM2435" i="13"/>
  <c r="AN2435" i="13"/>
  <c r="AA2451" i="13"/>
  <c r="AL2451" i="13"/>
  <c r="AM2451" i="13"/>
  <c r="AN2451" i="13"/>
  <c r="AJ2451" i="13"/>
  <c r="AK2451" i="13"/>
  <c r="AI2451" i="13"/>
  <c r="AJ2467" i="13"/>
  <c r="AK2467" i="13"/>
  <c r="AI2467" i="13"/>
  <c r="AA2467" i="13"/>
  <c r="AL2467" i="13"/>
  <c r="AN2467" i="13"/>
  <c r="AM2467" i="13"/>
  <c r="AA2483" i="13"/>
  <c r="AL2483" i="13"/>
  <c r="AM2483" i="13"/>
  <c r="AN2483" i="13"/>
  <c r="AJ2483" i="13"/>
  <c r="AK2483" i="13"/>
  <c r="AI2483" i="13"/>
  <c r="AJ2499" i="13"/>
  <c r="AK2499" i="13"/>
  <c r="AI2499" i="13"/>
  <c r="AA2499" i="13"/>
  <c r="AL2499" i="13"/>
  <c r="AM2499" i="13"/>
  <c r="AN2499" i="13"/>
  <c r="AA2515" i="13"/>
  <c r="AL2515" i="13"/>
  <c r="AM2515" i="13"/>
  <c r="AN2515" i="13"/>
  <c r="AJ2515" i="13"/>
  <c r="AK2515" i="13"/>
  <c r="AI2515" i="13"/>
  <c r="AJ2531" i="13"/>
  <c r="AK2531" i="13"/>
  <c r="AI2531" i="13"/>
  <c r="AA2531" i="13"/>
  <c r="AL2531" i="13"/>
  <c r="AM2531" i="13"/>
  <c r="AN2531" i="13"/>
  <c r="AA2547" i="13"/>
  <c r="AL2547" i="13"/>
  <c r="AM2547" i="13"/>
  <c r="AN2547" i="13"/>
  <c r="AJ2547" i="13"/>
  <c r="AK2547" i="13"/>
  <c r="AI2547" i="13"/>
  <c r="AJ2563" i="13"/>
  <c r="AK2563" i="13"/>
  <c r="AI2563" i="13"/>
  <c r="AA2563" i="13"/>
  <c r="AL2563" i="13"/>
  <c r="AM2563" i="13"/>
  <c r="AN2563" i="13"/>
  <c r="AA2579" i="13"/>
  <c r="AL2579" i="13"/>
  <c r="AM2579" i="13"/>
  <c r="AN2579" i="13"/>
  <c r="AJ2579" i="13"/>
  <c r="AK2579" i="13"/>
  <c r="AI2579" i="13"/>
  <c r="AJ2595" i="13"/>
  <c r="AK2595" i="13"/>
  <c r="AI2595" i="13"/>
  <c r="AA2595" i="13"/>
  <c r="AL2595" i="13"/>
  <c r="AN2595" i="13"/>
  <c r="AM2595" i="13"/>
  <c r="AA2611" i="13"/>
  <c r="AL2611" i="13"/>
  <c r="AM2611" i="13"/>
  <c r="AN2611" i="13"/>
  <c r="AJ2611" i="13"/>
  <c r="AK2611" i="13"/>
  <c r="AI2611" i="13"/>
  <c r="AJ2627" i="13"/>
  <c r="AK2627" i="13"/>
  <c r="AI2627" i="13"/>
  <c r="AA2627" i="13"/>
  <c r="AL2627" i="13"/>
  <c r="AM2627" i="13"/>
  <c r="AN2627" i="13"/>
  <c r="AA2643" i="13"/>
  <c r="AL2643" i="13"/>
  <c r="AM2643" i="13"/>
  <c r="AN2643" i="13"/>
  <c r="AJ2643" i="13"/>
  <c r="AK2643" i="13"/>
  <c r="AI2643" i="13"/>
  <c r="AJ2659" i="13"/>
  <c r="AK2659" i="13"/>
  <c r="AI2659" i="13"/>
  <c r="AA2659" i="13"/>
  <c r="AL2659" i="13"/>
  <c r="AM2659" i="13"/>
  <c r="AN2659" i="13"/>
  <c r="AA2675" i="13"/>
  <c r="AL2675" i="13"/>
  <c r="AM2675" i="13"/>
  <c r="AN2675" i="13"/>
  <c r="AJ2675" i="13"/>
  <c r="AK2675" i="13"/>
  <c r="AI2675" i="13"/>
  <c r="AJ2691" i="13"/>
  <c r="AK2691" i="13"/>
  <c r="AI2691" i="13"/>
  <c r="AA2691" i="13"/>
  <c r="AL2691" i="13"/>
  <c r="AM2691" i="13"/>
  <c r="AN2691" i="13"/>
  <c r="AA2707" i="13"/>
  <c r="AL2707" i="13"/>
  <c r="AM2707" i="13"/>
  <c r="AN2707" i="13"/>
  <c r="AJ2707" i="13"/>
  <c r="AK2707" i="13"/>
  <c r="AI2707" i="13"/>
  <c r="AJ2723" i="13"/>
  <c r="AK2723" i="13"/>
  <c r="AI2723" i="13"/>
  <c r="AA2723" i="13"/>
  <c r="AL2723" i="13"/>
  <c r="AN2723" i="13"/>
  <c r="AM2723" i="13"/>
  <c r="AA2739" i="13"/>
  <c r="AL2739" i="13"/>
  <c r="AM2739" i="13"/>
  <c r="AN2739" i="13"/>
  <c r="AJ2739" i="13"/>
  <c r="AK2739" i="13"/>
  <c r="AI2739" i="13"/>
  <c r="AJ2755" i="13"/>
  <c r="AK2755" i="13"/>
  <c r="AI2755" i="13"/>
  <c r="AA2755" i="13"/>
  <c r="AL2755" i="13"/>
  <c r="AM2755" i="13"/>
  <c r="AN2755" i="13"/>
  <c r="AA2771" i="13"/>
  <c r="AL2771" i="13"/>
  <c r="AM2771" i="13"/>
  <c r="AN2771" i="13"/>
  <c r="AJ2771" i="13"/>
  <c r="AK2771" i="13"/>
  <c r="AI2771" i="13"/>
  <c r="AJ2787" i="13"/>
  <c r="AK2787" i="13"/>
  <c r="AI2787" i="13"/>
  <c r="AA2787" i="13"/>
  <c r="AL2787" i="13"/>
  <c r="AM2787" i="13"/>
  <c r="AN2787" i="13"/>
  <c r="AA2803" i="13"/>
  <c r="AL2803" i="13"/>
  <c r="AM2803" i="13"/>
  <c r="AN2803" i="13"/>
  <c r="AJ2803" i="13"/>
  <c r="AK2803" i="13"/>
  <c r="AI2803" i="13"/>
  <c r="AJ2819" i="13"/>
  <c r="AK2819" i="13"/>
  <c r="AI2819" i="13"/>
  <c r="AA2819" i="13"/>
  <c r="AL2819" i="13"/>
  <c r="AM2819" i="13"/>
  <c r="AN2819" i="13"/>
  <c r="AA2835" i="13"/>
  <c r="AL2835" i="13"/>
  <c r="AM2835" i="13"/>
  <c r="AN2835" i="13"/>
  <c r="AJ2835" i="13"/>
  <c r="AK2835" i="13"/>
  <c r="AI2835" i="13"/>
  <c r="AA2851" i="13"/>
  <c r="AL2851" i="13"/>
  <c r="AM2851" i="13"/>
  <c r="AN2851" i="13"/>
  <c r="AJ2851" i="13"/>
  <c r="AK2851" i="13"/>
  <c r="AI2851" i="13"/>
  <c r="AJ2867" i="13"/>
  <c r="AK2867" i="13"/>
  <c r="AI2867" i="13"/>
  <c r="AA2867" i="13"/>
  <c r="AL2867" i="13"/>
  <c r="AM2867" i="13"/>
  <c r="AN2867" i="13"/>
  <c r="AA2883" i="13"/>
  <c r="AL2883" i="13"/>
  <c r="AM2883" i="13"/>
  <c r="AN2883" i="13"/>
  <c r="AJ2883" i="13"/>
  <c r="AK2883" i="13"/>
  <c r="AI2883" i="13"/>
  <c r="AA2899" i="13"/>
  <c r="AJ2899" i="13"/>
  <c r="AK2899" i="13"/>
  <c r="AI2899" i="13"/>
  <c r="AN2899" i="13"/>
  <c r="AL2899" i="13"/>
  <c r="AM2899" i="13"/>
  <c r="AM2915" i="13"/>
  <c r="AN2915" i="13"/>
  <c r="AJ2915" i="13"/>
  <c r="AK2915" i="13"/>
  <c r="AI2915" i="13"/>
  <c r="AA2915" i="13"/>
  <c r="AL2915" i="13"/>
  <c r="AI2931" i="13"/>
  <c r="AA2931" i="13"/>
  <c r="AL2931" i="13"/>
  <c r="AM2931" i="13"/>
  <c r="AN2931" i="13"/>
  <c r="AJ2931" i="13"/>
  <c r="AK2931" i="13"/>
  <c r="AM2947" i="13"/>
  <c r="AN2947" i="13"/>
  <c r="AJ2947" i="13"/>
  <c r="AK2947" i="13"/>
  <c r="AI2947" i="13"/>
  <c r="AA2947" i="13"/>
  <c r="AL2947" i="13"/>
  <c r="AI2963" i="13"/>
  <c r="AA2963" i="13"/>
  <c r="AL2963" i="13"/>
  <c r="AM2963" i="13"/>
  <c r="AN2963" i="13"/>
  <c r="AJ2963" i="13"/>
  <c r="AK2963" i="13"/>
  <c r="AM2979" i="13"/>
  <c r="AN2979" i="13"/>
  <c r="AJ2979" i="13"/>
  <c r="AK2979" i="13"/>
  <c r="AI2979" i="13"/>
  <c r="AA2979" i="13"/>
  <c r="AL2979" i="13"/>
  <c r="AI2995" i="13"/>
  <c r="AA2995" i="13"/>
  <c r="AL2995" i="13"/>
  <c r="AM2995" i="13"/>
  <c r="AN2995" i="13"/>
  <c r="AJ2995" i="13"/>
  <c r="AK2995" i="13"/>
  <c r="AM3011" i="13"/>
  <c r="AN3011" i="13"/>
  <c r="AJ3011" i="13"/>
  <c r="AK3011" i="13"/>
  <c r="AI3011" i="13"/>
  <c r="AL3011" i="13"/>
  <c r="AA3011" i="13"/>
  <c r="AI3027" i="13"/>
  <c r="AA3027" i="13"/>
  <c r="AL3027" i="13"/>
  <c r="AM3027" i="13"/>
  <c r="AN3027" i="13"/>
  <c r="AK3027" i="13"/>
  <c r="AJ3027" i="13"/>
  <c r="AM3043" i="13"/>
  <c r="AN3043" i="13"/>
  <c r="AJ3043" i="13"/>
  <c r="AK3043" i="13"/>
  <c r="AI3043" i="13"/>
  <c r="AA3043" i="13"/>
  <c r="AL3043" i="13"/>
  <c r="AI3059" i="13"/>
  <c r="AA3059" i="13"/>
  <c r="AL3059" i="13"/>
  <c r="AM3059" i="13"/>
  <c r="AN3059" i="13"/>
  <c r="AJ3059" i="13"/>
  <c r="AK3059" i="13"/>
  <c r="AM3075" i="13"/>
  <c r="AN3075" i="13"/>
  <c r="AJ3075" i="13"/>
  <c r="AK3075" i="13"/>
  <c r="AI3075" i="13"/>
  <c r="AA3075" i="13"/>
  <c r="AL3075" i="13"/>
  <c r="AI3091" i="13"/>
  <c r="AA3091" i="13"/>
  <c r="AL3091" i="13"/>
  <c r="AM3091" i="13"/>
  <c r="AN3091" i="13"/>
  <c r="AJ3091" i="13"/>
  <c r="AK3091" i="13"/>
  <c r="AM3107" i="13"/>
  <c r="AN3107" i="13"/>
  <c r="AJ3107" i="13"/>
  <c r="AK3107" i="13"/>
  <c r="AI3107" i="13"/>
  <c r="AA3107" i="13"/>
  <c r="AL3107" i="13"/>
  <c r="AI3123" i="13"/>
  <c r="AA3123" i="13"/>
  <c r="AL3123" i="13"/>
  <c r="AM3123" i="13"/>
  <c r="AN3123" i="13"/>
  <c r="AJ3123" i="13"/>
  <c r="AK3123" i="13"/>
  <c r="AM3139" i="13"/>
  <c r="AN3139" i="13"/>
  <c r="AJ3139" i="13"/>
  <c r="AK3139" i="13"/>
  <c r="AI3139" i="13"/>
  <c r="AL3139" i="13"/>
  <c r="AA3139" i="13"/>
  <c r="AI3155" i="13"/>
  <c r="AA3155" i="13"/>
  <c r="AL3155" i="13"/>
  <c r="AM3155" i="13"/>
  <c r="AN3155" i="13"/>
  <c r="AK3155" i="13"/>
  <c r="AJ3155" i="13"/>
  <c r="AM3171" i="13"/>
  <c r="AN3171" i="13"/>
  <c r="AJ3171" i="13"/>
  <c r="AK3171" i="13"/>
  <c r="AI3171" i="13"/>
  <c r="AA3171" i="13"/>
  <c r="AL3171" i="13"/>
  <c r="AI3187" i="13"/>
  <c r="AA3187" i="13"/>
  <c r="AL3187" i="13"/>
  <c r="AM3187" i="13"/>
  <c r="AN3187" i="13"/>
  <c r="AK3187" i="13"/>
  <c r="AJ3187" i="13"/>
  <c r="AI3203" i="13"/>
  <c r="AK3203" i="13"/>
  <c r="AJ3203" i="13"/>
  <c r="AN3203" i="13"/>
  <c r="AM3203" i="13"/>
  <c r="AL3203" i="13"/>
  <c r="AA3203" i="13"/>
  <c r="AI3219" i="13"/>
  <c r="AK3219" i="13"/>
  <c r="AL3219" i="13"/>
  <c r="AJ3219" i="13"/>
  <c r="AN3219" i="13"/>
  <c r="AM3219" i="13"/>
  <c r="AA3219" i="13"/>
  <c r="AL3235" i="13"/>
  <c r="AM3235" i="13"/>
  <c r="AK3235" i="13"/>
  <c r="AA3235" i="13"/>
  <c r="AI3235" i="13"/>
  <c r="AN3235" i="13"/>
  <c r="AJ3235" i="13"/>
  <c r="AA3251" i="13"/>
  <c r="AN3251" i="13"/>
  <c r="AI3251" i="13"/>
  <c r="AJ3251" i="13"/>
  <c r="AM3251" i="13"/>
  <c r="AL3251" i="13"/>
  <c r="AK3251" i="13"/>
  <c r="AM3267" i="13"/>
  <c r="AK3267" i="13"/>
  <c r="AL3267" i="13"/>
  <c r="AI3267" i="13"/>
  <c r="AN3267" i="13"/>
  <c r="AJ3267" i="13"/>
  <c r="AA3267" i="13"/>
  <c r="AI3283" i="13"/>
  <c r="AJ3283" i="13"/>
  <c r="AA3283" i="13"/>
  <c r="AN3283" i="13"/>
  <c r="AL3283" i="13"/>
  <c r="AK3283" i="13"/>
  <c r="AM3283" i="13"/>
  <c r="AL3299" i="13"/>
  <c r="AM3299" i="13"/>
  <c r="AK3299" i="13"/>
  <c r="AN3299" i="13"/>
  <c r="AJ3299" i="13"/>
  <c r="AA3299" i="13"/>
  <c r="AI3299" i="13"/>
  <c r="AA3315" i="13"/>
  <c r="AN3315" i="13"/>
  <c r="AI3315" i="13"/>
  <c r="AJ3315" i="13"/>
  <c r="AK3315" i="13"/>
  <c r="AM3315" i="13"/>
  <c r="AL3315" i="13"/>
  <c r="AM3331" i="13"/>
  <c r="AK3331" i="13"/>
  <c r="AL3331" i="13"/>
  <c r="AJ3331" i="13"/>
  <c r="AA3331" i="13"/>
  <c r="AI3331" i="13"/>
  <c r="AN3331" i="13"/>
  <c r="AI3347" i="13"/>
  <c r="AJ3347" i="13"/>
  <c r="AA3347" i="13"/>
  <c r="AN3347" i="13"/>
  <c r="AM3347" i="13"/>
  <c r="AL3347" i="13"/>
  <c r="AK3347" i="13"/>
  <c r="AL3363" i="13"/>
  <c r="AM3363" i="13"/>
  <c r="AK3363" i="13"/>
  <c r="AA3363" i="13"/>
  <c r="AI3363" i="13"/>
  <c r="AN3363" i="13"/>
  <c r="AJ3363" i="13"/>
  <c r="AA3379" i="13"/>
  <c r="AN3379" i="13"/>
  <c r="AI3379" i="13"/>
  <c r="AJ3379" i="13"/>
  <c r="AM3379" i="13"/>
  <c r="AL3379" i="13"/>
  <c r="AK3379" i="13"/>
  <c r="AM3395" i="13"/>
  <c r="AK3395" i="13"/>
  <c r="AL3395" i="13"/>
  <c r="AI3395" i="13"/>
  <c r="AN3395" i="13"/>
  <c r="AJ3395" i="13"/>
  <c r="AA3395" i="13"/>
  <c r="AI3411" i="13"/>
  <c r="AJ3411" i="13"/>
  <c r="AA3411" i="13"/>
  <c r="AN3411" i="13"/>
  <c r="AL3411" i="13"/>
  <c r="AK3411" i="13"/>
  <c r="AM3411" i="13"/>
  <c r="AL3427" i="13"/>
  <c r="AM3427" i="13"/>
  <c r="AK3427" i="13"/>
  <c r="AN3427" i="13"/>
  <c r="AJ3427" i="13"/>
  <c r="AA3427" i="13"/>
  <c r="AI3427" i="13"/>
  <c r="AA3443" i="13"/>
  <c r="AN3443" i="13"/>
  <c r="AI3443" i="13"/>
  <c r="AJ3443" i="13"/>
  <c r="AK3443" i="13"/>
  <c r="AM3443" i="13"/>
  <c r="AL3443" i="13"/>
  <c r="AM3459" i="13"/>
  <c r="AJ3459" i="13"/>
  <c r="AI3459" i="13"/>
  <c r="AK3459" i="13"/>
  <c r="AL3459" i="13"/>
  <c r="AA3459" i="13"/>
  <c r="AN3459" i="13"/>
  <c r="AM3475" i="13"/>
  <c r="AJ3475" i="13"/>
  <c r="AL3475" i="13"/>
  <c r="AK3475" i="13"/>
  <c r="AA3475" i="13"/>
  <c r="AI3475" i="13"/>
  <c r="AN3475" i="13"/>
  <c r="AL3491" i="13"/>
  <c r="AA3491" i="13"/>
  <c r="AJ3491" i="13"/>
  <c r="AM3491" i="13"/>
  <c r="AK3491" i="13"/>
  <c r="AI3491" i="13"/>
  <c r="AN3491" i="13"/>
  <c r="AI3507" i="13"/>
  <c r="AN3507" i="13"/>
  <c r="AA3507" i="13"/>
  <c r="AJ3507" i="13"/>
  <c r="AM3507" i="13"/>
  <c r="AL3507" i="13"/>
  <c r="AK3507" i="13"/>
  <c r="AL3523" i="13"/>
  <c r="AM3523" i="13"/>
  <c r="AK3523" i="13"/>
  <c r="AA3523" i="13"/>
  <c r="AI3523" i="13"/>
  <c r="AJ3523" i="13"/>
  <c r="AN3523" i="13"/>
  <c r="AA3539" i="13"/>
  <c r="AJ3539" i="13"/>
  <c r="AI3539" i="13"/>
  <c r="AN3539" i="13"/>
  <c r="AM3539" i="13"/>
  <c r="AL3539" i="13"/>
  <c r="AK3539" i="13"/>
  <c r="AM3555" i="13"/>
  <c r="AK3555" i="13"/>
  <c r="AL3555" i="13"/>
  <c r="AI3555" i="13"/>
  <c r="AJ3555" i="13"/>
  <c r="AN3555" i="13"/>
  <c r="AA3555" i="13"/>
  <c r="AI3571" i="13"/>
  <c r="AN3571" i="13"/>
  <c r="AA3571" i="13"/>
  <c r="AJ3571" i="13"/>
  <c r="AL3571" i="13"/>
  <c r="AK3571" i="13"/>
  <c r="AM3571" i="13"/>
  <c r="AL3587" i="13"/>
  <c r="AM3587" i="13"/>
  <c r="AK3587" i="13"/>
  <c r="AJ3587" i="13"/>
  <c r="AN3587" i="13"/>
  <c r="AA3587" i="13"/>
  <c r="AI3587" i="13"/>
  <c r="AA3603" i="13"/>
  <c r="AJ3603" i="13"/>
  <c r="AI3603" i="13"/>
  <c r="AN3603" i="13"/>
  <c r="AK3603" i="13"/>
  <c r="AM3603" i="13"/>
  <c r="AL3603" i="13"/>
  <c r="AM3619" i="13"/>
  <c r="AK3619" i="13"/>
  <c r="AL3619" i="13"/>
  <c r="AN3619" i="13"/>
  <c r="AA3619" i="13"/>
  <c r="AI3619" i="13"/>
  <c r="AJ3619" i="13"/>
  <c r="AJ3635" i="13"/>
  <c r="AN3635" i="13"/>
  <c r="AA3635" i="13"/>
  <c r="AL3635" i="13"/>
  <c r="AM3635" i="13"/>
  <c r="AI3635" i="13"/>
  <c r="AK3635" i="13"/>
  <c r="AI3651" i="13"/>
  <c r="AM3651" i="13"/>
  <c r="AK3651" i="13"/>
  <c r="AA3651" i="13"/>
  <c r="AJ3651" i="13"/>
  <c r="AL3651" i="13"/>
  <c r="AN3651" i="13"/>
  <c r="AA3667" i="13"/>
  <c r="AK3667" i="13"/>
  <c r="AI3667" i="13"/>
  <c r="AN3667" i="13"/>
  <c r="AM3667" i="13"/>
  <c r="AL3667" i="13"/>
  <c r="AJ3667" i="13"/>
  <c r="AM3683" i="13"/>
  <c r="AJ3683" i="13"/>
  <c r="AL3683" i="13"/>
  <c r="AI3683" i="13"/>
  <c r="AK3683" i="13"/>
  <c r="AN3683" i="13"/>
  <c r="AA3683" i="13"/>
  <c r="AI3699" i="13"/>
  <c r="AN3699" i="13"/>
  <c r="AA3699" i="13"/>
  <c r="AK3699" i="13"/>
  <c r="AL3699" i="13"/>
  <c r="AJ3699" i="13"/>
  <c r="AM3699" i="13"/>
  <c r="AL3715" i="13"/>
  <c r="AM3715" i="13"/>
  <c r="AJ3715" i="13"/>
  <c r="AK3715" i="13"/>
  <c r="AN3715" i="13"/>
  <c r="AA3715" i="13"/>
  <c r="AI3715" i="13"/>
  <c r="AA3731" i="13"/>
  <c r="AK3731" i="13"/>
  <c r="AI3731" i="13"/>
  <c r="AN3731" i="13"/>
  <c r="AJ3731" i="13"/>
  <c r="AM3731" i="13"/>
  <c r="AL3731" i="13"/>
  <c r="AM3747" i="13"/>
  <c r="AJ3747" i="13"/>
  <c r="AL3747" i="13"/>
  <c r="AN3747" i="13"/>
  <c r="AA3747" i="13"/>
  <c r="AI3747" i="13"/>
  <c r="AK3747" i="13"/>
  <c r="AI3763" i="13"/>
  <c r="AN3763" i="13"/>
  <c r="AA3763" i="13"/>
  <c r="AK3763" i="13"/>
  <c r="AM3763" i="13"/>
  <c r="AL3763" i="13"/>
  <c r="AJ3763" i="13"/>
  <c r="AL3779" i="13"/>
  <c r="AM3779" i="13"/>
  <c r="AJ3779" i="13"/>
  <c r="AA3779" i="13"/>
  <c r="AI3779" i="13"/>
  <c r="AK3779" i="13"/>
  <c r="AN3779" i="13"/>
  <c r="AA3795" i="13"/>
  <c r="AJ3795" i="13"/>
  <c r="AI3795" i="13"/>
  <c r="AN3795" i="13"/>
  <c r="AM3795" i="13"/>
  <c r="AL3795" i="13"/>
  <c r="AK3795" i="13"/>
  <c r="AM3811" i="13"/>
  <c r="AK3811" i="13"/>
  <c r="AL3811" i="13"/>
  <c r="AI3811" i="13"/>
  <c r="AJ3811" i="13"/>
  <c r="AN3811" i="13"/>
  <c r="AA3811" i="13"/>
  <c r="AI3827" i="13"/>
  <c r="AN3827" i="13"/>
  <c r="AA3827" i="13"/>
  <c r="AJ3827" i="13"/>
  <c r="AL3827" i="13"/>
  <c r="AK3827" i="13"/>
  <c r="AM3827" i="13"/>
  <c r="AL3843" i="13"/>
  <c r="AM3843" i="13"/>
  <c r="AK3843" i="13"/>
  <c r="AJ3843" i="13"/>
  <c r="AN3843" i="13"/>
  <c r="AA3843" i="13"/>
  <c r="AI3843" i="13"/>
  <c r="AA3859" i="13"/>
  <c r="AJ3859" i="13"/>
  <c r="AI3859" i="13"/>
  <c r="AN3859" i="13"/>
  <c r="AK3859" i="13"/>
  <c r="AM3859" i="13"/>
  <c r="AL3859" i="13"/>
  <c r="AM3875" i="13"/>
  <c r="AK3875" i="13"/>
  <c r="AL3875" i="13"/>
  <c r="AN3875" i="13"/>
  <c r="AA3875" i="13"/>
  <c r="AI3875" i="13"/>
  <c r="AJ3875" i="13"/>
  <c r="AI3891" i="13"/>
  <c r="AN3891" i="13"/>
  <c r="AA3891" i="13"/>
  <c r="AJ3891" i="13"/>
  <c r="AM3891" i="13"/>
  <c r="AL3891" i="13"/>
  <c r="AK3891" i="13"/>
  <c r="AL3907" i="13"/>
  <c r="AM3907" i="13"/>
  <c r="AK3907" i="13"/>
  <c r="AA3907" i="13"/>
  <c r="AI3907" i="13"/>
  <c r="AJ3907" i="13"/>
  <c r="AN3907" i="13"/>
  <c r="AA3923" i="13"/>
  <c r="AJ3923" i="13"/>
  <c r="AI3923" i="13"/>
  <c r="AN3923" i="13"/>
  <c r="AM3923" i="13"/>
  <c r="AL3923" i="13"/>
  <c r="AK3923" i="13"/>
  <c r="AM3939" i="13"/>
  <c r="AK3939" i="13"/>
  <c r="AL3939" i="13"/>
  <c r="AI3939" i="13"/>
  <c r="AJ3939" i="13"/>
  <c r="AN3939" i="13"/>
  <c r="AA3939" i="13"/>
  <c r="AI3955" i="13"/>
  <c r="AN3955" i="13"/>
  <c r="AA3955" i="13"/>
  <c r="AJ3955" i="13"/>
  <c r="AL3955" i="13"/>
  <c r="AK3955" i="13"/>
  <c r="AM3955" i="13"/>
  <c r="AL3971" i="13"/>
  <c r="AM3971" i="13"/>
  <c r="AK3971" i="13"/>
  <c r="AJ3971" i="13"/>
  <c r="AN3971" i="13"/>
  <c r="AA3971" i="13"/>
  <c r="AI3971" i="13"/>
  <c r="AA3987" i="13"/>
  <c r="AJ3987" i="13"/>
  <c r="AI3987" i="13"/>
  <c r="AN3987" i="13"/>
  <c r="AK3987" i="13"/>
  <c r="AM3987" i="13"/>
  <c r="AL3987" i="13"/>
  <c r="AJ4003" i="13"/>
  <c r="AK4003" i="13"/>
  <c r="AI4003" i="13"/>
  <c r="AN4003" i="13"/>
  <c r="AA4003" i="13"/>
  <c r="AM4003" i="13"/>
  <c r="AL4003" i="13"/>
  <c r="AI4019" i="13"/>
  <c r="AN4019" i="13"/>
  <c r="AA4019" i="13"/>
  <c r="AJ4019" i="13"/>
  <c r="AM4019" i="13"/>
  <c r="AL4019" i="13"/>
  <c r="AK4019" i="13"/>
  <c r="AL4035" i="13"/>
  <c r="AM4035" i="13"/>
  <c r="AK4035" i="13"/>
  <c r="AA4035" i="13"/>
  <c r="AI4035" i="13"/>
  <c r="AJ4035" i="13"/>
  <c r="AN4035" i="13"/>
  <c r="AA4051" i="13"/>
  <c r="AJ4051" i="13"/>
  <c r="AI4051" i="13"/>
  <c r="AN4051" i="13"/>
  <c r="AM4051" i="13"/>
  <c r="AL4051" i="13"/>
  <c r="AK4051" i="13"/>
  <c r="AM4067" i="13"/>
  <c r="AK4067" i="13"/>
  <c r="AL4067" i="13"/>
  <c r="AI4067" i="13"/>
  <c r="AJ4067" i="13"/>
  <c r="AN4067" i="13"/>
  <c r="AA4067" i="13"/>
  <c r="AI4083" i="13"/>
  <c r="AN4083" i="13"/>
  <c r="AA4083" i="13"/>
  <c r="AK4083" i="13"/>
  <c r="AL4083" i="13"/>
  <c r="AJ4083" i="13"/>
  <c r="AM4083" i="13"/>
  <c r="AL4099" i="13"/>
  <c r="AM4099" i="13"/>
  <c r="AJ4099" i="13"/>
  <c r="AK4099" i="13"/>
  <c r="AN4099" i="13"/>
  <c r="AA4099" i="13"/>
  <c r="AI4099" i="13"/>
  <c r="AA4115" i="13"/>
  <c r="AK4115" i="13"/>
  <c r="AI4115" i="13"/>
  <c r="AN4115" i="13"/>
  <c r="AJ4115" i="13"/>
  <c r="AM4115" i="13"/>
  <c r="AL4115" i="13"/>
  <c r="AM4131" i="13"/>
  <c r="AJ4131" i="13"/>
  <c r="AL4131" i="13"/>
  <c r="AN4131" i="13"/>
  <c r="AA4131" i="13"/>
  <c r="AI4131" i="13"/>
  <c r="AK4131" i="13"/>
  <c r="AI4147" i="13"/>
  <c r="AN4147" i="13"/>
  <c r="AA4147" i="13"/>
  <c r="AK4147" i="13"/>
  <c r="AM4147" i="13"/>
  <c r="AL4147" i="13"/>
  <c r="AJ4147" i="13"/>
  <c r="AL4163" i="13"/>
  <c r="AM4163" i="13"/>
  <c r="AJ4163" i="13"/>
  <c r="AA4163" i="13"/>
  <c r="AI4163" i="13"/>
  <c r="AK4163" i="13"/>
  <c r="AN4163" i="13"/>
  <c r="AI106" i="13"/>
  <c r="AM106" i="13"/>
  <c r="AL106" i="13"/>
  <c r="AA106" i="13"/>
  <c r="AN106" i="13"/>
  <c r="AJ106" i="13"/>
  <c r="AK106" i="13"/>
  <c r="AN122" i="13"/>
  <c r="AJ122" i="13"/>
  <c r="AK122" i="13"/>
  <c r="AI122" i="13"/>
  <c r="AM122" i="13"/>
  <c r="AA122" i="13"/>
  <c r="AL122" i="13"/>
  <c r="AL686" i="13"/>
  <c r="AM686" i="13"/>
  <c r="AA686" i="13"/>
  <c r="AN686" i="13"/>
  <c r="AK686" i="13"/>
  <c r="AI686" i="13"/>
  <c r="AJ686" i="13"/>
  <c r="AK702" i="13"/>
  <c r="AA702" i="13"/>
  <c r="AI702" i="13"/>
  <c r="AJ702" i="13"/>
  <c r="AL702" i="13"/>
  <c r="AM702" i="13"/>
  <c r="AN702" i="13"/>
  <c r="AK718" i="13"/>
  <c r="AI718" i="13"/>
  <c r="AJ718" i="13"/>
  <c r="AL718" i="13"/>
  <c r="AM718" i="13"/>
  <c r="AA718" i="13"/>
  <c r="AN718" i="13"/>
  <c r="AN734" i="13"/>
  <c r="AA734" i="13"/>
  <c r="AK734" i="13"/>
  <c r="AI734" i="13"/>
  <c r="AJ734" i="13"/>
  <c r="AL734" i="13"/>
  <c r="AM734" i="13"/>
  <c r="AI750" i="13"/>
  <c r="AJ750" i="13"/>
  <c r="AL750" i="13"/>
  <c r="AM750" i="13"/>
  <c r="AN750" i="13"/>
  <c r="AA750" i="13"/>
  <c r="AK750" i="13"/>
  <c r="AI766" i="13"/>
  <c r="AJ766" i="13"/>
  <c r="AL766" i="13"/>
  <c r="AM766" i="13"/>
  <c r="AN766" i="13"/>
  <c r="AA766" i="13"/>
  <c r="AK766" i="13"/>
  <c r="AI782" i="13"/>
  <c r="AJ782" i="13"/>
  <c r="AL782" i="13"/>
  <c r="AM782" i="13"/>
  <c r="AN782" i="13"/>
  <c r="AA782" i="13"/>
  <c r="AK782" i="13"/>
  <c r="AA798" i="13"/>
  <c r="AK798" i="13"/>
  <c r="AI798" i="13"/>
  <c r="AJ798" i="13"/>
  <c r="AL798" i="13"/>
  <c r="AM798" i="13"/>
  <c r="AN798" i="13"/>
  <c r="AL814" i="13"/>
  <c r="AM814" i="13"/>
  <c r="AN814" i="13"/>
  <c r="AA814" i="13"/>
  <c r="AK814" i="13"/>
  <c r="AI814" i="13"/>
  <c r="AJ814" i="13"/>
  <c r="AN830" i="13"/>
  <c r="AA830" i="13"/>
  <c r="AK830" i="13"/>
  <c r="AI830" i="13"/>
  <c r="AJ830" i="13"/>
  <c r="AL830" i="13"/>
  <c r="AM830" i="13"/>
  <c r="AN846" i="13"/>
  <c r="AA846" i="13"/>
  <c r="AK846" i="13"/>
  <c r="AI846" i="13"/>
  <c r="AJ846" i="13"/>
  <c r="AL846" i="13"/>
  <c r="AM846" i="13"/>
  <c r="AI862" i="13"/>
  <c r="AJ862" i="13"/>
  <c r="AL862" i="13"/>
  <c r="AM862" i="13"/>
  <c r="AN862" i="13"/>
  <c r="AA862" i="13"/>
  <c r="AK862" i="13"/>
  <c r="AI878" i="13"/>
  <c r="AJ878" i="13"/>
  <c r="AL878" i="13"/>
  <c r="AM878" i="13"/>
  <c r="AN878" i="13"/>
  <c r="AA878" i="13"/>
  <c r="AK878" i="13"/>
  <c r="AA894" i="13"/>
  <c r="AK894" i="13"/>
  <c r="AI894" i="13"/>
  <c r="AJ894" i="13"/>
  <c r="AL894" i="13"/>
  <c r="AM894" i="13"/>
  <c r="AN894" i="13"/>
  <c r="AI910" i="13"/>
  <c r="AJ910" i="13"/>
  <c r="AL910" i="13"/>
  <c r="AM910" i="13"/>
  <c r="AN910" i="13"/>
  <c r="AA910" i="13"/>
  <c r="AK910" i="13"/>
  <c r="AL926" i="13"/>
  <c r="AM926" i="13"/>
  <c r="AN926" i="13"/>
  <c r="AA926" i="13"/>
  <c r="AK926" i="13"/>
  <c r="AI926" i="13"/>
  <c r="AJ926" i="13"/>
  <c r="AL942" i="13"/>
  <c r="AM942" i="13"/>
  <c r="AN942" i="13"/>
  <c r="AA942" i="13"/>
  <c r="AK942" i="13"/>
  <c r="AI942" i="13"/>
  <c r="AJ942" i="13"/>
  <c r="AL958" i="13"/>
  <c r="AM958" i="13"/>
  <c r="AA958" i="13"/>
  <c r="AN958" i="13"/>
  <c r="AK958" i="13"/>
  <c r="AI958" i="13"/>
  <c r="AJ958" i="13"/>
  <c r="AN974" i="13"/>
  <c r="AA974" i="13"/>
  <c r="AK974" i="13"/>
  <c r="AI974" i="13"/>
  <c r="AJ974" i="13"/>
  <c r="AL974" i="13"/>
  <c r="AM974" i="13"/>
  <c r="AN990" i="13"/>
  <c r="AA990" i="13"/>
  <c r="AK990" i="13"/>
  <c r="AI990" i="13"/>
  <c r="AJ990" i="13"/>
  <c r="AL990" i="13"/>
  <c r="AM990" i="13"/>
  <c r="AI1006" i="13"/>
  <c r="AJ1006" i="13"/>
  <c r="AL1006" i="13"/>
  <c r="AM1006" i="13"/>
  <c r="AN1006" i="13"/>
  <c r="AA1006" i="13"/>
  <c r="AK1006" i="13"/>
  <c r="AN1022" i="13"/>
  <c r="AA1022" i="13"/>
  <c r="AK1022" i="13"/>
  <c r="AI1022" i="13"/>
  <c r="AJ1022" i="13"/>
  <c r="AL1022" i="13"/>
  <c r="AM1022" i="13"/>
  <c r="AI1038" i="13"/>
  <c r="AJ1038" i="13"/>
  <c r="AL1038" i="13"/>
  <c r="AM1038" i="13"/>
  <c r="AN1038" i="13"/>
  <c r="AA1038" i="13"/>
  <c r="AK1038" i="13"/>
  <c r="AA1054" i="13"/>
  <c r="AK1054" i="13"/>
  <c r="AI1054" i="13"/>
  <c r="AJ1054" i="13"/>
  <c r="AL1054" i="13"/>
  <c r="AM1054" i="13"/>
  <c r="AN1054" i="13"/>
  <c r="AL1070" i="13"/>
  <c r="AM1070" i="13"/>
  <c r="AN1070" i="13"/>
  <c r="AA1070" i="13"/>
  <c r="AK1070" i="13"/>
  <c r="AI1070" i="13"/>
  <c r="AJ1070" i="13"/>
  <c r="AI1086" i="13"/>
  <c r="AJ1086" i="13"/>
  <c r="AA1086" i="13"/>
  <c r="AL1086" i="13"/>
  <c r="AM1086" i="13"/>
  <c r="AN1086" i="13"/>
  <c r="AK1086" i="13"/>
  <c r="AN1102" i="13"/>
  <c r="AA1102" i="13"/>
  <c r="AK1102" i="13"/>
  <c r="AI1102" i="13"/>
  <c r="AJ1102" i="13"/>
  <c r="AL1102" i="13"/>
  <c r="AM1102" i="13"/>
  <c r="AI1118" i="13"/>
  <c r="AJ1118" i="13"/>
  <c r="AL1118" i="13"/>
  <c r="AM1118" i="13"/>
  <c r="AN1118" i="13"/>
  <c r="AA1118" i="13"/>
  <c r="AK1118" i="13"/>
  <c r="AI1134" i="13"/>
  <c r="AK1134" i="13"/>
  <c r="AL1134" i="13"/>
  <c r="AM1134" i="13"/>
  <c r="AN1134" i="13"/>
  <c r="AA1134" i="13"/>
  <c r="AJ1134" i="13"/>
  <c r="AL1150" i="13"/>
  <c r="AM1150" i="13"/>
  <c r="AN1150" i="13"/>
  <c r="AA1150" i="13"/>
  <c r="AJ1150" i="13"/>
  <c r="AI1150" i="13"/>
  <c r="AK1150" i="13"/>
  <c r="AI1166" i="13"/>
  <c r="AK1166" i="13"/>
  <c r="AL1166" i="13"/>
  <c r="AM1166" i="13"/>
  <c r="AN1166" i="13"/>
  <c r="AA1166" i="13"/>
  <c r="AJ1166" i="13"/>
  <c r="AL1182" i="13"/>
  <c r="AM1182" i="13"/>
  <c r="AN1182" i="13"/>
  <c r="AA1182" i="13"/>
  <c r="AJ1182" i="13"/>
  <c r="AI1182" i="13"/>
  <c r="AK1182" i="13"/>
  <c r="AL1198" i="13"/>
  <c r="AM1198" i="13"/>
  <c r="AN1198" i="13"/>
  <c r="AA1198" i="13"/>
  <c r="AJ1198" i="13"/>
  <c r="AI1198" i="13"/>
  <c r="AK1198" i="13"/>
  <c r="AJ1214" i="13"/>
  <c r="AA1214" i="13"/>
  <c r="AI1214" i="13"/>
  <c r="AK1214" i="13"/>
  <c r="AL1214" i="13"/>
  <c r="AM1214" i="13"/>
  <c r="AN1214" i="13"/>
  <c r="AN1230" i="13"/>
  <c r="AA1230" i="13"/>
  <c r="AJ1230" i="13"/>
  <c r="AI1230" i="13"/>
  <c r="AK1230" i="13"/>
  <c r="AL1230" i="13"/>
  <c r="AM1230" i="13"/>
  <c r="AN1246" i="13"/>
  <c r="AA1246" i="13"/>
  <c r="AJ1246" i="13"/>
  <c r="AI1246" i="13"/>
  <c r="AK1246" i="13"/>
  <c r="AL1246" i="13"/>
  <c r="AM1246" i="13"/>
  <c r="AI1262" i="13"/>
  <c r="AK1262" i="13"/>
  <c r="AL1262" i="13"/>
  <c r="AM1262" i="13"/>
  <c r="AN1262" i="13"/>
  <c r="AA1262" i="13"/>
  <c r="AJ1262" i="13"/>
  <c r="AI1278" i="13"/>
  <c r="AK1278" i="13"/>
  <c r="AL1278" i="13"/>
  <c r="AM1278" i="13"/>
  <c r="AN1278" i="13"/>
  <c r="AA1278" i="13"/>
  <c r="AJ1278" i="13"/>
  <c r="AI1294" i="13"/>
  <c r="AK1294" i="13"/>
  <c r="AL1294" i="13"/>
  <c r="AM1294" i="13"/>
  <c r="AN1294" i="13"/>
  <c r="AA1294" i="13"/>
  <c r="AJ1294" i="13"/>
  <c r="AA1310" i="13"/>
  <c r="AJ1310" i="13"/>
  <c r="AI1310" i="13"/>
  <c r="AK1310" i="13"/>
  <c r="AL1310" i="13"/>
  <c r="AM1310" i="13"/>
  <c r="AN1310" i="13"/>
  <c r="AL1326" i="13"/>
  <c r="AM1326" i="13"/>
  <c r="AN1326" i="13"/>
  <c r="AA1326" i="13"/>
  <c r="AJ1326" i="13"/>
  <c r="AI1326" i="13"/>
  <c r="AK1326" i="13"/>
  <c r="AN1342" i="13"/>
  <c r="AA1342" i="13"/>
  <c r="AJ1342" i="13"/>
  <c r="AI1342" i="13"/>
  <c r="AK1342" i="13"/>
  <c r="AL1342" i="13"/>
  <c r="AM1342" i="13"/>
  <c r="AN1358" i="13"/>
  <c r="AA1358" i="13"/>
  <c r="AJ1358" i="13"/>
  <c r="AI1358" i="13"/>
  <c r="AK1358" i="13"/>
  <c r="AL1358" i="13"/>
  <c r="AM1358" i="13"/>
  <c r="AI1374" i="13"/>
  <c r="AK1374" i="13"/>
  <c r="AL1374" i="13"/>
  <c r="AM1374" i="13"/>
  <c r="AN1374" i="13"/>
  <c r="AA1374" i="13"/>
  <c r="AJ1374" i="13"/>
  <c r="AI1390" i="13"/>
  <c r="AK1390" i="13"/>
  <c r="AL1390" i="13"/>
  <c r="AM1390" i="13"/>
  <c r="AN1390" i="13"/>
  <c r="AA1390" i="13"/>
  <c r="AJ1390" i="13"/>
  <c r="AA1406" i="13"/>
  <c r="AJ1406" i="13"/>
  <c r="AI1406" i="13"/>
  <c r="AK1406" i="13"/>
  <c r="AL1406" i="13"/>
  <c r="AM1406" i="13"/>
  <c r="AN1406" i="13"/>
  <c r="AI1422" i="13"/>
  <c r="AK1422" i="13"/>
  <c r="AL1422" i="13"/>
  <c r="AM1422" i="13"/>
  <c r="AN1422" i="13"/>
  <c r="AA1422" i="13"/>
  <c r="AJ1422" i="13"/>
  <c r="AL1438" i="13"/>
  <c r="AM1438" i="13"/>
  <c r="AN1438" i="13"/>
  <c r="AA1438" i="13"/>
  <c r="AJ1438" i="13"/>
  <c r="AI1438" i="13"/>
  <c r="AK1438" i="13"/>
  <c r="AL1454" i="13"/>
  <c r="AM1454" i="13"/>
  <c r="AN1454" i="13"/>
  <c r="AA1454" i="13"/>
  <c r="AJ1454" i="13"/>
  <c r="AI1454" i="13"/>
  <c r="AK1454" i="13"/>
  <c r="AL1470" i="13"/>
  <c r="AM1470" i="13"/>
  <c r="AA1470" i="13"/>
  <c r="AN1470" i="13"/>
  <c r="AJ1470" i="13"/>
  <c r="AI1470" i="13"/>
  <c r="AK1470" i="13"/>
  <c r="AN1486" i="13"/>
  <c r="AA1486" i="13"/>
  <c r="AJ1486" i="13"/>
  <c r="AI1486" i="13"/>
  <c r="AK1486" i="13"/>
  <c r="AL1486" i="13"/>
  <c r="AM1486" i="13"/>
  <c r="AN1502" i="13"/>
  <c r="AA1502" i="13"/>
  <c r="AJ1502" i="13"/>
  <c r="AI1502" i="13"/>
  <c r="AK1502" i="13"/>
  <c r="AL1502" i="13"/>
  <c r="AM1502" i="13"/>
  <c r="AI1518" i="13"/>
  <c r="AK1518" i="13"/>
  <c r="AL1518" i="13"/>
  <c r="AM1518" i="13"/>
  <c r="AN1518" i="13"/>
  <c r="AA1518" i="13"/>
  <c r="AJ1518" i="13"/>
  <c r="AN1534" i="13"/>
  <c r="AA1534" i="13"/>
  <c r="AJ1534" i="13"/>
  <c r="AI1534" i="13"/>
  <c r="AK1534" i="13"/>
  <c r="AL1534" i="13"/>
  <c r="AM1534" i="13"/>
  <c r="AI1550" i="13"/>
  <c r="AK1550" i="13"/>
  <c r="AL1550" i="13"/>
  <c r="AM1550" i="13"/>
  <c r="AN1550" i="13"/>
  <c r="AA1550" i="13"/>
  <c r="AJ1550" i="13"/>
  <c r="AA1566" i="13"/>
  <c r="AJ1566" i="13"/>
  <c r="AI1566" i="13"/>
  <c r="AK1566" i="13"/>
  <c r="AL1566" i="13"/>
  <c r="AM1566" i="13"/>
  <c r="AN1566" i="13"/>
  <c r="AL1582" i="13"/>
  <c r="AM1582" i="13"/>
  <c r="AN1582" i="13"/>
  <c r="AA1582" i="13"/>
  <c r="AJ1582" i="13"/>
  <c r="AI1582" i="13"/>
  <c r="AK1582" i="13"/>
  <c r="AI1598" i="13"/>
  <c r="AK1598" i="13"/>
  <c r="AA1598" i="13"/>
  <c r="AL1598" i="13"/>
  <c r="AM1598" i="13"/>
  <c r="AN1598" i="13"/>
  <c r="AJ1598" i="13"/>
  <c r="AN1614" i="13"/>
  <c r="AA1614" i="13"/>
  <c r="AJ1614" i="13"/>
  <c r="AI1614" i="13"/>
  <c r="AK1614" i="13"/>
  <c r="AL1614" i="13"/>
  <c r="AM1614" i="13"/>
  <c r="AI1630" i="13"/>
  <c r="AK1630" i="13"/>
  <c r="AL1630" i="13"/>
  <c r="AM1630" i="13"/>
  <c r="AN1630" i="13"/>
  <c r="AA1630" i="13"/>
  <c r="AJ1630" i="13"/>
  <c r="AI1646" i="13"/>
  <c r="AK1646" i="13"/>
  <c r="AL1646" i="13"/>
  <c r="AM1646" i="13"/>
  <c r="AN1646" i="13"/>
  <c r="AA1646" i="13"/>
  <c r="AJ1646" i="13"/>
  <c r="AL1662" i="13"/>
  <c r="AM1662" i="13"/>
  <c r="AN1662" i="13"/>
  <c r="AA1662" i="13"/>
  <c r="AJ1662" i="13"/>
  <c r="AI1662" i="13"/>
  <c r="AK1662" i="13"/>
  <c r="AI1678" i="13"/>
  <c r="AK1678" i="13"/>
  <c r="AL1678" i="13"/>
  <c r="AM1678" i="13"/>
  <c r="AN1678" i="13"/>
  <c r="AA1678" i="13"/>
  <c r="AJ1678" i="13"/>
  <c r="AL1694" i="13"/>
  <c r="AM1694" i="13"/>
  <c r="AN1694" i="13"/>
  <c r="AA1694" i="13"/>
  <c r="AJ1694" i="13"/>
  <c r="AI1694" i="13"/>
  <c r="AK1694" i="13"/>
  <c r="AL1710" i="13"/>
  <c r="AM1710" i="13"/>
  <c r="AN1710" i="13"/>
  <c r="AA1710" i="13"/>
  <c r="AJ1710" i="13"/>
  <c r="AI1710" i="13"/>
  <c r="AK1710" i="13"/>
  <c r="AL1726" i="13"/>
  <c r="AM1726" i="13"/>
  <c r="AA1726" i="13"/>
  <c r="AK1726" i="13"/>
  <c r="AI1726" i="13"/>
  <c r="AN1726" i="13"/>
  <c r="AJ1726" i="13"/>
  <c r="AL1742" i="13"/>
  <c r="AM1742" i="13"/>
  <c r="AN1742" i="13"/>
  <c r="AA1742" i="13"/>
  <c r="AI1742" i="13"/>
  <c r="AJ1742" i="13"/>
  <c r="AK1742" i="13"/>
  <c r="AA1758" i="13"/>
  <c r="AJ1758" i="13"/>
  <c r="AK1758" i="13"/>
  <c r="AI1758" i="13"/>
  <c r="AL1758" i="13"/>
  <c r="AN1758" i="13"/>
  <c r="AM1758" i="13"/>
  <c r="AL1774" i="13"/>
  <c r="AM1774" i="13"/>
  <c r="AI1774" i="13"/>
  <c r="AA1774" i="13"/>
  <c r="AN1774" i="13"/>
  <c r="AJ1774" i="13"/>
  <c r="AK1774" i="13"/>
  <c r="AN1790" i="13"/>
  <c r="AA1790" i="13"/>
  <c r="AK1790" i="13"/>
  <c r="AI1790" i="13"/>
  <c r="AL1790" i="13"/>
  <c r="AJ1790" i="13"/>
  <c r="AM1790" i="13"/>
  <c r="AM1806" i="13"/>
  <c r="AI1806" i="13"/>
  <c r="AL1806" i="13"/>
  <c r="AK1806" i="13"/>
  <c r="AN1806" i="13"/>
  <c r="AA1806" i="13"/>
  <c r="AJ1806" i="13"/>
  <c r="AI1822" i="13"/>
  <c r="AK1822" i="13"/>
  <c r="AJ1822" i="13"/>
  <c r="AA1822" i="13"/>
  <c r="AL1822" i="13"/>
  <c r="AN1822" i="13"/>
  <c r="AM1822" i="13"/>
  <c r="AN1838" i="13"/>
  <c r="AI1838" i="13"/>
  <c r="AM1838" i="13"/>
  <c r="AA1838" i="13"/>
  <c r="AL1838" i="13"/>
  <c r="AJ1838" i="13"/>
  <c r="AK1838" i="13"/>
  <c r="AA1854" i="13"/>
  <c r="AK1854" i="13"/>
  <c r="AI1854" i="13"/>
  <c r="AJ1854" i="13"/>
  <c r="AL1854" i="13"/>
  <c r="AM1854" i="13"/>
  <c r="AN1854" i="13"/>
  <c r="AB1870" i="13"/>
  <c r="AI1870" i="13"/>
  <c r="AN1870" i="13"/>
  <c r="AM1870" i="13"/>
  <c r="AA1870" i="13"/>
  <c r="AL1870" i="13"/>
  <c r="AC1870" i="13"/>
  <c r="AJ1870" i="13"/>
  <c r="AK1870" i="13"/>
  <c r="AL1886" i="13"/>
  <c r="AM1886" i="13"/>
  <c r="AK1886" i="13"/>
  <c r="AA1886" i="13"/>
  <c r="AI1886" i="13"/>
  <c r="AN1886" i="13"/>
  <c r="AJ1886" i="13"/>
  <c r="AA1902" i="13"/>
  <c r="AK1902" i="13"/>
  <c r="AI1902" i="13"/>
  <c r="AM1902" i="13"/>
  <c r="AL1902" i="13"/>
  <c r="AN1902" i="13"/>
  <c r="AJ1902" i="13"/>
  <c r="AL1918" i="13"/>
  <c r="AM1918" i="13"/>
  <c r="AN1918" i="13"/>
  <c r="AA1918" i="13"/>
  <c r="AI1918" i="13"/>
  <c r="AK1918" i="13"/>
  <c r="AJ1918" i="13"/>
  <c r="AA1934" i="13"/>
  <c r="AM1934" i="13"/>
  <c r="AJ1934" i="13"/>
  <c r="AK1934" i="13"/>
  <c r="AN1934" i="13"/>
  <c r="AI1934" i="13"/>
  <c r="AL1934" i="13"/>
  <c r="AL1950" i="13"/>
  <c r="AM1950" i="13"/>
  <c r="AN1950" i="13"/>
  <c r="AJ1950" i="13"/>
  <c r="AA1950" i="13"/>
  <c r="AI1950" i="13"/>
  <c r="AK1950" i="13"/>
  <c r="AA1966" i="13"/>
  <c r="AK1966" i="13"/>
  <c r="AJ1966" i="13"/>
  <c r="AM1966" i="13"/>
  <c r="AI1966" i="13"/>
  <c r="AL1966" i="13"/>
  <c r="AN1966" i="13"/>
  <c r="AL1982" i="13"/>
  <c r="AM1982" i="13"/>
  <c r="AI1982" i="13"/>
  <c r="AJ1982" i="13"/>
  <c r="AA1982" i="13"/>
  <c r="AN1982" i="13"/>
  <c r="AK1982" i="13"/>
  <c r="AA1998" i="13"/>
  <c r="AJ1998" i="13"/>
  <c r="AI1998" i="13"/>
  <c r="AK1998" i="13"/>
  <c r="AL1998" i="13"/>
  <c r="AM1998" i="13"/>
  <c r="AN1998" i="13"/>
  <c r="AI2014" i="13"/>
  <c r="AJ2014" i="13"/>
  <c r="AN2014" i="13"/>
  <c r="AL2014" i="13"/>
  <c r="AK2014" i="13"/>
  <c r="AM2014" i="13"/>
  <c r="AA2014" i="13"/>
  <c r="AN2030" i="13"/>
  <c r="AA2030" i="13"/>
  <c r="AJ2030" i="13"/>
  <c r="AL2030" i="13"/>
  <c r="AK2030" i="13"/>
  <c r="AM2030" i="13"/>
  <c r="AI2030" i="13"/>
  <c r="AA2046" i="13"/>
  <c r="AK2046" i="13"/>
  <c r="AJ2046" i="13"/>
  <c r="AM2046" i="13"/>
  <c r="AI2046" i="13"/>
  <c r="AL2046" i="13"/>
  <c r="AN2046" i="13"/>
  <c r="AA2062" i="13"/>
  <c r="AL2062" i="13"/>
  <c r="AI2062" i="13"/>
  <c r="AM2062" i="13"/>
  <c r="AN2062" i="13"/>
  <c r="AJ2062" i="13"/>
  <c r="AK2062" i="13"/>
  <c r="AA2078" i="13"/>
  <c r="AK2078" i="13"/>
  <c r="AJ2078" i="13"/>
  <c r="AN2078" i="13"/>
  <c r="AM2078" i="13"/>
  <c r="AI2078" i="13"/>
  <c r="AL2078" i="13"/>
  <c r="AL2094" i="13"/>
  <c r="AM2094" i="13"/>
  <c r="AI2094" i="13"/>
  <c r="AK2094" i="13"/>
  <c r="AJ2094" i="13"/>
  <c r="AA2094" i="13"/>
  <c r="AN2094" i="13"/>
  <c r="AA2110" i="13"/>
  <c r="AK2110" i="13"/>
  <c r="AN2110" i="13"/>
  <c r="AJ2110" i="13"/>
  <c r="AM2110" i="13"/>
  <c r="AI2110" i="13"/>
  <c r="AL2110" i="13"/>
  <c r="AL2126" i="13"/>
  <c r="AM2126" i="13"/>
  <c r="AA2126" i="13"/>
  <c r="AJ2126" i="13"/>
  <c r="AK2126" i="13"/>
  <c r="AI2126" i="13"/>
  <c r="AN2126" i="13"/>
  <c r="AA2142" i="13"/>
  <c r="AK2142" i="13"/>
  <c r="AL2142" i="13"/>
  <c r="AJ2142" i="13"/>
  <c r="AM2142" i="13"/>
  <c r="AI2142" i="13"/>
  <c r="AN2142" i="13"/>
  <c r="AL2158" i="13"/>
  <c r="AM2158" i="13"/>
  <c r="AK2158" i="13"/>
  <c r="AJ2158" i="13"/>
  <c r="AA2158" i="13"/>
  <c r="AI2158" i="13"/>
  <c r="AN2158" i="13"/>
  <c r="AN2174" i="13"/>
  <c r="AK2174" i="13"/>
  <c r="AI2174" i="13"/>
  <c r="AL2174" i="13"/>
  <c r="AJ2174" i="13"/>
  <c r="AM2174" i="13"/>
  <c r="AA2174" i="13"/>
  <c r="AI2190" i="13"/>
  <c r="AK2190" i="13"/>
  <c r="AL2190" i="13"/>
  <c r="AA2190" i="13"/>
  <c r="AM2190" i="13"/>
  <c r="AJ2190" i="13"/>
  <c r="AN2190" i="13"/>
  <c r="AA2206" i="13"/>
  <c r="AK2206" i="13"/>
  <c r="AI2206" i="13"/>
  <c r="AM2206" i="13"/>
  <c r="AN2206" i="13"/>
  <c r="AJ2206" i="13"/>
  <c r="AL2206" i="13"/>
  <c r="AL2222" i="13"/>
  <c r="AM2222" i="13"/>
  <c r="AN2222" i="13"/>
  <c r="AK2222" i="13"/>
  <c r="AJ2222" i="13"/>
  <c r="AA2222" i="13"/>
  <c r="AI2222" i="13"/>
  <c r="AL2238" i="13"/>
  <c r="AN2238" i="13"/>
  <c r="AI2238" i="13"/>
  <c r="AJ2238" i="13"/>
  <c r="AM2238" i="13"/>
  <c r="AA2238" i="13"/>
  <c r="AK2238" i="13"/>
  <c r="AK2254" i="13"/>
  <c r="AL2254" i="13"/>
  <c r="AJ2254" i="13"/>
  <c r="AM2254" i="13"/>
  <c r="AN2254" i="13"/>
  <c r="AI2254" i="13"/>
  <c r="AA2254" i="13"/>
  <c r="AN2270" i="13"/>
  <c r="AK2270" i="13"/>
  <c r="AI2270" i="13"/>
  <c r="AL2270" i="13"/>
  <c r="AJ2270" i="13"/>
  <c r="AA2270" i="13"/>
  <c r="AM2270" i="13"/>
  <c r="AI2286" i="13"/>
  <c r="AJ2286" i="13"/>
  <c r="AA2286" i="13"/>
  <c r="AM2286" i="13"/>
  <c r="AL2286" i="13"/>
  <c r="AN2286" i="13"/>
  <c r="AK2286" i="13"/>
  <c r="AN2302" i="13"/>
  <c r="AL2302" i="13"/>
  <c r="AI2302" i="13"/>
  <c r="AK2302" i="13"/>
  <c r="AJ2302" i="13"/>
  <c r="AA2302" i="13"/>
  <c r="AM2302" i="13"/>
  <c r="AJ2318" i="13"/>
  <c r="AA2318" i="13"/>
  <c r="AI2318" i="13"/>
  <c r="AK2318" i="13"/>
  <c r="AL2318" i="13"/>
  <c r="AM2318" i="13"/>
  <c r="AN2318" i="13"/>
  <c r="AL2334" i="13"/>
  <c r="AM2334" i="13"/>
  <c r="AA2334" i="13"/>
  <c r="AJ2334" i="13"/>
  <c r="AN2334" i="13"/>
  <c r="AK2334" i="13"/>
  <c r="AI2334" i="13"/>
  <c r="AA2350" i="13"/>
  <c r="AK2350" i="13"/>
  <c r="AL2350" i="13"/>
  <c r="AN2350" i="13"/>
  <c r="AJ2350" i="13"/>
  <c r="AM2350" i="13"/>
  <c r="AI2350" i="13"/>
  <c r="AM2366" i="13"/>
  <c r="AL2366" i="13"/>
  <c r="AA2366" i="13"/>
  <c r="AK2366" i="13"/>
  <c r="AN2366" i="13"/>
  <c r="AI2366" i="13"/>
  <c r="AJ2366" i="13"/>
  <c r="AA2382" i="13"/>
  <c r="AK2382" i="13"/>
  <c r="AJ2382" i="13"/>
  <c r="AI2382" i="13"/>
  <c r="AL2382" i="13"/>
  <c r="AN2382" i="13"/>
  <c r="AM2382" i="13"/>
  <c r="AL2398" i="13"/>
  <c r="AM2398" i="13"/>
  <c r="AI2398" i="13"/>
  <c r="AA2398" i="13"/>
  <c r="AN2398" i="13"/>
  <c r="AK2398" i="13"/>
  <c r="AJ2398" i="13"/>
  <c r="AA2414" i="13"/>
  <c r="AJ2414" i="13"/>
  <c r="AK2414" i="13"/>
  <c r="AI2414" i="13"/>
  <c r="AL2414" i="13"/>
  <c r="AM2414" i="13"/>
  <c r="AN2414" i="13"/>
  <c r="AN2430" i="13"/>
  <c r="AI2430" i="13"/>
  <c r="AM2430" i="13"/>
  <c r="AL2430" i="13"/>
  <c r="AK2430" i="13"/>
  <c r="AJ2430" i="13"/>
  <c r="AA2430" i="13"/>
  <c r="AI2446" i="13"/>
  <c r="AM2446" i="13"/>
  <c r="AK2446" i="13"/>
  <c r="AL2446" i="13"/>
  <c r="AJ2446" i="13"/>
  <c r="AA2446" i="13"/>
  <c r="AN2446" i="13"/>
  <c r="AA2462" i="13"/>
  <c r="AK2462" i="13"/>
  <c r="AI2462" i="13"/>
  <c r="AM2462" i="13"/>
  <c r="AN2462" i="13"/>
  <c r="AJ2462" i="13"/>
  <c r="AL2462" i="13"/>
  <c r="AL2478" i="13"/>
  <c r="AN2478" i="13"/>
  <c r="AK2478" i="13"/>
  <c r="AM2478" i="13"/>
  <c r="AA2478" i="13"/>
  <c r="AJ2478" i="13"/>
  <c r="AI2478" i="13"/>
  <c r="AI2494" i="13"/>
  <c r="AJ2494" i="13"/>
  <c r="AA2494" i="13"/>
  <c r="AM2494" i="13"/>
  <c r="AK2494" i="13"/>
  <c r="AL2494" i="13"/>
  <c r="AN2494" i="13"/>
  <c r="AK2510" i="13"/>
  <c r="AL2510" i="13"/>
  <c r="AM2510" i="13"/>
  <c r="AA2510" i="13"/>
  <c r="AI2510" i="13"/>
  <c r="AN2510" i="13"/>
  <c r="AJ2510" i="13"/>
  <c r="AL2526" i="13"/>
  <c r="AM2526" i="13"/>
  <c r="AA2526" i="13"/>
  <c r="AJ2526" i="13"/>
  <c r="AI2526" i="13"/>
  <c r="AN2526" i="13"/>
  <c r="AK2526" i="13"/>
  <c r="AA2542" i="13"/>
  <c r="AK2542" i="13"/>
  <c r="AL2542" i="13"/>
  <c r="AI2542" i="13"/>
  <c r="AN2542" i="13"/>
  <c r="AJ2542" i="13"/>
  <c r="AM2542" i="13"/>
  <c r="AN2558" i="13"/>
  <c r="AA2558" i="13"/>
  <c r="AJ2558" i="13"/>
  <c r="AI2558" i="13"/>
  <c r="AL2558" i="13"/>
  <c r="AK2558" i="13"/>
  <c r="AM2558" i="13"/>
  <c r="AI2574" i="13"/>
  <c r="AM2574" i="13"/>
  <c r="AL2574" i="13"/>
  <c r="AA2574" i="13"/>
  <c r="AK2574" i="13"/>
  <c r="AJ2574" i="13"/>
  <c r="AN2574" i="13"/>
  <c r="AA2590" i="13"/>
  <c r="AK2590" i="13"/>
  <c r="AJ2590" i="13"/>
  <c r="AL2590" i="13"/>
  <c r="AN2590" i="13"/>
  <c r="AM2590" i="13"/>
  <c r="AI2590" i="13"/>
  <c r="AA2606" i="13"/>
  <c r="AJ2606" i="13"/>
  <c r="AL2606" i="13"/>
  <c r="AI2606" i="13"/>
  <c r="AK2606" i="13"/>
  <c r="AM2606" i="13"/>
  <c r="AN2606" i="13"/>
  <c r="AI2622" i="13"/>
  <c r="AJ2622" i="13"/>
  <c r="AA2622" i="13"/>
  <c r="AM2622" i="13"/>
  <c r="AL2622" i="13"/>
  <c r="AN2622" i="13"/>
  <c r="AK2622" i="13"/>
  <c r="AK2638" i="13"/>
  <c r="AL2638" i="13"/>
  <c r="AI2638" i="13"/>
  <c r="AJ2638" i="13"/>
  <c r="AM2638" i="13"/>
  <c r="AA2638" i="13"/>
  <c r="AN2638" i="13"/>
  <c r="AL2654" i="13"/>
  <c r="AM2654" i="13"/>
  <c r="AA2654" i="13"/>
  <c r="AJ2654" i="13"/>
  <c r="AN2654" i="13"/>
  <c r="AK2654" i="13"/>
  <c r="AI2654" i="13"/>
  <c r="AA2670" i="13"/>
  <c r="AK2670" i="13"/>
  <c r="AL2670" i="13"/>
  <c r="AN2670" i="13"/>
  <c r="AJ2670" i="13"/>
  <c r="AM2670" i="13"/>
  <c r="AI2670" i="13"/>
  <c r="AN2686" i="13"/>
  <c r="AA2686" i="13"/>
  <c r="AJ2686" i="13"/>
  <c r="AK2686" i="13"/>
  <c r="AM2686" i="13"/>
  <c r="AI2686" i="13"/>
  <c r="AL2686" i="13"/>
  <c r="AL2702" i="13"/>
  <c r="AN2702" i="13"/>
  <c r="AI2702" i="13"/>
  <c r="AJ2702" i="13"/>
  <c r="AA2702" i="13"/>
  <c r="AK2702" i="13"/>
  <c r="AM2702" i="13"/>
  <c r="AI2718" i="13"/>
  <c r="AJ2718" i="13"/>
  <c r="AK2718" i="13"/>
  <c r="AN2718" i="13"/>
  <c r="AM2718" i="13"/>
  <c r="AA2718" i="13"/>
  <c r="AL2718" i="13"/>
  <c r="AN2734" i="13"/>
  <c r="AI2734" i="13"/>
  <c r="AK2734" i="13"/>
  <c r="AM2734" i="13"/>
  <c r="AA2734" i="13"/>
  <c r="AJ2734" i="13"/>
  <c r="AL2734" i="13"/>
  <c r="AL2750" i="13"/>
  <c r="AM2750" i="13"/>
  <c r="AN2750" i="13"/>
  <c r="AI2750" i="13"/>
  <c r="AK2750" i="13"/>
  <c r="AJ2750" i="13"/>
  <c r="AA2750" i="13"/>
  <c r="AA2766" i="13"/>
  <c r="AK2766" i="13"/>
  <c r="AJ2766" i="13"/>
  <c r="AL2766" i="13"/>
  <c r="AN2766" i="13"/>
  <c r="AM2766" i="13"/>
  <c r="AI2766" i="13"/>
  <c r="AL2782" i="13"/>
  <c r="AM2782" i="13"/>
  <c r="AI2782" i="13"/>
  <c r="AN2782" i="13"/>
  <c r="AK2782" i="13"/>
  <c r="AJ2782" i="13"/>
  <c r="AA2782" i="13"/>
  <c r="AL2798" i="13"/>
  <c r="AA2798" i="13"/>
  <c r="AN2798" i="13"/>
  <c r="AJ2798" i="13"/>
  <c r="AK2798" i="13"/>
  <c r="AM2798" i="13"/>
  <c r="AI2798" i="13"/>
  <c r="AN2814" i="13"/>
  <c r="AA2814" i="13"/>
  <c r="AJ2814" i="13"/>
  <c r="AI2814" i="13"/>
  <c r="AL2814" i="13"/>
  <c r="AK2814" i="13"/>
  <c r="AM2814" i="13"/>
  <c r="AI2830" i="13"/>
  <c r="AJ2830" i="13"/>
  <c r="AA2830" i="13"/>
  <c r="AM2830" i="13"/>
  <c r="AK2830" i="13"/>
  <c r="AL2830" i="13"/>
  <c r="AN2830" i="13"/>
  <c r="AN2846" i="13"/>
  <c r="AL2846" i="13"/>
  <c r="AJ2846" i="13"/>
  <c r="AA2846" i="13"/>
  <c r="AM2846" i="13"/>
  <c r="AI2846" i="13"/>
  <c r="AK2846" i="13"/>
  <c r="AI2862" i="13"/>
  <c r="AJ2862" i="13"/>
  <c r="AK2862" i="13"/>
  <c r="AM2862" i="13"/>
  <c r="AA2862" i="13"/>
  <c r="AL2862" i="13"/>
  <c r="AN2862" i="13"/>
  <c r="AN2878" i="13"/>
  <c r="AL2878" i="13"/>
  <c r="AK2878" i="13"/>
  <c r="AA2878" i="13"/>
  <c r="AJ2878" i="13"/>
  <c r="AM2878" i="13"/>
  <c r="AI2878" i="13"/>
  <c r="AN2894" i="13"/>
  <c r="AI2894" i="13"/>
  <c r="AM2894" i="13"/>
  <c r="AL2894" i="13"/>
  <c r="AK2894" i="13"/>
  <c r="AA2894" i="13"/>
  <c r="AJ2894" i="13"/>
  <c r="AI2910" i="13"/>
  <c r="AJ2910" i="13"/>
  <c r="AN2910" i="13"/>
  <c r="AK2910" i="13"/>
  <c r="AA2910" i="13"/>
  <c r="AM2910" i="13"/>
  <c r="AL2910" i="13"/>
  <c r="AL2974" i="13"/>
  <c r="AM2974" i="13"/>
  <c r="AA2974" i="13"/>
  <c r="AJ2974" i="13"/>
  <c r="AI2974" i="13"/>
  <c r="AN2974" i="13"/>
  <c r="AK2974" i="13"/>
  <c r="AA3038" i="13"/>
  <c r="AK3038" i="13"/>
  <c r="AI3038" i="13"/>
  <c r="AM3038" i="13"/>
  <c r="AL3038" i="13"/>
  <c r="AJ3038" i="13"/>
  <c r="AN3038" i="13"/>
  <c r="AA3102" i="13"/>
  <c r="AK3102" i="13"/>
  <c r="AI3102" i="13"/>
  <c r="AM3102" i="13"/>
  <c r="AL3102" i="13"/>
  <c r="AJ3102" i="13"/>
  <c r="AN3102" i="13"/>
  <c r="AI3166" i="13"/>
  <c r="AJ3166" i="13"/>
  <c r="AN3166" i="13"/>
  <c r="AM3166" i="13"/>
  <c r="AA3166" i="13"/>
  <c r="AL3166" i="13"/>
  <c r="AK3166" i="13"/>
  <c r="AA3230" i="13"/>
  <c r="AJ3230" i="13"/>
  <c r="AL3230" i="13"/>
  <c r="AM3230" i="13"/>
  <c r="AN3230" i="13"/>
  <c r="AK3230" i="13"/>
  <c r="AI3230" i="13"/>
  <c r="AA3294" i="13"/>
  <c r="AJ3294" i="13"/>
  <c r="AL3294" i="13"/>
  <c r="AM3294" i="13"/>
  <c r="AN3294" i="13"/>
  <c r="AK3294" i="13"/>
  <c r="AI3294" i="13"/>
  <c r="AA3358" i="13"/>
  <c r="AJ3358" i="13"/>
  <c r="AL3358" i="13"/>
  <c r="AM3358" i="13"/>
  <c r="AN3358" i="13"/>
  <c r="AK3358" i="13"/>
  <c r="AI3358" i="13"/>
  <c r="AI3422" i="13"/>
  <c r="AK3422" i="13"/>
  <c r="AN3422" i="13"/>
  <c r="AM3422" i="13"/>
  <c r="AJ3422" i="13"/>
  <c r="AA3422" i="13"/>
  <c r="AL3422" i="13"/>
  <c r="AJ3486" i="13"/>
  <c r="AK3486" i="13"/>
  <c r="AL3486" i="13"/>
  <c r="AM3486" i="13"/>
  <c r="AN3486" i="13"/>
  <c r="AA3486" i="13"/>
  <c r="AI3486" i="13"/>
  <c r="AJ3550" i="13"/>
  <c r="AK3550" i="13"/>
  <c r="AL3550" i="13"/>
  <c r="AM3550" i="13"/>
  <c r="AN3550" i="13"/>
  <c r="AA3550" i="13"/>
  <c r="AI3550" i="13"/>
  <c r="AJ3614" i="13"/>
  <c r="AK3614" i="13"/>
  <c r="AL3614" i="13"/>
  <c r="AM3614" i="13"/>
  <c r="AN3614" i="13"/>
  <c r="AA3614" i="13"/>
  <c r="AI3614" i="13"/>
  <c r="AI3678" i="13"/>
  <c r="AK3678" i="13"/>
  <c r="AN3678" i="13"/>
  <c r="AM3678" i="13"/>
  <c r="AJ3678" i="13"/>
  <c r="AA3678" i="13"/>
  <c r="AL3678" i="13"/>
  <c r="AI3742" i="13"/>
  <c r="AK3742" i="13"/>
  <c r="AN3742" i="13"/>
  <c r="AM3742" i="13"/>
  <c r="AJ3742" i="13"/>
  <c r="AA3742" i="13"/>
  <c r="AL3742" i="13"/>
  <c r="AN3806" i="13"/>
  <c r="AI3806" i="13"/>
  <c r="AA3806" i="13"/>
  <c r="AJ3806" i="13"/>
  <c r="AL3806" i="13"/>
  <c r="AK3806" i="13"/>
  <c r="AM3806" i="13"/>
  <c r="AN3870" i="13"/>
  <c r="AI3870" i="13"/>
  <c r="AA3870" i="13"/>
  <c r="AK3870" i="13"/>
  <c r="AM3870" i="13"/>
  <c r="AJ3870" i="13"/>
  <c r="AL3870" i="13"/>
  <c r="AN3934" i="13"/>
  <c r="AI3934" i="13"/>
  <c r="AA3934" i="13"/>
  <c r="AJ3934" i="13"/>
  <c r="AL3934" i="13"/>
  <c r="AK3934" i="13"/>
  <c r="AM3934" i="13"/>
  <c r="AK3998" i="13"/>
  <c r="AL3998" i="13"/>
  <c r="AJ3998" i="13"/>
  <c r="AA3998" i="13"/>
  <c r="AM3998" i="13"/>
  <c r="AI3998" i="13"/>
  <c r="AN3998" i="13"/>
  <c r="AN4062" i="13"/>
  <c r="AI4062" i="13"/>
  <c r="AA4062" i="13"/>
  <c r="AJ4062" i="13"/>
  <c r="AL4062" i="13"/>
  <c r="AK4062" i="13"/>
  <c r="AM4062" i="13"/>
  <c r="AJ4126" i="13"/>
  <c r="AL4126" i="13"/>
  <c r="AA4126" i="13"/>
  <c r="AK4126" i="13"/>
  <c r="AM4126" i="13"/>
  <c r="AI4126" i="13"/>
  <c r="AN4126" i="13"/>
  <c r="AJ12" i="13"/>
  <c r="AN12" i="13"/>
  <c r="AM12" i="13"/>
  <c r="AK12" i="13"/>
  <c r="AI12" i="13"/>
  <c r="AA12" i="13"/>
  <c r="AL12" i="13"/>
  <c r="AJ28" i="13"/>
  <c r="AN28" i="13"/>
  <c r="AM28" i="13"/>
  <c r="AK28" i="13"/>
  <c r="AI28" i="13"/>
  <c r="AA28" i="13"/>
  <c r="AL28" i="13"/>
  <c r="AM44" i="13"/>
  <c r="AK44" i="13"/>
  <c r="AI44" i="13"/>
  <c r="AA44" i="13"/>
  <c r="AL44" i="13"/>
  <c r="AJ44" i="13"/>
  <c r="AN44" i="13"/>
  <c r="AM60" i="13"/>
  <c r="AK60" i="13"/>
  <c r="AI60" i="13"/>
  <c r="AA60" i="13"/>
  <c r="AL60" i="13"/>
  <c r="AJ60" i="13"/>
  <c r="AN60" i="13"/>
  <c r="AI76" i="13"/>
  <c r="AA76" i="13"/>
  <c r="AL76" i="13"/>
  <c r="AJ76" i="13"/>
  <c r="AN76" i="13"/>
  <c r="AM76" i="13"/>
  <c r="AK76" i="13"/>
  <c r="AM92" i="13"/>
  <c r="AK92" i="13"/>
  <c r="AI92" i="13"/>
  <c r="AA92" i="13"/>
  <c r="AL92" i="13"/>
  <c r="AJ92" i="13"/>
  <c r="AN92" i="13"/>
  <c r="AI108" i="13"/>
  <c r="AA108" i="13"/>
  <c r="AL108" i="13"/>
  <c r="AJ108" i="13"/>
  <c r="AN108" i="13"/>
  <c r="AM108" i="13"/>
  <c r="AK108" i="13"/>
  <c r="AA124" i="13"/>
  <c r="AL124" i="13"/>
  <c r="AJ124" i="13"/>
  <c r="AN124" i="13"/>
  <c r="AM124" i="13"/>
  <c r="AK124" i="13"/>
  <c r="AI124" i="13"/>
  <c r="AJ142" i="13"/>
  <c r="AL142" i="13"/>
  <c r="AI142" i="13"/>
  <c r="AA142" i="13"/>
  <c r="AN142" i="13"/>
  <c r="AM142" i="13"/>
  <c r="AK142" i="13"/>
  <c r="AA158" i="13"/>
  <c r="AJ158" i="13"/>
  <c r="AL158" i="13"/>
  <c r="AI158" i="13"/>
  <c r="AN158" i="13"/>
  <c r="AM158" i="13"/>
  <c r="AK158" i="13"/>
  <c r="AN174" i="13"/>
  <c r="AM174" i="13"/>
  <c r="AK174" i="13"/>
  <c r="AA174" i="13"/>
  <c r="AJ174" i="13"/>
  <c r="AL174" i="13"/>
  <c r="AI174" i="13"/>
  <c r="AL190" i="13"/>
  <c r="AI190" i="13"/>
  <c r="AN190" i="13"/>
  <c r="AM190" i="13"/>
  <c r="AK190" i="13"/>
  <c r="AA190" i="13"/>
  <c r="AJ190" i="13"/>
  <c r="AK206" i="13"/>
  <c r="AJ206" i="13"/>
  <c r="AL206" i="13"/>
  <c r="AI206" i="13"/>
  <c r="AA206" i="13"/>
  <c r="AN206" i="13"/>
  <c r="AM206" i="13"/>
  <c r="AA222" i="13"/>
  <c r="AJ222" i="13"/>
  <c r="AL222" i="13"/>
  <c r="AI222" i="13"/>
  <c r="AN222" i="13"/>
  <c r="AM222" i="13"/>
  <c r="AK222" i="13"/>
  <c r="AL238" i="13"/>
  <c r="AK238" i="13"/>
  <c r="AN238" i="13"/>
  <c r="AM238" i="13"/>
  <c r="AJ238" i="13"/>
  <c r="AA238" i="13"/>
  <c r="AI238" i="13"/>
  <c r="AL254" i="13"/>
  <c r="AM254" i="13"/>
  <c r="AN254" i="13"/>
  <c r="AA254" i="13"/>
  <c r="AI254" i="13"/>
  <c r="AJ254" i="13"/>
  <c r="AK254" i="13"/>
  <c r="AJ270" i="13"/>
  <c r="AA270" i="13"/>
  <c r="AK270" i="13"/>
  <c r="AN270" i="13"/>
  <c r="AL270" i="13"/>
  <c r="AI270" i="13"/>
  <c r="AM270" i="13"/>
  <c r="AL286" i="13"/>
  <c r="AA286" i="13"/>
  <c r="AN286" i="13"/>
  <c r="AJ286" i="13"/>
  <c r="AK286" i="13"/>
  <c r="AI286" i="13"/>
  <c r="AM286" i="13"/>
  <c r="AL302" i="13"/>
  <c r="AJ302" i="13"/>
  <c r="AM302" i="13"/>
  <c r="AK302" i="13"/>
  <c r="AN302" i="13"/>
  <c r="AA302" i="13"/>
  <c r="AI302" i="13"/>
  <c r="AA318" i="13"/>
  <c r="AJ318" i="13"/>
  <c r="AL318" i="13"/>
  <c r="AK318" i="13"/>
  <c r="AN318" i="13"/>
  <c r="AI318" i="13"/>
  <c r="AM318" i="13"/>
  <c r="AA334" i="13"/>
  <c r="AI334" i="13"/>
  <c r="AJ334" i="13"/>
  <c r="AL334" i="13"/>
  <c r="AK334" i="13"/>
  <c r="AN334" i="13"/>
  <c r="AM334" i="13"/>
  <c r="AJ350" i="13"/>
  <c r="AL350" i="13"/>
  <c r="AK350" i="13"/>
  <c r="AA350" i="13"/>
  <c r="AI350" i="13"/>
  <c r="AN350" i="13"/>
  <c r="AM350" i="13"/>
  <c r="AA366" i="13"/>
  <c r="AL366" i="13"/>
  <c r="AJ366" i="13"/>
  <c r="AM366" i="13"/>
  <c r="AK366" i="13"/>
  <c r="AN366" i="13"/>
  <c r="AI366" i="13"/>
  <c r="AL382" i="13"/>
  <c r="AJ382" i="13"/>
  <c r="AA382" i="13"/>
  <c r="AK382" i="13"/>
  <c r="AN382" i="13"/>
  <c r="AI382" i="13"/>
  <c r="AM382" i="13"/>
  <c r="AK398" i="13"/>
  <c r="AN398" i="13"/>
  <c r="AM398" i="13"/>
  <c r="AA398" i="13"/>
  <c r="AI398" i="13"/>
  <c r="AJ398" i="13"/>
  <c r="AL398" i="13"/>
  <c r="AA414" i="13"/>
  <c r="AK414" i="13"/>
  <c r="AI414" i="13"/>
  <c r="AJ414" i="13"/>
  <c r="AL414" i="13"/>
  <c r="AM414" i="13"/>
  <c r="AN414" i="13"/>
  <c r="AI430" i="13"/>
  <c r="AJ430" i="13"/>
  <c r="AL430" i="13"/>
  <c r="AM430" i="13"/>
  <c r="AN430" i="13"/>
  <c r="AA430" i="13"/>
  <c r="AK430" i="13"/>
  <c r="AA446" i="13"/>
  <c r="AK446" i="13"/>
  <c r="AI446" i="13"/>
  <c r="AJ446" i="13"/>
  <c r="AL446" i="13"/>
  <c r="AM446" i="13"/>
  <c r="AN446" i="13"/>
  <c r="AI462" i="13"/>
  <c r="AJ462" i="13"/>
  <c r="AL462" i="13"/>
  <c r="AM462" i="13"/>
  <c r="AN462" i="13"/>
  <c r="AA462" i="13"/>
  <c r="AK462" i="13"/>
  <c r="AL478" i="13"/>
  <c r="AM478" i="13"/>
  <c r="AN478" i="13"/>
  <c r="AA478" i="13"/>
  <c r="AK478" i="13"/>
  <c r="AI478" i="13"/>
  <c r="AJ478" i="13"/>
  <c r="AI494" i="13"/>
  <c r="AJ494" i="13"/>
  <c r="AL494" i="13"/>
  <c r="AM494" i="13"/>
  <c r="AN494" i="13"/>
  <c r="AA494" i="13"/>
  <c r="AK494" i="13"/>
  <c r="AA510" i="13"/>
  <c r="AK510" i="13"/>
  <c r="AI510" i="13"/>
  <c r="AJ510" i="13"/>
  <c r="AL510" i="13"/>
  <c r="AM510" i="13"/>
  <c r="AN510" i="13"/>
  <c r="AA526" i="13"/>
  <c r="AK526" i="13"/>
  <c r="AI526" i="13"/>
  <c r="AJ526" i="13"/>
  <c r="AL526" i="13"/>
  <c r="AM526" i="13"/>
  <c r="AN526" i="13"/>
  <c r="AA542" i="13"/>
  <c r="AK542" i="13"/>
  <c r="AI542" i="13"/>
  <c r="AJ542" i="13"/>
  <c r="AL542" i="13"/>
  <c r="AM542" i="13"/>
  <c r="AN542" i="13"/>
  <c r="AI558" i="13"/>
  <c r="AJ558" i="13"/>
  <c r="AL558" i="13"/>
  <c r="AM558" i="13"/>
  <c r="AN558" i="13"/>
  <c r="AA558" i="13"/>
  <c r="AK558" i="13"/>
  <c r="AI574" i="13"/>
  <c r="AJ574" i="13"/>
  <c r="AL574" i="13"/>
  <c r="AM574" i="13"/>
  <c r="AA574" i="13"/>
  <c r="AN574" i="13"/>
  <c r="AK574" i="13"/>
  <c r="AA590" i="13"/>
  <c r="AI590" i="13"/>
  <c r="AJ590" i="13"/>
  <c r="AL590" i="13"/>
  <c r="AM590" i="13"/>
  <c r="AN590" i="13"/>
  <c r="AK590" i="13"/>
  <c r="AI606" i="13"/>
  <c r="AJ606" i="13"/>
  <c r="AL606" i="13"/>
  <c r="AM606" i="13"/>
  <c r="AN606" i="13"/>
  <c r="AA606" i="13"/>
  <c r="AK606" i="13"/>
  <c r="AA622" i="13"/>
  <c r="AK622" i="13"/>
  <c r="AI622" i="13"/>
  <c r="AJ622" i="13"/>
  <c r="AL622" i="13"/>
  <c r="AM622" i="13"/>
  <c r="AN622" i="13"/>
  <c r="AL638" i="13"/>
  <c r="AM638" i="13"/>
  <c r="AN638" i="13"/>
  <c r="AA638" i="13"/>
  <c r="AK638" i="13"/>
  <c r="AI638" i="13"/>
  <c r="AJ638" i="13"/>
  <c r="AL654" i="13"/>
  <c r="AM654" i="13"/>
  <c r="AN654" i="13"/>
  <c r="AA654" i="13"/>
  <c r="AK654" i="13"/>
  <c r="AI654" i="13"/>
  <c r="AJ654" i="13"/>
  <c r="AL670" i="13"/>
  <c r="AM670" i="13"/>
  <c r="AN670" i="13"/>
  <c r="AA670" i="13"/>
  <c r="AK670" i="13"/>
  <c r="AI670" i="13"/>
  <c r="AJ670" i="13"/>
  <c r="AA688" i="13"/>
  <c r="AL688" i="13"/>
  <c r="AM688" i="13"/>
  <c r="AN688" i="13"/>
  <c r="AJ688" i="13"/>
  <c r="AK688" i="13"/>
  <c r="AI688" i="13"/>
  <c r="AL704" i="13"/>
  <c r="AA704" i="13"/>
  <c r="AK704" i="13"/>
  <c r="AM704" i="13"/>
  <c r="AN704" i="13"/>
  <c r="AI704" i="13"/>
  <c r="AJ704" i="13"/>
  <c r="AM720" i="13"/>
  <c r="AN720" i="13"/>
  <c r="AI720" i="13"/>
  <c r="AL720" i="13"/>
  <c r="AA720" i="13"/>
  <c r="AK720" i="13"/>
  <c r="AJ720" i="13"/>
  <c r="AJ736" i="13"/>
  <c r="AK736" i="13"/>
  <c r="AI736" i="13"/>
  <c r="AA736" i="13"/>
  <c r="AL736" i="13"/>
  <c r="AM736" i="13"/>
  <c r="AN736" i="13"/>
  <c r="AI752" i="13"/>
  <c r="AL752" i="13"/>
  <c r="AA752" i="13"/>
  <c r="AK752" i="13"/>
  <c r="AJ752" i="13"/>
  <c r="AN752" i="13"/>
  <c r="AM752" i="13"/>
  <c r="AM768" i="13"/>
  <c r="AI768" i="13"/>
  <c r="AK768" i="13"/>
  <c r="AJ768" i="13"/>
  <c r="AA768" i="13"/>
  <c r="AL768" i="13"/>
  <c r="AN768" i="13"/>
  <c r="AM784" i="13"/>
  <c r="AN784" i="13"/>
  <c r="AJ784" i="13"/>
  <c r="AK784" i="13"/>
  <c r="AI784" i="13"/>
  <c r="AA784" i="13"/>
  <c r="AL784" i="13"/>
  <c r="AA800" i="13"/>
  <c r="AN800" i="13"/>
  <c r="AI800" i="13"/>
  <c r="AJ800" i="13"/>
  <c r="AM800" i="13"/>
  <c r="AL800" i="13"/>
  <c r="AK800" i="13"/>
  <c r="AI816" i="13"/>
  <c r="AA816" i="13"/>
  <c r="AL816" i="13"/>
  <c r="AM816" i="13"/>
  <c r="AN816" i="13"/>
  <c r="AJ816" i="13"/>
  <c r="AK816" i="13"/>
  <c r="AA832" i="13"/>
  <c r="AK832" i="13"/>
  <c r="AM832" i="13"/>
  <c r="AI832" i="13"/>
  <c r="AN832" i="13"/>
  <c r="AJ832" i="13"/>
  <c r="AL832" i="13"/>
  <c r="AA848" i="13"/>
  <c r="AL848" i="13"/>
  <c r="AM848" i="13"/>
  <c r="AK848" i="13"/>
  <c r="AJ848" i="13"/>
  <c r="AN848" i="13"/>
  <c r="AI848" i="13"/>
  <c r="AI864" i="13"/>
  <c r="AA864" i="13"/>
  <c r="AL864" i="13"/>
  <c r="AM864" i="13"/>
  <c r="AN864" i="13"/>
  <c r="AK864" i="13"/>
  <c r="AJ864" i="13"/>
  <c r="AI880" i="13"/>
  <c r="AM880" i="13"/>
  <c r="AA880" i="13"/>
  <c r="AL880" i="13"/>
  <c r="AK880" i="13"/>
  <c r="AJ880" i="13"/>
  <c r="AN880" i="13"/>
  <c r="AJ896" i="13"/>
  <c r="AK896" i="13"/>
  <c r="AI896" i="13"/>
  <c r="AA896" i="13"/>
  <c r="AL896" i="13"/>
  <c r="AM896" i="13"/>
  <c r="AN896" i="13"/>
  <c r="AM912" i="13"/>
  <c r="AI912" i="13"/>
  <c r="AL912" i="13"/>
  <c r="AJ912" i="13"/>
  <c r="AK912" i="13"/>
  <c r="AA912" i="13"/>
  <c r="AN912" i="13"/>
  <c r="AI928" i="13"/>
  <c r="AA928" i="13"/>
  <c r="AL928" i="13"/>
  <c r="AM928" i="13"/>
  <c r="AN928" i="13"/>
  <c r="AJ928" i="13"/>
  <c r="AK928" i="13"/>
  <c r="AA944" i="13"/>
  <c r="AL944" i="13"/>
  <c r="AM944" i="13"/>
  <c r="AN944" i="13"/>
  <c r="AJ944" i="13"/>
  <c r="AK944" i="13"/>
  <c r="AI944" i="13"/>
  <c r="AI960" i="13"/>
  <c r="AL960" i="13"/>
  <c r="AA960" i="13"/>
  <c r="AK960" i="13"/>
  <c r="AJ960" i="13"/>
  <c r="AM960" i="13"/>
  <c r="AN960" i="13"/>
  <c r="AM976" i="13"/>
  <c r="AK976" i="13"/>
  <c r="AI976" i="13"/>
  <c r="AL976" i="13"/>
  <c r="AJ976" i="13"/>
  <c r="AA976" i="13"/>
  <c r="AN976" i="13"/>
  <c r="AM992" i="13"/>
  <c r="AN992" i="13"/>
  <c r="AJ992" i="13"/>
  <c r="AK992" i="13"/>
  <c r="AI992" i="13"/>
  <c r="AA992" i="13"/>
  <c r="AL992" i="13"/>
  <c r="AA1008" i="13"/>
  <c r="AK1008" i="13"/>
  <c r="AM1008" i="13"/>
  <c r="AI1008" i="13"/>
  <c r="AJ1008" i="13"/>
  <c r="AN1008" i="13"/>
  <c r="AL1008" i="13"/>
  <c r="AA1024" i="13"/>
  <c r="AK1024" i="13"/>
  <c r="AI1024" i="13"/>
  <c r="AM1024" i="13"/>
  <c r="AL1024" i="13"/>
  <c r="AJ1024" i="13"/>
  <c r="AN1024" i="13"/>
  <c r="AI1040" i="13"/>
  <c r="AA1040" i="13"/>
  <c r="AL1040" i="13"/>
  <c r="AM1040" i="13"/>
  <c r="AN1040" i="13"/>
  <c r="AK1040" i="13"/>
  <c r="AJ1040" i="13"/>
  <c r="AI1056" i="13"/>
  <c r="AJ1056" i="13"/>
  <c r="AA1056" i="13"/>
  <c r="AK1056" i="13"/>
  <c r="AM1056" i="13"/>
  <c r="AL1056" i="13"/>
  <c r="AN1056" i="13"/>
  <c r="AJ1072" i="13"/>
  <c r="AK1072" i="13"/>
  <c r="AI1072" i="13"/>
  <c r="AA1072" i="13"/>
  <c r="AL1072" i="13"/>
  <c r="AM1072" i="13"/>
  <c r="AN1072" i="13"/>
  <c r="AL1088" i="13"/>
  <c r="AA1088" i="13"/>
  <c r="AK1088" i="13"/>
  <c r="AM1088" i="13"/>
  <c r="AI1088" i="13"/>
  <c r="AJ1088" i="13"/>
  <c r="AN1088" i="13"/>
  <c r="AL1104" i="13"/>
  <c r="AJ1104" i="13"/>
  <c r="AA1104" i="13"/>
  <c r="AK1104" i="13"/>
  <c r="AM1104" i="13"/>
  <c r="AI1104" i="13"/>
  <c r="AN1104" i="13"/>
  <c r="AJ1120" i="13"/>
  <c r="AK1120" i="13"/>
  <c r="AI1120" i="13"/>
  <c r="AA1120" i="13"/>
  <c r="AL1120" i="13"/>
  <c r="AM1120" i="13"/>
  <c r="AN1120" i="13"/>
  <c r="AM1136" i="13"/>
  <c r="AK1136" i="13"/>
  <c r="AI1136" i="13"/>
  <c r="AA1136" i="13"/>
  <c r="AL1136" i="13"/>
  <c r="AJ1136" i="13"/>
  <c r="AN1136" i="13"/>
  <c r="AI1152" i="13"/>
  <c r="AL1152" i="13"/>
  <c r="AK1152" i="13"/>
  <c r="AA1152" i="13"/>
  <c r="AM1152" i="13"/>
  <c r="AJ1152" i="13"/>
  <c r="AN1152" i="13"/>
  <c r="AJ1168" i="13"/>
  <c r="AN1168" i="13"/>
  <c r="AM1168" i="13"/>
  <c r="AK1168" i="13"/>
  <c r="AI1168" i="13"/>
  <c r="AA1168" i="13"/>
  <c r="AL1168" i="13"/>
  <c r="AI1184" i="13"/>
  <c r="AA1184" i="13"/>
  <c r="AL1184" i="13"/>
  <c r="AJ1184" i="13"/>
  <c r="AN1184" i="13"/>
  <c r="AM1184" i="13"/>
  <c r="AK1184" i="13"/>
  <c r="AI1200" i="13"/>
  <c r="AA1200" i="13"/>
  <c r="AL1200" i="13"/>
  <c r="AJ1200" i="13"/>
  <c r="AN1200" i="13"/>
  <c r="AM1200" i="13"/>
  <c r="AK1200" i="13"/>
  <c r="AI1216" i="13"/>
  <c r="AA1216" i="13"/>
  <c r="AL1216" i="13"/>
  <c r="AJ1216" i="13"/>
  <c r="AN1216" i="13"/>
  <c r="AK1216" i="13"/>
  <c r="AM1216" i="13"/>
  <c r="AM1232" i="13"/>
  <c r="AK1232" i="13"/>
  <c r="AI1232" i="13"/>
  <c r="AA1232" i="13"/>
  <c r="AL1232" i="13"/>
  <c r="AJ1232" i="13"/>
  <c r="AN1232" i="13"/>
  <c r="AM1248" i="13"/>
  <c r="AK1248" i="13"/>
  <c r="AI1248" i="13"/>
  <c r="AA1248" i="13"/>
  <c r="AL1248" i="13"/>
  <c r="AJ1248" i="13"/>
  <c r="AN1248" i="13"/>
  <c r="AA1264" i="13"/>
  <c r="AL1264" i="13"/>
  <c r="AJ1264" i="13"/>
  <c r="AN1264" i="13"/>
  <c r="AM1264" i="13"/>
  <c r="AK1264" i="13"/>
  <c r="AI1264" i="13"/>
  <c r="AI1280" i="13"/>
  <c r="AA1280" i="13"/>
  <c r="AL1280" i="13"/>
  <c r="AJ1280" i="13"/>
  <c r="AN1280" i="13"/>
  <c r="AM1280" i="13"/>
  <c r="AK1280" i="13"/>
  <c r="AI1296" i="13"/>
  <c r="AA1296" i="13"/>
  <c r="AL1296" i="13"/>
  <c r="AJ1296" i="13"/>
  <c r="AN1296" i="13"/>
  <c r="AM1296" i="13"/>
  <c r="AK1296" i="13"/>
  <c r="AA1312" i="13"/>
  <c r="AL1312" i="13"/>
  <c r="AJ1312" i="13"/>
  <c r="AN1312" i="13"/>
  <c r="AM1312" i="13"/>
  <c r="AK1312" i="13"/>
  <c r="AI1312" i="13"/>
  <c r="AJ1328" i="13"/>
  <c r="AN1328" i="13"/>
  <c r="AM1328" i="13"/>
  <c r="AK1328" i="13"/>
  <c r="AI1328" i="13"/>
  <c r="AA1328" i="13"/>
  <c r="AL1328" i="13"/>
  <c r="AA1344" i="13"/>
  <c r="AL1344" i="13"/>
  <c r="AJ1344" i="13"/>
  <c r="AN1344" i="13"/>
  <c r="AM1344" i="13"/>
  <c r="AK1344" i="13"/>
  <c r="AI1344" i="13"/>
  <c r="AA1360" i="13"/>
  <c r="AL1360" i="13"/>
  <c r="AJ1360" i="13"/>
  <c r="AN1360" i="13"/>
  <c r="AM1360" i="13"/>
  <c r="AK1360" i="13"/>
  <c r="AI1360" i="13"/>
  <c r="AI1376" i="13"/>
  <c r="AA1376" i="13"/>
  <c r="AL1376" i="13"/>
  <c r="AJ1376" i="13"/>
  <c r="AN1376" i="13"/>
  <c r="AM1376" i="13"/>
  <c r="AK1376" i="13"/>
  <c r="AM1392" i="13"/>
  <c r="AK1392" i="13"/>
  <c r="AI1392" i="13"/>
  <c r="AA1392" i="13"/>
  <c r="AL1392" i="13"/>
  <c r="AN1392" i="13"/>
  <c r="AJ1392" i="13"/>
  <c r="AA1408" i="13"/>
  <c r="AL1408" i="13"/>
  <c r="AJ1408" i="13"/>
  <c r="AN1408" i="13"/>
  <c r="AM1408" i="13"/>
  <c r="AK1408" i="13"/>
  <c r="AI1408" i="13"/>
  <c r="AJ1424" i="13"/>
  <c r="AN1424" i="13"/>
  <c r="AM1424" i="13"/>
  <c r="AK1424" i="13"/>
  <c r="AI1424" i="13"/>
  <c r="AA1424" i="13"/>
  <c r="AL1424" i="13"/>
  <c r="AA1440" i="13"/>
  <c r="AL1440" i="13"/>
  <c r="AJ1440" i="13"/>
  <c r="AN1440" i="13"/>
  <c r="AM1440" i="13"/>
  <c r="AK1440" i="13"/>
  <c r="AI1440" i="13"/>
  <c r="AI1456" i="13"/>
  <c r="AL1456" i="13"/>
  <c r="AA1456" i="13"/>
  <c r="AK1456" i="13"/>
  <c r="AN1456" i="13"/>
  <c r="AJ1456" i="13"/>
  <c r="AM1456" i="13"/>
  <c r="AI1472" i="13"/>
  <c r="AA1472" i="13"/>
  <c r="AL1472" i="13"/>
  <c r="AJ1472" i="13"/>
  <c r="AN1472" i="13"/>
  <c r="AM1472" i="13"/>
  <c r="AK1472" i="13"/>
  <c r="AM1488" i="13"/>
  <c r="AK1488" i="13"/>
  <c r="AI1488" i="13"/>
  <c r="AA1488" i="13"/>
  <c r="AL1488" i="13"/>
  <c r="AJ1488" i="13"/>
  <c r="AN1488" i="13"/>
  <c r="AM1504" i="13"/>
  <c r="AK1504" i="13"/>
  <c r="AI1504" i="13"/>
  <c r="AA1504" i="13"/>
  <c r="AL1504" i="13"/>
  <c r="AN1504" i="13"/>
  <c r="AJ1504" i="13"/>
  <c r="AJ1520" i="13"/>
  <c r="AI1520" i="13"/>
  <c r="AM1520" i="13"/>
  <c r="AA1520" i="13"/>
  <c r="AN1520" i="13"/>
  <c r="AK1520" i="13"/>
  <c r="AL1520" i="13"/>
  <c r="AM1536" i="13"/>
  <c r="AK1536" i="13"/>
  <c r="AI1536" i="13"/>
  <c r="AA1536" i="13"/>
  <c r="AL1536" i="13"/>
  <c r="AJ1536" i="13"/>
  <c r="AN1536" i="13"/>
  <c r="AA1552" i="13"/>
  <c r="AL1552" i="13"/>
  <c r="AJ1552" i="13"/>
  <c r="AN1552" i="13"/>
  <c r="AM1552" i="13"/>
  <c r="AK1552" i="13"/>
  <c r="AI1552" i="13"/>
  <c r="AJ1568" i="13"/>
  <c r="AN1568" i="13"/>
  <c r="AM1568" i="13"/>
  <c r="AK1568" i="13"/>
  <c r="AI1568" i="13"/>
  <c r="AA1568" i="13"/>
  <c r="AL1568" i="13"/>
  <c r="AJ1584" i="13"/>
  <c r="AN1584" i="13"/>
  <c r="AM1584" i="13"/>
  <c r="AK1584" i="13"/>
  <c r="AI1584" i="13"/>
  <c r="AA1584" i="13"/>
  <c r="AL1584" i="13"/>
  <c r="AA1600" i="13"/>
  <c r="AL1600" i="13"/>
  <c r="AJ1600" i="13"/>
  <c r="AN1600" i="13"/>
  <c r="AM1600" i="13"/>
  <c r="AK1600" i="13"/>
  <c r="AI1600" i="13"/>
  <c r="AM1616" i="13"/>
  <c r="AK1616" i="13"/>
  <c r="AI1616" i="13"/>
  <c r="AA1616" i="13"/>
  <c r="AL1616" i="13"/>
  <c r="AN1616" i="13"/>
  <c r="AJ1616" i="13"/>
  <c r="AI1632" i="13"/>
  <c r="AA1632" i="13"/>
  <c r="AL1632" i="13"/>
  <c r="AJ1632" i="13"/>
  <c r="AN1632" i="13"/>
  <c r="AM1632" i="13"/>
  <c r="AK1632" i="13"/>
  <c r="AA1648" i="13"/>
  <c r="AJ1648" i="13"/>
  <c r="AN1648" i="13"/>
  <c r="AK1648" i="13"/>
  <c r="AM1648" i="13"/>
  <c r="AL1648" i="13"/>
  <c r="AI1648" i="13"/>
  <c r="AM1664" i="13"/>
  <c r="AN1664" i="13"/>
  <c r="AL1664" i="13"/>
  <c r="AK1664" i="13"/>
  <c r="AA1664" i="13"/>
  <c r="AJ1664" i="13"/>
  <c r="AI1664" i="13"/>
  <c r="AA1680" i="13"/>
  <c r="AL1680" i="13"/>
  <c r="AJ1680" i="13"/>
  <c r="AN1680" i="13"/>
  <c r="AM1680" i="13"/>
  <c r="AK1680" i="13"/>
  <c r="AI1680" i="13"/>
  <c r="AI1696" i="13"/>
  <c r="AA1696" i="13"/>
  <c r="AL1696" i="13"/>
  <c r="AJ1696" i="13"/>
  <c r="AN1696" i="13"/>
  <c r="AM1696" i="13"/>
  <c r="AK1696" i="13"/>
  <c r="AA1712" i="13"/>
  <c r="AL1712" i="13"/>
  <c r="AJ1712" i="13"/>
  <c r="AN1712" i="13"/>
  <c r="AM1712" i="13"/>
  <c r="AK1712" i="13"/>
  <c r="AI1712" i="13"/>
  <c r="AJ1728" i="13"/>
  <c r="AN1728" i="13"/>
  <c r="AM1728" i="13"/>
  <c r="AK1728" i="13"/>
  <c r="AI1728" i="13"/>
  <c r="AL1728" i="13"/>
  <c r="AA1728" i="13"/>
  <c r="AM1744" i="13"/>
  <c r="AK1744" i="13"/>
  <c r="AI1744" i="13"/>
  <c r="AA1744" i="13"/>
  <c r="AL1744" i="13"/>
  <c r="AJ1744" i="13"/>
  <c r="AN1744" i="13"/>
  <c r="AI1760" i="13"/>
  <c r="AA1760" i="13"/>
  <c r="AL1760" i="13"/>
  <c r="AJ1760" i="13"/>
  <c r="AN1760" i="13"/>
  <c r="AK1760" i="13"/>
  <c r="AM1760" i="13"/>
  <c r="AI1776" i="13"/>
  <c r="AJ1776" i="13"/>
  <c r="AN1776" i="13"/>
  <c r="AL1776" i="13"/>
  <c r="AK1776" i="13"/>
  <c r="AA1776" i="13"/>
  <c r="AM1776" i="13"/>
  <c r="AI1792" i="13"/>
  <c r="AA1792" i="13"/>
  <c r="AL1792" i="13"/>
  <c r="AJ1792" i="13"/>
  <c r="AN1792" i="13"/>
  <c r="AM1792" i="13"/>
  <c r="AK1792" i="13"/>
  <c r="AJ1808" i="13"/>
  <c r="AN1808" i="13"/>
  <c r="AK1808" i="13"/>
  <c r="AL1808" i="13"/>
  <c r="AM1808" i="13"/>
  <c r="AA1808" i="13"/>
  <c r="AI1808" i="13"/>
  <c r="AM1824" i="13"/>
  <c r="AK1824" i="13"/>
  <c r="AI1824" i="13"/>
  <c r="AA1824" i="13"/>
  <c r="AL1824" i="13"/>
  <c r="AN1824" i="13"/>
  <c r="AJ1824" i="13"/>
  <c r="AI1840" i="13"/>
  <c r="AA1840" i="13"/>
  <c r="AL1840" i="13"/>
  <c r="AJ1840" i="13"/>
  <c r="AN1840" i="13"/>
  <c r="AM1840" i="13"/>
  <c r="AK1840" i="13"/>
  <c r="AA1856" i="13"/>
  <c r="AN1856" i="13"/>
  <c r="AM1856" i="13"/>
  <c r="AJ1856" i="13"/>
  <c r="AI1856" i="13"/>
  <c r="AK1856" i="13"/>
  <c r="AL1856" i="13"/>
  <c r="AA1872" i="13"/>
  <c r="AL1872" i="13"/>
  <c r="AM1872" i="13"/>
  <c r="AN1872" i="13"/>
  <c r="AJ1872" i="13"/>
  <c r="AK1872" i="13"/>
  <c r="AI1872" i="13"/>
  <c r="AM1888" i="13"/>
  <c r="AJ1888" i="13"/>
  <c r="AI1888" i="13"/>
  <c r="AK1888" i="13"/>
  <c r="AL1888" i="13"/>
  <c r="AA1888" i="13"/>
  <c r="AN1888" i="13"/>
  <c r="AI1904" i="13"/>
  <c r="AK1904" i="13"/>
  <c r="AL1904" i="13"/>
  <c r="AA1904" i="13"/>
  <c r="AN1904" i="13"/>
  <c r="AM1904" i="13"/>
  <c r="AJ1904" i="13"/>
  <c r="AL1920" i="13"/>
  <c r="AA1920" i="13"/>
  <c r="AN1920" i="13"/>
  <c r="AM1920" i="13"/>
  <c r="AJ1920" i="13"/>
  <c r="AI1920" i="13"/>
  <c r="AK1920" i="13"/>
  <c r="AA1936" i="13"/>
  <c r="AN1936" i="13"/>
  <c r="AM1936" i="13"/>
  <c r="AJ1936" i="13"/>
  <c r="AI1936" i="13"/>
  <c r="AK1936" i="13"/>
  <c r="AL1936" i="13"/>
  <c r="AM1952" i="13"/>
  <c r="AJ1952" i="13"/>
  <c r="AI1952" i="13"/>
  <c r="AK1952" i="13"/>
  <c r="AL1952" i="13"/>
  <c r="AN1952" i="13"/>
  <c r="AA1952" i="13"/>
  <c r="AI1968" i="13"/>
  <c r="AK1968" i="13"/>
  <c r="AL1968" i="13"/>
  <c r="AA1968" i="13"/>
  <c r="AN1968" i="13"/>
  <c r="AM1968" i="13"/>
  <c r="AJ1968" i="13"/>
  <c r="AL1984" i="13"/>
  <c r="AA1984" i="13"/>
  <c r="AN1984" i="13"/>
  <c r="AM1984" i="13"/>
  <c r="AJ1984" i="13"/>
  <c r="AK1984" i="13"/>
  <c r="AI1984" i="13"/>
  <c r="AA2000" i="13"/>
  <c r="AN2000" i="13"/>
  <c r="AM2000" i="13"/>
  <c r="AJ2000" i="13"/>
  <c r="AI2000" i="13"/>
  <c r="AK2000" i="13"/>
  <c r="AL2000" i="13"/>
  <c r="AK2016" i="13"/>
  <c r="AA2016" i="13"/>
  <c r="AJ2016" i="13"/>
  <c r="AL2016" i="13"/>
  <c r="AM2016" i="13"/>
  <c r="AI2016" i="13"/>
  <c r="AN2016" i="13"/>
  <c r="AL2032" i="13"/>
  <c r="AA2032" i="13"/>
  <c r="AN2032" i="13"/>
  <c r="AM2032" i="13"/>
  <c r="AJ2032" i="13"/>
  <c r="AK2032" i="13"/>
  <c r="AI2032" i="13"/>
  <c r="AA2048" i="13"/>
  <c r="AN2048" i="13"/>
  <c r="AM2048" i="13"/>
  <c r="AK2048" i="13"/>
  <c r="AI2048" i="13"/>
  <c r="AJ2048" i="13"/>
  <c r="AL2048" i="13"/>
  <c r="AI2064" i="13"/>
  <c r="AK2064" i="13"/>
  <c r="AL2064" i="13"/>
  <c r="AA2064" i="13"/>
  <c r="AN2064" i="13"/>
  <c r="AM2064" i="13"/>
  <c r="AJ2064" i="13"/>
  <c r="AL2080" i="13"/>
  <c r="AA2080" i="13"/>
  <c r="AN2080" i="13"/>
  <c r="AM2080" i="13"/>
  <c r="AJ2080" i="13"/>
  <c r="AI2080" i="13"/>
  <c r="AK2080" i="13"/>
  <c r="AA2096" i="13"/>
  <c r="AN2096" i="13"/>
  <c r="AM2096" i="13"/>
  <c r="AJ2096" i="13"/>
  <c r="AI2096" i="13"/>
  <c r="AK2096" i="13"/>
  <c r="AL2096" i="13"/>
  <c r="AM2112" i="13"/>
  <c r="AJ2112" i="13"/>
  <c r="AI2112" i="13"/>
  <c r="AK2112" i="13"/>
  <c r="AL2112" i="13"/>
  <c r="AN2112" i="13"/>
  <c r="AA2112" i="13"/>
  <c r="AI2128" i="13"/>
  <c r="AL2128" i="13"/>
  <c r="AA2128" i="13"/>
  <c r="AJ2128" i="13"/>
  <c r="AM2128" i="13"/>
  <c r="AK2128" i="13"/>
  <c r="AN2128" i="13"/>
  <c r="AA2144" i="13"/>
  <c r="AN2144" i="13"/>
  <c r="AM2144" i="13"/>
  <c r="AJ2144" i="13"/>
  <c r="AI2144" i="13"/>
  <c r="AK2144" i="13"/>
  <c r="AL2144" i="13"/>
  <c r="AM2160" i="13"/>
  <c r="AJ2160" i="13"/>
  <c r="AI2160" i="13"/>
  <c r="AK2160" i="13"/>
  <c r="AL2160" i="13"/>
  <c r="AA2160" i="13"/>
  <c r="AN2160" i="13"/>
  <c r="AI2176" i="13"/>
  <c r="AK2176" i="13"/>
  <c r="AL2176" i="13"/>
  <c r="AA2176" i="13"/>
  <c r="AN2176" i="13"/>
  <c r="AM2176" i="13"/>
  <c r="AJ2176" i="13"/>
  <c r="AL2192" i="13"/>
  <c r="AA2192" i="13"/>
  <c r="AN2192" i="13"/>
  <c r="AM2192" i="13"/>
  <c r="AJ2192" i="13"/>
  <c r="AI2192" i="13"/>
  <c r="AK2192" i="13"/>
  <c r="AA2208" i="13"/>
  <c r="AN2208" i="13"/>
  <c r="AM2208" i="13"/>
  <c r="AJ2208" i="13"/>
  <c r="AI2208" i="13"/>
  <c r="AK2208" i="13"/>
  <c r="AL2208" i="13"/>
  <c r="AM2224" i="13"/>
  <c r="AJ2224" i="13"/>
  <c r="AI2224" i="13"/>
  <c r="AK2224" i="13"/>
  <c r="AL2224" i="13"/>
  <c r="AN2224" i="13"/>
  <c r="AA2224" i="13"/>
  <c r="AI2240" i="13"/>
  <c r="AK2240" i="13"/>
  <c r="AL2240" i="13"/>
  <c r="AA2240" i="13"/>
  <c r="AN2240" i="13"/>
  <c r="AM2240" i="13"/>
  <c r="AJ2240" i="13"/>
  <c r="AL2256" i="13"/>
  <c r="AA2256" i="13"/>
  <c r="AN2256" i="13"/>
  <c r="AM2256" i="13"/>
  <c r="AJ2256" i="13"/>
  <c r="AK2256" i="13"/>
  <c r="AI2256" i="13"/>
  <c r="AA2272" i="13"/>
  <c r="AN2272" i="13"/>
  <c r="AM2272" i="13"/>
  <c r="AJ2272" i="13"/>
  <c r="AI2272" i="13"/>
  <c r="AK2272" i="13"/>
  <c r="AL2272" i="13"/>
  <c r="AM2288" i="13"/>
  <c r="AJ2288" i="13"/>
  <c r="AI2288" i="13"/>
  <c r="AK2288" i="13"/>
  <c r="AL2288" i="13"/>
  <c r="AA2288" i="13"/>
  <c r="AN2288" i="13"/>
  <c r="AI2304" i="13"/>
  <c r="AK2304" i="13"/>
  <c r="AL2304" i="13"/>
  <c r="AA2304" i="13"/>
  <c r="AN2304" i="13"/>
  <c r="AM2304" i="13"/>
  <c r="AJ2304" i="13"/>
  <c r="AL2320" i="13"/>
  <c r="AA2320" i="13"/>
  <c r="AN2320" i="13"/>
  <c r="AM2320" i="13"/>
  <c r="AJ2320" i="13"/>
  <c r="AI2320" i="13"/>
  <c r="AK2320" i="13"/>
  <c r="AA2336" i="13"/>
  <c r="AN2336" i="13"/>
  <c r="AM2336" i="13"/>
  <c r="AJ2336" i="13"/>
  <c r="AI2336" i="13"/>
  <c r="AK2336" i="13"/>
  <c r="AL2336" i="13"/>
  <c r="AM2352" i="13"/>
  <c r="AJ2352" i="13"/>
  <c r="AI2352" i="13"/>
  <c r="AK2352" i="13"/>
  <c r="AL2352" i="13"/>
  <c r="AA2352" i="13"/>
  <c r="AN2352" i="13"/>
  <c r="AI2368" i="13"/>
  <c r="AK2368" i="13"/>
  <c r="AL2368" i="13"/>
  <c r="AA2368" i="13"/>
  <c r="AN2368" i="13"/>
  <c r="AJ2368" i="13"/>
  <c r="AM2368" i="13"/>
  <c r="AL2384" i="13"/>
  <c r="AA2384" i="13"/>
  <c r="AN2384" i="13"/>
  <c r="AM2384" i="13"/>
  <c r="AJ2384" i="13"/>
  <c r="AI2384" i="13"/>
  <c r="AK2384" i="13"/>
  <c r="AA2400" i="13"/>
  <c r="AN2400" i="13"/>
  <c r="AM2400" i="13"/>
  <c r="AJ2400" i="13"/>
  <c r="AI2400" i="13"/>
  <c r="AK2400" i="13"/>
  <c r="AL2400" i="13"/>
  <c r="AM2416" i="13"/>
  <c r="AI2416" i="13"/>
  <c r="AL2416" i="13"/>
  <c r="AA2416" i="13"/>
  <c r="AK2416" i="13"/>
  <c r="AJ2416" i="13"/>
  <c r="AN2416" i="13"/>
  <c r="AA2432" i="13"/>
  <c r="AN2432" i="13"/>
  <c r="AM2432" i="13"/>
  <c r="AK2432" i="13"/>
  <c r="AI2432" i="13"/>
  <c r="AL2432" i="13"/>
  <c r="AJ2432" i="13"/>
  <c r="AI2448" i="13"/>
  <c r="AK2448" i="13"/>
  <c r="AL2448" i="13"/>
  <c r="AA2448" i="13"/>
  <c r="AN2448" i="13"/>
  <c r="AJ2448" i="13"/>
  <c r="AM2448" i="13"/>
  <c r="AL2464" i="13"/>
  <c r="AA2464" i="13"/>
  <c r="AN2464" i="13"/>
  <c r="AM2464" i="13"/>
  <c r="AK2464" i="13"/>
  <c r="AJ2464" i="13"/>
  <c r="AI2464" i="13"/>
  <c r="AJ2480" i="13"/>
  <c r="AN2480" i="13"/>
  <c r="AL2480" i="13"/>
  <c r="AA2480" i="13"/>
  <c r="AM2480" i="13"/>
  <c r="AI2480" i="13"/>
  <c r="AK2480" i="13"/>
  <c r="AI2496" i="13"/>
  <c r="AA2496" i="13"/>
  <c r="AN2496" i="13"/>
  <c r="AJ2496" i="13"/>
  <c r="AM2496" i="13"/>
  <c r="AK2496" i="13"/>
  <c r="AL2496" i="13"/>
  <c r="AJ2512" i="13"/>
  <c r="AN2512" i="13"/>
  <c r="AA2512" i="13"/>
  <c r="AL2512" i="13"/>
  <c r="AK2512" i="13"/>
  <c r="AM2512" i="13"/>
  <c r="AI2512" i="13"/>
  <c r="AL2528" i="13"/>
  <c r="AA2528" i="13"/>
  <c r="AN2528" i="13"/>
  <c r="AM2528" i="13"/>
  <c r="AJ2528" i="13"/>
  <c r="AI2528" i="13"/>
  <c r="AK2528" i="13"/>
  <c r="AA2544" i="13"/>
  <c r="AK2544" i="13"/>
  <c r="AM2544" i="13"/>
  <c r="AI2544" i="13"/>
  <c r="AJ2544" i="13"/>
  <c r="AN2544" i="13"/>
  <c r="AL2544" i="13"/>
  <c r="AL2560" i="13"/>
  <c r="AA2560" i="13"/>
  <c r="AN2560" i="13"/>
  <c r="AM2560" i="13"/>
  <c r="AJ2560" i="13"/>
  <c r="AK2560" i="13"/>
  <c r="AI2560" i="13"/>
  <c r="AA2576" i="13"/>
  <c r="AN2576" i="13"/>
  <c r="AM2576" i="13"/>
  <c r="AJ2576" i="13"/>
  <c r="AI2576" i="13"/>
  <c r="AK2576" i="13"/>
  <c r="AL2576" i="13"/>
  <c r="AM2592" i="13"/>
  <c r="AJ2592" i="13"/>
  <c r="AI2592" i="13"/>
  <c r="AK2592" i="13"/>
  <c r="AL2592" i="13"/>
  <c r="AA2592" i="13"/>
  <c r="AN2592" i="13"/>
  <c r="AI2608" i="13"/>
  <c r="AK2608" i="13"/>
  <c r="AL2608" i="13"/>
  <c r="AA2608" i="13"/>
  <c r="AN2608" i="13"/>
  <c r="AM2608" i="13"/>
  <c r="AJ2608" i="13"/>
  <c r="AL2624" i="13"/>
  <c r="AA2624" i="13"/>
  <c r="AN2624" i="13"/>
  <c r="AM2624" i="13"/>
  <c r="AJ2624" i="13"/>
  <c r="AI2624" i="13"/>
  <c r="AK2624" i="13"/>
  <c r="AA2640" i="13"/>
  <c r="AN2640" i="13"/>
  <c r="AM2640" i="13"/>
  <c r="AJ2640" i="13"/>
  <c r="AI2640" i="13"/>
  <c r="AK2640" i="13"/>
  <c r="AL2640" i="13"/>
  <c r="AM2656" i="13"/>
  <c r="AJ2656" i="13"/>
  <c r="AI2656" i="13"/>
  <c r="AK2656" i="13"/>
  <c r="AL2656" i="13"/>
  <c r="AA2656" i="13"/>
  <c r="AN2656" i="13"/>
  <c r="AI2672" i="13"/>
  <c r="AK2672" i="13"/>
  <c r="AL2672" i="13"/>
  <c r="AA2672" i="13"/>
  <c r="AN2672" i="13"/>
  <c r="AJ2672" i="13"/>
  <c r="AM2672" i="13"/>
  <c r="AL2688" i="13"/>
  <c r="AA2688" i="13"/>
  <c r="AN2688" i="13"/>
  <c r="AM2688" i="13"/>
  <c r="AJ2688" i="13"/>
  <c r="AI2688" i="13"/>
  <c r="AK2688" i="13"/>
  <c r="AA2704" i="13"/>
  <c r="AN2704" i="13"/>
  <c r="AM2704" i="13"/>
  <c r="AJ2704" i="13"/>
  <c r="AI2704" i="13"/>
  <c r="AK2704" i="13"/>
  <c r="AL2704" i="13"/>
  <c r="AM2720" i="13"/>
  <c r="AJ2720" i="13"/>
  <c r="AI2720" i="13"/>
  <c r="AK2720" i="13"/>
  <c r="AL2720" i="13"/>
  <c r="AA2720" i="13"/>
  <c r="AN2720" i="13"/>
  <c r="AI2736" i="13"/>
  <c r="AK2736" i="13"/>
  <c r="AL2736" i="13"/>
  <c r="AA2736" i="13"/>
  <c r="AN2736" i="13"/>
  <c r="AM2736" i="13"/>
  <c r="AJ2736" i="13"/>
  <c r="AL2752" i="13"/>
  <c r="AA2752" i="13"/>
  <c r="AN2752" i="13"/>
  <c r="AM2752" i="13"/>
  <c r="AJ2752" i="13"/>
  <c r="AI2752" i="13"/>
  <c r="AK2752" i="13"/>
  <c r="AA2768" i="13"/>
  <c r="AN2768" i="13"/>
  <c r="AM2768" i="13"/>
  <c r="AJ2768" i="13"/>
  <c r="AI2768" i="13"/>
  <c r="AK2768" i="13"/>
  <c r="AL2768" i="13"/>
  <c r="AM2784" i="13"/>
  <c r="AJ2784" i="13"/>
  <c r="AI2784" i="13"/>
  <c r="AK2784" i="13"/>
  <c r="AL2784" i="13"/>
  <c r="AN2784" i="13"/>
  <c r="AA2784" i="13"/>
  <c r="AI2800" i="13"/>
  <c r="AK2800" i="13"/>
  <c r="AL2800" i="13"/>
  <c r="AA2800" i="13"/>
  <c r="AN2800" i="13"/>
  <c r="AM2800" i="13"/>
  <c r="AJ2800" i="13"/>
  <c r="AL2816" i="13"/>
  <c r="AA2816" i="13"/>
  <c r="AN2816" i="13"/>
  <c r="AM2816" i="13"/>
  <c r="AK2816" i="13"/>
  <c r="AJ2816" i="13"/>
  <c r="AI2816" i="13"/>
  <c r="AM2832" i="13"/>
  <c r="AJ2832" i="13"/>
  <c r="AI2832" i="13"/>
  <c r="AK2832" i="13"/>
  <c r="AL2832" i="13"/>
  <c r="AA2832" i="13"/>
  <c r="AN2832" i="13"/>
  <c r="AI2848" i="13"/>
  <c r="AK2848" i="13"/>
  <c r="AL2848" i="13"/>
  <c r="AA2848" i="13"/>
  <c r="AN2848" i="13"/>
  <c r="AM2848" i="13"/>
  <c r="AJ2848" i="13"/>
  <c r="AL2864" i="13"/>
  <c r="AA2864" i="13"/>
  <c r="AN2864" i="13"/>
  <c r="AM2864" i="13"/>
  <c r="AJ2864" i="13"/>
  <c r="AI2864" i="13"/>
  <c r="AK2864" i="13"/>
  <c r="AA2880" i="13"/>
  <c r="AN2880" i="13"/>
  <c r="AM2880" i="13"/>
  <c r="AJ2880" i="13"/>
  <c r="AI2880" i="13"/>
  <c r="AK2880" i="13"/>
  <c r="AL2880" i="13"/>
  <c r="AM2896" i="13"/>
  <c r="AJ2896" i="13"/>
  <c r="AI2896" i="13"/>
  <c r="AK2896" i="13"/>
  <c r="AL2896" i="13"/>
  <c r="AN2896" i="13"/>
  <c r="AA2896" i="13"/>
  <c r="AI2912" i="13"/>
  <c r="AK2912" i="13"/>
  <c r="AL2912" i="13"/>
  <c r="AA2912" i="13"/>
  <c r="AN2912" i="13"/>
  <c r="AM2912" i="13"/>
  <c r="AJ2912" i="13"/>
  <c r="AL2928" i="13"/>
  <c r="AA2928" i="13"/>
  <c r="AN2928" i="13"/>
  <c r="AM2928" i="13"/>
  <c r="AJ2928" i="13"/>
  <c r="AK2928" i="13"/>
  <c r="AI2928" i="13"/>
  <c r="AA2944" i="13"/>
  <c r="AN2944" i="13"/>
  <c r="AM2944" i="13"/>
  <c r="AJ2944" i="13"/>
  <c r="AI2944" i="13"/>
  <c r="AK2944" i="13"/>
  <c r="AL2944" i="13"/>
  <c r="AM2960" i="13"/>
  <c r="AJ2960" i="13"/>
  <c r="AI2960" i="13"/>
  <c r="AK2960" i="13"/>
  <c r="AL2960" i="13"/>
  <c r="AA2960" i="13"/>
  <c r="AN2960" i="13"/>
  <c r="AI2976" i="13"/>
  <c r="AK2976" i="13"/>
  <c r="AL2976" i="13"/>
  <c r="AA2976" i="13"/>
  <c r="AN2976" i="13"/>
  <c r="AM2976" i="13"/>
  <c r="AJ2976" i="13"/>
  <c r="AL2992" i="13"/>
  <c r="AA2992" i="13"/>
  <c r="AN2992" i="13"/>
  <c r="AM2992" i="13"/>
  <c r="AK2992" i="13"/>
  <c r="AI2992" i="13"/>
  <c r="AJ2992" i="13"/>
  <c r="AA3008" i="13"/>
  <c r="AN3008" i="13"/>
  <c r="AM3008" i="13"/>
  <c r="AK3008" i="13"/>
  <c r="AI3008" i="13"/>
  <c r="AJ3008" i="13"/>
  <c r="AL3008" i="13"/>
  <c r="AM3024" i="13"/>
  <c r="AK3024" i="13"/>
  <c r="AI3024" i="13"/>
  <c r="AJ3024" i="13"/>
  <c r="AL3024" i="13"/>
  <c r="AA3024" i="13"/>
  <c r="AN3024" i="13"/>
  <c r="AI3040" i="13"/>
  <c r="AJ3040" i="13"/>
  <c r="AL3040" i="13"/>
  <c r="AA3040" i="13"/>
  <c r="AN3040" i="13"/>
  <c r="AK3040" i="13"/>
  <c r="AM3040" i="13"/>
  <c r="AL3056" i="13"/>
  <c r="AA3056" i="13"/>
  <c r="AN3056" i="13"/>
  <c r="AM3056" i="13"/>
  <c r="AK3056" i="13"/>
  <c r="AI3056" i="13"/>
  <c r="AJ3056" i="13"/>
  <c r="AA3072" i="13"/>
  <c r="AN3072" i="13"/>
  <c r="AM3072" i="13"/>
  <c r="AK3072" i="13"/>
  <c r="AI3072" i="13"/>
  <c r="AJ3072" i="13"/>
  <c r="AL3072" i="13"/>
  <c r="AM3088" i="13"/>
  <c r="AK3088" i="13"/>
  <c r="AI3088" i="13"/>
  <c r="AJ3088" i="13"/>
  <c r="AL3088" i="13"/>
  <c r="AA3088" i="13"/>
  <c r="AN3088" i="13"/>
  <c r="AI3104" i="13"/>
  <c r="AJ3104" i="13"/>
  <c r="AL3104" i="13"/>
  <c r="AA3104" i="13"/>
  <c r="AN3104" i="13"/>
  <c r="AM3104" i="13"/>
  <c r="AK3104" i="13"/>
  <c r="AL3120" i="13"/>
  <c r="AA3120" i="13"/>
  <c r="AN3120" i="13"/>
  <c r="AM3120" i="13"/>
  <c r="AK3120" i="13"/>
  <c r="AI3120" i="13"/>
  <c r="AJ3120" i="13"/>
  <c r="AA3136" i="13"/>
  <c r="AN3136" i="13"/>
  <c r="AM3136" i="13"/>
  <c r="AK3136" i="13"/>
  <c r="AI3136" i="13"/>
  <c r="AJ3136" i="13"/>
  <c r="AL3136" i="13"/>
  <c r="AM3152" i="13"/>
  <c r="AK3152" i="13"/>
  <c r="AI3152" i="13"/>
  <c r="AJ3152" i="13"/>
  <c r="AL3152" i="13"/>
  <c r="AN3152" i="13"/>
  <c r="AA3152" i="13"/>
  <c r="AM3168" i="13"/>
  <c r="AK3168" i="13"/>
  <c r="AI3168" i="13"/>
  <c r="AJ3168" i="13"/>
  <c r="AL3168" i="13"/>
  <c r="AA3168" i="13"/>
  <c r="AN3168" i="13"/>
  <c r="AI3184" i="13"/>
  <c r="AJ3184" i="13"/>
  <c r="AL3184" i="13"/>
  <c r="AA3184" i="13"/>
  <c r="AN3184" i="13"/>
  <c r="AM3184" i="13"/>
  <c r="AK3184" i="13"/>
  <c r="AM3200" i="13"/>
  <c r="AN3200" i="13"/>
  <c r="AJ3200" i="13"/>
  <c r="AK3200" i="13"/>
  <c r="AI3200" i="13"/>
  <c r="AA3200" i="13"/>
  <c r="AL3200" i="13"/>
  <c r="AJ3216" i="13"/>
  <c r="AK3216" i="13"/>
  <c r="AI3216" i="13"/>
  <c r="AA3216" i="13"/>
  <c r="AL3216" i="13"/>
  <c r="AM3216" i="13"/>
  <c r="AN3216" i="13"/>
  <c r="AA3232" i="13"/>
  <c r="AL3232" i="13"/>
  <c r="AJ3232" i="13"/>
  <c r="AN3232" i="13"/>
  <c r="AM3232" i="13"/>
  <c r="AK3232" i="13"/>
  <c r="AI3232" i="13"/>
  <c r="AI3248" i="13"/>
  <c r="AA3248" i="13"/>
  <c r="AL3248" i="13"/>
  <c r="AJ3248" i="13"/>
  <c r="AN3248" i="13"/>
  <c r="AM3248" i="13"/>
  <c r="AK3248" i="13"/>
  <c r="AM3264" i="13"/>
  <c r="AK3264" i="13"/>
  <c r="AI3264" i="13"/>
  <c r="AA3264" i="13"/>
  <c r="AL3264" i="13"/>
  <c r="AJ3264" i="13"/>
  <c r="AN3264" i="13"/>
  <c r="AI3280" i="13"/>
  <c r="AA3280" i="13"/>
  <c r="AL3280" i="13"/>
  <c r="AJ3280" i="13"/>
  <c r="AN3280" i="13"/>
  <c r="AM3280" i="13"/>
  <c r="AK3280" i="13"/>
  <c r="AA3296" i="13"/>
  <c r="AL3296" i="13"/>
  <c r="AJ3296" i="13"/>
  <c r="AN3296" i="13"/>
  <c r="AM3296" i="13"/>
  <c r="AK3296" i="13"/>
  <c r="AI3296" i="13"/>
  <c r="AJ3312" i="13"/>
  <c r="AN3312" i="13"/>
  <c r="AM3312" i="13"/>
  <c r="AK3312" i="13"/>
  <c r="AI3312" i="13"/>
  <c r="AA3312" i="13"/>
  <c r="AL3312" i="13"/>
  <c r="AM3328" i="13"/>
  <c r="AK3328" i="13"/>
  <c r="AI3328" i="13"/>
  <c r="AA3328" i="13"/>
  <c r="AL3328" i="13"/>
  <c r="AJ3328" i="13"/>
  <c r="AN3328" i="13"/>
  <c r="AI3344" i="13"/>
  <c r="AA3344" i="13"/>
  <c r="AL3344" i="13"/>
  <c r="AJ3344" i="13"/>
  <c r="AN3344" i="13"/>
  <c r="AM3344" i="13"/>
  <c r="AK3344" i="13"/>
  <c r="AA3360" i="13"/>
  <c r="AL3360" i="13"/>
  <c r="AJ3360" i="13"/>
  <c r="AN3360" i="13"/>
  <c r="AM3360" i="13"/>
  <c r="AK3360" i="13"/>
  <c r="AI3360" i="13"/>
  <c r="AJ3376" i="13"/>
  <c r="AN3376" i="13"/>
  <c r="AM3376" i="13"/>
  <c r="AK3376" i="13"/>
  <c r="AI3376" i="13"/>
  <c r="AL3376" i="13"/>
  <c r="AA3376" i="13"/>
  <c r="AM3392" i="13"/>
  <c r="AK3392" i="13"/>
  <c r="AI3392" i="13"/>
  <c r="AA3392" i="13"/>
  <c r="AL3392" i="13"/>
  <c r="AJ3392" i="13"/>
  <c r="AN3392" i="13"/>
  <c r="AI3408" i="13"/>
  <c r="AA3408" i="13"/>
  <c r="AL3408" i="13"/>
  <c r="AJ3408" i="13"/>
  <c r="AN3408" i="13"/>
  <c r="AK3408" i="13"/>
  <c r="AM3408" i="13"/>
  <c r="AI3424" i="13"/>
  <c r="AA3424" i="13"/>
  <c r="AL3424" i="13"/>
  <c r="AJ3424" i="13"/>
  <c r="AN3424" i="13"/>
  <c r="AK3424" i="13"/>
  <c r="AM3424" i="13"/>
  <c r="AA3440" i="13"/>
  <c r="AL3440" i="13"/>
  <c r="AJ3440" i="13"/>
  <c r="AN3440" i="13"/>
  <c r="AM3440" i="13"/>
  <c r="AK3440" i="13"/>
  <c r="AI3440" i="13"/>
  <c r="AI3456" i="13"/>
  <c r="AJ3456" i="13"/>
  <c r="AL3456" i="13"/>
  <c r="AA3456" i="13"/>
  <c r="AN3456" i="13"/>
  <c r="AM3456" i="13"/>
  <c r="AK3456" i="13"/>
  <c r="AJ3472" i="13"/>
  <c r="AL3472" i="13"/>
  <c r="AA3472" i="13"/>
  <c r="AN3472" i="13"/>
  <c r="AM3472" i="13"/>
  <c r="AK3472" i="13"/>
  <c r="AI3472" i="13"/>
  <c r="AA3488" i="13"/>
  <c r="AN3488" i="13"/>
  <c r="AM3488" i="13"/>
  <c r="AK3488" i="13"/>
  <c r="AI3488" i="13"/>
  <c r="AJ3488" i="13"/>
  <c r="AL3488" i="13"/>
  <c r="AM3504" i="13"/>
  <c r="AK3504" i="13"/>
  <c r="AI3504" i="13"/>
  <c r="AJ3504" i="13"/>
  <c r="AL3504" i="13"/>
  <c r="AA3504" i="13"/>
  <c r="AN3504" i="13"/>
  <c r="AI3520" i="13"/>
  <c r="AJ3520" i="13"/>
  <c r="AL3520" i="13"/>
  <c r="AA3520" i="13"/>
  <c r="AN3520" i="13"/>
  <c r="AM3520" i="13"/>
  <c r="AK3520" i="13"/>
  <c r="AJ3536" i="13"/>
  <c r="AL3536" i="13"/>
  <c r="AA3536" i="13"/>
  <c r="AN3536" i="13"/>
  <c r="AM3536" i="13"/>
  <c r="AK3536" i="13"/>
  <c r="AI3536" i="13"/>
  <c r="AA3552" i="13"/>
  <c r="AN3552" i="13"/>
  <c r="AM3552" i="13"/>
  <c r="AK3552" i="13"/>
  <c r="AI3552" i="13"/>
  <c r="AL3552" i="13"/>
  <c r="AJ3552" i="13"/>
  <c r="AM3568" i="13"/>
  <c r="AK3568" i="13"/>
  <c r="AI3568" i="13"/>
  <c r="AJ3568" i="13"/>
  <c r="AL3568" i="13"/>
  <c r="AA3568" i="13"/>
  <c r="AN3568" i="13"/>
  <c r="AI3584" i="13"/>
  <c r="AJ3584" i="13"/>
  <c r="AL3584" i="13"/>
  <c r="AA3584" i="13"/>
  <c r="AN3584" i="13"/>
  <c r="AK3584" i="13"/>
  <c r="AM3584" i="13"/>
  <c r="AJ3600" i="13"/>
  <c r="AL3600" i="13"/>
  <c r="AA3600" i="13"/>
  <c r="AN3600" i="13"/>
  <c r="AM3600" i="13"/>
  <c r="AK3600" i="13"/>
  <c r="AI3600" i="13"/>
  <c r="AA3616" i="13"/>
  <c r="AN3616" i="13"/>
  <c r="AM3616" i="13"/>
  <c r="AK3616" i="13"/>
  <c r="AI3616" i="13"/>
  <c r="AJ3616" i="13"/>
  <c r="AL3616" i="13"/>
  <c r="AM3632" i="13"/>
  <c r="AK3632" i="13"/>
  <c r="AI3632" i="13"/>
  <c r="AJ3632" i="13"/>
  <c r="AL3632" i="13"/>
  <c r="AA3632" i="13"/>
  <c r="AN3632" i="13"/>
  <c r="AB3648" i="13"/>
  <c r="AM3648" i="13"/>
  <c r="AN3648" i="13"/>
  <c r="AC3648" i="13"/>
  <c r="AK3648" i="13"/>
  <c r="AI3648" i="13"/>
  <c r="AJ3648" i="13"/>
  <c r="AL3648" i="13"/>
  <c r="AA3648" i="13"/>
  <c r="AA3664" i="13"/>
  <c r="AL3664" i="13"/>
  <c r="AJ3664" i="13"/>
  <c r="AN3664" i="13"/>
  <c r="AM3664" i="13"/>
  <c r="AK3664" i="13"/>
  <c r="AI3664" i="13"/>
  <c r="AA3680" i="13"/>
  <c r="AL3680" i="13"/>
  <c r="AJ3680" i="13"/>
  <c r="AN3680" i="13"/>
  <c r="AM3680" i="13"/>
  <c r="AK3680" i="13"/>
  <c r="AI3680" i="13"/>
  <c r="AA3696" i="13"/>
  <c r="AL3696" i="13"/>
  <c r="AJ3696" i="13"/>
  <c r="AN3696" i="13"/>
  <c r="AM3696" i="13"/>
  <c r="AK3696" i="13"/>
  <c r="AI3696" i="13"/>
  <c r="AM3712" i="13"/>
  <c r="AK3712" i="13"/>
  <c r="AI3712" i="13"/>
  <c r="AA3712" i="13"/>
  <c r="AL3712" i="13"/>
  <c r="AN3712" i="13"/>
  <c r="AJ3712" i="13"/>
  <c r="AM3728" i="13"/>
  <c r="AK3728" i="13"/>
  <c r="AI3728" i="13"/>
  <c r="AA3728" i="13"/>
  <c r="AL3728" i="13"/>
  <c r="AJ3728" i="13"/>
  <c r="AN3728" i="13"/>
  <c r="AA3744" i="13"/>
  <c r="AL3744" i="13"/>
  <c r="AJ3744" i="13"/>
  <c r="AN3744" i="13"/>
  <c r="AM3744" i="13"/>
  <c r="AK3744" i="13"/>
  <c r="AI3744" i="13"/>
  <c r="AA3760" i="13"/>
  <c r="AL3760" i="13"/>
  <c r="AJ3760" i="13"/>
  <c r="AN3760" i="13"/>
  <c r="AM3760" i="13"/>
  <c r="AK3760" i="13"/>
  <c r="AI3760" i="13"/>
  <c r="AM3776" i="13"/>
  <c r="AK3776" i="13"/>
  <c r="AI3776" i="13"/>
  <c r="AA3776" i="13"/>
  <c r="AL3776" i="13"/>
  <c r="AJ3776" i="13"/>
  <c r="AN3776" i="13"/>
  <c r="AM3792" i="13"/>
  <c r="AK3792" i="13"/>
  <c r="AI3792" i="13"/>
  <c r="AJ3792" i="13"/>
  <c r="AL3792" i="13"/>
  <c r="AA3792" i="13"/>
  <c r="AN3792" i="13"/>
  <c r="AA3808" i="13"/>
  <c r="AN3808" i="13"/>
  <c r="AM3808" i="13"/>
  <c r="AK3808" i="13"/>
  <c r="AI3808" i="13"/>
  <c r="AJ3808" i="13"/>
  <c r="AL3808" i="13"/>
  <c r="AM3824" i="13"/>
  <c r="AK3824" i="13"/>
  <c r="AI3824" i="13"/>
  <c r="AJ3824" i="13"/>
  <c r="AL3824" i="13"/>
  <c r="AN3824" i="13"/>
  <c r="AA3824" i="13"/>
  <c r="AI3840" i="13"/>
  <c r="AJ3840" i="13"/>
  <c r="AL3840" i="13"/>
  <c r="AA3840" i="13"/>
  <c r="AN3840" i="13"/>
  <c r="AM3840" i="13"/>
  <c r="AK3840" i="13"/>
  <c r="AJ3856" i="13"/>
  <c r="AL3856" i="13"/>
  <c r="AA3856" i="13"/>
  <c r="AN3856" i="13"/>
  <c r="AM3856" i="13"/>
  <c r="AK3856" i="13"/>
  <c r="AI3856" i="13"/>
  <c r="AA3872" i="13"/>
  <c r="AN3872" i="13"/>
  <c r="AM3872" i="13"/>
  <c r="AK3872" i="13"/>
  <c r="AI3872" i="13"/>
  <c r="AJ3872" i="13"/>
  <c r="AL3872" i="13"/>
  <c r="AM3888" i="13"/>
  <c r="AK3888" i="13"/>
  <c r="AI3888" i="13"/>
  <c r="AJ3888" i="13"/>
  <c r="AL3888" i="13"/>
  <c r="AA3888" i="13"/>
  <c r="AN3888" i="13"/>
  <c r="AJ3904" i="13"/>
  <c r="AL3904" i="13"/>
  <c r="AI3904" i="13"/>
  <c r="AN3904" i="13"/>
  <c r="AA3904" i="13"/>
  <c r="AM3904" i="13"/>
  <c r="AK3904" i="13"/>
  <c r="AA3920" i="13"/>
  <c r="AN3920" i="13"/>
  <c r="AM3920" i="13"/>
  <c r="AK3920" i="13"/>
  <c r="AI3920" i="13"/>
  <c r="AJ3920" i="13"/>
  <c r="AL3920" i="13"/>
  <c r="AM3936" i="13"/>
  <c r="AK3936" i="13"/>
  <c r="AI3936" i="13"/>
  <c r="AJ3936" i="13"/>
  <c r="AL3936" i="13"/>
  <c r="AA3936" i="13"/>
  <c r="AN3936" i="13"/>
  <c r="AI3952" i="13"/>
  <c r="AJ3952" i="13"/>
  <c r="AL3952" i="13"/>
  <c r="AA3952" i="13"/>
  <c r="AN3952" i="13"/>
  <c r="AM3952" i="13"/>
  <c r="AK3952" i="13"/>
  <c r="AJ3968" i="13"/>
  <c r="AL3968" i="13"/>
  <c r="AA3968" i="13"/>
  <c r="AN3968" i="13"/>
  <c r="AM3968" i="13"/>
  <c r="AK3968" i="13"/>
  <c r="AI3968" i="13"/>
  <c r="AA3984" i="13"/>
  <c r="AN3984" i="13"/>
  <c r="AM3984" i="13"/>
  <c r="AK3984" i="13"/>
  <c r="AI3984" i="13"/>
  <c r="AL3984" i="13"/>
  <c r="AJ3984" i="13"/>
  <c r="AM4000" i="13"/>
  <c r="AK4000" i="13"/>
  <c r="AI4000" i="13"/>
  <c r="AJ4000" i="13"/>
  <c r="AL4000" i="13"/>
  <c r="AN4000" i="13"/>
  <c r="AA4000" i="13"/>
  <c r="AM4016" i="13"/>
  <c r="AK4016" i="13"/>
  <c r="AI4016" i="13"/>
  <c r="AJ4016" i="13"/>
  <c r="AL4016" i="13"/>
  <c r="AA4016" i="13"/>
  <c r="AN4016" i="13"/>
  <c r="AI4032" i="13"/>
  <c r="AJ4032" i="13"/>
  <c r="AL4032" i="13"/>
  <c r="AA4032" i="13"/>
  <c r="AN4032" i="13"/>
  <c r="AM4032" i="13"/>
  <c r="AK4032" i="13"/>
  <c r="AM4048" i="13"/>
  <c r="AK4048" i="13"/>
  <c r="AN4048" i="13"/>
  <c r="AJ4048" i="13"/>
  <c r="AI4048" i="13"/>
  <c r="AA4048" i="13"/>
  <c r="AL4048" i="13"/>
  <c r="AA4064" i="13"/>
  <c r="AK4064" i="13"/>
  <c r="AM4064" i="13"/>
  <c r="AI4064" i="13"/>
  <c r="AL4064" i="13"/>
  <c r="AJ4064" i="13"/>
  <c r="AN4064" i="13"/>
  <c r="AA4080" i="13"/>
  <c r="AL4080" i="13"/>
  <c r="AJ4080" i="13"/>
  <c r="AN4080" i="13"/>
  <c r="AM4080" i="13"/>
  <c r="AK4080" i="13"/>
  <c r="AI4080" i="13"/>
  <c r="AA4096" i="13"/>
  <c r="AM4096" i="13"/>
  <c r="AJ4096" i="13"/>
  <c r="AL4096" i="13"/>
  <c r="AK4096" i="13"/>
  <c r="AN4096" i="13"/>
  <c r="AI4096" i="13"/>
  <c r="AM4112" i="13"/>
  <c r="AK4112" i="13"/>
  <c r="AI4112" i="13"/>
  <c r="AA4112" i="13"/>
  <c r="AL4112" i="13"/>
  <c r="AJ4112" i="13"/>
  <c r="AN4112" i="13"/>
  <c r="AK4128" i="13"/>
  <c r="AA4128" i="13"/>
  <c r="AN4128" i="13"/>
  <c r="AL4128" i="13"/>
  <c r="AI4128" i="13"/>
  <c r="AJ4128" i="13"/>
  <c r="AM4128" i="13"/>
  <c r="AA4144" i="13"/>
  <c r="AL4144" i="13"/>
  <c r="AJ4144" i="13"/>
  <c r="AN4144" i="13"/>
  <c r="AM4144" i="13"/>
  <c r="AK4144" i="13"/>
  <c r="AI4144" i="13"/>
  <c r="AA4160" i="13"/>
  <c r="AK4160" i="13"/>
  <c r="AM4160" i="13"/>
  <c r="AI4160" i="13"/>
  <c r="AN4160" i="13"/>
  <c r="AJ4160" i="13"/>
  <c r="AL4160" i="13"/>
  <c r="AJ139" i="13"/>
  <c r="AN139" i="13"/>
  <c r="AI139" i="13"/>
  <c r="AK139" i="13"/>
  <c r="AM139" i="13"/>
  <c r="AA139" i="13"/>
  <c r="AL139" i="13"/>
  <c r="AM155" i="13"/>
  <c r="AL155" i="13"/>
  <c r="AJ155" i="13"/>
  <c r="AN155" i="13"/>
  <c r="AA155" i="13"/>
  <c r="AI155" i="13"/>
  <c r="AK155" i="13"/>
  <c r="AM171" i="13"/>
  <c r="AA171" i="13"/>
  <c r="AL171" i="13"/>
  <c r="AJ171" i="13"/>
  <c r="AN171" i="13"/>
  <c r="AI171" i="13"/>
  <c r="AK171" i="13"/>
  <c r="AJ187" i="13"/>
  <c r="AK187" i="13"/>
  <c r="AM187" i="13"/>
  <c r="AI187" i="13"/>
  <c r="AL187" i="13"/>
  <c r="AA187" i="13"/>
  <c r="AN187" i="13"/>
  <c r="AM203" i="13"/>
  <c r="AI203" i="13"/>
  <c r="AA203" i="13"/>
  <c r="AL203" i="13"/>
  <c r="AN203" i="13"/>
  <c r="AJ203" i="13"/>
  <c r="AK203" i="13"/>
  <c r="AA219" i="13"/>
  <c r="AN219" i="13"/>
  <c r="AJ219" i="13"/>
  <c r="AK219" i="13"/>
  <c r="AM219" i="13"/>
  <c r="AI219" i="13"/>
  <c r="AL219" i="13"/>
  <c r="AM235" i="13"/>
  <c r="AK235" i="13"/>
  <c r="AL235" i="13"/>
  <c r="AA235" i="13"/>
  <c r="AN235" i="13"/>
  <c r="AJ235" i="13"/>
  <c r="AI235" i="13"/>
  <c r="AJ251" i="13"/>
  <c r="AA251" i="13"/>
  <c r="AM251" i="13"/>
  <c r="AI251" i="13"/>
  <c r="AL251" i="13"/>
  <c r="AK251" i="13"/>
  <c r="AN251" i="13"/>
  <c r="AN267" i="13"/>
  <c r="AA267" i="13"/>
  <c r="AJ267" i="13"/>
  <c r="AM267" i="13"/>
  <c r="AI267" i="13"/>
  <c r="AL267" i="13"/>
  <c r="AK267" i="13"/>
  <c r="AA283" i="13"/>
  <c r="AI283" i="13"/>
  <c r="AK283" i="13"/>
  <c r="AL283" i="13"/>
  <c r="AN283" i="13"/>
  <c r="AM283" i="13"/>
  <c r="AJ283" i="13"/>
  <c r="AL299" i="13"/>
  <c r="AA299" i="13"/>
  <c r="AN299" i="13"/>
  <c r="AM299" i="13"/>
  <c r="AJ299" i="13"/>
  <c r="AI299" i="13"/>
  <c r="AK299" i="13"/>
  <c r="AL315" i="13"/>
  <c r="AA315" i="13"/>
  <c r="AN315" i="13"/>
  <c r="AM315" i="13"/>
  <c r="AJ315" i="13"/>
  <c r="AI315" i="13"/>
  <c r="AK315" i="13"/>
  <c r="AL331" i="13"/>
  <c r="AA331" i="13"/>
  <c r="AN331" i="13"/>
  <c r="AM331" i="13"/>
  <c r="AJ331" i="13"/>
  <c r="AI331" i="13"/>
  <c r="AK331" i="13"/>
  <c r="AL347" i="13"/>
  <c r="AA347" i="13"/>
  <c r="AN347" i="13"/>
  <c r="AM347" i="13"/>
  <c r="AJ347" i="13"/>
  <c r="AI347" i="13"/>
  <c r="AK347" i="13"/>
  <c r="AI363" i="13"/>
  <c r="AK363" i="13"/>
  <c r="AL363" i="13"/>
  <c r="AA363" i="13"/>
  <c r="AN363" i="13"/>
  <c r="AM363" i="13"/>
  <c r="AJ363" i="13"/>
  <c r="AL379" i="13"/>
  <c r="AA379" i="13"/>
  <c r="AN379" i="13"/>
  <c r="AM379" i="13"/>
  <c r="AJ379" i="13"/>
  <c r="AI379" i="13"/>
  <c r="AK379" i="13"/>
  <c r="AB395" i="13"/>
  <c r="AN395" i="13"/>
  <c r="AA395" i="13"/>
  <c r="AK395" i="13"/>
  <c r="AI395" i="13"/>
  <c r="AL395" i="13"/>
  <c r="AM395" i="13"/>
  <c r="AC395" i="13"/>
  <c r="AJ395" i="13"/>
  <c r="AI411" i="13"/>
  <c r="AA411" i="13"/>
  <c r="AL411" i="13"/>
  <c r="AJ411" i="13"/>
  <c r="AN411" i="13"/>
  <c r="AM411" i="13"/>
  <c r="AK411" i="13"/>
  <c r="AA427" i="13"/>
  <c r="AL427" i="13"/>
  <c r="AJ427" i="13"/>
  <c r="AN427" i="13"/>
  <c r="AM427" i="13"/>
  <c r="AK427" i="13"/>
  <c r="AI427" i="13"/>
  <c r="AM443" i="13"/>
  <c r="AK443" i="13"/>
  <c r="AA443" i="13"/>
  <c r="AI443" i="13"/>
  <c r="AL443" i="13"/>
  <c r="AJ443" i="13"/>
  <c r="AN443" i="13"/>
  <c r="AM459" i="13"/>
  <c r="AK459" i="13"/>
  <c r="AI459" i="13"/>
  <c r="AA459" i="13"/>
  <c r="AL459" i="13"/>
  <c r="AJ459" i="13"/>
  <c r="AN459" i="13"/>
  <c r="AJ475" i="13"/>
  <c r="AN475" i="13"/>
  <c r="AM475" i="13"/>
  <c r="AK475" i="13"/>
  <c r="AI475" i="13"/>
  <c r="AA475" i="13"/>
  <c r="AL475" i="13"/>
  <c r="AM491" i="13"/>
  <c r="AK491" i="13"/>
  <c r="AI491" i="13"/>
  <c r="AA491" i="13"/>
  <c r="AL491" i="13"/>
  <c r="AJ491" i="13"/>
  <c r="AN491" i="13"/>
  <c r="AJ507" i="13"/>
  <c r="AN507" i="13"/>
  <c r="AM507" i="13"/>
  <c r="AK507" i="13"/>
  <c r="AI507" i="13"/>
  <c r="AA507" i="13"/>
  <c r="AL507" i="13"/>
  <c r="AA523" i="13"/>
  <c r="AL523" i="13"/>
  <c r="AJ523" i="13"/>
  <c r="AN523" i="13"/>
  <c r="AM523" i="13"/>
  <c r="AK523" i="13"/>
  <c r="AI523" i="13"/>
  <c r="AM539" i="13"/>
  <c r="AK539" i="13"/>
  <c r="AI539" i="13"/>
  <c r="AA539" i="13"/>
  <c r="AL539" i="13"/>
  <c r="AJ539" i="13"/>
  <c r="AN539" i="13"/>
  <c r="AM555" i="13"/>
  <c r="AK555" i="13"/>
  <c r="AA555" i="13"/>
  <c r="AI555" i="13"/>
  <c r="AL555" i="13"/>
  <c r="AJ555" i="13"/>
  <c r="AN555" i="13"/>
  <c r="AM571" i="13"/>
  <c r="AK571" i="13"/>
  <c r="AI571" i="13"/>
  <c r="AA571" i="13"/>
  <c r="AL571" i="13"/>
  <c r="AJ571" i="13"/>
  <c r="AN571" i="13"/>
  <c r="AJ587" i="13"/>
  <c r="AN587" i="13"/>
  <c r="AM587" i="13"/>
  <c r="AK587" i="13"/>
  <c r="AI587" i="13"/>
  <c r="AA587" i="13"/>
  <c r="AL587" i="13"/>
  <c r="AI603" i="13"/>
  <c r="AA603" i="13"/>
  <c r="AL603" i="13"/>
  <c r="AJ603" i="13"/>
  <c r="AN603" i="13"/>
  <c r="AM603" i="13"/>
  <c r="AK603" i="13"/>
  <c r="AI619" i="13"/>
  <c r="AA619" i="13"/>
  <c r="AL619" i="13"/>
  <c r="AJ619" i="13"/>
  <c r="AN619" i="13"/>
  <c r="AM619" i="13"/>
  <c r="AK619" i="13"/>
  <c r="AI635" i="13"/>
  <c r="AA635" i="13"/>
  <c r="AL635" i="13"/>
  <c r="AJ635" i="13"/>
  <c r="AN635" i="13"/>
  <c r="AM635" i="13"/>
  <c r="AK635" i="13"/>
  <c r="AM651" i="13"/>
  <c r="AK651" i="13"/>
  <c r="AI651" i="13"/>
  <c r="AA651" i="13"/>
  <c r="AL651" i="13"/>
  <c r="AJ651" i="13"/>
  <c r="AN651" i="13"/>
  <c r="AA667" i="13"/>
  <c r="AL667" i="13"/>
  <c r="AJ667" i="13"/>
  <c r="AN667" i="13"/>
  <c r="AM667" i="13"/>
  <c r="AK667" i="13"/>
  <c r="AI667" i="13"/>
  <c r="AJ685" i="13"/>
  <c r="AI685" i="13"/>
  <c r="AK685" i="13"/>
  <c r="AL685" i="13"/>
  <c r="AM685" i="13"/>
  <c r="AA685" i="13"/>
  <c r="AN685" i="13"/>
  <c r="AK701" i="13"/>
  <c r="AL701" i="13"/>
  <c r="AM701" i="13"/>
  <c r="AA701" i="13"/>
  <c r="AN701" i="13"/>
  <c r="AJ701" i="13"/>
  <c r="AI701" i="13"/>
  <c r="AJ717" i="13"/>
  <c r="AI717" i="13"/>
  <c r="AK717" i="13"/>
  <c r="AL717" i="13"/>
  <c r="AM717" i="13"/>
  <c r="AA717" i="13"/>
  <c r="AN717" i="13"/>
  <c r="AK733" i="13"/>
  <c r="AL733" i="13"/>
  <c r="AM733" i="13"/>
  <c r="AA733" i="13"/>
  <c r="AN733" i="13"/>
  <c r="AJ733" i="13"/>
  <c r="AI733" i="13"/>
  <c r="AM749" i="13"/>
  <c r="AN749" i="13"/>
  <c r="AA749" i="13"/>
  <c r="AJ749" i="13"/>
  <c r="AI749" i="13"/>
  <c r="AK749" i="13"/>
  <c r="AL749" i="13"/>
  <c r="AN765" i="13"/>
  <c r="AA765" i="13"/>
  <c r="AJ765" i="13"/>
  <c r="AI765" i="13"/>
  <c r="AK765" i="13"/>
  <c r="AL765" i="13"/>
  <c r="AM765" i="13"/>
  <c r="AA781" i="13"/>
  <c r="AN781" i="13"/>
  <c r="AJ781" i="13"/>
  <c r="AI781" i="13"/>
  <c r="AK781" i="13"/>
  <c r="AL781" i="13"/>
  <c r="AM781" i="13"/>
  <c r="AJ797" i="13"/>
  <c r="AI797" i="13"/>
  <c r="AK797" i="13"/>
  <c r="AL797" i="13"/>
  <c r="AM797" i="13"/>
  <c r="AA797" i="13"/>
  <c r="AN797" i="13"/>
  <c r="AA813" i="13"/>
  <c r="AN813" i="13"/>
  <c r="AJ813" i="13"/>
  <c r="AI813" i="13"/>
  <c r="AK813" i="13"/>
  <c r="AL813" i="13"/>
  <c r="AM813" i="13"/>
  <c r="AJ829" i="13"/>
  <c r="AI829" i="13"/>
  <c r="AK829" i="13"/>
  <c r="AL829" i="13"/>
  <c r="AM829" i="13"/>
  <c r="AA829" i="13"/>
  <c r="AN829" i="13"/>
  <c r="AJ845" i="13"/>
  <c r="AI845" i="13"/>
  <c r="AK845" i="13"/>
  <c r="AL845" i="13"/>
  <c r="AM845" i="13"/>
  <c r="AA845" i="13"/>
  <c r="AN845" i="13"/>
  <c r="AK861" i="13"/>
  <c r="AL861" i="13"/>
  <c r="AM861" i="13"/>
  <c r="AA861" i="13"/>
  <c r="AN861" i="13"/>
  <c r="AJ861" i="13"/>
  <c r="AI861" i="13"/>
  <c r="AK877" i="13"/>
  <c r="AL877" i="13"/>
  <c r="AM877" i="13"/>
  <c r="AA877" i="13"/>
  <c r="AN877" i="13"/>
  <c r="AJ877" i="13"/>
  <c r="AI877" i="13"/>
  <c r="AM893" i="13"/>
  <c r="AA893" i="13"/>
  <c r="AN893" i="13"/>
  <c r="AJ893" i="13"/>
  <c r="AI893" i="13"/>
  <c r="AK893" i="13"/>
  <c r="AL893" i="13"/>
  <c r="AA909" i="13"/>
  <c r="AN909" i="13"/>
  <c r="AJ909" i="13"/>
  <c r="AI909" i="13"/>
  <c r="AK909" i="13"/>
  <c r="AL909" i="13"/>
  <c r="AM909" i="13"/>
  <c r="AJ925" i="13"/>
  <c r="AI925" i="13"/>
  <c r="AK925" i="13"/>
  <c r="AL925" i="13"/>
  <c r="AM925" i="13"/>
  <c r="AA925" i="13"/>
  <c r="AN925" i="13"/>
  <c r="AM941" i="13"/>
  <c r="AA941" i="13"/>
  <c r="AN941" i="13"/>
  <c r="AJ941" i="13"/>
  <c r="AI941" i="13"/>
  <c r="AK941" i="13"/>
  <c r="AL941" i="13"/>
  <c r="AA957" i="13"/>
  <c r="AN957" i="13"/>
  <c r="AJ957" i="13"/>
  <c r="AI957" i="13"/>
  <c r="AK957" i="13"/>
  <c r="AL957" i="13"/>
  <c r="AM957" i="13"/>
  <c r="AJ973" i="13"/>
  <c r="AI973" i="13"/>
  <c r="AK973" i="13"/>
  <c r="AL973" i="13"/>
  <c r="AM973" i="13"/>
  <c r="AA973" i="13"/>
  <c r="AN973" i="13"/>
  <c r="AK989" i="13"/>
  <c r="AL989" i="13"/>
  <c r="AM989" i="13"/>
  <c r="AA989" i="13"/>
  <c r="AN989" i="13"/>
  <c r="AJ989" i="13"/>
  <c r="AI989" i="13"/>
  <c r="AJ1005" i="13"/>
  <c r="AI1005" i="13"/>
  <c r="AK1005" i="13"/>
  <c r="AL1005" i="13"/>
  <c r="AA1005" i="13"/>
  <c r="AM1005" i="13"/>
  <c r="AN1005" i="13"/>
  <c r="AJ1021" i="13"/>
  <c r="AI1021" i="13"/>
  <c r="AK1021" i="13"/>
  <c r="AL1021" i="13"/>
  <c r="AM1021" i="13"/>
  <c r="AA1021" i="13"/>
  <c r="AN1021" i="13"/>
  <c r="AA1037" i="13"/>
  <c r="AN1037" i="13"/>
  <c r="AJ1037" i="13"/>
  <c r="AI1037" i="13"/>
  <c r="AK1037" i="13"/>
  <c r="AL1037" i="13"/>
  <c r="AM1037" i="13"/>
  <c r="AM1053" i="13"/>
  <c r="AA1053" i="13"/>
  <c r="AN1053" i="13"/>
  <c r="AJ1053" i="13"/>
  <c r="AI1053" i="13"/>
  <c r="AK1053" i="13"/>
  <c r="AL1053" i="13"/>
  <c r="AK1069" i="13"/>
  <c r="AL1069" i="13"/>
  <c r="AM1069" i="13"/>
  <c r="AA1069" i="13"/>
  <c r="AN1069" i="13"/>
  <c r="AJ1069" i="13"/>
  <c r="AI1069" i="13"/>
  <c r="AA1085" i="13"/>
  <c r="AM1085" i="13"/>
  <c r="AN1085" i="13"/>
  <c r="AJ1085" i="13"/>
  <c r="AI1085" i="13"/>
  <c r="AK1085" i="13"/>
  <c r="AL1085" i="13"/>
  <c r="AJ1101" i="13"/>
  <c r="AI1101" i="13"/>
  <c r="AK1101" i="13"/>
  <c r="AL1101" i="13"/>
  <c r="AM1101" i="13"/>
  <c r="AA1101" i="13"/>
  <c r="AN1101" i="13"/>
  <c r="AK1117" i="13"/>
  <c r="AL1117" i="13"/>
  <c r="AM1117" i="13"/>
  <c r="AA1117" i="13"/>
  <c r="AN1117" i="13"/>
  <c r="AJ1117" i="13"/>
  <c r="AI1117" i="13"/>
  <c r="AN1133" i="13"/>
  <c r="AK1133" i="13"/>
  <c r="AI1133" i="13"/>
  <c r="AA1133" i="13"/>
  <c r="AM1133" i="13"/>
  <c r="AL1133" i="13"/>
  <c r="AJ1133" i="13"/>
  <c r="AA1149" i="13"/>
  <c r="AN1149" i="13"/>
  <c r="AK1149" i="13"/>
  <c r="AI1149" i="13"/>
  <c r="AM1149" i="13"/>
  <c r="AL1149" i="13"/>
  <c r="AJ1149" i="13"/>
  <c r="AA1165" i="13"/>
  <c r="AN1165" i="13"/>
  <c r="AK1165" i="13"/>
  <c r="AI1165" i="13"/>
  <c r="AM1165" i="13"/>
  <c r="AL1165" i="13"/>
  <c r="AJ1165" i="13"/>
  <c r="AJ1181" i="13"/>
  <c r="AA1181" i="13"/>
  <c r="AN1181" i="13"/>
  <c r="AK1181" i="13"/>
  <c r="AI1181" i="13"/>
  <c r="AM1181" i="13"/>
  <c r="AL1181" i="13"/>
  <c r="AK1197" i="13"/>
  <c r="AI1197" i="13"/>
  <c r="AM1197" i="13"/>
  <c r="AL1197" i="13"/>
  <c r="AJ1197" i="13"/>
  <c r="AA1197" i="13"/>
  <c r="AN1197" i="13"/>
  <c r="AA1213" i="13"/>
  <c r="AM1213" i="13"/>
  <c r="AL1213" i="13"/>
  <c r="AJ1213" i="13"/>
  <c r="AN1213" i="13"/>
  <c r="AK1213" i="13"/>
  <c r="AI1213" i="13"/>
  <c r="AK1229" i="13"/>
  <c r="AI1229" i="13"/>
  <c r="AM1229" i="13"/>
  <c r="AL1229" i="13"/>
  <c r="AJ1229" i="13"/>
  <c r="AA1229" i="13"/>
  <c r="AN1229" i="13"/>
  <c r="AM1245" i="13"/>
  <c r="AL1245" i="13"/>
  <c r="AJ1245" i="13"/>
  <c r="AA1245" i="13"/>
  <c r="AN1245" i="13"/>
  <c r="AK1245" i="13"/>
  <c r="AI1245" i="13"/>
  <c r="AJ1261" i="13"/>
  <c r="AN1261" i="13"/>
  <c r="AA1261" i="13"/>
  <c r="AK1261" i="13"/>
  <c r="AI1261" i="13"/>
  <c r="AM1261" i="13"/>
  <c r="AL1261" i="13"/>
  <c r="AJ1277" i="13"/>
  <c r="AA1277" i="13"/>
  <c r="AN1277" i="13"/>
  <c r="AK1277" i="13"/>
  <c r="AI1277" i="13"/>
  <c r="AM1277" i="13"/>
  <c r="AL1277" i="13"/>
  <c r="AA1293" i="13"/>
  <c r="AN1293" i="13"/>
  <c r="AK1293" i="13"/>
  <c r="AI1293" i="13"/>
  <c r="AM1293" i="13"/>
  <c r="AL1293" i="13"/>
  <c r="AJ1293" i="13"/>
  <c r="AJ1309" i="13"/>
  <c r="AA1309" i="13"/>
  <c r="AN1309" i="13"/>
  <c r="AK1309" i="13"/>
  <c r="AI1309" i="13"/>
  <c r="AM1309" i="13"/>
  <c r="AL1309" i="13"/>
  <c r="AA1325" i="13"/>
  <c r="AN1325" i="13"/>
  <c r="AK1325" i="13"/>
  <c r="AI1325" i="13"/>
  <c r="AM1325" i="13"/>
  <c r="AL1325" i="13"/>
  <c r="AJ1325" i="13"/>
  <c r="AA1341" i="13"/>
  <c r="AK1341" i="13"/>
  <c r="AI1341" i="13"/>
  <c r="AM1341" i="13"/>
  <c r="AL1341" i="13"/>
  <c r="AJ1341" i="13"/>
  <c r="AN1341" i="13"/>
  <c r="AK1357" i="13"/>
  <c r="AI1357" i="13"/>
  <c r="AM1357" i="13"/>
  <c r="AL1357" i="13"/>
  <c r="AJ1357" i="13"/>
  <c r="AA1357" i="13"/>
  <c r="AN1357" i="13"/>
  <c r="AM1373" i="13"/>
  <c r="AL1373" i="13"/>
  <c r="AJ1373" i="13"/>
  <c r="AA1373" i="13"/>
  <c r="AN1373" i="13"/>
  <c r="AK1373" i="13"/>
  <c r="AI1373" i="13"/>
  <c r="AM1389" i="13"/>
  <c r="AL1389" i="13"/>
  <c r="AJ1389" i="13"/>
  <c r="AA1389" i="13"/>
  <c r="AN1389" i="13"/>
  <c r="AK1389" i="13"/>
  <c r="AI1389" i="13"/>
  <c r="AM1405" i="13"/>
  <c r="AL1405" i="13"/>
  <c r="AJ1405" i="13"/>
  <c r="AA1405" i="13"/>
  <c r="AN1405" i="13"/>
  <c r="AK1405" i="13"/>
  <c r="AI1405" i="13"/>
  <c r="AA1421" i="13"/>
  <c r="AN1421" i="13"/>
  <c r="AK1421" i="13"/>
  <c r="AI1421" i="13"/>
  <c r="AM1421" i="13"/>
  <c r="AL1421" i="13"/>
  <c r="AJ1421" i="13"/>
  <c r="AK1437" i="13"/>
  <c r="AI1437" i="13"/>
  <c r="AM1437" i="13"/>
  <c r="AL1437" i="13"/>
  <c r="AJ1437" i="13"/>
  <c r="AA1437" i="13"/>
  <c r="AN1437" i="13"/>
  <c r="AJ1453" i="13"/>
  <c r="AA1453" i="13"/>
  <c r="AN1453" i="13"/>
  <c r="AK1453" i="13"/>
  <c r="AI1453" i="13"/>
  <c r="AM1453" i="13"/>
  <c r="AL1453" i="13"/>
  <c r="AA1469" i="13"/>
  <c r="AN1469" i="13"/>
  <c r="AK1469" i="13"/>
  <c r="AI1469" i="13"/>
  <c r="AM1469" i="13"/>
  <c r="AL1469" i="13"/>
  <c r="AJ1469" i="13"/>
  <c r="AJ1485" i="13"/>
  <c r="AA1485" i="13"/>
  <c r="AI1485" i="13"/>
  <c r="AK1485" i="13"/>
  <c r="AL1485" i="13"/>
  <c r="AN1485" i="13"/>
  <c r="AM1485" i="13"/>
  <c r="AA1501" i="13"/>
  <c r="AN1501" i="13"/>
  <c r="AK1501" i="13"/>
  <c r="AI1501" i="13"/>
  <c r="AM1501" i="13"/>
  <c r="AL1501" i="13"/>
  <c r="AJ1501" i="13"/>
  <c r="AK1517" i="13"/>
  <c r="AI1517" i="13"/>
  <c r="AM1517" i="13"/>
  <c r="AL1517" i="13"/>
  <c r="AJ1517" i="13"/>
  <c r="AA1517" i="13"/>
  <c r="AN1517" i="13"/>
  <c r="AM1533" i="13"/>
  <c r="AL1533" i="13"/>
  <c r="AJ1533" i="13"/>
  <c r="AA1533" i="13"/>
  <c r="AN1533" i="13"/>
  <c r="AK1533" i="13"/>
  <c r="AI1533" i="13"/>
  <c r="AJ1549" i="13"/>
  <c r="AA1549" i="13"/>
  <c r="AN1549" i="13"/>
  <c r="AK1549" i="13"/>
  <c r="AI1549" i="13"/>
  <c r="AM1549" i="13"/>
  <c r="AL1549" i="13"/>
  <c r="AA1565" i="13"/>
  <c r="AN1565" i="13"/>
  <c r="AK1565" i="13"/>
  <c r="AI1565" i="13"/>
  <c r="AM1565" i="13"/>
  <c r="AL1565" i="13"/>
  <c r="AJ1565" i="13"/>
  <c r="AJ1581" i="13"/>
  <c r="AA1581" i="13"/>
  <c r="AN1581" i="13"/>
  <c r="AK1581" i="13"/>
  <c r="AI1581" i="13"/>
  <c r="AM1581" i="13"/>
  <c r="AL1581" i="13"/>
  <c r="AM1597" i="13"/>
  <c r="AL1597" i="13"/>
  <c r="AJ1597" i="13"/>
  <c r="AA1597" i="13"/>
  <c r="AN1597" i="13"/>
  <c r="AK1597" i="13"/>
  <c r="AI1597" i="13"/>
  <c r="AK1613" i="13"/>
  <c r="AI1613" i="13"/>
  <c r="AM1613" i="13"/>
  <c r="AL1613" i="13"/>
  <c r="AJ1613" i="13"/>
  <c r="AA1613" i="13"/>
  <c r="AN1613" i="13"/>
  <c r="AA1629" i="13"/>
  <c r="AN1629" i="13"/>
  <c r="AK1629" i="13"/>
  <c r="AI1629" i="13"/>
  <c r="AM1629" i="13"/>
  <c r="AL1629" i="13"/>
  <c r="AJ1629" i="13"/>
  <c r="AK1645" i="13"/>
  <c r="AI1645" i="13"/>
  <c r="AM1645" i="13"/>
  <c r="AL1645" i="13"/>
  <c r="AJ1645" i="13"/>
  <c r="AN1645" i="13"/>
  <c r="AA1645" i="13"/>
  <c r="AM1661" i="13"/>
  <c r="AL1661" i="13"/>
  <c r="AJ1661" i="13"/>
  <c r="AA1661" i="13"/>
  <c r="AN1661" i="13"/>
  <c r="AI1661" i="13"/>
  <c r="AK1661" i="13"/>
  <c r="AJ1677" i="13"/>
  <c r="AA1677" i="13"/>
  <c r="AN1677" i="13"/>
  <c r="AK1677" i="13"/>
  <c r="AI1677" i="13"/>
  <c r="AL1677" i="13"/>
  <c r="AM1677" i="13"/>
  <c r="AA1693" i="13"/>
  <c r="AN1693" i="13"/>
  <c r="AK1693" i="13"/>
  <c r="AI1693" i="13"/>
  <c r="AM1693" i="13"/>
  <c r="AL1693" i="13"/>
  <c r="AJ1693" i="13"/>
  <c r="AJ1709" i="13"/>
  <c r="AA1709" i="13"/>
  <c r="AN1709" i="13"/>
  <c r="AK1709" i="13"/>
  <c r="AI1709" i="13"/>
  <c r="AM1709" i="13"/>
  <c r="AL1709" i="13"/>
  <c r="AM1725" i="13"/>
  <c r="AL1725" i="13"/>
  <c r="AJ1725" i="13"/>
  <c r="AA1725" i="13"/>
  <c r="AN1725" i="13"/>
  <c r="AK1725" i="13"/>
  <c r="AI1725" i="13"/>
  <c r="AJ1741" i="13"/>
  <c r="AA1741" i="13"/>
  <c r="AN1741" i="13"/>
  <c r="AK1741" i="13"/>
  <c r="AI1741" i="13"/>
  <c r="AM1741" i="13"/>
  <c r="AL1741" i="13"/>
  <c r="AA1757" i="13"/>
  <c r="AN1757" i="13"/>
  <c r="AK1757" i="13"/>
  <c r="AI1757" i="13"/>
  <c r="AM1757" i="13"/>
  <c r="AL1757" i="13"/>
  <c r="AJ1757" i="13"/>
  <c r="AK1773" i="13"/>
  <c r="AI1773" i="13"/>
  <c r="AM1773" i="13"/>
  <c r="AL1773" i="13"/>
  <c r="AJ1773" i="13"/>
  <c r="AN1773" i="13"/>
  <c r="AA1773" i="13"/>
  <c r="AM1789" i="13"/>
  <c r="AL1789" i="13"/>
  <c r="AJ1789" i="13"/>
  <c r="AA1789" i="13"/>
  <c r="AN1789" i="13"/>
  <c r="AK1789" i="13"/>
  <c r="AI1789" i="13"/>
  <c r="AN1805" i="13"/>
  <c r="AA1805" i="13"/>
  <c r="AI1805" i="13"/>
  <c r="AK1805" i="13"/>
  <c r="AL1805" i="13"/>
  <c r="AJ1805" i="13"/>
  <c r="AM1805" i="13"/>
  <c r="AK1821" i="13"/>
  <c r="AI1821" i="13"/>
  <c r="AM1821" i="13"/>
  <c r="AL1821" i="13"/>
  <c r="AJ1821" i="13"/>
  <c r="AA1821" i="13"/>
  <c r="AN1821" i="13"/>
  <c r="AM1837" i="13"/>
  <c r="AL1837" i="13"/>
  <c r="AJ1837" i="13"/>
  <c r="AA1837" i="13"/>
  <c r="AN1837" i="13"/>
  <c r="AK1837" i="13"/>
  <c r="AI1837" i="13"/>
  <c r="AM1853" i="13"/>
  <c r="AA1853" i="13"/>
  <c r="AN1853" i="13"/>
  <c r="AK1853" i="13"/>
  <c r="AI1853" i="13"/>
  <c r="AJ1853" i="13"/>
  <c r="AL1853" i="13"/>
  <c r="AM1869" i="13"/>
  <c r="AC1869" i="13"/>
  <c r="AN1869" i="13"/>
  <c r="AL1869" i="13"/>
  <c r="AB1869" i="13"/>
  <c r="AA1869" i="13"/>
  <c r="AI1869" i="13"/>
  <c r="AJ1869" i="13"/>
  <c r="AK1869" i="13"/>
  <c r="AJ1885" i="13"/>
  <c r="AL1885" i="13"/>
  <c r="AM1885" i="13"/>
  <c r="AA1885" i="13"/>
  <c r="AN1885" i="13"/>
  <c r="AK1885" i="13"/>
  <c r="AI1885" i="13"/>
  <c r="AM1901" i="13"/>
  <c r="AK1901" i="13"/>
  <c r="AI1901" i="13"/>
  <c r="AL1901" i="13"/>
  <c r="AN1901" i="13"/>
  <c r="AJ1901" i="13"/>
  <c r="AA1901" i="13"/>
  <c r="AK1917" i="13"/>
  <c r="AI1917" i="13"/>
  <c r="AJ1917" i="13"/>
  <c r="AL1917" i="13"/>
  <c r="AM1917" i="13"/>
  <c r="AN1917" i="13"/>
  <c r="AA1917" i="13"/>
  <c r="AJ1933" i="13"/>
  <c r="AL1933" i="13"/>
  <c r="AM1933" i="13"/>
  <c r="AA1933" i="13"/>
  <c r="AN1933" i="13"/>
  <c r="AK1933" i="13"/>
  <c r="AI1933" i="13"/>
  <c r="AM1949" i="13"/>
  <c r="AA1949" i="13"/>
  <c r="AN1949" i="13"/>
  <c r="AK1949" i="13"/>
  <c r="AI1949" i="13"/>
  <c r="AL1949" i="13"/>
  <c r="AJ1949" i="13"/>
  <c r="AA1965" i="13"/>
  <c r="AN1965" i="13"/>
  <c r="AK1965" i="13"/>
  <c r="AI1965" i="13"/>
  <c r="AJ1965" i="13"/>
  <c r="AL1965" i="13"/>
  <c r="AM1965" i="13"/>
  <c r="AK1981" i="13"/>
  <c r="AI1981" i="13"/>
  <c r="AJ1981" i="13"/>
  <c r="AL1981" i="13"/>
  <c r="AM1981" i="13"/>
  <c r="AA1981" i="13"/>
  <c r="AN1981" i="13"/>
  <c r="AJ1997" i="13"/>
  <c r="AL1997" i="13"/>
  <c r="AM1997" i="13"/>
  <c r="AA1997" i="13"/>
  <c r="AN1997" i="13"/>
  <c r="AK1997" i="13"/>
  <c r="AI1997" i="13"/>
  <c r="AM2013" i="13"/>
  <c r="AA2013" i="13"/>
  <c r="AN2013" i="13"/>
  <c r="AK2013" i="13"/>
  <c r="AI2013" i="13"/>
  <c r="AJ2013" i="13"/>
  <c r="AL2013" i="13"/>
  <c r="AA2029" i="13"/>
  <c r="AN2029" i="13"/>
  <c r="AK2029" i="13"/>
  <c r="AI2029" i="13"/>
  <c r="AJ2029" i="13"/>
  <c r="AL2029" i="13"/>
  <c r="AM2029" i="13"/>
  <c r="AK2045" i="13"/>
  <c r="AI2045" i="13"/>
  <c r="AJ2045" i="13"/>
  <c r="AL2045" i="13"/>
  <c r="AM2045" i="13"/>
  <c r="AA2045" i="13"/>
  <c r="AN2045" i="13"/>
  <c r="AJ2061" i="13"/>
  <c r="AL2061" i="13"/>
  <c r="AM2061" i="13"/>
  <c r="AA2061" i="13"/>
  <c r="AN2061" i="13"/>
  <c r="AI2061" i="13"/>
  <c r="AK2061" i="13"/>
  <c r="AM2077" i="13"/>
  <c r="AA2077" i="13"/>
  <c r="AN2077" i="13"/>
  <c r="AK2077" i="13"/>
  <c r="AI2077" i="13"/>
  <c r="AJ2077" i="13"/>
  <c r="AL2077" i="13"/>
  <c r="AA2093" i="13"/>
  <c r="AN2093" i="13"/>
  <c r="AK2093" i="13"/>
  <c r="AI2093" i="13"/>
  <c r="AJ2093" i="13"/>
  <c r="AL2093" i="13"/>
  <c r="AM2093" i="13"/>
  <c r="AK2109" i="13"/>
  <c r="AI2109" i="13"/>
  <c r="AJ2109" i="13"/>
  <c r="AL2109" i="13"/>
  <c r="AM2109" i="13"/>
  <c r="AA2109" i="13"/>
  <c r="AN2109" i="13"/>
  <c r="AK2125" i="13"/>
  <c r="AL2125" i="13"/>
  <c r="AA2125" i="13"/>
  <c r="AJ2125" i="13"/>
  <c r="AI2125" i="13"/>
  <c r="AM2125" i="13"/>
  <c r="AN2125" i="13"/>
  <c r="AA2141" i="13"/>
  <c r="AN2141" i="13"/>
  <c r="AK2141" i="13"/>
  <c r="AI2141" i="13"/>
  <c r="AJ2141" i="13"/>
  <c r="AL2141" i="13"/>
  <c r="AM2141" i="13"/>
  <c r="AK2157" i="13"/>
  <c r="AI2157" i="13"/>
  <c r="AJ2157" i="13"/>
  <c r="AL2157" i="13"/>
  <c r="AM2157" i="13"/>
  <c r="AA2157" i="13"/>
  <c r="AN2157" i="13"/>
  <c r="AJ2173" i="13"/>
  <c r="AL2173" i="13"/>
  <c r="AM2173" i="13"/>
  <c r="AA2173" i="13"/>
  <c r="AN2173" i="13"/>
  <c r="AK2173" i="13"/>
  <c r="AI2173" i="13"/>
  <c r="AM2189" i="13"/>
  <c r="AA2189" i="13"/>
  <c r="AN2189" i="13"/>
  <c r="AK2189" i="13"/>
  <c r="AI2189" i="13"/>
  <c r="AJ2189" i="13"/>
  <c r="AL2189" i="13"/>
  <c r="AA2205" i="13"/>
  <c r="AI2205" i="13"/>
  <c r="AK2205" i="13"/>
  <c r="AL2205" i="13"/>
  <c r="AJ2205" i="13"/>
  <c r="AM2205" i="13"/>
  <c r="AN2205" i="13"/>
  <c r="AJ2221" i="13"/>
  <c r="AL2221" i="13"/>
  <c r="AM2221" i="13"/>
  <c r="AA2221" i="13"/>
  <c r="AN2221" i="13"/>
  <c r="AI2221" i="13"/>
  <c r="AK2221" i="13"/>
  <c r="AM2237" i="13"/>
  <c r="AA2237" i="13"/>
  <c r="AN2237" i="13"/>
  <c r="AK2237" i="13"/>
  <c r="AI2237" i="13"/>
  <c r="AJ2237" i="13"/>
  <c r="AL2237" i="13"/>
  <c r="AK2253" i="13"/>
  <c r="AM2253" i="13"/>
  <c r="AI2253" i="13"/>
  <c r="AN2253" i="13"/>
  <c r="AL2253" i="13"/>
  <c r="AA2253" i="13"/>
  <c r="AJ2253" i="13"/>
  <c r="AJ2269" i="13"/>
  <c r="AL2269" i="13"/>
  <c r="AM2269" i="13"/>
  <c r="AA2269" i="13"/>
  <c r="AN2269" i="13"/>
  <c r="AI2269" i="13"/>
  <c r="AK2269" i="13"/>
  <c r="AM2285" i="13"/>
  <c r="AA2285" i="13"/>
  <c r="AN2285" i="13"/>
  <c r="AK2285" i="13"/>
  <c r="AI2285" i="13"/>
  <c r="AJ2285" i="13"/>
  <c r="AL2285" i="13"/>
  <c r="AA2301" i="13"/>
  <c r="AN2301" i="13"/>
  <c r="AK2301" i="13"/>
  <c r="AI2301" i="13"/>
  <c r="AJ2301" i="13"/>
  <c r="AL2301" i="13"/>
  <c r="AM2301" i="13"/>
  <c r="AI2317" i="13"/>
  <c r="AL2317" i="13"/>
  <c r="AJ2317" i="13"/>
  <c r="AK2317" i="13"/>
  <c r="AM2317" i="13"/>
  <c r="AN2317" i="13"/>
  <c r="AA2317" i="13"/>
  <c r="AM2333" i="13"/>
  <c r="AA2333" i="13"/>
  <c r="AN2333" i="13"/>
  <c r="AK2333" i="13"/>
  <c r="AI2333" i="13"/>
  <c r="AJ2333" i="13"/>
  <c r="AL2333" i="13"/>
  <c r="AA2349" i="13"/>
  <c r="AN2349" i="13"/>
  <c r="AK2349" i="13"/>
  <c r="AI2349" i="13"/>
  <c r="AJ2349" i="13"/>
  <c r="AL2349" i="13"/>
  <c r="AM2349" i="13"/>
  <c r="AK2365" i="13"/>
  <c r="AI2365" i="13"/>
  <c r="AJ2365" i="13"/>
  <c r="AL2365" i="13"/>
  <c r="AM2365" i="13"/>
  <c r="AA2365" i="13"/>
  <c r="AN2365" i="13"/>
  <c r="AJ2381" i="13"/>
  <c r="AL2381" i="13"/>
  <c r="AM2381" i="13"/>
  <c r="AA2381" i="13"/>
  <c r="AN2381" i="13"/>
  <c r="AK2381" i="13"/>
  <c r="AI2381" i="13"/>
  <c r="AM2397" i="13"/>
  <c r="AA2397" i="13"/>
  <c r="AN2397" i="13"/>
  <c r="AK2397" i="13"/>
  <c r="AI2397" i="13"/>
  <c r="AJ2397" i="13"/>
  <c r="AL2397" i="13"/>
  <c r="AA2413" i="13"/>
  <c r="AN2413" i="13"/>
  <c r="AK2413" i="13"/>
  <c r="AI2413" i="13"/>
  <c r="AJ2413" i="13"/>
  <c r="AL2413" i="13"/>
  <c r="AM2413" i="13"/>
  <c r="AK2429" i="13"/>
  <c r="AI2429" i="13"/>
  <c r="AJ2429" i="13"/>
  <c r="AL2429" i="13"/>
  <c r="AM2429" i="13"/>
  <c r="AN2429" i="13"/>
  <c r="AA2429" i="13"/>
  <c r="AJ2445" i="13"/>
  <c r="AL2445" i="13"/>
  <c r="AM2445" i="13"/>
  <c r="AA2445" i="13"/>
  <c r="AN2445" i="13"/>
  <c r="AK2445" i="13"/>
  <c r="AI2445" i="13"/>
  <c r="AM2461" i="13"/>
  <c r="AA2461" i="13"/>
  <c r="AI2461" i="13"/>
  <c r="AK2461" i="13"/>
  <c r="AL2461" i="13"/>
  <c r="AN2461" i="13"/>
  <c r="AJ2461" i="13"/>
  <c r="AK2477" i="13"/>
  <c r="AI2477" i="13"/>
  <c r="AJ2477" i="13"/>
  <c r="AL2477" i="13"/>
  <c r="AM2477" i="13"/>
  <c r="AA2477" i="13"/>
  <c r="AN2477" i="13"/>
  <c r="AJ2493" i="13"/>
  <c r="AL2493" i="13"/>
  <c r="AM2493" i="13"/>
  <c r="AA2493" i="13"/>
  <c r="AN2493" i="13"/>
  <c r="AK2493" i="13"/>
  <c r="AI2493" i="13"/>
  <c r="AM2509" i="13"/>
  <c r="AA2509" i="13"/>
  <c r="AN2509" i="13"/>
  <c r="AK2509" i="13"/>
  <c r="AI2509" i="13"/>
  <c r="AJ2509" i="13"/>
  <c r="AL2509" i="13"/>
  <c r="AA2525" i="13"/>
  <c r="AN2525" i="13"/>
  <c r="AK2525" i="13"/>
  <c r="AI2525" i="13"/>
  <c r="AJ2525" i="13"/>
  <c r="AL2525" i="13"/>
  <c r="AM2525" i="13"/>
  <c r="AK2541" i="13"/>
  <c r="AI2541" i="13"/>
  <c r="AJ2541" i="13"/>
  <c r="AL2541" i="13"/>
  <c r="AM2541" i="13"/>
  <c r="AN2541" i="13"/>
  <c r="AA2541" i="13"/>
  <c r="AJ2557" i="13"/>
  <c r="AL2557" i="13"/>
  <c r="AM2557" i="13"/>
  <c r="AA2557" i="13"/>
  <c r="AN2557" i="13"/>
  <c r="AK2557" i="13"/>
  <c r="AI2557" i="13"/>
  <c r="AM2573" i="13"/>
  <c r="AA2573" i="13"/>
  <c r="AN2573" i="13"/>
  <c r="AK2573" i="13"/>
  <c r="AI2573" i="13"/>
  <c r="AL2573" i="13"/>
  <c r="AJ2573" i="13"/>
  <c r="AA2589" i="13"/>
  <c r="AN2589" i="13"/>
  <c r="AK2589" i="13"/>
  <c r="AI2589" i="13"/>
  <c r="AJ2589" i="13"/>
  <c r="AL2589" i="13"/>
  <c r="AM2589" i="13"/>
  <c r="AK2605" i="13"/>
  <c r="AI2605" i="13"/>
  <c r="AJ2605" i="13"/>
  <c r="AL2605" i="13"/>
  <c r="AM2605" i="13"/>
  <c r="AA2605" i="13"/>
  <c r="AN2605" i="13"/>
  <c r="AJ2621" i="13"/>
  <c r="AL2621" i="13"/>
  <c r="AM2621" i="13"/>
  <c r="AA2621" i="13"/>
  <c r="AN2621" i="13"/>
  <c r="AK2621" i="13"/>
  <c r="AI2621" i="13"/>
  <c r="AM2637" i="13"/>
  <c r="AA2637" i="13"/>
  <c r="AN2637" i="13"/>
  <c r="AK2637" i="13"/>
  <c r="AI2637" i="13"/>
  <c r="AJ2637" i="13"/>
  <c r="AL2637" i="13"/>
  <c r="AA2653" i="13"/>
  <c r="AN2653" i="13"/>
  <c r="AK2653" i="13"/>
  <c r="AI2653" i="13"/>
  <c r="AJ2653" i="13"/>
  <c r="AL2653" i="13"/>
  <c r="AM2653" i="13"/>
  <c r="AK2669" i="13"/>
  <c r="AI2669" i="13"/>
  <c r="AJ2669" i="13"/>
  <c r="AL2669" i="13"/>
  <c r="AM2669" i="13"/>
  <c r="AA2669" i="13"/>
  <c r="AN2669" i="13"/>
  <c r="AJ2685" i="13"/>
  <c r="AL2685" i="13"/>
  <c r="AM2685" i="13"/>
  <c r="AA2685" i="13"/>
  <c r="AN2685" i="13"/>
  <c r="AI2685" i="13"/>
  <c r="AK2685" i="13"/>
  <c r="AM2701" i="13"/>
  <c r="AA2701" i="13"/>
  <c r="AN2701" i="13"/>
  <c r="AK2701" i="13"/>
  <c r="AI2701" i="13"/>
  <c r="AJ2701" i="13"/>
  <c r="AL2701" i="13"/>
  <c r="AA2717" i="13"/>
  <c r="AN2717" i="13"/>
  <c r="AK2717" i="13"/>
  <c r="AI2717" i="13"/>
  <c r="AJ2717" i="13"/>
  <c r="AL2717" i="13"/>
  <c r="AM2717" i="13"/>
  <c r="AK2733" i="13"/>
  <c r="AI2733" i="13"/>
  <c r="AJ2733" i="13"/>
  <c r="AL2733" i="13"/>
  <c r="AM2733" i="13"/>
  <c r="AA2733" i="13"/>
  <c r="AN2733" i="13"/>
  <c r="AJ2749" i="13"/>
  <c r="AL2749" i="13"/>
  <c r="AM2749" i="13"/>
  <c r="AA2749" i="13"/>
  <c r="AN2749" i="13"/>
  <c r="AK2749" i="13"/>
  <c r="AI2749" i="13"/>
  <c r="AM2765" i="13"/>
  <c r="AA2765" i="13"/>
  <c r="AN2765" i="13"/>
  <c r="AK2765" i="13"/>
  <c r="AI2765" i="13"/>
  <c r="AJ2765" i="13"/>
  <c r="AL2765" i="13"/>
  <c r="AA2781" i="13"/>
  <c r="AN2781" i="13"/>
  <c r="AK2781" i="13"/>
  <c r="AI2781" i="13"/>
  <c r="AJ2781" i="13"/>
  <c r="AL2781" i="13"/>
  <c r="AM2781" i="13"/>
  <c r="AK2797" i="13"/>
  <c r="AI2797" i="13"/>
  <c r="AJ2797" i="13"/>
  <c r="AL2797" i="13"/>
  <c r="AM2797" i="13"/>
  <c r="AN2797" i="13"/>
  <c r="AA2797" i="13"/>
  <c r="AJ2813" i="13"/>
  <c r="AL2813" i="13"/>
  <c r="AM2813" i="13"/>
  <c r="AA2813" i="13"/>
  <c r="AN2813" i="13"/>
  <c r="AK2813" i="13"/>
  <c r="AI2813" i="13"/>
  <c r="AM2829" i="13"/>
  <c r="AA2829" i="13"/>
  <c r="AN2829" i="13"/>
  <c r="AK2829" i="13"/>
  <c r="AI2829" i="13"/>
  <c r="AL2829" i="13"/>
  <c r="AJ2829" i="13"/>
  <c r="AA2845" i="13"/>
  <c r="AN2845" i="13"/>
  <c r="AK2845" i="13"/>
  <c r="AI2845" i="13"/>
  <c r="AJ2845" i="13"/>
  <c r="AL2845" i="13"/>
  <c r="AM2845" i="13"/>
  <c r="AK2861" i="13"/>
  <c r="AI2861" i="13"/>
  <c r="AJ2861" i="13"/>
  <c r="AL2861" i="13"/>
  <c r="AM2861" i="13"/>
  <c r="AA2861" i="13"/>
  <c r="AN2861" i="13"/>
  <c r="AJ2877" i="13"/>
  <c r="AL2877" i="13"/>
  <c r="AM2877" i="13"/>
  <c r="AA2877" i="13"/>
  <c r="AN2877" i="13"/>
  <c r="AK2877" i="13"/>
  <c r="AI2877" i="13"/>
  <c r="AM2893" i="13"/>
  <c r="AA2893" i="13"/>
  <c r="AN2893" i="13"/>
  <c r="AK2893" i="13"/>
  <c r="AI2893" i="13"/>
  <c r="AJ2893" i="13"/>
  <c r="AL2893" i="13"/>
  <c r="AA2909" i="13"/>
  <c r="AN2909" i="13"/>
  <c r="AK2909" i="13"/>
  <c r="AI2909" i="13"/>
  <c r="AJ2909" i="13"/>
  <c r="AL2909" i="13"/>
  <c r="AM2909" i="13"/>
  <c r="AK2925" i="13"/>
  <c r="AI2925" i="13"/>
  <c r="AJ2925" i="13"/>
  <c r="AL2925" i="13"/>
  <c r="AM2925" i="13"/>
  <c r="AA2925" i="13"/>
  <c r="AN2925" i="13"/>
  <c r="AJ2941" i="13"/>
  <c r="AL2941" i="13"/>
  <c r="AM2941" i="13"/>
  <c r="AA2941" i="13"/>
  <c r="AN2941" i="13"/>
  <c r="AI2941" i="13"/>
  <c r="AK2941" i="13"/>
  <c r="AM2957" i="13"/>
  <c r="AA2957" i="13"/>
  <c r="AN2957" i="13"/>
  <c r="AK2957" i="13"/>
  <c r="AI2957" i="13"/>
  <c r="AJ2957" i="13"/>
  <c r="AL2957" i="13"/>
  <c r="AA2973" i="13"/>
  <c r="AN2973" i="13"/>
  <c r="AK2973" i="13"/>
  <c r="AI2973" i="13"/>
  <c r="AJ2973" i="13"/>
  <c r="AL2973" i="13"/>
  <c r="AM2973" i="13"/>
  <c r="AK2989" i="13"/>
  <c r="AI2989" i="13"/>
  <c r="AJ2989" i="13"/>
  <c r="AL2989" i="13"/>
  <c r="AM2989" i="13"/>
  <c r="AA2989" i="13"/>
  <c r="AN2989" i="13"/>
  <c r="AJ3005" i="13"/>
  <c r="AL3005" i="13"/>
  <c r="AM3005" i="13"/>
  <c r="AA3005" i="13"/>
  <c r="AN3005" i="13"/>
  <c r="AK3005" i="13"/>
  <c r="AI3005" i="13"/>
  <c r="AM3021" i="13"/>
  <c r="AA3021" i="13"/>
  <c r="AN3021" i="13"/>
  <c r="AK3021" i="13"/>
  <c r="AI3021" i="13"/>
  <c r="AJ3021" i="13"/>
  <c r="AL3021" i="13"/>
  <c r="AA3037" i="13"/>
  <c r="AN3037" i="13"/>
  <c r="AK3037" i="13"/>
  <c r="AI3037" i="13"/>
  <c r="AJ3037" i="13"/>
  <c r="AL3037" i="13"/>
  <c r="AM3037" i="13"/>
  <c r="AK3053" i="13"/>
  <c r="AI3053" i="13"/>
  <c r="AJ3053" i="13"/>
  <c r="AL3053" i="13"/>
  <c r="AM3053" i="13"/>
  <c r="AN3053" i="13"/>
  <c r="AA3053" i="13"/>
  <c r="AJ3069" i="13"/>
  <c r="AL3069" i="13"/>
  <c r="AM3069" i="13"/>
  <c r="AA3069" i="13"/>
  <c r="AN3069" i="13"/>
  <c r="AK3069" i="13"/>
  <c r="AI3069" i="13"/>
  <c r="AM3085" i="13"/>
  <c r="AA3085" i="13"/>
  <c r="AN3085" i="13"/>
  <c r="AK3085" i="13"/>
  <c r="AI3085" i="13"/>
  <c r="AL3085" i="13"/>
  <c r="AJ3085" i="13"/>
  <c r="AA3101" i="13"/>
  <c r="AN3101" i="13"/>
  <c r="AK3101" i="13"/>
  <c r="AI3101" i="13"/>
  <c r="AJ3101" i="13"/>
  <c r="AL3101" i="13"/>
  <c r="AM3101" i="13"/>
  <c r="AK3117" i="13"/>
  <c r="AI3117" i="13"/>
  <c r="AJ3117" i="13"/>
  <c r="AL3117" i="13"/>
  <c r="AM3117" i="13"/>
  <c r="AA3117" i="13"/>
  <c r="AN3117" i="13"/>
  <c r="AJ3133" i="13"/>
  <c r="AL3133" i="13"/>
  <c r="AM3133" i="13"/>
  <c r="AA3133" i="13"/>
  <c r="AN3133" i="13"/>
  <c r="AK3133" i="13"/>
  <c r="AI3133" i="13"/>
  <c r="AM3149" i="13"/>
  <c r="AA3149" i="13"/>
  <c r="AN3149" i="13"/>
  <c r="AK3149" i="13"/>
  <c r="AI3149" i="13"/>
  <c r="AJ3149" i="13"/>
  <c r="AL3149" i="13"/>
  <c r="AK3165" i="13"/>
  <c r="AA3165" i="13"/>
  <c r="AI3165" i="13"/>
  <c r="AJ3165" i="13"/>
  <c r="AN3165" i="13"/>
  <c r="AL3165" i="13"/>
  <c r="AM3165" i="13"/>
  <c r="AA10" i="13"/>
  <c r="AN10" i="13"/>
  <c r="AJ10" i="13"/>
  <c r="AK10" i="13"/>
  <c r="AI10" i="13"/>
  <c r="AM10" i="13"/>
  <c r="AL10" i="13"/>
  <c r="AN26" i="13"/>
  <c r="AJ26" i="13"/>
  <c r="AK26" i="13"/>
  <c r="AA26" i="13"/>
  <c r="AI26" i="13"/>
  <c r="AM26" i="13"/>
  <c r="AL26" i="13"/>
  <c r="AA42" i="13"/>
  <c r="AN42" i="13"/>
  <c r="AJ42" i="13"/>
  <c r="AK42" i="13"/>
  <c r="AI42" i="13"/>
  <c r="AM42" i="13"/>
  <c r="AL42" i="13"/>
  <c r="AA58" i="13"/>
  <c r="AN58" i="13"/>
  <c r="AJ58" i="13"/>
  <c r="AK58" i="13"/>
  <c r="AI58" i="13"/>
  <c r="AM58" i="13"/>
  <c r="AL58" i="13"/>
  <c r="AA74" i="13"/>
  <c r="AN74" i="13"/>
  <c r="AJ74" i="13"/>
  <c r="AK74" i="13"/>
  <c r="AI74" i="13"/>
  <c r="AM74" i="13"/>
  <c r="AL74" i="13"/>
  <c r="AI90" i="13"/>
  <c r="AM90" i="13"/>
  <c r="AL90" i="13"/>
  <c r="AA90" i="13"/>
  <c r="AN90" i="13"/>
  <c r="AJ90" i="13"/>
  <c r="AK90" i="13"/>
  <c r="AM19" i="13"/>
  <c r="AJ19" i="13"/>
  <c r="AI19" i="13"/>
  <c r="AK19" i="13"/>
  <c r="AL19" i="13"/>
  <c r="AA19" i="13"/>
  <c r="AN19" i="13"/>
  <c r="AI35" i="13"/>
  <c r="AK35" i="13"/>
  <c r="AA35" i="13"/>
  <c r="AL35" i="13"/>
  <c r="AN35" i="13"/>
  <c r="AM35" i="13"/>
  <c r="AJ35" i="13"/>
  <c r="AM51" i="13"/>
  <c r="AJ51" i="13"/>
  <c r="AI51" i="13"/>
  <c r="AK51" i="13"/>
  <c r="AL51" i="13"/>
  <c r="AA51" i="13"/>
  <c r="AN51" i="13"/>
  <c r="AM67" i="13"/>
  <c r="AJ67" i="13"/>
  <c r="AI67" i="13"/>
  <c r="AK67" i="13"/>
  <c r="AL67" i="13"/>
  <c r="AA67" i="13"/>
  <c r="AN67" i="13"/>
  <c r="AM83" i="13"/>
  <c r="AJ83" i="13"/>
  <c r="AI83" i="13"/>
  <c r="AK83" i="13"/>
  <c r="AL83" i="13"/>
  <c r="AA83" i="13"/>
  <c r="AN83" i="13"/>
  <c r="AL99" i="13"/>
  <c r="AA99" i="13"/>
  <c r="AN99" i="13"/>
  <c r="AM99" i="13"/>
  <c r="AJ99" i="13"/>
  <c r="AI99" i="13"/>
  <c r="AK99" i="13"/>
  <c r="AM115" i="13"/>
  <c r="AJ115" i="13"/>
  <c r="AI115" i="13"/>
  <c r="AK115" i="13"/>
  <c r="AL115" i="13"/>
  <c r="AA115" i="13"/>
  <c r="AN115" i="13"/>
  <c r="AB131" i="13"/>
  <c r="AJ131" i="13"/>
  <c r="AK131" i="13"/>
  <c r="AM131" i="13"/>
  <c r="AI131" i="13"/>
  <c r="AA131" i="13"/>
  <c r="AL131" i="13"/>
  <c r="AC131" i="13"/>
  <c r="AN131" i="13"/>
  <c r="C5" i="27"/>
  <c r="AJ110" i="13"/>
  <c r="AK110" i="13"/>
  <c r="AI110" i="13"/>
  <c r="AM110" i="13"/>
  <c r="AL110" i="13"/>
  <c r="AA110" i="13"/>
  <c r="AN110" i="13"/>
  <c r="AI126" i="13"/>
  <c r="AK126" i="13"/>
  <c r="AL126" i="13"/>
  <c r="AA126" i="13"/>
  <c r="AN126" i="13"/>
  <c r="AM126" i="13"/>
  <c r="AJ126" i="13"/>
  <c r="AI674" i="13"/>
  <c r="AJ674" i="13"/>
  <c r="AL674" i="13"/>
  <c r="AM674" i="13"/>
  <c r="AN674" i="13"/>
  <c r="AA674" i="13"/>
  <c r="AK674" i="13"/>
  <c r="AA690" i="13"/>
  <c r="AK690" i="13"/>
  <c r="AI690" i="13"/>
  <c r="AJ690" i="13"/>
  <c r="AL690" i="13"/>
  <c r="AM690" i="13"/>
  <c r="AN690" i="13"/>
  <c r="AL706" i="13"/>
  <c r="AM706" i="13"/>
  <c r="AN706" i="13"/>
  <c r="AK706" i="13"/>
  <c r="AA706" i="13"/>
  <c r="AI706" i="13"/>
  <c r="AJ706" i="13"/>
  <c r="AN722" i="13"/>
  <c r="AA722" i="13"/>
  <c r="AK722" i="13"/>
  <c r="AI722" i="13"/>
  <c r="AJ722" i="13"/>
  <c r="AL722" i="13"/>
  <c r="AM722" i="13"/>
  <c r="AL738" i="13"/>
  <c r="AM738" i="13"/>
  <c r="AN738" i="13"/>
  <c r="AA738" i="13"/>
  <c r="AK738" i="13"/>
  <c r="AI738" i="13"/>
  <c r="AJ738" i="13"/>
  <c r="AI754" i="13"/>
  <c r="AJ754" i="13"/>
  <c r="AL754" i="13"/>
  <c r="AM754" i="13"/>
  <c r="AN754" i="13"/>
  <c r="AA754" i="13"/>
  <c r="AK754" i="13"/>
  <c r="AK770" i="13"/>
  <c r="AA770" i="13"/>
  <c r="AI770" i="13"/>
  <c r="AJ770" i="13"/>
  <c r="AL770" i="13"/>
  <c r="AM770" i="13"/>
  <c r="AN770" i="13"/>
  <c r="AA786" i="13"/>
  <c r="AK786" i="13"/>
  <c r="AI786" i="13"/>
  <c r="AJ786" i="13"/>
  <c r="AL786" i="13"/>
  <c r="AM786" i="13"/>
  <c r="AN786" i="13"/>
  <c r="AA802" i="13"/>
  <c r="AK802" i="13"/>
  <c r="AI802" i="13"/>
  <c r="AJ802" i="13"/>
  <c r="AL802" i="13"/>
  <c r="AM802" i="13"/>
  <c r="AN802" i="13"/>
  <c r="AL818" i="13"/>
  <c r="AM818" i="13"/>
  <c r="AN818" i="13"/>
  <c r="AA818" i="13"/>
  <c r="AK818" i="13"/>
  <c r="AI818" i="13"/>
  <c r="AJ818" i="13"/>
  <c r="AL834" i="13"/>
  <c r="AM834" i="13"/>
  <c r="AN834" i="13"/>
  <c r="AK834" i="13"/>
  <c r="AA834" i="13"/>
  <c r="AI834" i="13"/>
  <c r="AJ834" i="13"/>
  <c r="AI850" i="13"/>
  <c r="AJ850" i="13"/>
  <c r="AL850" i="13"/>
  <c r="AM850" i="13"/>
  <c r="AN850" i="13"/>
  <c r="AA850" i="13"/>
  <c r="AK850" i="13"/>
  <c r="AL866" i="13"/>
  <c r="AM866" i="13"/>
  <c r="AN866" i="13"/>
  <c r="AA866" i="13"/>
  <c r="AK866" i="13"/>
  <c r="AI866" i="13"/>
  <c r="AJ866" i="13"/>
  <c r="AN882" i="13"/>
  <c r="AA882" i="13"/>
  <c r="AK882" i="13"/>
  <c r="AI882" i="13"/>
  <c r="AJ882" i="13"/>
  <c r="AL882" i="13"/>
  <c r="AM882" i="13"/>
  <c r="AK898" i="13"/>
  <c r="AA898" i="13"/>
  <c r="AI898" i="13"/>
  <c r="AJ898" i="13"/>
  <c r="AL898" i="13"/>
  <c r="AM898" i="13"/>
  <c r="AN898" i="13"/>
  <c r="AL914" i="13"/>
  <c r="AM914" i="13"/>
  <c r="AN914" i="13"/>
  <c r="AA914" i="13"/>
  <c r="AK914" i="13"/>
  <c r="AI914" i="13"/>
  <c r="AJ914" i="13"/>
  <c r="AN930" i="13"/>
  <c r="AA930" i="13"/>
  <c r="AK930" i="13"/>
  <c r="AI930" i="13"/>
  <c r="AJ930" i="13"/>
  <c r="AL930" i="13"/>
  <c r="AM930" i="13"/>
  <c r="AA946" i="13"/>
  <c r="AK946" i="13"/>
  <c r="AI946" i="13"/>
  <c r="AJ946" i="13"/>
  <c r="AL946" i="13"/>
  <c r="AM946" i="13"/>
  <c r="AN946" i="13"/>
  <c r="AL962" i="13"/>
  <c r="AM962" i="13"/>
  <c r="AN962" i="13"/>
  <c r="AK962" i="13"/>
  <c r="AA962" i="13"/>
  <c r="AI962" i="13"/>
  <c r="AJ962" i="13"/>
  <c r="AN978" i="13"/>
  <c r="AA978" i="13"/>
  <c r="AK978" i="13"/>
  <c r="AI978" i="13"/>
  <c r="AJ978" i="13"/>
  <c r="AL978" i="13"/>
  <c r="AM978" i="13"/>
  <c r="AA994" i="13"/>
  <c r="AK994" i="13"/>
  <c r="AI994" i="13"/>
  <c r="AJ994" i="13"/>
  <c r="AL994" i="13"/>
  <c r="AM994" i="13"/>
  <c r="AN994" i="13"/>
  <c r="AL1010" i="13"/>
  <c r="AM1010" i="13"/>
  <c r="AN1010" i="13"/>
  <c r="AK1010" i="13"/>
  <c r="AA1010" i="13"/>
  <c r="AI1010" i="13"/>
  <c r="AJ1010" i="13"/>
  <c r="AK1026" i="13"/>
  <c r="AA1026" i="13"/>
  <c r="AI1026" i="13"/>
  <c r="AJ1026" i="13"/>
  <c r="AL1026" i="13"/>
  <c r="AM1026" i="13"/>
  <c r="AN1026" i="13"/>
  <c r="AA1042" i="13"/>
  <c r="AK1042" i="13"/>
  <c r="AI1042" i="13"/>
  <c r="AJ1042" i="13"/>
  <c r="AL1042" i="13"/>
  <c r="AM1042" i="13"/>
  <c r="AN1042" i="13"/>
  <c r="AK1058" i="13"/>
  <c r="AI1058" i="13"/>
  <c r="AJ1058" i="13"/>
  <c r="AA1058" i="13"/>
  <c r="AL1058" i="13"/>
  <c r="AM1058" i="13"/>
  <c r="AN1058" i="13"/>
  <c r="AN1074" i="13"/>
  <c r="AA1074" i="13"/>
  <c r="AK1074" i="13"/>
  <c r="AI1074" i="13"/>
  <c r="AJ1074" i="13"/>
  <c r="AL1074" i="13"/>
  <c r="AM1074" i="13"/>
  <c r="AL1090" i="13"/>
  <c r="AM1090" i="13"/>
  <c r="AN1090" i="13"/>
  <c r="AK1090" i="13"/>
  <c r="AA1090" i="13"/>
  <c r="AI1090" i="13"/>
  <c r="AJ1090" i="13"/>
  <c r="AI1106" i="13"/>
  <c r="AJ1106" i="13"/>
  <c r="AL1106" i="13"/>
  <c r="AM1106" i="13"/>
  <c r="AN1106" i="13"/>
  <c r="AA1106" i="13"/>
  <c r="AK1106" i="13"/>
  <c r="AL1122" i="13"/>
  <c r="AA1122" i="13"/>
  <c r="AN1122" i="13"/>
  <c r="AM1122" i="13"/>
  <c r="AJ1122" i="13"/>
  <c r="AI1122" i="13"/>
  <c r="AK1122" i="13"/>
  <c r="AN1138" i="13"/>
  <c r="AA1138" i="13"/>
  <c r="AJ1138" i="13"/>
  <c r="AI1138" i="13"/>
  <c r="AK1138" i="13"/>
  <c r="AL1138" i="13"/>
  <c r="AM1138" i="13"/>
  <c r="AJ1154" i="13"/>
  <c r="AA1154" i="13"/>
  <c r="AI1154" i="13"/>
  <c r="AK1154" i="13"/>
  <c r="AL1154" i="13"/>
  <c r="AM1154" i="13"/>
  <c r="AN1154" i="13"/>
  <c r="AL1170" i="13"/>
  <c r="AM1170" i="13"/>
  <c r="AN1170" i="13"/>
  <c r="AA1170" i="13"/>
  <c r="AJ1170" i="13"/>
  <c r="AI1170" i="13"/>
  <c r="AK1170" i="13"/>
  <c r="AL1186" i="13"/>
  <c r="AM1186" i="13"/>
  <c r="AN1186" i="13"/>
  <c r="AA1186" i="13"/>
  <c r="AJ1186" i="13"/>
  <c r="AI1186" i="13"/>
  <c r="AK1186" i="13"/>
  <c r="AA1202" i="13"/>
  <c r="AJ1202" i="13"/>
  <c r="AI1202" i="13"/>
  <c r="AK1202" i="13"/>
  <c r="AL1202" i="13"/>
  <c r="AM1202" i="13"/>
  <c r="AN1202" i="13"/>
  <c r="AL1218" i="13"/>
  <c r="AM1218" i="13"/>
  <c r="AN1218" i="13"/>
  <c r="AJ1218" i="13"/>
  <c r="AA1218" i="13"/>
  <c r="AI1218" i="13"/>
  <c r="AK1218" i="13"/>
  <c r="AN1234" i="13"/>
  <c r="AA1234" i="13"/>
  <c r="AJ1234" i="13"/>
  <c r="AI1234" i="13"/>
  <c r="AK1234" i="13"/>
  <c r="AL1234" i="13"/>
  <c r="AM1234" i="13"/>
  <c r="AA1250" i="13"/>
  <c r="AJ1250" i="13"/>
  <c r="AI1250" i="13"/>
  <c r="AK1250" i="13"/>
  <c r="AL1250" i="13"/>
  <c r="AM1250" i="13"/>
  <c r="AN1250" i="13"/>
  <c r="AL1266" i="13"/>
  <c r="AM1266" i="13"/>
  <c r="AN1266" i="13"/>
  <c r="AJ1266" i="13"/>
  <c r="AA1266" i="13"/>
  <c r="AI1266" i="13"/>
  <c r="AK1266" i="13"/>
  <c r="AJ1282" i="13"/>
  <c r="AA1282" i="13"/>
  <c r="AI1282" i="13"/>
  <c r="AK1282" i="13"/>
  <c r="AL1282" i="13"/>
  <c r="AM1282" i="13"/>
  <c r="AN1282" i="13"/>
  <c r="AA1298" i="13"/>
  <c r="AJ1298" i="13"/>
  <c r="AI1298" i="13"/>
  <c r="AK1298" i="13"/>
  <c r="AL1298" i="13"/>
  <c r="AM1298" i="13"/>
  <c r="AN1298" i="13"/>
  <c r="AN1314" i="13"/>
  <c r="AA1314" i="13"/>
  <c r="AJ1314" i="13"/>
  <c r="AI1314" i="13"/>
  <c r="AK1314" i="13"/>
  <c r="AL1314" i="13"/>
  <c r="AM1314" i="13"/>
  <c r="AN1330" i="13"/>
  <c r="AA1330" i="13"/>
  <c r="AJ1330" i="13"/>
  <c r="AI1330" i="13"/>
  <c r="AK1330" i="13"/>
  <c r="AL1330" i="13"/>
  <c r="AM1330" i="13"/>
  <c r="AL1346" i="13"/>
  <c r="AM1346" i="13"/>
  <c r="AN1346" i="13"/>
  <c r="AJ1346" i="13"/>
  <c r="AA1346" i="13"/>
  <c r="AI1346" i="13"/>
  <c r="AK1346" i="13"/>
  <c r="AI1362" i="13"/>
  <c r="AK1362" i="13"/>
  <c r="AL1362" i="13"/>
  <c r="AM1362" i="13"/>
  <c r="AN1362" i="13"/>
  <c r="AA1362" i="13"/>
  <c r="AJ1362" i="13"/>
  <c r="AA1378" i="13"/>
  <c r="AI1378" i="13"/>
  <c r="AK1378" i="13"/>
  <c r="AL1378" i="13"/>
  <c r="AM1378" i="13"/>
  <c r="AN1378" i="13"/>
  <c r="AJ1378" i="13"/>
  <c r="AA1394" i="13"/>
  <c r="AJ1394" i="13"/>
  <c r="AI1394" i="13"/>
  <c r="AK1394" i="13"/>
  <c r="AL1394" i="13"/>
  <c r="AM1394" i="13"/>
  <c r="AN1394" i="13"/>
  <c r="AJ1410" i="13"/>
  <c r="AA1410" i="13"/>
  <c r="AI1410" i="13"/>
  <c r="AK1410" i="13"/>
  <c r="AL1410" i="13"/>
  <c r="AM1410" i="13"/>
  <c r="AN1410" i="13"/>
  <c r="AL1426" i="13"/>
  <c r="AM1426" i="13"/>
  <c r="AN1426" i="13"/>
  <c r="AA1426" i="13"/>
  <c r="AJ1426" i="13"/>
  <c r="AI1426" i="13"/>
  <c r="AK1426" i="13"/>
  <c r="AN1442" i="13"/>
  <c r="AJ1442" i="13"/>
  <c r="AA1442" i="13"/>
  <c r="AI1442" i="13"/>
  <c r="AK1442" i="13"/>
  <c r="AL1442" i="13"/>
  <c r="AM1442" i="13"/>
  <c r="AI1458" i="13"/>
  <c r="AK1458" i="13"/>
  <c r="AL1458" i="13"/>
  <c r="AM1458" i="13"/>
  <c r="AN1458" i="13"/>
  <c r="AA1458" i="13"/>
  <c r="AJ1458" i="13"/>
  <c r="AL1474" i="13"/>
  <c r="AM1474" i="13"/>
  <c r="AN1474" i="13"/>
  <c r="AJ1474" i="13"/>
  <c r="AA1474" i="13"/>
  <c r="AI1474" i="13"/>
  <c r="AK1474" i="13"/>
  <c r="AN1490" i="13"/>
  <c r="AA1490" i="13"/>
  <c r="AJ1490" i="13"/>
  <c r="AI1490" i="13"/>
  <c r="AK1490" i="13"/>
  <c r="AL1490" i="13"/>
  <c r="AM1490" i="13"/>
  <c r="AA1506" i="13"/>
  <c r="AJ1506" i="13"/>
  <c r="AI1506" i="13"/>
  <c r="AK1506" i="13"/>
  <c r="AL1506" i="13"/>
  <c r="AM1506" i="13"/>
  <c r="AN1506" i="13"/>
  <c r="AL1522" i="13"/>
  <c r="AM1522" i="13"/>
  <c r="AN1522" i="13"/>
  <c r="AA1522" i="13"/>
  <c r="AJ1522" i="13"/>
  <c r="AI1522" i="13"/>
  <c r="AK1522" i="13"/>
  <c r="AJ1538" i="13"/>
  <c r="AA1538" i="13"/>
  <c r="AI1538" i="13"/>
  <c r="AK1538" i="13"/>
  <c r="AL1538" i="13"/>
  <c r="AM1538" i="13"/>
  <c r="AN1538" i="13"/>
  <c r="AA1554" i="13"/>
  <c r="AJ1554" i="13"/>
  <c r="AI1554" i="13"/>
  <c r="AK1554" i="13"/>
  <c r="AL1554" i="13"/>
  <c r="AM1554" i="13"/>
  <c r="AN1554" i="13"/>
  <c r="AL1570" i="13"/>
  <c r="AM1570" i="13"/>
  <c r="AN1570" i="13"/>
  <c r="AA1570" i="13"/>
  <c r="AJ1570" i="13"/>
  <c r="AI1570" i="13"/>
  <c r="AK1570" i="13"/>
  <c r="AN1586" i="13"/>
  <c r="AA1586" i="13"/>
  <c r="AJ1586" i="13"/>
  <c r="AI1586" i="13"/>
  <c r="AK1586" i="13"/>
  <c r="AL1586" i="13"/>
  <c r="AM1586" i="13"/>
  <c r="AL1602" i="13"/>
  <c r="AM1602" i="13"/>
  <c r="AN1602" i="13"/>
  <c r="AJ1602" i="13"/>
  <c r="AA1602" i="13"/>
  <c r="AI1602" i="13"/>
  <c r="AK1602" i="13"/>
  <c r="AI1618" i="13"/>
  <c r="AK1618" i="13"/>
  <c r="AL1618" i="13"/>
  <c r="AM1618" i="13"/>
  <c r="AN1618" i="13"/>
  <c r="AA1618" i="13"/>
  <c r="AJ1618" i="13"/>
  <c r="AN1634" i="13"/>
  <c r="AA1634" i="13"/>
  <c r="AJ1634" i="13"/>
  <c r="AI1634" i="13"/>
  <c r="AK1634" i="13"/>
  <c r="AL1634" i="13"/>
  <c r="AM1634" i="13"/>
  <c r="AA1650" i="13"/>
  <c r="AJ1650" i="13"/>
  <c r="AI1650" i="13"/>
  <c r="AK1650" i="13"/>
  <c r="AL1650" i="13"/>
  <c r="AM1650" i="13"/>
  <c r="AN1650" i="13"/>
  <c r="AJ1666" i="13"/>
  <c r="AA1666" i="13"/>
  <c r="AI1666" i="13"/>
  <c r="AK1666" i="13"/>
  <c r="AL1666" i="13"/>
  <c r="AM1666" i="13"/>
  <c r="AN1666" i="13"/>
  <c r="AN1682" i="13"/>
  <c r="AJ1682" i="13"/>
  <c r="AI1682" i="13"/>
  <c r="AK1682" i="13"/>
  <c r="AA1682" i="13"/>
  <c r="AL1682" i="13"/>
  <c r="AM1682" i="13"/>
  <c r="AA1698" i="13"/>
  <c r="AJ1698" i="13"/>
  <c r="AI1698" i="13"/>
  <c r="AK1698" i="13"/>
  <c r="AL1698" i="13"/>
  <c r="AM1698" i="13"/>
  <c r="AN1698" i="13"/>
  <c r="AK1714" i="13"/>
  <c r="AN1714" i="13"/>
  <c r="AI1714" i="13"/>
  <c r="AJ1714" i="13"/>
  <c r="AM1714" i="13"/>
  <c r="AA1714" i="13"/>
  <c r="AL1714" i="13"/>
  <c r="AA1730" i="13"/>
  <c r="AJ1730" i="13"/>
  <c r="AI1730" i="13"/>
  <c r="AK1730" i="13"/>
  <c r="AL1730" i="13"/>
  <c r="AM1730" i="13"/>
  <c r="AN1730" i="13"/>
  <c r="AI1746" i="13"/>
  <c r="AN1746" i="13"/>
  <c r="AL1746" i="13"/>
  <c r="AJ1746" i="13"/>
  <c r="AK1746" i="13"/>
  <c r="AA1746" i="13"/>
  <c r="AM1746" i="13"/>
  <c r="AI1762" i="13"/>
  <c r="AK1762" i="13"/>
  <c r="AL1762" i="13"/>
  <c r="AM1762" i="13"/>
  <c r="AN1762" i="13"/>
  <c r="AA1762" i="13"/>
  <c r="AJ1762" i="13"/>
  <c r="AN1778" i="13"/>
  <c r="AA1778" i="13"/>
  <c r="AJ1778" i="13"/>
  <c r="AI1778" i="13"/>
  <c r="AK1778" i="13"/>
  <c r="AL1778" i="13"/>
  <c r="AM1778" i="13"/>
  <c r="AI1794" i="13"/>
  <c r="AK1794" i="13"/>
  <c r="AL1794" i="13"/>
  <c r="AM1794" i="13"/>
  <c r="AN1794" i="13"/>
  <c r="AJ1794" i="13"/>
  <c r="AA1794" i="13"/>
  <c r="AN1810" i="13"/>
  <c r="AA1810" i="13"/>
  <c r="AJ1810" i="13"/>
  <c r="AI1810" i="13"/>
  <c r="AK1810" i="13"/>
  <c r="AM1810" i="13"/>
  <c r="AL1810" i="13"/>
  <c r="AI1826" i="13"/>
  <c r="AK1826" i="13"/>
  <c r="AL1826" i="13"/>
  <c r="AM1826" i="13"/>
  <c r="AN1826" i="13"/>
  <c r="AA1826" i="13"/>
  <c r="AJ1826" i="13"/>
  <c r="AK1842" i="13"/>
  <c r="AA1842" i="13"/>
  <c r="AL1842" i="13"/>
  <c r="AI1842" i="13"/>
  <c r="AM1842" i="13"/>
  <c r="AN1842" i="13"/>
  <c r="AJ1842" i="13"/>
  <c r="AA1858" i="13"/>
  <c r="AK1858" i="13"/>
  <c r="AI1858" i="13"/>
  <c r="AJ1858" i="13"/>
  <c r="AL1858" i="13"/>
  <c r="AM1858" i="13"/>
  <c r="AN1858" i="13"/>
  <c r="AL1874" i="13"/>
  <c r="AK1874" i="13"/>
  <c r="AA1874" i="13"/>
  <c r="AM1874" i="13"/>
  <c r="AJ1874" i="13"/>
  <c r="AI1874" i="13"/>
  <c r="AN1874" i="13"/>
  <c r="AA1890" i="13"/>
  <c r="AK1890" i="13"/>
  <c r="AI1890" i="13"/>
  <c r="AJ1890" i="13"/>
  <c r="AL1890" i="13"/>
  <c r="AM1890" i="13"/>
  <c r="AN1890" i="13"/>
  <c r="AL1906" i="13"/>
  <c r="AM1906" i="13"/>
  <c r="AN1906" i="13"/>
  <c r="AA1906" i="13"/>
  <c r="AK1906" i="13"/>
  <c r="AI1906" i="13"/>
  <c r="AJ1906" i="13"/>
  <c r="AA1922" i="13"/>
  <c r="AK1922" i="13"/>
  <c r="AI1922" i="13"/>
  <c r="AJ1922" i="13"/>
  <c r="AL1922" i="13"/>
  <c r="AM1922" i="13"/>
  <c r="AN1922" i="13"/>
  <c r="AA1938" i="13"/>
  <c r="AL1938" i="13"/>
  <c r="AI1938" i="13"/>
  <c r="AM1938" i="13"/>
  <c r="AN1938" i="13"/>
  <c r="AK1938" i="13"/>
  <c r="AJ1938" i="13"/>
  <c r="AI1954" i="13"/>
  <c r="AJ1954" i="13"/>
  <c r="AL1954" i="13"/>
  <c r="AM1954" i="13"/>
  <c r="AN1954" i="13"/>
  <c r="AA1954" i="13"/>
  <c r="AK1954" i="13"/>
  <c r="AM1970" i="13"/>
  <c r="AA1970" i="13"/>
  <c r="AK1970" i="13"/>
  <c r="AL1970" i="13"/>
  <c r="AN1970" i="13"/>
  <c r="AI1970" i="13"/>
  <c r="AJ1970" i="13"/>
  <c r="AN1986" i="13"/>
  <c r="AA1986" i="13"/>
  <c r="AK1986" i="13"/>
  <c r="AI1986" i="13"/>
  <c r="AJ1986" i="13"/>
  <c r="AM1986" i="13"/>
  <c r="AL1986" i="13"/>
  <c r="AI2002" i="13"/>
  <c r="AL2002" i="13"/>
  <c r="AK2002" i="13"/>
  <c r="AA2002" i="13"/>
  <c r="AN2002" i="13"/>
  <c r="AM2002" i="13"/>
  <c r="AJ2002" i="13"/>
  <c r="AI2018" i="13"/>
  <c r="AJ2018" i="13"/>
  <c r="AL2018" i="13"/>
  <c r="AM2018" i="13"/>
  <c r="AN2018" i="13"/>
  <c r="AA2018" i="13"/>
  <c r="AK2018" i="13"/>
  <c r="AI2034" i="13"/>
  <c r="AJ2034" i="13"/>
  <c r="AL2034" i="13"/>
  <c r="AM2034" i="13"/>
  <c r="AN2034" i="13"/>
  <c r="AK2034" i="13"/>
  <c r="AA2034" i="13"/>
  <c r="AN2050" i="13"/>
  <c r="AA2050" i="13"/>
  <c r="AK2050" i="13"/>
  <c r="AI2050" i="13"/>
  <c r="AJ2050" i="13"/>
  <c r="AM2050" i="13"/>
  <c r="AL2050" i="13"/>
  <c r="AK2066" i="13"/>
  <c r="AJ2066" i="13"/>
  <c r="AL2066" i="13"/>
  <c r="AI2066" i="13"/>
  <c r="AA2066" i="13"/>
  <c r="AN2066" i="13"/>
  <c r="AM2066" i="13"/>
  <c r="AL2082" i="13"/>
  <c r="AM2082" i="13"/>
  <c r="AN2082" i="13"/>
  <c r="AA2082" i="13"/>
  <c r="AK2082" i="13"/>
  <c r="AI2082" i="13"/>
  <c r="AJ2082" i="13"/>
  <c r="AM2098" i="13"/>
  <c r="AL2098" i="13"/>
  <c r="AK2098" i="13"/>
  <c r="AA2098" i="13"/>
  <c r="AN2098" i="13"/>
  <c r="AI2098" i="13"/>
  <c r="AJ2098" i="13"/>
  <c r="AI2114" i="13"/>
  <c r="AJ2114" i="13"/>
  <c r="AL2114" i="13"/>
  <c r="AM2114" i="13"/>
  <c r="AN2114" i="13"/>
  <c r="AA2114" i="13"/>
  <c r="AK2114" i="13"/>
  <c r="AI2130" i="13"/>
  <c r="AJ2130" i="13"/>
  <c r="AL2130" i="13"/>
  <c r="AK2130" i="13"/>
  <c r="AM2130" i="13"/>
  <c r="AA2130" i="13"/>
  <c r="AN2130" i="13"/>
  <c r="AN2146" i="13"/>
  <c r="AA2146" i="13"/>
  <c r="AK2146" i="13"/>
  <c r="AI2146" i="13"/>
  <c r="AJ2146" i="13"/>
  <c r="AL2146" i="13"/>
  <c r="AM2146" i="13"/>
  <c r="AI2162" i="13"/>
  <c r="AJ2162" i="13"/>
  <c r="AL2162" i="13"/>
  <c r="AM2162" i="13"/>
  <c r="AN2162" i="13"/>
  <c r="AA2162" i="13"/>
  <c r="AK2162" i="13"/>
  <c r="AA2178" i="13"/>
  <c r="AL2178" i="13"/>
  <c r="AM2178" i="13"/>
  <c r="AJ2178" i="13"/>
  <c r="AK2178" i="13"/>
  <c r="AI2178" i="13"/>
  <c r="AN2178" i="13"/>
  <c r="AM2194" i="13"/>
  <c r="AN2194" i="13"/>
  <c r="AL2194" i="13"/>
  <c r="AA2194" i="13"/>
  <c r="AJ2194" i="13"/>
  <c r="AK2194" i="13"/>
  <c r="AI2194" i="13"/>
  <c r="AA2210" i="13"/>
  <c r="AM2210" i="13"/>
  <c r="AI2210" i="13"/>
  <c r="AL2210" i="13"/>
  <c r="AK2210" i="13"/>
  <c r="AJ2210" i="13"/>
  <c r="AN2210" i="13"/>
  <c r="AL2226" i="13"/>
  <c r="AM2226" i="13"/>
  <c r="AN2226" i="13"/>
  <c r="AA2226" i="13"/>
  <c r="AK2226" i="13"/>
  <c r="AI2226" i="13"/>
  <c r="AJ2226" i="13"/>
  <c r="AL2242" i="13"/>
  <c r="AM2242" i="13"/>
  <c r="AN2242" i="13"/>
  <c r="AA2242" i="13"/>
  <c r="AJ2242" i="13"/>
  <c r="AI2242" i="13"/>
  <c r="AK2242" i="13"/>
  <c r="AK2258" i="13"/>
  <c r="AM2258" i="13"/>
  <c r="AJ2258" i="13"/>
  <c r="AI2258" i="13"/>
  <c r="AA2258" i="13"/>
  <c r="AN2258" i="13"/>
  <c r="AL2258" i="13"/>
  <c r="AA2274" i="13"/>
  <c r="AK2274" i="13"/>
  <c r="AI2274" i="13"/>
  <c r="AJ2274" i="13"/>
  <c r="AL2274" i="13"/>
  <c r="AM2274" i="13"/>
  <c r="AN2274" i="13"/>
  <c r="AL2290" i="13"/>
  <c r="AM2290" i="13"/>
  <c r="AN2290" i="13"/>
  <c r="AA2290" i="13"/>
  <c r="AK2290" i="13"/>
  <c r="AI2290" i="13"/>
  <c r="AJ2290" i="13"/>
  <c r="AA2306" i="13"/>
  <c r="AK2306" i="13"/>
  <c r="AI2306" i="13"/>
  <c r="AJ2306" i="13"/>
  <c r="AL2306" i="13"/>
  <c r="AM2306" i="13"/>
  <c r="AN2306" i="13"/>
  <c r="AL2322" i="13"/>
  <c r="AM2322" i="13"/>
  <c r="AN2322" i="13"/>
  <c r="AA2322" i="13"/>
  <c r="AK2322" i="13"/>
  <c r="AI2322" i="13"/>
  <c r="AJ2322" i="13"/>
  <c r="AA2338" i="13"/>
  <c r="AK2338" i="13"/>
  <c r="AI2338" i="13"/>
  <c r="AJ2338" i="13"/>
  <c r="AL2338" i="13"/>
  <c r="AM2338" i="13"/>
  <c r="AN2338" i="13"/>
  <c r="AA2354" i="13"/>
  <c r="AK2354" i="13"/>
  <c r="AI2354" i="13"/>
  <c r="AJ2354" i="13"/>
  <c r="AL2354" i="13"/>
  <c r="AM2354" i="13"/>
  <c r="AN2354" i="13"/>
  <c r="AA2370" i="13"/>
  <c r="AL2370" i="13"/>
  <c r="AM2370" i="13"/>
  <c r="AN2370" i="13"/>
  <c r="AJ2370" i="13"/>
  <c r="AK2370" i="13"/>
  <c r="AI2370" i="13"/>
  <c r="AI2386" i="13"/>
  <c r="AJ2386" i="13"/>
  <c r="AL2386" i="13"/>
  <c r="AM2386" i="13"/>
  <c r="AN2386" i="13"/>
  <c r="AA2386" i="13"/>
  <c r="AK2386" i="13"/>
  <c r="AL2402" i="13"/>
  <c r="AM2402" i="13"/>
  <c r="AA2402" i="13"/>
  <c r="AN2402" i="13"/>
  <c r="AI2402" i="13"/>
  <c r="AJ2402" i="13"/>
  <c r="AK2402" i="13"/>
  <c r="AA2418" i="13"/>
  <c r="AK2418" i="13"/>
  <c r="AI2418" i="13"/>
  <c r="AJ2418" i="13"/>
  <c r="AL2418" i="13"/>
  <c r="AM2418" i="13"/>
  <c r="AN2418" i="13"/>
  <c r="AL2434" i="13"/>
  <c r="AM2434" i="13"/>
  <c r="AN2434" i="13"/>
  <c r="AA2434" i="13"/>
  <c r="AK2434" i="13"/>
  <c r="AJ2434" i="13"/>
  <c r="AI2434" i="13"/>
  <c r="AA2450" i="13"/>
  <c r="AK2450" i="13"/>
  <c r="AI2450" i="13"/>
  <c r="AJ2450" i="13"/>
  <c r="AL2450" i="13"/>
  <c r="AM2450" i="13"/>
  <c r="AN2450" i="13"/>
  <c r="AL2466" i="13"/>
  <c r="AA2466" i="13"/>
  <c r="AJ2466" i="13"/>
  <c r="AM2466" i="13"/>
  <c r="AI2466" i="13"/>
  <c r="AK2466" i="13"/>
  <c r="AN2466" i="13"/>
  <c r="AI2482" i="13"/>
  <c r="AJ2482" i="13"/>
  <c r="AL2482" i="13"/>
  <c r="AM2482" i="13"/>
  <c r="AN2482" i="13"/>
  <c r="AA2482" i="13"/>
  <c r="AK2482" i="13"/>
  <c r="AK2498" i="13"/>
  <c r="AA2498" i="13"/>
  <c r="AM2498" i="13"/>
  <c r="AI2498" i="13"/>
  <c r="AL2498" i="13"/>
  <c r="AJ2498" i="13"/>
  <c r="AN2498" i="13"/>
  <c r="AN2514" i="13"/>
  <c r="AA2514" i="13"/>
  <c r="AK2514" i="13"/>
  <c r="AI2514" i="13"/>
  <c r="AJ2514" i="13"/>
  <c r="AM2514" i="13"/>
  <c r="AL2514" i="13"/>
  <c r="AI2530" i="13"/>
  <c r="AJ2530" i="13"/>
  <c r="AL2530" i="13"/>
  <c r="AM2530" i="13"/>
  <c r="AN2530" i="13"/>
  <c r="AA2530" i="13"/>
  <c r="AK2530" i="13"/>
  <c r="AN2546" i="13"/>
  <c r="AA2546" i="13"/>
  <c r="AK2546" i="13"/>
  <c r="AI2546" i="13"/>
  <c r="AJ2546" i="13"/>
  <c r="AL2546" i="13"/>
  <c r="AM2546" i="13"/>
  <c r="AI2562" i="13"/>
  <c r="AJ2562" i="13"/>
  <c r="AL2562" i="13"/>
  <c r="AM2562" i="13"/>
  <c r="AN2562" i="13"/>
  <c r="AA2562" i="13"/>
  <c r="AK2562" i="13"/>
  <c r="AN2578" i="13"/>
  <c r="AA2578" i="13"/>
  <c r="AK2578" i="13"/>
  <c r="AI2578" i="13"/>
  <c r="AJ2578" i="13"/>
  <c r="AL2578" i="13"/>
  <c r="AM2578" i="13"/>
  <c r="AI2594" i="13"/>
  <c r="AL2594" i="13"/>
  <c r="AK2594" i="13"/>
  <c r="AA2594" i="13"/>
  <c r="AM2594" i="13"/>
  <c r="AN2594" i="13"/>
  <c r="AJ2594" i="13"/>
  <c r="AI2610" i="13"/>
  <c r="AJ2610" i="13"/>
  <c r="AL2610" i="13"/>
  <c r="AM2610" i="13"/>
  <c r="AN2610" i="13"/>
  <c r="AK2610" i="13"/>
  <c r="AA2610" i="13"/>
  <c r="AN2626" i="13"/>
  <c r="AA2626" i="13"/>
  <c r="AK2626" i="13"/>
  <c r="AI2626" i="13"/>
  <c r="AJ2626" i="13"/>
  <c r="AM2626" i="13"/>
  <c r="AL2626" i="13"/>
  <c r="AI2642" i="13"/>
  <c r="AL2642" i="13"/>
  <c r="AK2642" i="13"/>
  <c r="AJ2642" i="13"/>
  <c r="AA2642" i="13"/>
  <c r="AN2642" i="13"/>
  <c r="AM2642" i="13"/>
  <c r="AI2658" i="13"/>
  <c r="AJ2658" i="13"/>
  <c r="AL2658" i="13"/>
  <c r="AM2658" i="13"/>
  <c r="AN2658" i="13"/>
  <c r="AA2658" i="13"/>
  <c r="AK2658" i="13"/>
  <c r="AN2674" i="13"/>
  <c r="AA2674" i="13"/>
  <c r="AK2674" i="13"/>
  <c r="AI2674" i="13"/>
  <c r="AJ2674" i="13"/>
  <c r="AL2674" i="13"/>
  <c r="AM2674" i="13"/>
  <c r="AI2690" i="13"/>
  <c r="AJ2690" i="13"/>
  <c r="AL2690" i="13"/>
  <c r="AM2690" i="13"/>
  <c r="AN2690" i="13"/>
  <c r="AA2690" i="13"/>
  <c r="AK2690" i="13"/>
  <c r="AN2706" i="13"/>
  <c r="AA2706" i="13"/>
  <c r="AK2706" i="13"/>
  <c r="AI2706" i="13"/>
  <c r="AJ2706" i="13"/>
  <c r="AL2706" i="13"/>
  <c r="AM2706" i="13"/>
  <c r="AI2722" i="13"/>
  <c r="AJ2722" i="13"/>
  <c r="AL2722" i="13"/>
  <c r="AM2722" i="13"/>
  <c r="AN2722" i="13"/>
  <c r="AK2722" i="13"/>
  <c r="AA2722" i="13"/>
  <c r="AN2738" i="13"/>
  <c r="AA2738" i="13"/>
  <c r="AK2738" i="13"/>
  <c r="AI2738" i="13"/>
  <c r="AJ2738" i="13"/>
  <c r="AM2738" i="13"/>
  <c r="AL2738" i="13"/>
  <c r="AI2754" i="13"/>
  <c r="AJ2754" i="13"/>
  <c r="AL2754" i="13"/>
  <c r="AM2754" i="13"/>
  <c r="AN2754" i="13"/>
  <c r="AA2754" i="13"/>
  <c r="AK2754" i="13"/>
  <c r="AN2770" i="13"/>
  <c r="AA2770" i="13"/>
  <c r="AK2770" i="13"/>
  <c r="AI2770" i="13"/>
  <c r="AJ2770" i="13"/>
  <c r="AL2770" i="13"/>
  <c r="AM2770" i="13"/>
  <c r="AI2786" i="13"/>
  <c r="AJ2786" i="13"/>
  <c r="AL2786" i="13"/>
  <c r="AM2786" i="13"/>
  <c r="AN2786" i="13"/>
  <c r="AA2786" i="13"/>
  <c r="AK2786" i="13"/>
  <c r="AN2802" i="13"/>
  <c r="AA2802" i="13"/>
  <c r="AK2802" i="13"/>
  <c r="AI2802" i="13"/>
  <c r="AJ2802" i="13"/>
  <c r="AL2802" i="13"/>
  <c r="AM2802" i="13"/>
  <c r="AL2818" i="13"/>
  <c r="AM2818" i="13"/>
  <c r="AN2818" i="13"/>
  <c r="AA2818" i="13"/>
  <c r="AK2818" i="13"/>
  <c r="AJ2818" i="13"/>
  <c r="AI2818" i="13"/>
  <c r="AA2834" i="13"/>
  <c r="AK2834" i="13"/>
  <c r="AI2834" i="13"/>
  <c r="AJ2834" i="13"/>
  <c r="AL2834" i="13"/>
  <c r="AM2834" i="13"/>
  <c r="AN2834" i="13"/>
  <c r="AA2850" i="13"/>
  <c r="AK2850" i="13"/>
  <c r="AI2850" i="13"/>
  <c r="AJ2850" i="13"/>
  <c r="AL2850" i="13"/>
  <c r="AM2850" i="13"/>
  <c r="AN2850" i="13"/>
  <c r="AL2866" i="13"/>
  <c r="AM2866" i="13"/>
  <c r="AN2866" i="13"/>
  <c r="AA2866" i="13"/>
  <c r="AK2866" i="13"/>
  <c r="AI2866" i="13"/>
  <c r="AJ2866" i="13"/>
  <c r="AA2882" i="13"/>
  <c r="AK2882" i="13"/>
  <c r="AI2882" i="13"/>
  <c r="AJ2882" i="13"/>
  <c r="AL2882" i="13"/>
  <c r="AM2882" i="13"/>
  <c r="AN2882" i="13"/>
  <c r="AL2898" i="13"/>
  <c r="AM2898" i="13"/>
  <c r="AN2898" i="13"/>
  <c r="AA2898" i="13"/>
  <c r="AK2898" i="13"/>
  <c r="AI2898" i="13"/>
  <c r="AJ2898" i="13"/>
  <c r="AN2938" i="13"/>
  <c r="AA2938" i="13"/>
  <c r="AK2938" i="13"/>
  <c r="AI2938" i="13"/>
  <c r="AJ2938" i="13"/>
  <c r="AL2938" i="13"/>
  <c r="AM2938" i="13"/>
  <c r="AN3002" i="13"/>
  <c r="AA3002" i="13"/>
  <c r="AK3002" i="13"/>
  <c r="AI3002" i="13"/>
  <c r="AM3002" i="13"/>
  <c r="AL3002" i="13"/>
  <c r="AJ3002" i="13"/>
  <c r="AA3066" i="13"/>
  <c r="AK3066" i="13"/>
  <c r="AI3066" i="13"/>
  <c r="AM3066" i="13"/>
  <c r="AL3066" i="13"/>
  <c r="AJ3066" i="13"/>
  <c r="AN3066" i="13"/>
  <c r="AL3130" i="13"/>
  <c r="AJ3130" i="13"/>
  <c r="AN3130" i="13"/>
  <c r="AA3130" i="13"/>
  <c r="AK3130" i="13"/>
  <c r="AM3130" i="13"/>
  <c r="AI3130" i="13"/>
  <c r="AI3194" i="13"/>
  <c r="AJ3194" i="13"/>
  <c r="AL3194" i="13"/>
  <c r="AM3194" i="13"/>
  <c r="AN3194" i="13"/>
  <c r="AK3194" i="13"/>
  <c r="AA3194" i="13"/>
  <c r="AL3258" i="13"/>
  <c r="AM3258" i="13"/>
  <c r="AN3258" i="13"/>
  <c r="AA3258" i="13"/>
  <c r="AJ3258" i="13"/>
  <c r="AI3258" i="13"/>
  <c r="AK3258" i="13"/>
  <c r="AL3322" i="13"/>
  <c r="AM3322" i="13"/>
  <c r="AN3322" i="13"/>
  <c r="AA3322" i="13"/>
  <c r="AJ3322" i="13"/>
  <c r="AI3322" i="13"/>
  <c r="AK3322" i="13"/>
  <c r="AL3386" i="13"/>
  <c r="AM3386" i="13"/>
  <c r="AN3386" i="13"/>
  <c r="AA3386" i="13"/>
  <c r="AJ3386" i="13"/>
  <c r="AI3386" i="13"/>
  <c r="AK3386" i="13"/>
  <c r="AL3450" i="13"/>
  <c r="AM3450" i="13"/>
  <c r="AJ3450" i="13"/>
  <c r="AK3450" i="13"/>
  <c r="AN3450" i="13"/>
  <c r="AA3450" i="13"/>
  <c r="AI3450" i="13"/>
  <c r="AJ3514" i="13"/>
  <c r="AK3514" i="13"/>
  <c r="AL3514" i="13"/>
  <c r="AM3514" i="13"/>
  <c r="AA3514" i="13"/>
  <c r="AI3514" i="13"/>
  <c r="AN3514" i="13"/>
  <c r="AL3578" i="13"/>
  <c r="AM3578" i="13"/>
  <c r="AJ3578" i="13"/>
  <c r="AK3578" i="13"/>
  <c r="AI3578" i="13"/>
  <c r="AN3578" i="13"/>
  <c r="AA3578" i="13"/>
  <c r="AI3642" i="13"/>
  <c r="AK3642" i="13"/>
  <c r="AN3642" i="13"/>
  <c r="AM3642" i="13"/>
  <c r="AL3642" i="13"/>
  <c r="AJ3642" i="13"/>
  <c r="AA3642" i="13"/>
  <c r="AJ3706" i="13"/>
  <c r="AL3706" i="13"/>
  <c r="AA3706" i="13"/>
  <c r="AK3706" i="13"/>
  <c r="AM3706" i="13"/>
  <c r="AI3706" i="13"/>
  <c r="AN3706" i="13"/>
  <c r="AJ3770" i="13"/>
  <c r="AL3770" i="13"/>
  <c r="AA3770" i="13"/>
  <c r="AI3770" i="13"/>
  <c r="AN3770" i="13"/>
  <c r="AK3770" i="13"/>
  <c r="AM3770" i="13"/>
  <c r="AN3834" i="13"/>
  <c r="AI3834" i="13"/>
  <c r="AA3834" i="13"/>
  <c r="AK3834" i="13"/>
  <c r="AM3834" i="13"/>
  <c r="AJ3834" i="13"/>
  <c r="AL3834" i="13"/>
  <c r="AN3898" i="13"/>
  <c r="AI3898" i="13"/>
  <c r="AA3898" i="13"/>
  <c r="AJ3898" i="13"/>
  <c r="AL3898" i="13"/>
  <c r="AK3898" i="13"/>
  <c r="AM3898" i="13"/>
  <c r="AN3962" i="13"/>
  <c r="AI3962" i="13"/>
  <c r="AA3962" i="13"/>
  <c r="AK3962" i="13"/>
  <c r="AM3962" i="13"/>
  <c r="AJ3962" i="13"/>
  <c r="AL3962" i="13"/>
  <c r="AN4026" i="13"/>
  <c r="AI4026" i="13"/>
  <c r="AA4026" i="13"/>
  <c r="AJ4026" i="13"/>
  <c r="AL4026" i="13"/>
  <c r="AK4026" i="13"/>
  <c r="AM4026" i="13"/>
  <c r="AN4090" i="13"/>
  <c r="AM4090" i="13"/>
  <c r="AI4090" i="13"/>
  <c r="AK4090" i="13"/>
  <c r="AJ4090" i="13"/>
  <c r="AA4090" i="13"/>
  <c r="AL4090" i="13"/>
  <c r="AN4154" i="13"/>
  <c r="AM4154" i="13"/>
  <c r="AI4154" i="13"/>
  <c r="AK4154" i="13"/>
  <c r="AJ4154" i="13"/>
  <c r="AA4154" i="13"/>
  <c r="AL4154" i="13"/>
  <c r="N3963" i="13" l="1"/>
  <c r="T3963" i="13" s="1"/>
  <c r="N3955" i="13"/>
  <c r="T3955" i="13" s="1"/>
  <c r="N3947" i="13"/>
  <c r="T3947" i="13" s="1"/>
  <c r="N3939" i="13"/>
  <c r="T3939" i="13" s="1"/>
  <c r="N3931" i="13"/>
  <c r="T3931" i="13" s="1"/>
  <c r="N3923" i="13"/>
  <c r="T3923" i="13" s="1"/>
  <c r="N3915" i="13"/>
  <c r="T3915" i="13" s="1"/>
  <c r="N3907" i="13"/>
  <c r="T3907" i="13" s="1"/>
  <c r="N3899" i="13"/>
  <c r="T3899" i="13" s="1"/>
  <c r="N3891" i="13"/>
  <c r="T3891" i="13" s="1"/>
  <c r="N3883" i="13"/>
  <c r="T3883" i="13" s="1"/>
  <c r="N3875" i="13"/>
  <c r="T3875" i="13" s="1"/>
  <c r="N3867" i="13"/>
  <c r="T3867" i="13" s="1"/>
  <c r="N3859" i="13"/>
  <c r="T3859" i="13" s="1"/>
  <c r="N3851" i="13"/>
  <c r="T3851" i="13" s="1"/>
  <c r="N3843" i="13"/>
  <c r="T3843" i="13" s="1"/>
  <c r="N3835" i="13"/>
  <c r="T3835" i="13" s="1"/>
  <c r="N3827" i="13"/>
  <c r="T3827" i="13" s="1"/>
  <c r="N3819" i="13"/>
  <c r="T3819" i="13" s="1"/>
  <c r="N3811" i="13"/>
  <c r="T3811" i="13" s="1"/>
  <c r="N3803" i="13"/>
  <c r="T3803" i="13" s="1"/>
  <c r="N3795" i="13"/>
  <c r="T3795" i="13" s="1"/>
  <c r="N3787" i="13"/>
  <c r="T3787" i="13" s="1"/>
  <c r="N3779" i="13"/>
  <c r="T3779" i="13" s="1"/>
  <c r="N3771" i="13"/>
  <c r="T3771" i="13" s="1"/>
  <c r="N3763" i="13"/>
  <c r="T3763" i="13" s="1"/>
  <c r="N3755" i="13"/>
  <c r="T3755" i="13" s="1"/>
  <c r="N3747" i="13"/>
  <c r="T3747" i="13" s="1"/>
  <c r="N3739" i="13"/>
  <c r="T3739" i="13" s="1"/>
  <c r="N3731" i="13"/>
  <c r="T3731" i="13" s="1"/>
  <c r="N3723" i="13"/>
  <c r="T3723" i="13" s="1"/>
  <c r="N3715" i="13"/>
  <c r="T3715" i="13" s="1"/>
  <c r="N3707" i="13"/>
  <c r="T3707" i="13" s="1"/>
  <c r="N3699" i="13"/>
  <c r="T3699" i="13" s="1"/>
  <c r="N3691" i="13"/>
  <c r="T3691" i="13" s="1"/>
  <c r="N3683" i="13"/>
  <c r="T3683" i="13" s="1"/>
  <c r="N3675" i="13"/>
  <c r="T3675" i="13" s="1"/>
  <c r="N3667" i="13"/>
  <c r="T3667" i="13" s="1"/>
  <c r="N3659" i="13"/>
  <c r="T3659" i="13" s="1"/>
  <c r="N3651" i="13"/>
  <c r="T3651" i="13" s="1"/>
  <c r="N3643" i="13"/>
  <c r="T3643" i="13" s="1"/>
  <c r="N3635" i="13"/>
  <c r="T3635" i="13" s="1"/>
  <c r="N3627" i="13"/>
  <c r="T3627" i="13" s="1"/>
  <c r="N3619" i="13"/>
  <c r="T3619" i="13" s="1"/>
  <c r="N3611" i="13"/>
  <c r="T3611" i="13" s="1"/>
  <c r="N3603" i="13"/>
  <c r="T3603" i="13" s="1"/>
  <c r="N3595" i="13"/>
  <c r="T3595" i="13" s="1"/>
  <c r="N3587" i="13"/>
  <c r="T3587" i="13" s="1"/>
  <c r="N3579" i="13"/>
  <c r="T3579" i="13" s="1"/>
  <c r="N3571" i="13"/>
  <c r="T3571" i="13" s="1"/>
  <c r="N3563" i="13"/>
  <c r="T3563" i="13" s="1"/>
  <c r="N3555" i="13"/>
  <c r="T3555" i="13" s="1"/>
  <c r="N3547" i="13"/>
  <c r="T3547" i="13" s="1"/>
  <c r="N3539" i="13"/>
  <c r="T3539" i="13" s="1"/>
  <c r="N3531" i="13"/>
  <c r="T3531" i="13" s="1"/>
  <c r="N3523" i="13"/>
  <c r="T3523" i="13" s="1"/>
  <c r="N3515" i="13"/>
  <c r="T3515" i="13" s="1"/>
  <c r="N3507" i="13"/>
  <c r="T3507" i="13" s="1"/>
  <c r="N3499" i="13"/>
  <c r="T3499" i="13" s="1"/>
  <c r="N3491" i="13"/>
  <c r="T3491" i="13" s="1"/>
  <c r="N3483" i="13"/>
  <c r="T3483" i="13" s="1"/>
  <c r="N3475" i="13"/>
  <c r="T3475" i="13" s="1"/>
  <c r="N3467" i="13"/>
  <c r="T3467" i="13" s="1"/>
  <c r="N3459" i="13"/>
  <c r="T3459" i="13" s="1"/>
  <c r="N3451" i="13"/>
  <c r="T3451" i="13" s="1"/>
  <c r="N3443" i="13"/>
  <c r="T3443" i="13" s="1"/>
  <c r="N3435" i="13"/>
  <c r="T3435" i="13" s="1"/>
  <c r="N3427" i="13"/>
  <c r="T3427" i="13" s="1"/>
  <c r="N3419" i="13"/>
  <c r="T3419" i="13" s="1"/>
  <c r="N3411" i="13"/>
  <c r="T3411" i="13" s="1"/>
  <c r="N3403" i="13"/>
  <c r="T3403" i="13" s="1"/>
  <c r="N3395" i="13"/>
  <c r="T3395" i="13" s="1"/>
  <c r="N3387" i="13"/>
  <c r="T3387" i="13" s="1"/>
  <c r="N3379" i="13"/>
  <c r="T3379" i="13" s="1"/>
  <c r="N3371" i="13"/>
  <c r="T3371" i="13" s="1"/>
  <c r="N3363" i="13"/>
  <c r="T3363" i="13" s="1"/>
  <c r="N3355" i="13"/>
  <c r="T3355" i="13" s="1"/>
  <c r="N3347" i="13"/>
  <c r="T3347" i="13" s="1"/>
  <c r="N3336" i="13"/>
  <c r="T3336" i="13" s="1"/>
  <c r="N3325" i="13"/>
  <c r="T3325" i="13" s="1"/>
  <c r="N3315" i="13"/>
  <c r="T3315" i="13" s="1"/>
  <c r="N3304" i="13"/>
  <c r="T3304" i="13" s="1"/>
  <c r="N3293" i="13"/>
  <c r="T3293" i="13" s="1"/>
  <c r="N3283" i="13"/>
  <c r="T3283" i="13" s="1"/>
  <c r="N3272" i="13"/>
  <c r="T3272" i="13" s="1"/>
  <c r="N3261" i="13"/>
  <c r="T3261" i="13" s="1"/>
  <c r="N3251" i="13"/>
  <c r="T3251" i="13" s="1"/>
  <c r="N3240" i="13"/>
  <c r="T3240" i="13" s="1"/>
  <c r="N3229" i="13"/>
  <c r="T3229" i="13" s="1"/>
  <c r="N3219" i="13"/>
  <c r="T3219" i="13" s="1"/>
  <c r="N3208" i="13"/>
  <c r="T3208" i="13" s="1"/>
  <c r="N3197" i="13"/>
  <c r="T3197" i="13" s="1"/>
  <c r="N3187" i="13"/>
  <c r="T3187" i="13" s="1"/>
  <c r="N3176" i="13"/>
  <c r="T3176" i="13" s="1"/>
  <c r="N3165" i="13"/>
  <c r="T3165" i="13" s="1"/>
  <c r="N3155" i="13"/>
  <c r="T3155" i="13" s="1"/>
  <c r="N3144" i="13"/>
  <c r="T3144" i="13" s="1"/>
  <c r="N3133" i="13"/>
  <c r="T3133" i="13" s="1"/>
  <c r="N3123" i="13"/>
  <c r="T3123" i="13" s="1"/>
  <c r="N3112" i="13"/>
  <c r="T3112" i="13" s="1"/>
  <c r="N3101" i="13"/>
  <c r="T3101" i="13" s="1"/>
  <c r="N3091" i="13"/>
  <c r="T3091" i="13" s="1"/>
  <c r="N3080" i="13"/>
  <c r="T3080" i="13" s="1"/>
  <c r="N3069" i="13"/>
  <c r="T3069" i="13" s="1"/>
  <c r="N3059" i="13"/>
  <c r="T3059" i="13" s="1"/>
  <c r="N3048" i="13"/>
  <c r="T3048" i="13" s="1"/>
  <c r="N3037" i="13"/>
  <c r="T3037" i="13" s="1"/>
  <c r="N3027" i="13"/>
  <c r="T3027" i="13" s="1"/>
  <c r="N3016" i="13"/>
  <c r="T3016" i="13" s="1"/>
  <c r="N3005" i="13"/>
  <c r="T3005" i="13" s="1"/>
  <c r="N2995" i="13"/>
  <c r="T2995" i="13" s="1"/>
  <c r="N2984" i="13"/>
  <c r="T2984" i="13" s="1"/>
  <c r="N2973" i="13"/>
  <c r="T2973" i="13" s="1"/>
  <c r="N2963" i="13"/>
  <c r="T2963" i="13" s="1"/>
  <c r="N2952" i="13"/>
  <c r="T2952" i="13" s="1"/>
  <c r="N2941" i="13"/>
  <c r="T2941" i="13" s="1"/>
  <c r="N2931" i="13"/>
  <c r="T2931" i="13" s="1"/>
  <c r="N2920" i="13"/>
  <c r="T2920" i="13" s="1"/>
  <c r="N2909" i="13"/>
  <c r="T2909" i="13" s="1"/>
  <c r="N2899" i="13"/>
  <c r="T2899" i="13" s="1"/>
  <c r="N2888" i="13"/>
  <c r="T2888" i="13" s="1"/>
  <c r="N2877" i="13"/>
  <c r="T2877" i="13" s="1"/>
  <c r="N2867" i="13"/>
  <c r="T2867" i="13" s="1"/>
  <c r="N2856" i="13"/>
  <c r="T2856" i="13" s="1"/>
  <c r="N2845" i="13"/>
  <c r="T2845" i="13" s="1"/>
  <c r="N2835" i="13"/>
  <c r="T2835" i="13" s="1"/>
  <c r="N2824" i="13"/>
  <c r="T2824" i="13" s="1"/>
  <c r="N2813" i="13"/>
  <c r="T2813" i="13" s="1"/>
  <c r="N2796" i="13"/>
  <c r="T2796" i="13" s="1"/>
  <c r="N2764" i="13"/>
  <c r="T2764" i="13" s="1"/>
  <c r="N2732" i="13"/>
  <c r="T2732" i="13" s="1"/>
  <c r="N2700" i="13"/>
  <c r="T2700" i="13" s="1"/>
  <c r="N2668" i="13"/>
  <c r="T2668" i="13" s="1"/>
  <c r="N2636" i="13"/>
  <c r="T2636" i="13" s="1"/>
  <c r="N4167" i="13"/>
  <c r="T4167" i="13" s="1"/>
  <c r="N4159" i="13"/>
  <c r="T4159" i="13" s="1"/>
  <c r="N4151" i="13"/>
  <c r="T4151" i="13" s="1"/>
  <c r="N4143" i="13"/>
  <c r="T4143" i="13" s="1"/>
  <c r="N4135" i="13"/>
  <c r="T4135" i="13" s="1"/>
  <c r="N4127" i="13"/>
  <c r="T4127" i="13" s="1"/>
  <c r="N4119" i="13"/>
  <c r="T4119" i="13" s="1"/>
  <c r="N4111" i="13"/>
  <c r="T4111" i="13" s="1"/>
  <c r="N4103" i="13"/>
  <c r="T4103" i="13" s="1"/>
  <c r="N4095" i="13"/>
  <c r="T4095" i="13" s="1"/>
  <c r="N4087" i="13"/>
  <c r="T4087" i="13" s="1"/>
  <c r="N4079" i="13"/>
  <c r="T4079" i="13" s="1"/>
  <c r="N4071" i="13"/>
  <c r="T4071" i="13" s="1"/>
  <c r="N4063" i="13"/>
  <c r="T4063" i="13" s="1"/>
  <c r="N4055" i="13"/>
  <c r="T4055" i="13" s="1"/>
  <c r="N4047" i="13"/>
  <c r="T4047" i="13" s="1"/>
  <c r="N4039" i="13"/>
  <c r="T4039" i="13" s="1"/>
  <c r="N4031" i="13"/>
  <c r="T4031" i="13" s="1"/>
  <c r="N4023" i="13"/>
  <c r="T4023" i="13" s="1"/>
  <c r="N4015" i="13"/>
  <c r="T4015" i="13" s="1"/>
  <c r="N4007" i="13"/>
  <c r="T4007" i="13" s="1"/>
  <c r="N3999" i="13"/>
  <c r="T3999" i="13" s="1"/>
  <c r="N3991" i="13"/>
  <c r="T3991" i="13" s="1"/>
  <c r="N3983" i="13"/>
  <c r="T3983" i="13" s="1"/>
  <c r="N3975" i="13"/>
  <c r="T3975" i="13" s="1"/>
  <c r="N3967" i="13"/>
  <c r="T3967" i="13" s="1"/>
  <c r="N3959" i="13"/>
  <c r="T3959" i="13" s="1"/>
  <c r="N3951" i="13"/>
  <c r="T3951" i="13" s="1"/>
  <c r="N3943" i="13"/>
  <c r="T3943" i="13" s="1"/>
  <c r="N3935" i="13"/>
  <c r="T3935" i="13" s="1"/>
  <c r="N3927" i="13"/>
  <c r="T3927" i="13" s="1"/>
  <c r="N3919" i="13"/>
  <c r="T3919" i="13" s="1"/>
  <c r="N3911" i="13"/>
  <c r="T3911" i="13" s="1"/>
  <c r="N3903" i="13"/>
  <c r="T3903" i="13" s="1"/>
  <c r="N3895" i="13"/>
  <c r="T3895" i="13" s="1"/>
  <c r="N3887" i="13"/>
  <c r="T3887" i="13" s="1"/>
  <c r="N3879" i="13"/>
  <c r="T3879" i="13" s="1"/>
  <c r="N3871" i="13"/>
  <c r="T3871" i="13" s="1"/>
  <c r="N3863" i="13"/>
  <c r="T3863" i="13" s="1"/>
  <c r="N3855" i="13"/>
  <c r="T3855" i="13" s="1"/>
  <c r="N3847" i="13"/>
  <c r="T3847" i="13" s="1"/>
  <c r="N3839" i="13"/>
  <c r="T3839" i="13" s="1"/>
  <c r="N3831" i="13"/>
  <c r="T3831" i="13" s="1"/>
  <c r="N3823" i="13"/>
  <c r="T3823" i="13" s="1"/>
  <c r="N3815" i="13"/>
  <c r="T3815" i="13" s="1"/>
  <c r="N3807" i="13"/>
  <c r="T3807" i="13" s="1"/>
  <c r="N3799" i="13"/>
  <c r="T3799" i="13" s="1"/>
  <c r="N3791" i="13"/>
  <c r="T3791" i="13" s="1"/>
  <c r="N3783" i="13"/>
  <c r="T3783" i="13" s="1"/>
  <c r="N3775" i="13"/>
  <c r="T3775" i="13" s="1"/>
  <c r="N3767" i="13"/>
  <c r="T3767" i="13" s="1"/>
  <c r="N3759" i="13"/>
  <c r="T3759" i="13" s="1"/>
  <c r="N3751" i="13"/>
  <c r="T3751" i="13" s="1"/>
  <c r="N3743" i="13"/>
  <c r="T3743" i="13" s="1"/>
  <c r="N3735" i="13"/>
  <c r="T3735" i="13" s="1"/>
  <c r="N3727" i="13"/>
  <c r="T3727" i="13" s="1"/>
  <c r="N3719" i="13"/>
  <c r="T3719" i="13" s="1"/>
  <c r="N3711" i="13"/>
  <c r="T3711" i="13" s="1"/>
  <c r="N3703" i="13"/>
  <c r="T3703" i="13" s="1"/>
  <c r="N3695" i="13"/>
  <c r="T3695" i="13" s="1"/>
  <c r="N3687" i="13"/>
  <c r="T3687" i="13" s="1"/>
  <c r="N3679" i="13"/>
  <c r="T3679" i="13" s="1"/>
  <c r="N3671" i="13"/>
  <c r="T3671" i="13" s="1"/>
  <c r="N3663" i="13"/>
  <c r="T3663" i="13" s="1"/>
  <c r="N3655" i="13"/>
  <c r="T3655" i="13" s="1"/>
  <c r="N3647" i="13"/>
  <c r="T3647" i="13" s="1"/>
  <c r="N3639" i="13"/>
  <c r="T3639" i="13" s="1"/>
  <c r="N3631" i="13"/>
  <c r="T3631" i="13" s="1"/>
  <c r="N3623" i="13"/>
  <c r="T3623" i="13" s="1"/>
  <c r="N3615" i="13"/>
  <c r="T3615" i="13" s="1"/>
  <c r="N3607" i="13"/>
  <c r="T3607" i="13" s="1"/>
  <c r="N3599" i="13"/>
  <c r="T3599" i="13" s="1"/>
  <c r="N3591" i="13"/>
  <c r="T3591" i="13" s="1"/>
  <c r="N3583" i="13"/>
  <c r="T3583" i="13" s="1"/>
  <c r="N3575" i="13"/>
  <c r="T3575" i="13" s="1"/>
  <c r="N3567" i="13"/>
  <c r="T3567" i="13" s="1"/>
  <c r="N3559" i="13"/>
  <c r="T3559" i="13" s="1"/>
  <c r="N3551" i="13"/>
  <c r="T3551" i="13" s="1"/>
  <c r="N3543" i="13"/>
  <c r="T3543" i="13" s="1"/>
  <c r="N3535" i="13"/>
  <c r="T3535" i="13" s="1"/>
  <c r="N3527" i="13"/>
  <c r="T3527" i="13" s="1"/>
  <c r="N3519" i="13"/>
  <c r="T3519" i="13" s="1"/>
  <c r="N3511" i="13"/>
  <c r="T3511" i="13" s="1"/>
  <c r="N3503" i="13"/>
  <c r="T3503" i="13" s="1"/>
  <c r="N3495" i="13"/>
  <c r="T3495" i="13" s="1"/>
  <c r="N3487" i="13"/>
  <c r="T3487" i="13" s="1"/>
  <c r="N3479" i="13"/>
  <c r="T3479" i="13" s="1"/>
  <c r="N3471" i="13"/>
  <c r="T3471" i="13" s="1"/>
  <c r="N3463" i="13"/>
  <c r="T3463" i="13" s="1"/>
  <c r="N3455" i="13"/>
  <c r="T3455" i="13" s="1"/>
  <c r="N3447" i="13"/>
  <c r="T3447" i="13" s="1"/>
  <c r="N3439" i="13"/>
  <c r="T3439" i="13" s="1"/>
  <c r="N3431" i="13"/>
  <c r="T3431" i="13" s="1"/>
  <c r="N3423" i="13"/>
  <c r="T3423" i="13" s="1"/>
  <c r="N3415" i="13"/>
  <c r="T3415" i="13" s="1"/>
  <c r="N3407" i="13"/>
  <c r="T3407" i="13" s="1"/>
  <c r="N3399" i="13"/>
  <c r="T3399" i="13" s="1"/>
  <c r="N3391" i="13"/>
  <c r="T3391" i="13" s="1"/>
  <c r="N3383" i="13"/>
  <c r="T3383" i="13" s="1"/>
  <c r="N3375" i="13"/>
  <c r="T3375" i="13" s="1"/>
  <c r="N3367" i="13"/>
  <c r="T3367" i="13" s="1"/>
  <c r="N3359" i="13"/>
  <c r="T3359" i="13" s="1"/>
  <c r="N3351" i="13"/>
  <c r="T3351" i="13" s="1"/>
  <c r="N3340" i="13"/>
  <c r="T3340" i="13" s="1"/>
  <c r="N3329" i="13"/>
  <c r="T3329" i="13" s="1"/>
  <c r="N3319" i="13"/>
  <c r="T3319" i="13" s="1"/>
  <c r="N3308" i="13"/>
  <c r="T3308" i="13" s="1"/>
  <c r="N3297" i="13"/>
  <c r="T3297" i="13" s="1"/>
  <c r="N3287" i="13"/>
  <c r="T3287" i="13" s="1"/>
  <c r="N3276" i="13"/>
  <c r="T3276" i="13" s="1"/>
  <c r="N3265" i="13"/>
  <c r="T3265" i="13" s="1"/>
  <c r="N3255" i="13"/>
  <c r="T3255" i="13" s="1"/>
  <c r="N3244" i="13"/>
  <c r="T3244" i="13" s="1"/>
  <c r="N3233" i="13"/>
  <c r="T3233" i="13" s="1"/>
  <c r="N3223" i="13"/>
  <c r="T3223" i="13" s="1"/>
  <c r="N3212" i="13"/>
  <c r="T3212" i="13" s="1"/>
  <c r="N3201" i="13"/>
  <c r="T3201" i="13" s="1"/>
  <c r="N3191" i="13"/>
  <c r="T3191" i="13" s="1"/>
  <c r="N3180" i="13"/>
  <c r="T3180" i="13" s="1"/>
  <c r="N3169" i="13"/>
  <c r="T3169" i="13" s="1"/>
  <c r="N3159" i="13"/>
  <c r="T3159" i="13" s="1"/>
  <c r="N3148" i="13"/>
  <c r="T3148" i="13" s="1"/>
  <c r="N3137" i="13"/>
  <c r="T3137" i="13" s="1"/>
  <c r="N3127" i="13"/>
  <c r="T3127" i="13" s="1"/>
  <c r="N3116" i="13"/>
  <c r="T3116" i="13" s="1"/>
  <c r="N3105" i="13"/>
  <c r="T3105" i="13" s="1"/>
  <c r="N3095" i="13"/>
  <c r="T3095" i="13" s="1"/>
  <c r="N3084" i="13"/>
  <c r="T3084" i="13" s="1"/>
  <c r="N3073" i="13"/>
  <c r="T3073" i="13" s="1"/>
  <c r="N3063" i="13"/>
  <c r="T3063" i="13" s="1"/>
  <c r="N3052" i="13"/>
  <c r="T3052" i="13" s="1"/>
  <c r="N3041" i="13"/>
  <c r="T3041" i="13" s="1"/>
  <c r="N3031" i="13"/>
  <c r="T3031" i="13" s="1"/>
  <c r="N3020" i="13"/>
  <c r="T3020" i="13" s="1"/>
  <c r="N3009" i="13"/>
  <c r="T3009" i="13" s="1"/>
  <c r="N2999" i="13"/>
  <c r="T2999" i="13" s="1"/>
  <c r="N2988" i="13"/>
  <c r="T2988" i="13" s="1"/>
  <c r="N2977" i="13"/>
  <c r="T2977" i="13" s="1"/>
  <c r="N2967" i="13"/>
  <c r="T2967" i="13" s="1"/>
  <c r="N2956" i="13"/>
  <c r="T2956" i="13" s="1"/>
  <c r="N2945" i="13"/>
  <c r="T2945" i="13" s="1"/>
  <c r="N2935" i="13"/>
  <c r="T2935" i="13" s="1"/>
  <c r="N2924" i="13"/>
  <c r="T2924" i="13" s="1"/>
  <c r="N2913" i="13"/>
  <c r="T2913" i="13" s="1"/>
  <c r="N2903" i="13"/>
  <c r="T2903" i="13" s="1"/>
  <c r="N2892" i="13"/>
  <c r="T2892" i="13" s="1"/>
  <c r="N2881" i="13"/>
  <c r="T2881" i="13" s="1"/>
  <c r="N2871" i="13"/>
  <c r="T2871" i="13" s="1"/>
  <c r="N2860" i="13"/>
  <c r="T2860" i="13" s="1"/>
  <c r="N2849" i="13"/>
  <c r="T2849" i="13" s="1"/>
  <c r="N2839" i="13"/>
  <c r="T2839" i="13" s="1"/>
  <c r="N2828" i="13"/>
  <c r="T2828" i="13" s="1"/>
  <c r="N2817" i="13"/>
  <c r="T2817" i="13" s="1"/>
  <c r="N2807" i="13"/>
  <c r="T2807" i="13" s="1"/>
  <c r="N2778" i="13"/>
  <c r="T2778" i="13" s="1"/>
  <c r="N2746" i="13"/>
  <c r="T2746" i="13" s="1"/>
  <c r="N2714" i="13"/>
  <c r="T2714" i="13" s="1"/>
  <c r="N2682" i="13"/>
  <c r="T2682" i="13" s="1"/>
  <c r="N2650" i="13"/>
  <c r="T2650" i="13" s="1"/>
  <c r="N2613" i="13"/>
  <c r="T2613" i="13" s="1"/>
  <c r="N2588" i="13"/>
  <c r="T2588" i="13" s="1"/>
  <c r="N2576" i="13"/>
  <c r="T2576" i="13" s="1"/>
  <c r="N2569" i="13"/>
  <c r="T2569" i="13" s="1"/>
  <c r="N2554" i="13"/>
  <c r="T2554" i="13" s="1"/>
  <c r="N3950" i="13"/>
  <c r="T3950" i="13" s="1"/>
  <c r="N3918" i="13"/>
  <c r="T3918" i="13" s="1"/>
  <c r="N3886" i="13"/>
  <c r="T3886" i="13" s="1"/>
  <c r="N3854" i="13"/>
  <c r="T3854" i="13" s="1"/>
  <c r="N3822" i="13"/>
  <c r="T3822" i="13" s="1"/>
  <c r="N3790" i="13"/>
  <c r="T3790" i="13" s="1"/>
  <c r="N3758" i="13"/>
  <c r="T3758" i="13" s="1"/>
  <c r="N3726" i="13"/>
  <c r="T3726" i="13" s="1"/>
  <c r="N3694" i="13"/>
  <c r="T3694" i="13" s="1"/>
  <c r="N3662" i="13"/>
  <c r="T3662" i="13" s="1"/>
  <c r="N3630" i="13"/>
  <c r="T3630" i="13" s="1"/>
  <c r="N3598" i="13"/>
  <c r="T3598" i="13" s="1"/>
  <c r="N3566" i="13"/>
  <c r="T3566" i="13" s="1"/>
  <c r="N3534" i="13"/>
  <c r="T3534" i="13" s="1"/>
  <c r="N3502" i="13"/>
  <c r="T3502" i="13" s="1"/>
  <c r="N3470" i="13"/>
  <c r="T3470" i="13" s="1"/>
  <c r="N3438" i="13"/>
  <c r="T3438" i="13" s="1"/>
  <c r="N3406" i="13"/>
  <c r="T3406" i="13" s="1"/>
  <c r="N3374" i="13"/>
  <c r="T3374" i="13" s="1"/>
  <c r="N3342" i="13"/>
  <c r="T3342" i="13" s="1"/>
  <c r="N3310" i="13"/>
  <c r="T3310" i="13" s="1"/>
  <c r="N3278" i="13"/>
  <c r="T3278" i="13" s="1"/>
  <c r="N3246" i="13"/>
  <c r="T3246" i="13" s="1"/>
  <c r="N3214" i="13"/>
  <c r="T3214" i="13" s="1"/>
  <c r="N3182" i="13"/>
  <c r="T3182" i="13" s="1"/>
  <c r="N3150" i="13"/>
  <c r="T3150" i="13" s="1"/>
  <c r="N3118" i="13"/>
  <c r="T3118" i="13" s="1"/>
  <c r="N3086" i="13"/>
  <c r="T3086" i="13" s="1"/>
  <c r="N3054" i="13"/>
  <c r="T3054" i="13" s="1"/>
  <c r="N3022" i="13"/>
  <c r="T3022" i="13" s="1"/>
  <c r="N2990" i="13"/>
  <c r="T2990" i="13" s="1"/>
  <c r="N2958" i="13"/>
  <c r="T2958" i="13" s="1"/>
  <c r="N2926" i="13"/>
  <c r="T2926" i="13" s="1"/>
  <c r="N2894" i="13"/>
  <c r="T2894" i="13" s="1"/>
  <c r="N2862" i="13"/>
  <c r="T2862" i="13" s="1"/>
  <c r="N2830" i="13"/>
  <c r="T2830" i="13" s="1"/>
  <c r="N2791" i="13"/>
  <c r="T2791" i="13" s="1"/>
  <c r="N2784" i="13"/>
  <c r="T2784" i="13" s="1"/>
  <c r="N2779" i="13"/>
  <c r="T2779" i="13" s="1"/>
  <c r="N2749" i="13"/>
  <c r="T2749" i="13" s="1"/>
  <c r="N2727" i="13"/>
  <c r="T2727" i="13" s="1"/>
  <c r="N2720" i="13"/>
  <c r="T2720" i="13" s="1"/>
  <c r="N2715" i="13"/>
  <c r="T2715" i="13" s="1"/>
  <c r="N2685" i="13"/>
  <c r="T2685" i="13" s="1"/>
  <c r="N2663" i="13"/>
  <c r="T2663" i="13" s="1"/>
  <c r="N2656" i="13"/>
  <c r="T2656" i="13" s="1"/>
  <c r="N2651" i="13"/>
  <c r="T2651" i="13" s="1"/>
  <c r="N2621" i="13"/>
  <c r="T2621" i="13" s="1"/>
  <c r="N2596" i="13"/>
  <c r="T2596" i="13" s="1"/>
  <c r="N2584" i="13"/>
  <c r="T2584" i="13" s="1"/>
  <c r="N2577" i="13"/>
  <c r="T2577" i="13" s="1"/>
  <c r="N2562" i="13"/>
  <c r="T2562" i="13" s="1"/>
  <c r="N2803" i="13"/>
  <c r="T2803" i="13" s="1"/>
  <c r="N2604" i="13"/>
  <c r="T2604" i="13" s="1"/>
  <c r="N2592" i="13"/>
  <c r="T2592" i="13" s="1"/>
  <c r="N2585" i="13"/>
  <c r="T2585" i="13" s="1"/>
  <c r="N2570" i="13"/>
  <c r="T2570" i="13" s="1"/>
  <c r="N1821" i="13"/>
  <c r="T1821" i="13" s="1"/>
  <c r="N3938" i="13"/>
  <c r="T3938" i="13" s="1"/>
  <c r="N3906" i="13"/>
  <c r="T3906" i="13" s="1"/>
  <c r="N3874" i="13"/>
  <c r="T3874" i="13" s="1"/>
  <c r="N3842" i="13"/>
  <c r="T3842" i="13" s="1"/>
  <c r="N3810" i="13"/>
  <c r="T3810" i="13" s="1"/>
  <c r="N3778" i="13"/>
  <c r="T3778" i="13" s="1"/>
  <c r="N3746" i="13"/>
  <c r="T3746" i="13" s="1"/>
  <c r="N3714" i="13"/>
  <c r="T3714" i="13" s="1"/>
  <c r="N3682" i="13"/>
  <c r="T3682" i="13" s="1"/>
  <c r="N3650" i="13"/>
  <c r="T3650" i="13" s="1"/>
  <c r="N3618" i="13"/>
  <c r="T3618" i="13" s="1"/>
  <c r="N3586" i="13"/>
  <c r="T3586" i="13" s="1"/>
  <c r="N3554" i="13"/>
  <c r="T3554" i="13" s="1"/>
  <c r="N3522" i="13"/>
  <c r="T3522" i="13" s="1"/>
  <c r="N3490" i="13"/>
  <c r="T3490" i="13" s="1"/>
  <c r="N3458" i="13"/>
  <c r="T3458" i="13" s="1"/>
  <c r="N3426" i="13"/>
  <c r="T3426" i="13" s="1"/>
  <c r="N3394" i="13"/>
  <c r="T3394" i="13" s="1"/>
  <c r="N3362" i="13"/>
  <c r="T3362" i="13" s="1"/>
  <c r="N3330" i="13"/>
  <c r="T3330" i="13" s="1"/>
  <c r="N3298" i="13"/>
  <c r="T3298" i="13" s="1"/>
  <c r="N3266" i="13"/>
  <c r="T3266" i="13" s="1"/>
  <c r="N3234" i="13"/>
  <c r="T3234" i="13" s="1"/>
  <c r="N3202" i="13"/>
  <c r="T3202" i="13" s="1"/>
  <c r="N3170" i="13"/>
  <c r="T3170" i="13" s="1"/>
  <c r="N3138" i="13"/>
  <c r="T3138" i="13" s="1"/>
  <c r="N3106" i="13"/>
  <c r="T3106" i="13" s="1"/>
  <c r="N3074" i="13"/>
  <c r="T3074" i="13" s="1"/>
  <c r="N3042" i="13"/>
  <c r="T3042" i="13" s="1"/>
  <c r="N3010" i="13"/>
  <c r="T3010" i="13" s="1"/>
  <c r="N2978" i="13"/>
  <c r="T2978" i="13" s="1"/>
  <c r="N2946" i="13"/>
  <c r="T2946" i="13" s="1"/>
  <c r="N2914" i="13"/>
  <c r="T2914" i="13" s="1"/>
  <c r="N2882" i="13"/>
  <c r="T2882" i="13" s="1"/>
  <c r="N2850" i="13"/>
  <c r="T2850" i="13" s="1"/>
  <c r="N2818" i="13"/>
  <c r="T2818" i="13" s="1"/>
  <c r="N2789" i="13"/>
  <c r="T2789" i="13" s="1"/>
  <c r="N2767" i="13"/>
  <c r="T2767" i="13" s="1"/>
  <c r="N2760" i="13"/>
  <c r="T2760" i="13" s="1"/>
  <c r="N2755" i="13"/>
  <c r="T2755" i="13" s="1"/>
  <c r="N2725" i="13"/>
  <c r="T2725" i="13" s="1"/>
  <c r="N2703" i="13"/>
  <c r="T2703" i="13" s="1"/>
  <c r="N2696" i="13"/>
  <c r="T2696" i="13" s="1"/>
  <c r="N2691" i="13"/>
  <c r="T2691" i="13" s="1"/>
  <c r="N2661" i="13"/>
  <c r="T2661" i="13" s="1"/>
  <c r="N2639" i="13"/>
  <c r="T2639" i="13" s="1"/>
  <c r="N2632" i="13"/>
  <c r="T2632" i="13" s="1"/>
  <c r="N2627" i="13"/>
  <c r="T2627" i="13" s="1"/>
  <c r="N2615" i="13"/>
  <c r="T2615" i="13" s="1"/>
  <c r="N2598" i="13"/>
  <c r="T2598" i="13" s="1"/>
  <c r="N2573" i="13"/>
  <c r="T2573" i="13" s="1"/>
  <c r="N2548" i="13"/>
  <c r="T2548" i="13" s="1"/>
  <c r="N1825" i="13"/>
  <c r="T1825" i="13" s="1"/>
  <c r="N1809" i="13"/>
  <c r="T1809" i="13" s="1"/>
  <c r="N1836" i="13"/>
  <c r="T1836" i="13" s="1"/>
  <c r="N1806" i="13"/>
  <c r="T1806" i="13" s="1"/>
  <c r="N1792" i="13"/>
  <c r="T1792" i="13" s="1"/>
  <c r="N1782" i="13"/>
  <c r="T1782" i="13" s="1"/>
  <c r="N1771" i="13"/>
  <c r="T1771" i="13" s="1"/>
  <c r="N1756" i="13"/>
  <c r="T1756" i="13" s="1"/>
  <c r="N1743" i="13"/>
  <c r="T1743" i="13" s="1"/>
  <c r="N1728" i="13"/>
  <c r="T1728" i="13" s="1"/>
  <c r="N1718" i="13"/>
  <c r="T1718" i="13" s="1"/>
  <c r="N1707" i="13"/>
  <c r="T1707" i="13" s="1"/>
  <c r="N1692" i="13"/>
  <c r="T1692" i="13" s="1"/>
  <c r="N1679" i="13"/>
  <c r="T1679" i="13" s="1"/>
  <c r="N1664" i="13"/>
  <c r="T1664" i="13" s="1"/>
  <c r="N1654" i="13"/>
  <c r="T1654" i="13" s="1"/>
  <c r="N1643" i="13"/>
  <c r="T1643" i="13" s="1"/>
  <c r="N1628" i="13"/>
  <c r="T1628" i="13" s="1"/>
  <c r="N1615" i="13"/>
  <c r="T1615" i="13" s="1"/>
  <c r="N1600" i="13"/>
  <c r="T1600" i="13" s="1"/>
  <c r="N1590" i="13"/>
  <c r="T1590" i="13" s="1"/>
  <c r="N1579" i="13"/>
  <c r="T1579" i="13" s="1"/>
  <c r="N1564" i="13"/>
  <c r="T1564" i="13" s="1"/>
  <c r="N1551" i="13"/>
  <c r="T1551" i="13" s="1"/>
  <c r="N1536" i="13"/>
  <c r="T1536" i="13" s="1"/>
  <c r="N1526" i="13"/>
  <c r="T1526" i="13" s="1"/>
  <c r="N1515" i="13"/>
  <c r="T1515" i="13" s="1"/>
  <c r="N1500" i="13"/>
  <c r="T1500" i="13" s="1"/>
  <c r="N1487" i="13"/>
  <c r="T1487" i="13" s="1"/>
  <c r="N1472" i="13"/>
  <c r="T1472" i="13" s="1"/>
  <c r="N1462" i="13"/>
  <c r="T1462" i="13" s="1"/>
  <c r="N1451" i="13"/>
  <c r="T1451" i="13" s="1"/>
  <c r="N1436" i="13"/>
  <c r="T1436" i="13" s="1"/>
  <c r="N1423" i="13"/>
  <c r="T1423" i="13" s="1"/>
  <c r="N1408" i="13"/>
  <c r="T1408" i="13" s="1"/>
  <c r="N1398" i="13"/>
  <c r="T1398" i="13" s="1"/>
  <c r="N1387" i="13"/>
  <c r="T1387" i="13" s="1"/>
  <c r="N1372" i="13"/>
  <c r="T1372" i="13" s="1"/>
  <c r="N1359" i="13"/>
  <c r="T1359" i="13" s="1"/>
  <c r="N1344" i="13"/>
  <c r="T1344" i="13" s="1"/>
  <c r="N1334" i="13"/>
  <c r="T1334" i="13" s="1"/>
  <c r="N1323" i="13"/>
  <c r="T1323" i="13" s="1"/>
  <c r="N1308" i="13"/>
  <c r="T1308" i="13" s="1"/>
  <c r="N1295" i="13"/>
  <c r="T1295" i="13" s="1"/>
  <c r="N1280" i="13"/>
  <c r="T1280" i="13" s="1"/>
  <c r="N1270" i="13"/>
  <c r="T1270" i="13" s="1"/>
  <c r="N1259" i="13"/>
  <c r="T1259" i="13" s="1"/>
  <c r="N1244" i="13"/>
  <c r="T1244" i="13" s="1"/>
  <c r="N1231" i="13"/>
  <c r="T1231" i="13" s="1"/>
  <c r="N1216" i="13"/>
  <c r="T1216" i="13" s="1"/>
  <c r="N1206" i="13"/>
  <c r="T1206" i="13" s="1"/>
  <c r="N1195" i="13"/>
  <c r="T1195" i="13" s="1"/>
  <c r="N1180" i="13"/>
  <c r="T1180" i="13" s="1"/>
  <c r="N1167" i="13"/>
  <c r="T1167" i="13" s="1"/>
  <c r="N1152" i="13"/>
  <c r="T1152" i="13" s="1"/>
  <c r="N1142" i="13"/>
  <c r="T1142" i="13" s="1"/>
  <c r="N1131" i="13"/>
  <c r="T1131" i="13" s="1"/>
  <c r="N1116" i="13"/>
  <c r="T1116" i="13" s="1"/>
  <c r="N1103" i="13"/>
  <c r="T1103" i="13" s="1"/>
  <c r="N1088" i="13"/>
  <c r="T1088" i="13" s="1"/>
  <c r="N1078" i="13"/>
  <c r="T1078" i="13" s="1"/>
  <c r="N1073" i="13"/>
  <c r="T1073" i="13" s="1"/>
  <c r="N1067" i="13"/>
  <c r="T1067" i="13" s="1"/>
  <c r="N1052" i="13"/>
  <c r="T1052" i="13" s="1"/>
  <c r="N1039" i="13"/>
  <c r="T1039" i="13" s="1"/>
  <c r="N1024" i="13"/>
  <c r="T1024" i="13" s="1"/>
  <c r="N1014" i="13"/>
  <c r="T1014" i="13" s="1"/>
  <c r="N1009" i="13"/>
  <c r="T1009" i="13" s="1"/>
  <c r="N1003" i="13"/>
  <c r="T1003" i="13" s="1"/>
  <c r="N988" i="13"/>
  <c r="T988" i="13" s="1"/>
  <c r="N975" i="13"/>
  <c r="T975" i="13" s="1"/>
  <c r="N960" i="13"/>
  <c r="T960" i="13" s="1"/>
  <c r="N950" i="13"/>
  <c r="T950" i="13" s="1"/>
  <c r="N945" i="13"/>
  <c r="T945" i="13" s="1"/>
  <c r="N939" i="13"/>
  <c r="T939" i="13" s="1"/>
  <c r="N924" i="13"/>
  <c r="T924" i="13" s="1"/>
  <c r="N911" i="13"/>
  <c r="T911" i="13" s="1"/>
  <c r="N896" i="13"/>
  <c r="T896" i="13" s="1"/>
  <c r="N886" i="13"/>
  <c r="T886" i="13" s="1"/>
  <c r="N881" i="13"/>
  <c r="T881" i="13" s="1"/>
  <c r="N875" i="13"/>
  <c r="T875" i="13" s="1"/>
  <c r="N860" i="13"/>
  <c r="T860" i="13" s="1"/>
  <c r="N847" i="13"/>
  <c r="T847" i="13" s="1"/>
  <c r="N832" i="13"/>
  <c r="T832" i="13" s="1"/>
  <c r="N822" i="13"/>
  <c r="T822" i="13" s="1"/>
  <c r="N817" i="13"/>
  <c r="T817" i="13" s="1"/>
  <c r="N811" i="13"/>
  <c r="T811" i="13" s="1"/>
  <c r="N796" i="13"/>
  <c r="T796" i="13" s="1"/>
  <c r="N783" i="13"/>
  <c r="T783" i="13" s="1"/>
  <c r="N768" i="13"/>
  <c r="T768" i="13" s="1"/>
  <c r="N759" i="13"/>
  <c r="T759" i="13" s="1"/>
  <c r="N751" i="13"/>
  <c r="T751" i="13" s="1"/>
  <c r="N743" i="13"/>
  <c r="T743" i="13" s="1"/>
  <c r="N735" i="13"/>
  <c r="T735" i="13" s="1"/>
  <c r="N54" i="13"/>
  <c r="T54" i="13" s="1"/>
  <c r="N1273" i="13"/>
  <c r="T1273" i="13" s="1"/>
  <c r="N2532" i="13"/>
  <c r="T2532" i="13" s="1"/>
  <c r="N2516" i="13"/>
  <c r="T2516" i="13" s="1"/>
  <c r="N2499" i="13"/>
  <c r="T2499" i="13" s="1"/>
  <c r="N2483" i="13"/>
  <c r="T2483" i="13" s="1"/>
  <c r="N2467" i="13"/>
  <c r="T2467" i="13" s="1"/>
  <c r="N2451" i="13"/>
  <c r="T2451" i="13" s="1"/>
  <c r="N2435" i="13"/>
  <c r="T2435" i="13" s="1"/>
  <c r="N2419" i="13"/>
  <c r="T2419" i="13" s="1"/>
  <c r="N2403" i="13"/>
  <c r="T2403" i="13" s="1"/>
  <c r="N2387" i="13"/>
  <c r="T2387" i="13" s="1"/>
  <c r="N2371" i="13"/>
  <c r="T2371" i="13" s="1"/>
  <c r="N2355" i="13"/>
  <c r="T2355" i="13" s="1"/>
  <c r="N2339" i="13"/>
  <c r="T2339" i="13" s="1"/>
  <c r="N2323" i="13"/>
  <c r="T2323" i="13" s="1"/>
  <c r="N2307" i="13"/>
  <c r="T2307" i="13" s="1"/>
  <c r="N2291" i="13"/>
  <c r="T2291" i="13" s="1"/>
  <c r="N2275" i="13"/>
  <c r="T2275" i="13" s="1"/>
  <c r="N2259" i="13"/>
  <c r="T2259" i="13" s="1"/>
  <c r="N2243" i="13"/>
  <c r="T2243" i="13" s="1"/>
  <c r="N2227" i="13"/>
  <c r="T2227" i="13" s="1"/>
  <c r="N2211" i="13"/>
  <c r="T2211" i="13" s="1"/>
  <c r="N2195" i="13"/>
  <c r="T2195" i="13" s="1"/>
  <c r="N2179" i="13"/>
  <c r="T2179" i="13" s="1"/>
  <c r="N2163" i="13"/>
  <c r="T2163" i="13" s="1"/>
  <c r="N2147" i="13"/>
  <c r="T2147" i="13" s="1"/>
  <c r="N2131" i="13"/>
  <c r="T2131" i="13" s="1"/>
  <c r="N2115" i="13"/>
  <c r="T2115" i="13" s="1"/>
  <c r="N2099" i="13"/>
  <c r="T2099" i="13" s="1"/>
  <c r="N2083" i="13"/>
  <c r="T2083" i="13" s="1"/>
  <c r="N2067" i="13"/>
  <c r="T2067" i="13" s="1"/>
  <c r="N2051" i="13"/>
  <c r="T2051" i="13" s="1"/>
  <c r="N2035" i="13"/>
  <c r="T2035" i="13" s="1"/>
  <c r="N2019" i="13"/>
  <c r="T2019" i="13" s="1"/>
  <c r="N2003" i="13"/>
  <c r="T2003" i="13" s="1"/>
  <c r="N1987" i="13"/>
  <c r="T1987" i="13" s="1"/>
  <c r="N1971" i="13"/>
  <c r="T1971" i="13" s="1"/>
  <c r="N1955" i="13"/>
  <c r="T1955" i="13" s="1"/>
  <c r="N1939" i="13"/>
  <c r="T1939" i="13" s="1"/>
  <c r="N1923" i="13"/>
  <c r="T1923" i="13" s="1"/>
  <c r="N1907" i="13"/>
  <c r="T1907" i="13" s="1"/>
  <c r="N1891" i="13"/>
  <c r="T1891" i="13" s="1"/>
  <c r="N1875" i="13"/>
  <c r="T1875" i="13" s="1"/>
  <c r="N1859" i="13"/>
  <c r="T1859" i="13" s="1"/>
  <c r="N1843" i="13"/>
  <c r="T1843" i="13" s="1"/>
  <c r="N1823" i="13"/>
  <c r="T1823" i="13" s="1"/>
  <c r="N1783" i="13"/>
  <c r="T1783" i="13" s="1"/>
  <c r="N1753" i="13"/>
  <c r="T1753" i="13" s="1"/>
  <c r="N1733" i="13"/>
  <c r="T1733" i="13" s="1"/>
  <c r="N1726" i="13"/>
  <c r="T1726" i="13" s="1"/>
  <c r="N1715" i="13"/>
  <c r="T1715" i="13" s="1"/>
  <c r="N1672" i="13"/>
  <c r="T1672" i="13" s="1"/>
  <c r="N1668" i="13"/>
  <c r="T1668" i="13" s="1"/>
  <c r="N1640" i="13"/>
  <c r="T1640" i="13" s="1"/>
  <c r="N1636" i="13"/>
  <c r="T1636" i="13" s="1"/>
  <c r="N1623" i="13"/>
  <c r="T1623" i="13" s="1"/>
  <c r="N1593" i="13"/>
  <c r="T1593" i="13" s="1"/>
  <c r="N1573" i="13"/>
  <c r="T1573" i="13" s="1"/>
  <c r="N1566" i="13"/>
  <c r="T1566" i="13" s="1"/>
  <c r="N1555" i="13"/>
  <c r="T1555" i="13" s="1"/>
  <c r="N1523" i="13"/>
  <c r="T1523" i="13" s="1"/>
  <c r="N1480" i="13"/>
  <c r="T1480" i="13" s="1"/>
  <c r="N1476" i="13"/>
  <c r="T1476" i="13" s="1"/>
  <c r="N1463" i="13"/>
  <c r="T1463" i="13" s="1"/>
  <c r="N1433" i="13"/>
  <c r="T1433" i="13" s="1"/>
  <c r="N1413" i="13"/>
  <c r="T1413" i="13" s="1"/>
  <c r="N1406" i="13"/>
  <c r="T1406" i="13" s="1"/>
  <c r="N1381" i="13"/>
  <c r="T1381" i="13" s="1"/>
  <c r="N1374" i="13"/>
  <c r="T1374" i="13" s="1"/>
  <c r="N1363" i="13"/>
  <c r="T1363" i="13" s="1"/>
  <c r="N1320" i="13"/>
  <c r="T1320" i="13" s="1"/>
  <c r="N1316" i="13"/>
  <c r="T1316" i="13" s="1"/>
  <c r="N1303" i="13"/>
  <c r="T1303" i="13" s="1"/>
  <c r="N1271" i="13"/>
  <c r="T1271" i="13" s="1"/>
  <c r="N1241" i="13"/>
  <c r="T1241" i="13" s="1"/>
  <c r="N1221" i="13"/>
  <c r="T1221" i="13" s="1"/>
  <c r="N1214" i="13"/>
  <c r="T1214" i="13" s="1"/>
  <c r="N1203" i="13"/>
  <c r="T1203" i="13" s="1"/>
  <c r="N1160" i="13"/>
  <c r="T1160" i="13" s="1"/>
  <c r="N1156" i="13"/>
  <c r="T1156" i="13" s="1"/>
  <c r="N1128" i="13"/>
  <c r="T1128" i="13" s="1"/>
  <c r="N1124" i="13"/>
  <c r="T1124" i="13" s="1"/>
  <c r="N1111" i="13"/>
  <c r="T1111" i="13" s="1"/>
  <c r="N1061" i="13"/>
  <c r="T1061" i="13" s="1"/>
  <c r="N1054" i="13"/>
  <c r="T1054" i="13" s="1"/>
  <c r="N1049" i="13"/>
  <c r="T1049" i="13" s="1"/>
  <c r="N1043" i="13"/>
  <c r="T1043" i="13" s="1"/>
  <c r="N1000" i="13"/>
  <c r="T1000" i="13" s="1"/>
  <c r="N996" i="13"/>
  <c r="T996" i="13" s="1"/>
  <c r="N983" i="13"/>
  <c r="T983" i="13" s="1"/>
  <c r="N933" i="13"/>
  <c r="T933" i="13" s="1"/>
  <c r="N926" i="13"/>
  <c r="T926" i="13" s="1"/>
  <c r="N921" i="13"/>
  <c r="T921" i="13" s="1"/>
  <c r="N915" i="13"/>
  <c r="T915" i="13" s="1"/>
  <c r="N872" i="13"/>
  <c r="T872" i="13" s="1"/>
  <c r="N868" i="13"/>
  <c r="T868" i="13" s="1"/>
  <c r="N855" i="13"/>
  <c r="T855" i="13" s="1"/>
  <c r="N805" i="13"/>
  <c r="T805" i="13" s="1"/>
  <c r="N798" i="13"/>
  <c r="T798" i="13" s="1"/>
  <c r="N793" i="13"/>
  <c r="T793" i="13" s="1"/>
  <c r="N787" i="13"/>
  <c r="T787" i="13" s="1"/>
  <c r="N719" i="13"/>
  <c r="T719" i="13" s="1"/>
  <c r="N703" i="13"/>
  <c r="T703" i="13" s="1"/>
  <c r="N687" i="13"/>
  <c r="T687" i="13" s="1"/>
  <c r="N671" i="13"/>
  <c r="T671" i="13" s="1"/>
  <c r="N655" i="13"/>
  <c r="T655" i="13" s="1"/>
  <c r="N639" i="13"/>
  <c r="T639" i="13" s="1"/>
  <c r="N623" i="13"/>
  <c r="T623" i="13" s="1"/>
  <c r="N607" i="13"/>
  <c r="T607" i="13" s="1"/>
  <c r="N591" i="13"/>
  <c r="T591" i="13" s="1"/>
  <c r="N575" i="13"/>
  <c r="T575" i="13" s="1"/>
  <c r="N559" i="13"/>
  <c r="T559" i="13" s="1"/>
  <c r="N543" i="13"/>
  <c r="T543" i="13" s="1"/>
  <c r="N527" i="13"/>
  <c r="T527" i="13" s="1"/>
  <c r="N511" i="13"/>
  <c r="T511" i="13" s="1"/>
  <c r="N495" i="13"/>
  <c r="T495" i="13" s="1"/>
  <c r="N479" i="13"/>
  <c r="T479" i="13" s="1"/>
  <c r="N463" i="13"/>
  <c r="T463" i="13" s="1"/>
  <c r="N447" i="13"/>
  <c r="T447" i="13" s="1"/>
  <c r="N431" i="13"/>
  <c r="T431" i="13" s="1"/>
  <c r="N415" i="13"/>
  <c r="T415" i="13" s="1"/>
  <c r="N399" i="13"/>
  <c r="T399" i="13" s="1"/>
  <c r="N383" i="13"/>
  <c r="T383" i="13" s="1"/>
  <c r="N367" i="13"/>
  <c r="T367" i="13" s="1"/>
  <c r="N351" i="13"/>
  <c r="T351" i="13" s="1"/>
  <c r="N343" i="13"/>
  <c r="T343" i="13" s="1"/>
  <c r="N335" i="13"/>
  <c r="T335" i="13" s="1"/>
  <c r="N327" i="13"/>
  <c r="T327" i="13" s="1"/>
  <c r="N319" i="13"/>
  <c r="T319" i="13" s="1"/>
  <c r="N311" i="13"/>
  <c r="T311" i="13" s="1"/>
  <c r="N303" i="13"/>
  <c r="T303" i="13" s="1"/>
  <c r="N295" i="13"/>
  <c r="T295" i="13" s="1"/>
  <c r="N287" i="13"/>
  <c r="T287" i="13" s="1"/>
  <c r="N22" i="13"/>
  <c r="T22" i="13" s="1"/>
  <c r="N2619" i="13"/>
  <c r="T2619" i="13" s="1"/>
  <c r="N2587" i="13"/>
  <c r="T2587" i="13" s="1"/>
  <c r="N2555" i="13"/>
  <c r="T2555" i="13" s="1"/>
  <c r="N2523" i="13"/>
  <c r="T2523" i="13" s="1"/>
  <c r="N2496" i="13"/>
  <c r="T2496" i="13" s="1"/>
  <c r="N2480" i="13"/>
  <c r="T2480" i="13" s="1"/>
  <c r="N2464" i="13"/>
  <c r="T2464" i="13" s="1"/>
  <c r="N2448" i="13"/>
  <c r="T2448" i="13" s="1"/>
  <c r="N2432" i="13"/>
  <c r="T2432" i="13" s="1"/>
  <c r="N2416" i="13"/>
  <c r="T2416" i="13" s="1"/>
  <c r="N2400" i="13"/>
  <c r="T2400" i="13" s="1"/>
  <c r="N2384" i="13"/>
  <c r="T2384" i="13" s="1"/>
  <c r="N2368" i="13"/>
  <c r="T2368" i="13" s="1"/>
  <c r="N2352" i="13"/>
  <c r="T2352" i="13" s="1"/>
  <c r="N2336" i="13"/>
  <c r="T2336" i="13" s="1"/>
  <c r="N2320" i="13"/>
  <c r="T2320" i="13" s="1"/>
  <c r="N2304" i="13"/>
  <c r="T2304" i="13" s="1"/>
  <c r="N2288" i="13"/>
  <c r="T2288" i="13" s="1"/>
  <c r="N2272" i="13"/>
  <c r="T2272" i="13" s="1"/>
  <c r="N2256" i="13"/>
  <c r="T2256" i="13" s="1"/>
  <c r="N2240" i="13"/>
  <c r="T2240" i="13" s="1"/>
  <c r="N2224" i="13"/>
  <c r="T2224" i="13" s="1"/>
  <c r="N2208" i="13"/>
  <c r="T2208" i="13" s="1"/>
  <c r="N2192" i="13"/>
  <c r="T2192" i="13" s="1"/>
  <c r="N2176" i="13"/>
  <c r="T2176" i="13" s="1"/>
  <c r="N2160" i="13"/>
  <c r="T2160" i="13" s="1"/>
  <c r="N2144" i="13"/>
  <c r="T2144" i="13" s="1"/>
  <c r="N2128" i="13"/>
  <c r="T2128" i="13" s="1"/>
  <c r="N2112" i="13"/>
  <c r="T2112" i="13" s="1"/>
  <c r="N2096" i="13"/>
  <c r="T2096" i="13" s="1"/>
  <c r="N2080" i="13"/>
  <c r="T2080" i="13" s="1"/>
  <c r="N2064" i="13"/>
  <c r="T2064" i="13" s="1"/>
  <c r="N2048" i="13"/>
  <c r="T2048" i="13" s="1"/>
  <c r="N2032" i="13"/>
  <c r="T2032" i="13" s="1"/>
  <c r="N2016" i="13"/>
  <c r="T2016" i="13" s="1"/>
  <c r="N2000" i="13"/>
  <c r="T2000" i="13" s="1"/>
  <c r="N1984" i="13"/>
  <c r="T1984" i="13" s="1"/>
  <c r="N1968" i="13"/>
  <c r="T1968" i="13" s="1"/>
  <c r="N1952" i="13"/>
  <c r="T1952" i="13" s="1"/>
  <c r="N1936" i="13"/>
  <c r="T1936" i="13" s="1"/>
  <c r="N1920" i="13"/>
  <c r="T1920" i="13" s="1"/>
  <c r="N1904" i="13"/>
  <c r="T1904" i="13" s="1"/>
  <c r="N1888" i="13"/>
  <c r="T1888" i="13" s="1"/>
  <c r="N1872" i="13"/>
  <c r="T1872" i="13" s="1"/>
  <c r="N1856" i="13"/>
  <c r="T1856" i="13" s="1"/>
  <c r="N1830" i="13"/>
  <c r="T1830" i="13" s="1"/>
  <c r="N1828" i="13"/>
  <c r="T1828" i="13" s="1"/>
  <c r="N1813" i="13"/>
  <c r="T1813" i="13" s="1"/>
  <c r="N1798" i="13"/>
  <c r="T1798" i="13" s="1"/>
  <c r="N1793" i="13"/>
  <c r="T1793" i="13" s="1"/>
  <c r="N1787" i="13"/>
  <c r="T1787" i="13" s="1"/>
  <c r="N1744" i="13"/>
  <c r="T1744" i="13" s="1"/>
  <c r="N1740" i="13"/>
  <c r="T1740" i="13" s="1"/>
  <c r="N1727" i="13"/>
  <c r="T1727" i="13" s="1"/>
  <c r="N1677" i="13"/>
  <c r="T1677" i="13" s="1"/>
  <c r="N1670" i="13"/>
  <c r="T1670" i="13" s="1"/>
  <c r="N1665" i="13"/>
  <c r="T1665" i="13" s="1"/>
  <c r="N1659" i="13"/>
  <c r="T1659" i="13" s="1"/>
  <c r="N1616" i="13"/>
  <c r="T1616" i="13" s="1"/>
  <c r="N1612" i="13"/>
  <c r="T1612" i="13" s="1"/>
  <c r="N1599" i="13"/>
  <c r="T1599" i="13" s="1"/>
  <c r="N1549" i="13"/>
  <c r="T1549" i="13" s="1"/>
  <c r="N1542" i="13"/>
  <c r="T1542" i="13" s="1"/>
  <c r="N1537" i="13"/>
  <c r="T1537" i="13" s="1"/>
  <c r="N1531" i="13"/>
  <c r="T1531" i="13" s="1"/>
  <c r="N1488" i="13"/>
  <c r="T1488" i="13" s="1"/>
  <c r="N1484" i="13"/>
  <c r="T1484" i="13" s="1"/>
  <c r="N1471" i="13"/>
  <c r="T1471" i="13" s="1"/>
  <c r="N1421" i="13"/>
  <c r="T1421" i="13" s="1"/>
  <c r="N1414" i="13"/>
  <c r="T1414" i="13" s="1"/>
  <c r="N1409" i="13"/>
  <c r="T1409" i="13" s="1"/>
  <c r="N1403" i="13"/>
  <c r="T1403" i="13" s="1"/>
  <c r="N1360" i="13"/>
  <c r="T1360" i="13" s="1"/>
  <c r="N1356" i="13"/>
  <c r="T1356" i="13" s="1"/>
  <c r="N1343" i="13"/>
  <c r="T1343" i="13" s="1"/>
  <c r="N1293" i="13"/>
  <c r="T1293" i="13" s="1"/>
  <c r="N1286" i="13"/>
  <c r="T1286" i="13" s="1"/>
  <c r="N1281" i="13"/>
  <c r="T1281" i="13" s="1"/>
  <c r="N1275" i="13"/>
  <c r="T1275" i="13" s="1"/>
  <c r="N1232" i="13"/>
  <c r="T1232" i="13" s="1"/>
  <c r="N1228" i="13"/>
  <c r="T1228" i="13" s="1"/>
  <c r="N1215" i="13"/>
  <c r="T1215" i="13" s="1"/>
  <c r="N1165" i="13"/>
  <c r="T1165" i="13" s="1"/>
  <c r="N1158" i="13"/>
  <c r="T1158" i="13" s="1"/>
  <c r="N1153" i="13"/>
  <c r="T1153" i="13" s="1"/>
  <c r="N1147" i="13"/>
  <c r="T1147" i="13" s="1"/>
  <c r="N1104" i="13"/>
  <c r="T1104" i="13" s="1"/>
  <c r="N1100" i="13"/>
  <c r="T1100" i="13" s="1"/>
  <c r="N1087" i="13"/>
  <c r="T1087" i="13" s="1"/>
  <c r="N1037" i="13"/>
  <c r="T1037" i="13" s="1"/>
  <c r="N1030" i="13"/>
  <c r="T1030" i="13" s="1"/>
  <c r="N1025" i="13"/>
  <c r="T1025" i="13" s="1"/>
  <c r="N1019" i="13"/>
  <c r="T1019" i="13" s="1"/>
  <c r="N976" i="13"/>
  <c r="T976" i="13" s="1"/>
  <c r="N972" i="13"/>
  <c r="T972" i="13" s="1"/>
  <c r="N959" i="13"/>
  <c r="T959" i="13" s="1"/>
  <c r="N909" i="13"/>
  <c r="T909" i="13" s="1"/>
  <c r="N902" i="13"/>
  <c r="T902" i="13" s="1"/>
  <c r="N897" i="13"/>
  <c r="T897" i="13" s="1"/>
  <c r="N891" i="13"/>
  <c r="T891" i="13" s="1"/>
  <c r="N848" i="13"/>
  <c r="T848" i="13" s="1"/>
  <c r="N844" i="13"/>
  <c r="T844" i="13" s="1"/>
  <c r="N831" i="13"/>
  <c r="T831" i="13" s="1"/>
  <c r="N781" i="13"/>
  <c r="T781" i="13" s="1"/>
  <c r="N774" i="13"/>
  <c r="T774" i="13" s="1"/>
  <c r="N769" i="13"/>
  <c r="T769" i="13" s="1"/>
  <c r="N763" i="13"/>
  <c r="T763" i="13" s="1"/>
  <c r="N755" i="13"/>
  <c r="T755" i="13" s="1"/>
  <c r="N747" i="13"/>
  <c r="T747" i="13" s="1"/>
  <c r="N739" i="13"/>
  <c r="T739" i="13" s="1"/>
  <c r="N348" i="13"/>
  <c r="T348" i="13" s="1"/>
  <c r="N340" i="13"/>
  <c r="T340" i="13" s="1"/>
  <c r="N332" i="13"/>
  <c r="T332" i="13" s="1"/>
  <c r="N324" i="13"/>
  <c r="T324" i="13" s="1"/>
  <c r="N316" i="13"/>
  <c r="T316" i="13" s="1"/>
  <c r="N308" i="13"/>
  <c r="T308" i="13" s="1"/>
  <c r="N300" i="13"/>
  <c r="T300" i="13" s="1"/>
  <c r="N292" i="13"/>
  <c r="T292" i="13" s="1"/>
  <c r="N284" i="13"/>
  <c r="T284" i="13" s="1"/>
  <c r="N258" i="13"/>
  <c r="T258" i="13" s="1"/>
  <c r="N227" i="13"/>
  <c r="T227" i="13" s="1"/>
  <c r="N170" i="13"/>
  <c r="T170" i="13" s="1"/>
  <c r="N156" i="13"/>
  <c r="T156" i="13" s="1"/>
  <c r="N130" i="13"/>
  <c r="T130" i="13" s="1"/>
  <c r="N99" i="13"/>
  <c r="T99" i="13" s="1"/>
  <c r="N1840" i="13"/>
  <c r="T1840" i="13" s="1"/>
  <c r="N1824" i="13"/>
  <c r="T1824" i="13" s="1"/>
  <c r="N1808" i="13"/>
  <c r="T1808" i="13" s="1"/>
  <c r="N1784" i="13"/>
  <c r="T1784" i="13" s="1"/>
  <c r="N1774" i="13"/>
  <c r="T1774" i="13" s="1"/>
  <c r="N1769" i="13"/>
  <c r="T1769" i="13" s="1"/>
  <c r="N1763" i="13"/>
  <c r="T1763" i="13" s="1"/>
  <c r="N1716" i="13"/>
  <c r="T1716" i="13" s="1"/>
  <c r="N1703" i="13"/>
  <c r="T1703" i="13" s="1"/>
  <c r="N1656" i="13"/>
  <c r="T1656" i="13" s="1"/>
  <c r="N1646" i="13"/>
  <c r="T1646" i="13" s="1"/>
  <c r="N1641" i="13"/>
  <c r="T1641" i="13" s="1"/>
  <c r="N1635" i="13"/>
  <c r="T1635" i="13" s="1"/>
  <c r="N1588" i="13"/>
  <c r="T1588" i="13" s="1"/>
  <c r="N1575" i="13"/>
  <c r="T1575" i="13" s="1"/>
  <c r="N1528" i="13"/>
  <c r="T1528" i="13" s="1"/>
  <c r="N1518" i="13"/>
  <c r="T1518" i="13" s="1"/>
  <c r="N1513" i="13"/>
  <c r="T1513" i="13" s="1"/>
  <c r="N1507" i="13"/>
  <c r="T1507" i="13" s="1"/>
  <c r="N1460" i="13"/>
  <c r="T1460" i="13" s="1"/>
  <c r="N1447" i="13"/>
  <c r="T1447" i="13" s="1"/>
  <c r="N1400" i="13"/>
  <c r="T1400" i="13" s="1"/>
  <c r="N1390" i="13"/>
  <c r="T1390" i="13" s="1"/>
  <c r="N1385" i="13"/>
  <c r="T1385" i="13" s="1"/>
  <c r="N1379" i="13"/>
  <c r="T1379" i="13" s="1"/>
  <c r="N1332" i="13"/>
  <c r="T1332" i="13" s="1"/>
  <c r="N1319" i="13"/>
  <c r="T1319" i="13" s="1"/>
  <c r="N1272" i="13"/>
  <c r="T1272" i="13" s="1"/>
  <c r="N1262" i="13"/>
  <c r="T1262" i="13" s="1"/>
  <c r="N1257" i="13"/>
  <c r="T1257" i="13" s="1"/>
  <c r="N1251" i="13"/>
  <c r="T1251" i="13" s="1"/>
  <c r="N1204" i="13"/>
  <c r="T1204" i="13" s="1"/>
  <c r="N1191" i="13"/>
  <c r="T1191" i="13" s="1"/>
  <c r="N1144" i="13"/>
  <c r="T1144" i="13" s="1"/>
  <c r="N1134" i="13"/>
  <c r="T1134" i="13" s="1"/>
  <c r="N1129" i="13"/>
  <c r="T1129" i="13" s="1"/>
  <c r="N1123" i="13"/>
  <c r="T1123" i="13" s="1"/>
  <c r="N1076" i="13"/>
  <c r="T1076" i="13" s="1"/>
  <c r="N1044" i="13"/>
  <c r="T1044" i="13" s="1"/>
  <c r="N1031" i="13"/>
  <c r="T1031" i="13" s="1"/>
  <c r="N999" i="13"/>
  <c r="T999" i="13" s="1"/>
  <c r="N952" i="13"/>
  <c r="T952" i="13" s="1"/>
  <c r="N942" i="13"/>
  <c r="T942" i="13" s="1"/>
  <c r="N937" i="13"/>
  <c r="T937" i="13" s="1"/>
  <c r="N931" i="13"/>
  <c r="T931" i="13" s="1"/>
  <c r="N884" i="13"/>
  <c r="T884" i="13" s="1"/>
  <c r="N852" i="13"/>
  <c r="T852" i="13" s="1"/>
  <c r="N839" i="13"/>
  <c r="T839" i="13" s="1"/>
  <c r="N807" i="13"/>
  <c r="T807" i="13" s="1"/>
  <c r="N761" i="13"/>
  <c r="T761" i="13" s="1"/>
  <c r="N753" i="13"/>
  <c r="T753" i="13" s="1"/>
  <c r="N745" i="13"/>
  <c r="T745" i="13" s="1"/>
  <c r="N737" i="13"/>
  <c r="T737" i="13" s="1"/>
  <c r="N1401" i="13"/>
  <c r="T1401" i="13" s="1"/>
  <c r="N708" i="13"/>
  <c r="T708" i="13" s="1"/>
  <c r="N700" i="13"/>
  <c r="T700" i="13" s="1"/>
  <c r="N685" i="13"/>
  <c r="T685" i="13" s="1"/>
  <c r="N660" i="13"/>
  <c r="T660" i="13" s="1"/>
  <c r="N652" i="13"/>
  <c r="T652" i="13" s="1"/>
  <c r="N629" i="13"/>
  <c r="T629" i="13" s="1"/>
  <c r="N612" i="13"/>
  <c r="T612" i="13" s="1"/>
  <c r="N604" i="13"/>
  <c r="T604" i="13" s="1"/>
  <c r="N581" i="13"/>
  <c r="T581" i="13" s="1"/>
  <c r="N564" i="13"/>
  <c r="T564" i="13" s="1"/>
  <c r="N549" i="13"/>
  <c r="T549" i="13" s="1"/>
  <c r="N532" i="13"/>
  <c r="T532" i="13" s="1"/>
  <c r="N517" i="13"/>
  <c r="T517" i="13" s="1"/>
  <c r="N500" i="13"/>
  <c r="T500" i="13" s="1"/>
  <c r="N485" i="13"/>
  <c r="T485" i="13" s="1"/>
  <c r="N468" i="13"/>
  <c r="T468" i="13" s="1"/>
  <c r="N453" i="13"/>
  <c r="T453" i="13" s="1"/>
  <c r="N436" i="13"/>
  <c r="T436" i="13" s="1"/>
  <c r="N421" i="13"/>
  <c r="T421" i="13" s="1"/>
  <c r="N404" i="13"/>
  <c r="T404" i="13" s="1"/>
  <c r="N389" i="13"/>
  <c r="T389" i="13" s="1"/>
  <c r="N372" i="13"/>
  <c r="T372" i="13" s="1"/>
  <c r="N357" i="13"/>
  <c r="T357" i="13" s="1"/>
  <c r="N278" i="13"/>
  <c r="T278" i="13" s="1"/>
  <c r="N272" i="13"/>
  <c r="T272" i="13" s="1"/>
  <c r="N257" i="13"/>
  <c r="T257" i="13" s="1"/>
  <c r="N244" i="13"/>
  <c r="T244" i="13" s="1"/>
  <c r="N229" i="13"/>
  <c r="T229" i="13" s="1"/>
  <c r="N219" i="13"/>
  <c r="T219" i="13" s="1"/>
  <c r="N214" i="13"/>
  <c r="T214" i="13" s="1"/>
  <c r="N208" i="13"/>
  <c r="T208" i="13" s="1"/>
  <c r="N193" i="13"/>
  <c r="T193" i="13" s="1"/>
  <c r="N180" i="13"/>
  <c r="T180" i="13" s="1"/>
  <c r="N165" i="13"/>
  <c r="T165" i="13" s="1"/>
  <c r="N155" i="13"/>
  <c r="T155" i="13" s="1"/>
  <c r="N150" i="13"/>
  <c r="T150" i="13" s="1"/>
  <c r="N144" i="13"/>
  <c r="T144" i="13" s="1"/>
  <c r="N129" i="13"/>
  <c r="T129" i="13" s="1"/>
  <c r="N116" i="13"/>
  <c r="T116" i="13" s="1"/>
  <c r="N101" i="13"/>
  <c r="T101" i="13" s="1"/>
  <c r="N91" i="13"/>
  <c r="T91" i="13" s="1"/>
  <c r="N86" i="13"/>
  <c r="T86" i="13" s="1"/>
  <c r="N80" i="13"/>
  <c r="T80" i="13" s="1"/>
  <c r="N66" i="13"/>
  <c r="T66" i="13" s="1"/>
  <c r="N14" i="13"/>
  <c r="T14" i="13" s="1"/>
  <c r="N733" i="13"/>
  <c r="T733" i="13" s="1"/>
  <c r="N728" i="13"/>
  <c r="T728" i="13" s="1"/>
  <c r="N720" i="13"/>
  <c r="T720" i="13" s="1"/>
  <c r="N712" i="13"/>
  <c r="T712" i="13" s="1"/>
  <c r="N704" i="13"/>
  <c r="T704" i="13" s="1"/>
  <c r="N696" i="13"/>
  <c r="T696" i="13" s="1"/>
  <c r="N688" i="13"/>
  <c r="T688" i="13" s="1"/>
  <c r="N680" i="13"/>
  <c r="T680" i="13" s="1"/>
  <c r="N672" i="13"/>
  <c r="T672" i="13" s="1"/>
  <c r="N664" i="13"/>
  <c r="T664" i="13" s="1"/>
  <c r="N656" i="13"/>
  <c r="T656" i="13" s="1"/>
  <c r="N648" i="13"/>
  <c r="T648" i="13" s="1"/>
  <c r="N640" i="13"/>
  <c r="T640" i="13" s="1"/>
  <c r="N632" i="13"/>
  <c r="T632" i="13" s="1"/>
  <c r="N624" i="13"/>
  <c r="T624" i="13" s="1"/>
  <c r="N616" i="13"/>
  <c r="T616" i="13" s="1"/>
  <c r="N608" i="13"/>
  <c r="T608" i="13" s="1"/>
  <c r="N600" i="13"/>
  <c r="T600" i="13" s="1"/>
  <c r="N592" i="13"/>
  <c r="T592" i="13" s="1"/>
  <c r="N584" i="13"/>
  <c r="T584" i="13" s="1"/>
  <c r="N576" i="13"/>
  <c r="T576" i="13" s="1"/>
  <c r="N568" i="13"/>
  <c r="T568" i="13" s="1"/>
  <c r="N497" i="13"/>
  <c r="T497" i="13" s="1"/>
  <c r="N489" i="13"/>
  <c r="T489" i="13" s="1"/>
  <c r="N481" i="13"/>
  <c r="T481" i="13" s="1"/>
  <c r="N473" i="13"/>
  <c r="T473" i="13" s="1"/>
  <c r="N432" i="13"/>
  <c r="T432" i="13" s="1"/>
  <c r="N424" i="13"/>
  <c r="T424" i="13" s="1"/>
  <c r="N416" i="13"/>
  <c r="T416" i="13" s="1"/>
  <c r="N408" i="13"/>
  <c r="T408" i="13" s="1"/>
  <c r="N400" i="13"/>
  <c r="T400" i="13" s="1"/>
  <c r="N392" i="13"/>
  <c r="T392" i="13" s="1"/>
  <c r="N384" i="13"/>
  <c r="T384" i="13" s="1"/>
  <c r="N376" i="13"/>
  <c r="T376" i="13" s="1"/>
  <c r="N274" i="13"/>
  <c r="T274" i="13" s="1"/>
  <c r="N267" i="13"/>
  <c r="T267" i="13" s="1"/>
  <c r="N262" i="13"/>
  <c r="T262" i="13" s="1"/>
  <c r="N256" i="13"/>
  <c r="T256" i="13" s="1"/>
  <c r="N213" i="13"/>
  <c r="T213" i="13" s="1"/>
  <c r="N209" i="13"/>
  <c r="T209" i="13" s="1"/>
  <c r="N196" i="13"/>
  <c r="T196" i="13" s="1"/>
  <c r="N146" i="13"/>
  <c r="T146" i="13" s="1"/>
  <c r="N139" i="13"/>
  <c r="T139" i="13" s="1"/>
  <c r="N134" i="13"/>
  <c r="T134" i="13" s="1"/>
  <c r="N128" i="13"/>
  <c r="T128" i="13" s="1"/>
  <c r="N85" i="13"/>
  <c r="T85" i="13" s="1"/>
  <c r="N81" i="13"/>
  <c r="T81" i="13" s="1"/>
  <c r="N68" i="13"/>
  <c r="T68" i="13" s="1"/>
  <c r="N30" i="13"/>
  <c r="T30" i="13" s="1"/>
  <c r="N1786" i="13"/>
  <c r="T1786" i="13" s="1"/>
  <c r="N1754" i="13"/>
  <c r="T1754" i="13" s="1"/>
  <c r="N1722" i="13"/>
  <c r="T1722" i="13" s="1"/>
  <c r="N1690" i="13"/>
  <c r="T1690" i="13" s="1"/>
  <c r="N1658" i="13"/>
  <c r="T1658" i="13" s="1"/>
  <c r="N1626" i="13"/>
  <c r="T1626" i="13" s="1"/>
  <c r="N1594" i="13"/>
  <c r="T1594" i="13" s="1"/>
  <c r="N1562" i="13"/>
  <c r="T1562" i="13" s="1"/>
  <c r="N1530" i="13"/>
  <c r="T1530" i="13" s="1"/>
  <c r="N1498" i="13"/>
  <c r="T1498" i="13" s="1"/>
  <c r="N1466" i="13"/>
  <c r="T1466" i="13" s="1"/>
  <c r="N1434" i="13"/>
  <c r="T1434" i="13" s="1"/>
  <c r="N1402" i="13"/>
  <c r="T1402" i="13" s="1"/>
  <c r="N1370" i="13"/>
  <c r="T1370" i="13" s="1"/>
  <c r="N1338" i="13"/>
  <c r="T1338" i="13" s="1"/>
  <c r="N1306" i="13"/>
  <c r="T1306" i="13" s="1"/>
  <c r="N1274" i="13"/>
  <c r="T1274" i="13" s="1"/>
  <c r="N1242" i="13"/>
  <c r="T1242" i="13" s="1"/>
  <c r="N1210" i="13"/>
  <c r="T1210" i="13" s="1"/>
  <c r="N1178" i="13"/>
  <c r="T1178" i="13" s="1"/>
  <c r="N1146" i="13"/>
  <c r="T1146" i="13" s="1"/>
  <c r="N1114" i="13"/>
  <c r="T1114" i="13" s="1"/>
  <c r="N1082" i="13"/>
  <c r="T1082" i="13" s="1"/>
  <c r="N1058" i="13"/>
  <c r="T1058" i="13" s="1"/>
  <c r="N1026" i="13"/>
  <c r="T1026" i="13" s="1"/>
  <c r="N1002" i="13"/>
  <c r="T1002" i="13" s="1"/>
  <c r="N970" i="13"/>
  <c r="T970" i="13" s="1"/>
  <c r="N914" i="13"/>
  <c r="T914" i="13" s="1"/>
  <c r="N882" i="13"/>
  <c r="T882" i="13" s="1"/>
  <c r="N858" i="13"/>
  <c r="T858" i="13" s="1"/>
  <c r="N826" i="13"/>
  <c r="T826" i="13" s="1"/>
  <c r="N802" i="13"/>
  <c r="T802" i="13" s="1"/>
  <c r="N770" i="13"/>
  <c r="T770" i="13" s="1"/>
  <c r="N760" i="13"/>
  <c r="T760" i="13" s="1"/>
  <c r="N752" i="13"/>
  <c r="T752" i="13" s="1"/>
  <c r="N744" i="13"/>
  <c r="T744" i="13" s="1"/>
  <c r="N736" i="13"/>
  <c r="T736" i="13" s="1"/>
  <c r="N250" i="13"/>
  <c r="T250" i="13" s="1"/>
  <c r="N221" i="13"/>
  <c r="T221" i="13" s="1"/>
  <c r="N217" i="13"/>
  <c r="T217" i="13" s="1"/>
  <c r="N186" i="13"/>
  <c r="T186" i="13" s="1"/>
  <c r="N157" i="13"/>
  <c r="T157" i="13" s="1"/>
  <c r="N153" i="13"/>
  <c r="T153" i="13" s="1"/>
  <c r="N140" i="13"/>
  <c r="T140" i="13" s="1"/>
  <c r="N115" i="13"/>
  <c r="T115" i="13" s="1"/>
  <c r="N110" i="13"/>
  <c r="T110" i="13" s="1"/>
  <c r="N104" i="13"/>
  <c r="T104" i="13" s="1"/>
  <c r="N76" i="13"/>
  <c r="T76" i="13" s="1"/>
  <c r="N64" i="13"/>
  <c r="T64" i="13" s="1"/>
  <c r="N6" i="13"/>
  <c r="T6" i="13" s="1"/>
  <c r="N56" i="13"/>
  <c r="T56" i="13" s="1"/>
  <c r="N39" i="13"/>
  <c r="T39" i="13" s="1"/>
  <c r="N24" i="13"/>
  <c r="T24" i="13" s="1"/>
  <c r="N7" i="13"/>
  <c r="T7" i="13" s="1"/>
  <c r="N247" i="13"/>
  <c r="T247" i="13" s="1"/>
  <c r="N223" i="13"/>
  <c r="T223" i="13" s="1"/>
  <c r="N199" i="13"/>
  <c r="T199" i="13" s="1"/>
  <c r="N175" i="13"/>
  <c r="T175" i="13" s="1"/>
  <c r="N119" i="13"/>
  <c r="T119" i="13" s="1"/>
  <c r="N95" i="13"/>
  <c r="T95" i="13" s="1"/>
  <c r="N71" i="13"/>
  <c r="T71" i="13" s="1"/>
  <c r="N41" i="13"/>
  <c r="T41" i="13" s="1"/>
  <c r="N26" i="13"/>
  <c r="T26" i="13" s="1"/>
  <c r="N18" i="13"/>
  <c r="T18" i="13" s="1"/>
  <c r="N60" i="13"/>
  <c r="T60" i="13" s="1"/>
  <c r="N43" i="13"/>
  <c r="T43" i="13" s="1"/>
  <c r="N28" i="13"/>
  <c r="T28" i="13" s="1"/>
  <c r="N11" i="13"/>
  <c r="T11" i="13" s="1"/>
  <c r="N1748" i="13"/>
  <c r="T1748" i="13" s="1"/>
  <c r="N1735" i="13"/>
  <c r="T1735" i="13" s="1"/>
  <c r="N1688" i="13"/>
  <c r="T1688" i="13" s="1"/>
  <c r="N1678" i="13"/>
  <c r="T1678" i="13" s="1"/>
  <c r="N1673" i="13"/>
  <c r="T1673" i="13" s="1"/>
  <c r="N1667" i="13"/>
  <c r="T1667" i="13" s="1"/>
  <c r="N1620" i="13"/>
  <c r="T1620" i="13" s="1"/>
  <c r="N1560" i="13"/>
  <c r="T1560" i="13" s="1"/>
  <c r="N1550" i="13"/>
  <c r="T1550" i="13" s="1"/>
  <c r="N1545" i="13"/>
  <c r="T1545" i="13" s="1"/>
  <c r="N1492" i="13"/>
  <c r="T1492" i="13" s="1"/>
  <c r="N1417" i="13"/>
  <c r="T1417" i="13" s="1"/>
  <c r="N1364" i="13"/>
  <c r="T1364" i="13" s="1"/>
  <c r="N1304" i="13"/>
  <c r="T1304" i="13" s="1"/>
  <c r="N1294" i="13"/>
  <c r="T1294" i="13" s="1"/>
  <c r="N1289" i="13"/>
  <c r="T1289" i="13" s="1"/>
  <c r="N1283" i="13"/>
  <c r="T1283" i="13" s="1"/>
  <c r="N1236" i="13"/>
  <c r="T1236" i="13" s="1"/>
  <c r="N1176" i="13"/>
  <c r="T1176" i="13" s="1"/>
  <c r="N1166" i="13"/>
  <c r="T1166" i="13" s="1"/>
  <c r="N1161" i="13"/>
  <c r="T1161" i="13" s="1"/>
  <c r="N1108" i="13"/>
  <c r="T1108" i="13" s="1"/>
  <c r="N1016" i="13"/>
  <c r="T1016" i="13" s="1"/>
  <c r="N974" i="13"/>
  <c r="T974" i="13" s="1"/>
  <c r="N963" i="13"/>
  <c r="T963" i="13" s="1"/>
  <c r="N916" i="13"/>
  <c r="T916" i="13" s="1"/>
  <c r="N824" i="13"/>
  <c r="T824" i="13" s="1"/>
  <c r="N792" i="13"/>
  <c r="T792" i="13" s="1"/>
  <c r="N782" i="13"/>
  <c r="T782" i="13" s="1"/>
  <c r="N777" i="13"/>
  <c r="T777" i="13" s="1"/>
  <c r="N771" i="13"/>
  <c r="T771" i="13" s="1"/>
  <c r="N349" i="13"/>
  <c r="T349" i="13" s="1"/>
  <c r="N341" i="13"/>
  <c r="T341" i="13" s="1"/>
  <c r="N333" i="13"/>
  <c r="T333" i="13" s="1"/>
  <c r="N325" i="13"/>
  <c r="T325" i="13" s="1"/>
  <c r="N309" i="13"/>
  <c r="T309" i="13" s="1"/>
  <c r="N301" i="13"/>
  <c r="T301" i="13" s="1"/>
  <c r="N293" i="13"/>
  <c r="T293" i="13" s="1"/>
  <c r="N259" i="13"/>
  <c r="T259" i="13" s="1"/>
  <c r="N162" i="13"/>
  <c r="T162" i="13" s="1"/>
  <c r="N724" i="13"/>
  <c r="T724" i="13" s="1"/>
  <c r="N597" i="13"/>
  <c r="T597" i="13" s="1"/>
  <c r="N557" i="13"/>
  <c r="T557" i="13" s="1"/>
  <c r="N540" i="13"/>
  <c r="T540" i="13" s="1"/>
  <c r="N525" i="13"/>
  <c r="T525" i="13" s="1"/>
  <c r="N493" i="13"/>
  <c r="T493" i="13" s="1"/>
  <c r="N476" i="13"/>
  <c r="T476" i="13" s="1"/>
  <c r="N461" i="13"/>
  <c r="T461" i="13" s="1"/>
  <c r="N429" i="13"/>
  <c r="T429" i="13" s="1"/>
  <c r="N412" i="13"/>
  <c r="T412" i="13" s="1"/>
  <c r="N397" i="13"/>
  <c r="T397" i="13" s="1"/>
  <c r="N365" i="13"/>
  <c r="T365" i="13" s="1"/>
  <c r="N21" i="13"/>
  <c r="T21" i="13" s="1"/>
  <c r="N560" i="13"/>
  <c r="T560" i="13" s="1"/>
  <c r="N552" i="13"/>
  <c r="T552" i="13" s="1"/>
  <c r="N544" i="13"/>
  <c r="T544" i="13" s="1"/>
  <c r="N536" i="13"/>
  <c r="T536" i="13" s="1"/>
  <c r="N520" i="13"/>
  <c r="T520" i="13" s="1"/>
  <c r="N512" i="13"/>
  <c r="T512" i="13" s="1"/>
  <c r="N504" i="13"/>
  <c r="T504" i="13" s="1"/>
  <c r="N465" i="13"/>
  <c r="T465" i="13" s="1"/>
  <c r="N457" i="13"/>
  <c r="T457" i="13" s="1"/>
  <c r="N449" i="13"/>
  <c r="T449" i="13" s="1"/>
  <c r="N352" i="13"/>
  <c r="T352" i="13" s="1"/>
  <c r="N242" i="13"/>
  <c r="T242" i="13" s="1"/>
  <c r="N235" i="13"/>
  <c r="T235" i="13" s="1"/>
  <c r="N224" i="13"/>
  <c r="T224" i="13" s="1"/>
  <c r="N114" i="13"/>
  <c r="T114" i="13" s="1"/>
  <c r="N102" i="13"/>
  <c r="T102" i="13" s="1"/>
  <c r="N96" i="13"/>
  <c r="T96" i="13" s="1"/>
  <c r="N37" i="13"/>
  <c r="T37" i="13" s="1"/>
  <c r="N1794" i="13"/>
  <c r="T1794" i="13" s="1"/>
  <c r="N1762" i="13"/>
  <c r="T1762" i="13" s="1"/>
  <c r="N1698" i="13"/>
  <c r="T1698" i="13" s="1"/>
  <c r="N1666" i="13"/>
  <c r="T1666" i="13" s="1"/>
  <c r="N1634" i="13"/>
  <c r="T1634" i="13" s="1"/>
  <c r="N1602" i="13"/>
  <c r="T1602" i="13" s="1"/>
  <c r="N1570" i="13"/>
  <c r="T1570" i="13" s="1"/>
  <c r="N1538" i="13"/>
  <c r="T1538" i="13" s="1"/>
  <c r="N1506" i="13"/>
  <c r="T1506" i="13" s="1"/>
  <c r="N1474" i="13"/>
  <c r="T1474" i="13" s="1"/>
  <c r="N1442" i="13"/>
  <c r="T1442" i="13" s="1"/>
  <c r="N1410" i="13"/>
  <c r="T1410" i="13" s="1"/>
  <c r="N1378" i="13"/>
  <c r="T1378" i="13" s="1"/>
  <c r="N1346" i="13"/>
  <c r="T1346" i="13" s="1"/>
  <c r="N1314" i="13"/>
  <c r="T1314" i="13" s="1"/>
  <c r="N1282" i="13"/>
  <c r="T1282" i="13" s="1"/>
  <c r="N1218" i="13"/>
  <c r="T1218" i="13" s="1"/>
  <c r="N1186" i="13"/>
  <c r="T1186" i="13" s="1"/>
  <c r="N1154" i="13"/>
  <c r="T1154" i="13" s="1"/>
  <c r="N1122" i="13"/>
  <c r="T1122" i="13" s="1"/>
  <c r="N1090" i="13"/>
  <c r="T1090" i="13" s="1"/>
  <c r="N1034" i="13"/>
  <c r="T1034" i="13" s="1"/>
  <c r="N978" i="13"/>
  <c r="T978" i="13" s="1"/>
  <c r="N890" i="13"/>
  <c r="T890" i="13" s="1"/>
  <c r="N866" i="13"/>
  <c r="T866" i="13" s="1"/>
  <c r="N834" i="13"/>
  <c r="T834" i="13" s="1"/>
  <c r="N778" i="13"/>
  <c r="T778" i="13" s="1"/>
  <c r="N742" i="13"/>
  <c r="T742" i="13" s="1"/>
  <c r="N734" i="13"/>
  <c r="T734" i="13" s="1"/>
  <c r="N715" i="13"/>
  <c r="T715" i="13" s="1"/>
  <c r="N699" i="13"/>
  <c r="T699" i="13" s="1"/>
  <c r="N691" i="13"/>
  <c r="T691" i="13" s="1"/>
  <c r="N683" i="13"/>
  <c r="T683" i="13" s="1"/>
  <c r="N667" i="13"/>
  <c r="T667" i="13" s="1"/>
  <c r="N659" i="13"/>
  <c r="T659" i="13" s="1"/>
  <c r="N643" i="13"/>
  <c r="T643" i="13" s="1"/>
  <c r="N635" i="13"/>
  <c r="T635" i="13" s="1"/>
  <c r="N619" i="13"/>
  <c r="T619" i="13" s="1"/>
  <c r="N611" i="13"/>
  <c r="T611" i="13" s="1"/>
  <c r="N595" i="13"/>
  <c r="T595" i="13" s="1"/>
  <c r="N587" i="13"/>
  <c r="T587" i="13" s="1"/>
  <c r="N571" i="13"/>
  <c r="T571" i="13" s="1"/>
  <c r="N563" i="13"/>
  <c r="T563" i="13" s="1"/>
  <c r="N547" i="13"/>
  <c r="T547" i="13" s="1"/>
  <c r="N531" i="13"/>
  <c r="T531" i="13" s="1"/>
  <c r="N523" i="13"/>
  <c r="T523" i="13" s="1"/>
  <c r="N507" i="13"/>
  <c r="T507" i="13" s="1"/>
  <c r="N499" i="13"/>
  <c r="T499" i="13" s="1"/>
  <c r="N483" i="13"/>
  <c r="T483" i="13" s="1"/>
  <c r="N467" i="13"/>
  <c r="T467" i="13" s="1"/>
  <c r="N459" i="13"/>
  <c r="T459" i="13" s="1"/>
  <c r="N443" i="13"/>
  <c r="T443" i="13" s="1"/>
  <c r="N427" i="13"/>
  <c r="T427" i="13" s="1"/>
  <c r="N411" i="13"/>
  <c r="T411" i="13" s="1"/>
  <c r="N395" i="13"/>
  <c r="T395" i="13" s="1"/>
  <c r="N387" i="13"/>
  <c r="T387" i="13" s="1"/>
  <c r="N371" i="13"/>
  <c r="T371" i="13" s="1"/>
  <c r="N355" i="13"/>
  <c r="T355" i="13" s="1"/>
  <c r="N232" i="13"/>
  <c r="T232" i="13" s="1"/>
  <c r="N179" i="13"/>
  <c r="T179" i="13" s="1"/>
  <c r="N174" i="13"/>
  <c r="T174" i="13" s="1"/>
  <c r="N168" i="13"/>
  <c r="T168" i="13" s="1"/>
  <c r="N125" i="13"/>
  <c r="T125" i="13" s="1"/>
  <c r="N121" i="13"/>
  <c r="T121" i="13" s="1"/>
  <c r="N90" i="13"/>
  <c r="T90" i="13" s="1"/>
  <c r="N13" i="13"/>
  <c r="T13" i="13" s="1"/>
  <c r="N32" i="13"/>
  <c r="T32" i="13" s="1"/>
  <c r="N15" i="13"/>
  <c r="T15" i="13" s="1"/>
  <c r="N279" i="13"/>
  <c r="T279" i="13" s="1"/>
  <c r="N207" i="13"/>
  <c r="T207" i="13" s="1"/>
  <c r="N151" i="13"/>
  <c r="T151" i="13" s="1"/>
  <c r="N103" i="13"/>
  <c r="T103" i="13" s="1"/>
  <c r="N33" i="13"/>
  <c r="T33" i="13" s="1"/>
  <c r="N10" i="13"/>
  <c r="T10" i="13" s="1"/>
  <c r="N51" i="13"/>
  <c r="T51" i="13" s="1"/>
  <c r="N36" i="13"/>
  <c r="T36" i="13" s="1"/>
  <c r="N4" i="13"/>
  <c r="T4" i="13" s="1"/>
  <c r="N1354" i="13"/>
  <c r="T1354" i="13" s="1"/>
  <c r="N1042" i="13"/>
  <c r="T1042" i="13" s="1"/>
  <c r="N986" i="13"/>
  <c r="T986" i="13" s="1"/>
  <c r="N898" i="13"/>
  <c r="T898" i="13" s="1"/>
  <c r="N842" i="13"/>
  <c r="T842" i="13" s="1"/>
  <c r="N748" i="13"/>
  <c r="T748" i="13" s="1"/>
  <c r="N253" i="13"/>
  <c r="T253" i="13" s="1"/>
  <c r="N218" i="13"/>
  <c r="T218" i="13" s="1"/>
  <c r="N189" i="13"/>
  <c r="T189" i="13" s="1"/>
  <c r="N154" i="13"/>
  <c r="T154" i="13" s="1"/>
  <c r="N147" i="13"/>
  <c r="T147" i="13" s="1"/>
  <c r="N142" i="13"/>
  <c r="T142" i="13" s="1"/>
  <c r="N108" i="13"/>
  <c r="T108" i="13" s="1"/>
  <c r="N38" i="13"/>
  <c r="T38" i="13" s="1"/>
  <c r="N55" i="13"/>
  <c r="T55" i="13" s="1"/>
  <c r="N263" i="13"/>
  <c r="T263" i="13" s="1"/>
  <c r="N239" i="13"/>
  <c r="T239" i="13" s="1"/>
  <c r="N27" i="13"/>
  <c r="T27" i="13" s="1"/>
  <c r="N878" i="13"/>
  <c r="T878" i="13" s="1"/>
  <c r="N867" i="13"/>
  <c r="T867" i="13" s="1"/>
  <c r="N820" i="13"/>
  <c r="T820" i="13" s="1"/>
  <c r="N775" i="13"/>
  <c r="T775" i="13" s="1"/>
  <c r="N345" i="13"/>
  <c r="T345" i="13" s="1"/>
  <c r="N337" i="13"/>
  <c r="T337" i="13" s="1"/>
  <c r="N321" i="13"/>
  <c r="T321" i="13" s="1"/>
  <c r="N297" i="13"/>
  <c r="T297" i="13" s="1"/>
  <c r="N205" i="13"/>
  <c r="T205" i="13" s="1"/>
  <c r="N692" i="13"/>
  <c r="T692" i="13" s="1"/>
  <c r="N621" i="13"/>
  <c r="T621" i="13" s="1"/>
  <c r="N596" i="13"/>
  <c r="T596" i="13" s="1"/>
  <c r="N573" i="13"/>
  <c r="T573" i="13" s="1"/>
  <c r="N364" i="13"/>
  <c r="T364" i="13" s="1"/>
  <c r="N53" i="13"/>
  <c r="T53" i="13" s="1"/>
  <c r="N731" i="13"/>
  <c r="T731" i="13" s="1"/>
  <c r="N561" i="13"/>
  <c r="T561" i="13" s="1"/>
  <c r="N553" i="13"/>
  <c r="T553" i="13" s="1"/>
  <c r="N529" i="13"/>
  <c r="T529" i="13" s="1"/>
  <c r="N521" i="13"/>
  <c r="T521" i="13" s="1"/>
  <c r="N448" i="13"/>
  <c r="T448" i="13" s="1"/>
  <c r="N369" i="13"/>
  <c r="T369" i="13" s="1"/>
  <c r="N353" i="13"/>
  <c r="T353" i="13" s="1"/>
  <c r="N166" i="13"/>
  <c r="T166" i="13" s="1"/>
  <c r="N117" i="13"/>
  <c r="T117" i="13" s="1"/>
  <c r="N100" i="13"/>
  <c r="T100" i="13" s="1"/>
  <c r="N5" i="13"/>
  <c r="T5" i="13" s="1"/>
  <c r="N1778" i="13"/>
  <c r="T1778" i="13" s="1"/>
  <c r="N1458" i="13"/>
  <c r="T1458" i="13" s="1"/>
  <c r="N1426" i="13"/>
  <c r="T1426" i="13" s="1"/>
  <c r="N1234" i="13"/>
  <c r="T1234" i="13" s="1"/>
  <c r="N1074" i="13"/>
  <c r="T1074" i="13" s="1"/>
  <c r="N1018" i="13"/>
  <c r="T1018" i="13" s="1"/>
  <c r="N938" i="13"/>
  <c r="T938" i="13" s="1"/>
  <c r="N906" i="13"/>
  <c r="T906" i="13" s="1"/>
  <c r="N850" i="13"/>
  <c r="T850" i="13" s="1"/>
  <c r="N738" i="13"/>
  <c r="T738" i="13" s="1"/>
  <c r="N706" i="13"/>
  <c r="T706" i="13" s="1"/>
  <c r="N674" i="13"/>
  <c r="T674" i="13" s="1"/>
  <c r="N642" i="13"/>
  <c r="T642" i="13" s="1"/>
  <c r="N618" i="13"/>
  <c r="T618" i="13" s="1"/>
  <c r="N586" i="13"/>
  <c r="T586" i="13" s="1"/>
  <c r="N554" i="13"/>
  <c r="T554" i="13" s="1"/>
  <c r="N522" i="13"/>
  <c r="T522" i="13" s="1"/>
  <c r="N482" i="13"/>
  <c r="T482" i="13" s="1"/>
  <c r="N450" i="13"/>
  <c r="T450" i="13" s="1"/>
  <c r="N418" i="13"/>
  <c r="T418" i="13" s="1"/>
  <c r="N394" i="13"/>
  <c r="T394" i="13" s="1"/>
  <c r="N370" i="13"/>
  <c r="T370" i="13" s="1"/>
  <c r="N275" i="13"/>
  <c r="T275" i="13" s="1"/>
  <c r="N172" i="13"/>
  <c r="T172" i="13" s="1"/>
  <c r="N122" i="13"/>
  <c r="T122" i="13" s="1"/>
  <c r="N93" i="13"/>
  <c r="T93" i="13" s="1"/>
  <c r="N143" i="13"/>
  <c r="T143" i="13" s="1"/>
  <c r="N3" i="13"/>
  <c r="T3" i="13" s="1"/>
  <c r="N4166" i="13"/>
  <c r="T4166" i="13" s="1"/>
  <c r="N4162" i="13"/>
  <c r="T4162" i="13" s="1"/>
  <c r="N4158" i="13"/>
  <c r="T4158" i="13" s="1"/>
  <c r="N4154" i="13"/>
  <c r="T4154" i="13" s="1"/>
  <c r="N4150" i="13"/>
  <c r="T4150" i="13" s="1"/>
  <c r="N4146" i="13"/>
  <c r="T4146" i="13" s="1"/>
  <c r="N4142" i="13"/>
  <c r="T4142" i="13" s="1"/>
  <c r="N4138" i="13"/>
  <c r="T4138" i="13" s="1"/>
  <c r="N4134" i="13"/>
  <c r="T4134" i="13" s="1"/>
  <c r="N4130" i="13"/>
  <c r="T4130" i="13" s="1"/>
  <c r="N4126" i="13"/>
  <c r="T4126" i="13" s="1"/>
  <c r="N4122" i="13"/>
  <c r="T4122" i="13" s="1"/>
  <c r="N4118" i="13"/>
  <c r="T4118" i="13" s="1"/>
  <c r="N4114" i="13"/>
  <c r="T4114" i="13" s="1"/>
  <c r="N4110" i="13"/>
  <c r="T4110" i="13" s="1"/>
  <c r="N4106" i="13"/>
  <c r="T4106" i="13" s="1"/>
  <c r="N4102" i="13"/>
  <c r="T4102" i="13" s="1"/>
  <c r="N4098" i="13"/>
  <c r="T4098" i="13" s="1"/>
  <c r="N4094" i="13"/>
  <c r="T4094" i="13" s="1"/>
  <c r="N4090" i="13"/>
  <c r="T4090" i="13" s="1"/>
  <c r="N4086" i="13"/>
  <c r="T4086" i="13" s="1"/>
  <c r="N4082" i="13"/>
  <c r="T4082" i="13" s="1"/>
  <c r="N4078" i="13"/>
  <c r="T4078" i="13" s="1"/>
  <c r="N4074" i="13"/>
  <c r="T4074" i="13" s="1"/>
  <c r="N4070" i="13"/>
  <c r="T4070" i="13" s="1"/>
  <c r="N4066" i="13"/>
  <c r="T4066" i="13" s="1"/>
  <c r="N4062" i="13"/>
  <c r="T4062" i="13" s="1"/>
  <c r="N4058" i="13"/>
  <c r="T4058" i="13" s="1"/>
  <c r="N4054" i="13"/>
  <c r="T4054" i="13" s="1"/>
  <c r="N4050" i="13"/>
  <c r="T4050" i="13" s="1"/>
  <c r="N4046" i="13"/>
  <c r="T4046" i="13" s="1"/>
  <c r="N4042" i="13"/>
  <c r="T4042" i="13" s="1"/>
  <c r="N4038" i="13"/>
  <c r="T4038" i="13" s="1"/>
  <c r="N4034" i="13"/>
  <c r="T4034" i="13" s="1"/>
  <c r="N4030" i="13"/>
  <c r="T4030" i="13" s="1"/>
  <c r="N4026" i="13"/>
  <c r="T4026" i="13" s="1"/>
  <c r="N4022" i="13"/>
  <c r="T4022" i="13" s="1"/>
  <c r="N4018" i="13"/>
  <c r="T4018" i="13" s="1"/>
  <c r="N4014" i="13"/>
  <c r="T4014" i="13" s="1"/>
  <c r="N4010" i="13"/>
  <c r="T4010" i="13" s="1"/>
  <c r="N4006" i="13"/>
  <c r="T4006" i="13" s="1"/>
  <c r="N4002" i="13"/>
  <c r="T4002" i="13" s="1"/>
  <c r="N3998" i="13"/>
  <c r="T3998" i="13" s="1"/>
  <c r="N3994" i="13"/>
  <c r="T3994" i="13" s="1"/>
  <c r="N3990" i="13"/>
  <c r="T3990" i="13" s="1"/>
  <c r="N3986" i="13"/>
  <c r="T3986" i="13" s="1"/>
  <c r="N3982" i="13"/>
  <c r="T3982" i="13" s="1"/>
  <c r="N3978" i="13"/>
  <c r="T3978" i="13" s="1"/>
  <c r="N3974" i="13"/>
  <c r="T3974" i="13" s="1"/>
  <c r="N3970" i="13"/>
  <c r="T3970" i="13" s="1"/>
  <c r="N3965" i="13"/>
  <c r="T3965" i="13" s="1"/>
  <c r="N3957" i="13"/>
  <c r="T3957" i="13" s="1"/>
  <c r="N3949" i="13"/>
  <c r="T3949" i="13" s="1"/>
  <c r="N3941" i="13"/>
  <c r="T3941" i="13" s="1"/>
  <c r="N3933" i="13"/>
  <c r="T3933" i="13" s="1"/>
  <c r="N3925" i="13"/>
  <c r="T3925" i="13" s="1"/>
  <c r="N3917" i="13"/>
  <c r="T3917" i="13" s="1"/>
  <c r="N3909" i="13"/>
  <c r="T3909" i="13" s="1"/>
  <c r="N3901" i="13"/>
  <c r="T3901" i="13" s="1"/>
  <c r="N3893" i="13"/>
  <c r="T3893" i="13" s="1"/>
  <c r="N3885" i="13"/>
  <c r="T3885" i="13" s="1"/>
  <c r="N3877" i="13"/>
  <c r="T3877" i="13" s="1"/>
  <c r="N3869" i="13"/>
  <c r="T3869" i="13" s="1"/>
  <c r="N3861" i="13"/>
  <c r="T3861" i="13" s="1"/>
  <c r="N3853" i="13"/>
  <c r="T3853" i="13" s="1"/>
  <c r="N3845" i="13"/>
  <c r="T3845" i="13" s="1"/>
  <c r="N3837" i="13"/>
  <c r="T3837" i="13" s="1"/>
  <c r="N3829" i="13"/>
  <c r="T3829" i="13" s="1"/>
  <c r="N3821" i="13"/>
  <c r="T3821" i="13" s="1"/>
  <c r="N3813" i="13"/>
  <c r="T3813" i="13" s="1"/>
  <c r="N3805" i="13"/>
  <c r="T3805" i="13" s="1"/>
  <c r="N3797" i="13"/>
  <c r="T3797" i="13" s="1"/>
  <c r="N3789" i="13"/>
  <c r="T3789" i="13" s="1"/>
  <c r="N3781" i="13"/>
  <c r="T3781" i="13" s="1"/>
  <c r="N3773" i="13"/>
  <c r="T3773" i="13" s="1"/>
  <c r="N3765" i="13"/>
  <c r="T3765" i="13" s="1"/>
  <c r="N3757" i="13"/>
  <c r="T3757" i="13" s="1"/>
  <c r="N3749" i="13"/>
  <c r="T3749" i="13" s="1"/>
  <c r="N3741" i="13"/>
  <c r="T3741" i="13" s="1"/>
  <c r="N3733" i="13"/>
  <c r="T3733" i="13" s="1"/>
  <c r="N3725" i="13"/>
  <c r="T3725" i="13" s="1"/>
  <c r="N3717" i="13"/>
  <c r="T3717" i="13" s="1"/>
  <c r="N3709" i="13"/>
  <c r="T3709" i="13" s="1"/>
  <c r="N3701" i="13"/>
  <c r="T3701" i="13" s="1"/>
  <c r="N3693" i="13"/>
  <c r="T3693" i="13" s="1"/>
  <c r="N3685" i="13"/>
  <c r="T3685" i="13" s="1"/>
  <c r="N3677" i="13"/>
  <c r="T3677" i="13" s="1"/>
  <c r="N3669" i="13"/>
  <c r="T3669" i="13" s="1"/>
  <c r="N3661" i="13"/>
  <c r="T3661" i="13" s="1"/>
  <c r="N3653" i="13"/>
  <c r="T3653" i="13" s="1"/>
  <c r="N3645" i="13"/>
  <c r="T3645" i="13" s="1"/>
  <c r="N3637" i="13"/>
  <c r="T3637" i="13" s="1"/>
  <c r="N3629" i="13"/>
  <c r="T3629" i="13" s="1"/>
  <c r="N3621" i="13"/>
  <c r="T3621" i="13" s="1"/>
  <c r="N3613" i="13"/>
  <c r="T3613" i="13" s="1"/>
  <c r="N3605" i="13"/>
  <c r="T3605" i="13" s="1"/>
  <c r="N3597" i="13"/>
  <c r="T3597" i="13" s="1"/>
  <c r="N3589" i="13"/>
  <c r="T3589" i="13" s="1"/>
  <c r="N3581" i="13"/>
  <c r="T3581" i="13" s="1"/>
  <c r="N3573" i="13"/>
  <c r="T3573" i="13" s="1"/>
  <c r="N3565" i="13"/>
  <c r="T3565" i="13" s="1"/>
  <c r="N3557" i="13"/>
  <c r="T3557" i="13" s="1"/>
  <c r="N3549" i="13"/>
  <c r="T3549" i="13" s="1"/>
  <c r="N3541" i="13"/>
  <c r="T3541" i="13" s="1"/>
  <c r="N3533" i="13"/>
  <c r="T3533" i="13" s="1"/>
  <c r="N3525" i="13"/>
  <c r="T3525" i="13" s="1"/>
  <c r="N3517" i="13"/>
  <c r="T3517" i="13" s="1"/>
  <c r="N3509" i="13"/>
  <c r="T3509" i="13" s="1"/>
  <c r="N3501" i="13"/>
  <c r="T3501" i="13" s="1"/>
  <c r="N3493" i="13"/>
  <c r="T3493" i="13" s="1"/>
  <c r="N3485" i="13"/>
  <c r="T3485" i="13" s="1"/>
  <c r="N3477" i="13"/>
  <c r="T3477" i="13" s="1"/>
  <c r="N3469" i="13"/>
  <c r="T3469" i="13" s="1"/>
  <c r="N3461" i="13"/>
  <c r="T3461" i="13" s="1"/>
  <c r="N3453" i="13"/>
  <c r="T3453" i="13" s="1"/>
  <c r="N3445" i="13"/>
  <c r="T3445" i="13" s="1"/>
  <c r="N3437" i="13"/>
  <c r="T3437" i="13" s="1"/>
  <c r="N3429" i="13"/>
  <c r="T3429" i="13" s="1"/>
  <c r="N3421" i="13"/>
  <c r="T3421" i="13" s="1"/>
  <c r="N3413" i="13"/>
  <c r="T3413" i="13" s="1"/>
  <c r="N3405" i="13"/>
  <c r="T3405" i="13" s="1"/>
  <c r="N3397" i="13"/>
  <c r="T3397" i="13" s="1"/>
  <c r="N3389" i="13"/>
  <c r="T3389" i="13" s="1"/>
  <c r="N3381" i="13"/>
  <c r="T3381" i="13" s="1"/>
  <c r="N3373" i="13"/>
  <c r="T3373" i="13" s="1"/>
  <c r="N3365" i="13"/>
  <c r="T3365" i="13" s="1"/>
  <c r="N3357" i="13"/>
  <c r="T3357" i="13" s="1"/>
  <c r="N3349" i="13"/>
  <c r="T3349" i="13" s="1"/>
  <c r="N3339" i="13"/>
  <c r="T3339" i="13" s="1"/>
  <c r="N3328" i="13"/>
  <c r="T3328" i="13" s="1"/>
  <c r="N3317" i="13"/>
  <c r="T3317" i="13" s="1"/>
  <c r="N3307" i="13"/>
  <c r="T3307" i="13" s="1"/>
  <c r="N3296" i="13"/>
  <c r="T3296" i="13" s="1"/>
  <c r="N3285" i="13"/>
  <c r="T3285" i="13" s="1"/>
  <c r="N3275" i="13"/>
  <c r="T3275" i="13" s="1"/>
  <c r="N3264" i="13"/>
  <c r="T3264" i="13" s="1"/>
  <c r="N3253" i="13"/>
  <c r="T3253" i="13" s="1"/>
  <c r="N3243" i="13"/>
  <c r="T3243" i="13" s="1"/>
  <c r="N3232" i="13"/>
  <c r="T3232" i="13" s="1"/>
  <c r="N3221" i="13"/>
  <c r="T3221" i="13" s="1"/>
  <c r="N3211" i="13"/>
  <c r="T3211" i="13" s="1"/>
  <c r="N3200" i="13"/>
  <c r="T3200" i="13" s="1"/>
  <c r="N3189" i="13"/>
  <c r="T3189" i="13" s="1"/>
  <c r="N3179" i="13"/>
  <c r="T3179" i="13" s="1"/>
  <c r="N3168" i="13"/>
  <c r="T3168" i="13" s="1"/>
  <c r="N3157" i="13"/>
  <c r="T3157" i="13" s="1"/>
  <c r="N3147" i="13"/>
  <c r="T3147" i="13" s="1"/>
  <c r="N3136" i="13"/>
  <c r="T3136" i="13" s="1"/>
  <c r="N3125" i="13"/>
  <c r="T3125" i="13" s="1"/>
  <c r="N3115" i="13"/>
  <c r="T3115" i="13" s="1"/>
  <c r="N3104" i="13"/>
  <c r="T3104" i="13" s="1"/>
  <c r="N3093" i="13"/>
  <c r="T3093" i="13" s="1"/>
  <c r="N3083" i="13"/>
  <c r="T3083" i="13" s="1"/>
  <c r="N3072" i="13"/>
  <c r="T3072" i="13" s="1"/>
  <c r="N3061" i="13"/>
  <c r="T3061" i="13" s="1"/>
  <c r="N3051" i="13"/>
  <c r="T3051" i="13" s="1"/>
  <c r="N3040" i="13"/>
  <c r="T3040" i="13" s="1"/>
  <c r="N3029" i="13"/>
  <c r="T3029" i="13" s="1"/>
  <c r="N3019" i="13"/>
  <c r="T3019" i="13" s="1"/>
  <c r="N3008" i="13"/>
  <c r="T3008" i="13" s="1"/>
  <c r="N2997" i="13"/>
  <c r="T2997" i="13" s="1"/>
  <c r="N2987" i="13"/>
  <c r="T2987" i="13" s="1"/>
  <c r="N2976" i="13"/>
  <c r="T2976" i="13" s="1"/>
  <c r="N2965" i="13"/>
  <c r="T2965" i="13" s="1"/>
  <c r="N2955" i="13"/>
  <c r="T2955" i="13" s="1"/>
  <c r="N2944" i="13"/>
  <c r="T2944" i="13" s="1"/>
  <c r="N2933" i="13"/>
  <c r="T2933" i="13" s="1"/>
  <c r="N2923" i="13"/>
  <c r="T2923" i="13" s="1"/>
  <c r="N2912" i="13"/>
  <c r="T2912" i="13" s="1"/>
  <c r="N2901" i="13"/>
  <c r="T2901" i="13" s="1"/>
  <c r="N2891" i="13"/>
  <c r="T2891" i="13" s="1"/>
  <c r="N2880" i="13"/>
  <c r="T2880" i="13" s="1"/>
  <c r="N2869" i="13"/>
  <c r="T2869" i="13" s="1"/>
  <c r="N2859" i="13"/>
  <c r="T2859" i="13" s="1"/>
  <c r="N2848" i="13"/>
  <c r="T2848" i="13" s="1"/>
  <c r="N2837" i="13"/>
  <c r="T2837" i="13" s="1"/>
  <c r="N2827" i="13"/>
  <c r="T2827" i="13" s="1"/>
  <c r="N2816" i="13"/>
  <c r="T2816" i="13" s="1"/>
  <c r="N2805" i="13"/>
  <c r="T2805" i="13" s="1"/>
  <c r="N2772" i="13"/>
  <c r="T2772" i="13" s="1"/>
  <c r="N2740" i="13"/>
  <c r="T2740" i="13" s="1"/>
  <c r="N2708" i="13"/>
  <c r="T2708" i="13" s="1"/>
  <c r="N2676" i="13"/>
  <c r="T2676" i="13" s="1"/>
  <c r="N2644" i="13"/>
  <c r="T2644" i="13" s="1"/>
  <c r="N4169" i="13"/>
  <c r="T4169" i="13" s="1"/>
  <c r="N4161" i="13"/>
  <c r="T4161" i="13" s="1"/>
  <c r="N4153" i="13"/>
  <c r="T4153" i="13" s="1"/>
  <c r="N4145" i="13"/>
  <c r="T4145" i="13" s="1"/>
  <c r="N4137" i="13"/>
  <c r="T4137" i="13" s="1"/>
  <c r="N4129" i="13"/>
  <c r="T4129" i="13" s="1"/>
  <c r="N4121" i="13"/>
  <c r="T4121" i="13" s="1"/>
  <c r="N4113" i="13"/>
  <c r="T4113" i="13" s="1"/>
  <c r="N4105" i="13"/>
  <c r="T4105" i="13" s="1"/>
  <c r="N4097" i="13"/>
  <c r="T4097" i="13" s="1"/>
  <c r="N4089" i="13"/>
  <c r="T4089" i="13" s="1"/>
  <c r="N4081" i="13"/>
  <c r="T4081" i="13" s="1"/>
  <c r="N4073" i="13"/>
  <c r="T4073" i="13" s="1"/>
  <c r="N4065" i="13"/>
  <c r="T4065" i="13" s="1"/>
  <c r="N4057" i="13"/>
  <c r="T4057" i="13" s="1"/>
  <c r="N4049" i="13"/>
  <c r="T4049" i="13" s="1"/>
  <c r="N4041" i="13"/>
  <c r="T4041" i="13" s="1"/>
  <c r="N4033" i="13"/>
  <c r="T4033" i="13" s="1"/>
  <c r="N4025" i="13"/>
  <c r="T4025" i="13" s="1"/>
  <c r="N4017" i="13"/>
  <c r="T4017" i="13" s="1"/>
  <c r="N4009" i="13"/>
  <c r="T4009" i="13" s="1"/>
  <c r="N4001" i="13"/>
  <c r="T4001" i="13" s="1"/>
  <c r="N3993" i="13"/>
  <c r="T3993" i="13" s="1"/>
  <c r="N3985" i="13"/>
  <c r="T3985" i="13" s="1"/>
  <c r="N3977" i="13"/>
  <c r="T3977" i="13" s="1"/>
  <c r="N3969" i="13"/>
  <c r="T3969" i="13" s="1"/>
  <c r="N3961" i="13"/>
  <c r="T3961" i="13" s="1"/>
  <c r="N3953" i="13"/>
  <c r="T3953" i="13" s="1"/>
  <c r="N3945" i="13"/>
  <c r="T3945" i="13" s="1"/>
  <c r="N3937" i="13"/>
  <c r="T3937" i="13" s="1"/>
  <c r="N3929" i="13"/>
  <c r="T3929" i="13" s="1"/>
  <c r="N3921" i="13"/>
  <c r="T3921" i="13" s="1"/>
  <c r="N3913" i="13"/>
  <c r="T3913" i="13" s="1"/>
  <c r="N3905" i="13"/>
  <c r="T3905" i="13" s="1"/>
  <c r="N3897" i="13"/>
  <c r="T3897" i="13" s="1"/>
  <c r="N3889" i="13"/>
  <c r="T3889" i="13" s="1"/>
  <c r="N3881" i="13"/>
  <c r="T3881" i="13" s="1"/>
  <c r="N3873" i="13"/>
  <c r="T3873" i="13" s="1"/>
  <c r="N3865" i="13"/>
  <c r="T3865" i="13" s="1"/>
  <c r="N3857" i="13"/>
  <c r="T3857" i="13" s="1"/>
  <c r="N3849" i="13"/>
  <c r="T3849" i="13" s="1"/>
  <c r="N3841" i="13"/>
  <c r="T3841" i="13" s="1"/>
  <c r="N3833" i="13"/>
  <c r="T3833" i="13" s="1"/>
  <c r="N3825" i="13"/>
  <c r="T3825" i="13" s="1"/>
  <c r="N3817" i="13"/>
  <c r="T3817" i="13" s="1"/>
  <c r="N3809" i="13"/>
  <c r="T3809" i="13" s="1"/>
  <c r="N3801" i="13"/>
  <c r="T3801" i="13" s="1"/>
  <c r="N3793" i="13"/>
  <c r="T3793" i="13" s="1"/>
  <c r="N3785" i="13"/>
  <c r="T3785" i="13" s="1"/>
  <c r="N3777" i="13"/>
  <c r="T3777" i="13" s="1"/>
  <c r="N3769" i="13"/>
  <c r="T3769" i="13" s="1"/>
  <c r="N3761" i="13"/>
  <c r="T3761" i="13" s="1"/>
  <c r="N3753" i="13"/>
  <c r="T3753" i="13" s="1"/>
  <c r="N3745" i="13"/>
  <c r="T3745" i="13" s="1"/>
  <c r="N3737" i="13"/>
  <c r="T3737" i="13" s="1"/>
  <c r="N3729" i="13"/>
  <c r="T3729" i="13" s="1"/>
  <c r="N3721" i="13"/>
  <c r="T3721" i="13" s="1"/>
  <c r="N3713" i="13"/>
  <c r="T3713" i="13" s="1"/>
  <c r="N3705" i="13"/>
  <c r="T3705" i="13" s="1"/>
  <c r="N3697" i="13"/>
  <c r="T3697" i="13" s="1"/>
  <c r="N3689" i="13"/>
  <c r="T3689" i="13" s="1"/>
  <c r="N3681" i="13"/>
  <c r="T3681" i="13" s="1"/>
  <c r="N3673" i="13"/>
  <c r="T3673" i="13" s="1"/>
  <c r="N3665" i="13"/>
  <c r="T3665" i="13" s="1"/>
  <c r="N3657" i="13"/>
  <c r="T3657" i="13" s="1"/>
  <c r="N3649" i="13"/>
  <c r="T3649" i="13" s="1"/>
  <c r="N3641" i="13"/>
  <c r="T3641" i="13" s="1"/>
  <c r="N3633" i="13"/>
  <c r="T3633" i="13" s="1"/>
  <c r="N3625" i="13"/>
  <c r="T3625" i="13" s="1"/>
  <c r="N3617" i="13"/>
  <c r="T3617" i="13" s="1"/>
  <c r="N3609" i="13"/>
  <c r="T3609" i="13" s="1"/>
  <c r="N3601" i="13"/>
  <c r="T3601" i="13" s="1"/>
  <c r="N3593" i="13"/>
  <c r="T3593" i="13" s="1"/>
  <c r="N3585" i="13"/>
  <c r="T3585" i="13" s="1"/>
  <c r="N3577" i="13"/>
  <c r="T3577" i="13" s="1"/>
  <c r="N3569" i="13"/>
  <c r="T3569" i="13" s="1"/>
  <c r="N3561" i="13"/>
  <c r="T3561" i="13" s="1"/>
  <c r="N3553" i="13"/>
  <c r="T3553" i="13" s="1"/>
  <c r="N3545" i="13"/>
  <c r="T3545" i="13" s="1"/>
  <c r="N3537" i="13"/>
  <c r="T3537" i="13" s="1"/>
  <c r="N3529" i="13"/>
  <c r="T3529" i="13" s="1"/>
  <c r="N3521" i="13"/>
  <c r="T3521" i="13" s="1"/>
  <c r="N3513" i="13"/>
  <c r="T3513" i="13" s="1"/>
  <c r="N3505" i="13"/>
  <c r="T3505" i="13" s="1"/>
  <c r="N3497" i="13"/>
  <c r="T3497" i="13" s="1"/>
  <c r="N3489" i="13"/>
  <c r="T3489" i="13" s="1"/>
  <c r="N3481" i="13"/>
  <c r="T3481" i="13" s="1"/>
  <c r="N3473" i="13"/>
  <c r="T3473" i="13" s="1"/>
  <c r="N3465" i="13"/>
  <c r="T3465" i="13" s="1"/>
  <c r="N3457" i="13"/>
  <c r="T3457" i="13" s="1"/>
  <c r="N3449" i="13"/>
  <c r="T3449" i="13" s="1"/>
  <c r="N3441" i="13"/>
  <c r="T3441" i="13" s="1"/>
  <c r="N3433" i="13"/>
  <c r="T3433" i="13" s="1"/>
  <c r="N3425" i="13"/>
  <c r="T3425" i="13" s="1"/>
  <c r="N3417" i="13"/>
  <c r="T3417" i="13" s="1"/>
  <c r="N3409" i="13"/>
  <c r="T3409" i="13" s="1"/>
  <c r="N3401" i="13"/>
  <c r="T3401" i="13" s="1"/>
  <c r="N3393" i="13"/>
  <c r="T3393" i="13" s="1"/>
  <c r="N3385" i="13"/>
  <c r="T3385" i="13" s="1"/>
  <c r="N3377" i="13"/>
  <c r="T3377" i="13" s="1"/>
  <c r="N3369" i="13"/>
  <c r="T3369" i="13" s="1"/>
  <c r="N3361" i="13"/>
  <c r="T3361" i="13" s="1"/>
  <c r="N3353" i="13"/>
  <c r="T3353" i="13" s="1"/>
  <c r="N3343" i="13"/>
  <c r="T3343" i="13" s="1"/>
  <c r="N3332" i="13"/>
  <c r="T3332" i="13" s="1"/>
  <c r="N3321" i="13"/>
  <c r="T3321" i="13" s="1"/>
  <c r="N3311" i="13"/>
  <c r="T3311" i="13" s="1"/>
  <c r="N3300" i="13"/>
  <c r="T3300" i="13" s="1"/>
  <c r="N3289" i="13"/>
  <c r="T3289" i="13" s="1"/>
  <c r="N3279" i="13"/>
  <c r="T3279" i="13" s="1"/>
  <c r="N3268" i="13"/>
  <c r="T3268" i="13" s="1"/>
  <c r="N3257" i="13"/>
  <c r="T3257" i="13" s="1"/>
  <c r="N3247" i="13"/>
  <c r="T3247" i="13" s="1"/>
  <c r="N3236" i="13"/>
  <c r="T3236" i="13" s="1"/>
  <c r="N3225" i="13"/>
  <c r="T3225" i="13" s="1"/>
  <c r="N3215" i="13"/>
  <c r="T3215" i="13" s="1"/>
  <c r="N3204" i="13"/>
  <c r="T3204" i="13" s="1"/>
  <c r="N3193" i="13"/>
  <c r="T3193" i="13" s="1"/>
  <c r="N3183" i="13"/>
  <c r="T3183" i="13" s="1"/>
  <c r="N3172" i="13"/>
  <c r="T3172" i="13" s="1"/>
  <c r="N3161" i="13"/>
  <c r="T3161" i="13" s="1"/>
  <c r="N3151" i="13"/>
  <c r="T3151" i="13" s="1"/>
  <c r="N3140" i="13"/>
  <c r="T3140" i="13" s="1"/>
  <c r="N3129" i="13"/>
  <c r="T3129" i="13" s="1"/>
  <c r="N3119" i="13"/>
  <c r="T3119" i="13" s="1"/>
  <c r="N3108" i="13"/>
  <c r="T3108" i="13" s="1"/>
  <c r="N3097" i="13"/>
  <c r="T3097" i="13" s="1"/>
  <c r="N3087" i="13"/>
  <c r="T3087" i="13" s="1"/>
  <c r="N3076" i="13"/>
  <c r="T3076" i="13" s="1"/>
  <c r="N3065" i="13"/>
  <c r="T3065" i="13" s="1"/>
  <c r="N3055" i="13"/>
  <c r="T3055" i="13" s="1"/>
  <c r="N3044" i="13"/>
  <c r="T3044" i="13" s="1"/>
  <c r="N3033" i="13"/>
  <c r="T3033" i="13" s="1"/>
  <c r="N3023" i="13"/>
  <c r="T3023" i="13" s="1"/>
  <c r="N3012" i="13"/>
  <c r="T3012" i="13" s="1"/>
  <c r="N3001" i="13"/>
  <c r="T3001" i="13" s="1"/>
  <c r="N2991" i="13"/>
  <c r="T2991" i="13" s="1"/>
  <c r="N2980" i="13"/>
  <c r="T2980" i="13" s="1"/>
  <c r="N2969" i="13"/>
  <c r="T2969" i="13" s="1"/>
  <c r="N2959" i="13"/>
  <c r="T2959" i="13" s="1"/>
  <c r="N2948" i="13"/>
  <c r="T2948" i="13" s="1"/>
  <c r="N2937" i="13"/>
  <c r="T2937" i="13" s="1"/>
  <c r="N2927" i="13"/>
  <c r="T2927" i="13" s="1"/>
  <c r="N2916" i="13"/>
  <c r="T2916" i="13" s="1"/>
  <c r="N2905" i="13"/>
  <c r="T2905" i="13" s="1"/>
  <c r="N2895" i="13"/>
  <c r="T2895" i="13" s="1"/>
  <c r="N2884" i="13"/>
  <c r="T2884" i="13" s="1"/>
  <c r="N2873" i="13"/>
  <c r="T2873" i="13" s="1"/>
  <c r="N2863" i="13"/>
  <c r="T2863" i="13" s="1"/>
  <c r="N2852" i="13"/>
  <c r="T2852" i="13" s="1"/>
  <c r="N2841" i="13"/>
  <c r="T2841" i="13" s="1"/>
  <c r="N2831" i="13"/>
  <c r="T2831" i="13" s="1"/>
  <c r="N2820" i="13"/>
  <c r="T2820" i="13" s="1"/>
  <c r="N2786" i="13"/>
  <c r="T2786" i="13" s="1"/>
  <c r="N2754" i="13"/>
  <c r="T2754" i="13" s="1"/>
  <c r="N2722" i="13"/>
  <c r="T2722" i="13" s="1"/>
  <c r="N2690" i="13"/>
  <c r="T2690" i="13" s="1"/>
  <c r="N2658" i="13"/>
  <c r="T2658" i="13" s="1"/>
  <c r="N2626" i="13"/>
  <c r="T2626" i="13" s="1"/>
  <c r="N2606" i="13"/>
  <c r="T2606" i="13" s="1"/>
  <c r="N2581" i="13"/>
  <c r="T2581" i="13" s="1"/>
  <c r="N2556" i="13"/>
  <c r="T2556" i="13" s="1"/>
  <c r="N1781" i="13"/>
  <c r="T1781" i="13" s="1"/>
  <c r="N1749" i="13"/>
  <c r="T1749" i="13" s="1"/>
  <c r="N1717" i="13"/>
  <c r="T1717" i="13" s="1"/>
  <c r="N1685" i="13"/>
  <c r="T1685" i="13" s="1"/>
  <c r="N1653" i="13"/>
  <c r="T1653" i="13" s="1"/>
  <c r="N1621" i="13"/>
  <c r="T1621" i="13" s="1"/>
  <c r="N1589" i="13"/>
  <c r="T1589" i="13" s="1"/>
  <c r="N1557" i="13"/>
  <c r="T1557" i="13" s="1"/>
  <c r="N1525" i="13"/>
  <c r="T1525" i="13" s="1"/>
  <c r="N1493" i="13"/>
  <c r="T1493" i="13" s="1"/>
  <c r="N1461" i="13"/>
  <c r="T1461" i="13" s="1"/>
  <c r="N1429" i="13"/>
  <c r="T1429" i="13" s="1"/>
  <c r="N1397" i="13"/>
  <c r="T1397" i="13" s="1"/>
  <c r="N1365" i="13"/>
  <c r="T1365" i="13" s="1"/>
  <c r="N1333" i="13"/>
  <c r="T1333" i="13" s="1"/>
  <c r="N1301" i="13"/>
  <c r="T1301" i="13" s="1"/>
  <c r="N1269" i="13"/>
  <c r="T1269" i="13" s="1"/>
  <c r="N1237" i="13"/>
  <c r="T1237" i="13" s="1"/>
  <c r="N1205" i="13"/>
  <c r="T1205" i="13" s="1"/>
  <c r="N1173" i="13"/>
  <c r="T1173" i="13" s="1"/>
  <c r="N1141" i="13"/>
  <c r="T1141" i="13" s="1"/>
  <c r="N1109" i="13"/>
  <c r="T1109" i="13" s="1"/>
  <c r="N1077" i="13"/>
  <c r="T1077" i="13" s="1"/>
  <c r="N1045" i="13"/>
  <c r="T1045" i="13" s="1"/>
  <c r="N1013" i="13"/>
  <c r="T1013" i="13" s="1"/>
  <c r="N981" i="13"/>
  <c r="T981" i="13" s="1"/>
  <c r="N949" i="13"/>
  <c r="T949" i="13" s="1"/>
  <c r="N917" i="13"/>
  <c r="T917" i="13" s="1"/>
  <c r="N885" i="13"/>
  <c r="T885" i="13" s="1"/>
  <c r="N853" i="13"/>
  <c r="T853" i="13" s="1"/>
  <c r="N821" i="13"/>
  <c r="T821" i="13" s="1"/>
  <c r="N789" i="13"/>
  <c r="T789" i="13" s="1"/>
  <c r="N3958" i="13"/>
  <c r="T3958" i="13" s="1"/>
  <c r="N3926" i="13"/>
  <c r="T3926" i="13" s="1"/>
  <c r="N3894" i="13"/>
  <c r="T3894" i="13" s="1"/>
  <c r="N3862" i="13"/>
  <c r="T3862" i="13" s="1"/>
  <c r="N3830" i="13"/>
  <c r="T3830" i="13" s="1"/>
  <c r="N3798" i="13"/>
  <c r="T3798" i="13" s="1"/>
  <c r="N3766" i="13"/>
  <c r="T3766" i="13" s="1"/>
  <c r="N3734" i="13"/>
  <c r="T3734" i="13" s="1"/>
  <c r="N3702" i="13"/>
  <c r="T3702" i="13" s="1"/>
  <c r="N3670" i="13"/>
  <c r="T3670" i="13" s="1"/>
  <c r="N3638" i="13"/>
  <c r="T3638" i="13" s="1"/>
  <c r="N3606" i="13"/>
  <c r="T3606" i="13" s="1"/>
  <c r="N3574" i="13"/>
  <c r="T3574" i="13" s="1"/>
  <c r="N3542" i="13"/>
  <c r="T3542" i="13" s="1"/>
  <c r="N3510" i="13"/>
  <c r="T3510" i="13" s="1"/>
  <c r="N3478" i="13"/>
  <c r="T3478" i="13" s="1"/>
  <c r="N3446" i="13"/>
  <c r="T3446" i="13" s="1"/>
  <c r="N3414" i="13"/>
  <c r="T3414" i="13" s="1"/>
  <c r="N3382" i="13"/>
  <c r="T3382" i="13" s="1"/>
  <c r="N3350" i="13"/>
  <c r="T3350" i="13" s="1"/>
  <c r="N3318" i="13"/>
  <c r="T3318" i="13" s="1"/>
  <c r="N3286" i="13"/>
  <c r="T3286" i="13" s="1"/>
  <c r="N3254" i="13"/>
  <c r="T3254" i="13" s="1"/>
  <c r="N3222" i="13"/>
  <c r="T3222" i="13" s="1"/>
  <c r="N3190" i="13"/>
  <c r="T3190" i="13" s="1"/>
  <c r="N3158" i="13"/>
  <c r="T3158" i="13" s="1"/>
  <c r="N3126" i="13"/>
  <c r="T3126" i="13" s="1"/>
  <c r="N3094" i="13"/>
  <c r="T3094" i="13" s="1"/>
  <c r="N3062" i="13"/>
  <c r="T3062" i="13" s="1"/>
  <c r="N3030" i="13"/>
  <c r="T3030" i="13" s="1"/>
  <c r="N2998" i="13"/>
  <c r="T2998" i="13" s="1"/>
  <c r="N2966" i="13"/>
  <c r="T2966" i="13" s="1"/>
  <c r="N2934" i="13"/>
  <c r="T2934" i="13" s="1"/>
  <c r="N2902" i="13"/>
  <c r="T2902" i="13" s="1"/>
  <c r="N2870" i="13"/>
  <c r="T2870" i="13" s="1"/>
  <c r="N2838" i="13"/>
  <c r="T2838" i="13" s="1"/>
  <c r="N2806" i="13"/>
  <c r="T2806" i="13" s="1"/>
  <c r="N2797" i="13"/>
  <c r="T2797" i="13" s="1"/>
  <c r="N2775" i="13"/>
  <c r="T2775" i="13" s="1"/>
  <c r="N2768" i="13"/>
  <c r="T2768" i="13" s="1"/>
  <c r="N2763" i="13"/>
  <c r="T2763" i="13" s="1"/>
  <c r="N2733" i="13"/>
  <c r="T2733" i="13" s="1"/>
  <c r="N2711" i="13"/>
  <c r="T2711" i="13" s="1"/>
  <c r="N2704" i="13"/>
  <c r="T2704" i="13" s="1"/>
  <c r="N2699" i="13"/>
  <c r="T2699" i="13" s="1"/>
  <c r="N2669" i="13"/>
  <c r="T2669" i="13" s="1"/>
  <c r="N2647" i="13"/>
  <c r="T2647" i="13" s="1"/>
  <c r="N2640" i="13"/>
  <c r="T2640" i="13" s="1"/>
  <c r="N2635" i="13"/>
  <c r="T2635" i="13" s="1"/>
  <c r="N2614" i="13"/>
  <c r="T2614" i="13" s="1"/>
  <c r="N2589" i="13"/>
  <c r="T2589" i="13" s="1"/>
  <c r="N2564" i="13"/>
  <c r="T2564" i="13" s="1"/>
  <c r="N2552" i="13"/>
  <c r="T2552" i="13" s="1"/>
  <c r="N2545" i="13"/>
  <c r="T2545" i="13" s="1"/>
  <c r="N2538" i="13"/>
  <c r="T2538" i="13" s="1"/>
  <c r="N2534" i="13"/>
  <c r="T2534" i="13" s="1"/>
  <c r="N2527" i="13"/>
  <c r="T2527" i="13" s="1"/>
  <c r="N2520" i="13"/>
  <c r="T2520" i="13" s="1"/>
  <c r="N2513" i="13"/>
  <c r="T2513" i="13" s="1"/>
  <c r="N2509" i="13"/>
  <c r="T2509" i="13" s="1"/>
  <c r="N2501" i="13"/>
  <c r="T2501" i="13" s="1"/>
  <c r="N2493" i="13"/>
  <c r="T2493" i="13" s="1"/>
  <c r="N2485" i="13"/>
  <c r="T2485" i="13" s="1"/>
  <c r="N2477" i="13"/>
  <c r="T2477" i="13" s="1"/>
  <c r="N2469" i="13"/>
  <c r="T2469" i="13" s="1"/>
  <c r="N2461" i="13"/>
  <c r="T2461" i="13" s="1"/>
  <c r="N2453" i="13"/>
  <c r="T2453" i="13" s="1"/>
  <c r="N2445" i="13"/>
  <c r="T2445" i="13" s="1"/>
  <c r="N2437" i="13"/>
  <c r="T2437" i="13" s="1"/>
  <c r="N2429" i="13"/>
  <c r="T2429" i="13" s="1"/>
  <c r="N2421" i="13"/>
  <c r="T2421" i="13" s="1"/>
  <c r="N2413" i="13"/>
  <c r="T2413" i="13" s="1"/>
  <c r="N2405" i="13"/>
  <c r="T2405" i="13" s="1"/>
  <c r="N2397" i="13"/>
  <c r="T2397" i="13" s="1"/>
  <c r="N2389" i="13"/>
  <c r="T2389" i="13" s="1"/>
  <c r="N2381" i="13"/>
  <c r="T2381" i="13" s="1"/>
  <c r="N2373" i="13"/>
  <c r="T2373" i="13" s="1"/>
  <c r="N2365" i="13"/>
  <c r="T2365" i="13" s="1"/>
  <c r="N2357" i="13"/>
  <c r="T2357" i="13" s="1"/>
  <c r="N2349" i="13"/>
  <c r="T2349" i="13" s="1"/>
  <c r="N2341" i="13"/>
  <c r="T2341" i="13" s="1"/>
  <c r="N2333" i="13"/>
  <c r="T2333" i="13" s="1"/>
  <c r="N2325" i="13"/>
  <c r="T2325" i="13" s="1"/>
  <c r="N2317" i="13"/>
  <c r="T2317" i="13" s="1"/>
  <c r="N2309" i="13"/>
  <c r="T2309" i="13" s="1"/>
  <c r="N2301" i="13"/>
  <c r="T2301" i="13" s="1"/>
  <c r="N2293" i="13"/>
  <c r="T2293" i="13" s="1"/>
  <c r="N2285" i="13"/>
  <c r="T2285" i="13" s="1"/>
  <c r="N2277" i="13"/>
  <c r="T2277" i="13" s="1"/>
  <c r="N2269" i="13"/>
  <c r="T2269" i="13" s="1"/>
  <c r="N2261" i="13"/>
  <c r="T2261" i="13" s="1"/>
  <c r="N2253" i="13"/>
  <c r="T2253" i="13" s="1"/>
  <c r="N2245" i="13"/>
  <c r="T2245" i="13" s="1"/>
  <c r="N2237" i="13"/>
  <c r="T2237" i="13" s="1"/>
  <c r="N2229" i="13"/>
  <c r="T2229" i="13" s="1"/>
  <c r="N2221" i="13"/>
  <c r="T2221" i="13" s="1"/>
  <c r="N2213" i="13"/>
  <c r="T2213" i="13" s="1"/>
  <c r="N2205" i="13"/>
  <c r="T2205" i="13" s="1"/>
  <c r="N2197" i="13"/>
  <c r="T2197" i="13" s="1"/>
  <c r="N2189" i="13"/>
  <c r="T2189" i="13" s="1"/>
  <c r="N2181" i="13"/>
  <c r="T2181" i="13" s="1"/>
  <c r="N2173" i="13"/>
  <c r="T2173" i="13" s="1"/>
  <c r="N2165" i="13"/>
  <c r="T2165" i="13" s="1"/>
  <c r="N2157" i="13"/>
  <c r="T2157" i="13" s="1"/>
  <c r="N2149" i="13"/>
  <c r="T2149" i="13" s="1"/>
  <c r="N2141" i="13"/>
  <c r="T2141" i="13" s="1"/>
  <c r="N2133" i="13"/>
  <c r="T2133" i="13" s="1"/>
  <c r="N2125" i="13"/>
  <c r="T2125" i="13" s="1"/>
  <c r="N2117" i="13"/>
  <c r="T2117" i="13" s="1"/>
  <c r="N2109" i="13"/>
  <c r="T2109" i="13" s="1"/>
  <c r="N2101" i="13"/>
  <c r="T2101" i="13" s="1"/>
  <c r="N2093" i="13"/>
  <c r="T2093" i="13" s="1"/>
  <c r="N2085" i="13"/>
  <c r="T2085" i="13" s="1"/>
  <c r="N2077" i="13"/>
  <c r="T2077" i="13" s="1"/>
  <c r="N2069" i="13"/>
  <c r="T2069" i="13" s="1"/>
  <c r="N2061" i="13"/>
  <c r="T2061" i="13" s="1"/>
  <c r="N2053" i="13"/>
  <c r="T2053" i="13" s="1"/>
  <c r="N2045" i="13"/>
  <c r="T2045" i="13" s="1"/>
  <c r="N2037" i="13"/>
  <c r="T2037" i="13" s="1"/>
  <c r="N2029" i="13"/>
  <c r="T2029" i="13" s="1"/>
  <c r="N2021" i="13"/>
  <c r="T2021" i="13" s="1"/>
  <c r="N2013" i="13"/>
  <c r="T2013" i="13" s="1"/>
  <c r="N2005" i="13"/>
  <c r="T2005" i="13" s="1"/>
  <c r="N1997" i="13"/>
  <c r="T1997" i="13" s="1"/>
  <c r="N1989" i="13"/>
  <c r="T1989" i="13" s="1"/>
  <c r="N1981" i="13"/>
  <c r="T1981" i="13" s="1"/>
  <c r="N1973" i="13"/>
  <c r="T1973" i="13" s="1"/>
  <c r="N1965" i="13"/>
  <c r="T1965" i="13" s="1"/>
  <c r="N1957" i="13"/>
  <c r="T1957" i="13" s="1"/>
  <c r="N1949" i="13"/>
  <c r="T1949" i="13" s="1"/>
  <c r="N1941" i="13"/>
  <c r="T1941" i="13" s="1"/>
  <c r="N1933" i="13"/>
  <c r="T1933" i="13" s="1"/>
  <c r="N1925" i="13"/>
  <c r="T1925" i="13" s="1"/>
  <c r="N1917" i="13"/>
  <c r="T1917" i="13" s="1"/>
  <c r="N1909" i="13"/>
  <c r="T1909" i="13" s="1"/>
  <c r="N1901" i="13"/>
  <c r="T1901" i="13" s="1"/>
  <c r="N1893" i="13"/>
  <c r="T1893" i="13" s="1"/>
  <c r="N1885" i="13"/>
  <c r="T1885" i="13" s="1"/>
  <c r="N1877" i="13"/>
  <c r="T1877" i="13" s="1"/>
  <c r="N1869" i="13"/>
  <c r="T1869" i="13" s="1"/>
  <c r="N1861" i="13"/>
  <c r="T1861" i="13" s="1"/>
  <c r="N1853" i="13"/>
  <c r="T1853" i="13" s="1"/>
  <c r="N1845" i="13"/>
  <c r="T1845" i="13" s="1"/>
  <c r="N2801" i="13"/>
  <c r="T2801" i="13" s="1"/>
  <c r="N2785" i="13"/>
  <c r="T2785" i="13" s="1"/>
  <c r="N2769" i="13"/>
  <c r="T2769" i="13" s="1"/>
  <c r="N2753" i="13"/>
  <c r="T2753" i="13" s="1"/>
  <c r="N2737" i="13"/>
  <c r="T2737" i="13" s="1"/>
  <c r="N2721" i="13"/>
  <c r="T2721" i="13" s="1"/>
  <c r="N2705" i="13"/>
  <c r="T2705" i="13" s="1"/>
  <c r="N2689" i="13"/>
  <c r="T2689" i="13" s="1"/>
  <c r="N2673" i="13"/>
  <c r="T2673" i="13" s="1"/>
  <c r="N2657" i="13"/>
  <c r="T2657" i="13" s="1"/>
  <c r="N2641" i="13"/>
  <c r="T2641" i="13" s="1"/>
  <c r="N2625" i="13"/>
  <c r="T2625" i="13" s="1"/>
  <c r="N2597" i="13"/>
  <c r="T2597" i="13" s="1"/>
  <c r="N2572" i="13"/>
  <c r="T2572" i="13" s="1"/>
  <c r="N2560" i="13"/>
  <c r="T2560" i="13" s="1"/>
  <c r="N2553" i="13"/>
  <c r="T2553" i="13" s="1"/>
  <c r="N3946" i="13"/>
  <c r="T3946" i="13" s="1"/>
  <c r="N3914" i="13"/>
  <c r="T3914" i="13" s="1"/>
  <c r="N3882" i="13"/>
  <c r="T3882" i="13" s="1"/>
  <c r="N3850" i="13"/>
  <c r="T3850" i="13" s="1"/>
  <c r="N3818" i="13"/>
  <c r="T3818" i="13" s="1"/>
  <c r="N3786" i="13"/>
  <c r="T3786" i="13" s="1"/>
  <c r="N3754" i="13"/>
  <c r="T3754" i="13" s="1"/>
  <c r="N3722" i="13"/>
  <c r="T3722" i="13" s="1"/>
  <c r="N3690" i="13"/>
  <c r="T3690" i="13" s="1"/>
  <c r="N3658" i="13"/>
  <c r="T3658" i="13" s="1"/>
  <c r="N3626" i="13"/>
  <c r="T3626" i="13" s="1"/>
  <c r="N3594" i="13"/>
  <c r="T3594" i="13" s="1"/>
  <c r="N3562" i="13"/>
  <c r="T3562" i="13" s="1"/>
  <c r="N3530" i="13"/>
  <c r="T3530" i="13" s="1"/>
  <c r="N3498" i="13"/>
  <c r="T3498" i="13" s="1"/>
  <c r="N3466" i="13"/>
  <c r="T3466" i="13" s="1"/>
  <c r="N3434" i="13"/>
  <c r="T3434" i="13" s="1"/>
  <c r="N3402" i="13"/>
  <c r="T3402" i="13" s="1"/>
  <c r="N3370" i="13"/>
  <c r="T3370" i="13" s="1"/>
  <c r="N3338" i="13"/>
  <c r="T3338" i="13" s="1"/>
  <c r="N3306" i="13"/>
  <c r="T3306" i="13" s="1"/>
  <c r="N3274" i="13"/>
  <c r="T3274" i="13" s="1"/>
  <c r="N3242" i="13"/>
  <c r="T3242" i="13" s="1"/>
  <c r="N3210" i="13"/>
  <c r="T3210" i="13" s="1"/>
  <c r="N3178" i="13"/>
  <c r="T3178" i="13" s="1"/>
  <c r="N3146" i="13"/>
  <c r="T3146" i="13" s="1"/>
  <c r="N3114" i="13"/>
  <c r="T3114" i="13" s="1"/>
  <c r="N3082" i="13"/>
  <c r="T3082" i="13" s="1"/>
  <c r="N3050" i="13"/>
  <c r="T3050" i="13" s="1"/>
  <c r="N3018" i="13"/>
  <c r="T3018" i="13" s="1"/>
  <c r="N2986" i="13"/>
  <c r="T2986" i="13" s="1"/>
  <c r="N2954" i="13"/>
  <c r="T2954" i="13" s="1"/>
  <c r="N2922" i="13"/>
  <c r="T2922" i="13" s="1"/>
  <c r="N2890" i="13"/>
  <c r="T2890" i="13" s="1"/>
  <c r="N2858" i="13"/>
  <c r="T2858" i="13" s="1"/>
  <c r="N2826" i="13"/>
  <c r="T2826" i="13" s="1"/>
  <c r="N2773" i="13"/>
  <c r="T2773" i="13" s="1"/>
  <c r="N2751" i="13"/>
  <c r="T2751" i="13" s="1"/>
  <c r="N2744" i="13"/>
  <c r="T2744" i="13" s="1"/>
  <c r="N2739" i="13"/>
  <c r="T2739" i="13" s="1"/>
  <c r="N2709" i="13"/>
  <c r="T2709" i="13" s="1"/>
  <c r="N2687" i="13"/>
  <c r="T2687" i="13" s="1"/>
  <c r="N2680" i="13"/>
  <c r="T2680" i="13" s="1"/>
  <c r="N2675" i="13"/>
  <c r="T2675" i="13" s="1"/>
  <c r="N2645" i="13"/>
  <c r="T2645" i="13" s="1"/>
  <c r="N2623" i="13"/>
  <c r="T2623" i="13" s="1"/>
  <c r="N2610" i="13"/>
  <c r="T2610" i="13" s="1"/>
  <c r="N2583" i="13"/>
  <c r="T2583" i="13" s="1"/>
  <c r="N2566" i="13"/>
  <c r="T2566" i="13" s="1"/>
  <c r="N2544" i="13"/>
  <c r="T2544" i="13" s="1"/>
  <c r="N2537" i="13"/>
  <c r="T2537" i="13" s="1"/>
  <c r="N2530" i="13"/>
  <c r="T2530" i="13" s="1"/>
  <c r="N2526" i="13"/>
  <c r="T2526" i="13" s="1"/>
  <c r="N2519" i="13"/>
  <c r="T2519" i="13" s="1"/>
  <c r="N2512" i="13"/>
  <c r="T2512" i="13" s="1"/>
  <c r="N2505" i="13"/>
  <c r="T2505" i="13" s="1"/>
  <c r="N2497" i="13"/>
  <c r="T2497" i="13" s="1"/>
  <c r="N2489" i="13"/>
  <c r="T2489" i="13" s="1"/>
  <c r="N2481" i="13"/>
  <c r="T2481" i="13" s="1"/>
  <c r="N2473" i="13"/>
  <c r="T2473" i="13" s="1"/>
  <c r="N2465" i="13"/>
  <c r="T2465" i="13" s="1"/>
  <c r="N2449" i="13"/>
  <c r="T2449" i="13" s="1"/>
  <c r="N2441" i="13"/>
  <c r="T2441" i="13" s="1"/>
  <c r="N2433" i="13"/>
  <c r="T2433" i="13" s="1"/>
  <c r="N2417" i="13"/>
  <c r="T2417" i="13" s="1"/>
  <c r="N2409" i="13"/>
  <c r="T2409" i="13" s="1"/>
  <c r="N2401" i="13"/>
  <c r="T2401" i="13" s="1"/>
  <c r="N2393" i="13"/>
  <c r="T2393" i="13" s="1"/>
  <c r="N2385" i="13"/>
  <c r="T2385" i="13" s="1"/>
  <c r="N2377" i="13"/>
  <c r="T2377" i="13" s="1"/>
  <c r="N2369" i="13"/>
  <c r="T2369" i="13" s="1"/>
  <c r="N2361" i="13"/>
  <c r="T2361" i="13" s="1"/>
  <c r="N2353" i="13"/>
  <c r="T2353" i="13" s="1"/>
  <c r="N2345" i="13"/>
  <c r="T2345" i="13" s="1"/>
  <c r="N2337" i="13"/>
  <c r="T2337" i="13" s="1"/>
  <c r="N2321" i="13"/>
  <c r="T2321" i="13" s="1"/>
  <c r="N2313" i="13"/>
  <c r="T2313" i="13" s="1"/>
  <c r="N2305" i="13"/>
  <c r="T2305" i="13" s="1"/>
  <c r="N2289" i="13"/>
  <c r="T2289" i="13" s="1"/>
  <c r="N2281" i="13"/>
  <c r="T2281" i="13" s="1"/>
  <c r="N2273" i="13"/>
  <c r="T2273" i="13" s="1"/>
  <c r="N2265" i="13"/>
  <c r="T2265" i="13" s="1"/>
  <c r="N2257" i="13"/>
  <c r="T2257" i="13" s="1"/>
  <c r="N2249" i="13"/>
  <c r="T2249" i="13" s="1"/>
  <c r="N2241" i="13"/>
  <c r="T2241" i="13" s="1"/>
  <c r="N2233" i="13"/>
  <c r="T2233" i="13" s="1"/>
  <c r="N2225" i="13"/>
  <c r="T2225" i="13" s="1"/>
  <c r="N2217" i="13"/>
  <c r="T2217" i="13" s="1"/>
  <c r="N2209" i="13"/>
  <c r="T2209" i="13" s="1"/>
  <c r="N2193" i="13"/>
  <c r="T2193" i="13" s="1"/>
  <c r="N2185" i="13"/>
  <c r="T2185" i="13" s="1"/>
  <c r="N2177" i="13"/>
  <c r="T2177" i="13" s="1"/>
  <c r="N2161" i="13"/>
  <c r="T2161" i="13" s="1"/>
  <c r="N2153" i="13"/>
  <c r="T2153" i="13" s="1"/>
  <c r="N2145" i="13"/>
  <c r="T2145" i="13" s="1"/>
  <c r="N2137" i="13"/>
  <c r="T2137" i="13" s="1"/>
  <c r="N2129" i="13"/>
  <c r="T2129" i="13" s="1"/>
  <c r="N2121" i="13"/>
  <c r="T2121" i="13" s="1"/>
  <c r="N2113" i="13"/>
  <c r="T2113" i="13" s="1"/>
  <c r="N2105" i="13"/>
  <c r="T2105" i="13" s="1"/>
  <c r="N2097" i="13"/>
  <c r="T2097" i="13" s="1"/>
  <c r="N2089" i="13"/>
  <c r="T2089" i="13" s="1"/>
  <c r="N2081" i="13"/>
  <c r="T2081" i="13" s="1"/>
  <c r="N2065" i="13"/>
  <c r="T2065" i="13" s="1"/>
  <c r="N2057" i="13"/>
  <c r="T2057" i="13" s="1"/>
  <c r="N2049" i="13"/>
  <c r="T2049" i="13" s="1"/>
  <c r="N2033" i="13"/>
  <c r="T2033" i="13" s="1"/>
  <c r="N2025" i="13"/>
  <c r="T2025" i="13" s="1"/>
  <c r="N2017" i="13"/>
  <c r="T2017" i="13" s="1"/>
  <c r="N2009" i="13"/>
  <c r="T2009" i="13" s="1"/>
  <c r="N2001" i="13"/>
  <c r="T2001" i="13" s="1"/>
  <c r="N1993" i="13"/>
  <c r="T1993" i="13" s="1"/>
  <c r="N1985" i="13"/>
  <c r="T1985" i="13" s="1"/>
  <c r="N1977" i="13"/>
  <c r="T1977" i="13" s="1"/>
  <c r="N1969" i="13"/>
  <c r="T1969" i="13" s="1"/>
  <c r="N1961" i="13"/>
  <c r="T1961" i="13" s="1"/>
  <c r="N1953" i="13"/>
  <c r="T1953" i="13" s="1"/>
  <c r="N1937" i="13"/>
  <c r="T1937" i="13" s="1"/>
  <c r="N1929" i="13"/>
  <c r="T1929" i="13" s="1"/>
  <c r="N1921" i="13"/>
  <c r="T1921" i="13" s="1"/>
  <c r="N1905" i="13"/>
  <c r="T1905" i="13" s="1"/>
  <c r="N1897" i="13"/>
  <c r="T1897" i="13" s="1"/>
  <c r="N1889" i="13"/>
  <c r="T1889" i="13" s="1"/>
  <c r="N1881" i="13"/>
  <c r="T1881" i="13" s="1"/>
  <c r="N1873" i="13"/>
  <c r="T1873" i="13" s="1"/>
  <c r="N1865" i="13"/>
  <c r="T1865" i="13" s="1"/>
  <c r="N1857" i="13"/>
  <c r="T1857" i="13" s="1"/>
  <c r="N1849" i="13"/>
  <c r="T1849" i="13" s="1"/>
  <c r="N1841" i="13"/>
  <c r="T1841" i="13" s="1"/>
  <c r="N1822" i="13"/>
  <c r="T1822" i="13" s="1"/>
  <c r="N1811" i="13"/>
  <c r="T1811" i="13" s="1"/>
  <c r="N1777" i="13"/>
  <c r="T1777" i="13" s="1"/>
  <c r="N1713" i="13"/>
  <c r="T1713" i="13" s="1"/>
  <c r="N1649" i="13"/>
  <c r="T1649" i="13" s="1"/>
  <c r="N1585" i="13"/>
  <c r="T1585" i="13" s="1"/>
  <c r="N1521" i="13"/>
  <c r="T1521" i="13" s="1"/>
  <c r="N1457" i="13"/>
  <c r="T1457" i="13" s="1"/>
  <c r="N1393" i="13"/>
  <c r="T1393" i="13" s="1"/>
  <c r="N1329" i="13"/>
  <c r="T1329" i="13" s="1"/>
  <c r="N1265" i="13"/>
  <c r="T1265" i="13" s="1"/>
  <c r="N1201" i="13"/>
  <c r="T1201" i="13" s="1"/>
  <c r="N1137" i="13"/>
  <c r="T1137" i="13" s="1"/>
  <c r="N718" i="13"/>
  <c r="T718" i="13" s="1"/>
  <c r="N702" i="13"/>
  <c r="T702" i="13" s="1"/>
  <c r="N686" i="13"/>
  <c r="T686" i="13" s="1"/>
  <c r="N670" i="13"/>
  <c r="T670" i="13" s="1"/>
  <c r="N654" i="13"/>
  <c r="T654" i="13" s="1"/>
  <c r="N638" i="13"/>
  <c r="T638" i="13" s="1"/>
  <c r="N622" i="13"/>
  <c r="T622" i="13" s="1"/>
  <c r="N606" i="13"/>
  <c r="T606" i="13" s="1"/>
  <c r="N590" i="13"/>
  <c r="T590" i="13" s="1"/>
  <c r="N574" i="13"/>
  <c r="T574" i="13" s="1"/>
  <c r="N558" i="13"/>
  <c r="T558" i="13" s="1"/>
  <c r="N542" i="13"/>
  <c r="T542" i="13" s="1"/>
  <c r="N526" i="13"/>
  <c r="T526" i="13" s="1"/>
  <c r="N510" i="13"/>
  <c r="T510" i="13" s="1"/>
  <c r="N494" i="13"/>
  <c r="T494" i="13" s="1"/>
  <c r="N478" i="13"/>
  <c r="T478" i="13" s="1"/>
  <c r="N462" i="13"/>
  <c r="T462" i="13" s="1"/>
  <c r="N446" i="13"/>
  <c r="T446" i="13" s="1"/>
  <c r="N430" i="13"/>
  <c r="T430" i="13" s="1"/>
  <c r="N414" i="13"/>
  <c r="T414" i="13" s="1"/>
  <c r="N398" i="13"/>
  <c r="T398" i="13" s="1"/>
  <c r="N382" i="13"/>
  <c r="T382" i="13" s="1"/>
  <c r="N366" i="13"/>
  <c r="T366" i="13" s="1"/>
  <c r="N350" i="13"/>
  <c r="T350" i="13" s="1"/>
  <c r="N342" i="13"/>
  <c r="T342" i="13" s="1"/>
  <c r="N334" i="13"/>
  <c r="T334" i="13" s="1"/>
  <c r="N326" i="13"/>
  <c r="T326" i="13" s="1"/>
  <c r="N318" i="13"/>
  <c r="T318" i="13" s="1"/>
  <c r="N310" i="13"/>
  <c r="T310" i="13" s="1"/>
  <c r="N302" i="13"/>
  <c r="T302" i="13" s="1"/>
  <c r="N294" i="13"/>
  <c r="T294" i="13" s="1"/>
  <c r="N286" i="13"/>
  <c r="T286" i="13" s="1"/>
  <c r="N265" i="13"/>
  <c r="T265" i="13" s="1"/>
  <c r="N237" i="13"/>
  <c r="T237" i="13" s="1"/>
  <c r="N222" i="13"/>
  <c r="T222" i="13" s="1"/>
  <c r="N216" i="13"/>
  <c r="T216" i="13" s="1"/>
  <c r="N137" i="13"/>
  <c r="T137" i="13" s="1"/>
  <c r="N109" i="13"/>
  <c r="T109" i="13" s="1"/>
  <c r="N94" i="13"/>
  <c r="T94" i="13" s="1"/>
  <c r="N88" i="13"/>
  <c r="T88" i="13" s="1"/>
  <c r="N2541" i="13"/>
  <c r="T2541" i="13" s="1"/>
  <c r="N2525" i="13"/>
  <c r="T2525" i="13" s="1"/>
  <c r="N2503" i="13"/>
  <c r="T2503" i="13" s="1"/>
  <c r="N2487" i="13"/>
  <c r="T2487" i="13" s="1"/>
  <c r="N2471" i="13"/>
  <c r="T2471" i="13" s="1"/>
  <c r="N2455" i="13"/>
  <c r="T2455" i="13" s="1"/>
  <c r="N2439" i="13"/>
  <c r="T2439" i="13" s="1"/>
  <c r="N2423" i="13"/>
  <c r="T2423" i="13" s="1"/>
  <c r="N2407" i="13"/>
  <c r="T2407" i="13" s="1"/>
  <c r="N2391" i="13"/>
  <c r="T2391" i="13" s="1"/>
  <c r="N2375" i="13"/>
  <c r="T2375" i="13" s="1"/>
  <c r="N2359" i="13"/>
  <c r="T2359" i="13" s="1"/>
  <c r="N2343" i="13"/>
  <c r="T2343" i="13" s="1"/>
  <c r="N2327" i="13"/>
  <c r="T2327" i="13" s="1"/>
  <c r="N2311" i="13"/>
  <c r="T2311" i="13" s="1"/>
  <c r="N2295" i="13"/>
  <c r="T2295" i="13" s="1"/>
  <c r="N2279" i="13"/>
  <c r="T2279" i="13" s="1"/>
  <c r="N2263" i="13"/>
  <c r="T2263" i="13" s="1"/>
  <c r="N2247" i="13"/>
  <c r="T2247" i="13" s="1"/>
  <c r="N2231" i="13"/>
  <c r="T2231" i="13" s="1"/>
  <c r="N2215" i="13"/>
  <c r="T2215" i="13" s="1"/>
  <c r="N2199" i="13"/>
  <c r="T2199" i="13" s="1"/>
  <c r="N2183" i="13"/>
  <c r="T2183" i="13" s="1"/>
  <c r="N2167" i="13"/>
  <c r="T2167" i="13" s="1"/>
  <c r="N2151" i="13"/>
  <c r="T2151" i="13" s="1"/>
  <c r="N2135" i="13"/>
  <c r="T2135" i="13" s="1"/>
  <c r="N2119" i="13"/>
  <c r="T2119" i="13" s="1"/>
  <c r="N2103" i="13"/>
  <c r="T2103" i="13" s="1"/>
  <c r="N2087" i="13"/>
  <c r="T2087" i="13" s="1"/>
  <c r="N2071" i="13"/>
  <c r="T2071" i="13" s="1"/>
  <c r="N2055" i="13"/>
  <c r="T2055" i="13" s="1"/>
  <c r="N2039" i="13"/>
  <c r="T2039" i="13" s="1"/>
  <c r="N2023" i="13"/>
  <c r="T2023" i="13" s="1"/>
  <c r="N2007" i="13"/>
  <c r="T2007" i="13" s="1"/>
  <c r="N1991" i="13"/>
  <c r="T1991" i="13" s="1"/>
  <c r="N1975" i="13"/>
  <c r="T1975" i="13" s="1"/>
  <c r="N1959" i="13"/>
  <c r="T1959" i="13" s="1"/>
  <c r="N1943" i="13"/>
  <c r="T1943" i="13" s="1"/>
  <c r="N1927" i="13"/>
  <c r="T1927" i="13" s="1"/>
  <c r="N1911" i="13"/>
  <c r="T1911" i="13" s="1"/>
  <c r="N1895" i="13"/>
  <c r="T1895" i="13" s="1"/>
  <c r="N1879" i="13"/>
  <c r="T1879" i="13" s="1"/>
  <c r="N1863" i="13"/>
  <c r="T1863" i="13" s="1"/>
  <c r="N1847" i="13"/>
  <c r="T1847" i="13" s="1"/>
  <c r="N1834" i="13"/>
  <c r="T1834" i="13" s="1"/>
  <c r="N1832" i="13"/>
  <c r="T1832" i="13" s="1"/>
  <c r="N1802" i="13"/>
  <c r="T1802" i="13" s="1"/>
  <c r="N1800" i="13"/>
  <c r="T1800" i="13" s="1"/>
  <c r="N1796" i="13"/>
  <c r="T1796" i="13" s="1"/>
  <c r="N1768" i="13"/>
  <c r="T1768" i="13" s="1"/>
  <c r="N1764" i="13"/>
  <c r="T1764" i="13" s="1"/>
  <c r="N1751" i="13"/>
  <c r="T1751" i="13" s="1"/>
  <c r="N1721" i="13"/>
  <c r="T1721" i="13" s="1"/>
  <c r="N1701" i="13"/>
  <c r="T1701" i="13" s="1"/>
  <c r="N1694" i="13"/>
  <c r="T1694" i="13" s="1"/>
  <c r="N1683" i="13"/>
  <c r="T1683" i="13" s="1"/>
  <c r="N1651" i="13"/>
  <c r="T1651" i="13" s="1"/>
  <c r="N1608" i="13"/>
  <c r="T1608" i="13" s="1"/>
  <c r="N1604" i="13"/>
  <c r="T1604" i="13" s="1"/>
  <c r="N1591" i="13"/>
  <c r="T1591" i="13" s="1"/>
  <c r="N1561" i="13"/>
  <c r="T1561" i="13" s="1"/>
  <c r="N1541" i="13"/>
  <c r="T1541" i="13" s="1"/>
  <c r="N1534" i="13"/>
  <c r="T1534" i="13" s="1"/>
  <c r="N1509" i="13"/>
  <c r="T1509" i="13" s="1"/>
  <c r="N1502" i="13"/>
  <c r="T1502" i="13" s="1"/>
  <c r="N1491" i="13"/>
  <c r="T1491" i="13" s="1"/>
  <c r="N1448" i="13"/>
  <c r="T1448" i="13" s="1"/>
  <c r="N1444" i="13"/>
  <c r="T1444" i="13" s="1"/>
  <c r="N1431" i="13"/>
  <c r="T1431" i="13" s="1"/>
  <c r="N1399" i="13"/>
  <c r="T1399" i="13" s="1"/>
  <c r="N1369" i="13"/>
  <c r="T1369" i="13" s="1"/>
  <c r="N1349" i="13"/>
  <c r="T1349" i="13" s="1"/>
  <c r="N1342" i="13"/>
  <c r="T1342" i="13" s="1"/>
  <c r="N1331" i="13"/>
  <c r="T1331" i="13" s="1"/>
  <c r="N1288" i="13"/>
  <c r="T1288" i="13" s="1"/>
  <c r="N1284" i="13"/>
  <c r="T1284" i="13" s="1"/>
  <c r="N1256" i="13"/>
  <c r="T1256" i="13" s="1"/>
  <c r="N1252" i="13"/>
  <c r="T1252" i="13" s="1"/>
  <c r="N1239" i="13"/>
  <c r="T1239" i="13" s="1"/>
  <c r="N1209" i="13"/>
  <c r="T1209" i="13" s="1"/>
  <c r="N1189" i="13"/>
  <c r="T1189" i="13" s="1"/>
  <c r="N1182" i="13"/>
  <c r="T1182" i="13" s="1"/>
  <c r="N1171" i="13"/>
  <c r="T1171" i="13" s="1"/>
  <c r="N1139" i="13"/>
  <c r="T1139" i="13" s="1"/>
  <c r="N1096" i="13"/>
  <c r="T1096" i="13" s="1"/>
  <c r="N1092" i="13"/>
  <c r="T1092" i="13" s="1"/>
  <c r="N1079" i="13"/>
  <c r="T1079" i="13" s="1"/>
  <c r="N1029" i="13"/>
  <c r="T1029" i="13" s="1"/>
  <c r="N1022" i="13"/>
  <c r="T1022" i="13" s="1"/>
  <c r="N1017" i="13"/>
  <c r="T1017" i="13" s="1"/>
  <c r="N1011" i="13"/>
  <c r="T1011" i="13" s="1"/>
  <c r="N968" i="13"/>
  <c r="T968" i="13" s="1"/>
  <c r="N964" i="13"/>
  <c r="T964" i="13" s="1"/>
  <c r="N951" i="13"/>
  <c r="T951" i="13" s="1"/>
  <c r="N901" i="13"/>
  <c r="T901" i="13" s="1"/>
  <c r="N894" i="13"/>
  <c r="T894" i="13" s="1"/>
  <c r="N889" i="13"/>
  <c r="T889" i="13" s="1"/>
  <c r="N883" i="13"/>
  <c r="T883" i="13" s="1"/>
  <c r="N840" i="13"/>
  <c r="T840" i="13" s="1"/>
  <c r="N836" i="13"/>
  <c r="T836" i="13" s="1"/>
  <c r="N823" i="13"/>
  <c r="T823" i="13" s="1"/>
  <c r="N773" i="13"/>
  <c r="T773" i="13" s="1"/>
  <c r="N766" i="13"/>
  <c r="T766" i="13" s="1"/>
  <c r="N269" i="13"/>
  <c r="T269" i="13" s="1"/>
  <c r="N254" i="13"/>
  <c r="T254" i="13" s="1"/>
  <c r="N248" i="13"/>
  <c r="T248" i="13" s="1"/>
  <c r="N169" i="13"/>
  <c r="T169" i="13" s="1"/>
  <c r="N141" i="13"/>
  <c r="T141" i="13" s="1"/>
  <c r="N126" i="13"/>
  <c r="T126" i="13" s="1"/>
  <c r="N120" i="13"/>
  <c r="T120" i="13" s="1"/>
  <c r="N61" i="13"/>
  <c r="T61" i="13" s="1"/>
  <c r="N2595" i="13"/>
  <c r="T2595" i="13" s="1"/>
  <c r="N2563" i="13"/>
  <c r="T2563" i="13" s="1"/>
  <c r="N2531" i="13"/>
  <c r="T2531" i="13" s="1"/>
  <c r="N2500" i="13"/>
  <c r="T2500" i="13" s="1"/>
  <c r="N2484" i="13"/>
  <c r="T2484" i="13" s="1"/>
  <c r="N2468" i="13"/>
  <c r="T2468" i="13" s="1"/>
  <c r="N2452" i="13"/>
  <c r="T2452" i="13" s="1"/>
  <c r="N2436" i="13"/>
  <c r="T2436" i="13" s="1"/>
  <c r="N2420" i="13"/>
  <c r="T2420" i="13" s="1"/>
  <c r="N2404" i="13"/>
  <c r="T2404" i="13" s="1"/>
  <c r="N2388" i="13"/>
  <c r="T2388" i="13" s="1"/>
  <c r="N2372" i="13"/>
  <c r="T2372" i="13" s="1"/>
  <c r="N2356" i="13"/>
  <c r="T2356" i="13" s="1"/>
  <c r="N2340" i="13"/>
  <c r="T2340" i="13" s="1"/>
  <c r="N2324" i="13"/>
  <c r="T2324" i="13" s="1"/>
  <c r="N2308" i="13"/>
  <c r="T2308" i="13" s="1"/>
  <c r="N2292" i="13"/>
  <c r="T2292" i="13" s="1"/>
  <c r="N2276" i="13"/>
  <c r="T2276" i="13" s="1"/>
  <c r="N2260" i="13"/>
  <c r="T2260" i="13" s="1"/>
  <c r="N2244" i="13"/>
  <c r="T2244" i="13" s="1"/>
  <c r="N2228" i="13"/>
  <c r="T2228" i="13" s="1"/>
  <c r="N2212" i="13"/>
  <c r="T2212" i="13" s="1"/>
  <c r="N2196" i="13"/>
  <c r="T2196" i="13" s="1"/>
  <c r="N2180" i="13"/>
  <c r="T2180" i="13" s="1"/>
  <c r="N2164" i="13"/>
  <c r="T2164" i="13" s="1"/>
  <c r="N2148" i="13"/>
  <c r="T2148" i="13" s="1"/>
  <c r="N2132" i="13"/>
  <c r="T2132" i="13" s="1"/>
  <c r="N2116" i="13"/>
  <c r="T2116" i="13" s="1"/>
  <c r="N2100" i="13"/>
  <c r="T2100" i="13" s="1"/>
  <c r="N2084" i="13"/>
  <c r="T2084" i="13" s="1"/>
  <c r="N2068" i="13"/>
  <c r="T2068" i="13" s="1"/>
  <c r="N2052" i="13"/>
  <c r="T2052" i="13" s="1"/>
  <c r="N2036" i="13"/>
  <c r="T2036" i="13" s="1"/>
  <c r="N2020" i="13"/>
  <c r="T2020" i="13" s="1"/>
  <c r="N2004" i="13"/>
  <c r="T2004" i="13" s="1"/>
  <c r="N1988" i="13"/>
  <c r="T1988" i="13" s="1"/>
  <c r="N1972" i="13"/>
  <c r="T1972" i="13" s="1"/>
  <c r="N1956" i="13"/>
  <c r="T1956" i="13" s="1"/>
  <c r="N1940" i="13"/>
  <c r="T1940" i="13" s="1"/>
  <c r="N1924" i="13"/>
  <c r="T1924" i="13" s="1"/>
  <c r="N1908" i="13"/>
  <c r="T1908" i="13" s="1"/>
  <c r="N1892" i="13"/>
  <c r="T1892" i="13" s="1"/>
  <c r="N1876" i="13"/>
  <c r="T1876" i="13" s="1"/>
  <c r="N1860" i="13"/>
  <c r="T1860" i="13" s="1"/>
  <c r="N1844" i="13"/>
  <c r="T1844" i="13" s="1"/>
  <c r="N1835" i="13"/>
  <c r="T1835" i="13" s="1"/>
  <c r="N1803" i="13"/>
  <c r="T1803" i="13" s="1"/>
  <c r="N1773" i="13"/>
  <c r="T1773" i="13" s="1"/>
  <c r="N1766" i="13"/>
  <c r="T1766" i="13" s="1"/>
  <c r="N1761" i="13"/>
  <c r="T1761" i="13" s="1"/>
  <c r="N1755" i="13"/>
  <c r="T1755" i="13" s="1"/>
  <c r="N1712" i="13"/>
  <c r="T1712" i="13" s="1"/>
  <c r="N1708" i="13"/>
  <c r="T1708" i="13" s="1"/>
  <c r="N1695" i="13"/>
  <c r="T1695" i="13" s="1"/>
  <c r="N1645" i="13"/>
  <c r="T1645" i="13" s="1"/>
  <c r="N1638" i="13"/>
  <c r="T1638" i="13" s="1"/>
  <c r="N1633" i="13"/>
  <c r="T1633" i="13" s="1"/>
  <c r="N1627" i="13"/>
  <c r="T1627" i="13" s="1"/>
  <c r="N1584" i="13"/>
  <c r="T1584" i="13" s="1"/>
  <c r="N1580" i="13"/>
  <c r="T1580" i="13" s="1"/>
  <c r="N1567" i="13"/>
  <c r="T1567" i="13" s="1"/>
  <c r="N1517" i="13"/>
  <c r="T1517" i="13" s="1"/>
  <c r="N1510" i="13"/>
  <c r="T1510" i="13" s="1"/>
  <c r="N1505" i="13"/>
  <c r="T1505" i="13" s="1"/>
  <c r="N1499" i="13"/>
  <c r="T1499" i="13" s="1"/>
  <c r="N1456" i="13"/>
  <c r="T1456" i="13" s="1"/>
  <c r="N1452" i="13"/>
  <c r="T1452" i="13" s="1"/>
  <c r="N1439" i="13"/>
  <c r="T1439" i="13" s="1"/>
  <c r="N1389" i="13"/>
  <c r="T1389" i="13" s="1"/>
  <c r="N1382" i="13"/>
  <c r="T1382" i="13" s="1"/>
  <c r="N1377" i="13"/>
  <c r="T1377" i="13" s="1"/>
  <c r="N1371" i="13"/>
  <c r="T1371" i="13" s="1"/>
  <c r="N1328" i="13"/>
  <c r="T1328" i="13" s="1"/>
  <c r="N1324" i="13"/>
  <c r="T1324" i="13" s="1"/>
  <c r="N1311" i="13"/>
  <c r="T1311" i="13" s="1"/>
  <c r="N1261" i="13"/>
  <c r="T1261" i="13" s="1"/>
  <c r="N1254" i="13"/>
  <c r="T1254" i="13" s="1"/>
  <c r="N1249" i="13"/>
  <c r="T1249" i="13" s="1"/>
  <c r="N1243" i="13"/>
  <c r="T1243" i="13" s="1"/>
  <c r="N1200" i="13"/>
  <c r="T1200" i="13" s="1"/>
  <c r="N1196" i="13"/>
  <c r="T1196" i="13" s="1"/>
  <c r="N1183" i="13"/>
  <c r="T1183" i="13" s="1"/>
  <c r="N1133" i="13"/>
  <c r="T1133" i="13" s="1"/>
  <c r="N1126" i="13"/>
  <c r="T1126" i="13" s="1"/>
  <c r="N1121" i="13"/>
  <c r="T1121" i="13" s="1"/>
  <c r="N1115" i="13"/>
  <c r="T1115" i="13" s="1"/>
  <c r="N1072" i="13"/>
  <c r="T1072" i="13" s="1"/>
  <c r="N1068" i="13"/>
  <c r="T1068" i="13" s="1"/>
  <c r="N1055" i="13"/>
  <c r="T1055" i="13" s="1"/>
  <c r="N1005" i="13"/>
  <c r="T1005" i="13" s="1"/>
  <c r="N998" i="13"/>
  <c r="T998" i="13" s="1"/>
  <c r="N993" i="13"/>
  <c r="T993" i="13" s="1"/>
  <c r="N987" i="13"/>
  <c r="T987" i="13" s="1"/>
  <c r="N944" i="13"/>
  <c r="T944" i="13" s="1"/>
  <c r="N940" i="13"/>
  <c r="T940" i="13" s="1"/>
  <c r="N927" i="13"/>
  <c r="T927" i="13" s="1"/>
  <c r="N877" i="13"/>
  <c r="T877" i="13" s="1"/>
  <c r="N870" i="13"/>
  <c r="T870" i="13" s="1"/>
  <c r="N865" i="13"/>
  <c r="T865" i="13" s="1"/>
  <c r="N859" i="13"/>
  <c r="T859" i="13" s="1"/>
  <c r="N816" i="13"/>
  <c r="T816" i="13" s="1"/>
  <c r="N812" i="13"/>
  <c r="T812" i="13" s="1"/>
  <c r="N799" i="13"/>
  <c r="T799" i="13" s="1"/>
  <c r="N29" i="13"/>
  <c r="T29" i="13" s="1"/>
  <c r="N1795" i="13"/>
  <c r="T1795" i="13" s="1"/>
  <c r="N1607" i="13"/>
  <c r="T1607" i="13" s="1"/>
  <c r="N1539" i="13"/>
  <c r="T1539" i="13" s="1"/>
  <c r="N1479" i="13"/>
  <c r="T1479" i="13" s="1"/>
  <c r="N1432" i="13"/>
  <c r="T1432" i="13" s="1"/>
  <c r="N1422" i="13"/>
  <c r="T1422" i="13" s="1"/>
  <c r="N1411" i="13"/>
  <c r="T1411" i="13" s="1"/>
  <c r="N1351" i="13"/>
  <c r="T1351" i="13" s="1"/>
  <c r="N1223" i="13"/>
  <c r="T1223" i="13" s="1"/>
  <c r="N1155" i="13"/>
  <c r="T1155" i="13" s="1"/>
  <c r="N1095" i="13"/>
  <c r="T1095" i="13" s="1"/>
  <c r="N1063" i="13"/>
  <c r="T1063" i="13" s="1"/>
  <c r="N984" i="13"/>
  <c r="T984" i="13" s="1"/>
  <c r="N969" i="13"/>
  <c r="T969" i="13" s="1"/>
  <c r="N903" i="13"/>
  <c r="T903" i="13" s="1"/>
  <c r="N871" i="13"/>
  <c r="T871" i="13" s="1"/>
  <c r="N317" i="13"/>
  <c r="T317" i="13" s="1"/>
  <c r="N285" i="13"/>
  <c r="T285" i="13" s="1"/>
  <c r="N202" i="13"/>
  <c r="T202" i="13" s="1"/>
  <c r="N188" i="13"/>
  <c r="T188" i="13" s="1"/>
  <c r="N131" i="13"/>
  <c r="T131" i="13" s="1"/>
  <c r="N74" i="13"/>
  <c r="T74" i="13" s="1"/>
  <c r="N716" i="13"/>
  <c r="T716" i="13" s="1"/>
  <c r="N693" i="13"/>
  <c r="T693" i="13" s="1"/>
  <c r="N676" i="13"/>
  <c r="T676" i="13" s="1"/>
  <c r="N668" i="13"/>
  <c r="T668" i="13" s="1"/>
  <c r="N645" i="13"/>
  <c r="T645" i="13" s="1"/>
  <c r="N637" i="13"/>
  <c r="T637" i="13" s="1"/>
  <c r="N620" i="13"/>
  <c r="T620" i="13" s="1"/>
  <c r="N589" i="13"/>
  <c r="T589" i="13" s="1"/>
  <c r="N572" i="13"/>
  <c r="T572" i="13" s="1"/>
  <c r="N508" i="13"/>
  <c r="T508" i="13" s="1"/>
  <c r="N444" i="13"/>
  <c r="T444" i="13" s="1"/>
  <c r="N380" i="13"/>
  <c r="T380" i="13" s="1"/>
  <c r="N528" i="13"/>
  <c r="T528" i="13" s="1"/>
  <c r="N441" i="13"/>
  <c r="T441" i="13" s="1"/>
  <c r="N368" i="13"/>
  <c r="T368" i="13" s="1"/>
  <c r="N360" i="13"/>
  <c r="T360" i="13" s="1"/>
  <c r="N230" i="13"/>
  <c r="T230" i="13" s="1"/>
  <c r="N181" i="13"/>
  <c r="T181" i="13" s="1"/>
  <c r="N177" i="13"/>
  <c r="T177" i="13" s="1"/>
  <c r="N164" i="13"/>
  <c r="T164" i="13" s="1"/>
  <c r="N107" i="13"/>
  <c r="T107" i="13" s="1"/>
  <c r="N1730" i="13"/>
  <c r="T1730" i="13" s="1"/>
  <c r="N1250" i="13"/>
  <c r="T1250" i="13" s="1"/>
  <c r="N1066" i="13"/>
  <c r="T1066" i="13" s="1"/>
  <c r="N946" i="13"/>
  <c r="T946" i="13" s="1"/>
  <c r="N922" i="13"/>
  <c r="T922" i="13" s="1"/>
  <c r="N810" i="13"/>
  <c r="T810" i="13" s="1"/>
  <c r="N758" i="13"/>
  <c r="T758" i="13" s="1"/>
  <c r="N750" i="13"/>
  <c r="T750" i="13" s="1"/>
  <c r="N723" i="13"/>
  <c r="T723" i="13" s="1"/>
  <c r="N707" i="13"/>
  <c r="T707" i="13" s="1"/>
  <c r="N675" i="13"/>
  <c r="T675" i="13" s="1"/>
  <c r="N651" i="13"/>
  <c r="T651" i="13" s="1"/>
  <c r="N627" i="13"/>
  <c r="T627" i="13" s="1"/>
  <c r="N603" i="13"/>
  <c r="T603" i="13" s="1"/>
  <c r="N579" i="13"/>
  <c r="T579" i="13" s="1"/>
  <c r="N555" i="13"/>
  <c r="T555" i="13" s="1"/>
  <c r="N539" i="13"/>
  <c r="T539" i="13" s="1"/>
  <c r="N515" i="13"/>
  <c r="T515" i="13" s="1"/>
  <c r="N491" i="13"/>
  <c r="T491" i="13" s="1"/>
  <c r="N475" i="13"/>
  <c r="T475" i="13" s="1"/>
  <c r="N451" i="13"/>
  <c r="T451" i="13" s="1"/>
  <c r="N435" i="13"/>
  <c r="T435" i="13" s="1"/>
  <c r="N419" i="13"/>
  <c r="T419" i="13" s="1"/>
  <c r="N403" i="13"/>
  <c r="T403" i="13" s="1"/>
  <c r="N379" i="13"/>
  <c r="T379" i="13" s="1"/>
  <c r="N363" i="13"/>
  <c r="T363" i="13" s="1"/>
  <c r="N268" i="13"/>
  <c r="T268" i="13" s="1"/>
  <c r="N243" i="13"/>
  <c r="T243" i="13" s="1"/>
  <c r="N238" i="13"/>
  <c r="T238" i="13" s="1"/>
  <c r="N204" i="13"/>
  <c r="T204" i="13" s="1"/>
  <c r="N47" i="13"/>
  <c r="T47" i="13" s="1"/>
  <c r="N255" i="13"/>
  <c r="T255" i="13" s="1"/>
  <c r="N231" i="13"/>
  <c r="T231" i="13" s="1"/>
  <c r="N127" i="13"/>
  <c r="T127" i="13" s="1"/>
  <c r="N79" i="13"/>
  <c r="T79" i="13" s="1"/>
  <c r="N58" i="13"/>
  <c r="T58" i="13" s="1"/>
  <c r="N50" i="13"/>
  <c r="T50" i="13" s="1"/>
  <c r="N19" i="13"/>
  <c r="T19" i="13" s="1"/>
  <c r="N1098" i="13"/>
  <c r="T1098" i="13" s="1"/>
  <c r="N954" i="13"/>
  <c r="T954" i="13" s="1"/>
  <c r="N930" i="13"/>
  <c r="T930" i="13" s="1"/>
  <c r="N874" i="13"/>
  <c r="T874" i="13" s="1"/>
  <c r="N786" i="13"/>
  <c r="T786" i="13" s="1"/>
  <c r="N732" i="13"/>
  <c r="T732" i="13" s="1"/>
  <c r="N249" i="13"/>
  <c r="T249" i="13" s="1"/>
  <c r="N78" i="13"/>
  <c r="T78" i="13" s="1"/>
  <c r="N72" i="13"/>
  <c r="T72" i="13" s="1"/>
  <c r="N65" i="13"/>
  <c r="T65" i="13" s="1"/>
  <c r="N40" i="13"/>
  <c r="T40" i="13" s="1"/>
  <c r="N23" i="13"/>
  <c r="T23" i="13" s="1"/>
  <c r="N183" i="13"/>
  <c r="T183" i="13" s="1"/>
  <c r="N42" i="13"/>
  <c r="T42" i="13" s="1"/>
  <c r="N25" i="13"/>
  <c r="T25" i="13" s="1"/>
  <c r="N59" i="13"/>
  <c r="T59" i="13" s="1"/>
  <c r="N873" i="13"/>
  <c r="T873" i="13" s="1"/>
  <c r="N313" i="13"/>
  <c r="T313" i="13" s="1"/>
  <c r="N233" i="13"/>
  <c r="T233" i="13" s="1"/>
  <c r="N184" i="13"/>
  <c r="T184" i="13" s="1"/>
  <c r="N77" i="13"/>
  <c r="T77" i="13" s="1"/>
  <c r="N725" i="13"/>
  <c r="T725" i="13" s="1"/>
  <c r="N717" i="13"/>
  <c r="T717" i="13" s="1"/>
  <c r="N677" i="13"/>
  <c r="T677" i="13" s="1"/>
  <c r="N669" i="13"/>
  <c r="T669" i="13" s="1"/>
  <c r="N460" i="13"/>
  <c r="T460" i="13" s="1"/>
  <c r="N413" i="13"/>
  <c r="T413" i="13" s="1"/>
  <c r="N396" i="13"/>
  <c r="T396" i="13" s="1"/>
  <c r="N513" i="13"/>
  <c r="T513" i="13" s="1"/>
  <c r="N241" i="13"/>
  <c r="T241" i="13" s="1"/>
  <c r="N228" i="13"/>
  <c r="T228" i="13" s="1"/>
  <c r="N178" i="13"/>
  <c r="T178" i="13" s="1"/>
  <c r="N160" i="13"/>
  <c r="T160" i="13" s="1"/>
  <c r="N113" i="13"/>
  <c r="T113" i="13" s="1"/>
  <c r="N1682" i="13"/>
  <c r="T1682" i="13" s="1"/>
  <c r="N1618" i="13"/>
  <c r="T1618" i="13" s="1"/>
  <c r="N1586" i="13"/>
  <c r="T1586" i="13" s="1"/>
  <c r="N1522" i="13"/>
  <c r="T1522" i="13" s="1"/>
  <c r="N1490" i="13"/>
  <c r="T1490" i="13" s="1"/>
  <c r="N1394" i="13"/>
  <c r="T1394" i="13" s="1"/>
  <c r="N1298" i="13"/>
  <c r="T1298" i="13" s="1"/>
  <c r="N1138" i="13"/>
  <c r="T1138" i="13" s="1"/>
  <c r="N818" i="13"/>
  <c r="T818" i="13" s="1"/>
  <c r="N722" i="13"/>
  <c r="T722" i="13" s="1"/>
  <c r="N682" i="13"/>
  <c r="T682" i="13" s="1"/>
  <c r="N658" i="13"/>
  <c r="T658" i="13" s="1"/>
  <c r="N626" i="13"/>
  <c r="T626" i="13" s="1"/>
  <c r="N594" i="13"/>
  <c r="T594" i="13" s="1"/>
  <c r="N570" i="13"/>
  <c r="T570" i="13" s="1"/>
  <c r="N538" i="13"/>
  <c r="T538" i="13" s="1"/>
  <c r="N514" i="13"/>
  <c r="T514" i="13" s="1"/>
  <c r="N498" i="13"/>
  <c r="T498" i="13" s="1"/>
  <c r="N466" i="13"/>
  <c r="T466" i="13" s="1"/>
  <c r="N426" i="13"/>
  <c r="T426" i="13" s="1"/>
  <c r="N386" i="13"/>
  <c r="T386" i="13" s="1"/>
  <c r="N354" i="13"/>
  <c r="T354" i="13" s="1"/>
  <c r="N264" i="13"/>
  <c r="T264" i="13" s="1"/>
  <c r="N236" i="13"/>
  <c r="T236" i="13" s="1"/>
  <c r="N211" i="13"/>
  <c r="T211" i="13" s="1"/>
  <c r="N200" i="13"/>
  <c r="T200" i="13" s="1"/>
  <c r="N45" i="13"/>
  <c r="T45" i="13" s="1"/>
  <c r="N63" i="13"/>
  <c r="T63" i="13" s="1"/>
  <c r="N16" i="13"/>
  <c r="T16" i="13" s="1"/>
  <c r="N271" i="13"/>
  <c r="T271" i="13" s="1"/>
  <c r="N215" i="13"/>
  <c r="T215" i="13" s="1"/>
  <c r="N52" i="13"/>
  <c r="T52" i="13" s="1"/>
  <c r="N35" i="13"/>
  <c r="T35" i="13" s="1"/>
  <c r="N3341" i="13"/>
  <c r="T3341" i="13" s="1"/>
  <c r="N3331" i="13"/>
  <c r="T3331" i="13" s="1"/>
  <c r="N3320" i="13"/>
  <c r="T3320" i="13" s="1"/>
  <c r="N3309" i="13"/>
  <c r="T3309" i="13" s="1"/>
  <c r="N3299" i="13"/>
  <c r="T3299" i="13" s="1"/>
  <c r="N3288" i="13"/>
  <c r="T3288" i="13" s="1"/>
  <c r="N3277" i="13"/>
  <c r="T3277" i="13" s="1"/>
  <c r="N3267" i="13"/>
  <c r="T3267" i="13" s="1"/>
  <c r="N3256" i="13"/>
  <c r="T3256" i="13" s="1"/>
  <c r="N3245" i="13"/>
  <c r="T3245" i="13" s="1"/>
  <c r="N3235" i="13"/>
  <c r="T3235" i="13" s="1"/>
  <c r="N3224" i="13"/>
  <c r="T3224" i="13" s="1"/>
  <c r="N3213" i="13"/>
  <c r="T3213" i="13" s="1"/>
  <c r="N3203" i="13"/>
  <c r="T3203" i="13" s="1"/>
  <c r="N3192" i="13"/>
  <c r="T3192" i="13" s="1"/>
  <c r="N3181" i="13"/>
  <c r="T3181" i="13" s="1"/>
  <c r="N3171" i="13"/>
  <c r="T3171" i="13" s="1"/>
  <c r="N3160" i="13"/>
  <c r="T3160" i="13" s="1"/>
  <c r="N3149" i="13"/>
  <c r="T3149" i="13" s="1"/>
  <c r="N3139" i="13"/>
  <c r="T3139" i="13" s="1"/>
  <c r="N3128" i="13"/>
  <c r="T3128" i="13" s="1"/>
  <c r="N3117" i="13"/>
  <c r="T3117" i="13" s="1"/>
  <c r="N3107" i="13"/>
  <c r="T3107" i="13" s="1"/>
  <c r="N3096" i="13"/>
  <c r="T3096" i="13" s="1"/>
  <c r="N3085" i="13"/>
  <c r="T3085" i="13" s="1"/>
  <c r="N3075" i="13"/>
  <c r="T3075" i="13" s="1"/>
  <c r="N3064" i="13"/>
  <c r="T3064" i="13" s="1"/>
  <c r="N3053" i="13"/>
  <c r="T3053" i="13" s="1"/>
  <c r="N3043" i="13"/>
  <c r="T3043" i="13" s="1"/>
  <c r="N3032" i="13"/>
  <c r="T3032" i="13" s="1"/>
  <c r="N3021" i="13"/>
  <c r="T3021" i="13" s="1"/>
  <c r="N3011" i="13"/>
  <c r="T3011" i="13" s="1"/>
  <c r="N3000" i="13"/>
  <c r="T3000" i="13" s="1"/>
  <c r="N2989" i="13"/>
  <c r="T2989" i="13" s="1"/>
  <c r="N2979" i="13"/>
  <c r="T2979" i="13" s="1"/>
  <c r="N2968" i="13"/>
  <c r="T2968" i="13" s="1"/>
  <c r="N2957" i="13"/>
  <c r="T2957" i="13" s="1"/>
  <c r="N2947" i="13"/>
  <c r="T2947" i="13" s="1"/>
  <c r="N2936" i="13"/>
  <c r="T2936" i="13" s="1"/>
  <c r="N2925" i="13"/>
  <c r="T2925" i="13" s="1"/>
  <c r="N2915" i="13"/>
  <c r="T2915" i="13" s="1"/>
  <c r="N2904" i="13"/>
  <c r="T2904" i="13" s="1"/>
  <c r="N2893" i="13"/>
  <c r="T2893" i="13" s="1"/>
  <c r="N2883" i="13"/>
  <c r="T2883" i="13" s="1"/>
  <c r="N2872" i="13"/>
  <c r="T2872" i="13" s="1"/>
  <c r="N2861" i="13"/>
  <c r="T2861" i="13" s="1"/>
  <c r="N2851" i="13"/>
  <c r="T2851" i="13" s="1"/>
  <c r="N2840" i="13"/>
  <c r="T2840" i="13" s="1"/>
  <c r="N2829" i="13"/>
  <c r="T2829" i="13" s="1"/>
  <c r="N2819" i="13"/>
  <c r="T2819" i="13" s="1"/>
  <c r="N2808" i="13"/>
  <c r="T2808" i="13" s="1"/>
  <c r="N2780" i="13"/>
  <c r="T2780" i="13" s="1"/>
  <c r="N2748" i="13"/>
  <c r="T2748" i="13" s="1"/>
  <c r="N2716" i="13"/>
  <c r="T2716" i="13" s="1"/>
  <c r="N2684" i="13"/>
  <c r="T2684" i="13" s="1"/>
  <c r="N2652" i="13"/>
  <c r="T2652" i="13" s="1"/>
  <c r="N4163" i="13"/>
  <c r="T4163" i="13" s="1"/>
  <c r="N4155" i="13"/>
  <c r="T4155" i="13" s="1"/>
  <c r="N4147" i="13"/>
  <c r="T4147" i="13" s="1"/>
  <c r="N4139" i="13"/>
  <c r="T4139" i="13" s="1"/>
  <c r="N4131" i="13"/>
  <c r="T4131" i="13" s="1"/>
  <c r="N4123" i="13"/>
  <c r="T4123" i="13" s="1"/>
  <c r="N4115" i="13"/>
  <c r="T4115" i="13" s="1"/>
  <c r="N4107" i="13"/>
  <c r="T4107" i="13" s="1"/>
  <c r="N4099" i="13"/>
  <c r="T4099" i="13" s="1"/>
  <c r="N4091" i="13"/>
  <c r="T4091" i="13" s="1"/>
  <c r="N4083" i="13"/>
  <c r="T4083" i="13" s="1"/>
  <c r="N4075" i="13"/>
  <c r="T4075" i="13" s="1"/>
  <c r="N4067" i="13"/>
  <c r="T4067" i="13" s="1"/>
  <c r="N4059" i="13"/>
  <c r="T4059" i="13" s="1"/>
  <c r="N4051" i="13"/>
  <c r="T4051" i="13" s="1"/>
  <c r="N4043" i="13"/>
  <c r="T4043" i="13" s="1"/>
  <c r="N4035" i="13"/>
  <c r="T4035" i="13" s="1"/>
  <c r="N4027" i="13"/>
  <c r="T4027" i="13" s="1"/>
  <c r="N4019" i="13"/>
  <c r="T4019" i="13" s="1"/>
  <c r="N4011" i="13"/>
  <c r="T4011" i="13" s="1"/>
  <c r="N4003" i="13"/>
  <c r="T4003" i="13" s="1"/>
  <c r="N3995" i="13"/>
  <c r="T3995" i="13" s="1"/>
  <c r="N3987" i="13"/>
  <c r="T3987" i="13" s="1"/>
  <c r="N3979" i="13"/>
  <c r="T3979" i="13" s="1"/>
  <c r="N3971" i="13"/>
  <c r="T3971" i="13" s="1"/>
  <c r="N3345" i="13"/>
  <c r="T3345" i="13" s="1"/>
  <c r="N3335" i="13"/>
  <c r="T3335" i="13" s="1"/>
  <c r="N3324" i="13"/>
  <c r="T3324" i="13" s="1"/>
  <c r="N3313" i="13"/>
  <c r="T3313" i="13" s="1"/>
  <c r="N3303" i="13"/>
  <c r="T3303" i="13" s="1"/>
  <c r="N3292" i="13"/>
  <c r="T3292" i="13" s="1"/>
  <c r="N3281" i="13"/>
  <c r="T3281" i="13" s="1"/>
  <c r="N3271" i="13"/>
  <c r="T3271" i="13" s="1"/>
  <c r="N3260" i="13"/>
  <c r="T3260" i="13" s="1"/>
  <c r="N3249" i="13"/>
  <c r="T3249" i="13" s="1"/>
  <c r="N3239" i="13"/>
  <c r="T3239" i="13" s="1"/>
  <c r="N3228" i="13"/>
  <c r="T3228" i="13" s="1"/>
  <c r="N3217" i="13"/>
  <c r="T3217" i="13" s="1"/>
  <c r="N3207" i="13"/>
  <c r="T3207" i="13" s="1"/>
  <c r="N3196" i="13"/>
  <c r="T3196" i="13" s="1"/>
  <c r="N3185" i="13"/>
  <c r="T3185" i="13" s="1"/>
  <c r="N3175" i="13"/>
  <c r="T3175" i="13" s="1"/>
  <c r="N3164" i="13"/>
  <c r="T3164" i="13" s="1"/>
  <c r="N3153" i="13"/>
  <c r="T3153" i="13" s="1"/>
  <c r="N3143" i="13"/>
  <c r="T3143" i="13" s="1"/>
  <c r="N3132" i="13"/>
  <c r="T3132" i="13" s="1"/>
  <c r="N3121" i="13"/>
  <c r="T3121" i="13" s="1"/>
  <c r="N3111" i="13"/>
  <c r="T3111" i="13" s="1"/>
  <c r="N3100" i="13"/>
  <c r="T3100" i="13" s="1"/>
  <c r="N3089" i="13"/>
  <c r="T3089" i="13" s="1"/>
  <c r="N3079" i="13"/>
  <c r="T3079" i="13" s="1"/>
  <c r="N3068" i="13"/>
  <c r="T3068" i="13" s="1"/>
  <c r="N3057" i="13"/>
  <c r="T3057" i="13" s="1"/>
  <c r="N3047" i="13"/>
  <c r="T3047" i="13" s="1"/>
  <c r="N3036" i="13"/>
  <c r="T3036" i="13" s="1"/>
  <c r="N3025" i="13"/>
  <c r="T3025" i="13" s="1"/>
  <c r="N3015" i="13"/>
  <c r="T3015" i="13" s="1"/>
  <c r="N3004" i="13"/>
  <c r="T3004" i="13" s="1"/>
  <c r="N2993" i="13"/>
  <c r="T2993" i="13" s="1"/>
  <c r="N2983" i="13"/>
  <c r="T2983" i="13" s="1"/>
  <c r="N2972" i="13"/>
  <c r="T2972" i="13" s="1"/>
  <c r="N2961" i="13"/>
  <c r="T2961" i="13" s="1"/>
  <c r="N2940" i="13"/>
  <c r="T2940" i="13" s="1"/>
  <c r="N2929" i="13"/>
  <c r="T2929" i="13" s="1"/>
  <c r="N2919" i="13"/>
  <c r="T2919" i="13" s="1"/>
  <c r="N2908" i="13"/>
  <c r="T2908" i="13" s="1"/>
  <c r="N2897" i="13"/>
  <c r="T2897" i="13" s="1"/>
  <c r="N2887" i="13"/>
  <c r="T2887" i="13" s="1"/>
  <c r="N2876" i="13"/>
  <c r="T2876" i="13" s="1"/>
  <c r="N2865" i="13"/>
  <c r="T2865" i="13" s="1"/>
  <c r="N2855" i="13"/>
  <c r="T2855" i="13" s="1"/>
  <c r="N2844" i="13"/>
  <c r="T2844" i="13" s="1"/>
  <c r="N2833" i="13"/>
  <c r="T2833" i="13" s="1"/>
  <c r="N2823" i="13"/>
  <c r="T2823" i="13" s="1"/>
  <c r="N2812" i="13"/>
  <c r="T2812" i="13" s="1"/>
  <c r="N2809" i="13"/>
  <c r="T2809" i="13" s="1"/>
  <c r="N2794" i="13"/>
  <c r="T2794" i="13" s="1"/>
  <c r="N2762" i="13"/>
  <c r="T2762" i="13" s="1"/>
  <c r="N2730" i="13"/>
  <c r="T2730" i="13" s="1"/>
  <c r="N2698" i="13"/>
  <c r="T2698" i="13" s="1"/>
  <c r="N2666" i="13"/>
  <c r="T2666" i="13" s="1"/>
  <c r="N2634" i="13"/>
  <c r="T2634" i="13" s="1"/>
  <c r="N2618" i="13"/>
  <c r="T2618" i="13" s="1"/>
  <c r="N2591" i="13"/>
  <c r="T2591" i="13" s="1"/>
  <c r="N2574" i="13"/>
  <c r="T2574" i="13" s="1"/>
  <c r="N2549" i="13"/>
  <c r="T2549" i="13" s="1"/>
  <c r="N3966" i="13"/>
  <c r="T3966" i="13" s="1"/>
  <c r="N3934" i="13"/>
  <c r="T3934" i="13" s="1"/>
  <c r="N3902" i="13"/>
  <c r="T3902" i="13" s="1"/>
  <c r="N3870" i="13"/>
  <c r="T3870" i="13" s="1"/>
  <c r="N3838" i="13"/>
  <c r="T3838" i="13" s="1"/>
  <c r="N3806" i="13"/>
  <c r="T3806" i="13" s="1"/>
  <c r="N3774" i="13"/>
  <c r="T3774" i="13" s="1"/>
  <c r="N3742" i="13"/>
  <c r="T3742" i="13" s="1"/>
  <c r="N3710" i="13"/>
  <c r="T3710" i="13" s="1"/>
  <c r="N3678" i="13"/>
  <c r="T3678" i="13" s="1"/>
  <c r="N3646" i="13"/>
  <c r="T3646" i="13" s="1"/>
  <c r="N3614" i="13"/>
  <c r="T3614" i="13" s="1"/>
  <c r="N3582" i="13"/>
  <c r="T3582" i="13" s="1"/>
  <c r="N3550" i="13"/>
  <c r="T3550" i="13" s="1"/>
  <c r="N3518" i="13"/>
  <c r="T3518" i="13" s="1"/>
  <c r="N3486" i="13"/>
  <c r="T3486" i="13" s="1"/>
  <c r="N3454" i="13"/>
  <c r="T3454" i="13" s="1"/>
  <c r="N3422" i="13"/>
  <c r="T3422" i="13" s="1"/>
  <c r="N3390" i="13"/>
  <c r="T3390" i="13" s="1"/>
  <c r="N3358" i="13"/>
  <c r="T3358" i="13" s="1"/>
  <c r="N3326" i="13"/>
  <c r="T3326" i="13" s="1"/>
  <c r="N3294" i="13"/>
  <c r="T3294" i="13" s="1"/>
  <c r="N3262" i="13"/>
  <c r="T3262" i="13" s="1"/>
  <c r="N3230" i="13"/>
  <c r="T3230" i="13" s="1"/>
  <c r="N3198" i="13"/>
  <c r="T3198" i="13" s="1"/>
  <c r="N3166" i="13"/>
  <c r="T3166" i="13" s="1"/>
  <c r="N3134" i="13"/>
  <c r="T3134" i="13" s="1"/>
  <c r="N3102" i="13"/>
  <c r="T3102" i="13" s="1"/>
  <c r="N3070" i="13"/>
  <c r="T3070" i="13" s="1"/>
  <c r="N3038" i="13"/>
  <c r="T3038" i="13" s="1"/>
  <c r="N3006" i="13"/>
  <c r="T3006" i="13" s="1"/>
  <c r="N2974" i="13"/>
  <c r="T2974" i="13" s="1"/>
  <c r="N2942" i="13"/>
  <c r="T2942" i="13" s="1"/>
  <c r="N2910" i="13"/>
  <c r="T2910" i="13" s="1"/>
  <c r="N2878" i="13"/>
  <c r="T2878" i="13" s="1"/>
  <c r="N2846" i="13"/>
  <c r="T2846" i="13" s="1"/>
  <c r="N2814" i="13"/>
  <c r="T2814" i="13" s="1"/>
  <c r="N2804" i="13"/>
  <c r="T2804" i="13" s="1"/>
  <c r="N2781" i="13"/>
  <c r="T2781" i="13" s="1"/>
  <c r="N2759" i="13"/>
  <c r="T2759" i="13" s="1"/>
  <c r="N2752" i="13"/>
  <c r="T2752" i="13" s="1"/>
  <c r="N2747" i="13"/>
  <c r="T2747" i="13" s="1"/>
  <c r="N2717" i="13"/>
  <c r="T2717" i="13" s="1"/>
  <c r="N2695" i="13"/>
  <c r="T2695" i="13" s="1"/>
  <c r="N2688" i="13"/>
  <c r="T2688" i="13" s="1"/>
  <c r="N2683" i="13"/>
  <c r="T2683" i="13" s="1"/>
  <c r="N2653" i="13"/>
  <c r="T2653" i="13" s="1"/>
  <c r="N2631" i="13"/>
  <c r="T2631" i="13" s="1"/>
  <c r="N2624" i="13"/>
  <c r="T2624" i="13" s="1"/>
  <c r="N2599" i="13"/>
  <c r="T2599" i="13" s="1"/>
  <c r="N2582" i="13"/>
  <c r="T2582" i="13" s="1"/>
  <c r="N2557" i="13"/>
  <c r="T2557" i="13" s="1"/>
  <c r="N2607" i="13"/>
  <c r="T2607" i="13" s="1"/>
  <c r="N2590" i="13"/>
  <c r="T2590" i="13" s="1"/>
  <c r="N2565" i="13"/>
  <c r="T2565" i="13" s="1"/>
  <c r="N1837" i="13"/>
  <c r="T1837" i="13" s="1"/>
  <c r="N1805" i="13"/>
  <c r="T1805" i="13" s="1"/>
  <c r="N3954" i="13"/>
  <c r="T3954" i="13" s="1"/>
  <c r="N3922" i="13"/>
  <c r="T3922" i="13" s="1"/>
  <c r="N3890" i="13"/>
  <c r="T3890" i="13" s="1"/>
  <c r="N3858" i="13"/>
  <c r="T3858" i="13" s="1"/>
  <c r="N3826" i="13"/>
  <c r="T3826" i="13" s="1"/>
  <c r="N3794" i="13"/>
  <c r="T3794" i="13" s="1"/>
  <c r="N3762" i="13"/>
  <c r="T3762" i="13" s="1"/>
  <c r="N3730" i="13"/>
  <c r="T3730" i="13" s="1"/>
  <c r="N3698" i="13"/>
  <c r="T3698" i="13" s="1"/>
  <c r="N3666" i="13"/>
  <c r="T3666" i="13" s="1"/>
  <c r="N3634" i="13"/>
  <c r="T3634" i="13" s="1"/>
  <c r="N3602" i="13"/>
  <c r="T3602" i="13" s="1"/>
  <c r="N3570" i="13"/>
  <c r="T3570" i="13" s="1"/>
  <c r="N3538" i="13"/>
  <c r="T3538" i="13" s="1"/>
  <c r="N3506" i="13"/>
  <c r="T3506" i="13" s="1"/>
  <c r="N3474" i="13"/>
  <c r="T3474" i="13" s="1"/>
  <c r="N3442" i="13"/>
  <c r="T3442" i="13" s="1"/>
  <c r="N3410" i="13"/>
  <c r="T3410" i="13" s="1"/>
  <c r="N3378" i="13"/>
  <c r="T3378" i="13" s="1"/>
  <c r="N3346" i="13"/>
  <c r="T3346" i="13" s="1"/>
  <c r="N3314" i="13"/>
  <c r="T3314" i="13" s="1"/>
  <c r="N3282" i="13"/>
  <c r="T3282" i="13" s="1"/>
  <c r="N3250" i="13"/>
  <c r="T3250" i="13" s="1"/>
  <c r="N3218" i="13"/>
  <c r="T3218" i="13" s="1"/>
  <c r="N3186" i="13"/>
  <c r="T3186" i="13" s="1"/>
  <c r="N3154" i="13"/>
  <c r="T3154" i="13" s="1"/>
  <c r="N3122" i="13"/>
  <c r="T3122" i="13" s="1"/>
  <c r="N3090" i="13"/>
  <c r="T3090" i="13" s="1"/>
  <c r="N3058" i="13"/>
  <c r="T3058" i="13" s="1"/>
  <c r="N3026" i="13"/>
  <c r="T3026" i="13" s="1"/>
  <c r="N2994" i="13"/>
  <c r="T2994" i="13" s="1"/>
  <c r="N2962" i="13"/>
  <c r="T2962" i="13" s="1"/>
  <c r="N2930" i="13"/>
  <c r="T2930" i="13" s="1"/>
  <c r="N2898" i="13"/>
  <c r="T2898" i="13" s="1"/>
  <c r="N2866" i="13"/>
  <c r="T2866" i="13" s="1"/>
  <c r="N2834" i="13"/>
  <c r="T2834" i="13" s="1"/>
  <c r="N2799" i="13"/>
  <c r="T2799" i="13" s="1"/>
  <c r="N2792" i="13"/>
  <c r="T2792" i="13" s="1"/>
  <c r="N2787" i="13"/>
  <c r="T2787" i="13" s="1"/>
  <c r="N2757" i="13"/>
  <c r="T2757" i="13" s="1"/>
  <c r="N2735" i="13"/>
  <c r="T2735" i="13" s="1"/>
  <c r="N2728" i="13"/>
  <c r="T2728" i="13" s="1"/>
  <c r="N2723" i="13"/>
  <c r="T2723" i="13" s="1"/>
  <c r="N2693" i="13"/>
  <c r="T2693" i="13" s="1"/>
  <c r="N2671" i="13"/>
  <c r="T2671" i="13" s="1"/>
  <c r="N2664" i="13"/>
  <c r="T2664" i="13" s="1"/>
  <c r="N2659" i="13"/>
  <c r="T2659" i="13" s="1"/>
  <c r="N2629" i="13"/>
  <c r="T2629" i="13" s="1"/>
  <c r="N2612" i="13"/>
  <c r="T2612" i="13" s="1"/>
  <c r="N2600" i="13"/>
  <c r="T2600" i="13" s="1"/>
  <c r="N2593" i="13"/>
  <c r="T2593" i="13" s="1"/>
  <c r="N2578" i="13"/>
  <c r="T2578" i="13" s="1"/>
  <c r="N2551" i="13"/>
  <c r="T2551" i="13" s="1"/>
  <c r="N2457" i="13"/>
  <c r="T2457" i="13" s="1"/>
  <c r="N2425" i="13"/>
  <c r="T2425" i="13" s="1"/>
  <c r="N2329" i="13"/>
  <c r="T2329" i="13" s="1"/>
  <c r="N2297" i="13"/>
  <c r="T2297" i="13" s="1"/>
  <c r="N2201" i="13"/>
  <c r="T2201" i="13" s="1"/>
  <c r="N2169" i="13"/>
  <c r="T2169" i="13" s="1"/>
  <c r="N2073" i="13"/>
  <c r="T2073" i="13" s="1"/>
  <c r="N2041" i="13"/>
  <c r="T2041" i="13" s="1"/>
  <c r="N1945" i="13"/>
  <c r="T1945" i="13" s="1"/>
  <c r="N1913" i="13"/>
  <c r="T1913" i="13" s="1"/>
  <c r="N1838" i="13"/>
  <c r="T1838" i="13" s="1"/>
  <c r="N1827" i="13"/>
  <c r="T1827" i="13" s="1"/>
  <c r="N1804" i="13"/>
  <c r="T1804" i="13" s="1"/>
  <c r="N1788" i="13"/>
  <c r="T1788" i="13" s="1"/>
  <c r="N1775" i="13"/>
  <c r="T1775" i="13" s="1"/>
  <c r="N1760" i="13"/>
  <c r="T1760" i="13" s="1"/>
  <c r="N1750" i="13"/>
  <c r="T1750" i="13" s="1"/>
  <c r="N1739" i="13"/>
  <c r="T1739" i="13" s="1"/>
  <c r="N1724" i="13"/>
  <c r="T1724" i="13" s="1"/>
  <c r="N1711" i="13"/>
  <c r="T1711" i="13" s="1"/>
  <c r="N1696" i="13"/>
  <c r="T1696" i="13" s="1"/>
  <c r="N1686" i="13"/>
  <c r="T1686" i="13" s="1"/>
  <c r="N1675" i="13"/>
  <c r="T1675" i="13" s="1"/>
  <c r="N1660" i="13"/>
  <c r="T1660" i="13" s="1"/>
  <c r="N1647" i="13"/>
  <c r="T1647" i="13" s="1"/>
  <c r="N1632" i="13"/>
  <c r="T1632" i="13" s="1"/>
  <c r="N1622" i="13"/>
  <c r="T1622" i="13" s="1"/>
  <c r="N1611" i="13"/>
  <c r="T1611" i="13" s="1"/>
  <c r="N1596" i="13"/>
  <c r="T1596" i="13" s="1"/>
  <c r="N1583" i="13"/>
  <c r="T1583" i="13" s="1"/>
  <c r="N1568" i="13"/>
  <c r="T1568" i="13" s="1"/>
  <c r="N1558" i="13"/>
  <c r="T1558" i="13" s="1"/>
  <c r="N1547" i="13"/>
  <c r="T1547" i="13" s="1"/>
  <c r="N1532" i="13"/>
  <c r="T1532" i="13" s="1"/>
  <c r="N1519" i="13"/>
  <c r="T1519" i="13" s="1"/>
  <c r="N1504" i="13"/>
  <c r="T1504" i="13" s="1"/>
  <c r="N1494" i="13"/>
  <c r="T1494" i="13" s="1"/>
  <c r="N1483" i="13"/>
  <c r="T1483" i="13" s="1"/>
  <c r="N1468" i="13"/>
  <c r="T1468" i="13" s="1"/>
  <c r="N1455" i="13"/>
  <c r="T1455" i="13" s="1"/>
  <c r="N1440" i="13"/>
  <c r="T1440" i="13" s="1"/>
  <c r="N1430" i="13"/>
  <c r="T1430" i="13" s="1"/>
  <c r="N1419" i="13"/>
  <c r="T1419" i="13" s="1"/>
  <c r="N1404" i="13"/>
  <c r="T1404" i="13" s="1"/>
  <c r="N1391" i="13"/>
  <c r="T1391" i="13" s="1"/>
  <c r="N1376" i="13"/>
  <c r="T1376" i="13" s="1"/>
  <c r="N1366" i="13"/>
  <c r="T1366" i="13" s="1"/>
  <c r="N1355" i="13"/>
  <c r="T1355" i="13" s="1"/>
  <c r="N1340" i="13"/>
  <c r="T1340" i="13" s="1"/>
  <c r="N1327" i="13"/>
  <c r="T1327" i="13" s="1"/>
  <c r="N1312" i="13"/>
  <c r="T1312" i="13" s="1"/>
  <c r="N1302" i="13"/>
  <c r="T1302" i="13" s="1"/>
  <c r="N1291" i="13"/>
  <c r="T1291" i="13" s="1"/>
  <c r="N1276" i="13"/>
  <c r="T1276" i="13" s="1"/>
  <c r="N1263" i="13"/>
  <c r="T1263" i="13" s="1"/>
  <c r="N1248" i="13"/>
  <c r="T1248" i="13" s="1"/>
  <c r="N1238" i="13"/>
  <c r="T1238" i="13" s="1"/>
  <c r="N1227" i="13"/>
  <c r="T1227" i="13" s="1"/>
  <c r="N1212" i="13"/>
  <c r="T1212" i="13" s="1"/>
  <c r="N1199" i="13"/>
  <c r="T1199" i="13" s="1"/>
  <c r="N1184" i="13"/>
  <c r="T1184" i="13" s="1"/>
  <c r="N1174" i="13"/>
  <c r="T1174" i="13" s="1"/>
  <c r="N1163" i="13"/>
  <c r="T1163" i="13" s="1"/>
  <c r="N1148" i="13"/>
  <c r="T1148" i="13" s="1"/>
  <c r="N1135" i="13"/>
  <c r="T1135" i="13" s="1"/>
  <c r="N1120" i="13"/>
  <c r="T1120" i="13" s="1"/>
  <c r="N1110" i="13"/>
  <c r="T1110" i="13" s="1"/>
  <c r="N1099" i="13"/>
  <c r="T1099" i="13" s="1"/>
  <c r="N1084" i="13"/>
  <c r="T1084" i="13" s="1"/>
  <c r="N1071" i="13"/>
  <c r="T1071" i="13" s="1"/>
  <c r="N1056" i="13"/>
  <c r="T1056" i="13" s="1"/>
  <c r="N1046" i="13"/>
  <c r="T1046" i="13" s="1"/>
  <c r="N1041" i="13"/>
  <c r="T1041" i="13" s="1"/>
  <c r="N1035" i="13"/>
  <c r="T1035" i="13" s="1"/>
  <c r="N1020" i="13"/>
  <c r="T1020" i="13" s="1"/>
  <c r="N1007" i="13"/>
  <c r="T1007" i="13" s="1"/>
  <c r="N992" i="13"/>
  <c r="T992" i="13" s="1"/>
  <c r="N982" i="13"/>
  <c r="T982" i="13" s="1"/>
  <c r="N977" i="13"/>
  <c r="T977" i="13" s="1"/>
  <c r="N971" i="13"/>
  <c r="T971" i="13" s="1"/>
  <c r="N956" i="13"/>
  <c r="T956" i="13" s="1"/>
  <c r="N943" i="13"/>
  <c r="T943" i="13" s="1"/>
  <c r="N928" i="13"/>
  <c r="T928" i="13" s="1"/>
  <c r="N918" i="13"/>
  <c r="T918" i="13" s="1"/>
  <c r="N913" i="13"/>
  <c r="T913" i="13" s="1"/>
  <c r="N907" i="13"/>
  <c r="T907" i="13" s="1"/>
  <c r="N892" i="13"/>
  <c r="T892" i="13" s="1"/>
  <c r="N879" i="13"/>
  <c r="T879" i="13" s="1"/>
  <c r="N864" i="13"/>
  <c r="T864" i="13" s="1"/>
  <c r="N854" i="13"/>
  <c r="T854" i="13" s="1"/>
  <c r="N849" i="13"/>
  <c r="T849" i="13" s="1"/>
  <c r="N843" i="13"/>
  <c r="T843" i="13" s="1"/>
  <c r="N828" i="13"/>
  <c r="T828" i="13" s="1"/>
  <c r="N815" i="13"/>
  <c r="T815" i="13" s="1"/>
  <c r="N800" i="13"/>
  <c r="T800" i="13" s="1"/>
  <c r="N790" i="13"/>
  <c r="T790" i="13" s="1"/>
  <c r="N785" i="13"/>
  <c r="T785" i="13" s="1"/>
  <c r="N779" i="13"/>
  <c r="T779" i="13" s="1"/>
  <c r="N764" i="13"/>
  <c r="T764" i="13" s="1"/>
  <c r="N2540" i="13"/>
  <c r="T2540" i="13" s="1"/>
  <c r="N2524" i="13"/>
  <c r="T2524" i="13" s="1"/>
  <c r="N2507" i="13"/>
  <c r="T2507" i="13" s="1"/>
  <c r="N2491" i="13"/>
  <c r="T2491" i="13" s="1"/>
  <c r="N2475" i="13"/>
  <c r="T2475" i="13" s="1"/>
  <c r="N2459" i="13"/>
  <c r="T2459" i="13" s="1"/>
  <c r="N2443" i="13"/>
  <c r="T2443" i="13" s="1"/>
  <c r="N2427" i="13"/>
  <c r="T2427" i="13" s="1"/>
  <c r="N2411" i="13"/>
  <c r="T2411" i="13" s="1"/>
  <c r="N2395" i="13"/>
  <c r="T2395" i="13" s="1"/>
  <c r="N2379" i="13"/>
  <c r="T2379" i="13" s="1"/>
  <c r="N2363" i="13"/>
  <c r="T2363" i="13" s="1"/>
  <c r="N2347" i="13"/>
  <c r="T2347" i="13" s="1"/>
  <c r="N2331" i="13"/>
  <c r="T2331" i="13" s="1"/>
  <c r="N2315" i="13"/>
  <c r="T2315" i="13" s="1"/>
  <c r="N2299" i="13"/>
  <c r="T2299" i="13" s="1"/>
  <c r="N2283" i="13"/>
  <c r="T2283" i="13" s="1"/>
  <c r="N2267" i="13"/>
  <c r="T2267" i="13" s="1"/>
  <c r="N2251" i="13"/>
  <c r="T2251" i="13" s="1"/>
  <c r="N2235" i="13"/>
  <c r="T2235" i="13" s="1"/>
  <c r="N2219" i="13"/>
  <c r="T2219" i="13" s="1"/>
  <c r="N2203" i="13"/>
  <c r="T2203" i="13" s="1"/>
  <c r="N2187" i="13"/>
  <c r="T2187" i="13" s="1"/>
  <c r="N2171" i="13"/>
  <c r="T2171" i="13" s="1"/>
  <c r="N2155" i="13"/>
  <c r="T2155" i="13" s="1"/>
  <c r="N2139" i="13"/>
  <c r="T2139" i="13" s="1"/>
  <c r="N2123" i="13"/>
  <c r="T2123" i="13" s="1"/>
  <c r="N2107" i="13"/>
  <c r="T2107" i="13" s="1"/>
  <c r="N2091" i="13"/>
  <c r="T2091" i="13" s="1"/>
  <c r="N2075" i="13"/>
  <c r="T2075" i="13" s="1"/>
  <c r="N2059" i="13"/>
  <c r="T2059" i="13" s="1"/>
  <c r="N2043" i="13"/>
  <c r="T2043" i="13" s="1"/>
  <c r="N2027" i="13"/>
  <c r="T2027" i="13" s="1"/>
  <c r="N2011" i="13"/>
  <c r="T2011" i="13" s="1"/>
  <c r="N1995" i="13"/>
  <c r="T1995" i="13" s="1"/>
  <c r="N1979" i="13"/>
  <c r="T1979" i="13" s="1"/>
  <c r="N1963" i="13"/>
  <c r="T1963" i="13" s="1"/>
  <c r="N1947" i="13"/>
  <c r="T1947" i="13" s="1"/>
  <c r="N1931" i="13"/>
  <c r="T1931" i="13" s="1"/>
  <c r="N1915" i="13"/>
  <c r="T1915" i="13" s="1"/>
  <c r="N1899" i="13"/>
  <c r="T1899" i="13" s="1"/>
  <c r="N1883" i="13"/>
  <c r="T1883" i="13" s="1"/>
  <c r="N1867" i="13"/>
  <c r="T1867" i="13" s="1"/>
  <c r="N1851" i="13"/>
  <c r="T1851" i="13" s="1"/>
  <c r="N1839" i="13"/>
  <c r="T1839" i="13" s="1"/>
  <c r="N1817" i="13"/>
  <c r="T1817" i="13" s="1"/>
  <c r="N1807" i="13"/>
  <c r="T1807" i="13" s="1"/>
  <c r="N1779" i="13"/>
  <c r="T1779" i="13" s="1"/>
  <c r="N1736" i="13"/>
  <c r="T1736" i="13" s="1"/>
  <c r="N1732" i="13"/>
  <c r="T1732" i="13" s="1"/>
  <c r="N1719" i="13"/>
  <c r="T1719" i="13" s="1"/>
  <c r="N1689" i="13"/>
  <c r="T1689" i="13" s="1"/>
  <c r="N1669" i="13"/>
  <c r="T1669" i="13" s="1"/>
  <c r="N1662" i="13"/>
  <c r="T1662" i="13" s="1"/>
  <c r="N1637" i="13"/>
  <c r="T1637" i="13" s="1"/>
  <c r="N1630" i="13"/>
  <c r="T1630" i="13" s="1"/>
  <c r="N1619" i="13"/>
  <c r="T1619" i="13" s="1"/>
  <c r="N1576" i="13"/>
  <c r="T1576" i="13" s="1"/>
  <c r="N1572" i="13"/>
  <c r="T1572" i="13" s="1"/>
  <c r="N1559" i="13"/>
  <c r="T1559" i="13" s="1"/>
  <c r="N1527" i="13"/>
  <c r="T1527" i="13" s="1"/>
  <c r="N1497" i="13"/>
  <c r="T1497" i="13" s="1"/>
  <c r="N1477" i="13"/>
  <c r="T1477" i="13" s="1"/>
  <c r="N1470" i="13"/>
  <c r="T1470" i="13" s="1"/>
  <c r="N1459" i="13"/>
  <c r="T1459" i="13" s="1"/>
  <c r="N1416" i="13"/>
  <c r="T1416" i="13" s="1"/>
  <c r="N1412" i="13"/>
  <c r="T1412" i="13" s="1"/>
  <c r="N1384" i="13"/>
  <c r="T1384" i="13" s="1"/>
  <c r="N1380" i="13"/>
  <c r="T1380" i="13" s="1"/>
  <c r="N1367" i="13"/>
  <c r="T1367" i="13" s="1"/>
  <c r="N1337" i="13"/>
  <c r="T1337" i="13" s="1"/>
  <c r="N1317" i="13"/>
  <c r="T1317" i="13" s="1"/>
  <c r="N1310" i="13"/>
  <c r="T1310" i="13" s="1"/>
  <c r="N1299" i="13"/>
  <c r="T1299" i="13" s="1"/>
  <c r="N1267" i="13"/>
  <c r="T1267" i="13" s="1"/>
  <c r="N1224" i="13"/>
  <c r="T1224" i="13" s="1"/>
  <c r="N1220" i="13"/>
  <c r="T1220" i="13" s="1"/>
  <c r="N1207" i="13"/>
  <c r="T1207" i="13" s="1"/>
  <c r="N1177" i="13"/>
  <c r="T1177" i="13" s="1"/>
  <c r="N1157" i="13"/>
  <c r="T1157" i="13" s="1"/>
  <c r="N1150" i="13"/>
  <c r="T1150" i="13" s="1"/>
  <c r="N1125" i="13"/>
  <c r="T1125" i="13" s="1"/>
  <c r="N1118" i="13"/>
  <c r="T1118" i="13" s="1"/>
  <c r="N1107" i="13"/>
  <c r="T1107" i="13" s="1"/>
  <c r="N1064" i="13"/>
  <c r="T1064" i="13" s="1"/>
  <c r="N1060" i="13"/>
  <c r="T1060" i="13" s="1"/>
  <c r="N1047" i="13"/>
  <c r="T1047" i="13" s="1"/>
  <c r="N997" i="13"/>
  <c r="T997" i="13" s="1"/>
  <c r="N990" i="13"/>
  <c r="T990" i="13" s="1"/>
  <c r="N985" i="13"/>
  <c r="T985" i="13" s="1"/>
  <c r="N979" i="13"/>
  <c r="T979" i="13" s="1"/>
  <c r="N936" i="13"/>
  <c r="T936" i="13" s="1"/>
  <c r="N932" i="13"/>
  <c r="T932" i="13" s="1"/>
  <c r="N919" i="13"/>
  <c r="T919" i="13" s="1"/>
  <c r="N869" i="13"/>
  <c r="T869" i="13" s="1"/>
  <c r="N862" i="13"/>
  <c r="T862" i="13" s="1"/>
  <c r="N857" i="13"/>
  <c r="T857" i="13" s="1"/>
  <c r="N851" i="13"/>
  <c r="T851" i="13" s="1"/>
  <c r="N808" i="13"/>
  <c r="T808" i="13" s="1"/>
  <c r="N804" i="13"/>
  <c r="T804" i="13" s="1"/>
  <c r="N791" i="13"/>
  <c r="T791" i="13" s="1"/>
  <c r="N757" i="13"/>
  <c r="T757" i="13" s="1"/>
  <c r="N749" i="13"/>
  <c r="T749" i="13" s="1"/>
  <c r="N741" i="13"/>
  <c r="T741" i="13" s="1"/>
  <c r="N727" i="13"/>
  <c r="T727" i="13" s="1"/>
  <c r="N711" i="13"/>
  <c r="T711" i="13" s="1"/>
  <c r="N695" i="13"/>
  <c r="T695" i="13" s="1"/>
  <c r="N679" i="13"/>
  <c r="T679" i="13" s="1"/>
  <c r="N663" i="13"/>
  <c r="T663" i="13" s="1"/>
  <c r="N647" i="13"/>
  <c r="T647" i="13" s="1"/>
  <c r="N631" i="13"/>
  <c r="T631" i="13" s="1"/>
  <c r="N615" i="13"/>
  <c r="T615" i="13" s="1"/>
  <c r="N599" i="13"/>
  <c r="T599" i="13" s="1"/>
  <c r="N583" i="13"/>
  <c r="T583" i="13" s="1"/>
  <c r="N567" i="13"/>
  <c r="T567" i="13" s="1"/>
  <c r="N551" i="13"/>
  <c r="T551" i="13" s="1"/>
  <c r="N535" i="13"/>
  <c r="T535" i="13" s="1"/>
  <c r="N519" i="13"/>
  <c r="T519" i="13" s="1"/>
  <c r="N503" i="13"/>
  <c r="T503" i="13" s="1"/>
  <c r="N487" i="13"/>
  <c r="T487" i="13" s="1"/>
  <c r="N471" i="13"/>
  <c r="T471" i="13" s="1"/>
  <c r="N455" i="13"/>
  <c r="T455" i="13" s="1"/>
  <c r="N439" i="13"/>
  <c r="T439" i="13" s="1"/>
  <c r="N423" i="13"/>
  <c r="T423" i="13" s="1"/>
  <c r="N407" i="13"/>
  <c r="T407" i="13" s="1"/>
  <c r="N391" i="13"/>
  <c r="T391" i="13" s="1"/>
  <c r="N375" i="13"/>
  <c r="T375" i="13" s="1"/>
  <c r="N359" i="13"/>
  <c r="T359" i="13" s="1"/>
  <c r="N347" i="13"/>
  <c r="T347" i="13" s="1"/>
  <c r="N339" i="13"/>
  <c r="T339" i="13" s="1"/>
  <c r="N331" i="13"/>
  <c r="T331" i="13" s="1"/>
  <c r="N323" i="13"/>
  <c r="T323" i="13" s="1"/>
  <c r="N315" i="13"/>
  <c r="T315" i="13" s="1"/>
  <c r="N307" i="13"/>
  <c r="T307" i="13" s="1"/>
  <c r="N299" i="13"/>
  <c r="T299" i="13" s="1"/>
  <c r="N291" i="13"/>
  <c r="T291" i="13" s="1"/>
  <c r="N283" i="13"/>
  <c r="T283" i="13" s="1"/>
  <c r="N1657" i="13"/>
  <c r="T1657" i="13" s="1"/>
  <c r="N2603" i="13"/>
  <c r="T2603" i="13" s="1"/>
  <c r="N2571" i="13"/>
  <c r="T2571" i="13" s="1"/>
  <c r="N2539" i="13"/>
  <c r="T2539" i="13" s="1"/>
  <c r="N2504" i="13"/>
  <c r="T2504" i="13" s="1"/>
  <c r="N2488" i="13"/>
  <c r="T2488" i="13" s="1"/>
  <c r="N2472" i="13"/>
  <c r="T2472" i="13" s="1"/>
  <c r="N2456" i="13"/>
  <c r="T2456" i="13" s="1"/>
  <c r="N2440" i="13"/>
  <c r="T2440" i="13" s="1"/>
  <c r="N2424" i="13"/>
  <c r="T2424" i="13" s="1"/>
  <c r="N2408" i="13"/>
  <c r="T2408" i="13" s="1"/>
  <c r="N2392" i="13"/>
  <c r="T2392" i="13" s="1"/>
  <c r="N2376" i="13"/>
  <c r="T2376" i="13" s="1"/>
  <c r="N2360" i="13"/>
  <c r="T2360" i="13" s="1"/>
  <c r="N2344" i="13"/>
  <c r="T2344" i="13" s="1"/>
  <c r="N2328" i="13"/>
  <c r="T2328" i="13" s="1"/>
  <c r="N2312" i="13"/>
  <c r="T2312" i="13" s="1"/>
  <c r="N2296" i="13"/>
  <c r="T2296" i="13" s="1"/>
  <c r="N2280" i="13"/>
  <c r="T2280" i="13" s="1"/>
  <c r="N2264" i="13"/>
  <c r="T2264" i="13" s="1"/>
  <c r="N2248" i="13"/>
  <c r="T2248" i="13" s="1"/>
  <c r="N2232" i="13"/>
  <c r="T2232" i="13" s="1"/>
  <c r="N2216" i="13"/>
  <c r="T2216" i="13" s="1"/>
  <c r="N2200" i="13"/>
  <c r="T2200" i="13" s="1"/>
  <c r="N2184" i="13"/>
  <c r="T2184" i="13" s="1"/>
  <c r="N2168" i="13"/>
  <c r="T2168" i="13" s="1"/>
  <c r="N2152" i="13"/>
  <c r="T2152" i="13" s="1"/>
  <c r="N2136" i="13"/>
  <c r="T2136" i="13" s="1"/>
  <c r="N2120" i="13"/>
  <c r="T2120" i="13" s="1"/>
  <c r="N2104" i="13"/>
  <c r="T2104" i="13" s="1"/>
  <c r="N2088" i="13"/>
  <c r="T2088" i="13" s="1"/>
  <c r="N2072" i="13"/>
  <c r="T2072" i="13" s="1"/>
  <c r="N2056" i="13"/>
  <c r="T2056" i="13" s="1"/>
  <c r="N2040" i="13"/>
  <c r="T2040" i="13" s="1"/>
  <c r="N2024" i="13"/>
  <c r="T2024" i="13" s="1"/>
  <c r="N2008" i="13"/>
  <c r="T2008" i="13" s="1"/>
  <c r="N1992" i="13"/>
  <c r="T1992" i="13" s="1"/>
  <c r="N1976" i="13"/>
  <c r="T1976" i="13" s="1"/>
  <c r="N1960" i="13"/>
  <c r="T1960" i="13" s="1"/>
  <c r="N1944" i="13"/>
  <c r="T1944" i="13" s="1"/>
  <c r="N1928" i="13"/>
  <c r="T1928" i="13" s="1"/>
  <c r="N1912" i="13"/>
  <c r="T1912" i="13" s="1"/>
  <c r="N1896" i="13"/>
  <c r="T1896" i="13" s="1"/>
  <c r="N1880" i="13"/>
  <c r="T1880" i="13" s="1"/>
  <c r="N1864" i="13"/>
  <c r="T1864" i="13" s="1"/>
  <c r="N1848" i="13"/>
  <c r="T1848" i="13" s="1"/>
  <c r="N1829" i="13"/>
  <c r="T1829" i="13" s="1"/>
  <c r="N1814" i="13"/>
  <c r="T1814" i="13" s="1"/>
  <c r="N1812" i="13"/>
  <c r="T1812" i="13" s="1"/>
  <c r="N1791" i="13"/>
  <c r="T1791" i="13" s="1"/>
  <c r="N1741" i="13"/>
  <c r="T1741" i="13" s="1"/>
  <c r="N1734" i="13"/>
  <c r="T1734" i="13" s="1"/>
  <c r="N1729" i="13"/>
  <c r="T1729" i="13" s="1"/>
  <c r="N1723" i="13"/>
  <c r="T1723" i="13" s="1"/>
  <c r="N1680" i="13"/>
  <c r="T1680" i="13" s="1"/>
  <c r="N1676" i="13"/>
  <c r="T1676" i="13" s="1"/>
  <c r="N1663" i="13"/>
  <c r="T1663" i="13" s="1"/>
  <c r="N1613" i="13"/>
  <c r="T1613" i="13" s="1"/>
  <c r="N1606" i="13"/>
  <c r="T1606" i="13" s="1"/>
  <c r="N1601" i="13"/>
  <c r="T1601" i="13" s="1"/>
  <c r="N1595" i="13"/>
  <c r="T1595" i="13" s="1"/>
  <c r="N1552" i="13"/>
  <c r="T1552" i="13" s="1"/>
  <c r="N1548" i="13"/>
  <c r="T1548" i="13" s="1"/>
  <c r="N1535" i="13"/>
  <c r="T1535" i="13" s="1"/>
  <c r="N1485" i="13"/>
  <c r="T1485" i="13" s="1"/>
  <c r="N1478" i="13"/>
  <c r="T1478" i="13" s="1"/>
  <c r="N1473" i="13"/>
  <c r="T1473" i="13" s="1"/>
  <c r="N1467" i="13"/>
  <c r="T1467" i="13" s="1"/>
  <c r="N1424" i="13"/>
  <c r="T1424" i="13" s="1"/>
  <c r="N1420" i="13"/>
  <c r="T1420" i="13" s="1"/>
  <c r="N1407" i="13"/>
  <c r="T1407" i="13" s="1"/>
  <c r="N1357" i="13"/>
  <c r="T1357" i="13" s="1"/>
  <c r="N1350" i="13"/>
  <c r="T1350" i="13" s="1"/>
  <c r="N1345" i="13"/>
  <c r="T1345" i="13" s="1"/>
  <c r="N1339" i="13"/>
  <c r="T1339" i="13" s="1"/>
  <c r="N1296" i="13"/>
  <c r="T1296" i="13" s="1"/>
  <c r="N1292" i="13"/>
  <c r="T1292" i="13" s="1"/>
  <c r="N1279" i="13"/>
  <c r="T1279" i="13" s="1"/>
  <c r="N1229" i="13"/>
  <c r="T1229" i="13" s="1"/>
  <c r="N1222" i="13"/>
  <c r="T1222" i="13" s="1"/>
  <c r="N1217" i="13"/>
  <c r="T1217" i="13" s="1"/>
  <c r="N1211" i="13"/>
  <c r="T1211" i="13" s="1"/>
  <c r="N1168" i="13"/>
  <c r="T1168" i="13" s="1"/>
  <c r="N1164" i="13"/>
  <c r="T1164" i="13" s="1"/>
  <c r="N1151" i="13"/>
  <c r="T1151" i="13" s="1"/>
  <c r="N1101" i="13"/>
  <c r="T1101" i="13" s="1"/>
  <c r="N1094" i="13"/>
  <c r="T1094" i="13" s="1"/>
  <c r="N1089" i="13"/>
  <c r="T1089" i="13" s="1"/>
  <c r="N1083" i="13"/>
  <c r="T1083" i="13" s="1"/>
  <c r="N1040" i="13"/>
  <c r="T1040" i="13" s="1"/>
  <c r="N1036" i="13"/>
  <c r="T1036" i="13" s="1"/>
  <c r="N1023" i="13"/>
  <c r="T1023" i="13" s="1"/>
  <c r="N973" i="13"/>
  <c r="T973" i="13" s="1"/>
  <c r="N966" i="13"/>
  <c r="T966" i="13" s="1"/>
  <c r="N961" i="13"/>
  <c r="T961" i="13" s="1"/>
  <c r="N955" i="13"/>
  <c r="T955" i="13" s="1"/>
  <c r="N912" i="13"/>
  <c r="T912" i="13" s="1"/>
  <c r="N908" i="13"/>
  <c r="T908" i="13" s="1"/>
  <c r="N895" i="13"/>
  <c r="T895" i="13" s="1"/>
  <c r="N845" i="13"/>
  <c r="T845" i="13" s="1"/>
  <c r="N838" i="13"/>
  <c r="T838" i="13" s="1"/>
  <c r="N833" i="13"/>
  <c r="T833" i="13" s="1"/>
  <c r="N827" i="13"/>
  <c r="T827" i="13" s="1"/>
  <c r="N784" i="13"/>
  <c r="T784" i="13" s="1"/>
  <c r="N780" i="13"/>
  <c r="T780" i="13" s="1"/>
  <c r="N767" i="13"/>
  <c r="T767" i="13" s="1"/>
  <c r="N344" i="13"/>
  <c r="T344" i="13" s="1"/>
  <c r="N336" i="13"/>
  <c r="T336" i="13" s="1"/>
  <c r="N328" i="13"/>
  <c r="T328" i="13" s="1"/>
  <c r="N320" i="13"/>
  <c r="T320" i="13" s="1"/>
  <c r="N312" i="13"/>
  <c r="T312" i="13" s="1"/>
  <c r="N304" i="13"/>
  <c r="T304" i="13" s="1"/>
  <c r="N296" i="13"/>
  <c r="T296" i="13" s="1"/>
  <c r="N288" i="13"/>
  <c r="T288" i="13" s="1"/>
  <c r="N280" i="13"/>
  <c r="T280" i="13" s="1"/>
  <c r="N201" i="13"/>
  <c r="T201" i="13" s="1"/>
  <c r="N173" i="13"/>
  <c r="T173" i="13" s="1"/>
  <c r="N158" i="13"/>
  <c r="T158" i="13" s="1"/>
  <c r="N152" i="13"/>
  <c r="T152" i="13" s="1"/>
  <c r="N73" i="13"/>
  <c r="T73" i="13" s="1"/>
  <c r="N1826" i="13"/>
  <c r="T1826" i="13" s="1"/>
  <c r="N1810" i="13"/>
  <c r="T1810" i="13" s="1"/>
  <c r="N1780" i="13"/>
  <c r="T1780" i="13" s="1"/>
  <c r="N1767" i="13"/>
  <c r="T1767" i="13" s="1"/>
  <c r="N1720" i="13"/>
  <c r="T1720" i="13" s="1"/>
  <c r="N1710" i="13"/>
  <c r="T1710" i="13" s="1"/>
  <c r="N1705" i="13"/>
  <c r="T1705" i="13" s="1"/>
  <c r="N1699" i="13"/>
  <c r="T1699" i="13" s="1"/>
  <c r="N1652" i="13"/>
  <c r="T1652" i="13" s="1"/>
  <c r="N1639" i="13"/>
  <c r="T1639" i="13" s="1"/>
  <c r="N1592" i="13"/>
  <c r="T1592" i="13" s="1"/>
  <c r="N1582" i="13"/>
  <c r="T1582" i="13" s="1"/>
  <c r="N1577" i="13"/>
  <c r="T1577" i="13" s="1"/>
  <c r="N1571" i="13"/>
  <c r="T1571" i="13" s="1"/>
  <c r="N1524" i="13"/>
  <c r="T1524" i="13" s="1"/>
  <c r="N1511" i="13"/>
  <c r="T1511" i="13" s="1"/>
  <c r="N1464" i="13"/>
  <c r="T1464" i="13" s="1"/>
  <c r="N1454" i="13"/>
  <c r="T1454" i="13" s="1"/>
  <c r="N1449" i="13"/>
  <c r="T1449" i="13" s="1"/>
  <c r="N1443" i="13"/>
  <c r="T1443" i="13" s="1"/>
  <c r="N1396" i="13"/>
  <c r="T1396" i="13" s="1"/>
  <c r="N1383" i="13"/>
  <c r="T1383" i="13" s="1"/>
  <c r="N1336" i="13"/>
  <c r="T1336" i="13" s="1"/>
  <c r="N1326" i="13"/>
  <c r="T1326" i="13" s="1"/>
  <c r="N1321" i="13"/>
  <c r="T1321" i="13" s="1"/>
  <c r="N1315" i="13"/>
  <c r="T1315" i="13" s="1"/>
  <c r="N1268" i="13"/>
  <c r="T1268" i="13" s="1"/>
  <c r="N1255" i="13"/>
  <c r="T1255" i="13" s="1"/>
  <c r="N1208" i="13"/>
  <c r="T1208" i="13" s="1"/>
  <c r="N1198" i="13"/>
  <c r="T1198" i="13" s="1"/>
  <c r="N1193" i="13"/>
  <c r="T1193" i="13" s="1"/>
  <c r="N1187" i="13"/>
  <c r="T1187" i="13" s="1"/>
  <c r="N1140" i="13"/>
  <c r="T1140" i="13" s="1"/>
  <c r="N1127" i="13"/>
  <c r="T1127" i="13" s="1"/>
  <c r="N1080" i="13"/>
  <c r="T1080" i="13" s="1"/>
  <c r="N1048" i="13"/>
  <c r="T1048" i="13" s="1"/>
  <c r="N1038" i="13"/>
  <c r="T1038" i="13" s="1"/>
  <c r="N1033" i="13"/>
  <c r="T1033" i="13" s="1"/>
  <c r="N1027" i="13"/>
  <c r="T1027" i="13" s="1"/>
  <c r="N1006" i="13"/>
  <c r="T1006" i="13" s="1"/>
  <c r="N1001" i="13"/>
  <c r="T1001" i="13" s="1"/>
  <c r="N995" i="13"/>
  <c r="T995" i="13" s="1"/>
  <c r="N948" i="13"/>
  <c r="T948" i="13" s="1"/>
  <c r="N935" i="13"/>
  <c r="T935" i="13" s="1"/>
  <c r="N888" i="13"/>
  <c r="T888" i="13" s="1"/>
  <c r="N856" i="13"/>
  <c r="T856" i="13" s="1"/>
  <c r="N846" i="13"/>
  <c r="T846" i="13" s="1"/>
  <c r="N841" i="13"/>
  <c r="T841" i="13" s="1"/>
  <c r="N835" i="13"/>
  <c r="T835" i="13" s="1"/>
  <c r="N814" i="13"/>
  <c r="T814" i="13" s="1"/>
  <c r="N809" i="13"/>
  <c r="T809" i="13" s="1"/>
  <c r="N803" i="13"/>
  <c r="T803" i="13" s="1"/>
  <c r="N709" i="13"/>
  <c r="T709" i="13" s="1"/>
  <c r="N701" i="13"/>
  <c r="T701" i="13" s="1"/>
  <c r="N684" i="13"/>
  <c r="T684" i="13" s="1"/>
  <c r="N661" i="13"/>
  <c r="T661" i="13" s="1"/>
  <c r="N653" i="13"/>
  <c r="T653" i="13" s="1"/>
  <c r="N628" i="13"/>
  <c r="T628" i="13" s="1"/>
  <c r="N613" i="13"/>
  <c r="T613" i="13" s="1"/>
  <c r="N605" i="13"/>
  <c r="T605" i="13" s="1"/>
  <c r="N580" i="13"/>
  <c r="T580" i="13" s="1"/>
  <c r="N565" i="13"/>
  <c r="T565" i="13" s="1"/>
  <c r="N548" i="13"/>
  <c r="T548" i="13" s="1"/>
  <c r="N533" i="13"/>
  <c r="T533" i="13" s="1"/>
  <c r="N516" i="13"/>
  <c r="T516" i="13" s="1"/>
  <c r="N501" i="13"/>
  <c r="T501" i="13" s="1"/>
  <c r="N484" i="13"/>
  <c r="T484" i="13" s="1"/>
  <c r="N469" i="13"/>
  <c r="T469" i="13" s="1"/>
  <c r="N452" i="13"/>
  <c r="T452" i="13" s="1"/>
  <c r="N437" i="13"/>
  <c r="T437" i="13" s="1"/>
  <c r="N420" i="13"/>
  <c r="T420" i="13" s="1"/>
  <c r="N405" i="13"/>
  <c r="T405" i="13" s="1"/>
  <c r="N388" i="13"/>
  <c r="T388" i="13" s="1"/>
  <c r="N373" i="13"/>
  <c r="T373" i="13" s="1"/>
  <c r="N356" i="13"/>
  <c r="T356" i="13" s="1"/>
  <c r="N276" i="13"/>
  <c r="T276" i="13" s="1"/>
  <c r="N261" i="13"/>
  <c r="T261" i="13" s="1"/>
  <c r="N251" i="13"/>
  <c r="T251" i="13" s="1"/>
  <c r="N246" i="13"/>
  <c r="T246" i="13" s="1"/>
  <c r="N240" i="13"/>
  <c r="T240" i="13" s="1"/>
  <c r="N225" i="13"/>
  <c r="T225" i="13" s="1"/>
  <c r="N212" i="13"/>
  <c r="T212" i="13" s="1"/>
  <c r="N197" i="13"/>
  <c r="T197" i="13" s="1"/>
  <c r="N187" i="13"/>
  <c r="T187" i="13" s="1"/>
  <c r="N182" i="13"/>
  <c r="T182" i="13" s="1"/>
  <c r="N176" i="13"/>
  <c r="T176" i="13" s="1"/>
  <c r="N161" i="13"/>
  <c r="T161" i="13" s="1"/>
  <c r="N148" i="13"/>
  <c r="T148" i="13" s="1"/>
  <c r="N133" i="13"/>
  <c r="T133" i="13" s="1"/>
  <c r="N123" i="13"/>
  <c r="T123" i="13" s="1"/>
  <c r="N118" i="13"/>
  <c r="T118" i="13" s="1"/>
  <c r="N112" i="13"/>
  <c r="T112" i="13" s="1"/>
  <c r="N97" i="13"/>
  <c r="T97" i="13" s="1"/>
  <c r="N84" i="13"/>
  <c r="T84" i="13" s="1"/>
  <c r="N69" i="13"/>
  <c r="T69" i="13" s="1"/>
  <c r="N46" i="13"/>
  <c r="T46" i="13" s="1"/>
  <c r="N729" i="13"/>
  <c r="T729" i="13" s="1"/>
  <c r="N721" i="13"/>
  <c r="T721" i="13" s="1"/>
  <c r="N713" i="13"/>
  <c r="T713" i="13" s="1"/>
  <c r="N705" i="13"/>
  <c r="T705" i="13" s="1"/>
  <c r="N697" i="13"/>
  <c r="T697" i="13" s="1"/>
  <c r="N689" i="13"/>
  <c r="T689" i="13" s="1"/>
  <c r="N681" i="13"/>
  <c r="T681" i="13" s="1"/>
  <c r="N673" i="13"/>
  <c r="T673" i="13" s="1"/>
  <c r="N665" i="13"/>
  <c r="T665" i="13" s="1"/>
  <c r="N657" i="13"/>
  <c r="T657" i="13" s="1"/>
  <c r="N649" i="13"/>
  <c r="T649" i="13" s="1"/>
  <c r="N641" i="13"/>
  <c r="T641" i="13" s="1"/>
  <c r="N633" i="13"/>
  <c r="T633" i="13" s="1"/>
  <c r="N625" i="13"/>
  <c r="T625" i="13" s="1"/>
  <c r="N617" i="13"/>
  <c r="T617" i="13" s="1"/>
  <c r="N609" i="13"/>
  <c r="T609" i="13" s="1"/>
  <c r="N601" i="13"/>
  <c r="T601" i="13" s="1"/>
  <c r="N593" i="13"/>
  <c r="T593" i="13" s="1"/>
  <c r="N585" i="13"/>
  <c r="T585" i="13" s="1"/>
  <c r="N577" i="13"/>
  <c r="T577" i="13" s="1"/>
  <c r="N569" i="13"/>
  <c r="T569" i="13" s="1"/>
  <c r="N496" i="13"/>
  <c r="T496" i="13" s="1"/>
  <c r="N488" i="13"/>
  <c r="T488" i="13" s="1"/>
  <c r="N480" i="13"/>
  <c r="T480" i="13" s="1"/>
  <c r="N472" i="13"/>
  <c r="T472" i="13" s="1"/>
  <c r="N433" i="13"/>
  <c r="T433" i="13" s="1"/>
  <c r="N425" i="13"/>
  <c r="T425" i="13" s="1"/>
  <c r="N417" i="13"/>
  <c r="T417" i="13" s="1"/>
  <c r="N409" i="13"/>
  <c r="T409" i="13" s="1"/>
  <c r="N401" i="13"/>
  <c r="T401" i="13" s="1"/>
  <c r="N393" i="13"/>
  <c r="T393" i="13" s="1"/>
  <c r="N385" i="13"/>
  <c r="T385" i="13" s="1"/>
  <c r="N377" i="13"/>
  <c r="T377" i="13" s="1"/>
  <c r="N277" i="13"/>
  <c r="T277" i="13" s="1"/>
  <c r="N273" i="13"/>
  <c r="T273" i="13" s="1"/>
  <c r="N260" i="13"/>
  <c r="T260" i="13" s="1"/>
  <c r="N210" i="13"/>
  <c r="T210" i="13" s="1"/>
  <c r="N203" i="13"/>
  <c r="T203" i="13" s="1"/>
  <c r="N198" i="13"/>
  <c r="T198" i="13" s="1"/>
  <c r="N192" i="13"/>
  <c r="T192" i="13" s="1"/>
  <c r="N149" i="13"/>
  <c r="T149" i="13" s="1"/>
  <c r="N145" i="13"/>
  <c r="T145" i="13" s="1"/>
  <c r="N132" i="13"/>
  <c r="T132" i="13" s="1"/>
  <c r="N82" i="13"/>
  <c r="T82" i="13" s="1"/>
  <c r="N75" i="13"/>
  <c r="T75" i="13" s="1"/>
  <c r="N70" i="13"/>
  <c r="T70" i="13" s="1"/>
  <c r="N62" i="13"/>
  <c r="T62" i="13" s="1"/>
  <c r="N1770" i="13"/>
  <c r="T1770" i="13" s="1"/>
  <c r="N1738" i="13"/>
  <c r="T1738" i="13" s="1"/>
  <c r="N1706" i="13"/>
  <c r="T1706" i="13" s="1"/>
  <c r="N1674" i="13"/>
  <c r="T1674" i="13" s="1"/>
  <c r="N1642" i="13"/>
  <c r="T1642" i="13" s="1"/>
  <c r="N1610" i="13"/>
  <c r="T1610" i="13" s="1"/>
  <c r="N1578" i="13"/>
  <c r="T1578" i="13" s="1"/>
  <c r="N1546" i="13"/>
  <c r="T1546" i="13" s="1"/>
  <c r="N1514" i="13"/>
  <c r="T1514" i="13" s="1"/>
  <c r="N1482" i="13"/>
  <c r="T1482" i="13" s="1"/>
  <c r="N1450" i="13"/>
  <c r="T1450" i="13" s="1"/>
  <c r="N1418" i="13"/>
  <c r="T1418" i="13" s="1"/>
  <c r="N1386" i="13"/>
  <c r="T1386" i="13" s="1"/>
  <c r="N1322" i="13"/>
  <c r="T1322" i="13" s="1"/>
  <c r="N1290" i="13"/>
  <c r="T1290" i="13" s="1"/>
  <c r="N1258" i="13"/>
  <c r="T1258" i="13" s="1"/>
  <c r="N1226" i="13"/>
  <c r="T1226" i="13" s="1"/>
  <c r="N1194" i="13"/>
  <c r="T1194" i="13" s="1"/>
  <c r="N1162" i="13"/>
  <c r="T1162" i="13" s="1"/>
  <c r="N1130" i="13"/>
  <c r="T1130" i="13" s="1"/>
  <c r="N1010" i="13"/>
  <c r="T1010" i="13" s="1"/>
  <c r="N756" i="13"/>
  <c r="T756" i="13" s="1"/>
  <c r="N740" i="13"/>
  <c r="T740" i="13" s="1"/>
  <c r="N185" i="13"/>
  <c r="T185" i="13" s="1"/>
  <c r="N136" i="13"/>
  <c r="T136" i="13" s="1"/>
  <c r="N83" i="13"/>
  <c r="T83" i="13" s="1"/>
  <c r="N8" i="13"/>
  <c r="T8" i="13" s="1"/>
  <c r="N159" i="13"/>
  <c r="T159" i="13" s="1"/>
  <c r="N135" i="13"/>
  <c r="T135" i="13" s="1"/>
  <c r="N111" i="13"/>
  <c r="T111" i="13" s="1"/>
  <c r="N17" i="13"/>
  <c r="T17" i="13" s="1"/>
  <c r="N44" i="13"/>
  <c r="T44" i="13" s="1"/>
  <c r="N12" i="13"/>
  <c r="T12" i="13" s="1"/>
  <c r="N788" i="13"/>
  <c r="T788" i="13" s="1"/>
  <c r="N329" i="13"/>
  <c r="T329" i="13" s="1"/>
  <c r="N305" i="13"/>
  <c r="T305" i="13" s="1"/>
  <c r="N281" i="13"/>
  <c r="T281" i="13" s="1"/>
  <c r="N190" i="13"/>
  <c r="T190" i="13" s="1"/>
  <c r="N105" i="13"/>
  <c r="T105" i="13" s="1"/>
  <c r="N644" i="13"/>
  <c r="T644" i="13" s="1"/>
  <c r="N556" i="13"/>
  <c r="T556" i="13" s="1"/>
  <c r="N524" i="13"/>
  <c r="T524" i="13" s="1"/>
  <c r="N492" i="13"/>
  <c r="T492" i="13" s="1"/>
  <c r="N537" i="13"/>
  <c r="T537" i="13" s="1"/>
  <c r="N505" i="13"/>
  <c r="T505" i="13" s="1"/>
  <c r="N464" i="13"/>
  <c r="T464" i="13" s="1"/>
  <c r="N440" i="13"/>
  <c r="T440" i="13" s="1"/>
  <c r="N361" i="13"/>
  <c r="T361" i="13" s="1"/>
  <c r="N245" i="13"/>
  <c r="T245" i="13" s="1"/>
  <c r="N171" i="13"/>
  <c r="T171" i="13" s="1"/>
  <c r="N1650" i="13"/>
  <c r="T1650" i="13" s="1"/>
  <c r="N1554" i="13"/>
  <c r="T1554" i="13" s="1"/>
  <c r="N1266" i="13"/>
  <c r="T1266" i="13" s="1"/>
  <c r="N1202" i="13"/>
  <c r="T1202" i="13" s="1"/>
  <c r="N1170" i="13"/>
  <c r="T1170" i="13" s="1"/>
  <c r="N1106" i="13"/>
  <c r="T1106" i="13" s="1"/>
  <c r="N994" i="13"/>
  <c r="T994" i="13" s="1"/>
  <c r="N962" i="13"/>
  <c r="T962" i="13" s="1"/>
  <c r="N794" i="13"/>
  <c r="T794" i="13" s="1"/>
  <c r="N762" i="13"/>
  <c r="T762" i="13" s="1"/>
  <c r="N754" i="13"/>
  <c r="T754" i="13" s="1"/>
  <c r="N730" i="13"/>
  <c r="T730" i="13" s="1"/>
  <c r="N714" i="13"/>
  <c r="T714" i="13" s="1"/>
  <c r="N690" i="13"/>
  <c r="T690" i="13" s="1"/>
  <c r="N666" i="13"/>
  <c r="T666" i="13" s="1"/>
  <c r="N634" i="13"/>
  <c r="T634" i="13" s="1"/>
  <c r="N610" i="13"/>
  <c r="T610" i="13" s="1"/>
  <c r="N578" i="13"/>
  <c r="T578" i="13" s="1"/>
  <c r="N546" i="13"/>
  <c r="T546" i="13" s="1"/>
  <c r="N506" i="13"/>
  <c r="T506" i="13" s="1"/>
  <c r="N474" i="13"/>
  <c r="T474" i="13" s="1"/>
  <c r="N458" i="13"/>
  <c r="T458" i="13" s="1"/>
  <c r="N434" i="13"/>
  <c r="T434" i="13" s="1"/>
  <c r="N402" i="13"/>
  <c r="T402" i="13" s="1"/>
  <c r="N378" i="13"/>
  <c r="T378" i="13" s="1"/>
  <c r="N270" i="13"/>
  <c r="T270" i="13" s="1"/>
  <c r="N206" i="13"/>
  <c r="T206" i="13" s="1"/>
  <c r="N48" i="13"/>
  <c r="T48" i="13" s="1"/>
  <c r="N167" i="13"/>
  <c r="T167" i="13" s="1"/>
  <c r="N87" i="13"/>
  <c r="T87" i="13" s="1"/>
  <c r="N57" i="13"/>
  <c r="T57" i="13" s="1"/>
  <c r="N49" i="13"/>
  <c r="T49" i="13" s="1"/>
  <c r="N2798" i="13"/>
  <c r="T2798" i="13" s="1"/>
  <c r="N2790" i="13"/>
  <c r="T2790" i="13" s="1"/>
  <c r="N2782" i="13"/>
  <c r="T2782" i="13" s="1"/>
  <c r="N2774" i="13"/>
  <c r="T2774" i="13" s="1"/>
  <c r="N2766" i="13"/>
  <c r="T2766" i="13" s="1"/>
  <c r="N2758" i="13"/>
  <c r="T2758" i="13" s="1"/>
  <c r="N2750" i="13"/>
  <c r="T2750" i="13" s="1"/>
  <c r="N2742" i="13"/>
  <c r="T2742" i="13" s="1"/>
  <c r="N2734" i="13"/>
  <c r="T2734" i="13" s="1"/>
  <c r="N2726" i="13"/>
  <c r="T2726" i="13" s="1"/>
  <c r="N2718" i="13"/>
  <c r="T2718" i="13" s="1"/>
  <c r="N2710" i="13"/>
  <c r="T2710" i="13" s="1"/>
  <c r="N2702" i="13"/>
  <c r="T2702" i="13" s="1"/>
  <c r="N2694" i="13"/>
  <c r="T2694" i="13" s="1"/>
  <c r="N2686" i="13"/>
  <c r="T2686" i="13" s="1"/>
  <c r="N2678" i="13"/>
  <c r="T2678" i="13" s="1"/>
  <c r="N2670" i="13"/>
  <c r="T2670" i="13" s="1"/>
  <c r="N2662" i="13"/>
  <c r="T2662" i="13" s="1"/>
  <c r="N2654" i="13"/>
  <c r="T2654" i="13" s="1"/>
  <c r="N2646" i="13"/>
  <c r="T2646" i="13" s="1"/>
  <c r="N2638" i="13"/>
  <c r="T2638" i="13" s="1"/>
  <c r="N2630" i="13"/>
  <c r="T2630" i="13" s="1"/>
  <c r="N2622" i="13"/>
  <c r="T2622" i="13" s="1"/>
  <c r="N4168" i="13"/>
  <c r="T4168" i="13" s="1"/>
  <c r="N4164" i="13"/>
  <c r="T4164" i="13" s="1"/>
  <c r="N4160" i="13"/>
  <c r="T4160" i="13" s="1"/>
  <c r="N4156" i="13"/>
  <c r="T4156" i="13" s="1"/>
  <c r="N4152" i="13"/>
  <c r="T4152" i="13" s="1"/>
  <c r="N4148" i="13"/>
  <c r="T4148" i="13" s="1"/>
  <c r="N4144" i="13"/>
  <c r="T4144" i="13" s="1"/>
  <c r="N4140" i="13"/>
  <c r="T4140" i="13" s="1"/>
  <c r="N4136" i="13"/>
  <c r="T4136" i="13" s="1"/>
  <c r="N4132" i="13"/>
  <c r="T4132" i="13" s="1"/>
  <c r="N4128" i="13"/>
  <c r="T4128" i="13" s="1"/>
  <c r="N4124" i="13"/>
  <c r="T4124" i="13" s="1"/>
  <c r="N4120" i="13"/>
  <c r="T4120" i="13" s="1"/>
  <c r="N4116" i="13"/>
  <c r="T4116" i="13" s="1"/>
  <c r="N4112" i="13"/>
  <c r="T4112" i="13" s="1"/>
  <c r="N4108" i="13"/>
  <c r="T4108" i="13" s="1"/>
  <c r="N4104" i="13"/>
  <c r="T4104" i="13" s="1"/>
  <c r="N4100" i="13"/>
  <c r="T4100" i="13" s="1"/>
  <c r="N4096" i="13"/>
  <c r="T4096" i="13" s="1"/>
  <c r="N4092" i="13"/>
  <c r="T4092" i="13" s="1"/>
  <c r="N4088" i="13"/>
  <c r="T4088" i="13" s="1"/>
  <c r="N4084" i="13"/>
  <c r="T4084" i="13" s="1"/>
  <c r="N4080" i="13"/>
  <c r="T4080" i="13" s="1"/>
  <c r="N4076" i="13"/>
  <c r="T4076" i="13" s="1"/>
  <c r="N4072" i="13"/>
  <c r="T4072" i="13" s="1"/>
  <c r="N4068" i="13"/>
  <c r="T4068" i="13" s="1"/>
  <c r="N4064" i="13"/>
  <c r="T4064" i="13" s="1"/>
  <c r="N4060" i="13"/>
  <c r="T4060" i="13" s="1"/>
  <c r="N4056" i="13"/>
  <c r="T4056" i="13" s="1"/>
  <c r="N4052" i="13"/>
  <c r="T4052" i="13" s="1"/>
  <c r="N4048" i="13"/>
  <c r="T4048" i="13" s="1"/>
  <c r="N4044" i="13"/>
  <c r="T4044" i="13" s="1"/>
  <c r="N4040" i="13"/>
  <c r="T4040" i="13" s="1"/>
  <c r="N4036" i="13"/>
  <c r="T4036" i="13" s="1"/>
  <c r="N4032" i="13"/>
  <c r="T4032" i="13" s="1"/>
  <c r="N4028" i="13"/>
  <c r="T4028" i="13" s="1"/>
  <c r="N4024" i="13"/>
  <c r="T4024" i="13" s="1"/>
  <c r="N4020" i="13"/>
  <c r="T4020" i="13" s="1"/>
  <c r="N4016" i="13"/>
  <c r="T4016" i="13" s="1"/>
  <c r="N4012" i="13"/>
  <c r="T4012" i="13" s="1"/>
  <c r="N4008" i="13"/>
  <c r="T4008" i="13" s="1"/>
  <c r="N4004" i="13"/>
  <c r="T4004" i="13" s="1"/>
  <c r="N4000" i="13"/>
  <c r="T4000" i="13" s="1"/>
  <c r="N3996" i="13"/>
  <c r="T3996" i="13" s="1"/>
  <c r="N3992" i="13"/>
  <c r="T3992" i="13" s="1"/>
  <c r="N3988" i="13"/>
  <c r="T3988" i="13" s="1"/>
  <c r="N3984" i="13"/>
  <c r="T3984" i="13" s="1"/>
  <c r="N3980" i="13"/>
  <c r="T3980" i="13" s="1"/>
  <c r="N3976" i="13"/>
  <c r="T3976" i="13" s="1"/>
  <c r="N3972" i="13"/>
  <c r="T3972" i="13" s="1"/>
  <c r="N3968" i="13"/>
  <c r="T3968" i="13" s="1"/>
  <c r="N3960" i="13"/>
  <c r="T3960" i="13" s="1"/>
  <c r="N3952" i="13"/>
  <c r="T3952" i="13" s="1"/>
  <c r="N3944" i="13"/>
  <c r="T3944" i="13" s="1"/>
  <c r="N3936" i="13"/>
  <c r="T3936" i="13" s="1"/>
  <c r="N3928" i="13"/>
  <c r="T3928" i="13" s="1"/>
  <c r="N3920" i="13"/>
  <c r="T3920" i="13" s="1"/>
  <c r="N3912" i="13"/>
  <c r="T3912" i="13" s="1"/>
  <c r="N3904" i="13"/>
  <c r="T3904" i="13" s="1"/>
  <c r="N3896" i="13"/>
  <c r="T3896" i="13" s="1"/>
  <c r="N3888" i="13"/>
  <c r="T3888" i="13" s="1"/>
  <c r="N3880" i="13"/>
  <c r="T3880" i="13" s="1"/>
  <c r="N3872" i="13"/>
  <c r="T3872" i="13" s="1"/>
  <c r="N3864" i="13"/>
  <c r="T3864" i="13" s="1"/>
  <c r="N3856" i="13"/>
  <c r="T3856" i="13" s="1"/>
  <c r="N3848" i="13"/>
  <c r="T3848" i="13" s="1"/>
  <c r="N3840" i="13"/>
  <c r="T3840" i="13" s="1"/>
  <c r="N3832" i="13"/>
  <c r="T3832" i="13" s="1"/>
  <c r="N3824" i="13"/>
  <c r="T3824" i="13" s="1"/>
  <c r="N3816" i="13"/>
  <c r="T3816" i="13" s="1"/>
  <c r="N3808" i="13"/>
  <c r="T3808" i="13" s="1"/>
  <c r="N3800" i="13"/>
  <c r="T3800" i="13" s="1"/>
  <c r="N3792" i="13"/>
  <c r="T3792" i="13" s="1"/>
  <c r="N3784" i="13"/>
  <c r="T3784" i="13" s="1"/>
  <c r="N3776" i="13"/>
  <c r="T3776" i="13" s="1"/>
  <c r="N3768" i="13"/>
  <c r="T3768" i="13" s="1"/>
  <c r="N3760" i="13"/>
  <c r="T3760" i="13" s="1"/>
  <c r="N3752" i="13"/>
  <c r="T3752" i="13" s="1"/>
  <c r="N3744" i="13"/>
  <c r="T3744" i="13" s="1"/>
  <c r="N3736" i="13"/>
  <c r="T3736" i="13" s="1"/>
  <c r="N3728" i="13"/>
  <c r="T3728" i="13" s="1"/>
  <c r="N3720" i="13"/>
  <c r="T3720" i="13" s="1"/>
  <c r="N3712" i="13"/>
  <c r="T3712" i="13" s="1"/>
  <c r="N3704" i="13"/>
  <c r="T3704" i="13" s="1"/>
  <c r="N3696" i="13"/>
  <c r="T3696" i="13" s="1"/>
  <c r="N3688" i="13"/>
  <c r="T3688" i="13" s="1"/>
  <c r="N3680" i="13"/>
  <c r="T3680" i="13" s="1"/>
  <c r="N3672" i="13"/>
  <c r="T3672" i="13" s="1"/>
  <c r="N3664" i="13"/>
  <c r="T3664" i="13" s="1"/>
  <c r="N3656" i="13"/>
  <c r="T3656" i="13" s="1"/>
  <c r="N3648" i="13"/>
  <c r="T3648" i="13" s="1"/>
  <c r="N3640" i="13"/>
  <c r="T3640" i="13" s="1"/>
  <c r="N3632" i="13"/>
  <c r="T3632" i="13" s="1"/>
  <c r="N3624" i="13"/>
  <c r="T3624" i="13" s="1"/>
  <c r="N3616" i="13"/>
  <c r="T3616" i="13" s="1"/>
  <c r="N3608" i="13"/>
  <c r="T3608" i="13" s="1"/>
  <c r="N3600" i="13"/>
  <c r="T3600" i="13" s="1"/>
  <c r="N3592" i="13"/>
  <c r="T3592" i="13" s="1"/>
  <c r="N3584" i="13"/>
  <c r="T3584" i="13" s="1"/>
  <c r="N3576" i="13"/>
  <c r="T3576" i="13" s="1"/>
  <c r="N3568" i="13"/>
  <c r="T3568" i="13" s="1"/>
  <c r="N3560" i="13"/>
  <c r="T3560" i="13" s="1"/>
  <c r="N3552" i="13"/>
  <c r="T3552" i="13" s="1"/>
  <c r="N3544" i="13"/>
  <c r="T3544" i="13" s="1"/>
  <c r="N3536" i="13"/>
  <c r="T3536" i="13" s="1"/>
  <c r="N3528" i="13"/>
  <c r="T3528" i="13" s="1"/>
  <c r="N3520" i="13"/>
  <c r="T3520" i="13" s="1"/>
  <c r="N3512" i="13"/>
  <c r="T3512" i="13" s="1"/>
  <c r="N3504" i="13"/>
  <c r="T3504" i="13" s="1"/>
  <c r="N3496" i="13"/>
  <c r="T3496" i="13" s="1"/>
  <c r="N3488" i="13"/>
  <c r="T3488" i="13" s="1"/>
  <c r="N3480" i="13"/>
  <c r="T3480" i="13" s="1"/>
  <c r="N3472" i="13"/>
  <c r="T3472" i="13" s="1"/>
  <c r="N3464" i="13"/>
  <c r="T3464" i="13" s="1"/>
  <c r="N3456" i="13"/>
  <c r="T3456" i="13" s="1"/>
  <c r="N3448" i="13"/>
  <c r="T3448" i="13" s="1"/>
  <c r="N3440" i="13"/>
  <c r="T3440" i="13" s="1"/>
  <c r="N3432" i="13"/>
  <c r="T3432" i="13" s="1"/>
  <c r="N3424" i="13"/>
  <c r="T3424" i="13" s="1"/>
  <c r="N3416" i="13"/>
  <c r="T3416" i="13" s="1"/>
  <c r="N3408" i="13"/>
  <c r="T3408" i="13" s="1"/>
  <c r="N3400" i="13"/>
  <c r="T3400" i="13" s="1"/>
  <c r="N3392" i="13"/>
  <c r="T3392" i="13" s="1"/>
  <c r="N3384" i="13"/>
  <c r="T3384" i="13" s="1"/>
  <c r="N3376" i="13"/>
  <c r="T3376" i="13" s="1"/>
  <c r="N3368" i="13"/>
  <c r="T3368" i="13" s="1"/>
  <c r="N3360" i="13"/>
  <c r="T3360" i="13" s="1"/>
  <c r="N3352" i="13"/>
  <c r="T3352" i="13" s="1"/>
  <c r="N3344" i="13"/>
  <c r="T3344" i="13" s="1"/>
  <c r="N3333" i="13"/>
  <c r="T3333" i="13" s="1"/>
  <c r="N3323" i="13"/>
  <c r="T3323" i="13" s="1"/>
  <c r="N3312" i="13"/>
  <c r="T3312" i="13" s="1"/>
  <c r="N3301" i="13"/>
  <c r="T3301" i="13" s="1"/>
  <c r="N3291" i="13"/>
  <c r="T3291" i="13" s="1"/>
  <c r="N3280" i="13"/>
  <c r="T3280" i="13" s="1"/>
  <c r="N3269" i="13"/>
  <c r="T3269" i="13" s="1"/>
  <c r="N3259" i="13"/>
  <c r="T3259" i="13" s="1"/>
  <c r="N3248" i="13"/>
  <c r="T3248" i="13" s="1"/>
  <c r="N3237" i="13"/>
  <c r="T3237" i="13" s="1"/>
  <c r="N3227" i="13"/>
  <c r="T3227" i="13" s="1"/>
  <c r="N3216" i="13"/>
  <c r="T3216" i="13" s="1"/>
  <c r="N3205" i="13"/>
  <c r="T3205" i="13" s="1"/>
  <c r="N3195" i="13"/>
  <c r="T3195" i="13" s="1"/>
  <c r="N3184" i="13"/>
  <c r="T3184" i="13" s="1"/>
  <c r="N3173" i="13"/>
  <c r="T3173" i="13" s="1"/>
  <c r="N3163" i="13"/>
  <c r="T3163" i="13" s="1"/>
  <c r="N3152" i="13"/>
  <c r="T3152" i="13" s="1"/>
  <c r="N3141" i="13"/>
  <c r="T3141" i="13" s="1"/>
  <c r="N3131" i="13"/>
  <c r="T3131" i="13" s="1"/>
  <c r="N3120" i="13"/>
  <c r="T3120" i="13" s="1"/>
  <c r="N3109" i="13"/>
  <c r="T3109" i="13" s="1"/>
  <c r="N3099" i="13"/>
  <c r="T3099" i="13" s="1"/>
  <c r="N3088" i="13"/>
  <c r="T3088" i="13" s="1"/>
  <c r="N3077" i="13"/>
  <c r="T3077" i="13" s="1"/>
  <c r="N3067" i="13"/>
  <c r="T3067" i="13" s="1"/>
  <c r="N3056" i="13"/>
  <c r="T3056" i="13" s="1"/>
  <c r="N3045" i="13"/>
  <c r="T3045" i="13" s="1"/>
  <c r="N3035" i="13"/>
  <c r="T3035" i="13" s="1"/>
  <c r="N3024" i="13"/>
  <c r="T3024" i="13" s="1"/>
  <c r="N3013" i="13"/>
  <c r="T3013" i="13" s="1"/>
  <c r="N3003" i="13"/>
  <c r="T3003" i="13" s="1"/>
  <c r="N2992" i="13"/>
  <c r="T2992" i="13" s="1"/>
  <c r="N2981" i="13"/>
  <c r="T2981" i="13" s="1"/>
  <c r="N2971" i="13"/>
  <c r="T2971" i="13" s="1"/>
  <c r="N2960" i="13"/>
  <c r="T2960" i="13" s="1"/>
  <c r="N2949" i="13"/>
  <c r="T2949" i="13" s="1"/>
  <c r="N2939" i="13"/>
  <c r="T2939" i="13" s="1"/>
  <c r="N2928" i="13"/>
  <c r="T2928" i="13" s="1"/>
  <c r="N2917" i="13"/>
  <c r="T2917" i="13" s="1"/>
  <c r="N2907" i="13"/>
  <c r="T2907" i="13" s="1"/>
  <c r="N2896" i="13"/>
  <c r="T2896" i="13" s="1"/>
  <c r="N2885" i="13"/>
  <c r="T2885" i="13" s="1"/>
  <c r="N2875" i="13"/>
  <c r="T2875" i="13" s="1"/>
  <c r="N2864" i="13"/>
  <c r="T2864" i="13" s="1"/>
  <c r="N2853" i="13"/>
  <c r="T2853" i="13" s="1"/>
  <c r="N2843" i="13"/>
  <c r="T2843" i="13" s="1"/>
  <c r="N2832" i="13"/>
  <c r="T2832" i="13" s="1"/>
  <c r="N2821" i="13"/>
  <c r="T2821" i="13" s="1"/>
  <c r="N2811" i="13"/>
  <c r="T2811" i="13" s="1"/>
  <c r="N2788" i="13"/>
  <c r="T2788" i="13" s="1"/>
  <c r="N2756" i="13"/>
  <c r="T2756" i="13" s="1"/>
  <c r="N2724" i="13"/>
  <c r="T2724" i="13" s="1"/>
  <c r="N2692" i="13"/>
  <c r="T2692" i="13" s="1"/>
  <c r="N2660" i="13"/>
  <c r="T2660" i="13" s="1"/>
  <c r="N2628" i="13"/>
  <c r="T2628" i="13" s="1"/>
  <c r="N4165" i="13"/>
  <c r="T4165" i="13" s="1"/>
  <c r="N4157" i="13"/>
  <c r="T4157" i="13" s="1"/>
  <c r="N4149" i="13"/>
  <c r="T4149" i="13" s="1"/>
  <c r="N4141" i="13"/>
  <c r="T4141" i="13" s="1"/>
  <c r="N4133" i="13"/>
  <c r="T4133" i="13" s="1"/>
  <c r="N4125" i="13"/>
  <c r="T4125" i="13" s="1"/>
  <c r="N4117" i="13"/>
  <c r="T4117" i="13" s="1"/>
  <c r="N4109" i="13"/>
  <c r="T4109" i="13" s="1"/>
  <c r="N4101" i="13"/>
  <c r="T4101" i="13" s="1"/>
  <c r="N4093" i="13"/>
  <c r="T4093" i="13" s="1"/>
  <c r="N4085" i="13"/>
  <c r="T4085" i="13" s="1"/>
  <c r="N4077" i="13"/>
  <c r="T4077" i="13" s="1"/>
  <c r="N4069" i="13"/>
  <c r="T4069" i="13" s="1"/>
  <c r="N4061" i="13"/>
  <c r="T4061" i="13" s="1"/>
  <c r="N4053" i="13"/>
  <c r="T4053" i="13" s="1"/>
  <c r="N4045" i="13"/>
  <c r="T4045" i="13" s="1"/>
  <c r="N4037" i="13"/>
  <c r="T4037" i="13" s="1"/>
  <c r="N4029" i="13"/>
  <c r="T4029" i="13" s="1"/>
  <c r="N4021" i="13"/>
  <c r="T4021" i="13" s="1"/>
  <c r="N4013" i="13"/>
  <c r="T4013" i="13" s="1"/>
  <c r="N4005" i="13"/>
  <c r="T4005" i="13" s="1"/>
  <c r="N3997" i="13"/>
  <c r="T3997" i="13" s="1"/>
  <c r="N3989" i="13"/>
  <c r="T3989" i="13" s="1"/>
  <c r="N3981" i="13"/>
  <c r="T3981" i="13" s="1"/>
  <c r="N3973" i="13"/>
  <c r="T3973" i="13" s="1"/>
  <c r="N3964" i="13"/>
  <c r="T3964" i="13" s="1"/>
  <c r="N3956" i="13"/>
  <c r="T3956" i="13" s="1"/>
  <c r="N3948" i="13"/>
  <c r="T3948" i="13" s="1"/>
  <c r="N3940" i="13"/>
  <c r="T3940" i="13" s="1"/>
  <c r="N3932" i="13"/>
  <c r="T3932" i="13" s="1"/>
  <c r="N3924" i="13"/>
  <c r="T3924" i="13" s="1"/>
  <c r="N3916" i="13"/>
  <c r="T3916" i="13" s="1"/>
  <c r="N3908" i="13"/>
  <c r="T3908" i="13" s="1"/>
  <c r="N3900" i="13"/>
  <c r="T3900" i="13" s="1"/>
  <c r="N3892" i="13"/>
  <c r="T3892" i="13" s="1"/>
  <c r="N3884" i="13"/>
  <c r="T3884" i="13" s="1"/>
  <c r="N3876" i="13"/>
  <c r="T3876" i="13" s="1"/>
  <c r="N3868" i="13"/>
  <c r="T3868" i="13" s="1"/>
  <c r="N3860" i="13"/>
  <c r="T3860" i="13" s="1"/>
  <c r="N3852" i="13"/>
  <c r="T3852" i="13" s="1"/>
  <c r="N3844" i="13"/>
  <c r="T3844" i="13" s="1"/>
  <c r="N3836" i="13"/>
  <c r="T3836" i="13" s="1"/>
  <c r="N3828" i="13"/>
  <c r="T3828" i="13" s="1"/>
  <c r="N3820" i="13"/>
  <c r="T3820" i="13" s="1"/>
  <c r="N3812" i="13"/>
  <c r="T3812" i="13" s="1"/>
  <c r="N3804" i="13"/>
  <c r="T3804" i="13" s="1"/>
  <c r="N3796" i="13"/>
  <c r="T3796" i="13" s="1"/>
  <c r="N3788" i="13"/>
  <c r="T3788" i="13" s="1"/>
  <c r="N3780" i="13"/>
  <c r="T3780" i="13" s="1"/>
  <c r="N3772" i="13"/>
  <c r="T3772" i="13" s="1"/>
  <c r="N3764" i="13"/>
  <c r="T3764" i="13" s="1"/>
  <c r="N3756" i="13"/>
  <c r="T3756" i="13" s="1"/>
  <c r="N3748" i="13"/>
  <c r="T3748" i="13" s="1"/>
  <c r="N3740" i="13"/>
  <c r="T3740" i="13" s="1"/>
  <c r="N3732" i="13"/>
  <c r="T3732" i="13" s="1"/>
  <c r="N3724" i="13"/>
  <c r="T3724" i="13" s="1"/>
  <c r="N3716" i="13"/>
  <c r="T3716" i="13" s="1"/>
  <c r="N3708" i="13"/>
  <c r="T3708" i="13" s="1"/>
  <c r="N3700" i="13"/>
  <c r="T3700" i="13" s="1"/>
  <c r="N3692" i="13"/>
  <c r="T3692" i="13" s="1"/>
  <c r="N3684" i="13"/>
  <c r="T3684" i="13" s="1"/>
  <c r="N3676" i="13"/>
  <c r="T3676" i="13" s="1"/>
  <c r="N3668" i="13"/>
  <c r="T3668" i="13" s="1"/>
  <c r="N3660" i="13"/>
  <c r="T3660" i="13" s="1"/>
  <c r="N3652" i="13"/>
  <c r="T3652" i="13" s="1"/>
  <c r="N3644" i="13"/>
  <c r="T3644" i="13" s="1"/>
  <c r="N3636" i="13"/>
  <c r="T3636" i="13" s="1"/>
  <c r="N3628" i="13"/>
  <c r="T3628" i="13" s="1"/>
  <c r="N3620" i="13"/>
  <c r="T3620" i="13" s="1"/>
  <c r="N3612" i="13"/>
  <c r="T3612" i="13" s="1"/>
  <c r="N3604" i="13"/>
  <c r="T3604" i="13" s="1"/>
  <c r="N3596" i="13"/>
  <c r="T3596" i="13" s="1"/>
  <c r="N3588" i="13"/>
  <c r="T3588" i="13" s="1"/>
  <c r="N3580" i="13"/>
  <c r="T3580" i="13" s="1"/>
  <c r="N3572" i="13"/>
  <c r="T3572" i="13" s="1"/>
  <c r="N3564" i="13"/>
  <c r="T3564" i="13" s="1"/>
  <c r="N3556" i="13"/>
  <c r="T3556" i="13" s="1"/>
  <c r="N3548" i="13"/>
  <c r="T3548" i="13" s="1"/>
  <c r="N3540" i="13"/>
  <c r="T3540" i="13" s="1"/>
  <c r="N3532" i="13"/>
  <c r="T3532" i="13" s="1"/>
  <c r="N3524" i="13"/>
  <c r="T3524" i="13" s="1"/>
  <c r="N3516" i="13"/>
  <c r="T3516" i="13" s="1"/>
  <c r="N3508" i="13"/>
  <c r="T3508" i="13" s="1"/>
  <c r="N3500" i="13"/>
  <c r="T3500" i="13" s="1"/>
  <c r="N3492" i="13"/>
  <c r="T3492" i="13" s="1"/>
  <c r="N3484" i="13"/>
  <c r="T3484" i="13" s="1"/>
  <c r="N3476" i="13"/>
  <c r="T3476" i="13" s="1"/>
  <c r="N3468" i="13"/>
  <c r="T3468" i="13" s="1"/>
  <c r="N3460" i="13"/>
  <c r="T3460" i="13" s="1"/>
  <c r="N3452" i="13"/>
  <c r="T3452" i="13" s="1"/>
  <c r="N3444" i="13"/>
  <c r="T3444" i="13" s="1"/>
  <c r="N3436" i="13"/>
  <c r="T3436" i="13" s="1"/>
  <c r="N3428" i="13"/>
  <c r="T3428" i="13" s="1"/>
  <c r="N3420" i="13"/>
  <c r="T3420" i="13" s="1"/>
  <c r="N3412" i="13"/>
  <c r="T3412" i="13" s="1"/>
  <c r="N3404" i="13"/>
  <c r="T3404" i="13" s="1"/>
  <c r="N3396" i="13"/>
  <c r="T3396" i="13" s="1"/>
  <c r="N3388" i="13"/>
  <c r="T3388" i="13" s="1"/>
  <c r="N3380" i="13"/>
  <c r="T3380" i="13" s="1"/>
  <c r="N3372" i="13"/>
  <c r="T3372" i="13" s="1"/>
  <c r="N3364" i="13"/>
  <c r="T3364" i="13" s="1"/>
  <c r="N3356" i="13"/>
  <c r="T3356" i="13" s="1"/>
  <c r="N3348" i="13"/>
  <c r="T3348" i="13" s="1"/>
  <c r="N3337" i="13"/>
  <c r="T3337" i="13" s="1"/>
  <c r="N3327" i="13"/>
  <c r="T3327" i="13" s="1"/>
  <c r="N3316" i="13"/>
  <c r="T3316" i="13" s="1"/>
  <c r="N3305" i="13"/>
  <c r="T3305" i="13" s="1"/>
  <c r="N3295" i="13"/>
  <c r="T3295" i="13" s="1"/>
  <c r="N3284" i="13"/>
  <c r="T3284" i="13" s="1"/>
  <c r="N3273" i="13"/>
  <c r="T3273" i="13" s="1"/>
  <c r="N3263" i="13"/>
  <c r="T3263" i="13" s="1"/>
  <c r="N3252" i="13"/>
  <c r="T3252" i="13" s="1"/>
  <c r="N3241" i="13"/>
  <c r="T3241" i="13" s="1"/>
  <c r="N3231" i="13"/>
  <c r="T3231" i="13" s="1"/>
  <c r="N3220" i="13"/>
  <c r="T3220" i="13" s="1"/>
  <c r="N3209" i="13"/>
  <c r="T3209" i="13" s="1"/>
  <c r="N3199" i="13"/>
  <c r="T3199" i="13" s="1"/>
  <c r="N3188" i="13"/>
  <c r="T3188" i="13" s="1"/>
  <c r="N3177" i="13"/>
  <c r="T3177" i="13" s="1"/>
  <c r="N3167" i="13"/>
  <c r="T3167" i="13" s="1"/>
  <c r="N3156" i="13"/>
  <c r="T3156" i="13" s="1"/>
  <c r="N3145" i="13"/>
  <c r="T3145" i="13" s="1"/>
  <c r="N3135" i="13"/>
  <c r="T3135" i="13" s="1"/>
  <c r="N3124" i="13"/>
  <c r="T3124" i="13" s="1"/>
  <c r="N3113" i="13"/>
  <c r="T3113" i="13" s="1"/>
  <c r="N3103" i="13"/>
  <c r="T3103" i="13" s="1"/>
  <c r="N3092" i="13"/>
  <c r="T3092" i="13" s="1"/>
  <c r="N3081" i="13"/>
  <c r="T3081" i="13" s="1"/>
  <c r="N3071" i="13"/>
  <c r="T3071" i="13" s="1"/>
  <c r="N3060" i="13"/>
  <c r="T3060" i="13" s="1"/>
  <c r="N3049" i="13"/>
  <c r="T3049" i="13" s="1"/>
  <c r="N3039" i="13"/>
  <c r="T3039" i="13" s="1"/>
  <c r="N3028" i="13"/>
  <c r="T3028" i="13" s="1"/>
  <c r="N3017" i="13"/>
  <c r="T3017" i="13" s="1"/>
  <c r="N3007" i="13"/>
  <c r="T3007" i="13" s="1"/>
  <c r="N2996" i="13"/>
  <c r="T2996" i="13" s="1"/>
  <c r="N2985" i="13"/>
  <c r="T2985" i="13" s="1"/>
  <c r="N2975" i="13"/>
  <c r="T2975" i="13" s="1"/>
  <c r="N2964" i="13"/>
  <c r="T2964" i="13" s="1"/>
  <c r="N2953" i="13"/>
  <c r="T2953" i="13" s="1"/>
  <c r="N2951" i="13"/>
  <c r="T2951" i="13" s="1"/>
  <c r="N2943" i="13"/>
  <c r="T2943" i="13" s="1"/>
  <c r="N2932" i="13"/>
  <c r="T2932" i="13" s="1"/>
  <c r="N2921" i="13"/>
  <c r="T2921" i="13" s="1"/>
  <c r="N2911" i="13"/>
  <c r="T2911" i="13" s="1"/>
  <c r="N2900" i="13"/>
  <c r="T2900" i="13" s="1"/>
  <c r="N2889" i="13"/>
  <c r="T2889" i="13" s="1"/>
  <c r="N2879" i="13"/>
  <c r="T2879" i="13" s="1"/>
  <c r="N2868" i="13"/>
  <c r="T2868" i="13" s="1"/>
  <c r="N2857" i="13"/>
  <c r="T2857" i="13" s="1"/>
  <c r="N2847" i="13"/>
  <c r="T2847" i="13" s="1"/>
  <c r="N2836" i="13"/>
  <c r="T2836" i="13" s="1"/>
  <c r="N2825" i="13"/>
  <c r="T2825" i="13" s="1"/>
  <c r="N2815" i="13"/>
  <c r="T2815" i="13" s="1"/>
  <c r="N2802" i="13"/>
  <c r="T2802" i="13" s="1"/>
  <c r="N2770" i="13"/>
  <c r="T2770" i="13" s="1"/>
  <c r="N2738" i="13"/>
  <c r="T2738" i="13" s="1"/>
  <c r="N2706" i="13"/>
  <c r="T2706" i="13" s="1"/>
  <c r="N2674" i="13"/>
  <c r="T2674" i="13" s="1"/>
  <c r="N2642" i="13"/>
  <c r="T2642" i="13" s="1"/>
  <c r="N2793" i="13"/>
  <c r="T2793" i="13" s="1"/>
  <c r="N2777" i="13"/>
  <c r="T2777" i="13" s="1"/>
  <c r="N2761" i="13"/>
  <c r="T2761" i="13" s="1"/>
  <c r="N2745" i="13"/>
  <c r="T2745" i="13" s="1"/>
  <c r="N2729" i="13"/>
  <c r="T2729" i="13" s="1"/>
  <c r="N2713" i="13"/>
  <c r="T2713" i="13" s="1"/>
  <c r="N2697" i="13"/>
  <c r="T2697" i="13" s="1"/>
  <c r="N2681" i="13"/>
  <c r="T2681" i="13" s="1"/>
  <c r="N2665" i="13"/>
  <c r="T2665" i="13" s="1"/>
  <c r="N2649" i="13"/>
  <c r="T2649" i="13" s="1"/>
  <c r="N2633" i="13"/>
  <c r="T2633" i="13" s="1"/>
  <c r="N2620" i="13"/>
  <c r="T2620" i="13" s="1"/>
  <c r="N2608" i="13"/>
  <c r="T2608" i="13" s="1"/>
  <c r="N2601" i="13"/>
  <c r="T2601" i="13" s="1"/>
  <c r="N2586" i="13"/>
  <c r="T2586" i="13" s="1"/>
  <c r="N2559" i="13"/>
  <c r="T2559" i="13" s="1"/>
  <c r="N1789" i="13"/>
  <c r="T1789" i="13" s="1"/>
  <c r="N1757" i="13"/>
  <c r="T1757" i="13" s="1"/>
  <c r="N1725" i="13"/>
  <c r="T1725" i="13" s="1"/>
  <c r="N1693" i="13"/>
  <c r="T1693" i="13" s="1"/>
  <c r="N1661" i="13"/>
  <c r="T1661" i="13" s="1"/>
  <c r="N1629" i="13"/>
  <c r="T1629" i="13" s="1"/>
  <c r="N1597" i="13"/>
  <c r="T1597" i="13" s="1"/>
  <c r="N1565" i="13"/>
  <c r="T1565" i="13" s="1"/>
  <c r="N1533" i="13"/>
  <c r="T1533" i="13" s="1"/>
  <c r="N1501" i="13"/>
  <c r="T1501" i="13" s="1"/>
  <c r="N1469" i="13"/>
  <c r="T1469" i="13" s="1"/>
  <c r="N1437" i="13"/>
  <c r="T1437" i="13" s="1"/>
  <c r="N1405" i="13"/>
  <c r="T1405" i="13" s="1"/>
  <c r="N1373" i="13"/>
  <c r="T1373" i="13" s="1"/>
  <c r="N1341" i="13"/>
  <c r="T1341" i="13" s="1"/>
  <c r="N1309" i="13"/>
  <c r="T1309" i="13" s="1"/>
  <c r="N1277" i="13"/>
  <c r="T1277" i="13" s="1"/>
  <c r="N1245" i="13"/>
  <c r="T1245" i="13" s="1"/>
  <c r="N1213" i="13"/>
  <c r="T1213" i="13" s="1"/>
  <c r="N1181" i="13"/>
  <c r="T1181" i="13" s="1"/>
  <c r="N1149" i="13"/>
  <c r="T1149" i="13" s="1"/>
  <c r="N1117" i="13"/>
  <c r="T1117" i="13" s="1"/>
  <c r="N1085" i="13"/>
  <c r="T1085" i="13" s="1"/>
  <c r="N1053" i="13"/>
  <c r="T1053" i="13" s="1"/>
  <c r="N1021" i="13"/>
  <c r="T1021" i="13" s="1"/>
  <c r="N989" i="13"/>
  <c r="T989" i="13" s="1"/>
  <c r="N957" i="13"/>
  <c r="T957" i="13" s="1"/>
  <c r="N925" i="13"/>
  <c r="T925" i="13" s="1"/>
  <c r="N893" i="13"/>
  <c r="T893" i="13" s="1"/>
  <c r="N861" i="13"/>
  <c r="T861" i="13" s="1"/>
  <c r="N829" i="13"/>
  <c r="T829" i="13" s="1"/>
  <c r="N797" i="13"/>
  <c r="T797" i="13" s="1"/>
  <c r="N765" i="13"/>
  <c r="T765" i="13" s="1"/>
  <c r="N3942" i="13"/>
  <c r="T3942" i="13" s="1"/>
  <c r="N3910" i="13"/>
  <c r="T3910" i="13" s="1"/>
  <c r="N3878" i="13"/>
  <c r="T3878" i="13" s="1"/>
  <c r="N3846" i="13"/>
  <c r="T3846" i="13" s="1"/>
  <c r="N3814" i="13"/>
  <c r="T3814" i="13" s="1"/>
  <c r="N3782" i="13"/>
  <c r="T3782" i="13" s="1"/>
  <c r="N3750" i="13"/>
  <c r="T3750" i="13" s="1"/>
  <c r="N3718" i="13"/>
  <c r="T3718" i="13" s="1"/>
  <c r="N3686" i="13"/>
  <c r="T3686" i="13" s="1"/>
  <c r="N3654" i="13"/>
  <c r="T3654" i="13" s="1"/>
  <c r="N3622" i="13"/>
  <c r="T3622" i="13" s="1"/>
  <c r="N3590" i="13"/>
  <c r="T3590" i="13" s="1"/>
  <c r="N3558" i="13"/>
  <c r="T3558" i="13" s="1"/>
  <c r="N3526" i="13"/>
  <c r="T3526" i="13" s="1"/>
  <c r="N3494" i="13"/>
  <c r="T3494" i="13" s="1"/>
  <c r="N3462" i="13"/>
  <c r="T3462" i="13" s="1"/>
  <c r="N3430" i="13"/>
  <c r="T3430" i="13" s="1"/>
  <c r="N3398" i="13"/>
  <c r="T3398" i="13" s="1"/>
  <c r="N3366" i="13"/>
  <c r="T3366" i="13" s="1"/>
  <c r="N3334" i="13"/>
  <c r="T3334" i="13" s="1"/>
  <c r="N3302" i="13"/>
  <c r="T3302" i="13" s="1"/>
  <c r="N3270" i="13"/>
  <c r="T3270" i="13" s="1"/>
  <c r="N3238" i="13"/>
  <c r="T3238" i="13" s="1"/>
  <c r="N3206" i="13"/>
  <c r="T3206" i="13" s="1"/>
  <c r="N3174" i="13"/>
  <c r="T3174" i="13" s="1"/>
  <c r="N3142" i="13"/>
  <c r="T3142" i="13" s="1"/>
  <c r="N3110" i="13"/>
  <c r="T3110" i="13" s="1"/>
  <c r="N3078" i="13"/>
  <c r="T3078" i="13" s="1"/>
  <c r="N3046" i="13"/>
  <c r="T3046" i="13" s="1"/>
  <c r="N3014" i="13"/>
  <c r="T3014" i="13" s="1"/>
  <c r="N2982" i="13"/>
  <c r="T2982" i="13" s="1"/>
  <c r="N2950" i="13"/>
  <c r="T2950" i="13" s="1"/>
  <c r="N2918" i="13"/>
  <c r="T2918" i="13" s="1"/>
  <c r="N2886" i="13"/>
  <c r="T2886" i="13" s="1"/>
  <c r="N2854" i="13"/>
  <c r="T2854" i="13" s="1"/>
  <c r="N2822" i="13"/>
  <c r="T2822" i="13" s="1"/>
  <c r="N2800" i="13"/>
  <c r="T2800" i="13" s="1"/>
  <c r="N2795" i="13"/>
  <c r="T2795" i="13" s="1"/>
  <c r="N2765" i="13"/>
  <c r="T2765" i="13" s="1"/>
  <c r="N2743" i="13"/>
  <c r="T2743" i="13" s="1"/>
  <c r="N2736" i="13"/>
  <c r="T2736" i="13" s="1"/>
  <c r="N2731" i="13"/>
  <c r="T2731" i="13" s="1"/>
  <c r="N2701" i="13"/>
  <c r="T2701" i="13" s="1"/>
  <c r="N2679" i="13"/>
  <c r="T2679" i="13" s="1"/>
  <c r="N2672" i="13"/>
  <c r="T2672" i="13" s="1"/>
  <c r="N2667" i="13"/>
  <c r="T2667" i="13" s="1"/>
  <c r="N2637" i="13"/>
  <c r="T2637" i="13" s="1"/>
  <c r="N2616" i="13"/>
  <c r="T2616" i="13" s="1"/>
  <c r="N2609" i="13"/>
  <c r="T2609" i="13" s="1"/>
  <c r="N2594" i="13"/>
  <c r="T2594" i="13" s="1"/>
  <c r="N2567" i="13"/>
  <c r="T2567" i="13" s="1"/>
  <c r="N2550" i="13"/>
  <c r="T2550" i="13" s="1"/>
  <c r="N2543" i="13"/>
  <c r="T2543" i="13" s="1"/>
  <c r="N2536" i="13"/>
  <c r="T2536" i="13" s="1"/>
  <c r="N2529" i="13"/>
  <c r="T2529" i="13" s="1"/>
  <c r="N2522" i="13"/>
  <c r="T2522" i="13" s="1"/>
  <c r="N2518" i="13"/>
  <c r="T2518" i="13" s="1"/>
  <c r="N2511" i="13"/>
  <c r="T2511" i="13" s="1"/>
  <c r="N2506" i="13"/>
  <c r="T2506" i="13" s="1"/>
  <c r="N2498" i="13"/>
  <c r="T2498" i="13" s="1"/>
  <c r="N2490" i="13"/>
  <c r="T2490" i="13" s="1"/>
  <c r="N2482" i="13"/>
  <c r="T2482" i="13" s="1"/>
  <c r="N2474" i="13"/>
  <c r="T2474" i="13" s="1"/>
  <c r="N2466" i="13"/>
  <c r="T2466" i="13" s="1"/>
  <c r="N2458" i="13"/>
  <c r="T2458" i="13" s="1"/>
  <c r="N2450" i="13"/>
  <c r="T2450" i="13" s="1"/>
  <c r="N2442" i="13"/>
  <c r="T2442" i="13" s="1"/>
  <c r="N2434" i="13"/>
  <c r="T2434" i="13" s="1"/>
  <c r="N2426" i="13"/>
  <c r="T2426" i="13" s="1"/>
  <c r="N2418" i="13"/>
  <c r="T2418" i="13" s="1"/>
  <c r="N2410" i="13"/>
  <c r="T2410" i="13" s="1"/>
  <c r="N2402" i="13"/>
  <c r="T2402" i="13" s="1"/>
  <c r="N2394" i="13"/>
  <c r="T2394" i="13" s="1"/>
  <c r="N2386" i="13"/>
  <c r="T2386" i="13" s="1"/>
  <c r="N2378" i="13"/>
  <c r="T2378" i="13" s="1"/>
  <c r="N2370" i="13"/>
  <c r="T2370" i="13" s="1"/>
  <c r="N2362" i="13"/>
  <c r="T2362" i="13" s="1"/>
  <c r="N2354" i="13"/>
  <c r="T2354" i="13" s="1"/>
  <c r="N2346" i="13"/>
  <c r="T2346" i="13" s="1"/>
  <c r="N2338" i="13"/>
  <c r="T2338" i="13" s="1"/>
  <c r="N2330" i="13"/>
  <c r="T2330" i="13" s="1"/>
  <c r="N2322" i="13"/>
  <c r="T2322" i="13" s="1"/>
  <c r="N2314" i="13"/>
  <c r="T2314" i="13" s="1"/>
  <c r="N2306" i="13"/>
  <c r="T2306" i="13" s="1"/>
  <c r="N2298" i="13"/>
  <c r="T2298" i="13" s="1"/>
  <c r="N2290" i="13"/>
  <c r="T2290" i="13" s="1"/>
  <c r="N2282" i="13"/>
  <c r="T2282" i="13" s="1"/>
  <c r="N2274" i="13"/>
  <c r="T2274" i="13" s="1"/>
  <c r="N2266" i="13"/>
  <c r="T2266" i="13" s="1"/>
  <c r="N2258" i="13"/>
  <c r="T2258" i="13" s="1"/>
  <c r="N2250" i="13"/>
  <c r="T2250" i="13" s="1"/>
  <c r="N2242" i="13"/>
  <c r="T2242" i="13" s="1"/>
  <c r="N2234" i="13"/>
  <c r="T2234" i="13" s="1"/>
  <c r="N2226" i="13"/>
  <c r="T2226" i="13" s="1"/>
  <c r="N2218" i="13"/>
  <c r="T2218" i="13" s="1"/>
  <c r="N2210" i="13"/>
  <c r="T2210" i="13" s="1"/>
  <c r="N2202" i="13"/>
  <c r="T2202" i="13" s="1"/>
  <c r="N2194" i="13"/>
  <c r="T2194" i="13" s="1"/>
  <c r="N2186" i="13"/>
  <c r="T2186" i="13" s="1"/>
  <c r="N2178" i="13"/>
  <c r="T2178" i="13" s="1"/>
  <c r="N2170" i="13"/>
  <c r="T2170" i="13" s="1"/>
  <c r="N2162" i="13"/>
  <c r="T2162" i="13" s="1"/>
  <c r="N2154" i="13"/>
  <c r="T2154" i="13" s="1"/>
  <c r="N2146" i="13"/>
  <c r="T2146" i="13" s="1"/>
  <c r="N2138" i="13"/>
  <c r="T2138" i="13" s="1"/>
  <c r="N2130" i="13"/>
  <c r="T2130" i="13" s="1"/>
  <c r="N2122" i="13"/>
  <c r="T2122" i="13" s="1"/>
  <c r="N2114" i="13"/>
  <c r="T2114" i="13" s="1"/>
  <c r="N2106" i="13"/>
  <c r="T2106" i="13" s="1"/>
  <c r="N2098" i="13"/>
  <c r="T2098" i="13" s="1"/>
  <c r="N2090" i="13"/>
  <c r="T2090" i="13" s="1"/>
  <c r="N2082" i="13"/>
  <c r="T2082" i="13" s="1"/>
  <c r="N2074" i="13"/>
  <c r="T2074" i="13" s="1"/>
  <c r="N2066" i="13"/>
  <c r="T2066" i="13" s="1"/>
  <c r="N2058" i="13"/>
  <c r="T2058" i="13" s="1"/>
  <c r="N2050" i="13"/>
  <c r="T2050" i="13" s="1"/>
  <c r="N2042" i="13"/>
  <c r="T2042" i="13" s="1"/>
  <c r="N2034" i="13"/>
  <c r="T2034" i="13" s="1"/>
  <c r="N2026" i="13"/>
  <c r="T2026" i="13" s="1"/>
  <c r="N2018" i="13"/>
  <c r="T2018" i="13" s="1"/>
  <c r="N2010" i="13"/>
  <c r="T2010" i="13" s="1"/>
  <c r="N2002" i="13"/>
  <c r="T2002" i="13" s="1"/>
  <c r="N1994" i="13"/>
  <c r="T1994" i="13" s="1"/>
  <c r="N1986" i="13"/>
  <c r="T1986" i="13" s="1"/>
  <c r="N1978" i="13"/>
  <c r="T1978" i="13" s="1"/>
  <c r="N1970" i="13"/>
  <c r="T1970" i="13" s="1"/>
  <c r="N1962" i="13"/>
  <c r="T1962" i="13" s="1"/>
  <c r="N1954" i="13"/>
  <c r="T1954" i="13" s="1"/>
  <c r="N1946" i="13"/>
  <c r="T1946" i="13" s="1"/>
  <c r="N1938" i="13"/>
  <c r="T1938" i="13" s="1"/>
  <c r="N1930" i="13"/>
  <c r="T1930" i="13" s="1"/>
  <c r="N1922" i="13"/>
  <c r="T1922" i="13" s="1"/>
  <c r="N1914" i="13"/>
  <c r="T1914" i="13" s="1"/>
  <c r="N1906" i="13"/>
  <c r="T1906" i="13" s="1"/>
  <c r="N1898" i="13"/>
  <c r="T1898" i="13" s="1"/>
  <c r="N1890" i="13"/>
  <c r="T1890" i="13" s="1"/>
  <c r="N1882" i="13"/>
  <c r="T1882" i="13" s="1"/>
  <c r="N1874" i="13"/>
  <c r="T1874" i="13" s="1"/>
  <c r="N1866" i="13"/>
  <c r="T1866" i="13" s="1"/>
  <c r="N1858" i="13"/>
  <c r="T1858" i="13" s="1"/>
  <c r="N1850" i="13"/>
  <c r="T1850" i="13" s="1"/>
  <c r="N1842" i="13"/>
  <c r="T1842" i="13" s="1"/>
  <c r="N2617" i="13"/>
  <c r="T2617" i="13" s="1"/>
  <c r="N2602" i="13"/>
  <c r="T2602" i="13" s="1"/>
  <c r="N2575" i="13"/>
  <c r="T2575" i="13" s="1"/>
  <c r="N2558" i="13"/>
  <c r="T2558" i="13" s="1"/>
  <c r="N3962" i="13"/>
  <c r="T3962" i="13" s="1"/>
  <c r="N3930" i="13"/>
  <c r="T3930" i="13" s="1"/>
  <c r="N3898" i="13"/>
  <c r="T3898" i="13" s="1"/>
  <c r="N3866" i="13"/>
  <c r="T3866" i="13" s="1"/>
  <c r="N3834" i="13"/>
  <c r="T3834" i="13" s="1"/>
  <c r="N3802" i="13"/>
  <c r="T3802" i="13" s="1"/>
  <c r="N3770" i="13"/>
  <c r="T3770" i="13" s="1"/>
  <c r="N3738" i="13"/>
  <c r="T3738" i="13" s="1"/>
  <c r="N3706" i="13"/>
  <c r="T3706" i="13" s="1"/>
  <c r="N3674" i="13"/>
  <c r="T3674" i="13" s="1"/>
  <c r="N3642" i="13"/>
  <c r="T3642" i="13" s="1"/>
  <c r="N3610" i="13"/>
  <c r="T3610" i="13" s="1"/>
  <c r="N3578" i="13"/>
  <c r="T3578" i="13" s="1"/>
  <c r="N3546" i="13"/>
  <c r="T3546" i="13" s="1"/>
  <c r="N3514" i="13"/>
  <c r="T3514" i="13" s="1"/>
  <c r="N3482" i="13"/>
  <c r="T3482" i="13" s="1"/>
  <c r="N3450" i="13"/>
  <c r="T3450" i="13" s="1"/>
  <c r="N3418" i="13"/>
  <c r="T3418" i="13" s="1"/>
  <c r="N3386" i="13"/>
  <c r="T3386" i="13" s="1"/>
  <c r="N3354" i="13"/>
  <c r="T3354" i="13" s="1"/>
  <c r="N3322" i="13"/>
  <c r="T3322" i="13" s="1"/>
  <c r="N3290" i="13"/>
  <c r="T3290" i="13" s="1"/>
  <c r="N3258" i="13"/>
  <c r="T3258" i="13" s="1"/>
  <c r="N3226" i="13"/>
  <c r="T3226" i="13" s="1"/>
  <c r="N3194" i="13"/>
  <c r="T3194" i="13" s="1"/>
  <c r="N3162" i="13"/>
  <c r="T3162" i="13" s="1"/>
  <c r="N3130" i="13"/>
  <c r="T3130" i="13" s="1"/>
  <c r="N3098" i="13"/>
  <c r="T3098" i="13" s="1"/>
  <c r="N3066" i="13"/>
  <c r="T3066" i="13" s="1"/>
  <c r="N3034" i="13"/>
  <c r="T3034" i="13" s="1"/>
  <c r="N3002" i="13"/>
  <c r="T3002" i="13" s="1"/>
  <c r="N2970" i="13"/>
  <c r="T2970" i="13" s="1"/>
  <c r="N2938" i="13"/>
  <c r="T2938" i="13" s="1"/>
  <c r="N2906" i="13"/>
  <c r="T2906" i="13" s="1"/>
  <c r="N2874" i="13"/>
  <c r="T2874" i="13" s="1"/>
  <c r="N2842" i="13"/>
  <c r="T2842" i="13" s="1"/>
  <c r="N2810" i="13"/>
  <c r="T2810" i="13" s="1"/>
  <c r="N2783" i="13"/>
  <c r="T2783" i="13" s="1"/>
  <c r="N2776" i="13"/>
  <c r="T2776" i="13" s="1"/>
  <c r="N2771" i="13"/>
  <c r="T2771" i="13" s="1"/>
  <c r="N2741" i="13"/>
  <c r="T2741" i="13" s="1"/>
  <c r="N2719" i="13"/>
  <c r="T2719" i="13" s="1"/>
  <c r="N2712" i="13"/>
  <c r="T2712" i="13" s="1"/>
  <c r="N2707" i="13"/>
  <c r="T2707" i="13" s="1"/>
  <c r="N2677" i="13"/>
  <c r="T2677" i="13" s="1"/>
  <c r="N2655" i="13"/>
  <c r="T2655" i="13" s="1"/>
  <c r="N2648" i="13"/>
  <c r="T2648" i="13" s="1"/>
  <c r="N2643" i="13"/>
  <c r="T2643" i="13" s="1"/>
  <c r="N2605" i="13"/>
  <c r="T2605" i="13" s="1"/>
  <c r="N2580" i="13"/>
  <c r="T2580" i="13" s="1"/>
  <c r="N2568" i="13"/>
  <c r="T2568" i="13" s="1"/>
  <c r="N2561" i="13"/>
  <c r="T2561" i="13" s="1"/>
  <c r="N2546" i="13"/>
  <c r="T2546" i="13" s="1"/>
  <c r="N2542" i="13"/>
  <c r="T2542" i="13" s="1"/>
  <c r="N2535" i="13"/>
  <c r="T2535" i="13" s="1"/>
  <c r="N2528" i="13"/>
  <c r="T2528" i="13" s="1"/>
  <c r="N2521" i="13"/>
  <c r="T2521" i="13" s="1"/>
  <c r="N2514" i="13"/>
  <c r="T2514" i="13" s="1"/>
  <c r="N2510" i="13"/>
  <c r="T2510" i="13" s="1"/>
  <c r="N2502" i="13"/>
  <c r="T2502" i="13" s="1"/>
  <c r="N2494" i="13"/>
  <c r="T2494" i="13" s="1"/>
  <c r="N2486" i="13"/>
  <c r="T2486" i="13" s="1"/>
  <c r="N2478" i="13"/>
  <c r="T2478" i="13" s="1"/>
  <c r="N2470" i="13"/>
  <c r="T2470" i="13" s="1"/>
  <c r="N2462" i="13"/>
  <c r="T2462" i="13" s="1"/>
  <c r="N2454" i="13"/>
  <c r="T2454" i="13" s="1"/>
  <c r="N2446" i="13"/>
  <c r="T2446" i="13" s="1"/>
  <c r="N2438" i="13"/>
  <c r="T2438" i="13" s="1"/>
  <c r="N2430" i="13"/>
  <c r="T2430" i="13" s="1"/>
  <c r="N2422" i="13"/>
  <c r="T2422" i="13" s="1"/>
  <c r="N2414" i="13"/>
  <c r="T2414" i="13" s="1"/>
  <c r="N2406" i="13"/>
  <c r="T2406" i="13" s="1"/>
  <c r="N2398" i="13"/>
  <c r="T2398" i="13" s="1"/>
  <c r="N2390" i="13"/>
  <c r="T2390" i="13" s="1"/>
  <c r="N2382" i="13"/>
  <c r="T2382" i="13" s="1"/>
  <c r="N2374" i="13"/>
  <c r="T2374" i="13" s="1"/>
  <c r="N2366" i="13"/>
  <c r="T2366" i="13" s="1"/>
  <c r="N2358" i="13"/>
  <c r="T2358" i="13" s="1"/>
  <c r="N2350" i="13"/>
  <c r="T2350" i="13" s="1"/>
  <c r="N2342" i="13"/>
  <c r="T2342" i="13" s="1"/>
  <c r="N2334" i="13"/>
  <c r="T2334" i="13" s="1"/>
  <c r="N2326" i="13"/>
  <c r="T2326" i="13" s="1"/>
  <c r="N2318" i="13"/>
  <c r="T2318" i="13" s="1"/>
  <c r="N2310" i="13"/>
  <c r="T2310" i="13" s="1"/>
  <c r="N2302" i="13"/>
  <c r="T2302" i="13" s="1"/>
  <c r="N2294" i="13"/>
  <c r="T2294" i="13" s="1"/>
  <c r="N2286" i="13"/>
  <c r="T2286" i="13" s="1"/>
  <c r="N2278" i="13"/>
  <c r="T2278" i="13" s="1"/>
  <c r="N2270" i="13"/>
  <c r="T2270" i="13" s="1"/>
  <c r="N2262" i="13"/>
  <c r="T2262" i="13" s="1"/>
  <c r="N2254" i="13"/>
  <c r="T2254" i="13" s="1"/>
  <c r="N2246" i="13"/>
  <c r="T2246" i="13" s="1"/>
  <c r="N2238" i="13"/>
  <c r="T2238" i="13" s="1"/>
  <c r="N2230" i="13"/>
  <c r="T2230" i="13" s="1"/>
  <c r="N2222" i="13"/>
  <c r="T2222" i="13" s="1"/>
  <c r="N2214" i="13"/>
  <c r="T2214" i="13" s="1"/>
  <c r="N2206" i="13"/>
  <c r="T2206" i="13" s="1"/>
  <c r="N2198" i="13"/>
  <c r="T2198" i="13" s="1"/>
  <c r="N2190" i="13"/>
  <c r="T2190" i="13" s="1"/>
  <c r="N2182" i="13"/>
  <c r="T2182" i="13" s="1"/>
  <c r="N2174" i="13"/>
  <c r="T2174" i="13" s="1"/>
  <c r="N2166" i="13"/>
  <c r="T2166" i="13" s="1"/>
  <c r="N2158" i="13"/>
  <c r="T2158" i="13" s="1"/>
  <c r="N2150" i="13"/>
  <c r="T2150" i="13" s="1"/>
  <c r="N2142" i="13"/>
  <c r="T2142" i="13" s="1"/>
  <c r="N2134" i="13"/>
  <c r="T2134" i="13" s="1"/>
  <c r="N2126" i="13"/>
  <c r="T2126" i="13" s="1"/>
  <c r="N2118" i="13"/>
  <c r="T2118" i="13" s="1"/>
  <c r="N2110" i="13"/>
  <c r="T2110" i="13" s="1"/>
  <c r="N2102" i="13"/>
  <c r="T2102" i="13" s="1"/>
  <c r="N2094" i="13"/>
  <c r="T2094" i="13" s="1"/>
  <c r="N2086" i="13"/>
  <c r="T2086" i="13" s="1"/>
  <c r="N2078" i="13"/>
  <c r="T2078" i="13" s="1"/>
  <c r="N2070" i="13"/>
  <c r="T2070" i="13" s="1"/>
  <c r="N2062" i="13"/>
  <c r="T2062" i="13" s="1"/>
  <c r="N2054" i="13"/>
  <c r="T2054" i="13" s="1"/>
  <c r="N2046" i="13"/>
  <c r="T2046" i="13" s="1"/>
  <c r="N2038" i="13"/>
  <c r="T2038" i="13" s="1"/>
  <c r="N2030" i="13"/>
  <c r="T2030" i="13" s="1"/>
  <c r="N2022" i="13"/>
  <c r="T2022" i="13" s="1"/>
  <c r="N2014" i="13"/>
  <c r="T2014" i="13" s="1"/>
  <c r="N2006" i="13"/>
  <c r="T2006" i="13" s="1"/>
  <c r="N1998" i="13"/>
  <c r="T1998" i="13" s="1"/>
  <c r="N1990" i="13"/>
  <c r="T1990" i="13" s="1"/>
  <c r="N1982" i="13"/>
  <c r="T1982" i="13" s="1"/>
  <c r="N1974" i="13"/>
  <c r="T1974" i="13" s="1"/>
  <c r="N1966" i="13"/>
  <c r="T1966" i="13" s="1"/>
  <c r="N1958" i="13"/>
  <c r="T1958" i="13" s="1"/>
  <c r="N1950" i="13"/>
  <c r="T1950" i="13" s="1"/>
  <c r="N1942" i="13"/>
  <c r="T1942" i="13" s="1"/>
  <c r="N1934" i="13"/>
  <c r="T1934" i="13" s="1"/>
  <c r="N1926" i="13"/>
  <c r="T1926" i="13" s="1"/>
  <c r="N1918" i="13"/>
  <c r="T1918" i="13" s="1"/>
  <c r="N1910" i="13"/>
  <c r="T1910" i="13" s="1"/>
  <c r="N1902" i="13"/>
  <c r="T1902" i="13" s="1"/>
  <c r="N1894" i="13"/>
  <c r="T1894" i="13" s="1"/>
  <c r="N1886" i="13"/>
  <c r="T1886" i="13" s="1"/>
  <c r="N1878" i="13"/>
  <c r="T1878" i="13" s="1"/>
  <c r="N1870" i="13"/>
  <c r="T1870" i="13" s="1"/>
  <c r="N1862" i="13"/>
  <c r="T1862" i="13" s="1"/>
  <c r="N1854" i="13"/>
  <c r="T1854" i="13" s="1"/>
  <c r="N1846" i="13"/>
  <c r="T1846" i="13" s="1"/>
  <c r="N1820" i="13"/>
  <c r="T1820" i="13" s="1"/>
  <c r="N1745" i="13"/>
  <c r="T1745" i="13" s="1"/>
  <c r="N1681" i="13"/>
  <c r="T1681" i="13" s="1"/>
  <c r="N1617" i="13"/>
  <c r="T1617" i="13" s="1"/>
  <c r="N1553" i="13"/>
  <c r="T1553" i="13" s="1"/>
  <c r="N1489" i="13"/>
  <c r="T1489" i="13" s="1"/>
  <c r="N1425" i="13"/>
  <c r="T1425" i="13" s="1"/>
  <c r="N1361" i="13"/>
  <c r="T1361" i="13" s="1"/>
  <c r="N1297" i="13"/>
  <c r="T1297" i="13" s="1"/>
  <c r="N1233" i="13"/>
  <c r="T1233" i="13" s="1"/>
  <c r="N1169" i="13"/>
  <c r="T1169" i="13" s="1"/>
  <c r="N1105" i="13"/>
  <c r="T1105" i="13" s="1"/>
  <c r="N726" i="13"/>
  <c r="T726" i="13" s="1"/>
  <c r="N710" i="13"/>
  <c r="T710" i="13" s="1"/>
  <c r="N694" i="13"/>
  <c r="T694" i="13" s="1"/>
  <c r="N678" i="13"/>
  <c r="T678" i="13" s="1"/>
  <c r="N662" i="13"/>
  <c r="T662" i="13" s="1"/>
  <c r="N646" i="13"/>
  <c r="T646" i="13" s="1"/>
  <c r="N630" i="13"/>
  <c r="T630" i="13" s="1"/>
  <c r="N614" i="13"/>
  <c r="T614" i="13" s="1"/>
  <c r="N598" i="13"/>
  <c r="T598" i="13" s="1"/>
  <c r="N582" i="13"/>
  <c r="T582" i="13" s="1"/>
  <c r="N566" i="13"/>
  <c r="T566" i="13" s="1"/>
  <c r="N550" i="13"/>
  <c r="T550" i="13" s="1"/>
  <c r="N534" i="13"/>
  <c r="T534" i="13" s="1"/>
  <c r="N518" i="13"/>
  <c r="T518" i="13" s="1"/>
  <c r="N502" i="13"/>
  <c r="T502" i="13" s="1"/>
  <c r="N486" i="13"/>
  <c r="T486" i="13" s="1"/>
  <c r="N470" i="13"/>
  <c r="T470" i="13" s="1"/>
  <c r="N454" i="13"/>
  <c r="T454" i="13" s="1"/>
  <c r="N438" i="13"/>
  <c r="T438" i="13" s="1"/>
  <c r="N422" i="13"/>
  <c r="T422" i="13" s="1"/>
  <c r="N406" i="13"/>
  <c r="T406" i="13" s="1"/>
  <c r="N390" i="13"/>
  <c r="T390" i="13" s="1"/>
  <c r="N374" i="13"/>
  <c r="T374" i="13" s="1"/>
  <c r="N358" i="13"/>
  <c r="T358" i="13" s="1"/>
  <c r="N346" i="13"/>
  <c r="T346" i="13" s="1"/>
  <c r="N338" i="13"/>
  <c r="T338" i="13" s="1"/>
  <c r="N330" i="13"/>
  <c r="T330" i="13" s="1"/>
  <c r="N322" i="13"/>
  <c r="T322" i="13" s="1"/>
  <c r="N314" i="13"/>
  <c r="T314" i="13" s="1"/>
  <c r="N306" i="13"/>
  <c r="T306" i="13" s="1"/>
  <c r="N298" i="13"/>
  <c r="T298" i="13" s="1"/>
  <c r="N290" i="13"/>
  <c r="T290" i="13" s="1"/>
  <c r="N282" i="13"/>
  <c r="T282" i="13" s="1"/>
  <c r="N234" i="13"/>
  <c r="T234" i="13" s="1"/>
  <c r="N220" i="13"/>
  <c r="T220" i="13" s="1"/>
  <c r="N194" i="13"/>
  <c r="T194" i="13" s="1"/>
  <c r="N163" i="13"/>
  <c r="T163" i="13" s="1"/>
  <c r="N106" i="13"/>
  <c r="T106" i="13" s="1"/>
  <c r="N92" i="13"/>
  <c r="T92" i="13" s="1"/>
  <c r="N1785" i="13"/>
  <c r="T1785" i="13" s="1"/>
  <c r="N2533" i="13"/>
  <c r="T2533" i="13" s="1"/>
  <c r="N2517" i="13"/>
  <c r="T2517" i="13" s="1"/>
  <c r="N2495" i="13"/>
  <c r="T2495" i="13" s="1"/>
  <c r="N2479" i="13"/>
  <c r="T2479" i="13" s="1"/>
  <c r="N2463" i="13"/>
  <c r="T2463" i="13" s="1"/>
  <c r="N2447" i="13"/>
  <c r="T2447" i="13" s="1"/>
  <c r="N2431" i="13"/>
  <c r="T2431" i="13" s="1"/>
  <c r="N2415" i="13"/>
  <c r="T2415" i="13" s="1"/>
  <c r="N2399" i="13"/>
  <c r="T2399" i="13" s="1"/>
  <c r="N2383" i="13"/>
  <c r="T2383" i="13" s="1"/>
  <c r="N2367" i="13"/>
  <c r="T2367" i="13" s="1"/>
  <c r="N2351" i="13"/>
  <c r="T2351" i="13" s="1"/>
  <c r="N2335" i="13"/>
  <c r="T2335" i="13" s="1"/>
  <c r="N2319" i="13"/>
  <c r="T2319" i="13" s="1"/>
  <c r="N2303" i="13"/>
  <c r="T2303" i="13" s="1"/>
  <c r="N2287" i="13"/>
  <c r="T2287" i="13" s="1"/>
  <c r="N2271" i="13"/>
  <c r="T2271" i="13" s="1"/>
  <c r="N2255" i="13"/>
  <c r="T2255" i="13" s="1"/>
  <c r="N2239" i="13"/>
  <c r="T2239" i="13" s="1"/>
  <c r="N2223" i="13"/>
  <c r="T2223" i="13" s="1"/>
  <c r="N2207" i="13"/>
  <c r="T2207" i="13" s="1"/>
  <c r="N2191" i="13"/>
  <c r="T2191" i="13" s="1"/>
  <c r="N2175" i="13"/>
  <c r="T2175" i="13" s="1"/>
  <c r="N2159" i="13"/>
  <c r="T2159" i="13" s="1"/>
  <c r="N2143" i="13"/>
  <c r="T2143" i="13" s="1"/>
  <c r="N2127" i="13"/>
  <c r="T2127" i="13" s="1"/>
  <c r="N2111" i="13"/>
  <c r="T2111" i="13" s="1"/>
  <c r="N2095" i="13"/>
  <c r="T2095" i="13" s="1"/>
  <c r="N2079" i="13"/>
  <c r="T2079" i="13" s="1"/>
  <c r="N2063" i="13"/>
  <c r="T2063" i="13" s="1"/>
  <c r="N2047" i="13"/>
  <c r="T2047" i="13" s="1"/>
  <c r="N2031" i="13"/>
  <c r="T2031" i="13" s="1"/>
  <c r="N2015" i="13"/>
  <c r="T2015" i="13" s="1"/>
  <c r="N1999" i="13"/>
  <c r="T1999" i="13" s="1"/>
  <c r="N1983" i="13"/>
  <c r="T1983" i="13" s="1"/>
  <c r="N1967" i="13"/>
  <c r="T1967" i="13" s="1"/>
  <c r="N1951" i="13"/>
  <c r="T1951" i="13" s="1"/>
  <c r="N1935" i="13"/>
  <c r="T1935" i="13" s="1"/>
  <c r="N1919" i="13"/>
  <c r="T1919" i="13" s="1"/>
  <c r="N1903" i="13"/>
  <c r="T1903" i="13" s="1"/>
  <c r="N1887" i="13"/>
  <c r="T1887" i="13" s="1"/>
  <c r="N1871" i="13"/>
  <c r="T1871" i="13" s="1"/>
  <c r="N1855" i="13"/>
  <c r="T1855" i="13" s="1"/>
  <c r="N1833" i="13"/>
  <c r="T1833" i="13" s="1"/>
  <c r="N1818" i="13"/>
  <c r="T1818" i="13" s="1"/>
  <c r="N1816" i="13"/>
  <c r="T1816" i="13" s="1"/>
  <c r="N1801" i="13"/>
  <c r="T1801" i="13" s="1"/>
  <c r="N1797" i="13"/>
  <c r="T1797" i="13" s="1"/>
  <c r="N1790" i="13"/>
  <c r="T1790" i="13" s="1"/>
  <c r="N1765" i="13"/>
  <c r="T1765" i="13" s="1"/>
  <c r="N1758" i="13"/>
  <c r="T1758" i="13" s="1"/>
  <c r="N1747" i="13"/>
  <c r="T1747" i="13" s="1"/>
  <c r="N1704" i="13"/>
  <c r="T1704" i="13" s="1"/>
  <c r="N1700" i="13"/>
  <c r="T1700" i="13" s="1"/>
  <c r="N1687" i="13"/>
  <c r="T1687" i="13" s="1"/>
  <c r="N1655" i="13"/>
  <c r="T1655" i="13" s="1"/>
  <c r="N1625" i="13"/>
  <c r="T1625" i="13" s="1"/>
  <c r="N1605" i="13"/>
  <c r="T1605" i="13" s="1"/>
  <c r="N1598" i="13"/>
  <c r="T1598" i="13" s="1"/>
  <c r="N1587" i="13"/>
  <c r="T1587" i="13" s="1"/>
  <c r="N1544" i="13"/>
  <c r="T1544" i="13" s="1"/>
  <c r="N1540" i="13"/>
  <c r="T1540" i="13" s="1"/>
  <c r="N1512" i="13"/>
  <c r="T1512" i="13" s="1"/>
  <c r="N1508" i="13"/>
  <c r="T1508" i="13" s="1"/>
  <c r="N1495" i="13"/>
  <c r="T1495" i="13" s="1"/>
  <c r="N1465" i="13"/>
  <c r="T1465" i="13" s="1"/>
  <c r="N1445" i="13"/>
  <c r="T1445" i="13" s="1"/>
  <c r="N1438" i="13"/>
  <c r="T1438" i="13" s="1"/>
  <c r="N1427" i="13"/>
  <c r="T1427" i="13" s="1"/>
  <c r="N1395" i="13"/>
  <c r="T1395" i="13" s="1"/>
  <c r="N1352" i="13"/>
  <c r="T1352" i="13" s="1"/>
  <c r="N1348" i="13"/>
  <c r="T1348" i="13" s="1"/>
  <c r="N1335" i="13"/>
  <c r="T1335" i="13" s="1"/>
  <c r="N1305" i="13"/>
  <c r="T1305" i="13" s="1"/>
  <c r="N1285" i="13"/>
  <c r="T1285" i="13" s="1"/>
  <c r="N1278" i="13"/>
  <c r="T1278" i="13" s="1"/>
  <c r="N1253" i="13"/>
  <c r="T1253" i="13" s="1"/>
  <c r="N1246" i="13"/>
  <c r="T1246" i="13" s="1"/>
  <c r="N1235" i="13"/>
  <c r="T1235" i="13" s="1"/>
  <c r="N1192" i="13"/>
  <c r="T1192" i="13" s="1"/>
  <c r="N1188" i="13"/>
  <c r="T1188" i="13" s="1"/>
  <c r="N1175" i="13"/>
  <c r="T1175" i="13" s="1"/>
  <c r="N1143" i="13"/>
  <c r="T1143" i="13" s="1"/>
  <c r="N1113" i="13"/>
  <c r="T1113" i="13" s="1"/>
  <c r="N1093" i="13"/>
  <c r="T1093" i="13" s="1"/>
  <c r="N1086" i="13"/>
  <c r="T1086" i="13" s="1"/>
  <c r="N1081" i="13"/>
  <c r="T1081" i="13" s="1"/>
  <c r="N1075" i="13"/>
  <c r="T1075" i="13" s="1"/>
  <c r="N1032" i="13"/>
  <c r="T1032" i="13" s="1"/>
  <c r="N1028" i="13"/>
  <c r="T1028" i="13" s="1"/>
  <c r="N1015" i="13"/>
  <c r="T1015" i="13" s="1"/>
  <c r="N965" i="13"/>
  <c r="T965" i="13" s="1"/>
  <c r="N958" i="13"/>
  <c r="T958" i="13" s="1"/>
  <c r="N953" i="13"/>
  <c r="T953" i="13" s="1"/>
  <c r="N947" i="13"/>
  <c r="T947" i="13" s="1"/>
  <c r="N904" i="13"/>
  <c r="T904" i="13" s="1"/>
  <c r="N900" i="13"/>
  <c r="T900" i="13" s="1"/>
  <c r="N887" i="13"/>
  <c r="T887" i="13" s="1"/>
  <c r="N837" i="13"/>
  <c r="T837" i="13" s="1"/>
  <c r="N830" i="13"/>
  <c r="T830" i="13" s="1"/>
  <c r="N825" i="13"/>
  <c r="T825" i="13" s="1"/>
  <c r="N819" i="13"/>
  <c r="T819" i="13" s="1"/>
  <c r="N776" i="13"/>
  <c r="T776" i="13" s="1"/>
  <c r="N772" i="13"/>
  <c r="T772" i="13" s="1"/>
  <c r="N266" i="13"/>
  <c r="T266" i="13" s="1"/>
  <c r="N252" i="13"/>
  <c r="T252" i="13" s="1"/>
  <c r="N226" i="13"/>
  <c r="T226" i="13" s="1"/>
  <c r="N195" i="13"/>
  <c r="T195" i="13" s="1"/>
  <c r="N138" i="13"/>
  <c r="T138" i="13" s="1"/>
  <c r="N124" i="13"/>
  <c r="T124" i="13" s="1"/>
  <c r="N98" i="13"/>
  <c r="T98" i="13" s="1"/>
  <c r="N67" i="13"/>
  <c r="T67" i="13" s="1"/>
  <c r="N1145" i="13"/>
  <c r="T1145" i="13" s="1"/>
  <c r="N2611" i="13"/>
  <c r="T2611" i="13" s="1"/>
  <c r="N2579" i="13"/>
  <c r="T2579" i="13" s="1"/>
  <c r="N2547" i="13"/>
  <c r="T2547" i="13" s="1"/>
  <c r="N2515" i="13"/>
  <c r="T2515" i="13" s="1"/>
  <c r="N2508" i="13"/>
  <c r="T2508" i="13" s="1"/>
  <c r="N2492" i="13"/>
  <c r="T2492" i="13" s="1"/>
  <c r="N2476" i="13"/>
  <c r="T2476" i="13" s="1"/>
  <c r="N2460" i="13"/>
  <c r="T2460" i="13" s="1"/>
  <c r="N2444" i="13"/>
  <c r="T2444" i="13" s="1"/>
  <c r="N2428" i="13"/>
  <c r="T2428" i="13" s="1"/>
  <c r="N2412" i="13"/>
  <c r="T2412" i="13" s="1"/>
  <c r="N2396" i="13"/>
  <c r="T2396" i="13" s="1"/>
  <c r="N2380" i="13"/>
  <c r="T2380" i="13" s="1"/>
  <c r="N2364" i="13"/>
  <c r="T2364" i="13" s="1"/>
  <c r="N2348" i="13"/>
  <c r="T2348" i="13" s="1"/>
  <c r="N2332" i="13"/>
  <c r="T2332" i="13" s="1"/>
  <c r="N2316" i="13"/>
  <c r="T2316" i="13" s="1"/>
  <c r="N2300" i="13"/>
  <c r="T2300" i="13" s="1"/>
  <c r="N2284" i="13"/>
  <c r="T2284" i="13" s="1"/>
  <c r="N2268" i="13"/>
  <c r="T2268" i="13" s="1"/>
  <c r="N2252" i="13"/>
  <c r="T2252" i="13" s="1"/>
  <c r="N2236" i="13"/>
  <c r="T2236" i="13" s="1"/>
  <c r="N2220" i="13"/>
  <c r="T2220" i="13" s="1"/>
  <c r="N2204" i="13"/>
  <c r="T2204" i="13" s="1"/>
  <c r="N2188" i="13"/>
  <c r="T2188" i="13" s="1"/>
  <c r="N2172" i="13"/>
  <c r="T2172" i="13" s="1"/>
  <c r="N2156" i="13"/>
  <c r="T2156" i="13" s="1"/>
  <c r="N2140" i="13"/>
  <c r="T2140" i="13" s="1"/>
  <c r="N2124" i="13"/>
  <c r="T2124" i="13" s="1"/>
  <c r="N2108" i="13"/>
  <c r="T2108" i="13" s="1"/>
  <c r="N2092" i="13"/>
  <c r="T2092" i="13" s="1"/>
  <c r="N2076" i="13"/>
  <c r="T2076" i="13" s="1"/>
  <c r="N2060" i="13"/>
  <c r="T2060" i="13" s="1"/>
  <c r="N2044" i="13"/>
  <c r="T2044" i="13" s="1"/>
  <c r="N2028" i="13"/>
  <c r="T2028" i="13" s="1"/>
  <c r="N2012" i="13"/>
  <c r="T2012" i="13" s="1"/>
  <c r="N1996" i="13"/>
  <c r="T1996" i="13" s="1"/>
  <c r="N1980" i="13"/>
  <c r="T1980" i="13" s="1"/>
  <c r="N1964" i="13"/>
  <c r="T1964" i="13" s="1"/>
  <c r="N1948" i="13"/>
  <c r="T1948" i="13" s="1"/>
  <c r="N1932" i="13"/>
  <c r="T1932" i="13" s="1"/>
  <c r="N1916" i="13"/>
  <c r="T1916" i="13" s="1"/>
  <c r="N1900" i="13"/>
  <c r="T1900" i="13" s="1"/>
  <c r="N1884" i="13"/>
  <c r="T1884" i="13" s="1"/>
  <c r="N1868" i="13"/>
  <c r="T1868" i="13" s="1"/>
  <c r="N1852" i="13"/>
  <c r="T1852" i="13" s="1"/>
  <c r="N1819" i="13"/>
  <c r="T1819" i="13" s="1"/>
  <c r="N1776" i="13"/>
  <c r="T1776" i="13" s="1"/>
  <c r="N1772" i="13"/>
  <c r="T1772" i="13" s="1"/>
  <c r="N1759" i="13"/>
  <c r="T1759" i="13" s="1"/>
  <c r="N1709" i="13"/>
  <c r="T1709" i="13" s="1"/>
  <c r="N1702" i="13"/>
  <c r="T1702" i="13" s="1"/>
  <c r="N1697" i="13"/>
  <c r="T1697" i="13" s="1"/>
  <c r="N1691" i="13"/>
  <c r="T1691" i="13" s="1"/>
  <c r="N1648" i="13"/>
  <c r="T1648" i="13" s="1"/>
  <c r="N1644" i="13"/>
  <c r="T1644" i="13" s="1"/>
  <c r="N1631" i="13"/>
  <c r="T1631" i="13" s="1"/>
  <c r="N1581" i="13"/>
  <c r="T1581" i="13" s="1"/>
  <c r="N1574" i="13"/>
  <c r="T1574" i="13" s="1"/>
  <c r="N1569" i="13"/>
  <c r="T1569" i="13" s="1"/>
  <c r="N1563" i="13"/>
  <c r="T1563" i="13" s="1"/>
  <c r="N1520" i="13"/>
  <c r="T1520" i="13" s="1"/>
  <c r="N1516" i="13"/>
  <c r="T1516" i="13" s="1"/>
  <c r="N1503" i="13"/>
  <c r="T1503" i="13" s="1"/>
  <c r="N1453" i="13"/>
  <c r="T1453" i="13" s="1"/>
  <c r="N1446" i="13"/>
  <c r="T1446" i="13" s="1"/>
  <c r="N1441" i="13"/>
  <c r="T1441" i="13" s="1"/>
  <c r="N1435" i="13"/>
  <c r="T1435" i="13" s="1"/>
  <c r="N1392" i="13"/>
  <c r="T1392" i="13" s="1"/>
  <c r="N1388" i="13"/>
  <c r="T1388" i="13" s="1"/>
  <c r="N1375" i="13"/>
  <c r="T1375" i="13" s="1"/>
  <c r="N1325" i="13"/>
  <c r="T1325" i="13" s="1"/>
  <c r="N1318" i="13"/>
  <c r="T1318" i="13" s="1"/>
  <c r="N1313" i="13"/>
  <c r="T1313" i="13" s="1"/>
  <c r="N1307" i="13"/>
  <c r="T1307" i="13" s="1"/>
  <c r="N1264" i="13"/>
  <c r="T1264" i="13" s="1"/>
  <c r="N1260" i="13"/>
  <c r="T1260" i="13" s="1"/>
  <c r="N1247" i="13"/>
  <c r="T1247" i="13" s="1"/>
  <c r="N1197" i="13"/>
  <c r="T1197" i="13" s="1"/>
  <c r="N1190" i="13"/>
  <c r="T1190" i="13" s="1"/>
  <c r="N1185" i="13"/>
  <c r="T1185" i="13" s="1"/>
  <c r="N1179" i="13"/>
  <c r="T1179" i="13" s="1"/>
  <c r="N1136" i="13"/>
  <c r="T1136" i="13" s="1"/>
  <c r="N1132" i="13"/>
  <c r="T1132" i="13" s="1"/>
  <c r="N1119" i="13"/>
  <c r="T1119" i="13" s="1"/>
  <c r="N1069" i="13"/>
  <c r="T1069" i="13" s="1"/>
  <c r="N1062" i="13"/>
  <c r="T1062" i="13" s="1"/>
  <c r="N1057" i="13"/>
  <c r="T1057" i="13" s="1"/>
  <c r="N1051" i="13"/>
  <c r="T1051" i="13" s="1"/>
  <c r="N1008" i="13"/>
  <c r="T1008" i="13" s="1"/>
  <c r="N1004" i="13"/>
  <c r="T1004" i="13" s="1"/>
  <c r="N991" i="13"/>
  <c r="T991" i="13" s="1"/>
  <c r="N941" i="13"/>
  <c r="T941" i="13" s="1"/>
  <c r="N934" i="13"/>
  <c r="T934" i="13" s="1"/>
  <c r="N929" i="13"/>
  <c r="T929" i="13" s="1"/>
  <c r="N923" i="13"/>
  <c r="T923" i="13" s="1"/>
  <c r="N880" i="13"/>
  <c r="T880" i="13" s="1"/>
  <c r="N876" i="13"/>
  <c r="T876" i="13" s="1"/>
  <c r="N863" i="13"/>
  <c r="T863" i="13" s="1"/>
  <c r="N813" i="13"/>
  <c r="T813" i="13" s="1"/>
  <c r="N806" i="13"/>
  <c r="T806" i="13" s="1"/>
  <c r="N801" i="13"/>
  <c r="T801" i="13" s="1"/>
  <c r="N795" i="13"/>
  <c r="T795" i="13" s="1"/>
  <c r="N1529" i="13"/>
  <c r="T1529" i="13" s="1"/>
  <c r="N1831" i="13"/>
  <c r="T1831" i="13" s="1"/>
  <c r="N1815" i="13"/>
  <c r="T1815" i="13" s="1"/>
  <c r="N1799" i="13"/>
  <c r="T1799" i="13" s="1"/>
  <c r="N1752" i="13"/>
  <c r="T1752" i="13" s="1"/>
  <c r="N1742" i="13"/>
  <c r="T1742" i="13" s="1"/>
  <c r="N1737" i="13"/>
  <c r="T1737" i="13" s="1"/>
  <c r="N1731" i="13"/>
  <c r="T1731" i="13" s="1"/>
  <c r="N1684" i="13"/>
  <c r="T1684" i="13" s="1"/>
  <c r="N1671" i="13"/>
  <c r="T1671" i="13" s="1"/>
  <c r="N1624" i="13"/>
  <c r="T1624" i="13" s="1"/>
  <c r="N1614" i="13"/>
  <c r="T1614" i="13" s="1"/>
  <c r="N1609" i="13"/>
  <c r="T1609" i="13" s="1"/>
  <c r="N1603" i="13"/>
  <c r="T1603" i="13" s="1"/>
  <c r="N1556" i="13"/>
  <c r="T1556" i="13" s="1"/>
  <c r="N1543" i="13"/>
  <c r="T1543" i="13" s="1"/>
  <c r="N1496" i="13"/>
  <c r="T1496" i="13" s="1"/>
  <c r="N1486" i="13"/>
  <c r="T1486" i="13" s="1"/>
  <c r="N1481" i="13"/>
  <c r="T1481" i="13" s="1"/>
  <c r="N1475" i="13"/>
  <c r="T1475" i="13" s="1"/>
  <c r="N1428" i="13"/>
  <c r="T1428" i="13" s="1"/>
  <c r="N1415" i="13"/>
  <c r="T1415" i="13" s="1"/>
  <c r="N1368" i="13"/>
  <c r="T1368" i="13" s="1"/>
  <c r="N1358" i="13"/>
  <c r="T1358" i="13" s="1"/>
  <c r="N1353" i="13"/>
  <c r="T1353" i="13" s="1"/>
  <c r="N1347" i="13"/>
  <c r="T1347" i="13" s="1"/>
  <c r="N1300" i="13"/>
  <c r="T1300" i="13" s="1"/>
  <c r="N1287" i="13"/>
  <c r="T1287" i="13" s="1"/>
  <c r="N1240" i="13"/>
  <c r="T1240" i="13" s="1"/>
  <c r="N1230" i="13"/>
  <c r="T1230" i="13" s="1"/>
  <c r="N1225" i="13"/>
  <c r="T1225" i="13" s="1"/>
  <c r="N1219" i="13"/>
  <c r="T1219" i="13" s="1"/>
  <c r="N1172" i="13"/>
  <c r="T1172" i="13" s="1"/>
  <c r="N1159" i="13"/>
  <c r="T1159" i="13" s="1"/>
  <c r="N1112" i="13"/>
  <c r="T1112" i="13" s="1"/>
  <c r="N1102" i="13"/>
  <c r="T1102" i="13" s="1"/>
  <c r="N1097" i="13"/>
  <c r="T1097" i="13" s="1"/>
  <c r="N1091" i="13"/>
  <c r="T1091" i="13" s="1"/>
  <c r="N1070" i="13"/>
  <c r="T1070" i="13" s="1"/>
  <c r="N1065" i="13"/>
  <c r="T1065" i="13" s="1"/>
  <c r="N1059" i="13"/>
  <c r="T1059" i="13" s="1"/>
  <c r="N1012" i="13"/>
  <c r="T1012" i="13" s="1"/>
  <c r="N980" i="13"/>
  <c r="T980" i="13" s="1"/>
  <c r="N967" i="13"/>
  <c r="T967" i="13" s="1"/>
  <c r="N920" i="13"/>
  <c r="T920" i="13" s="1"/>
  <c r="N910" i="13"/>
  <c r="T910" i="13" s="1"/>
  <c r="N905" i="13"/>
  <c r="T905" i="13" s="1"/>
  <c r="N899" i="13"/>
  <c r="T899" i="13" s="1"/>
  <c r="N289" i="13"/>
  <c r="T289" i="13" s="1"/>
  <c r="N636" i="13"/>
  <c r="T636" i="13" s="1"/>
  <c r="N588" i="13"/>
  <c r="T588" i="13" s="1"/>
  <c r="N541" i="13"/>
  <c r="T541" i="13" s="1"/>
  <c r="N509" i="13"/>
  <c r="T509" i="13" s="1"/>
  <c r="N477" i="13"/>
  <c r="T477" i="13" s="1"/>
  <c r="N445" i="13"/>
  <c r="T445" i="13" s="1"/>
  <c r="N428" i="13"/>
  <c r="T428" i="13" s="1"/>
  <c r="N381" i="13"/>
  <c r="T381" i="13" s="1"/>
  <c r="N545" i="13"/>
  <c r="T545" i="13" s="1"/>
  <c r="N456" i="13"/>
  <c r="T456" i="13" s="1"/>
  <c r="N1746" i="13"/>
  <c r="T1746" i="13" s="1"/>
  <c r="N1714" i="13"/>
  <c r="T1714" i="13" s="1"/>
  <c r="N1362" i="13"/>
  <c r="T1362" i="13" s="1"/>
  <c r="N1330" i="13"/>
  <c r="T1330" i="13" s="1"/>
  <c r="N1050" i="13"/>
  <c r="T1050" i="13" s="1"/>
  <c r="N746" i="13"/>
  <c r="T746" i="13" s="1"/>
  <c r="N698" i="13"/>
  <c r="T698" i="13" s="1"/>
  <c r="N650" i="13"/>
  <c r="T650" i="13" s="1"/>
  <c r="N602" i="13"/>
  <c r="T602" i="13" s="1"/>
  <c r="N562" i="13"/>
  <c r="T562" i="13" s="1"/>
  <c r="N530" i="13"/>
  <c r="T530" i="13" s="1"/>
  <c r="N490" i="13"/>
  <c r="T490" i="13" s="1"/>
  <c r="N442" i="13"/>
  <c r="T442" i="13" s="1"/>
  <c r="N410" i="13"/>
  <c r="T410" i="13" s="1"/>
  <c r="N362" i="13"/>
  <c r="T362" i="13" s="1"/>
  <c r="N89" i="13"/>
  <c r="T89" i="13" s="1"/>
  <c r="N31" i="13"/>
  <c r="T31" i="13" s="1"/>
  <c r="N191" i="13"/>
  <c r="T191" i="13" s="1"/>
  <c r="N34" i="13"/>
  <c r="T34" i="13" s="1"/>
  <c r="N9" i="13"/>
  <c r="T9" i="13" s="1"/>
  <c r="N20" i="13"/>
  <c r="T20" i="13" s="1"/>
  <c r="H8" i="22"/>
  <c r="H12" i="22"/>
  <c r="K16" i="22"/>
  <c r="M46" i="22"/>
  <c r="L50" i="22"/>
  <c r="O54" i="22"/>
  <c r="Q8" i="22"/>
  <c r="Q12" i="22"/>
  <c r="P16" i="22"/>
  <c r="R8" i="22"/>
  <c r="R12" i="22"/>
  <c r="Q16" i="22"/>
  <c r="F50" i="22"/>
  <c r="E54" i="22"/>
  <c r="O8" i="22"/>
  <c r="P46" i="22"/>
  <c r="O12" i="22"/>
  <c r="E50" i="22"/>
  <c r="G8" i="22"/>
  <c r="G50" i="22"/>
  <c r="K8" i="22"/>
  <c r="N46" i="22"/>
  <c r="L54" i="22"/>
  <c r="L8" i="22"/>
  <c r="L12" i="22"/>
  <c r="O16" i="22"/>
  <c r="Q46" i="22"/>
  <c r="P50" i="22"/>
  <c r="E8" i="22"/>
  <c r="E12" i="22"/>
  <c r="D16" i="22"/>
  <c r="F8" i="22"/>
  <c r="F12" i="22"/>
  <c r="E16" i="22"/>
  <c r="G46" i="22"/>
  <c r="J50" i="22"/>
  <c r="I54" i="22"/>
  <c r="K12" i="22"/>
  <c r="K50" i="22"/>
  <c r="R16" i="22"/>
  <c r="M50" i="22"/>
  <c r="F16" i="22"/>
  <c r="O50" i="22"/>
  <c r="G12" i="22"/>
  <c r="I50" i="22"/>
  <c r="P8" i="22"/>
  <c r="P12" i="22"/>
  <c r="E46" i="22"/>
  <c r="D50" i="22"/>
  <c r="G54" i="22"/>
  <c r="I8" i="22"/>
  <c r="I12" i="22"/>
  <c r="H16" i="22"/>
  <c r="J8" i="22"/>
  <c r="J12" i="22"/>
  <c r="I16" i="22"/>
  <c r="K46" i="22"/>
  <c r="N50" i="22"/>
  <c r="M54" i="22"/>
  <c r="N16" i="22"/>
  <c r="F54" i="22"/>
  <c r="J46" i="22"/>
  <c r="H54" i="22"/>
  <c r="D46" i="22"/>
  <c r="J54" i="22"/>
  <c r="J16" i="22"/>
  <c r="Q50" i="22"/>
  <c r="D8" i="22"/>
  <c r="D12" i="22"/>
  <c r="G16" i="22"/>
  <c r="I46" i="22"/>
  <c r="H50" i="22"/>
  <c r="K54" i="22"/>
  <c r="M8" i="22"/>
  <c r="M12" i="22"/>
  <c r="L16" i="22"/>
  <c r="N8" i="22"/>
  <c r="N12" i="22"/>
  <c r="M16" i="22"/>
  <c r="O46" i="22"/>
  <c r="R50" i="22"/>
  <c r="Q54" i="22"/>
  <c r="H46" i="22"/>
  <c r="N54" i="22"/>
  <c r="R46" i="22"/>
  <c r="P54" i="22"/>
  <c r="L46" i="22"/>
  <c r="R54" i="22"/>
  <c r="F46" i="22"/>
  <c r="D54" i="22"/>
  <c r="D70" i="22"/>
  <c r="D32" i="22"/>
  <c r="E70" i="22"/>
  <c r="E32" i="22"/>
  <c r="K20" i="22"/>
  <c r="AA20" i="22"/>
  <c r="R58" i="22"/>
  <c r="H20" i="22"/>
  <c r="X20" i="22"/>
  <c r="Q20" i="22"/>
  <c r="H58" i="22"/>
  <c r="X58" i="22"/>
  <c r="Q58" i="22"/>
  <c r="S58" i="22"/>
  <c r="M58" i="22"/>
  <c r="G58" i="22"/>
  <c r="O20" i="22"/>
  <c r="F58" i="22"/>
  <c r="V58" i="22"/>
  <c r="L20" i="22"/>
  <c r="E20" i="22"/>
  <c r="U20" i="22"/>
  <c r="L58" i="22"/>
  <c r="J20" i="22"/>
  <c r="Y58" i="22"/>
  <c r="AA58" i="22"/>
  <c r="U58" i="22"/>
  <c r="O58" i="22"/>
  <c r="S20" i="22"/>
  <c r="J58" i="22"/>
  <c r="Z58" i="22"/>
  <c r="P20" i="22"/>
  <c r="I20" i="22"/>
  <c r="Y20" i="22"/>
  <c r="P58" i="22"/>
  <c r="Z20" i="22"/>
  <c r="N20" i="22"/>
  <c r="R20" i="22"/>
  <c r="F20" i="22"/>
  <c r="W58" i="22"/>
  <c r="G20" i="22"/>
  <c r="W20" i="22"/>
  <c r="N58" i="22"/>
  <c r="D20" i="22"/>
  <c r="T20" i="22"/>
  <c r="M20" i="22"/>
  <c r="D58" i="22"/>
  <c r="T58" i="22"/>
  <c r="I58" i="22"/>
  <c r="K58" i="22"/>
  <c r="E58" i="22"/>
  <c r="V20" i="22"/>
  <c r="F74" i="22"/>
  <c r="E36" i="22"/>
  <c r="D36" i="22"/>
  <c r="G36" i="22"/>
  <c r="D74" i="22"/>
  <c r="E74" i="22"/>
  <c r="F36" i="22"/>
  <c r="G74" i="22"/>
  <c r="F74" i="24" l="1"/>
  <c r="AL28" i="24"/>
  <c r="G74" i="24"/>
  <c r="AA67" i="24"/>
  <c r="AA66" i="24"/>
  <c r="AA68" i="24"/>
  <c r="L68" i="24"/>
  <c r="L66" i="24"/>
  <c r="L67" i="24"/>
  <c r="AC30" i="24"/>
  <c r="AC28" i="24"/>
  <c r="AC29" i="24"/>
  <c r="P29" i="24"/>
  <c r="P28" i="24"/>
  <c r="P30" i="24"/>
  <c r="V68" i="24"/>
  <c r="V66" i="24"/>
  <c r="V67" i="24"/>
  <c r="D28" i="24"/>
  <c r="N29" i="24"/>
  <c r="N28" i="24"/>
  <c r="N30" i="24"/>
  <c r="Q68" i="24"/>
  <c r="Q67" i="24"/>
  <c r="Q66" i="24"/>
  <c r="AD68" i="24"/>
  <c r="AD66" i="24"/>
  <c r="AD67" i="24"/>
  <c r="H62" i="24"/>
  <c r="K25" i="24"/>
  <c r="K26" i="24"/>
  <c r="K24" i="24"/>
  <c r="O58" i="24"/>
  <c r="D36" i="24"/>
  <c r="E29" i="24"/>
  <c r="E28" i="24"/>
  <c r="E30" i="24"/>
  <c r="AF66" i="24"/>
  <c r="N67" i="24"/>
  <c r="N66" i="24"/>
  <c r="N68" i="24"/>
  <c r="L26" i="24"/>
  <c r="L24" i="24"/>
  <c r="L25" i="24"/>
  <c r="F24" i="24"/>
  <c r="I62" i="24"/>
  <c r="I63" i="24"/>
  <c r="I64" i="24"/>
  <c r="D24" i="24"/>
  <c r="N24" i="24"/>
  <c r="N58" i="24"/>
  <c r="P58" i="24"/>
  <c r="Z58" i="24"/>
  <c r="U58" i="24"/>
  <c r="M58" i="24"/>
  <c r="H58" i="24"/>
  <c r="R58" i="24"/>
  <c r="E70" i="24"/>
  <c r="F46" i="24"/>
  <c r="R46" i="24"/>
  <c r="R50" i="24"/>
  <c r="N8" i="24"/>
  <c r="K54" i="24"/>
  <c r="D12" i="24"/>
  <c r="J54" i="24"/>
  <c r="F54" i="24"/>
  <c r="K46" i="24"/>
  <c r="H16" i="24"/>
  <c r="D50" i="24"/>
  <c r="I50" i="24"/>
  <c r="M50" i="24"/>
  <c r="I54" i="24"/>
  <c r="F12" i="24"/>
  <c r="E8" i="24"/>
  <c r="L12" i="24"/>
  <c r="K8" i="24"/>
  <c r="O12" i="24"/>
  <c r="F50" i="24"/>
  <c r="P16" i="24"/>
  <c r="L50" i="24"/>
  <c r="H8" i="24"/>
  <c r="S191" i="13"/>
  <c r="Z191" i="13" s="1"/>
  <c r="S410" i="13"/>
  <c r="Z410" i="13" s="1"/>
  <c r="S562" i="13"/>
  <c r="Z562" i="13" s="1"/>
  <c r="S746" i="13"/>
  <c r="Z746" i="13" s="1"/>
  <c r="S1714" i="13"/>
  <c r="Z1714" i="13" s="1"/>
  <c r="S381" i="13"/>
  <c r="Z381" i="13" s="1"/>
  <c r="S509" i="13"/>
  <c r="Z509" i="13" s="1"/>
  <c r="S289" i="13"/>
  <c r="Z289" i="13" s="1"/>
  <c r="S920" i="13"/>
  <c r="Z920" i="13" s="1"/>
  <c r="S1059" i="13"/>
  <c r="Z1059" i="13" s="1"/>
  <c r="S1097" i="13"/>
  <c r="Z1097" i="13" s="1"/>
  <c r="S1172" i="13"/>
  <c r="Z1172" i="13" s="1"/>
  <c r="S1240" i="13"/>
  <c r="Z1240" i="13" s="1"/>
  <c r="S1353" i="13"/>
  <c r="Z1353" i="13" s="1"/>
  <c r="S1428" i="13"/>
  <c r="Z1428" i="13" s="1"/>
  <c r="S1496" i="13"/>
  <c r="Z1496" i="13" s="1"/>
  <c r="S1609" i="13"/>
  <c r="Z1609" i="13" s="1"/>
  <c r="S1684" i="13"/>
  <c r="Z1684" i="13" s="1"/>
  <c r="S1752" i="13"/>
  <c r="Z1752" i="13" s="1"/>
  <c r="S1529" i="13"/>
  <c r="Z1529" i="13" s="1"/>
  <c r="S813" i="13"/>
  <c r="Z813" i="13" s="1"/>
  <c r="S923" i="13"/>
  <c r="Z923" i="13" s="1"/>
  <c r="S991" i="13"/>
  <c r="Z991" i="13" s="1"/>
  <c r="S1057" i="13"/>
  <c r="Z1057" i="13" s="1"/>
  <c r="S1132" i="13"/>
  <c r="Z1132" i="13" s="1"/>
  <c r="S1190" i="13"/>
  <c r="Z1190" i="13" s="1"/>
  <c r="S1264" i="13"/>
  <c r="Z1264" i="13" s="1"/>
  <c r="S1325" i="13"/>
  <c r="Z1325" i="13" s="1"/>
  <c r="S1435" i="13"/>
  <c r="Z1435" i="13" s="1"/>
  <c r="S1503" i="13"/>
  <c r="Z1503" i="13" s="1"/>
  <c r="S1569" i="13"/>
  <c r="Z1569" i="13" s="1"/>
  <c r="S1644" i="13"/>
  <c r="Z1644" i="13" s="1"/>
  <c r="S1702" i="13"/>
  <c r="Z1702" i="13" s="1"/>
  <c r="S1776" i="13"/>
  <c r="Z1776" i="13" s="1"/>
  <c r="S1884" i="13"/>
  <c r="Z1884" i="13" s="1"/>
  <c r="S1948" i="13"/>
  <c r="Z1948" i="13" s="1"/>
  <c r="S2012" i="13"/>
  <c r="Z2012" i="13" s="1"/>
  <c r="S2076" i="13"/>
  <c r="Z2076" i="13" s="1"/>
  <c r="S2140" i="13"/>
  <c r="Z2140" i="13" s="1"/>
  <c r="S2204" i="13"/>
  <c r="Z2204" i="13" s="1"/>
  <c r="S2268" i="13"/>
  <c r="Z2268" i="13" s="1"/>
  <c r="S2332" i="13"/>
  <c r="Z2332" i="13" s="1"/>
  <c r="S2396" i="13"/>
  <c r="Z2396" i="13" s="1"/>
  <c r="S2460" i="13"/>
  <c r="Z2460" i="13" s="1"/>
  <c r="S2515" i="13"/>
  <c r="Z2515" i="13" s="1"/>
  <c r="S1145" i="13"/>
  <c r="Z1145" i="13" s="1"/>
  <c r="S138" i="13"/>
  <c r="Z138" i="13" s="1"/>
  <c r="S266" i="13"/>
  <c r="Z266" i="13" s="1"/>
  <c r="S825" i="13"/>
  <c r="Z825" i="13" s="1"/>
  <c r="S900" i="13"/>
  <c r="Z900" i="13" s="1"/>
  <c r="S958" i="13"/>
  <c r="Z958" i="13" s="1"/>
  <c r="S1032" i="13"/>
  <c r="Z1032" i="13" s="1"/>
  <c r="S1093" i="13"/>
  <c r="Z1093" i="13" s="1"/>
  <c r="S1188" i="13"/>
  <c r="Z1188" i="13" s="1"/>
  <c r="S1253" i="13"/>
  <c r="Z1253" i="13" s="1"/>
  <c r="S1335" i="13"/>
  <c r="Z1335" i="13" s="1"/>
  <c r="S1427" i="13"/>
  <c r="Z1427" i="13" s="1"/>
  <c r="S1495" i="13"/>
  <c r="Z1495" i="13" s="1"/>
  <c r="S1544" i="13"/>
  <c r="Z1544" i="13" s="1"/>
  <c r="S1625" i="13"/>
  <c r="Z1625" i="13" s="1"/>
  <c r="S1704" i="13"/>
  <c r="Z1704" i="13" s="1"/>
  <c r="S1790" i="13"/>
  <c r="Z1790" i="13" s="1"/>
  <c r="S1818" i="13"/>
  <c r="Z1818" i="13" s="1"/>
  <c r="S1887" i="13"/>
  <c r="Z1887" i="13" s="1"/>
  <c r="S1951" i="13"/>
  <c r="Z1951" i="13" s="1"/>
  <c r="S2015" i="13"/>
  <c r="Z2015" i="13" s="1"/>
  <c r="S2079" i="13"/>
  <c r="Z2079" i="13" s="1"/>
  <c r="S2143" i="13"/>
  <c r="Z2143" i="13" s="1"/>
  <c r="S2207" i="13"/>
  <c r="Z2207" i="13" s="1"/>
  <c r="S2271" i="13"/>
  <c r="Z2271" i="13" s="1"/>
  <c r="S2335" i="13"/>
  <c r="Z2335" i="13" s="1"/>
  <c r="S2399" i="13"/>
  <c r="Z2399" i="13" s="1"/>
  <c r="S2463" i="13"/>
  <c r="Z2463" i="13" s="1"/>
  <c r="S2533" i="13"/>
  <c r="Z2533" i="13" s="1"/>
  <c r="S163" i="13"/>
  <c r="Z163" i="13" s="1"/>
  <c r="S282" i="13"/>
  <c r="Z282" i="13" s="1"/>
  <c r="S314" i="13"/>
  <c r="Z314" i="13" s="1"/>
  <c r="S346" i="13"/>
  <c r="Z346" i="13" s="1"/>
  <c r="S406" i="13"/>
  <c r="Z406" i="13" s="1"/>
  <c r="S470" i="13"/>
  <c r="Z470" i="13" s="1"/>
  <c r="S534" i="13"/>
  <c r="Z534" i="13" s="1"/>
  <c r="S598" i="13"/>
  <c r="Z598" i="13" s="1"/>
  <c r="S662" i="13"/>
  <c r="Z662" i="13" s="1"/>
  <c r="S726" i="13"/>
  <c r="Z726" i="13" s="1"/>
  <c r="S1297" i="13"/>
  <c r="Z1297" i="13" s="1"/>
  <c r="S1553" i="13"/>
  <c r="Z1553" i="13" s="1"/>
  <c r="S1820" i="13"/>
  <c r="Z1820" i="13" s="1"/>
  <c r="S1870" i="13"/>
  <c r="Z1870" i="13" s="1"/>
  <c r="S1902" i="13"/>
  <c r="Z1902" i="13" s="1"/>
  <c r="S1934" i="13"/>
  <c r="Z1934" i="13" s="1"/>
  <c r="S1966" i="13"/>
  <c r="Z1966" i="13" s="1"/>
  <c r="S1998" i="13"/>
  <c r="Z1998" i="13" s="1"/>
  <c r="S2030" i="13"/>
  <c r="Z2030" i="13" s="1"/>
  <c r="S2062" i="13"/>
  <c r="Z2062" i="13" s="1"/>
  <c r="S2094" i="13"/>
  <c r="Z2094" i="13" s="1"/>
  <c r="S2126" i="13"/>
  <c r="Z2126" i="13" s="1"/>
  <c r="S2158" i="13"/>
  <c r="Z2158" i="13" s="1"/>
  <c r="S2190" i="13"/>
  <c r="Z2190" i="13" s="1"/>
  <c r="S2222" i="13"/>
  <c r="Z2222" i="13" s="1"/>
  <c r="S2254" i="13"/>
  <c r="Z2254" i="13" s="1"/>
  <c r="S2286" i="13"/>
  <c r="Z2286" i="13" s="1"/>
  <c r="S2318" i="13"/>
  <c r="Z2318" i="13" s="1"/>
  <c r="S2350" i="13"/>
  <c r="Z2350" i="13" s="1"/>
  <c r="S2382" i="13"/>
  <c r="Z2382" i="13" s="1"/>
  <c r="S2414" i="13"/>
  <c r="Z2414" i="13" s="1"/>
  <c r="S2446" i="13"/>
  <c r="Z2446" i="13" s="1"/>
  <c r="S2478" i="13"/>
  <c r="Z2478" i="13" s="1"/>
  <c r="S2510" i="13"/>
  <c r="Z2510" i="13" s="1"/>
  <c r="S2535" i="13"/>
  <c r="Z2535" i="13" s="1"/>
  <c r="S2568" i="13"/>
  <c r="Z2568" i="13" s="1"/>
  <c r="S2648" i="13"/>
  <c r="Z2648" i="13" s="1"/>
  <c r="S2712" i="13"/>
  <c r="Z2712" i="13" s="1"/>
  <c r="S2776" i="13"/>
  <c r="Z2776" i="13" s="1"/>
  <c r="S2874" i="13"/>
  <c r="Z2874" i="13" s="1"/>
  <c r="S3002" i="13"/>
  <c r="Z3002" i="13" s="1"/>
  <c r="S3130" i="13"/>
  <c r="Z3130" i="13" s="1"/>
  <c r="S3258" i="13"/>
  <c r="Z3258" i="13" s="1"/>
  <c r="S3386" i="13"/>
  <c r="Z3386" i="13" s="1"/>
  <c r="S3514" i="13"/>
  <c r="Z3514" i="13" s="1"/>
  <c r="S3642" i="13"/>
  <c r="Z3642" i="13" s="1"/>
  <c r="S3770" i="13"/>
  <c r="Z3770" i="13" s="1"/>
  <c r="S3898" i="13"/>
  <c r="Z3898" i="13" s="1"/>
  <c r="S2575" i="13"/>
  <c r="Z2575" i="13" s="1"/>
  <c r="S1850" i="13"/>
  <c r="Z1850" i="13" s="1"/>
  <c r="S1882" i="13"/>
  <c r="Z1882" i="13" s="1"/>
  <c r="S1914" i="13"/>
  <c r="Z1914" i="13" s="1"/>
  <c r="S1946" i="13"/>
  <c r="Z1946" i="13" s="1"/>
  <c r="S1978" i="13"/>
  <c r="Z1978" i="13" s="1"/>
  <c r="S2010" i="13"/>
  <c r="Z2010" i="13" s="1"/>
  <c r="S2042" i="13"/>
  <c r="Z2042" i="13" s="1"/>
  <c r="S2074" i="13"/>
  <c r="Z2074" i="13" s="1"/>
  <c r="S2106" i="13"/>
  <c r="Z2106" i="13" s="1"/>
  <c r="S2138" i="13"/>
  <c r="Z2138" i="13" s="1"/>
  <c r="S2170" i="13"/>
  <c r="Z2170" i="13" s="1"/>
  <c r="S2202" i="13"/>
  <c r="Z2202" i="13" s="1"/>
  <c r="S2234" i="13"/>
  <c r="Z2234" i="13" s="1"/>
  <c r="S2266" i="13"/>
  <c r="Z2266" i="13" s="1"/>
  <c r="S2298" i="13"/>
  <c r="Z2298" i="13" s="1"/>
  <c r="S2330" i="13"/>
  <c r="Z2330" i="13" s="1"/>
  <c r="S2362" i="13"/>
  <c r="Z2362" i="13" s="1"/>
  <c r="S2394" i="13"/>
  <c r="Z2394" i="13" s="1"/>
  <c r="S2426" i="13"/>
  <c r="Z2426" i="13" s="1"/>
  <c r="S2458" i="13"/>
  <c r="Z2458" i="13" s="1"/>
  <c r="S2490" i="13"/>
  <c r="Z2490" i="13" s="1"/>
  <c r="S2518" i="13"/>
  <c r="Z2518" i="13" s="1"/>
  <c r="S2543" i="13"/>
  <c r="Z2543" i="13" s="1"/>
  <c r="S2609" i="13"/>
  <c r="Z2609" i="13" s="1"/>
  <c r="S2672" i="13"/>
  <c r="Z2672" i="13" s="1"/>
  <c r="S2736" i="13"/>
  <c r="Z2736" i="13" s="1"/>
  <c r="S2800" i="13"/>
  <c r="Z2800" i="13" s="1"/>
  <c r="S2918" i="13"/>
  <c r="Z2918" i="13" s="1"/>
  <c r="S3046" i="13"/>
  <c r="Z3046" i="13" s="1"/>
  <c r="S3174" i="13"/>
  <c r="Z3174" i="13" s="1"/>
  <c r="S3302" i="13"/>
  <c r="Z3302" i="13" s="1"/>
  <c r="S3430" i="13"/>
  <c r="Z3430" i="13" s="1"/>
  <c r="S3558" i="13"/>
  <c r="Z3558" i="13" s="1"/>
  <c r="S3686" i="13"/>
  <c r="Z3686" i="13" s="1"/>
  <c r="S3814" i="13"/>
  <c r="Z3814" i="13" s="1"/>
  <c r="S3942" i="13"/>
  <c r="Z3942" i="13" s="1"/>
  <c r="S861" i="13"/>
  <c r="Z861" i="13" s="1"/>
  <c r="S989" i="13"/>
  <c r="Z989" i="13" s="1"/>
  <c r="S1117" i="13"/>
  <c r="Z1117" i="13" s="1"/>
  <c r="S1245" i="13"/>
  <c r="Z1245" i="13" s="1"/>
  <c r="S1373" i="13"/>
  <c r="Z1373" i="13" s="1"/>
  <c r="S1501" i="13"/>
  <c r="Z1501" i="13" s="1"/>
  <c r="S1629" i="13"/>
  <c r="Z1629" i="13" s="1"/>
  <c r="S1757" i="13"/>
  <c r="Z1757" i="13" s="1"/>
  <c r="S2601" i="13"/>
  <c r="Z2601" i="13" s="1"/>
  <c r="S2649" i="13"/>
  <c r="Z2649" i="13" s="1"/>
  <c r="S2713" i="13"/>
  <c r="Z2713" i="13" s="1"/>
  <c r="S2777" i="13"/>
  <c r="Z2777" i="13" s="1"/>
  <c r="S2706" i="13"/>
  <c r="Z2706" i="13" s="1"/>
  <c r="S2815" i="13"/>
  <c r="Z2815" i="13" s="1"/>
  <c r="S2857" i="13"/>
  <c r="Z2857" i="13" s="1"/>
  <c r="S2900" i="13"/>
  <c r="Z2900" i="13" s="1"/>
  <c r="S2943" i="13"/>
  <c r="Z2943" i="13" s="1"/>
  <c r="S2975" i="13"/>
  <c r="Z2975" i="13" s="1"/>
  <c r="S3017" i="13"/>
  <c r="Z3017" i="13" s="1"/>
  <c r="S3060" i="13"/>
  <c r="Z3060" i="13" s="1"/>
  <c r="S3103" i="13"/>
  <c r="Z3103" i="13" s="1"/>
  <c r="S3145" i="13"/>
  <c r="Z3145" i="13" s="1"/>
  <c r="S3188" i="13"/>
  <c r="Z3188" i="13" s="1"/>
  <c r="S3231" i="13"/>
  <c r="Z3231" i="13" s="1"/>
  <c r="S3273" i="13"/>
  <c r="Z3273" i="13" s="1"/>
  <c r="S3316" i="13"/>
  <c r="Z3316" i="13" s="1"/>
  <c r="S3356" i="13"/>
  <c r="Z3356" i="13" s="1"/>
  <c r="S3388" i="13"/>
  <c r="Z3388" i="13" s="1"/>
  <c r="S3420" i="13"/>
  <c r="Z3420" i="13" s="1"/>
  <c r="S3452" i="13"/>
  <c r="Z3452" i="13" s="1"/>
  <c r="S3484" i="13"/>
  <c r="Z3484" i="13" s="1"/>
  <c r="S3516" i="13"/>
  <c r="Z3516" i="13" s="1"/>
  <c r="S3548" i="13"/>
  <c r="Z3548" i="13" s="1"/>
  <c r="S3580" i="13"/>
  <c r="Z3580" i="13" s="1"/>
  <c r="S3612" i="13"/>
  <c r="Z3612" i="13" s="1"/>
  <c r="S3644" i="13"/>
  <c r="Z3644" i="13" s="1"/>
  <c r="S3676" i="13"/>
  <c r="Z3676" i="13" s="1"/>
  <c r="S3708" i="13"/>
  <c r="Z3708" i="13" s="1"/>
  <c r="S3740" i="13"/>
  <c r="Z3740" i="13" s="1"/>
  <c r="S3772" i="13"/>
  <c r="Z3772" i="13" s="1"/>
  <c r="S3804" i="13"/>
  <c r="Z3804" i="13" s="1"/>
  <c r="S3836" i="13"/>
  <c r="Z3836" i="13" s="1"/>
  <c r="S3868" i="13"/>
  <c r="Z3868" i="13" s="1"/>
  <c r="S3900" i="13"/>
  <c r="Z3900" i="13" s="1"/>
  <c r="S3932" i="13"/>
  <c r="Z3932" i="13" s="1"/>
  <c r="S3964" i="13"/>
  <c r="Z3964" i="13" s="1"/>
  <c r="S3997" i="13"/>
  <c r="Z3997" i="13" s="1"/>
  <c r="S4029" i="13"/>
  <c r="Z4029" i="13" s="1"/>
  <c r="S4061" i="13"/>
  <c r="Z4061" i="13" s="1"/>
  <c r="S4093" i="13"/>
  <c r="Z4093" i="13" s="1"/>
  <c r="S4125" i="13"/>
  <c r="Z4125" i="13" s="1"/>
  <c r="S4157" i="13"/>
  <c r="Z4157" i="13" s="1"/>
  <c r="S2692" i="13"/>
  <c r="Z2692" i="13" s="1"/>
  <c r="S2811" i="13"/>
  <c r="Z2811" i="13" s="1"/>
  <c r="S2853" i="13"/>
  <c r="Z2853" i="13" s="1"/>
  <c r="S2896" i="13"/>
  <c r="Z2896" i="13" s="1"/>
  <c r="S2939" i="13"/>
  <c r="Z2939" i="13" s="1"/>
  <c r="S2981" i="13"/>
  <c r="Z2981" i="13" s="1"/>
  <c r="S3024" i="13"/>
  <c r="Z3024" i="13" s="1"/>
  <c r="S3067" i="13"/>
  <c r="Z3067" i="13" s="1"/>
  <c r="S3109" i="13"/>
  <c r="Z3109" i="13" s="1"/>
  <c r="S3152" i="13"/>
  <c r="Z3152" i="13" s="1"/>
  <c r="S3195" i="13"/>
  <c r="Z3195" i="13" s="1"/>
  <c r="S3237" i="13"/>
  <c r="Z3237" i="13" s="1"/>
  <c r="S3280" i="13"/>
  <c r="Z3280" i="13" s="1"/>
  <c r="S3323" i="13"/>
  <c r="Z3323" i="13" s="1"/>
  <c r="S3360" i="13"/>
  <c r="Z3360" i="13" s="1"/>
  <c r="S3392" i="13"/>
  <c r="Z3392" i="13" s="1"/>
  <c r="S3424" i="13"/>
  <c r="Z3424" i="13" s="1"/>
  <c r="S3456" i="13"/>
  <c r="Z3456" i="13" s="1"/>
  <c r="S3488" i="13"/>
  <c r="Z3488" i="13" s="1"/>
  <c r="S3520" i="13"/>
  <c r="Z3520" i="13" s="1"/>
  <c r="S3552" i="13"/>
  <c r="Z3552" i="13" s="1"/>
  <c r="S3584" i="13"/>
  <c r="Z3584" i="13" s="1"/>
  <c r="S3616" i="13"/>
  <c r="Z3616" i="13" s="1"/>
  <c r="S3648" i="13"/>
  <c r="Z3648" i="13" s="1"/>
  <c r="S3680" i="13"/>
  <c r="Z3680" i="13" s="1"/>
  <c r="S3712" i="13"/>
  <c r="Z3712" i="13" s="1"/>
  <c r="S3744" i="13"/>
  <c r="Z3744" i="13" s="1"/>
  <c r="S3776" i="13"/>
  <c r="Z3776" i="13" s="1"/>
  <c r="S3808" i="13"/>
  <c r="Z3808" i="13" s="1"/>
  <c r="S3840" i="13"/>
  <c r="Z3840" i="13" s="1"/>
  <c r="S3872" i="13"/>
  <c r="Z3872" i="13" s="1"/>
  <c r="S3904" i="13"/>
  <c r="Z3904" i="13" s="1"/>
  <c r="S3936" i="13"/>
  <c r="Z3936" i="13" s="1"/>
  <c r="S3968" i="13"/>
  <c r="Z3968" i="13" s="1"/>
  <c r="S3984" i="13"/>
  <c r="Z3984" i="13" s="1"/>
  <c r="S4000" i="13"/>
  <c r="Z4000" i="13" s="1"/>
  <c r="S4016" i="13"/>
  <c r="Z4016" i="13" s="1"/>
  <c r="S4032" i="13"/>
  <c r="Z4032" i="13" s="1"/>
  <c r="S4048" i="13"/>
  <c r="Z4048" i="13" s="1"/>
  <c r="S4064" i="13"/>
  <c r="Z4064" i="13" s="1"/>
  <c r="S4080" i="13"/>
  <c r="Z4080" i="13" s="1"/>
  <c r="S4096" i="13"/>
  <c r="Z4096" i="13" s="1"/>
  <c r="S4112" i="13"/>
  <c r="Z4112" i="13" s="1"/>
  <c r="S4128" i="13"/>
  <c r="Z4128" i="13" s="1"/>
  <c r="S4144" i="13"/>
  <c r="Z4144" i="13" s="1"/>
  <c r="S4160" i="13"/>
  <c r="Z4160" i="13" s="1"/>
  <c r="S2630" i="13"/>
  <c r="Z2630" i="13" s="1"/>
  <c r="S2662" i="13"/>
  <c r="Z2662" i="13" s="1"/>
  <c r="S2694" i="13"/>
  <c r="Z2694" i="13" s="1"/>
  <c r="S2726" i="13"/>
  <c r="Z2726" i="13" s="1"/>
  <c r="S2758" i="13"/>
  <c r="Z2758" i="13" s="1"/>
  <c r="S2790" i="13"/>
  <c r="Z2790" i="13" s="1"/>
  <c r="S87" i="13"/>
  <c r="Z87" i="13" s="1"/>
  <c r="S270" i="13"/>
  <c r="Z270" i="13" s="1"/>
  <c r="S458" i="13"/>
  <c r="Z458" i="13" s="1"/>
  <c r="S578" i="13"/>
  <c r="Z578" i="13" s="1"/>
  <c r="S690" i="13"/>
  <c r="Z690" i="13" s="1"/>
  <c r="S762" i="13"/>
  <c r="Z762" i="13" s="1"/>
  <c r="S1106" i="13"/>
  <c r="Z1106" i="13" s="1"/>
  <c r="S1554" i="13"/>
  <c r="Z1554" i="13" s="1"/>
  <c r="S361" i="13"/>
  <c r="Z361" i="13" s="1"/>
  <c r="S537" i="13"/>
  <c r="Z537" i="13" s="1"/>
  <c r="S644" i="13"/>
  <c r="Z644" i="13" s="1"/>
  <c r="S305" i="13"/>
  <c r="Z305" i="13" s="1"/>
  <c r="S44" i="13"/>
  <c r="Z44" i="13" s="1"/>
  <c r="S159" i="13"/>
  <c r="Z159" i="13" s="1"/>
  <c r="S185" i="13"/>
  <c r="Z185" i="13" s="1"/>
  <c r="S1130" i="13"/>
  <c r="Z1130" i="13" s="1"/>
  <c r="S1258" i="13"/>
  <c r="Z1258" i="13" s="1"/>
  <c r="S1418" i="13"/>
  <c r="Z1418" i="13" s="1"/>
  <c r="S1546" i="13"/>
  <c r="Z1546" i="13" s="1"/>
  <c r="S1674" i="13"/>
  <c r="Z1674" i="13" s="1"/>
  <c r="S62" i="13"/>
  <c r="Z62" i="13" s="1"/>
  <c r="S132" i="13"/>
  <c r="Z132" i="13" s="1"/>
  <c r="S198" i="13"/>
  <c r="Z198" i="13" s="1"/>
  <c r="S273" i="13"/>
  <c r="Z273" i="13" s="1"/>
  <c r="S393" i="13"/>
  <c r="Z393" i="13" s="1"/>
  <c r="S425" i="13"/>
  <c r="Z425" i="13" s="1"/>
  <c r="S488" i="13"/>
  <c r="Z488" i="13" s="1"/>
  <c r="S585" i="13"/>
  <c r="Z585" i="13" s="1"/>
  <c r="S617" i="13"/>
  <c r="Z617" i="13" s="1"/>
  <c r="S649" i="13"/>
  <c r="Z649" i="13" s="1"/>
  <c r="S681" i="13"/>
  <c r="Z681" i="13" s="1"/>
  <c r="S713" i="13"/>
  <c r="Z713" i="13" s="1"/>
  <c r="S69" i="13"/>
  <c r="Z69" i="13" s="1"/>
  <c r="S118" i="13"/>
  <c r="Z118" i="13" s="1"/>
  <c r="S161" i="13"/>
  <c r="Z161" i="13" s="1"/>
  <c r="S197" i="13"/>
  <c r="Z197" i="13" s="1"/>
  <c r="S246" i="13"/>
  <c r="Z246" i="13" s="1"/>
  <c r="S356" i="13"/>
  <c r="Z356" i="13" s="1"/>
  <c r="S420" i="13"/>
  <c r="Z420" i="13" s="1"/>
  <c r="S484" i="13"/>
  <c r="Z484" i="13" s="1"/>
  <c r="S548" i="13"/>
  <c r="Z548" i="13" s="1"/>
  <c r="S613" i="13"/>
  <c r="Z613" i="13" s="1"/>
  <c r="S684" i="13"/>
  <c r="Z684" i="13" s="1"/>
  <c r="S809" i="13"/>
  <c r="Z809" i="13" s="1"/>
  <c r="S846" i="13"/>
  <c r="Z846" i="13" s="1"/>
  <c r="S948" i="13"/>
  <c r="Z948" i="13" s="1"/>
  <c r="S1027" i="13"/>
  <c r="Z1027" i="13" s="1"/>
  <c r="S1080" i="13"/>
  <c r="Z1080" i="13" s="1"/>
  <c r="S1193" i="13"/>
  <c r="Z1193" i="13" s="1"/>
  <c r="S1268" i="13"/>
  <c r="Z1268" i="13" s="1"/>
  <c r="S1336" i="13"/>
  <c r="Z1336" i="13" s="1"/>
  <c r="S1449" i="13"/>
  <c r="Z1449" i="13" s="1"/>
  <c r="S1524" i="13"/>
  <c r="Z1524" i="13" s="1"/>
  <c r="S1592" i="13"/>
  <c r="Z1592" i="13" s="1"/>
  <c r="S1705" i="13"/>
  <c r="Z1705" i="13" s="1"/>
  <c r="S1780" i="13"/>
  <c r="Z1780" i="13" s="1"/>
  <c r="S152" i="13"/>
  <c r="Z152" i="13" s="1"/>
  <c r="S280" i="13"/>
  <c r="Z280" i="13" s="1"/>
  <c r="S312" i="13"/>
  <c r="Z312" i="13" s="1"/>
  <c r="S344" i="13"/>
  <c r="Z344" i="13" s="1"/>
  <c r="S827" i="13"/>
  <c r="Z827" i="13" s="1"/>
  <c r="S895" i="13"/>
  <c r="Z895" i="13" s="1"/>
  <c r="S961" i="13"/>
  <c r="Z961" i="13" s="1"/>
  <c r="S1036" i="13"/>
  <c r="Z1036" i="13" s="1"/>
  <c r="S1094" i="13"/>
  <c r="Z1094" i="13" s="1"/>
  <c r="S1168" i="13"/>
  <c r="Z1168" i="13" s="1"/>
  <c r="S1229" i="13"/>
  <c r="Z1229" i="13" s="1"/>
  <c r="S1339" i="13"/>
  <c r="Z1339" i="13" s="1"/>
  <c r="S1407" i="13"/>
  <c r="Z1407" i="13" s="1"/>
  <c r="S1473" i="13"/>
  <c r="Z1473" i="13" s="1"/>
  <c r="S1548" i="13"/>
  <c r="Z1548" i="13" s="1"/>
  <c r="S1606" i="13"/>
  <c r="Z1606" i="13" s="1"/>
  <c r="S1680" i="13"/>
  <c r="Z1680" i="13" s="1"/>
  <c r="S1741" i="13"/>
  <c r="Z1741" i="13" s="1"/>
  <c r="S1829" i="13"/>
  <c r="Z1829" i="13" s="1"/>
  <c r="S1896" i="13"/>
  <c r="Z1896" i="13" s="1"/>
  <c r="S1960" i="13"/>
  <c r="Z1960" i="13" s="1"/>
  <c r="S2024" i="13"/>
  <c r="Z2024" i="13" s="1"/>
  <c r="S2088" i="13"/>
  <c r="Z2088" i="13" s="1"/>
  <c r="S2152" i="13"/>
  <c r="Z2152" i="13" s="1"/>
  <c r="S2216" i="13"/>
  <c r="Z2216" i="13" s="1"/>
  <c r="S2280" i="13"/>
  <c r="Z2280" i="13" s="1"/>
  <c r="S2344" i="13"/>
  <c r="Z2344" i="13" s="1"/>
  <c r="S2408" i="13"/>
  <c r="Z2408" i="13" s="1"/>
  <c r="S2472" i="13"/>
  <c r="Z2472" i="13" s="1"/>
  <c r="S2571" i="13"/>
  <c r="Z2571" i="13" s="1"/>
  <c r="S291" i="13"/>
  <c r="Z291" i="13" s="1"/>
  <c r="S323" i="13"/>
  <c r="Z323" i="13" s="1"/>
  <c r="S359" i="13"/>
  <c r="Z359" i="13" s="1"/>
  <c r="S423" i="13"/>
  <c r="Z423" i="13" s="1"/>
  <c r="S487" i="13"/>
  <c r="Z487" i="13" s="1"/>
  <c r="S551" i="13"/>
  <c r="Z551" i="13" s="1"/>
  <c r="S615" i="13"/>
  <c r="Z615" i="13" s="1"/>
  <c r="S679" i="13"/>
  <c r="Z679" i="13" s="1"/>
  <c r="S741" i="13"/>
  <c r="Z741" i="13" s="1"/>
  <c r="S804" i="13"/>
  <c r="Z804" i="13" s="1"/>
  <c r="S862" i="13"/>
  <c r="Z862" i="13" s="1"/>
  <c r="S936" i="13"/>
  <c r="Z936" i="13" s="1"/>
  <c r="S997" i="13"/>
  <c r="Z997" i="13" s="1"/>
  <c r="S1107" i="13"/>
  <c r="Z1107" i="13" s="1"/>
  <c r="S1157" i="13"/>
  <c r="Z1157" i="13" s="1"/>
  <c r="S1224" i="13"/>
  <c r="Z1224" i="13" s="1"/>
  <c r="S1317" i="13"/>
  <c r="Z1317" i="13" s="1"/>
  <c r="S1384" i="13"/>
  <c r="Z1384" i="13" s="1"/>
  <c r="S1470" i="13"/>
  <c r="Z1470" i="13" s="1"/>
  <c r="S1559" i="13"/>
  <c r="Z1559" i="13" s="1"/>
  <c r="S1630" i="13"/>
  <c r="Z1630" i="13" s="1"/>
  <c r="S1689" i="13"/>
  <c r="Z1689" i="13" s="1"/>
  <c r="S1779" i="13"/>
  <c r="Z1779" i="13" s="1"/>
  <c r="S1851" i="13"/>
  <c r="Z1851" i="13" s="1"/>
  <c r="S1915" i="13"/>
  <c r="Z1915" i="13" s="1"/>
  <c r="S1979" i="13"/>
  <c r="Z1979" i="13" s="1"/>
  <c r="S2043" i="13"/>
  <c r="Z2043" i="13" s="1"/>
  <c r="S2107" i="13"/>
  <c r="Z2107" i="13" s="1"/>
  <c r="S2171" i="13"/>
  <c r="Z2171" i="13" s="1"/>
  <c r="S2235" i="13"/>
  <c r="Z2235" i="13" s="1"/>
  <c r="S2299" i="13"/>
  <c r="Z2299" i="13" s="1"/>
  <c r="S2363" i="13"/>
  <c r="Z2363" i="13" s="1"/>
  <c r="S2427" i="13"/>
  <c r="Z2427" i="13" s="1"/>
  <c r="S2491" i="13"/>
  <c r="Z2491" i="13" s="1"/>
  <c r="S764" i="13"/>
  <c r="Z764" i="13" s="1"/>
  <c r="S800" i="13"/>
  <c r="Z800" i="13" s="1"/>
  <c r="S849" i="13"/>
  <c r="Z849" i="13" s="1"/>
  <c r="S892" i="13"/>
  <c r="Z892" i="13" s="1"/>
  <c r="S928" i="13"/>
  <c r="Z928" i="13" s="1"/>
  <c r="S977" i="13"/>
  <c r="Z977" i="13" s="1"/>
  <c r="S1020" i="13"/>
  <c r="Z1020" i="13" s="1"/>
  <c r="S1056" i="13"/>
  <c r="Z1056" i="13" s="1"/>
  <c r="S1110" i="13"/>
  <c r="Z1110" i="13" s="1"/>
  <c r="S1163" i="13"/>
  <c r="Z1163" i="13" s="1"/>
  <c r="S1212" i="13"/>
  <c r="Z1212" i="13" s="1"/>
  <c r="S1263" i="13"/>
  <c r="Z1263" i="13" s="1"/>
  <c r="S1312" i="13"/>
  <c r="Z1312" i="13" s="1"/>
  <c r="S1366" i="13"/>
  <c r="Z1366" i="13" s="1"/>
  <c r="S1419" i="13"/>
  <c r="Z1419" i="13" s="1"/>
  <c r="S1468" i="13"/>
  <c r="Z1468" i="13" s="1"/>
  <c r="S1519" i="13"/>
  <c r="Z1519" i="13" s="1"/>
  <c r="S1568" i="13"/>
  <c r="Z1568" i="13" s="1"/>
  <c r="S1622" i="13"/>
  <c r="Z1622" i="13" s="1"/>
  <c r="S1675" i="13"/>
  <c r="Z1675" i="13" s="1"/>
  <c r="S1724" i="13"/>
  <c r="Z1724" i="13" s="1"/>
  <c r="S1775" i="13"/>
  <c r="Z1775" i="13" s="1"/>
  <c r="S1838" i="13"/>
  <c r="Z1838" i="13" s="1"/>
  <c r="S2073" i="13"/>
  <c r="Z2073" i="13" s="1"/>
  <c r="S2329" i="13"/>
  <c r="Z2329" i="13" s="1"/>
  <c r="S2578" i="13"/>
  <c r="Z2578" i="13" s="1"/>
  <c r="S2629" i="13"/>
  <c r="Z2629" i="13" s="1"/>
  <c r="S2693" i="13"/>
  <c r="Z2693" i="13" s="1"/>
  <c r="S2757" i="13"/>
  <c r="Z2757" i="13" s="1"/>
  <c r="S2834" i="13"/>
  <c r="Z2834" i="13" s="1"/>
  <c r="S2962" i="13"/>
  <c r="Z2962" i="13" s="1"/>
  <c r="S3090" i="13"/>
  <c r="Z3090" i="13" s="1"/>
  <c r="S3218" i="13"/>
  <c r="Z3218" i="13" s="1"/>
  <c r="S3346" i="13"/>
  <c r="Z3346" i="13" s="1"/>
  <c r="S3474" i="13"/>
  <c r="Z3474" i="13" s="1"/>
  <c r="S3602" i="13"/>
  <c r="Z3602" i="13" s="1"/>
  <c r="S3730" i="13"/>
  <c r="Z3730" i="13" s="1"/>
  <c r="S3858" i="13"/>
  <c r="Z3858" i="13" s="1"/>
  <c r="S1805" i="13"/>
  <c r="Z1805" i="13" s="1"/>
  <c r="S2607" i="13"/>
  <c r="Z2607" i="13" s="1"/>
  <c r="S2624" i="13"/>
  <c r="Z2624" i="13" s="1"/>
  <c r="S2688" i="13"/>
  <c r="Z2688" i="13" s="1"/>
  <c r="S2752" i="13"/>
  <c r="Z2752" i="13" s="1"/>
  <c r="S2814" i="13"/>
  <c r="Z2814" i="13" s="1"/>
  <c r="S2942" i="13"/>
  <c r="Z2942" i="13" s="1"/>
  <c r="S3070" i="13"/>
  <c r="Z3070" i="13" s="1"/>
  <c r="S3198" i="13"/>
  <c r="Z3198" i="13" s="1"/>
  <c r="S3326" i="13"/>
  <c r="Z3326" i="13" s="1"/>
  <c r="S3454" i="13"/>
  <c r="Z3454" i="13" s="1"/>
  <c r="S3582" i="13"/>
  <c r="Z3582" i="13" s="1"/>
  <c r="S3710" i="13"/>
  <c r="Z3710" i="13" s="1"/>
  <c r="S3838" i="13"/>
  <c r="Z3838" i="13" s="1"/>
  <c r="S3966" i="13"/>
  <c r="Z3966" i="13" s="1"/>
  <c r="S2618" i="13"/>
  <c r="Z2618" i="13" s="1"/>
  <c r="S2730" i="13"/>
  <c r="Z2730" i="13" s="1"/>
  <c r="S2812" i="13"/>
  <c r="Z2812" i="13" s="1"/>
  <c r="S2855" i="13"/>
  <c r="Z2855" i="13" s="1"/>
  <c r="S2897" i="13"/>
  <c r="Z2897" i="13" s="1"/>
  <c r="S2940" i="13"/>
  <c r="Z2940" i="13" s="1"/>
  <c r="S2993" i="13"/>
  <c r="Z2993" i="13" s="1"/>
  <c r="S3036" i="13"/>
  <c r="Z3036" i="13" s="1"/>
  <c r="S3079" i="13"/>
  <c r="Z3079" i="13" s="1"/>
  <c r="S3121" i="13"/>
  <c r="Z3121" i="13" s="1"/>
  <c r="S3164" i="13"/>
  <c r="Z3164" i="13" s="1"/>
  <c r="S3207" i="13"/>
  <c r="Z3207" i="13" s="1"/>
  <c r="S3249" i="13"/>
  <c r="Z3249" i="13" s="1"/>
  <c r="S3292" i="13"/>
  <c r="Z3292" i="13" s="1"/>
  <c r="S3335" i="13"/>
  <c r="Z3335" i="13" s="1"/>
  <c r="S3987" i="13"/>
  <c r="Z3987" i="13" s="1"/>
  <c r="S4019" i="13"/>
  <c r="Z4019" i="13" s="1"/>
  <c r="S4051" i="13"/>
  <c r="Z4051" i="13" s="1"/>
  <c r="S4083" i="13"/>
  <c r="Z4083" i="13" s="1"/>
  <c r="S4115" i="13"/>
  <c r="Z4115" i="13" s="1"/>
  <c r="S4147" i="13"/>
  <c r="Z4147" i="13" s="1"/>
  <c r="S2684" i="13"/>
  <c r="Z2684" i="13" s="1"/>
  <c r="S2808" i="13"/>
  <c r="Z2808" i="13" s="1"/>
  <c r="S2851" i="13"/>
  <c r="Z2851" i="13" s="1"/>
  <c r="S2893" i="13"/>
  <c r="Z2893" i="13" s="1"/>
  <c r="S2936" i="13"/>
  <c r="Z2936" i="13" s="1"/>
  <c r="S2979" i="13"/>
  <c r="Z2979" i="13" s="1"/>
  <c r="S3021" i="13"/>
  <c r="Z3021" i="13" s="1"/>
  <c r="S3064" i="13"/>
  <c r="Z3064" i="13" s="1"/>
  <c r="S3107" i="13"/>
  <c r="Z3107" i="13" s="1"/>
  <c r="S3149" i="13"/>
  <c r="Z3149" i="13" s="1"/>
  <c r="S3192" i="13"/>
  <c r="Z3192" i="13" s="1"/>
  <c r="S3235" i="13"/>
  <c r="Z3235" i="13" s="1"/>
  <c r="S3277" i="13"/>
  <c r="Z3277" i="13" s="1"/>
  <c r="S3320" i="13"/>
  <c r="Z3320" i="13" s="1"/>
  <c r="S52" i="13"/>
  <c r="Z52" i="13" s="1"/>
  <c r="S63" i="13"/>
  <c r="Z63" i="13" s="1"/>
  <c r="S236" i="13"/>
  <c r="Z236" i="13" s="1"/>
  <c r="S426" i="13"/>
  <c r="Z426" i="13" s="1"/>
  <c r="S538" i="13"/>
  <c r="Z538" i="13" s="1"/>
  <c r="S658" i="13"/>
  <c r="Z658" i="13" s="1"/>
  <c r="S1138" i="13"/>
  <c r="Z1138" i="13" s="1"/>
  <c r="S1522" i="13"/>
  <c r="Z1522" i="13" s="1"/>
  <c r="S113" i="13"/>
  <c r="Z113" i="13" s="1"/>
  <c r="S241" i="13"/>
  <c r="Z241" i="13" s="1"/>
  <c r="S460" i="13"/>
  <c r="Z460" i="13" s="1"/>
  <c r="S725" i="13"/>
  <c r="Z725" i="13" s="1"/>
  <c r="S313" i="13"/>
  <c r="Z313" i="13" s="1"/>
  <c r="S42" i="13"/>
  <c r="Z42" i="13" s="1"/>
  <c r="S65" i="13"/>
  <c r="Z65" i="13" s="1"/>
  <c r="S732" i="13"/>
  <c r="Z732" i="13" s="1"/>
  <c r="S954" i="13"/>
  <c r="Z954" i="13" s="1"/>
  <c r="S58" i="13"/>
  <c r="Z58" i="13" s="1"/>
  <c r="S255" i="13"/>
  <c r="Z255" i="13" s="1"/>
  <c r="S243" i="13"/>
  <c r="Z243" i="13" s="1"/>
  <c r="S403" i="13"/>
  <c r="Z403" i="13" s="1"/>
  <c r="S475" i="13"/>
  <c r="Z475" i="13" s="1"/>
  <c r="S555" i="13"/>
  <c r="Z555" i="13" s="1"/>
  <c r="S651" i="13"/>
  <c r="Z651" i="13" s="1"/>
  <c r="S750" i="13"/>
  <c r="Z750" i="13" s="1"/>
  <c r="S946" i="13"/>
  <c r="Z946" i="13" s="1"/>
  <c r="S107" i="13"/>
  <c r="Z107" i="13" s="1"/>
  <c r="S230" i="13"/>
  <c r="Z230" i="13" s="1"/>
  <c r="S528" i="13"/>
  <c r="Z528" i="13" s="1"/>
  <c r="S572" i="13"/>
  <c r="Z572" i="13" s="1"/>
  <c r="S645" i="13"/>
  <c r="Z645" i="13" s="1"/>
  <c r="S716" i="13"/>
  <c r="Z716" i="13" s="1"/>
  <c r="S202" i="13"/>
  <c r="Z202" i="13" s="1"/>
  <c r="S903" i="13"/>
  <c r="Z903" i="13" s="1"/>
  <c r="S1095" i="13"/>
  <c r="Z1095" i="13" s="1"/>
  <c r="S1411" i="13"/>
  <c r="Z1411" i="13" s="1"/>
  <c r="S1539" i="13"/>
  <c r="Z1539" i="13" s="1"/>
  <c r="S799" i="13"/>
  <c r="Z799" i="13" s="1"/>
  <c r="S865" i="13"/>
  <c r="Z865" i="13" s="1"/>
  <c r="S940" i="13"/>
  <c r="Z940" i="13" s="1"/>
  <c r="S998" i="13"/>
  <c r="Z998" i="13" s="1"/>
  <c r="S1072" i="13"/>
  <c r="Z1072" i="13" s="1"/>
  <c r="S1133" i="13"/>
  <c r="Z1133" i="13" s="1"/>
  <c r="S1243" i="13"/>
  <c r="Z1243" i="13" s="1"/>
  <c r="S1311" i="13"/>
  <c r="Z1311" i="13" s="1"/>
  <c r="S1377" i="13"/>
  <c r="Z1377" i="13" s="1"/>
  <c r="S1452" i="13"/>
  <c r="Z1452" i="13" s="1"/>
  <c r="S1510" i="13"/>
  <c r="Z1510" i="13" s="1"/>
  <c r="S1584" i="13"/>
  <c r="Z1584" i="13" s="1"/>
  <c r="S1645" i="13"/>
  <c r="Z1645" i="13" s="1"/>
  <c r="S1755" i="13"/>
  <c r="Z1755" i="13" s="1"/>
  <c r="S1803" i="13"/>
  <c r="Z1803" i="13" s="1"/>
  <c r="S1876" i="13"/>
  <c r="Z1876" i="13" s="1"/>
  <c r="S1940" i="13"/>
  <c r="Z1940" i="13" s="1"/>
  <c r="S2004" i="13"/>
  <c r="Z2004" i="13" s="1"/>
  <c r="S2068" i="13"/>
  <c r="Z2068" i="13" s="1"/>
  <c r="S2132" i="13"/>
  <c r="Z2132" i="13" s="1"/>
  <c r="S2196" i="13"/>
  <c r="Z2196" i="13" s="1"/>
  <c r="S2260" i="13"/>
  <c r="Z2260" i="13" s="1"/>
  <c r="S2324" i="13"/>
  <c r="Z2324" i="13" s="1"/>
  <c r="S2388" i="13"/>
  <c r="Z2388" i="13" s="1"/>
  <c r="S2452" i="13"/>
  <c r="Z2452" i="13" s="1"/>
  <c r="S2531" i="13"/>
  <c r="Z2531" i="13" s="1"/>
  <c r="S120" i="13"/>
  <c r="Z120" i="13" s="1"/>
  <c r="S248" i="13"/>
  <c r="Z248" i="13" s="1"/>
  <c r="S773" i="13"/>
  <c r="Z773" i="13" s="1"/>
  <c r="S883" i="13"/>
  <c r="Z883" i="13" s="1"/>
  <c r="S951" i="13"/>
  <c r="Z951" i="13" s="1"/>
  <c r="S1017" i="13"/>
  <c r="Z1017" i="13" s="1"/>
  <c r="S1092" i="13"/>
  <c r="Z1092" i="13" s="1"/>
  <c r="S1182" i="13"/>
  <c r="Z1182" i="13" s="1"/>
  <c r="S1252" i="13"/>
  <c r="Z1252" i="13" s="1"/>
  <c r="S1331" i="13"/>
  <c r="Z1331" i="13" s="1"/>
  <c r="S1399" i="13"/>
  <c r="Z1399" i="13" s="1"/>
  <c r="S1491" i="13"/>
  <c r="Z1491" i="13" s="1"/>
  <c r="S1541" i="13"/>
  <c r="Z1541" i="13" s="1"/>
  <c r="S1608" i="13"/>
  <c r="Z1608" i="13" s="1"/>
  <c r="S1701" i="13"/>
  <c r="Z1701" i="13" s="1"/>
  <c r="S1768" i="13"/>
  <c r="Z1768" i="13" s="1"/>
  <c r="S1832" i="13"/>
  <c r="Z1832" i="13" s="1"/>
  <c r="S1879" i="13"/>
  <c r="Z1879" i="13" s="1"/>
  <c r="S1943" i="13"/>
  <c r="Z1943" i="13" s="1"/>
  <c r="S2007" i="13"/>
  <c r="Z2007" i="13" s="1"/>
  <c r="S2071" i="13"/>
  <c r="Z2071" i="13" s="1"/>
  <c r="S2135" i="13"/>
  <c r="Z2135" i="13" s="1"/>
  <c r="S2199" i="13"/>
  <c r="Z2199" i="13" s="1"/>
  <c r="S2263" i="13"/>
  <c r="Z2263" i="13" s="1"/>
  <c r="S2327" i="13"/>
  <c r="Z2327" i="13" s="1"/>
  <c r="S2391" i="13"/>
  <c r="Z2391" i="13" s="1"/>
  <c r="S2455" i="13"/>
  <c r="Z2455" i="13" s="1"/>
  <c r="S2525" i="13"/>
  <c r="Z2525" i="13" s="1"/>
  <c r="S109" i="13"/>
  <c r="Z109" i="13" s="1"/>
  <c r="S237" i="13"/>
  <c r="Z237" i="13" s="1"/>
  <c r="S302" i="13"/>
  <c r="Z302" i="13" s="1"/>
  <c r="S334" i="13"/>
  <c r="Z334" i="13" s="1"/>
  <c r="S382" i="13"/>
  <c r="Z382" i="13" s="1"/>
  <c r="S446" i="13"/>
  <c r="Z446" i="13" s="1"/>
  <c r="S510" i="13"/>
  <c r="Z510" i="13" s="1"/>
  <c r="S574" i="13"/>
  <c r="Z574" i="13" s="1"/>
  <c r="S638" i="13"/>
  <c r="Z638" i="13" s="1"/>
  <c r="S702" i="13"/>
  <c r="Z702" i="13" s="1"/>
  <c r="S1265" i="13"/>
  <c r="Z1265" i="13" s="1"/>
  <c r="S1521" i="13"/>
  <c r="Z1521" i="13" s="1"/>
  <c r="S1777" i="13"/>
  <c r="Z1777" i="13" s="1"/>
  <c r="S1849" i="13"/>
  <c r="Z1849" i="13" s="1"/>
  <c r="S1881" i="13"/>
  <c r="Z1881" i="13" s="1"/>
  <c r="S1921" i="13"/>
  <c r="Z1921" i="13" s="1"/>
  <c r="S1961" i="13"/>
  <c r="Z1961" i="13" s="1"/>
  <c r="S1993" i="13"/>
  <c r="Z1993" i="13" s="1"/>
  <c r="S2025" i="13"/>
  <c r="Z2025" i="13" s="1"/>
  <c r="S2065" i="13"/>
  <c r="Z2065" i="13" s="1"/>
  <c r="S2105" i="13"/>
  <c r="Z2105" i="13" s="1"/>
  <c r="S2137" i="13"/>
  <c r="Z2137" i="13" s="1"/>
  <c r="S2177" i="13"/>
  <c r="Z2177" i="13" s="1"/>
  <c r="S2217" i="13"/>
  <c r="Z2217" i="13" s="1"/>
  <c r="S2249" i="13"/>
  <c r="Z2249" i="13" s="1"/>
  <c r="S2281" i="13"/>
  <c r="Z2281" i="13" s="1"/>
  <c r="S2321" i="13"/>
  <c r="Z2321" i="13" s="1"/>
  <c r="S2361" i="13"/>
  <c r="Z2361" i="13" s="1"/>
  <c r="S2393" i="13"/>
  <c r="Z2393" i="13" s="1"/>
  <c r="S2433" i="13"/>
  <c r="Z2433" i="13" s="1"/>
  <c r="S2473" i="13"/>
  <c r="Z2473" i="13" s="1"/>
  <c r="S2505" i="13"/>
  <c r="Z2505" i="13" s="1"/>
  <c r="S2530" i="13"/>
  <c r="Z2530" i="13" s="1"/>
  <c r="S2583" i="13"/>
  <c r="Z2583" i="13" s="1"/>
  <c r="S2675" i="13"/>
  <c r="Z2675" i="13" s="1"/>
  <c r="S2739" i="13"/>
  <c r="Z2739" i="13" s="1"/>
  <c r="S2826" i="13"/>
  <c r="Z2826" i="13" s="1"/>
  <c r="S2954" i="13"/>
  <c r="Z2954" i="13" s="1"/>
  <c r="S3082" i="13"/>
  <c r="Z3082" i="13" s="1"/>
  <c r="S3210" i="13"/>
  <c r="Z3210" i="13" s="1"/>
  <c r="S3338" i="13"/>
  <c r="Z3338" i="13" s="1"/>
  <c r="S3466" i="13"/>
  <c r="Z3466" i="13" s="1"/>
  <c r="S3594" i="13"/>
  <c r="Z3594" i="13" s="1"/>
  <c r="S3722" i="13"/>
  <c r="Z3722" i="13" s="1"/>
  <c r="S3850" i="13"/>
  <c r="Z3850" i="13" s="1"/>
  <c r="S2553" i="13"/>
  <c r="Z2553" i="13" s="1"/>
  <c r="S2625" i="13"/>
  <c r="Z2625" i="13" s="1"/>
  <c r="S2689" i="13"/>
  <c r="Z2689" i="13" s="1"/>
  <c r="S2753" i="13"/>
  <c r="Z2753" i="13" s="1"/>
  <c r="S1845" i="13"/>
  <c r="Z1845" i="13" s="1"/>
  <c r="S1877" i="13"/>
  <c r="Z1877" i="13" s="1"/>
  <c r="S1909" i="13"/>
  <c r="Z1909" i="13" s="1"/>
  <c r="S1941" i="13"/>
  <c r="Z1941" i="13" s="1"/>
  <c r="S1973" i="13"/>
  <c r="Z1973" i="13" s="1"/>
  <c r="S2005" i="13"/>
  <c r="Z2005" i="13" s="1"/>
  <c r="S2037" i="13"/>
  <c r="Z2037" i="13" s="1"/>
  <c r="S2069" i="13"/>
  <c r="Z2069" i="13" s="1"/>
  <c r="S2101" i="13"/>
  <c r="Z2101" i="13" s="1"/>
  <c r="S2133" i="13"/>
  <c r="Z2133" i="13" s="1"/>
  <c r="S2165" i="13"/>
  <c r="Z2165" i="13" s="1"/>
  <c r="S2197" i="13"/>
  <c r="Z2197" i="13" s="1"/>
  <c r="S2229" i="13"/>
  <c r="Z2229" i="13" s="1"/>
  <c r="S2261" i="13"/>
  <c r="Z2261" i="13" s="1"/>
  <c r="S2293" i="13"/>
  <c r="Z2293" i="13" s="1"/>
  <c r="S2325" i="13"/>
  <c r="Z2325" i="13" s="1"/>
  <c r="S2357" i="13"/>
  <c r="Z2357" i="13" s="1"/>
  <c r="S2389" i="13"/>
  <c r="Z2389" i="13" s="1"/>
  <c r="S2421" i="13"/>
  <c r="Z2421" i="13" s="1"/>
  <c r="S2453" i="13"/>
  <c r="Z2453" i="13" s="1"/>
  <c r="S2485" i="13"/>
  <c r="Z2485" i="13" s="1"/>
  <c r="S2513" i="13"/>
  <c r="Z2513" i="13" s="1"/>
  <c r="S2538" i="13"/>
  <c r="Z2538" i="13" s="1"/>
  <c r="S2589" i="13"/>
  <c r="Z2589" i="13" s="1"/>
  <c r="S2647" i="13"/>
  <c r="Z2647" i="13" s="1"/>
  <c r="S2711" i="13"/>
  <c r="Z2711" i="13" s="1"/>
  <c r="S2775" i="13"/>
  <c r="Z2775" i="13" s="1"/>
  <c r="S2870" i="13"/>
  <c r="Z2870" i="13" s="1"/>
  <c r="S2998" i="13"/>
  <c r="Z2998" i="13" s="1"/>
  <c r="S3126" i="13"/>
  <c r="Z3126" i="13" s="1"/>
  <c r="S3254" i="13"/>
  <c r="Z3254" i="13" s="1"/>
  <c r="S3382" i="13"/>
  <c r="Z3382" i="13" s="1"/>
  <c r="S3510" i="13"/>
  <c r="Z3510" i="13" s="1"/>
  <c r="S3638" i="13"/>
  <c r="Z3638" i="13" s="1"/>
  <c r="S3766" i="13"/>
  <c r="Z3766" i="13" s="1"/>
  <c r="S3894" i="13"/>
  <c r="Z3894" i="13" s="1"/>
  <c r="S821" i="13"/>
  <c r="Z821" i="13" s="1"/>
  <c r="S949" i="13"/>
  <c r="Z949" i="13" s="1"/>
  <c r="S1077" i="13"/>
  <c r="Z1077" i="13" s="1"/>
  <c r="S1205" i="13"/>
  <c r="Z1205" i="13" s="1"/>
  <c r="S1333" i="13"/>
  <c r="Z1333" i="13" s="1"/>
  <c r="S1461" i="13"/>
  <c r="Z1461" i="13" s="1"/>
  <c r="S1589" i="13"/>
  <c r="Z1589" i="13" s="1"/>
  <c r="S1717" i="13"/>
  <c r="Z1717" i="13" s="1"/>
  <c r="S2581" i="13"/>
  <c r="Z2581" i="13" s="1"/>
  <c r="S2690" i="13"/>
  <c r="Z2690" i="13" s="1"/>
  <c r="S2820" i="13"/>
  <c r="Z2820" i="13" s="1"/>
  <c r="S2863" i="13"/>
  <c r="Z2863" i="13" s="1"/>
  <c r="S2905" i="13"/>
  <c r="Z2905" i="13" s="1"/>
  <c r="S2948" i="13"/>
  <c r="Z2948" i="13" s="1"/>
  <c r="S2991" i="13"/>
  <c r="Z2991" i="13" s="1"/>
  <c r="S3033" i="13"/>
  <c r="Z3033" i="13" s="1"/>
  <c r="S3076" i="13"/>
  <c r="Z3076" i="13" s="1"/>
  <c r="S3119" i="13"/>
  <c r="Z3119" i="13" s="1"/>
  <c r="S3161" i="13"/>
  <c r="Z3161" i="13" s="1"/>
  <c r="S3204" i="13"/>
  <c r="Z3204" i="13" s="1"/>
  <c r="S3247" i="13"/>
  <c r="Z3247" i="13" s="1"/>
  <c r="S3289" i="13"/>
  <c r="Z3289" i="13" s="1"/>
  <c r="S3332" i="13"/>
  <c r="Z3332" i="13" s="1"/>
  <c r="S3369" i="13"/>
  <c r="Z3369" i="13" s="1"/>
  <c r="S3401" i="13"/>
  <c r="Z3401" i="13" s="1"/>
  <c r="S3433" i="13"/>
  <c r="Z3433" i="13" s="1"/>
  <c r="S3465" i="13"/>
  <c r="Z3465" i="13" s="1"/>
  <c r="S3497" i="13"/>
  <c r="Z3497" i="13" s="1"/>
  <c r="S3529" i="13"/>
  <c r="Z3529" i="13" s="1"/>
  <c r="S3561" i="13"/>
  <c r="Z3561" i="13" s="1"/>
  <c r="S3593" i="13"/>
  <c r="Z3593" i="13" s="1"/>
  <c r="S3625" i="13"/>
  <c r="Z3625" i="13" s="1"/>
  <c r="S3657" i="13"/>
  <c r="Z3657" i="13" s="1"/>
  <c r="S3689" i="13"/>
  <c r="Z3689" i="13" s="1"/>
  <c r="S3721" i="13"/>
  <c r="Z3721" i="13" s="1"/>
  <c r="S3753" i="13"/>
  <c r="Z3753" i="13" s="1"/>
  <c r="S3785" i="13"/>
  <c r="Z3785" i="13" s="1"/>
  <c r="S3817" i="13"/>
  <c r="Z3817" i="13" s="1"/>
  <c r="S3849" i="13"/>
  <c r="Z3849" i="13" s="1"/>
  <c r="S3881" i="13"/>
  <c r="Z3881" i="13" s="1"/>
  <c r="S3913" i="13"/>
  <c r="Z3913" i="13" s="1"/>
  <c r="S3945" i="13"/>
  <c r="Z3945" i="13" s="1"/>
  <c r="S3977" i="13"/>
  <c r="Z3977" i="13" s="1"/>
  <c r="S4009" i="13"/>
  <c r="Z4009" i="13" s="1"/>
  <c r="S4041" i="13"/>
  <c r="Z4041" i="13" s="1"/>
  <c r="S4073" i="13"/>
  <c r="Z4073" i="13" s="1"/>
  <c r="S4105" i="13"/>
  <c r="Z4105" i="13" s="1"/>
  <c r="S4137" i="13"/>
  <c r="Z4137" i="13" s="1"/>
  <c r="S4169" i="13"/>
  <c r="Z4169" i="13" s="1"/>
  <c r="S2740" i="13"/>
  <c r="Z2740" i="13" s="1"/>
  <c r="S2827" i="13"/>
  <c r="Z2827" i="13" s="1"/>
  <c r="S2869" i="13"/>
  <c r="Z2869" i="13" s="1"/>
  <c r="S2912" i="13"/>
  <c r="Z2912" i="13" s="1"/>
  <c r="S2955" i="13"/>
  <c r="Z2955" i="13" s="1"/>
  <c r="S2997" i="13"/>
  <c r="Z2997" i="13" s="1"/>
  <c r="S3040" i="13"/>
  <c r="Z3040" i="13" s="1"/>
  <c r="S3083" i="13"/>
  <c r="Z3083" i="13" s="1"/>
  <c r="S3125" i="13"/>
  <c r="Z3125" i="13" s="1"/>
  <c r="S3168" i="13"/>
  <c r="Z3168" i="13" s="1"/>
  <c r="S3211" i="13"/>
  <c r="Z3211" i="13" s="1"/>
  <c r="S3253" i="13"/>
  <c r="Z3253" i="13" s="1"/>
  <c r="S3296" i="13"/>
  <c r="Z3296" i="13" s="1"/>
  <c r="S3339" i="13"/>
  <c r="Z3339" i="13" s="1"/>
  <c r="S3373" i="13"/>
  <c r="Z3373" i="13" s="1"/>
  <c r="S3405" i="13"/>
  <c r="Z3405" i="13" s="1"/>
  <c r="S3437" i="13"/>
  <c r="Z3437" i="13" s="1"/>
  <c r="S3469" i="13"/>
  <c r="Z3469" i="13" s="1"/>
  <c r="S3501" i="13"/>
  <c r="Z3501" i="13" s="1"/>
  <c r="S3533" i="13"/>
  <c r="Z3533" i="13" s="1"/>
  <c r="S3565" i="13"/>
  <c r="Z3565" i="13" s="1"/>
  <c r="S3597" i="13"/>
  <c r="Z3597" i="13" s="1"/>
  <c r="S3629" i="13"/>
  <c r="Z3629" i="13" s="1"/>
  <c r="S3661" i="13"/>
  <c r="Z3661" i="13" s="1"/>
  <c r="S3693" i="13"/>
  <c r="Z3693" i="13" s="1"/>
  <c r="S3725" i="13"/>
  <c r="Z3725" i="13" s="1"/>
  <c r="S3757" i="13"/>
  <c r="Z3757" i="13" s="1"/>
  <c r="S3789" i="13"/>
  <c r="Z3789" i="13" s="1"/>
  <c r="S3821" i="13"/>
  <c r="Z3821" i="13" s="1"/>
  <c r="S3853" i="13"/>
  <c r="Z3853" i="13" s="1"/>
  <c r="S3885" i="13"/>
  <c r="Z3885" i="13" s="1"/>
  <c r="S3917" i="13"/>
  <c r="Z3917" i="13" s="1"/>
  <c r="S3949" i="13"/>
  <c r="Z3949" i="13" s="1"/>
  <c r="S3974" i="13"/>
  <c r="Z3974" i="13" s="1"/>
  <c r="S3990" i="13"/>
  <c r="Z3990" i="13" s="1"/>
  <c r="S4006" i="13"/>
  <c r="Z4006" i="13" s="1"/>
  <c r="S4022" i="13"/>
  <c r="Z4022" i="13" s="1"/>
  <c r="S4038" i="13"/>
  <c r="Z4038" i="13" s="1"/>
  <c r="S4054" i="13"/>
  <c r="Z4054" i="13" s="1"/>
  <c r="S4070" i="13"/>
  <c r="Z4070" i="13" s="1"/>
  <c r="S4086" i="13"/>
  <c r="Z4086" i="13" s="1"/>
  <c r="S4102" i="13"/>
  <c r="Z4102" i="13" s="1"/>
  <c r="S4118" i="13"/>
  <c r="Z4118" i="13" s="1"/>
  <c r="S4134" i="13"/>
  <c r="Z4134" i="13" s="1"/>
  <c r="S4150" i="13"/>
  <c r="Z4150" i="13" s="1"/>
  <c r="S4166" i="13"/>
  <c r="Z4166" i="13" s="1"/>
  <c r="S122" i="13"/>
  <c r="Z122" i="13" s="1"/>
  <c r="S394" i="13"/>
  <c r="Z394" i="13" s="1"/>
  <c r="S522" i="13"/>
  <c r="Z522" i="13" s="1"/>
  <c r="S642" i="13"/>
  <c r="Z642" i="13" s="1"/>
  <c r="S850" i="13"/>
  <c r="Z850" i="13" s="1"/>
  <c r="S1074" i="13"/>
  <c r="Z1074" i="13" s="1"/>
  <c r="S1778" i="13"/>
  <c r="Z1778" i="13" s="1"/>
  <c r="S166" i="13"/>
  <c r="Z166" i="13" s="1"/>
  <c r="S521" i="13"/>
  <c r="Z521" i="13" s="1"/>
  <c r="S731" i="13"/>
  <c r="Z731" i="13" s="1"/>
  <c r="S596" i="13"/>
  <c r="Z596" i="13" s="1"/>
  <c r="S297" i="13"/>
  <c r="Z297" i="13" s="1"/>
  <c r="S775" i="13"/>
  <c r="Z775" i="13" s="1"/>
  <c r="S27" i="13"/>
  <c r="Z27" i="13" s="1"/>
  <c r="S38" i="13"/>
  <c r="Z38" i="13" s="1"/>
  <c r="S154" i="13"/>
  <c r="Z154" i="13" s="1"/>
  <c r="S748" i="13"/>
  <c r="Z748" i="13" s="1"/>
  <c r="S1042" i="13"/>
  <c r="Z1042" i="13" s="1"/>
  <c r="S51" i="13"/>
  <c r="Z51" i="13" s="1"/>
  <c r="S151" i="13"/>
  <c r="Z151" i="13" s="1"/>
  <c r="S32" i="13"/>
  <c r="Z32" i="13" s="1"/>
  <c r="S125" i="13"/>
  <c r="Z125" i="13" s="1"/>
  <c r="S232" i="13"/>
  <c r="Z232" i="13" s="1"/>
  <c r="S395" i="13"/>
  <c r="Z395" i="13" s="1"/>
  <c r="S459" i="13"/>
  <c r="Z459" i="13" s="1"/>
  <c r="S507" i="13"/>
  <c r="Z507" i="13" s="1"/>
  <c r="S563" i="13"/>
  <c r="Z563" i="13" s="1"/>
  <c r="S611" i="13"/>
  <c r="Z611" i="13" s="1"/>
  <c r="S659" i="13"/>
  <c r="Z659" i="13" s="1"/>
  <c r="S699" i="13"/>
  <c r="Z699" i="13" s="1"/>
  <c r="S778" i="13"/>
  <c r="Z778" i="13" s="1"/>
  <c r="S978" i="13"/>
  <c r="Z978" i="13" s="1"/>
  <c r="S1154" i="13"/>
  <c r="Z1154" i="13" s="1"/>
  <c r="S1314" i="13"/>
  <c r="Z1314" i="13" s="1"/>
  <c r="S1442" i="13"/>
  <c r="Z1442" i="13" s="1"/>
  <c r="S1570" i="13"/>
  <c r="Z1570" i="13" s="1"/>
  <c r="S1698" i="13"/>
  <c r="Z1698" i="13" s="1"/>
  <c r="S96" i="13"/>
  <c r="Z96" i="13" s="1"/>
  <c r="S235" i="13"/>
  <c r="Z235" i="13" s="1"/>
  <c r="S457" i="13"/>
  <c r="Z457" i="13" s="1"/>
  <c r="S520" i="13"/>
  <c r="Z520" i="13" s="1"/>
  <c r="S560" i="13"/>
  <c r="Z560" i="13" s="1"/>
  <c r="S412" i="13"/>
  <c r="Z412" i="13" s="1"/>
  <c r="S493" i="13"/>
  <c r="Z493" i="13" s="1"/>
  <c r="S597" i="13"/>
  <c r="Z597" i="13" s="1"/>
  <c r="S293" i="13"/>
  <c r="Z293" i="13" s="1"/>
  <c r="S333" i="13"/>
  <c r="Z333" i="13" s="1"/>
  <c r="S777" i="13"/>
  <c r="Z777" i="13" s="1"/>
  <c r="S916" i="13"/>
  <c r="Z916" i="13" s="1"/>
  <c r="S1108" i="13"/>
  <c r="Z1108" i="13" s="1"/>
  <c r="S1236" i="13"/>
  <c r="Z1236" i="13" s="1"/>
  <c r="S1304" i="13"/>
  <c r="Z1304" i="13" s="1"/>
  <c r="S1545" i="13"/>
  <c r="Z1545" i="13" s="1"/>
  <c r="S1667" i="13"/>
  <c r="Z1667" i="13" s="1"/>
  <c r="S1735" i="13"/>
  <c r="Z1735" i="13" s="1"/>
  <c r="S43" i="13"/>
  <c r="Z43" i="13" s="1"/>
  <c r="S41" i="13"/>
  <c r="Z41" i="13" s="1"/>
  <c r="S175" i="13"/>
  <c r="Z175" i="13" s="1"/>
  <c r="S7" i="13"/>
  <c r="Z7" i="13" s="1"/>
  <c r="S6" i="13"/>
  <c r="Z6" i="13" s="1"/>
  <c r="S110" i="13"/>
  <c r="Z110" i="13" s="1"/>
  <c r="S157" i="13"/>
  <c r="Z157" i="13" s="1"/>
  <c r="S250" i="13"/>
  <c r="Z250" i="13" s="1"/>
  <c r="S760" i="13"/>
  <c r="Z760" i="13" s="1"/>
  <c r="S858" i="13"/>
  <c r="Z858" i="13" s="1"/>
  <c r="S1002" i="13"/>
  <c r="Z1002" i="13" s="1"/>
  <c r="S1114" i="13"/>
  <c r="Z1114" i="13" s="1"/>
  <c r="S1242" i="13"/>
  <c r="Z1242" i="13" s="1"/>
  <c r="S1370" i="13"/>
  <c r="Z1370" i="13" s="1"/>
  <c r="S1498" i="13"/>
  <c r="Z1498" i="13" s="1"/>
  <c r="S1626" i="13"/>
  <c r="Z1626" i="13" s="1"/>
  <c r="S1754" i="13"/>
  <c r="Z1754" i="13" s="1"/>
  <c r="S81" i="13"/>
  <c r="Z81" i="13" s="1"/>
  <c r="S139" i="13"/>
  <c r="Z139" i="13" s="1"/>
  <c r="S213" i="13"/>
  <c r="Z213" i="13" s="1"/>
  <c r="S274" i="13"/>
  <c r="Z274" i="13" s="1"/>
  <c r="S400" i="13"/>
  <c r="Z400" i="13" s="1"/>
  <c r="S432" i="13"/>
  <c r="Z432" i="13" s="1"/>
  <c r="S497" i="13"/>
  <c r="Z497" i="13" s="1"/>
  <c r="S592" i="13"/>
  <c r="Z592" i="13" s="1"/>
  <c r="S624" i="13"/>
  <c r="Z624" i="13" s="1"/>
  <c r="S656" i="13"/>
  <c r="Z656" i="13" s="1"/>
  <c r="S688" i="13"/>
  <c r="Z688" i="13" s="1"/>
  <c r="S720" i="13"/>
  <c r="Z720" i="13" s="1"/>
  <c r="S66" i="13"/>
  <c r="Z66" i="13" s="1"/>
  <c r="S101" i="13"/>
  <c r="Z101" i="13" s="1"/>
  <c r="S150" i="13"/>
  <c r="Z150" i="13" s="1"/>
  <c r="S193" i="13"/>
  <c r="Z193" i="13" s="1"/>
  <c r="S229" i="13"/>
  <c r="Z229" i="13" s="1"/>
  <c r="S278" i="13"/>
  <c r="Z278" i="13" s="1"/>
  <c r="S404" i="13"/>
  <c r="Z404" i="13" s="1"/>
  <c r="S468" i="13"/>
  <c r="Z468" i="13" s="1"/>
  <c r="S532" i="13"/>
  <c r="Z532" i="13" s="1"/>
  <c r="S604" i="13"/>
  <c r="Z604" i="13" s="1"/>
  <c r="S660" i="13"/>
  <c r="Z660" i="13" s="1"/>
  <c r="S1401" i="13"/>
  <c r="Z1401" i="13" s="1"/>
  <c r="S761" i="13"/>
  <c r="Z761" i="13" s="1"/>
  <c r="S884" i="13"/>
  <c r="Z884" i="13" s="1"/>
  <c r="S952" i="13"/>
  <c r="Z952" i="13" s="1"/>
  <c r="S1076" i="13"/>
  <c r="Z1076" i="13" s="1"/>
  <c r="S1144" i="13"/>
  <c r="Z1144" i="13" s="1"/>
  <c r="S1257" i="13"/>
  <c r="Z1257" i="13" s="1"/>
  <c r="S1332" i="13"/>
  <c r="Z1332" i="13" s="1"/>
  <c r="S1400" i="13"/>
  <c r="Z1400" i="13" s="1"/>
  <c r="S1513" i="13"/>
  <c r="Z1513" i="13" s="1"/>
  <c r="S1588" i="13"/>
  <c r="Z1588" i="13" s="1"/>
  <c r="S1656" i="13"/>
  <c r="Z1656" i="13" s="1"/>
  <c r="S1769" i="13"/>
  <c r="Z1769" i="13" s="1"/>
  <c r="S1824" i="13"/>
  <c r="Z1824" i="13" s="1"/>
  <c r="S156" i="13"/>
  <c r="Z156" i="13" s="1"/>
  <c r="S284" i="13"/>
  <c r="Z284" i="13" s="1"/>
  <c r="S316" i="13"/>
  <c r="Z316" i="13" s="1"/>
  <c r="S348" i="13"/>
  <c r="Z348" i="13" s="1"/>
  <c r="S763" i="13"/>
  <c r="Z763" i="13" s="1"/>
  <c r="S831" i="13"/>
  <c r="Z831" i="13" s="1"/>
  <c r="S897" i="13"/>
  <c r="Z897" i="13" s="1"/>
  <c r="S972" i="13"/>
  <c r="Z972" i="13" s="1"/>
  <c r="S1030" i="13"/>
  <c r="Z1030" i="13" s="1"/>
  <c r="S1104" i="13"/>
  <c r="Z1104" i="13" s="1"/>
  <c r="S1165" i="13"/>
  <c r="Z1165" i="13" s="1"/>
  <c r="S1275" i="13"/>
  <c r="Z1275" i="13" s="1"/>
  <c r="S1343" i="13"/>
  <c r="Z1343" i="13" s="1"/>
  <c r="S1409" i="13"/>
  <c r="Z1409" i="13" s="1"/>
  <c r="S1484" i="13"/>
  <c r="Z1484" i="13" s="1"/>
  <c r="S1542" i="13"/>
  <c r="Z1542" i="13" s="1"/>
  <c r="S1616" i="13"/>
  <c r="Z1616" i="13" s="1"/>
  <c r="S1677" i="13"/>
  <c r="Z1677" i="13" s="1"/>
  <c r="S1787" i="13"/>
  <c r="Z1787" i="13" s="1"/>
  <c r="S1828" i="13"/>
  <c r="Z1828" i="13" s="1"/>
  <c r="S1888" i="13"/>
  <c r="Z1888" i="13" s="1"/>
  <c r="S1952" i="13"/>
  <c r="Z1952" i="13" s="1"/>
  <c r="S2016" i="13"/>
  <c r="Z2016" i="13" s="1"/>
  <c r="S2080" i="13"/>
  <c r="Z2080" i="13" s="1"/>
  <c r="S2144" i="13"/>
  <c r="Z2144" i="13" s="1"/>
  <c r="S2208" i="13"/>
  <c r="Z2208" i="13" s="1"/>
  <c r="S2272" i="13"/>
  <c r="Z2272" i="13" s="1"/>
  <c r="S2336" i="13"/>
  <c r="Z2336" i="13" s="1"/>
  <c r="S2400" i="13"/>
  <c r="Z2400" i="13" s="1"/>
  <c r="S2464" i="13"/>
  <c r="Z2464" i="13" s="1"/>
  <c r="S2555" i="13"/>
  <c r="Z2555" i="13" s="1"/>
  <c r="S287" i="13"/>
  <c r="Z287" i="13" s="1"/>
  <c r="S319" i="13"/>
  <c r="Z319" i="13" s="1"/>
  <c r="S351" i="13"/>
  <c r="Z351" i="13" s="1"/>
  <c r="S415" i="13"/>
  <c r="Z415" i="13" s="1"/>
  <c r="S479" i="13"/>
  <c r="Z479" i="13" s="1"/>
  <c r="S543" i="13"/>
  <c r="Z543" i="13" s="1"/>
  <c r="S607" i="13"/>
  <c r="Z607" i="13" s="1"/>
  <c r="S671" i="13"/>
  <c r="Z671" i="13" s="1"/>
  <c r="S787" i="13"/>
  <c r="Z787" i="13" s="1"/>
  <c r="S855" i="13"/>
  <c r="Z855" i="13" s="1"/>
  <c r="S921" i="13"/>
  <c r="Z921" i="13" s="1"/>
  <c r="S996" i="13"/>
  <c r="Z996" i="13" s="1"/>
  <c r="S1054" i="13"/>
  <c r="Z1054" i="13" s="1"/>
  <c r="S1128" i="13"/>
  <c r="Z1128" i="13" s="1"/>
  <c r="S1214" i="13"/>
  <c r="Z1214" i="13" s="1"/>
  <c r="S1303" i="13"/>
  <c r="Z1303" i="13" s="1"/>
  <c r="S1374" i="13"/>
  <c r="Z1374" i="13" s="1"/>
  <c r="S1433" i="13"/>
  <c r="Z1433" i="13" s="1"/>
  <c r="S1523" i="13"/>
  <c r="Z1523" i="13" s="1"/>
  <c r="S1593" i="13"/>
  <c r="Z1593" i="13" s="1"/>
  <c r="S1668" i="13"/>
  <c r="Z1668" i="13" s="1"/>
  <c r="S1733" i="13"/>
  <c r="Z1733" i="13" s="1"/>
  <c r="S1843" i="13"/>
  <c r="Z1843" i="13" s="1"/>
  <c r="S1907" i="13"/>
  <c r="Z1907" i="13" s="1"/>
  <c r="S1971" i="13"/>
  <c r="Z1971" i="13" s="1"/>
  <c r="S2035" i="13"/>
  <c r="Z2035" i="13" s="1"/>
  <c r="S2099" i="13"/>
  <c r="Z2099" i="13" s="1"/>
  <c r="S2163" i="13"/>
  <c r="Z2163" i="13" s="1"/>
  <c r="S2227" i="13"/>
  <c r="Z2227" i="13" s="1"/>
  <c r="S2291" i="13"/>
  <c r="Z2291" i="13" s="1"/>
  <c r="S2355" i="13"/>
  <c r="Z2355" i="13" s="1"/>
  <c r="S2419" i="13"/>
  <c r="Z2419" i="13" s="1"/>
  <c r="S2483" i="13"/>
  <c r="Z2483" i="13" s="1"/>
  <c r="S1273" i="13"/>
  <c r="Z1273" i="13" s="1"/>
  <c r="S751" i="13"/>
  <c r="Z751" i="13" s="1"/>
  <c r="S796" i="13"/>
  <c r="Z796" i="13" s="1"/>
  <c r="S832" i="13"/>
  <c r="Z832" i="13" s="1"/>
  <c r="S881" i="13"/>
  <c r="Z881" i="13" s="1"/>
  <c r="S924" i="13"/>
  <c r="Z924" i="13" s="1"/>
  <c r="S960" i="13"/>
  <c r="Z960" i="13" s="1"/>
  <c r="S1009" i="13"/>
  <c r="Z1009" i="13" s="1"/>
  <c r="S1052" i="13"/>
  <c r="Z1052" i="13" s="1"/>
  <c r="S1088" i="13"/>
  <c r="Z1088" i="13" s="1"/>
  <c r="S1142" i="13"/>
  <c r="Z1142" i="13" s="1"/>
  <c r="S1195" i="13"/>
  <c r="Z1195" i="13" s="1"/>
  <c r="S1244" i="13"/>
  <c r="Z1244" i="13" s="1"/>
  <c r="S1295" i="13"/>
  <c r="Z1295" i="13" s="1"/>
  <c r="S1344" i="13"/>
  <c r="Z1344" i="13" s="1"/>
  <c r="S1398" i="13"/>
  <c r="Z1398" i="13" s="1"/>
  <c r="S1451" i="13"/>
  <c r="Z1451" i="13" s="1"/>
  <c r="S1500" i="13"/>
  <c r="Z1500" i="13" s="1"/>
  <c r="S1551" i="13"/>
  <c r="Z1551" i="13" s="1"/>
  <c r="S1600" i="13"/>
  <c r="Z1600" i="13" s="1"/>
  <c r="S1654" i="13"/>
  <c r="Z1654" i="13" s="1"/>
  <c r="S1707" i="13"/>
  <c r="Z1707" i="13" s="1"/>
  <c r="S1756" i="13"/>
  <c r="Z1756" i="13" s="1"/>
  <c r="S1806" i="13"/>
  <c r="Z1806" i="13" s="1"/>
  <c r="S2548" i="13"/>
  <c r="Z2548" i="13" s="1"/>
  <c r="S2627" i="13"/>
  <c r="Z2627" i="13" s="1"/>
  <c r="S2691" i="13"/>
  <c r="Z2691" i="13" s="1"/>
  <c r="S2755" i="13"/>
  <c r="Z2755" i="13" s="1"/>
  <c r="S2818" i="13"/>
  <c r="Z2818" i="13" s="1"/>
  <c r="S2946" i="13"/>
  <c r="Z2946" i="13" s="1"/>
  <c r="S3074" i="13"/>
  <c r="Z3074" i="13" s="1"/>
  <c r="S3202" i="13"/>
  <c r="Z3202" i="13" s="1"/>
  <c r="S3330" i="13"/>
  <c r="Z3330" i="13" s="1"/>
  <c r="S3458" i="13"/>
  <c r="Z3458" i="13" s="1"/>
  <c r="S3586" i="13"/>
  <c r="Z3586" i="13" s="1"/>
  <c r="S3714" i="13"/>
  <c r="Z3714" i="13" s="1"/>
  <c r="S3842" i="13"/>
  <c r="Z3842" i="13" s="1"/>
  <c r="S1821" i="13"/>
  <c r="Z1821" i="13" s="1"/>
  <c r="S2604" i="13"/>
  <c r="Z2604" i="13" s="1"/>
  <c r="S2584" i="13"/>
  <c r="Z2584" i="13" s="1"/>
  <c r="S2656" i="13"/>
  <c r="Z2656" i="13" s="1"/>
  <c r="S2720" i="13"/>
  <c r="Z2720" i="13" s="1"/>
  <c r="S2784" i="13"/>
  <c r="Z2784" i="13" s="1"/>
  <c r="S2894" i="13"/>
  <c r="Z2894" i="13" s="1"/>
  <c r="S3022" i="13"/>
  <c r="Z3022" i="13" s="1"/>
  <c r="S3150" i="13"/>
  <c r="Z3150" i="13" s="1"/>
  <c r="S3278" i="13"/>
  <c r="Z3278" i="13" s="1"/>
  <c r="S3406" i="13"/>
  <c r="Z3406" i="13" s="1"/>
  <c r="S3534" i="13"/>
  <c r="Z3534" i="13" s="1"/>
  <c r="S3662" i="13"/>
  <c r="Z3662" i="13" s="1"/>
  <c r="S3790" i="13"/>
  <c r="Z3790" i="13" s="1"/>
  <c r="S3918" i="13"/>
  <c r="Z3918" i="13" s="1"/>
  <c r="S2576" i="13"/>
  <c r="Z2576" i="13" s="1"/>
  <c r="S2682" i="13"/>
  <c r="Z2682" i="13" s="1"/>
  <c r="S2807" i="13"/>
  <c r="Z2807" i="13" s="1"/>
  <c r="S2849" i="13"/>
  <c r="Z2849" i="13" s="1"/>
  <c r="S2892" i="13"/>
  <c r="Z2892" i="13" s="1"/>
  <c r="S2935" i="13"/>
  <c r="Z2935" i="13" s="1"/>
  <c r="S2977" i="13"/>
  <c r="Z2977" i="13" s="1"/>
  <c r="S3020" i="13"/>
  <c r="Z3020" i="13" s="1"/>
  <c r="S3063" i="13"/>
  <c r="Z3063" i="13" s="1"/>
  <c r="S3105" i="13"/>
  <c r="Z3105" i="13" s="1"/>
  <c r="S3148" i="13"/>
  <c r="Z3148" i="13" s="1"/>
  <c r="S3191" i="13"/>
  <c r="Z3191" i="13" s="1"/>
  <c r="S3233" i="13"/>
  <c r="Z3233" i="13" s="1"/>
  <c r="S3276" i="13"/>
  <c r="Z3276" i="13" s="1"/>
  <c r="S3319" i="13"/>
  <c r="Z3319" i="13" s="1"/>
  <c r="S3359" i="13"/>
  <c r="Z3359" i="13" s="1"/>
  <c r="S3391" i="13"/>
  <c r="Z3391" i="13" s="1"/>
  <c r="S3423" i="13"/>
  <c r="Z3423" i="13" s="1"/>
  <c r="S3455" i="13"/>
  <c r="Z3455" i="13" s="1"/>
  <c r="S3487" i="13"/>
  <c r="Z3487" i="13" s="1"/>
  <c r="S3519" i="13"/>
  <c r="Z3519" i="13" s="1"/>
  <c r="S3551" i="13"/>
  <c r="Z3551" i="13" s="1"/>
  <c r="S3583" i="13"/>
  <c r="Z3583" i="13" s="1"/>
  <c r="S3615" i="13"/>
  <c r="Z3615" i="13" s="1"/>
  <c r="S3647" i="13"/>
  <c r="Z3647" i="13" s="1"/>
  <c r="S3679" i="13"/>
  <c r="Z3679" i="13" s="1"/>
  <c r="S3711" i="13"/>
  <c r="Z3711" i="13" s="1"/>
  <c r="S3743" i="13"/>
  <c r="Z3743" i="13" s="1"/>
  <c r="S3775" i="13"/>
  <c r="Z3775" i="13" s="1"/>
  <c r="S3807" i="13"/>
  <c r="Z3807" i="13" s="1"/>
  <c r="S3839" i="13"/>
  <c r="Z3839" i="13" s="1"/>
  <c r="S3871" i="13"/>
  <c r="Z3871" i="13" s="1"/>
  <c r="S3903" i="13"/>
  <c r="Z3903" i="13" s="1"/>
  <c r="S3935" i="13"/>
  <c r="Z3935" i="13" s="1"/>
  <c r="S3967" i="13"/>
  <c r="Z3967" i="13" s="1"/>
  <c r="S3999" i="13"/>
  <c r="Z3999" i="13" s="1"/>
  <c r="S4031" i="13"/>
  <c r="Z4031" i="13" s="1"/>
  <c r="S4063" i="13"/>
  <c r="Z4063" i="13" s="1"/>
  <c r="S4095" i="13"/>
  <c r="Z4095" i="13" s="1"/>
  <c r="S4127" i="13"/>
  <c r="Z4127" i="13" s="1"/>
  <c r="S4159" i="13"/>
  <c r="Z4159" i="13" s="1"/>
  <c r="S2700" i="13"/>
  <c r="Z2700" i="13" s="1"/>
  <c r="S2813" i="13"/>
  <c r="Z2813" i="13" s="1"/>
  <c r="S2856" i="13"/>
  <c r="Z2856" i="13" s="1"/>
  <c r="S2899" i="13"/>
  <c r="Z2899" i="13" s="1"/>
  <c r="S2941" i="13"/>
  <c r="Z2941" i="13" s="1"/>
  <c r="S2984" i="13"/>
  <c r="Z2984" i="13" s="1"/>
  <c r="S3027" i="13"/>
  <c r="Z3027" i="13" s="1"/>
  <c r="S3069" i="13"/>
  <c r="Z3069" i="13" s="1"/>
  <c r="S3112" i="13"/>
  <c r="Z3112" i="13" s="1"/>
  <c r="S3155" i="13"/>
  <c r="Z3155" i="13" s="1"/>
  <c r="S3197" i="13"/>
  <c r="Z3197" i="13" s="1"/>
  <c r="S3240" i="13"/>
  <c r="Z3240" i="13" s="1"/>
  <c r="S3283" i="13"/>
  <c r="Z3283" i="13" s="1"/>
  <c r="S3325" i="13"/>
  <c r="Z3325" i="13" s="1"/>
  <c r="S3363" i="13"/>
  <c r="Z3363" i="13" s="1"/>
  <c r="S3395" i="13"/>
  <c r="Z3395" i="13" s="1"/>
  <c r="S3427" i="13"/>
  <c r="Z3427" i="13" s="1"/>
  <c r="S3459" i="13"/>
  <c r="Z3459" i="13" s="1"/>
  <c r="S3491" i="13"/>
  <c r="Z3491" i="13" s="1"/>
  <c r="S3523" i="13"/>
  <c r="Z3523" i="13" s="1"/>
  <c r="S3555" i="13"/>
  <c r="Z3555" i="13" s="1"/>
  <c r="S3587" i="13"/>
  <c r="Z3587" i="13" s="1"/>
  <c r="S3619" i="13"/>
  <c r="Z3619" i="13" s="1"/>
  <c r="S3651" i="13"/>
  <c r="Z3651" i="13" s="1"/>
  <c r="S3683" i="13"/>
  <c r="Z3683" i="13" s="1"/>
  <c r="S3715" i="13"/>
  <c r="Z3715" i="13" s="1"/>
  <c r="S3747" i="13"/>
  <c r="Z3747" i="13" s="1"/>
  <c r="S3779" i="13"/>
  <c r="Z3779" i="13" s="1"/>
  <c r="S3811" i="13"/>
  <c r="Z3811" i="13" s="1"/>
  <c r="S3843" i="13"/>
  <c r="Z3843" i="13" s="1"/>
  <c r="S3875" i="13"/>
  <c r="Z3875" i="13" s="1"/>
  <c r="S3907" i="13"/>
  <c r="Z3907" i="13" s="1"/>
  <c r="S3939" i="13"/>
  <c r="Z3939" i="13" s="1"/>
  <c r="E67" i="24"/>
  <c r="E66" i="24"/>
  <c r="E68" i="24"/>
  <c r="G62" i="24"/>
  <c r="M62" i="24"/>
  <c r="P20" i="24"/>
  <c r="F36" i="24"/>
  <c r="L29" i="24"/>
  <c r="L28" i="24"/>
  <c r="L30" i="24"/>
  <c r="AC68" i="24"/>
  <c r="AC67" i="24"/>
  <c r="AC66" i="24"/>
  <c r="AI28" i="24"/>
  <c r="F29" i="24"/>
  <c r="F28" i="24"/>
  <c r="F30" i="24"/>
  <c r="M29" i="24"/>
  <c r="M28" i="24"/>
  <c r="M30" i="24"/>
  <c r="W68" i="24"/>
  <c r="W66" i="24"/>
  <c r="W67" i="24"/>
  <c r="X66" i="24"/>
  <c r="AH28" i="24"/>
  <c r="F67" i="24"/>
  <c r="F66" i="24"/>
  <c r="F68" i="24"/>
  <c r="Y66" i="24"/>
  <c r="M67" i="24"/>
  <c r="M68" i="24"/>
  <c r="M66" i="24"/>
  <c r="AA29" i="24"/>
  <c r="AA28" i="24"/>
  <c r="AA30" i="24"/>
  <c r="AH66" i="24"/>
  <c r="AM66" i="24"/>
  <c r="G29" i="24"/>
  <c r="G28" i="24"/>
  <c r="G30" i="24"/>
  <c r="K63" i="24"/>
  <c r="K62" i="24"/>
  <c r="K64" i="24"/>
  <c r="E58" i="24"/>
  <c r="D58" i="24"/>
  <c r="F20" i="24"/>
  <c r="L58" i="24"/>
  <c r="V58" i="24"/>
  <c r="E74" i="24"/>
  <c r="E36" i="24"/>
  <c r="I67" i="24"/>
  <c r="I66" i="24"/>
  <c r="I68" i="24"/>
  <c r="AF28" i="24"/>
  <c r="S29" i="24"/>
  <c r="S28" i="24"/>
  <c r="S30" i="24"/>
  <c r="Z67" i="24"/>
  <c r="Z66" i="24"/>
  <c r="Z68" i="24"/>
  <c r="S68" i="24"/>
  <c r="S67" i="24"/>
  <c r="S66" i="24"/>
  <c r="T30" i="24"/>
  <c r="T28" i="24"/>
  <c r="T29" i="24"/>
  <c r="H67" i="24"/>
  <c r="H66" i="24"/>
  <c r="H68" i="24"/>
  <c r="R29" i="24"/>
  <c r="R28" i="24"/>
  <c r="R30" i="24"/>
  <c r="Y28" i="24"/>
  <c r="H28" i="24"/>
  <c r="H29" i="24"/>
  <c r="H30" i="24"/>
  <c r="AJ66" i="24"/>
  <c r="K30" i="24"/>
  <c r="K29" i="24"/>
  <c r="K28" i="24"/>
  <c r="R68" i="24"/>
  <c r="R67" i="24"/>
  <c r="R66" i="24"/>
  <c r="AI66" i="24"/>
  <c r="G67" i="24"/>
  <c r="G68" i="24"/>
  <c r="G66" i="24"/>
  <c r="P67" i="24"/>
  <c r="P66" i="24"/>
  <c r="P68" i="24"/>
  <c r="Z29" i="24"/>
  <c r="Z28" i="24"/>
  <c r="Z30" i="24"/>
  <c r="AG28" i="24"/>
  <c r="L64" i="24"/>
  <c r="L63" i="24"/>
  <c r="L62" i="24"/>
  <c r="G24" i="24"/>
  <c r="N62" i="24"/>
  <c r="D62" i="24"/>
  <c r="O62" i="24"/>
  <c r="I26" i="24"/>
  <c r="I25" i="24"/>
  <c r="I24" i="24"/>
  <c r="K58" i="24"/>
  <c r="M20" i="24"/>
  <c r="W20" i="24"/>
  <c r="R20" i="24"/>
  <c r="Y20" i="24"/>
  <c r="J58" i="24"/>
  <c r="AA58" i="24"/>
  <c r="U20" i="24"/>
  <c r="F58" i="24"/>
  <c r="S58" i="24"/>
  <c r="Q20" i="24"/>
  <c r="AA20" i="24"/>
  <c r="D32" i="24"/>
  <c r="R54" i="24"/>
  <c r="N54" i="24"/>
  <c r="O46" i="24"/>
  <c r="L16" i="24"/>
  <c r="H50" i="24"/>
  <c r="D8" i="24"/>
  <c r="D46" i="24"/>
  <c r="N16" i="24"/>
  <c r="I16" i="24"/>
  <c r="I12" i="24"/>
  <c r="E46" i="24"/>
  <c r="G12" i="24"/>
  <c r="R16" i="24"/>
  <c r="J50" i="24"/>
  <c r="F8" i="24"/>
  <c r="P50" i="24"/>
  <c r="L8" i="24"/>
  <c r="G50" i="24"/>
  <c r="P46" i="24"/>
  <c r="Q16" i="24"/>
  <c r="Q12" i="24"/>
  <c r="M46" i="24"/>
  <c r="S20" i="13"/>
  <c r="Z20" i="13" s="1"/>
  <c r="S31" i="13"/>
  <c r="Z31" i="13" s="1"/>
  <c r="S442" i="13"/>
  <c r="Z442" i="13" s="1"/>
  <c r="S602" i="13"/>
  <c r="Z602" i="13" s="1"/>
  <c r="S1050" i="13"/>
  <c r="Z1050" i="13" s="1"/>
  <c r="S1746" i="13"/>
  <c r="Z1746" i="13" s="1"/>
  <c r="S428" i="13"/>
  <c r="Z428" i="13" s="1"/>
  <c r="S541" i="13"/>
  <c r="Z541" i="13" s="1"/>
  <c r="S899" i="13"/>
  <c r="Z899" i="13" s="1"/>
  <c r="S967" i="13"/>
  <c r="Z967" i="13" s="1"/>
  <c r="S1065" i="13"/>
  <c r="Z1065" i="13" s="1"/>
  <c r="S1102" i="13"/>
  <c r="Z1102" i="13" s="1"/>
  <c r="S1219" i="13"/>
  <c r="Z1219" i="13" s="1"/>
  <c r="S1287" i="13"/>
  <c r="Z1287" i="13" s="1"/>
  <c r="S1358" i="13"/>
  <c r="Z1358" i="13" s="1"/>
  <c r="S1475" i="13"/>
  <c r="Z1475" i="13" s="1"/>
  <c r="S1543" i="13"/>
  <c r="Z1543" i="13" s="1"/>
  <c r="S1614" i="13"/>
  <c r="Z1614" i="13" s="1"/>
  <c r="S1731" i="13"/>
  <c r="Z1731" i="13" s="1"/>
  <c r="S1799" i="13"/>
  <c r="Z1799" i="13" s="1"/>
  <c r="S795" i="13"/>
  <c r="Z795" i="13" s="1"/>
  <c r="S863" i="13"/>
  <c r="Z863" i="13" s="1"/>
  <c r="S929" i="13"/>
  <c r="Z929" i="13" s="1"/>
  <c r="S1004" i="13"/>
  <c r="Z1004" i="13" s="1"/>
  <c r="S1062" i="13"/>
  <c r="Z1062" i="13" s="1"/>
  <c r="S1136" i="13"/>
  <c r="Z1136" i="13" s="1"/>
  <c r="S1197" i="13"/>
  <c r="Z1197" i="13" s="1"/>
  <c r="S1307" i="13"/>
  <c r="Z1307" i="13" s="1"/>
  <c r="S1375" i="13"/>
  <c r="Z1375" i="13" s="1"/>
  <c r="S1441" i="13"/>
  <c r="Z1441" i="13" s="1"/>
  <c r="S1516" i="13"/>
  <c r="Z1516" i="13" s="1"/>
  <c r="S1574" i="13"/>
  <c r="Z1574" i="13" s="1"/>
  <c r="S1648" i="13"/>
  <c r="Z1648" i="13" s="1"/>
  <c r="S1709" i="13"/>
  <c r="Z1709" i="13" s="1"/>
  <c r="S1819" i="13"/>
  <c r="Z1819" i="13" s="1"/>
  <c r="S1900" i="13"/>
  <c r="Z1900" i="13" s="1"/>
  <c r="S1964" i="13"/>
  <c r="Z1964" i="13" s="1"/>
  <c r="S2028" i="13"/>
  <c r="Z2028" i="13" s="1"/>
  <c r="S2092" i="13"/>
  <c r="Z2092" i="13" s="1"/>
  <c r="S2156" i="13"/>
  <c r="Z2156" i="13" s="1"/>
  <c r="S2220" i="13"/>
  <c r="Z2220" i="13" s="1"/>
  <c r="S2284" i="13"/>
  <c r="Z2284" i="13" s="1"/>
  <c r="S2348" i="13"/>
  <c r="Z2348" i="13" s="1"/>
  <c r="S2412" i="13"/>
  <c r="Z2412" i="13" s="1"/>
  <c r="S2476" i="13"/>
  <c r="Z2476" i="13" s="1"/>
  <c r="S2547" i="13"/>
  <c r="Z2547" i="13" s="1"/>
  <c r="S67" i="13"/>
  <c r="Z67" i="13" s="1"/>
  <c r="S195" i="13"/>
  <c r="Z195" i="13" s="1"/>
  <c r="S772" i="13"/>
  <c r="Z772" i="13" s="1"/>
  <c r="S830" i="13"/>
  <c r="Z830" i="13" s="1"/>
  <c r="S904" i="13"/>
  <c r="Z904" i="13" s="1"/>
  <c r="S965" i="13"/>
  <c r="Z965" i="13" s="1"/>
  <c r="S1075" i="13"/>
  <c r="Z1075" i="13" s="1"/>
  <c r="S1113" i="13"/>
  <c r="Z1113" i="13" s="1"/>
  <c r="S1192" i="13"/>
  <c r="Z1192" i="13" s="1"/>
  <c r="S1278" i="13"/>
  <c r="Z1278" i="13" s="1"/>
  <c r="S1348" i="13"/>
  <c r="Z1348" i="13" s="1"/>
  <c r="S1438" i="13"/>
  <c r="Z1438" i="13" s="1"/>
  <c r="S1508" i="13"/>
  <c r="Z1508" i="13" s="1"/>
  <c r="S1587" i="13"/>
  <c r="Z1587" i="13" s="1"/>
  <c r="S1655" i="13"/>
  <c r="Z1655" i="13" s="1"/>
  <c r="S1747" i="13"/>
  <c r="Z1747" i="13" s="1"/>
  <c r="S1797" i="13"/>
  <c r="Z1797" i="13" s="1"/>
  <c r="S1833" i="13"/>
  <c r="Z1833" i="13" s="1"/>
  <c r="S1903" i="13"/>
  <c r="Z1903" i="13" s="1"/>
  <c r="S1967" i="13"/>
  <c r="Z1967" i="13" s="1"/>
  <c r="S2031" i="13"/>
  <c r="Z2031" i="13" s="1"/>
  <c r="S2095" i="13"/>
  <c r="Z2095" i="13" s="1"/>
  <c r="S2159" i="13"/>
  <c r="Z2159" i="13" s="1"/>
  <c r="S2223" i="13"/>
  <c r="Z2223" i="13" s="1"/>
  <c r="S2287" i="13"/>
  <c r="Z2287" i="13" s="1"/>
  <c r="S2351" i="13"/>
  <c r="Z2351" i="13" s="1"/>
  <c r="S2415" i="13"/>
  <c r="Z2415" i="13" s="1"/>
  <c r="S2479" i="13"/>
  <c r="Z2479" i="13" s="1"/>
  <c r="S1785" i="13"/>
  <c r="Z1785" i="13" s="1"/>
  <c r="S194" i="13"/>
  <c r="Z194" i="13" s="1"/>
  <c r="S290" i="13"/>
  <c r="Z290" i="13" s="1"/>
  <c r="S322" i="13"/>
  <c r="Z322" i="13" s="1"/>
  <c r="S358" i="13"/>
  <c r="Z358" i="13" s="1"/>
  <c r="S422" i="13"/>
  <c r="Z422" i="13" s="1"/>
  <c r="S486" i="13"/>
  <c r="Z486" i="13" s="1"/>
  <c r="S550" i="13"/>
  <c r="Z550" i="13" s="1"/>
  <c r="S614" i="13"/>
  <c r="Z614" i="13" s="1"/>
  <c r="S678" i="13"/>
  <c r="Z678" i="13" s="1"/>
  <c r="S1105" i="13"/>
  <c r="Z1105" i="13" s="1"/>
  <c r="S1361" i="13"/>
  <c r="Z1361" i="13" s="1"/>
  <c r="S1617" i="13"/>
  <c r="Z1617" i="13" s="1"/>
  <c r="S1846" i="13"/>
  <c r="Z1846" i="13" s="1"/>
  <c r="S1878" i="13"/>
  <c r="Z1878" i="13" s="1"/>
  <c r="S1910" i="13"/>
  <c r="Z1910" i="13" s="1"/>
  <c r="S1942" i="13"/>
  <c r="Z1942" i="13" s="1"/>
  <c r="S1974" i="13"/>
  <c r="Z1974" i="13" s="1"/>
  <c r="S2006" i="13"/>
  <c r="Z2006" i="13" s="1"/>
  <c r="S2038" i="13"/>
  <c r="Z2038" i="13" s="1"/>
  <c r="S2070" i="13"/>
  <c r="Z2070" i="13" s="1"/>
  <c r="S2102" i="13"/>
  <c r="Z2102" i="13" s="1"/>
  <c r="S2134" i="13"/>
  <c r="Z2134" i="13" s="1"/>
  <c r="S2166" i="13"/>
  <c r="Z2166" i="13" s="1"/>
  <c r="S2198" i="13"/>
  <c r="Z2198" i="13" s="1"/>
  <c r="S2230" i="13"/>
  <c r="Z2230" i="13" s="1"/>
  <c r="S2262" i="13"/>
  <c r="Z2262" i="13" s="1"/>
  <c r="S2294" i="13"/>
  <c r="Z2294" i="13" s="1"/>
  <c r="S2326" i="13"/>
  <c r="Z2326" i="13" s="1"/>
  <c r="S2358" i="13"/>
  <c r="Z2358" i="13" s="1"/>
  <c r="S2390" i="13"/>
  <c r="Z2390" i="13" s="1"/>
  <c r="S2422" i="13"/>
  <c r="Z2422" i="13" s="1"/>
  <c r="S2454" i="13"/>
  <c r="Z2454" i="13" s="1"/>
  <c r="S2486" i="13"/>
  <c r="Z2486" i="13" s="1"/>
  <c r="S2514" i="13"/>
  <c r="Z2514" i="13" s="1"/>
  <c r="S2542" i="13"/>
  <c r="Z2542" i="13" s="1"/>
  <c r="S2580" i="13"/>
  <c r="Z2580" i="13" s="1"/>
  <c r="S2655" i="13"/>
  <c r="Z2655" i="13" s="1"/>
  <c r="S2719" i="13"/>
  <c r="Z2719" i="13" s="1"/>
  <c r="S2783" i="13"/>
  <c r="Z2783" i="13" s="1"/>
  <c r="S2906" i="13"/>
  <c r="Z2906" i="13" s="1"/>
  <c r="S3034" i="13"/>
  <c r="Z3034" i="13" s="1"/>
  <c r="S3162" i="13"/>
  <c r="Z3162" i="13" s="1"/>
  <c r="S3290" i="13"/>
  <c r="Z3290" i="13" s="1"/>
  <c r="S3418" i="13"/>
  <c r="Z3418" i="13" s="1"/>
  <c r="S3546" i="13"/>
  <c r="Z3546" i="13" s="1"/>
  <c r="S3674" i="13"/>
  <c r="Z3674" i="13" s="1"/>
  <c r="S3802" i="13"/>
  <c r="Z3802" i="13" s="1"/>
  <c r="S3930" i="13"/>
  <c r="Z3930" i="13" s="1"/>
  <c r="S2602" i="13"/>
  <c r="Z2602" i="13" s="1"/>
  <c r="S1858" i="13"/>
  <c r="Z1858" i="13" s="1"/>
  <c r="S1890" i="13"/>
  <c r="Z1890" i="13" s="1"/>
  <c r="S1922" i="13"/>
  <c r="Z1922" i="13" s="1"/>
  <c r="S1954" i="13"/>
  <c r="Z1954" i="13" s="1"/>
  <c r="S1986" i="13"/>
  <c r="Z1986" i="13" s="1"/>
  <c r="S2018" i="13"/>
  <c r="Z2018" i="13" s="1"/>
  <c r="S2050" i="13"/>
  <c r="Z2050" i="13" s="1"/>
  <c r="S2082" i="13"/>
  <c r="Z2082" i="13" s="1"/>
  <c r="S2114" i="13"/>
  <c r="Z2114" i="13" s="1"/>
  <c r="S2146" i="13"/>
  <c r="Z2146" i="13" s="1"/>
  <c r="S2178" i="13"/>
  <c r="Z2178" i="13" s="1"/>
  <c r="S2210" i="13"/>
  <c r="Z2210" i="13" s="1"/>
  <c r="S2242" i="13"/>
  <c r="Z2242" i="13" s="1"/>
  <c r="S2274" i="13"/>
  <c r="Z2274" i="13" s="1"/>
  <c r="S2306" i="13"/>
  <c r="Z2306" i="13" s="1"/>
  <c r="S2338" i="13"/>
  <c r="Z2338" i="13" s="1"/>
  <c r="S2370" i="13"/>
  <c r="Z2370" i="13" s="1"/>
  <c r="S2402" i="13"/>
  <c r="Z2402" i="13" s="1"/>
  <c r="S2434" i="13"/>
  <c r="Z2434" i="13" s="1"/>
  <c r="S2466" i="13"/>
  <c r="Z2466" i="13" s="1"/>
  <c r="S2498" i="13"/>
  <c r="Z2498" i="13" s="1"/>
  <c r="S2522" i="13"/>
  <c r="Z2522" i="13" s="1"/>
  <c r="S2550" i="13"/>
  <c r="Z2550" i="13" s="1"/>
  <c r="S2616" i="13"/>
  <c r="Z2616" i="13" s="1"/>
  <c r="S2679" i="13"/>
  <c r="Z2679" i="13" s="1"/>
  <c r="S2743" i="13"/>
  <c r="Z2743" i="13" s="1"/>
  <c r="S2822" i="13"/>
  <c r="Z2822" i="13" s="1"/>
  <c r="S2950" i="13"/>
  <c r="Z2950" i="13" s="1"/>
  <c r="S3078" i="13"/>
  <c r="Z3078" i="13" s="1"/>
  <c r="S3206" i="13"/>
  <c r="Z3206" i="13" s="1"/>
  <c r="S3334" i="13"/>
  <c r="Z3334" i="13" s="1"/>
  <c r="S3462" i="13"/>
  <c r="Z3462" i="13" s="1"/>
  <c r="S3590" i="13"/>
  <c r="Z3590" i="13" s="1"/>
  <c r="S3718" i="13"/>
  <c r="Z3718" i="13" s="1"/>
  <c r="S3846" i="13"/>
  <c r="Z3846" i="13" s="1"/>
  <c r="S765" i="13"/>
  <c r="Z765" i="13" s="1"/>
  <c r="S893" i="13"/>
  <c r="Z893" i="13" s="1"/>
  <c r="S1021" i="13"/>
  <c r="Z1021" i="13" s="1"/>
  <c r="S1149" i="13"/>
  <c r="Z1149" i="13" s="1"/>
  <c r="S1277" i="13"/>
  <c r="Z1277" i="13" s="1"/>
  <c r="S1405" i="13"/>
  <c r="Z1405" i="13" s="1"/>
  <c r="S1533" i="13"/>
  <c r="Z1533" i="13" s="1"/>
  <c r="S1661" i="13"/>
  <c r="Z1661" i="13" s="1"/>
  <c r="S1789" i="13"/>
  <c r="Z1789" i="13" s="1"/>
  <c r="S2608" i="13"/>
  <c r="Z2608" i="13" s="1"/>
  <c r="S2665" i="13"/>
  <c r="Z2665" i="13" s="1"/>
  <c r="S2729" i="13"/>
  <c r="Z2729" i="13" s="1"/>
  <c r="S2793" i="13"/>
  <c r="Z2793" i="13" s="1"/>
  <c r="S2738" i="13"/>
  <c r="Z2738" i="13" s="1"/>
  <c r="S2825" i="13"/>
  <c r="Z2825" i="13" s="1"/>
  <c r="S2868" i="13"/>
  <c r="Z2868" i="13" s="1"/>
  <c r="S2911" i="13"/>
  <c r="Z2911" i="13" s="1"/>
  <c r="S2951" i="13"/>
  <c r="Z2951" i="13" s="1"/>
  <c r="S2985" i="13"/>
  <c r="Z2985" i="13" s="1"/>
  <c r="S3028" i="13"/>
  <c r="Z3028" i="13" s="1"/>
  <c r="S3071" i="13"/>
  <c r="Z3071" i="13" s="1"/>
  <c r="S3113" i="13"/>
  <c r="Z3113" i="13" s="1"/>
  <c r="S3156" i="13"/>
  <c r="Z3156" i="13" s="1"/>
  <c r="S3199" i="13"/>
  <c r="Z3199" i="13" s="1"/>
  <c r="S3241" i="13"/>
  <c r="Z3241" i="13" s="1"/>
  <c r="S3284" i="13"/>
  <c r="Z3284" i="13" s="1"/>
  <c r="S3327" i="13"/>
  <c r="Z3327" i="13" s="1"/>
  <c r="S3364" i="13"/>
  <c r="Z3364" i="13" s="1"/>
  <c r="S3396" i="13"/>
  <c r="Z3396" i="13" s="1"/>
  <c r="S3428" i="13"/>
  <c r="Z3428" i="13" s="1"/>
  <c r="S3460" i="13"/>
  <c r="Z3460" i="13" s="1"/>
  <c r="S3492" i="13"/>
  <c r="Z3492" i="13" s="1"/>
  <c r="S3524" i="13"/>
  <c r="Z3524" i="13" s="1"/>
  <c r="S3556" i="13"/>
  <c r="Z3556" i="13" s="1"/>
  <c r="S3588" i="13"/>
  <c r="Z3588" i="13" s="1"/>
  <c r="S3620" i="13"/>
  <c r="Z3620" i="13" s="1"/>
  <c r="S3652" i="13"/>
  <c r="Z3652" i="13" s="1"/>
  <c r="S3684" i="13"/>
  <c r="Z3684" i="13" s="1"/>
  <c r="S3716" i="13"/>
  <c r="Z3716" i="13" s="1"/>
  <c r="S3748" i="13"/>
  <c r="Z3748" i="13" s="1"/>
  <c r="S3780" i="13"/>
  <c r="Z3780" i="13" s="1"/>
  <c r="S3812" i="13"/>
  <c r="Z3812" i="13" s="1"/>
  <c r="S3844" i="13"/>
  <c r="Z3844" i="13" s="1"/>
  <c r="S3876" i="13"/>
  <c r="Z3876" i="13" s="1"/>
  <c r="S3908" i="13"/>
  <c r="Z3908" i="13" s="1"/>
  <c r="S3940" i="13"/>
  <c r="Z3940" i="13" s="1"/>
  <c r="S3973" i="13"/>
  <c r="Z3973" i="13" s="1"/>
  <c r="S4005" i="13"/>
  <c r="Z4005" i="13" s="1"/>
  <c r="S4037" i="13"/>
  <c r="Z4037" i="13" s="1"/>
  <c r="S4069" i="13"/>
  <c r="Z4069" i="13" s="1"/>
  <c r="S4101" i="13"/>
  <c r="Z4101" i="13" s="1"/>
  <c r="S4133" i="13"/>
  <c r="Z4133" i="13" s="1"/>
  <c r="S4165" i="13"/>
  <c r="Z4165" i="13" s="1"/>
  <c r="S2724" i="13"/>
  <c r="Z2724" i="13" s="1"/>
  <c r="S2821" i="13"/>
  <c r="Z2821" i="13" s="1"/>
  <c r="S2864" i="13"/>
  <c r="Z2864" i="13" s="1"/>
  <c r="S2907" i="13"/>
  <c r="Z2907" i="13" s="1"/>
  <c r="S2949" i="13"/>
  <c r="Z2949" i="13" s="1"/>
  <c r="S2992" i="13"/>
  <c r="Z2992" i="13" s="1"/>
  <c r="S3035" i="13"/>
  <c r="Z3035" i="13" s="1"/>
  <c r="S3077" i="13"/>
  <c r="Z3077" i="13" s="1"/>
  <c r="S3120" i="13"/>
  <c r="Z3120" i="13" s="1"/>
  <c r="S3163" i="13"/>
  <c r="Z3163" i="13" s="1"/>
  <c r="S3205" i="13"/>
  <c r="Z3205" i="13" s="1"/>
  <c r="S3248" i="13"/>
  <c r="Z3248" i="13" s="1"/>
  <c r="S3291" i="13"/>
  <c r="Z3291" i="13" s="1"/>
  <c r="S3333" i="13"/>
  <c r="Z3333" i="13" s="1"/>
  <c r="S3368" i="13"/>
  <c r="Z3368" i="13" s="1"/>
  <c r="S3400" i="13"/>
  <c r="Z3400" i="13" s="1"/>
  <c r="S3432" i="13"/>
  <c r="Z3432" i="13" s="1"/>
  <c r="S3464" i="13"/>
  <c r="Z3464" i="13" s="1"/>
  <c r="S3496" i="13"/>
  <c r="Z3496" i="13" s="1"/>
  <c r="S3528" i="13"/>
  <c r="Z3528" i="13" s="1"/>
  <c r="S3560" i="13"/>
  <c r="Z3560" i="13" s="1"/>
  <c r="S3592" i="13"/>
  <c r="Z3592" i="13" s="1"/>
  <c r="S3624" i="13"/>
  <c r="Z3624" i="13" s="1"/>
  <c r="S3656" i="13"/>
  <c r="Z3656" i="13" s="1"/>
  <c r="S3688" i="13"/>
  <c r="Z3688" i="13" s="1"/>
  <c r="S3720" i="13"/>
  <c r="Z3720" i="13" s="1"/>
  <c r="S3752" i="13"/>
  <c r="Z3752" i="13" s="1"/>
  <c r="S3784" i="13"/>
  <c r="Z3784" i="13" s="1"/>
  <c r="S3816" i="13"/>
  <c r="Z3816" i="13" s="1"/>
  <c r="S3848" i="13"/>
  <c r="Z3848" i="13" s="1"/>
  <c r="S3880" i="13"/>
  <c r="Z3880" i="13" s="1"/>
  <c r="S3912" i="13"/>
  <c r="Z3912" i="13" s="1"/>
  <c r="S3944" i="13"/>
  <c r="Z3944" i="13" s="1"/>
  <c r="S3972" i="13"/>
  <c r="Z3972" i="13" s="1"/>
  <c r="S3988" i="13"/>
  <c r="Z3988" i="13" s="1"/>
  <c r="S4004" i="13"/>
  <c r="Z4004" i="13" s="1"/>
  <c r="S4020" i="13"/>
  <c r="Z4020" i="13" s="1"/>
  <c r="S4036" i="13"/>
  <c r="Z4036" i="13" s="1"/>
  <c r="S4052" i="13"/>
  <c r="Z4052" i="13" s="1"/>
  <c r="S4068" i="13"/>
  <c r="Z4068" i="13" s="1"/>
  <c r="S4084" i="13"/>
  <c r="Z4084" i="13" s="1"/>
  <c r="S4100" i="13"/>
  <c r="Z4100" i="13" s="1"/>
  <c r="S4116" i="13"/>
  <c r="Z4116" i="13" s="1"/>
  <c r="S4132" i="13"/>
  <c r="Z4132" i="13" s="1"/>
  <c r="S4148" i="13"/>
  <c r="Z4148" i="13" s="1"/>
  <c r="S4164" i="13"/>
  <c r="Z4164" i="13" s="1"/>
  <c r="S2638" i="13"/>
  <c r="Z2638" i="13" s="1"/>
  <c r="S2670" i="13"/>
  <c r="Z2670" i="13" s="1"/>
  <c r="S2702" i="13"/>
  <c r="Z2702" i="13" s="1"/>
  <c r="S2734" i="13"/>
  <c r="Z2734" i="13" s="1"/>
  <c r="S2766" i="13"/>
  <c r="Z2766" i="13" s="1"/>
  <c r="S2798" i="13"/>
  <c r="Z2798" i="13" s="1"/>
  <c r="S167" i="13"/>
  <c r="Z167" i="13" s="1"/>
  <c r="S378" i="13"/>
  <c r="Z378" i="13" s="1"/>
  <c r="S474" i="13"/>
  <c r="Z474" i="13" s="1"/>
  <c r="S610" i="13"/>
  <c r="Z610" i="13" s="1"/>
  <c r="S714" i="13"/>
  <c r="Z714" i="13" s="1"/>
  <c r="S794" i="13"/>
  <c r="Z794" i="13" s="1"/>
  <c r="S1170" i="13"/>
  <c r="Z1170" i="13" s="1"/>
  <c r="S1650" i="13"/>
  <c r="Z1650" i="13" s="1"/>
  <c r="S440" i="13"/>
  <c r="Z440" i="13" s="1"/>
  <c r="S492" i="13"/>
  <c r="Z492" i="13" s="1"/>
  <c r="S105" i="13"/>
  <c r="Z105" i="13" s="1"/>
  <c r="S329" i="13"/>
  <c r="Z329" i="13" s="1"/>
  <c r="S17" i="13"/>
  <c r="Z17" i="13" s="1"/>
  <c r="S8" i="13"/>
  <c r="Z8" i="13" s="1"/>
  <c r="S740" i="13"/>
  <c r="Z740" i="13" s="1"/>
  <c r="S1162" i="13"/>
  <c r="Z1162" i="13" s="1"/>
  <c r="S1290" i="13"/>
  <c r="Z1290" i="13" s="1"/>
  <c r="S1450" i="13"/>
  <c r="Z1450" i="13" s="1"/>
  <c r="S1578" i="13"/>
  <c r="Z1578" i="13" s="1"/>
  <c r="S1706" i="13"/>
  <c r="Z1706" i="13" s="1"/>
  <c r="S70" i="13"/>
  <c r="Z70" i="13" s="1"/>
  <c r="S145" i="13"/>
  <c r="Z145" i="13" s="1"/>
  <c r="S203" i="13"/>
  <c r="Z203" i="13" s="1"/>
  <c r="S277" i="13"/>
  <c r="Z277" i="13" s="1"/>
  <c r="S401" i="13"/>
  <c r="Z401" i="13" s="1"/>
  <c r="S433" i="13"/>
  <c r="Z433" i="13" s="1"/>
  <c r="S496" i="13"/>
  <c r="Z496" i="13" s="1"/>
  <c r="S593" i="13"/>
  <c r="Z593" i="13" s="1"/>
  <c r="S625" i="13"/>
  <c r="Z625" i="13" s="1"/>
  <c r="S657" i="13"/>
  <c r="Z657" i="13" s="1"/>
  <c r="S689" i="13"/>
  <c r="Z689" i="13" s="1"/>
  <c r="S721" i="13"/>
  <c r="Z721" i="13" s="1"/>
  <c r="S84" i="13"/>
  <c r="Z84" i="13" s="1"/>
  <c r="S123" i="13"/>
  <c r="Z123" i="13" s="1"/>
  <c r="S176" i="13"/>
  <c r="Z176" i="13" s="1"/>
  <c r="S212" i="13"/>
  <c r="Z212" i="13" s="1"/>
  <c r="S251" i="13"/>
  <c r="Z251" i="13" s="1"/>
  <c r="S373" i="13"/>
  <c r="Z373" i="13" s="1"/>
  <c r="S437" i="13"/>
  <c r="Z437" i="13" s="1"/>
  <c r="S501" i="13"/>
  <c r="Z501" i="13" s="1"/>
  <c r="S565" i="13"/>
  <c r="Z565" i="13" s="1"/>
  <c r="S628" i="13"/>
  <c r="Z628" i="13" s="1"/>
  <c r="S701" i="13"/>
  <c r="Z701" i="13" s="1"/>
  <c r="S814" i="13"/>
  <c r="Z814" i="13" s="1"/>
  <c r="S856" i="13"/>
  <c r="Z856" i="13" s="1"/>
  <c r="S995" i="13"/>
  <c r="Z995" i="13" s="1"/>
  <c r="S1033" i="13"/>
  <c r="Z1033" i="13" s="1"/>
  <c r="S1127" i="13"/>
  <c r="Z1127" i="13" s="1"/>
  <c r="S1198" i="13"/>
  <c r="Z1198" i="13" s="1"/>
  <c r="S1315" i="13"/>
  <c r="Z1315" i="13" s="1"/>
  <c r="S1383" i="13"/>
  <c r="Z1383" i="13" s="1"/>
  <c r="S1454" i="13"/>
  <c r="Z1454" i="13" s="1"/>
  <c r="S1571" i="13"/>
  <c r="Z1571" i="13" s="1"/>
  <c r="S1639" i="13"/>
  <c r="Z1639" i="13" s="1"/>
  <c r="S1710" i="13"/>
  <c r="Z1710" i="13" s="1"/>
  <c r="S1810" i="13"/>
  <c r="Z1810" i="13" s="1"/>
  <c r="S158" i="13"/>
  <c r="Z158" i="13" s="1"/>
  <c r="S288" i="13"/>
  <c r="Z288" i="13" s="1"/>
  <c r="S320" i="13"/>
  <c r="Z320" i="13" s="1"/>
  <c r="S767" i="13"/>
  <c r="Z767" i="13" s="1"/>
  <c r="S833" i="13"/>
  <c r="Z833" i="13" s="1"/>
  <c r="S908" i="13"/>
  <c r="Z908" i="13" s="1"/>
  <c r="S966" i="13"/>
  <c r="Z966" i="13" s="1"/>
  <c r="S1040" i="13"/>
  <c r="Z1040" i="13" s="1"/>
  <c r="S1101" i="13"/>
  <c r="Z1101" i="13" s="1"/>
  <c r="S1211" i="13"/>
  <c r="Z1211" i="13" s="1"/>
  <c r="S1279" i="13"/>
  <c r="Z1279" i="13" s="1"/>
  <c r="S1345" i="13"/>
  <c r="Z1345" i="13" s="1"/>
  <c r="S1420" i="13"/>
  <c r="Z1420" i="13" s="1"/>
  <c r="S1478" i="13"/>
  <c r="Z1478" i="13" s="1"/>
  <c r="S1552" i="13"/>
  <c r="Z1552" i="13" s="1"/>
  <c r="S1613" i="13"/>
  <c r="Z1613" i="13" s="1"/>
  <c r="S1723" i="13"/>
  <c r="Z1723" i="13" s="1"/>
  <c r="S1791" i="13"/>
  <c r="Z1791" i="13" s="1"/>
  <c r="S1848" i="13"/>
  <c r="Z1848" i="13" s="1"/>
  <c r="S1912" i="13"/>
  <c r="Z1912" i="13" s="1"/>
  <c r="S1976" i="13"/>
  <c r="Z1976" i="13" s="1"/>
  <c r="S2040" i="13"/>
  <c r="Z2040" i="13" s="1"/>
  <c r="S2104" i="13"/>
  <c r="Z2104" i="13" s="1"/>
  <c r="S2168" i="13"/>
  <c r="Z2168" i="13" s="1"/>
  <c r="S2232" i="13"/>
  <c r="Z2232" i="13" s="1"/>
  <c r="S2296" i="13"/>
  <c r="Z2296" i="13" s="1"/>
  <c r="S2360" i="13"/>
  <c r="Z2360" i="13" s="1"/>
  <c r="S2424" i="13"/>
  <c r="Z2424" i="13" s="1"/>
  <c r="S2488" i="13"/>
  <c r="Z2488" i="13" s="1"/>
  <c r="S2603" i="13"/>
  <c r="Z2603" i="13" s="1"/>
  <c r="S299" i="13"/>
  <c r="Z299" i="13" s="1"/>
  <c r="S331" i="13"/>
  <c r="Z331" i="13" s="1"/>
  <c r="S375" i="13"/>
  <c r="Z375" i="13" s="1"/>
  <c r="S439" i="13"/>
  <c r="Z439" i="13" s="1"/>
  <c r="S503" i="13"/>
  <c r="Z503" i="13" s="1"/>
  <c r="S567" i="13"/>
  <c r="Z567" i="13" s="1"/>
  <c r="S631" i="13"/>
  <c r="Z631" i="13" s="1"/>
  <c r="S695" i="13"/>
  <c r="Z695" i="13" s="1"/>
  <c r="S749" i="13"/>
  <c r="Z749" i="13" s="1"/>
  <c r="S808" i="13"/>
  <c r="Z808" i="13" s="1"/>
  <c r="S869" i="13"/>
  <c r="Z869" i="13" s="1"/>
  <c r="S979" i="13"/>
  <c r="Z979" i="13" s="1"/>
  <c r="S1047" i="13"/>
  <c r="Z1047" i="13" s="1"/>
  <c r="S1118" i="13"/>
  <c r="Z1118" i="13" s="1"/>
  <c r="S1177" i="13"/>
  <c r="Z1177" i="13" s="1"/>
  <c r="S1267" i="13"/>
  <c r="Z1267" i="13" s="1"/>
  <c r="S1337" i="13"/>
  <c r="Z1337" i="13" s="1"/>
  <c r="S1412" i="13"/>
  <c r="Z1412" i="13" s="1"/>
  <c r="S1477" i="13"/>
  <c r="Z1477" i="13" s="1"/>
  <c r="S1572" i="13"/>
  <c r="Z1572" i="13" s="1"/>
  <c r="S1637" i="13"/>
  <c r="Z1637" i="13" s="1"/>
  <c r="S1719" i="13"/>
  <c r="Z1719" i="13" s="1"/>
  <c r="S1807" i="13"/>
  <c r="Z1807" i="13" s="1"/>
  <c r="S1867" i="13"/>
  <c r="Z1867" i="13" s="1"/>
  <c r="S1931" i="13"/>
  <c r="Z1931" i="13" s="1"/>
  <c r="S1995" i="13"/>
  <c r="Z1995" i="13" s="1"/>
  <c r="S2059" i="13"/>
  <c r="Z2059" i="13" s="1"/>
  <c r="S2123" i="13"/>
  <c r="Z2123" i="13" s="1"/>
  <c r="S2187" i="13"/>
  <c r="Z2187" i="13" s="1"/>
  <c r="S2251" i="13"/>
  <c r="Z2251" i="13" s="1"/>
  <c r="S2315" i="13"/>
  <c r="Z2315" i="13" s="1"/>
  <c r="S2379" i="13"/>
  <c r="Z2379" i="13" s="1"/>
  <c r="S2443" i="13"/>
  <c r="Z2443" i="13" s="1"/>
  <c r="S2507" i="13"/>
  <c r="Z2507" i="13" s="1"/>
  <c r="S779" i="13"/>
  <c r="Z779" i="13" s="1"/>
  <c r="S815" i="13"/>
  <c r="Z815" i="13" s="1"/>
  <c r="S854" i="13"/>
  <c r="Z854" i="13" s="1"/>
  <c r="S907" i="13"/>
  <c r="Z907" i="13" s="1"/>
  <c r="S943" i="13"/>
  <c r="Z943" i="13" s="1"/>
  <c r="S982" i="13"/>
  <c r="Z982" i="13" s="1"/>
  <c r="S1035" i="13"/>
  <c r="Z1035" i="13" s="1"/>
  <c r="S1071" i="13"/>
  <c r="Z1071" i="13" s="1"/>
  <c r="S1120" i="13"/>
  <c r="Z1120" i="13" s="1"/>
  <c r="S1174" i="13"/>
  <c r="Z1174" i="13" s="1"/>
  <c r="S1227" i="13"/>
  <c r="Z1227" i="13" s="1"/>
  <c r="S1276" i="13"/>
  <c r="Z1276" i="13"/>
  <c r="S1327" i="13"/>
  <c r="Z1327" i="13" s="1"/>
  <c r="S1376" i="13"/>
  <c r="Z1376" i="13" s="1"/>
  <c r="S1430" i="13"/>
  <c r="Z1430" i="13" s="1"/>
  <c r="S1483" i="13"/>
  <c r="Z1483" i="13" s="1"/>
  <c r="S1532" i="13"/>
  <c r="Z1532" i="13" s="1"/>
  <c r="S1583" i="13"/>
  <c r="Z1583" i="13" s="1"/>
  <c r="S1632" i="13"/>
  <c r="Z1632" i="13" s="1"/>
  <c r="S1686" i="13"/>
  <c r="Z1686" i="13" s="1"/>
  <c r="S1739" i="13"/>
  <c r="Z1739" i="13" s="1"/>
  <c r="S1788" i="13"/>
  <c r="Z1788" i="13" s="1"/>
  <c r="S1913" i="13"/>
  <c r="Z1913" i="13" s="1"/>
  <c r="S2169" i="13"/>
  <c r="Z2169" i="13" s="1"/>
  <c r="S2425" i="13"/>
  <c r="Z2425" i="13" s="1"/>
  <c r="S2593" i="13"/>
  <c r="Z2593" i="13" s="1"/>
  <c r="S2659" i="13"/>
  <c r="Z2659" i="13" s="1"/>
  <c r="S2723" i="13"/>
  <c r="Z2723" i="13" s="1"/>
  <c r="S2787" i="13"/>
  <c r="Z2787" i="13" s="1"/>
  <c r="S2866" i="13"/>
  <c r="Z2866" i="13" s="1"/>
  <c r="S2994" i="13"/>
  <c r="Z2994" i="13" s="1"/>
  <c r="S3122" i="13"/>
  <c r="Z3122" i="13" s="1"/>
  <c r="S3250" i="13"/>
  <c r="Z3250" i="13" s="1"/>
  <c r="S3378" i="13"/>
  <c r="Z3378" i="13" s="1"/>
  <c r="S3506" i="13"/>
  <c r="Z3506" i="13" s="1"/>
  <c r="S3634" i="13"/>
  <c r="Z3634" i="13" s="1"/>
  <c r="S3762" i="13"/>
  <c r="Z3762" i="13" s="1"/>
  <c r="S3890" i="13"/>
  <c r="Z3890" i="13" s="1"/>
  <c r="S1837" i="13"/>
  <c r="Z1837" i="13" s="1"/>
  <c r="S2557" i="13"/>
  <c r="Z2557" i="13" s="1"/>
  <c r="S2631" i="13"/>
  <c r="Z2631" i="13" s="1"/>
  <c r="S2695" i="13"/>
  <c r="Z2695" i="13" s="1"/>
  <c r="S2759" i="13"/>
  <c r="Z2759" i="13" s="1"/>
  <c r="S2846" i="13"/>
  <c r="Z2846" i="13" s="1"/>
  <c r="S2974" i="13"/>
  <c r="Z2974" i="13" s="1"/>
  <c r="S3102" i="13"/>
  <c r="Z3102" i="13" s="1"/>
  <c r="S3230" i="13"/>
  <c r="Z3230" i="13" s="1"/>
  <c r="S3358" i="13"/>
  <c r="Z3358" i="13" s="1"/>
  <c r="S3486" i="13"/>
  <c r="Z3486" i="13" s="1"/>
  <c r="S3614" i="13"/>
  <c r="Z3614" i="13" s="1"/>
  <c r="S3742" i="13"/>
  <c r="Z3742" i="13" s="1"/>
  <c r="S3870" i="13"/>
  <c r="Z3870" i="13" s="1"/>
  <c r="S2549" i="13"/>
  <c r="Z2549" i="13" s="1"/>
  <c r="S2634" i="13"/>
  <c r="Z2634" i="13" s="1"/>
  <c r="S2762" i="13"/>
  <c r="Z2762" i="13" s="1"/>
  <c r="S2823" i="13"/>
  <c r="Z2823" i="13" s="1"/>
  <c r="S2865" i="13"/>
  <c r="Z2865" i="13" s="1"/>
  <c r="S2908" i="13"/>
  <c r="Z2908" i="13" s="1"/>
  <c r="S2961" i="13"/>
  <c r="Z2961" i="13" s="1"/>
  <c r="S3004" i="13"/>
  <c r="Z3004" i="13" s="1"/>
  <c r="S3047" i="13"/>
  <c r="Z3047" i="13" s="1"/>
  <c r="S3089" i="13"/>
  <c r="Z3089" i="13" s="1"/>
  <c r="S3132" i="13"/>
  <c r="Z3132" i="13" s="1"/>
  <c r="S3175" i="13"/>
  <c r="Z3175" i="13" s="1"/>
  <c r="S3217" i="13"/>
  <c r="Z3217" i="13" s="1"/>
  <c r="S3260" i="13"/>
  <c r="Z3260" i="13" s="1"/>
  <c r="S3303" i="13"/>
  <c r="Z3303" i="13" s="1"/>
  <c r="S3345" i="13"/>
  <c r="Z3345" i="13" s="1"/>
  <c r="S3995" i="13"/>
  <c r="Z3995" i="13" s="1"/>
  <c r="S4027" i="13"/>
  <c r="Z4027" i="13" s="1"/>
  <c r="S4059" i="13"/>
  <c r="Z4059" i="13" s="1"/>
  <c r="S4091" i="13"/>
  <c r="Z4091" i="13" s="1"/>
  <c r="S4123" i="13"/>
  <c r="Z4123" i="13" s="1"/>
  <c r="S4155" i="13"/>
  <c r="Z4155" i="13" s="1"/>
  <c r="S2716" i="13"/>
  <c r="Z2716" i="13" s="1"/>
  <c r="S2819" i="13"/>
  <c r="Z2819" i="13" s="1"/>
  <c r="S2861" i="13"/>
  <c r="Z2861" i="13" s="1"/>
  <c r="S2904" i="13"/>
  <c r="Z2904" i="13" s="1"/>
  <c r="S2947" i="13"/>
  <c r="Z2947" i="13" s="1"/>
  <c r="S2989" i="13"/>
  <c r="Z2989" i="13" s="1"/>
  <c r="S3032" i="13"/>
  <c r="Z3032" i="13" s="1"/>
  <c r="S3075" i="13"/>
  <c r="Z3075" i="13" s="1"/>
  <c r="S3117" i="13"/>
  <c r="Z3117" i="13" s="1"/>
  <c r="S3160" i="13"/>
  <c r="Z3160" i="13" s="1"/>
  <c r="S3203" i="13"/>
  <c r="Z3203" i="13" s="1"/>
  <c r="S3245" i="13"/>
  <c r="Z3245" i="13" s="1"/>
  <c r="S3288" i="13"/>
  <c r="Z3288" i="13" s="1"/>
  <c r="S3331" i="13"/>
  <c r="Z3331" i="13" s="1"/>
  <c r="S215" i="13"/>
  <c r="Z215" i="13" s="1"/>
  <c r="S45" i="13"/>
  <c r="Z45" i="13" s="1"/>
  <c r="S264" i="13"/>
  <c r="Z264" i="13" s="1"/>
  <c r="S466" i="13"/>
  <c r="Z466" i="13" s="1"/>
  <c r="S570" i="13"/>
  <c r="Z570" i="13" s="1"/>
  <c r="S682" i="13"/>
  <c r="Z682" i="13" s="1"/>
  <c r="S1298" i="13"/>
  <c r="Z1298" i="13" s="1"/>
  <c r="S1586" i="13"/>
  <c r="Z1586" i="13" s="1"/>
  <c r="S160" i="13"/>
  <c r="Z160" i="13" s="1"/>
  <c r="S513" i="13"/>
  <c r="Z513" i="13" s="1"/>
  <c r="S669" i="13"/>
  <c r="Z669" i="13" s="1"/>
  <c r="S77" i="13"/>
  <c r="Z77" i="13" s="1"/>
  <c r="S873" i="13"/>
  <c r="Z873" i="13" s="1"/>
  <c r="S183" i="13"/>
  <c r="Z183" i="13" s="1"/>
  <c r="S72" i="13"/>
  <c r="Z72" i="13" s="1"/>
  <c r="S786" i="13"/>
  <c r="Z786" i="13" s="1"/>
  <c r="S1098" i="13"/>
  <c r="Z1098" i="13" s="1"/>
  <c r="S79" i="13"/>
  <c r="Z79" i="13" s="1"/>
  <c r="S47" i="13"/>
  <c r="Z47" i="13" s="1"/>
  <c r="S268" i="13"/>
  <c r="Z268" i="13" s="1"/>
  <c r="S419" i="13"/>
  <c r="Z419" i="13" s="1"/>
  <c r="S491" i="13"/>
  <c r="Z491" i="13" s="1"/>
  <c r="S579" i="13"/>
  <c r="Z579" i="13" s="1"/>
  <c r="S675" i="13"/>
  <c r="Z675" i="13" s="1"/>
  <c r="S758" i="13"/>
  <c r="Z758" i="13" s="1"/>
  <c r="S1066" i="13"/>
  <c r="Z1066" i="13" s="1"/>
  <c r="S164" i="13"/>
  <c r="Z164" i="13" s="1"/>
  <c r="S360" i="13"/>
  <c r="Z360" i="13" s="1"/>
  <c r="S380" i="13"/>
  <c r="Z380" i="13" s="1"/>
  <c r="S589" i="13"/>
  <c r="Z589" i="13" s="1"/>
  <c r="S668" i="13"/>
  <c r="Z668" i="13" s="1"/>
  <c r="S74" i="13"/>
  <c r="Z74" i="13" s="1"/>
  <c r="S285" i="13"/>
  <c r="Z285" i="13" s="1"/>
  <c r="S969" i="13"/>
  <c r="Z969" i="13" s="1"/>
  <c r="S1155" i="13"/>
  <c r="Z1155" i="13" s="1"/>
  <c r="S1422" i="13"/>
  <c r="Z1422" i="13" s="1"/>
  <c r="S1607" i="13"/>
  <c r="Z1607" i="13" s="1"/>
  <c r="S812" i="13"/>
  <c r="Z812" i="13" s="1"/>
  <c r="S870" i="13"/>
  <c r="Z870" i="13" s="1"/>
  <c r="S944" i="13"/>
  <c r="Z944" i="13" s="1"/>
  <c r="S1005" i="13"/>
  <c r="Z1005" i="13" s="1"/>
  <c r="S1115" i="13"/>
  <c r="Z1115" i="13" s="1"/>
  <c r="S1183" i="13"/>
  <c r="Z1183" i="13" s="1"/>
  <c r="S1249" i="13"/>
  <c r="Z1249" i="13" s="1"/>
  <c r="S1324" i="13"/>
  <c r="Z1324" i="13" s="1"/>
  <c r="S1382" i="13"/>
  <c r="Z1382" i="13" s="1"/>
  <c r="S1456" i="13"/>
  <c r="Z1456" i="13" s="1"/>
  <c r="S1517" i="13"/>
  <c r="Z1517" i="13" s="1"/>
  <c r="S1627" i="13"/>
  <c r="Z1627" i="13" s="1"/>
  <c r="S1695" i="13"/>
  <c r="Z1695" i="13" s="1"/>
  <c r="S1761" i="13"/>
  <c r="Z1761" i="13" s="1"/>
  <c r="S1835" i="13"/>
  <c r="Z1835" i="13" s="1"/>
  <c r="S1892" i="13"/>
  <c r="Z1892" i="13" s="1"/>
  <c r="S1956" i="13"/>
  <c r="Z1956" i="13" s="1"/>
  <c r="S2020" i="13"/>
  <c r="Z2020" i="13" s="1"/>
  <c r="S2084" i="13"/>
  <c r="Z2084" i="13" s="1"/>
  <c r="S2148" i="13"/>
  <c r="Z2148" i="13" s="1"/>
  <c r="S2212" i="13"/>
  <c r="Z2212" i="13" s="1"/>
  <c r="S2276" i="13"/>
  <c r="Z2276" i="13" s="1"/>
  <c r="S2340" i="13"/>
  <c r="Z2340" i="13" s="1"/>
  <c r="S2404" i="13"/>
  <c r="Z2404" i="13" s="1"/>
  <c r="S2468" i="13"/>
  <c r="Z2468" i="13" s="1"/>
  <c r="S2563" i="13"/>
  <c r="Z2563" i="13" s="1"/>
  <c r="S126" i="13"/>
  <c r="Z126" i="13" s="1"/>
  <c r="S254" i="13"/>
  <c r="Z254" i="13" s="1"/>
  <c r="S823" i="13"/>
  <c r="Z823" i="13" s="1"/>
  <c r="S889" i="13"/>
  <c r="Z889" i="13" s="1"/>
  <c r="S964" i="13"/>
  <c r="Z964" i="13" s="1"/>
  <c r="S1022" i="13"/>
  <c r="Z1022" i="13" s="1"/>
  <c r="S1096" i="13"/>
  <c r="Z1096" i="13" s="1"/>
  <c r="S1189" i="13"/>
  <c r="Z1189" i="13" s="1"/>
  <c r="S1256" i="13"/>
  <c r="Z1256" i="13" s="1"/>
  <c r="S1342" i="13"/>
  <c r="Z1342" i="13" s="1"/>
  <c r="S1431" i="13"/>
  <c r="Z1431" i="13" s="1"/>
  <c r="S1502" i="13"/>
  <c r="Z1502" i="13" s="1"/>
  <c r="S1561" i="13"/>
  <c r="Z1561" i="13" s="1"/>
  <c r="S1651" i="13"/>
  <c r="Z1651" i="13" s="1"/>
  <c r="S1721" i="13"/>
  <c r="Z1721" i="13" s="1"/>
  <c r="S1796" i="13"/>
  <c r="Z1796" i="13" s="1"/>
  <c r="S1834" i="13"/>
  <c r="Z1834" i="13" s="1"/>
  <c r="S1895" i="13"/>
  <c r="Z1895" i="13" s="1"/>
  <c r="S1959" i="13"/>
  <c r="Z1959" i="13" s="1"/>
  <c r="S2023" i="13"/>
  <c r="Z2023" i="13" s="1"/>
  <c r="S2087" i="13"/>
  <c r="Z2087" i="13" s="1"/>
  <c r="S2151" i="13"/>
  <c r="Z2151" i="13" s="1"/>
  <c r="S2215" i="13"/>
  <c r="Z2215" i="13" s="1"/>
  <c r="S2279" i="13"/>
  <c r="Z2279" i="13" s="1"/>
  <c r="S2343" i="13"/>
  <c r="Z2343" i="13" s="1"/>
  <c r="S2407" i="13"/>
  <c r="Z2407" i="13" s="1"/>
  <c r="S2471" i="13"/>
  <c r="Z2471" i="13" s="1"/>
  <c r="S2541" i="13"/>
  <c r="Z2541" i="13" s="1"/>
  <c r="S137" i="13"/>
  <c r="Z137" i="13" s="1"/>
  <c r="S265" i="13"/>
  <c r="Z265" i="13" s="1"/>
  <c r="S310" i="13"/>
  <c r="Z310" i="13" s="1"/>
  <c r="S342" i="13"/>
  <c r="Z342" i="13" s="1"/>
  <c r="S398" i="13"/>
  <c r="Z398" i="13" s="1"/>
  <c r="S462" i="13"/>
  <c r="Z462" i="13" s="1"/>
  <c r="S526" i="13"/>
  <c r="Z526" i="13" s="1"/>
  <c r="S590" i="13"/>
  <c r="Z590" i="13" s="1"/>
  <c r="S654" i="13"/>
  <c r="Z654" i="13" s="1"/>
  <c r="S718" i="13"/>
  <c r="Z718" i="13" s="1"/>
  <c r="S1329" i="13"/>
  <c r="Z1329" i="13" s="1"/>
  <c r="S1585" i="13"/>
  <c r="Z1585" i="13" s="1"/>
  <c r="S1811" i="13"/>
  <c r="Z1811" i="13" s="1"/>
  <c r="S1857" i="13"/>
  <c r="Z1857" i="13" s="1"/>
  <c r="S1889" i="13"/>
  <c r="Z1889" i="13" s="1"/>
  <c r="S1929" i="13"/>
  <c r="Z1929" i="13" s="1"/>
  <c r="S1969" i="13"/>
  <c r="Z1969" i="13" s="1"/>
  <c r="S2001" i="13"/>
  <c r="Z2001" i="13" s="1"/>
  <c r="S2033" i="13"/>
  <c r="Z2033" i="13" s="1"/>
  <c r="S2081" i="13"/>
  <c r="Z2081" i="13" s="1"/>
  <c r="S2113" i="13"/>
  <c r="Z2113" i="13" s="1"/>
  <c r="S2145" i="13"/>
  <c r="Z2145" i="13" s="1"/>
  <c r="S2185" i="13"/>
  <c r="Z2185" i="13" s="1"/>
  <c r="S2225" i="13"/>
  <c r="Z2225" i="13" s="1"/>
  <c r="S2257" i="13"/>
  <c r="Z2257" i="13" s="1"/>
  <c r="S2289" i="13"/>
  <c r="Z2289" i="13" s="1"/>
  <c r="S2337" i="13"/>
  <c r="Z2337" i="13" s="1"/>
  <c r="S2369" i="13"/>
  <c r="Z2369" i="13" s="1"/>
  <c r="S2401" i="13"/>
  <c r="Z2401" i="13" s="1"/>
  <c r="S2441" i="13"/>
  <c r="Z2441" i="13" s="1"/>
  <c r="S2481" i="13"/>
  <c r="Z2481" i="13" s="1"/>
  <c r="S2512" i="13"/>
  <c r="Z2512" i="13" s="1"/>
  <c r="S2537" i="13"/>
  <c r="Z2537" i="13" s="1"/>
  <c r="S2610" i="13"/>
  <c r="Z2610" i="13" s="1"/>
  <c r="S2680" i="13"/>
  <c r="Z2680" i="13" s="1"/>
  <c r="S2744" i="13"/>
  <c r="Z2744" i="13" s="1"/>
  <c r="S2858" i="13"/>
  <c r="Z2858" i="13" s="1"/>
  <c r="S2986" i="13"/>
  <c r="Z2986" i="13" s="1"/>
  <c r="S3114" i="13"/>
  <c r="Z3114" i="13" s="1"/>
  <c r="S3242" i="13"/>
  <c r="Z3242" i="13" s="1"/>
  <c r="S3370" i="13"/>
  <c r="Z3370" i="13" s="1"/>
  <c r="S3498" i="13"/>
  <c r="Z3498" i="13" s="1"/>
  <c r="S3626" i="13"/>
  <c r="Z3626" i="13" s="1"/>
  <c r="S3754" i="13"/>
  <c r="Z3754" i="13" s="1"/>
  <c r="S3882" i="13"/>
  <c r="Z3882" i="13" s="1"/>
  <c r="S2560" i="13"/>
  <c r="Z2560" i="13" s="1"/>
  <c r="S2641" i="13"/>
  <c r="Z2641" i="13" s="1"/>
  <c r="S2705" i="13"/>
  <c r="Z2705" i="13" s="1"/>
  <c r="S2769" i="13"/>
  <c r="Z2769" i="13" s="1"/>
  <c r="S1853" i="13"/>
  <c r="Z1853" i="13" s="1"/>
  <c r="S1885" i="13"/>
  <c r="Z1885" i="13" s="1"/>
  <c r="S1917" i="13"/>
  <c r="Z1917" i="13" s="1"/>
  <c r="S1949" i="13"/>
  <c r="Z1949" i="13" s="1"/>
  <c r="S1981" i="13"/>
  <c r="Z1981" i="13" s="1"/>
  <c r="S2013" i="13"/>
  <c r="Z2013" i="13" s="1"/>
  <c r="S2045" i="13"/>
  <c r="Z2045" i="13" s="1"/>
  <c r="S2077" i="13"/>
  <c r="Z2077" i="13" s="1"/>
  <c r="S2109" i="13"/>
  <c r="Z2109" i="13" s="1"/>
  <c r="S2141" i="13"/>
  <c r="Z2141" i="13" s="1"/>
  <c r="S2173" i="13"/>
  <c r="Z2173" i="13" s="1"/>
  <c r="S2205" i="13"/>
  <c r="Z2205" i="13" s="1"/>
  <c r="S2237" i="13"/>
  <c r="Z2237" i="13" s="1"/>
  <c r="S2269" i="13"/>
  <c r="Z2269" i="13" s="1"/>
  <c r="S2301" i="13"/>
  <c r="Z2301" i="13" s="1"/>
  <c r="S2333" i="13"/>
  <c r="Z2333" i="13" s="1"/>
  <c r="S2365" i="13"/>
  <c r="Z2365" i="13" s="1"/>
  <c r="S2397" i="13"/>
  <c r="Z2397" i="13" s="1"/>
  <c r="S2429" i="13"/>
  <c r="Z2429" i="13" s="1"/>
  <c r="S2461" i="13"/>
  <c r="Z2461" i="13" s="1"/>
  <c r="S2493" i="13"/>
  <c r="Z2493" i="13" s="1"/>
  <c r="S2520" i="13"/>
  <c r="Z2520" i="13" s="1"/>
  <c r="S2545" i="13"/>
  <c r="Z2545" i="13" s="1"/>
  <c r="S2614" i="13"/>
  <c r="Z2614" i="13" s="1"/>
  <c r="S2669" i="13"/>
  <c r="Z2669" i="13" s="1"/>
  <c r="S2733" i="13"/>
  <c r="Z2733" i="13" s="1"/>
  <c r="S2797" i="13"/>
  <c r="Z2797" i="13" s="1"/>
  <c r="S2902" i="13"/>
  <c r="Z2902" i="13" s="1"/>
  <c r="S3030" i="13"/>
  <c r="Z3030" i="13" s="1"/>
  <c r="S3158" i="13"/>
  <c r="Z3158" i="13" s="1"/>
  <c r="S3286" i="13"/>
  <c r="Z3286" i="13" s="1"/>
  <c r="S3414" i="13"/>
  <c r="Z3414" i="13" s="1"/>
  <c r="S3542" i="13"/>
  <c r="Z3542" i="13" s="1"/>
  <c r="S3670" i="13"/>
  <c r="Z3670" i="13" s="1"/>
  <c r="S3798" i="13"/>
  <c r="Z3798" i="13" s="1"/>
  <c r="S3926" i="13"/>
  <c r="Z3926" i="13" s="1"/>
  <c r="S853" i="13"/>
  <c r="Z853" i="13" s="1"/>
  <c r="S981" i="13"/>
  <c r="Z981" i="13" s="1"/>
  <c r="S1109" i="13"/>
  <c r="Z1109" i="13" s="1"/>
  <c r="S1237" i="13"/>
  <c r="Z1237" i="13" s="1"/>
  <c r="S1365" i="13"/>
  <c r="Z1365" i="13" s="1"/>
  <c r="S1493" i="13"/>
  <c r="Z1493" i="13" s="1"/>
  <c r="S1621" i="13"/>
  <c r="Z1621" i="13" s="1"/>
  <c r="S1749" i="13"/>
  <c r="Z1749" i="13" s="1"/>
  <c r="S2606" i="13"/>
  <c r="Z2606" i="13" s="1"/>
  <c r="S2722" i="13"/>
  <c r="Z2722" i="13" s="1"/>
  <c r="S2831" i="13"/>
  <c r="Z2831" i="13" s="1"/>
  <c r="S2873" i="13"/>
  <c r="Z2873" i="13" s="1"/>
  <c r="S2916" i="13"/>
  <c r="Z2916" i="13" s="1"/>
  <c r="S2959" i="13"/>
  <c r="Z2959" i="13" s="1"/>
  <c r="S3001" i="13"/>
  <c r="Z3001" i="13" s="1"/>
  <c r="S3044" i="13"/>
  <c r="Z3044" i="13" s="1"/>
  <c r="S3087" i="13"/>
  <c r="Z3087" i="13" s="1"/>
  <c r="S3129" i="13"/>
  <c r="Z3129" i="13" s="1"/>
  <c r="S3172" i="13"/>
  <c r="Z3172" i="13" s="1"/>
  <c r="S3215" i="13"/>
  <c r="Z3215" i="13" s="1"/>
  <c r="S3257" i="13"/>
  <c r="Z3257" i="13" s="1"/>
  <c r="S3300" i="13"/>
  <c r="Z3300" i="13" s="1"/>
  <c r="S3343" i="13"/>
  <c r="Z3343" i="13" s="1"/>
  <c r="S3377" i="13"/>
  <c r="Z3377" i="13" s="1"/>
  <c r="S3409" i="13"/>
  <c r="Z3409" i="13" s="1"/>
  <c r="S3441" i="13"/>
  <c r="Z3441" i="13" s="1"/>
  <c r="S3473" i="13"/>
  <c r="Z3473" i="13" s="1"/>
  <c r="S3505" i="13"/>
  <c r="Z3505" i="13" s="1"/>
  <c r="S3537" i="13"/>
  <c r="Z3537" i="13" s="1"/>
  <c r="S3569" i="13"/>
  <c r="Z3569" i="13" s="1"/>
  <c r="S3601" i="13"/>
  <c r="Z3601" i="13" s="1"/>
  <c r="S3633" i="13"/>
  <c r="Z3633" i="13" s="1"/>
  <c r="S3665" i="13"/>
  <c r="Z3665" i="13" s="1"/>
  <c r="S3697" i="13"/>
  <c r="Z3697" i="13" s="1"/>
  <c r="S3729" i="13"/>
  <c r="Z3729" i="13" s="1"/>
  <c r="S3761" i="13"/>
  <c r="Z3761" i="13" s="1"/>
  <c r="S3793" i="13"/>
  <c r="Z3793" i="13" s="1"/>
  <c r="S3825" i="13"/>
  <c r="Z3825" i="13" s="1"/>
  <c r="S3857" i="13"/>
  <c r="Z3857" i="13" s="1"/>
  <c r="S3889" i="13"/>
  <c r="Z3889" i="13" s="1"/>
  <c r="S3921" i="13"/>
  <c r="Z3921" i="13" s="1"/>
  <c r="S3953" i="13"/>
  <c r="Z3953" i="13" s="1"/>
  <c r="S3985" i="13"/>
  <c r="Z3985" i="13" s="1"/>
  <c r="S4017" i="13"/>
  <c r="Z4017" i="13" s="1"/>
  <c r="S4049" i="13"/>
  <c r="Z4049" i="13" s="1"/>
  <c r="S4081" i="13"/>
  <c r="Z4081" i="13" s="1"/>
  <c r="S4113" i="13"/>
  <c r="Z4113" i="13" s="1"/>
  <c r="S4145" i="13"/>
  <c r="Z4145" i="13" s="1"/>
  <c r="S2644" i="13"/>
  <c r="Z2644" i="13" s="1"/>
  <c r="S2772" i="13"/>
  <c r="Z2772" i="13" s="1"/>
  <c r="S2837" i="13"/>
  <c r="Z2837" i="13" s="1"/>
  <c r="S2880" i="13"/>
  <c r="Z2880" i="13" s="1"/>
  <c r="S2923" i="13"/>
  <c r="Z2923" i="13" s="1"/>
  <c r="S2965" i="13"/>
  <c r="Z2965" i="13" s="1"/>
  <c r="S3008" i="13"/>
  <c r="Z3008" i="13" s="1"/>
  <c r="S3051" i="13"/>
  <c r="Z3051" i="13" s="1"/>
  <c r="S3093" i="13"/>
  <c r="Z3093" i="13" s="1"/>
  <c r="S3136" i="13"/>
  <c r="Z3136" i="13" s="1"/>
  <c r="S3179" i="13"/>
  <c r="Z3179" i="13" s="1"/>
  <c r="S3221" i="13"/>
  <c r="Z3221" i="13" s="1"/>
  <c r="S3264" i="13"/>
  <c r="Z3264" i="13" s="1"/>
  <c r="S3307" i="13"/>
  <c r="Z3307" i="13" s="1"/>
  <c r="S3349" i="13"/>
  <c r="Z3349" i="13" s="1"/>
  <c r="S3381" i="13"/>
  <c r="Z3381" i="13" s="1"/>
  <c r="S3413" i="13"/>
  <c r="Z3413" i="13" s="1"/>
  <c r="S3445" i="13"/>
  <c r="Z3445" i="13" s="1"/>
  <c r="S3477" i="13"/>
  <c r="Z3477" i="13" s="1"/>
  <c r="S3509" i="13"/>
  <c r="Z3509" i="13" s="1"/>
  <c r="S3541" i="13"/>
  <c r="Z3541" i="13" s="1"/>
  <c r="S3573" i="13"/>
  <c r="Z3573" i="13" s="1"/>
  <c r="S3605" i="13"/>
  <c r="Z3605" i="13" s="1"/>
  <c r="S3637" i="13"/>
  <c r="Z3637" i="13" s="1"/>
  <c r="S3669" i="13"/>
  <c r="Z3669" i="13" s="1"/>
  <c r="S3701" i="13"/>
  <c r="Z3701" i="13" s="1"/>
  <c r="S3733" i="13"/>
  <c r="Z3733" i="13" s="1"/>
  <c r="S3765" i="13"/>
  <c r="Z3765" i="13" s="1"/>
  <c r="S3797" i="13"/>
  <c r="Z3797" i="13" s="1"/>
  <c r="S3829" i="13"/>
  <c r="Z3829" i="13" s="1"/>
  <c r="S3861" i="13"/>
  <c r="Z3861" i="13" s="1"/>
  <c r="S3893" i="13"/>
  <c r="Z3893" i="13" s="1"/>
  <c r="S3925" i="13"/>
  <c r="Z3925" i="13" s="1"/>
  <c r="S3957" i="13"/>
  <c r="Z3957" i="13" s="1"/>
  <c r="S3978" i="13"/>
  <c r="Z3978" i="13" s="1"/>
  <c r="S3994" i="13"/>
  <c r="Z3994" i="13" s="1"/>
  <c r="S4010" i="13"/>
  <c r="Z4010" i="13" s="1"/>
  <c r="S4026" i="13"/>
  <c r="Z4026" i="13" s="1"/>
  <c r="S4042" i="13"/>
  <c r="Z4042" i="13" s="1"/>
  <c r="S4058" i="13"/>
  <c r="Z4058" i="13" s="1"/>
  <c r="S4074" i="13"/>
  <c r="Z4074" i="13" s="1"/>
  <c r="S4090" i="13"/>
  <c r="Z4090" i="13" s="1"/>
  <c r="S4106" i="13"/>
  <c r="Z4106" i="13" s="1"/>
  <c r="S4122" i="13"/>
  <c r="Z4122" i="13" s="1"/>
  <c r="S4138" i="13"/>
  <c r="Z4138" i="13" s="1"/>
  <c r="S4154" i="13"/>
  <c r="Z4154" i="13" s="1"/>
  <c r="S3" i="13"/>
  <c r="Z3" i="13" s="1"/>
  <c r="S172" i="13"/>
  <c r="Z172" i="13" s="1"/>
  <c r="S418" i="13"/>
  <c r="Z418" i="13" s="1"/>
  <c r="S554" i="13"/>
  <c r="Z554" i="13" s="1"/>
  <c r="S674" i="13"/>
  <c r="Z674" i="13" s="1"/>
  <c r="S906" i="13"/>
  <c r="Z906" i="13" s="1"/>
  <c r="S1234" i="13"/>
  <c r="Z1234" i="13" s="1"/>
  <c r="S5" i="13"/>
  <c r="Z5" i="13" s="1"/>
  <c r="S353" i="13"/>
  <c r="Z353" i="13" s="1"/>
  <c r="S529" i="13"/>
  <c r="Z529" i="13" s="1"/>
  <c r="S53" i="13"/>
  <c r="Z53" i="13" s="1"/>
  <c r="S621" i="13"/>
  <c r="Z621" i="13" s="1"/>
  <c r="S321" i="13"/>
  <c r="Z321" i="13" s="1"/>
  <c r="S820" i="13"/>
  <c r="Z820" i="13" s="1"/>
  <c r="S239" i="13"/>
  <c r="Z239" i="13" s="1"/>
  <c r="S108" i="13"/>
  <c r="Z108" i="13" s="1"/>
  <c r="S189" i="13"/>
  <c r="Z189" i="13" s="1"/>
  <c r="S842" i="13"/>
  <c r="Z842" i="13" s="1"/>
  <c r="S1354" i="13"/>
  <c r="Z1354" i="13" s="1"/>
  <c r="S10" i="13"/>
  <c r="Z10" i="13" s="1"/>
  <c r="S207" i="13"/>
  <c r="Z207" i="13" s="1"/>
  <c r="S13" i="13"/>
  <c r="Z13" i="13" s="1"/>
  <c r="S168" i="13"/>
  <c r="Z168" i="13" s="1"/>
  <c r="S355" i="13"/>
  <c r="Z355" i="13" s="1"/>
  <c r="S411" i="13"/>
  <c r="Z411" i="13" s="1"/>
  <c r="S467" i="13"/>
  <c r="Z467" i="13" s="1"/>
  <c r="S523" i="13"/>
  <c r="Z523" i="13" s="1"/>
  <c r="S571" i="13"/>
  <c r="Z571" i="13" s="1"/>
  <c r="S619" i="13"/>
  <c r="Z619" i="13" s="1"/>
  <c r="S667" i="13"/>
  <c r="Z667" i="13" s="1"/>
  <c r="S715" i="13"/>
  <c r="Z715" i="13" s="1"/>
  <c r="S834" i="13"/>
  <c r="Z834" i="13" s="1"/>
  <c r="S1034" i="13"/>
  <c r="Z1034" i="13" s="1"/>
  <c r="S1186" i="13"/>
  <c r="Z1186" i="13" s="1"/>
  <c r="S1346" i="13"/>
  <c r="Z1346" i="13" s="1"/>
  <c r="S1474" i="13"/>
  <c r="Z1474" i="13" s="1"/>
  <c r="S1602" i="13"/>
  <c r="Z1602" i="13" s="1"/>
  <c r="S1762" i="13"/>
  <c r="Z1762" i="13" s="1"/>
  <c r="S102" i="13"/>
  <c r="Z102" i="13" s="1"/>
  <c r="S242" i="13"/>
  <c r="Z242" i="13" s="1"/>
  <c r="S465" i="13"/>
  <c r="Z465" i="13" s="1"/>
  <c r="S536" i="13"/>
  <c r="Z536" i="13" s="1"/>
  <c r="S21" i="13"/>
  <c r="Z21" i="13" s="1"/>
  <c r="S429" i="13"/>
  <c r="Z429" i="13" s="1"/>
  <c r="S525" i="13"/>
  <c r="Z525" i="13" s="1"/>
  <c r="S724" i="13"/>
  <c r="Z724" i="13" s="1"/>
  <c r="S301" i="13"/>
  <c r="Z301" i="13" s="1"/>
  <c r="S341" i="13"/>
  <c r="Z341" i="13" s="1"/>
  <c r="S782" i="13"/>
  <c r="Z782" i="13" s="1"/>
  <c r="S963" i="13"/>
  <c r="Z963" i="13" s="1"/>
  <c r="S1161" i="13"/>
  <c r="Z1161" i="13" s="1"/>
  <c r="S1283" i="13"/>
  <c r="Z1283" i="13" s="1"/>
  <c r="S1364" i="13"/>
  <c r="Z1364" i="13" s="1"/>
  <c r="S1550" i="13"/>
  <c r="Z1550" i="13" s="1"/>
  <c r="S1673" i="13"/>
  <c r="Z1673" i="13" s="1"/>
  <c r="S1748" i="13"/>
  <c r="Z1748" i="13" s="1"/>
  <c r="S60" i="13"/>
  <c r="Z60" i="13" s="1"/>
  <c r="S71" i="13"/>
  <c r="Z71" i="13" s="1"/>
  <c r="S199" i="13"/>
  <c r="Z199" i="13" s="1"/>
  <c r="S24" i="13"/>
  <c r="Z24" i="13" s="1"/>
  <c r="S64" i="13"/>
  <c r="Z64" i="13" s="1"/>
  <c r="S115" i="13"/>
  <c r="Z115" i="13" s="1"/>
  <c r="S186" i="13"/>
  <c r="Z186" i="13" s="1"/>
  <c r="S736" i="13"/>
  <c r="Z736" i="13" s="1"/>
  <c r="S770" i="13"/>
  <c r="Z770" i="13" s="1"/>
  <c r="S882" i="13"/>
  <c r="Z882" i="13" s="1"/>
  <c r="S1026" i="13"/>
  <c r="Z1026" i="13" s="1"/>
  <c r="S1146" i="13"/>
  <c r="Z1146" i="13" s="1"/>
  <c r="S1274" i="13"/>
  <c r="Z1274" i="13" s="1"/>
  <c r="S1402" i="13"/>
  <c r="Z1402" i="13" s="1"/>
  <c r="S1530" i="13"/>
  <c r="Z1530" i="13" s="1"/>
  <c r="S1658" i="13"/>
  <c r="Z1658" i="13" s="1"/>
  <c r="S1786" i="13"/>
  <c r="Z1786" i="13" s="1"/>
  <c r="S85" i="13"/>
  <c r="Z85" i="13" s="1"/>
  <c r="S146" i="13"/>
  <c r="Z146" i="13" s="1"/>
  <c r="S256" i="13"/>
  <c r="Z256" i="13" s="1"/>
  <c r="S376" i="13"/>
  <c r="Z376" i="13" s="1"/>
  <c r="S408" i="13"/>
  <c r="Z408" i="13" s="1"/>
  <c r="S473" i="13"/>
  <c r="Z473" i="13" s="1"/>
  <c r="S568" i="13"/>
  <c r="Z568" i="13" s="1"/>
  <c r="S600" i="13"/>
  <c r="Z600" i="13" s="1"/>
  <c r="S632" i="13"/>
  <c r="Z632" i="13" s="1"/>
  <c r="S664" i="13"/>
  <c r="Z664" i="13" s="1"/>
  <c r="S696" i="13"/>
  <c r="Z696" i="13" s="1"/>
  <c r="S728" i="13"/>
  <c r="Z728" i="13" s="1"/>
  <c r="S80" i="13"/>
  <c r="Z80" i="13" s="1"/>
  <c r="S116" i="13"/>
  <c r="Z116" i="13" s="1"/>
  <c r="S155" i="13"/>
  <c r="Z155" i="13" s="1"/>
  <c r="S208" i="13"/>
  <c r="Z208" i="13" s="1"/>
  <c r="S244" i="13"/>
  <c r="Z244" i="13" s="1"/>
  <c r="S357" i="13"/>
  <c r="Z357" i="13" s="1"/>
  <c r="S421" i="13"/>
  <c r="Z421" i="13" s="1"/>
  <c r="S485" i="13"/>
  <c r="Z485" i="13" s="1"/>
  <c r="S549" i="13"/>
  <c r="Z549" i="13" s="1"/>
  <c r="S612" i="13"/>
  <c r="Z612" i="13" s="1"/>
  <c r="S685" i="13"/>
  <c r="Z685" i="13" s="1"/>
  <c r="S737" i="13"/>
  <c r="Z737" i="13" s="1"/>
  <c r="S807" i="13"/>
  <c r="Z807" i="13" s="1"/>
  <c r="S931" i="13"/>
  <c r="Z931" i="13" s="1"/>
  <c r="S999" i="13"/>
  <c r="Z999" i="13" s="1"/>
  <c r="S1123" i="13"/>
  <c r="Z1123" i="13" s="1"/>
  <c r="S1191" i="13"/>
  <c r="Z1191" i="13" s="1"/>
  <c r="S1262" i="13"/>
  <c r="Z1262" i="13" s="1"/>
  <c r="S1379" i="13"/>
  <c r="Z1379" i="13" s="1"/>
  <c r="S1447" i="13"/>
  <c r="Z1447" i="13" s="1"/>
  <c r="S1518" i="13"/>
  <c r="Z1518" i="13" s="1"/>
  <c r="S1635" i="13"/>
  <c r="Z1635" i="13" s="1"/>
  <c r="S1703" i="13"/>
  <c r="Z1703" i="13" s="1"/>
  <c r="S1774" i="13"/>
  <c r="Z1774" i="13" s="1"/>
  <c r="S1840" i="13"/>
  <c r="Z1840" i="13" s="1"/>
  <c r="S170" i="13"/>
  <c r="Z170" i="13" s="1"/>
  <c r="S292" i="13"/>
  <c r="Z292" i="13" s="1"/>
  <c r="S324" i="13"/>
  <c r="Z324" i="13" s="1"/>
  <c r="S739" i="13"/>
  <c r="Z739" i="13" s="1"/>
  <c r="S769" i="13"/>
  <c r="Z769" i="13" s="1"/>
  <c r="S844" i="13"/>
  <c r="Z844" i="13" s="1"/>
  <c r="S902" i="13"/>
  <c r="Z902" i="13" s="1"/>
  <c r="S976" i="13"/>
  <c r="Z976" i="13" s="1"/>
  <c r="S1037" i="13"/>
  <c r="Z1037" i="13" s="1"/>
  <c r="S1147" i="13"/>
  <c r="Z1147" i="13" s="1"/>
  <c r="S1215" i="13"/>
  <c r="Z1215" i="13" s="1"/>
  <c r="S1281" i="13"/>
  <c r="Z1281" i="13" s="1"/>
  <c r="S1356" i="13"/>
  <c r="Z1356" i="13" s="1"/>
  <c r="S1414" i="13"/>
  <c r="Z1414" i="13" s="1"/>
  <c r="S1488" i="13"/>
  <c r="Z1488" i="13" s="1"/>
  <c r="S1549" i="13"/>
  <c r="Z1549" i="13" s="1"/>
  <c r="S1659" i="13"/>
  <c r="Z1659" i="13" s="1"/>
  <c r="S1727" i="13"/>
  <c r="Z1727" i="13" s="1"/>
  <c r="S1793" i="13"/>
  <c r="Z1793" i="13" s="1"/>
  <c r="S1830" i="13"/>
  <c r="Z1830" i="13" s="1"/>
  <c r="S1904" i="13"/>
  <c r="Z1904" i="13" s="1"/>
  <c r="S1968" i="13"/>
  <c r="Z1968" i="13" s="1"/>
  <c r="S2032" i="13"/>
  <c r="Z2032" i="13" s="1"/>
  <c r="S2096" i="13"/>
  <c r="Z2096" i="13" s="1"/>
  <c r="S2160" i="13"/>
  <c r="Z2160" i="13" s="1"/>
  <c r="S2224" i="13"/>
  <c r="Z2224" i="13" s="1"/>
  <c r="S2288" i="13"/>
  <c r="Z2288" i="13" s="1"/>
  <c r="S2352" i="13"/>
  <c r="Z2352" i="13" s="1"/>
  <c r="S2416" i="13"/>
  <c r="Z2416" i="13" s="1"/>
  <c r="S2480" i="13"/>
  <c r="Z2480" i="13" s="1"/>
  <c r="S2587" i="13"/>
  <c r="Z2587" i="13" s="1"/>
  <c r="S295" i="13"/>
  <c r="Z295" i="13" s="1"/>
  <c r="S327" i="13"/>
  <c r="Z327" i="13" s="1"/>
  <c r="S367" i="13"/>
  <c r="Z367" i="13" s="1"/>
  <c r="S431" i="13"/>
  <c r="Z431" i="13" s="1"/>
  <c r="S495" i="13"/>
  <c r="Z495" i="13" s="1"/>
  <c r="S559" i="13"/>
  <c r="Z559" i="13" s="1"/>
  <c r="S623" i="13"/>
  <c r="Z623" i="13" s="1"/>
  <c r="S687" i="13"/>
  <c r="Z687" i="13" s="1"/>
  <c r="S793" i="13"/>
  <c r="Z793" i="13" s="1"/>
  <c r="S868" i="13"/>
  <c r="Z868" i="13" s="1"/>
  <c r="S926" i="13"/>
  <c r="Z926" i="13" s="1"/>
  <c r="S1000" i="13"/>
  <c r="Z1000" i="13" s="1"/>
  <c r="S1061" i="13"/>
  <c r="Z1061" i="13" s="1"/>
  <c r="S1156" i="13"/>
  <c r="Z1156" i="13" s="1"/>
  <c r="S1221" i="13"/>
  <c r="Z1221" i="13" s="1"/>
  <c r="S1316" i="13"/>
  <c r="Z1316" i="13" s="1"/>
  <c r="S1381" i="13"/>
  <c r="Z1381" i="13" s="1"/>
  <c r="S1463" i="13"/>
  <c r="Z1463" i="13" s="1"/>
  <c r="S1555" i="13"/>
  <c r="Z1555" i="13" s="1"/>
  <c r="S1623" i="13"/>
  <c r="Z1623" i="13" s="1"/>
  <c r="S1672" i="13"/>
  <c r="Z1672" i="13" s="1"/>
  <c r="S1753" i="13"/>
  <c r="Z1753" i="13" s="1"/>
  <c r="S1859" i="13"/>
  <c r="Z1859" i="13" s="1"/>
  <c r="S1923" i="13"/>
  <c r="Z1923" i="13" s="1"/>
  <c r="S1987" i="13"/>
  <c r="Z1987" i="13" s="1"/>
  <c r="S2051" i="13"/>
  <c r="Z2051" i="13" s="1"/>
  <c r="S2115" i="13"/>
  <c r="Z2115" i="13" s="1"/>
  <c r="S2179" i="13"/>
  <c r="Z2179" i="13" s="1"/>
  <c r="S2243" i="13"/>
  <c r="Z2243" i="13" s="1"/>
  <c r="S2307" i="13"/>
  <c r="Z2307" i="13" s="1"/>
  <c r="S2371" i="13"/>
  <c r="Z2371" i="13" s="1"/>
  <c r="S2435" i="13"/>
  <c r="Z2435" i="13" s="1"/>
  <c r="S2499" i="13"/>
  <c r="Z2499" i="13" s="1"/>
  <c r="S54" i="13"/>
  <c r="Z54" i="13" s="1"/>
  <c r="S759" i="13"/>
  <c r="Z759" i="13" s="1"/>
  <c r="S811" i="13"/>
  <c r="Z811" i="13" s="1"/>
  <c r="S847" i="13"/>
  <c r="Z847" i="13" s="1"/>
  <c r="S886" i="13"/>
  <c r="Z886" i="13" s="1"/>
  <c r="S939" i="13"/>
  <c r="Z939" i="13" s="1"/>
  <c r="S975" i="13"/>
  <c r="Z975" i="13" s="1"/>
  <c r="S1014" i="13"/>
  <c r="Z1014" i="13" s="1"/>
  <c r="S1067" i="13"/>
  <c r="Z1067" i="13" s="1"/>
  <c r="S1103" i="13"/>
  <c r="Z1103" i="13" s="1"/>
  <c r="S1152" i="13"/>
  <c r="Z1152" i="13" s="1"/>
  <c r="S1206" i="13"/>
  <c r="Z1206" i="13" s="1"/>
  <c r="S1259" i="13"/>
  <c r="Z1259" i="13" s="1"/>
  <c r="S1308" i="13"/>
  <c r="Z1308" i="13" s="1"/>
  <c r="S1359" i="13"/>
  <c r="Z1359" i="13" s="1"/>
  <c r="S1408" i="13"/>
  <c r="Z1408" i="13" s="1"/>
  <c r="S1462" i="13"/>
  <c r="Z1462" i="13" s="1"/>
  <c r="S1515" i="13"/>
  <c r="Z1515" i="13" s="1"/>
  <c r="S1564" i="13"/>
  <c r="Z1564" i="13" s="1"/>
  <c r="S1615" i="13"/>
  <c r="Z1615" i="13" s="1"/>
  <c r="S1664" i="13"/>
  <c r="Z1664" i="13" s="1"/>
  <c r="S1718" i="13"/>
  <c r="Z1718" i="13" s="1"/>
  <c r="S1771" i="13"/>
  <c r="Z1771" i="13" s="1"/>
  <c r="S1836" i="13"/>
  <c r="Z1836" i="13" s="1"/>
  <c r="S2573" i="13"/>
  <c r="Z2573" i="13" s="1"/>
  <c r="S2632" i="13"/>
  <c r="Z2632" i="13" s="1"/>
  <c r="S2696" i="13"/>
  <c r="Z2696" i="13" s="1"/>
  <c r="S2760" i="13"/>
  <c r="Z2760" i="13" s="1"/>
  <c r="S2850" i="13"/>
  <c r="Z2850" i="13" s="1"/>
  <c r="S2978" i="13"/>
  <c r="Z2978" i="13" s="1"/>
  <c r="S3106" i="13"/>
  <c r="Z3106" i="13" s="1"/>
  <c r="S3234" i="13"/>
  <c r="Z3234" i="13" s="1"/>
  <c r="S3362" i="13"/>
  <c r="Z3362" i="13" s="1"/>
  <c r="S3490" i="13"/>
  <c r="Z3490" i="13" s="1"/>
  <c r="S3618" i="13"/>
  <c r="Z3618" i="13" s="1"/>
  <c r="S3746" i="13"/>
  <c r="Z3746" i="13" s="1"/>
  <c r="S3874" i="13"/>
  <c r="Z3874" i="13" s="1"/>
  <c r="S2570" i="13"/>
  <c r="Z2570" i="13" s="1"/>
  <c r="S2803" i="13"/>
  <c r="Z2803" i="13" s="1"/>
  <c r="S2596" i="13"/>
  <c r="Z2596" i="13" s="1"/>
  <c r="S2663" i="13"/>
  <c r="Z2663" i="13" s="1"/>
  <c r="S2727" i="13"/>
  <c r="Z2727" i="13" s="1"/>
  <c r="S2791" i="13"/>
  <c r="Z2791" i="13" s="1"/>
  <c r="S2926" i="13"/>
  <c r="Z2926" i="13" s="1"/>
  <c r="S3054" i="13"/>
  <c r="Z3054" i="13" s="1"/>
  <c r="S3182" i="13"/>
  <c r="Z3182" i="13" s="1"/>
  <c r="S3310" i="13"/>
  <c r="Z3310" i="13" s="1"/>
  <c r="S3438" i="13"/>
  <c r="Z3438" i="13" s="1"/>
  <c r="S3566" i="13"/>
  <c r="Z3566" i="13" s="1"/>
  <c r="S3694" i="13"/>
  <c r="Z3694" i="13" s="1"/>
  <c r="S3822" i="13"/>
  <c r="Z3822" i="13" s="1"/>
  <c r="S3950" i="13"/>
  <c r="Z3950" i="13" s="1"/>
  <c r="S2588" i="13"/>
  <c r="Z2588" i="13" s="1"/>
  <c r="S2714" i="13"/>
  <c r="Z2714" i="13" s="1"/>
  <c r="S2817" i="13"/>
  <c r="Z2817" i="13" s="1"/>
  <c r="S2860" i="13"/>
  <c r="Z2860" i="13" s="1"/>
  <c r="S2903" i="13"/>
  <c r="Z2903" i="13" s="1"/>
  <c r="S2945" i="13"/>
  <c r="Z2945" i="13" s="1"/>
  <c r="S2988" i="13"/>
  <c r="Z2988" i="13" s="1"/>
  <c r="S3031" i="13"/>
  <c r="Z3031" i="13" s="1"/>
  <c r="S3073" i="13"/>
  <c r="Z3073" i="13" s="1"/>
  <c r="S3116" i="13"/>
  <c r="Z3116" i="13" s="1"/>
  <c r="S3159" i="13"/>
  <c r="Z3159" i="13" s="1"/>
  <c r="S3201" i="13"/>
  <c r="Z3201" i="13" s="1"/>
  <c r="S3244" i="13"/>
  <c r="Z3244" i="13" s="1"/>
  <c r="S3287" i="13"/>
  <c r="Z3287" i="13" s="1"/>
  <c r="S3329" i="13"/>
  <c r="Z3329" i="13" s="1"/>
  <c r="S3367" i="13"/>
  <c r="Z3367" i="13" s="1"/>
  <c r="S3399" i="13"/>
  <c r="Z3399" i="13" s="1"/>
  <c r="S3431" i="13"/>
  <c r="Z3431" i="13" s="1"/>
  <c r="S3463" i="13"/>
  <c r="Z3463" i="13" s="1"/>
  <c r="S3495" i="13"/>
  <c r="Z3495" i="13" s="1"/>
  <c r="S3527" i="13"/>
  <c r="Z3527" i="13" s="1"/>
  <c r="S3559" i="13"/>
  <c r="Z3559" i="13" s="1"/>
  <c r="S3591" i="13"/>
  <c r="Z3591" i="13" s="1"/>
  <c r="S3623" i="13"/>
  <c r="Z3623" i="13" s="1"/>
  <c r="S3655" i="13"/>
  <c r="Z3655" i="13" s="1"/>
  <c r="S3687" i="13"/>
  <c r="Z3687" i="13" s="1"/>
  <c r="S3719" i="13"/>
  <c r="Z3719" i="13" s="1"/>
  <c r="S3751" i="13"/>
  <c r="Z3751" i="13" s="1"/>
  <c r="S3783" i="13"/>
  <c r="Z3783" i="13" s="1"/>
  <c r="S3815" i="13"/>
  <c r="Z3815" i="13" s="1"/>
  <c r="S3847" i="13"/>
  <c r="Z3847" i="13" s="1"/>
  <c r="S3879" i="13"/>
  <c r="Z3879" i="13" s="1"/>
  <c r="S3911" i="13"/>
  <c r="Z3911" i="13" s="1"/>
  <c r="S3943" i="13"/>
  <c r="Z3943" i="13" s="1"/>
  <c r="S3975" i="13"/>
  <c r="Z3975" i="13" s="1"/>
  <c r="S4007" i="13"/>
  <c r="Z4007" i="13" s="1"/>
  <c r="S4039" i="13"/>
  <c r="Z4039" i="13" s="1"/>
  <c r="S4071" i="13"/>
  <c r="Z4071" i="13" s="1"/>
  <c r="S4103" i="13"/>
  <c r="Z4103" i="13" s="1"/>
  <c r="S4135" i="13"/>
  <c r="Z4135" i="13" s="1"/>
  <c r="S4167" i="13"/>
  <c r="Z4167" i="13" s="1"/>
  <c r="S2732" i="13"/>
  <c r="Z2732" i="13" s="1"/>
  <c r="S2824" i="13"/>
  <c r="Z2824" i="13" s="1"/>
  <c r="S2867" i="13"/>
  <c r="Z2867" i="13" s="1"/>
  <c r="S2909" i="13"/>
  <c r="Z2909" i="13" s="1"/>
  <c r="S2952" i="13"/>
  <c r="Z2952" i="13" s="1"/>
  <c r="S2995" i="13"/>
  <c r="Z2995" i="13" s="1"/>
  <c r="S3037" i="13"/>
  <c r="Z3037" i="13" s="1"/>
  <c r="S3080" i="13"/>
  <c r="Z3080" i="13" s="1"/>
  <c r="S3123" i="13"/>
  <c r="Z3123" i="13" s="1"/>
  <c r="S3165" i="13"/>
  <c r="Z3165" i="13" s="1"/>
  <c r="S3208" i="13"/>
  <c r="Z3208" i="13" s="1"/>
  <c r="S3251" i="13"/>
  <c r="Z3251" i="13" s="1"/>
  <c r="S3293" i="13"/>
  <c r="Z3293" i="13" s="1"/>
  <c r="S3336" i="13"/>
  <c r="Z3336" i="13" s="1"/>
  <c r="S3371" i="13"/>
  <c r="Z3371" i="13" s="1"/>
  <c r="S3403" i="13"/>
  <c r="Z3403" i="13" s="1"/>
  <c r="S3435" i="13"/>
  <c r="Z3435" i="13" s="1"/>
  <c r="S3467" i="13"/>
  <c r="Z3467" i="13" s="1"/>
  <c r="S3499" i="13"/>
  <c r="Z3499" i="13" s="1"/>
  <c r="S3531" i="13"/>
  <c r="Z3531" i="13" s="1"/>
  <c r="S3563" i="13"/>
  <c r="Z3563" i="13" s="1"/>
  <c r="S3595" i="13"/>
  <c r="Z3595" i="13" s="1"/>
  <c r="S3627" i="13"/>
  <c r="Z3627" i="13" s="1"/>
  <c r="S3659" i="13"/>
  <c r="Z3659" i="13" s="1"/>
  <c r="S3691" i="13"/>
  <c r="Z3691" i="13" s="1"/>
  <c r="S3723" i="13"/>
  <c r="Z3723" i="13" s="1"/>
  <c r="S3755" i="13"/>
  <c r="Z3755" i="13" s="1"/>
  <c r="S3787" i="13"/>
  <c r="Z3787" i="13" s="1"/>
  <c r="S3819" i="13"/>
  <c r="Z3819" i="13" s="1"/>
  <c r="S3851" i="13"/>
  <c r="Z3851" i="13" s="1"/>
  <c r="S3883" i="13"/>
  <c r="Z3883" i="13" s="1"/>
  <c r="S3915" i="13"/>
  <c r="Z3915" i="13" s="1"/>
  <c r="S3947" i="13"/>
  <c r="Z3947" i="13" s="1"/>
  <c r="D74" i="24"/>
  <c r="AB68" i="24"/>
  <c r="AB66" i="24"/>
  <c r="AB67" i="24"/>
  <c r="J68" i="24"/>
  <c r="J66" i="24"/>
  <c r="J67" i="24"/>
  <c r="U67" i="24"/>
  <c r="U68" i="24"/>
  <c r="U66" i="24"/>
  <c r="AE28" i="24"/>
  <c r="AL66" i="24"/>
  <c r="I30" i="24"/>
  <c r="I28" i="24"/>
  <c r="I29" i="24"/>
  <c r="O67" i="24"/>
  <c r="O68" i="24"/>
  <c r="O66" i="24"/>
  <c r="T68" i="24"/>
  <c r="T67" i="24"/>
  <c r="T66" i="24"/>
  <c r="AD30" i="24"/>
  <c r="AD29" i="24"/>
  <c r="AD28" i="24"/>
  <c r="AK28" i="24"/>
  <c r="AB30" i="24"/>
  <c r="AB29" i="24"/>
  <c r="AB28" i="24"/>
  <c r="AK66" i="24"/>
  <c r="AM28" i="24"/>
  <c r="J30" i="24"/>
  <c r="J29" i="24"/>
  <c r="J28" i="24"/>
  <c r="Q30" i="24"/>
  <c r="Q29" i="24"/>
  <c r="Q28" i="24"/>
  <c r="J25" i="24"/>
  <c r="J24" i="24"/>
  <c r="J26" i="24"/>
  <c r="O24" i="24"/>
  <c r="H24" i="24"/>
  <c r="M24" i="24"/>
  <c r="E62" i="24"/>
  <c r="F62" i="24"/>
  <c r="I58" i="24"/>
  <c r="T20" i="24"/>
  <c r="G20" i="24"/>
  <c r="N20" i="24"/>
  <c r="I20" i="24"/>
  <c r="S20" i="24"/>
  <c r="Y58" i="24"/>
  <c r="E20" i="24"/>
  <c r="O20" i="24"/>
  <c r="Q58" i="24"/>
  <c r="X20" i="24"/>
  <c r="K20" i="24"/>
  <c r="D70" i="24"/>
  <c r="L46" i="24"/>
  <c r="H46" i="24"/>
  <c r="M16" i="24"/>
  <c r="M12" i="24"/>
  <c r="I46" i="24"/>
  <c r="Q50" i="24"/>
  <c r="H54" i="24"/>
  <c r="M54" i="24"/>
  <c r="J12" i="24"/>
  <c r="I8" i="24"/>
  <c r="P12" i="24"/>
  <c r="O50" i="24"/>
  <c r="K50" i="24"/>
  <c r="G46" i="24"/>
  <c r="D16" i="24"/>
  <c r="Q46" i="24"/>
  <c r="L54" i="24"/>
  <c r="G8" i="24"/>
  <c r="O8" i="24"/>
  <c r="R12" i="24"/>
  <c r="Q8" i="24"/>
  <c r="K16" i="24"/>
  <c r="S9" i="13"/>
  <c r="Z9" i="13" s="1"/>
  <c r="S89" i="13"/>
  <c r="Z89" i="13" s="1"/>
  <c r="S490" i="13"/>
  <c r="Z490" i="13" s="1"/>
  <c r="S650" i="13"/>
  <c r="Z650" i="13" s="1"/>
  <c r="S1330" i="13"/>
  <c r="Z1330" i="13" s="1"/>
  <c r="S456" i="13"/>
  <c r="Z456" i="13" s="1"/>
  <c r="S445" i="13"/>
  <c r="Z445" i="13" s="1"/>
  <c r="S588" i="13"/>
  <c r="Z588" i="13" s="1"/>
  <c r="S905" i="13"/>
  <c r="Z905" i="13" s="1"/>
  <c r="S980" i="13"/>
  <c r="Z980" i="13" s="1"/>
  <c r="S1070" i="13"/>
  <c r="Z1070" i="13" s="1"/>
  <c r="S1112" i="13"/>
  <c r="Z1112" i="13" s="1"/>
  <c r="S1225" i="13"/>
  <c r="Z1225" i="13" s="1"/>
  <c r="S1300" i="13"/>
  <c r="Z1300" i="13" s="1"/>
  <c r="S1368" i="13"/>
  <c r="Z1368" i="13" s="1"/>
  <c r="S1481" i="13"/>
  <c r="Z1481" i="13" s="1"/>
  <c r="S1556" i="13"/>
  <c r="Z1556" i="13" s="1"/>
  <c r="S1624" i="13"/>
  <c r="Z1624" i="13" s="1"/>
  <c r="S1737" i="13"/>
  <c r="Z1737" i="13" s="1"/>
  <c r="S1815" i="13"/>
  <c r="Z1815" i="13" s="1"/>
  <c r="S801" i="13"/>
  <c r="Z801" i="13" s="1"/>
  <c r="S876" i="13"/>
  <c r="Z876" i="13" s="1"/>
  <c r="S934" i="13"/>
  <c r="Z934" i="13" s="1"/>
  <c r="S1008" i="13"/>
  <c r="Z1008" i="13" s="1"/>
  <c r="S1069" i="13"/>
  <c r="Z1069" i="13" s="1"/>
  <c r="S1179" i="13"/>
  <c r="Z1179" i="13" s="1"/>
  <c r="S1247" i="13"/>
  <c r="Z1247" i="13" s="1"/>
  <c r="S1313" i="13"/>
  <c r="Z1313" i="13" s="1"/>
  <c r="S1388" i="13"/>
  <c r="Z1388" i="13" s="1"/>
  <c r="S1446" i="13"/>
  <c r="Z1446" i="13" s="1"/>
  <c r="S1520" i="13"/>
  <c r="Z1520" i="13" s="1"/>
  <c r="S1581" i="13"/>
  <c r="Z1581" i="13" s="1"/>
  <c r="S1691" i="13"/>
  <c r="Z1691" i="13" s="1"/>
  <c r="S1759" i="13"/>
  <c r="Z1759" i="13" s="1"/>
  <c r="S1852" i="13"/>
  <c r="Z1852" i="13" s="1"/>
  <c r="S1916" i="13"/>
  <c r="Z1916" i="13" s="1"/>
  <c r="S1980" i="13"/>
  <c r="Z1980" i="13" s="1"/>
  <c r="S2044" i="13"/>
  <c r="Z2044" i="13" s="1"/>
  <c r="S2108" i="13"/>
  <c r="Z2108" i="13" s="1"/>
  <c r="S2172" i="13"/>
  <c r="Z2172" i="13" s="1"/>
  <c r="S2236" i="13"/>
  <c r="Z2236" i="13" s="1"/>
  <c r="S2300" i="13"/>
  <c r="Z2300" i="13" s="1"/>
  <c r="S2364" i="13"/>
  <c r="Z2364" i="13" s="1"/>
  <c r="S2428" i="13"/>
  <c r="Z2428" i="13" s="1"/>
  <c r="S2492" i="13"/>
  <c r="Z2492" i="13" s="1"/>
  <c r="S2579" i="13"/>
  <c r="Z2579" i="13" s="1"/>
  <c r="S98" i="13"/>
  <c r="Z98" i="13" s="1"/>
  <c r="S226" i="13"/>
  <c r="Z226" i="13" s="1"/>
  <c r="S776" i="13"/>
  <c r="Z776" i="13" s="1"/>
  <c r="S837" i="13"/>
  <c r="Z837" i="13" s="1"/>
  <c r="S947" i="13"/>
  <c r="Z947" i="13" s="1"/>
  <c r="S1015" i="13"/>
  <c r="Z1015" i="13" s="1"/>
  <c r="S1081" i="13"/>
  <c r="Z1081" i="13" s="1"/>
  <c r="S1143" i="13"/>
  <c r="Z1143" i="13" s="1"/>
  <c r="S1235" i="13"/>
  <c r="Z1235" i="13" s="1"/>
  <c r="S1285" i="13"/>
  <c r="Z1285" i="13" s="1"/>
  <c r="S1352" i="13"/>
  <c r="Z1352" i="13" s="1"/>
  <c r="S1445" i="13"/>
  <c r="Z1445" i="13" s="1"/>
  <c r="S1512" i="13"/>
  <c r="Z1512" i="13" s="1"/>
  <c r="S1598" i="13"/>
  <c r="Z1598" i="13" s="1"/>
  <c r="S1687" i="13"/>
  <c r="Z1687" i="13" s="1"/>
  <c r="S1758" i="13"/>
  <c r="Z1758" i="13" s="1"/>
  <c r="S1801" i="13"/>
  <c r="Z1801" i="13" s="1"/>
  <c r="S1855" i="13"/>
  <c r="Z1855" i="13" s="1"/>
  <c r="S1919" i="13"/>
  <c r="Z1919" i="13" s="1"/>
  <c r="S1983" i="13"/>
  <c r="Z1983" i="13" s="1"/>
  <c r="S2047" i="13"/>
  <c r="Z2047" i="13" s="1"/>
  <c r="S2111" i="13"/>
  <c r="Z2111" i="13" s="1"/>
  <c r="S2175" i="13"/>
  <c r="Z2175" i="13" s="1"/>
  <c r="S2239" i="13"/>
  <c r="Z2239" i="13" s="1"/>
  <c r="S2303" i="13"/>
  <c r="Z2303" i="13" s="1"/>
  <c r="S2367" i="13"/>
  <c r="Z2367" i="13" s="1"/>
  <c r="S2431" i="13"/>
  <c r="Z2431" i="13" s="1"/>
  <c r="S2495" i="13"/>
  <c r="Z2495" i="13" s="1"/>
  <c r="S92" i="13"/>
  <c r="Z92" i="13" s="1"/>
  <c r="S220" i="13"/>
  <c r="Z220" i="13" s="1"/>
  <c r="S298" i="13"/>
  <c r="Z298" i="13" s="1"/>
  <c r="S330" i="13"/>
  <c r="Z330" i="13" s="1"/>
  <c r="S374" i="13"/>
  <c r="Z374" i="13" s="1"/>
  <c r="S438" i="13"/>
  <c r="Z438" i="13" s="1"/>
  <c r="S502" i="13"/>
  <c r="Z502" i="13" s="1"/>
  <c r="S566" i="13"/>
  <c r="Z566" i="13" s="1"/>
  <c r="S630" i="13"/>
  <c r="Z630" i="13" s="1"/>
  <c r="S694" i="13"/>
  <c r="Z694" i="13" s="1"/>
  <c r="S1169" i="13"/>
  <c r="Z1169" i="13" s="1"/>
  <c r="S1425" i="13"/>
  <c r="Z1425" i="13" s="1"/>
  <c r="S1681" i="13"/>
  <c r="Z1681" i="13" s="1"/>
  <c r="S1854" i="13"/>
  <c r="Z1854" i="13" s="1"/>
  <c r="S1886" i="13"/>
  <c r="Z1886" i="13" s="1"/>
  <c r="S1918" i="13"/>
  <c r="Z1918" i="13" s="1"/>
  <c r="S1950" i="13"/>
  <c r="Z1950" i="13" s="1"/>
  <c r="S1982" i="13"/>
  <c r="Z1982" i="13" s="1"/>
  <c r="S2014" i="13"/>
  <c r="Z2014" i="13" s="1"/>
  <c r="S2046" i="13"/>
  <c r="Z2046" i="13" s="1"/>
  <c r="S2078" i="13"/>
  <c r="Z2078" i="13" s="1"/>
  <c r="S2110" i="13"/>
  <c r="Z2110" i="13" s="1"/>
  <c r="S2142" i="13"/>
  <c r="Z2142" i="13" s="1"/>
  <c r="S2174" i="13"/>
  <c r="Z2174" i="13" s="1"/>
  <c r="S2206" i="13"/>
  <c r="Z2206" i="13" s="1"/>
  <c r="S2238" i="13"/>
  <c r="Z2238" i="13" s="1"/>
  <c r="S2270" i="13"/>
  <c r="Z2270" i="13" s="1"/>
  <c r="S2302" i="13"/>
  <c r="Z2302" i="13" s="1"/>
  <c r="S2334" i="13"/>
  <c r="Z2334" i="13" s="1"/>
  <c r="S2366" i="13"/>
  <c r="Z2366" i="13" s="1"/>
  <c r="S2398" i="13"/>
  <c r="Z2398" i="13" s="1"/>
  <c r="S2430" i="13"/>
  <c r="Z2430" i="13" s="1"/>
  <c r="S2462" i="13"/>
  <c r="Z2462" i="13" s="1"/>
  <c r="S2494" i="13"/>
  <c r="Z2494" i="13" s="1"/>
  <c r="S2521" i="13"/>
  <c r="Z2521" i="13" s="1"/>
  <c r="S2546" i="13"/>
  <c r="Z2546" i="13" s="1"/>
  <c r="S2605" i="13"/>
  <c r="Z2605" i="13" s="1"/>
  <c r="S2677" i="13"/>
  <c r="Z2677" i="13" s="1"/>
  <c r="S2741" i="13"/>
  <c r="Z2741" i="13" s="1"/>
  <c r="S2810" i="13"/>
  <c r="Z2810" i="13" s="1"/>
  <c r="S2938" i="13"/>
  <c r="Z2938" i="13" s="1"/>
  <c r="S3066" i="13"/>
  <c r="Z3066" i="13" s="1"/>
  <c r="S3194" i="13"/>
  <c r="Z3194" i="13" s="1"/>
  <c r="S3322" i="13"/>
  <c r="Z3322" i="13" s="1"/>
  <c r="S3450" i="13"/>
  <c r="Z3450" i="13" s="1"/>
  <c r="S3578" i="13"/>
  <c r="Z3578" i="13" s="1"/>
  <c r="S3706" i="13"/>
  <c r="Z3706" i="13" s="1"/>
  <c r="S3834" i="13"/>
  <c r="Z3834" i="13" s="1"/>
  <c r="S3962" i="13"/>
  <c r="Z3962" i="13" s="1"/>
  <c r="S2617" i="13"/>
  <c r="Z2617" i="13" s="1"/>
  <c r="S1866" i="13"/>
  <c r="Z1866" i="13" s="1"/>
  <c r="S1898" i="13"/>
  <c r="Z1898" i="13" s="1"/>
  <c r="S1930" i="13"/>
  <c r="Z1930" i="13" s="1"/>
  <c r="S1962" i="13"/>
  <c r="Z1962" i="13" s="1"/>
  <c r="S1994" i="13"/>
  <c r="Z1994" i="13" s="1"/>
  <c r="S2026" i="13"/>
  <c r="Z2026" i="13" s="1"/>
  <c r="S2058" i="13"/>
  <c r="Z2058" i="13" s="1"/>
  <c r="S2090" i="13"/>
  <c r="Z2090" i="13" s="1"/>
  <c r="S2122" i="13"/>
  <c r="Z2122" i="13" s="1"/>
  <c r="S2154" i="13"/>
  <c r="Z2154" i="13" s="1"/>
  <c r="S2186" i="13"/>
  <c r="Z2186" i="13" s="1"/>
  <c r="S2218" i="13"/>
  <c r="Z2218" i="13" s="1"/>
  <c r="S2250" i="13"/>
  <c r="Z2250" i="13" s="1"/>
  <c r="S2282" i="13"/>
  <c r="Z2282" i="13" s="1"/>
  <c r="S2314" i="13"/>
  <c r="Z2314" i="13" s="1"/>
  <c r="S2346" i="13"/>
  <c r="Z2346" i="13" s="1"/>
  <c r="S2378" i="13"/>
  <c r="Z2378" i="13" s="1"/>
  <c r="S2410" i="13"/>
  <c r="Z2410" i="13" s="1"/>
  <c r="S2442" i="13"/>
  <c r="Z2442" i="13" s="1"/>
  <c r="S2474" i="13"/>
  <c r="Z2474" i="13" s="1"/>
  <c r="S2506" i="13"/>
  <c r="Z2506" i="13" s="1"/>
  <c r="S2529" i="13"/>
  <c r="Z2529" i="13" s="1"/>
  <c r="S2567" i="13"/>
  <c r="Z2567" i="13" s="1"/>
  <c r="S2637" i="13"/>
  <c r="Z2637" i="13" s="1"/>
  <c r="S2701" i="13"/>
  <c r="Z2701" i="13" s="1"/>
  <c r="S2765" i="13"/>
  <c r="Z2765" i="13" s="1"/>
  <c r="S2854" i="13"/>
  <c r="Z2854" i="13" s="1"/>
  <c r="S2982" i="13"/>
  <c r="Z2982" i="13" s="1"/>
  <c r="S3110" i="13"/>
  <c r="Z3110" i="13" s="1"/>
  <c r="S3238" i="13"/>
  <c r="Z3238" i="13" s="1"/>
  <c r="S3366" i="13"/>
  <c r="Z3366" i="13" s="1"/>
  <c r="S3494" i="13"/>
  <c r="Z3494" i="13" s="1"/>
  <c r="S3622" i="13"/>
  <c r="Z3622" i="13" s="1"/>
  <c r="S3750" i="13"/>
  <c r="Z3750" i="13" s="1"/>
  <c r="S3878" i="13"/>
  <c r="Z3878" i="13" s="1"/>
  <c r="S797" i="13"/>
  <c r="Z797" i="13" s="1"/>
  <c r="S925" i="13"/>
  <c r="Z925" i="13" s="1"/>
  <c r="S1053" i="13"/>
  <c r="Z1053" i="13" s="1"/>
  <c r="S1181" i="13"/>
  <c r="Z1181" i="13" s="1"/>
  <c r="S1309" i="13"/>
  <c r="Z1309" i="13" s="1"/>
  <c r="S1437" i="13"/>
  <c r="Z1437" i="13" s="1"/>
  <c r="S1565" i="13"/>
  <c r="Z1565" i="13" s="1"/>
  <c r="S1693" i="13"/>
  <c r="Z1693" i="13" s="1"/>
  <c r="S2559" i="13"/>
  <c r="Z2559" i="13" s="1"/>
  <c r="S2620" i="13"/>
  <c r="Z2620" i="13" s="1"/>
  <c r="S2681" i="13"/>
  <c r="Z2681" i="13" s="1"/>
  <c r="S2745" i="13"/>
  <c r="Z2745" i="13" s="1"/>
  <c r="S2642" i="13"/>
  <c r="Z2642" i="13" s="1"/>
  <c r="S2770" i="13"/>
  <c r="Z2770" i="13" s="1"/>
  <c r="S2836" i="13"/>
  <c r="Z2836" i="13" s="1"/>
  <c r="S2879" i="13"/>
  <c r="Z2879" i="13" s="1"/>
  <c r="S2921" i="13"/>
  <c r="Z2921" i="13" s="1"/>
  <c r="S2953" i="13"/>
  <c r="Z2953" i="13" s="1"/>
  <c r="S2996" i="13"/>
  <c r="Z2996" i="13" s="1"/>
  <c r="S3039" i="13"/>
  <c r="Z3039" i="13" s="1"/>
  <c r="S3081" i="13"/>
  <c r="Z3081" i="13" s="1"/>
  <c r="S3124" i="13"/>
  <c r="Z3124" i="13" s="1"/>
  <c r="S3167" i="13"/>
  <c r="Z3167" i="13" s="1"/>
  <c r="S3209" i="13"/>
  <c r="Z3209" i="13" s="1"/>
  <c r="S3252" i="13"/>
  <c r="Z3252" i="13" s="1"/>
  <c r="S3295" i="13"/>
  <c r="Z3295" i="13" s="1"/>
  <c r="S3337" i="13"/>
  <c r="Z3337" i="13" s="1"/>
  <c r="S3372" i="13"/>
  <c r="Z3372" i="13" s="1"/>
  <c r="S3404" i="13"/>
  <c r="Z3404" i="13" s="1"/>
  <c r="S3436" i="13"/>
  <c r="Z3436" i="13" s="1"/>
  <c r="S3468" i="13"/>
  <c r="Z3468" i="13" s="1"/>
  <c r="S3500" i="13"/>
  <c r="Z3500" i="13" s="1"/>
  <c r="S3532" i="13"/>
  <c r="Z3532" i="13" s="1"/>
  <c r="S3564" i="13"/>
  <c r="Z3564" i="13" s="1"/>
  <c r="S3596" i="13"/>
  <c r="Z3596" i="13" s="1"/>
  <c r="S3628" i="13"/>
  <c r="Z3628" i="13" s="1"/>
  <c r="S3660" i="13"/>
  <c r="Z3660" i="13" s="1"/>
  <c r="S3692" i="13"/>
  <c r="Z3692" i="13" s="1"/>
  <c r="S3724" i="13"/>
  <c r="Z3724" i="13" s="1"/>
  <c r="S3756" i="13"/>
  <c r="Z3756" i="13" s="1"/>
  <c r="S3788" i="13"/>
  <c r="Z3788" i="13" s="1"/>
  <c r="S3820" i="13"/>
  <c r="Z3820" i="13" s="1"/>
  <c r="S3852" i="13"/>
  <c r="Z3852" i="13" s="1"/>
  <c r="S3884" i="13"/>
  <c r="Z3884" i="13" s="1"/>
  <c r="S3916" i="13"/>
  <c r="Z3916" i="13" s="1"/>
  <c r="S3948" i="13"/>
  <c r="Z3948" i="13" s="1"/>
  <c r="S3981" i="13"/>
  <c r="Z3981" i="13" s="1"/>
  <c r="S4013" i="13"/>
  <c r="Z4013" i="13" s="1"/>
  <c r="S4045" i="13"/>
  <c r="Z4045" i="13" s="1"/>
  <c r="S4077" i="13"/>
  <c r="Z4077" i="13" s="1"/>
  <c r="S4109" i="13"/>
  <c r="Z4109" i="13" s="1"/>
  <c r="S4141" i="13"/>
  <c r="Z4141" i="13" s="1"/>
  <c r="S2628" i="13"/>
  <c r="Z2628" i="13" s="1"/>
  <c r="S2756" i="13"/>
  <c r="Z2756" i="13" s="1"/>
  <c r="S2832" i="13"/>
  <c r="Z2832" i="13" s="1"/>
  <c r="S2875" i="13"/>
  <c r="Z2875" i="13" s="1"/>
  <c r="S2917" i="13"/>
  <c r="Z2917" i="13" s="1"/>
  <c r="S2960" i="13"/>
  <c r="Z2960" i="13" s="1"/>
  <c r="S3003" i="13"/>
  <c r="Z3003" i="13" s="1"/>
  <c r="S3045" i="13"/>
  <c r="Z3045" i="13" s="1"/>
  <c r="S3088" i="13"/>
  <c r="Z3088" i="13" s="1"/>
  <c r="S3131" i="13"/>
  <c r="Z3131" i="13" s="1"/>
  <c r="S3173" i="13"/>
  <c r="Z3173" i="13" s="1"/>
  <c r="S3216" i="13"/>
  <c r="Z3216" i="13" s="1"/>
  <c r="S3259" i="13"/>
  <c r="Z3259" i="13" s="1"/>
  <c r="S3301" i="13"/>
  <c r="Z3301" i="13" s="1"/>
  <c r="S3344" i="13"/>
  <c r="Z3344" i="13" s="1"/>
  <c r="S3376" i="13"/>
  <c r="Z3376" i="13" s="1"/>
  <c r="S3408" i="13"/>
  <c r="Z3408" i="13" s="1"/>
  <c r="S3440" i="13"/>
  <c r="Z3440" i="13" s="1"/>
  <c r="S3472" i="13"/>
  <c r="Z3472" i="13" s="1"/>
  <c r="S3504" i="13"/>
  <c r="Z3504" i="13" s="1"/>
  <c r="S3536" i="13"/>
  <c r="Z3536" i="13" s="1"/>
  <c r="S3568" i="13"/>
  <c r="Z3568" i="13" s="1"/>
  <c r="S3600" i="13"/>
  <c r="Z3600" i="13" s="1"/>
  <c r="S3632" i="13"/>
  <c r="Z3632" i="13" s="1"/>
  <c r="S3664" i="13"/>
  <c r="Z3664" i="13" s="1"/>
  <c r="S3696" i="13"/>
  <c r="Z3696" i="13" s="1"/>
  <c r="S3728" i="13"/>
  <c r="Z3728" i="13" s="1"/>
  <c r="S3760" i="13"/>
  <c r="Z3760" i="13" s="1"/>
  <c r="S3792" i="13"/>
  <c r="Z3792" i="13" s="1"/>
  <c r="S3824" i="13"/>
  <c r="Z3824" i="13" s="1"/>
  <c r="S3856" i="13"/>
  <c r="Z3856" i="13" s="1"/>
  <c r="S3888" i="13"/>
  <c r="Z3888" i="13" s="1"/>
  <c r="S3920" i="13"/>
  <c r="Z3920" i="13" s="1"/>
  <c r="S3952" i="13"/>
  <c r="Z3952" i="13" s="1"/>
  <c r="S3976" i="13"/>
  <c r="Z3976" i="13" s="1"/>
  <c r="S3992" i="13"/>
  <c r="Z3992" i="13" s="1"/>
  <c r="S4008" i="13"/>
  <c r="Z4008" i="13" s="1"/>
  <c r="S4024" i="13"/>
  <c r="Z4024" i="13" s="1"/>
  <c r="S4040" i="13"/>
  <c r="Z4040" i="13" s="1"/>
  <c r="S4056" i="13"/>
  <c r="Z4056" i="13" s="1"/>
  <c r="S4072" i="13"/>
  <c r="Z4072" i="13" s="1"/>
  <c r="S4088" i="13"/>
  <c r="Z4088" i="13" s="1"/>
  <c r="S4104" i="13"/>
  <c r="Z4104" i="13" s="1"/>
  <c r="S4120" i="13"/>
  <c r="Z4120" i="13" s="1"/>
  <c r="S4136" i="13"/>
  <c r="Z4136" i="13" s="1"/>
  <c r="S4152" i="13"/>
  <c r="Z4152" i="13" s="1"/>
  <c r="S4168" i="13"/>
  <c r="Z4168" i="13" s="1"/>
  <c r="S2646" i="13"/>
  <c r="Z2646" i="13" s="1"/>
  <c r="S2678" i="13"/>
  <c r="Z2678" i="13" s="1"/>
  <c r="S2710" i="13"/>
  <c r="Z2710" i="13" s="1"/>
  <c r="S2742" i="13"/>
  <c r="Z2742" i="13" s="1"/>
  <c r="S2774" i="13"/>
  <c r="Z2774" i="13" s="1"/>
  <c r="S49" i="13"/>
  <c r="Z49" i="13" s="1"/>
  <c r="S48" i="13"/>
  <c r="Z48" i="13" s="1"/>
  <c r="S402" i="13"/>
  <c r="Z402" i="13" s="1"/>
  <c r="S506" i="13"/>
  <c r="Z506" i="13" s="1"/>
  <c r="S634" i="13"/>
  <c r="Z634" i="13" s="1"/>
  <c r="S730" i="13"/>
  <c r="Z730" i="13" s="1"/>
  <c r="S962" i="13"/>
  <c r="Z962" i="13" s="1"/>
  <c r="S1202" i="13"/>
  <c r="Z1202" i="13" s="1"/>
  <c r="S171" i="13"/>
  <c r="Z171" i="13" s="1"/>
  <c r="S464" i="13"/>
  <c r="Z464" i="13" s="1"/>
  <c r="S524" i="13"/>
  <c r="Z524" i="13" s="1"/>
  <c r="S190" i="13"/>
  <c r="Z190" i="13" s="1"/>
  <c r="S788" i="13"/>
  <c r="Z788" i="13" s="1"/>
  <c r="S111" i="13"/>
  <c r="Z111" i="13" s="1"/>
  <c r="S83" i="13"/>
  <c r="Z83" i="13" s="1"/>
  <c r="S756" i="13"/>
  <c r="Z756" i="13" s="1"/>
  <c r="S1194" i="13"/>
  <c r="Z1194" i="13" s="1"/>
  <c r="S1322" i="13"/>
  <c r="Z1322" i="13" s="1"/>
  <c r="S1482" i="13"/>
  <c r="Z1482" i="13" s="1"/>
  <c r="S1610" i="13"/>
  <c r="Z1610" i="13" s="1"/>
  <c r="S1738" i="13"/>
  <c r="Z1738" i="13" s="1"/>
  <c r="S75" i="13"/>
  <c r="Z75" i="13" s="1"/>
  <c r="S149" i="13"/>
  <c r="Z149" i="13" s="1"/>
  <c r="S210" i="13"/>
  <c r="Z210" i="13" s="1"/>
  <c r="S377" i="13"/>
  <c r="Z377" i="13" s="1"/>
  <c r="S409" i="13"/>
  <c r="Z409" i="13" s="1"/>
  <c r="S472" i="13"/>
  <c r="Z472" i="13" s="1"/>
  <c r="S569" i="13"/>
  <c r="Z569" i="13" s="1"/>
  <c r="S601" i="13"/>
  <c r="Z601" i="13" s="1"/>
  <c r="S633" i="13"/>
  <c r="Z633" i="13" s="1"/>
  <c r="S665" i="13"/>
  <c r="Z665" i="13" s="1"/>
  <c r="S697" i="13"/>
  <c r="Z697" i="13" s="1"/>
  <c r="S729" i="13"/>
  <c r="Z729" i="13" s="1"/>
  <c r="S97" i="13"/>
  <c r="Z97" i="13" s="1"/>
  <c r="S133" i="13"/>
  <c r="Z133" i="13" s="1"/>
  <c r="S182" i="13"/>
  <c r="Z182" i="13" s="1"/>
  <c r="S225" i="13"/>
  <c r="Z225" i="13" s="1"/>
  <c r="S261" i="13"/>
  <c r="Z261" i="13" s="1"/>
  <c r="S388" i="13"/>
  <c r="Z388" i="13" s="1"/>
  <c r="S452" i="13"/>
  <c r="Z452" i="13" s="1"/>
  <c r="S516" i="13"/>
  <c r="Z516" i="13" s="1"/>
  <c r="S580" i="13"/>
  <c r="Z580" i="13" s="1"/>
  <c r="S653" i="13"/>
  <c r="Z653" i="13" s="1"/>
  <c r="S709" i="13"/>
  <c r="Z709" i="13" s="1"/>
  <c r="S835" i="13"/>
  <c r="Z835" i="13" s="1"/>
  <c r="S888" i="13"/>
  <c r="Z888" i="13" s="1"/>
  <c r="S1001" i="13"/>
  <c r="Z1001" i="13" s="1"/>
  <c r="S1038" i="13"/>
  <c r="Z1038" i="13" s="1"/>
  <c r="S1140" i="13"/>
  <c r="Z1140" i="13" s="1"/>
  <c r="S1208" i="13"/>
  <c r="Z1208" i="13" s="1"/>
  <c r="S1321" i="13"/>
  <c r="Z1321" i="13" s="1"/>
  <c r="S1396" i="13"/>
  <c r="Z1396" i="13" s="1"/>
  <c r="S1464" i="13"/>
  <c r="Z1464" i="13" s="1"/>
  <c r="S1577" i="13"/>
  <c r="Z1577" i="13" s="1"/>
  <c r="S1652" i="13"/>
  <c r="Z1652" i="13" s="1"/>
  <c r="S1720" i="13"/>
  <c r="Z1720" i="13" s="1"/>
  <c r="S1826" i="13"/>
  <c r="Z1826" i="13" s="1"/>
  <c r="S173" i="13"/>
  <c r="Z173" i="13" s="1"/>
  <c r="S296" i="13"/>
  <c r="Z296" i="13" s="1"/>
  <c r="S328" i="13"/>
  <c r="Z328" i="13" s="1"/>
  <c r="S780" i="13"/>
  <c r="Z780" i="13" s="1"/>
  <c r="S838" i="13"/>
  <c r="Z838" i="13" s="1"/>
  <c r="S912" i="13"/>
  <c r="Z912" i="13" s="1"/>
  <c r="S973" i="13"/>
  <c r="Z973" i="13" s="1"/>
  <c r="S1083" i="13"/>
  <c r="Z1083" i="13" s="1"/>
  <c r="S1151" i="13"/>
  <c r="Z1151" i="13" s="1"/>
  <c r="S1217" i="13"/>
  <c r="Z1217" i="13" s="1"/>
  <c r="S1292" i="13"/>
  <c r="Z1292" i="13" s="1"/>
  <c r="S1350" i="13"/>
  <c r="Z1350" i="13" s="1"/>
  <c r="S1424" i="13"/>
  <c r="Z1424" i="13" s="1"/>
  <c r="S1485" i="13"/>
  <c r="Z1485" i="13" s="1"/>
  <c r="S1595" i="13"/>
  <c r="Z1595" i="13" s="1"/>
  <c r="S1663" i="13"/>
  <c r="Z1663" i="13" s="1"/>
  <c r="S1729" i="13"/>
  <c r="Z1729" i="13" s="1"/>
  <c r="S1812" i="13"/>
  <c r="Z1812" i="13" s="1"/>
  <c r="S1864" i="13"/>
  <c r="Z1864" i="13" s="1"/>
  <c r="S1928" i="13"/>
  <c r="Z1928" i="13" s="1"/>
  <c r="S1992" i="13"/>
  <c r="Z1992" i="13" s="1"/>
  <c r="S2056" i="13"/>
  <c r="Z2056" i="13" s="1"/>
  <c r="S2120" i="13"/>
  <c r="Z2120" i="13" s="1"/>
  <c r="S2184" i="13"/>
  <c r="Z2184" i="13" s="1"/>
  <c r="S2248" i="13"/>
  <c r="Z2248" i="13" s="1"/>
  <c r="S2312" i="13"/>
  <c r="Z2312" i="13" s="1"/>
  <c r="S2376" i="13"/>
  <c r="Z2376" i="13" s="1"/>
  <c r="S2440" i="13"/>
  <c r="Z2440" i="13" s="1"/>
  <c r="S2504" i="13"/>
  <c r="Z2504" i="13" s="1"/>
  <c r="S1657" i="13"/>
  <c r="Z1657" i="13" s="1"/>
  <c r="S307" i="13"/>
  <c r="Z307" i="13" s="1"/>
  <c r="S339" i="13"/>
  <c r="Z339" i="13" s="1"/>
  <c r="S391" i="13"/>
  <c r="Z391" i="13" s="1"/>
  <c r="S455" i="13"/>
  <c r="Z455" i="13" s="1"/>
  <c r="S519" i="13"/>
  <c r="Z519" i="13" s="1"/>
  <c r="S583" i="13"/>
  <c r="Z583" i="13" s="1"/>
  <c r="S647" i="13"/>
  <c r="Z647" i="13" s="1"/>
  <c r="S711" i="13"/>
  <c r="Z711" i="13" s="1"/>
  <c r="S757" i="13"/>
  <c r="Z757" i="13" s="1"/>
  <c r="S851" i="13"/>
  <c r="Z851" i="13" s="1"/>
  <c r="S919" i="13"/>
  <c r="Z919" i="13" s="1"/>
  <c r="S985" i="13"/>
  <c r="Z985" i="13" s="1"/>
  <c r="S1060" i="13"/>
  <c r="Z1060" i="13" s="1"/>
  <c r="S1125" i="13"/>
  <c r="Z1125" i="13" s="1"/>
  <c r="S1207" i="13"/>
  <c r="Z1207" i="13" s="1"/>
  <c r="S1299" i="13"/>
  <c r="Z1299" i="13" s="1"/>
  <c r="S1367" i="13"/>
  <c r="Z1367" i="13" s="1"/>
  <c r="S1416" i="13"/>
  <c r="Z1416" i="13" s="1"/>
  <c r="S1497" i="13"/>
  <c r="Z1497" i="13" s="1"/>
  <c r="S1576" i="13"/>
  <c r="Z1576" i="13" s="1"/>
  <c r="S1662" i="13"/>
  <c r="Z1662" i="13" s="1"/>
  <c r="S1732" i="13"/>
  <c r="Z1732" i="13" s="1"/>
  <c r="S1817" i="13"/>
  <c r="Z1817" i="13" s="1"/>
  <c r="S1883" i="13"/>
  <c r="Z1883" i="13" s="1"/>
  <c r="S1947" i="13"/>
  <c r="Z1947" i="13" s="1"/>
  <c r="S2011" i="13"/>
  <c r="Z2011" i="13" s="1"/>
  <c r="S2075" i="13"/>
  <c r="Z2075" i="13" s="1"/>
  <c r="S2139" i="13"/>
  <c r="Z2139" i="13" s="1"/>
  <c r="S2203" i="13"/>
  <c r="Z2203" i="13" s="1"/>
  <c r="S2267" i="13"/>
  <c r="Z2267" i="13" s="1"/>
  <c r="S2331" i="13"/>
  <c r="Z2331" i="13" s="1"/>
  <c r="S2395" i="13"/>
  <c r="Z2395" i="13" s="1"/>
  <c r="S2459" i="13"/>
  <c r="Z2459" i="13" s="1"/>
  <c r="S2524" i="13"/>
  <c r="Z2524" i="13" s="1"/>
  <c r="S785" i="13"/>
  <c r="Z785" i="13" s="1"/>
  <c r="S828" i="13"/>
  <c r="Z828" i="13" s="1"/>
  <c r="S864" i="13"/>
  <c r="Z864" i="13" s="1"/>
  <c r="S913" i="13"/>
  <c r="Z913" i="13" s="1"/>
  <c r="S956" i="13"/>
  <c r="Z956" i="13" s="1"/>
  <c r="S992" i="13"/>
  <c r="Z992" i="13" s="1"/>
  <c r="S1041" i="13"/>
  <c r="Z1041" i="13" s="1"/>
  <c r="S1084" i="13"/>
  <c r="Z1084" i="13" s="1"/>
  <c r="S1135" i="13"/>
  <c r="Z1135" i="13" s="1"/>
  <c r="S1184" i="13"/>
  <c r="Z1184" i="13" s="1"/>
  <c r="S1238" i="13"/>
  <c r="Z1238" i="13" s="1"/>
  <c r="S1291" i="13"/>
  <c r="Z1291" i="13" s="1"/>
  <c r="S1340" i="13"/>
  <c r="Z1340" i="13" s="1"/>
  <c r="S1391" i="13"/>
  <c r="Z1391" i="13" s="1"/>
  <c r="S1440" i="13"/>
  <c r="Z1440" i="13" s="1"/>
  <c r="S1494" i="13"/>
  <c r="Z1494" i="13" s="1"/>
  <c r="S1547" i="13"/>
  <c r="Z1547" i="13" s="1"/>
  <c r="S1596" i="13"/>
  <c r="Z1596" i="13" s="1"/>
  <c r="S1647" i="13"/>
  <c r="Z1647" i="13" s="1"/>
  <c r="S1696" i="13"/>
  <c r="Z1696" i="13" s="1"/>
  <c r="S1750" i="13"/>
  <c r="Z1750" i="13" s="1"/>
  <c r="S1804" i="13"/>
  <c r="Z1804" i="13" s="1"/>
  <c r="S1945" i="13"/>
  <c r="Z1945" i="13" s="1"/>
  <c r="S2201" i="13"/>
  <c r="Z2201" i="13" s="1"/>
  <c r="S2457" i="13"/>
  <c r="Z2457" i="13" s="1"/>
  <c r="S2600" i="13"/>
  <c r="Z2600" i="13" s="1"/>
  <c r="S2664" i="13"/>
  <c r="Z2664" i="13" s="1"/>
  <c r="S2728" i="13"/>
  <c r="Z2728" i="13" s="1"/>
  <c r="S2792" i="13"/>
  <c r="Z2792" i="13" s="1"/>
  <c r="S2898" i="13"/>
  <c r="Z2898" i="13" s="1"/>
  <c r="S3026" i="13"/>
  <c r="Z3026" i="13" s="1"/>
  <c r="S3154" i="13"/>
  <c r="Z3154" i="13" s="1"/>
  <c r="S3282" i="13"/>
  <c r="Z3282" i="13" s="1"/>
  <c r="S3410" i="13"/>
  <c r="Z3410" i="13" s="1"/>
  <c r="S3538" i="13"/>
  <c r="Z3538" i="13" s="1"/>
  <c r="S3666" i="13"/>
  <c r="Z3666" i="13" s="1"/>
  <c r="S3794" i="13"/>
  <c r="Z3794" i="13" s="1"/>
  <c r="S3922" i="13"/>
  <c r="Z3922" i="13" s="1"/>
  <c r="S2565" i="13"/>
  <c r="Z2565" i="13" s="1"/>
  <c r="S2582" i="13"/>
  <c r="Z2582" i="13" s="1"/>
  <c r="S2653" i="13"/>
  <c r="Z2653" i="13" s="1"/>
  <c r="S2717" i="13"/>
  <c r="Z2717" i="13" s="1"/>
  <c r="S2781" i="13"/>
  <c r="Z2781" i="13" s="1"/>
  <c r="S2878" i="13"/>
  <c r="Z2878" i="13" s="1"/>
  <c r="S3006" i="13"/>
  <c r="Z3006" i="13" s="1"/>
  <c r="S3134" i="13"/>
  <c r="Z3134" i="13" s="1"/>
  <c r="S3262" i="13"/>
  <c r="Z3262" i="13" s="1"/>
  <c r="S3390" i="13"/>
  <c r="Z3390" i="13" s="1"/>
  <c r="S3518" i="13"/>
  <c r="Z3518" i="13" s="1"/>
  <c r="S3646" i="13"/>
  <c r="Z3646" i="13" s="1"/>
  <c r="S3774" i="13"/>
  <c r="Z3774" i="13" s="1"/>
  <c r="S3902" i="13"/>
  <c r="Z3902" i="13" s="1"/>
  <c r="S2574" i="13"/>
  <c r="Z2574" i="13" s="1"/>
  <c r="S2666" i="13"/>
  <c r="Z2666" i="13" s="1"/>
  <c r="S2794" i="13"/>
  <c r="Z2794" i="13" s="1"/>
  <c r="S2833" i="13"/>
  <c r="Z2833" i="13" s="1"/>
  <c r="S2876" i="13"/>
  <c r="Z2876" i="13" s="1"/>
  <c r="S2919" i="13"/>
  <c r="Z2919" i="13" s="1"/>
  <c r="S2972" i="13"/>
  <c r="Z2972" i="13" s="1"/>
  <c r="S3015" i="13"/>
  <c r="Z3015" i="13" s="1"/>
  <c r="S3057" i="13"/>
  <c r="Z3057" i="13" s="1"/>
  <c r="S3100" i="13"/>
  <c r="Z3100" i="13" s="1"/>
  <c r="S3143" i="13"/>
  <c r="Z3143" i="13" s="1"/>
  <c r="S3185" i="13"/>
  <c r="Z3185" i="13" s="1"/>
  <c r="S3228" i="13"/>
  <c r="Z3228" i="13" s="1"/>
  <c r="S3271" i="13"/>
  <c r="Z3271" i="13" s="1"/>
  <c r="S3313" i="13"/>
  <c r="Z3313" i="13" s="1"/>
  <c r="S3971" i="13"/>
  <c r="Z3971" i="13" s="1"/>
  <c r="S4003" i="13"/>
  <c r="Z4003" i="13" s="1"/>
  <c r="S4035" i="13"/>
  <c r="Z4035" i="13" s="1"/>
  <c r="S4067" i="13"/>
  <c r="Z4067" i="13" s="1"/>
  <c r="S4099" i="13"/>
  <c r="Z4099" i="13" s="1"/>
  <c r="S4131" i="13"/>
  <c r="Z4131" i="13" s="1"/>
  <c r="S4163" i="13"/>
  <c r="Z4163" i="13" s="1"/>
  <c r="S2748" i="13"/>
  <c r="Z2748" i="13" s="1"/>
  <c r="S2829" i="13"/>
  <c r="Z2829" i="13" s="1"/>
  <c r="S2872" i="13"/>
  <c r="Z2872" i="13" s="1"/>
  <c r="S2915" i="13"/>
  <c r="Z2915" i="13" s="1"/>
  <c r="S2957" i="13"/>
  <c r="Z2957" i="13" s="1"/>
  <c r="S3000" i="13"/>
  <c r="Z3000" i="13" s="1"/>
  <c r="S3043" i="13"/>
  <c r="Z3043" i="13" s="1"/>
  <c r="S3085" i="13"/>
  <c r="Z3085" i="13" s="1"/>
  <c r="S3128" i="13"/>
  <c r="Z3128" i="13" s="1"/>
  <c r="S3171" i="13"/>
  <c r="Z3171" i="13" s="1"/>
  <c r="S3213" i="13"/>
  <c r="Z3213" i="13" s="1"/>
  <c r="S3256" i="13"/>
  <c r="Z3256" i="13" s="1"/>
  <c r="S3299" i="13"/>
  <c r="Z3299" i="13" s="1"/>
  <c r="S3341" i="13"/>
  <c r="Z3341" i="13" s="1"/>
  <c r="S271" i="13"/>
  <c r="Z271" i="13" s="1"/>
  <c r="S200" i="13"/>
  <c r="Z200" i="13" s="1"/>
  <c r="S354" i="13"/>
  <c r="Z354" i="13" s="1"/>
  <c r="S498" i="13"/>
  <c r="Z498" i="13" s="1"/>
  <c r="S594" i="13"/>
  <c r="Z594" i="13" s="1"/>
  <c r="S722" i="13"/>
  <c r="Z722" i="13" s="1"/>
  <c r="S1394" i="13"/>
  <c r="Z1394" i="13" s="1"/>
  <c r="S1618" i="13"/>
  <c r="Z1618" i="13" s="1"/>
  <c r="S178" i="13"/>
  <c r="Z178" i="13" s="1"/>
  <c r="S396" i="13"/>
  <c r="Z396" i="13" s="1"/>
  <c r="S677" i="13"/>
  <c r="Z677" i="13" s="1"/>
  <c r="S184" i="13"/>
  <c r="Z184" i="13" s="1"/>
  <c r="S59" i="13"/>
  <c r="Z59" i="13" s="1"/>
  <c r="S23" i="13"/>
  <c r="Z23" i="13" s="1"/>
  <c r="S78" i="13"/>
  <c r="Z78" i="13" s="1"/>
  <c r="S874" i="13"/>
  <c r="Z874" i="13" s="1"/>
  <c r="S19" i="13"/>
  <c r="Z19" i="13" s="1"/>
  <c r="S127" i="13"/>
  <c r="Z127" i="13" s="1"/>
  <c r="S204" i="13"/>
  <c r="Z204" i="13" s="1"/>
  <c r="S363" i="13"/>
  <c r="Z363" i="13" s="1"/>
  <c r="S435" i="13"/>
  <c r="Z435" i="13" s="1"/>
  <c r="S515" i="13"/>
  <c r="Z515" i="13" s="1"/>
  <c r="S603" i="13"/>
  <c r="Z603" i="13" s="1"/>
  <c r="S707" i="13"/>
  <c r="Z707" i="13" s="1"/>
  <c r="S810" i="13"/>
  <c r="Z810" i="13" s="1"/>
  <c r="S1250" i="13"/>
  <c r="Z1250" i="13" s="1"/>
  <c r="S177" i="13"/>
  <c r="Z177" i="13" s="1"/>
  <c r="S368" i="13"/>
  <c r="Z368" i="13" s="1"/>
  <c r="S444" i="13"/>
  <c r="Z444" i="13" s="1"/>
  <c r="S620" i="13"/>
  <c r="Z620" i="13" s="1"/>
  <c r="S676" i="13"/>
  <c r="Z676" i="13" s="1"/>
  <c r="S131" i="13"/>
  <c r="Z131" i="13" s="1"/>
  <c r="S317" i="13"/>
  <c r="Z317" i="13" s="1"/>
  <c r="S984" i="13"/>
  <c r="Z984" i="13" s="1"/>
  <c r="S1223" i="13"/>
  <c r="Z1223" i="13" s="1"/>
  <c r="S1432" i="13"/>
  <c r="Z1432" i="13" s="1"/>
  <c r="S1795" i="13"/>
  <c r="Z1795" i="13" s="1"/>
  <c r="S816" i="13"/>
  <c r="Z816" i="13" s="1"/>
  <c r="S877" i="13"/>
  <c r="Z877" i="13" s="1"/>
  <c r="S987" i="13"/>
  <c r="Z987" i="13" s="1"/>
  <c r="S1055" i="13"/>
  <c r="Z1055" i="13" s="1"/>
  <c r="S1121" i="13"/>
  <c r="Z1121" i="13" s="1"/>
  <c r="S1196" i="13"/>
  <c r="Z1196" i="13" s="1"/>
  <c r="S1254" i="13"/>
  <c r="Z1254" i="13" s="1"/>
  <c r="S1328" i="13"/>
  <c r="Z1328" i="13" s="1"/>
  <c r="S1389" i="13"/>
  <c r="Z1389" i="13" s="1"/>
  <c r="S1499" i="13"/>
  <c r="Z1499" i="13" s="1"/>
  <c r="S1567" i="13"/>
  <c r="Z1567" i="13" s="1"/>
  <c r="S1633" i="13"/>
  <c r="Z1633" i="13" s="1"/>
  <c r="S1708" i="13"/>
  <c r="Z1708" i="13" s="1"/>
  <c r="S1766" i="13"/>
  <c r="Z1766" i="13" s="1"/>
  <c r="S1844" i="13"/>
  <c r="Z1844" i="13" s="1"/>
  <c r="S1908" i="13"/>
  <c r="Z1908" i="13" s="1"/>
  <c r="S1972" i="13"/>
  <c r="Z1972" i="13" s="1"/>
  <c r="S2036" i="13"/>
  <c r="Z2036" i="13" s="1"/>
  <c r="S2100" i="13"/>
  <c r="Z2100" i="13" s="1"/>
  <c r="S2164" i="13"/>
  <c r="Z2164" i="13" s="1"/>
  <c r="S2228" i="13"/>
  <c r="Z2228" i="13" s="1"/>
  <c r="S2292" i="13"/>
  <c r="Z2292" i="13" s="1"/>
  <c r="S2356" i="13"/>
  <c r="Z2356" i="13" s="1"/>
  <c r="S2420" i="13"/>
  <c r="Z2420" i="13" s="1"/>
  <c r="S2484" i="13"/>
  <c r="Z2484" i="13" s="1"/>
  <c r="S2595" i="13"/>
  <c r="Z2595" i="13" s="1"/>
  <c r="S141" i="13"/>
  <c r="Z141" i="13" s="1"/>
  <c r="S269" i="13"/>
  <c r="Z269" i="13" s="1"/>
  <c r="S836" i="13"/>
  <c r="Z836" i="13" s="1"/>
  <c r="S894" i="13"/>
  <c r="Z894" i="13" s="1"/>
  <c r="S968" i="13"/>
  <c r="Z968" i="13" s="1"/>
  <c r="S1029" i="13"/>
  <c r="Z1029" i="13" s="1"/>
  <c r="S1139" i="13"/>
  <c r="Z1139" i="13" s="1"/>
  <c r="S1209" i="13"/>
  <c r="Z1209" i="13" s="1"/>
  <c r="S1284" i="13"/>
  <c r="Z1284" i="13" s="1"/>
  <c r="S1349" i="13"/>
  <c r="Z1349" i="13" s="1"/>
  <c r="S1444" i="13"/>
  <c r="Z1444" i="13" s="1"/>
  <c r="S1509" i="13"/>
  <c r="Z1509" i="13" s="1"/>
  <c r="S1591" i="13"/>
  <c r="Z1591" i="13" s="1"/>
  <c r="S1683" i="13"/>
  <c r="Z1683" i="13" s="1"/>
  <c r="S1751" i="13"/>
  <c r="Z1751" i="13" s="1"/>
  <c r="S1800" i="13"/>
  <c r="Z1800" i="13" s="1"/>
  <c r="S1847" i="13"/>
  <c r="Z1847" i="13" s="1"/>
  <c r="S1911" i="13"/>
  <c r="Z1911" i="13" s="1"/>
  <c r="S1975" i="13"/>
  <c r="Z1975" i="13" s="1"/>
  <c r="S2039" i="13"/>
  <c r="Z2039" i="13" s="1"/>
  <c r="S2103" i="13"/>
  <c r="Z2103" i="13" s="1"/>
  <c r="S2167" i="13"/>
  <c r="Z2167" i="13" s="1"/>
  <c r="S2231" i="13"/>
  <c r="Z2231" i="13" s="1"/>
  <c r="S2295" i="13"/>
  <c r="Z2295" i="13" s="1"/>
  <c r="S2359" i="13"/>
  <c r="Z2359" i="13" s="1"/>
  <c r="S2423" i="13"/>
  <c r="Z2423" i="13" s="1"/>
  <c r="S2487" i="13"/>
  <c r="Z2487" i="13" s="1"/>
  <c r="S88" i="13"/>
  <c r="Z88" i="13" s="1"/>
  <c r="S216" i="13"/>
  <c r="Z216" i="13" s="1"/>
  <c r="S286" i="13"/>
  <c r="Z286" i="13" s="1"/>
  <c r="S318" i="13"/>
  <c r="Z318" i="13" s="1"/>
  <c r="S350" i="13"/>
  <c r="Z350" i="13" s="1"/>
  <c r="S414" i="13"/>
  <c r="Z414" i="13" s="1"/>
  <c r="S478" i="13"/>
  <c r="Z478" i="13" s="1"/>
  <c r="S542" i="13"/>
  <c r="Z542" i="13" s="1"/>
  <c r="S606" i="13"/>
  <c r="Z606" i="13" s="1"/>
  <c r="S670" i="13"/>
  <c r="Z670" i="13" s="1"/>
  <c r="S1137" i="13"/>
  <c r="Z1137" i="13" s="1"/>
  <c r="S1393" i="13"/>
  <c r="Z1393" i="13" s="1"/>
  <c r="S1649" i="13"/>
  <c r="Z1649" i="13" s="1"/>
  <c r="S1822" i="13"/>
  <c r="Z1822" i="13" s="1"/>
  <c r="S1865" i="13"/>
  <c r="Z1865" i="13" s="1"/>
  <c r="S1897" i="13"/>
  <c r="Z1897" i="13" s="1"/>
  <c r="S1937" i="13"/>
  <c r="Z1937" i="13" s="1"/>
  <c r="S1977" i="13"/>
  <c r="Z1977" i="13" s="1"/>
  <c r="S2009" i="13"/>
  <c r="Z2009" i="13" s="1"/>
  <c r="S2049" i="13"/>
  <c r="Z2049" i="13" s="1"/>
  <c r="S2089" i="13"/>
  <c r="Z2089" i="13" s="1"/>
  <c r="S2121" i="13"/>
  <c r="Z2121" i="13" s="1"/>
  <c r="S2153" i="13"/>
  <c r="Z2153" i="13" s="1"/>
  <c r="S2193" i="13"/>
  <c r="Z2193" i="13" s="1"/>
  <c r="S2233" i="13"/>
  <c r="Z2233" i="13" s="1"/>
  <c r="S2265" i="13"/>
  <c r="Z2265" i="13" s="1"/>
  <c r="S2305" i="13"/>
  <c r="Z2305" i="13" s="1"/>
  <c r="S2345" i="13"/>
  <c r="Z2345" i="13" s="1"/>
  <c r="S2377" i="13"/>
  <c r="Z2377" i="13" s="1"/>
  <c r="S2409" i="13"/>
  <c r="Z2409" i="13" s="1"/>
  <c r="S2449" i="13"/>
  <c r="Z2449" i="13" s="1"/>
  <c r="S2489" i="13"/>
  <c r="Z2489" i="13" s="1"/>
  <c r="S2519" i="13"/>
  <c r="Z2519" i="13" s="1"/>
  <c r="S2544" i="13"/>
  <c r="Z2544" i="13" s="1"/>
  <c r="S2623" i="13"/>
  <c r="Z2623" i="13" s="1"/>
  <c r="S2687" i="13"/>
  <c r="Z2687" i="13" s="1"/>
  <c r="S2751" i="13"/>
  <c r="Z2751" i="13" s="1"/>
  <c r="S2890" i="13"/>
  <c r="Z2890" i="13" s="1"/>
  <c r="S3018" i="13"/>
  <c r="Z3018" i="13" s="1"/>
  <c r="S3146" i="13"/>
  <c r="Z3146" i="13" s="1"/>
  <c r="S3274" i="13"/>
  <c r="Z3274" i="13" s="1"/>
  <c r="S3402" i="13"/>
  <c r="Z3402" i="13" s="1"/>
  <c r="S3530" i="13"/>
  <c r="Z3530" i="13" s="1"/>
  <c r="S3658" i="13"/>
  <c r="Z3658" i="13" s="1"/>
  <c r="S3786" i="13"/>
  <c r="Z3786" i="13" s="1"/>
  <c r="S3914" i="13"/>
  <c r="Z3914" i="13" s="1"/>
  <c r="S2572" i="13"/>
  <c r="Z2572" i="13" s="1"/>
  <c r="S2657" i="13"/>
  <c r="Z2657" i="13" s="1"/>
  <c r="S2721" i="13"/>
  <c r="Z2721" i="13" s="1"/>
  <c r="S2785" i="13"/>
  <c r="Z2785" i="13" s="1"/>
  <c r="S1861" i="13"/>
  <c r="Z1861" i="13" s="1"/>
  <c r="S1893" i="13"/>
  <c r="Z1893" i="13" s="1"/>
  <c r="S1925" i="13"/>
  <c r="Z1925" i="13" s="1"/>
  <c r="S1957" i="13"/>
  <c r="Z1957" i="13" s="1"/>
  <c r="S1989" i="13"/>
  <c r="Z1989" i="13" s="1"/>
  <c r="S2021" i="13"/>
  <c r="Z2021" i="13" s="1"/>
  <c r="S2053" i="13"/>
  <c r="Z2053" i="13" s="1"/>
  <c r="S2085" i="13"/>
  <c r="Z2085" i="13" s="1"/>
  <c r="S2117" i="13"/>
  <c r="Z2117" i="13" s="1"/>
  <c r="S2149" i="13"/>
  <c r="Z2149" i="13" s="1"/>
  <c r="S2181" i="13"/>
  <c r="Z2181" i="13" s="1"/>
  <c r="S2213" i="13"/>
  <c r="Z2213" i="13" s="1"/>
  <c r="S2245" i="13"/>
  <c r="Z2245" i="13" s="1"/>
  <c r="S2277" i="13"/>
  <c r="Z2277" i="13" s="1"/>
  <c r="S2309" i="13"/>
  <c r="Z2309" i="13" s="1"/>
  <c r="S2341" i="13"/>
  <c r="Z2341" i="13" s="1"/>
  <c r="S2373" i="13"/>
  <c r="Z2373" i="13" s="1"/>
  <c r="S2405" i="13"/>
  <c r="Z2405" i="13" s="1"/>
  <c r="S2437" i="13"/>
  <c r="Z2437" i="13" s="1"/>
  <c r="S2469" i="13"/>
  <c r="Z2469" i="13" s="1"/>
  <c r="S2501" i="13"/>
  <c r="Z2501" i="13" s="1"/>
  <c r="S2527" i="13"/>
  <c r="Z2527" i="13" s="1"/>
  <c r="S2552" i="13"/>
  <c r="Z2552" i="13" s="1"/>
  <c r="S2635" i="13"/>
  <c r="Z2635" i="13" s="1"/>
  <c r="S2699" i="13"/>
  <c r="Z2699" i="13" s="1"/>
  <c r="S2763" i="13"/>
  <c r="Z2763" i="13" s="1"/>
  <c r="S2806" i="13"/>
  <c r="Z2806" i="13" s="1"/>
  <c r="S2934" i="13"/>
  <c r="Z2934" i="13" s="1"/>
  <c r="S3062" i="13"/>
  <c r="Z3062" i="13" s="1"/>
  <c r="S3190" i="13"/>
  <c r="Z3190" i="13" s="1"/>
  <c r="S3318" i="13"/>
  <c r="Z3318" i="13" s="1"/>
  <c r="S3446" i="13"/>
  <c r="Z3446" i="13" s="1"/>
  <c r="S3574" i="13"/>
  <c r="Z3574" i="13" s="1"/>
  <c r="S3702" i="13"/>
  <c r="Z3702" i="13" s="1"/>
  <c r="S3830" i="13"/>
  <c r="Z3830" i="13" s="1"/>
  <c r="S3958" i="13"/>
  <c r="Z3958" i="13" s="1"/>
  <c r="S885" i="13"/>
  <c r="Z885" i="13" s="1"/>
  <c r="S1013" i="13"/>
  <c r="Z1013" i="13" s="1"/>
  <c r="S1141" i="13"/>
  <c r="Z1141" i="13" s="1"/>
  <c r="S1269" i="13"/>
  <c r="Z1269" i="13" s="1"/>
  <c r="S1397" i="13"/>
  <c r="Z1397" i="13" s="1"/>
  <c r="S1525" i="13"/>
  <c r="Z1525" i="13" s="1"/>
  <c r="S1653" i="13"/>
  <c r="Z1653" i="13" s="1"/>
  <c r="S1781" i="13"/>
  <c r="Z1781" i="13" s="1"/>
  <c r="S2626" i="13"/>
  <c r="Z2626" i="13" s="1"/>
  <c r="S2754" i="13"/>
  <c r="Z2754" i="13" s="1"/>
  <c r="S2841" i="13"/>
  <c r="Z2841" i="13" s="1"/>
  <c r="S2884" i="13"/>
  <c r="Z2884" i="13" s="1"/>
  <c r="S2927" i="13"/>
  <c r="Z2927" i="13" s="1"/>
  <c r="S2969" i="13"/>
  <c r="Z2969" i="13" s="1"/>
  <c r="S3012" i="13"/>
  <c r="Z3012" i="13" s="1"/>
  <c r="S3055" i="13"/>
  <c r="Z3055" i="13" s="1"/>
  <c r="S3097" i="13"/>
  <c r="Z3097" i="13" s="1"/>
  <c r="S3140" i="13"/>
  <c r="Z3140" i="13" s="1"/>
  <c r="S3183" i="13"/>
  <c r="Z3183" i="13" s="1"/>
  <c r="S3225" i="13"/>
  <c r="Z3225" i="13" s="1"/>
  <c r="S3268" i="13"/>
  <c r="Z3268" i="13" s="1"/>
  <c r="S3311" i="13"/>
  <c r="Z3311" i="13" s="1"/>
  <c r="S3353" i="13"/>
  <c r="Z3353" i="13" s="1"/>
  <c r="S3385" i="13"/>
  <c r="Z3385" i="13" s="1"/>
  <c r="S3417" i="13"/>
  <c r="Z3417" i="13" s="1"/>
  <c r="S3449" i="13"/>
  <c r="Z3449" i="13" s="1"/>
  <c r="S3481" i="13"/>
  <c r="Z3481" i="13" s="1"/>
  <c r="S3513" i="13"/>
  <c r="Z3513" i="13" s="1"/>
  <c r="S3545" i="13"/>
  <c r="Z3545" i="13" s="1"/>
  <c r="S3577" i="13"/>
  <c r="Z3577" i="13" s="1"/>
  <c r="S3609" i="13"/>
  <c r="Z3609" i="13" s="1"/>
  <c r="S3641" i="13"/>
  <c r="Z3641" i="13" s="1"/>
  <c r="S3673" i="13"/>
  <c r="Z3673" i="13" s="1"/>
  <c r="S3705" i="13"/>
  <c r="Z3705" i="13" s="1"/>
  <c r="S3737" i="13"/>
  <c r="Z3737" i="13" s="1"/>
  <c r="S3769" i="13"/>
  <c r="Z3769" i="13" s="1"/>
  <c r="S3801" i="13"/>
  <c r="Z3801" i="13" s="1"/>
  <c r="S3833" i="13"/>
  <c r="Z3833" i="13" s="1"/>
  <c r="S3865" i="13"/>
  <c r="Z3865" i="13" s="1"/>
  <c r="S3897" i="13"/>
  <c r="Z3897" i="13" s="1"/>
  <c r="S3929" i="13"/>
  <c r="Z3929" i="13" s="1"/>
  <c r="S3961" i="13"/>
  <c r="Z3961" i="13" s="1"/>
  <c r="S3993" i="13"/>
  <c r="Z3993" i="13" s="1"/>
  <c r="S4025" i="13"/>
  <c r="Z4025" i="13" s="1"/>
  <c r="S4057" i="13"/>
  <c r="Z4057" i="13" s="1"/>
  <c r="S4089" i="13"/>
  <c r="Z4089" i="13" s="1"/>
  <c r="S4121" i="13"/>
  <c r="Z4121" i="13" s="1"/>
  <c r="S4153" i="13"/>
  <c r="Z4153" i="13" s="1"/>
  <c r="S2676" i="13"/>
  <c r="Z2676" i="13" s="1"/>
  <c r="S2805" i="13"/>
  <c r="Z2805" i="13" s="1"/>
  <c r="S2848" i="13"/>
  <c r="Z2848" i="13" s="1"/>
  <c r="S2891" i="13"/>
  <c r="Z2891" i="13" s="1"/>
  <c r="S2933" i="13"/>
  <c r="Z2933" i="13" s="1"/>
  <c r="S2976" i="13"/>
  <c r="Z2976" i="13" s="1"/>
  <c r="S3019" i="13"/>
  <c r="Z3019" i="13" s="1"/>
  <c r="S3061" i="13"/>
  <c r="Z3061" i="13" s="1"/>
  <c r="S3104" i="13"/>
  <c r="Z3104" i="13" s="1"/>
  <c r="S3147" i="13"/>
  <c r="Z3147" i="13" s="1"/>
  <c r="S3189" i="13"/>
  <c r="Z3189" i="13" s="1"/>
  <c r="S3232" i="13"/>
  <c r="Z3232" i="13" s="1"/>
  <c r="S3275" i="13"/>
  <c r="Z3275" i="13" s="1"/>
  <c r="S3317" i="13"/>
  <c r="Z3317" i="13" s="1"/>
  <c r="S3357" i="13"/>
  <c r="Z3357" i="13" s="1"/>
  <c r="S3389" i="13"/>
  <c r="Z3389" i="13" s="1"/>
  <c r="S3421" i="13"/>
  <c r="Z3421" i="13" s="1"/>
  <c r="S3453" i="13"/>
  <c r="Z3453" i="13" s="1"/>
  <c r="S3485" i="13"/>
  <c r="Z3485" i="13" s="1"/>
  <c r="S3517" i="13"/>
  <c r="Z3517" i="13" s="1"/>
  <c r="S3549" i="13"/>
  <c r="Z3549" i="13" s="1"/>
  <c r="S3581" i="13"/>
  <c r="Z3581" i="13" s="1"/>
  <c r="S3613" i="13"/>
  <c r="Z3613" i="13" s="1"/>
  <c r="S3645" i="13"/>
  <c r="Z3645" i="13" s="1"/>
  <c r="S3677" i="13"/>
  <c r="Z3677" i="13" s="1"/>
  <c r="S3709" i="13"/>
  <c r="Z3709" i="13" s="1"/>
  <c r="S3741" i="13"/>
  <c r="Z3741" i="13" s="1"/>
  <c r="S3773" i="13"/>
  <c r="Z3773" i="13" s="1"/>
  <c r="S3805" i="13"/>
  <c r="Z3805" i="13" s="1"/>
  <c r="S3837" i="13"/>
  <c r="Z3837" i="13" s="1"/>
  <c r="S3869" i="13"/>
  <c r="Z3869" i="13" s="1"/>
  <c r="S3901" i="13"/>
  <c r="Z3901" i="13" s="1"/>
  <c r="S3933" i="13"/>
  <c r="Z3933" i="13" s="1"/>
  <c r="S3965" i="13"/>
  <c r="Z3965" i="13" s="1"/>
  <c r="S3982" i="13"/>
  <c r="Z3982" i="13" s="1"/>
  <c r="S3998" i="13"/>
  <c r="Z3998" i="13" s="1"/>
  <c r="S4014" i="13"/>
  <c r="Z4014" i="13" s="1"/>
  <c r="S4030" i="13"/>
  <c r="Z4030" i="13" s="1"/>
  <c r="S4046" i="13"/>
  <c r="Z4046" i="13" s="1"/>
  <c r="S4062" i="13"/>
  <c r="Z4062" i="13" s="1"/>
  <c r="S4078" i="13"/>
  <c r="Z4078" i="13" s="1"/>
  <c r="S4094" i="13"/>
  <c r="Z4094" i="13" s="1"/>
  <c r="S4110" i="13"/>
  <c r="Z4110" i="13" s="1"/>
  <c r="S4126" i="13"/>
  <c r="Z4126" i="13" s="1"/>
  <c r="S4142" i="13"/>
  <c r="Z4142" i="13" s="1"/>
  <c r="S4158" i="13"/>
  <c r="Z4158" i="13" s="1"/>
  <c r="S143" i="13"/>
  <c r="Z143" i="13" s="1"/>
  <c r="S275" i="13"/>
  <c r="Z275" i="13" s="1"/>
  <c r="S450" i="13"/>
  <c r="Z450" i="13" s="1"/>
  <c r="S586" i="13"/>
  <c r="Z586" i="13" s="1"/>
  <c r="S706" i="13"/>
  <c r="Z706" i="13" s="1"/>
  <c r="S938" i="13"/>
  <c r="Z938" i="13" s="1"/>
  <c r="S1426" i="13"/>
  <c r="Z1426" i="13" s="1"/>
  <c r="S100" i="13"/>
  <c r="Z100" i="13" s="1"/>
  <c r="S369" i="13"/>
  <c r="Z369" i="13" s="1"/>
  <c r="S553" i="13"/>
  <c r="Z553" i="13" s="1"/>
  <c r="S364" i="13"/>
  <c r="Z364" i="13" s="1"/>
  <c r="S692" i="13"/>
  <c r="Z692" i="13" s="1"/>
  <c r="S337" i="13"/>
  <c r="Z337" i="13" s="1"/>
  <c r="S867" i="13"/>
  <c r="Z867" i="13" s="1"/>
  <c r="S263" i="13"/>
  <c r="Z263" i="13" s="1"/>
  <c r="S142" i="13"/>
  <c r="Z142" i="13" s="1"/>
  <c r="S218" i="13"/>
  <c r="Z218" i="13" s="1"/>
  <c r="S898" i="13"/>
  <c r="Z898" i="13" s="1"/>
  <c r="S4" i="13"/>
  <c r="Z4" i="13" s="1"/>
  <c r="S33" i="13"/>
  <c r="Z33" i="13" s="1"/>
  <c r="S279" i="13"/>
  <c r="Z279" i="13" s="1"/>
  <c r="S90" i="13"/>
  <c r="Z90" i="13" s="1"/>
  <c r="S174" i="13"/>
  <c r="Z174" i="13" s="1"/>
  <c r="S371" i="13"/>
  <c r="Z371" i="13" s="1"/>
  <c r="S427" i="13"/>
  <c r="Z427" i="13" s="1"/>
  <c r="S483" i="13"/>
  <c r="Z483" i="13" s="1"/>
  <c r="S531" i="13"/>
  <c r="Z531" i="13" s="1"/>
  <c r="S587" i="13"/>
  <c r="Z587" i="13" s="1"/>
  <c r="S635" i="13"/>
  <c r="Z635" i="13" s="1"/>
  <c r="S683" i="13"/>
  <c r="Z683" i="13" s="1"/>
  <c r="S734" i="13"/>
  <c r="Z734" i="13" s="1"/>
  <c r="S866" i="13"/>
  <c r="Z866" i="13" s="1"/>
  <c r="S1090" i="13"/>
  <c r="Z1090" i="13" s="1"/>
  <c r="S1218" i="13"/>
  <c r="Z1218" i="13" s="1"/>
  <c r="S1378" i="13"/>
  <c r="Z1378" i="13" s="1"/>
  <c r="S1506" i="13"/>
  <c r="Z1506" i="13" s="1"/>
  <c r="S1634" i="13"/>
  <c r="Z1634" i="13" s="1"/>
  <c r="S1794" i="13"/>
  <c r="Z1794" i="13" s="1"/>
  <c r="S114" i="13"/>
  <c r="Z114" i="13" s="1"/>
  <c r="S352" i="13"/>
  <c r="Z352" i="13" s="1"/>
  <c r="S504" i="13"/>
  <c r="Z504" i="13" s="1"/>
  <c r="S544" i="13"/>
  <c r="Z544" i="13" s="1"/>
  <c r="S365" i="13"/>
  <c r="Z365" i="13" s="1"/>
  <c r="S461" i="13"/>
  <c r="Z461" i="13" s="1"/>
  <c r="S540" i="13"/>
  <c r="Z540" i="13" s="1"/>
  <c r="S162" i="13"/>
  <c r="Z162" i="13" s="1"/>
  <c r="S309" i="13"/>
  <c r="Z309" i="13" s="1"/>
  <c r="S349" i="13"/>
  <c r="Z349" i="13" s="1"/>
  <c r="S792" i="13"/>
  <c r="Z792" i="13" s="1"/>
  <c r="S974" i="13"/>
  <c r="Z974" i="13" s="1"/>
  <c r="S1166" i="13"/>
  <c r="Z1166" i="13" s="1"/>
  <c r="S1289" i="13"/>
  <c r="Z1289" i="13" s="1"/>
  <c r="S1417" i="13"/>
  <c r="Z1417" i="13" s="1"/>
  <c r="S1560" i="13"/>
  <c r="Z1560" i="13" s="1"/>
  <c r="S1678" i="13"/>
  <c r="Z1678" i="13" s="1"/>
  <c r="S11" i="13"/>
  <c r="Z11" i="13" s="1"/>
  <c r="S18" i="13"/>
  <c r="Z18" i="13" s="1"/>
  <c r="S95" i="13"/>
  <c r="Z95" i="13" s="1"/>
  <c r="S223" i="13"/>
  <c r="Z223" i="13" s="1"/>
  <c r="S39" i="13"/>
  <c r="Z39" i="13" s="1"/>
  <c r="S76" i="13"/>
  <c r="Z76" i="13" s="1"/>
  <c r="S140" i="13"/>
  <c r="Z140" i="13" s="1"/>
  <c r="S217" i="13"/>
  <c r="Z217" i="13" s="1"/>
  <c r="S744" i="13"/>
  <c r="Z744" i="13" s="1"/>
  <c r="S802" i="13"/>
  <c r="Z802" i="13" s="1"/>
  <c r="S914" i="13"/>
  <c r="Z914" i="13" s="1"/>
  <c r="S1058" i="13"/>
  <c r="Z1058" i="13" s="1"/>
  <c r="S1178" i="13"/>
  <c r="Z1178" i="13" s="1"/>
  <c r="S1306" i="13"/>
  <c r="Z1306" i="13" s="1"/>
  <c r="S1434" i="13"/>
  <c r="Z1434" i="13" s="1"/>
  <c r="S1562" i="13"/>
  <c r="Z1562" i="13" s="1"/>
  <c r="S1690" i="13"/>
  <c r="Z1690" i="13" s="1"/>
  <c r="S30" i="13"/>
  <c r="Z30" i="13" s="1"/>
  <c r="S128" i="13"/>
  <c r="Z128" i="13" s="1"/>
  <c r="S196" i="13"/>
  <c r="Z196" i="13" s="1"/>
  <c r="S262" i="13"/>
  <c r="Z262" i="13" s="1"/>
  <c r="S384" i="13"/>
  <c r="Z384" i="13" s="1"/>
  <c r="S416" i="13"/>
  <c r="Z416" i="13" s="1"/>
  <c r="S481" i="13"/>
  <c r="Z481" i="13" s="1"/>
  <c r="S576" i="13"/>
  <c r="Z576" i="13" s="1"/>
  <c r="S608" i="13"/>
  <c r="Z608" i="13" s="1"/>
  <c r="S640" i="13"/>
  <c r="Z640" i="13" s="1"/>
  <c r="S672" i="13"/>
  <c r="Z672" i="13" s="1"/>
  <c r="S704" i="13"/>
  <c r="Z704" i="13" s="1"/>
  <c r="S733" i="13"/>
  <c r="Z733" i="13" s="1"/>
  <c r="S86" i="13"/>
  <c r="Z86" i="13" s="1"/>
  <c r="S129" i="13"/>
  <c r="Z129" i="13" s="1"/>
  <c r="S165" i="13"/>
  <c r="Z165" i="13" s="1"/>
  <c r="S214" i="13"/>
  <c r="Z214" i="13" s="1"/>
  <c r="S257" i="13"/>
  <c r="Z257" i="13" s="1"/>
  <c r="S372" i="13"/>
  <c r="Z372" i="13" s="1"/>
  <c r="S436" i="13"/>
  <c r="Z436" i="13" s="1"/>
  <c r="S500" i="13"/>
  <c r="Z500" i="13" s="1"/>
  <c r="S564" i="13"/>
  <c r="Z564" i="13" s="1"/>
  <c r="S629" i="13"/>
  <c r="Z629" i="13" s="1"/>
  <c r="S700" i="13"/>
  <c r="Z700" i="13" s="1"/>
  <c r="S745" i="13"/>
  <c r="Z745" i="13" s="1"/>
  <c r="S839" i="13"/>
  <c r="Z839" i="13" s="1"/>
  <c r="S937" i="13"/>
  <c r="Z937" i="13" s="1"/>
  <c r="S1031" i="13"/>
  <c r="Z1031" i="13" s="1"/>
  <c r="S1129" i="13"/>
  <c r="Z1129" i="13" s="1"/>
  <c r="S1204" i="13"/>
  <c r="Z1204" i="13" s="1"/>
  <c r="S1272" i="13"/>
  <c r="Z1272" i="13" s="1"/>
  <c r="S1385" i="13"/>
  <c r="Z1385" i="13" s="1"/>
  <c r="S1460" i="13"/>
  <c r="Z1460" i="13" s="1"/>
  <c r="S1528" i="13"/>
  <c r="Z1528" i="13" s="1"/>
  <c r="S1641" i="13"/>
  <c r="Z1641" i="13" s="1"/>
  <c r="S1716" i="13"/>
  <c r="Z1716" i="13" s="1"/>
  <c r="S1784" i="13"/>
  <c r="Z1784" i="13" s="1"/>
  <c r="S99" i="13"/>
  <c r="Z99" i="13" s="1"/>
  <c r="S227" i="13"/>
  <c r="Z227" i="13" s="1"/>
  <c r="S300" i="13"/>
  <c r="Z300" i="13" s="1"/>
  <c r="S332" i="13"/>
  <c r="Z332" i="13" s="1"/>
  <c r="S747" i="13"/>
  <c r="Z747" i="13" s="1"/>
  <c r="S774" i="13"/>
  <c r="Z774" i="13" s="1"/>
  <c r="S848" i="13"/>
  <c r="Z848" i="13" s="1"/>
  <c r="S909" i="13"/>
  <c r="Z909" i="13" s="1"/>
  <c r="S1019" i="13"/>
  <c r="Z1019" i="13" s="1"/>
  <c r="S1087" i="13"/>
  <c r="Z1087" i="13" s="1"/>
  <c r="S1153" i="13"/>
  <c r="Z1153" i="13" s="1"/>
  <c r="S1228" i="13"/>
  <c r="Z1228" i="13" s="1"/>
  <c r="S1286" i="13"/>
  <c r="Z1286" i="13" s="1"/>
  <c r="S1360" i="13"/>
  <c r="Z1360" i="13" s="1"/>
  <c r="S1421" i="13"/>
  <c r="Z1421" i="13" s="1"/>
  <c r="S1531" i="13"/>
  <c r="Z1531" i="13" s="1"/>
  <c r="S1599" i="13"/>
  <c r="Z1599" i="13" s="1"/>
  <c r="S1665" i="13"/>
  <c r="Z1665" i="13" s="1"/>
  <c r="S1740" i="13"/>
  <c r="Z1740" i="13" s="1"/>
  <c r="S1798" i="13"/>
  <c r="Z1798" i="13" s="1"/>
  <c r="S1856" i="13"/>
  <c r="Z1856" i="13" s="1"/>
  <c r="S1920" i="13"/>
  <c r="Z1920" i="13" s="1"/>
  <c r="S1984" i="13"/>
  <c r="Z1984" i="13" s="1"/>
  <c r="S2048" i="13"/>
  <c r="Z2048" i="13" s="1"/>
  <c r="S2112" i="13"/>
  <c r="Z2112" i="13" s="1"/>
  <c r="S2176" i="13"/>
  <c r="Z2176" i="13" s="1"/>
  <c r="S2240" i="13"/>
  <c r="Z2240" i="13" s="1"/>
  <c r="S2304" i="13"/>
  <c r="Z2304" i="13" s="1"/>
  <c r="S2368" i="13"/>
  <c r="Z2368" i="13" s="1"/>
  <c r="S2432" i="13"/>
  <c r="Z2432" i="13" s="1"/>
  <c r="S2496" i="13"/>
  <c r="Z2496" i="13" s="1"/>
  <c r="S2619" i="13"/>
  <c r="Z2619" i="13" s="1"/>
  <c r="S303" i="13"/>
  <c r="Z303" i="13" s="1"/>
  <c r="S335" i="13"/>
  <c r="Z335" i="13" s="1"/>
  <c r="S383" i="13"/>
  <c r="Z383" i="13" s="1"/>
  <c r="S447" i="13"/>
  <c r="Z447" i="13" s="1"/>
  <c r="S511" i="13"/>
  <c r="Z511" i="13" s="1"/>
  <c r="S575" i="13"/>
  <c r="Z575" i="13" s="1"/>
  <c r="S639" i="13"/>
  <c r="Z639" i="13" s="1"/>
  <c r="S703" i="13"/>
  <c r="Z703" i="13" s="1"/>
  <c r="S798" i="13"/>
  <c r="Z798" i="13" s="1"/>
  <c r="S872" i="13"/>
  <c r="Z872" i="13" s="1"/>
  <c r="S933" i="13"/>
  <c r="Z933" i="13" s="1"/>
  <c r="S1043" i="13"/>
  <c r="Z1043" i="13" s="1"/>
  <c r="S1111" i="13"/>
  <c r="Z1111" i="13" s="1"/>
  <c r="S1160" i="13"/>
  <c r="Z1160" i="13" s="1"/>
  <c r="S1241" i="13"/>
  <c r="Z1241" i="13" s="1"/>
  <c r="S1320" i="13"/>
  <c r="Z1320" i="13" s="1"/>
  <c r="S1406" i="13"/>
  <c r="Z1406" i="13" s="1"/>
  <c r="S1476" i="13"/>
  <c r="Z1476" i="13" s="1"/>
  <c r="S1566" i="13"/>
  <c r="Z1566" i="13" s="1"/>
  <c r="S1636" i="13"/>
  <c r="Z1636" i="13" s="1"/>
  <c r="S1715" i="13"/>
  <c r="Z1715" i="13" s="1"/>
  <c r="S1783" i="13"/>
  <c r="Z1783" i="13" s="1"/>
  <c r="S1875" i="13"/>
  <c r="Z1875" i="13" s="1"/>
  <c r="S1939" i="13"/>
  <c r="Z1939" i="13" s="1"/>
  <c r="S2003" i="13"/>
  <c r="Z2003" i="13" s="1"/>
  <c r="S2067" i="13"/>
  <c r="Z2067" i="13" s="1"/>
  <c r="S2131" i="13"/>
  <c r="Z2131" i="13" s="1"/>
  <c r="S2195" i="13"/>
  <c r="Z2195" i="13" s="1"/>
  <c r="S2259" i="13"/>
  <c r="Z2259" i="13" s="1"/>
  <c r="S2323" i="13"/>
  <c r="Z2323" i="13" s="1"/>
  <c r="S2387" i="13"/>
  <c r="Z2387" i="13" s="1"/>
  <c r="S2451" i="13"/>
  <c r="Z2451" i="13" s="1"/>
  <c r="S2516" i="13"/>
  <c r="Z2516" i="13" s="1"/>
  <c r="S735" i="13"/>
  <c r="Z735" i="13" s="1"/>
  <c r="S768" i="13"/>
  <c r="Z768" i="13" s="1"/>
  <c r="S817" i="13"/>
  <c r="Z817" i="13" s="1"/>
  <c r="S860" i="13"/>
  <c r="Z860" i="13" s="1"/>
  <c r="S896" i="13"/>
  <c r="Z896" i="13" s="1"/>
  <c r="S945" i="13"/>
  <c r="Z945" i="13" s="1"/>
  <c r="S988" i="13"/>
  <c r="Z988" i="13" s="1"/>
  <c r="S1024" i="13"/>
  <c r="Z1024" i="13" s="1"/>
  <c r="S1073" i="13"/>
  <c r="Z1073" i="13" s="1"/>
  <c r="S1116" i="13"/>
  <c r="Z1116" i="13" s="1"/>
  <c r="S1167" i="13"/>
  <c r="Z1167" i="13" s="1"/>
  <c r="S1216" i="13"/>
  <c r="Z1216" i="13" s="1"/>
  <c r="S1270" i="13"/>
  <c r="Z1270" i="13" s="1"/>
  <c r="S1323" i="13"/>
  <c r="Z1323" i="13" s="1"/>
  <c r="S1372" i="13"/>
  <c r="Z1372" i="13" s="1"/>
  <c r="S1423" i="13"/>
  <c r="Z1423" i="13" s="1"/>
  <c r="S1472" i="13"/>
  <c r="Z1472" i="13" s="1"/>
  <c r="S1526" i="13"/>
  <c r="Z1526" i="13" s="1"/>
  <c r="S1579" i="13"/>
  <c r="Z1579" i="13" s="1"/>
  <c r="S1628" i="13"/>
  <c r="Z1628" i="13" s="1"/>
  <c r="S1679" i="13"/>
  <c r="Z1679" i="13" s="1"/>
  <c r="S1728" i="13"/>
  <c r="Z1728" i="13" s="1"/>
  <c r="S1782" i="13"/>
  <c r="Z1782" i="13" s="1"/>
  <c r="S1809" i="13"/>
  <c r="Z1809" i="13" s="1"/>
  <c r="S2598" i="13"/>
  <c r="Z2598" i="13" s="1"/>
  <c r="S2639" i="13"/>
  <c r="Z2639" i="13" s="1"/>
  <c r="S2703" i="13"/>
  <c r="Z2703" i="13" s="1"/>
  <c r="S2767" i="13"/>
  <c r="Z2767" i="13" s="1"/>
  <c r="S2882" i="13"/>
  <c r="Z2882" i="13" s="1"/>
  <c r="S3010" i="13"/>
  <c r="Z3010" i="13" s="1"/>
  <c r="S3138" i="13"/>
  <c r="Z3138" i="13" s="1"/>
  <c r="S3266" i="13"/>
  <c r="Z3266" i="13" s="1"/>
  <c r="S3394" i="13"/>
  <c r="Z3394" i="13" s="1"/>
  <c r="S3522" i="13"/>
  <c r="Z3522" i="13" s="1"/>
  <c r="S3650" i="13"/>
  <c r="Z3650" i="13" s="1"/>
  <c r="S3778" i="13"/>
  <c r="Z3778" i="13" s="1"/>
  <c r="S3906" i="13"/>
  <c r="Z3906" i="13" s="1"/>
  <c r="S2585" i="13"/>
  <c r="Z2585" i="13" s="1"/>
  <c r="S2562" i="13"/>
  <c r="Z2562" i="13" s="1"/>
  <c r="S2621" i="13"/>
  <c r="Z2621" i="13" s="1"/>
  <c r="S2685" i="13"/>
  <c r="Z2685" i="13" s="1"/>
  <c r="S2749" i="13"/>
  <c r="Z2749" i="13" s="1"/>
  <c r="S2830" i="13"/>
  <c r="Z2830" i="13" s="1"/>
  <c r="S2958" i="13"/>
  <c r="Z2958" i="13" s="1"/>
  <c r="S3086" i="13"/>
  <c r="Z3086" i="13" s="1"/>
  <c r="S3214" i="13"/>
  <c r="Z3214" i="13" s="1"/>
  <c r="S3342" i="13"/>
  <c r="Z3342" i="13" s="1"/>
  <c r="S3470" i="13"/>
  <c r="Z3470" i="13" s="1"/>
  <c r="S3598" i="13"/>
  <c r="Z3598" i="13" s="1"/>
  <c r="S3726" i="13"/>
  <c r="Z3726" i="13" s="1"/>
  <c r="S3854" i="13"/>
  <c r="Z3854" i="13" s="1"/>
  <c r="S2554" i="13"/>
  <c r="Z2554" i="13" s="1"/>
  <c r="S2613" i="13"/>
  <c r="Z2613" i="13" s="1"/>
  <c r="S2746" i="13"/>
  <c r="Z2746" i="13" s="1"/>
  <c r="S2828" i="13"/>
  <c r="Z2828" i="13" s="1"/>
  <c r="S2871" i="13"/>
  <c r="Z2871" i="13" s="1"/>
  <c r="S2913" i="13"/>
  <c r="Z2913" i="13" s="1"/>
  <c r="S2956" i="13"/>
  <c r="Z2956" i="13" s="1"/>
  <c r="S2999" i="13"/>
  <c r="Z2999" i="13" s="1"/>
  <c r="S3041" i="13"/>
  <c r="Z3041" i="13" s="1"/>
  <c r="S3084" i="13"/>
  <c r="Z3084" i="13" s="1"/>
  <c r="S3127" i="13"/>
  <c r="Z3127" i="13" s="1"/>
  <c r="S3169" i="13"/>
  <c r="Z3169" i="13" s="1"/>
  <c r="S3212" i="13"/>
  <c r="Z3212" i="13" s="1"/>
  <c r="S3255" i="13"/>
  <c r="Z3255" i="13" s="1"/>
  <c r="S3297" i="13"/>
  <c r="Z3297" i="13" s="1"/>
  <c r="S3340" i="13"/>
  <c r="Z3340" i="13" s="1"/>
  <c r="S3375" i="13"/>
  <c r="Z3375" i="13" s="1"/>
  <c r="S3407" i="13"/>
  <c r="Z3407" i="13" s="1"/>
  <c r="S3439" i="13"/>
  <c r="Z3439" i="13" s="1"/>
  <c r="S3471" i="13"/>
  <c r="Z3471" i="13" s="1"/>
  <c r="S3503" i="13"/>
  <c r="Z3503" i="13" s="1"/>
  <c r="S3535" i="13"/>
  <c r="Z3535" i="13" s="1"/>
  <c r="S3567" i="13"/>
  <c r="Z3567" i="13" s="1"/>
  <c r="S3599" i="13"/>
  <c r="Z3599" i="13" s="1"/>
  <c r="S3631" i="13"/>
  <c r="Z3631" i="13" s="1"/>
  <c r="S3663" i="13"/>
  <c r="Z3663" i="13" s="1"/>
  <c r="S3695" i="13"/>
  <c r="Z3695" i="13" s="1"/>
  <c r="S3727" i="13"/>
  <c r="Z3727" i="13" s="1"/>
  <c r="S3759" i="13"/>
  <c r="Z3759" i="13" s="1"/>
  <c r="S3791" i="13"/>
  <c r="Z3791" i="13" s="1"/>
  <c r="S3823" i="13"/>
  <c r="Z3823" i="13" s="1"/>
  <c r="S3855" i="13"/>
  <c r="Z3855" i="13" s="1"/>
  <c r="S3887" i="13"/>
  <c r="Z3887" i="13" s="1"/>
  <c r="S3919" i="13"/>
  <c r="Z3919" i="13" s="1"/>
  <c r="S3951" i="13"/>
  <c r="Z3951" i="13" s="1"/>
  <c r="S3983" i="13"/>
  <c r="Z3983" i="13" s="1"/>
  <c r="S4015" i="13"/>
  <c r="Z4015" i="13" s="1"/>
  <c r="S4047" i="13"/>
  <c r="Z4047" i="13" s="1"/>
  <c r="S4079" i="13"/>
  <c r="Z4079" i="13" s="1"/>
  <c r="S4111" i="13"/>
  <c r="Z4111" i="13" s="1"/>
  <c r="S4143" i="13"/>
  <c r="Z4143" i="13" s="1"/>
  <c r="S2636" i="13"/>
  <c r="Z2636" i="13" s="1"/>
  <c r="S2764" i="13"/>
  <c r="Z2764" i="13" s="1"/>
  <c r="S2835" i="13"/>
  <c r="Z2835" i="13" s="1"/>
  <c r="S2877" i="13"/>
  <c r="Z2877" i="13" s="1"/>
  <c r="S2920" i="13"/>
  <c r="Z2920" i="13" s="1"/>
  <c r="S2963" i="13"/>
  <c r="Z2963" i="13" s="1"/>
  <c r="S3005" i="13"/>
  <c r="Z3005" i="13" s="1"/>
  <c r="S3048" i="13"/>
  <c r="Z3048" i="13" s="1"/>
  <c r="S3091" i="13"/>
  <c r="Z3091" i="13" s="1"/>
  <c r="S3133" i="13"/>
  <c r="Z3133" i="13" s="1"/>
  <c r="S3176" i="13"/>
  <c r="Z3176" i="13" s="1"/>
  <c r="S3219" i="13"/>
  <c r="Z3219" i="13" s="1"/>
  <c r="S3261" i="13"/>
  <c r="Z3261" i="13" s="1"/>
  <c r="S3304" i="13"/>
  <c r="Z3304" i="13" s="1"/>
  <c r="S3347" i="13"/>
  <c r="Z3347" i="13" s="1"/>
  <c r="S3379" i="13"/>
  <c r="Z3379" i="13" s="1"/>
  <c r="S3411" i="13"/>
  <c r="Z3411" i="13" s="1"/>
  <c r="S3443" i="13"/>
  <c r="Z3443" i="13" s="1"/>
  <c r="S3475" i="13"/>
  <c r="Z3475" i="13" s="1"/>
  <c r="S3507" i="13"/>
  <c r="Z3507" i="13" s="1"/>
  <c r="S3539" i="13"/>
  <c r="Z3539" i="13" s="1"/>
  <c r="S3571" i="13"/>
  <c r="Z3571" i="13" s="1"/>
  <c r="S3603" i="13"/>
  <c r="Z3603" i="13" s="1"/>
  <c r="S3635" i="13"/>
  <c r="Z3635" i="13" s="1"/>
  <c r="S3667" i="13"/>
  <c r="Z3667" i="13" s="1"/>
  <c r="S3699" i="13"/>
  <c r="Z3699" i="13" s="1"/>
  <c r="S3731" i="13"/>
  <c r="Z3731" i="13" s="1"/>
  <c r="S3763" i="13"/>
  <c r="Z3763" i="13" s="1"/>
  <c r="S3795" i="13"/>
  <c r="Z3795" i="13" s="1"/>
  <c r="S3827" i="13"/>
  <c r="Z3827" i="13" s="1"/>
  <c r="S3859" i="13"/>
  <c r="Z3859" i="13" s="1"/>
  <c r="S3891" i="13"/>
  <c r="Z3891" i="13" s="1"/>
  <c r="S3923" i="13"/>
  <c r="Z3923" i="13" s="1"/>
  <c r="S3955" i="13"/>
  <c r="Z3955" i="13" s="1"/>
  <c r="AE66" i="24"/>
  <c r="AG66" i="24"/>
  <c r="G36" i="24"/>
  <c r="AJ28" i="24"/>
  <c r="V30" i="24"/>
  <c r="V29" i="24"/>
  <c r="V28" i="24"/>
  <c r="X28" i="24"/>
  <c r="O30" i="24"/>
  <c r="O28" i="24"/>
  <c r="O29" i="24"/>
  <c r="K66" i="24"/>
  <c r="K67" i="24"/>
  <c r="K68" i="24"/>
  <c r="D66" i="24"/>
  <c r="U29" i="24"/>
  <c r="U28" i="24"/>
  <c r="U30" i="24"/>
  <c r="W30" i="24"/>
  <c r="W29" i="24"/>
  <c r="W28" i="24"/>
  <c r="E24" i="24"/>
  <c r="J64" i="24"/>
  <c r="J63" i="24"/>
  <c r="J62" i="24"/>
  <c r="V20" i="24"/>
  <c r="T58" i="24"/>
  <c r="D20" i="24"/>
  <c r="W58" i="24"/>
  <c r="Z20" i="24"/>
  <c r="J20" i="24"/>
  <c r="L20" i="24"/>
  <c r="G58" i="24"/>
  <c r="X58" i="24"/>
  <c r="H20" i="24"/>
  <c r="E32" i="24"/>
  <c r="D54" i="24"/>
  <c r="P54" i="24"/>
  <c r="Q54" i="24"/>
  <c r="N12" i="24"/>
  <c r="M8" i="24"/>
  <c r="G16" i="24"/>
  <c r="J16" i="24"/>
  <c r="J46" i="24"/>
  <c r="N50" i="24"/>
  <c r="J8" i="24"/>
  <c r="G54" i="24"/>
  <c r="P8" i="24"/>
  <c r="F16" i="24"/>
  <c r="K12" i="24"/>
  <c r="E16" i="24"/>
  <c r="E12" i="24"/>
  <c r="O16" i="24"/>
  <c r="N46" i="24"/>
  <c r="E50" i="24"/>
  <c r="E54" i="24"/>
  <c r="R8" i="24"/>
  <c r="O54" i="24"/>
  <c r="H12" i="24"/>
  <c r="S34" i="13"/>
  <c r="Z34" i="13" s="1"/>
  <c r="S362" i="13"/>
  <c r="Z362" i="13" s="1"/>
  <c r="S530" i="13"/>
  <c r="Z530" i="13" s="1"/>
  <c r="S698" i="13"/>
  <c r="Z698" i="13" s="1"/>
  <c r="S1362" i="13"/>
  <c r="Z1362" i="13" s="1"/>
  <c r="S545" i="13"/>
  <c r="Z545" i="13" s="1"/>
  <c r="S477" i="13"/>
  <c r="Z477" i="13" s="1"/>
  <c r="S636" i="13"/>
  <c r="Z636" i="13" s="1"/>
  <c r="S910" i="13"/>
  <c r="Z910" i="13" s="1"/>
  <c r="S1012" i="13"/>
  <c r="Z1012" i="13" s="1"/>
  <c r="S1091" i="13"/>
  <c r="Z1091" i="13" s="1"/>
  <c r="S1159" i="13"/>
  <c r="Z1159" i="13" s="1"/>
  <c r="S1230" i="13"/>
  <c r="Z1230" i="13" s="1"/>
  <c r="S1347" i="13"/>
  <c r="Z1347" i="13" s="1"/>
  <c r="S1415" i="13"/>
  <c r="Z1415" i="13" s="1"/>
  <c r="S1486" i="13"/>
  <c r="Z1486" i="13" s="1"/>
  <c r="S1603" i="13"/>
  <c r="Z1603" i="13" s="1"/>
  <c r="S1671" i="13"/>
  <c r="Z1671" i="13" s="1"/>
  <c r="S1742" i="13"/>
  <c r="Z1742" i="13" s="1"/>
  <c r="S1831" i="13"/>
  <c r="Z1831" i="13" s="1"/>
  <c r="S806" i="13"/>
  <c r="Z806" i="13" s="1"/>
  <c r="S880" i="13"/>
  <c r="Z880" i="13" s="1"/>
  <c r="S941" i="13"/>
  <c r="Z941" i="13" s="1"/>
  <c r="S1051" i="13"/>
  <c r="Z1051" i="13" s="1"/>
  <c r="S1119" i="13"/>
  <c r="Z1119" i="13" s="1"/>
  <c r="S1185" i="13"/>
  <c r="Z1185" i="13" s="1"/>
  <c r="S1260" i="13"/>
  <c r="Z1260" i="13" s="1"/>
  <c r="S1318" i="13"/>
  <c r="Z1318" i="13" s="1"/>
  <c r="S1392" i="13"/>
  <c r="Z1392" i="13" s="1"/>
  <c r="S1453" i="13"/>
  <c r="Z1453" i="13" s="1"/>
  <c r="S1563" i="13"/>
  <c r="Z1563" i="13" s="1"/>
  <c r="S1631" i="13"/>
  <c r="Z1631" i="13" s="1"/>
  <c r="S1697" i="13"/>
  <c r="Z1697" i="13" s="1"/>
  <c r="S1772" i="13"/>
  <c r="Z1772" i="13" s="1"/>
  <c r="S1868" i="13"/>
  <c r="Z1868" i="13" s="1"/>
  <c r="S1932" i="13"/>
  <c r="Z1932" i="13" s="1"/>
  <c r="S1996" i="13"/>
  <c r="Z1996" i="13" s="1"/>
  <c r="S2060" i="13"/>
  <c r="Z2060" i="13" s="1"/>
  <c r="S2124" i="13"/>
  <c r="Z2124" i="13" s="1"/>
  <c r="S2188" i="13"/>
  <c r="Z2188" i="13" s="1"/>
  <c r="S2252" i="13"/>
  <c r="Z2252" i="13" s="1"/>
  <c r="S2316" i="13"/>
  <c r="Z2316" i="13" s="1"/>
  <c r="S2380" i="13"/>
  <c r="Z2380" i="13" s="1"/>
  <c r="S2444" i="13"/>
  <c r="Z2444" i="13" s="1"/>
  <c r="S2508" i="13"/>
  <c r="Z2508" i="13" s="1"/>
  <c r="S2611" i="13"/>
  <c r="Z2611" i="13" s="1"/>
  <c r="S124" i="13"/>
  <c r="Z124" i="13" s="1"/>
  <c r="S252" i="13"/>
  <c r="Z252" i="13" s="1"/>
  <c r="S819" i="13"/>
  <c r="Z819" i="13" s="1"/>
  <c r="S887" i="13"/>
  <c r="Z887" i="13" s="1"/>
  <c r="S953" i="13"/>
  <c r="Z953" i="13" s="1"/>
  <c r="S1028" i="13"/>
  <c r="Z1028" i="13" s="1"/>
  <c r="S1086" i="13"/>
  <c r="Z1086" i="13" s="1"/>
  <c r="S1175" i="13"/>
  <c r="Z1175" i="13" s="1"/>
  <c r="S1246" i="13"/>
  <c r="Z1246" i="13" s="1"/>
  <c r="S1305" i="13"/>
  <c r="Z1305" i="13" s="1"/>
  <c r="S1395" i="13"/>
  <c r="Z1395" i="13" s="1"/>
  <c r="S1465" i="13"/>
  <c r="Z1465" i="13" s="1"/>
  <c r="S1540" i="13"/>
  <c r="Z1540" i="13" s="1"/>
  <c r="S1605" i="13"/>
  <c r="Z1605" i="13" s="1"/>
  <c r="S1700" i="13"/>
  <c r="Z1700" i="13" s="1"/>
  <c r="S1765" i="13"/>
  <c r="Z1765" i="13" s="1"/>
  <c r="S1816" i="13"/>
  <c r="Z1816" i="13" s="1"/>
  <c r="S1871" i="13"/>
  <c r="Z1871" i="13" s="1"/>
  <c r="S1935" i="13"/>
  <c r="Z1935" i="13" s="1"/>
  <c r="S1999" i="13"/>
  <c r="Z1999" i="13" s="1"/>
  <c r="S2063" i="13"/>
  <c r="Z2063" i="13" s="1"/>
  <c r="S2127" i="13"/>
  <c r="Z2127" i="13" s="1"/>
  <c r="S2191" i="13"/>
  <c r="Z2191" i="13" s="1"/>
  <c r="S2255" i="13"/>
  <c r="Z2255" i="13" s="1"/>
  <c r="S2319" i="13"/>
  <c r="Z2319" i="13" s="1"/>
  <c r="S2383" i="13"/>
  <c r="Z2383" i="13" s="1"/>
  <c r="S2447" i="13"/>
  <c r="Z2447" i="13" s="1"/>
  <c r="S2517" i="13"/>
  <c r="Z2517" i="13" s="1"/>
  <c r="S106" i="13"/>
  <c r="Z106" i="13" s="1"/>
  <c r="S234" i="13"/>
  <c r="Z234" i="13" s="1"/>
  <c r="S306" i="13"/>
  <c r="Z306" i="13" s="1"/>
  <c r="S338" i="13"/>
  <c r="Z338" i="13" s="1"/>
  <c r="S390" i="13"/>
  <c r="Z390" i="13" s="1"/>
  <c r="S454" i="13"/>
  <c r="Z454" i="13" s="1"/>
  <c r="S518" i="13"/>
  <c r="Z518" i="13" s="1"/>
  <c r="S582" i="13"/>
  <c r="Z582" i="13" s="1"/>
  <c r="S646" i="13"/>
  <c r="Z646" i="13" s="1"/>
  <c r="S710" i="13"/>
  <c r="Z710" i="13" s="1"/>
  <c r="S1233" i="13"/>
  <c r="Z1233" i="13" s="1"/>
  <c r="S1489" i="13"/>
  <c r="Z1489" i="13" s="1"/>
  <c r="S1745" i="13"/>
  <c r="Z1745" i="13" s="1"/>
  <c r="S1862" i="13"/>
  <c r="Z1862" i="13" s="1"/>
  <c r="S1894" i="13"/>
  <c r="Z1894" i="13" s="1"/>
  <c r="S1926" i="13"/>
  <c r="Z1926" i="13" s="1"/>
  <c r="S1958" i="13"/>
  <c r="Z1958" i="13" s="1"/>
  <c r="S1990" i="13"/>
  <c r="Z1990" i="13" s="1"/>
  <c r="S2022" i="13"/>
  <c r="Z2022" i="13" s="1"/>
  <c r="S2054" i="13"/>
  <c r="Z2054" i="13" s="1"/>
  <c r="S2086" i="13"/>
  <c r="Z2086" i="13" s="1"/>
  <c r="S2118" i="13"/>
  <c r="Z2118" i="13" s="1"/>
  <c r="S2150" i="13"/>
  <c r="Z2150" i="13" s="1"/>
  <c r="S2182" i="13"/>
  <c r="Z2182" i="13" s="1"/>
  <c r="S2214" i="13"/>
  <c r="Z2214" i="13" s="1"/>
  <c r="S2246" i="13"/>
  <c r="Z2246" i="13" s="1"/>
  <c r="S2278" i="13"/>
  <c r="Z2278" i="13" s="1"/>
  <c r="S2310" i="13"/>
  <c r="Z2310" i="13" s="1"/>
  <c r="S2342" i="13"/>
  <c r="Z2342" i="13" s="1"/>
  <c r="S2374" i="13"/>
  <c r="Z2374" i="13" s="1"/>
  <c r="S2406" i="13"/>
  <c r="Z2406" i="13" s="1"/>
  <c r="S2438" i="13"/>
  <c r="Z2438" i="13" s="1"/>
  <c r="S2470" i="13"/>
  <c r="Z2470" i="13" s="1"/>
  <c r="S2502" i="13"/>
  <c r="Z2502" i="13" s="1"/>
  <c r="S2528" i="13"/>
  <c r="Z2528" i="13" s="1"/>
  <c r="S2561" i="13"/>
  <c r="Z2561" i="13" s="1"/>
  <c r="S2643" i="13"/>
  <c r="Z2643" i="13" s="1"/>
  <c r="S2707" i="13"/>
  <c r="Z2707" i="13" s="1"/>
  <c r="S2771" i="13"/>
  <c r="Z2771" i="13" s="1"/>
  <c r="S2842" i="13"/>
  <c r="Z2842" i="13" s="1"/>
  <c r="S2970" i="13"/>
  <c r="Z2970" i="13" s="1"/>
  <c r="S3098" i="13"/>
  <c r="Z3098" i="13" s="1"/>
  <c r="S3226" i="13"/>
  <c r="Z3226" i="13" s="1"/>
  <c r="S3354" i="13"/>
  <c r="Z3354" i="13" s="1"/>
  <c r="S3482" i="13"/>
  <c r="Z3482" i="13" s="1"/>
  <c r="S3610" i="13"/>
  <c r="Z3610" i="13" s="1"/>
  <c r="S3738" i="13"/>
  <c r="Z3738" i="13" s="1"/>
  <c r="S3866" i="13"/>
  <c r="Z3866" i="13" s="1"/>
  <c r="S2558" i="13"/>
  <c r="Z2558" i="13" s="1"/>
  <c r="S1842" i="13"/>
  <c r="Z1842" i="13" s="1"/>
  <c r="S1874" i="13"/>
  <c r="Z1874" i="13" s="1"/>
  <c r="S1906" i="13"/>
  <c r="Z1906" i="13" s="1"/>
  <c r="S1938" i="13"/>
  <c r="Z1938" i="13" s="1"/>
  <c r="S1970" i="13"/>
  <c r="Z1970" i="13" s="1"/>
  <c r="S2002" i="13"/>
  <c r="Z2002" i="13" s="1"/>
  <c r="S2034" i="13"/>
  <c r="Z2034" i="13" s="1"/>
  <c r="S2066" i="13"/>
  <c r="Z2066" i="13" s="1"/>
  <c r="S2098" i="13"/>
  <c r="Z2098" i="13" s="1"/>
  <c r="S2130" i="13"/>
  <c r="Z2130" i="13" s="1"/>
  <c r="S2162" i="13"/>
  <c r="Z2162" i="13" s="1"/>
  <c r="S2194" i="13"/>
  <c r="Z2194" i="13" s="1"/>
  <c r="S2226" i="13"/>
  <c r="Z2226" i="13" s="1"/>
  <c r="S2258" i="13"/>
  <c r="Z2258" i="13" s="1"/>
  <c r="S2290" i="13"/>
  <c r="Z2290" i="13" s="1"/>
  <c r="S2322" i="13"/>
  <c r="Z2322" i="13" s="1"/>
  <c r="S2354" i="13"/>
  <c r="Z2354" i="13" s="1"/>
  <c r="S2386" i="13"/>
  <c r="Z2386" i="13" s="1"/>
  <c r="S2418" i="13"/>
  <c r="Z2418" i="13" s="1"/>
  <c r="S2450" i="13"/>
  <c r="Z2450" i="13" s="1"/>
  <c r="S2482" i="13"/>
  <c r="Z2482" i="13" s="1"/>
  <c r="S2511" i="13"/>
  <c r="Z2511" i="13" s="1"/>
  <c r="S2536" i="13"/>
  <c r="Z2536" i="13" s="1"/>
  <c r="S2594" i="13"/>
  <c r="Z2594" i="13" s="1"/>
  <c r="S2667" i="13"/>
  <c r="Z2667" i="13" s="1"/>
  <c r="S2731" i="13"/>
  <c r="Z2731" i="13" s="1"/>
  <c r="S2795" i="13"/>
  <c r="Z2795" i="13" s="1"/>
  <c r="S2886" i="13"/>
  <c r="Z2886" i="13" s="1"/>
  <c r="S3014" i="13"/>
  <c r="Z3014" i="13" s="1"/>
  <c r="S3142" i="13"/>
  <c r="Z3142" i="13" s="1"/>
  <c r="S3270" i="13"/>
  <c r="Z3270" i="13" s="1"/>
  <c r="S3398" i="13"/>
  <c r="Z3398" i="13" s="1"/>
  <c r="S3526" i="13"/>
  <c r="Z3526" i="13" s="1"/>
  <c r="S3654" i="13"/>
  <c r="Z3654" i="13" s="1"/>
  <c r="S3782" i="13"/>
  <c r="Z3782" i="13" s="1"/>
  <c r="S3910" i="13"/>
  <c r="Z3910" i="13" s="1"/>
  <c r="S829" i="13"/>
  <c r="Z829" i="13" s="1"/>
  <c r="S957" i="13"/>
  <c r="Z957" i="13" s="1"/>
  <c r="S1085" i="13"/>
  <c r="Z1085" i="13" s="1"/>
  <c r="S1213" i="13"/>
  <c r="Z1213" i="13" s="1"/>
  <c r="S1341" i="13"/>
  <c r="Z1341" i="13" s="1"/>
  <c r="S1469" i="13"/>
  <c r="Z1469" i="13" s="1"/>
  <c r="S1597" i="13"/>
  <c r="Z1597" i="13" s="1"/>
  <c r="S1725" i="13"/>
  <c r="Z1725" i="13" s="1"/>
  <c r="S2586" i="13"/>
  <c r="Z2586" i="13" s="1"/>
  <c r="S2633" i="13"/>
  <c r="Z2633" i="13" s="1"/>
  <c r="S2697" i="13"/>
  <c r="Z2697" i="13" s="1"/>
  <c r="S2761" i="13"/>
  <c r="Z2761" i="13" s="1"/>
  <c r="S2674" i="13"/>
  <c r="Z2674" i="13" s="1"/>
  <c r="S2802" i="13"/>
  <c r="Z2802" i="13" s="1"/>
  <c r="S2847" i="13"/>
  <c r="Z2847" i="13" s="1"/>
  <c r="S2889" i="13"/>
  <c r="Z2889" i="13" s="1"/>
  <c r="S2932" i="13"/>
  <c r="Z2932" i="13" s="1"/>
  <c r="S2964" i="13"/>
  <c r="Z2964" i="13" s="1"/>
  <c r="S3007" i="13"/>
  <c r="Z3007" i="13" s="1"/>
  <c r="S3049" i="13"/>
  <c r="Z3049" i="13" s="1"/>
  <c r="S3092" i="13"/>
  <c r="Z3092" i="13" s="1"/>
  <c r="S3135" i="13"/>
  <c r="Z3135" i="13" s="1"/>
  <c r="S3177" i="13"/>
  <c r="Z3177" i="13" s="1"/>
  <c r="S3220" i="13"/>
  <c r="Z3220" i="13" s="1"/>
  <c r="S3263" i="13"/>
  <c r="Z3263" i="13" s="1"/>
  <c r="S3305" i="13"/>
  <c r="Z3305" i="13" s="1"/>
  <c r="S3348" i="13"/>
  <c r="Z3348" i="13" s="1"/>
  <c r="S3380" i="13"/>
  <c r="Z3380" i="13" s="1"/>
  <c r="S3412" i="13"/>
  <c r="Z3412" i="13" s="1"/>
  <c r="S3444" i="13"/>
  <c r="Z3444" i="13" s="1"/>
  <c r="S3476" i="13"/>
  <c r="Z3476" i="13" s="1"/>
  <c r="S3508" i="13"/>
  <c r="Z3508" i="13" s="1"/>
  <c r="S3540" i="13"/>
  <c r="Z3540" i="13" s="1"/>
  <c r="S3572" i="13"/>
  <c r="Z3572" i="13" s="1"/>
  <c r="S3604" i="13"/>
  <c r="Z3604" i="13" s="1"/>
  <c r="S3636" i="13"/>
  <c r="Z3636" i="13" s="1"/>
  <c r="S3668" i="13"/>
  <c r="Z3668" i="13" s="1"/>
  <c r="S3700" i="13"/>
  <c r="Z3700" i="13" s="1"/>
  <c r="S3732" i="13"/>
  <c r="Z3732" i="13" s="1"/>
  <c r="S3764" i="13"/>
  <c r="Z3764" i="13" s="1"/>
  <c r="S3796" i="13"/>
  <c r="Z3796" i="13" s="1"/>
  <c r="S3828" i="13"/>
  <c r="Z3828" i="13" s="1"/>
  <c r="S3860" i="13"/>
  <c r="Z3860" i="13" s="1"/>
  <c r="S3892" i="13"/>
  <c r="Z3892" i="13" s="1"/>
  <c r="S3924" i="13"/>
  <c r="Z3924" i="13" s="1"/>
  <c r="S3956" i="13"/>
  <c r="Z3956" i="13" s="1"/>
  <c r="S3989" i="13"/>
  <c r="Z3989" i="13" s="1"/>
  <c r="S4021" i="13"/>
  <c r="Z4021" i="13" s="1"/>
  <c r="S4053" i="13"/>
  <c r="Z4053" i="13" s="1"/>
  <c r="S4085" i="13"/>
  <c r="Z4085" i="13" s="1"/>
  <c r="S4117" i="13"/>
  <c r="Z4117" i="13" s="1"/>
  <c r="S4149" i="13"/>
  <c r="Z4149" i="13" s="1"/>
  <c r="S2660" i="13"/>
  <c r="Z2660" i="13" s="1"/>
  <c r="S2788" i="13"/>
  <c r="Z2788" i="13" s="1"/>
  <c r="S2843" i="13"/>
  <c r="Z2843" i="13" s="1"/>
  <c r="S2885" i="13"/>
  <c r="Z2885" i="13" s="1"/>
  <c r="S2928" i="13"/>
  <c r="Z2928" i="13" s="1"/>
  <c r="S2971" i="13"/>
  <c r="Z2971" i="13" s="1"/>
  <c r="S3013" i="13"/>
  <c r="Z3013" i="13" s="1"/>
  <c r="S3056" i="13"/>
  <c r="Z3056" i="13" s="1"/>
  <c r="S3099" i="13"/>
  <c r="Z3099" i="13" s="1"/>
  <c r="S3141" i="13"/>
  <c r="Z3141" i="13" s="1"/>
  <c r="S3184" i="13"/>
  <c r="Z3184" i="13" s="1"/>
  <c r="S3227" i="13"/>
  <c r="Z3227" i="13" s="1"/>
  <c r="S3269" i="13"/>
  <c r="Z3269" i="13" s="1"/>
  <c r="S3312" i="13"/>
  <c r="Z3312" i="13" s="1"/>
  <c r="S3352" i="13"/>
  <c r="Z3352" i="13" s="1"/>
  <c r="S3384" i="13"/>
  <c r="Z3384" i="13" s="1"/>
  <c r="S3416" i="13"/>
  <c r="Z3416" i="13" s="1"/>
  <c r="S3448" i="13"/>
  <c r="Z3448" i="13" s="1"/>
  <c r="S3480" i="13"/>
  <c r="Z3480" i="13" s="1"/>
  <c r="S3512" i="13"/>
  <c r="Z3512" i="13" s="1"/>
  <c r="S3544" i="13"/>
  <c r="Z3544" i="13" s="1"/>
  <c r="S3576" i="13"/>
  <c r="Z3576" i="13" s="1"/>
  <c r="S3608" i="13"/>
  <c r="Z3608" i="13" s="1"/>
  <c r="S3640" i="13"/>
  <c r="Z3640" i="13" s="1"/>
  <c r="S3672" i="13"/>
  <c r="Z3672" i="13" s="1"/>
  <c r="S3704" i="13"/>
  <c r="Z3704" i="13" s="1"/>
  <c r="S3736" i="13"/>
  <c r="Z3736" i="13" s="1"/>
  <c r="S3768" i="13"/>
  <c r="Z3768" i="13" s="1"/>
  <c r="S3800" i="13"/>
  <c r="Z3800" i="13" s="1"/>
  <c r="S3832" i="13"/>
  <c r="Z3832" i="13" s="1"/>
  <c r="S3864" i="13"/>
  <c r="Z3864" i="13" s="1"/>
  <c r="S3896" i="13"/>
  <c r="Z3896" i="13" s="1"/>
  <c r="S3928" i="13"/>
  <c r="Z3928" i="13" s="1"/>
  <c r="S3960" i="13"/>
  <c r="Z3960" i="13" s="1"/>
  <c r="S3980" i="13"/>
  <c r="Z3980" i="13" s="1"/>
  <c r="S3996" i="13"/>
  <c r="Z3996" i="13" s="1"/>
  <c r="S4012" i="13"/>
  <c r="Z4012" i="13" s="1"/>
  <c r="S4028" i="13"/>
  <c r="Z4028" i="13" s="1"/>
  <c r="S4044" i="13"/>
  <c r="Z4044" i="13" s="1"/>
  <c r="S4060" i="13"/>
  <c r="Z4060" i="13" s="1"/>
  <c r="S4076" i="13"/>
  <c r="Z4076" i="13" s="1"/>
  <c r="S4092" i="13"/>
  <c r="Z4092" i="13" s="1"/>
  <c r="S4108" i="13"/>
  <c r="Z4108" i="13" s="1"/>
  <c r="S4124" i="13"/>
  <c r="Z4124" i="13" s="1"/>
  <c r="S4140" i="13"/>
  <c r="Z4140" i="13" s="1"/>
  <c r="S4156" i="13"/>
  <c r="Z4156" i="13" s="1"/>
  <c r="S2622" i="13"/>
  <c r="Z2622" i="13" s="1"/>
  <c r="S2654" i="13"/>
  <c r="Z2654" i="13" s="1"/>
  <c r="S2686" i="13"/>
  <c r="Z2686" i="13" s="1"/>
  <c r="S2718" i="13"/>
  <c r="Z2718" i="13" s="1"/>
  <c r="S2750" i="13"/>
  <c r="Z2750" i="13" s="1"/>
  <c r="S2782" i="13"/>
  <c r="Z2782" i="13" s="1"/>
  <c r="S57" i="13"/>
  <c r="Z57" i="13" s="1"/>
  <c r="S206" i="13"/>
  <c r="Z206" i="13" s="1"/>
  <c r="S434" i="13"/>
  <c r="Z434" i="13" s="1"/>
  <c r="S546" i="13"/>
  <c r="Z546" i="13" s="1"/>
  <c r="S666" i="13"/>
  <c r="Z666" i="13" s="1"/>
  <c r="S754" i="13"/>
  <c r="Z754" i="13" s="1"/>
  <c r="S994" i="13"/>
  <c r="Z994" i="13" s="1"/>
  <c r="S1266" i="13"/>
  <c r="Z1266" i="13" s="1"/>
  <c r="S245" i="13"/>
  <c r="Z245" i="13" s="1"/>
  <c r="S505" i="13"/>
  <c r="Z505" i="13" s="1"/>
  <c r="S556" i="13"/>
  <c r="Z556" i="13" s="1"/>
  <c r="S281" i="13"/>
  <c r="Z281" i="13" s="1"/>
  <c r="S12" i="13"/>
  <c r="Z12" i="13" s="1"/>
  <c r="S135" i="13"/>
  <c r="Z135" i="13" s="1"/>
  <c r="S136" i="13"/>
  <c r="Z136" i="13" s="1"/>
  <c r="S1010" i="13"/>
  <c r="Z1010" i="13" s="1"/>
  <c r="S1226" i="13"/>
  <c r="Z1226" i="13" s="1"/>
  <c r="S1386" i="13"/>
  <c r="Z1386" i="13" s="1"/>
  <c r="S1514" i="13"/>
  <c r="Z1514" i="13" s="1"/>
  <c r="S1642" i="13"/>
  <c r="Z1642" i="13" s="1"/>
  <c r="S1770" i="13"/>
  <c r="Z1770" i="13" s="1"/>
  <c r="S82" i="13"/>
  <c r="Z82" i="13" s="1"/>
  <c r="S192" i="13"/>
  <c r="Z192" i="13" s="1"/>
  <c r="S260" i="13"/>
  <c r="Z260" i="13" s="1"/>
  <c r="S385" i="13"/>
  <c r="Z385" i="13" s="1"/>
  <c r="S417" i="13"/>
  <c r="Z417" i="13" s="1"/>
  <c r="S480" i="13"/>
  <c r="Z480" i="13" s="1"/>
  <c r="S577" i="13"/>
  <c r="Z577" i="13" s="1"/>
  <c r="S609" i="13"/>
  <c r="Z609" i="13" s="1"/>
  <c r="S641" i="13"/>
  <c r="Z641" i="13" s="1"/>
  <c r="S673" i="13"/>
  <c r="Z673" i="13" s="1"/>
  <c r="S705" i="13"/>
  <c r="Z705" i="13" s="1"/>
  <c r="S46" i="13"/>
  <c r="Z46" i="13" s="1"/>
  <c r="S112" i="13"/>
  <c r="Z112" i="13" s="1"/>
  <c r="S148" i="13"/>
  <c r="Z148" i="13" s="1"/>
  <c r="S187" i="13"/>
  <c r="Z187" i="13" s="1"/>
  <c r="S240" i="13"/>
  <c r="Z240" i="13" s="1"/>
  <c r="S276" i="13"/>
  <c r="Z276" i="13" s="1"/>
  <c r="S405" i="13"/>
  <c r="Z405" i="13" s="1"/>
  <c r="S469" i="13"/>
  <c r="Z469" i="13" s="1"/>
  <c r="S533" i="13"/>
  <c r="Z533" i="13" s="1"/>
  <c r="S605" i="13"/>
  <c r="Z605" i="13" s="1"/>
  <c r="S661" i="13"/>
  <c r="Z661" i="13" s="1"/>
  <c r="S803" i="13"/>
  <c r="Z803" i="13" s="1"/>
  <c r="S841" i="13"/>
  <c r="Z841" i="13" s="1"/>
  <c r="S935" i="13"/>
  <c r="Z935" i="13" s="1"/>
  <c r="S1006" i="13"/>
  <c r="Z1006" i="13" s="1"/>
  <c r="S1048" i="13"/>
  <c r="Z1048" i="13" s="1"/>
  <c r="S1187" i="13"/>
  <c r="Z1187" i="13" s="1"/>
  <c r="S1255" i="13"/>
  <c r="Z1255" i="13" s="1"/>
  <c r="S1326" i="13"/>
  <c r="Z1326" i="13" s="1"/>
  <c r="S1443" i="13"/>
  <c r="Z1443" i="13" s="1"/>
  <c r="S1511" i="13"/>
  <c r="Z1511" i="13" s="1"/>
  <c r="S1582" i="13"/>
  <c r="Z1582" i="13" s="1"/>
  <c r="S1699" i="13"/>
  <c r="Z1699" i="13" s="1"/>
  <c r="S1767" i="13"/>
  <c r="Z1767" i="13" s="1"/>
  <c r="S73" i="13"/>
  <c r="Z73" i="13" s="1"/>
  <c r="S201" i="13"/>
  <c r="Z201" i="13" s="1"/>
  <c r="S304" i="13"/>
  <c r="Z304" i="13" s="1"/>
  <c r="S336" i="13"/>
  <c r="Z336" i="13" s="1"/>
  <c r="S784" i="13"/>
  <c r="Z784" i="13" s="1"/>
  <c r="S845" i="13"/>
  <c r="Z845" i="13" s="1"/>
  <c r="S955" i="13"/>
  <c r="Z955" i="13" s="1"/>
  <c r="S1023" i="13"/>
  <c r="Z1023" i="13" s="1"/>
  <c r="S1089" i="13"/>
  <c r="Z1089" i="13" s="1"/>
  <c r="S1164" i="13"/>
  <c r="Z1164" i="13" s="1"/>
  <c r="S1222" i="13"/>
  <c r="Z1222" i="13" s="1"/>
  <c r="S1296" i="13"/>
  <c r="Z1296" i="13" s="1"/>
  <c r="S1357" i="13"/>
  <c r="Z1357" i="13" s="1"/>
  <c r="S1467" i="13"/>
  <c r="Z1467" i="13" s="1"/>
  <c r="S1535" i="13"/>
  <c r="Z1535" i="13" s="1"/>
  <c r="S1601" i="13"/>
  <c r="Z1601" i="13" s="1"/>
  <c r="S1676" i="13"/>
  <c r="Z1676" i="13" s="1"/>
  <c r="S1734" i="13"/>
  <c r="Z1734" i="13" s="1"/>
  <c r="S1814" i="13"/>
  <c r="Z1814" i="13" s="1"/>
  <c r="S1880" i="13"/>
  <c r="Z1880" i="13" s="1"/>
  <c r="S1944" i="13"/>
  <c r="Z1944" i="13" s="1"/>
  <c r="S2008" i="13"/>
  <c r="Z2008" i="13" s="1"/>
  <c r="S2072" i="13"/>
  <c r="Z2072" i="13" s="1"/>
  <c r="S2136" i="13"/>
  <c r="Z2136" i="13" s="1"/>
  <c r="S2200" i="13"/>
  <c r="Z2200" i="13" s="1"/>
  <c r="S2264" i="13"/>
  <c r="Z2264" i="13" s="1"/>
  <c r="S2328" i="13"/>
  <c r="Z2328" i="13" s="1"/>
  <c r="S2392" i="13"/>
  <c r="Z2392" i="13" s="1"/>
  <c r="S2456" i="13"/>
  <c r="Z2456" i="13" s="1"/>
  <c r="S2539" i="13"/>
  <c r="Z2539" i="13" s="1"/>
  <c r="S283" i="13"/>
  <c r="Z283" i="13" s="1"/>
  <c r="S315" i="13"/>
  <c r="Z315" i="13" s="1"/>
  <c r="S347" i="13"/>
  <c r="Z347" i="13" s="1"/>
  <c r="S407" i="13"/>
  <c r="Z407" i="13" s="1"/>
  <c r="S471" i="13"/>
  <c r="Z471" i="13" s="1"/>
  <c r="S535" i="13"/>
  <c r="Z535" i="13" s="1"/>
  <c r="S599" i="13"/>
  <c r="Z599" i="13" s="1"/>
  <c r="S663" i="13"/>
  <c r="Z663" i="13" s="1"/>
  <c r="S727" i="13"/>
  <c r="Z727" i="13" s="1"/>
  <c r="S791" i="13"/>
  <c r="Z791" i="13" s="1"/>
  <c r="S857" i="13"/>
  <c r="Z857" i="13" s="1"/>
  <c r="S932" i="13"/>
  <c r="Z932" i="13" s="1"/>
  <c r="S990" i="13"/>
  <c r="Z990" i="13" s="1"/>
  <c r="S1064" i="13"/>
  <c r="Z1064" i="13" s="1"/>
  <c r="S1150" i="13"/>
  <c r="Z1150" i="13" s="1"/>
  <c r="S1220" i="13"/>
  <c r="Z1220" i="13" s="1"/>
  <c r="S1310" i="13"/>
  <c r="Z1310" i="13" s="1"/>
  <c r="S1380" i="13"/>
  <c r="Z1380" i="13" s="1"/>
  <c r="S1459" i="13"/>
  <c r="Z1459" i="13" s="1"/>
  <c r="S1527" i="13"/>
  <c r="Z1527" i="13" s="1"/>
  <c r="S1619" i="13"/>
  <c r="Z1619" i="13" s="1"/>
  <c r="S1669" i="13"/>
  <c r="Z1669" i="13" s="1"/>
  <c r="S1736" i="13"/>
  <c r="Z1736" i="13" s="1"/>
  <c r="S1839" i="13"/>
  <c r="Z1839" i="13" s="1"/>
  <c r="S1899" i="13"/>
  <c r="Z1899" i="13" s="1"/>
  <c r="S1963" i="13"/>
  <c r="Z1963" i="13" s="1"/>
  <c r="S2027" i="13"/>
  <c r="Z2027" i="13" s="1"/>
  <c r="S2091" i="13"/>
  <c r="Z2091" i="13" s="1"/>
  <c r="S2155" i="13"/>
  <c r="Z2155" i="13" s="1"/>
  <c r="S2219" i="13"/>
  <c r="Z2219" i="13" s="1"/>
  <c r="S2283" i="13"/>
  <c r="Z2283" i="13" s="1"/>
  <c r="S2347" i="13"/>
  <c r="Z2347" i="13" s="1"/>
  <c r="S2411" i="13"/>
  <c r="Z2411" i="13" s="1"/>
  <c r="S2475" i="13"/>
  <c r="Z2475" i="13" s="1"/>
  <c r="S2540" i="13"/>
  <c r="Z2540" i="13" s="1"/>
  <c r="S790" i="13"/>
  <c r="Z790" i="13" s="1"/>
  <c r="S843" i="13"/>
  <c r="Z843" i="13" s="1"/>
  <c r="S879" i="13"/>
  <c r="Z879" i="13" s="1"/>
  <c r="S918" i="13"/>
  <c r="Z918" i="13" s="1"/>
  <c r="S971" i="13"/>
  <c r="Z971" i="13" s="1"/>
  <c r="S1007" i="13"/>
  <c r="Z1007" i="13" s="1"/>
  <c r="S1046" i="13"/>
  <c r="Z1046" i="13" s="1"/>
  <c r="S1099" i="13"/>
  <c r="Z1099" i="13" s="1"/>
  <c r="S1148" i="13"/>
  <c r="Z1148" i="13" s="1"/>
  <c r="S1199" i="13"/>
  <c r="Z1199" i="13" s="1"/>
  <c r="S1248" i="13"/>
  <c r="Z1248" i="13" s="1"/>
  <c r="S1302" i="13"/>
  <c r="Z1302" i="13" s="1"/>
  <c r="S1355" i="13"/>
  <c r="Z1355" i="13" s="1"/>
  <c r="S1404" i="13"/>
  <c r="Z1404" i="13" s="1"/>
  <c r="S1455" i="13"/>
  <c r="Z1455" i="13" s="1"/>
  <c r="S1504" i="13"/>
  <c r="Z1504" i="13" s="1"/>
  <c r="S1558" i="13"/>
  <c r="Z1558" i="13" s="1"/>
  <c r="S1611" i="13"/>
  <c r="Z1611" i="13" s="1"/>
  <c r="S1660" i="13"/>
  <c r="Z1660" i="13" s="1"/>
  <c r="S1711" i="13"/>
  <c r="Z1711" i="13" s="1"/>
  <c r="S1760" i="13"/>
  <c r="Z1760" i="13" s="1"/>
  <c r="S1827" i="13"/>
  <c r="Z1827" i="13" s="1"/>
  <c r="S2041" i="13"/>
  <c r="Z2041" i="13" s="1"/>
  <c r="S2297" i="13"/>
  <c r="Z2297" i="13" s="1"/>
  <c r="S2551" i="13"/>
  <c r="Z2551" i="13" s="1"/>
  <c r="S2612" i="13"/>
  <c r="Z2612" i="13" s="1"/>
  <c r="S2671" i="13"/>
  <c r="Z2671" i="13" s="1"/>
  <c r="S2735" i="13"/>
  <c r="Z2735" i="13" s="1"/>
  <c r="S2799" i="13"/>
  <c r="Z2799" i="13" s="1"/>
  <c r="S2930" i="13"/>
  <c r="Z2930" i="13" s="1"/>
  <c r="S3058" i="13"/>
  <c r="Z3058" i="13" s="1"/>
  <c r="S3186" i="13"/>
  <c r="Z3186" i="13" s="1"/>
  <c r="S3314" i="13"/>
  <c r="Z3314" i="13" s="1"/>
  <c r="S3442" i="13"/>
  <c r="Z3442" i="13" s="1"/>
  <c r="S3570" i="13"/>
  <c r="Z3570" i="13" s="1"/>
  <c r="S3698" i="13"/>
  <c r="Z3698" i="13" s="1"/>
  <c r="S3826" i="13"/>
  <c r="Z3826" i="13" s="1"/>
  <c r="S3954" i="13"/>
  <c r="Z3954" i="13" s="1"/>
  <c r="S2590" i="13"/>
  <c r="Z2590" i="13" s="1"/>
  <c r="S2599" i="13"/>
  <c r="Z2599" i="13" s="1"/>
  <c r="S2683" i="13"/>
  <c r="Z2683" i="13" s="1"/>
  <c r="S2747" i="13"/>
  <c r="Z2747" i="13" s="1"/>
  <c r="S2804" i="13"/>
  <c r="Z2804" i="13" s="1"/>
  <c r="S2910" i="13"/>
  <c r="Z2910" i="13" s="1"/>
  <c r="S3038" i="13"/>
  <c r="Z3038" i="13" s="1"/>
  <c r="S3166" i="13"/>
  <c r="Z3166" i="13" s="1"/>
  <c r="S3294" i="13"/>
  <c r="Z3294" i="13" s="1"/>
  <c r="S3422" i="13"/>
  <c r="Z3422" i="13" s="1"/>
  <c r="S3550" i="13"/>
  <c r="Z3550" i="13" s="1"/>
  <c r="S3678" i="13"/>
  <c r="Z3678" i="13" s="1"/>
  <c r="S3806" i="13"/>
  <c r="Z3806" i="13" s="1"/>
  <c r="S3934" i="13"/>
  <c r="Z3934" i="13" s="1"/>
  <c r="S2591" i="13"/>
  <c r="Z2591" i="13" s="1"/>
  <c r="S2698" i="13"/>
  <c r="Z2698" i="13" s="1"/>
  <c r="S2809" i="13"/>
  <c r="Z2809" i="13" s="1"/>
  <c r="S2844" i="13"/>
  <c r="Z2844" i="13" s="1"/>
  <c r="S2887" i="13"/>
  <c r="Z2887" i="13" s="1"/>
  <c r="S2929" i="13"/>
  <c r="Z2929" i="13" s="1"/>
  <c r="S2983" i="13"/>
  <c r="Z2983" i="13" s="1"/>
  <c r="S3025" i="13"/>
  <c r="Z3025" i="13" s="1"/>
  <c r="S3068" i="13"/>
  <c r="Z3068" i="13" s="1"/>
  <c r="S3111" i="13"/>
  <c r="Z3111" i="13" s="1"/>
  <c r="S3153" i="13"/>
  <c r="Z3153" i="13" s="1"/>
  <c r="S3196" i="13"/>
  <c r="Z3196" i="13" s="1"/>
  <c r="S3239" i="13"/>
  <c r="Z3239" i="13" s="1"/>
  <c r="S3281" i="13"/>
  <c r="Z3281" i="13" s="1"/>
  <c r="S3324" i="13"/>
  <c r="Z3324" i="13" s="1"/>
  <c r="S3979" i="13"/>
  <c r="Z3979" i="13" s="1"/>
  <c r="S4011" i="13"/>
  <c r="Z4011" i="13" s="1"/>
  <c r="S4043" i="13"/>
  <c r="Z4043" i="13" s="1"/>
  <c r="S4075" i="13"/>
  <c r="Z4075" i="13" s="1"/>
  <c r="S4107" i="13"/>
  <c r="Z4107" i="13" s="1"/>
  <c r="S4139" i="13"/>
  <c r="Z4139" i="13" s="1"/>
  <c r="S2652" i="13"/>
  <c r="Z2652" i="13" s="1"/>
  <c r="S2780" i="13"/>
  <c r="Z2780" i="13" s="1"/>
  <c r="S2840" i="13"/>
  <c r="Z2840" i="13" s="1"/>
  <c r="S2883" i="13"/>
  <c r="Z2883" i="13" s="1"/>
  <c r="S2925" i="13"/>
  <c r="Z2925" i="13" s="1"/>
  <c r="S2968" i="13"/>
  <c r="Z2968" i="13" s="1"/>
  <c r="S3011" i="13"/>
  <c r="Z3011" i="13" s="1"/>
  <c r="S3053" i="13"/>
  <c r="Z3053" i="13" s="1"/>
  <c r="S3096" i="13"/>
  <c r="Z3096" i="13" s="1"/>
  <c r="S3139" i="13"/>
  <c r="Z3139" i="13" s="1"/>
  <c r="S3181" i="13"/>
  <c r="Z3181" i="13" s="1"/>
  <c r="S3224" i="13"/>
  <c r="Z3224" i="13" s="1"/>
  <c r="S3267" i="13"/>
  <c r="Z3267" i="13" s="1"/>
  <c r="S3309" i="13"/>
  <c r="Z3309" i="13" s="1"/>
  <c r="S35" i="13"/>
  <c r="Z35" i="13" s="1"/>
  <c r="S16" i="13"/>
  <c r="Z16" i="13" s="1"/>
  <c r="S211" i="13"/>
  <c r="Z211" i="13" s="1"/>
  <c r="S386" i="13"/>
  <c r="Z386" i="13" s="1"/>
  <c r="S514" i="13"/>
  <c r="Z514" i="13" s="1"/>
  <c r="S626" i="13"/>
  <c r="Z626" i="13" s="1"/>
  <c r="S818" i="13"/>
  <c r="Z818" i="13" s="1"/>
  <c r="S1490" i="13"/>
  <c r="Z1490" i="13" s="1"/>
  <c r="S1682" i="13"/>
  <c r="Z1682" i="13" s="1"/>
  <c r="S228" i="13"/>
  <c r="Z228" i="13" s="1"/>
  <c r="S413" i="13"/>
  <c r="Z413" i="13" s="1"/>
  <c r="S717" i="13"/>
  <c r="Z717" i="13" s="1"/>
  <c r="S233" i="13"/>
  <c r="Z233" i="13" s="1"/>
  <c r="S25" i="13"/>
  <c r="Z25" i="13" s="1"/>
  <c r="S40" i="13"/>
  <c r="Z40" i="13" s="1"/>
  <c r="S249" i="13"/>
  <c r="Z249" i="13" s="1"/>
  <c r="S930" i="13"/>
  <c r="Z930" i="13" s="1"/>
  <c r="S50" i="13"/>
  <c r="Z50" i="13" s="1"/>
  <c r="S231" i="13"/>
  <c r="Z231" i="13" s="1"/>
  <c r="S238" i="13"/>
  <c r="Z238" i="13" s="1"/>
  <c r="S379" i="13"/>
  <c r="Z379" i="13" s="1"/>
  <c r="S451" i="13"/>
  <c r="Z451" i="13" s="1"/>
  <c r="S539" i="13"/>
  <c r="Z539" i="13" s="1"/>
  <c r="S627" i="13"/>
  <c r="Z627" i="13" s="1"/>
  <c r="S723" i="13"/>
  <c r="Z723" i="13" s="1"/>
  <c r="S922" i="13"/>
  <c r="Z922" i="13" s="1"/>
  <c r="S1730" i="13"/>
  <c r="Z1730" i="13" s="1"/>
  <c r="S181" i="13"/>
  <c r="Z181" i="13" s="1"/>
  <c r="S441" i="13"/>
  <c r="Z441" i="13" s="1"/>
  <c r="S508" i="13"/>
  <c r="Z508" i="13" s="1"/>
  <c r="S637" i="13"/>
  <c r="Z637" i="13" s="1"/>
  <c r="S693" i="13"/>
  <c r="Z693" i="13" s="1"/>
  <c r="S188" i="13"/>
  <c r="Z188" i="13" s="1"/>
  <c r="S871" i="13"/>
  <c r="Z871" i="13" s="1"/>
  <c r="S1063" i="13"/>
  <c r="Z1063" i="13" s="1"/>
  <c r="S1351" i="13"/>
  <c r="Z1351" i="13" s="1"/>
  <c r="S1479" i="13"/>
  <c r="Z1479" i="13" s="1"/>
  <c r="S29" i="13"/>
  <c r="Z29" i="13" s="1"/>
  <c r="S859" i="13"/>
  <c r="Z859" i="13" s="1"/>
  <c r="S927" i="13"/>
  <c r="Z927" i="13" s="1"/>
  <c r="S993" i="13"/>
  <c r="Z993" i="13" s="1"/>
  <c r="S1068" i="13"/>
  <c r="Z1068" i="13" s="1"/>
  <c r="S1126" i="13"/>
  <c r="Z1126" i="13" s="1"/>
  <c r="S1200" i="13"/>
  <c r="Z1200" i="13" s="1"/>
  <c r="S1261" i="13"/>
  <c r="Z1261" i="13" s="1"/>
  <c r="S1371" i="13"/>
  <c r="Z1371" i="13" s="1"/>
  <c r="S1439" i="13"/>
  <c r="Z1439" i="13" s="1"/>
  <c r="S1505" i="13"/>
  <c r="Z1505" i="13" s="1"/>
  <c r="S1580" i="13"/>
  <c r="Z1580" i="13" s="1"/>
  <c r="S1638" i="13"/>
  <c r="Z1638" i="13" s="1"/>
  <c r="S1712" i="13"/>
  <c r="Z1712" i="13" s="1"/>
  <c r="S1773" i="13"/>
  <c r="Z1773" i="13" s="1"/>
  <c r="S1860" i="13"/>
  <c r="Z1860" i="13" s="1"/>
  <c r="S1924" i="13"/>
  <c r="Z1924" i="13" s="1"/>
  <c r="S1988" i="13"/>
  <c r="Z1988" i="13" s="1"/>
  <c r="S2052" i="13"/>
  <c r="Z2052" i="13" s="1"/>
  <c r="S2116" i="13"/>
  <c r="Z2116" i="13" s="1"/>
  <c r="S2180" i="13"/>
  <c r="Z2180" i="13" s="1"/>
  <c r="S2244" i="13"/>
  <c r="Z2244" i="13" s="1"/>
  <c r="S2308" i="13"/>
  <c r="Z2308" i="13" s="1"/>
  <c r="S2372" i="13"/>
  <c r="Z2372" i="13" s="1"/>
  <c r="S2436" i="13"/>
  <c r="Z2436" i="13" s="1"/>
  <c r="S2500" i="13"/>
  <c r="Z2500" i="13" s="1"/>
  <c r="S61" i="13"/>
  <c r="Z61" i="13" s="1"/>
  <c r="S169" i="13"/>
  <c r="Z169" i="13" s="1"/>
  <c r="S766" i="13"/>
  <c r="Z766" i="13" s="1"/>
  <c r="S840" i="13"/>
  <c r="Z840" i="13" s="1"/>
  <c r="S901" i="13"/>
  <c r="Z901" i="13" s="1"/>
  <c r="S1011" i="13"/>
  <c r="Z1011" i="13" s="1"/>
  <c r="S1079" i="13"/>
  <c r="Z1079" i="13" s="1"/>
  <c r="S1171" i="13"/>
  <c r="Z1171" i="13" s="1"/>
  <c r="S1239" i="13"/>
  <c r="Z1239" i="13" s="1"/>
  <c r="S1288" i="13"/>
  <c r="Z1288" i="13" s="1"/>
  <c r="S1369" i="13"/>
  <c r="Z1369" i="13" s="1"/>
  <c r="S1448" i="13"/>
  <c r="Z1448" i="13" s="1"/>
  <c r="S1534" i="13"/>
  <c r="Z1534" i="13" s="1"/>
  <c r="S1604" i="13"/>
  <c r="Z1604" i="13" s="1"/>
  <c r="S1694" i="13"/>
  <c r="Z1694" i="13" s="1"/>
  <c r="S1764" i="13"/>
  <c r="Z1764" i="13" s="1"/>
  <c r="S1802" i="13"/>
  <c r="Z1802" i="13" s="1"/>
  <c r="S1863" i="13"/>
  <c r="Z1863" i="13" s="1"/>
  <c r="S1927" i="13"/>
  <c r="Z1927" i="13" s="1"/>
  <c r="S1991" i="13"/>
  <c r="Z1991" i="13" s="1"/>
  <c r="S2055" i="13"/>
  <c r="Z2055" i="13" s="1"/>
  <c r="S2119" i="13"/>
  <c r="Z2119" i="13" s="1"/>
  <c r="S2183" i="13"/>
  <c r="Z2183" i="13" s="1"/>
  <c r="S2247" i="13"/>
  <c r="Z2247" i="13" s="1"/>
  <c r="S2311" i="13"/>
  <c r="Z2311" i="13" s="1"/>
  <c r="S2375" i="13"/>
  <c r="Z2375" i="13" s="1"/>
  <c r="S2439" i="13"/>
  <c r="Z2439" i="13" s="1"/>
  <c r="S2503" i="13"/>
  <c r="Z2503" i="13" s="1"/>
  <c r="S94" i="13"/>
  <c r="Z94" i="13" s="1"/>
  <c r="S222" i="13"/>
  <c r="Z222" i="13" s="1"/>
  <c r="S294" i="13"/>
  <c r="Z294" i="13" s="1"/>
  <c r="S326" i="13"/>
  <c r="Z326" i="13" s="1"/>
  <c r="S366" i="13"/>
  <c r="Z366" i="13" s="1"/>
  <c r="S430" i="13"/>
  <c r="Z430" i="13" s="1"/>
  <c r="S494" i="13"/>
  <c r="Z494" i="13" s="1"/>
  <c r="S558" i="13"/>
  <c r="Z558" i="13" s="1"/>
  <c r="S622" i="13"/>
  <c r="Z622" i="13" s="1"/>
  <c r="S686" i="13"/>
  <c r="Z686" i="13" s="1"/>
  <c r="S1201" i="13"/>
  <c r="Z1201" i="13" s="1"/>
  <c r="S1457" i="13"/>
  <c r="Z1457" i="13" s="1"/>
  <c r="S1713" i="13"/>
  <c r="Z1713" i="13" s="1"/>
  <c r="S1841" i="13"/>
  <c r="Z1841" i="13" s="1"/>
  <c r="S1873" i="13"/>
  <c r="Z1873" i="13" s="1"/>
  <c r="S1905" i="13"/>
  <c r="Z1905" i="13" s="1"/>
  <c r="S1953" i="13"/>
  <c r="Z1953" i="13" s="1"/>
  <c r="S1985" i="13"/>
  <c r="Z1985" i="13" s="1"/>
  <c r="S2017" i="13"/>
  <c r="Z2017" i="13" s="1"/>
  <c r="S2057" i="13"/>
  <c r="Z2057" i="13" s="1"/>
  <c r="S2097" i="13"/>
  <c r="Z2097" i="13" s="1"/>
  <c r="S2129" i="13"/>
  <c r="Z2129" i="13" s="1"/>
  <c r="S2161" i="13"/>
  <c r="Z2161" i="13" s="1"/>
  <c r="S2209" i="13"/>
  <c r="Z2209" i="13" s="1"/>
  <c r="S2241" i="13"/>
  <c r="Z2241" i="13" s="1"/>
  <c r="S2273" i="13"/>
  <c r="Z2273" i="13" s="1"/>
  <c r="S2313" i="13"/>
  <c r="Z2313" i="13" s="1"/>
  <c r="S2353" i="13"/>
  <c r="Z2353" i="13" s="1"/>
  <c r="S2385" i="13"/>
  <c r="Z2385" i="13" s="1"/>
  <c r="S2417" i="13"/>
  <c r="Z2417" i="13" s="1"/>
  <c r="S2465" i="13"/>
  <c r="Z2465" i="13" s="1"/>
  <c r="S2497" i="13"/>
  <c r="Z2497" i="13" s="1"/>
  <c r="S2526" i="13"/>
  <c r="Z2526" i="13" s="1"/>
  <c r="S2566" i="13"/>
  <c r="Z2566" i="13" s="1"/>
  <c r="S2645" i="13"/>
  <c r="Z2645" i="13" s="1"/>
  <c r="S2709" i="13"/>
  <c r="Z2709" i="13" s="1"/>
  <c r="S2773" i="13"/>
  <c r="Z2773" i="13" s="1"/>
  <c r="S2922" i="13"/>
  <c r="Z2922" i="13" s="1"/>
  <c r="S3050" i="13"/>
  <c r="Z3050" i="13" s="1"/>
  <c r="S3178" i="13"/>
  <c r="Z3178" i="13" s="1"/>
  <c r="S3306" i="13"/>
  <c r="Z3306" i="13" s="1"/>
  <c r="S3434" i="13"/>
  <c r="Z3434" i="13" s="1"/>
  <c r="S3562" i="13"/>
  <c r="Z3562" i="13" s="1"/>
  <c r="S3690" i="13"/>
  <c r="Z3690" i="13" s="1"/>
  <c r="S3818" i="13"/>
  <c r="Z3818" i="13" s="1"/>
  <c r="S3946" i="13"/>
  <c r="Z3946" i="13" s="1"/>
  <c r="S2597" i="13"/>
  <c r="Z2597" i="13" s="1"/>
  <c r="S2673" i="13"/>
  <c r="Z2673" i="13" s="1"/>
  <c r="S2737" i="13"/>
  <c r="Z2737" i="13" s="1"/>
  <c r="S2801" i="13"/>
  <c r="Z2801" i="13" s="1"/>
  <c r="S1869" i="13"/>
  <c r="Z1869" i="13" s="1"/>
  <c r="S1901" i="13"/>
  <c r="Z1901" i="13" s="1"/>
  <c r="S1933" i="13"/>
  <c r="Z1933" i="13" s="1"/>
  <c r="S1965" i="13"/>
  <c r="Z1965" i="13" s="1"/>
  <c r="S1997" i="13"/>
  <c r="Z1997" i="13" s="1"/>
  <c r="S2029" i="13"/>
  <c r="Z2029" i="13" s="1"/>
  <c r="S2061" i="13"/>
  <c r="Z2061" i="13" s="1"/>
  <c r="S2093" i="13"/>
  <c r="Z2093" i="13" s="1"/>
  <c r="S2125" i="13"/>
  <c r="Z2125" i="13" s="1"/>
  <c r="S2157" i="13"/>
  <c r="Z2157" i="13" s="1"/>
  <c r="S2189" i="13"/>
  <c r="Z2189" i="13" s="1"/>
  <c r="S2221" i="13"/>
  <c r="Z2221" i="13" s="1"/>
  <c r="S2253" i="13"/>
  <c r="Z2253" i="13" s="1"/>
  <c r="S2285" i="13"/>
  <c r="Z2285" i="13" s="1"/>
  <c r="S2317" i="13"/>
  <c r="Z2317" i="13" s="1"/>
  <c r="S2349" i="13"/>
  <c r="Z2349" i="13" s="1"/>
  <c r="S2381" i="13"/>
  <c r="Z2381" i="13" s="1"/>
  <c r="S2413" i="13"/>
  <c r="Z2413" i="13" s="1"/>
  <c r="S2445" i="13"/>
  <c r="Z2445" i="13" s="1"/>
  <c r="S2477" i="13"/>
  <c r="Z2477" i="13" s="1"/>
  <c r="S2509" i="13"/>
  <c r="Z2509" i="13" s="1"/>
  <c r="S2534" i="13"/>
  <c r="Z2534" i="13" s="1"/>
  <c r="S2564" i="13"/>
  <c r="Z2564" i="13" s="1"/>
  <c r="S2640" i="13"/>
  <c r="Z2640" i="13" s="1"/>
  <c r="S2704" i="13"/>
  <c r="Z2704" i="13" s="1"/>
  <c r="S2768" i="13"/>
  <c r="Z2768" i="13" s="1"/>
  <c r="S2838" i="13"/>
  <c r="Z2838" i="13" s="1"/>
  <c r="S2966" i="13"/>
  <c r="Z2966" i="13" s="1"/>
  <c r="S3094" i="13"/>
  <c r="Z3094" i="13" s="1"/>
  <c r="S3222" i="13"/>
  <c r="Z3222" i="13" s="1"/>
  <c r="S3350" i="13"/>
  <c r="Z3350" i="13" s="1"/>
  <c r="S3478" i="13"/>
  <c r="Z3478" i="13" s="1"/>
  <c r="S3606" i="13"/>
  <c r="Z3606" i="13" s="1"/>
  <c r="S3734" i="13"/>
  <c r="Z3734" i="13" s="1"/>
  <c r="S3862" i="13"/>
  <c r="Z3862" i="13" s="1"/>
  <c r="S789" i="13"/>
  <c r="Z789" i="13" s="1"/>
  <c r="S917" i="13"/>
  <c r="Z917" i="13" s="1"/>
  <c r="S1045" i="13"/>
  <c r="Z1045" i="13" s="1"/>
  <c r="S1173" i="13"/>
  <c r="Z1173" i="13" s="1"/>
  <c r="S1301" i="13"/>
  <c r="Z1301" i="13" s="1"/>
  <c r="S1429" i="13"/>
  <c r="Z1429" i="13" s="1"/>
  <c r="S1557" i="13"/>
  <c r="Z1557" i="13" s="1"/>
  <c r="S1685" i="13"/>
  <c r="Z1685" i="13" s="1"/>
  <c r="S2556" i="13"/>
  <c r="Z2556" i="13" s="1"/>
  <c r="S2658" i="13"/>
  <c r="Z2658" i="13" s="1"/>
  <c r="S2786" i="13"/>
  <c r="Z2786" i="13" s="1"/>
  <c r="S2852" i="13"/>
  <c r="Z2852" i="13" s="1"/>
  <c r="S2895" i="13"/>
  <c r="Z2895" i="13" s="1"/>
  <c r="S2937" i="13"/>
  <c r="Z2937" i="13" s="1"/>
  <c r="S2980" i="13"/>
  <c r="Z2980" i="13" s="1"/>
  <c r="S3023" i="13"/>
  <c r="Z3023" i="13" s="1"/>
  <c r="S3065" i="13"/>
  <c r="Z3065" i="13" s="1"/>
  <c r="S3108" i="13"/>
  <c r="Z3108" i="13" s="1"/>
  <c r="S3151" i="13"/>
  <c r="Z3151" i="13" s="1"/>
  <c r="S3193" i="13"/>
  <c r="Z3193" i="13" s="1"/>
  <c r="S3236" i="13"/>
  <c r="Z3236" i="13" s="1"/>
  <c r="S3279" i="13"/>
  <c r="Z3279" i="13" s="1"/>
  <c r="S3321" i="13"/>
  <c r="Z3321" i="13" s="1"/>
  <c r="S3361" i="13"/>
  <c r="Z3361" i="13" s="1"/>
  <c r="S3393" i="13"/>
  <c r="Z3393" i="13" s="1"/>
  <c r="S3425" i="13"/>
  <c r="Z3425" i="13" s="1"/>
  <c r="S3457" i="13"/>
  <c r="Z3457" i="13" s="1"/>
  <c r="S3489" i="13"/>
  <c r="Z3489" i="13" s="1"/>
  <c r="S3521" i="13"/>
  <c r="Z3521" i="13" s="1"/>
  <c r="S3553" i="13"/>
  <c r="Z3553" i="13" s="1"/>
  <c r="S3585" i="13"/>
  <c r="Z3585" i="13" s="1"/>
  <c r="S3617" i="13"/>
  <c r="Z3617" i="13" s="1"/>
  <c r="S3649" i="13"/>
  <c r="Z3649" i="13" s="1"/>
  <c r="S3681" i="13"/>
  <c r="Z3681" i="13" s="1"/>
  <c r="S3713" i="13"/>
  <c r="Z3713" i="13" s="1"/>
  <c r="S3745" i="13"/>
  <c r="Z3745" i="13" s="1"/>
  <c r="S3777" i="13"/>
  <c r="Z3777" i="13" s="1"/>
  <c r="S3809" i="13"/>
  <c r="Z3809" i="13" s="1"/>
  <c r="S3841" i="13"/>
  <c r="Z3841" i="13" s="1"/>
  <c r="S3873" i="13"/>
  <c r="Z3873" i="13" s="1"/>
  <c r="S3905" i="13"/>
  <c r="Z3905" i="13" s="1"/>
  <c r="S3937" i="13"/>
  <c r="Z3937" i="13" s="1"/>
  <c r="S3969" i="13"/>
  <c r="Z3969" i="13" s="1"/>
  <c r="S4001" i="13"/>
  <c r="Z4001" i="13" s="1"/>
  <c r="S4033" i="13"/>
  <c r="Z4033" i="13" s="1"/>
  <c r="S4065" i="13"/>
  <c r="Z4065" i="13" s="1"/>
  <c r="S4097" i="13"/>
  <c r="Z4097" i="13" s="1"/>
  <c r="S4129" i="13"/>
  <c r="Z4129" i="13" s="1"/>
  <c r="S4161" i="13"/>
  <c r="Z4161" i="13" s="1"/>
  <c r="S2708" i="13"/>
  <c r="Z2708" i="13" s="1"/>
  <c r="S2816" i="13"/>
  <c r="Z2816" i="13" s="1"/>
  <c r="S2859" i="13"/>
  <c r="Z2859" i="13" s="1"/>
  <c r="S2901" i="13"/>
  <c r="Z2901" i="13" s="1"/>
  <c r="S2944" i="13"/>
  <c r="Z2944" i="13" s="1"/>
  <c r="S2987" i="13"/>
  <c r="Z2987" i="13" s="1"/>
  <c r="S3029" i="13"/>
  <c r="Z3029" i="13" s="1"/>
  <c r="S3072" i="13"/>
  <c r="Z3072" i="13" s="1"/>
  <c r="S3115" i="13"/>
  <c r="Z3115" i="13" s="1"/>
  <c r="S3157" i="13"/>
  <c r="Z3157" i="13" s="1"/>
  <c r="S3200" i="13"/>
  <c r="Z3200" i="13" s="1"/>
  <c r="S3243" i="13"/>
  <c r="Z3243" i="13" s="1"/>
  <c r="S3285" i="13"/>
  <c r="Z3285" i="13" s="1"/>
  <c r="S3328" i="13"/>
  <c r="Z3328" i="13" s="1"/>
  <c r="S3365" i="13"/>
  <c r="Z3365" i="13" s="1"/>
  <c r="S3397" i="13"/>
  <c r="Z3397" i="13" s="1"/>
  <c r="S3429" i="13"/>
  <c r="Z3429" i="13" s="1"/>
  <c r="S3461" i="13"/>
  <c r="Z3461" i="13" s="1"/>
  <c r="S3493" i="13"/>
  <c r="Z3493" i="13" s="1"/>
  <c r="S3525" i="13"/>
  <c r="Z3525" i="13" s="1"/>
  <c r="S3557" i="13"/>
  <c r="Z3557" i="13" s="1"/>
  <c r="S3589" i="13"/>
  <c r="Z3589" i="13" s="1"/>
  <c r="S3621" i="13"/>
  <c r="Z3621" i="13" s="1"/>
  <c r="S3653" i="13"/>
  <c r="Z3653" i="13" s="1"/>
  <c r="S3685" i="13"/>
  <c r="Z3685" i="13" s="1"/>
  <c r="S3717" i="13"/>
  <c r="Z3717" i="13" s="1"/>
  <c r="S3749" i="13"/>
  <c r="Z3749" i="13" s="1"/>
  <c r="S3781" i="13"/>
  <c r="Z3781" i="13" s="1"/>
  <c r="S3813" i="13"/>
  <c r="Z3813" i="13" s="1"/>
  <c r="S3845" i="13"/>
  <c r="Z3845" i="13" s="1"/>
  <c r="S3877" i="13"/>
  <c r="Z3877" i="13" s="1"/>
  <c r="S3909" i="13"/>
  <c r="Z3909" i="13" s="1"/>
  <c r="S3941" i="13"/>
  <c r="Z3941" i="13" s="1"/>
  <c r="S3970" i="13"/>
  <c r="Z3970" i="13" s="1"/>
  <c r="S3986" i="13"/>
  <c r="Z3986" i="13" s="1"/>
  <c r="S4002" i="13"/>
  <c r="Z4002" i="13" s="1"/>
  <c r="S4018" i="13"/>
  <c r="Z4018" i="13" s="1"/>
  <c r="S4034" i="13"/>
  <c r="Z4034" i="13" s="1"/>
  <c r="S4050" i="13"/>
  <c r="Z4050" i="13" s="1"/>
  <c r="S4066" i="13"/>
  <c r="Z4066" i="13" s="1"/>
  <c r="S4082" i="13"/>
  <c r="Z4082" i="13" s="1"/>
  <c r="S4098" i="13"/>
  <c r="Z4098" i="13" s="1"/>
  <c r="S4114" i="13"/>
  <c r="Z4114" i="13" s="1"/>
  <c r="S4130" i="13"/>
  <c r="Z4130" i="13" s="1"/>
  <c r="S4146" i="13"/>
  <c r="Z4146" i="13" s="1"/>
  <c r="S4162" i="13"/>
  <c r="Z4162" i="13" s="1"/>
  <c r="S93" i="13"/>
  <c r="Z93" i="13" s="1"/>
  <c r="S370" i="13"/>
  <c r="Z370" i="13" s="1"/>
  <c r="S482" i="13"/>
  <c r="Z482" i="13" s="1"/>
  <c r="S618" i="13"/>
  <c r="Z618" i="13" s="1"/>
  <c r="S738" i="13"/>
  <c r="Z738" i="13" s="1"/>
  <c r="S1018" i="13"/>
  <c r="Z1018" i="13" s="1"/>
  <c r="S1458" i="13"/>
  <c r="Z1458" i="13" s="1"/>
  <c r="S117" i="13"/>
  <c r="Z117" i="13" s="1"/>
  <c r="S448" i="13"/>
  <c r="Z448" i="13" s="1"/>
  <c r="S561" i="13"/>
  <c r="Z561" i="13" s="1"/>
  <c r="S573" i="13"/>
  <c r="Z573" i="13" s="1"/>
  <c r="S205" i="13"/>
  <c r="Z205" i="13" s="1"/>
  <c r="S345" i="13"/>
  <c r="Z345" i="13" s="1"/>
  <c r="S878" i="13"/>
  <c r="Z878" i="13" s="1"/>
  <c r="S55" i="13"/>
  <c r="Z55" i="13" s="1"/>
  <c r="S147" i="13"/>
  <c r="Z147" i="13" s="1"/>
  <c r="S253" i="13"/>
  <c r="Z253" i="13" s="1"/>
  <c r="S986" i="13"/>
  <c r="Z986" i="13" s="1"/>
  <c r="S36" i="13"/>
  <c r="Z36" i="13" s="1"/>
  <c r="S103" i="13"/>
  <c r="Z103" i="13" s="1"/>
  <c r="S15" i="13"/>
  <c r="Z15" i="13" s="1"/>
  <c r="S121" i="13"/>
  <c r="Z121" i="13" s="1"/>
  <c r="S179" i="13"/>
  <c r="Z179" i="13" s="1"/>
  <c r="S387" i="13"/>
  <c r="Z387" i="13" s="1"/>
  <c r="S443" i="13"/>
  <c r="Z443" i="13" s="1"/>
  <c r="S499" i="13"/>
  <c r="Z499" i="13" s="1"/>
  <c r="S547" i="13"/>
  <c r="Z547" i="13" s="1"/>
  <c r="S595" i="13"/>
  <c r="Z595" i="13" s="1"/>
  <c r="S643" i="13"/>
  <c r="Z643" i="13" s="1"/>
  <c r="S691" i="13"/>
  <c r="Z691" i="13" s="1"/>
  <c r="S742" i="13"/>
  <c r="Z742" i="13" s="1"/>
  <c r="S890" i="13"/>
  <c r="Z890" i="13" s="1"/>
  <c r="S1122" i="13"/>
  <c r="Z1122" i="13" s="1"/>
  <c r="S1282" i="13"/>
  <c r="Z1282" i="13" s="1"/>
  <c r="S1410" i="13"/>
  <c r="Z1410" i="13" s="1"/>
  <c r="S1538" i="13"/>
  <c r="Z1538" i="13" s="1"/>
  <c r="S1666" i="13"/>
  <c r="Z1666" i="13" s="1"/>
  <c r="S37" i="13"/>
  <c r="Z37" i="13" s="1"/>
  <c r="S224" i="13"/>
  <c r="Z224" i="13" s="1"/>
  <c r="S449" i="13"/>
  <c r="Z449" i="13" s="1"/>
  <c r="S512" i="13"/>
  <c r="Z512" i="13" s="1"/>
  <c r="S552" i="13"/>
  <c r="Z552" i="13" s="1"/>
  <c r="S397" i="13"/>
  <c r="Z397" i="13" s="1"/>
  <c r="S476" i="13"/>
  <c r="Z476" i="13" s="1"/>
  <c r="S557" i="13"/>
  <c r="Z557" i="13" s="1"/>
  <c r="S259" i="13"/>
  <c r="Z259" i="13" s="1"/>
  <c r="S325" i="13"/>
  <c r="Z325" i="13" s="1"/>
  <c r="S771" i="13"/>
  <c r="Z771" i="13" s="1"/>
  <c r="S824" i="13"/>
  <c r="Z824" i="13" s="1"/>
  <c r="S1016" i="13"/>
  <c r="Z1016" i="13" s="1"/>
  <c r="S1176" i="13"/>
  <c r="Z1176" i="13" s="1"/>
  <c r="S1294" i="13"/>
  <c r="Z1294" i="13" s="1"/>
  <c r="S1492" i="13"/>
  <c r="Z1492" i="13" s="1"/>
  <c r="S1620" i="13"/>
  <c r="Z1620" i="13" s="1"/>
  <c r="S1688" i="13"/>
  <c r="Z1688" i="13" s="1"/>
  <c r="S28" i="13"/>
  <c r="Z28" i="13" s="1"/>
  <c r="S26" i="13"/>
  <c r="Z26" i="13" s="1"/>
  <c r="S119" i="13"/>
  <c r="Z119" i="13" s="1"/>
  <c r="S247" i="13"/>
  <c r="Z247" i="13" s="1"/>
  <c r="S56" i="13"/>
  <c r="Z56" i="13" s="1"/>
  <c r="S104" i="13"/>
  <c r="Z104" i="13" s="1"/>
  <c r="S153" i="13"/>
  <c r="Z153" i="13" s="1"/>
  <c r="S221" i="13"/>
  <c r="Z221" i="13" s="1"/>
  <c r="S752" i="13"/>
  <c r="Z752" i="13" s="1"/>
  <c r="S826" i="13"/>
  <c r="Z826" i="13" s="1"/>
  <c r="S970" i="13"/>
  <c r="Z970" i="13" s="1"/>
  <c r="S1082" i="13"/>
  <c r="Z1082" i="13" s="1"/>
  <c r="S1210" i="13"/>
  <c r="Z1210" i="13" s="1"/>
  <c r="S1338" i="13"/>
  <c r="Z1338" i="13" s="1"/>
  <c r="S1466" i="13"/>
  <c r="Z1466" i="13" s="1"/>
  <c r="S1594" i="13"/>
  <c r="Z1594" i="13" s="1"/>
  <c r="S1722" i="13"/>
  <c r="Z1722" i="13" s="1"/>
  <c r="S68" i="13"/>
  <c r="Z68" i="13" s="1"/>
  <c r="S134" i="13"/>
  <c r="Z134" i="13" s="1"/>
  <c r="S209" i="13"/>
  <c r="Z209" i="13" s="1"/>
  <c r="S267" i="13"/>
  <c r="Z267" i="13" s="1"/>
  <c r="S392" i="13"/>
  <c r="Z392" i="13" s="1"/>
  <c r="S424" i="13"/>
  <c r="Z424" i="13" s="1"/>
  <c r="S489" i="13"/>
  <c r="Z489" i="13" s="1"/>
  <c r="S584" i="13"/>
  <c r="Z584" i="13" s="1"/>
  <c r="S616" i="13"/>
  <c r="Z616" i="13" s="1"/>
  <c r="S648" i="13"/>
  <c r="Z648" i="13" s="1"/>
  <c r="S680" i="13"/>
  <c r="Z680" i="13" s="1"/>
  <c r="S712" i="13"/>
  <c r="Z712" i="13" s="1"/>
  <c r="S14" i="13"/>
  <c r="Z14" i="13" s="1"/>
  <c r="S91" i="13"/>
  <c r="Z91" i="13" s="1"/>
  <c r="S144" i="13"/>
  <c r="Z144" i="13" s="1"/>
  <c r="S180" i="13"/>
  <c r="Z180" i="13" s="1"/>
  <c r="S219" i="13"/>
  <c r="Z219" i="13" s="1"/>
  <c r="S272" i="13"/>
  <c r="Z272" i="13" s="1"/>
  <c r="S389" i="13"/>
  <c r="Z389" i="13" s="1"/>
  <c r="S453" i="13"/>
  <c r="Z453" i="13" s="1"/>
  <c r="S517" i="13"/>
  <c r="Z517" i="13" s="1"/>
  <c r="S581" i="13"/>
  <c r="Z581" i="13" s="1"/>
  <c r="S652" i="13"/>
  <c r="Z652" i="13" s="1"/>
  <c r="S708" i="13"/>
  <c r="Z708" i="13" s="1"/>
  <c r="S753" i="13"/>
  <c r="Z753" i="13" s="1"/>
  <c r="S852" i="13"/>
  <c r="Z852" i="13" s="1"/>
  <c r="S942" i="13"/>
  <c r="Z942" i="13" s="1"/>
  <c r="S1044" i="13"/>
  <c r="Z1044" i="13" s="1"/>
  <c r="S1134" i="13"/>
  <c r="Z1134" i="13" s="1"/>
  <c r="S1251" i="13"/>
  <c r="Z1251" i="13" s="1"/>
  <c r="S1319" i="13"/>
  <c r="Z1319" i="13" s="1"/>
  <c r="S1390" i="13"/>
  <c r="Z1390" i="13" s="1"/>
  <c r="S1507" i="13"/>
  <c r="Z1507" i="13" s="1"/>
  <c r="S1575" i="13"/>
  <c r="Z1575" i="13" s="1"/>
  <c r="S1646" i="13"/>
  <c r="Z1646" i="13" s="1"/>
  <c r="S1763" i="13"/>
  <c r="Z1763" i="13" s="1"/>
  <c r="S1808" i="13"/>
  <c r="Z1808" i="13" s="1"/>
  <c r="S130" i="13"/>
  <c r="Z130" i="13" s="1"/>
  <c r="S258" i="13"/>
  <c r="Z258" i="13" s="1"/>
  <c r="S308" i="13"/>
  <c r="Z308" i="13" s="1"/>
  <c r="S340" i="13"/>
  <c r="Z340" i="13" s="1"/>
  <c r="S755" i="13"/>
  <c r="Z755" i="13" s="1"/>
  <c r="S781" i="13"/>
  <c r="Z781" i="13" s="1"/>
  <c r="S891" i="13"/>
  <c r="Z891" i="13" s="1"/>
  <c r="S959" i="13"/>
  <c r="Z959" i="13" s="1"/>
  <c r="S1025" i="13"/>
  <c r="Z1025" i="13" s="1"/>
  <c r="S1100" i="13"/>
  <c r="Z1100" i="13" s="1"/>
  <c r="S1158" i="13"/>
  <c r="Z1158" i="13" s="1"/>
  <c r="S1232" i="13"/>
  <c r="Z1232" i="13" s="1"/>
  <c r="S1293" i="13"/>
  <c r="Z1293" i="13" s="1"/>
  <c r="S1403" i="13"/>
  <c r="Z1403" i="13" s="1"/>
  <c r="S1471" i="13"/>
  <c r="Z1471" i="13" s="1"/>
  <c r="S1537" i="13"/>
  <c r="Z1537" i="13" s="1"/>
  <c r="S1612" i="13"/>
  <c r="Z1612" i="13" s="1"/>
  <c r="S1670" i="13"/>
  <c r="Z1670" i="13" s="1"/>
  <c r="S1744" i="13"/>
  <c r="Z1744" i="13" s="1"/>
  <c r="S1813" i="13"/>
  <c r="Z1813" i="13" s="1"/>
  <c r="S1872" i="13"/>
  <c r="Z1872" i="13" s="1"/>
  <c r="S1936" i="13"/>
  <c r="Z1936" i="13" s="1"/>
  <c r="S2000" i="13"/>
  <c r="Z2000" i="13" s="1"/>
  <c r="S2064" i="13"/>
  <c r="Z2064" i="13" s="1"/>
  <c r="S2128" i="13"/>
  <c r="Z2128" i="13" s="1"/>
  <c r="S2192" i="13"/>
  <c r="Z2192" i="13" s="1"/>
  <c r="S2256" i="13"/>
  <c r="Z2256" i="13" s="1"/>
  <c r="S2320" i="13"/>
  <c r="Z2320" i="13" s="1"/>
  <c r="S2384" i="13"/>
  <c r="Z2384" i="13" s="1"/>
  <c r="S2448" i="13"/>
  <c r="Z2448" i="13" s="1"/>
  <c r="S2523" i="13"/>
  <c r="Z2523" i="13" s="1"/>
  <c r="S22" i="13"/>
  <c r="Z22" i="13" s="1"/>
  <c r="S311" i="13"/>
  <c r="Z311" i="13" s="1"/>
  <c r="S343" i="13"/>
  <c r="Z343" i="13" s="1"/>
  <c r="S399" i="13"/>
  <c r="Z399" i="13" s="1"/>
  <c r="S463" i="13"/>
  <c r="Z463" i="13" s="1"/>
  <c r="S527" i="13"/>
  <c r="Z527" i="13" s="1"/>
  <c r="S591" i="13"/>
  <c r="Z591" i="13" s="1"/>
  <c r="S655" i="13"/>
  <c r="Z655" i="13" s="1"/>
  <c r="S719" i="13"/>
  <c r="Z719" i="13" s="1"/>
  <c r="S805" i="13"/>
  <c r="Z805" i="13" s="1"/>
  <c r="S915" i="13"/>
  <c r="Z915" i="13" s="1"/>
  <c r="S983" i="13"/>
  <c r="Z983" i="13" s="1"/>
  <c r="S1049" i="13"/>
  <c r="Z1049" i="13" s="1"/>
  <c r="S1124" i="13"/>
  <c r="Z1124" i="13" s="1"/>
  <c r="S1203" i="13"/>
  <c r="Z1203" i="13" s="1"/>
  <c r="S1271" i="13"/>
  <c r="Z1271" i="13" s="1"/>
  <c r="S1363" i="13"/>
  <c r="Z1363" i="13" s="1"/>
  <c r="S1413" i="13"/>
  <c r="Z1413" i="13" s="1"/>
  <c r="S1480" i="13"/>
  <c r="Z1480" i="13" s="1"/>
  <c r="S1573" i="13"/>
  <c r="Z1573" i="13" s="1"/>
  <c r="S1640" i="13"/>
  <c r="Z1640" i="13" s="1"/>
  <c r="S1726" i="13"/>
  <c r="Z1726" i="13" s="1"/>
  <c r="S1823" i="13"/>
  <c r="Z1823" i="13" s="1"/>
  <c r="S1891" i="13"/>
  <c r="Z1891" i="13" s="1"/>
  <c r="S1955" i="13"/>
  <c r="Z1955" i="13" s="1"/>
  <c r="S2019" i="13"/>
  <c r="Z2019" i="13" s="1"/>
  <c r="S2083" i="13"/>
  <c r="Z2083" i="13" s="1"/>
  <c r="S2147" i="13"/>
  <c r="Z2147" i="13" s="1"/>
  <c r="S2211" i="13"/>
  <c r="Z2211" i="13" s="1"/>
  <c r="S2275" i="13"/>
  <c r="Z2275" i="13" s="1"/>
  <c r="S2339" i="13"/>
  <c r="Z2339" i="13" s="1"/>
  <c r="S2403" i="13"/>
  <c r="Z2403" i="13" s="1"/>
  <c r="S2467" i="13"/>
  <c r="Z2467" i="13" s="1"/>
  <c r="S2532" i="13"/>
  <c r="Z2532" i="13" s="1"/>
  <c r="S743" i="13"/>
  <c r="Z743" i="13" s="1"/>
  <c r="S783" i="13"/>
  <c r="Z783" i="13" s="1"/>
  <c r="S822" i="13"/>
  <c r="Z822" i="13" s="1"/>
  <c r="S875" i="13"/>
  <c r="Z875" i="13" s="1"/>
  <c r="S911" i="13"/>
  <c r="Z911" i="13" s="1"/>
  <c r="S950" i="13"/>
  <c r="Z950" i="13" s="1"/>
  <c r="S1003" i="13"/>
  <c r="Z1003" i="13" s="1"/>
  <c r="S1039" i="13"/>
  <c r="Z1039" i="13" s="1"/>
  <c r="S1078" i="13"/>
  <c r="Z1078" i="13" s="1"/>
  <c r="S1131" i="13"/>
  <c r="Z1131" i="13" s="1"/>
  <c r="S1180" i="13"/>
  <c r="Z1180" i="13" s="1"/>
  <c r="S1231" i="13"/>
  <c r="Z1231" i="13" s="1"/>
  <c r="S1280" i="13"/>
  <c r="Z1280" i="13" s="1"/>
  <c r="S1334" i="13"/>
  <c r="Z1334" i="13" s="1"/>
  <c r="S1387" i="13"/>
  <c r="Z1387" i="13" s="1"/>
  <c r="S1436" i="13"/>
  <c r="Z1436" i="13" s="1"/>
  <c r="S1487" i="13"/>
  <c r="Z1487" i="13" s="1"/>
  <c r="S1536" i="13"/>
  <c r="Z1536" i="13" s="1"/>
  <c r="S1590" i="13"/>
  <c r="Z1590" i="13" s="1"/>
  <c r="S1643" i="13"/>
  <c r="Z1643" i="13" s="1"/>
  <c r="S1692" i="13"/>
  <c r="Z1692" i="13" s="1"/>
  <c r="S1743" i="13"/>
  <c r="Z1743" i="13" s="1"/>
  <c r="S1792" i="13"/>
  <c r="Z1792" i="13" s="1"/>
  <c r="S1825" i="13"/>
  <c r="Z1825" i="13" s="1"/>
  <c r="S2615" i="13"/>
  <c r="Z2615" i="13" s="1"/>
  <c r="S2661" i="13"/>
  <c r="Z2661" i="13" s="1"/>
  <c r="S2725" i="13"/>
  <c r="Z2725" i="13" s="1"/>
  <c r="S2789" i="13"/>
  <c r="Z2789" i="13" s="1"/>
  <c r="S2914" i="13"/>
  <c r="Z2914" i="13" s="1"/>
  <c r="S3042" i="13"/>
  <c r="Z3042" i="13" s="1"/>
  <c r="S3170" i="13"/>
  <c r="Z3170" i="13" s="1"/>
  <c r="S3298" i="13"/>
  <c r="Z3298" i="13" s="1"/>
  <c r="S3426" i="13"/>
  <c r="Z3426" i="13" s="1"/>
  <c r="S3554" i="13"/>
  <c r="Z3554" i="13" s="1"/>
  <c r="S3682" i="13"/>
  <c r="Z3682" i="13" s="1"/>
  <c r="S3810" i="13"/>
  <c r="Z3810" i="13" s="1"/>
  <c r="S3938" i="13"/>
  <c r="Z3938" i="13" s="1"/>
  <c r="S2592" i="13"/>
  <c r="Z2592" i="13" s="1"/>
  <c r="S2577" i="13"/>
  <c r="Z2577" i="13" s="1"/>
  <c r="S2651" i="13"/>
  <c r="Z2651" i="13" s="1"/>
  <c r="S2715" i="13"/>
  <c r="Z2715" i="13" s="1"/>
  <c r="S2779" i="13"/>
  <c r="Z2779" i="13" s="1"/>
  <c r="S2862" i="13"/>
  <c r="Z2862" i="13" s="1"/>
  <c r="S2990" i="13"/>
  <c r="Z2990" i="13" s="1"/>
  <c r="S3118" i="13"/>
  <c r="Z3118" i="13" s="1"/>
  <c r="S3246" i="13"/>
  <c r="Z3246" i="13" s="1"/>
  <c r="S3374" i="13"/>
  <c r="Z3374" i="13" s="1"/>
  <c r="S3502" i="13"/>
  <c r="Z3502" i="13" s="1"/>
  <c r="S3630" i="13"/>
  <c r="Z3630" i="13" s="1"/>
  <c r="S3758" i="13"/>
  <c r="Z3758" i="13" s="1"/>
  <c r="S3886" i="13"/>
  <c r="Z3886" i="13" s="1"/>
  <c r="S2569" i="13"/>
  <c r="Z2569" i="13" s="1"/>
  <c r="S2650" i="13"/>
  <c r="Z2650" i="13" s="1"/>
  <c r="S2778" i="13"/>
  <c r="Z2778" i="13" s="1"/>
  <c r="S2839" i="13"/>
  <c r="Z2839" i="13" s="1"/>
  <c r="S2881" i="13"/>
  <c r="Z2881" i="13" s="1"/>
  <c r="S2924" i="13"/>
  <c r="Z2924" i="13" s="1"/>
  <c r="S2967" i="13"/>
  <c r="Z2967" i="13" s="1"/>
  <c r="S3009" i="13"/>
  <c r="Z3009" i="13" s="1"/>
  <c r="S3052" i="13"/>
  <c r="Z3052" i="13" s="1"/>
  <c r="S3095" i="13"/>
  <c r="Z3095" i="13" s="1"/>
  <c r="S3137" i="13"/>
  <c r="Z3137" i="13" s="1"/>
  <c r="S3180" i="13"/>
  <c r="Z3180" i="13" s="1"/>
  <c r="S3223" i="13"/>
  <c r="Z3223" i="13" s="1"/>
  <c r="S3265" i="13"/>
  <c r="Z3265" i="13" s="1"/>
  <c r="S3308" i="13"/>
  <c r="Z3308" i="13" s="1"/>
  <c r="S3351" i="13"/>
  <c r="Z3351" i="13" s="1"/>
  <c r="S3383" i="13"/>
  <c r="Z3383" i="13" s="1"/>
  <c r="S3415" i="13"/>
  <c r="Z3415" i="13" s="1"/>
  <c r="S3447" i="13"/>
  <c r="Z3447" i="13" s="1"/>
  <c r="S3479" i="13"/>
  <c r="Z3479" i="13" s="1"/>
  <c r="S3511" i="13"/>
  <c r="Z3511" i="13" s="1"/>
  <c r="S3543" i="13"/>
  <c r="Z3543" i="13" s="1"/>
  <c r="S3575" i="13"/>
  <c r="Z3575" i="13" s="1"/>
  <c r="S3607" i="13"/>
  <c r="Z3607" i="13" s="1"/>
  <c r="S3639" i="13"/>
  <c r="Z3639" i="13" s="1"/>
  <c r="S3671" i="13"/>
  <c r="Z3671" i="13" s="1"/>
  <c r="S3703" i="13"/>
  <c r="Z3703" i="13" s="1"/>
  <c r="S3735" i="13"/>
  <c r="Z3735" i="13" s="1"/>
  <c r="S3767" i="13"/>
  <c r="Z3767" i="13" s="1"/>
  <c r="S3799" i="13"/>
  <c r="Z3799" i="13" s="1"/>
  <c r="S3831" i="13"/>
  <c r="Z3831" i="13" s="1"/>
  <c r="S3863" i="13"/>
  <c r="Z3863" i="13" s="1"/>
  <c r="S3895" i="13"/>
  <c r="Z3895" i="13" s="1"/>
  <c r="S3927" i="13"/>
  <c r="Z3927" i="13" s="1"/>
  <c r="S3959" i="13"/>
  <c r="Z3959" i="13" s="1"/>
  <c r="S3991" i="13"/>
  <c r="Z3991" i="13" s="1"/>
  <c r="S4023" i="13"/>
  <c r="Z4023" i="13" s="1"/>
  <c r="S4055" i="13"/>
  <c r="Z4055" i="13" s="1"/>
  <c r="S4087" i="13"/>
  <c r="Z4087" i="13" s="1"/>
  <c r="S4119" i="13"/>
  <c r="Z4119" i="13" s="1"/>
  <c r="S4151" i="13"/>
  <c r="Z4151" i="13" s="1"/>
  <c r="S2668" i="13"/>
  <c r="Z2668" i="13" s="1"/>
  <c r="S2796" i="13"/>
  <c r="Z2796" i="13" s="1"/>
  <c r="S2845" i="13"/>
  <c r="Z2845" i="13" s="1"/>
  <c r="S2888" i="13"/>
  <c r="Z2888" i="13" s="1"/>
  <c r="S2931" i="13"/>
  <c r="Z2931" i="13" s="1"/>
  <c r="S2973" i="13"/>
  <c r="Z2973" i="13" s="1"/>
  <c r="S3016" i="13"/>
  <c r="Z3016" i="13" s="1"/>
  <c r="S3059" i="13"/>
  <c r="Z3059" i="13" s="1"/>
  <c r="S3101" i="13"/>
  <c r="Z3101" i="13" s="1"/>
  <c r="S3144" i="13"/>
  <c r="Z3144" i="13" s="1"/>
  <c r="S3187" i="13"/>
  <c r="Z3187" i="13" s="1"/>
  <c r="S3229" i="13"/>
  <c r="Z3229" i="13" s="1"/>
  <c r="S3272" i="13"/>
  <c r="Z3272" i="13" s="1"/>
  <c r="S3315" i="13"/>
  <c r="Z3315" i="13" s="1"/>
  <c r="S3355" i="13"/>
  <c r="Z3355" i="13" s="1"/>
  <c r="S3387" i="13"/>
  <c r="Z3387" i="13" s="1"/>
  <c r="S3419" i="13"/>
  <c r="Z3419" i="13" s="1"/>
  <c r="S3451" i="13"/>
  <c r="Z3451" i="13" s="1"/>
  <c r="S3483" i="13"/>
  <c r="Z3483" i="13" s="1"/>
  <c r="S3515" i="13"/>
  <c r="Z3515" i="13" s="1"/>
  <c r="S3547" i="13"/>
  <c r="Z3547" i="13" s="1"/>
  <c r="S3579" i="13"/>
  <c r="Z3579" i="13" s="1"/>
  <c r="S3611" i="13"/>
  <c r="Z3611" i="13" s="1"/>
  <c r="S3643" i="13"/>
  <c r="Z3643" i="13" s="1"/>
  <c r="S3675" i="13"/>
  <c r="Z3675" i="13" s="1"/>
  <c r="S3707" i="13"/>
  <c r="Z3707" i="13" s="1"/>
  <c r="S3739" i="13"/>
  <c r="Z3739" i="13" s="1"/>
  <c r="S3771" i="13"/>
  <c r="Z3771" i="13" s="1"/>
  <c r="S3803" i="13"/>
  <c r="Z3803" i="13" s="1"/>
  <c r="S3835" i="13"/>
  <c r="Z3835" i="13" s="1"/>
  <c r="S3867" i="13"/>
  <c r="Z3867" i="13" s="1"/>
  <c r="S3899" i="13"/>
  <c r="Z3899" i="13" s="1"/>
  <c r="S3931" i="13"/>
  <c r="Z3931" i="13" s="1"/>
  <c r="S3963" i="13"/>
  <c r="Z3963" i="13" s="1"/>
  <c r="AB3867" i="13" l="1"/>
  <c r="AC3867" i="13" s="1"/>
  <c r="AB3355" i="13"/>
  <c r="AC3355" i="13" s="1"/>
  <c r="AB2845" i="13"/>
  <c r="AC2845" i="13" s="1"/>
  <c r="AB3991" i="13"/>
  <c r="AC3991" i="13" s="1"/>
  <c r="AB3607" i="13"/>
  <c r="AC3607" i="13" s="1"/>
  <c r="AB3180" i="13"/>
  <c r="AC3180" i="13" s="1"/>
  <c r="AB3886" i="13"/>
  <c r="AC3886" i="13" s="1"/>
  <c r="AB2862" i="13"/>
  <c r="AC2862" i="13" s="1"/>
  <c r="AB2725" i="13"/>
  <c r="AC2725" i="13" s="1"/>
  <c r="AB1387" i="13"/>
  <c r="AC1387" i="13" s="1"/>
  <c r="AB1180" i="13"/>
  <c r="AC1180" i="13" s="1"/>
  <c r="AB2467" i="13"/>
  <c r="AC2467" i="13" s="1"/>
  <c r="AB1363" i="13"/>
  <c r="AC1363" i="13" s="1"/>
  <c r="AB1813" i="13"/>
  <c r="AC1813" i="13" s="1"/>
  <c r="AB3899" i="13"/>
  <c r="AC3899" i="13" s="1"/>
  <c r="AB3771" i="13"/>
  <c r="AC3771" i="13" s="1"/>
  <c r="AB3643" i="13"/>
  <c r="AC3643" i="13" s="1"/>
  <c r="AB3515" i="13"/>
  <c r="AC3515" i="13" s="1"/>
  <c r="AB3387" i="13"/>
  <c r="AC3387" i="13" s="1"/>
  <c r="AB3229" i="13"/>
  <c r="AC3229" i="13" s="1"/>
  <c r="AB3059" i="13"/>
  <c r="AC3059" i="13" s="1"/>
  <c r="AB2888" i="13"/>
  <c r="AC2888" i="13" s="1"/>
  <c r="AB4151" i="13"/>
  <c r="AC4151" i="13" s="1"/>
  <c r="AB4023" i="13"/>
  <c r="AC4023" i="13" s="1"/>
  <c r="AB3895" i="13"/>
  <c r="AC3895" i="13" s="1"/>
  <c r="AB3739" i="13"/>
  <c r="AC3739" i="13" s="1"/>
  <c r="AB3187" i="13"/>
  <c r="AC3187" i="13" s="1"/>
  <c r="AB3735" i="13"/>
  <c r="AC3735" i="13" s="1"/>
  <c r="AB3351" i="13"/>
  <c r="AC3351" i="13" s="1"/>
  <c r="AB2839" i="13"/>
  <c r="AC2839" i="13" s="1"/>
  <c r="AB3682" i="13"/>
  <c r="AC3682" i="13" s="1"/>
  <c r="AB1792" i="13"/>
  <c r="AC1792" i="13" s="1"/>
  <c r="AB822" i="13"/>
  <c r="AC822" i="13" s="1"/>
  <c r="AB1955" i="13"/>
  <c r="AC1955" i="13" s="1"/>
  <c r="AB1049" i="13"/>
  <c r="AC1049" i="13" s="1"/>
  <c r="AB463" i="13"/>
  <c r="AC463" i="13" s="1"/>
  <c r="AB2320" i="13"/>
  <c r="AC2320" i="13" s="1"/>
  <c r="AB1232" i="13"/>
  <c r="AC1232" i="13" s="1"/>
  <c r="AB340" i="13"/>
  <c r="AC340" i="13" s="1"/>
  <c r="AB1507" i="13"/>
  <c r="AC1507" i="13" s="1"/>
  <c r="AB753" i="13"/>
  <c r="AC753" i="13" s="1"/>
  <c r="AB14" i="13"/>
  <c r="AB392" i="13"/>
  <c r="AC392" i="13" s="1"/>
  <c r="AB1338" i="13"/>
  <c r="AC1338" i="13" s="1"/>
  <c r="AB826" i="13"/>
  <c r="AC826" i="13" s="1"/>
  <c r="AB3611" i="13"/>
  <c r="AC3611" i="13" s="1"/>
  <c r="AB4119" i="13"/>
  <c r="AC4119" i="13" s="1"/>
  <c r="AB2577" i="13"/>
  <c r="AC2577" i="13" s="1"/>
  <c r="AB26" i="13"/>
  <c r="AB3483" i="13"/>
  <c r="AC3483" i="13" s="1"/>
  <c r="AB3016" i="13"/>
  <c r="AC3016" i="13" s="1"/>
  <c r="AB3863" i="13"/>
  <c r="AC3863" i="13" s="1"/>
  <c r="AB3479" i="13"/>
  <c r="AC3479" i="13" s="1"/>
  <c r="AB3009" i="13"/>
  <c r="AC3009" i="13" s="1"/>
  <c r="AB3374" i="13"/>
  <c r="AC3374" i="13" s="1"/>
  <c r="AB3170" i="13"/>
  <c r="AC3170" i="13" s="1"/>
  <c r="AB1590" i="13"/>
  <c r="AC1590" i="13" s="1"/>
  <c r="AB1003" i="13"/>
  <c r="AC1003" i="13" s="1"/>
  <c r="AB2211" i="13"/>
  <c r="AC2211" i="13" s="1"/>
  <c r="AB1640" i="13"/>
  <c r="AC1640" i="13" s="1"/>
  <c r="AB719" i="13"/>
  <c r="AC719" i="13" s="1"/>
  <c r="AB22" i="13"/>
  <c r="AB2064" i="13"/>
  <c r="AC2064" i="13" s="1"/>
  <c r="AB1537" i="13"/>
  <c r="AC1537" i="13" s="1"/>
  <c r="AB959" i="13"/>
  <c r="AC959" i="13" s="1"/>
  <c r="AB1808" i="13"/>
  <c r="AC1808" i="13" s="1"/>
  <c r="AB1134" i="13"/>
  <c r="AC1134" i="13" s="1"/>
  <c r="AB517" i="13"/>
  <c r="AC517" i="13" s="1"/>
  <c r="AB219" i="13"/>
  <c r="AC219" i="13" s="1"/>
  <c r="AB616" i="13"/>
  <c r="AC616" i="13" s="1"/>
  <c r="AB68" i="13"/>
  <c r="AC68" i="13" s="1"/>
  <c r="AB104" i="13"/>
  <c r="AC104" i="13" s="1"/>
  <c r="AB3767" i="13"/>
  <c r="AC3767" i="13" s="1"/>
  <c r="AB3639" i="13"/>
  <c r="AC3639" i="13" s="1"/>
  <c r="AB3511" i="13"/>
  <c r="AC3511" i="13" s="1"/>
  <c r="AB3383" i="13"/>
  <c r="AC3383" i="13" s="1"/>
  <c r="AB3052" i="13"/>
  <c r="AC3052" i="13" s="1"/>
  <c r="AB2881" i="13"/>
  <c r="AC2881" i="13" s="1"/>
  <c r="AB2569" i="13"/>
  <c r="AC2569" i="13" s="1"/>
  <c r="AB3502" i="13"/>
  <c r="AC3502" i="13" s="1"/>
  <c r="AB2990" i="13"/>
  <c r="AC2990" i="13" s="1"/>
  <c r="AB2651" i="13"/>
  <c r="AC2651" i="13" s="1"/>
  <c r="AB3810" i="13"/>
  <c r="AC3810" i="13" s="1"/>
  <c r="AB3298" i="13"/>
  <c r="AC3298" i="13" s="1"/>
  <c r="AB2789" i="13"/>
  <c r="AC2789" i="13" s="1"/>
  <c r="AB1825" i="13"/>
  <c r="AC1825" i="13" s="1"/>
  <c r="AB1643" i="13"/>
  <c r="AC1643" i="13" s="1"/>
  <c r="AB1436" i="13"/>
  <c r="AC1436" i="13" s="1"/>
  <c r="AB1231" i="13"/>
  <c r="AC1231" i="13" s="1"/>
  <c r="AB1039" i="13"/>
  <c r="AC1039" i="13" s="1"/>
  <c r="AB875" i="13"/>
  <c r="AC875" i="13" s="1"/>
  <c r="AB2532" i="13"/>
  <c r="AC2532" i="13" s="1"/>
  <c r="AB2275" i="13"/>
  <c r="AC2275" i="13" s="1"/>
  <c r="AB2019" i="13"/>
  <c r="AC2019" i="13" s="1"/>
  <c r="AB1726" i="13"/>
  <c r="AC1726" i="13" s="1"/>
  <c r="AB1413" i="13"/>
  <c r="AC1413" i="13" s="1"/>
  <c r="AB1124" i="13"/>
  <c r="AC1124" i="13" s="1"/>
  <c r="AB805" i="13"/>
  <c r="AC805" i="13" s="1"/>
  <c r="AB527" i="13"/>
  <c r="AC527" i="13" s="1"/>
  <c r="AB311" i="13"/>
  <c r="AC311" i="13" s="1"/>
  <c r="AB2384" i="13"/>
  <c r="AC2384" i="13" s="1"/>
  <c r="AB2128" i="13"/>
  <c r="AC2128" i="13" s="1"/>
  <c r="AB1872" i="13"/>
  <c r="AC1872" i="13" s="1"/>
  <c r="AB1612" i="13"/>
  <c r="AC1612" i="13" s="1"/>
  <c r="AB1293" i="13"/>
  <c r="AC1293" i="13" s="1"/>
  <c r="AB1025" i="13"/>
  <c r="AC1025" i="13" s="1"/>
  <c r="AB755" i="13"/>
  <c r="AC755" i="13" s="1"/>
  <c r="AB130" i="13"/>
  <c r="AB1575" i="13"/>
  <c r="AC1575" i="13" s="1"/>
  <c r="AB1251" i="13"/>
  <c r="AC1251" i="13" s="1"/>
  <c r="AB852" i="13"/>
  <c r="AC852" i="13" s="1"/>
  <c r="AB581" i="13"/>
  <c r="AC581" i="13" s="1"/>
  <c r="AB272" i="13"/>
  <c r="AC272" i="13" s="1"/>
  <c r="AB91" i="13"/>
  <c r="AC91" i="13" s="1"/>
  <c r="AB648" i="13"/>
  <c r="AC648" i="13" s="1"/>
  <c r="AB424" i="13"/>
  <c r="AC424" i="13" s="1"/>
  <c r="AB134" i="13"/>
  <c r="AB1466" i="13"/>
  <c r="AC1466" i="13" s="1"/>
  <c r="AB970" i="13"/>
  <c r="AC970" i="13" s="1"/>
  <c r="AB153" i="13"/>
  <c r="AC153" i="13" s="1"/>
  <c r="AB119" i="13"/>
  <c r="AC119" i="13" s="1"/>
  <c r="AB1620" i="13"/>
  <c r="AC1620" i="13" s="1"/>
  <c r="AB1016" i="13"/>
  <c r="AC1016" i="13" s="1"/>
  <c r="AB259" i="13"/>
  <c r="AC259" i="13" s="1"/>
  <c r="AB552" i="13"/>
  <c r="AC552" i="13" s="1"/>
  <c r="AB37" i="13"/>
  <c r="AC37" i="13" s="1"/>
  <c r="AB1282" i="13"/>
  <c r="AC1282" i="13" s="1"/>
  <c r="AB691" i="13"/>
  <c r="AC691" i="13" s="1"/>
  <c r="AB499" i="13"/>
  <c r="AC499" i="13" s="1"/>
  <c r="AB121" i="13"/>
  <c r="AC121" i="13" s="1"/>
  <c r="AB986" i="13"/>
  <c r="AC986" i="13" s="1"/>
  <c r="AB878" i="13"/>
  <c r="AC878" i="13" s="1"/>
  <c r="AB561" i="13"/>
  <c r="AC561" i="13" s="1"/>
  <c r="AB1018" i="13"/>
  <c r="AC1018" i="13" s="1"/>
  <c r="AB370" i="13"/>
  <c r="AC370" i="13" s="1"/>
  <c r="AB4130" i="13"/>
  <c r="AC4130" i="13" s="1"/>
  <c r="AB4066" i="13"/>
  <c r="AC4066" i="13" s="1"/>
  <c r="AB3909" i="13"/>
  <c r="AC3909" i="13" s="1"/>
  <c r="AB3781" i="13"/>
  <c r="AC3781" i="13" s="1"/>
  <c r="AB3653" i="13"/>
  <c r="AC3653" i="13" s="1"/>
  <c r="AB3525" i="13"/>
  <c r="AC3525" i="13" s="1"/>
  <c r="AB3397" i="13"/>
  <c r="AC3397" i="13" s="1"/>
  <c r="AB3243" i="13"/>
  <c r="AC3243" i="13" s="1"/>
  <c r="AB3072" i="13"/>
  <c r="AC3072" i="13" s="1"/>
  <c r="AB2901" i="13"/>
  <c r="AC2901" i="13" s="1"/>
  <c r="AB4161" i="13"/>
  <c r="AC4161" i="13" s="1"/>
  <c r="AB4033" i="13"/>
  <c r="AC4033" i="13" s="1"/>
  <c r="AB3905" i="13"/>
  <c r="AC3905" i="13" s="1"/>
  <c r="AB3777" i="13"/>
  <c r="AC3777" i="13" s="1"/>
  <c r="AB3649" i="13"/>
  <c r="AC3649" i="13" s="1"/>
  <c r="AB3521" i="13"/>
  <c r="AC3521" i="13" s="1"/>
  <c r="AB3393" i="13"/>
  <c r="AC3393" i="13" s="1"/>
  <c r="AB3236" i="13"/>
  <c r="AC3236" i="13" s="1"/>
  <c r="AB3065" i="13"/>
  <c r="AC3065" i="13" s="1"/>
  <c r="AB2895" i="13"/>
  <c r="AC2895" i="13" s="1"/>
  <c r="AB2556" i="13"/>
  <c r="AC2556" i="13" s="1"/>
  <c r="AB1301" i="13"/>
  <c r="AC1301" i="13" s="1"/>
  <c r="AB789" i="13"/>
  <c r="AC789" i="13" s="1"/>
  <c r="AB3478" i="13"/>
  <c r="AC3478" i="13" s="1"/>
  <c r="AB2966" i="13"/>
  <c r="AC2966" i="13" s="1"/>
  <c r="AB2640" i="13"/>
  <c r="AC2640" i="13" s="1"/>
  <c r="AB2477" i="13"/>
  <c r="AC2477" i="13" s="1"/>
  <c r="AB2349" i="13"/>
  <c r="AC2349" i="13" s="1"/>
  <c r="AB2221" i="13"/>
  <c r="AC2221" i="13" s="1"/>
  <c r="AB2093" i="13"/>
  <c r="AC2093" i="13" s="1"/>
  <c r="AB1965" i="13"/>
  <c r="AC1965" i="13" s="1"/>
  <c r="AB2801" i="13"/>
  <c r="AC2801" i="13" s="1"/>
  <c r="AB3946" i="13"/>
  <c r="AC3946" i="13" s="1"/>
  <c r="AB3434" i="13"/>
  <c r="AC3434" i="13" s="1"/>
  <c r="AB2922" i="13"/>
  <c r="AC2922" i="13" s="1"/>
  <c r="AB2566" i="13"/>
  <c r="AC2566" i="13" s="1"/>
  <c r="AB2417" i="13"/>
  <c r="AC2417" i="13" s="1"/>
  <c r="AB2273" i="13"/>
  <c r="AC2273" i="13" s="1"/>
  <c r="AB2129" i="13"/>
  <c r="AC2129" i="13" s="1"/>
  <c r="AB1985" i="13"/>
  <c r="AC1985" i="13" s="1"/>
  <c r="AB1841" i="13"/>
  <c r="AC1841" i="13" s="1"/>
  <c r="AB686" i="13"/>
  <c r="AC686" i="13" s="1"/>
  <c r="AB430" i="13"/>
  <c r="AC430" i="13" s="1"/>
  <c r="AB222" i="13"/>
  <c r="AB2375" i="13"/>
  <c r="AC2375" i="13" s="1"/>
  <c r="AB2119" i="13"/>
  <c r="AC2119" i="13" s="1"/>
  <c r="AB1604" i="13"/>
  <c r="AC1604" i="13" s="1"/>
  <c r="AB1288" i="13"/>
  <c r="AC1288" i="13" s="1"/>
  <c r="AB1011" i="13"/>
  <c r="AC1011" i="13" s="1"/>
  <c r="AB169" i="13"/>
  <c r="AC169" i="13" s="1"/>
  <c r="AB2372" i="13"/>
  <c r="AC2372" i="13" s="1"/>
  <c r="AB2116" i="13"/>
  <c r="AC2116" i="13" s="1"/>
  <c r="AB1860" i="13"/>
  <c r="AC1860" i="13" s="1"/>
  <c r="AB1580" i="13"/>
  <c r="AC1580" i="13" s="1"/>
  <c r="AB1261" i="13"/>
  <c r="AC1261" i="13" s="1"/>
  <c r="AB993" i="13"/>
  <c r="AC993" i="13" s="1"/>
  <c r="AB1479" i="13"/>
  <c r="AB188" i="13"/>
  <c r="AC188" i="13" s="1"/>
  <c r="AB441" i="13"/>
  <c r="AC441" i="13" s="1"/>
  <c r="AB723" i="13"/>
  <c r="AC723" i="13" s="1"/>
  <c r="AB379" i="13"/>
  <c r="AC379" i="13" s="1"/>
  <c r="AB930" i="13"/>
  <c r="AC930" i="13" s="1"/>
  <c r="AB233" i="13"/>
  <c r="AC233" i="13" s="1"/>
  <c r="AB1682" i="13"/>
  <c r="AC1682" i="13" s="1"/>
  <c r="AB514" i="13"/>
  <c r="AC514" i="13" s="1"/>
  <c r="AB35" i="13"/>
  <c r="AB3181" i="13"/>
  <c r="AC3181" i="13" s="1"/>
  <c r="AB3011" i="13"/>
  <c r="AC3011" i="13" s="1"/>
  <c r="AB2840" i="13"/>
  <c r="AC2840" i="13" s="1"/>
  <c r="AB4107" i="13"/>
  <c r="AC4107" i="13" s="1"/>
  <c r="AB3979" i="13"/>
  <c r="AC3979" i="13" s="1"/>
  <c r="AB3196" i="13"/>
  <c r="AC3196" i="13" s="1"/>
  <c r="AB3025" i="13"/>
  <c r="AC3025" i="13" s="1"/>
  <c r="AB2844" i="13"/>
  <c r="AC2844" i="13" s="1"/>
  <c r="AB3934" i="13"/>
  <c r="AC3934" i="13" s="1"/>
  <c r="AB3422" i="13"/>
  <c r="AC3422" i="13" s="1"/>
  <c r="AB2910" i="13"/>
  <c r="AC2910" i="13" s="1"/>
  <c r="AB2599" i="13"/>
  <c r="AC2599" i="13" s="1"/>
  <c r="AB3698" i="13"/>
  <c r="AC3698" i="13" s="1"/>
  <c r="AB3186" i="13"/>
  <c r="AC3186" i="13" s="1"/>
  <c r="AB2735" i="13"/>
  <c r="AC2735" i="13" s="1"/>
  <c r="AB2297" i="13"/>
  <c r="AC2297" i="13" s="1"/>
  <c r="AB1711" i="13"/>
  <c r="AC1711" i="13" s="1"/>
  <c r="AB1504" i="13"/>
  <c r="AC1504" i="13" s="1"/>
  <c r="AB1302" i="13"/>
  <c r="AC1302" i="13" s="1"/>
  <c r="AB1099" i="13"/>
  <c r="AC1099" i="13" s="1"/>
  <c r="AB918" i="13"/>
  <c r="AC918" i="13" s="1"/>
  <c r="AB2540" i="13"/>
  <c r="AC2540" i="13" s="1"/>
  <c r="AB2283" i="13"/>
  <c r="AC2283" i="13" s="1"/>
  <c r="AB2027" i="13"/>
  <c r="AC2027" i="13" s="1"/>
  <c r="AB1736" i="13"/>
  <c r="AC1736" i="13" s="1"/>
  <c r="AB1459" i="13"/>
  <c r="AC1459" i="13" s="1"/>
  <c r="AB1150" i="13"/>
  <c r="AC1150" i="13" s="1"/>
  <c r="AB857" i="13"/>
  <c r="AC857" i="13" s="1"/>
  <c r="AB599" i="13"/>
  <c r="AC599" i="13" s="1"/>
  <c r="AB347" i="13"/>
  <c r="AC347" i="13" s="1"/>
  <c r="AB2456" i="13"/>
  <c r="AC2456" i="13" s="1"/>
  <c r="AB2200" i="13"/>
  <c r="AC2200" i="13" s="1"/>
  <c r="AB1944" i="13"/>
  <c r="AC1944" i="13" s="1"/>
  <c r="AB1676" i="13"/>
  <c r="AC1676" i="13" s="1"/>
  <c r="AB1357" i="13"/>
  <c r="AC1357" i="13" s="1"/>
  <c r="AB1089" i="13"/>
  <c r="AC1089" i="13" s="1"/>
  <c r="AB784" i="13"/>
  <c r="AC784" i="13" s="1"/>
  <c r="AB73" i="13"/>
  <c r="AC73" i="13" s="1"/>
  <c r="AB1511" i="13"/>
  <c r="AC1511" i="13" s="1"/>
  <c r="AB1187" i="13"/>
  <c r="AC1187" i="13" s="1"/>
  <c r="AB841" i="13"/>
  <c r="AC841" i="13" s="1"/>
  <c r="AB533" i="13"/>
  <c r="AC533" i="13" s="1"/>
  <c r="AB46" i="13"/>
  <c r="AC46" i="13" s="1"/>
  <c r="AB609" i="13"/>
  <c r="AC609" i="13" s="1"/>
  <c r="AB385" i="13"/>
  <c r="AC385" i="13" s="1"/>
  <c r="AB1770" i="13"/>
  <c r="AC1770" i="13" s="1"/>
  <c r="AB1226" i="13"/>
  <c r="AC1226" i="13" s="1"/>
  <c r="AB12" i="13"/>
  <c r="AC12" i="13" s="1"/>
  <c r="AB245" i="13"/>
  <c r="AC245" i="13" s="1"/>
  <c r="AB666" i="13"/>
  <c r="AC666" i="13" s="1"/>
  <c r="AB57" i="13"/>
  <c r="AC57" i="13" s="1"/>
  <c r="AB2686" i="13"/>
  <c r="AC2686" i="13" s="1"/>
  <c r="AB4140" i="13"/>
  <c r="AC4140" i="13" s="1"/>
  <c r="AB4076" i="13"/>
  <c r="AC4076" i="13" s="1"/>
  <c r="AB4012" i="13"/>
  <c r="AC4012" i="13" s="1"/>
  <c r="AB3928" i="13"/>
  <c r="AC3928" i="13" s="1"/>
  <c r="AB3800" i="13"/>
  <c r="AC3800" i="13" s="1"/>
  <c r="AB3672" i="13"/>
  <c r="AC3672" i="13" s="1"/>
  <c r="AB3544" i="13"/>
  <c r="AC3544" i="13" s="1"/>
  <c r="AB3416" i="13"/>
  <c r="AC3416" i="13" s="1"/>
  <c r="AB3269" i="13"/>
  <c r="AC3269" i="13" s="1"/>
  <c r="AB3099" i="13"/>
  <c r="AC3099" i="13" s="1"/>
  <c r="AB2928" i="13"/>
  <c r="AC2928" i="13" s="1"/>
  <c r="AB2660" i="13"/>
  <c r="AC2660" i="13" s="1"/>
  <c r="AB4053" i="13"/>
  <c r="AC4053" i="13" s="1"/>
  <c r="AB3924" i="13"/>
  <c r="AC3924" i="13" s="1"/>
  <c r="AB3796" i="13"/>
  <c r="AC3796" i="13" s="1"/>
  <c r="AB3668" i="13"/>
  <c r="AC3668" i="13" s="1"/>
  <c r="AB3540" i="13"/>
  <c r="AC3540" i="13" s="1"/>
  <c r="AB3412" i="13"/>
  <c r="AC3412" i="13" s="1"/>
  <c r="AB3263" i="13"/>
  <c r="AC3263" i="13" s="1"/>
  <c r="AB3092" i="13"/>
  <c r="AC3092" i="13" s="1"/>
  <c r="AB2932" i="13"/>
  <c r="AC2932" i="13" s="1"/>
  <c r="AB2674" i="13"/>
  <c r="AC2674" i="13" s="1"/>
  <c r="AB2586" i="13"/>
  <c r="AC2586" i="13" s="1"/>
  <c r="AB1341" i="13"/>
  <c r="AC1341" i="13" s="1"/>
  <c r="AB829" i="13"/>
  <c r="AC829" i="13" s="1"/>
  <c r="AB3526" i="13"/>
  <c r="AC3526" i="13" s="1"/>
  <c r="AB3014" i="13"/>
  <c r="AC3014" i="13" s="1"/>
  <c r="AB2667" i="13"/>
  <c r="AC2667" i="13" s="1"/>
  <c r="AB2482" i="13"/>
  <c r="AC2482" i="13" s="1"/>
  <c r="AB2354" i="13"/>
  <c r="AC2354" i="13" s="1"/>
  <c r="AB2226" i="13"/>
  <c r="AC2226" i="13" s="1"/>
  <c r="AB2098" i="13"/>
  <c r="AC2098" i="13" s="1"/>
  <c r="AB1970" i="13"/>
  <c r="AC1970" i="13" s="1"/>
  <c r="AB1842" i="13"/>
  <c r="AC1842" i="13" s="1"/>
  <c r="AB3610" i="13"/>
  <c r="AC3610" i="13" s="1"/>
  <c r="AB3098" i="13"/>
  <c r="AC3098" i="13" s="1"/>
  <c r="AB2707" i="13"/>
  <c r="AC2707" i="13" s="1"/>
  <c r="AB2502" i="13"/>
  <c r="AC2502" i="13" s="1"/>
  <c r="AB2374" i="13"/>
  <c r="AC2374" i="13" s="1"/>
  <c r="AB2246" i="13"/>
  <c r="AC2246" i="13" s="1"/>
  <c r="AB2118" i="13"/>
  <c r="AC2118" i="13" s="1"/>
  <c r="AB1990" i="13"/>
  <c r="AC1990" i="13" s="1"/>
  <c r="AB710" i="13"/>
  <c r="AC710" i="13" s="1"/>
  <c r="AB454" i="13"/>
  <c r="AC454" i="13" s="1"/>
  <c r="AB234" i="13"/>
  <c r="AC234" i="13" s="1"/>
  <c r="AB2383" i="13"/>
  <c r="AC2383" i="13" s="1"/>
  <c r="AB2127" i="13"/>
  <c r="AC2127" i="13" s="1"/>
  <c r="AB1871" i="13"/>
  <c r="AC1871" i="13" s="1"/>
  <c r="AB1605" i="13"/>
  <c r="AC1605" i="13" s="1"/>
  <c r="AB1305" i="13"/>
  <c r="AC1305" i="13" s="1"/>
  <c r="AB1028" i="13"/>
  <c r="AC1028" i="13" s="1"/>
  <c r="AB252" i="13"/>
  <c r="AC252" i="13" s="1"/>
  <c r="AB2444" i="13"/>
  <c r="AC2444" i="13" s="1"/>
  <c r="AB2188" i="13"/>
  <c r="AC2188" i="13" s="1"/>
  <c r="AB1932" i="13"/>
  <c r="AC1932" i="13" s="1"/>
  <c r="AB1631" i="13"/>
  <c r="AC1631" i="13" s="1"/>
  <c r="AB1318" i="13"/>
  <c r="AC1318" i="13" s="1"/>
  <c r="AB1051" i="13"/>
  <c r="AC1051" i="13" s="1"/>
  <c r="AB1831" i="13"/>
  <c r="AC1831" i="13" s="1"/>
  <c r="AB1486" i="13"/>
  <c r="AC1486" i="13" s="1"/>
  <c r="AB1159" i="13"/>
  <c r="AC1159" i="13" s="1"/>
  <c r="AB636" i="13"/>
  <c r="AC636" i="13" s="1"/>
  <c r="AB698" i="13"/>
  <c r="AC698" i="13" s="1"/>
  <c r="AB3923" i="13"/>
  <c r="AC3923" i="13" s="1"/>
  <c r="AB3795" i="13"/>
  <c r="AC3795" i="13" s="1"/>
  <c r="AB3667" i="13"/>
  <c r="AC3667" i="13" s="1"/>
  <c r="AB3539" i="13"/>
  <c r="AC3539" i="13" s="1"/>
  <c r="AB3411" i="13"/>
  <c r="AC3411" i="13" s="1"/>
  <c r="AB3261" i="13"/>
  <c r="AC3261" i="13" s="1"/>
  <c r="AB3091" i="13"/>
  <c r="AC3091" i="13" s="1"/>
  <c r="AB2920" i="13"/>
  <c r="AC2920" i="13" s="1"/>
  <c r="AB2636" i="13"/>
  <c r="AC2636" i="13" s="1"/>
  <c r="AB4047" i="13"/>
  <c r="AC4047" i="13" s="1"/>
  <c r="AB3919" i="13"/>
  <c r="AC3919" i="13" s="1"/>
  <c r="AB3791" i="13"/>
  <c r="AC3791" i="13" s="1"/>
  <c r="AB3663" i="13"/>
  <c r="AC3663" i="13" s="1"/>
  <c r="AB3535" i="13"/>
  <c r="AC3535" i="13" s="1"/>
  <c r="AB3407" i="13"/>
  <c r="AC3407" i="13" s="1"/>
  <c r="AB3255" i="13"/>
  <c r="AC3255" i="13" s="1"/>
  <c r="AB3084" i="13"/>
  <c r="AC3084" i="13" s="1"/>
  <c r="AB2913" i="13"/>
  <c r="AC2913" i="13" s="1"/>
  <c r="AB2613" i="13"/>
  <c r="AC2613" i="13" s="1"/>
  <c r="AB3598" i="13"/>
  <c r="AC3598" i="13" s="1"/>
  <c r="AB3086" i="13"/>
  <c r="AC3086" i="13" s="1"/>
  <c r="AB2685" i="13"/>
  <c r="AC2685" i="13" s="1"/>
  <c r="AB3906" i="13"/>
  <c r="AB3394" i="13"/>
  <c r="AC3394" i="13" s="1"/>
  <c r="AB2882" i="13"/>
  <c r="AC2882" i="13" s="1"/>
  <c r="AB2598" i="13"/>
  <c r="AC2598" i="13" s="1"/>
  <c r="AB1679" i="13"/>
  <c r="AC1679" i="13" s="1"/>
  <c r="AB1472" i="13"/>
  <c r="AC1472" i="13" s="1"/>
  <c r="AB1270" i="13"/>
  <c r="AC1270" i="13" s="1"/>
  <c r="AB1073" i="13"/>
  <c r="AC1073" i="13" s="1"/>
  <c r="AB896" i="13"/>
  <c r="AC896" i="13" s="1"/>
  <c r="AB735" i="13"/>
  <c r="AC735" i="13" s="1"/>
  <c r="AB2323" i="13"/>
  <c r="AC2323" i="13" s="1"/>
  <c r="AB2067" i="13"/>
  <c r="AC2067" i="13" s="1"/>
  <c r="AB1783" i="13"/>
  <c r="AC1783" i="13" s="1"/>
  <c r="AB1476" i="13"/>
  <c r="AC1476" i="13" s="1"/>
  <c r="AB1160" i="13"/>
  <c r="AC1160" i="13" s="1"/>
  <c r="AB872" i="13"/>
  <c r="AC872" i="13" s="1"/>
  <c r="AB575" i="13"/>
  <c r="AC575" i="13" s="1"/>
  <c r="AB335" i="13"/>
  <c r="AC335" i="13" s="1"/>
  <c r="AB2432" i="13"/>
  <c r="AC2432" i="13" s="1"/>
  <c r="AB2176" i="13"/>
  <c r="AC2176" i="13" s="1"/>
  <c r="AB1920" i="13"/>
  <c r="AC1920" i="13" s="1"/>
  <c r="AB1665" i="13"/>
  <c r="AC1665" i="13" s="1"/>
  <c r="AB1360" i="13"/>
  <c r="AC1360" i="13" s="1"/>
  <c r="AB1087" i="13"/>
  <c r="AC1087" i="13" s="1"/>
  <c r="AB774" i="13"/>
  <c r="AC774" i="13" s="1"/>
  <c r="AB227" i="13"/>
  <c r="AC227" i="13" s="1"/>
  <c r="AB1641" i="13"/>
  <c r="AC1641" i="13" s="1"/>
  <c r="AB1272" i="13"/>
  <c r="AC1272" i="13" s="1"/>
  <c r="AB937" i="13"/>
  <c r="AC937" i="13" s="1"/>
  <c r="AB629" i="13"/>
  <c r="AC629" i="13" s="1"/>
  <c r="AB372" i="13"/>
  <c r="AC372" i="13" s="1"/>
  <c r="AB129" i="13"/>
  <c r="AC129" i="13" s="1"/>
  <c r="AB672" i="13"/>
  <c r="AC672" i="13" s="1"/>
  <c r="AB481" i="13"/>
  <c r="AC481" i="13" s="1"/>
  <c r="AB196" i="13"/>
  <c r="AC196" i="13" s="1"/>
  <c r="AB1562" i="13"/>
  <c r="AC1562" i="13" s="1"/>
  <c r="AB1058" i="13"/>
  <c r="AC1058" i="13" s="1"/>
  <c r="AB217" i="13"/>
  <c r="AC217" i="13" s="1"/>
  <c r="AB223" i="13"/>
  <c r="AC223" i="13" s="1"/>
  <c r="AB1678" i="13"/>
  <c r="AC1678" i="13" s="1"/>
  <c r="AB1166" i="13"/>
  <c r="AC1166" i="13" s="1"/>
  <c r="AB309" i="13"/>
  <c r="AC309" i="13" s="1"/>
  <c r="AB365" i="13"/>
  <c r="AC365" i="13" s="1"/>
  <c r="AB114" i="13"/>
  <c r="AC114" i="13" s="1"/>
  <c r="AB1378" i="13"/>
  <c r="AC1378" i="13" s="1"/>
  <c r="AB734" i="13"/>
  <c r="AC734" i="13" s="1"/>
  <c r="AB531" i="13"/>
  <c r="AC531" i="13" s="1"/>
  <c r="AB174" i="13"/>
  <c r="AC174" i="13" s="1"/>
  <c r="AB4" i="13"/>
  <c r="AB263" i="13"/>
  <c r="AC263" i="13" s="1"/>
  <c r="AB364" i="13"/>
  <c r="AC364" i="13" s="1"/>
  <c r="AB1426" i="13"/>
  <c r="AC1426" i="13" s="1"/>
  <c r="AB450" i="13"/>
  <c r="AC450" i="13" s="1"/>
  <c r="AB4142" i="13"/>
  <c r="AC4142" i="13" s="1"/>
  <c r="AB4078" i="13"/>
  <c r="AC4078" i="13" s="1"/>
  <c r="AB4014" i="13"/>
  <c r="AC4014" i="13" s="1"/>
  <c r="AB3933" i="13"/>
  <c r="AC3933" i="13" s="1"/>
  <c r="AB3805" i="13"/>
  <c r="AC3805" i="13" s="1"/>
  <c r="AB3677" i="13"/>
  <c r="AC3677" i="13" s="1"/>
  <c r="AB3549" i="13"/>
  <c r="AC3549" i="13" s="1"/>
  <c r="AB3421" i="13"/>
  <c r="AC3421" i="13" s="1"/>
  <c r="AB3275" i="13"/>
  <c r="AC3275" i="13" s="1"/>
  <c r="AB3104" i="13"/>
  <c r="AC3104" i="13" s="1"/>
  <c r="AB2933" i="13"/>
  <c r="AC2933" i="13" s="1"/>
  <c r="AB2676" i="13"/>
  <c r="AC2676" i="13" s="1"/>
  <c r="AB4057" i="13"/>
  <c r="AC4057" i="13" s="1"/>
  <c r="AB3929" i="13"/>
  <c r="AC3929" i="13" s="1"/>
  <c r="AB3801" i="13"/>
  <c r="AC3801" i="13" s="1"/>
  <c r="AB3673" i="13"/>
  <c r="AC3673" i="13" s="1"/>
  <c r="AB3545" i="13"/>
  <c r="AC3545" i="13" s="1"/>
  <c r="AB3417" i="13"/>
  <c r="AC3417" i="13" s="1"/>
  <c r="AB3268" i="13"/>
  <c r="AC3268" i="13" s="1"/>
  <c r="AB3097" i="13"/>
  <c r="AC3097" i="13" s="1"/>
  <c r="AB2927" i="13"/>
  <c r="AC2927" i="13" s="1"/>
  <c r="AB2626" i="13"/>
  <c r="AC2626" i="13" s="1"/>
  <c r="AB1397" i="13"/>
  <c r="AC1397" i="13" s="1"/>
  <c r="AB885" i="13"/>
  <c r="AC885" i="13" s="1"/>
  <c r="AB3574" i="13"/>
  <c r="AC3574" i="13" s="1"/>
  <c r="AB3062" i="13"/>
  <c r="AC3062" i="13" s="1"/>
  <c r="AB2699" i="13"/>
  <c r="AC2699" i="13" s="1"/>
  <c r="AB2501" i="13"/>
  <c r="AC2501" i="13" s="1"/>
  <c r="AB2373" i="13"/>
  <c r="AC2373" i="13" s="1"/>
  <c r="AB2245" i="13"/>
  <c r="AC2245" i="13" s="1"/>
  <c r="AB2117" i="13"/>
  <c r="AC2117" i="13" s="1"/>
  <c r="AB1989" i="13"/>
  <c r="AC1989" i="13" s="1"/>
  <c r="AB1861" i="13"/>
  <c r="AC1861" i="13" s="1"/>
  <c r="AB2572" i="13"/>
  <c r="AC2572" i="13" s="1"/>
  <c r="AB3530" i="13"/>
  <c r="AC3530" i="13" s="1"/>
  <c r="AB3018" i="13"/>
  <c r="AC3018" i="13" s="1"/>
  <c r="AB2623" i="13"/>
  <c r="AC2623" i="13" s="1"/>
  <c r="AB2449" i="13"/>
  <c r="AC2449" i="13" s="1"/>
  <c r="AB2305" i="13"/>
  <c r="AC2305" i="13" s="1"/>
  <c r="AB2153" i="13"/>
  <c r="AC2153" i="13" s="1"/>
  <c r="AB2009" i="13"/>
  <c r="AC2009" i="13" s="1"/>
  <c r="AB1865" i="13"/>
  <c r="AC1865" i="13" s="1"/>
  <c r="AB1137" i="13"/>
  <c r="AC1137" i="13" s="1"/>
  <c r="AB478" i="13"/>
  <c r="AC478" i="13" s="1"/>
  <c r="AB286" i="13"/>
  <c r="AC286" i="13" s="1"/>
  <c r="AB2423" i="13"/>
  <c r="AC2423" i="13" s="1"/>
  <c r="AB2167" i="13"/>
  <c r="AC2167" i="13" s="1"/>
  <c r="AB1911" i="13"/>
  <c r="AC1911" i="13" s="1"/>
  <c r="AB1683" i="13"/>
  <c r="AC1683" i="13" s="1"/>
  <c r="AB1349" i="13"/>
  <c r="AC1349" i="13" s="1"/>
  <c r="AB1029" i="13"/>
  <c r="AC1029" i="13" s="1"/>
  <c r="AB269" i="13"/>
  <c r="AC269" i="13" s="1"/>
  <c r="AB2420" i="13"/>
  <c r="AC2420" i="13" s="1"/>
  <c r="AB2164" i="13"/>
  <c r="AC2164" i="13" s="1"/>
  <c r="AB1908" i="13"/>
  <c r="AC1908" i="13" s="1"/>
  <c r="AB1633" i="13"/>
  <c r="AC1633" i="13" s="1"/>
  <c r="AB1328" i="13"/>
  <c r="AC1328" i="13" s="1"/>
  <c r="AB1055" i="13"/>
  <c r="AC1055" i="13" s="1"/>
  <c r="AB1795" i="13"/>
  <c r="AC1795" i="13" s="1"/>
  <c r="AB317" i="13"/>
  <c r="AC317" i="13" s="1"/>
  <c r="AB444" i="13"/>
  <c r="AC444" i="13" s="1"/>
  <c r="AB810" i="13"/>
  <c r="AC810" i="13" s="1"/>
  <c r="AB435" i="13"/>
  <c r="AC435" i="13" s="1"/>
  <c r="AB19" i="13"/>
  <c r="AC19" i="13" s="1"/>
  <c r="AB59" i="13"/>
  <c r="AC59" i="13" s="1"/>
  <c r="AB178" i="13"/>
  <c r="AC178" i="13" s="1"/>
  <c r="AB594" i="13"/>
  <c r="AC594" i="13" s="1"/>
  <c r="AB271" i="13"/>
  <c r="AC271" i="13" s="1"/>
  <c r="AB3213" i="13"/>
  <c r="AC3213" i="13" s="1"/>
  <c r="AB3043" i="13"/>
  <c r="AC3043" i="13" s="1"/>
  <c r="AB2872" i="13"/>
  <c r="AC2872" i="13" s="1"/>
  <c r="AB4131" i="13"/>
  <c r="AC4131" i="13" s="1"/>
  <c r="AB4003" i="13"/>
  <c r="AC4003" i="13" s="1"/>
  <c r="AB3228" i="13"/>
  <c r="AC3228" i="13" s="1"/>
  <c r="AB3057" i="13"/>
  <c r="AC3057" i="13" s="1"/>
  <c r="AB2876" i="13"/>
  <c r="AC2876" i="13" s="1"/>
  <c r="AB2574" i="13"/>
  <c r="AC2574" i="13" s="1"/>
  <c r="AB3518" i="13"/>
  <c r="AC3518" i="13" s="1"/>
  <c r="AB3006" i="13"/>
  <c r="AC3006" i="13" s="1"/>
  <c r="AB2653" i="13"/>
  <c r="AC2653" i="13" s="1"/>
  <c r="AB3794" i="13"/>
  <c r="AC3794" i="13" s="1"/>
  <c r="AB3282" i="13"/>
  <c r="AC3282" i="13" s="1"/>
  <c r="AB2792" i="13"/>
  <c r="AC2792" i="13" s="1"/>
  <c r="AB2457" i="13"/>
  <c r="AC2457" i="13" s="1"/>
  <c r="AB1750" i="13"/>
  <c r="AC1750" i="13" s="1"/>
  <c r="AB1547" i="13"/>
  <c r="AC1547" i="13" s="1"/>
  <c r="AB1340" i="13"/>
  <c r="AC1340" i="13" s="1"/>
  <c r="AB1135" i="13"/>
  <c r="AC1135" i="13" s="1"/>
  <c r="AB956" i="13"/>
  <c r="AC956" i="13" s="1"/>
  <c r="AB785" i="13"/>
  <c r="AC785" i="13" s="1"/>
  <c r="AB2331" i="13"/>
  <c r="AC2331" i="13" s="1"/>
  <c r="AB2075" i="13"/>
  <c r="AC2075" i="13" s="1"/>
  <c r="AB1817" i="13"/>
  <c r="AC1817" i="13" s="1"/>
  <c r="AB1497" i="13"/>
  <c r="AC1497" i="13" s="1"/>
  <c r="AB1207" i="13"/>
  <c r="AC1207" i="13" s="1"/>
  <c r="AB919" i="13"/>
  <c r="AC919" i="13" s="1"/>
  <c r="AB647" i="13"/>
  <c r="AC647" i="13" s="1"/>
  <c r="AB391" i="13"/>
  <c r="AC391" i="13" s="1"/>
  <c r="AB2504" i="13"/>
  <c r="AC2504" i="13" s="1"/>
  <c r="AB2248" i="13"/>
  <c r="AC2248" i="13" s="1"/>
  <c r="AB1992" i="13"/>
  <c r="AC1992" i="13" s="1"/>
  <c r="AB1729" i="13"/>
  <c r="AC1729" i="13" s="1"/>
  <c r="AB1424" i="13"/>
  <c r="AC1424" i="13" s="1"/>
  <c r="AB1151" i="13"/>
  <c r="AC1151" i="13" s="1"/>
  <c r="AB838" i="13"/>
  <c r="AC838" i="13" s="1"/>
  <c r="AB173" i="13"/>
  <c r="AC173" i="13" s="1"/>
  <c r="AB1577" i="13"/>
  <c r="AC1577" i="13" s="1"/>
  <c r="AB1208" i="13"/>
  <c r="AC1208" i="13" s="1"/>
  <c r="AB888" i="13"/>
  <c r="AC888" i="13" s="1"/>
  <c r="AB580" i="13"/>
  <c r="AC580" i="13" s="1"/>
  <c r="AB261" i="13"/>
  <c r="AC261" i="13" s="1"/>
  <c r="AB97" i="13"/>
  <c r="AC97" i="13" s="1"/>
  <c r="AB633" i="13"/>
  <c r="AC633" i="13" s="1"/>
  <c r="AB409" i="13"/>
  <c r="AC409" i="13" s="1"/>
  <c r="AB75" i="13"/>
  <c r="AB1322" i="13"/>
  <c r="AC1322" i="13" s="1"/>
  <c r="AB111" i="13"/>
  <c r="AC111" i="13" s="1"/>
  <c r="AB464" i="13"/>
  <c r="AC464" i="13" s="1"/>
  <c r="AB730" i="13"/>
  <c r="AC730" i="13" s="1"/>
  <c r="AB48" i="13"/>
  <c r="AB2710" i="13"/>
  <c r="AC2710" i="13" s="1"/>
  <c r="AB4152" i="13"/>
  <c r="AC4152" i="13" s="1"/>
  <c r="AB4088" i="13"/>
  <c r="AC4088" i="13" s="1"/>
  <c r="AB4024" i="13"/>
  <c r="AC4024" i="13" s="1"/>
  <c r="AB3952" i="13"/>
  <c r="AC3952" i="13" s="1"/>
  <c r="AB3824" i="13"/>
  <c r="AC3824" i="13" s="1"/>
  <c r="AB3696" i="13"/>
  <c r="AC3696" i="13" s="1"/>
  <c r="AB3568" i="13"/>
  <c r="AC3568" i="13" s="1"/>
  <c r="AB3440" i="13"/>
  <c r="AC3440" i="13" s="1"/>
  <c r="AB3301" i="13"/>
  <c r="AC3301" i="13" s="1"/>
  <c r="AB3131" i="13"/>
  <c r="AC3131" i="13" s="1"/>
  <c r="AB2960" i="13"/>
  <c r="AC2960" i="13" s="1"/>
  <c r="AB2756" i="13"/>
  <c r="AC2756" i="13" s="1"/>
  <c r="AB4077" i="13"/>
  <c r="AC4077" i="13" s="1"/>
  <c r="AB3948" i="13"/>
  <c r="AC3948" i="13" s="1"/>
  <c r="AB3820" i="13"/>
  <c r="AC3820" i="13" s="1"/>
  <c r="AB3692" i="13"/>
  <c r="AC3692" i="13" s="1"/>
  <c r="AB3564" i="13"/>
  <c r="AC3564" i="13" s="1"/>
  <c r="AB3436" i="13"/>
  <c r="AC3436" i="13" s="1"/>
  <c r="AB3295" i="13"/>
  <c r="AC3295" i="13" s="1"/>
  <c r="AB3124" i="13"/>
  <c r="AC3124" i="13" s="1"/>
  <c r="AB2953" i="13"/>
  <c r="AC2953" i="13" s="1"/>
  <c r="AB2770" i="13"/>
  <c r="AC2770" i="13" s="1"/>
  <c r="AB2620" i="13"/>
  <c r="AC2620" i="13" s="1"/>
  <c r="AB1437" i="13"/>
  <c r="AC1437" i="13" s="1"/>
  <c r="AB925" i="13"/>
  <c r="AC925" i="13" s="1"/>
  <c r="AB3622" i="13"/>
  <c r="AC3622" i="13" s="1"/>
  <c r="AB3110" i="13"/>
  <c r="AC3110" i="13" s="1"/>
  <c r="AB2701" i="13"/>
  <c r="AC2701" i="13" s="1"/>
  <c r="AB2506" i="13"/>
  <c r="AC2506" i="13" s="1"/>
  <c r="AB2378" i="13"/>
  <c r="AC2378" i="13" s="1"/>
  <c r="AB2250" i="13"/>
  <c r="AC2250" i="13" s="1"/>
  <c r="AB2122" i="13"/>
  <c r="AC2122" i="13" s="1"/>
  <c r="AB1994" i="13"/>
  <c r="AC1994" i="13" s="1"/>
  <c r="AB1866" i="13"/>
  <c r="AC1866" i="13" s="1"/>
  <c r="AB3706" i="13"/>
  <c r="AC3706" i="13" s="1"/>
  <c r="AB3194" i="13"/>
  <c r="AC3194" i="13" s="1"/>
  <c r="AB2741" i="13"/>
  <c r="AC2741" i="13" s="1"/>
  <c r="AB2521" i="13"/>
  <c r="AC2521" i="13" s="1"/>
  <c r="AB2398" i="13"/>
  <c r="AC2398" i="13" s="1"/>
  <c r="AB2270" i="13"/>
  <c r="AC2270" i="13" s="1"/>
  <c r="AB2142" i="13"/>
  <c r="AC2142" i="13" s="1"/>
  <c r="AB2014" i="13"/>
  <c r="AC2014" i="13" s="1"/>
  <c r="AB1886" i="13"/>
  <c r="AC1886" i="13" s="1"/>
  <c r="AB1169" i="13"/>
  <c r="AC1169" i="13" s="1"/>
  <c r="AB502" i="13"/>
  <c r="AC502" i="13" s="1"/>
  <c r="AB298" i="13"/>
  <c r="AB2431" i="13"/>
  <c r="AC2431" i="13" s="1"/>
  <c r="AB2175" i="13"/>
  <c r="AC2175" i="13" s="1"/>
  <c r="AB1919" i="13"/>
  <c r="AC1919" i="13" s="1"/>
  <c r="AB1687" i="13"/>
  <c r="AC1687" i="13" s="1"/>
  <c r="AB1352" i="13"/>
  <c r="AC1352" i="13" s="1"/>
  <c r="AB1081" i="13"/>
  <c r="AC1081" i="13" s="1"/>
  <c r="AB776" i="13"/>
  <c r="AC776" i="13" s="1"/>
  <c r="AB2492" i="13"/>
  <c r="AC2492" i="13" s="1"/>
  <c r="AB2236" i="13"/>
  <c r="AC2236" i="13" s="1"/>
  <c r="AB1980" i="13"/>
  <c r="AC1980" i="13" s="1"/>
  <c r="AB1691" i="13"/>
  <c r="AC1691" i="13" s="1"/>
  <c r="AB1388" i="13"/>
  <c r="AC1388" i="13" s="1"/>
  <c r="AB1069" i="13"/>
  <c r="AC1069" i="13" s="1"/>
  <c r="AB801" i="13"/>
  <c r="AC801" i="13" s="1"/>
  <c r="AB1556" i="13"/>
  <c r="AC1556" i="13" s="1"/>
  <c r="AB1225" i="13"/>
  <c r="AC1225" i="13" s="1"/>
  <c r="AB905" i="13"/>
  <c r="AC905" i="13" s="1"/>
  <c r="AB1330" i="13"/>
  <c r="AC1330" i="13" s="1"/>
  <c r="AB9" i="13"/>
  <c r="AC9" i="13" s="1"/>
  <c r="AB3947" i="13"/>
  <c r="AC3947" i="13" s="1"/>
  <c r="AB3819" i="13"/>
  <c r="AC3819" i="13" s="1"/>
  <c r="AB3691" i="13"/>
  <c r="AC3691" i="13" s="1"/>
  <c r="AB3563" i="13"/>
  <c r="AC3563" i="13" s="1"/>
  <c r="AB3435" i="13"/>
  <c r="AC3435" i="13" s="1"/>
  <c r="AB3293" i="13"/>
  <c r="AC3293" i="13" s="1"/>
  <c r="AB3123" i="13"/>
  <c r="AC3123" i="13" s="1"/>
  <c r="AB2952" i="13"/>
  <c r="AC2952" i="13" s="1"/>
  <c r="AB2732" i="13"/>
  <c r="AC2732" i="13" s="1"/>
  <c r="AB4071" i="13"/>
  <c r="AC4071" i="13" s="1"/>
  <c r="AB3943" i="13"/>
  <c r="AC3943" i="13" s="1"/>
  <c r="AB3815" i="13"/>
  <c r="AC3815" i="13" s="1"/>
  <c r="AB3559" i="13"/>
  <c r="AC3559" i="13" s="1"/>
  <c r="AB3431" i="13"/>
  <c r="AC3431" i="13" s="1"/>
  <c r="AB3287" i="13"/>
  <c r="AC3287" i="13" s="1"/>
  <c r="AB3116" i="13"/>
  <c r="AC3116" i="13" s="1"/>
  <c r="AB2945" i="13"/>
  <c r="AC2945" i="13" s="1"/>
  <c r="AB2714" i="13"/>
  <c r="AC2714" i="13" s="1"/>
  <c r="AB3694" i="13"/>
  <c r="AC3694" i="13" s="1"/>
  <c r="AB3182" i="13"/>
  <c r="AC3182" i="13" s="1"/>
  <c r="AB2727" i="13"/>
  <c r="AC2727" i="13" s="1"/>
  <c r="AB2570" i="13"/>
  <c r="AC2570" i="13" s="1"/>
  <c r="AB3490" i="13"/>
  <c r="AC3490" i="13" s="1"/>
  <c r="AB2978" i="13"/>
  <c r="AC2978" i="13" s="1"/>
  <c r="AB2632" i="13"/>
  <c r="AC2632" i="13" s="1"/>
  <c r="AB1718" i="13"/>
  <c r="AC1718" i="13" s="1"/>
  <c r="AB1515" i="13"/>
  <c r="AC1515" i="13" s="1"/>
  <c r="AB1308" i="13"/>
  <c r="AC1308" i="13" s="1"/>
  <c r="AB1103" i="13"/>
  <c r="AC1103" i="13" s="1"/>
  <c r="AB939" i="13"/>
  <c r="AC939" i="13" s="1"/>
  <c r="AB759" i="13"/>
  <c r="AC759" i="13" s="1"/>
  <c r="AB2371" i="13"/>
  <c r="AC2371" i="13" s="1"/>
  <c r="AB2115" i="13"/>
  <c r="AC2115" i="13" s="1"/>
  <c r="AB1859" i="13"/>
  <c r="AC1859" i="13" s="1"/>
  <c r="AB1555" i="13"/>
  <c r="AC1555" i="13" s="1"/>
  <c r="AB1221" i="13"/>
  <c r="AC1221" i="13" s="1"/>
  <c r="AB926" i="13"/>
  <c r="AC926" i="13" s="1"/>
  <c r="AB623" i="13"/>
  <c r="AC623" i="13" s="1"/>
  <c r="AB367" i="13"/>
  <c r="AC367" i="13" s="1"/>
  <c r="AB2480" i="13"/>
  <c r="AC2480" i="13" s="1"/>
  <c r="AB2224" i="13"/>
  <c r="AC2224" i="13" s="1"/>
  <c r="AB1968" i="13"/>
  <c r="AC1968" i="13" s="1"/>
  <c r="AB1727" i="13"/>
  <c r="AC1727" i="13" s="1"/>
  <c r="AB1414" i="13"/>
  <c r="AC1414" i="13" s="1"/>
  <c r="AB1147" i="13"/>
  <c r="AC1147" i="13" s="1"/>
  <c r="AB844" i="13"/>
  <c r="AC844" i="13" s="1"/>
  <c r="AB292" i="13"/>
  <c r="AC292" i="13" s="1"/>
  <c r="AB1703" i="13"/>
  <c r="AC1703" i="13" s="1"/>
  <c r="AB1379" i="13"/>
  <c r="AC1379" i="13" s="1"/>
  <c r="AB999" i="13"/>
  <c r="AC999" i="13" s="1"/>
  <c r="AB685" i="13"/>
  <c r="AC685" i="13" s="1"/>
  <c r="AB421" i="13"/>
  <c r="AC421" i="13" s="1"/>
  <c r="AB155" i="13"/>
  <c r="AC155" i="13" s="1"/>
  <c r="AB696" i="13"/>
  <c r="AC696" i="13" s="1"/>
  <c r="AB568" i="13"/>
  <c r="AC568" i="13" s="1"/>
  <c r="AB256" i="13"/>
  <c r="AB1658" i="13"/>
  <c r="AC1658" i="13" s="1"/>
  <c r="AB1146" i="13"/>
  <c r="AC1146" i="13" s="1"/>
  <c r="AB736" i="13"/>
  <c r="AC736" i="13" s="1"/>
  <c r="AB24" i="13"/>
  <c r="AC24" i="13" s="1"/>
  <c r="AB1748" i="13"/>
  <c r="AC1748" i="13" s="1"/>
  <c r="AB1283" i="13"/>
  <c r="AC1283" i="13" s="1"/>
  <c r="AB341" i="13"/>
  <c r="AC341" i="13" s="1"/>
  <c r="AB429" i="13"/>
  <c r="AC429" i="13" s="1"/>
  <c r="AB242" i="13"/>
  <c r="AC242" i="13" s="1"/>
  <c r="AB1474" i="13"/>
  <c r="AC1474" i="13" s="1"/>
  <c r="AB834" i="13"/>
  <c r="AB571" i="13"/>
  <c r="AC571" i="13" s="1"/>
  <c r="AB355" i="13"/>
  <c r="AC355" i="13" s="1"/>
  <c r="AB10" i="13"/>
  <c r="AB108" i="13"/>
  <c r="AC108" i="13" s="1"/>
  <c r="AB621" i="13"/>
  <c r="AC621" i="13" s="1"/>
  <c r="AB5" i="13"/>
  <c r="AC5" i="13" s="1"/>
  <c r="AB554" i="13"/>
  <c r="AC554" i="13" s="1"/>
  <c r="AB4154" i="13"/>
  <c r="AC4154" i="13" s="1"/>
  <c r="AB4090" i="13"/>
  <c r="AC4090" i="13" s="1"/>
  <c r="AB4026" i="13"/>
  <c r="AC4026" i="13" s="1"/>
  <c r="AB3957" i="13"/>
  <c r="AC3957" i="13" s="1"/>
  <c r="AB3829" i="13"/>
  <c r="AC3829" i="13" s="1"/>
  <c r="AB3701" i="13"/>
  <c r="AC3701" i="13" s="1"/>
  <c r="AB3573" i="13"/>
  <c r="AC3573" i="13" s="1"/>
  <c r="AB3307" i="13"/>
  <c r="AC3307" i="13" s="1"/>
  <c r="AB3136" i="13"/>
  <c r="AC3136" i="13" s="1"/>
  <c r="AB2965" i="13"/>
  <c r="AC2965" i="13" s="1"/>
  <c r="AB2772" i="13"/>
  <c r="AC2772" i="13" s="1"/>
  <c r="AB4081" i="13"/>
  <c r="AC4081" i="13" s="1"/>
  <c r="AB3953" i="13"/>
  <c r="AC3953" i="13" s="1"/>
  <c r="AB3825" i="13"/>
  <c r="AC3825" i="13" s="1"/>
  <c r="AB3697" i="13"/>
  <c r="AC3697" i="13" s="1"/>
  <c r="AB3569" i="13"/>
  <c r="AC3569" i="13" s="1"/>
  <c r="AB3441" i="13"/>
  <c r="AC3441" i="13" s="1"/>
  <c r="AB3300" i="13"/>
  <c r="AC3300" i="13" s="1"/>
  <c r="AB3129" i="13"/>
  <c r="AC3129" i="13" s="1"/>
  <c r="AB2959" i="13"/>
  <c r="AC2959" i="13" s="1"/>
  <c r="AB2722" i="13"/>
  <c r="AC2722" i="13" s="1"/>
  <c r="AB1493" i="13"/>
  <c r="AC1493" i="13" s="1"/>
  <c r="AB981" i="13"/>
  <c r="AC981" i="13" s="1"/>
  <c r="AB3670" i="13"/>
  <c r="AC3670" i="13" s="1"/>
  <c r="AB3158" i="13"/>
  <c r="AC3158" i="13" s="1"/>
  <c r="AB2733" i="13"/>
  <c r="AC2733" i="13" s="1"/>
  <c r="AB2520" i="13"/>
  <c r="AC2520" i="13" s="1"/>
  <c r="AB2397" i="13"/>
  <c r="AC2397" i="13" s="1"/>
  <c r="AB2269" i="13"/>
  <c r="AC2269" i="13" s="1"/>
  <c r="AB2141" i="13"/>
  <c r="AC2141" i="13" s="1"/>
  <c r="AB2013" i="13"/>
  <c r="AC2013" i="13" s="1"/>
  <c r="AB1885" i="13"/>
  <c r="AC1885" i="13" s="1"/>
  <c r="AB2641" i="13"/>
  <c r="AC2641" i="13" s="1"/>
  <c r="AB3626" i="13"/>
  <c r="AC3626" i="13" s="1"/>
  <c r="AB3114" i="13"/>
  <c r="AC3114" i="13" s="1"/>
  <c r="AB2680" i="13"/>
  <c r="AC2680" i="13" s="1"/>
  <c r="AB2481" i="13"/>
  <c r="AC2481" i="13" s="1"/>
  <c r="AB2337" i="13"/>
  <c r="AC2337" i="13" s="1"/>
  <c r="AB2185" i="13"/>
  <c r="AC2185" i="13" s="1"/>
  <c r="AB2033" i="13"/>
  <c r="AC2033" i="13" s="1"/>
  <c r="AB1889" i="13"/>
  <c r="AC1889" i="13" s="1"/>
  <c r="AB1329" i="13"/>
  <c r="AC1329" i="13" s="1"/>
  <c r="AB526" i="13"/>
  <c r="AC526" i="13" s="1"/>
  <c r="AB310" i="13"/>
  <c r="AC310" i="13" s="1"/>
  <c r="AB2471" i="13"/>
  <c r="AC2471" i="13" s="1"/>
  <c r="AB2215" i="13"/>
  <c r="AC2215" i="13" s="1"/>
  <c r="AB1959" i="13"/>
  <c r="AC1959" i="13" s="1"/>
  <c r="AB1721" i="13"/>
  <c r="AC1721" i="13" s="1"/>
  <c r="AB1431" i="13"/>
  <c r="AC1431" i="13" s="1"/>
  <c r="AB1096" i="13"/>
  <c r="AC1096" i="13" s="1"/>
  <c r="AB823" i="13"/>
  <c r="AC823" i="13" s="1"/>
  <c r="AB2468" i="13"/>
  <c r="AC2468" i="13" s="1"/>
  <c r="AB2212" i="13"/>
  <c r="AC2212" i="13" s="1"/>
  <c r="AB1956" i="13"/>
  <c r="AC1956" i="13" s="1"/>
  <c r="AB1695" i="13"/>
  <c r="AC1695" i="13" s="1"/>
  <c r="AB1382" i="13"/>
  <c r="AC1382" i="13" s="1"/>
  <c r="AB1115" i="13"/>
  <c r="AC1115" i="13" s="1"/>
  <c r="AB812" i="13"/>
  <c r="AC812" i="13" s="1"/>
  <c r="AB969" i="13"/>
  <c r="AC969" i="13" s="1"/>
  <c r="AB589" i="13"/>
  <c r="AC589" i="13" s="1"/>
  <c r="AB1066" i="13"/>
  <c r="AC1066" i="13" s="1"/>
  <c r="AB491" i="13"/>
  <c r="AC491" i="13" s="1"/>
  <c r="AB79" i="13"/>
  <c r="AC79" i="13" s="1"/>
  <c r="AB183" i="13"/>
  <c r="AC183" i="13" s="1"/>
  <c r="AB513" i="13"/>
  <c r="AC513" i="13" s="1"/>
  <c r="AB682" i="13"/>
  <c r="AC682" i="13" s="1"/>
  <c r="AB45" i="13"/>
  <c r="AB3245" i="13"/>
  <c r="AC3245" i="13" s="1"/>
  <c r="AB3075" i="13"/>
  <c r="AC3075" i="13" s="1"/>
  <c r="AB2904" i="13"/>
  <c r="AC2904" i="13" s="1"/>
  <c r="AB4155" i="13"/>
  <c r="AC4155" i="13" s="1"/>
  <c r="AB4027" i="13"/>
  <c r="AC4027" i="13" s="1"/>
  <c r="AB3260" i="13"/>
  <c r="AC3260" i="13" s="1"/>
  <c r="AB3089" i="13"/>
  <c r="AC3089" i="13" s="1"/>
  <c r="AB2908" i="13"/>
  <c r="AC2908" i="13" s="1"/>
  <c r="AB2634" i="13"/>
  <c r="AC2634" i="13" s="1"/>
  <c r="AB3614" i="13"/>
  <c r="AC3614" i="13" s="1"/>
  <c r="AB3102" i="13"/>
  <c r="AC3102" i="13" s="1"/>
  <c r="AB2695" i="13"/>
  <c r="AC2695" i="13" s="1"/>
  <c r="AB3890" i="13"/>
  <c r="AC3890" i="13" s="1"/>
  <c r="AB3378" i="13"/>
  <c r="AC3378" i="13" s="1"/>
  <c r="AB2866" i="13"/>
  <c r="AC2866" i="13" s="1"/>
  <c r="AB2593" i="13"/>
  <c r="AC2593" i="13" s="1"/>
  <c r="AB1788" i="13"/>
  <c r="AC1788" i="13" s="1"/>
  <c r="AB1583" i="13"/>
  <c r="AC1583" i="13" s="1"/>
  <c r="AB1376" i="13"/>
  <c r="AC1376" i="13" s="1"/>
  <c r="AB1227" i="13"/>
  <c r="AC1227" i="13" s="1"/>
  <c r="AB1035" i="13"/>
  <c r="AC1035" i="13" s="1"/>
  <c r="AB854" i="13"/>
  <c r="AC854" i="13" s="1"/>
  <c r="AB2443" i="13"/>
  <c r="AC2443" i="13" s="1"/>
  <c r="AB2187" i="13"/>
  <c r="AC2187" i="13" s="1"/>
  <c r="AB1931" i="13"/>
  <c r="AC1931" i="13" s="1"/>
  <c r="AB1637" i="13"/>
  <c r="AC1637" i="13" s="1"/>
  <c r="AB1337" i="13"/>
  <c r="AC1337" i="13" s="1"/>
  <c r="AB1047" i="13"/>
  <c r="AC1047" i="13" s="1"/>
  <c r="AB749" i="13"/>
  <c r="AC749" i="13" s="1"/>
  <c r="AB503" i="13"/>
  <c r="AC503" i="13" s="1"/>
  <c r="AB299" i="13"/>
  <c r="AB2360" i="13"/>
  <c r="AC2360" i="13" s="1"/>
  <c r="AB2104" i="13"/>
  <c r="AC2104" i="13" s="1"/>
  <c r="AB1848" i="13"/>
  <c r="AC1848" i="13" s="1"/>
  <c r="AB1552" i="13"/>
  <c r="AC1552" i="13" s="1"/>
  <c r="AB1279" i="13"/>
  <c r="AC1279" i="13" s="1"/>
  <c r="AB966" i="13"/>
  <c r="AC966" i="13" s="1"/>
  <c r="AB320" i="13"/>
  <c r="AC320" i="13" s="1"/>
  <c r="AB1710" i="13"/>
  <c r="AC1710" i="13" s="1"/>
  <c r="AB1383" i="13"/>
  <c r="AC1383" i="13" s="1"/>
  <c r="AB1033" i="13"/>
  <c r="AC1033" i="13" s="1"/>
  <c r="AB701" i="13"/>
  <c r="AC701" i="13" s="1"/>
  <c r="AB437" i="13"/>
  <c r="AC437" i="13" s="1"/>
  <c r="AB176" i="13"/>
  <c r="AC176" i="13" s="1"/>
  <c r="AB689" i="13"/>
  <c r="AC689" i="13" s="1"/>
  <c r="AB496" i="13"/>
  <c r="AC496" i="13" s="1"/>
  <c r="AB203" i="13"/>
  <c r="AC203" i="13" s="1"/>
  <c r="AB1578" i="13"/>
  <c r="AC1578" i="13" s="1"/>
  <c r="AB740" i="13"/>
  <c r="AC740" i="13" s="1"/>
  <c r="AB105" i="13"/>
  <c r="AB1170" i="13"/>
  <c r="AC1170" i="13" s="1"/>
  <c r="AB474" i="13"/>
  <c r="AC474" i="13" s="1"/>
  <c r="AB2766" i="13"/>
  <c r="AC2766" i="13" s="1"/>
  <c r="AB2638" i="13"/>
  <c r="AC2638" i="13" s="1"/>
  <c r="AB4116" i="13"/>
  <c r="AC4116" i="13" s="1"/>
  <c r="AB4052" i="13"/>
  <c r="AC4052" i="13" s="1"/>
  <c r="AB3988" i="13"/>
  <c r="AC3988" i="13" s="1"/>
  <c r="AB3880" i="13"/>
  <c r="AC3880" i="13" s="1"/>
  <c r="AB3752" i="13"/>
  <c r="AC3752" i="13" s="1"/>
  <c r="AB3624" i="13"/>
  <c r="AC3624" i="13" s="1"/>
  <c r="AB3496" i="13"/>
  <c r="AC3496" i="13" s="1"/>
  <c r="AB3368" i="13"/>
  <c r="AC3368" i="13" s="1"/>
  <c r="AB3205" i="13"/>
  <c r="AC3205" i="13" s="1"/>
  <c r="AB3035" i="13"/>
  <c r="AC3035" i="13" s="1"/>
  <c r="AB2864" i="13"/>
  <c r="AC2864" i="13" s="1"/>
  <c r="AB4133" i="13"/>
  <c r="AC4133" i="13" s="1"/>
  <c r="AB4005" i="13"/>
  <c r="AC4005" i="13" s="1"/>
  <c r="AB3876" i="13"/>
  <c r="AC3876" i="13" s="1"/>
  <c r="AB3748" i="13"/>
  <c r="AC3748" i="13" s="1"/>
  <c r="AB3620" i="13"/>
  <c r="AC3620" i="13" s="1"/>
  <c r="AB3492" i="13"/>
  <c r="AC3492" i="13" s="1"/>
  <c r="AB3364" i="13"/>
  <c r="AC3364" i="13" s="1"/>
  <c r="AB3199" i="13"/>
  <c r="AC3199" i="13" s="1"/>
  <c r="AB3028" i="13"/>
  <c r="AC3028" i="13" s="1"/>
  <c r="AB2868" i="13"/>
  <c r="AC2868" i="13" s="1"/>
  <c r="AB2729" i="13"/>
  <c r="AC2729" i="13" s="1"/>
  <c r="AB1661" i="13"/>
  <c r="AC1661" i="13" s="1"/>
  <c r="AB1149" i="13"/>
  <c r="AC1149" i="13" s="1"/>
  <c r="AB3846" i="13"/>
  <c r="AC3846" i="13" s="1"/>
  <c r="AB3334" i="13"/>
  <c r="AC3334" i="13" s="1"/>
  <c r="AB2822" i="13"/>
  <c r="AC2822" i="13" s="1"/>
  <c r="AB2550" i="13"/>
  <c r="AC2550" i="13" s="1"/>
  <c r="AB2434" i="13"/>
  <c r="AC2434" i="13" s="1"/>
  <c r="AB2306" i="13"/>
  <c r="AC2306" i="13" s="1"/>
  <c r="AB2178" i="13"/>
  <c r="AC2178" i="13" s="1"/>
  <c r="AB2050" i="13"/>
  <c r="AC2050" i="13" s="1"/>
  <c r="AB1922" i="13"/>
  <c r="AC1922" i="13" s="1"/>
  <c r="AB3930" i="13"/>
  <c r="AC3930" i="13" s="1"/>
  <c r="AB3418" i="13"/>
  <c r="AC3418" i="13" s="1"/>
  <c r="AB2906" i="13"/>
  <c r="AC2906" i="13" s="1"/>
  <c r="AB2580" i="13"/>
  <c r="AC2580" i="13" s="1"/>
  <c r="AB2454" i="13"/>
  <c r="AC2454" i="13" s="1"/>
  <c r="AB2326" i="13"/>
  <c r="AC2326" i="13" s="1"/>
  <c r="AB2198" i="13"/>
  <c r="AC2198" i="13" s="1"/>
  <c r="AB2070" i="13"/>
  <c r="AC2070" i="13" s="1"/>
  <c r="AB1942" i="13"/>
  <c r="AC1942" i="13" s="1"/>
  <c r="AB1617" i="13"/>
  <c r="AC1617" i="13" s="1"/>
  <c r="AB614" i="13"/>
  <c r="AB358" i="13"/>
  <c r="AC358" i="13" s="1"/>
  <c r="AB1785" i="13"/>
  <c r="AC1785" i="13" s="1"/>
  <c r="AB2287" i="13"/>
  <c r="AC2287" i="13" s="1"/>
  <c r="AB2031" i="13"/>
  <c r="AC2031" i="13" s="1"/>
  <c r="AB1797" i="13"/>
  <c r="AC1797" i="13" s="1"/>
  <c r="AB1508" i="13"/>
  <c r="AC1508" i="13" s="1"/>
  <c r="AB1192" i="13"/>
  <c r="AC1192" i="13" s="1"/>
  <c r="AB904" i="13"/>
  <c r="AC904" i="13" s="1"/>
  <c r="AB67" i="13"/>
  <c r="AC67" i="13" s="1"/>
  <c r="AB2348" i="13"/>
  <c r="AC2348" i="13" s="1"/>
  <c r="AB2092" i="13"/>
  <c r="AC2092" i="13" s="1"/>
  <c r="AB1819" i="13"/>
  <c r="AC1819" i="13" s="1"/>
  <c r="AB1516" i="13"/>
  <c r="AC1516" i="13" s="1"/>
  <c r="AB1197" i="13"/>
  <c r="AC1197" i="13" s="1"/>
  <c r="AB929" i="13"/>
  <c r="AC929" i="13" s="1"/>
  <c r="AB1731" i="13"/>
  <c r="AC1731" i="13" s="1"/>
  <c r="AB1358" i="13"/>
  <c r="AC1358" i="13" s="1"/>
  <c r="AB1065" i="13"/>
  <c r="AC1065" i="13" s="1"/>
  <c r="AB428" i="13"/>
  <c r="AC428" i="13" s="1"/>
  <c r="AB442" i="13"/>
  <c r="AC442" i="13" s="1"/>
  <c r="AB3875" i="13"/>
  <c r="AC3875" i="13" s="1"/>
  <c r="AB3747" i="13"/>
  <c r="AC3747" i="13" s="1"/>
  <c r="AB3619" i="13"/>
  <c r="AC3619" i="13" s="1"/>
  <c r="AB3491" i="13"/>
  <c r="AC3491" i="13" s="1"/>
  <c r="AB3363" i="13"/>
  <c r="AC3363" i="13" s="1"/>
  <c r="AB3197" i="13"/>
  <c r="AC3197" i="13" s="1"/>
  <c r="AB3027" i="13"/>
  <c r="AC3027" i="13" s="1"/>
  <c r="AB2856" i="13"/>
  <c r="AC2856" i="13" s="1"/>
  <c r="AB4127" i="13"/>
  <c r="AC4127" i="13" s="1"/>
  <c r="AB3999" i="13"/>
  <c r="AC3999" i="13" s="1"/>
  <c r="AB3871" i="13"/>
  <c r="AC3871" i="13" s="1"/>
  <c r="AB3743" i="13"/>
  <c r="AC3743" i="13" s="1"/>
  <c r="AB3615" i="13"/>
  <c r="AC3615" i="13" s="1"/>
  <c r="AB3487" i="13"/>
  <c r="AC3487" i="13" s="1"/>
  <c r="AB3359" i="13"/>
  <c r="AC3359" i="13" s="1"/>
  <c r="AB3191" i="13"/>
  <c r="AC3191" i="13" s="1"/>
  <c r="AB3020" i="13"/>
  <c r="AC3020" i="13" s="1"/>
  <c r="AB2849" i="13"/>
  <c r="AC2849" i="13" s="1"/>
  <c r="AB3918" i="13"/>
  <c r="AC3918" i="13" s="1"/>
  <c r="AB3406" i="13"/>
  <c r="AC3406" i="13" s="1"/>
  <c r="AB2894" i="13"/>
  <c r="AC2894" i="13" s="1"/>
  <c r="AB2584" i="13"/>
  <c r="AC2584" i="13" s="1"/>
  <c r="AB3714" i="13"/>
  <c r="AC3714" i="13" s="1"/>
  <c r="AB3202" i="13"/>
  <c r="AC3202" i="13" s="1"/>
  <c r="AB2755" i="13"/>
  <c r="AC2755" i="13" s="1"/>
  <c r="AB1806" i="13"/>
  <c r="AC1806" i="13" s="1"/>
  <c r="AB1600" i="13"/>
  <c r="AC1600" i="13" s="1"/>
  <c r="AB1398" i="13"/>
  <c r="AC1398" i="13" s="1"/>
  <c r="AB1195" i="13"/>
  <c r="AC1195" i="13" s="1"/>
  <c r="AB1009" i="13"/>
  <c r="AC1009" i="13" s="1"/>
  <c r="AB832" i="13"/>
  <c r="AC832" i="13" s="1"/>
  <c r="AB2483" i="13"/>
  <c r="AC2483" i="13" s="1"/>
  <c r="AB2227" i="13"/>
  <c r="AC2227" i="13" s="1"/>
  <c r="AB1971" i="13"/>
  <c r="AC1971" i="13" s="1"/>
  <c r="AB1668" i="13"/>
  <c r="AC1668" i="13" s="1"/>
  <c r="AB1374" i="13"/>
  <c r="AC1374" i="13" s="1"/>
  <c r="AB1054" i="13"/>
  <c r="AC1054" i="13" s="1"/>
  <c r="AB787" i="13"/>
  <c r="AC787" i="13" s="1"/>
  <c r="AB479" i="13"/>
  <c r="AC479" i="13" s="1"/>
  <c r="AB287" i="13"/>
  <c r="AC287" i="13" s="1"/>
  <c r="AB2336" i="13"/>
  <c r="AC2336" i="13" s="1"/>
  <c r="AB2080" i="13"/>
  <c r="AC2080" i="13" s="1"/>
  <c r="AB1828" i="13"/>
  <c r="AC1828" i="13" s="1"/>
  <c r="AB1542" i="13"/>
  <c r="AC1542" i="13" s="1"/>
  <c r="AB1275" i="13"/>
  <c r="AC1275" i="13" s="1"/>
  <c r="AB972" i="13"/>
  <c r="AC972" i="13" s="1"/>
  <c r="AB348" i="13"/>
  <c r="AC348" i="13" s="1"/>
  <c r="AB1824" i="13"/>
  <c r="AC1824" i="13" s="1"/>
  <c r="AB1513" i="13"/>
  <c r="AC1513" i="13" s="1"/>
  <c r="AB1144" i="13"/>
  <c r="AC1144" i="13" s="1"/>
  <c r="AB761" i="13"/>
  <c r="AC761" i="13" s="1"/>
  <c r="AB532" i="13"/>
  <c r="AC532" i="13" s="1"/>
  <c r="AB229" i="13"/>
  <c r="AC229" i="13" s="1"/>
  <c r="AB66" i="13"/>
  <c r="AC66" i="13" s="1"/>
  <c r="AB624" i="13"/>
  <c r="AC624" i="13" s="1"/>
  <c r="AB400" i="13"/>
  <c r="AC400" i="13" s="1"/>
  <c r="AB81" i="13"/>
  <c r="AC81" i="13" s="1"/>
  <c r="AB1370" i="13"/>
  <c r="AC1370" i="13" s="1"/>
  <c r="AB858" i="13"/>
  <c r="AC858" i="13" s="1"/>
  <c r="AB110" i="13"/>
  <c r="AC110" i="13" s="1"/>
  <c r="AB41" i="13"/>
  <c r="AC41" i="13" s="1"/>
  <c r="AB1545" i="13"/>
  <c r="AC1545" i="13" s="1"/>
  <c r="AB916" i="13"/>
  <c r="AC916" i="13" s="1"/>
  <c r="AB597" i="13"/>
  <c r="AC597" i="13" s="1"/>
  <c r="AB520" i="13"/>
  <c r="AC520" i="13" s="1"/>
  <c r="AB1698" i="13"/>
  <c r="AC1698" i="13" s="1"/>
  <c r="AB1154" i="13"/>
  <c r="AC1154" i="13" s="1"/>
  <c r="AB659" i="13"/>
  <c r="AC659" i="13" s="1"/>
  <c r="AB459" i="13"/>
  <c r="AC459" i="13" s="1"/>
  <c r="AB32" i="13"/>
  <c r="AC32" i="13" s="1"/>
  <c r="AB748" i="13"/>
  <c r="AC748" i="13" s="1"/>
  <c r="AB775" i="13"/>
  <c r="AC775" i="13" s="1"/>
  <c r="AB521" i="13"/>
  <c r="AC521" i="13" s="1"/>
  <c r="AB850" i="13"/>
  <c r="AC850" i="13" s="1"/>
  <c r="AB122" i="13"/>
  <c r="AC122" i="13" s="1"/>
  <c r="AB4118" i="13"/>
  <c r="AC4118" i="13" s="1"/>
  <c r="AB4054" i="13"/>
  <c r="AC4054" i="13" s="1"/>
  <c r="AB3990" i="13"/>
  <c r="AC3990" i="13" s="1"/>
  <c r="AB3885" i="13"/>
  <c r="AC3885" i="13" s="1"/>
  <c r="AB3757" i="13"/>
  <c r="AC3757" i="13" s="1"/>
  <c r="AB3629" i="13"/>
  <c r="AC3629" i="13" s="1"/>
  <c r="AB3501" i="13"/>
  <c r="AC3501" i="13" s="1"/>
  <c r="AB3373" i="13"/>
  <c r="AC3373" i="13" s="1"/>
  <c r="AB3211" i="13"/>
  <c r="AC3211" i="13" s="1"/>
  <c r="AB3040" i="13"/>
  <c r="AC3040" i="13" s="1"/>
  <c r="AB2869" i="13"/>
  <c r="AC2869" i="13" s="1"/>
  <c r="AB4137" i="13"/>
  <c r="AC4137" i="13" s="1"/>
  <c r="AB3881" i="13"/>
  <c r="AC3881" i="13" s="1"/>
  <c r="AB3753" i="13"/>
  <c r="AC3753" i="13" s="1"/>
  <c r="AB3625" i="13"/>
  <c r="AC3625" i="13" s="1"/>
  <c r="AB3497" i="13"/>
  <c r="AC3497" i="13" s="1"/>
  <c r="AB3369" i="13"/>
  <c r="AC3369" i="13" s="1"/>
  <c r="AB3204" i="13"/>
  <c r="AC3204" i="13" s="1"/>
  <c r="AB3033" i="13"/>
  <c r="AC3033" i="13" s="1"/>
  <c r="AB2863" i="13"/>
  <c r="AC2863" i="13" s="1"/>
  <c r="AB1717" i="13"/>
  <c r="AC1717" i="13" s="1"/>
  <c r="AB1205" i="13"/>
  <c r="AC1205" i="13" s="1"/>
  <c r="AB3894" i="13"/>
  <c r="AC3894" i="13" s="1"/>
  <c r="AB3382" i="13"/>
  <c r="AC3382" i="13" s="1"/>
  <c r="AB2870" i="13"/>
  <c r="AC2870" i="13" s="1"/>
  <c r="AB2589" i="13"/>
  <c r="AC2589" i="13" s="1"/>
  <c r="AB2453" i="13"/>
  <c r="AC2453" i="13" s="1"/>
  <c r="AB2325" i="13"/>
  <c r="AC2325" i="13" s="1"/>
  <c r="AB2197" i="13"/>
  <c r="AC2197" i="13" s="1"/>
  <c r="AB2069" i="13"/>
  <c r="AC2069" i="13" s="1"/>
  <c r="AB1941" i="13"/>
  <c r="AC1941" i="13" s="1"/>
  <c r="AB2753" i="13"/>
  <c r="AC2753" i="13" s="1"/>
  <c r="AB3850" i="13"/>
  <c r="AC3850" i="13" s="1"/>
  <c r="AB3338" i="13"/>
  <c r="AC3338" i="13" s="1"/>
  <c r="AB2826" i="13"/>
  <c r="AC2826" i="13" s="1"/>
  <c r="AB2530" i="13"/>
  <c r="AC2530" i="13" s="1"/>
  <c r="AB2393" i="13"/>
  <c r="AC2393" i="13" s="1"/>
  <c r="AB2249" i="13"/>
  <c r="AC2249" i="13" s="1"/>
  <c r="AB2105" i="13"/>
  <c r="AC2105" i="13" s="1"/>
  <c r="AB1961" i="13"/>
  <c r="AC1961" i="13" s="1"/>
  <c r="AB1777" i="13"/>
  <c r="AC1777" i="13" s="1"/>
  <c r="AB638" i="13"/>
  <c r="AC638" i="13" s="1"/>
  <c r="AB382" i="13"/>
  <c r="AC382" i="13" s="1"/>
  <c r="AB109" i="13"/>
  <c r="AB2327" i="13"/>
  <c r="AC2327" i="13" s="1"/>
  <c r="AB2071" i="13"/>
  <c r="AC2071" i="13" s="1"/>
  <c r="AB1832" i="13"/>
  <c r="AC1832" i="13" s="1"/>
  <c r="AB1541" i="13"/>
  <c r="AC1541" i="13" s="1"/>
  <c r="AB1252" i="13"/>
  <c r="AC1252" i="13" s="1"/>
  <c r="AB951" i="13"/>
  <c r="AC951" i="13" s="1"/>
  <c r="AB120" i="13"/>
  <c r="AC120" i="13" s="1"/>
  <c r="AB2324" i="13"/>
  <c r="AC2324" i="13" s="1"/>
  <c r="AB2068" i="13"/>
  <c r="AC2068" i="13" s="1"/>
  <c r="AB1803" i="13"/>
  <c r="AC1803" i="13" s="1"/>
  <c r="AB1510" i="13"/>
  <c r="AC1510" i="13" s="1"/>
  <c r="AB1243" i="13"/>
  <c r="AC1243" i="13" s="1"/>
  <c r="AB940" i="13"/>
  <c r="AC940" i="13" s="1"/>
  <c r="AB1411" i="13"/>
  <c r="AC1411" i="13" s="1"/>
  <c r="AB716" i="13"/>
  <c r="AC716" i="13" s="1"/>
  <c r="AB230" i="13"/>
  <c r="AC230" i="13" s="1"/>
  <c r="AB651" i="13"/>
  <c r="AC651" i="13" s="1"/>
  <c r="AB243" i="13"/>
  <c r="AC243" i="13" s="1"/>
  <c r="AB732" i="13"/>
  <c r="AC732" i="13" s="1"/>
  <c r="AB725" i="13"/>
  <c r="AC725" i="13" s="1"/>
  <c r="AB1522" i="13"/>
  <c r="AC1522" i="13" s="1"/>
  <c r="AB426" i="13"/>
  <c r="AC426" i="13" s="1"/>
  <c r="AB3320" i="13"/>
  <c r="AC3320" i="13" s="1"/>
  <c r="AB3149" i="13"/>
  <c r="AC3149" i="13" s="1"/>
  <c r="AB2979" i="13"/>
  <c r="AC2979" i="13" s="1"/>
  <c r="AB2808" i="13"/>
  <c r="AC2808" i="13" s="1"/>
  <c r="AB4083" i="13"/>
  <c r="AC4083" i="13" s="1"/>
  <c r="AB3335" i="13"/>
  <c r="AC3335" i="13" s="1"/>
  <c r="AB3164" i="13"/>
  <c r="AC3164" i="13" s="1"/>
  <c r="AB2993" i="13"/>
  <c r="AC2993" i="13" s="1"/>
  <c r="AB2812" i="13"/>
  <c r="AC2812" i="13" s="1"/>
  <c r="AB3838" i="13"/>
  <c r="AC3838" i="13" s="1"/>
  <c r="AB3326" i="13"/>
  <c r="AC3326" i="13" s="1"/>
  <c r="AB2814" i="13"/>
  <c r="AC2814" i="13" s="1"/>
  <c r="AB2607" i="13"/>
  <c r="AC2607" i="13" s="1"/>
  <c r="AB3602" i="13"/>
  <c r="AC3602" i="13" s="1"/>
  <c r="AB3090" i="13"/>
  <c r="AC3090" i="13" s="1"/>
  <c r="AB2693" i="13"/>
  <c r="AC2693" i="13" s="1"/>
  <c r="AB2073" i="13"/>
  <c r="AC2073" i="13" s="1"/>
  <c r="AB1675" i="13"/>
  <c r="AC1675" i="13" s="1"/>
  <c r="AB1468" i="13"/>
  <c r="AC1468" i="13" s="1"/>
  <c r="AB1263" i="13"/>
  <c r="AC1263" i="13" s="1"/>
  <c r="AB1056" i="13"/>
  <c r="AC1056" i="13" s="1"/>
  <c r="AB892" i="13"/>
  <c r="AC892" i="13" s="1"/>
  <c r="AB2491" i="13"/>
  <c r="AC2491" i="13" s="1"/>
  <c r="AB2235" i="13"/>
  <c r="AC2235" i="13" s="1"/>
  <c r="AB1979" i="13"/>
  <c r="AC1979" i="13" s="1"/>
  <c r="AB1689" i="13"/>
  <c r="AC1689" i="13" s="1"/>
  <c r="AB1384" i="13"/>
  <c r="AC1384" i="13" s="1"/>
  <c r="AB1107" i="13"/>
  <c r="AC1107" i="13" s="1"/>
  <c r="AB804" i="13"/>
  <c r="AC804" i="13" s="1"/>
  <c r="AB551" i="13"/>
  <c r="AC551" i="13" s="1"/>
  <c r="AB323" i="13"/>
  <c r="AC323" i="13" s="1"/>
  <c r="AB2408" i="13"/>
  <c r="AC2408" i="13" s="1"/>
  <c r="AB2152" i="13"/>
  <c r="AC2152" i="13" s="1"/>
  <c r="AB1896" i="13"/>
  <c r="AC1896" i="13" s="1"/>
  <c r="AB1606" i="13"/>
  <c r="AC1606" i="13" s="1"/>
  <c r="AB1339" i="13"/>
  <c r="AC1339" i="13" s="1"/>
  <c r="AB1036" i="13"/>
  <c r="AC1036" i="13" s="1"/>
  <c r="AB344" i="13"/>
  <c r="AC344" i="13" s="1"/>
  <c r="AB1780" i="13"/>
  <c r="AC1780" i="13" s="1"/>
  <c r="AB1449" i="13"/>
  <c r="AC1449" i="13" s="1"/>
  <c r="AB1080" i="13"/>
  <c r="AC1080" i="13" s="1"/>
  <c r="AB809" i="13"/>
  <c r="AC809" i="13" s="1"/>
  <c r="AB484" i="13"/>
  <c r="AC484" i="13" s="1"/>
  <c r="AB197" i="13"/>
  <c r="AC197" i="13" s="1"/>
  <c r="AB713" i="13"/>
  <c r="AC713" i="13" s="1"/>
  <c r="AB585" i="13"/>
  <c r="AC585" i="13" s="1"/>
  <c r="AB273" i="13"/>
  <c r="AC273" i="13" s="1"/>
  <c r="AB1674" i="13"/>
  <c r="AC1674" i="13" s="1"/>
  <c r="AB1130" i="13"/>
  <c r="AC1130" i="13" s="1"/>
  <c r="AB305" i="13"/>
  <c r="AC305" i="13" s="1"/>
  <c r="AB1554" i="13"/>
  <c r="AC1554" i="13" s="1"/>
  <c r="AB578" i="13"/>
  <c r="AC578" i="13" s="1"/>
  <c r="AB2790" i="13"/>
  <c r="AC2790" i="13" s="1"/>
  <c r="AB2662" i="13"/>
  <c r="AC2662" i="13" s="1"/>
  <c r="AB4128" i="13"/>
  <c r="AC4128" i="13" s="1"/>
  <c r="AB4064" i="13"/>
  <c r="AC4064" i="13" s="1"/>
  <c r="AB4000" i="13"/>
  <c r="AC4000" i="13" s="1"/>
  <c r="AB3904" i="13"/>
  <c r="AC3904" i="13" s="1"/>
  <c r="AB3776" i="13"/>
  <c r="AC3776" i="13" s="1"/>
  <c r="AB3520" i="13"/>
  <c r="AC3520" i="13" s="1"/>
  <c r="AB3392" i="13"/>
  <c r="AC3392" i="13" s="1"/>
  <c r="AB3237" i="13"/>
  <c r="AC3237" i="13" s="1"/>
  <c r="AB3067" i="13"/>
  <c r="AC3067" i="13" s="1"/>
  <c r="AB2896" i="13"/>
  <c r="AC2896" i="13" s="1"/>
  <c r="AB4157" i="13"/>
  <c r="AC4157" i="13" s="1"/>
  <c r="AB4029" i="13"/>
  <c r="AC4029" i="13" s="1"/>
  <c r="AB3900" i="13"/>
  <c r="AC3900" i="13" s="1"/>
  <c r="AB3772" i="13"/>
  <c r="AC3772" i="13" s="1"/>
  <c r="AB3644" i="13"/>
  <c r="AC3644" i="13" s="1"/>
  <c r="AB3516" i="13"/>
  <c r="AC3516" i="13" s="1"/>
  <c r="AB3388" i="13"/>
  <c r="AC3388" i="13" s="1"/>
  <c r="AB3231" i="13"/>
  <c r="AC3231" i="13" s="1"/>
  <c r="AB3060" i="13"/>
  <c r="AC3060" i="13" s="1"/>
  <c r="AB2900" i="13"/>
  <c r="AC2900" i="13" s="1"/>
  <c r="AB2777" i="13"/>
  <c r="AC2777" i="13" s="1"/>
  <c r="AB1757" i="13"/>
  <c r="AC1757" i="13" s="1"/>
  <c r="AB1245" i="13"/>
  <c r="AC1245" i="13" s="1"/>
  <c r="AB3942" i="13"/>
  <c r="AC3942" i="13" s="1"/>
  <c r="AB3430" i="13"/>
  <c r="AC3430" i="13" s="1"/>
  <c r="AB2918" i="13"/>
  <c r="AC2918" i="13" s="1"/>
  <c r="AB2609" i="13"/>
  <c r="AC2609" i="13" s="1"/>
  <c r="AB2458" i="13"/>
  <c r="AC2458" i="13" s="1"/>
  <c r="AB2330" i="13"/>
  <c r="AC2330" i="13" s="1"/>
  <c r="AB2202" i="13"/>
  <c r="AC2202" i="13" s="1"/>
  <c r="AB2074" i="13"/>
  <c r="AC2074" i="13" s="1"/>
  <c r="AB1946" i="13"/>
  <c r="AC1946" i="13" s="1"/>
  <c r="AB2575" i="13"/>
  <c r="AC2575" i="13" s="1"/>
  <c r="AB3514" i="13"/>
  <c r="AC3514" i="13" s="1"/>
  <c r="AB3002" i="13"/>
  <c r="AC3002" i="13" s="1"/>
  <c r="AB2648" i="13"/>
  <c r="AC2648" i="13" s="1"/>
  <c r="AB2478" i="13"/>
  <c r="AC2478" i="13" s="1"/>
  <c r="AB2350" i="13"/>
  <c r="AC2350" i="13" s="1"/>
  <c r="AB2222" i="13"/>
  <c r="AC2222" i="13" s="1"/>
  <c r="AB2094" i="13"/>
  <c r="AC2094" i="13" s="1"/>
  <c r="AB1966" i="13"/>
  <c r="AC1966" i="13" s="1"/>
  <c r="AB1820" i="13"/>
  <c r="AC1820" i="13" s="1"/>
  <c r="AB662" i="13"/>
  <c r="AC662" i="13" s="1"/>
  <c r="AB406" i="13"/>
  <c r="AC406" i="13" s="1"/>
  <c r="AB163" i="13"/>
  <c r="AB2335" i="13"/>
  <c r="AC2335" i="13" s="1"/>
  <c r="AB2079" i="13"/>
  <c r="AC2079" i="13" s="1"/>
  <c r="AB1818" i="13"/>
  <c r="AC1818" i="13" s="1"/>
  <c r="AB1544" i="13"/>
  <c r="AC1544" i="13" s="1"/>
  <c r="AB1253" i="13"/>
  <c r="AC1253" i="13" s="1"/>
  <c r="AB958" i="13"/>
  <c r="AC958" i="13" s="1"/>
  <c r="AB138" i="13"/>
  <c r="AC138" i="13" s="1"/>
  <c r="AB2396" i="13"/>
  <c r="AC2396" i="13" s="1"/>
  <c r="AB2140" i="13"/>
  <c r="AC2140" i="13" s="1"/>
  <c r="AB1884" i="13"/>
  <c r="AC1884" i="13" s="1"/>
  <c r="AB1569" i="13"/>
  <c r="AC1569" i="13" s="1"/>
  <c r="AB1264" i="13"/>
  <c r="AC1264" i="13" s="1"/>
  <c r="AB991" i="13"/>
  <c r="AC991" i="13" s="1"/>
  <c r="AB1752" i="13"/>
  <c r="AC1752" i="13" s="1"/>
  <c r="AB1428" i="13"/>
  <c r="AC1428" i="13" s="1"/>
  <c r="AB1097" i="13"/>
  <c r="AC1097" i="13" s="1"/>
  <c r="AB509" i="13"/>
  <c r="AC509" i="13" s="1"/>
  <c r="AB562" i="13"/>
  <c r="AC562" i="13" s="1"/>
  <c r="AB824" i="13"/>
  <c r="AC824" i="13" s="1"/>
  <c r="AB1122" i="13"/>
  <c r="AC1122" i="13" s="1"/>
  <c r="AB253" i="13"/>
  <c r="AC253" i="13" s="1"/>
  <c r="AB738" i="13"/>
  <c r="AC738" i="13" s="1"/>
  <c r="AB3877" i="13"/>
  <c r="AC3877" i="13" s="1"/>
  <c r="AB3493" i="13"/>
  <c r="AC3493" i="13" s="1"/>
  <c r="AB4129" i="13"/>
  <c r="AC4129" i="13" s="1"/>
  <c r="AB3617" i="13"/>
  <c r="AC3617" i="13" s="1"/>
  <c r="AB3023" i="13"/>
  <c r="AC3023" i="13" s="1"/>
  <c r="AB1173" i="13"/>
  <c r="AC1173" i="13" s="1"/>
  <c r="AB2445" i="13"/>
  <c r="AC2445" i="13" s="1"/>
  <c r="AB1933" i="13"/>
  <c r="AC1933" i="13" s="1"/>
  <c r="AB2773" i="13"/>
  <c r="AC2773" i="13" s="1"/>
  <c r="AB2097" i="13"/>
  <c r="AC2097" i="13" s="1"/>
  <c r="AB366" i="13"/>
  <c r="AC366" i="13" s="1"/>
  <c r="AB2055" i="13"/>
  <c r="AC2055" i="13" s="1"/>
  <c r="AB901" i="13"/>
  <c r="AC901" i="13" s="1"/>
  <c r="AB2052" i="13"/>
  <c r="AC2052" i="13" s="1"/>
  <c r="AB1773" i="13"/>
  <c r="AC1773" i="13" s="1"/>
  <c r="AB1505" i="13"/>
  <c r="AC1505" i="13" s="1"/>
  <c r="AB1200" i="13"/>
  <c r="AC1200" i="13" s="1"/>
  <c r="AB927" i="13"/>
  <c r="AC927" i="13" s="1"/>
  <c r="AB1351" i="13"/>
  <c r="AC1351" i="13" s="1"/>
  <c r="AB693" i="13"/>
  <c r="AC693" i="13" s="1"/>
  <c r="AB181" i="13"/>
  <c r="AC181" i="13" s="1"/>
  <c r="AB238" i="13"/>
  <c r="AC238" i="13" s="1"/>
  <c r="AB717" i="13"/>
  <c r="AC717" i="13" s="1"/>
  <c r="AB1490" i="13"/>
  <c r="AC1490" i="13" s="1"/>
  <c r="AB386" i="13"/>
  <c r="AC386" i="13" s="1"/>
  <c r="AB3309" i="13"/>
  <c r="AC3309" i="13" s="1"/>
  <c r="AB3139" i="13"/>
  <c r="AC3139" i="13" s="1"/>
  <c r="AB2968" i="13"/>
  <c r="AC2968" i="13" s="1"/>
  <c r="AB2780" i="13"/>
  <c r="AC2780" i="13" s="1"/>
  <c r="AB4075" i="13"/>
  <c r="AC4075" i="13" s="1"/>
  <c r="AB3324" i="13"/>
  <c r="AC3324" i="13" s="1"/>
  <c r="AB3153" i="13"/>
  <c r="AC3153" i="13" s="1"/>
  <c r="AB2983" i="13"/>
  <c r="AC2983" i="13" s="1"/>
  <c r="AB2809" i="13"/>
  <c r="AC2809" i="13" s="1"/>
  <c r="AB3806" i="13"/>
  <c r="AC3806" i="13" s="1"/>
  <c r="AB3294" i="13"/>
  <c r="AC3294" i="13" s="1"/>
  <c r="AB2804" i="13"/>
  <c r="AC2804" i="13" s="1"/>
  <c r="AB2590" i="13"/>
  <c r="AC2590" i="13" s="1"/>
  <c r="AB3570" i="13"/>
  <c r="AC3570" i="13" s="1"/>
  <c r="AB3058" i="13"/>
  <c r="AC3058" i="13" s="1"/>
  <c r="AB2671" i="13"/>
  <c r="AC2671" i="13" s="1"/>
  <c r="AB2041" i="13"/>
  <c r="AC2041" i="13" s="1"/>
  <c r="AB1660" i="13"/>
  <c r="AC1660" i="13" s="1"/>
  <c r="AB1455" i="13"/>
  <c r="AC1455" i="13" s="1"/>
  <c r="AB1248" i="13"/>
  <c r="AC1248" i="13" s="1"/>
  <c r="AB1046" i="13"/>
  <c r="AC1046" i="13" s="1"/>
  <c r="AB879" i="13"/>
  <c r="AC879" i="13" s="1"/>
  <c r="AB2475" i="13"/>
  <c r="AC2475" i="13" s="1"/>
  <c r="AB2219" i="13"/>
  <c r="AC2219" i="13" s="1"/>
  <c r="AB1963" i="13"/>
  <c r="AC1963" i="13" s="1"/>
  <c r="AB1669" i="13"/>
  <c r="AC1669" i="13" s="1"/>
  <c r="AB1380" i="13"/>
  <c r="AC1380" i="13" s="1"/>
  <c r="AB1064" i="13"/>
  <c r="AC1064" i="13" s="1"/>
  <c r="AB791" i="13"/>
  <c r="AC791" i="13" s="1"/>
  <c r="AB535" i="13"/>
  <c r="AC535" i="13" s="1"/>
  <c r="AB315" i="13"/>
  <c r="AC315" i="13" s="1"/>
  <c r="AB2392" i="13"/>
  <c r="AC2392" i="13" s="1"/>
  <c r="AB2136" i="13"/>
  <c r="AC2136" i="13" s="1"/>
  <c r="AB1880" i="13"/>
  <c r="AC1880" i="13" s="1"/>
  <c r="AB1601" i="13"/>
  <c r="AC1601" i="13" s="1"/>
  <c r="AB1296" i="13"/>
  <c r="AC1296" i="13" s="1"/>
  <c r="AB1023" i="13"/>
  <c r="AC1023" i="13" s="1"/>
  <c r="AB336" i="13"/>
  <c r="AC336" i="13" s="1"/>
  <c r="AB1767" i="13"/>
  <c r="AC1767" i="13" s="1"/>
  <c r="AB1443" i="13"/>
  <c r="AC1443" i="13" s="1"/>
  <c r="AB1048" i="13"/>
  <c r="AC1048" i="13" s="1"/>
  <c r="AB803" i="13"/>
  <c r="AC803" i="13" s="1"/>
  <c r="AB469" i="13"/>
  <c r="AC469" i="13" s="1"/>
  <c r="AB187" i="13"/>
  <c r="AC187" i="13" s="1"/>
  <c r="AB705" i="13"/>
  <c r="AC705" i="13" s="1"/>
  <c r="AB577" i="13"/>
  <c r="AC577" i="13" s="1"/>
  <c r="AB260" i="13"/>
  <c r="AC260" i="13" s="1"/>
  <c r="AB1642" i="13"/>
  <c r="AC1642" i="13" s="1"/>
  <c r="AB1010" i="13"/>
  <c r="AC1010" i="13" s="1"/>
  <c r="AB281" i="13"/>
  <c r="AC281" i="13" s="1"/>
  <c r="AB1266" i="13"/>
  <c r="AC1266" i="13" s="1"/>
  <c r="AB546" i="13"/>
  <c r="AC546" i="13" s="1"/>
  <c r="AB2782" i="13"/>
  <c r="AC2782" i="13" s="1"/>
  <c r="AB2654" i="13"/>
  <c r="AC2654" i="13" s="1"/>
  <c r="AB4124" i="13"/>
  <c r="AC4124" i="13" s="1"/>
  <c r="AB4060" i="13"/>
  <c r="AC4060" i="13" s="1"/>
  <c r="AB3996" i="13"/>
  <c r="AC3996" i="13" s="1"/>
  <c r="AB3896" i="13"/>
  <c r="AC3896" i="13" s="1"/>
  <c r="AB3768" i="13"/>
  <c r="AC3768" i="13" s="1"/>
  <c r="AB3640" i="13"/>
  <c r="AC3640" i="13" s="1"/>
  <c r="AB3512" i="13"/>
  <c r="AC3512" i="13" s="1"/>
  <c r="AB3384" i="13"/>
  <c r="AC3384" i="13" s="1"/>
  <c r="AB3227" i="13"/>
  <c r="AC3227" i="13" s="1"/>
  <c r="AB3056" i="13"/>
  <c r="AC3056" i="13" s="1"/>
  <c r="AB2885" i="13"/>
  <c r="AC2885" i="13" s="1"/>
  <c r="AB4149" i="13"/>
  <c r="AC4149" i="13" s="1"/>
  <c r="AB4021" i="13"/>
  <c r="AC4021" i="13" s="1"/>
  <c r="AB3892" i="13"/>
  <c r="AC3892" i="13" s="1"/>
  <c r="AB3764" i="13"/>
  <c r="AC3764" i="13" s="1"/>
  <c r="AB3508" i="13"/>
  <c r="AC3508" i="13" s="1"/>
  <c r="AB3380" i="13"/>
  <c r="AC3380" i="13" s="1"/>
  <c r="AB3220" i="13"/>
  <c r="AC3220" i="13" s="1"/>
  <c r="AB3049" i="13"/>
  <c r="AC3049" i="13" s="1"/>
  <c r="AB2889" i="13"/>
  <c r="AC2889" i="13" s="1"/>
  <c r="AB2761" i="13"/>
  <c r="AC2761" i="13" s="1"/>
  <c r="AB1725" i="13"/>
  <c r="AC1725" i="13" s="1"/>
  <c r="AB1213" i="13"/>
  <c r="AC1213" i="13" s="1"/>
  <c r="AB3910" i="13"/>
  <c r="AC3910" i="13" s="1"/>
  <c r="AB3398" i="13"/>
  <c r="AC3398" i="13" s="1"/>
  <c r="AB2886" i="13"/>
  <c r="AC2886" i="13" s="1"/>
  <c r="AB2594" i="13"/>
  <c r="AC2594" i="13" s="1"/>
  <c r="AB2450" i="13"/>
  <c r="AC2450" i="13" s="1"/>
  <c r="AB2322" i="13"/>
  <c r="AC2322" i="13" s="1"/>
  <c r="AB2194" i="13"/>
  <c r="AC2194" i="13" s="1"/>
  <c r="AB2066" i="13"/>
  <c r="AC2066" i="13" s="1"/>
  <c r="AB1938" i="13"/>
  <c r="AC1938" i="13" s="1"/>
  <c r="AB2558" i="13"/>
  <c r="AC2558" i="13" s="1"/>
  <c r="AB3482" i="13"/>
  <c r="AC3482" i="13" s="1"/>
  <c r="AB2970" i="13"/>
  <c r="AC2970" i="13" s="1"/>
  <c r="AB2643" i="13"/>
  <c r="AC2643" i="13" s="1"/>
  <c r="AB2470" i="13"/>
  <c r="AC2470" i="13" s="1"/>
  <c r="AB2342" i="13"/>
  <c r="AC2342" i="13" s="1"/>
  <c r="AB2214" i="13"/>
  <c r="AC2214" i="13" s="1"/>
  <c r="AB2086" i="13"/>
  <c r="AC2086" i="13" s="1"/>
  <c r="AB1958" i="13"/>
  <c r="AC1958" i="13" s="1"/>
  <c r="AB1745" i="13"/>
  <c r="AC1745" i="13" s="1"/>
  <c r="AB646" i="13"/>
  <c r="AC646" i="13" s="1"/>
  <c r="AB390" i="13"/>
  <c r="AC390" i="13" s="1"/>
  <c r="AB106" i="13"/>
  <c r="AC106" i="13" s="1"/>
  <c r="AB2319" i="13"/>
  <c r="AC2319" i="13" s="1"/>
  <c r="AB2063" i="13"/>
  <c r="AC2063" i="13" s="1"/>
  <c r="AB1816" i="13"/>
  <c r="AC1816" i="13" s="1"/>
  <c r="AB1540" i="13"/>
  <c r="AC1540" i="13" s="1"/>
  <c r="AB1246" i="13"/>
  <c r="AC1246" i="13" s="1"/>
  <c r="AB953" i="13"/>
  <c r="AC953" i="13" s="1"/>
  <c r="AB124" i="13"/>
  <c r="AC124" i="13" s="1"/>
  <c r="AB2380" i="13"/>
  <c r="AC2380" i="13" s="1"/>
  <c r="AB2124" i="13"/>
  <c r="AC2124" i="13" s="1"/>
  <c r="AB1868" i="13"/>
  <c r="AC1868" i="13" s="1"/>
  <c r="AB1563" i="13"/>
  <c r="AC1563" i="13" s="1"/>
  <c r="AB1260" i="13"/>
  <c r="AC1260" i="13" s="1"/>
  <c r="AB941" i="13"/>
  <c r="AC941" i="13" s="1"/>
  <c r="AB1742" i="13"/>
  <c r="AC1742" i="13" s="1"/>
  <c r="AB1415" i="13"/>
  <c r="AC1415" i="13" s="1"/>
  <c r="AB1091" i="13"/>
  <c r="AC1091" i="13" s="1"/>
  <c r="AB477" i="13"/>
  <c r="AC477" i="13" s="1"/>
  <c r="AB530" i="13"/>
  <c r="AC530" i="13" s="1"/>
  <c r="AB3891" i="13"/>
  <c r="AC3891" i="13" s="1"/>
  <c r="AB3763" i="13"/>
  <c r="AC3763" i="13" s="1"/>
  <c r="AB3635" i="13"/>
  <c r="AC3635" i="13" s="1"/>
  <c r="AB3507" i="13"/>
  <c r="AC3507" i="13" s="1"/>
  <c r="AB3379" i="13"/>
  <c r="AC3379" i="13" s="1"/>
  <c r="AB3219" i="13"/>
  <c r="AC3219" i="13" s="1"/>
  <c r="AB3048" i="13"/>
  <c r="AC3048" i="13" s="1"/>
  <c r="AB2877" i="13"/>
  <c r="AC2877" i="13" s="1"/>
  <c r="AB4143" i="13"/>
  <c r="AC4143" i="13" s="1"/>
  <c r="AB4015" i="13"/>
  <c r="AC4015" i="13" s="1"/>
  <c r="AB3887" i="13"/>
  <c r="AC3887" i="13" s="1"/>
  <c r="AB3759" i="13"/>
  <c r="AC3759" i="13" s="1"/>
  <c r="AB3631" i="13"/>
  <c r="AC3631" i="13" s="1"/>
  <c r="AB3503" i="13"/>
  <c r="AC3503" i="13" s="1"/>
  <c r="AB3375" i="13"/>
  <c r="AC3375" i="13" s="1"/>
  <c r="AB3212" i="13"/>
  <c r="AC3212" i="13" s="1"/>
  <c r="AB3041" i="13"/>
  <c r="AC3041" i="13" s="1"/>
  <c r="AB2871" i="13"/>
  <c r="AC2871" i="13" s="1"/>
  <c r="AB2554" i="13"/>
  <c r="AC2554" i="13" s="1"/>
  <c r="AB3470" i="13"/>
  <c r="AC3470" i="13" s="1"/>
  <c r="AB2958" i="13"/>
  <c r="AC2958" i="13" s="1"/>
  <c r="AB2621" i="13"/>
  <c r="AC2621" i="13" s="1"/>
  <c r="AB3778" i="13"/>
  <c r="AC3778" i="13" s="1"/>
  <c r="AB3266" i="13"/>
  <c r="AC3266" i="13" s="1"/>
  <c r="AB2767" i="13"/>
  <c r="AC2767" i="13" s="1"/>
  <c r="AB1809" i="13"/>
  <c r="AC1809" i="13" s="1"/>
  <c r="AB1628" i="13"/>
  <c r="AC1628" i="13" s="1"/>
  <c r="AB1423" i="13"/>
  <c r="AC1423" i="13" s="1"/>
  <c r="AB1216" i="13"/>
  <c r="AC1216" i="13" s="1"/>
  <c r="AB1024" i="13"/>
  <c r="AC1024" i="13" s="1"/>
  <c r="AB860" i="13"/>
  <c r="AC860" i="13" s="1"/>
  <c r="AB2516" i="13"/>
  <c r="AC2516" i="13" s="1"/>
  <c r="AB2259" i="13"/>
  <c r="AC2259" i="13" s="1"/>
  <c r="AB2003" i="13"/>
  <c r="AC2003" i="13" s="1"/>
  <c r="AB1715" i="13"/>
  <c r="AC1715" i="13" s="1"/>
  <c r="AB1406" i="13"/>
  <c r="AC1406" i="13" s="1"/>
  <c r="AB1111" i="13"/>
  <c r="AC1111" i="13" s="1"/>
  <c r="AB798" i="13"/>
  <c r="AC798" i="13" s="1"/>
  <c r="AB511" i="13"/>
  <c r="AC511" i="13" s="1"/>
  <c r="AB303" i="13"/>
  <c r="AC303" i="13" s="1"/>
  <c r="AB2368" i="13"/>
  <c r="AC2368" i="13" s="1"/>
  <c r="AB2112" i="13"/>
  <c r="AC2112" i="13" s="1"/>
  <c r="AB1856" i="13"/>
  <c r="AC1856" i="13" s="1"/>
  <c r="AB1599" i="13"/>
  <c r="AC1599" i="13" s="1"/>
  <c r="AB1286" i="13"/>
  <c r="AC1286" i="13" s="1"/>
  <c r="AB1019" i="13"/>
  <c r="AC1019" i="13" s="1"/>
  <c r="AB747" i="13"/>
  <c r="AC747" i="13" s="1"/>
  <c r="AB99" i="13"/>
  <c r="AC99" i="13" s="1"/>
  <c r="AB1528" i="13"/>
  <c r="AC1528" i="13" s="1"/>
  <c r="AB1204" i="13"/>
  <c r="AC1204" i="13" s="1"/>
  <c r="AB839" i="13"/>
  <c r="AC839" i="13" s="1"/>
  <c r="AB564" i="13"/>
  <c r="AC564" i="13" s="1"/>
  <c r="AB257" i="13"/>
  <c r="AC257" i="13" s="1"/>
  <c r="AB86" i="13"/>
  <c r="AC86" i="13" s="1"/>
  <c r="AB640" i="13"/>
  <c r="AC640" i="13" s="1"/>
  <c r="AB416" i="13"/>
  <c r="AC416" i="13" s="1"/>
  <c r="AB128" i="13"/>
  <c r="AC128" i="13" s="1"/>
  <c r="AB1434" i="13"/>
  <c r="AC1434" i="13" s="1"/>
  <c r="AB914" i="13"/>
  <c r="AC914" i="13" s="1"/>
  <c r="AB140" i="13"/>
  <c r="AC140" i="13" s="1"/>
  <c r="AB95" i="13"/>
  <c r="AC95" i="13" s="1"/>
  <c r="AB1560" i="13"/>
  <c r="AC1560" i="13" s="1"/>
  <c r="AB974" i="13"/>
  <c r="AC974" i="13" s="1"/>
  <c r="AB162" i="13"/>
  <c r="AC162" i="13" s="1"/>
  <c r="AB544" i="13"/>
  <c r="AC544" i="13" s="1"/>
  <c r="AB1794" i="13"/>
  <c r="AC1794" i="13" s="1"/>
  <c r="AB1218" i="13"/>
  <c r="AC1218" i="13" s="1"/>
  <c r="AB683" i="13"/>
  <c r="AC683" i="13" s="1"/>
  <c r="AB483" i="13"/>
  <c r="AC483" i="13" s="1"/>
  <c r="AB90" i="13"/>
  <c r="AC90" i="13" s="1"/>
  <c r="AB898" i="13"/>
  <c r="AC898" i="13" s="1"/>
  <c r="AB867" i="13"/>
  <c r="AC867" i="13" s="1"/>
  <c r="AB553" i="13"/>
  <c r="AC553" i="13" s="1"/>
  <c r="AB938" i="13"/>
  <c r="AC938" i="13" s="1"/>
  <c r="AB275" i="13"/>
  <c r="AC275" i="13" s="1"/>
  <c r="AB4126" i="13"/>
  <c r="AC4126" i="13" s="1"/>
  <c r="AB4062" i="13"/>
  <c r="AC4062" i="13" s="1"/>
  <c r="AB3998" i="13"/>
  <c r="AC3998" i="13" s="1"/>
  <c r="AB3901" i="13"/>
  <c r="AC3901" i="13" s="1"/>
  <c r="AB3773" i="13"/>
  <c r="AC3773" i="13" s="1"/>
  <c r="AB3645" i="13"/>
  <c r="AC3645" i="13" s="1"/>
  <c r="AB3517" i="13"/>
  <c r="AC3517" i="13" s="1"/>
  <c r="AB3389" i="13"/>
  <c r="AC3389" i="13" s="1"/>
  <c r="AB3232" i="13"/>
  <c r="AC3232" i="13" s="1"/>
  <c r="AB3061" i="13"/>
  <c r="AC3061" i="13" s="1"/>
  <c r="AB2891" i="13"/>
  <c r="AC2891" i="13" s="1"/>
  <c r="AB4153" i="13"/>
  <c r="AC4153" i="13" s="1"/>
  <c r="AB4025" i="13"/>
  <c r="AC4025" i="13" s="1"/>
  <c r="AB3897" i="13"/>
  <c r="AC3897" i="13" s="1"/>
  <c r="AB3769" i="13"/>
  <c r="AC3769" i="13" s="1"/>
  <c r="AB3641" i="13"/>
  <c r="AC3641" i="13" s="1"/>
  <c r="AB3513" i="13"/>
  <c r="AC3513" i="13" s="1"/>
  <c r="AB3385" i="13"/>
  <c r="AC3385" i="13" s="1"/>
  <c r="AB3225" i="13"/>
  <c r="AC3225" i="13" s="1"/>
  <c r="AB3055" i="13"/>
  <c r="AC3055" i="13" s="1"/>
  <c r="AB2884" i="13"/>
  <c r="AC2884" i="13" s="1"/>
  <c r="AB1781" i="13"/>
  <c r="AC1781" i="13" s="1"/>
  <c r="AB1269" i="13"/>
  <c r="AC1269" i="13" s="1"/>
  <c r="AB3958" i="13"/>
  <c r="AC3958" i="13" s="1"/>
  <c r="AB3446" i="13"/>
  <c r="AC3446" i="13" s="1"/>
  <c r="AB2934" i="13"/>
  <c r="AC2934" i="13" s="1"/>
  <c r="AB2635" i="13"/>
  <c r="AC2635" i="13" s="1"/>
  <c r="AB2469" i="13"/>
  <c r="AC2469" i="13" s="1"/>
  <c r="AB2341" i="13"/>
  <c r="AC2341" i="13" s="1"/>
  <c r="AB2213" i="13"/>
  <c r="AC2213" i="13" s="1"/>
  <c r="AB2085" i="13"/>
  <c r="AC2085" i="13" s="1"/>
  <c r="AB1957" i="13"/>
  <c r="AC1957" i="13" s="1"/>
  <c r="AB2785" i="13"/>
  <c r="AC2785" i="13" s="1"/>
  <c r="AB3914" i="13"/>
  <c r="AC3914" i="13" s="1"/>
  <c r="AB3402" i="13"/>
  <c r="AC3402" i="13" s="1"/>
  <c r="AB2890" i="13"/>
  <c r="AC2890" i="13" s="1"/>
  <c r="AB2544" i="13"/>
  <c r="AC2544" i="13" s="1"/>
  <c r="AB2409" i="13"/>
  <c r="AC2409" i="13" s="1"/>
  <c r="AB2265" i="13"/>
  <c r="AC2265" i="13" s="1"/>
  <c r="AB2121" i="13"/>
  <c r="AC2121" i="13" s="1"/>
  <c r="AB1977" i="13"/>
  <c r="AC1977" i="13" s="1"/>
  <c r="AB1822" i="13"/>
  <c r="AC1822" i="13" s="1"/>
  <c r="AB670" i="13"/>
  <c r="AC670" i="13" s="1"/>
  <c r="AB414" i="13"/>
  <c r="AC414" i="13" s="1"/>
  <c r="AB216" i="13"/>
  <c r="AC216" i="13" s="1"/>
  <c r="AB2359" i="13"/>
  <c r="AC2359" i="13" s="1"/>
  <c r="AB2103" i="13"/>
  <c r="AC2103" i="13" s="1"/>
  <c r="AB1847" i="13"/>
  <c r="AC1847" i="13" s="1"/>
  <c r="AB1591" i="13"/>
  <c r="AC1591" i="13" s="1"/>
  <c r="AB1284" i="13"/>
  <c r="AC1284" i="13" s="1"/>
  <c r="AB968" i="13"/>
  <c r="AC968" i="13" s="1"/>
  <c r="AB141" i="13"/>
  <c r="AB2356" i="13"/>
  <c r="AC2356" i="13" s="1"/>
  <c r="AB2100" i="13"/>
  <c r="AC2100" i="13" s="1"/>
  <c r="AB1844" i="13"/>
  <c r="AC1844" i="13" s="1"/>
  <c r="AB1567" i="13"/>
  <c r="AC1567" i="13" s="1"/>
  <c r="AB1254" i="13"/>
  <c r="AC1254" i="13" s="1"/>
  <c r="AB987" i="13"/>
  <c r="AC987" i="13" s="1"/>
  <c r="AB1432" i="13"/>
  <c r="AC1432" i="13" s="1"/>
  <c r="AB368" i="13"/>
  <c r="AC368" i="13" s="1"/>
  <c r="AB707" i="13"/>
  <c r="AC707" i="13" s="1"/>
  <c r="AB363" i="13"/>
  <c r="AC363" i="13" s="1"/>
  <c r="AB874" i="13"/>
  <c r="AC874" i="13" s="1"/>
  <c r="AB184" i="13"/>
  <c r="AC184" i="13" s="1"/>
  <c r="AB1618" i="13"/>
  <c r="AC1618" i="13" s="1"/>
  <c r="AB498" i="13"/>
  <c r="AC498" i="13" s="1"/>
  <c r="AB3341" i="13"/>
  <c r="AC3341" i="13" s="1"/>
  <c r="AB3171" i="13"/>
  <c r="AC3171" i="13" s="1"/>
  <c r="AB3000" i="13"/>
  <c r="AC3000" i="13" s="1"/>
  <c r="AB2829" i="13"/>
  <c r="AC2829" i="13" s="1"/>
  <c r="AB4099" i="13"/>
  <c r="AC4099" i="13" s="1"/>
  <c r="AB3971" i="13"/>
  <c r="AC3971" i="13" s="1"/>
  <c r="AB3185" i="13"/>
  <c r="AC3185" i="13" s="1"/>
  <c r="AB3015" i="13"/>
  <c r="AC3015" i="13" s="1"/>
  <c r="AB2833" i="13"/>
  <c r="AC2833" i="13" s="1"/>
  <c r="AB3902" i="13"/>
  <c r="AC3902" i="13" s="1"/>
  <c r="AB3390" i="13"/>
  <c r="AC3390" i="13" s="1"/>
  <c r="AB2878" i="13"/>
  <c r="AC2878" i="13" s="1"/>
  <c r="AB2582" i="13"/>
  <c r="AC2582" i="13" s="1"/>
  <c r="AB3666" i="13"/>
  <c r="AC3666" i="13" s="1"/>
  <c r="AB3154" i="13"/>
  <c r="AC3154" i="13" s="1"/>
  <c r="AB2728" i="13"/>
  <c r="AC2728" i="13" s="1"/>
  <c r="AB2201" i="13"/>
  <c r="AC2201" i="13" s="1"/>
  <c r="AB1696" i="13"/>
  <c r="AC1696" i="13" s="1"/>
  <c r="AB1494" i="13"/>
  <c r="AC1494" i="13" s="1"/>
  <c r="AB1291" i="13"/>
  <c r="AC1291" i="13" s="1"/>
  <c r="AB1084" i="13"/>
  <c r="AC1084" i="13" s="1"/>
  <c r="AB913" i="13"/>
  <c r="AC913" i="13" s="1"/>
  <c r="AB2524" i="13"/>
  <c r="AC2524" i="13" s="1"/>
  <c r="AB2267" i="13"/>
  <c r="AC2267" i="13" s="1"/>
  <c r="AB2011" i="13"/>
  <c r="AC2011" i="13" s="1"/>
  <c r="AB1732" i="13"/>
  <c r="AC1732" i="13" s="1"/>
  <c r="AB1416" i="13"/>
  <c r="AC1416" i="13" s="1"/>
  <c r="AB1125" i="13"/>
  <c r="AC1125" i="13" s="1"/>
  <c r="AB851" i="13"/>
  <c r="AC851" i="13" s="1"/>
  <c r="AB583" i="13"/>
  <c r="AC583" i="13" s="1"/>
  <c r="AB339" i="13"/>
  <c r="AC339" i="13" s="1"/>
  <c r="AB2440" i="13"/>
  <c r="AC2440" i="13" s="1"/>
  <c r="AB2184" i="13"/>
  <c r="AC2184" i="13" s="1"/>
  <c r="AB1928" i="13"/>
  <c r="AC1928" i="13" s="1"/>
  <c r="AB1663" i="13"/>
  <c r="AC1663" i="13" s="1"/>
  <c r="AB1350" i="13"/>
  <c r="AC1350" i="13" s="1"/>
  <c r="AB1083" i="13"/>
  <c r="AC1083" i="13" s="1"/>
  <c r="AB780" i="13"/>
  <c r="AC780" i="13" s="1"/>
  <c r="AB1826" i="13"/>
  <c r="AC1826" i="13" s="1"/>
  <c r="AB1464" i="13"/>
  <c r="AC1464" i="13" s="1"/>
  <c r="AB1140" i="13"/>
  <c r="AC1140" i="13" s="1"/>
  <c r="AB835" i="13"/>
  <c r="AC835" i="13" s="1"/>
  <c r="AB516" i="13"/>
  <c r="AC516" i="13" s="1"/>
  <c r="AB225" i="13"/>
  <c r="AC225" i="13" s="1"/>
  <c r="AB729" i="13"/>
  <c r="AC729" i="13" s="1"/>
  <c r="AB601" i="13"/>
  <c r="AC601" i="13" s="1"/>
  <c r="AB377" i="13"/>
  <c r="AC377" i="13" s="1"/>
  <c r="AB1738" i="13"/>
  <c r="AC1738" i="13" s="1"/>
  <c r="AB1194" i="13"/>
  <c r="AC1194" i="13" s="1"/>
  <c r="AB788" i="13"/>
  <c r="AC788" i="13" s="1"/>
  <c r="AB171" i="13"/>
  <c r="AC171" i="13" s="1"/>
  <c r="AB634" i="13"/>
  <c r="AC634" i="13" s="1"/>
  <c r="AB49" i="13"/>
  <c r="AC49" i="13" s="1"/>
  <c r="AB2678" i="13"/>
  <c r="AC2678" i="13" s="1"/>
  <c r="AB4136" i="13"/>
  <c r="AC4136" i="13" s="1"/>
  <c r="AB4072" i="13"/>
  <c r="AC4072" i="13" s="1"/>
  <c r="AB3920" i="13"/>
  <c r="AC3920" i="13" s="1"/>
  <c r="AB3792" i="13"/>
  <c r="AC3792" i="13" s="1"/>
  <c r="AB3664" i="13"/>
  <c r="AC3664" i="13" s="1"/>
  <c r="AB3536" i="13"/>
  <c r="AC3536" i="13" s="1"/>
  <c r="AB3408" i="13"/>
  <c r="AC3408" i="13" s="1"/>
  <c r="AB3259" i="13"/>
  <c r="AC3259" i="13" s="1"/>
  <c r="AB3088" i="13"/>
  <c r="AC3088" i="13" s="1"/>
  <c r="AB2917" i="13"/>
  <c r="AC2917" i="13" s="1"/>
  <c r="AB2628" i="13"/>
  <c r="AC2628" i="13" s="1"/>
  <c r="AB4045" i="13"/>
  <c r="AC4045" i="13" s="1"/>
  <c r="AB3916" i="13"/>
  <c r="AC3916" i="13" s="1"/>
  <c r="AB3788" i="13"/>
  <c r="AC3788" i="13" s="1"/>
  <c r="AB3532" i="13"/>
  <c r="AC3532" i="13" s="1"/>
  <c r="AB3404" i="13"/>
  <c r="AC3404" i="13" s="1"/>
  <c r="AB3252" i="13"/>
  <c r="AC3252" i="13" s="1"/>
  <c r="AB3081" i="13"/>
  <c r="AC3081" i="13" s="1"/>
  <c r="AB2921" i="13"/>
  <c r="AC2921" i="13" s="1"/>
  <c r="AB2642" i="13"/>
  <c r="AC2642" i="13" s="1"/>
  <c r="AB2559" i="13"/>
  <c r="AC2559" i="13" s="1"/>
  <c r="AB1309" i="13"/>
  <c r="AC1309" i="13" s="1"/>
  <c r="AB797" i="13"/>
  <c r="AC797" i="13" s="1"/>
  <c r="AB3494" i="13"/>
  <c r="AC3494" i="13" s="1"/>
  <c r="AB2982" i="13"/>
  <c r="AC2982" i="13" s="1"/>
  <c r="AB2637" i="13"/>
  <c r="AC2637" i="13" s="1"/>
  <c r="AB2474" i="13"/>
  <c r="AC2474" i="13" s="1"/>
  <c r="AB2346" i="13"/>
  <c r="AC2346" i="13" s="1"/>
  <c r="AB2218" i="13"/>
  <c r="AC2218" i="13" s="1"/>
  <c r="AB2090" i="13"/>
  <c r="AC2090" i="13" s="1"/>
  <c r="AB1962" i="13"/>
  <c r="AC1962" i="13" s="1"/>
  <c r="AB2617" i="13"/>
  <c r="AC2617" i="13" s="1"/>
  <c r="AB3578" i="13"/>
  <c r="AC3578" i="13" s="1"/>
  <c r="AB3066" i="13"/>
  <c r="AC3066" i="13" s="1"/>
  <c r="AB2677" i="13"/>
  <c r="AC2677" i="13" s="1"/>
  <c r="AB2494" i="13"/>
  <c r="AC2494" i="13" s="1"/>
  <c r="AB2366" i="13"/>
  <c r="AC2366" i="13" s="1"/>
  <c r="AB2238" i="13"/>
  <c r="AC2238" i="13" s="1"/>
  <c r="AB2110" i="13"/>
  <c r="AC2110" i="13" s="1"/>
  <c r="AB1982" i="13"/>
  <c r="AC1982" i="13" s="1"/>
  <c r="AB1854" i="13"/>
  <c r="AC1854" i="13" s="1"/>
  <c r="AB694" i="13"/>
  <c r="AC694" i="13" s="1"/>
  <c r="AB438" i="13"/>
  <c r="AC438" i="13" s="1"/>
  <c r="AB220" i="13"/>
  <c r="AC220" i="13" s="1"/>
  <c r="AB2367" i="13"/>
  <c r="AC2367" i="13" s="1"/>
  <c r="AB2111" i="13"/>
  <c r="AC2111" i="13" s="1"/>
  <c r="AB1855" i="13"/>
  <c r="AC1855" i="13" s="1"/>
  <c r="AB1598" i="13"/>
  <c r="AC1598" i="13" s="1"/>
  <c r="AB1285" i="13"/>
  <c r="AC1285" i="13" s="1"/>
  <c r="AB1015" i="13"/>
  <c r="AC1015" i="13" s="1"/>
  <c r="AB226" i="13"/>
  <c r="AC226" i="13" s="1"/>
  <c r="AB2428" i="13"/>
  <c r="AC2428" i="13" s="1"/>
  <c r="AB2172" i="13"/>
  <c r="AC2172" i="13" s="1"/>
  <c r="AB1916" i="13"/>
  <c r="AC1916" i="13" s="1"/>
  <c r="AB1581" i="13"/>
  <c r="AC1581" i="13" s="1"/>
  <c r="AB1313" i="13"/>
  <c r="AC1313" i="13" s="1"/>
  <c r="AB1008" i="13"/>
  <c r="AC1008" i="13" s="1"/>
  <c r="AB1815" i="13"/>
  <c r="AC1815" i="13" s="1"/>
  <c r="AB1481" i="13"/>
  <c r="AC1481" i="13" s="1"/>
  <c r="AB1112" i="13"/>
  <c r="AC1112" i="13" s="1"/>
  <c r="AB588" i="13"/>
  <c r="AC588" i="13" s="1"/>
  <c r="AB650" i="13"/>
  <c r="AC650" i="13" s="1"/>
  <c r="AB3915" i="13"/>
  <c r="AC3915" i="13" s="1"/>
  <c r="AB3787" i="13"/>
  <c r="AC3787" i="13" s="1"/>
  <c r="AB3531" i="13"/>
  <c r="AC3531" i="13" s="1"/>
  <c r="AB3403" i="13"/>
  <c r="AC3403" i="13" s="1"/>
  <c r="AB3251" i="13"/>
  <c r="AC3251" i="13" s="1"/>
  <c r="AB3080" i="13"/>
  <c r="AC3080" i="13" s="1"/>
  <c r="AB2909" i="13"/>
  <c r="AC2909" i="13" s="1"/>
  <c r="AB4167" i="13"/>
  <c r="AC4167" i="13" s="1"/>
  <c r="AB4039" i="13"/>
  <c r="AC4039" i="13" s="1"/>
  <c r="AB3911" i="13"/>
  <c r="AC3911" i="13" s="1"/>
  <c r="AB3783" i="13"/>
  <c r="AC3783" i="13" s="1"/>
  <c r="AB3655" i="13"/>
  <c r="AC3655" i="13" s="1"/>
  <c r="AB3527" i="13"/>
  <c r="AC3527" i="13" s="1"/>
  <c r="AB3399" i="13"/>
  <c r="AC3399" i="13" s="1"/>
  <c r="AB3244" i="13"/>
  <c r="AC3244" i="13" s="1"/>
  <c r="AB3073" i="13"/>
  <c r="AC3073" i="13" s="1"/>
  <c r="AB2903" i="13"/>
  <c r="AC2903" i="13" s="1"/>
  <c r="AB2588" i="13"/>
  <c r="AC2588" i="13" s="1"/>
  <c r="AB3566" i="13"/>
  <c r="AC3566" i="13" s="1"/>
  <c r="AB3054" i="13"/>
  <c r="AC3054" i="13" s="1"/>
  <c r="AB2663" i="13"/>
  <c r="AC2663" i="13" s="1"/>
  <c r="AB3874" i="13"/>
  <c r="AC3874" i="13" s="1"/>
  <c r="AB3362" i="13"/>
  <c r="AC3362" i="13" s="1"/>
  <c r="AB2850" i="13"/>
  <c r="AC2850" i="13" s="1"/>
  <c r="AB2573" i="13"/>
  <c r="AC2573" i="13" s="1"/>
  <c r="AB1664" i="13"/>
  <c r="AC1664" i="13" s="1"/>
  <c r="AB1462" i="13"/>
  <c r="AC1462" i="13" s="1"/>
  <c r="AB1259" i="13"/>
  <c r="AC1259" i="13" s="1"/>
  <c r="AB1067" i="13"/>
  <c r="AC1067" i="13" s="1"/>
  <c r="AB886" i="13"/>
  <c r="AC886" i="13" s="1"/>
  <c r="AB54" i="13"/>
  <c r="AC54" i="13" s="1"/>
  <c r="AB2307" i="13"/>
  <c r="AC2307" i="13" s="1"/>
  <c r="AB2051" i="13"/>
  <c r="AC2051" i="13" s="1"/>
  <c r="AB1753" i="13"/>
  <c r="AC1753" i="13" s="1"/>
  <c r="AB1463" i="13"/>
  <c r="AC1463" i="13" s="1"/>
  <c r="AB1156" i="13"/>
  <c r="AC1156" i="13" s="1"/>
  <c r="AB868" i="13"/>
  <c r="AC868" i="13" s="1"/>
  <c r="AB559" i="13"/>
  <c r="AC559" i="13" s="1"/>
  <c r="AB327" i="13"/>
  <c r="AC327" i="13" s="1"/>
  <c r="AB2416" i="13"/>
  <c r="AC2416" i="13" s="1"/>
  <c r="AB2160" i="13"/>
  <c r="AC2160" i="13" s="1"/>
  <c r="AB1904" i="13"/>
  <c r="AC1904" i="13" s="1"/>
  <c r="AB1659" i="13"/>
  <c r="AC1659" i="13" s="1"/>
  <c r="AB1356" i="13"/>
  <c r="AC1356" i="13" s="1"/>
  <c r="AB1037" i="13"/>
  <c r="AC1037" i="13" s="1"/>
  <c r="AB769" i="13"/>
  <c r="AC769" i="13" s="1"/>
  <c r="AB170" i="13"/>
  <c r="AC170" i="13" s="1"/>
  <c r="AB1635" i="13"/>
  <c r="AC1635" i="13" s="1"/>
  <c r="AB1262" i="13"/>
  <c r="AC1262" i="13" s="1"/>
  <c r="AB931" i="13"/>
  <c r="AC931" i="13" s="1"/>
  <c r="AB612" i="13"/>
  <c r="AC612" i="13" s="1"/>
  <c r="AB357" i="13"/>
  <c r="AC357" i="13" s="1"/>
  <c r="AB116" i="13"/>
  <c r="AB664" i="13"/>
  <c r="AC664" i="13" s="1"/>
  <c r="AB473" i="13"/>
  <c r="AC473" i="13" s="1"/>
  <c r="AB146" i="13"/>
  <c r="AC146" i="13" s="1"/>
  <c r="AB1530" i="13"/>
  <c r="AC1530" i="13" s="1"/>
  <c r="AB1026" i="13"/>
  <c r="AC1026" i="13" s="1"/>
  <c r="AB186" i="13"/>
  <c r="AC186" i="13" s="1"/>
  <c r="AB199" i="13"/>
  <c r="AC199" i="13" s="1"/>
  <c r="AB1673" i="13"/>
  <c r="AC1673" i="13" s="1"/>
  <c r="AB1161" i="13"/>
  <c r="AC1161" i="13" s="1"/>
  <c r="AB301" i="13"/>
  <c r="AC301" i="13" s="1"/>
  <c r="AB21" i="13"/>
  <c r="AC21" i="13" s="1"/>
  <c r="AB102" i="13"/>
  <c r="AB1346" i="13"/>
  <c r="AC1346" i="13" s="1"/>
  <c r="AB715" i="13"/>
  <c r="AC715" i="13" s="1"/>
  <c r="AB523" i="13"/>
  <c r="AC523" i="13" s="1"/>
  <c r="AB168" i="13"/>
  <c r="AC168" i="13" s="1"/>
  <c r="AB1354" i="13"/>
  <c r="AC1354" i="13" s="1"/>
  <c r="AB239" i="13"/>
  <c r="AC239" i="13" s="1"/>
  <c r="AB53" i="13"/>
  <c r="AC53" i="13" s="1"/>
  <c r="AB1234" i="13"/>
  <c r="AC1234" i="13" s="1"/>
  <c r="AB418" i="13"/>
  <c r="AC418" i="13" s="1"/>
  <c r="AB4138" i="13"/>
  <c r="AC4138" i="13" s="1"/>
  <c r="AB4010" i="13"/>
  <c r="AC4010" i="13" s="1"/>
  <c r="AB3925" i="13"/>
  <c r="AC3925" i="13" s="1"/>
  <c r="AB3797" i="13"/>
  <c r="AC3797" i="13" s="1"/>
  <c r="AB3669" i="13"/>
  <c r="AC3669" i="13" s="1"/>
  <c r="AB3541" i="13"/>
  <c r="AC3541" i="13" s="1"/>
  <c r="AB3413" i="13"/>
  <c r="AC3413" i="13" s="1"/>
  <c r="AB3264" i="13"/>
  <c r="AC3264" i="13" s="1"/>
  <c r="AB3093" i="13"/>
  <c r="AC3093" i="13" s="1"/>
  <c r="AB2923" i="13"/>
  <c r="AC2923" i="13" s="1"/>
  <c r="AB2644" i="13"/>
  <c r="AC2644" i="13" s="1"/>
  <c r="AB4049" i="13"/>
  <c r="AC4049" i="13" s="1"/>
  <c r="AB3921" i="13"/>
  <c r="AC3921" i="13" s="1"/>
  <c r="AB3793" i="13"/>
  <c r="AC3793" i="13" s="1"/>
  <c r="AB3665" i="13"/>
  <c r="AC3665" i="13" s="1"/>
  <c r="AB3537" i="13"/>
  <c r="AC3537" i="13" s="1"/>
  <c r="AB3409" i="13"/>
  <c r="AC3409" i="13" s="1"/>
  <c r="AB3257" i="13"/>
  <c r="AC3257" i="13" s="1"/>
  <c r="AB3087" i="13"/>
  <c r="AC3087" i="13" s="1"/>
  <c r="AB2916" i="13"/>
  <c r="AC2916" i="13" s="1"/>
  <c r="AB2606" i="13"/>
  <c r="AC2606" i="13" s="1"/>
  <c r="AB1365" i="13"/>
  <c r="AC1365" i="13" s="1"/>
  <c r="AB853" i="13"/>
  <c r="AC853" i="13" s="1"/>
  <c r="AB3542" i="13"/>
  <c r="AC3542" i="13" s="1"/>
  <c r="AB3030" i="13"/>
  <c r="AC3030" i="13" s="1"/>
  <c r="AB2669" i="13"/>
  <c r="AC2669" i="13" s="1"/>
  <c r="AB2493" i="13"/>
  <c r="AC2493" i="13" s="1"/>
  <c r="AB2365" i="13"/>
  <c r="AC2365" i="13" s="1"/>
  <c r="AB2237" i="13"/>
  <c r="AC2237" i="13" s="1"/>
  <c r="AB2109" i="13"/>
  <c r="AC2109" i="13" s="1"/>
  <c r="AB1981" i="13"/>
  <c r="AC1981" i="13" s="1"/>
  <c r="AB1853" i="13"/>
  <c r="AC1853" i="13" s="1"/>
  <c r="AB2560" i="13"/>
  <c r="AC2560" i="13" s="1"/>
  <c r="AB3498" i="13"/>
  <c r="AC3498" i="13" s="1"/>
  <c r="AB2986" i="13"/>
  <c r="AC2986" i="13" s="1"/>
  <c r="AB2610" i="13"/>
  <c r="AC2610" i="13" s="1"/>
  <c r="AB2441" i="13"/>
  <c r="AC2441" i="13" s="1"/>
  <c r="AB2289" i="13"/>
  <c r="AC2289" i="13" s="1"/>
  <c r="AB2145" i="13"/>
  <c r="AC2145" i="13" s="1"/>
  <c r="AB2001" i="13"/>
  <c r="AC2001" i="13" s="1"/>
  <c r="AB1857" i="13"/>
  <c r="AC1857" i="13" s="1"/>
  <c r="AB718" i="13"/>
  <c r="AC718" i="13" s="1"/>
  <c r="AB462" i="13"/>
  <c r="AC462" i="13" s="1"/>
  <c r="AB265" i="13"/>
  <c r="AC265" i="13" s="1"/>
  <c r="AB2407" i="13"/>
  <c r="AC2407" i="13" s="1"/>
  <c r="AB2151" i="13"/>
  <c r="AC2151" i="13" s="1"/>
  <c r="AB1895" i="13"/>
  <c r="AC1895" i="13" s="1"/>
  <c r="AB1651" i="13"/>
  <c r="AC1651" i="13" s="1"/>
  <c r="AB1342" i="13"/>
  <c r="AC1342" i="13" s="1"/>
  <c r="AB1022" i="13"/>
  <c r="AC1022" i="13" s="1"/>
  <c r="AB254" i="13"/>
  <c r="AC254" i="13" s="1"/>
  <c r="AB2404" i="13"/>
  <c r="AC2404" i="13" s="1"/>
  <c r="AB2148" i="13"/>
  <c r="AC2148" i="13" s="1"/>
  <c r="AB1892" i="13"/>
  <c r="AC1892" i="13" s="1"/>
  <c r="AB1627" i="13"/>
  <c r="AC1627" i="13" s="1"/>
  <c r="AB1324" i="13"/>
  <c r="AC1324" i="13" s="1"/>
  <c r="AB1005" i="13"/>
  <c r="AC1005" i="13" s="1"/>
  <c r="AB1607" i="13"/>
  <c r="AC1607" i="13" s="1"/>
  <c r="AB285" i="13"/>
  <c r="AC285" i="13" s="1"/>
  <c r="AB380" i="13"/>
  <c r="AC380" i="13" s="1"/>
  <c r="AB758" i="13"/>
  <c r="AC758" i="13" s="1"/>
  <c r="AB419" i="13"/>
  <c r="AC419" i="13" s="1"/>
  <c r="AB1098" i="13"/>
  <c r="AC1098" i="13" s="1"/>
  <c r="AB873" i="13"/>
  <c r="AC873" i="13" s="1"/>
  <c r="AB160" i="13"/>
  <c r="AC160" i="13" s="1"/>
  <c r="AB570" i="13"/>
  <c r="AC570" i="13" s="1"/>
  <c r="AB215" i="13"/>
  <c r="AC215" i="13" s="1"/>
  <c r="AB3203" i="13"/>
  <c r="AC3203" i="13" s="1"/>
  <c r="AB3032" i="13"/>
  <c r="AC3032" i="13" s="1"/>
  <c r="AB2861" i="13"/>
  <c r="AC2861" i="13" s="1"/>
  <c r="AB4123" i="13"/>
  <c r="AC4123" i="13" s="1"/>
  <c r="AB3995" i="13"/>
  <c r="AC3995" i="13" s="1"/>
  <c r="AB3217" i="13"/>
  <c r="AC3217" i="13" s="1"/>
  <c r="AB3047" i="13"/>
  <c r="AC3047" i="13" s="1"/>
  <c r="AB2865" i="13"/>
  <c r="AC2865" i="13" s="1"/>
  <c r="AB2549" i="13"/>
  <c r="AC2549" i="13" s="1"/>
  <c r="AB3486" i="13"/>
  <c r="AC3486" i="13" s="1"/>
  <c r="AB2974" i="13"/>
  <c r="AC2974" i="13" s="1"/>
  <c r="AB2631" i="13"/>
  <c r="AC2631" i="13" s="1"/>
  <c r="AB3762" i="13"/>
  <c r="AC3762" i="13" s="1"/>
  <c r="AB3250" i="13"/>
  <c r="AC3250" i="13" s="1"/>
  <c r="AB2787" i="13"/>
  <c r="AC2787" i="13" s="1"/>
  <c r="AB2425" i="13"/>
  <c r="AC2425" i="13" s="1"/>
  <c r="AB1739" i="13"/>
  <c r="AC1739" i="13" s="1"/>
  <c r="AB1532" i="13"/>
  <c r="AC1532" i="13" s="1"/>
  <c r="AB1327" i="13"/>
  <c r="AC1327" i="13" s="1"/>
  <c r="AB1174" i="13"/>
  <c r="AC1174" i="13" s="1"/>
  <c r="AB982" i="13"/>
  <c r="AC982" i="13" s="1"/>
  <c r="AB815" i="13"/>
  <c r="AC815" i="13" s="1"/>
  <c r="AB2379" i="13"/>
  <c r="AC2379" i="13" s="1"/>
  <c r="AB2123" i="13"/>
  <c r="AC2123" i="13" s="1"/>
  <c r="AB1867" i="13"/>
  <c r="AC1867" i="13" s="1"/>
  <c r="AB1572" i="13"/>
  <c r="AC1572" i="13" s="1"/>
  <c r="AB1267" i="13"/>
  <c r="AC1267" i="13" s="1"/>
  <c r="AB979" i="13"/>
  <c r="AC979" i="13" s="1"/>
  <c r="AB695" i="13"/>
  <c r="AC695" i="13" s="1"/>
  <c r="AB439" i="13"/>
  <c r="AC439" i="13" s="1"/>
  <c r="AB2603" i="13"/>
  <c r="AC2603" i="13" s="1"/>
  <c r="AB2296" i="13"/>
  <c r="AC2296" i="13" s="1"/>
  <c r="AB2040" i="13"/>
  <c r="AC2040" i="13" s="1"/>
  <c r="AB1791" i="13"/>
  <c r="AC1791" i="13" s="1"/>
  <c r="AB1478" i="13"/>
  <c r="AC1478" i="13" s="1"/>
  <c r="AB1211" i="13"/>
  <c r="AC1211" i="13" s="1"/>
  <c r="AB908" i="13"/>
  <c r="AC908" i="13" s="1"/>
  <c r="AB288" i="13"/>
  <c r="AC288" i="13" s="1"/>
  <c r="AB1639" i="13"/>
  <c r="AC1639" i="13" s="1"/>
  <c r="AB1315" i="13"/>
  <c r="AC1315" i="13" s="1"/>
  <c r="AB995" i="13"/>
  <c r="AC995" i="13" s="1"/>
  <c r="AB628" i="13"/>
  <c r="AC628" i="13" s="1"/>
  <c r="AB373" i="13"/>
  <c r="AC373" i="13" s="1"/>
  <c r="AB123" i="13"/>
  <c r="AC123" i="13" s="1"/>
  <c r="AB657" i="13"/>
  <c r="AC657" i="13" s="1"/>
  <c r="AB433" i="13"/>
  <c r="AC433" i="13" s="1"/>
  <c r="AB145" i="13"/>
  <c r="AC145" i="13" s="1"/>
  <c r="AB1450" i="13"/>
  <c r="AC1450" i="13" s="1"/>
  <c r="AB8" i="13"/>
  <c r="AC8" i="13" s="1"/>
  <c r="AB492" i="13"/>
  <c r="AC492" i="13" s="1"/>
  <c r="AB794" i="13"/>
  <c r="AC794" i="13" s="1"/>
  <c r="AB378" i="13"/>
  <c r="AC378" i="13" s="1"/>
  <c r="AB2734" i="13"/>
  <c r="AC2734" i="13" s="1"/>
  <c r="AB4164" i="13"/>
  <c r="AC4164" i="13" s="1"/>
  <c r="AB4100" i="13"/>
  <c r="AC4100" i="13" s="1"/>
  <c r="AB4036" i="13"/>
  <c r="AC4036" i="13" s="1"/>
  <c r="AB3972" i="13"/>
  <c r="AC3972" i="13" s="1"/>
  <c r="AB3848" i="13"/>
  <c r="AC3848" i="13" s="1"/>
  <c r="AB3720" i="13"/>
  <c r="AC3720" i="13" s="1"/>
  <c r="AB3592" i="13"/>
  <c r="AC3592" i="13" s="1"/>
  <c r="AB3464" i="13"/>
  <c r="AC3464" i="13" s="1"/>
  <c r="AB3333" i="13"/>
  <c r="AC3333" i="13" s="1"/>
  <c r="AB3163" i="13"/>
  <c r="AC3163" i="13" s="1"/>
  <c r="AB2992" i="13"/>
  <c r="AC2992" i="13" s="1"/>
  <c r="AB2821" i="13"/>
  <c r="AC2821" i="13" s="1"/>
  <c r="AB4101" i="13"/>
  <c r="AC4101" i="13" s="1"/>
  <c r="AB3973" i="13"/>
  <c r="AC3973" i="13" s="1"/>
  <c r="AB3844" i="13"/>
  <c r="AC3844" i="13" s="1"/>
  <c r="AB3716" i="13"/>
  <c r="AC3716" i="13" s="1"/>
  <c r="AB3588" i="13"/>
  <c r="AC3588" i="13" s="1"/>
  <c r="AB3460" i="13"/>
  <c r="AC3460" i="13" s="1"/>
  <c r="AB3327" i="13"/>
  <c r="AC3327" i="13" s="1"/>
  <c r="AB3156" i="13"/>
  <c r="AC3156" i="13" s="1"/>
  <c r="AB2985" i="13"/>
  <c r="AC2985" i="13" s="1"/>
  <c r="AB2825" i="13"/>
  <c r="AC2825" i="13" s="1"/>
  <c r="AB2665" i="13"/>
  <c r="AC2665" i="13" s="1"/>
  <c r="AB1533" i="13"/>
  <c r="AC1533" i="13" s="1"/>
  <c r="AB1021" i="13"/>
  <c r="AC1021" i="13" s="1"/>
  <c r="AB3718" i="13"/>
  <c r="AC3718" i="13" s="1"/>
  <c r="AB3206" i="13"/>
  <c r="AC3206" i="13" s="1"/>
  <c r="AB2743" i="13"/>
  <c r="AC2743" i="13" s="1"/>
  <c r="AB2522" i="13"/>
  <c r="AC2522" i="13" s="1"/>
  <c r="AB2402" i="13"/>
  <c r="AC2402" i="13" s="1"/>
  <c r="AB2274" i="13"/>
  <c r="AC2274" i="13" s="1"/>
  <c r="AB2146" i="13"/>
  <c r="AC2146" i="13" s="1"/>
  <c r="AB2018" i="13"/>
  <c r="AC2018" i="13" s="1"/>
  <c r="AB1890" i="13"/>
  <c r="AC1890" i="13" s="1"/>
  <c r="AB3802" i="13"/>
  <c r="AC3802" i="13" s="1"/>
  <c r="AB3290" i="13"/>
  <c r="AC3290" i="13" s="1"/>
  <c r="AB2783" i="13"/>
  <c r="AC2783" i="13" s="1"/>
  <c r="AB2542" i="13"/>
  <c r="AC2542" i="13" s="1"/>
  <c r="AB2422" i="13"/>
  <c r="AC2422" i="13" s="1"/>
  <c r="AB2294" i="13"/>
  <c r="AC2294" i="13" s="1"/>
  <c r="AB2166" i="13"/>
  <c r="AC2166" i="13" s="1"/>
  <c r="AB2038" i="13"/>
  <c r="AC2038" i="13" s="1"/>
  <c r="AB1910" i="13"/>
  <c r="AC1910" i="13" s="1"/>
  <c r="AB1361" i="13"/>
  <c r="AC1361" i="13" s="1"/>
  <c r="AB550" i="13"/>
  <c r="AC550" i="13" s="1"/>
  <c r="AB322" i="13"/>
  <c r="AC322" i="13" s="1"/>
  <c r="AB2479" i="13"/>
  <c r="AC2479" i="13" s="1"/>
  <c r="AB2223" i="13"/>
  <c r="AC2223" i="13" s="1"/>
  <c r="AB1967" i="13"/>
  <c r="AC1967" i="13" s="1"/>
  <c r="AB1747" i="13"/>
  <c r="AC1747" i="13" s="1"/>
  <c r="AB1438" i="13"/>
  <c r="AC1438" i="13" s="1"/>
  <c r="AB1113" i="13"/>
  <c r="AC1113" i="13" s="1"/>
  <c r="AB830" i="13"/>
  <c r="AC830" i="13" s="1"/>
  <c r="AB2547" i="13"/>
  <c r="AC2547" i="13" s="1"/>
  <c r="AB2284" i="13"/>
  <c r="AC2284" i="13" s="1"/>
  <c r="AB2028" i="13"/>
  <c r="AC2028" i="13" s="1"/>
  <c r="AB1709" i="13"/>
  <c r="AC1709" i="13" s="1"/>
  <c r="AB1441" i="13"/>
  <c r="AC1441" i="13" s="1"/>
  <c r="AB1136" i="13"/>
  <c r="AC1136" i="13" s="1"/>
  <c r="AB863" i="13"/>
  <c r="AC863" i="13" s="1"/>
  <c r="AB1614" i="13"/>
  <c r="AC1614" i="13" s="1"/>
  <c r="AB1287" i="13"/>
  <c r="AC1287" i="13" s="1"/>
  <c r="AB967" i="13"/>
  <c r="AC967" i="13" s="1"/>
  <c r="AB1746" i="13"/>
  <c r="AC1746" i="13" s="1"/>
  <c r="AB31" i="13"/>
  <c r="AC31" i="13" s="1"/>
  <c r="AB3843" i="13"/>
  <c r="AC3843" i="13" s="1"/>
  <c r="AB3715" i="13"/>
  <c r="AC3715" i="13" s="1"/>
  <c r="AB3587" i="13"/>
  <c r="AC3587" i="13" s="1"/>
  <c r="AB3459" i="13"/>
  <c r="AC3459" i="13" s="1"/>
  <c r="AB3325" i="13"/>
  <c r="AC3325" i="13" s="1"/>
  <c r="AB3155" i="13"/>
  <c r="AC3155" i="13" s="1"/>
  <c r="AB2984" i="13"/>
  <c r="AC2984" i="13" s="1"/>
  <c r="AB2813" i="13"/>
  <c r="AC2813" i="13" s="1"/>
  <c r="AB4095" i="13"/>
  <c r="AC4095" i="13" s="1"/>
  <c r="AB3967" i="13"/>
  <c r="AC3967" i="13" s="1"/>
  <c r="AB3839" i="13"/>
  <c r="AC3839" i="13" s="1"/>
  <c r="AB3711" i="13"/>
  <c r="AC3711" i="13" s="1"/>
  <c r="AB3583" i="13"/>
  <c r="AC3583" i="13" s="1"/>
  <c r="AB3455" i="13"/>
  <c r="AC3455" i="13" s="1"/>
  <c r="AB3319" i="13"/>
  <c r="AC3319" i="13" s="1"/>
  <c r="AB3148" i="13"/>
  <c r="AC3148" i="13" s="1"/>
  <c r="AB2977" i="13"/>
  <c r="AC2977" i="13" s="1"/>
  <c r="AB2807" i="13"/>
  <c r="AC2807" i="13" s="1"/>
  <c r="AB3278" i="13"/>
  <c r="AC3278" i="13" s="1"/>
  <c r="AB2784" i="13"/>
  <c r="AC2784" i="13" s="1"/>
  <c r="AB2604" i="13"/>
  <c r="AC2604" i="13" s="1"/>
  <c r="AB3586" i="13"/>
  <c r="AC3586" i="13" s="1"/>
  <c r="AB3074" i="13"/>
  <c r="AC3074" i="13" s="1"/>
  <c r="AB2691" i="13"/>
  <c r="AC2691" i="13" s="1"/>
  <c r="AB1756" i="13"/>
  <c r="AC1756" i="13" s="1"/>
  <c r="AB1551" i="13"/>
  <c r="AC1551" i="13" s="1"/>
  <c r="AB1344" i="13"/>
  <c r="AC1344" i="13" s="1"/>
  <c r="AB1142" i="13"/>
  <c r="AC1142" i="13" s="1"/>
  <c r="AB960" i="13"/>
  <c r="AC960" i="13" s="1"/>
  <c r="AB796" i="13"/>
  <c r="AC796" i="13" s="1"/>
  <c r="AB2419" i="13"/>
  <c r="AC2419" i="13" s="1"/>
  <c r="AB2163" i="13"/>
  <c r="AC2163" i="13" s="1"/>
  <c r="AB1907" i="13"/>
  <c r="AC1907" i="13" s="1"/>
  <c r="AB1593" i="13"/>
  <c r="AC1593" i="13" s="1"/>
  <c r="AB1303" i="13"/>
  <c r="AC1303" i="13" s="1"/>
  <c r="AB996" i="13"/>
  <c r="AC996" i="13" s="1"/>
  <c r="AB671" i="13"/>
  <c r="AC671" i="13" s="1"/>
  <c r="AB415" i="13"/>
  <c r="AC415" i="13" s="1"/>
  <c r="AB2555" i="13"/>
  <c r="AC2555" i="13" s="1"/>
  <c r="AB2272" i="13"/>
  <c r="AC2272" i="13" s="1"/>
  <c r="AB2016" i="13"/>
  <c r="AC2016" i="13" s="1"/>
  <c r="AB1787" i="13"/>
  <c r="AC1787" i="13" s="1"/>
  <c r="AB1484" i="13"/>
  <c r="AC1484" i="13" s="1"/>
  <c r="AB1165" i="13"/>
  <c r="AC1165" i="13" s="1"/>
  <c r="AB897" i="13"/>
  <c r="AC897" i="13" s="1"/>
  <c r="AB316" i="13"/>
  <c r="AC316" i="13" s="1"/>
  <c r="AB1769" i="13"/>
  <c r="AC1769" i="13" s="1"/>
  <c r="AB1400" i="13"/>
  <c r="AC1400" i="13" s="1"/>
  <c r="AB1076" i="13"/>
  <c r="AC1076" i="13" s="1"/>
  <c r="AB1401" i="13"/>
  <c r="AC1401" i="13" s="1"/>
  <c r="AB468" i="13"/>
  <c r="AC468" i="13" s="1"/>
  <c r="AB193" i="13"/>
  <c r="AC193" i="13" s="1"/>
  <c r="AB720" i="13"/>
  <c r="AC720" i="13" s="1"/>
  <c r="AB592" i="13"/>
  <c r="AC592" i="13" s="1"/>
  <c r="AB274" i="13"/>
  <c r="AC274" i="13" s="1"/>
  <c r="AB1754" i="13"/>
  <c r="AC1754" i="13" s="1"/>
  <c r="AB1242" i="13"/>
  <c r="AC1242" i="13" s="1"/>
  <c r="AB760" i="13"/>
  <c r="AC760" i="13" s="1"/>
  <c r="AB6" i="13"/>
  <c r="AB43" i="13"/>
  <c r="AC43" i="13" s="1"/>
  <c r="AB1304" i="13"/>
  <c r="AC1304" i="13" s="1"/>
  <c r="AB777" i="13"/>
  <c r="AC777" i="13" s="1"/>
  <c r="AB493" i="13"/>
  <c r="AC493" i="13" s="1"/>
  <c r="AB457" i="13"/>
  <c r="AC457" i="13" s="1"/>
  <c r="AB1570" i="13"/>
  <c r="AC1570" i="13" s="1"/>
  <c r="AB978" i="13"/>
  <c r="AC978" i="13" s="1"/>
  <c r="AB611" i="13"/>
  <c r="AC611" i="13" s="1"/>
  <c r="AB151" i="13"/>
  <c r="AC151" i="13" s="1"/>
  <c r="AB154" i="13"/>
  <c r="AC154" i="13" s="1"/>
  <c r="AB297" i="13"/>
  <c r="AC297" i="13" s="1"/>
  <c r="AB166" i="13"/>
  <c r="AC166" i="13" s="1"/>
  <c r="AB642" i="13"/>
  <c r="AC642" i="13" s="1"/>
  <c r="AB4166" i="13"/>
  <c r="AC4166" i="13" s="1"/>
  <c r="AB4102" i="13"/>
  <c r="AC4102" i="13" s="1"/>
  <c r="AB4038" i="13"/>
  <c r="AC4038" i="13" s="1"/>
  <c r="AB3974" i="13"/>
  <c r="AC3974" i="13" s="1"/>
  <c r="AB3853" i="13"/>
  <c r="AC3853" i="13" s="1"/>
  <c r="AB3725" i="13"/>
  <c r="AC3725" i="13" s="1"/>
  <c r="AB3597" i="13"/>
  <c r="AC3597" i="13" s="1"/>
  <c r="AB3469" i="13"/>
  <c r="AC3469" i="13" s="1"/>
  <c r="AB3339" i="13"/>
  <c r="AC3339" i="13" s="1"/>
  <c r="AB3168" i="13"/>
  <c r="AC3168" i="13" s="1"/>
  <c r="AB2997" i="13"/>
  <c r="AC2997" i="13" s="1"/>
  <c r="AB2827" i="13"/>
  <c r="AC2827" i="13" s="1"/>
  <c r="AB4105" i="13"/>
  <c r="AC4105" i="13" s="1"/>
  <c r="AB3977" i="13"/>
  <c r="AC3977" i="13" s="1"/>
  <c r="AB3849" i="13"/>
  <c r="AC3849" i="13" s="1"/>
  <c r="AB3721" i="13"/>
  <c r="AC3721" i="13" s="1"/>
  <c r="AB3593" i="13"/>
  <c r="AC3593" i="13" s="1"/>
  <c r="AB3465" i="13"/>
  <c r="AC3465" i="13" s="1"/>
  <c r="AB3332" i="13"/>
  <c r="AC3332" i="13" s="1"/>
  <c r="AB3161" i="13"/>
  <c r="AC3161" i="13" s="1"/>
  <c r="AB2991" i="13"/>
  <c r="AC2991" i="13" s="1"/>
  <c r="AB2820" i="13"/>
  <c r="AC2820" i="13" s="1"/>
  <c r="AB1589" i="13"/>
  <c r="AC1589" i="13" s="1"/>
  <c r="AB1077" i="13"/>
  <c r="AC1077" i="13" s="1"/>
  <c r="AB3766" i="13"/>
  <c r="AC3766" i="13" s="1"/>
  <c r="AB3254" i="13"/>
  <c r="AC3254" i="13" s="1"/>
  <c r="AB2775" i="13"/>
  <c r="AC2775" i="13" s="1"/>
  <c r="AB2538" i="13"/>
  <c r="AC2538" i="13" s="1"/>
  <c r="AB2421" i="13"/>
  <c r="AC2421" i="13" s="1"/>
  <c r="AB2293" i="13"/>
  <c r="AC2293" i="13" s="1"/>
  <c r="AB2165" i="13"/>
  <c r="AC2165" i="13" s="1"/>
  <c r="AB2037" i="13"/>
  <c r="AC2037" i="13" s="1"/>
  <c r="AB1909" i="13"/>
  <c r="AC1909" i="13" s="1"/>
  <c r="AB2689" i="13"/>
  <c r="AC2689" i="13" s="1"/>
  <c r="AB3722" i="13"/>
  <c r="AC3722" i="13" s="1"/>
  <c r="AB3210" i="13"/>
  <c r="AC3210" i="13" s="1"/>
  <c r="AB2739" i="13"/>
  <c r="AC2739" i="13" s="1"/>
  <c r="AB2505" i="13"/>
  <c r="AC2505" i="13" s="1"/>
  <c r="AB2361" i="13"/>
  <c r="AC2361" i="13" s="1"/>
  <c r="AB2217" i="13"/>
  <c r="AC2217" i="13" s="1"/>
  <c r="AB2065" i="13"/>
  <c r="AC2065" i="13" s="1"/>
  <c r="AB1921" i="13"/>
  <c r="AC1921" i="13" s="1"/>
  <c r="AB1521" i="13"/>
  <c r="AC1521" i="13" s="1"/>
  <c r="AB574" i="13"/>
  <c r="AC574" i="13" s="1"/>
  <c r="AB334" i="13"/>
  <c r="AC334" i="13" s="1"/>
  <c r="AB2525" i="13"/>
  <c r="AC2525" i="13" s="1"/>
  <c r="AB2263" i="13"/>
  <c r="AC2263" i="13" s="1"/>
  <c r="AB2007" i="13"/>
  <c r="AC2007" i="13" s="1"/>
  <c r="AB1768" i="13"/>
  <c r="AC1768" i="13" s="1"/>
  <c r="AB1491" i="13"/>
  <c r="AC1491" i="13" s="1"/>
  <c r="AB1182" i="13"/>
  <c r="AC1182" i="13" s="1"/>
  <c r="AB883" i="13"/>
  <c r="AC883" i="13" s="1"/>
  <c r="AB2531" i="13"/>
  <c r="AC2531" i="13" s="1"/>
  <c r="AB2260" i="13"/>
  <c r="AC2260" i="13" s="1"/>
  <c r="AB2004" i="13"/>
  <c r="AC2004" i="13" s="1"/>
  <c r="AB1755" i="13"/>
  <c r="AC1755" i="13" s="1"/>
  <c r="AB1452" i="13"/>
  <c r="AC1452" i="13" s="1"/>
  <c r="AB1133" i="13"/>
  <c r="AC1133" i="13" s="1"/>
  <c r="AB865" i="13"/>
  <c r="AC865" i="13" s="1"/>
  <c r="AB1095" i="13"/>
  <c r="AC1095" i="13" s="1"/>
  <c r="AB645" i="13"/>
  <c r="AC645" i="13" s="1"/>
  <c r="AB107" i="13"/>
  <c r="AB555" i="13"/>
  <c r="AC555" i="13" s="1"/>
  <c r="AB255" i="13"/>
  <c r="AC255" i="13" s="1"/>
  <c r="AB65" i="13"/>
  <c r="AC65" i="13" s="1"/>
  <c r="AB460" i="13"/>
  <c r="AC460" i="13" s="1"/>
  <c r="AB1138" i="13"/>
  <c r="AC1138" i="13" s="1"/>
  <c r="AB3277" i="13"/>
  <c r="AC3277" i="13" s="1"/>
  <c r="AB3107" i="13"/>
  <c r="AC3107" i="13" s="1"/>
  <c r="AB2936" i="13"/>
  <c r="AC2936" i="13" s="1"/>
  <c r="AB2684" i="13"/>
  <c r="AC2684" i="13" s="1"/>
  <c r="AB4051" i="13"/>
  <c r="AC4051" i="13" s="1"/>
  <c r="AB3292" i="13"/>
  <c r="AC3292" i="13" s="1"/>
  <c r="AB3121" i="13"/>
  <c r="AC3121" i="13" s="1"/>
  <c r="AB2940" i="13"/>
  <c r="AC2940" i="13" s="1"/>
  <c r="AB2730" i="13"/>
  <c r="AC2730" i="13" s="1"/>
  <c r="AB3710" i="13"/>
  <c r="AC3710" i="13" s="1"/>
  <c r="AB2752" i="13"/>
  <c r="AC2752" i="13" s="1"/>
  <c r="AB1805" i="13"/>
  <c r="AC1805" i="13" s="1"/>
  <c r="AB3474" i="13"/>
  <c r="AC3474" i="13" s="1"/>
  <c r="AB2962" i="13"/>
  <c r="AC2962" i="13" s="1"/>
  <c r="AB2629" i="13"/>
  <c r="AC2629" i="13" s="1"/>
  <c r="AB1838" i="13"/>
  <c r="AC1838" i="13" s="1"/>
  <c r="AB1622" i="13"/>
  <c r="AC1622" i="13" s="1"/>
  <c r="AB1419" i="13"/>
  <c r="AC1419" i="13" s="1"/>
  <c r="AB1212" i="13"/>
  <c r="AC1212" i="13" s="1"/>
  <c r="AB1020" i="13"/>
  <c r="AC1020" i="13" s="1"/>
  <c r="AB849" i="13"/>
  <c r="AC849" i="13" s="1"/>
  <c r="AB2427" i="13"/>
  <c r="AC2427" i="13" s="1"/>
  <c r="AB2171" i="13"/>
  <c r="AC2171" i="13" s="1"/>
  <c r="AB1915" i="13"/>
  <c r="AC1915" i="13" s="1"/>
  <c r="AB1630" i="13"/>
  <c r="AC1630" i="13" s="1"/>
  <c r="AB1317" i="13"/>
  <c r="AC1317" i="13" s="1"/>
  <c r="AB997" i="13"/>
  <c r="AC997" i="13" s="1"/>
  <c r="AB741" i="13"/>
  <c r="AC741" i="13" s="1"/>
  <c r="AB487" i="13"/>
  <c r="AC487" i="13" s="1"/>
  <c r="AB291" i="13"/>
  <c r="AC291" i="13" s="1"/>
  <c r="AB2344" i="13"/>
  <c r="AC2344" i="13" s="1"/>
  <c r="AB2088" i="13"/>
  <c r="AC2088" i="13" s="1"/>
  <c r="AB1829" i="13"/>
  <c r="AC1829" i="13" s="1"/>
  <c r="AB1548" i="13"/>
  <c r="AC1548" i="13" s="1"/>
  <c r="AB1229" i="13"/>
  <c r="AC1229" i="13" s="1"/>
  <c r="AB961" i="13"/>
  <c r="AC961" i="13" s="1"/>
  <c r="AB312" i="13"/>
  <c r="AC312" i="13" s="1"/>
  <c r="AB1705" i="13"/>
  <c r="AC1705" i="13" s="1"/>
  <c r="AB1336" i="13"/>
  <c r="AC1336" i="13" s="1"/>
  <c r="AB1027" i="13"/>
  <c r="AC1027" i="13" s="1"/>
  <c r="AB684" i="13"/>
  <c r="AC684" i="13" s="1"/>
  <c r="AB420" i="13"/>
  <c r="AC420" i="13" s="1"/>
  <c r="AB161" i="13"/>
  <c r="AC161" i="13" s="1"/>
  <c r="AB681" i="13"/>
  <c r="AC681" i="13" s="1"/>
  <c r="AB488" i="13"/>
  <c r="AC488" i="13" s="1"/>
  <c r="AB198" i="13"/>
  <c r="AC198" i="13" s="1"/>
  <c r="AB1546" i="13"/>
  <c r="AC1546" i="13" s="1"/>
  <c r="AB185" i="13"/>
  <c r="AC185" i="13" s="1"/>
  <c r="AB644" i="13"/>
  <c r="AC644" i="13" s="1"/>
  <c r="AB1106" i="13"/>
  <c r="AC1106" i="13" s="1"/>
  <c r="AB458" i="13"/>
  <c r="AC458" i="13" s="1"/>
  <c r="AB2758" i="13"/>
  <c r="AC2758" i="13" s="1"/>
  <c r="AB2630" i="13"/>
  <c r="AC2630" i="13" s="1"/>
  <c r="AB4112" i="13"/>
  <c r="AC4112" i="13" s="1"/>
  <c r="AB4048" i="13"/>
  <c r="AC4048" i="13" s="1"/>
  <c r="AB3984" i="13"/>
  <c r="AC3984" i="13" s="1"/>
  <c r="AB3872" i="13"/>
  <c r="AC3872" i="13" s="1"/>
  <c r="AB3744" i="13"/>
  <c r="AC3744" i="13" s="1"/>
  <c r="AB3616" i="13"/>
  <c r="AC3616" i="13" s="1"/>
  <c r="AB3488" i="13"/>
  <c r="AC3488" i="13" s="1"/>
  <c r="AB3360" i="13"/>
  <c r="AC3360" i="13" s="1"/>
  <c r="AB3195" i="13"/>
  <c r="AC3195" i="13" s="1"/>
  <c r="AB3024" i="13"/>
  <c r="AC3024" i="13" s="1"/>
  <c r="AB2853" i="13"/>
  <c r="AC2853" i="13" s="1"/>
  <c r="AB4125" i="13"/>
  <c r="AC4125" i="13" s="1"/>
  <c r="AB3997" i="13"/>
  <c r="AC3997" i="13" s="1"/>
  <c r="AB3868" i="13"/>
  <c r="AC3868" i="13" s="1"/>
  <c r="AB3740" i="13"/>
  <c r="AC3740" i="13" s="1"/>
  <c r="AB3612" i="13"/>
  <c r="AC3612" i="13" s="1"/>
  <c r="AB3484" i="13"/>
  <c r="AC3484" i="13" s="1"/>
  <c r="AB3356" i="13"/>
  <c r="AC3356" i="13" s="1"/>
  <c r="AB3188" i="13"/>
  <c r="AC3188" i="13" s="1"/>
  <c r="AB3017" i="13"/>
  <c r="AC3017" i="13" s="1"/>
  <c r="AB2857" i="13"/>
  <c r="AC2857" i="13" s="1"/>
  <c r="AB2713" i="13"/>
  <c r="AC2713" i="13" s="1"/>
  <c r="AB1629" i="13"/>
  <c r="AC1629" i="13" s="1"/>
  <c r="AB1117" i="13"/>
  <c r="AC1117" i="13" s="1"/>
  <c r="AB3814" i="13"/>
  <c r="AC3814" i="13" s="1"/>
  <c r="AB3302" i="13"/>
  <c r="AC3302" i="13" s="1"/>
  <c r="AB2800" i="13"/>
  <c r="AC2800" i="13" s="1"/>
  <c r="AB2543" i="13"/>
  <c r="AC2543" i="13" s="1"/>
  <c r="AB2426" i="13"/>
  <c r="AC2426" i="13" s="1"/>
  <c r="AB2298" i="13"/>
  <c r="AC2298" i="13" s="1"/>
  <c r="AB2170" i="13"/>
  <c r="AC2170" i="13" s="1"/>
  <c r="AB2042" i="13"/>
  <c r="AC2042" i="13" s="1"/>
  <c r="AB1914" i="13"/>
  <c r="AC1914" i="13" s="1"/>
  <c r="AB3898" i="13"/>
  <c r="AC3898" i="13" s="1"/>
  <c r="AB3386" i="13"/>
  <c r="AC3386" i="13" s="1"/>
  <c r="AB2874" i="13"/>
  <c r="AC2874" i="13" s="1"/>
  <c r="AB2568" i="13"/>
  <c r="AC2568" i="13" s="1"/>
  <c r="AB2446" i="13"/>
  <c r="AC2446" i="13" s="1"/>
  <c r="AB2318" i="13"/>
  <c r="AC2318" i="13" s="1"/>
  <c r="AB2190" i="13"/>
  <c r="AC2190" i="13" s="1"/>
  <c r="AB2062" i="13"/>
  <c r="AC2062" i="13" s="1"/>
  <c r="AB1934" i="13"/>
  <c r="AC1934" i="13" s="1"/>
  <c r="AB1553" i="13"/>
  <c r="AC1553" i="13" s="1"/>
  <c r="AB598" i="13"/>
  <c r="AC598" i="13" s="1"/>
  <c r="AB346" i="13"/>
  <c r="AC346" i="13" s="1"/>
  <c r="AB2533" i="13"/>
  <c r="AC2533" i="13" s="1"/>
  <c r="AB2271" i="13"/>
  <c r="AC2271" i="13" s="1"/>
  <c r="AB2015" i="13"/>
  <c r="AC2015" i="13" s="1"/>
  <c r="AB1790" i="13"/>
  <c r="AC1790" i="13" s="1"/>
  <c r="AB1495" i="13"/>
  <c r="AC1495" i="13" s="1"/>
  <c r="AB1188" i="13"/>
  <c r="AC1188" i="13" s="1"/>
  <c r="AB900" i="13"/>
  <c r="AC900" i="13" s="1"/>
  <c r="AB1145" i="13"/>
  <c r="AC1145" i="13" s="1"/>
  <c r="AB2332" i="13"/>
  <c r="AC2332" i="13" s="1"/>
  <c r="AB2076" i="13"/>
  <c r="AC2076" i="13" s="1"/>
  <c r="AB1776" i="13"/>
  <c r="AC1776" i="13" s="1"/>
  <c r="AB1503" i="13"/>
  <c r="AC1503" i="13" s="1"/>
  <c r="AB1190" i="13"/>
  <c r="AC1190" i="13" s="1"/>
  <c r="AB923" i="13"/>
  <c r="AC923" i="13" s="1"/>
  <c r="AB1684" i="13"/>
  <c r="AC1684" i="13" s="1"/>
  <c r="AB1353" i="13"/>
  <c r="AC1353" i="13" s="1"/>
  <c r="AB1059" i="13"/>
  <c r="AC1059" i="13" s="1"/>
  <c r="AB381" i="13"/>
  <c r="AC381" i="13" s="1"/>
  <c r="AB410" i="13"/>
  <c r="AC410" i="13" s="1"/>
  <c r="AB557" i="13"/>
  <c r="AC557" i="13" s="1"/>
  <c r="AB1666" i="13"/>
  <c r="AC1666" i="13" s="1"/>
  <c r="AB443" i="13"/>
  <c r="AC443" i="13" s="1"/>
  <c r="AB345" i="13"/>
  <c r="AC345" i="13" s="1"/>
  <c r="AB93" i="13"/>
  <c r="AC93" i="13" s="1"/>
  <c r="AB4050" i="13"/>
  <c r="AC4050" i="13" s="1"/>
  <c r="AB3749" i="13"/>
  <c r="AC3749" i="13" s="1"/>
  <c r="AB3365" i="13"/>
  <c r="AC3365" i="13" s="1"/>
  <c r="AB3029" i="13"/>
  <c r="AC3029" i="13" s="1"/>
  <c r="AB4001" i="13"/>
  <c r="AC4001" i="13" s="1"/>
  <c r="AB3745" i="13"/>
  <c r="AC3745" i="13" s="1"/>
  <c r="AB3361" i="13"/>
  <c r="AC3361" i="13" s="1"/>
  <c r="AB2852" i="13"/>
  <c r="AC2852" i="13" s="1"/>
  <c r="AB3862" i="13"/>
  <c r="AC3862" i="13" s="1"/>
  <c r="AB2838" i="13"/>
  <c r="AC2838" i="13" s="1"/>
  <c r="AB2189" i="13"/>
  <c r="AC2189" i="13" s="1"/>
  <c r="AB2737" i="13"/>
  <c r="AC2737" i="13" s="1"/>
  <c r="AB3306" i="13"/>
  <c r="AC3306" i="13" s="1"/>
  <c r="AB2385" i="13"/>
  <c r="AC2385" i="13" s="1"/>
  <c r="AB1953" i="13"/>
  <c r="AC1953" i="13" s="1"/>
  <c r="AB622" i="13"/>
  <c r="AC622" i="13" s="1"/>
  <c r="AB2311" i="13"/>
  <c r="AC2311" i="13" s="1"/>
  <c r="AB1534" i="13"/>
  <c r="AC1534" i="13" s="1"/>
  <c r="AB61" i="13"/>
  <c r="AC61" i="13" s="1"/>
  <c r="AB627" i="13"/>
  <c r="AC627" i="13" s="1"/>
  <c r="AB3963" i="13"/>
  <c r="AC3963" i="13" s="1"/>
  <c r="AB3707" i="13"/>
  <c r="AC3707" i="13" s="1"/>
  <c r="AB3315" i="13"/>
  <c r="AC3315" i="13" s="1"/>
  <c r="AB2973" i="13"/>
  <c r="AC2973" i="13" s="1"/>
  <c r="AB4087" i="13"/>
  <c r="AC4087" i="13" s="1"/>
  <c r="AB3703" i="13"/>
  <c r="AC3703" i="13" s="1"/>
  <c r="AB3447" i="13"/>
  <c r="AC3447" i="13" s="1"/>
  <c r="AB3137" i="13"/>
  <c r="AC3137" i="13" s="1"/>
  <c r="AB2778" i="13"/>
  <c r="AC2778" i="13" s="1"/>
  <c r="AB2779" i="13"/>
  <c r="AC2779" i="13" s="1"/>
  <c r="AB3554" i="13"/>
  <c r="AC3554" i="13" s="1"/>
  <c r="AB1743" i="13"/>
  <c r="AC1743" i="13" s="1"/>
  <c r="AB1334" i="13"/>
  <c r="AC1334" i="13" s="1"/>
  <c r="AB783" i="13"/>
  <c r="AC783" i="13" s="1"/>
  <c r="AB1271" i="13"/>
  <c r="AC1271" i="13" s="1"/>
  <c r="AB1722" i="13"/>
  <c r="AC1722" i="13" s="1"/>
  <c r="AB1210" i="13"/>
  <c r="AC1210" i="13" s="1"/>
  <c r="AB752" i="13"/>
  <c r="AC752" i="13" s="1"/>
  <c r="AB56" i="13"/>
  <c r="AC56" i="13" s="1"/>
  <c r="AB28" i="13"/>
  <c r="AC28" i="13" s="1"/>
  <c r="AB1294" i="13"/>
  <c r="AC1294" i="13" s="1"/>
  <c r="AB771" i="13"/>
  <c r="AC771" i="13" s="1"/>
  <c r="AB476" i="13"/>
  <c r="AC476" i="13" s="1"/>
  <c r="AB449" i="13"/>
  <c r="AC449" i="13" s="1"/>
  <c r="AB1538" i="13"/>
  <c r="AC1538" i="13" s="1"/>
  <c r="AB890" i="13"/>
  <c r="AC890" i="13" s="1"/>
  <c r="AB595" i="13"/>
  <c r="AC595" i="13" s="1"/>
  <c r="AB387" i="13"/>
  <c r="AC387" i="13" s="1"/>
  <c r="AB103" i="13"/>
  <c r="AB147" i="13"/>
  <c r="AC147" i="13" s="1"/>
  <c r="AB205" i="13"/>
  <c r="AC205" i="13" s="1"/>
  <c r="AB117" i="13"/>
  <c r="AC117" i="13" s="1"/>
  <c r="AB618" i="13"/>
  <c r="AC618" i="13" s="1"/>
  <c r="AB4162" i="13"/>
  <c r="AC4162" i="13" s="1"/>
  <c r="AB4098" i="13"/>
  <c r="AC4098" i="13" s="1"/>
  <c r="AB4034" i="13"/>
  <c r="AC4034" i="13" s="1"/>
  <c r="AB3970" i="13"/>
  <c r="AC3970" i="13" s="1"/>
  <c r="AB3845" i="13"/>
  <c r="AC3845" i="13" s="1"/>
  <c r="AB3717" i="13"/>
  <c r="AC3717" i="13" s="1"/>
  <c r="AB3589" i="13"/>
  <c r="AC3589" i="13" s="1"/>
  <c r="AB3461" i="13"/>
  <c r="AC3461" i="13" s="1"/>
  <c r="AB3328" i="13"/>
  <c r="AC3328" i="13" s="1"/>
  <c r="AB3157" i="13"/>
  <c r="AC3157" i="13" s="1"/>
  <c r="AB2987" i="13"/>
  <c r="AC2987" i="13" s="1"/>
  <c r="AB2816" i="13"/>
  <c r="AC2816" i="13" s="1"/>
  <c r="AB4097" i="13"/>
  <c r="AC4097" i="13" s="1"/>
  <c r="AB3969" i="13"/>
  <c r="AC3969" i="13" s="1"/>
  <c r="AB3841" i="13"/>
  <c r="AC3841" i="13" s="1"/>
  <c r="AB3713" i="13"/>
  <c r="AC3713" i="13" s="1"/>
  <c r="AB3585" i="13"/>
  <c r="AC3585" i="13" s="1"/>
  <c r="AB3457" i="13"/>
  <c r="AC3457" i="13" s="1"/>
  <c r="AB3321" i="13"/>
  <c r="AC3321" i="13" s="1"/>
  <c r="AB3151" i="13"/>
  <c r="AC3151" i="13" s="1"/>
  <c r="AB2980" i="13"/>
  <c r="AC2980" i="13" s="1"/>
  <c r="AB2786" i="13"/>
  <c r="AC2786" i="13" s="1"/>
  <c r="AB1557" i="13"/>
  <c r="AC1557" i="13" s="1"/>
  <c r="AB1045" i="13"/>
  <c r="AC1045" i="13" s="1"/>
  <c r="AB3734" i="13"/>
  <c r="AC3734" i="13" s="1"/>
  <c r="AB3222" i="13"/>
  <c r="AC3222" i="13" s="1"/>
  <c r="AB2768" i="13"/>
  <c r="AC2768" i="13" s="1"/>
  <c r="AB2534" i="13"/>
  <c r="AC2534" i="13" s="1"/>
  <c r="AB2413" i="13"/>
  <c r="AC2413" i="13" s="1"/>
  <c r="AB2285" i="13"/>
  <c r="AC2285" i="13" s="1"/>
  <c r="AB2157" i="13"/>
  <c r="AC2157" i="13" s="1"/>
  <c r="AB2029" i="13"/>
  <c r="AC2029" i="13" s="1"/>
  <c r="AB1901" i="13"/>
  <c r="AC1901" i="13" s="1"/>
  <c r="AB2673" i="13"/>
  <c r="AC2673" i="13" s="1"/>
  <c r="AB3690" i="13"/>
  <c r="AC3690" i="13" s="1"/>
  <c r="AB3178" i="13"/>
  <c r="AC3178" i="13" s="1"/>
  <c r="AB2709" i="13"/>
  <c r="AC2709" i="13" s="1"/>
  <c r="AB2497" i="13"/>
  <c r="AC2497" i="13" s="1"/>
  <c r="AB2353" i="13"/>
  <c r="AC2353" i="13" s="1"/>
  <c r="AB2209" i="13"/>
  <c r="AC2209" i="13" s="1"/>
  <c r="AB2057" i="13"/>
  <c r="AC2057" i="13" s="1"/>
  <c r="AB1905" i="13"/>
  <c r="AC1905" i="13" s="1"/>
  <c r="AB1457" i="13"/>
  <c r="AC1457" i="13" s="1"/>
  <c r="AB558" i="13"/>
  <c r="AC558" i="13" s="1"/>
  <c r="AB326" i="13"/>
  <c r="AC326" i="13" s="1"/>
  <c r="AB2503" i="13"/>
  <c r="AC2503" i="13" s="1"/>
  <c r="AB2247" i="13"/>
  <c r="AC2247" i="13" s="1"/>
  <c r="AB1991" i="13"/>
  <c r="AC1991" i="13" s="1"/>
  <c r="AB1764" i="13"/>
  <c r="AC1764" i="13" s="1"/>
  <c r="AB1448" i="13"/>
  <c r="AC1448" i="13" s="1"/>
  <c r="AB1171" i="13"/>
  <c r="AC1171" i="13" s="1"/>
  <c r="AB840" i="13"/>
  <c r="AC840" i="13" s="1"/>
  <c r="AB2500" i="13"/>
  <c r="AC2500" i="13" s="1"/>
  <c r="AB2244" i="13"/>
  <c r="AC2244" i="13" s="1"/>
  <c r="AB1988" i="13"/>
  <c r="AC1988" i="13" s="1"/>
  <c r="AB1712" i="13"/>
  <c r="AC1712" i="13" s="1"/>
  <c r="AB1439" i="13"/>
  <c r="AC1439" i="13" s="1"/>
  <c r="AB1126" i="13"/>
  <c r="AC1126" i="13" s="1"/>
  <c r="AB859" i="13"/>
  <c r="AC859" i="13" s="1"/>
  <c r="AB1063" i="13"/>
  <c r="AC1063" i="13" s="1"/>
  <c r="AB637" i="13"/>
  <c r="AC637" i="13" s="1"/>
  <c r="AB1730" i="13"/>
  <c r="AC1730" i="13" s="1"/>
  <c r="AB539" i="13"/>
  <c r="AC539" i="13" s="1"/>
  <c r="AB231" i="13"/>
  <c r="AC231" i="13" s="1"/>
  <c r="AB40" i="13"/>
  <c r="AC40" i="13" s="1"/>
  <c r="AB413" i="13"/>
  <c r="AC413" i="13" s="1"/>
  <c r="AB818" i="13"/>
  <c r="AC818" i="13" s="1"/>
  <c r="AB211" i="13"/>
  <c r="AC211" i="13" s="1"/>
  <c r="AB3267" i="13"/>
  <c r="AC3267" i="13" s="1"/>
  <c r="AB3096" i="13"/>
  <c r="AC3096" i="13" s="1"/>
  <c r="AB2925" i="13"/>
  <c r="AC2925" i="13" s="1"/>
  <c r="AB2652" i="13"/>
  <c r="AC2652" i="13" s="1"/>
  <c r="AB4043" i="13"/>
  <c r="AC4043" i="13" s="1"/>
  <c r="AB3281" i="13"/>
  <c r="AC3281" i="13" s="1"/>
  <c r="AB3111" i="13"/>
  <c r="AC3111" i="13" s="1"/>
  <c r="AB2929" i="13"/>
  <c r="AC2929" i="13" s="1"/>
  <c r="AB2698" i="13"/>
  <c r="AC2698" i="13" s="1"/>
  <c r="AB3678" i="13"/>
  <c r="AC3678" i="13" s="1"/>
  <c r="AB3166" i="13"/>
  <c r="AC3166" i="13" s="1"/>
  <c r="AB2747" i="13"/>
  <c r="AC2747" i="13" s="1"/>
  <c r="AB3954" i="13"/>
  <c r="AC3954" i="13" s="1"/>
  <c r="AB3442" i="13"/>
  <c r="AC3442" i="13" s="1"/>
  <c r="AB2930" i="13"/>
  <c r="AC2930" i="13" s="1"/>
  <c r="AB2612" i="13"/>
  <c r="AC2612" i="13" s="1"/>
  <c r="AB1827" i="13"/>
  <c r="AC1827" i="13" s="1"/>
  <c r="AB1611" i="13"/>
  <c r="AC1611" i="13" s="1"/>
  <c r="AB1404" i="13"/>
  <c r="AC1404" i="13" s="1"/>
  <c r="AB1199" i="13"/>
  <c r="AC1199" i="13" s="1"/>
  <c r="AB1007" i="13"/>
  <c r="AC1007" i="13" s="1"/>
  <c r="AB843" i="13"/>
  <c r="AC843" i="13" s="1"/>
  <c r="AB2411" i="13"/>
  <c r="AC2411" i="13" s="1"/>
  <c r="AB2155" i="13"/>
  <c r="AC2155" i="13" s="1"/>
  <c r="AB1899" i="13"/>
  <c r="AC1899" i="13" s="1"/>
  <c r="AB1619" i="13"/>
  <c r="AC1619" i="13" s="1"/>
  <c r="AB1310" i="13"/>
  <c r="AC1310" i="13" s="1"/>
  <c r="AB990" i="13"/>
  <c r="AC990" i="13" s="1"/>
  <c r="AB727" i="13"/>
  <c r="AC727" i="13" s="1"/>
  <c r="AB471" i="13"/>
  <c r="AC471" i="13" s="1"/>
  <c r="AB283" i="13"/>
  <c r="AC283" i="13" s="1"/>
  <c r="AB2328" i="13"/>
  <c r="AC2328" i="13" s="1"/>
  <c r="AB2072" i="13"/>
  <c r="AC2072" i="13" s="1"/>
  <c r="AB1814" i="13"/>
  <c r="AC1814" i="13" s="1"/>
  <c r="AB1535" i="13"/>
  <c r="AC1535" i="13" s="1"/>
  <c r="AB1222" i="13"/>
  <c r="AC1222" i="13" s="1"/>
  <c r="AB955" i="13"/>
  <c r="AC955" i="13" s="1"/>
  <c r="AB304" i="13"/>
  <c r="AC304" i="13" s="1"/>
  <c r="AB1699" i="13"/>
  <c r="AC1699" i="13" s="1"/>
  <c r="AB1326" i="13"/>
  <c r="AC1326" i="13" s="1"/>
  <c r="AB1006" i="13"/>
  <c r="AC1006" i="13" s="1"/>
  <c r="AB661" i="13"/>
  <c r="AC661" i="13" s="1"/>
  <c r="AB405" i="13"/>
  <c r="AC405" i="13" s="1"/>
  <c r="AB148" i="13"/>
  <c r="AC148" i="13" s="1"/>
  <c r="AB673" i="13"/>
  <c r="AC673" i="13" s="1"/>
  <c r="AB480" i="13"/>
  <c r="AC480" i="13" s="1"/>
  <c r="AB192" i="13"/>
  <c r="AC192" i="13" s="1"/>
  <c r="AB1514" i="13"/>
  <c r="AC1514" i="13" s="1"/>
  <c r="AB136" i="13"/>
  <c r="AC136" i="13" s="1"/>
  <c r="AB556" i="13"/>
  <c r="AC556" i="13" s="1"/>
  <c r="AB994" i="13"/>
  <c r="AC994" i="13" s="1"/>
  <c r="AB434" i="13"/>
  <c r="AC434" i="13" s="1"/>
  <c r="AB2750" i="13"/>
  <c r="AC2750" i="13" s="1"/>
  <c r="AB2622" i="13"/>
  <c r="AC2622" i="13" s="1"/>
  <c r="AB4108" i="13"/>
  <c r="AC4108" i="13" s="1"/>
  <c r="AB4044" i="13"/>
  <c r="AC4044" i="13" s="1"/>
  <c r="AB3980" i="13"/>
  <c r="AC3980" i="13" s="1"/>
  <c r="AB3864" i="13"/>
  <c r="AC3864" i="13" s="1"/>
  <c r="AB3736" i="13"/>
  <c r="AC3736" i="13" s="1"/>
  <c r="AB3608" i="13"/>
  <c r="AC3608" i="13" s="1"/>
  <c r="AB3480" i="13"/>
  <c r="AC3480" i="13" s="1"/>
  <c r="AB3352" i="13"/>
  <c r="AC3352" i="13" s="1"/>
  <c r="AB3184" i="13"/>
  <c r="AC3184" i="13" s="1"/>
  <c r="AB3013" i="13"/>
  <c r="AC3013" i="13" s="1"/>
  <c r="AB2843" i="13"/>
  <c r="AC2843" i="13" s="1"/>
  <c r="AB4117" i="13"/>
  <c r="AC4117" i="13" s="1"/>
  <c r="AB3989" i="13"/>
  <c r="AC3989" i="13" s="1"/>
  <c r="AB3860" i="13"/>
  <c r="AC3860" i="13" s="1"/>
  <c r="AB3732" i="13"/>
  <c r="AC3732" i="13" s="1"/>
  <c r="AB3604" i="13"/>
  <c r="AC3604" i="13" s="1"/>
  <c r="AB3476" i="13"/>
  <c r="AC3476" i="13" s="1"/>
  <c r="AB3348" i="13"/>
  <c r="AC3348" i="13" s="1"/>
  <c r="AB3177" i="13"/>
  <c r="AC3177" i="13" s="1"/>
  <c r="AB3007" i="13"/>
  <c r="AC3007" i="13" s="1"/>
  <c r="AB2847" i="13"/>
  <c r="AC2847" i="13" s="1"/>
  <c r="AB2697" i="13"/>
  <c r="AC2697" i="13" s="1"/>
  <c r="AB1597" i="13"/>
  <c r="AC1597" i="13" s="1"/>
  <c r="AB1085" i="13"/>
  <c r="AC1085" i="13" s="1"/>
  <c r="AB3782" i="13"/>
  <c r="AC3782" i="13" s="1"/>
  <c r="AB3270" i="13"/>
  <c r="AC3270" i="13" s="1"/>
  <c r="AB2795" i="13"/>
  <c r="AC2795" i="13" s="1"/>
  <c r="AB2536" i="13"/>
  <c r="AC2536" i="13" s="1"/>
  <c r="AB2418" i="13"/>
  <c r="AC2418" i="13" s="1"/>
  <c r="AB2290" i="13"/>
  <c r="AC2290" i="13" s="1"/>
  <c r="AB2162" i="13"/>
  <c r="AC2162" i="13" s="1"/>
  <c r="AB2034" i="13"/>
  <c r="AC2034" i="13" s="1"/>
  <c r="AB1906" i="13"/>
  <c r="AC1906" i="13" s="1"/>
  <c r="AB3866" i="13"/>
  <c r="AC3866" i="13" s="1"/>
  <c r="AB3354" i="13"/>
  <c r="AC3354" i="13" s="1"/>
  <c r="AB2842" i="13"/>
  <c r="AC2842" i="13" s="1"/>
  <c r="AB2561" i="13"/>
  <c r="AC2561" i="13" s="1"/>
  <c r="AB2438" i="13"/>
  <c r="AC2438" i="13" s="1"/>
  <c r="AB2310" i="13"/>
  <c r="AC2310" i="13" s="1"/>
  <c r="AB2182" i="13"/>
  <c r="AC2182" i="13" s="1"/>
  <c r="AB2054" i="13"/>
  <c r="AC2054" i="13" s="1"/>
  <c r="AB1926" i="13"/>
  <c r="AC1926" i="13" s="1"/>
  <c r="AB1489" i="13"/>
  <c r="AC1489" i="13" s="1"/>
  <c r="AB582" i="13"/>
  <c r="AC582" i="13" s="1"/>
  <c r="AB338" i="13"/>
  <c r="AC338" i="13" s="1"/>
  <c r="AB2517" i="13"/>
  <c r="AC2517" i="13" s="1"/>
  <c r="AB2255" i="13"/>
  <c r="AC2255" i="13" s="1"/>
  <c r="AB1999" i="13"/>
  <c r="AC1999" i="13" s="1"/>
  <c r="AB1765" i="13"/>
  <c r="AC1765" i="13" s="1"/>
  <c r="AB1465" i="13"/>
  <c r="AC1465" i="13" s="1"/>
  <c r="AB1175" i="13"/>
  <c r="AC1175" i="13" s="1"/>
  <c r="AB887" i="13"/>
  <c r="AC887" i="13" s="1"/>
  <c r="AB2611" i="13"/>
  <c r="AC2611" i="13" s="1"/>
  <c r="AB2316" i="13"/>
  <c r="AC2316" i="13" s="1"/>
  <c r="AB2060" i="13"/>
  <c r="AC2060" i="13" s="1"/>
  <c r="AB1772" i="13"/>
  <c r="AC1772" i="13" s="1"/>
  <c r="AB1453" i="13"/>
  <c r="AC1453" i="13" s="1"/>
  <c r="AB1185" i="13"/>
  <c r="AC1185" i="13" s="1"/>
  <c r="AB880" i="13"/>
  <c r="AC880" i="13" s="1"/>
  <c r="AB1671" i="13"/>
  <c r="AC1671" i="13" s="1"/>
  <c r="AB1347" i="13"/>
  <c r="AC1347" i="13" s="1"/>
  <c r="AB1012" i="13"/>
  <c r="AC1012" i="13" s="1"/>
  <c r="AB545" i="13"/>
  <c r="AC545" i="13" s="1"/>
  <c r="AB362" i="13"/>
  <c r="AC362" i="13" s="1"/>
  <c r="AB3859" i="13"/>
  <c r="AC3859" i="13" s="1"/>
  <c r="AB3731" i="13"/>
  <c r="AC3731" i="13" s="1"/>
  <c r="AB3603" i="13"/>
  <c r="AC3603" i="13" s="1"/>
  <c r="AB3475" i="13"/>
  <c r="AC3475" i="13" s="1"/>
  <c r="AB3347" i="13"/>
  <c r="AC3347" i="13" s="1"/>
  <c r="AB3176" i="13"/>
  <c r="AC3176" i="13" s="1"/>
  <c r="AB3005" i="13"/>
  <c r="AC3005" i="13" s="1"/>
  <c r="AB2835" i="13"/>
  <c r="AC2835" i="13" s="1"/>
  <c r="AB4111" i="13"/>
  <c r="AC4111" i="13" s="1"/>
  <c r="AB3983" i="13"/>
  <c r="AC3983" i="13" s="1"/>
  <c r="AB3855" i="13"/>
  <c r="AC3855" i="13" s="1"/>
  <c r="AB3727" i="13"/>
  <c r="AC3727" i="13" s="1"/>
  <c r="AB3599" i="13"/>
  <c r="AC3599" i="13" s="1"/>
  <c r="AB3471" i="13"/>
  <c r="AC3471" i="13" s="1"/>
  <c r="AB3340" i="13"/>
  <c r="AC3340" i="13" s="1"/>
  <c r="AB3169" i="13"/>
  <c r="AC3169" i="13" s="1"/>
  <c r="AB2999" i="13"/>
  <c r="AC2999" i="13" s="1"/>
  <c r="AB2828" i="13"/>
  <c r="AC2828" i="13" s="1"/>
  <c r="AB3854" i="13"/>
  <c r="AC3854" i="13" s="1"/>
  <c r="AB3342" i="13"/>
  <c r="AC3342" i="13" s="1"/>
  <c r="AB2830" i="13"/>
  <c r="AC2830" i="13" s="1"/>
  <c r="AB2562" i="13"/>
  <c r="AC2562" i="13" s="1"/>
  <c r="AB3650" i="13"/>
  <c r="AC3650" i="13" s="1"/>
  <c r="AB3138" i="13"/>
  <c r="AC3138" i="13" s="1"/>
  <c r="AB2703" i="13"/>
  <c r="AC2703" i="13" s="1"/>
  <c r="AB1782" i="13"/>
  <c r="AC1782" i="13" s="1"/>
  <c r="AB1579" i="13"/>
  <c r="AC1579" i="13" s="1"/>
  <c r="AB1372" i="13"/>
  <c r="AC1372" i="13" s="1"/>
  <c r="AB1167" i="13"/>
  <c r="AC1167" i="13" s="1"/>
  <c r="AB988" i="13"/>
  <c r="AC988" i="13" s="1"/>
  <c r="AB817" i="13"/>
  <c r="AC817" i="13" s="1"/>
  <c r="AB2451" i="13"/>
  <c r="AC2451" i="13" s="1"/>
  <c r="AB2195" i="13"/>
  <c r="AC2195" i="13" s="1"/>
  <c r="AB1939" i="13"/>
  <c r="AC1939" i="13" s="1"/>
  <c r="AB1636" i="13"/>
  <c r="AC1636" i="13" s="1"/>
  <c r="AB1320" i="13"/>
  <c r="AC1320" i="13" s="1"/>
  <c r="AB1043" i="13"/>
  <c r="AC1043" i="13" s="1"/>
  <c r="AB703" i="13"/>
  <c r="AC703" i="13" s="1"/>
  <c r="AB447" i="13"/>
  <c r="AC447" i="13" s="1"/>
  <c r="AB2619" i="13"/>
  <c r="AC2619" i="13" s="1"/>
  <c r="AB2304" i="13"/>
  <c r="AC2304" i="13" s="1"/>
  <c r="AB2048" i="13"/>
  <c r="AC2048" i="13" s="1"/>
  <c r="AB1798" i="13"/>
  <c r="AC1798" i="13" s="1"/>
  <c r="AB1531" i="13"/>
  <c r="AC1531" i="13" s="1"/>
  <c r="AB1228" i="13"/>
  <c r="AC1228" i="13" s="1"/>
  <c r="AB909" i="13"/>
  <c r="AC909" i="13" s="1"/>
  <c r="AB332" i="13"/>
  <c r="AC332" i="13" s="1"/>
  <c r="AB1784" i="13"/>
  <c r="AC1784" i="13" s="1"/>
  <c r="AB1460" i="13"/>
  <c r="AC1460" i="13" s="1"/>
  <c r="AB1129" i="13"/>
  <c r="AC1129" i="13" s="1"/>
  <c r="AB745" i="13"/>
  <c r="AC745" i="13" s="1"/>
  <c r="AB500" i="13"/>
  <c r="AC500" i="13" s="1"/>
  <c r="AB214" i="13"/>
  <c r="AC214" i="13" s="1"/>
  <c r="AB733" i="13"/>
  <c r="AC733" i="13" s="1"/>
  <c r="AB608" i="13"/>
  <c r="AC608" i="13" s="1"/>
  <c r="AB384" i="13"/>
  <c r="AC384" i="13" s="1"/>
  <c r="AB30" i="13"/>
  <c r="AC30" i="13" s="1"/>
  <c r="AB1306" i="13"/>
  <c r="AC1306" i="13" s="1"/>
  <c r="AB802" i="13"/>
  <c r="AC802" i="13" s="1"/>
  <c r="AB76" i="13"/>
  <c r="AB18" i="13"/>
  <c r="AB1417" i="13"/>
  <c r="AC1417" i="13" s="1"/>
  <c r="AB792" i="13"/>
  <c r="AC792" i="13" s="1"/>
  <c r="AB540" i="13"/>
  <c r="AC540" i="13" s="1"/>
  <c r="AB504" i="13"/>
  <c r="AC504" i="13" s="1"/>
  <c r="AB1634" i="13"/>
  <c r="AC1634" i="13" s="1"/>
  <c r="AB1090" i="13"/>
  <c r="AC1090" i="13" s="1"/>
  <c r="AB635" i="13"/>
  <c r="AC635" i="13" s="1"/>
  <c r="AB427" i="13"/>
  <c r="AC427" i="13" s="1"/>
  <c r="AB279" i="13"/>
  <c r="AC279" i="13" s="1"/>
  <c r="AB218" i="13"/>
  <c r="AC218" i="13" s="1"/>
  <c r="AB337" i="13"/>
  <c r="AC337" i="13" s="1"/>
  <c r="AB369" i="13"/>
  <c r="AC369" i="13" s="1"/>
  <c r="AB706" i="13"/>
  <c r="AC706" i="13" s="1"/>
  <c r="AB143" i="13"/>
  <c r="AB4110" i="13"/>
  <c r="AC4110" i="13" s="1"/>
  <c r="AB4046" i="13"/>
  <c r="AC4046" i="13" s="1"/>
  <c r="AB3982" i="13"/>
  <c r="AC3982" i="13" s="1"/>
  <c r="AB3869" i="13"/>
  <c r="AC3869" i="13" s="1"/>
  <c r="AB3741" i="13"/>
  <c r="AC3741" i="13" s="1"/>
  <c r="AB3613" i="13"/>
  <c r="AC3613" i="13" s="1"/>
  <c r="AB3485" i="13"/>
  <c r="AC3485" i="13" s="1"/>
  <c r="AB3357" i="13"/>
  <c r="AC3357" i="13" s="1"/>
  <c r="AB3189" i="13"/>
  <c r="AC3189" i="13" s="1"/>
  <c r="AB3019" i="13"/>
  <c r="AC3019" i="13" s="1"/>
  <c r="AB2848" i="13"/>
  <c r="AC2848" i="13" s="1"/>
  <c r="AB4121" i="13"/>
  <c r="AC4121" i="13" s="1"/>
  <c r="AB3993" i="13"/>
  <c r="AC3993" i="13" s="1"/>
  <c r="AB3865" i="13"/>
  <c r="AC3865" i="13" s="1"/>
  <c r="AB3737" i="13"/>
  <c r="AC3737" i="13" s="1"/>
  <c r="AB3609" i="13"/>
  <c r="AC3609" i="13" s="1"/>
  <c r="AB3481" i="13"/>
  <c r="AC3481" i="13" s="1"/>
  <c r="AB3353" i="13"/>
  <c r="AC3353" i="13" s="1"/>
  <c r="AB3183" i="13"/>
  <c r="AC3183" i="13" s="1"/>
  <c r="AB3012" i="13"/>
  <c r="AC3012" i="13" s="1"/>
  <c r="AB2841" i="13"/>
  <c r="AC2841" i="13" s="1"/>
  <c r="AB1653" i="13"/>
  <c r="AC1653" i="13" s="1"/>
  <c r="AB1141" i="13"/>
  <c r="AC1141" i="13" s="1"/>
  <c r="AB3830" i="13"/>
  <c r="AC3830" i="13" s="1"/>
  <c r="AB3318" i="13"/>
  <c r="AC3318" i="13" s="1"/>
  <c r="AB2806" i="13"/>
  <c r="AC2806" i="13" s="1"/>
  <c r="AB2552" i="13"/>
  <c r="AC2552" i="13" s="1"/>
  <c r="AB2437" i="13"/>
  <c r="AC2437" i="13" s="1"/>
  <c r="AB2309" i="13"/>
  <c r="AC2309" i="13" s="1"/>
  <c r="AB2181" i="13"/>
  <c r="AC2181" i="13" s="1"/>
  <c r="AB2053" i="13"/>
  <c r="AC2053" i="13" s="1"/>
  <c r="AB1925" i="13"/>
  <c r="AC1925" i="13" s="1"/>
  <c r="AB2721" i="13"/>
  <c r="AC2721" i="13" s="1"/>
  <c r="AB3786" i="13"/>
  <c r="AC3786" i="13" s="1"/>
  <c r="AB3274" i="13"/>
  <c r="AC3274" i="13" s="1"/>
  <c r="AB2751" i="13"/>
  <c r="AC2751" i="13" s="1"/>
  <c r="AB2519" i="13"/>
  <c r="AC2519" i="13" s="1"/>
  <c r="AB2377" i="13"/>
  <c r="AC2377" i="13" s="1"/>
  <c r="AB2233" i="13"/>
  <c r="AC2233" i="13" s="1"/>
  <c r="AB2089" i="13"/>
  <c r="AC2089" i="13" s="1"/>
  <c r="AB1937" i="13"/>
  <c r="AC1937" i="13" s="1"/>
  <c r="AB1649" i="13"/>
  <c r="AC1649" i="13" s="1"/>
  <c r="AB606" i="13"/>
  <c r="AC606" i="13" s="1"/>
  <c r="AB350" i="13"/>
  <c r="AC350" i="13" s="1"/>
  <c r="AB88" i="13"/>
  <c r="AB2295" i="13"/>
  <c r="AC2295" i="13" s="1"/>
  <c r="AB2039" i="13"/>
  <c r="AC2039" i="13" s="1"/>
  <c r="AB1800" i="13"/>
  <c r="AC1800" i="13" s="1"/>
  <c r="AB1509" i="13"/>
  <c r="AC1509" i="13" s="1"/>
  <c r="AB1209" i="13"/>
  <c r="AC1209" i="13" s="1"/>
  <c r="AB894" i="13"/>
  <c r="AC894" i="13" s="1"/>
  <c r="AB2595" i="13"/>
  <c r="AC2595" i="13" s="1"/>
  <c r="AB2292" i="13"/>
  <c r="AC2292" i="13" s="1"/>
  <c r="AB2036" i="13"/>
  <c r="AC2036" i="13" s="1"/>
  <c r="AB1766" i="13"/>
  <c r="AC1766" i="13" s="1"/>
  <c r="AB1499" i="13"/>
  <c r="AC1499" i="13" s="1"/>
  <c r="AB1196" i="13"/>
  <c r="AC1196" i="13" s="1"/>
  <c r="AB877" i="13"/>
  <c r="AC877" i="13" s="1"/>
  <c r="AB1223" i="13"/>
  <c r="AC1223" i="13" s="1"/>
  <c r="AB676" i="13"/>
  <c r="AC676" i="13" s="1"/>
  <c r="AB177" i="13"/>
  <c r="AB603" i="13"/>
  <c r="AC603" i="13" s="1"/>
  <c r="AB204" i="13"/>
  <c r="AC204" i="13" s="1"/>
  <c r="AB78" i="13"/>
  <c r="AC78" i="13" s="1"/>
  <c r="AB677" i="13"/>
  <c r="AC677" i="13" s="1"/>
  <c r="AB1394" i="13"/>
  <c r="AC1394" i="13" s="1"/>
  <c r="AB354" i="13"/>
  <c r="AC354" i="13" s="1"/>
  <c r="AB3299" i="13"/>
  <c r="AC3299" i="13" s="1"/>
  <c r="AB3128" i="13"/>
  <c r="AC3128" i="13" s="1"/>
  <c r="AB2957" i="13"/>
  <c r="AC2957" i="13" s="1"/>
  <c r="AB2748" i="13"/>
  <c r="AC2748" i="13" s="1"/>
  <c r="AB4067" i="13"/>
  <c r="AC4067" i="13" s="1"/>
  <c r="AB3313" i="13"/>
  <c r="AC3313" i="13" s="1"/>
  <c r="AB3143" i="13"/>
  <c r="AC3143" i="13" s="1"/>
  <c r="AB2972" i="13"/>
  <c r="AC2972" i="13" s="1"/>
  <c r="AB2794" i="13"/>
  <c r="AC2794" i="13" s="1"/>
  <c r="AB3774" i="13"/>
  <c r="AC3774" i="13" s="1"/>
  <c r="AB3262" i="13"/>
  <c r="AC3262" i="13" s="1"/>
  <c r="AB2781" i="13"/>
  <c r="AC2781" i="13" s="1"/>
  <c r="AB2565" i="13"/>
  <c r="AC2565" i="13" s="1"/>
  <c r="AB3538" i="13"/>
  <c r="AC3538" i="13" s="1"/>
  <c r="AB3026" i="13"/>
  <c r="AC3026" i="13" s="1"/>
  <c r="AB2664" i="13"/>
  <c r="AC2664" i="13" s="1"/>
  <c r="AB1945" i="13"/>
  <c r="AC1945" i="13" s="1"/>
  <c r="AB1647" i="13"/>
  <c r="AC1647" i="13" s="1"/>
  <c r="AB1440" i="13"/>
  <c r="AC1440" i="13" s="1"/>
  <c r="AB1238" i="13"/>
  <c r="AC1238" i="13" s="1"/>
  <c r="AB1041" i="13"/>
  <c r="AC1041" i="13" s="1"/>
  <c r="AB864" i="13"/>
  <c r="AC864" i="13" s="1"/>
  <c r="AB2459" i="13"/>
  <c r="AC2459" i="13" s="1"/>
  <c r="AB2203" i="13"/>
  <c r="AC2203" i="13" s="1"/>
  <c r="AB1947" i="13"/>
  <c r="AC1947" i="13" s="1"/>
  <c r="AB1662" i="13"/>
  <c r="AC1662" i="13" s="1"/>
  <c r="AB1367" i="13"/>
  <c r="AC1367" i="13" s="1"/>
  <c r="AB1060" i="13"/>
  <c r="AC1060" i="13" s="1"/>
  <c r="AB757" i="13"/>
  <c r="AC757" i="13" s="1"/>
  <c r="AB519" i="13"/>
  <c r="AC519" i="13" s="1"/>
  <c r="AB307" i="13"/>
  <c r="AC307" i="13" s="1"/>
  <c r="AB2376" i="13"/>
  <c r="AC2376" i="13" s="1"/>
  <c r="AB2120" i="13"/>
  <c r="AC2120" i="13" s="1"/>
  <c r="AB1595" i="13"/>
  <c r="AC1595" i="13" s="1"/>
  <c r="AB1292" i="13"/>
  <c r="AC1292" i="13" s="1"/>
  <c r="AB973" i="13"/>
  <c r="AC973" i="13" s="1"/>
  <c r="AB328" i="13"/>
  <c r="AC328" i="13" s="1"/>
  <c r="AB1720" i="13"/>
  <c r="AC1720" i="13" s="1"/>
  <c r="AB1396" i="13"/>
  <c r="AC1396" i="13" s="1"/>
  <c r="AB1038" i="13"/>
  <c r="AC1038" i="13" s="1"/>
  <c r="AB709" i="13"/>
  <c r="AB452" i="13"/>
  <c r="AC452" i="13" s="1"/>
  <c r="AB182" i="13"/>
  <c r="AC182" i="13" s="1"/>
  <c r="AB697" i="13"/>
  <c r="AC697" i="13" s="1"/>
  <c r="AB569" i="13"/>
  <c r="AC569" i="13" s="1"/>
  <c r="AB210" i="13"/>
  <c r="AC210" i="13" s="1"/>
  <c r="AB1610" i="13"/>
  <c r="AC1610" i="13" s="1"/>
  <c r="AB756" i="13"/>
  <c r="AC756" i="13" s="1"/>
  <c r="AB190" i="13"/>
  <c r="AC190" i="13" s="1"/>
  <c r="AB1202" i="13"/>
  <c r="AC1202" i="13" s="1"/>
  <c r="AB506" i="13"/>
  <c r="AC506" i="13" s="1"/>
  <c r="AB2774" i="13"/>
  <c r="AC2774" i="13" s="1"/>
  <c r="AB2646" i="13"/>
  <c r="AC2646" i="13" s="1"/>
  <c r="AB4120" i="13"/>
  <c r="AC4120" i="13" s="1"/>
  <c r="AB4056" i="13"/>
  <c r="AC4056" i="13" s="1"/>
  <c r="AB3888" i="13"/>
  <c r="AC3888" i="13" s="1"/>
  <c r="AB3760" i="13"/>
  <c r="AC3760" i="13" s="1"/>
  <c r="AB3632" i="13"/>
  <c r="AC3632" i="13" s="1"/>
  <c r="AB3504" i="13"/>
  <c r="AC3504" i="13" s="1"/>
  <c r="AB3376" i="13"/>
  <c r="AC3376" i="13" s="1"/>
  <c r="AB3216" i="13"/>
  <c r="AC3216" i="13" s="1"/>
  <c r="AB3045" i="13"/>
  <c r="AC3045" i="13" s="1"/>
  <c r="AB2875" i="13"/>
  <c r="AC2875" i="13" s="1"/>
  <c r="AB4141" i="13"/>
  <c r="AC4141" i="13" s="1"/>
  <c r="AB4013" i="13"/>
  <c r="AC4013" i="13" s="1"/>
  <c r="AB3884" i="13"/>
  <c r="AC3884" i="13" s="1"/>
  <c r="AB3756" i="13"/>
  <c r="AC3756" i="13" s="1"/>
  <c r="AB3628" i="13"/>
  <c r="AC3628" i="13" s="1"/>
  <c r="AB3500" i="13"/>
  <c r="AC3500" i="13" s="1"/>
  <c r="AB3372" i="13"/>
  <c r="AC3372" i="13" s="1"/>
  <c r="AB3209" i="13"/>
  <c r="AC3209" i="13" s="1"/>
  <c r="AB3039" i="13"/>
  <c r="AC3039" i="13" s="1"/>
  <c r="AB2879" i="13"/>
  <c r="AC2879" i="13" s="1"/>
  <c r="AB2745" i="13"/>
  <c r="AC2745" i="13" s="1"/>
  <c r="AB1693" i="13"/>
  <c r="AC1693" i="13" s="1"/>
  <c r="AB1181" i="13"/>
  <c r="AC1181" i="13" s="1"/>
  <c r="AB3878" i="13"/>
  <c r="AC3878" i="13" s="1"/>
  <c r="AB3366" i="13"/>
  <c r="AC3366" i="13" s="1"/>
  <c r="AB2854" i="13"/>
  <c r="AC2854" i="13" s="1"/>
  <c r="AB2567" i="13"/>
  <c r="AC2567" i="13" s="1"/>
  <c r="AB2442" i="13"/>
  <c r="AC2442" i="13" s="1"/>
  <c r="AB2314" i="13"/>
  <c r="AC2314" i="13" s="1"/>
  <c r="AB2186" i="13"/>
  <c r="AC2186" i="13" s="1"/>
  <c r="AB2058" i="13"/>
  <c r="AC2058" i="13" s="1"/>
  <c r="AB1930" i="13"/>
  <c r="AC1930" i="13" s="1"/>
  <c r="AB3962" i="13"/>
  <c r="AC3962" i="13" s="1"/>
  <c r="AB3450" i="13"/>
  <c r="AC3450" i="13" s="1"/>
  <c r="AB2938" i="13"/>
  <c r="AC2938" i="13" s="1"/>
  <c r="AB2605" i="13"/>
  <c r="AC2605" i="13" s="1"/>
  <c r="AB2462" i="13"/>
  <c r="AC2462" i="13" s="1"/>
  <c r="AB2334" i="13"/>
  <c r="AC2334" i="13" s="1"/>
  <c r="AB2206" i="13"/>
  <c r="AC2206" i="13" s="1"/>
  <c r="AB2078" i="13"/>
  <c r="AC2078" i="13" s="1"/>
  <c r="AB1950" i="13"/>
  <c r="AC1950" i="13" s="1"/>
  <c r="AB1681" i="13"/>
  <c r="AC1681" i="13" s="1"/>
  <c r="AB630" i="13"/>
  <c r="AC630" i="13" s="1"/>
  <c r="AB374" i="13"/>
  <c r="AC374" i="13" s="1"/>
  <c r="AB92" i="13"/>
  <c r="AC92" i="13" s="1"/>
  <c r="AB2303" i="13"/>
  <c r="AC2303" i="13" s="1"/>
  <c r="AB2047" i="13"/>
  <c r="AC2047" i="13" s="1"/>
  <c r="AB1801" i="13"/>
  <c r="AC1801" i="13" s="1"/>
  <c r="AB1512" i="13"/>
  <c r="AC1512" i="13" s="1"/>
  <c r="AB1235" i="13"/>
  <c r="AC1235" i="13" s="1"/>
  <c r="AB947" i="13"/>
  <c r="AC947" i="13" s="1"/>
  <c r="AB98" i="13"/>
  <c r="AB2364" i="13"/>
  <c r="AC2364" i="13" s="1"/>
  <c r="AB2108" i="13"/>
  <c r="AC2108" i="13" s="1"/>
  <c r="AB1852" i="13"/>
  <c r="AC1852" i="13" s="1"/>
  <c r="AB1520" i="13"/>
  <c r="AC1520" i="13" s="1"/>
  <c r="AB1247" i="13"/>
  <c r="AC1247" i="13" s="1"/>
  <c r="AB934" i="13"/>
  <c r="AC934" i="13" s="1"/>
  <c r="AB1737" i="13"/>
  <c r="AC1737" i="13" s="1"/>
  <c r="AB1368" i="13"/>
  <c r="AC1368" i="13" s="1"/>
  <c r="AB1070" i="13"/>
  <c r="AC1070" i="13" s="1"/>
  <c r="AB445" i="13"/>
  <c r="AC445" i="13" s="1"/>
  <c r="AB490" i="13"/>
  <c r="AC490" i="13" s="1"/>
  <c r="AB3883" i="13"/>
  <c r="AC3883" i="13" s="1"/>
  <c r="AB3755" i="13"/>
  <c r="AC3755" i="13" s="1"/>
  <c r="AB3627" i="13"/>
  <c r="AC3627" i="13" s="1"/>
  <c r="AB3499" i="13"/>
  <c r="AC3499" i="13" s="1"/>
  <c r="AB3371" i="13"/>
  <c r="AC3371" i="13" s="1"/>
  <c r="AB3208" i="13"/>
  <c r="AC3208" i="13" s="1"/>
  <c r="AB3037" i="13"/>
  <c r="AC3037" i="13" s="1"/>
  <c r="AB2867" i="13"/>
  <c r="AC2867" i="13" s="1"/>
  <c r="AB4135" i="13"/>
  <c r="AC4135" i="13" s="1"/>
  <c r="AB3879" i="13"/>
  <c r="AC3879" i="13" s="1"/>
  <c r="AB3751" i="13"/>
  <c r="AC3751" i="13" s="1"/>
  <c r="AB3623" i="13"/>
  <c r="AC3623" i="13" s="1"/>
  <c r="AB3495" i="13"/>
  <c r="AC3495" i="13" s="1"/>
  <c r="AB3367" i="13"/>
  <c r="AC3367" i="13" s="1"/>
  <c r="AB3201" i="13"/>
  <c r="AC3201" i="13" s="1"/>
  <c r="AB3031" i="13"/>
  <c r="AC3031" i="13" s="1"/>
  <c r="AB2860" i="13"/>
  <c r="AC2860" i="13" s="1"/>
  <c r="AB3950" i="13"/>
  <c r="AC3950" i="13" s="1"/>
  <c r="AB3438" i="13"/>
  <c r="AC3438" i="13" s="1"/>
  <c r="AB2926" i="13"/>
  <c r="AC2926" i="13" s="1"/>
  <c r="AB2596" i="13"/>
  <c r="AC2596" i="13" s="1"/>
  <c r="AB3746" i="13"/>
  <c r="AC3746" i="13" s="1"/>
  <c r="AB3234" i="13"/>
  <c r="AC3234" i="13" s="1"/>
  <c r="AB2760" i="13"/>
  <c r="AC2760" i="13" s="1"/>
  <c r="AB1836" i="13"/>
  <c r="AC1836" i="13" s="1"/>
  <c r="AB1615" i="13"/>
  <c r="AC1615" i="13" s="1"/>
  <c r="AB1408" i="13"/>
  <c r="AC1408" i="13" s="1"/>
  <c r="AB1206" i="13"/>
  <c r="AC1206" i="13" s="1"/>
  <c r="AB1014" i="13"/>
  <c r="AC1014" i="13" s="1"/>
  <c r="AB847" i="13"/>
  <c r="AC847" i="13" s="1"/>
  <c r="AB2499" i="13"/>
  <c r="AC2499" i="13" s="1"/>
  <c r="AB2243" i="13"/>
  <c r="AC2243" i="13" s="1"/>
  <c r="AB1987" i="13"/>
  <c r="AC1987" i="13" s="1"/>
  <c r="AB1672" i="13"/>
  <c r="AC1672" i="13" s="1"/>
  <c r="AB1381" i="13"/>
  <c r="AC1381" i="13" s="1"/>
  <c r="AB1061" i="13"/>
  <c r="AC1061" i="13" s="1"/>
  <c r="AB793" i="13"/>
  <c r="AC793" i="13" s="1"/>
  <c r="AB495" i="13"/>
  <c r="AC495" i="13" s="1"/>
  <c r="AB295" i="13"/>
  <c r="AC295" i="13" s="1"/>
  <c r="AB2352" i="13"/>
  <c r="AC2352" i="13" s="1"/>
  <c r="AB2096" i="13"/>
  <c r="AC2096" i="13" s="1"/>
  <c r="AB1830" i="13"/>
  <c r="AC1830" i="13" s="1"/>
  <c r="AB1549" i="13"/>
  <c r="AC1549" i="13" s="1"/>
  <c r="AB1281" i="13"/>
  <c r="AC1281" i="13" s="1"/>
  <c r="AB976" i="13"/>
  <c r="AC976" i="13" s="1"/>
  <c r="AB739" i="13"/>
  <c r="AC739" i="13" s="1"/>
  <c r="AB1840" i="13"/>
  <c r="AC1840" i="13" s="1"/>
  <c r="AB1518" i="13"/>
  <c r="AC1518" i="13" s="1"/>
  <c r="AB1191" i="13"/>
  <c r="AC1191" i="13" s="1"/>
  <c r="AB807" i="13"/>
  <c r="AC807" i="13" s="1"/>
  <c r="AB549" i="13"/>
  <c r="AC549" i="13" s="1"/>
  <c r="AB244" i="13"/>
  <c r="AC244" i="13" s="1"/>
  <c r="AB80" i="13"/>
  <c r="AC80" i="13" s="1"/>
  <c r="AB632" i="13"/>
  <c r="AC632" i="13" s="1"/>
  <c r="AB408" i="13"/>
  <c r="AC408" i="13" s="1"/>
  <c r="AB85" i="13"/>
  <c r="AB1402" i="13"/>
  <c r="AC1402" i="13" s="1"/>
  <c r="AB882" i="13"/>
  <c r="AC882" i="13" s="1"/>
  <c r="AB115" i="13"/>
  <c r="AC115" i="13" s="1"/>
  <c r="AB71" i="13"/>
  <c r="AC71" i="13" s="1"/>
  <c r="AB1550" i="13"/>
  <c r="AC1550" i="13" s="1"/>
  <c r="AB963" i="13"/>
  <c r="AC963" i="13" s="1"/>
  <c r="AB724" i="13"/>
  <c r="AC724" i="13" s="1"/>
  <c r="AB536" i="13"/>
  <c r="AC536" i="13" s="1"/>
  <c r="AB1762" i="13"/>
  <c r="AC1762" i="13" s="1"/>
  <c r="AB1186" i="13"/>
  <c r="AC1186" i="13" s="1"/>
  <c r="AB667" i="13"/>
  <c r="AC667" i="13" s="1"/>
  <c r="AB467" i="13"/>
  <c r="AC467" i="13" s="1"/>
  <c r="AB13" i="13"/>
  <c r="AC13" i="13" s="1"/>
  <c r="AB842" i="13"/>
  <c r="AC842" i="13" s="1"/>
  <c r="AB820" i="13"/>
  <c r="AC820" i="13" s="1"/>
  <c r="AB529" i="13"/>
  <c r="AC529" i="13" s="1"/>
  <c r="AB906" i="13"/>
  <c r="AC906" i="13" s="1"/>
  <c r="AB172" i="13"/>
  <c r="AC172" i="13" s="1"/>
  <c r="AB4122" i="13"/>
  <c r="AC4122" i="13" s="1"/>
  <c r="AB4058" i="13"/>
  <c r="AC4058" i="13" s="1"/>
  <c r="AB3994" i="13"/>
  <c r="AC3994" i="13" s="1"/>
  <c r="AB3893" i="13"/>
  <c r="AC3893" i="13" s="1"/>
  <c r="AB3765" i="13"/>
  <c r="AC3765" i="13" s="1"/>
  <c r="AB3509" i="13"/>
  <c r="AC3509" i="13" s="1"/>
  <c r="AB3381" i="13"/>
  <c r="AC3381" i="13" s="1"/>
  <c r="AB3221" i="13"/>
  <c r="AC3221" i="13" s="1"/>
  <c r="AB3051" i="13"/>
  <c r="AC3051" i="13" s="1"/>
  <c r="AB2880" i="13"/>
  <c r="AC2880" i="13" s="1"/>
  <c r="AB4145" i="13"/>
  <c r="AC4145" i="13" s="1"/>
  <c r="AB4017" i="13"/>
  <c r="AC4017" i="13" s="1"/>
  <c r="AB3889" i="13"/>
  <c r="AC3889" i="13" s="1"/>
  <c r="AB3761" i="13"/>
  <c r="AC3761" i="13" s="1"/>
  <c r="AB3633" i="13"/>
  <c r="AC3633" i="13" s="1"/>
  <c r="AB3505" i="13"/>
  <c r="AC3505" i="13" s="1"/>
  <c r="AB3377" i="13"/>
  <c r="AC3377" i="13" s="1"/>
  <c r="AB3215" i="13"/>
  <c r="AC3215" i="13" s="1"/>
  <c r="AB3044" i="13"/>
  <c r="AC3044" i="13" s="1"/>
  <c r="AB2873" i="13"/>
  <c r="AC2873" i="13" s="1"/>
  <c r="AB1749" i="13"/>
  <c r="AC1749" i="13" s="1"/>
  <c r="AB1237" i="13"/>
  <c r="AC1237" i="13" s="1"/>
  <c r="AB3926" i="13"/>
  <c r="AC3926" i="13" s="1"/>
  <c r="AB3414" i="13"/>
  <c r="AC3414" i="13" s="1"/>
  <c r="AB2902" i="13"/>
  <c r="AC2902" i="13" s="1"/>
  <c r="AB2614" i="13"/>
  <c r="AC2614" i="13" s="1"/>
  <c r="AB2461" i="13"/>
  <c r="AC2461" i="13" s="1"/>
  <c r="AB2333" i="13"/>
  <c r="AC2333" i="13" s="1"/>
  <c r="AB2205" i="13"/>
  <c r="AC2205" i="13" s="1"/>
  <c r="AB2077" i="13"/>
  <c r="AC2077" i="13" s="1"/>
  <c r="AB1949" i="13"/>
  <c r="AC1949" i="13" s="1"/>
  <c r="AB2769" i="13"/>
  <c r="AC2769" i="13" s="1"/>
  <c r="AB3882" i="13"/>
  <c r="AC3882" i="13" s="1"/>
  <c r="AB3370" i="13"/>
  <c r="AC3370" i="13" s="1"/>
  <c r="AB2858" i="13"/>
  <c r="AC2858" i="13" s="1"/>
  <c r="AB2537" i="13"/>
  <c r="AC2537" i="13" s="1"/>
  <c r="AB2401" i="13"/>
  <c r="AC2401" i="13" s="1"/>
  <c r="AB2257" i="13"/>
  <c r="AC2257" i="13" s="1"/>
  <c r="AB2113" i="13"/>
  <c r="AC2113" i="13" s="1"/>
  <c r="AB1969" i="13"/>
  <c r="AC1969" i="13" s="1"/>
  <c r="AB1811" i="13"/>
  <c r="AC1811" i="13" s="1"/>
  <c r="AB654" i="13"/>
  <c r="AC654" i="13" s="1"/>
  <c r="AB398" i="13"/>
  <c r="AC398" i="13" s="1"/>
  <c r="AB137" i="13"/>
  <c r="AC137" i="13" s="1"/>
  <c r="AB2343" i="13"/>
  <c r="AC2343" i="13" s="1"/>
  <c r="AB2087" i="13"/>
  <c r="AC2087" i="13" s="1"/>
  <c r="AB1834" i="13"/>
  <c r="AC1834" i="13" s="1"/>
  <c r="AB1561" i="13"/>
  <c r="AC1561" i="13" s="1"/>
  <c r="AB1256" i="13"/>
  <c r="AC1256" i="13" s="1"/>
  <c r="AB964" i="13"/>
  <c r="AC964" i="13" s="1"/>
  <c r="AB126" i="13"/>
  <c r="AC126" i="13" s="1"/>
  <c r="AB2340" i="13"/>
  <c r="AC2340" i="13" s="1"/>
  <c r="AB2084" i="13"/>
  <c r="AC2084" i="13" s="1"/>
  <c r="AB1835" i="13"/>
  <c r="AC1835" i="13" s="1"/>
  <c r="AB1517" i="13"/>
  <c r="AC1517" i="13" s="1"/>
  <c r="AB1249" i="13"/>
  <c r="AC1249" i="13" s="1"/>
  <c r="AB944" i="13"/>
  <c r="AC944" i="13" s="1"/>
  <c r="AB1422" i="13"/>
  <c r="AC1422" i="13" s="1"/>
  <c r="AB74" i="13"/>
  <c r="AC74" i="13" s="1"/>
  <c r="AB360" i="13"/>
  <c r="AC360" i="13" s="1"/>
  <c r="AB675" i="13"/>
  <c r="AC675" i="13" s="1"/>
  <c r="AB268" i="13"/>
  <c r="AC268" i="13" s="1"/>
  <c r="AB786" i="13"/>
  <c r="AC786" i="13" s="1"/>
  <c r="AB77" i="13"/>
  <c r="AC77" i="13" s="1"/>
  <c r="AB1586" i="13"/>
  <c r="AC1586" i="13" s="1"/>
  <c r="AB466" i="13"/>
  <c r="AC466" i="13" s="1"/>
  <c r="AB3331" i="13"/>
  <c r="AC3331" i="13" s="1"/>
  <c r="AB3160" i="13"/>
  <c r="AC3160" i="13" s="1"/>
  <c r="AB2989" i="13"/>
  <c r="AC2989" i="13" s="1"/>
  <c r="AB2819" i="13"/>
  <c r="AC2819" i="13" s="1"/>
  <c r="AB4091" i="13"/>
  <c r="AC4091" i="13" s="1"/>
  <c r="AB3345" i="13"/>
  <c r="AC3345" i="13" s="1"/>
  <c r="AB3175" i="13"/>
  <c r="AC3175" i="13" s="1"/>
  <c r="AB3004" i="13"/>
  <c r="AC3004" i="13" s="1"/>
  <c r="AB2823" i="13"/>
  <c r="AC2823" i="13" s="1"/>
  <c r="AB3870" i="13"/>
  <c r="AC3870" i="13" s="1"/>
  <c r="AB3358" i="13"/>
  <c r="AC3358" i="13" s="1"/>
  <c r="AB2846" i="13"/>
  <c r="AC2846" i="13" s="1"/>
  <c r="AB2557" i="13"/>
  <c r="AC2557" i="13" s="1"/>
  <c r="AB3122" i="13"/>
  <c r="AC3122" i="13" s="1"/>
  <c r="AB2723" i="13"/>
  <c r="AC2723" i="13" s="1"/>
  <c r="AB2169" i="13"/>
  <c r="AC2169" i="13" s="1"/>
  <c r="AB1686" i="13"/>
  <c r="AC1686" i="13" s="1"/>
  <c r="AB1483" i="13"/>
  <c r="AC1483" i="13" s="1"/>
  <c r="AB1276" i="13"/>
  <c r="AC1276" i="13" s="1"/>
  <c r="AB1120" i="13"/>
  <c r="AC1120" i="13" s="1"/>
  <c r="AB943" i="13"/>
  <c r="AC943" i="13" s="1"/>
  <c r="AB779" i="13"/>
  <c r="AC779" i="13" s="1"/>
  <c r="AB2315" i="13"/>
  <c r="AC2315" i="13" s="1"/>
  <c r="AB2059" i="13"/>
  <c r="AC2059" i="13" s="1"/>
  <c r="AB1807" i="13"/>
  <c r="AC1807" i="13" s="1"/>
  <c r="AB1477" i="13"/>
  <c r="AC1477" i="13" s="1"/>
  <c r="AB1177" i="13"/>
  <c r="AC1177" i="13" s="1"/>
  <c r="AB869" i="13"/>
  <c r="AC869" i="13" s="1"/>
  <c r="AB631" i="13"/>
  <c r="AC631" i="13" s="1"/>
  <c r="AB375" i="13"/>
  <c r="AC375" i="13" s="1"/>
  <c r="AB2488" i="13"/>
  <c r="AC2488" i="13" s="1"/>
  <c r="AB2232" i="13"/>
  <c r="AC2232" i="13" s="1"/>
  <c r="AB1976" i="13"/>
  <c r="AC1976" i="13" s="1"/>
  <c r="AB1723" i="13"/>
  <c r="AC1723" i="13" s="1"/>
  <c r="AB1420" i="13"/>
  <c r="AC1420" i="13" s="1"/>
  <c r="AB1101" i="13"/>
  <c r="AC1101" i="13" s="1"/>
  <c r="AB833" i="13"/>
  <c r="AC833" i="13" s="1"/>
  <c r="AB158" i="13"/>
  <c r="AC158" i="13" s="1"/>
  <c r="AB1571" i="13"/>
  <c r="AC1571" i="13" s="1"/>
  <c r="AB1198" i="13"/>
  <c r="AC1198" i="13" s="1"/>
  <c r="AB856" i="13"/>
  <c r="AC856" i="13" s="1"/>
  <c r="AB565" i="13"/>
  <c r="AC565" i="13" s="1"/>
  <c r="AB251" i="13"/>
  <c r="AC251" i="13" s="1"/>
  <c r="AB84" i="13"/>
  <c r="AC84" i="13" s="1"/>
  <c r="AB625" i="13"/>
  <c r="AC625" i="13" s="1"/>
  <c r="AB401" i="13"/>
  <c r="AC401" i="13" s="1"/>
  <c r="AB70" i="13"/>
  <c r="AB1290" i="13"/>
  <c r="AC1290" i="13" s="1"/>
  <c r="AB17" i="13"/>
  <c r="AC17" i="13" s="1"/>
  <c r="AB440" i="13"/>
  <c r="AC440" i="13" s="1"/>
  <c r="AB714" i="13"/>
  <c r="AC714" i="13" s="1"/>
  <c r="AB167" i="13"/>
  <c r="AB2702" i="13"/>
  <c r="AC2702" i="13" s="1"/>
  <c r="AB4148" i="13"/>
  <c r="AC4148" i="13" s="1"/>
  <c r="AB4084" i="13"/>
  <c r="AC4084" i="13" s="1"/>
  <c r="AB4020" i="13"/>
  <c r="AC4020" i="13" s="1"/>
  <c r="AB3944" i="13"/>
  <c r="AC3944" i="13" s="1"/>
  <c r="AB3816" i="13"/>
  <c r="AC3816" i="13" s="1"/>
  <c r="AB3688" i="13"/>
  <c r="AC3688" i="13" s="1"/>
  <c r="AB3560" i="13"/>
  <c r="AC3560" i="13" s="1"/>
  <c r="AB3432" i="13"/>
  <c r="AC3432" i="13" s="1"/>
  <c r="AB3291" i="13"/>
  <c r="AC3291" i="13" s="1"/>
  <c r="AB3120" i="13"/>
  <c r="AC3120" i="13" s="1"/>
  <c r="AB2949" i="13"/>
  <c r="AC2949" i="13" s="1"/>
  <c r="AB2724" i="13"/>
  <c r="AC2724" i="13" s="1"/>
  <c r="AB3940" i="13"/>
  <c r="AC3940" i="13" s="1"/>
  <c r="AB3812" i="13"/>
  <c r="AC3812" i="13" s="1"/>
  <c r="AB3684" i="13"/>
  <c r="AC3684" i="13" s="1"/>
  <c r="AB3556" i="13"/>
  <c r="AC3556" i="13" s="1"/>
  <c r="AB3428" i="13"/>
  <c r="AC3428" i="13" s="1"/>
  <c r="AB3284" i="13"/>
  <c r="AC3284" i="13" s="1"/>
  <c r="AB3113" i="13"/>
  <c r="AC3113" i="13" s="1"/>
  <c r="AB2951" i="13"/>
  <c r="AC2951" i="13" s="1"/>
  <c r="AB2738" i="13"/>
  <c r="AC2738" i="13" s="1"/>
  <c r="AB2608" i="13"/>
  <c r="AC2608" i="13" s="1"/>
  <c r="AB1405" i="13"/>
  <c r="AC1405" i="13" s="1"/>
  <c r="AB893" i="13"/>
  <c r="AC893" i="13" s="1"/>
  <c r="AB3590" i="13"/>
  <c r="AC3590" i="13" s="1"/>
  <c r="AB3078" i="13"/>
  <c r="AC3078" i="13" s="1"/>
  <c r="AB2679" i="13"/>
  <c r="AC2679" i="13" s="1"/>
  <c r="AB2498" i="13"/>
  <c r="AC2498" i="13" s="1"/>
  <c r="AB2370" i="13"/>
  <c r="AC2370" i="13" s="1"/>
  <c r="AB2242" i="13"/>
  <c r="AC2242" i="13" s="1"/>
  <c r="AB2114" i="13"/>
  <c r="AC2114" i="13" s="1"/>
  <c r="AB1986" i="13"/>
  <c r="AC1986" i="13" s="1"/>
  <c r="AB1858" i="13"/>
  <c r="AC1858" i="13" s="1"/>
  <c r="AB3674" i="13"/>
  <c r="AC3674" i="13" s="1"/>
  <c r="AB3162" i="13"/>
  <c r="AC3162" i="13" s="1"/>
  <c r="AB2719" i="13"/>
  <c r="AC2719" i="13" s="1"/>
  <c r="AB2514" i="13"/>
  <c r="AC2514" i="13" s="1"/>
  <c r="AB2390" i="13"/>
  <c r="AC2390" i="13" s="1"/>
  <c r="AB2262" i="13"/>
  <c r="AC2262" i="13" s="1"/>
  <c r="AB2134" i="13"/>
  <c r="AC2134" i="13" s="1"/>
  <c r="AB2006" i="13"/>
  <c r="AC2006" i="13" s="1"/>
  <c r="AB1878" i="13"/>
  <c r="AC1878" i="13" s="1"/>
  <c r="AB1105" i="13"/>
  <c r="AC1105" i="13" s="1"/>
  <c r="AB486" i="13"/>
  <c r="AC486" i="13" s="1"/>
  <c r="AB290" i="13"/>
  <c r="AC290" i="13" s="1"/>
  <c r="AB2415" i="13"/>
  <c r="AC2415" i="13" s="1"/>
  <c r="AB2159" i="13"/>
  <c r="AC2159" i="13" s="1"/>
  <c r="AB1903" i="13"/>
  <c r="AC1903" i="13" s="1"/>
  <c r="AB1655" i="13"/>
  <c r="AC1655" i="13" s="1"/>
  <c r="AB1348" i="13"/>
  <c r="AC1348" i="13" s="1"/>
  <c r="AB1075" i="13"/>
  <c r="AC1075" i="13" s="1"/>
  <c r="AB772" i="13"/>
  <c r="AC772" i="13" s="1"/>
  <c r="AB2476" i="13"/>
  <c r="AC2476" i="13" s="1"/>
  <c r="AB2220" i="13"/>
  <c r="AC2220" i="13" s="1"/>
  <c r="AB1964" i="13"/>
  <c r="AC1964" i="13" s="1"/>
  <c r="AB1648" i="13"/>
  <c r="AC1648" i="13" s="1"/>
  <c r="AB1375" i="13"/>
  <c r="AC1375" i="13" s="1"/>
  <c r="AB1062" i="13"/>
  <c r="AC1062" i="13" s="1"/>
  <c r="AB795" i="13"/>
  <c r="AC795" i="13" s="1"/>
  <c r="AB1543" i="13"/>
  <c r="AC1543" i="13" s="1"/>
  <c r="AB1219" i="13"/>
  <c r="AC1219" i="13" s="1"/>
  <c r="AB899" i="13"/>
  <c r="AC899" i="13" s="1"/>
  <c r="AB1050" i="13"/>
  <c r="AC1050" i="13" s="1"/>
  <c r="AB20" i="13"/>
  <c r="AB3939" i="13"/>
  <c r="AC3939" i="13" s="1"/>
  <c r="AB3811" i="13"/>
  <c r="AC3811" i="13" s="1"/>
  <c r="AB3683" i="13"/>
  <c r="AC3683" i="13" s="1"/>
  <c r="AB3555" i="13"/>
  <c r="AC3555" i="13" s="1"/>
  <c r="AB3427" i="13"/>
  <c r="AC3427" i="13" s="1"/>
  <c r="AB3283" i="13"/>
  <c r="AC3283" i="13" s="1"/>
  <c r="AB3112" i="13"/>
  <c r="AC3112" i="13" s="1"/>
  <c r="AB2941" i="13"/>
  <c r="AC2941" i="13" s="1"/>
  <c r="AB2700" i="13"/>
  <c r="AC2700" i="13" s="1"/>
  <c r="AB4063" i="13"/>
  <c r="AC4063" i="13" s="1"/>
  <c r="AB3935" i="13"/>
  <c r="AC3935" i="13" s="1"/>
  <c r="AB3807" i="13"/>
  <c r="AC3807" i="13" s="1"/>
  <c r="AB3679" i="13"/>
  <c r="AC3679" i="13" s="1"/>
  <c r="AB3551" i="13"/>
  <c r="AC3551" i="13" s="1"/>
  <c r="AB3423" i="13"/>
  <c r="AC3423" i="13" s="1"/>
  <c r="AB3276" i="13"/>
  <c r="AC3276" i="13" s="1"/>
  <c r="AB3105" i="13"/>
  <c r="AC3105" i="13" s="1"/>
  <c r="AB2935" i="13"/>
  <c r="AC2935" i="13" s="1"/>
  <c r="AB2682" i="13"/>
  <c r="AC2682" i="13" s="1"/>
  <c r="AB3662" i="13"/>
  <c r="AC3662" i="13" s="1"/>
  <c r="AB3150" i="13"/>
  <c r="AC3150" i="13" s="1"/>
  <c r="AB2720" i="13"/>
  <c r="AC2720" i="13" s="1"/>
  <c r="AB1821" i="13"/>
  <c r="AC1821" i="13" s="1"/>
  <c r="AB3458" i="13"/>
  <c r="AC3458" i="13" s="1"/>
  <c r="AB2946" i="13"/>
  <c r="AC2946" i="13" s="1"/>
  <c r="AB2627" i="13"/>
  <c r="AC2627" i="13" s="1"/>
  <c r="AB1707" i="13"/>
  <c r="AC1707" i="13" s="1"/>
  <c r="AB1500" i="13"/>
  <c r="AC1500" i="13" s="1"/>
  <c r="AB1295" i="13"/>
  <c r="AC1295" i="13" s="1"/>
  <c r="AB1088" i="13"/>
  <c r="AC1088" i="13" s="1"/>
  <c r="AB924" i="13"/>
  <c r="AC924" i="13" s="1"/>
  <c r="AB751" i="13"/>
  <c r="AC751" i="13" s="1"/>
  <c r="AB2355" i="13"/>
  <c r="AC2355" i="13" s="1"/>
  <c r="AB2099" i="13"/>
  <c r="AC2099" i="13" s="1"/>
  <c r="AB1523" i="13"/>
  <c r="AC1523" i="13" s="1"/>
  <c r="AB1214" i="13"/>
  <c r="AC1214" i="13" s="1"/>
  <c r="AB921" i="13"/>
  <c r="AC921" i="13" s="1"/>
  <c r="AB607" i="13"/>
  <c r="AC607" i="13" s="1"/>
  <c r="AB351" i="13"/>
  <c r="AC351" i="13" s="1"/>
  <c r="AB2464" i="13"/>
  <c r="AC2464" i="13" s="1"/>
  <c r="AB2208" i="13"/>
  <c r="AC2208" i="13" s="1"/>
  <c r="AB1952" i="13"/>
  <c r="AC1952" i="13" s="1"/>
  <c r="AB1677" i="13"/>
  <c r="AC1677" i="13" s="1"/>
  <c r="AB1409" i="13"/>
  <c r="AC1409" i="13" s="1"/>
  <c r="AB1104" i="13"/>
  <c r="AC1104" i="13" s="1"/>
  <c r="AB831" i="13"/>
  <c r="AC831" i="13" s="1"/>
  <c r="AB284" i="13"/>
  <c r="AC284" i="13" s="1"/>
  <c r="AB1656" i="13"/>
  <c r="AC1656" i="13" s="1"/>
  <c r="AB1332" i="13"/>
  <c r="AC1332" i="13" s="1"/>
  <c r="AB952" i="13"/>
  <c r="AC952" i="13" s="1"/>
  <c r="AB660" i="13"/>
  <c r="AC660" i="13" s="1"/>
  <c r="AB404" i="13"/>
  <c r="AC404" i="13" s="1"/>
  <c r="AB150" i="13"/>
  <c r="AB688" i="13"/>
  <c r="AC688" i="13" s="1"/>
  <c r="AB497" i="13"/>
  <c r="AC497" i="13" s="1"/>
  <c r="AB213" i="13"/>
  <c r="AC213" i="13" s="1"/>
  <c r="AB1626" i="13"/>
  <c r="AC1626" i="13" s="1"/>
  <c r="AB1114" i="13"/>
  <c r="AC1114" i="13" s="1"/>
  <c r="AB250" i="13"/>
  <c r="AC250" i="13" s="1"/>
  <c r="AB7" i="13"/>
  <c r="AC7" i="13" s="1"/>
  <c r="AB1735" i="13"/>
  <c r="AC1735" i="13" s="1"/>
  <c r="AB1236" i="13"/>
  <c r="AC1236" i="13" s="1"/>
  <c r="AB333" i="13"/>
  <c r="AC333" i="13" s="1"/>
  <c r="AB412" i="13"/>
  <c r="AC412" i="13" s="1"/>
  <c r="AB235" i="13"/>
  <c r="AC235" i="13" s="1"/>
  <c r="AB1442" i="13"/>
  <c r="AC1442" i="13" s="1"/>
  <c r="AB778" i="13"/>
  <c r="AC778" i="13" s="1"/>
  <c r="AB563" i="13"/>
  <c r="AC563" i="13" s="1"/>
  <c r="AB232" i="13"/>
  <c r="AC232" i="13" s="1"/>
  <c r="AB51" i="13"/>
  <c r="AC51" i="13" s="1"/>
  <c r="AB38" i="13"/>
  <c r="AC38" i="13" s="1"/>
  <c r="AB596" i="13"/>
  <c r="AC596" i="13" s="1"/>
  <c r="AB1778" i="13"/>
  <c r="AC1778" i="13" s="1"/>
  <c r="AB522" i="13"/>
  <c r="AC522" i="13" s="1"/>
  <c r="AB4150" i="13"/>
  <c r="AC4150" i="13" s="1"/>
  <c r="AB4086" i="13"/>
  <c r="AC4086" i="13" s="1"/>
  <c r="AB4022" i="13"/>
  <c r="AC4022" i="13" s="1"/>
  <c r="AB3949" i="13"/>
  <c r="AC3949" i="13" s="1"/>
  <c r="AB3821" i="13"/>
  <c r="AC3821" i="13" s="1"/>
  <c r="AB3693" i="13"/>
  <c r="AC3693" i="13" s="1"/>
  <c r="AB3565" i="13"/>
  <c r="AC3565" i="13" s="1"/>
  <c r="AB3437" i="13"/>
  <c r="AC3437" i="13" s="1"/>
  <c r="AB3296" i="13"/>
  <c r="AC3296" i="13" s="1"/>
  <c r="AB3125" i="13"/>
  <c r="AC3125" i="13" s="1"/>
  <c r="AB2955" i="13"/>
  <c r="AC2955" i="13" s="1"/>
  <c r="AB2740" i="13"/>
  <c r="AC2740" i="13" s="1"/>
  <c r="AB4073" i="13"/>
  <c r="AC4073" i="13" s="1"/>
  <c r="AB3945" i="13"/>
  <c r="AC3945" i="13" s="1"/>
  <c r="AB3817" i="13"/>
  <c r="AC3817" i="13" s="1"/>
  <c r="AB3689" i="13"/>
  <c r="AC3689" i="13" s="1"/>
  <c r="AB3561" i="13"/>
  <c r="AC3561" i="13" s="1"/>
  <c r="AB3433" i="13"/>
  <c r="AC3433" i="13" s="1"/>
  <c r="AB3289" i="13"/>
  <c r="AC3289" i="13" s="1"/>
  <c r="AB3119" i="13"/>
  <c r="AC3119" i="13" s="1"/>
  <c r="AB2948" i="13"/>
  <c r="AC2948" i="13" s="1"/>
  <c r="AB2690" i="13"/>
  <c r="AC2690" i="13" s="1"/>
  <c r="AB1461" i="13"/>
  <c r="AC1461" i="13" s="1"/>
  <c r="AB949" i="13"/>
  <c r="AC949" i="13" s="1"/>
  <c r="AB3638" i="13"/>
  <c r="AC3638" i="13" s="1"/>
  <c r="AB3126" i="13"/>
  <c r="AC3126" i="13" s="1"/>
  <c r="AB2711" i="13"/>
  <c r="AC2711" i="13" s="1"/>
  <c r="AB2513" i="13"/>
  <c r="AC2513" i="13" s="1"/>
  <c r="AB2389" i="13"/>
  <c r="AC2389" i="13" s="1"/>
  <c r="AB2261" i="13"/>
  <c r="AC2261" i="13" s="1"/>
  <c r="AB2133" i="13"/>
  <c r="AC2133" i="13" s="1"/>
  <c r="AB2005" i="13"/>
  <c r="AC2005" i="13" s="1"/>
  <c r="AB1877" i="13"/>
  <c r="AC1877" i="13" s="1"/>
  <c r="AB2625" i="13"/>
  <c r="AC2625" i="13" s="1"/>
  <c r="AB3594" i="13"/>
  <c r="AC3594" i="13" s="1"/>
  <c r="AB3082" i="13"/>
  <c r="AC3082" i="13" s="1"/>
  <c r="AB2675" i="13"/>
  <c r="AC2675" i="13" s="1"/>
  <c r="AB2473" i="13"/>
  <c r="AC2473" i="13" s="1"/>
  <c r="AB2321" i="13"/>
  <c r="AC2321" i="13" s="1"/>
  <c r="AB2177" i="13"/>
  <c r="AC2177" i="13" s="1"/>
  <c r="AB2025" i="13"/>
  <c r="AC2025" i="13" s="1"/>
  <c r="AB1881" i="13"/>
  <c r="AC1881" i="13" s="1"/>
  <c r="AB1265" i="13"/>
  <c r="AC1265" i="13" s="1"/>
  <c r="AB510" i="13"/>
  <c r="AC510" i="13" s="1"/>
  <c r="AB302" i="13"/>
  <c r="AC302" i="13" s="1"/>
  <c r="AB2455" i="13"/>
  <c r="AC2455" i="13" s="1"/>
  <c r="AB2199" i="13"/>
  <c r="AC2199" i="13" s="1"/>
  <c r="AB1943" i="13"/>
  <c r="AC1943" i="13" s="1"/>
  <c r="AB1701" i="13"/>
  <c r="AC1701" i="13" s="1"/>
  <c r="AB1399" i="13"/>
  <c r="AC1399" i="13" s="1"/>
  <c r="AB1092" i="13"/>
  <c r="AC1092" i="13" s="1"/>
  <c r="AB773" i="13"/>
  <c r="AC773" i="13" s="1"/>
  <c r="AB2452" i="13"/>
  <c r="AC2452" i="13" s="1"/>
  <c r="AB2196" i="13"/>
  <c r="AC2196" i="13" s="1"/>
  <c r="AB1940" i="13"/>
  <c r="AC1940" i="13" s="1"/>
  <c r="AB1645" i="13"/>
  <c r="AC1645" i="13" s="1"/>
  <c r="AB1377" i="13"/>
  <c r="AC1377" i="13" s="1"/>
  <c r="AB1072" i="13"/>
  <c r="AC1072" i="13" s="1"/>
  <c r="AB799" i="13"/>
  <c r="AC799" i="13" s="1"/>
  <c r="AB903" i="13"/>
  <c r="AC903" i="13" s="1"/>
  <c r="AB572" i="13"/>
  <c r="AC572" i="13" s="1"/>
  <c r="AB946" i="13"/>
  <c r="AC946" i="13" s="1"/>
  <c r="AB475" i="13"/>
  <c r="AC475" i="13" s="1"/>
  <c r="AB58" i="13"/>
  <c r="AC58" i="13" s="1"/>
  <c r="AB42" i="13"/>
  <c r="AC42" i="13" s="1"/>
  <c r="AB241" i="13"/>
  <c r="AC241" i="13" s="1"/>
  <c r="AB658" i="13"/>
  <c r="AC658" i="13" s="1"/>
  <c r="AB63" i="13"/>
  <c r="AB3235" i="13"/>
  <c r="AC3235" i="13" s="1"/>
  <c r="AB3064" i="13"/>
  <c r="AC3064" i="13" s="1"/>
  <c r="AB2893" i="13"/>
  <c r="AC2893" i="13" s="1"/>
  <c r="AB4147" i="13"/>
  <c r="AC4147" i="13" s="1"/>
  <c r="AB4019" i="13"/>
  <c r="AC4019" i="13" s="1"/>
  <c r="AB3249" i="13"/>
  <c r="AC3249" i="13" s="1"/>
  <c r="AB3079" i="13"/>
  <c r="AC3079" i="13" s="1"/>
  <c r="AB2897" i="13"/>
  <c r="AC2897" i="13" s="1"/>
  <c r="AB2618" i="13"/>
  <c r="AC2618" i="13" s="1"/>
  <c r="AB3582" i="13"/>
  <c r="AC3582" i="13" s="1"/>
  <c r="AB3070" i="13"/>
  <c r="AC3070" i="13" s="1"/>
  <c r="AB2688" i="13"/>
  <c r="AC2688" i="13" s="1"/>
  <c r="AB3858" i="13"/>
  <c r="AC3858" i="13" s="1"/>
  <c r="AB3346" i="13"/>
  <c r="AC3346" i="13" s="1"/>
  <c r="AB2834" i="13"/>
  <c r="AC2834" i="13" s="1"/>
  <c r="AB2578" i="13"/>
  <c r="AC2578" i="13" s="1"/>
  <c r="AB1775" i="13"/>
  <c r="AC1775" i="13" s="1"/>
  <c r="AB1568" i="13"/>
  <c r="AC1568" i="13" s="1"/>
  <c r="AB1366" i="13"/>
  <c r="AC1366" i="13" s="1"/>
  <c r="AB1163" i="13"/>
  <c r="AC1163" i="13" s="1"/>
  <c r="AB977" i="13"/>
  <c r="AC977" i="13" s="1"/>
  <c r="AB800" i="13"/>
  <c r="AC800" i="13" s="1"/>
  <c r="AB2363" i="13"/>
  <c r="AC2363" i="13" s="1"/>
  <c r="AB2107" i="13"/>
  <c r="AC2107" i="13" s="1"/>
  <c r="AB1559" i="13"/>
  <c r="AC1559" i="13" s="1"/>
  <c r="AB1224" i="13"/>
  <c r="AC1224" i="13" s="1"/>
  <c r="AB936" i="13"/>
  <c r="AC936" i="13" s="1"/>
  <c r="AB679" i="13"/>
  <c r="AC679" i="13" s="1"/>
  <c r="AB423" i="13"/>
  <c r="AC423" i="13" s="1"/>
  <c r="AB2571" i="13"/>
  <c r="AC2571" i="13" s="1"/>
  <c r="AB2280" i="13"/>
  <c r="AC2280" i="13" s="1"/>
  <c r="AB2024" i="13"/>
  <c r="AC2024" i="13" s="1"/>
  <c r="AB1741" i="13"/>
  <c r="AC1741" i="13" s="1"/>
  <c r="AB1473" i="13"/>
  <c r="AC1473" i="13" s="1"/>
  <c r="AB1168" i="13"/>
  <c r="AC1168" i="13" s="1"/>
  <c r="AB895" i="13"/>
  <c r="AC895" i="13" s="1"/>
  <c r="AB280" i="13"/>
  <c r="AB1592" i="13"/>
  <c r="AC1592" i="13" s="1"/>
  <c r="AB1268" i="13"/>
  <c r="AC1268" i="13" s="1"/>
  <c r="AB948" i="13"/>
  <c r="AC948" i="13" s="1"/>
  <c r="AB613" i="13"/>
  <c r="AC613" i="13" s="1"/>
  <c r="AB356" i="13"/>
  <c r="AC356" i="13" s="1"/>
  <c r="AB118" i="13"/>
  <c r="AC118" i="13" s="1"/>
  <c r="AB649" i="13"/>
  <c r="AC649" i="13" s="1"/>
  <c r="AB425" i="13"/>
  <c r="AC425" i="13" s="1"/>
  <c r="AB1418" i="13"/>
  <c r="AC1418" i="13" s="1"/>
  <c r="AB159" i="13"/>
  <c r="AC159" i="13" s="1"/>
  <c r="AB537" i="13"/>
  <c r="AC537" i="13" s="1"/>
  <c r="AB762" i="13"/>
  <c r="AC762" i="13" s="1"/>
  <c r="AB270" i="13"/>
  <c r="AC270" i="13" s="1"/>
  <c r="AB2726" i="13"/>
  <c r="AC2726" i="13" s="1"/>
  <c r="AB4160" i="13"/>
  <c r="AC4160" i="13" s="1"/>
  <c r="AB4096" i="13"/>
  <c r="AC4096" i="13" s="1"/>
  <c r="AB4032" i="13"/>
  <c r="AC4032" i="13" s="1"/>
  <c r="AB3968" i="13"/>
  <c r="AC3968" i="13" s="1"/>
  <c r="AB3840" i="13"/>
  <c r="AC3840" i="13" s="1"/>
  <c r="AB3712" i="13"/>
  <c r="AC3712" i="13" s="1"/>
  <c r="AB3584" i="13"/>
  <c r="AC3584" i="13" s="1"/>
  <c r="AB3456" i="13"/>
  <c r="AC3456" i="13" s="1"/>
  <c r="AB3323" i="13"/>
  <c r="AC3323" i="13" s="1"/>
  <c r="AB3152" i="13"/>
  <c r="AC3152" i="13" s="1"/>
  <c r="AB2981" i="13"/>
  <c r="AC2981" i="13" s="1"/>
  <c r="AB2811" i="13"/>
  <c r="AC2811" i="13" s="1"/>
  <c r="AB4093" i="13"/>
  <c r="AC4093" i="13" s="1"/>
  <c r="AB3964" i="13"/>
  <c r="AC3964" i="13" s="1"/>
  <c r="AB3836" i="13"/>
  <c r="AC3836" i="13" s="1"/>
  <c r="AB3708" i="13"/>
  <c r="AC3708" i="13" s="1"/>
  <c r="AB3580" i="13"/>
  <c r="AC3580" i="13" s="1"/>
  <c r="AB3452" i="13"/>
  <c r="AC3452" i="13" s="1"/>
  <c r="AB3316" i="13"/>
  <c r="AC3316" i="13" s="1"/>
  <c r="AB3145" i="13"/>
  <c r="AC3145" i="13" s="1"/>
  <c r="AB2975" i="13"/>
  <c r="AC2975" i="13" s="1"/>
  <c r="AB2815" i="13"/>
  <c r="AC2815" i="13" s="1"/>
  <c r="AB2649" i="13"/>
  <c r="AC2649" i="13" s="1"/>
  <c r="AB1501" i="13"/>
  <c r="AC1501" i="13" s="1"/>
  <c r="AB989" i="13"/>
  <c r="AC989" i="13" s="1"/>
  <c r="AB3686" i="13"/>
  <c r="AC3686" i="13" s="1"/>
  <c r="AB3174" i="13"/>
  <c r="AC3174" i="13" s="1"/>
  <c r="AB2736" i="13"/>
  <c r="AC2736" i="13" s="1"/>
  <c r="AB2518" i="13"/>
  <c r="AC2518" i="13" s="1"/>
  <c r="AB2394" i="13"/>
  <c r="AC2394" i="13" s="1"/>
  <c r="AB2266" i="13"/>
  <c r="AC2266" i="13" s="1"/>
  <c r="AB2138" i="13"/>
  <c r="AC2138" i="13" s="1"/>
  <c r="AB2010" i="13"/>
  <c r="AC2010" i="13" s="1"/>
  <c r="AB1882" i="13"/>
  <c r="AC1882" i="13" s="1"/>
  <c r="AB3770" i="13"/>
  <c r="AC3770" i="13" s="1"/>
  <c r="AB3258" i="13"/>
  <c r="AC3258" i="13" s="1"/>
  <c r="AB2776" i="13"/>
  <c r="AC2776" i="13" s="1"/>
  <c r="AB2535" i="13"/>
  <c r="AC2535" i="13" s="1"/>
  <c r="AB2414" i="13"/>
  <c r="AC2414" i="13" s="1"/>
  <c r="AB2286" i="13"/>
  <c r="AC2286" i="13" s="1"/>
  <c r="AB2158" i="13"/>
  <c r="AC2158" i="13" s="1"/>
  <c r="AB2030" i="13"/>
  <c r="AC2030" i="13" s="1"/>
  <c r="AB1902" i="13"/>
  <c r="AC1902" i="13" s="1"/>
  <c r="AB1297" i="13"/>
  <c r="AC1297" i="13" s="1"/>
  <c r="AB534" i="13"/>
  <c r="AB314" i="13"/>
  <c r="AC314" i="13" s="1"/>
  <c r="AB2463" i="13"/>
  <c r="AC2463" i="13" s="1"/>
  <c r="AB2207" i="13"/>
  <c r="AC2207" i="13" s="1"/>
  <c r="AB1951" i="13"/>
  <c r="AC1951" i="13" s="1"/>
  <c r="AB1704" i="13"/>
  <c r="AC1704" i="13" s="1"/>
  <c r="AB1427" i="13"/>
  <c r="AC1427" i="13" s="1"/>
  <c r="AB1093" i="13"/>
  <c r="AC1093" i="13" s="1"/>
  <c r="AB825" i="13"/>
  <c r="AC825" i="13" s="1"/>
  <c r="AB2515" i="13"/>
  <c r="AC2515" i="13" s="1"/>
  <c r="AB2268" i="13"/>
  <c r="AC2268" i="13" s="1"/>
  <c r="AB2012" i="13"/>
  <c r="AC2012" i="13" s="1"/>
  <c r="AB1702" i="13"/>
  <c r="AC1702" i="13" s="1"/>
  <c r="AB1435" i="13"/>
  <c r="AC1435" i="13" s="1"/>
  <c r="AB1132" i="13"/>
  <c r="AC1132" i="13" s="1"/>
  <c r="AB813" i="13"/>
  <c r="AC813" i="13" s="1"/>
  <c r="AB1609" i="13"/>
  <c r="AC1609" i="13" s="1"/>
  <c r="AB1240" i="13"/>
  <c r="AC1240" i="13" s="1"/>
  <c r="AB920" i="13"/>
  <c r="AC920" i="13" s="1"/>
  <c r="AB1714" i="13"/>
  <c r="AC1714" i="13" s="1"/>
  <c r="AB191" i="13"/>
  <c r="AC191" i="13" s="1"/>
  <c r="AB1492" i="13"/>
  <c r="AC1492" i="13" s="1"/>
  <c r="AB512" i="13"/>
  <c r="AC512" i="13" s="1"/>
  <c r="AB643" i="13"/>
  <c r="AC643" i="13" s="1"/>
  <c r="AB15" i="13"/>
  <c r="AC15" i="13" s="1"/>
  <c r="AB448" i="13"/>
  <c r="AC448" i="13" s="1"/>
  <c r="AB4114" i="13"/>
  <c r="AC4114" i="13" s="1"/>
  <c r="AB3986" i="13"/>
  <c r="AC3986" i="13" s="1"/>
  <c r="AB3621" i="13"/>
  <c r="AC3621" i="13" s="1"/>
  <c r="AB3200" i="13"/>
  <c r="AC3200" i="13" s="1"/>
  <c r="AB2859" i="13"/>
  <c r="AC2859" i="13" s="1"/>
  <c r="AB3873" i="13"/>
  <c r="AC3873" i="13" s="1"/>
  <c r="AB3489" i="13"/>
  <c r="AC3489" i="13" s="1"/>
  <c r="AB3193" i="13"/>
  <c r="AC3193" i="13" s="1"/>
  <c r="AB1685" i="13"/>
  <c r="AC1685" i="13" s="1"/>
  <c r="AB3350" i="13"/>
  <c r="AC3350" i="13" s="1"/>
  <c r="AB2564" i="13"/>
  <c r="AC2564" i="13" s="1"/>
  <c r="AB2317" i="13"/>
  <c r="AC2317" i="13" s="1"/>
  <c r="AB2061" i="13"/>
  <c r="AC2061" i="13" s="1"/>
  <c r="AB3818" i="13"/>
  <c r="AC3818" i="13" s="1"/>
  <c r="AB2526" i="13"/>
  <c r="AC2526" i="13" s="1"/>
  <c r="AB2241" i="13"/>
  <c r="AC2241" i="13" s="1"/>
  <c r="AB1713" i="13"/>
  <c r="AC1713" i="13" s="1"/>
  <c r="AB94" i="13"/>
  <c r="AC94" i="13" s="1"/>
  <c r="AB1802" i="13"/>
  <c r="AC1802" i="13" s="1"/>
  <c r="AB1239" i="13"/>
  <c r="AC1239" i="13" s="1"/>
  <c r="AB2308" i="13"/>
  <c r="AC2308" i="13" s="1"/>
  <c r="AB249" i="13"/>
  <c r="AC249" i="13" s="1"/>
  <c r="AB3835" i="13"/>
  <c r="AC3835" i="13" s="1"/>
  <c r="AB3579" i="13"/>
  <c r="AC3579" i="13" s="1"/>
  <c r="AB3451" i="13"/>
  <c r="AC3451" i="13" s="1"/>
  <c r="AB3144" i="13"/>
  <c r="AC3144" i="13" s="1"/>
  <c r="AB2796" i="13"/>
  <c r="AC2796" i="13" s="1"/>
  <c r="AB3959" i="13"/>
  <c r="AC3959" i="13" s="1"/>
  <c r="AB3831" i="13"/>
  <c r="AC3831" i="13" s="1"/>
  <c r="AB3575" i="13"/>
  <c r="AC3575" i="13" s="1"/>
  <c r="AB3308" i="13"/>
  <c r="AC3308" i="13" s="1"/>
  <c r="AB2967" i="13"/>
  <c r="AC2967" i="13" s="1"/>
  <c r="AB3758" i="13"/>
  <c r="AC3758" i="13" s="1"/>
  <c r="AB3246" i="13"/>
  <c r="AC3246" i="13" s="1"/>
  <c r="AB2592" i="13"/>
  <c r="AC2592" i="13" s="1"/>
  <c r="AB3042" i="13"/>
  <c r="AC3042" i="13" s="1"/>
  <c r="AB2661" i="13"/>
  <c r="AC2661" i="13" s="1"/>
  <c r="AB1536" i="13"/>
  <c r="AC1536" i="13" s="1"/>
  <c r="AB1131" i="13"/>
  <c r="AC1131" i="13" s="1"/>
  <c r="AB950" i="13"/>
  <c r="AC950" i="13" s="1"/>
  <c r="AB2403" i="13"/>
  <c r="AC2403" i="13" s="1"/>
  <c r="AB2147" i="13"/>
  <c r="AC2147" i="13" s="1"/>
  <c r="AB1891" i="13"/>
  <c r="AC1891" i="13" s="1"/>
  <c r="AB1573" i="13"/>
  <c r="AC1573" i="13" s="1"/>
  <c r="AB983" i="13"/>
  <c r="AC983" i="13" s="1"/>
  <c r="AB655" i="13"/>
  <c r="AC655" i="13" s="1"/>
  <c r="AB399" i="13"/>
  <c r="AC399" i="13" s="1"/>
  <c r="AB2523" i="13"/>
  <c r="AC2523" i="13" s="1"/>
  <c r="AB2256" i="13"/>
  <c r="AC2256" i="13" s="1"/>
  <c r="AB2000" i="13"/>
  <c r="AC2000" i="13" s="1"/>
  <c r="AB1744" i="13"/>
  <c r="AC1744" i="13" s="1"/>
  <c r="AB1471" i="13"/>
  <c r="AC1471" i="13" s="1"/>
  <c r="AB1158" i="13"/>
  <c r="AC1158" i="13" s="1"/>
  <c r="AB891" i="13"/>
  <c r="AC891" i="13" s="1"/>
  <c r="AB308" i="13"/>
  <c r="AC308" i="13" s="1"/>
  <c r="AB1763" i="13"/>
  <c r="AC1763" i="13" s="1"/>
  <c r="AB1390" i="13"/>
  <c r="AC1390" i="13" s="1"/>
  <c r="AB1044" i="13"/>
  <c r="AC1044" i="13" s="1"/>
  <c r="AB708" i="13"/>
  <c r="AC708" i="13" s="1"/>
  <c r="AB453" i="13"/>
  <c r="AC453" i="13" s="1"/>
  <c r="AB180" i="13"/>
  <c r="AB712" i="13"/>
  <c r="AC712" i="13" s="1"/>
  <c r="AB584" i="13"/>
  <c r="AC584" i="13" s="1"/>
  <c r="AB267" i="13"/>
  <c r="AC267" i="13" s="1"/>
  <c r="AB3931" i="13"/>
  <c r="AC3931" i="13" s="1"/>
  <c r="AB3803" i="13"/>
  <c r="AC3803" i="13" s="1"/>
  <c r="AB3675" i="13"/>
  <c r="AC3675" i="13" s="1"/>
  <c r="AB3547" i="13"/>
  <c r="AC3547" i="13" s="1"/>
  <c r="AB3419" i="13"/>
  <c r="AC3419" i="13" s="1"/>
  <c r="AB3272" i="13"/>
  <c r="AC3272" i="13" s="1"/>
  <c r="AB3101" i="13"/>
  <c r="AC3101" i="13" s="1"/>
  <c r="AB2931" i="13"/>
  <c r="AC2931" i="13" s="1"/>
  <c r="AB2668" i="13"/>
  <c r="AC2668" i="13" s="1"/>
  <c r="AB4055" i="13"/>
  <c r="AC4055" i="13" s="1"/>
  <c r="AB3927" i="13"/>
  <c r="AC3927" i="13" s="1"/>
  <c r="AB3799" i="13"/>
  <c r="AC3799" i="13" s="1"/>
  <c r="AB3671" i="13"/>
  <c r="AC3671" i="13" s="1"/>
  <c r="AB3543" i="13"/>
  <c r="AC3543" i="13" s="1"/>
  <c r="AB3415" i="13"/>
  <c r="AC3415" i="13" s="1"/>
  <c r="AB3265" i="13"/>
  <c r="AC3265" i="13" s="1"/>
  <c r="AB3095" i="13"/>
  <c r="AC3095" i="13" s="1"/>
  <c r="AB2924" i="13"/>
  <c r="AC2924" i="13" s="1"/>
  <c r="AB2650" i="13"/>
  <c r="AC2650" i="13" s="1"/>
  <c r="AB3630" i="13"/>
  <c r="AC3630" i="13" s="1"/>
  <c r="AB3118" i="13"/>
  <c r="AC3118" i="13" s="1"/>
  <c r="AB2715" i="13"/>
  <c r="AC2715" i="13" s="1"/>
  <c r="AB3938" i="13"/>
  <c r="AC3938" i="13" s="1"/>
  <c r="AB3426" i="13"/>
  <c r="AC3426" i="13" s="1"/>
  <c r="AB2914" i="13"/>
  <c r="AC2914" i="13" s="1"/>
  <c r="AB2615" i="13"/>
  <c r="AC2615" i="13" s="1"/>
  <c r="AB1692" i="13"/>
  <c r="AC1692" i="13" s="1"/>
  <c r="AB1487" i="13"/>
  <c r="AC1487" i="13" s="1"/>
  <c r="AB1280" i="13"/>
  <c r="AC1280" i="13" s="1"/>
  <c r="AB1078" i="13"/>
  <c r="AC1078" i="13" s="1"/>
  <c r="AB911" i="13"/>
  <c r="AC911" i="13" s="1"/>
  <c r="AB743" i="13"/>
  <c r="AC743" i="13" s="1"/>
  <c r="AB2339" i="13"/>
  <c r="AC2339" i="13" s="1"/>
  <c r="AB2083" i="13"/>
  <c r="AC2083" i="13" s="1"/>
  <c r="AB1823" i="13"/>
  <c r="AC1823" i="13" s="1"/>
  <c r="AB1480" i="13"/>
  <c r="AC1480" i="13" s="1"/>
  <c r="AB1203" i="13"/>
  <c r="AC1203" i="13" s="1"/>
  <c r="AB915" i="13"/>
  <c r="AC915" i="13" s="1"/>
  <c r="AB591" i="13"/>
  <c r="AC591" i="13" s="1"/>
  <c r="AB343" i="13"/>
  <c r="AC343" i="13" s="1"/>
  <c r="AB2448" i="13"/>
  <c r="AC2448" i="13" s="1"/>
  <c r="AB2192" i="13"/>
  <c r="AC2192" i="13" s="1"/>
  <c r="AB1936" i="13"/>
  <c r="AC1936" i="13" s="1"/>
  <c r="AB1670" i="13"/>
  <c r="AC1670" i="13" s="1"/>
  <c r="AB1403" i="13"/>
  <c r="AC1403" i="13" s="1"/>
  <c r="AB1100" i="13"/>
  <c r="AC1100" i="13" s="1"/>
  <c r="AB781" i="13"/>
  <c r="AC781" i="13" s="1"/>
  <c r="AB258" i="13"/>
  <c r="AC258" i="13" s="1"/>
  <c r="AB1646" i="13"/>
  <c r="AC1646" i="13" s="1"/>
  <c r="AB1319" i="13"/>
  <c r="AC1319" i="13" s="1"/>
  <c r="AB942" i="13"/>
  <c r="AC942" i="13" s="1"/>
  <c r="AB652" i="13"/>
  <c r="AC652" i="13" s="1"/>
  <c r="AB389" i="13"/>
  <c r="AC389" i="13" s="1"/>
  <c r="AB144" i="13"/>
  <c r="AC144" i="13" s="1"/>
  <c r="AB680" i="13"/>
  <c r="AC680" i="13" s="1"/>
  <c r="AB489" i="13"/>
  <c r="AC489" i="13" s="1"/>
  <c r="AB209" i="13"/>
  <c r="AC209" i="13" s="1"/>
  <c r="AB1594" i="13"/>
  <c r="AC1594" i="13" s="1"/>
  <c r="AB1082" i="13"/>
  <c r="AC1082" i="13" s="1"/>
  <c r="AB221" i="13"/>
  <c r="AC221" i="13" s="1"/>
  <c r="AB247" i="13"/>
  <c r="AC247" i="13" s="1"/>
  <c r="AB1688" i="13"/>
  <c r="AC1688" i="13" s="1"/>
  <c r="AB1176" i="13"/>
  <c r="AC1176" i="13" s="1"/>
  <c r="AB325" i="13"/>
  <c r="AC325" i="13" s="1"/>
  <c r="AB224" i="13"/>
  <c r="AC224" i="13" s="1"/>
  <c r="AB1410" i="13"/>
  <c r="AC1410" i="13" s="1"/>
  <c r="AB742" i="13"/>
  <c r="AB547" i="13"/>
  <c r="AC547" i="13" s="1"/>
  <c r="AB179" i="13"/>
  <c r="AC179" i="13" s="1"/>
  <c r="AB36" i="13"/>
  <c r="AC36" i="13" s="1"/>
  <c r="AB55" i="13"/>
  <c r="AC55" i="13" s="1"/>
  <c r="AB573" i="13"/>
  <c r="AC573" i="13" s="1"/>
  <c r="AB1458" i="13"/>
  <c r="AC1458" i="13" s="1"/>
  <c r="AB482" i="13"/>
  <c r="AC482" i="13" s="1"/>
  <c r="AB4146" i="13"/>
  <c r="AC4146" i="13" s="1"/>
  <c r="AB4082" i="13"/>
  <c r="AC4082" i="13" s="1"/>
  <c r="AB4018" i="13"/>
  <c r="AC4018" i="13" s="1"/>
  <c r="AB3941" i="13"/>
  <c r="AC3941" i="13" s="1"/>
  <c r="AB3813" i="13"/>
  <c r="AC3813" i="13" s="1"/>
  <c r="AB3685" i="13"/>
  <c r="AC3685" i="13" s="1"/>
  <c r="AB3557" i="13"/>
  <c r="AC3557" i="13" s="1"/>
  <c r="AB3429" i="13"/>
  <c r="AC3429" i="13" s="1"/>
  <c r="AB3285" i="13"/>
  <c r="AC3285" i="13" s="1"/>
  <c r="AB3115" i="13"/>
  <c r="AC3115" i="13" s="1"/>
  <c r="AB2944" i="13"/>
  <c r="AC2944" i="13" s="1"/>
  <c r="AB2708" i="13"/>
  <c r="AC2708" i="13" s="1"/>
  <c r="AB4065" i="13"/>
  <c r="AC4065" i="13" s="1"/>
  <c r="AB3937" i="13"/>
  <c r="AC3937" i="13" s="1"/>
  <c r="AB3809" i="13"/>
  <c r="AC3809" i="13" s="1"/>
  <c r="AB3681" i="13"/>
  <c r="AC3681" i="13" s="1"/>
  <c r="AB3553" i="13"/>
  <c r="AC3553" i="13" s="1"/>
  <c r="AB3425" i="13"/>
  <c r="AC3425" i="13" s="1"/>
  <c r="AB3279" i="13"/>
  <c r="AC3279" i="13" s="1"/>
  <c r="AB3108" i="13"/>
  <c r="AC3108" i="13" s="1"/>
  <c r="AB2937" i="13"/>
  <c r="AC2937" i="13" s="1"/>
  <c r="AB2658" i="13"/>
  <c r="AC2658" i="13" s="1"/>
  <c r="AB1429" i="13"/>
  <c r="AC1429" i="13" s="1"/>
  <c r="AB917" i="13"/>
  <c r="AC917" i="13" s="1"/>
  <c r="AB3606" i="13"/>
  <c r="AC3606" i="13" s="1"/>
  <c r="AB3094" i="13"/>
  <c r="AC3094" i="13" s="1"/>
  <c r="AB2704" i="13"/>
  <c r="AC2704" i="13" s="1"/>
  <c r="AB2509" i="13"/>
  <c r="AC2509" i="13" s="1"/>
  <c r="AB2381" i="13"/>
  <c r="AC2381" i="13" s="1"/>
  <c r="AB2253" i="13"/>
  <c r="AC2253" i="13" s="1"/>
  <c r="AB2125" i="13"/>
  <c r="AC2125" i="13" s="1"/>
  <c r="AB1997" i="13"/>
  <c r="AC1997" i="13" s="1"/>
  <c r="AB2597" i="13"/>
  <c r="AC2597" i="13" s="1"/>
  <c r="AB3562" i="13"/>
  <c r="AC3562" i="13" s="1"/>
  <c r="AB3050" i="13"/>
  <c r="AC3050" i="13" s="1"/>
  <c r="AB2645" i="13"/>
  <c r="AC2645" i="13" s="1"/>
  <c r="AB2465" i="13"/>
  <c r="AC2465" i="13" s="1"/>
  <c r="AB2313" i="13"/>
  <c r="AC2313" i="13" s="1"/>
  <c r="AB2161" i="13"/>
  <c r="AC2161" i="13" s="1"/>
  <c r="AB2017" i="13"/>
  <c r="AC2017" i="13" s="1"/>
  <c r="AB1201" i="13"/>
  <c r="AC1201" i="13" s="1"/>
  <c r="AB494" i="13"/>
  <c r="AC494" i="13" s="1"/>
  <c r="AB294" i="13"/>
  <c r="AC294" i="13" s="1"/>
  <c r="AB2439" i="13"/>
  <c r="AC2439" i="13" s="1"/>
  <c r="AB2183" i="13"/>
  <c r="AC2183" i="13" s="1"/>
  <c r="AB1927" i="13"/>
  <c r="AC1927" i="13" s="1"/>
  <c r="AB1694" i="13"/>
  <c r="AC1694" i="13" s="1"/>
  <c r="AB1369" i="13"/>
  <c r="AC1369" i="13" s="1"/>
  <c r="AB1079" i="13"/>
  <c r="AC1079" i="13" s="1"/>
  <c r="AB766" i="13"/>
  <c r="AC766" i="13" s="1"/>
  <c r="AB2436" i="13"/>
  <c r="AC2436" i="13" s="1"/>
  <c r="AB2180" i="13"/>
  <c r="AC2180" i="13" s="1"/>
  <c r="AB1924" i="13"/>
  <c r="AC1924" i="13" s="1"/>
  <c r="AB1638" i="13"/>
  <c r="AC1638" i="13" s="1"/>
  <c r="AB1371" i="13"/>
  <c r="AC1371" i="13" s="1"/>
  <c r="AB1068" i="13"/>
  <c r="AC1068" i="13" s="1"/>
  <c r="AB29" i="13"/>
  <c r="AC29" i="13" s="1"/>
  <c r="AB871" i="13"/>
  <c r="AC871" i="13" s="1"/>
  <c r="AB508" i="13"/>
  <c r="AC508" i="13" s="1"/>
  <c r="AB922" i="13"/>
  <c r="AC922" i="13" s="1"/>
  <c r="AB451" i="13"/>
  <c r="AC451" i="13" s="1"/>
  <c r="AB50" i="13"/>
  <c r="AB25" i="13"/>
  <c r="AC25" i="13" s="1"/>
  <c r="AB228" i="13"/>
  <c r="AC228" i="13" s="1"/>
  <c r="AB626" i="13"/>
  <c r="AC626" i="13" s="1"/>
  <c r="AB16" i="13"/>
  <c r="AC16" i="13" s="1"/>
  <c r="AB3224" i="13"/>
  <c r="AC3224" i="13" s="1"/>
  <c r="AB3053" i="13"/>
  <c r="AC3053" i="13" s="1"/>
  <c r="AB2883" i="13"/>
  <c r="AC2883" i="13" s="1"/>
  <c r="AB4139" i="13"/>
  <c r="AC4139" i="13" s="1"/>
  <c r="AB4011" i="13"/>
  <c r="AC4011" i="13" s="1"/>
  <c r="AB3239" i="13"/>
  <c r="AC3239" i="13" s="1"/>
  <c r="AB3068" i="13"/>
  <c r="AC3068" i="13" s="1"/>
  <c r="AB2887" i="13"/>
  <c r="AC2887" i="13" s="1"/>
  <c r="AB2591" i="13"/>
  <c r="AC2591" i="13" s="1"/>
  <c r="AB3550" i="13"/>
  <c r="AC3550" i="13" s="1"/>
  <c r="AB3038" i="13"/>
  <c r="AC3038" i="13" s="1"/>
  <c r="AB2683" i="13"/>
  <c r="AC2683" i="13" s="1"/>
  <c r="AB3826" i="13"/>
  <c r="AC3826" i="13" s="1"/>
  <c r="AB3314" i="13"/>
  <c r="AC3314" i="13" s="1"/>
  <c r="AB2799" i="13"/>
  <c r="AC2799" i="13" s="1"/>
  <c r="AB2551" i="13"/>
  <c r="AC2551" i="13" s="1"/>
  <c r="AB1760" i="13"/>
  <c r="AC1760" i="13" s="1"/>
  <c r="AB1558" i="13"/>
  <c r="AC1558" i="13" s="1"/>
  <c r="AB1355" i="13"/>
  <c r="AC1355" i="13" s="1"/>
  <c r="AB1148" i="13"/>
  <c r="AC1148" i="13" s="1"/>
  <c r="AB971" i="13"/>
  <c r="AC971" i="13" s="1"/>
  <c r="AB790" i="13"/>
  <c r="AC790" i="13" s="1"/>
  <c r="AB2347" i="13"/>
  <c r="AC2347" i="13" s="1"/>
  <c r="AB2091" i="13"/>
  <c r="AC2091" i="13" s="1"/>
  <c r="AB1839" i="13"/>
  <c r="AC1839" i="13" s="1"/>
  <c r="AB1527" i="13"/>
  <c r="AC1527" i="13" s="1"/>
  <c r="AB1220" i="13"/>
  <c r="AC1220" i="13" s="1"/>
  <c r="AB932" i="13"/>
  <c r="AC932" i="13" s="1"/>
  <c r="AB663" i="13"/>
  <c r="AC663" i="13" s="1"/>
  <c r="AB407" i="13"/>
  <c r="AC407" i="13" s="1"/>
  <c r="AB2539" i="13"/>
  <c r="AC2539" i="13" s="1"/>
  <c r="AB2264" i="13"/>
  <c r="AC2264" i="13" s="1"/>
  <c r="AB2008" i="13"/>
  <c r="AC2008" i="13" s="1"/>
  <c r="AB1734" i="13"/>
  <c r="AC1734" i="13" s="1"/>
  <c r="AB1467" i="13"/>
  <c r="AC1467" i="13" s="1"/>
  <c r="AB1164" i="13"/>
  <c r="AC1164" i="13" s="1"/>
  <c r="AB845" i="13"/>
  <c r="AC845" i="13" s="1"/>
  <c r="AB201" i="13"/>
  <c r="AC201" i="13" s="1"/>
  <c r="AB1582" i="13"/>
  <c r="AC1582" i="13" s="1"/>
  <c r="AB1255" i="13"/>
  <c r="AC1255" i="13" s="1"/>
  <c r="AB935" i="13"/>
  <c r="AC935" i="13" s="1"/>
  <c r="AB605" i="13"/>
  <c r="AC605" i="13" s="1"/>
  <c r="AB276" i="13"/>
  <c r="AC276" i="13" s="1"/>
  <c r="AB112" i="13"/>
  <c r="AC112" i="13" s="1"/>
  <c r="AB641" i="13"/>
  <c r="AC641" i="13" s="1"/>
  <c r="AB417" i="13"/>
  <c r="AC417" i="13" s="1"/>
  <c r="AB82" i="13"/>
  <c r="AB1386" i="13"/>
  <c r="AC1386" i="13" s="1"/>
  <c r="AB135" i="13"/>
  <c r="AB505" i="13"/>
  <c r="AC505" i="13" s="1"/>
  <c r="AB754" i="13"/>
  <c r="AC754" i="13" s="1"/>
  <c r="AB206" i="13"/>
  <c r="AC206" i="13" s="1"/>
  <c r="AB2718" i="13"/>
  <c r="AC2718" i="13" s="1"/>
  <c r="AB4156" i="13"/>
  <c r="AC4156" i="13" s="1"/>
  <c r="AB4092" i="13"/>
  <c r="AC4092" i="13" s="1"/>
  <c r="AB4028" i="13"/>
  <c r="AC4028" i="13" s="1"/>
  <c r="AB3960" i="13"/>
  <c r="AC3960" i="13" s="1"/>
  <c r="AB3832" i="13"/>
  <c r="AC3832" i="13" s="1"/>
  <c r="AB3704" i="13"/>
  <c r="AC3704" i="13" s="1"/>
  <c r="AB3576" i="13"/>
  <c r="AC3576" i="13" s="1"/>
  <c r="AB3448" i="13"/>
  <c r="AC3448" i="13" s="1"/>
  <c r="AB3312" i="13"/>
  <c r="AC3312" i="13" s="1"/>
  <c r="AB3141" i="13"/>
  <c r="AC3141" i="13" s="1"/>
  <c r="AB2971" i="13"/>
  <c r="AC2971" i="13" s="1"/>
  <c r="AB2788" i="13"/>
  <c r="AC2788" i="13" s="1"/>
  <c r="AB4085" i="13"/>
  <c r="AC4085" i="13" s="1"/>
  <c r="AB3956" i="13"/>
  <c r="AC3956" i="13" s="1"/>
  <c r="AB3828" i="13"/>
  <c r="AC3828" i="13" s="1"/>
  <c r="AB3700" i="13"/>
  <c r="AC3700" i="13" s="1"/>
  <c r="AB3572" i="13"/>
  <c r="AC3572" i="13" s="1"/>
  <c r="AB3444" i="13"/>
  <c r="AC3444" i="13" s="1"/>
  <c r="AB3305" i="13"/>
  <c r="AC3305" i="13" s="1"/>
  <c r="AB3135" i="13"/>
  <c r="AC3135" i="13" s="1"/>
  <c r="AB2964" i="13"/>
  <c r="AC2964" i="13" s="1"/>
  <c r="AB2802" i="13"/>
  <c r="AC2802" i="13" s="1"/>
  <c r="AB2633" i="13"/>
  <c r="AC2633" i="13" s="1"/>
  <c r="AB1469" i="13"/>
  <c r="AC1469" i="13" s="1"/>
  <c r="AB957" i="13"/>
  <c r="AC957" i="13" s="1"/>
  <c r="AB3654" i="13"/>
  <c r="AC3654" i="13" s="1"/>
  <c r="AB3142" i="13"/>
  <c r="AC3142" i="13" s="1"/>
  <c r="AB2731" i="13"/>
  <c r="AC2731" i="13" s="1"/>
  <c r="AB2511" i="13"/>
  <c r="AC2511" i="13" s="1"/>
  <c r="AB2386" i="13"/>
  <c r="AC2386" i="13" s="1"/>
  <c r="AB2258" i="13"/>
  <c r="AC2258" i="13" s="1"/>
  <c r="AB2130" i="13"/>
  <c r="AC2130" i="13" s="1"/>
  <c r="AB2002" i="13"/>
  <c r="AC2002" i="13" s="1"/>
  <c r="AB1874" i="13"/>
  <c r="AC1874" i="13" s="1"/>
  <c r="AB3738" i="13"/>
  <c r="AC3738" i="13" s="1"/>
  <c r="AB3226" i="13"/>
  <c r="AC3226" i="13" s="1"/>
  <c r="AB2771" i="13"/>
  <c r="AC2771" i="13" s="1"/>
  <c r="AB2528" i="13"/>
  <c r="AC2528" i="13" s="1"/>
  <c r="AB2406" i="13"/>
  <c r="AC2406" i="13" s="1"/>
  <c r="AB2278" i="13"/>
  <c r="AC2278" i="13" s="1"/>
  <c r="AB2150" i="13"/>
  <c r="AC2150" i="13" s="1"/>
  <c r="AB2022" i="13"/>
  <c r="AC2022" i="13" s="1"/>
  <c r="AB1894" i="13"/>
  <c r="AC1894" i="13" s="1"/>
  <c r="AB1233" i="13"/>
  <c r="AC1233" i="13" s="1"/>
  <c r="AB518" i="13"/>
  <c r="AC518" i="13" s="1"/>
  <c r="AB306" i="13"/>
  <c r="AC306" i="13" s="1"/>
  <c r="AB2447" i="13"/>
  <c r="AC2447" i="13" s="1"/>
  <c r="AB2191" i="13"/>
  <c r="AC2191" i="13" s="1"/>
  <c r="AB1935" i="13"/>
  <c r="AC1935" i="13" s="1"/>
  <c r="AB1700" i="13"/>
  <c r="AC1700" i="13" s="1"/>
  <c r="AB1395" i="13"/>
  <c r="AC1395" i="13" s="1"/>
  <c r="AB1086" i="13"/>
  <c r="AC1086" i="13" s="1"/>
  <c r="AB819" i="13"/>
  <c r="AC819" i="13" s="1"/>
  <c r="AB2508" i="13"/>
  <c r="AC2508" i="13" s="1"/>
  <c r="AB2252" i="13"/>
  <c r="AC2252" i="13" s="1"/>
  <c r="AB1996" i="13"/>
  <c r="AC1996" i="13" s="1"/>
  <c r="AB1697" i="13"/>
  <c r="AC1697" i="13" s="1"/>
  <c r="AB1392" i="13"/>
  <c r="AC1392" i="13" s="1"/>
  <c r="AB1119" i="13"/>
  <c r="AC1119" i="13" s="1"/>
  <c r="AB806" i="13"/>
  <c r="AC806" i="13" s="1"/>
  <c r="AB1603" i="13"/>
  <c r="AC1603" i="13" s="1"/>
  <c r="AB1230" i="13"/>
  <c r="AC1230" i="13" s="1"/>
  <c r="AB910" i="13"/>
  <c r="AC910" i="13" s="1"/>
  <c r="AB1362" i="13"/>
  <c r="AC1362" i="13" s="1"/>
  <c r="AB34" i="13"/>
  <c r="AC34" i="13" s="1"/>
  <c r="AB3955" i="13"/>
  <c r="AC3955" i="13" s="1"/>
  <c r="AB3827" i="13"/>
  <c r="AC3827" i="13" s="1"/>
  <c r="AB3699" i="13"/>
  <c r="AC3699" i="13" s="1"/>
  <c r="AB3571" i="13"/>
  <c r="AC3571" i="13" s="1"/>
  <c r="AB3443" i="13"/>
  <c r="AC3443" i="13" s="1"/>
  <c r="AB3304" i="13"/>
  <c r="AC3304" i="13" s="1"/>
  <c r="AB3133" i="13"/>
  <c r="AC3133" i="13" s="1"/>
  <c r="AB2963" i="13"/>
  <c r="AC2963" i="13" s="1"/>
  <c r="AB2764" i="13"/>
  <c r="AC2764" i="13" s="1"/>
  <c r="AB4079" i="13"/>
  <c r="AC4079" i="13" s="1"/>
  <c r="AB3951" i="13"/>
  <c r="AC3951" i="13" s="1"/>
  <c r="AB3823" i="13"/>
  <c r="AC3823" i="13" s="1"/>
  <c r="AB3695" i="13"/>
  <c r="AC3695" i="13" s="1"/>
  <c r="AB3567" i="13"/>
  <c r="AC3567" i="13" s="1"/>
  <c r="AB3439" i="13"/>
  <c r="AC3439" i="13" s="1"/>
  <c r="AB3297" i="13"/>
  <c r="AC3297" i="13" s="1"/>
  <c r="AB3127" i="13"/>
  <c r="AC3127" i="13" s="1"/>
  <c r="AB2956" i="13"/>
  <c r="AC2956" i="13" s="1"/>
  <c r="AB2746" i="13"/>
  <c r="AC2746" i="13" s="1"/>
  <c r="AB3726" i="13"/>
  <c r="AC3726" i="13" s="1"/>
  <c r="AB3214" i="13"/>
  <c r="AC3214" i="13" s="1"/>
  <c r="AB2749" i="13"/>
  <c r="AC2749" i="13" s="1"/>
  <c r="AB2585" i="13"/>
  <c r="AC2585" i="13" s="1"/>
  <c r="AB3522" i="13"/>
  <c r="AC3522" i="13" s="1"/>
  <c r="AB3010" i="13"/>
  <c r="AC3010" i="13" s="1"/>
  <c r="AB2639" i="13"/>
  <c r="AC2639" i="13" s="1"/>
  <c r="AB1728" i="13"/>
  <c r="AC1728" i="13" s="1"/>
  <c r="AB1526" i="13"/>
  <c r="AC1526" i="13" s="1"/>
  <c r="AB1323" i="13"/>
  <c r="AC1323" i="13" s="1"/>
  <c r="AB1116" i="13"/>
  <c r="AC1116" i="13" s="1"/>
  <c r="AB945" i="13"/>
  <c r="AC945" i="13" s="1"/>
  <c r="AB768" i="13"/>
  <c r="AC768" i="13" s="1"/>
  <c r="AB2387" i="13"/>
  <c r="AC2387" i="13" s="1"/>
  <c r="AB2131" i="13"/>
  <c r="AC2131" i="13" s="1"/>
  <c r="AB1566" i="13"/>
  <c r="AC1566" i="13" s="1"/>
  <c r="AB1241" i="13"/>
  <c r="AC1241" i="13" s="1"/>
  <c r="AB933" i="13"/>
  <c r="AC933" i="13" s="1"/>
  <c r="AB639" i="13"/>
  <c r="AC639" i="13" s="1"/>
  <c r="AB383" i="13"/>
  <c r="AC383" i="13" s="1"/>
  <c r="AB2496" i="13"/>
  <c r="AC2496" i="13" s="1"/>
  <c r="AB2240" i="13"/>
  <c r="AC2240" i="13" s="1"/>
  <c r="AB1984" i="13"/>
  <c r="AC1984" i="13" s="1"/>
  <c r="AB1740" i="13"/>
  <c r="AC1740" i="13" s="1"/>
  <c r="AB1421" i="13"/>
  <c r="AC1421" i="13" s="1"/>
  <c r="AB1153" i="13"/>
  <c r="AC1153" i="13" s="1"/>
  <c r="AB848" i="13"/>
  <c r="AC848" i="13" s="1"/>
  <c r="AB300" i="13"/>
  <c r="AC300" i="13" s="1"/>
  <c r="AB1716" i="13"/>
  <c r="AC1716" i="13" s="1"/>
  <c r="AB1385" i="13"/>
  <c r="AC1385" i="13" s="1"/>
  <c r="AB1031" i="13"/>
  <c r="AC1031" i="13" s="1"/>
  <c r="AB700" i="13"/>
  <c r="AC700" i="13" s="1"/>
  <c r="AB436" i="13"/>
  <c r="AC436" i="13" s="1"/>
  <c r="AB165" i="13"/>
  <c r="AC165" i="13" s="1"/>
  <c r="AB704" i="13"/>
  <c r="AC704" i="13" s="1"/>
  <c r="AB576" i="13"/>
  <c r="AC576" i="13" s="1"/>
  <c r="AB262" i="13"/>
  <c r="AC262" i="13" s="1"/>
  <c r="AB1690" i="13"/>
  <c r="AC1690" i="13" s="1"/>
  <c r="AB1178" i="13"/>
  <c r="AC1178" i="13" s="1"/>
  <c r="AB744" i="13"/>
  <c r="AC744" i="13" s="1"/>
  <c r="AB39" i="13"/>
  <c r="AC39" i="13" s="1"/>
  <c r="AB11" i="13"/>
  <c r="AC11" i="13" s="1"/>
  <c r="AB1289" i="13"/>
  <c r="AC1289" i="13" s="1"/>
  <c r="AB349" i="13"/>
  <c r="AC349" i="13" s="1"/>
  <c r="AB461" i="13"/>
  <c r="AC461" i="13" s="1"/>
  <c r="AB352" i="13"/>
  <c r="AC352" i="13" s="1"/>
  <c r="AB1506" i="13"/>
  <c r="AC1506" i="13" s="1"/>
  <c r="AB866" i="13"/>
  <c r="AC866" i="13" s="1"/>
  <c r="AB587" i="13"/>
  <c r="AC587" i="13" s="1"/>
  <c r="AB371" i="13"/>
  <c r="AC371" i="13" s="1"/>
  <c r="AB33" i="13"/>
  <c r="AC33" i="13" s="1"/>
  <c r="AB142" i="13"/>
  <c r="AB692" i="13"/>
  <c r="AC692" i="13" s="1"/>
  <c r="AB100" i="13"/>
  <c r="AC100" i="13" s="1"/>
  <c r="AB586" i="13"/>
  <c r="AC586" i="13" s="1"/>
  <c r="AB4158" i="13"/>
  <c r="AC4158" i="13" s="1"/>
  <c r="AB4094" i="13"/>
  <c r="AC4094" i="13" s="1"/>
  <c r="AB4030" i="13"/>
  <c r="AC4030" i="13" s="1"/>
  <c r="AB3965" i="13"/>
  <c r="AC3965" i="13" s="1"/>
  <c r="AB3837" i="13"/>
  <c r="AC3837" i="13" s="1"/>
  <c r="AB3709" i="13"/>
  <c r="AC3709" i="13" s="1"/>
  <c r="AB3581" i="13"/>
  <c r="AC3581" i="13" s="1"/>
  <c r="AB3453" i="13"/>
  <c r="AC3453" i="13" s="1"/>
  <c r="AB3317" i="13"/>
  <c r="AC3317" i="13" s="1"/>
  <c r="AB3147" i="13"/>
  <c r="AC3147" i="13" s="1"/>
  <c r="AB2976" i="13"/>
  <c r="AC2976" i="13" s="1"/>
  <c r="AB2805" i="13"/>
  <c r="AC2805" i="13" s="1"/>
  <c r="AB4089" i="13"/>
  <c r="AC4089" i="13" s="1"/>
  <c r="AB3961" i="13"/>
  <c r="AC3961" i="13" s="1"/>
  <c r="AB3833" i="13"/>
  <c r="AC3833" i="13" s="1"/>
  <c r="AB3705" i="13"/>
  <c r="AC3705" i="13" s="1"/>
  <c r="AB3577" i="13"/>
  <c r="AC3577" i="13" s="1"/>
  <c r="AB3449" i="13"/>
  <c r="AC3449" i="13" s="1"/>
  <c r="AB3311" i="13"/>
  <c r="AC3311" i="13" s="1"/>
  <c r="AB3140" i="13"/>
  <c r="AC3140" i="13" s="1"/>
  <c r="AB2969" i="13"/>
  <c r="AC2969" i="13" s="1"/>
  <c r="AB2754" i="13"/>
  <c r="AC2754" i="13" s="1"/>
  <c r="AB1525" i="13"/>
  <c r="AC1525" i="13" s="1"/>
  <c r="AB1013" i="13"/>
  <c r="AC1013" i="13" s="1"/>
  <c r="AB3702" i="13"/>
  <c r="AC3702" i="13" s="1"/>
  <c r="AB3190" i="13"/>
  <c r="AC3190" i="13" s="1"/>
  <c r="AB2763" i="13"/>
  <c r="AC2763" i="13" s="1"/>
  <c r="AB2527" i="13"/>
  <c r="AC2527" i="13" s="1"/>
  <c r="AB2405" i="13"/>
  <c r="AC2405" i="13" s="1"/>
  <c r="AB2277" i="13"/>
  <c r="AC2277" i="13" s="1"/>
  <c r="AB2149" i="13"/>
  <c r="AC2149" i="13" s="1"/>
  <c r="AB2021" i="13"/>
  <c r="AC2021" i="13" s="1"/>
  <c r="AB1893" i="13"/>
  <c r="AC1893" i="13" s="1"/>
  <c r="AB2657" i="13"/>
  <c r="AC2657" i="13" s="1"/>
  <c r="AB3658" i="13"/>
  <c r="AC3658" i="13" s="1"/>
  <c r="AB3146" i="13"/>
  <c r="AC3146" i="13" s="1"/>
  <c r="AB2687" i="13"/>
  <c r="AC2687" i="13" s="1"/>
  <c r="AB2489" i="13"/>
  <c r="AC2489" i="13" s="1"/>
  <c r="AB2345" i="13"/>
  <c r="AC2345" i="13" s="1"/>
  <c r="AB2193" i="13"/>
  <c r="AC2193" i="13" s="1"/>
  <c r="AB2049" i="13"/>
  <c r="AC2049" i="13" s="1"/>
  <c r="AB1897" i="13"/>
  <c r="AC1897" i="13" s="1"/>
  <c r="AB1393" i="13"/>
  <c r="AC1393" i="13" s="1"/>
  <c r="AB542" i="13"/>
  <c r="AC542" i="13" s="1"/>
  <c r="AB318" i="13"/>
  <c r="AC318" i="13" s="1"/>
  <c r="AB2487" i="13"/>
  <c r="AC2487" i="13" s="1"/>
  <c r="AB2231" i="13"/>
  <c r="AC2231" i="13" s="1"/>
  <c r="AB1975" i="13"/>
  <c r="AC1975" i="13" s="1"/>
  <c r="AB1751" i="13"/>
  <c r="AC1751" i="13" s="1"/>
  <c r="AB1444" i="13"/>
  <c r="AC1444" i="13" s="1"/>
  <c r="AB1139" i="13"/>
  <c r="AC1139" i="13" s="1"/>
  <c r="AB836" i="13"/>
  <c r="AC836" i="13" s="1"/>
  <c r="AB2484" i="13"/>
  <c r="AC2484" i="13" s="1"/>
  <c r="AB2228" i="13"/>
  <c r="AC2228" i="13" s="1"/>
  <c r="AB1972" i="13"/>
  <c r="AC1972" i="13" s="1"/>
  <c r="AB1708" i="13"/>
  <c r="AC1708" i="13" s="1"/>
  <c r="AB1389" i="13"/>
  <c r="AC1389" i="13" s="1"/>
  <c r="AB1121" i="13"/>
  <c r="AC1121" i="13" s="1"/>
  <c r="AB816" i="13"/>
  <c r="AC816" i="13" s="1"/>
  <c r="AB984" i="13"/>
  <c r="AC984" i="13" s="1"/>
  <c r="AB620" i="13"/>
  <c r="AC620" i="13" s="1"/>
  <c r="AB1250" i="13"/>
  <c r="AC1250" i="13" s="1"/>
  <c r="AB515" i="13"/>
  <c r="AC515" i="13" s="1"/>
  <c r="AB127" i="13"/>
  <c r="AC127" i="13" s="1"/>
  <c r="AB23" i="13"/>
  <c r="AC23" i="13" s="1"/>
  <c r="AB722" i="13"/>
  <c r="AC722" i="13" s="1"/>
  <c r="AB200" i="13"/>
  <c r="AC200" i="13" s="1"/>
  <c r="AB3256" i="13"/>
  <c r="AC3256" i="13" s="1"/>
  <c r="AB3085" i="13"/>
  <c r="AC3085" i="13" s="1"/>
  <c r="AB2915" i="13"/>
  <c r="AC2915" i="13" s="1"/>
  <c r="AB4163" i="13"/>
  <c r="AC4163" i="13" s="1"/>
  <c r="AB4035" i="13"/>
  <c r="AC4035" i="13" s="1"/>
  <c r="AB3271" i="13"/>
  <c r="AC3271" i="13" s="1"/>
  <c r="AB3100" i="13"/>
  <c r="AC3100" i="13" s="1"/>
  <c r="AB2919" i="13"/>
  <c r="AC2919" i="13" s="1"/>
  <c r="AB2666" i="13"/>
  <c r="AC2666" i="13" s="1"/>
  <c r="AB3646" i="13"/>
  <c r="AC3646" i="13" s="1"/>
  <c r="AB3134" i="13"/>
  <c r="AC3134" i="13" s="1"/>
  <c r="AB2717" i="13"/>
  <c r="AC2717" i="13" s="1"/>
  <c r="AB3922" i="13"/>
  <c r="AC3922" i="13" s="1"/>
  <c r="AB3410" i="13"/>
  <c r="AC3410" i="13" s="1"/>
  <c r="AB2898" i="13"/>
  <c r="AC2898" i="13" s="1"/>
  <c r="AB2600" i="13"/>
  <c r="AC2600" i="13" s="1"/>
  <c r="AB1804" i="13"/>
  <c r="AC1804" i="13" s="1"/>
  <c r="AB1596" i="13"/>
  <c r="AC1596" i="13" s="1"/>
  <c r="AB1391" i="13"/>
  <c r="AC1391" i="13" s="1"/>
  <c r="AB1184" i="13"/>
  <c r="AC1184" i="13" s="1"/>
  <c r="AB992" i="13"/>
  <c r="AC992" i="13" s="1"/>
  <c r="AB828" i="13"/>
  <c r="AC828" i="13" s="1"/>
  <c r="AB2395" i="13"/>
  <c r="AC2395" i="13" s="1"/>
  <c r="AB2139" i="13"/>
  <c r="AC2139" i="13" s="1"/>
  <c r="AB1883" i="13"/>
  <c r="AC1883" i="13" s="1"/>
  <c r="AB1576" i="13"/>
  <c r="AC1576" i="13" s="1"/>
  <c r="AB1299" i="13"/>
  <c r="AC1299" i="13" s="1"/>
  <c r="AB985" i="13"/>
  <c r="AC985" i="13" s="1"/>
  <c r="AB711" i="13"/>
  <c r="AC711" i="13" s="1"/>
  <c r="AB455" i="13"/>
  <c r="AC455" i="13" s="1"/>
  <c r="AB1657" i="13"/>
  <c r="AC1657" i="13" s="1"/>
  <c r="AB2312" i="13"/>
  <c r="AC2312" i="13" s="1"/>
  <c r="AB2056" i="13"/>
  <c r="AC2056" i="13" s="1"/>
  <c r="AB1812" i="13"/>
  <c r="AC1812" i="13" s="1"/>
  <c r="AB1485" i="13"/>
  <c r="AC1485" i="13" s="1"/>
  <c r="AB1217" i="13"/>
  <c r="AC1217" i="13" s="1"/>
  <c r="AB912" i="13"/>
  <c r="AC912" i="13" s="1"/>
  <c r="AB296" i="13"/>
  <c r="AC296" i="13" s="1"/>
  <c r="AB1652" i="13"/>
  <c r="AC1652" i="13" s="1"/>
  <c r="AB1321" i="13"/>
  <c r="AC1321" i="13" s="1"/>
  <c r="AB1001" i="13"/>
  <c r="AC1001" i="13" s="1"/>
  <c r="AB653" i="13"/>
  <c r="AC653" i="13" s="1"/>
  <c r="AB388" i="13"/>
  <c r="AC388" i="13" s="1"/>
  <c r="AB133" i="13"/>
  <c r="AB665" i="13"/>
  <c r="AC665" i="13" s="1"/>
  <c r="AB472" i="13"/>
  <c r="AC472" i="13" s="1"/>
  <c r="AB149" i="13"/>
  <c r="AC149" i="13" s="1"/>
  <c r="AB1482" i="13"/>
  <c r="AC1482" i="13" s="1"/>
  <c r="AB83" i="13"/>
  <c r="AC83" i="13" s="1"/>
  <c r="AB524" i="13"/>
  <c r="AC524" i="13" s="1"/>
  <c r="AB962" i="13"/>
  <c r="AC962" i="13" s="1"/>
  <c r="AB2742" i="13"/>
  <c r="AC2742" i="13" s="1"/>
  <c r="AB4168" i="13"/>
  <c r="AC4168" i="13" s="1"/>
  <c r="AB4104" i="13"/>
  <c r="AC4104" i="13" s="1"/>
  <c r="AB4040" i="13"/>
  <c r="AC4040" i="13" s="1"/>
  <c r="AB3976" i="13"/>
  <c r="AC3976" i="13" s="1"/>
  <c r="AB3856" i="13"/>
  <c r="AC3856" i="13" s="1"/>
  <c r="AB3728" i="13"/>
  <c r="AC3728" i="13" s="1"/>
  <c r="AB3600" i="13"/>
  <c r="AC3600" i="13" s="1"/>
  <c r="AB3472" i="13"/>
  <c r="AC3472" i="13" s="1"/>
  <c r="AB3344" i="13"/>
  <c r="AC3344" i="13" s="1"/>
  <c r="AB3173" i="13"/>
  <c r="AC3173" i="13" s="1"/>
  <c r="AB3003" i="13"/>
  <c r="AC3003" i="13" s="1"/>
  <c r="AB2832" i="13"/>
  <c r="AC2832" i="13" s="1"/>
  <c r="AB4109" i="13"/>
  <c r="AC4109" i="13" s="1"/>
  <c r="AB3981" i="13"/>
  <c r="AC3981" i="13" s="1"/>
  <c r="AB3852" i="13"/>
  <c r="AC3852" i="13" s="1"/>
  <c r="AB3724" i="13"/>
  <c r="AC3724" i="13" s="1"/>
  <c r="AB3596" i="13"/>
  <c r="AC3596" i="13" s="1"/>
  <c r="AB3468" i="13"/>
  <c r="AC3468" i="13" s="1"/>
  <c r="AB3337" i="13"/>
  <c r="AC3337" i="13" s="1"/>
  <c r="AB3167" i="13"/>
  <c r="AC3167" i="13" s="1"/>
  <c r="AB2996" i="13"/>
  <c r="AC2996" i="13" s="1"/>
  <c r="AB2836" i="13"/>
  <c r="AC2836" i="13" s="1"/>
  <c r="AB2681" i="13"/>
  <c r="AC2681" i="13" s="1"/>
  <c r="AB1565" i="13"/>
  <c r="AC1565" i="13" s="1"/>
  <c r="AB1053" i="13"/>
  <c r="AC1053" i="13" s="1"/>
  <c r="AB3750" i="13"/>
  <c r="AC3750" i="13" s="1"/>
  <c r="AB3238" i="13"/>
  <c r="AC3238" i="13" s="1"/>
  <c r="AB2765" i="13"/>
  <c r="AC2765" i="13" s="1"/>
  <c r="AB2529" i="13"/>
  <c r="AC2529" i="13" s="1"/>
  <c r="AB2410" i="13"/>
  <c r="AC2410" i="13" s="1"/>
  <c r="AB2282" i="13"/>
  <c r="AC2282" i="13" s="1"/>
  <c r="AB2154" i="13"/>
  <c r="AC2154" i="13" s="1"/>
  <c r="AB2026" i="13"/>
  <c r="AC2026" i="13" s="1"/>
  <c r="AB1898" i="13"/>
  <c r="AC1898" i="13" s="1"/>
  <c r="AB3834" i="13"/>
  <c r="AC3834" i="13" s="1"/>
  <c r="AB3322" i="13"/>
  <c r="AC3322" i="13" s="1"/>
  <c r="AB2810" i="13"/>
  <c r="AC2810" i="13" s="1"/>
  <c r="AB2546" i="13"/>
  <c r="AC2546" i="13" s="1"/>
  <c r="AB2430" i="13"/>
  <c r="AC2430" i="13" s="1"/>
  <c r="AB2302" i="13"/>
  <c r="AC2302" i="13" s="1"/>
  <c r="AB2174" i="13"/>
  <c r="AC2174" i="13" s="1"/>
  <c r="AB2046" i="13"/>
  <c r="AC2046" i="13" s="1"/>
  <c r="AB1918" i="13"/>
  <c r="AC1918" i="13" s="1"/>
  <c r="AB1425" i="13"/>
  <c r="AC1425" i="13" s="1"/>
  <c r="AB566" i="13"/>
  <c r="AC566" i="13" s="1"/>
  <c r="AB330" i="13"/>
  <c r="AC330" i="13" s="1"/>
  <c r="AB2495" i="13"/>
  <c r="AC2495" i="13" s="1"/>
  <c r="AB2239" i="13"/>
  <c r="AC2239" i="13" s="1"/>
  <c r="AB1983" i="13"/>
  <c r="AC1983" i="13" s="1"/>
  <c r="AB1758" i="13"/>
  <c r="AC1758" i="13" s="1"/>
  <c r="AB1445" i="13"/>
  <c r="AC1445" i="13" s="1"/>
  <c r="AB1143" i="13"/>
  <c r="AC1143" i="13" s="1"/>
  <c r="AB837" i="13"/>
  <c r="AC837" i="13" s="1"/>
  <c r="AB2579" i="13"/>
  <c r="AC2579" i="13" s="1"/>
  <c r="AB2300" i="13"/>
  <c r="AC2300" i="13" s="1"/>
  <c r="AB2044" i="13"/>
  <c r="AC2044" i="13" s="1"/>
  <c r="AB1759" i="13"/>
  <c r="AC1759" i="13" s="1"/>
  <c r="AB1446" i="13"/>
  <c r="AC1446" i="13" s="1"/>
  <c r="AB1179" i="13"/>
  <c r="AC1179" i="13" s="1"/>
  <c r="AB876" i="13"/>
  <c r="AC876" i="13" s="1"/>
  <c r="AB1624" i="13"/>
  <c r="AC1624" i="13" s="1"/>
  <c r="AB1300" i="13"/>
  <c r="AC1300" i="13" s="1"/>
  <c r="AB980" i="13"/>
  <c r="AC980" i="13" s="1"/>
  <c r="AB456" i="13"/>
  <c r="AC456" i="13" s="1"/>
  <c r="AB89" i="13"/>
  <c r="AC89" i="13" s="1"/>
  <c r="AB3851" i="13"/>
  <c r="AC3851" i="13" s="1"/>
  <c r="AB3723" i="13"/>
  <c r="AC3723" i="13" s="1"/>
  <c r="AB3595" i="13"/>
  <c r="AC3595" i="13" s="1"/>
  <c r="AB3467" i="13"/>
  <c r="AC3467" i="13" s="1"/>
  <c r="AB3336" i="13"/>
  <c r="AC3336" i="13" s="1"/>
  <c r="AB3165" i="13"/>
  <c r="AC3165" i="13" s="1"/>
  <c r="AB2995" i="13"/>
  <c r="AC2995" i="13" s="1"/>
  <c r="AB2824" i="13"/>
  <c r="AC2824" i="13" s="1"/>
  <c r="AB4103" i="13"/>
  <c r="AC4103" i="13" s="1"/>
  <c r="AB3975" i="13"/>
  <c r="AC3975" i="13" s="1"/>
  <c r="AB3847" i="13"/>
  <c r="AC3847" i="13" s="1"/>
  <c r="AB3719" i="13"/>
  <c r="AC3719" i="13" s="1"/>
  <c r="AB3591" i="13"/>
  <c r="AC3591" i="13" s="1"/>
  <c r="AB3463" i="13"/>
  <c r="AC3463" i="13" s="1"/>
  <c r="AB3329" i="13"/>
  <c r="AC3329" i="13" s="1"/>
  <c r="AB3159" i="13"/>
  <c r="AC3159" i="13" s="1"/>
  <c r="AB2988" i="13"/>
  <c r="AC2988" i="13" s="1"/>
  <c r="AB2817" i="13"/>
  <c r="AC2817" i="13" s="1"/>
  <c r="AB3822" i="13"/>
  <c r="AC3822" i="13" s="1"/>
  <c r="AB3310" i="13"/>
  <c r="AC3310" i="13" s="1"/>
  <c r="AB2791" i="13"/>
  <c r="AC2791" i="13" s="1"/>
  <c r="AB2803" i="13"/>
  <c r="AC2803" i="13" s="1"/>
  <c r="AB3618" i="13"/>
  <c r="AC3618" i="13" s="1"/>
  <c r="AB3106" i="13"/>
  <c r="AC3106" i="13" s="1"/>
  <c r="AB2696" i="13"/>
  <c r="AC2696" i="13" s="1"/>
  <c r="AB1771" i="13"/>
  <c r="AC1771" i="13" s="1"/>
  <c r="AB1564" i="13"/>
  <c r="AC1564" i="13" s="1"/>
  <c r="AB1359" i="13"/>
  <c r="AC1359" i="13" s="1"/>
  <c r="AB1152" i="13"/>
  <c r="AC1152" i="13" s="1"/>
  <c r="AB975" i="13"/>
  <c r="AC975" i="13" s="1"/>
  <c r="AB2435" i="13"/>
  <c r="AC2435" i="13" s="1"/>
  <c r="AB2179" i="13"/>
  <c r="AC2179" i="13" s="1"/>
  <c r="AB1923" i="13"/>
  <c r="AC1923" i="13" s="1"/>
  <c r="AB1623" i="13"/>
  <c r="AC1623" i="13" s="1"/>
  <c r="AB1316" i="13"/>
  <c r="AC1316" i="13" s="1"/>
  <c r="AB1000" i="13"/>
  <c r="AC1000" i="13" s="1"/>
  <c r="AB687" i="13"/>
  <c r="AC687" i="13" s="1"/>
  <c r="AB431" i="13"/>
  <c r="AC431" i="13" s="1"/>
  <c r="AB2587" i="13"/>
  <c r="AC2587" i="13" s="1"/>
  <c r="AB2288" i="13"/>
  <c r="AC2288" i="13" s="1"/>
  <c r="AB2032" i="13"/>
  <c r="AC2032" i="13" s="1"/>
  <c r="AB1793" i="13"/>
  <c r="AC1793" i="13" s="1"/>
  <c r="AB1488" i="13"/>
  <c r="AC1488" i="13" s="1"/>
  <c r="AB1215" i="13"/>
  <c r="AC1215" i="13" s="1"/>
  <c r="AB902" i="13"/>
  <c r="AC902" i="13" s="1"/>
  <c r="AB324" i="13"/>
  <c r="AC324" i="13" s="1"/>
  <c r="AB1774" i="13"/>
  <c r="AC1774" i="13" s="1"/>
  <c r="AB1447" i="13"/>
  <c r="AC1447" i="13" s="1"/>
  <c r="AB1123" i="13"/>
  <c r="AC1123" i="13" s="1"/>
  <c r="AB737" i="13"/>
  <c r="AC737" i="13" s="1"/>
  <c r="AB485" i="13"/>
  <c r="AC485" i="13" s="1"/>
  <c r="AB208" i="13"/>
  <c r="AC208" i="13" s="1"/>
  <c r="AB728" i="13"/>
  <c r="AC728" i="13" s="1"/>
  <c r="AB600" i="13"/>
  <c r="AC600" i="13" s="1"/>
  <c r="AB376" i="13"/>
  <c r="AC376" i="13" s="1"/>
  <c r="AB1786" i="13"/>
  <c r="AC1786" i="13" s="1"/>
  <c r="AB1274" i="13"/>
  <c r="AC1274" i="13" s="1"/>
  <c r="AB770" i="13"/>
  <c r="AC770" i="13" s="1"/>
  <c r="AB64" i="13"/>
  <c r="AC64" i="13" s="1"/>
  <c r="AB60" i="13"/>
  <c r="AC60" i="13" s="1"/>
  <c r="AB1364" i="13"/>
  <c r="AC1364" i="13" s="1"/>
  <c r="AB782" i="13"/>
  <c r="AC782" i="13" s="1"/>
  <c r="AB525" i="13"/>
  <c r="AC525" i="13" s="1"/>
  <c r="AB465" i="13"/>
  <c r="AC465" i="13" s="1"/>
  <c r="AB1602" i="13"/>
  <c r="AC1602" i="13" s="1"/>
  <c r="AB1034" i="13"/>
  <c r="AC1034" i="13" s="1"/>
  <c r="AB619" i="13"/>
  <c r="AC619" i="13" s="1"/>
  <c r="AB411" i="13"/>
  <c r="AC411" i="13" s="1"/>
  <c r="AB207" i="13"/>
  <c r="AC207" i="13" s="1"/>
  <c r="AB189" i="13"/>
  <c r="AC189" i="13" s="1"/>
  <c r="AB321" i="13"/>
  <c r="AC321" i="13" s="1"/>
  <c r="AB353" i="13"/>
  <c r="AC353" i="13" s="1"/>
  <c r="AB674" i="13"/>
  <c r="AC674" i="13" s="1"/>
  <c r="AB3" i="13"/>
  <c r="AB4106" i="13"/>
  <c r="AC4106" i="13" s="1"/>
  <c r="AB4042" i="13"/>
  <c r="AC4042" i="13" s="1"/>
  <c r="AB3978" i="13"/>
  <c r="AC3978" i="13" s="1"/>
  <c r="AB3861" i="13"/>
  <c r="AC3861" i="13" s="1"/>
  <c r="AB3733" i="13"/>
  <c r="AC3733" i="13" s="1"/>
  <c r="AB3605" i="13"/>
  <c r="AC3605" i="13" s="1"/>
  <c r="AB3477" i="13"/>
  <c r="AC3477" i="13" s="1"/>
  <c r="AB3349" i="13"/>
  <c r="AC3349" i="13" s="1"/>
  <c r="AB3179" i="13"/>
  <c r="AC3179" i="13" s="1"/>
  <c r="AB3008" i="13"/>
  <c r="AC3008" i="13" s="1"/>
  <c r="AB2837" i="13"/>
  <c r="AC2837" i="13" s="1"/>
  <c r="AB4113" i="13"/>
  <c r="AC4113" i="13" s="1"/>
  <c r="AB3985" i="13"/>
  <c r="AC3985" i="13" s="1"/>
  <c r="AB3857" i="13"/>
  <c r="AC3857" i="13" s="1"/>
  <c r="AB3729" i="13"/>
  <c r="AC3729" i="13" s="1"/>
  <c r="AB3601" i="13"/>
  <c r="AC3601" i="13" s="1"/>
  <c r="AB3473" i="13"/>
  <c r="AC3473" i="13" s="1"/>
  <c r="AB3343" i="13"/>
  <c r="AC3343" i="13" s="1"/>
  <c r="AB3172" i="13"/>
  <c r="AC3172" i="13" s="1"/>
  <c r="AB3001" i="13"/>
  <c r="AC3001" i="13" s="1"/>
  <c r="AB2831" i="13"/>
  <c r="AC2831" i="13" s="1"/>
  <c r="AB1621" i="13"/>
  <c r="AC1621" i="13" s="1"/>
  <c r="AB1109" i="13"/>
  <c r="AC1109" i="13" s="1"/>
  <c r="AB3798" i="13"/>
  <c r="AC3798" i="13" s="1"/>
  <c r="AB3286" i="13"/>
  <c r="AC3286" i="13" s="1"/>
  <c r="AB2797" i="13"/>
  <c r="AC2797" i="13" s="1"/>
  <c r="AB2545" i="13"/>
  <c r="AC2545" i="13" s="1"/>
  <c r="AB2429" i="13"/>
  <c r="AC2429" i="13" s="1"/>
  <c r="AB2301" i="13"/>
  <c r="AC2301" i="13" s="1"/>
  <c r="AB2173" i="13"/>
  <c r="AC2173" i="13" s="1"/>
  <c r="AB2045" i="13"/>
  <c r="AC2045" i="13" s="1"/>
  <c r="AB1917" i="13"/>
  <c r="AC1917" i="13" s="1"/>
  <c r="AB2705" i="13"/>
  <c r="AC2705" i="13" s="1"/>
  <c r="AB3754" i="13"/>
  <c r="AC3754" i="13" s="1"/>
  <c r="AB3242" i="13"/>
  <c r="AC3242" i="13" s="1"/>
  <c r="AB2744" i="13"/>
  <c r="AC2744" i="13" s="1"/>
  <c r="AB2512" i="13"/>
  <c r="AC2512" i="13" s="1"/>
  <c r="AB2369" i="13"/>
  <c r="AC2369" i="13" s="1"/>
  <c r="AB2225" i="13"/>
  <c r="AC2225" i="13" s="1"/>
  <c r="AB2081" i="13"/>
  <c r="AC2081" i="13" s="1"/>
  <c r="AB1929" i="13"/>
  <c r="AC1929" i="13" s="1"/>
  <c r="AB1585" i="13"/>
  <c r="AC1585" i="13" s="1"/>
  <c r="AB590" i="13"/>
  <c r="AC590" i="13" s="1"/>
  <c r="AB342" i="13"/>
  <c r="AC342" i="13" s="1"/>
  <c r="AB2541" i="13"/>
  <c r="AC2541" i="13" s="1"/>
  <c r="AB2279" i="13"/>
  <c r="AC2279" i="13" s="1"/>
  <c r="AB2023" i="13"/>
  <c r="AC2023" i="13" s="1"/>
  <c r="AB1796" i="13"/>
  <c r="AC1796" i="13" s="1"/>
  <c r="AB1502" i="13"/>
  <c r="AC1502" i="13" s="1"/>
  <c r="AB1189" i="13"/>
  <c r="AC1189" i="13" s="1"/>
  <c r="AB889" i="13"/>
  <c r="AC889" i="13" s="1"/>
  <c r="AB2563" i="13"/>
  <c r="AC2563" i="13" s="1"/>
  <c r="AB2276" i="13"/>
  <c r="AC2276" i="13" s="1"/>
  <c r="AB2020" i="13"/>
  <c r="AC2020" i="13" s="1"/>
  <c r="AB1761" i="13"/>
  <c r="AC1761" i="13" s="1"/>
  <c r="AB1456" i="13"/>
  <c r="AC1456" i="13" s="1"/>
  <c r="AB1183" i="13"/>
  <c r="AC1183" i="13" s="1"/>
  <c r="AB870" i="13"/>
  <c r="AC870" i="13" s="1"/>
  <c r="AB1155" i="13"/>
  <c r="AC1155" i="13" s="1"/>
  <c r="AB668" i="13"/>
  <c r="AC668" i="13" s="1"/>
  <c r="AB164" i="13"/>
  <c r="AC164" i="13" s="1"/>
  <c r="AB579" i="13"/>
  <c r="AC579" i="13" s="1"/>
  <c r="AB47" i="13"/>
  <c r="AC47" i="13" s="1"/>
  <c r="AB72" i="13"/>
  <c r="AC72" i="13" s="1"/>
  <c r="AB669" i="13"/>
  <c r="AC669" i="13" s="1"/>
  <c r="AB1298" i="13"/>
  <c r="AC1298" i="13" s="1"/>
  <c r="AB264" i="13"/>
  <c r="AC264" i="13" s="1"/>
  <c r="AB3288" i="13"/>
  <c r="AC3288" i="13" s="1"/>
  <c r="AB3117" i="13"/>
  <c r="AC3117" i="13" s="1"/>
  <c r="AB2947" i="13"/>
  <c r="AC2947" i="13" s="1"/>
  <c r="AB2716" i="13"/>
  <c r="AC2716" i="13" s="1"/>
  <c r="AB4059" i="13"/>
  <c r="AC4059" i="13" s="1"/>
  <c r="AB3303" i="13"/>
  <c r="AC3303" i="13" s="1"/>
  <c r="AB3132" i="13"/>
  <c r="AC3132" i="13" s="1"/>
  <c r="AB2961" i="13"/>
  <c r="AC2961" i="13" s="1"/>
  <c r="AB2762" i="13"/>
  <c r="AC2762" i="13" s="1"/>
  <c r="AB3742" i="13"/>
  <c r="AC3742" i="13" s="1"/>
  <c r="AB3230" i="13"/>
  <c r="AC3230" i="13" s="1"/>
  <c r="AB2759" i="13"/>
  <c r="AC2759" i="13" s="1"/>
  <c r="AB1837" i="13"/>
  <c r="AC1837" i="13" s="1"/>
  <c r="AB3506" i="13"/>
  <c r="AC3506" i="13" s="1"/>
  <c r="AB2994" i="13"/>
  <c r="AC2994" i="13" s="1"/>
  <c r="AB2659" i="13"/>
  <c r="AC2659" i="13" s="1"/>
  <c r="AB1913" i="13"/>
  <c r="AC1913" i="13" s="1"/>
  <c r="AB1632" i="13"/>
  <c r="AC1632" i="13" s="1"/>
  <c r="AB1430" i="13"/>
  <c r="AC1430" i="13" s="1"/>
  <c r="AB1071" i="13"/>
  <c r="AC1071" i="13" s="1"/>
  <c r="AB907" i="13"/>
  <c r="AC907" i="13" s="1"/>
  <c r="AB2507" i="13"/>
  <c r="AC2507" i="13" s="1"/>
  <c r="AB2251" i="13"/>
  <c r="AC2251" i="13" s="1"/>
  <c r="AB1995" i="13"/>
  <c r="AC1995" i="13" s="1"/>
  <c r="AB1719" i="13"/>
  <c r="AC1719" i="13" s="1"/>
  <c r="AB1412" i="13"/>
  <c r="AC1412" i="13" s="1"/>
  <c r="AB1118" i="13"/>
  <c r="AC1118" i="13" s="1"/>
  <c r="AB808" i="13"/>
  <c r="AC808" i="13" s="1"/>
  <c r="AB567" i="13"/>
  <c r="AC567" i="13" s="1"/>
  <c r="AB331" i="13"/>
  <c r="AC331" i="13" s="1"/>
  <c r="AB2424" i="13"/>
  <c r="AC2424" i="13" s="1"/>
  <c r="AB2168" i="13"/>
  <c r="AC2168" i="13" s="1"/>
  <c r="AB1912" i="13"/>
  <c r="AC1912" i="13" s="1"/>
  <c r="AB1613" i="13"/>
  <c r="AC1613" i="13" s="1"/>
  <c r="AB1345" i="13"/>
  <c r="AC1345" i="13" s="1"/>
  <c r="AB1040" i="13"/>
  <c r="AC1040" i="13" s="1"/>
  <c r="AB767" i="13"/>
  <c r="AC767" i="13" s="1"/>
  <c r="AB1810" i="13"/>
  <c r="AC1810" i="13" s="1"/>
  <c r="AB1454" i="13"/>
  <c r="AC1454" i="13" s="1"/>
  <c r="AB1127" i="13"/>
  <c r="AC1127" i="13" s="1"/>
  <c r="AB814" i="13"/>
  <c r="AC814" i="13" s="1"/>
  <c r="AB501" i="13"/>
  <c r="AC501" i="13" s="1"/>
  <c r="AB212" i="13"/>
  <c r="AC212" i="13" s="1"/>
  <c r="AB721" i="13"/>
  <c r="AC721" i="13" s="1"/>
  <c r="AB593" i="13"/>
  <c r="AC593" i="13" s="1"/>
  <c r="AB277" i="13"/>
  <c r="AC277" i="13" s="1"/>
  <c r="AB1706" i="13"/>
  <c r="AC1706" i="13" s="1"/>
  <c r="AB1162" i="13"/>
  <c r="AC1162" i="13" s="1"/>
  <c r="AB329" i="13"/>
  <c r="AC329" i="13" s="1"/>
  <c r="AB1650" i="13"/>
  <c r="AC1650" i="13" s="1"/>
  <c r="AB610" i="13"/>
  <c r="AC610" i="13" s="1"/>
  <c r="AB2798" i="13"/>
  <c r="AC2798" i="13" s="1"/>
  <c r="AB2670" i="13"/>
  <c r="AC2670" i="13" s="1"/>
  <c r="AB4132" i="13"/>
  <c r="AC4132" i="13" s="1"/>
  <c r="AB4068" i="13"/>
  <c r="AC4068" i="13" s="1"/>
  <c r="AB4004" i="13"/>
  <c r="AC4004" i="13" s="1"/>
  <c r="AB3912" i="13"/>
  <c r="AC3912" i="13" s="1"/>
  <c r="AB3784" i="13"/>
  <c r="AC3784" i="13" s="1"/>
  <c r="AB3656" i="13"/>
  <c r="AC3656" i="13" s="1"/>
  <c r="AB3528" i="13"/>
  <c r="AC3528" i="13" s="1"/>
  <c r="AB3400" i="13"/>
  <c r="AC3400" i="13" s="1"/>
  <c r="AB3248" i="13"/>
  <c r="AC3248" i="13" s="1"/>
  <c r="AB3077" i="13"/>
  <c r="AC3077" i="13" s="1"/>
  <c r="AB2907" i="13"/>
  <c r="AC2907" i="13" s="1"/>
  <c r="AB4165" i="13"/>
  <c r="AC4165" i="13" s="1"/>
  <c r="AB4037" i="13"/>
  <c r="AC4037" i="13" s="1"/>
  <c r="AB3908" i="13"/>
  <c r="AC3908" i="13" s="1"/>
  <c r="AB3780" i="13"/>
  <c r="AC3780" i="13" s="1"/>
  <c r="AB3652" i="13"/>
  <c r="AC3652" i="13" s="1"/>
  <c r="AB3524" i="13"/>
  <c r="AC3524" i="13" s="1"/>
  <c r="AB3396" i="13"/>
  <c r="AC3396" i="13" s="1"/>
  <c r="AB3241" i="13"/>
  <c r="AC3241" i="13" s="1"/>
  <c r="AB3071" i="13"/>
  <c r="AC3071" i="13" s="1"/>
  <c r="AB2911" i="13"/>
  <c r="AC2911" i="13" s="1"/>
  <c r="AB2793" i="13"/>
  <c r="AC2793" i="13" s="1"/>
  <c r="AB1789" i="13"/>
  <c r="AC1789" i="13" s="1"/>
  <c r="AB1277" i="13"/>
  <c r="AC1277" i="13" s="1"/>
  <c r="AB765" i="13"/>
  <c r="AC765" i="13" s="1"/>
  <c r="AB3462" i="13"/>
  <c r="AC3462" i="13" s="1"/>
  <c r="AB2950" i="13"/>
  <c r="AC2950" i="13" s="1"/>
  <c r="AB2616" i="13"/>
  <c r="AC2616" i="13" s="1"/>
  <c r="AB2466" i="13"/>
  <c r="AC2466" i="13" s="1"/>
  <c r="AB2338" i="13"/>
  <c r="AC2338" i="13" s="1"/>
  <c r="AB2210" i="13"/>
  <c r="AC2210" i="13" s="1"/>
  <c r="AB2082" i="13"/>
  <c r="AC2082" i="13" s="1"/>
  <c r="AB1954" i="13"/>
  <c r="AC1954" i="13" s="1"/>
  <c r="AB2602" i="13"/>
  <c r="AC2602" i="13" s="1"/>
  <c r="AB3546" i="13"/>
  <c r="AC3546" i="13" s="1"/>
  <c r="AB3034" i="13"/>
  <c r="AC3034" i="13" s="1"/>
  <c r="AB2655" i="13"/>
  <c r="AC2655" i="13" s="1"/>
  <c r="AB2486" i="13"/>
  <c r="AC2486" i="13" s="1"/>
  <c r="AB2358" i="13"/>
  <c r="AC2358" i="13" s="1"/>
  <c r="AB2230" i="13"/>
  <c r="AC2230" i="13" s="1"/>
  <c r="AB2102" i="13"/>
  <c r="AC2102" i="13" s="1"/>
  <c r="AB1974" i="13"/>
  <c r="AC1974" i="13" s="1"/>
  <c r="AB1846" i="13"/>
  <c r="AC1846" i="13" s="1"/>
  <c r="AB678" i="13"/>
  <c r="AC678" i="13" s="1"/>
  <c r="AB422" i="13"/>
  <c r="AC422" i="13" s="1"/>
  <c r="AB194" i="13"/>
  <c r="AC194" i="13" s="1"/>
  <c r="AB2351" i="13"/>
  <c r="AC2351" i="13" s="1"/>
  <c r="AB2095" i="13"/>
  <c r="AC2095" i="13" s="1"/>
  <c r="AB1833" i="13"/>
  <c r="AC1833" i="13" s="1"/>
  <c r="AB1587" i="13"/>
  <c r="AC1587" i="13" s="1"/>
  <c r="AB1278" i="13"/>
  <c r="AC1278" i="13" s="1"/>
  <c r="AB965" i="13"/>
  <c r="AC965" i="13" s="1"/>
  <c r="AB195" i="13"/>
  <c r="AC195" i="13" s="1"/>
  <c r="AB2412" i="13"/>
  <c r="AC2412" i="13" s="1"/>
  <c r="AB2156" i="13"/>
  <c r="AC2156" i="13" s="1"/>
  <c r="AB1900" i="13"/>
  <c r="AC1900" i="13" s="1"/>
  <c r="AB1574" i="13"/>
  <c r="AC1574" i="13" s="1"/>
  <c r="AB1307" i="13"/>
  <c r="AC1307" i="13" s="1"/>
  <c r="AB1004" i="13"/>
  <c r="AC1004" i="13" s="1"/>
  <c r="AB1799" i="13"/>
  <c r="AC1799" i="13" s="1"/>
  <c r="AB1475" i="13"/>
  <c r="AC1475" i="13" s="1"/>
  <c r="AB1102" i="13"/>
  <c r="AC1102" i="13" s="1"/>
  <c r="AB541" i="13"/>
  <c r="AC541" i="13" s="1"/>
  <c r="AB602" i="13"/>
  <c r="AC602" i="13" s="1"/>
  <c r="AB3907" i="13"/>
  <c r="AC3907" i="13" s="1"/>
  <c r="AB3779" i="13"/>
  <c r="AC3779" i="13" s="1"/>
  <c r="AB3651" i="13"/>
  <c r="AC3651" i="13" s="1"/>
  <c r="AB3523" i="13"/>
  <c r="AC3523" i="13" s="1"/>
  <c r="AB3395" i="13"/>
  <c r="AC3395" i="13" s="1"/>
  <c r="AB3240" i="13"/>
  <c r="AC3240" i="13" s="1"/>
  <c r="AB3069" i="13"/>
  <c r="AC3069" i="13" s="1"/>
  <c r="AB2899" i="13"/>
  <c r="AC2899" i="13" s="1"/>
  <c r="AB4159" i="13"/>
  <c r="AC4159" i="13" s="1"/>
  <c r="AB4031" i="13"/>
  <c r="AC4031" i="13" s="1"/>
  <c r="AB3903" i="13"/>
  <c r="AC3903" i="13" s="1"/>
  <c r="AB3775" i="13"/>
  <c r="AC3775" i="13" s="1"/>
  <c r="AB3519" i="13"/>
  <c r="AC3519" i="13" s="1"/>
  <c r="AB3391" i="13"/>
  <c r="AC3391" i="13" s="1"/>
  <c r="AB3233" i="13"/>
  <c r="AC3233" i="13" s="1"/>
  <c r="AB3063" i="13"/>
  <c r="AC3063" i="13" s="1"/>
  <c r="AB2892" i="13"/>
  <c r="AC2892" i="13" s="1"/>
  <c r="AB2576" i="13"/>
  <c r="AC2576" i="13" s="1"/>
  <c r="AB3534" i="13"/>
  <c r="AC3534" i="13" s="1"/>
  <c r="AB3022" i="13"/>
  <c r="AC3022" i="13" s="1"/>
  <c r="AB2656" i="13"/>
  <c r="AC2656" i="13" s="1"/>
  <c r="AB3842" i="13"/>
  <c r="AC3842" i="13" s="1"/>
  <c r="AB3330" i="13"/>
  <c r="AC3330" i="13" s="1"/>
  <c r="AB2818" i="13"/>
  <c r="AC2818" i="13" s="1"/>
  <c r="AB2548" i="13"/>
  <c r="AC2548" i="13" s="1"/>
  <c r="AB1654" i="13"/>
  <c r="AC1654" i="13" s="1"/>
  <c r="AB1451" i="13"/>
  <c r="AC1451" i="13" s="1"/>
  <c r="AB1244" i="13"/>
  <c r="AC1244" i="13" s="1"/>
  <c r="AB1052" i="13"/>
  <c r="AC1052" i="13" s="1"/>
  <c r="AB881" i="13"/>
  <c r="AC881" i="13" s="1"/>
  <c r="AB1273" i="13"/>
  <c r="AC1273" i="13" s="1"/>
  <c r="AB2291" i="13"/>
  <c r="AC2291" i="13" s="1"/>
  <c r="AB2035" i="13"/>
  <c r="AC2035" i="13" s="1"/>
  <c r="AB1733" i="13"/>
  <c r="AC1733" i="13" s="1"/>
  <c r="AB1433" i="13"/>
  <c r="AC1433" i="13" s="1"/>
  <c r="AB1128" i="13"/>
  <c r="AC1128" i="13" s="1"/>
  <c r="AB855" i="13"/>
  <c r="AC855" i="13" s="1"/>
  <c r="AB543" i="13"/>
  <c r="AC543" i="13" s="1"/>
  <c r="AB319" i="13"/>
  <c r="AC319" i="13" s="1"/>
  <c r="AB2400" i="13"/>
  <c r="AC2400" i="13" s="1"/>
  <c r="AB2144" i="13"/>
  <c r="AC2144" i="13" s="1"/>
  <c r="AB1888" i="13"/>
  <c r="AC1888" i="13" s="1"/>
  <c r="AB1616" i="13"/>
  <c r="AC1616" i="13" s="1"/>
  <c r="AB1343" i="13"/>
  <c r="AC1343" i="13" s="1"/>
  <c r="AB1030" i="13"/>
  <c r="AC1030" i="13" s="1"/>
  <c r="AB763" i="13"/>
  <c r="AC763" i="13" s="1"/>
  <c r="AB156" i="13"/>
  <c r="AC156" i="13" s="1"/>
  <c r="AB1588" i="13"/>
  <c r="AC1588" i="13" s="1"/>
  <c r="AB1257" i="13"/>
  <c r="AC1257" i="13" s="1"/>
  <c r="AB884" i="13"/>
  <c r="AC884" i="13" s="1"/>
  <c r="AB604" i="13"/>
  <c r="AC604" i="13" s="1"/>
  <c r="AB278" i="13"/>
  <c r="AC278" i="13" s="1"/>
  <c r="AB101" i="13"/>
  <c r="AC101" i="13" s="1"/>
  <c r="AB656" i="13"/>
  <c r="AC656" i="13" s="1"/>
  <c r="AB432" i="13"/>
  <c r="AC432" i="13" s="1"/>
  <c r="AB139" i="13"/>
  <c r="AC139" i="13" s="1"/>
  <c r="AB1498" i="13"/>
  <c r="AC1498" i="13" s="1"/>
  <c r="AB1002" i="13"/>
  <c r="AC1002" i="13" s="1"/>
  <c r="AB157" i="13"/>
  <c r="AC157" i="13" s="1"/>
  <c r="AB175" i="13"/>
  <c r="AC175" i="13" s="1"/>
  <c r="AB1667" i="13"/>
  <c r="AC1667" i="13" s="1"/>
  <c r="AB1108" i="13"/>
  <c r="AC1108" i="13" s="1"/>
  <c r="AB293" i="13"/>
  <c r="AC293" i="13" s="1"/>
  <c r="AB560" i="13"/>
  <c r="AC560" i="13" s="1"/>
  <c r="AB96" i="13"/>
  <c r="AC96" i="13" s="1"/>
  <c r="AB1314" i="13"/>
  <c r="AC1314" i="13" s="1"/>
  <c r="AB699" i="13"/>
  <c r="AC699" i="13" s="1"/>
  <c r="AB507" i="13"/>
  <c r="AC507" i="13" s="1"/>
  <c r="AB125" i="13"/>
  <c r="AC125" i="13" s="1"/>
  <c r="AB1042" i="13"/>
  <c r="AC1042" i="13" s="1"/>
  <c r="AB27" i="13"/>
  <c r="AC27" i="13" s="1"/>
  <c r="AB731" i="13"/>
  <c r="AC731" i="13" s="1"/>
  <c r="AB1074" i="13"/>
  <c r="AC1074" i="13" s="1"/>
  <c r="AB4134" i="13"/>
  <c r="AC4134" i="13" s="1"/>
  <c r="AB4006" i="13"/>
  <c r="AC4006" i="13" s="1"/>
  <c r="AB3917" i="13"/>
  <c r="AC3917" i="13" s="1"/>
  <c r="AB3789" i="13"/>
  <c r="AC3789" i="13" s="1"/>
  <c r="AB3661" i="13"/>
  <c r="AC3661" i="13" s="1"/>
  <c r="AB3533" i="13"/>
  <c r="AC3533" i="13" s="1"/>
  <c r="AB3405" i="13"/>
  <c r="AC3405" i="13" s="1"/>
  <c r="AB3253" i="13"/>
  <c r="AC3253" i="13" s="1"/>
  <c r="AB3083" i="13"/>
  <c r="AC3083" i="13" s="1"/>
  <c r="AB2912" i="13"/>
  <c r="AC2912" i="13" s="1"/>
  <c r="AB4169" i="13"/>
  <c r="AC4169" i="13" s="1"/>
  <c r="AB4041" i="13"/>
  <c r="AC4041" i="13" s="1"/>
  <c r="AB3913" i="13"/>
  <c r="AC3913" i="13" s="1"/>
  <c r="AB3785" i="13"/>
  <c r="AC3785" i="13" s="1"/>
  <c r="AB3657" i="13"/>
  <c r="AC3657" i="13" s="1"/>
  <c r="AB3529" i="13"/>
  <c r="AC3529" i="13" s="1"/>
  <c r="AB3401" i="13"/>
  <c r="AC3401" i="13" s="1"/>
  <c r="AB3247" i="13"/>
  <c r="AC3247" i="13" s="1"/>
  <c r="AB3076" i="13"/>
  <c r="AC3076" i="13" s="1"/>
  <c r="AB2905" i="13"/>
  <c r="AC2905" i="13" s="1"/>
  <c r="AB2581" i="13"/>
  <c r="AC2581" i="13" s="1"/>
  <c r="AB1333" i="13"/>
  <c r="AC1333" i="13" s="1"/>
  <c r="AB821" i="13"/>
  <c r="AC821" i="13" s="1"/>
  <c r="AB3510" i="13"/>
  <c r="AC3510" i="13" s="1"/>
  <c r="AB2998" i="13"/>
  <c r="AC2998" i="13" s="1"/>
  <c r="AB2647" i="13"/>
  <c r="AC2647" i="13" s="1"/>
  <c r="AB2485" i="13"/>
  <c r="AC2485" i="13" s="1"/>
  <c r="AB2357" i="13"/>
  <c r="AC2357" i="13" s="1"/>
  <c r="AB2229" i="13"/>
  <c r="AC2229" i="13" s="1"/>
  <c r="AB2101" i="13"/>
  <c r="AC2101" i="13" s="1"/>
  <c r="AB1973" i="13"/>
  <c r="AC1973" i="13" s="1"/>
  <c r="AB2553" i="13"/>
  <c r="AC2553" i="13" s="1"/>
  <c r="AB3466" i="13"/>
  <c r="AC3466" i="13" s="1"/>
  <c r="AB2954" i="13"/>
  <c r="AC2954" i="13" s="1"/>
  <c r="AB2583" i="13"/>
  <c r="AC2583" i="13" s="1"/>
  <c r="AB2433" i="13"/>
  <c r="AC2433" i="13" s="1"/>
  <c r="AB2281" i="13"/>
  <c r="AC2281" i="13" s="1"/>
  <c r="AB2137" i="13"/>
  <c r="AC2137" i="13" s="1"/>
  <c r="AB1993" i="13"/>
  <c r="AC1993" i="13" s="1"/>
  <c r="AB1849" i="13"/>
  <c r="AC1849" i="13" s="1"/>
  <c r="AB702" i="13"/>
  <c r="AC702" i="13" s="1"/>
  <c r="AB446" i="13"/>
  <c r="AC446" i="13" s="1"/>
  <c r="AB237" i="13"/>
  <c r="AC237" i="13" s="1"/>
  <c r="AB2391" i="13"/>
  <c r="AC2391" i="13" s="1"/>
  <c r="AB2135" i="13"/>
  <c r="AC2135" i="13" s="1"/>
  <c r="AB1879" i="13"/>
  <c r="AC1879" i="13" s="1"/>
  <c r="AB1608" i="13"/>
  <c r="AC1608" i="13" s="1"/>
  <c r="AB1331" i="13"/>
  <c r="AC1331" i="13" s="1"/>
  <c r="AB1017" i="13"/>
  <c r="AC1017" i="13" s="1"/>
  <c r="AB248" i="13"/>
  <c r="AC248" i="13" s="1"/>
  <c r="AB2388" i="13"/>
  <c r="AC2388" i="13" s="1"/>
  <c r="AB2132" i="13"/>
  <c r="AC2132" i="13" s="1"/>
  <c r="AB1584" i="13"/>
  <c r="AC1584" i="13" s="1"/>
  <c r="AB1311" i="13"/>
  <c r="AC1311" i="13" s="1"/>
  <c r="AB998" i="13"/>
  <c r="AC998" i="13" s="1"/>
  <c r="AB1539" i="13"/>
  <c r="AC1539" i="13" s="1"/>
  <c r="AB202" i="13"/>
  <c r="AC202" i="13" s="1"/>
  <c r="AB528" i="13"/>
  <c r="AC528" i="13" s="1"/>
  <c r="AB750" i="13"/>
  <c r="AC750" i="13" s="1"/>
  <c r="AB954" i="13"/>
  <c r="AC954" i="13" s="1"/>
  <c r="AB313" i="13"/>
  <c r="AC313" i="13" s="1"/>
  <c r="AB113" i="13"/>
  <c r="AC113" i="13" s="1"/>
  <c r="AB538" i="13"/>
  <c r="AC538" i="13" s="1"/>
  <c r="AB52" i="13"/>
  <c r="AB3192" i="13"/>
  <c r="AC3192" i="13" s="1"/>
  <c r="AB3021" i="13"/>
  <c r="AC3021" i="13" s="1"/>
  <c r="AB2851" i="13"/>
  <c r="AC2851" i="13" s="1"/>
  <c r="AB4115" i="13"/>
  <c r="AC4115" i="13" s="1"/>
  <c r="AB3987" i="13"/>
  <c r="AC3987" i="13" s="1"/>
  <c r="AB3207" i="13"/>
  <c r="AC3207" i="13" s="1"/>
  <c r="AB3036" i="13"/>
  <c r="AC3036" i="13" s="1"/>
  <c r="AB2855" i="13"/>
  <c r="AC2855" i="13" s="1"/>
  <c r="AB3966" i="13"/>
  <c r="AC3966" i="13" s="1"/>
  <c r="AB3454" i="13"/>
  <c r="AC3454" i="13" s="1"/>
  <c r="AB2942" i="13"/>
  <c r="AC2942" i="13" s="1"/>
  <c r="AB2624" i="13"/>
  <c r="AC2624" i="13" s="1"/>
  <c r="AB3730" i="13"/>
  <c r="AC3730" i="13" s="1"/>
  <c r="AB3218" i="13"/>
  <c r="AC3218" i="13" s="1"/>
  <c r="AB2757" i="13"/>
  <c r="AC2757" i="13" s="1"/>
  <c r="AB2329" i="13"/>
  <c r="AC2329" i="13" s="1"/>
  <c r="AB1724" i="13"/>
  <c r="AC1724" i="13" s="1"/>
  <c r="AB1519" i="13"/>
  <c r="AC1519" i="13" s="1"/>
  <c r="AB1312" i="13"/>
  <c r="AC1312" i="13" s="1"/>
  <c r="AB1110" i="13"/>
  <c r="AC1110" i="13" s="1"/>
  <c r="AB928" i="13"/>
  <c r="AC928" i="13" s="1"/>
  <c r="AB764" i="13"/>
  <c r="AC764" i="13" s="1"/>
  <c r="AB2299" i="13"/>
  <c r="AC2299" i="13" s="1"/>
  <c r="AB2043" i="13"/>
  <c r="AC2043" i="13" s="1"/>
  <c r="AB1779" i="13"/>
  <c r="AC1779" i="13" s="1"/>
  <c r="AB1470" i="13"/>
  <c r="AC1470" i="13" s="1"/>
  <c r="AB1157" i="13"/>
  <c r="AC1157" i="13" s="1"/>
  <c r="AB862" i="13"/>
  <c r="AC862" i="13" s="1"/>
  <c r="AB615" i="13"/>
  <c r="AC615" i="13" s="1"/>
  <c r="AB359" i="13"/>
  <c r="AC359" i="13" s="1"/>
  <c r="AB2472" i="13"/>
  <c r="AC2472" i="13" s="1"/>
  <c r="AB2216" i="13"/>
  <c r="AC2216" i="13" s="1"/>
  <c r="AB1960" i="13"/>
  <c r="AC1960" i="13" s="1"/>
  <c r="AB1680" i="13"/>
  <c r="AC1680" i="13" s="1"/>
  <c r="AB1407" i="13"/>
  <c r="AC1407" i="13" s="1"/>
  <c r="AB1094" i="13"/>
  <c r="AC1094" i="13" s="1"/>
  <c r="AB827" i="13"/>
  <c r="AC827" i="13" s="1"/>
  <c r="AB152" i="13"/>
  <c r="AC152" i="13" s="1"/>
  <c r="AB1524" i="13"/>
  <c r="AC1524" i="13" s="1"/>
  <c r="AB1193" i="13"/>
  <c r="AC1193" i="13" s="1"/>
  <c r="AB846" i="13"/>
  <c r="AC846" i="13" s="1"/>
  <c r="AB548" i="13"/>
  <c r="AC548" i="13" s="1"/>
  <c r="AB246" i="13"/>
  <c r="AC246" i="13" s="1"/>
  <c r="AB69" i="13"/>
  <c r="AC69" i="13" s="1"/>
  <c r="AB617" i="13"/>
  <c r="AC617" i="13" s="1"/>
  <c r="AB393" i="13"/>
  <c r="AC393" i="13" s="1"/>
  <c r="AB62" i="13"/>
  <c r="AC62" i="13" s="1"/>
  <c r="AB1258" i="13"/>
  <c r="AC1258" i="13" s="1"/>
  <c r="AB44" i="13"/>
  <c r="AC44" i="13" s="1"/>
  <c r="AB361" i="13"/>
  <c r="AC361" i="13" s="1"/>
  <c r="AB690" i="13"/>
  <c r="AC690" i="13" s="1"/>
  <c r="AB87" i="13"/>
  <c r="AC87" i="13" s="1"/>
  <c r="AB2694" i="13"/>
  <c r="AC2694" i="13" s="1"/>
  <c r="AB4144" i="13"/>
  <c r="AC4144" i="13" s="1"/>
  <c r="AB4080" i="13"/>
  <c r="AC4080" i="13" s="1"/>
  <c r="AB4016" i="13"/>
  <c r="AC4016" i="13" s="1"/>
  <c r="AB3936" i="13"/>
  <c r="AC3936" i="13" s="1"/>
  <c r="AB3808" i="13"/>
  <c r="AC3808" i="13" s="1"/>
  <c r="AB3680" i="13"/>
  <c r="AC3680" i="13" s="1"/>
  <c r="AB3552" i="13"/>
  <c r="AC3552" i="13" s="1"/>
  <c r="AB3424" i="13"/>
  <c r="AC3424" i="13" s="1"/>
  <c r="AB3280" i="13"/>
  <c r="AC3280" i="13" s="1"/>
  <c r="AB3109" i="13"/>
  <c r="AC3109" i="13" s="1"/>
  <c r="AB2939" i="13"/>
  <c r="AC2939" i="13" s="1"/>
  <c r="AB2692" i="13"/>
  <c r="AC2692" i="13" s="1"/>
  <c r="AB4061" i="13"/>
  <c r="AC4061" i="13" s="1"/>
  <c r="AB3932" i="13"/>
  <c r="AC3932" i="13" s="1"/>
  <c r="AB3804" i="13"/>
  <c r="AC3804" i="13" s="1"/>
  <c r="AB3676" i="13"/>
  <c r="AC3676" i="13" s="1"/>
  <c r="AB3548" i="13"/>
  <c r="AC3548" i="13" s="1"/>
  <c r="AB3420" i="13"/>
  <c r="AC3420" i="13" s="1"/>
  <c r="AB3273" i="13"/>
  <c r="AC3273" i="13" s="1"/>
  <c r="AB3103" i="13"/>
  <c r="AC3103" i="13" s="1"/>
  <c r="AB2943" i="13"/>
  <c r="AC2943" i="13" s="1"/>
  <c r="AB2706" i="13"/>
  <c r="AC2706" i="13" s="1"/>
  <c r="AB2601" i="13"/>
  <c r="AC2601" i="13" s="1"/>
  <c r="AB1373" i="13"/>
  <c r="AC1373" i="13" s="1"/>
  <c r="AB861" i="13"/>
  <c r="AC861" i="13" s="1"/>
  <c r="AB3558" i="13"/>
  <c r="AC3558" i="13" s="1"/>
  <c r="AB3046" i="13"/>
  <c r="AC3046" i="13" s="1"/>
  <c r="AB2672" i="13"/>
  <c r="AC2672" i="13" s="1"/>
  <c r="AB2490" i="13"/>
  <c r="AC2490" i="13" s="1"/>
  <c r="AB2362" i="13"/>
  <c r="AC2362" i="13" s="1"/>
  <c r="AB2234" i="13"/>
  <c r="AC2234" i="13" s="1"/>
  <c r="AB2106" i="13"/>
  <c r="AC2106" i="13" s="1"/>
  <c r="AB1978" i="13"/>
  <c r="AC1978" i="13" s="1"/>
  <c r="AB1850" i="13"/>
  <c r="AC1850" i="13" s="1"/>
  <c r="AB3642" i="13"/>
  <c r="AC3642" i="13" s="1"/>
  <c r="AB3130" i="13"/>
  <c r="AC3130" i="13" s="1"/>
  <c r="AB2712" i="13"/>
  <c r="AC2712" i="13" s="1"/>
  <c r="AB2510" i="13"/>
  <c r="AC2510" i="13" s="1"/>
  <c r="AB2382" i="13"/>
  <c r="AC2382" i="13" s="1"/>
  <c r="AB2254" i="13"/>
  <c r="AC2254" i="13" s="1"/>
  <c r="AB2126" i="13"/>
  <c r="AC2126" i="13" s="1"/>
  <c r="AB1998" i="13"/>
  <c r="AC1998" i="13" s="1"/>
  <c r="AB726" i="13"/>
  <c r="AC726" i="13" s="1"/>
  <c r="AB470" i="13"/>
  <c r="AC470" i="13" s="1"/>
  <c r="AB282" i="13"/>
  <c r="AC282" i="13" s="1"/>
  <c r="AB2399" i="13"/>
  <c r="AC2399" i="13" s="1"/>
  <c r="AB2143" i="13"/>
  <c r="AC2143" i="13" s="1"/>
  <c r="AB1887" i="13"/>
  <c r="AC1887" i="13" s="1"/>
  <c r="AB1625" i="13"/>
  <c r="AC1625" i="13" s="1"/>
  <c r="AB1335" i="13"/>
  <c r="AC1335" i="13" s="1"/>
  <c r="AB1032" i="13"/>
  <c r="AC1032" i="13" s="1"/>
  <c r="AB266" i="13"/>
  <c r="AC266" i="13" s="1"/>
  <c r="AB2460" i="13"/>
  <c r="AC2460" i="13" s="1"/>
  <c r="AB2204" i="13"/>
  <c r="AC2204" i="13" s="1"/>
  <c r="AB1948" i="13"/>
  <c r="AC1948" i="13" s="1"/>
  <c r="AB1644" i="13"/>
  <c r="AC1644" i="13" s="1"/>
  <c r="AB1325" i="13"/>
  <c r="AC1325" i="13" s="1"/>
  <c r="AB1057" i="13"/>
  <c r="AC1057" i="13" s="1"/>
  <c r="AB1529" i="13"/>
  <c r="AC1529" i="13" s="1"/>
  <c r="AB1496" i="13"/>
  <c r="AC1496" i="13" s="1"/>
  <c r="AB1172" i="13"/>
  <c r="AC1172" i="13" s="1"/>
  <c r="AB289" i="13"/>
  <c r="AC289" i="13" s="1"/>
  <c r="AB746" i="13"/>
  <c r="AC746" i="13" s="1"/>
  <c r="AC116" i="13"/>
  <c r="AC256" i="13"/>
  <c r="AC834" i="13"/>
  <c r="AC107" i="13"/>
  <c r="K21" i="22"/>
  <c r="K21" i="24" s="1"/>
  <c r="K59" i="22"/>
  <c r="K59" i="24" s="1"/>
  <c r="AC280" i="13"/>
  <c r="AC103" i="13"/>
  <c r="H13" i="22"/>
  <c r="H13" i="24" s="1"/>
  <c r="AC50" i="13"/>
  <c r="AC4" i="13"/>
  <c r="AC142" i="13"/>
  <c r="AC709" i="13"/>
  <c r="AC102" i="13"/>
  <c r="I21" i="22"/>
  <c r="I21" i="24" s="1"/>
  <c r="AC45" i="13"/>
  <c r="K17" i="22"/>
  <c r="K17" i="24" s="1"/>
  <c r="AC167" i="13"/>
  <c r="N17" i="22"/>
  <c r="N17" i="24" s="1"/>
  <c r="AC130" i="13"/>
  <c r="AC14" i="13"/>
  <c r="R51" i="22"/>
  <c r="R51" i="24" s="1"/>
  <c r="AC222" i="13"/>
  <c r="E9" i="22"/>
  <c r="E9" i="24" s="1"/>
  <c r="E17" i="22"/>
  <c r="E17" i="24" s="1"/>
  <c r="P9" i="22"/>
  <c r="P9" i="24" s="1"/>
  <c r="P51" i="22"/>
  <c r="P51" i="24" s="1"/>
  <c r="AC177" i="13"/>
  <c r="F17" i="22"/>
  <c r="F17" i="24" s="1"/>
  <c r="AC48" i="13"/>
  <c r="I55" i="22"/>
  <c r="I55" i="24" s="1"/>
  <c r="AC299" i="13"/>
  <c r="O48" i="22" s="1"/>
  <c r="O48" i="24" s="1"/>
  <c r="AC70" i="13"/>
  <c r="AC6" i="13"/>
  <c r="E71" i="22"/>
  <c r="E71" i="24" s="1"/>
  <c r="G37" i="22"/>
  <c r="G37" i="24" s="1"/>
  <c r="AC109" i="13"/>
  <c r="O21" i="22"/>
  <c r="O21" i="24" s="1"/>
  <c r="O59" i="22"/>
  <c r="O59" i="24" s="1"/>
  <c r="AC63" i="13"/>
  <c r="AA21" i="22"/>
  <c r="AA21" i="24" s="1"/>
  <c r="AC22" i="13"/>
  <c r="T59" i="22"/>
  <c r="T59" i="24" s="1"/>
  <c r="AC180" i="13"/>
  <c r="AC134" i="13"/>
  <c r="D47" i="22"/>
  <c r="D47" i="24" s="1"/>
  <c r="D55" i="22"/>
  <c r="D55" i="24" s="1"/>
  <c r="AC26" i="13"/>
  <c r="N13" i="22"/>
  <c r="N13" i="24" s="1"/>
  <c r="N47" i="22"/>
  <c r="N47" i="24" s="1"/>
  <c r="N9" i="22"/>
  <c r="N9" i="24" s="1"/>
  <c r="AC35" i="13"/>
  <c r="L13" i="22"/>
  <c r="L13" i="24" s="1"/>
  <c r="L9" i="22"/>
  <c r="L9" i="24" s="1"/>
  <c r="L51" i="22"/>
  <c r="L51" i="24" s="1"/>
  <c r="L47" i="22"/>
  <c r="L47" i="24" s="1"/>
  <c r="AC82" i="13"/>
  <c r="F21" i="22"/>
  <c r="F21" i="24" s="1"/>
  <c r="F59" i="22"/>
  <c r="F59" i="24" s="1"/>
  <c r="AC135" i="13"/>
  <c r="AC3906" i="13"/>
  <c r="AC76" i="13"/>
  <c r="J17" i="22"/>
  <c r="J17" i="24" s="1"/>
  <c r="AC18" i="13"/>
  <c r="Q17" i="22"/>
  <c r="Q17" i="24" s="1"/>
  <c r="Q55" i="22"/>
  <c r="Q55" i="24" s="1"/>
  <c r="AC143" i="13"/>
  <c r="M59" i="22"/>
  <c r="M59" i="24" s="1"/>
  <c r="M21" i="22"/>
  <c r="M21" i="24" s="1"/>
  <c r="AC88" i="13"/>
  <c r="G59" i="22"/>
  <c r="G59" i="24" s="1"/>
  <c r="G21" i="22"/>
  <c r="G21" i="24" s="1"/>
  <c r="AC75" i="13"/>
  <c r="E21" i="22"/>
  <c r="E21" i="24" s="1"/>
  <c r="E59" i="22"/>
  <c r="E59" i="24" s="1"/>
  <c r="AC98" i="13"/>
  <c r="AC85" i="13"/>
  <c r="H9" i="22"/>
  <c r="H9" i="24" s="1"/>
  <c r="H17" i="22"/>
  <c r="H17" i="24" s="1"/>
  <c r="E37" i="22"/>
  <c r="E37" i="24" s="1"/>
  <c r="H55" i="22"/>
  <c r="H55" i="24" s="1"/>
  <c r="H47" i="22"/>
  <c r="H47" i="24" s="1"/>
  <c r="E75" i="22"/>
  <c r="E75" i="24" s="1"/>
  <c r="D4" i="22"/>
  <c r="D4" i="24" s="1"/>
  <c r="D43" i="22"/>
  <c r="D43" i="24" s="1"/>
  <c r="D42" i="22"/>
  <c r="D42" i="24" s="1"/>
  <c r="D5" i="22"/>
  <c r="D5" i="24" s="1"/>
  <c r="AC3" i="13"/>
  <c r="P21" i="22"/>
  <c r="P21" i="24" s="1"/>
  <c r="D33" i="22"/>
  <c r="D33" i="24" s="1"/>
  <c r="D71" i="22"/>
  <c r="D71" i="24" s="1"/>
  <c r="P59" i="22"/>
  <c r="P59" i="24" s="1"/>
  <c r="AC105" i="13"/>
  <c r="J59" i="22"/>
  <c r="J59" i="24" s="1"/>
  <c r="J21" i="22"/>
  <c r="J21" i="24" s="1"/>
  <c r="AC20" i="13"/>
  <c r="P55" i="22"/>
  <c r="P55" i="24" s="1"/>
  <c r="P17" i="22"/>
  <c r="P17" i="24" s="1"/>
  <c r="AC150" i="13"/>
  <c r="L21" i="22"/>
  <c r="L21" i="24" s="1"/>
  <c r="L59" i="22"/>
  <c r="L59" i="24" s="1"/>
  <c r="AC52" i="13"/>
  <c r="J14" i="22" s="1"/>
  <c r="J14" i="24" s="1"/>
  <c r="Y21" i="22"/>
  <c r="Y21" i="24" s="1"/>
  <c r="Y59" i="22"/>
  <c r="Y59" i="24" s="1"/>
  <c r="J13" i="22"/>
  <c r="J13" i="24" s="1"/>
  <c r="J47" i="22"/>
  <c r="J47" i="24" s="1"/>
  <c r="J9" i="22"/>
  <c r="J9" i="24" s="1"/>
  <c r="AC534" i="13"/>
  <c r="G18" i="22" s="1"/>
  <c r="G18" i="24" s="1"/>
  <c r="M13" i="22"/>
  <c r="M13" i="24" s="1"/>
  <c r="M47" i="22"/>
  <c r="M47" i="24" s="1"/>
  <c r="L17" i="22"/>
  <c r="L17" i="24" s="1"/>
  <c r="O14" i="22"/>
  <c r="O14" i="24" s="1"/>
  <c r="K9" i="22"/>
  <c r="K9" i="24" s="1"/>
  <c r="F56" i="22"/>
  <c r="F56" i="24" s="1"/>
  <c r="J55" i="22"/>
  <c r="J55" i="24" s="1"/>
  <c r="U60" i="22"/>
  <c r="U60" i="24" s="1"/>
  <c r="N21" i="22"/>
  <c r="N21" i="24" s="1"/>
  <c r="O55" i="22"/>
  <c r="O55" i="24" s="1"/>
  <c r="K13" i="22"/>
  <c r="K13" i="24" s="1"/>
  <c r="G56" i="22"/>
  <c r="G56" i="24" s="1"/>
  <c r="G17" i="22"/>
  <c r="G17" i="24" s="1"/>
  <c r="G9" i="22"/>
  <c r="G9" i="24" s="1"/>
  <c r="L55" i="22"/>
  <c r="L55" i="24" s="1"/>
  <c r="Q47" i="22"/>
  <c r="Q47" i="24" s="1"/>
  <c r="K51" i="22"/>
  <c r="K51" i="24" s="1"/>
  <c r="O52" i="22"/>
  <c r="O52" i="24" s="1"/>
  <c r="M55" i="22"/>
  <c r="M55" i="24" s="1"/>
  <c r="S21" i="22"/>
  <c r="S21" i="24" s="1"/>
  <c r="Q13" i="22"/>
  <c r="Q13" i="24" s="1"/>
  <c r="F9" i="22"/>
  <c r="F9" i="24" s="1"/>
  <c r="U22" i="22"/>
  <c r="U22" i="24" s="1"/>
  <c r="O13" i="22"/>
  <c r="O13" i="24" s="1"/>
  <c r="F55" i="22"/>
  <c r="F55" i="24" s="1"/>
  <c r="F48" i="22"/>
  <c r="F48" i="24" s="1"/>
  <c r="U59" i="22"/>
  <c r="U59" i="24" s="1"/>
  <c r="Z59" i="22"/>
  <c r="Z59" i="24" s="1"/>
  <c r="O10" i="22"/>
  <c r="O10" i="24" s="1"/>
  <c r="O51" i="22"/>
  <c r="O51" i="24" s="1"/>
  <c r="E51" i="22"/>
  <c r="E51" i="24" s="1"/>
  <c r="E52" i="22"/>
  <c r="E52" i="24" s="1"/>
  <c r="E13" i="22"/>
  <c r="E13" i="24" s="1"/>
  <c r="G55" i="22"/>
  <c r="G55" i="24" s="1"/>
  <c r="H21" i="22"/>
  <c r="H21" i="24" s="1"/>
  <c r="Q9" i="22"/>
  <c r="Q9" i="24" s="1"/>
  <c r="O9" i="22"/>
  <c r="O9" i="24" s="1"/>
  <c r="G47" i="22"/>
  <c r="G47" i="24" s="1"/>
  <c r="K52" i="22"/>
  <c r="K52" i="24" s="1"/>
  <c r="J51" i="22"/>
  <c r="J51" i="24" s="1"/>
  <c r="D59" i="22"/>
  <c r="D59" i="24" s="1"/>
  <c r="Z21" i="22"/>
  <c r="Z21" i="24" s="1"/>
  <c r="O56" i="22"/>
  <c r="O56" i="24" s="1"/>
  <c r="M9" i="22"/>
  <c r="M9" i="24" s="1"/>
  <c r="Q51" i="22"/>
  <c r="Q51" i="24" s="1"/>
  <c r="I59" i="22"/>
  <c r="I59" i="24" s="1"/>
  <c r="F10" i="22"/>
  <c r="F10" i="24" s="1"/>
  <c r="O47" i="22"/>
  <c r="O47" i="24" s="1"/>
  <c r="S59" i="22"/>
  <c r="S59" i="24" s="1"/>
  <c r="U21" i="22"/>
  <c r="U21" i="24" s="1"/>
  <c r="R21" i="22"/>
  <c r="R21" i="24" s="1"/>
  <c r="F37" i="22"/>
  <c r="F37" i="24" s="1"/>
  <c r="M51" i="22"/>
  <c r="M51" i="24" s="1"/>
  <c r="K47" i="22"/>
  <c r="K47" i="24" s="1"/>
  <c r="F47" i="22"/>
  <c r="F47" i="24" s="1"/>
  <c r="R59" i="22"/>
  <c r="R59" i="24" s="1"/>
  <c r="H59" i="22"/>
  <c r="H59" i="24" s="1"/>
  <c r="N59" i="22"/>
  <c r="N59" i="24" s="1"/>
  <c r="F75" i="22"/>
  <c r="F75" i="24" s="1"/>
  <c r="Q59" i="22" l="1"/>
  <c r="Q59" i="24" s="1"/>
  <c r="W59" i="22"/>
  <c r="W59" i="24" s="1"/>
  <c r="N51" i="22"/>
  <c r="N51" i="24" s="1"/>
  <c r="D9" i="22"/>
  <c r="D9" i="24" s="1"/>
  <c r="G75" i="22"/>
  <c r="G75" i="24" s="1"/>
  <c r="D21" i="22"/>
  <c r="D21" i="24" s="1"/>
  <c r="I9" i="22"/>
  <c r="I9" i="24" s="1"/>
  <c r="E47" i="22"/>
  <c r="E47" i="24" s="1"/>
  <c r="R47" i="22"/>
  <c r="R47" i="24" s="1"/>
  <c r="J52" i="22"/>
  <c r="J52" i="24" s="1"/>
  <c r="F18" i="22"/>
  <c r="F18" i="24" s="1"/>
  <c r="P47" i="22"/>
  <c r="P47" i="24" s="1"/>
  <c r="D75" i="22"/>
  <c r="D75" i="24" s="1"/>
  <c r="X59" i="22"/>
  <c r="X59" i="24" s="1"/>
  <c r="G48" i="22"/>
  <c r="G48" i="24" s="1"/>
  <c r="I13" i="22"/>
  <c r="I13" i="24" s="1"/>
  <c r="F51" i="22"/>
  <c r="F51" i="24" s="1"/>
  <c r="I51" i="22"/>
  <c r="I51" i="24" s="1"/>
  <c r="G13" i="22"/>
  <c r="G13" i="24" s="1"/>
  <c r="M17" i="22"/>
  <c r="M17" i="24" s="1"/>
  <c r="M10" i="22"/>
  <c r="M10" i="24" s="1"/>
  <c r="M52" i="22"/>
  <c r="M52" i="24" s="1"/>
  <c r="M14" i="22"/>
  <c r="M14" i="24" s="1"/>
  <c r="D17" i="22"/>
  <c r="D17" i="24" s="1"/>
  <c r="T21" i="22"/>
  <c r="T21" i="24" s="1"/>
  <c r="AA59" i="22"/>
  <c r="AA59" i="24" s="1"/>
  <c r="E33" i="22"/>
  <c r="E33" i="24" s="1"/>
  <c r="O17" i="22"/>
  <c r="O17" i="24" s="1"/>
  <c r="I17" i="22"/>
  <c r="I17" i="24" s="1"/>
  <c r="R13" i="22"/>
  <c r="R13" i="24" s="1"/>
  <c r="N55" i="22"/>
  <c r="N55" i="24" s="1"/>
  <c r="K55" i="22"/>
  <c r="K55" i="24" s="1"/>
  <c r="Q21" i="22"/>
  <c r="Q21" i="24" s="1"/>
  <c r="D51" i="22"/>
  <c r="D51" i="24" s="1"/>
  <c r="V21" i="22"/>
  <c r="V21" i="24" s="1"/>
  <c r="D13" i="22"/>
  <c r="D13" i="24" s="1"/>
  <c r="R17" i="22"/>
  <c r="R17" i="24" s="1"/>
  <c r="V59" i="22"/>
  <c r="V59" i="24" s="1"/>
  <c r="E14" i="22"/>
  <c r="E14" i="24" s="1"/>
  <c r="M48" i="22"/>
  <c r="M48" i="24" s="1"/>
  <c r="AI68" i="22"/>
  <c r="AI30" i="22"/>
  <c r="I47" i="22"/>
  <c r="I47" i="24" s="1"/>
  <c r="P13" i="22"/>
  <c r="P13" i="24" s="1"/>
  <c r="E55" i="22"/>
  <c r="E55" i="24" s="1"/>
  <c r="R9" i="22"/>
  <c r="R9" i="24" s="1"/>
  <c r="D37" i="22"/>
  <c r="D37" i="24" s="1"/>
  <c r="X21" i="22"/>
  <c r="X21" i="24" s="1"/>
  <c r="G51" i="22"/>
  <c r="G51" i="24" s="1"/>
  <c r="H51" i="22"/>
  <c r="H51" i="24" s="1"/>
  <c r="R55" i="22"/>
  <c r="R55" i="24" s="1"/>
  <c r="M56" i="22"/>
  <c r="M56" i="24" s="1"/>
  <c r="H22" i="22"/>
  <c r="H22" i="24" s="1"/>
  <c r="AJ68" i="22"/>
  <c r="AJ30" i="22"/>
  <c r="G26" i="22"/>
  <c r="G64" i="22"/>
  <c r="Y68" i="22"/>
  <c r="Y30" i="22"/>
  <c r="M63" i="22"/>
  <c r="M63" i="24" s="1"/>
  <c r="AG29" i="22"/>
  <c r="AG29" i="24" s="1"/>
  <c r="M25" i="22"/>
  <c r="M25" i="24" s="1"/>
  <c r="AG67" i="22"/>
  <c r="AG67" i="24" s="1"/>
  <c r="AI67" i="22"/>
  <c r="AI67" i="24" s="1"/>
  <c r="AI29" i="22"/>
  <c r="AI29" i="24" s="1"/>
  <c r="N25" i="22"/>
  <c r="N25" i="24" s="1"/>
  <c r="N63" i="22"/>
  <c r="N63" i="24" s="1"/>
  <c r="AC163" i="13"/>
  <c r="N64" i="22" s="1"/>
  <c r="N64" i="24" s="1"/>
  <c r="AF67" i="22"/>
  <c r="AF67" i="24" s="1"/>
  <c r="AF29" i="22"/>
  <c r="AF29" i="24" s="1"/>
  <c r="AC614" i="13"/>
  <c r="K48" i="22" s="1"/>
  <c r="K48" i="24" s="1"/>
  <c r="D25" i="22"/>
  <c r="D25" i="24" s="1"/>
  <c r="D63" i="22"/>
  <c r="D63" i="24" s="1"/>
  <c r="AC298" i="13"/>
  <c r="O63" i="22"/>
  <c r="O63" i="24" s="1"/>
  <c r="O25" i="22"/>
  <c r="O25" i="24" s="1"/>
  <c r="AC1479" i="13"/>
  <c r="AE68" i="22" s="1"/>
  <c r="AE68" i="24" s="1"/>
  <c r="F25" i="22"/>
  <c r="F25" i="24" s="1"/>
  <c r="F63" i="22"/>
  <c r="F63" i="24" s="1"/>
  <c r="D29" i="22"/>
  <c r="D29" i="24" s="1"/>
  <c r="D67" i="22"/>
  <c r="D67" i="24" s="1"/>
  <c r="AM68" i="22"/>
  <c r="AM30" i="22"/>
  <c r="F13" i="22"/>
  <c r="F13" i="24" s="1"/>
  <c r="W21" i="22"/>
  <c r="W21" i="24" s="1"/>
  <c r="H26" i="22"/>
  <c r="H64" i="22"/>
  <c r="D30" i="22"/>
  <c r="D68" i="22"/>
  <c r="AC133" i="13"/>
  <c r="AL29" i="22"/>
  <c r="AL29" i="24" s="1"/>
  <c r="AL67" i="22"/>
  <c r="AL67" i="24" s="1"/>
  <c r="Y29" i="22"/>
  <c r="Y29" i="24" s="1"/>
  <c r="Y67" i="22"/>
  <c r="Y67" i="24" s="1"/>
  <c r="G25" i="22"/>
  <c r="G25" i="24" s="1"/>
  <c r="G63" i="22"/>
  <c r="G63" i="24" s="1"/>
  <c r="AM67" i="22"/>
  <c r="AM67" i="24" s="1"/>
  <c r="AM29" i="22"/>
  <c r="AM29" i="24" s="1"/>
  <c r="AC742" i="13"/>
  <c r="E63" i="22"/>
  <c r="E63" i="24" s="1"/>
  <c r="E25" i="22"/>
  <c r="E25" i="24" s="1"/>
  <c r="AE67" i="22"/>
  <c r="AE67" i="24" s="1"/>
  <c r="AE29" i="22"/>
  <c r="AE29" i="24" s="1"/>
  <c r="AK29" i="22"/>
  <c r="AK29" i="24" s="1"/>
  <c r="AK67" i="22"/>
  <c r="AK67" i="24" s="1"/>
  <c r="AJ67" i="22"/>
  <c r="AJ67" i="24" s="1"/>
  <c r="AJ29" i="22"/>
  <c r="AJ29" i="24" s="1"/>
  <c r="AC141" i="13"/>
  <c r="L56" i="22" s="1"/>
  <c r="L56" i="24" s="1"/>
  <c r="X67" i="22"/>
  <c r="X67" i="24" s="1"/>
  <c r="X29" i="22"/>
  <c r="X29" i="24" s="1"/>
  <c r="AC10" i="13"/>
  <c r="AH29" i="22"/>
  <c r="AH29" i="24" s="1"/>
  <c r="AH67" i="22"/>
  <c r="AH67" i="24" s="1"/>
  <c r="H25" i="22"/>
  <c r="H25" i="24" s="1"/>
  <c r="H63" i="22"/>
  <c r="H63" i="24" s="1"/>
  <c r="I60" i="22"/>
  <c r="I60" i="24" s="1"/>
  <c r="T60" i="22"/>
  <c r="T60" i="24" s="1"/>
  <c r="L22" i="22"/>
  <c r="L22" i="24" s="1"/>
  <c r="L60" i="22"/>
  <c r="L60" i="24" s="1"/>
  <c r="M60" i="22"/>
  <c r="M60" i="24" s="1"/>
  <c r="M22" i="22"/>
  <c r="M22" i="24" s="1"/>
  <c r="H26" i="24"/>
  <c r="H64" i="24"/>
  <c r="O22" i="22"/>
  <c r="O22" i="24" s="1"/>
  <c r="O60" i="22"/>
  <c r="O60" i="24" s="1"/>
  <c r="D22" i="22"/>
  <c r="D22" i="24" s="1"/>
  <c r="D60" i="22"/>
  <c r="D60" i="24" s="1"/>
  <c r="E48" i="22"/>
  <c r="E48" i="24" s="1"/>
  <c r="E18" i="22"/>
  <c r="E18" i="24" s="1"/>
  <c r="E56" i="22"/>
  <c r="E56" i="24" s="1"/>
  <c r="E10" i="22"/>
  <c r="E10" i="24" s="1"/>
  <c r="R10" i="22"/>
  <c r="R10" i="24" s="1"/>
  <c r="R48" i="22"/>
  <c r="R48" i="24" s="1"/>
  <c r="R52" i="22"/>
  <c r="R52" i="24" s="1"/>
  <c r="R14" i="22"/>
  <c r="R14" i="24" s="1"/>
  <c r="T22" i="22"/>
  <c r="T22" i="24" s="1"/>
  <c r="G14" i="22"/>
  <c r="G14" i="24" s="1"/>
  <c r="G52" i="22"/>
  <c r="G52" i="24" s="1"/>
  <c r="F14" i="22"/>
  <c r="F14" i="24" s="1"/>
  <c r="F52" i="22"/>
  <c r="F52" i="24" s="1"/>
  <c r="W60" i="22"/>
  <c r="W60" i="24" s="1"/>
  <c r="AI30" i="24"/>
  <c r="AI68" i="24"/>
  <c r="W22" i="22"/>
  <c r="W22" i="24" s="1"/>
  <c r="AJ68" i="24"/>
  <c r="AJ30" i="24"/>
  <c r="E60" i="22"/>
  <c r="E60" i="24" s="1"/>
  <c r="E22" i="22"/>
  <c r="E22" i="24" s="1"/>
  <c r="G22" i="22"/>
  <c r="G22" i="24" s="1"/>
  <c r="G60" i="22"/>
  <c r="G60" i="24" s="1"/>
  <c r="J18" i="22"/>
  <c r="J18" i="24" s="1"/>
  <c r="N52" i="22"/>
  <c r="N52" i="24" s="1"/>
  <c r="N10" i="22"/>
  <c r="N10" i="24" s="1"/>
  <c r="N14" i="22"/>
  <c r="N14" i="24" s="1"/>
  <c r="N48" i="22"/>
  <c r="N48" i="24" s="1"/>
  <c r="Q14" i="22"/>
  <c r="Q14" i="24" s="1"/>
  <c r="AA22" i="22"/>
  <c r="AA22" i="24" s="1"/>
  <c r="AA60" i="22"/>
  <c r="AA60" i="24" s="1"/>
  <c r="E34" i="22"/>
  <c r="E34" i="24" s="1"/>
  <c r="G76" i="22"/>
  <c r="G76" i="24" s="1"/>
  <c r="E72" i="22"/>
  <c r="E72" i="24" s="1"/>
  <c r="G38" i="22"/>
  <c r="G38" i="24" s="1"/>
  <c r="G26" i="24"/>
  <c r="G64" i="24"/>
  <c r="O18" i="22"/>
  <c r="O18" i="24" s="1"/>
  <c r="D38" i="22"/>
  <c r="D38" i="24" s="1"/>
  <c r="D68" i="24"/>
  <c r="D30" i="24"/>
  <c r="D76" i="22"/>
  <c r="D76" i="24" s="1"/>
  <c r="N56" i="22"/>
  <c r="N56" i="24" s="1"/>
  <c r="N18" i="22"/>
  <c r="N18" i="24" s="1"/>
  <c r="H14" i="22"/>
  <c r="H14" i="24" s="1"/>
  <c r="H52" i="22"/>
  <c r="H52" i="24" s="1"/>
  <c r="K60" i="22"/>
  <c r="K60" i="24" s="1"/>
  <c r="K22" i="22"/>
  <c r="K22" i="24" s="1"/>
  <c r="J22" i="22"/>
  <c r="J22" i="24" s="1"/>
  <c r="J60" i="22"/>
  <c r="J60" i="24" s="1"/>
  <c r="H48" i="22"/>
  <c r="H48" i="24" s="1"/>
  <c r="H56" i="22"/>
  <c r="H56" i="24" s="1"/>
  <c r="E76" i="22"/>
  <c r="E76" i="24" s="1"/>
  <c r="E38" i="22"/>
  <c r="E38" i="24" s="1"/>
  <c r="H18" i="22"/>
  <c r="H18" i="24" s="1"/>
  <c r="H10" i="22"/>
  <c r="H10" i="24" s="1"/>
  <c r="F60" i="22"/>
  <c r="F60" i="24" s="1"/>
  <c r="F22" i="22"/>
  <c r="F22" i="24" s="1"/>
  <c r="D10" i="22"/>
  <c r="D10" i="24" s="1"/>
  <c r="D56" i="22"/>
  <c r="D56" i="24" s="1"/>
  <c r="D48" i="22"/>
  <c r="D48" i="24" s="1"/>
  <c r="D18" i="22"/>
  <c r="D18" i="24" s="1"/>
  <c r="P52" i="22"/>
  <c r="P52" i="24" s="1"/>
  <c r="P48" i="22"/>
  <c r="P48" i="24" s="1"/>
  <c r="P10" i="22"/>
  <c r="P10" i="24" s="1"/>
  <c r="P14" i="22"/>
  <c r="P14" i="24" s="1"/>
  <c r="L18" i="22"/>
  <c r="L18" i="24" s="1"/>
  <c r="Q60" i="22"/>
  <c r="Q60" i="24" s="1"/>
  <c r="Q22" i="22"/>
  <c r="Q22" i="24" s="1"/>
  <c r="I52" i="22"/>
  <c r="I52" i="24" s="1"/>
  <c r="I14" i="22"/>
  <c r="I14" i="24" s="1"/>
  <c r="D52" i="22"/>
  <c r="D52" i="24" s="1"/>
  <c r="D14" i="22"/>
  <c r="D14" i="24" s="1"/>
  <c r="V60" i="22"/>
  <c r="V60" i="24" s="1"/>
  <c r="V22" i="22"/>
  <c r="V22" i="24" s="1"/>
  <c r="K14" i="22"/>
  <c r="K14" i="24" s="1"/>
  <c r="Y60" i="22"/>
  <c r="Y60" i="24" s="1"/>
  <c r="J48" i="22"/>
  <c r="J48" i="24" s="1"/>
  <c r="J10" i="22"/>
  <c r="J10" i="24" s="1"/>
  <c r="Y22" i="22"/>
  <c r="Y22" i="24" s="1"/>
  <c r="P18" i="22"/>
  <c r="P18" i="24" s="1"/>
  <c r="P56" i="22"/>
  <c r="P56" i="24" s="1"/>
  <c r="D44" i="22"/>
  <c r="D44" i="24" s="1"/>
  <c r="D6" i="22"/>
  <c r="D6" i="24" s="1"/>
  <c r="D72" i="22"/>
  <c r="D72" i="24" s="1"/>
  <c r="P60" i="22"/>
  <c r="P60" i="24" s="1"/>
  <c r="P22" i="22"/>
  <c r="P22" i="24" s="1"/>
  <c r="D34" i="22"/>
  <c r="D34" i="24" s="1"/>
  <c r="Q48" i="22"/>
  <c r="Q48" i="24" s="1"/>
  <c r="Q10" i="22"/>
  <c r="Q10" i="24" s="1"/>
  <c r="Q56" i="22"/>
  <c r="Q56" i="24" s="1"/>
  <c r="Q18" i="22"/>
  <c r="Q18" i="24" s="1"/>
  <c r="AM68" i="24"/>
  <c r="AM30" i="24"/>
  <c r="L14" i="22"/>
  <c r="L14" i="24" s="1"/>
  <c r="L52" i="22"/>
  <c r="L52" i="24" s="1"/>
  <c r="L48" i="22"/>
  <c r="L48" i="24" s="1"/>
  <c r="L10" i="22"/>
  <c r="L10" i="24" s="1"/>
  <c r="I18" i="22"/>
  <c r="I18" i="24" s="1"/>
  <c r="I10" i="22"/>
  <c r="I10" i="24" s="1"/>
  <c r="I56" i="22"/>
  <c r="I56" i="24" s="1"/>
  <c r="I48" i="22"/>
  <c r="I48" i="24" s="1"/>
  <c r="K56" i="22"/>
  <c r="K56" i="24" s="1"/>
  <c r="X60" i="22"/>
  <c r="X60" i="24" s="1"/>
  <c r="K18" i="22"/>
  <c r="K18" i="24" s="1"/>
  <c r="X22" i="22"/>
  <c r="X22" i="24" s="1"/>
  <c r="Y68" i="24"/>
  <c r="Y30" i="24"/>
  <c r="Z22" i="22"/>
  <c r="Z22" i="24" s="1"/>
  <c r="J56" i="22"/>
  <c r="J56" i="24" s="1"/>
  <c r="R56" i="22"/>
  <c r="R56" i="24" s="1"/>
  <c r="R18" i="22"/>
  <c r="R18" i="24" s="1"/>
  <c r="M18" i="22"/>
  <c r="M18" i="24" s="1"/>
  <c r="G10" i="22"/>
  <c r="G10" i="24" s="1"/>
  <c r="H60" i="22"/>
  <c r="H60" i="24" s="1"/>
  <c r="AH30" i="22" l="1"/>
  <c r="AH30" i="24" s="1"/>
  <c r="AH68" i="22"/>
  <c r="AH68" i="24" s="1"/>
  <c r="R60" i="22"/>
  <c r="R60" i="24" s="1"/>
  <c r="R22" i="22"/>
  <c r="R22" i="24" s="1"/>
  <c r="E26" i="22"/>
  <c r="E26" i="24" s="1"/>
  <c r="E64" i="22"/>
  <c r="E64" i="24" s="1"/>
  <c r="Q52" i="22"/>
  <c r="Q52" i="24" s="1"/>
  <c r="M26" i="22"/>
  <c r="M26" i="24" s="1"/>
  <c r="O26" i="22"/>
  <c r="O26" i="24" s="1"/>
  <c r="O64" i="22"/>
  <c r="O64" i="24" s="1"/>
  <c r="AL30" i="22"/>
  <c r="AL30" i="24" s="1"/>
  <c r="AL68" i="22"/>
  <c r="AL68" i="24" s="1"/>
  <c r="M64" i="22"/>
  <c r="M64" i="24" s="1"/>
  <c r="F64" i="22"/>
  <c r="F64" i="24" s="1"/>
  <c r="F26" i="22"/>
  <c r="F26" i="24" s="1"/>
  <c r="S60" i="22"/>
  <c r="S60" i="24" s="1"/>
  <c r="S22" i="22"/>
  <c r="S22" i="24" s="1"/>
  <c r="AE30" i="22"/>
  <c r="AE30" i="24" s="1"/>
  <c r="AG30" i="22"/>
  <c r="AG30" i="24" s="1"/>
  <c r="AF68" i="22"/>
  <c r="AF68" i="24" s="1"/>
  <c r="AF30" i="22"/>
  <c r="AF30" i="24" s="1"/>
  <c r="N22" i="22"/>
  <c r="N22" i="24" s="1"/>
  <c r="N60" i="22"/>
  <c r="N60" i="24" s="1"/>
  <c r="AK30" i="22"/>
  <c r="AK30" i="24" s="1"/>
  <c r="X30" i="22"/>
  <c r="X30" i="24" s="1"/>
  <c r="X68" i="22"/>
  <c r="X68" i="24" s="1"/>
  <c r="Z60" i="22"/>
  <c r="Z60" i="24" s="1"/>
  <c r="F38" i="22"/>
  <c r="F38" i="24" s="1"/>
  <c r="F76" i="22"/>
  <c r="F76" i="24" s="1"/>
  <c r="AG68" i="22"/>
  <c r="AG68" i="24" s="1"/>
  <c r="D64" i="22"/>
  <c r="D64" i="24" s="1"/>
  <c r="D26" i="22"/>
  <c r="D26" i="24" s="1"/>
  <c r="K10" i="22"/>
  <c r="K10" i="24" s="1"/>
  <c r="I22" i="22"/>
  <c r="I22" i="24" s="1"/>
  <c r="AK68" i="22"/>
  <c r="AK68" i="24" s="1"/>
  <c r="N26" i="22"/>
  <c r="N26" i="24" s="1"/>
</calcChain>
</file>

<file path=xl/sharedStrings.xml><?xml version="1.0" encoding="utf-8"?>
<sst xmlns="http://schemas.openxmlformats.org/spreadsheetml/2006/main" count="1104" uniqueCount="192">
  <si>
    <t>Key</t>
  </si>
  <si>
    <t>Input</t>
  </si>
  <si>
    <t>Output</t>
  </si>
  <si>
    <t>Author</t>
  </si>
  <si>
    <t>Date</t>
  </si>
  <si>
    <t>Status</t>
  </si>
  <si>
    <t>Description</t>
  </si>
  <si>
    <t>01</t>
  </si>
  <si>
    <t>Time Stamp</t>
  </si>
  <si>
    <t>Turbulence [%]</t>
  </si>
  <si>
    <t>Index</t>
  </si>
  <si>
    <t>Hub Wind Speed [m/s]</t>
  </si>
  <si>
    <t>02</t>
  </si>
  <si>
    <t>03</t>
  </si>
  <si>
    <t>04</t>
  </si>
  <si>
    <t>05</t>
  </si>
  <si>
    <t>Normalised Mean Error (Bin Error/Bin Energy)</t>
  </si>
  <si>
    <t>Overall</t>
  </si>
  <si>
    <t>Bin Limits</t>
  </si>
  <si>
    <t>ALL</t>
  </si>
  <si>
    <t>Data Count</t>
  </si>
  <si>
    <t>NME</t>
  </si>
  <si>
    <t>NMAE</t>
  </si>
  <si>
    <t>By (normalised) wind speed bin</t>
  </si>
  <si>
    <t>0.0-0.1</t>
  </si>
  <si>
    <t>0.1-0.2</t>
  </si>
  <si>
    <t>0.2-0.3</t>
  </si>
  <si>
    <t>0.3-0.4</t>
  </si>
  <si>
    <t>0.4-0.5</t>
  </si>
  <si>
    <t>0.5-0.6</t>
  </si>
  <si>
    <t>0.6-0.7</t>
  </si>
  <si>
    <t>0.7-0.8</t>
  </si>
  <si>
    <t>0.8-0.9</t>
  </si>
  <si>
    <t>0.9-1</t>
  </si>
  <si>
    <t>1.0-1.1</t>
  </si>
  <si>
    <t>1.1-1.2</t>
  </si>
  <si>
    <t>1.2-1.3</t>
  </si>
  <si>
    <t>1.3-1.4</t>
  </si>
  <si>
    <t>1.4-1.5</t>
  </si>
  <si>
    <t>By (normalised) wind speed bin for Inner Range data only</t>
  </si>
  <si>
    <t>By (normalised) wind speed bin for Outer Range data only</t>
  </si>
  <si>
    <t>By Time of Day</t>
  </si>
  <si>
    <t>0-1</t>
  </si>
  <si>
    <t>1-2</t>
  </si>
  <si>
    <t>2-3</t>
  </si>
  <si>
    <t>3-4</t>
  </si>
  <si>
    <t>4-5</t>
  </si>
  <si>
    <t>5-6</t>
  </si>
  <si>
    <t>6-7</t>
  </si>
  <si>
    <t>7-8</t>
  </si>
  <si>
    <t>8-9</t>
  </si>
  <si>
    <t>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</si>
  <si>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</si>
  <si>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</si>
  <si>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</si>
  <si>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</si>
  <si>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</si>
  <si>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</si>
  <si>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</si>
  <si>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</si>
  <si>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</si>
  <si>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</si>
  <si>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</si>
  <si>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</si>
  <si>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</si>
  <si>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</si>
  <si>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By Calendar Month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</si>
  <si>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</si>
  <si>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</si>
  <si>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</si>
  <si>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</si>
  <si>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</si>
  <si>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</si>
  <si>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</si>
  <si>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</si>
  <si>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</si>
  <si>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</si>
  <si>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</si>
  <si>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</si>
  <si>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By Direction</t>
  </si>
  <si>
    <t>355-5</t>
  </si>
  <si>
    <t>5-15</t>
  </si>
  <si>
    <t>15-25</t>
  </si>
  <si>
    <t>25-35</t>
  </si>
  <si>
    <t>35-45</t>
  </si>
  <si>
    <t>45-55</t>
  </si>
  <si>
    <t>55-65</t>
  </si>
  <si>
    <t>65-75</t>
  </si>
  <si>
    <t>75-85</t>
  </si>
  <si>
    <t>85-95</t>
  </si>
  <si>
    <t>95-105</t>
  </si>
  <si>
    <t>105-115</t>
  </si>
  <si>
    <t>115-125</t>
  </si>
  <si>
    <t>125-135</t>
  </si>
  <si>
    <t>135-145</t>
  </si>
  <si>
    <t>145-155</t>
  </si>
  <si>
    <t>155-165</t>
  </si>
  <si>
    <t>165-175</t>
  </si>
  <si>
    <t>175-185</t>
  </si>
  <si>
    <t>185-195</t>
  </si>
  <si>
    <t>195-205</t>
  </si>
  <si>
    <t>205-215</t>
  </si>
  <si>
    <t>215-225</t>
  </si>
  <si>
    <t>225-235</t>
  </si>
  <si>
    <t>235-245</t>
  </si>
  <si>
    <t>245-255</t>
  </si>
  <si>
    <t>255-265</t>
  </si>
  <si>
    <t>265-275</t>
  </si>
  <si>
    <t>275-285</t>
  </si>
  <si>
    <t>285-295</t>
  </si>
  <si>
    <t>295-305</t>
  </si>
  <si>
    <t>305-315</t>
  </si>
  <si>
    <t>315-325</t>
  </si>
  <si>
    <t>325-335</t>
  </si>
  <si>
    <t>335-345</t>
  </si>
  <si>
    <t>345-355</t>
  </si>
  <si>
    <t>By Range</t>
  </si>
  <si>
    <t>Inner</t>
  </si>
  <si>
    <t>Outer</t>
  </si>
  <si>
    <t>Four Cell Matrix
- High Wind Speed (HSW): Normalised Wind Speed ≥ 0.5
- Low Wind Speed (LSW): Normalised Wind Speed &lt; 0.5
- High Turbulence (HTI) : Inner Range Upper TI Bound
- Low Wind Speed (LSW) : Inner Range Lower TI Bound</t>
  </si>
  <si>
    <t>LWS-LTI</t>
  </si>
  <si>
    <t>LWS-HTI</t>
  </si>
  <si>
    <t>HWS-LTI</t>
  </si>
  <si>
    <t>HWS-HTI</t>
  </si>
  <si>
    <t>Normalised Mean Error (Bin Error/Total Energy)</t>
  </si>
  <si>
    <t>Shear</t>
  </si>
  <si>
    <t>Range</t>
  </si>
  <si>
    <t>Norm Wind Speed Bin</t>
  </si>
  <si>
    <t>Actual Power [kW]</t>
  </si>
  <si>
    <t>Wind Direction [deg]</t>
  </si>
  <si>
    <t>Density [kg/m^3]</t>
  </si>
  <si>
    <t>Inner range power curve filters</t>
  </si>
  <si>
    <t>Upper Shear Limit</t>
  </si>
  <si>
    <t>Lower Shear Limit</t>
  </si>
  <si>
    <t>Upper Turbulence Limit</t>
  </si>
  <si>
    <t>Lower Turbulence Limit</t>
  </si>
  <si>
    <t>Reference Density [kg/m^3]</t>
  </si>
  <si>
    <t>Month</t>
  </si>
  <si>
    <t>Direction Bin</t>
  </si>
  <si>
    <t>Hour</t>
  </si>
  <si>
    <t>Four Cell Matrix</t>
  </si>
  <si>
    <t>0.9-1.0</t>
  </si>
  <si>
    <t>From zero-TI power curve generation</t>
  </si>
  <si>
    <t>Rated Wind Speed [m/s]</t>
  </si>
  <si>
    <t>Cut-in Wind Speed [m/s]</t>
  </si>
  <si>
    <t>t</t>
  </si>
  <si>
    <t>c0</t>
  </si>
  <si>
    <t>c1</t>
  </si>
  <si>
    <t>c2</t>
  </si>
  <si>
    <t>c3</t>
  </si>
  <si>
    <t>xa</t>
  </si>
  <si>
    <t>xb</t>
  </si>
  <si>
    <t>Wind Speed Bin</t>
  </si>
  <si>
    <t>Centre of First Bin</t>
  </si>
  <si>
    <t>Bin Width</t>
  </si>
  <si>
    <t>Power Curve Bin</t>
  </si>
  <si>
    <t>Is Populated Power Curve Bin</t>
  </si>
  <si>
    <t>Populated</t>
  </si>
  <si>
    <t>Populated Bin</t>
  </si>
  <si>
    <t>Include</t>
  </si>
  <si>
    <t>Error Power [kW]</t>
  </si>
  <si>
    <t>Absolute Error Power [kW]</t>
  </si>
  <si>
    <t>Actual Power (&lt;0)</t>
  </si>
  <si>
    <t>Power Curve Interpolation (Marmander Cubic Hermite)</t>
  </si>
  <si>
    <t>Cut Out Wind Speed</t>
  </si>
  <si>
    <t>Power Deviation Matrix</t>
  </si>
  <si>
    <t>Center Of First Normalised Wind Speed Bin</t>
  </si>
  <si>
    <t>Turbulence Intensity [%]</t>
  </si>
  <si>
    <t>Wind Speed Bin Width</t>
  </si>
  <si>
    <t>Center of Last Wind Speed Bin</t>
  </si>
  <si>
    <t>Outside of Wind Speed Range Power Deviation</t>
  </si>
  <si>
    <t>Center Of First Turbulence Bin</t>
  </si>
  <si>
    <t>Turbulence Bin Width</t>
  </si>
  <si>
    <t>Center Of Last Turbulence Bin</t>
  </si>
  <si>
    <t>Normalised Wind Speed [m/s]</t>
  </si>
  <si>
    <t>Matrix Column</t>
  </si>
  <si>
    <t>Matrix Row</t>
  </si>
  <si>
    <t>Base Power [kW]</t>
  </si>
  <si>
    <t>Matrix Bin Key</t>
  </si>
  <si>
    <t>Density-Corrected WS [m/s]</t>
  </si>
  <si>
    <t>Normalised Density-Corrected WS [m/s]</t>
  </si>
  <si>
    <t>WS Bin Centre</t>
  </si>
  <si>
    <t>In Matrix Wind Speed Range?</t>
  </si>
  <si>
    <t>Power Deviation</t>
  </si>
  <si>
    <t>Matrix-Corrected Power [kW]</t>
  </si>
  <si>
    <t>Power Deviation Defined</t>
  </si>
  <si>
    <t>Number of Turbulence Bins</t>
  </si>
  <si>
    <t>Turbulence Bin Centre (%)</t>
  </si>
  <si>
    <t>In Matrix Turbulence Range?</t>
  </si>
  <si>
    <t>Matrix Pad Value</t>
  </si>
  <si>
    <t>Use Matrix Pad Value</t>
  </si>
  <si>
    <t>Matrix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</si>
</sst>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"/>
    <numFmt numFmtId="165" formatCode="0.000"/>
    <numFmt numFmtId="166" formatCode="0.0%"/>
    <numFmt numFmtId="167" formatCode="0.0000"/>
    <numFmt numFmtId="168" formatCode="0.00000000"/>
    <numFmt numFmtId="169" formatCode="0.0000%"/>
    <numFmt numFmtId="170" formatCode="0.00000"/>
  </numFmts>
  <fonts count="18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indexed="8"/>
      <name val="Calibri"/>
      <family val="2"/>
    </font>
    <font>
      <u/>
      <sz val="10"/>
      <color theme="10"/>
      <name val="Calibri"/>
      <family val="2"/>
      <scheme val="minor"/>
    </font>
    <font>
      <u/>
      <sz val="10"/>
      <color theme="11"/>
      <name val="Calibri"/>
      <family val="2"/>
      <scheme val="minor"/>
    </font>
    <font>
      <sz val="10"/>
      <name val="Arial"/>
      <charset val="1"/>
    </font>
    <font>
      <b/>
      <sz val="12"/>
      <name val="Arial"/>
      <family val="2"/>
    </font>
    <font>
      <b/>
      <sz val="8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8"/>
      </patternFill>
    </fill>
    <fill>
      <patternFill patternType="solid">
        <fgColor indexed="24"/>
      </patternFill>
    </fill>
    <fill>
      <patternFill patternType="solid">
        <fgColor indexed="19"/>
      </patternFill>
    </fill>
    <fill>
      <patternFill patternType="solid">
        <fgColor indexed="26"/>
      </patternFill>
    </fill>
    <fill>
      <patternFill patternType="solid">
        <fgColor indexed="17"/>
      </patternFill>
    </fill>
    <fill>
      <patternFill patternType="solid">
        <fgColor indexed="25"/>
      </patternFill>
    </fill>
    <fill>
      <patternFill patternType="solid">
        <fgColor indexed="21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23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18"/>
      </patternFill>
    </fill>
    <fill>
      <patternFill patternType="solid">
        <fgColor indexed="16"/>
      </patternFill>
    </fill>
    <fill>
      <patternFill patternType="solid">
        <fgColor indexed="13"/>
      </patternFill>
    </fill>
    <fill>
      <patternFill patternType="solid">
        <fgColor indexed="12"/>
      </patternFill>
    </fill>
    <fill>
      <patternFill patternType="solid">
        <fgColor indexed="8"/>
      </patternFill>
    </fill>
    <fill>
      <patternFill patternType="solid">
        <fgColor indexed="10"/>
      </patternFill>
    </fill>
    <fill>
      <patternFill patternType="solid">
        <fgColor indexed="9"/>
      </patternFill>
    </fill>
    <fill>
      <patternFill patternType="solid">
        <fgColor indexed="11"/>
      </patternFill>
    </fill>
    <fill>
      <patternFill patternType="solid">
        <fgColor indexed="1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</borders>
  <cellStyleXfs count="236">
    <xf numFmtId="0" fontId="0" fillId="0" borderId="0"/>
    <xf numFmtId="9" fontId="5" fillId="0" borderId="0" applyFont="0" applyFill="0" applyBorder="0" applyAlignment="0" applyProtection="0"/>
    <xf numFmtId="0" fontId="4" fillId="0" borderId="0"/>
    <xf numFmtId="0" fontId="9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2" fillId="0" borderId="0"/>
    <xf numFmtId="0" fontId="15" fillId="0" borderId="0" applyNumberForma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173">
    <xf numFmtId="0" fontId="0" fillId="0" borderId="0" xfId="0"/>
    <xf numFmtId="0" fontId="0" fillId="0" borderId="1" xfId="0" applyBorder="1"/>
    <xf numFmtId="0" fontId="6" fillId="0" borderId="1" xfId="0" applyFont="1" applyBorder="1"/>
    <xf numFmtId="1" fontId="0" fillId="2" borderId="1" xfId="0" applyNumberFormat="1" applyFill="1" applyBorder="1"/>
    <xf numFmtId="0" fontId="7" fillId="0" borderId="1" xfId="0" applyFont="1" applyBorder="1"/>
    <xf numFmtId="0" fontId="0" fillId="0" borderId="1" xfId="0" quotePrefix="1" applyBorder="1" applyAlignment="1">
      <alignment vertical="top"/>
    </xf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vertical="top"/>
    </xf>
    <xf numFmtId="14" fontId="8" fillId="0" borderId="1" xfId="0" applyNumberFormat="1" applyFont="1" applyBorder="1" applyAlignment="1">
      <alignment vertical="top"/>
    </xf>
    <xf numFmtId="0" fontId="7" fillId="0" borderId="1" xfId="0" applyFont="1" applyBorder="1" applyAlignment="1">
      <alignment horizontal="center" vertical="center" wrapText="1"/>
    </xf>
    <xf numFmtId="0" fontId="0" fillId="0" borderId="1" xfId="0" quotePrefix="1" applyBorder="1" applyAlignment="1">
      <alignment vertical="top" wrapText="1"/>
    </xf>
    <xf numFmtId="0" fontId="0" fillId="3" borderId="1" xfId="0" applyFill="1" applyBorder="1"/>
    <xf numFmtId="22" fontId="0" fillId="3" borderId="1" xfId="0" applyNumberFormat="1" applyFill="1" applyBorder="1"/>
    <xf numFmtId="1" fontId="7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2" fontId="7" fillId="0" borderId="1" xfId="0" applyNumberFormat="1" applyFont="1" applyBorder="1" applyAlignment="1">
      <alignment horizontal="center" vertical="center" wrapText="1"/>
    </xf>
    <xf numFmtId="2" fontId="0" fillId="3" borderId="1" xfId="0" applyNumberFormat="1" applyFill="1" applyBorder="1"/>
    <xf numFmtId="10" fontId="0" fillId="0" borderId="0" xfId="1" applyNumberFormat="1" applyFont="1"/>
    <xf numFmtId="10" fontId="7" fillId="0" borderId="1" xfId="1" applyNumberFormat="1" applyFont="1" applyBorder="1" applyAlignment="1">
      <alignment horizontal="center" vertical="center" wrapText="1"/>
    </xf>
    <xf numFmtId="10" fontId="0" fillId="3" borderId="1" xfId="1" applyNumberFormat="1" applyFont="1" applyFill="1" applyBorder="1"/>
    <xf numFmtId="0" fontId="4" fillId="0" borderId="0" xfId="2"/>
    <xf numFmtId="0" fontId="4" fillId="3" borderId="1" xfId="2" applyFill="1" applyBorder="1"/>
    <xf numFmtId="2" fontId="0" fillId="2" borderId="1" xfId="0" applyNumberFormat="1" applyFill="1" applyBorder="1"/>
    <xf numFmtId="164" fontId="0" fillId="0" borderId="0" xfId="0" applyNumberFormat="1"/>
    <xf numFmtId="164" fontId="7" fillId="0" borderId="1" xfId="0" applyNumberFormat="1" applyFont="1" applyFill="1" applyBorder="1" applyAlignment="1">
      <alignment horizontal="center" vertical="center" wrapText="1"/>
    </xf>
    <xf numFmtId="164" fontId="0" fillId="0" borderId="1" xfId="0" applyNumberFormat="1" applyBorder="1"/>
    <xf numFmtId="164" fontId="0" fillId="3" borderId="1" xfId="0" applyNumberFormat="1" applyFill="1" applyBorder="1"/>
    <xf numFmtId="0" fontId="0" fillId="0" borderId="1" xfId="0" quotePrefix="1" applyBorder="1" applyAlignment="1">
      <alignment wrapText="1"/>
    </xf>
    <xf numFmtId="2" fontId="6" fillId="0" borderId="1" xfId="2" applyNumberFormat="1" applyFont="1" applyBorder="1" applyAlignment="1">
      <alignment horizontal="center" vertical="top" wrapText="1"/>
    </xf>
    <xf numFmtId="165" fontId="0" fillId="3" borderId="1" xfId="0" applyNumberFormat="1" applyFill="1" applyBorder="1"/>
    <xf numFmtId="166" fontId="0" fillId="3" borderId="1" xfId="1" applyNumberFormat="1" applyFont="1" applyFill="1" applyBorder="1"/>
    <xf numFmtId="2" fontId="0" fillId="3" borderId="1" xfId="1" applyNumberFormat="1" applyFont="1" applyFill="1" applyBorder="1"/>
    <xf numFmtId="0" fontId="7" fillId="0" borderId="0" xfId="0" applyFont="1"/>
    <xf numFmtId="9" fontId="0" fillId="3" borderId="1" xfId="1" applyFont="1" applyFill="1" applyBorder="1"/>
    <xf numFmtId="164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right"/>
    </xf>
    <xf numFmtId="0" fontId="10" fillId="0" borderId="0" xfId="0" applyFont="1" applyFill="1" applyBorder="1" applyAlignment="1" applyProtection="1"/>
    <xf numFmtId="0" fontId="11" fillId="4" borderId="7" xfId="0" applyFont="1" applyFill="1" applyBorder="1" applyAlignment="1" applyProtection="1"/>
    <xf numFmtId="0" fontId="11" fillId="0" borderId="0" xfId="0" applyFont="1" applyFill="1" applyBorder="1" applyAlignment="1" applyProtection="1"/>
    <xf numFmtId="0" fontId="11" fillId="4" borderId="9" xfId="0" applyFont="1" applyFill="1" applyBorder="1" applyAlignment="1" applyProtection="1"/>
    <xf numFmtId="49" fontId="10" fillId="5" borderId="9" xfId="0" applyNumberFormat="1" applyFont="1" applyFill="1" applyBorder="1" applyAlignment="1" applyProtection="1">
      <alignment horizontal="center"/>
    </xf>
    <xf numFmtId="0" fontId="11" fillId="4" borderId="10" xfId="0" applyFont="1" applyFill="1" applyBorder="1" applyAlignment="1" applyProtection="1"/>
    <xf numFmtId="0" fontId="10" fillId="0" borderId="10" xfId="0" applyFont="1" applyFill="1" applyBorder="1" applyAlignment="1" applyProtection="1"/>
    <xf numFmtId="0" fontId="10" fillId="0" borderId="11" xfId="0" applyFont="1" applyFill="1" applyBorder="1" applyAlignment="1" applyProtection="1"/>
    <xf numFmtId="49" fontId="10" fillId="5" borderId="12" xfId="0" applyNumberFormat="1" applyFont="1" applyFill="1" applyBorder="1" applyAlignment="1" applyProtection="1">
      <alignment horizontal="center"/>
    </xf>
    <xf numFmtId="49" fontId="10" fillId="5" borderId="13" xfId="0" applyNumberFormat="1" applyFont="1" applyFill="1" applyBorder="1" applyAlignment="1" applyProtection="1">
      <alignment horizontal="center"/>
    </xf>
    <xf numFmtId="49" fontId="10" fillId="5" borderId="14" xfId="0" applyNumberFormat="1" applyFont="1" applyFill="1" applyBorder="1" applyAlignment="1" applyProtection="1">
      <alignment horizontal="center"/>
    </xf>
    <xf numFmtId="0" fontId="10" fillId="0" borderId="2" xfId="0" applyFont="1" applyFill="1" applyBorder="1" applyAlignment="1" applyProtection="1"/>
    <xf numFmtId="0" fontId="10" fillId="0" borderId="1" xfId="0" applyFont="1" applyFill="1" applyBorder="1" applyAlignment="1" applyProtection="1"/>
    <xf numFmtId="0" fontId="10" fillId="0" borderId="3" xfId="0" applyFont="1" applyFill="1" applyBorder="1" applyAlignment="1" applyProtection="1"/>
    <xf numFmtId="0" fontId="10" fillId="0" borderId="15" xfId="0" applyFont="1" applyFill="1" applyBorder="1" applyAlignment="1" applyProtection="1"/>
    <xf numFmtId="0" fontId="10" fillId="0" borderId="16" xfId="0" applyFont="1" applyFill="1" applyBorder="1" applyAlignment="1" applyProtection="1"/>
    <xf numFmtId="0" fontId="10" fillId="0" borderId="17" xfId="0" applyFont="1" applyFill="1" applyBorder="1" applyAlignment="1" applyProtection="1"/>
    <xf numFmtId="49" fontId="10" fillId="5" borderId="18" xfId="0" applyNumberFormat="1" applyFont="1" applyFill="1" applyBorder="1" applyAlignment="1" applyProtection="1">
      <alignment horizontal="center"/>
    </xf>
    <xf numFmtId="49" fontId="10" fillId="5" borderId="19" xfId="0" applyNumberFormat="1" applyFont="1" applyFill="1" applyBorder="1" applyAlignment="1" applyProtection="1">
      <alignment horizontal="center"/>
    </xf>
    <xf numFmtId="49" fontId="10" fillId="5" borderId="20" xfId="0" applyNumberFormat="1" applyFont="1" applyFill="1" applyBorder="1" applyAlignment="1" applyProtection="1">
      <alignment horizontal="center"/>
    </xf>
    <xf numFmtId="0" fontId="10" fillId="0" borderId="4" xfId="0" applyFont="1" applyFill="1" applyBorder="1" applyAlignment="1" applyProtection="1"/>
    <xf numFmtId="0" fontId="10" fillId="0" borderId="21" xfId="0" applyFont="1" applyFill="1" applyBorder="1" applyAlignment="1" applyProtection="1"/>
    <xf numFmtId="0" fontId="10" fillId="0" borderId="5" xfId="0" applyFont="1" applyFill="1" applyBorder="1" applyAlignment="1" applyProtection="1"/>
    <xf numFmtId="49" fontId="10" fillId="5" borderId="22" xfId="0" applyNumberFormat="1" applyFont="1" applyFill="1" applyBorder="1" applyAlignment="1" applyProtection="1">
      <alignment horizontal="center"/>
    </xf>
    <xf numFmtId="0" fontId="10" fillId="5" borderId="13" xfId="0" applyFont="1" applyFill="1" applyBorder="1" applyAlignment="1" applyProtection="1">
      <alignment horizontal="center"/>
    </xf>
    <xf numFmtId="0" fontId="10" fillId="5" borderId="14" xfId="0" applyFont="1" applyFill="1" applyBorder="1" applyAlignment="1" applyProtection="1">
      <alignment horizontal="center"/>
    </xf>
    <xf numFmtId="49" fontId="10" fillId="5" borderId="23" xfId="0" applyNumberFormat="1" applyFont="1" applyFill="1" applyBorder="1" applyAlignment="1" applyProtection="1">
      <alignment horizontal="center"/>
    </xf>
    <xf numFmtId="0" fontId="0" fillId="0" borderId="1" xfId="0" applyBorder="1" applyAlignment="1">
      <alignment horizontal="left" wrapText="1"/>
    </xf>
    <xf numFmtId="0" fontId="6" fillId="0" borderId="0" xfId="0" applyFont="1"/>
    <xf numFmtId="0" fontId="0" fillId="0" borderId="1" xfId="0" applyBorder="1" applyAlignment="1">
      <alignment wrapText="1"/>
    </xf>
    <xf numFmtId="167" fontId="0" fillId="3" borderId="1" xfId="0" applyNumberFormat="1" applyFill="1" applyBorder="1" applyAlignment="1">
      <alignment vertical="top"/>
    </xf>
    <xf numFmtId="167" fontId="0" fillId="3" borderId="1" xfId="0" applyNumberFormat="1" applyFill="1" applyBorder="1" applyAlignment="1">
      <alignment horizontal="right" vertical="top"/>
    </xf>
    <xf numFmtId="1" fontId="0" fillId="0" borderId="0" xfId="0" quotePrefix="1" applyNumberFormat="1"/>
    <xf numFmtId="0" fontId="11" fillId="4" borderId="24" xfId="0" applyFont="1" applyFill="1" applyBorder="1" applyAlignment="1" applyProtection="1"/>
    <xf numFmtId="0" fontId="11" fillId="4" borderId="25" xfId="0" applyFont="1" applyFill="1" applyBorder="1" applyAlignment="1" applyProtection="1"/>
    <xf numFmtId="0" fontId="11" fillId="4" borderId="6" xfId="0" applyFont="1" applyFill="1" applyBorder="1" applyAlignment="1" applyProtection="1"/>
    <xf numFmtId="164" fontId="0" fillId="0" borderId="1" xfId="0" applyNumberFormat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7" fillId="0" borderId="1" xfId="2" applyFont="1" applyBorder="1" applyAlignment="1">
      <alignment vertical="center"/>
    </xf>
    <xf numFmtId="164" fontId="4" fillId="3" borderId="1" xfId="2" applyNumberFormat="1" applyFill="1" applyBorder="1" applyAlignment="1">
      <alignment horizontal="center"/>
    </xf>
    <xf numFmtId="0" fontId="7" fillId="0" borderId="1" xfId="2" applyFont="1" applyBorder="1" applyAlignment="1">
      <alignment horizontal="center"/>
    </xf>
    <xf numFmtId="2" fontId="6" fillId="0" borderId="1" xfId="2" applyNumberFormat="1" applyFont="1" applyBorder="1" applyAlignment="1">
      <alignment horizontal="center" vertical="center" wrapText="1"/>
    </xf>
    <xf numFmtId="1" fontId="7" fillId="0" borderId="1" xfId="1" applyNumberFormat="1" applyFont="1" applyBorder="1" applyAlignment="1">
      <alignment horizontal="center" vertical="center" wrapText="1"/>
    </xf>
    <xf numFmtId="1" fontId="0" fillId="0" borderId="0" xfId="1" applyNumberFormat="1" applyFont="1" applyAlignment="1">
      <alignment horizontal="center"/>
    </xf>
    <xf numFmtId="1" fontId="0" fillId="2" borderId="1" xfId="0" applyNumberFormat="1" applyFill="1" applyBorder="1" applyAlignment="1">
      <alignment horizontal="center"/>
    </xf>
    <xf numFmtId="1" fontId="0" fillId="3" borderId="1" xfId="1" applyNumberFormat="1" applyFont="1" applyFill="1" applyBorder="1" applyAlignment="1">
      <alignment horizontal="center"/>
    </xf>
    <xf numFmtId="10" fontId="0" fillId="6" borderId="1" xfId="1" applyNumberFormat="1" applyFont="1" applyFill="1" applyBorder="1"/>
    <xf numFmtId="168" fontId="0" fillId="2" borderId="1" xfId="0" applyNumberFormat="1" applyFill="1" applyBorder="1"/>
    <xf numFmtId="1" fontId="10" fillId="0" borderId="10" xfId="1" applyNumberFormat="1" applyFont="1" applyFill="1" applyBorder="1" applyAlignment="1" applyProtection="1"/>
    <xf numFmtId="10" fontId="10" fillId="0" borderId="11" xfId="1" applyNumberFormat="1" applyFont="1" applyFill="1" applyBorder="1" applyAlignment="1" applyProtection="1"/>
    <xf numFmtId="1" fontId="10" fillId="0" borderId="2" xfId="1" applyNumberFormat="1" applyFont="1" applyFill="1" applyBorder="1" applyAlignment="1" applyProtection="1"/>
    <xf numFmtId="1" fontId="10" fillId="0" borderId="1" xfId="1" applyNumberFormat="1" applyFont="1" applyFill="1" applyBorder="1" applyAlignment="1" applyProtection="1"/>
    <xf numFmtId="1" fontId="10" fillId="0" borderId="3" xfId="1" applyNumberFormat="1" applyFont="1" applyFill="1" applyBorder="1" applyAlignment="1" applyProtection="1"/>
    <xf numFmtId="10" fontId="10" fillId="0" borderId="15" xfId="1" applyNumberFormat="1" applyFont="1" applyFill="1" applyBorder="1" applyAlignment="1" applyProtection="1"/>
    <xf numFmtId="10" fontId="10" fillId="0" borderId="16" xfId="1" applyNumberFormat="1" applyFont="1" applyFill="1" applyBorder="1" applyAlignment="1" applyProtection="1"/>
    <xf numFmtId="10" fontId="10" fillId="0" borderId="17" xfId="1" applyNumberFormat="1" applyFont="1" applyFill="1" applyBorder="1" applyAlignment="1" applyProtection="1"/>
    <xf numFmtId="10" fontId="10" fillId="0" borderId="2" xfId="1" applyNumberFormat="1" applyFont="1" applyFill="1" applyBorder="1" applyAlignment="1" applyProtection="1"/>
    <xf numFmtId="10" fontId="10" fillId="0" borderId="1" xfId="1" applyNumberFormat="1" applyFont="1" applyFill="1" applyBorder="1" applyAlignment="1" applyProtection="1"/>
    <xf numFmtId="10" fontId="10" fillId="0" borderId="3" xfId="1" applyNumberFormat="1" applyFont="1" applyFill="1" applyBorder="1" applyAlignment="1" applyProtection="1"/>
    <xf numFmtId="10" fontId="10" fillId="0" borderId="4" xfId="1" applyNumberFormat="1" applyFont="1" applyFill="1" applyBorder="1" applyAlignment="1" applyProtection="1"/>
    <xf numFmtId="10" fontId="10" fillId="0" borderId="21" xfId="1" applyNumberFormat="1" applyFont="1" applyFill="1" applyBorder="1" applyAlignment="1" applyProtection="1"/>
    <xf numFmtId="10" fontId="10" fillId="0" borderId="5" xfId="1" applyNumberFormat="1" applyFont="1" applyFill="1" applyBorder="1" applyAlignment="1" applyProtection="1"/>
    <xf numFmtId="1" fontId="10" fillId="0" borderId="22" xfId="1" applyNumberFormat="1" applyFont="1" applyFill="1" applyBorder="1" applyAlignment="1" applyProtection="1"/>
    <xf numFmtId="1" fontId="10" fillId="0" borderId="29" xfId="1" applyNumberFormat="1" applyFont="1" applyFill="1" applyBorder="1" applyAlignment="1" applyProtection="1"/>
    <xf numFmtId="1" fontId="10" fillId="0" borderId="23" xfId="1" applyNumberFormat="1" applyFont="1" applyFill="1" applyBorder="1" applyAlignment="1" applyProtection="1"/>
    <xf numFmtId="0" fontId="2" fillId="0" borderId="0" xfId="192"/>
    <xf numFmtId="0" fontId="15" fillId="0" borderId="0" xfId="193"/>
    <xf numFmtId="0" fontId="2" fillId="0" borderId="1" xfId="192" applyFont="1" applyBorder="1"/>
    <xf numFmtId="164" fontId="2" fillId="0" borderId="1" xfId="192" applyNumberFormat="1" applyBorder="1"/>
    <xf numFmtId="9" fontId="17" fillId="7" borderId="1" xfId="193" applyNumberFormat="1" applyFont="1" applyFill="1" applyBorder="1" applyAlignment="1" applyProtection="1"/>
    <xf numFmtId="0" fontId="2" fillId="0" borderId="1" xfId="192" applyBorder="1"/>
    <xf numFmtId="166" fontId="2" fillId="0" borderId="1" xfId="192" applyNumberFormat="1" applyBorder="1"/>
    <xf numFmtId="9" fontId="2" fillId="0" borderId="1" xfId="192" applyNumberFormat="1" applyBorder="1"/>
    <xf numFmtId="164" fontId="17" fillId="7" borderId="16" xfId="193" applyNumberFormat="1" applyFont="1" applyFill="1" applyBorder="1" applyAlignment="1">
      <alignment horizontal="center"/>
    </xf>
    <xf numFmtId="164" fontId="0" fillId="6" borderId="1" xfId="1" applyNumberFormat="1" applyFont="1" applyFill="1" applyBorder="1"/>
    <xf numFmtId="166" fontId="0" fillId="6" borderId="1" xfId="1" applyNumberFormat="1" applyFont="1" applyFill="1" applyBorder="1"/>
    <xf numFmtId="1" fontId="0" fillId="6" borderId="1" xfId="1" applyNumberFormat="1" applyFont="1" applyFill="1" applyBorder="1"/>
    <xf numFmtId="1" fontId="0" fillId="6" borderId="1" xfId="1" applyNumberFormat="1" applyFont="1" applyFill="1" applyBorder="1" applyAlignment="1">
      <alignment horizontal="right"/>
    </xf>
    <xf numFmtId="49" fontId="10" fillId="5" borderId="30" xfId="0" applyNumberFormat="1" applyFont="1" applyFill="1" applyBorder="1" applyAlignment="1" applyProtection="1">
      <alignment horizontal="center"/>
    </xf>
    <xf numFmtId="49" fontId="10" fillId="5" borderId="8" xfId="0" applyNumberFormat="1" applyFont="1" applyFill="1" applyBorder="1" applyAlignment="1" applyProtection="1">
      <alignment horizontal="center"/>
    </xf>
    <xf numFmtId="0" fontId="10" fillId="0" borderId="12" xfId="0" applyFont="1" applyFill="1" applyBorder="1" applyAlignment="1" applyProtection="1"/>
    <xf numFmtId="0" fontId="10" fillId="0" borderId="13" xfId="0" applyFont="1" applyFill="1" applyBorder="1" applyAlignment="1" applyProtection="1"/>
    <xf numFmtId="0" fontId="10" fillId="0" borderId="14" xfId="0" applyFont="1" applyFill="1" applyBorder="1" applyAlignment="1" applyProtection="1"/>
    <xf numFmtId="0" fontId="11" fillId="4" borderId="31" xfId="0" applyFont="1" applyFill="1" applyBorder="1" applyAlignment="1" applyProtection="1"/>
    <xf numFmtId="9" fontId="2" fillId="0" borderId="0" xfId="1" applyNumberFormat="1" applyFont="1"/>
    <xf numFmtId="0" fontId="2" fillId="0" borderId="0" xfId="192" applyFont="1" applyFill="1" applyBorder="1"/>
    <xf numFmtId="167" fontId="2" fillId="0" borderId="0" xfId="192" applyNumberFormat="1" applyFill="1" applyBorder="1"/>
    <xf numFmtId="0" fontId="2" fillId="0" borderId="0" xfId="192" applyFill="1" applyBorder="1"/>
    <xf numFmtId="0" fontId="1" fillId="0" borderId="0" xfId="192" applyFont="1" applyFill="1" applyBorder="1" applyAlignment="1">
      <alignment horizontal="right"/>
    </xf>
    <xf numFmtId="167" fontId="0" fillId="2" borderId="1" xfId="0" applyNumberFormat="1" applyFill="1" applyBorder="1"/>
    <xf numFmtId="169" fontId="0" fillId="6" borderId="1" xfId="1" applyNumberFormat="1" applyFont="1" applyFill="1" applyBorder="1" applyAlignment="1">
      <alignment horizontal="center"/>
    </xf>
    <xf numFmtId="0" fontId="1" fillId="0" borderId="1" xfId="192" applyFont="1" applyBorder="1"/>
    <xf numFmtId="170" fontId="0" fillId="2" borderId="1" xfId="0" applyNumberFormat="1" applyFill="1" applyBorder="1"/>
    <xf numFmtId="167" fontId="2" fillId="0" borderId="1" xfId="192" applyNumberFormat="1" applyFill="1" applyBorder="1"/>
    <xf numFmtId="0" fontId="1" fillId="0" borderId="1" xfId="192" applyFont="1" applyFill="1" applyBorder="1"/>
    <xf numFmtId="166" fontId="2" fillId="0" borderId="1" xfId="1" applyNumberFormat="1" applyFont="1" applyFill="1" applyBorder="1"/>
    <xf numFmtId="0" fontId="2" fillId="0" borderId="0" xfId="192" applyBorder="1"/>
    <xf numFmtId="166" fontId="2" fillId="0" borderId="0" xfId="192" applyNumberFormat="1" applyBorder="1"/>
    <xf numFmtId="9" fontId="15" fillId="8" borderId="0" xfId="0" applyNumberFormat="1" applyFont="1" applyFill="1" applyBorder="1" applyAlignment="1" applyProtection="1"/>
    <xf numFmtId="9" fontId="15" fillId="9" borderId="0" xfId="0" applyNumberFormat="1" applyFont="1" applyFill="1" applyBorder="1" applyAlignment="1" applyProtection="1"/>
    <xf numFmtId="9" fontId="15" fillId="10" borderId="0" xfId="0" applyNumberFormat="1" applyFont="1" applyFill="1" applyBorder="1" applyAlignment="1" applyProtection="1"/>
    <xf numFmtId="9" fontId="15" fillId="11" borderId="0" xfId="0" applyNumberFormat="1" applyFont="1" applyFill="1" applyBorder="1" applyAlignment="1" applyProtection="1"/>
    <xf numFmtId="9" fontId="15" fillId="12" borderId="0" xfId="0" applyNumberFormat="1" applyFont="1" applyFill="1" applyBorder="1" applyAlignment="1" applyProtection="1"/>
    <xf numFmtId="9" fontId="15" fillId="13" borderId="0" xfId="0" applyNumberFormat="1" applyFont="1" applyFill="1" applyBorder="1" applyAlignment="1" applyProtection="1"/>
    <xf numFmtId="9" fontId="15" fillId="14" borderId="0" xfId="0" applyNumberFormat="1" applyFont="1" applyFill="1" applyBorder="1" applyAlignment="1" applyProtection="1"/>
    <xf numFmtId="9" fontId="15" fillId="15" borderId="0" xfId="0" applyNumberFormat="1" applyFont="1" applyFill="1" applyBorder="1" applyAlignment="1" applyProtection="1"/>
    <xf numFmtId="9" fontId="15" fillId="16" borderId="0" xfId="0" applyNumberFormat="1" applyFont="1" applyFill="1" applyBorder="1" applyAlignment="1" applyProtection="1"/>
    <xf numFmtId="9" fontId="15" fillId="17" borderId="0" xfId="0" applyNumberFormat="1" applyFont="1" applyFill="1" applyBorder="1" applyAlignment="1" applyProtection="1"/>
    <xf numFmtId="9" fontId="15" fillId="18" borderId="0" xfId="0" applyNumberFormat="1" applyFont="1" applyFill="1" applyBorder="1" applyAlignment="1" applyProtection="1"/>
    <xf numFmtId="9" fontId="15" fillId="19" borderId="0" xfId="0" applyNumberFormat="1" applyFont="1" applyFill="1" applyBorder="1" applyAlignment="1" applyProtection="1"/>
    <xf numFmtId="9" fontId="15" fillId="20" borderId="0" xfId="0" applyNumberFormat="1" applyFont="1" applyFill="1" applyBorder="1" applyAlignment="1" applyProtection="1"/>
    <xf numFmtId="9" fontId="15" fillId="21" borderId="0" xfId="0" applyNumberFormat="1" applyFont="1" applyFill="1" applyBorder="1" applyAlignment="1" applyProtection="1"/>
    <xf numFmtId="9" fontId="15" fillId="22" borderId="0" xfId="0" applyNumberFormat="1" applyFont="1" applyFill="1" applyBorder="1" applyAlignment="1" applyProtection="1"/>
    <xf numFmtId="9" fontId="15" fillId="23" borderId="0" xfId="0" applyNumberFormat="1" applyFont="1" applyFill="1" applyBorder="1" applyAlignment="1" applyProtection="1"/>
    <xf numFmtId="9" fontId="15" fillId="24" borderId="0" xfId="0" applyNumberFormat="1" applyFont="1" applyFill="1" applyBorder="1" applyAlignment="1" applyProtection="1"/>
    <xf numFmtId="9" fontId="15" fillId="25" borderId="0" xfId="0" applyNumberFormat="1" applyFont="1" applyFill="1" applyBorder="1" applyAlignment="1" applyProtection="1"/>
    <xf numFmtId="9" fontId="15" fillId="26" borderId="0" xfId="0" applyNumberFormat="1" applyFont="1" applyFill="1" applyBorder="1" applyAlignment="1" applyProtection="1"/>
    <xf numFmtId="9" fontId="15" fillId="27" borderId="0" xfId="0" applyNumberFormat="1" applyFont="1" applyFill="1" applyBorder="1" applyAlignment="1" applyProtection="1"/>
    <xf numFmtId="9" fontId="15" fillId="28" borderId="0" xfId="0" applyNumberFormat="1" applyFont="1" applyFill="1" applyBorder="1" applyAlignment="1" applyProtection="1"/>
    <xf numFmtId="49" fontId="10" fillId="5" borderId="29" xfId="0" applyNumberFormat="1" applyFont="1" applyFill="1" applyBorder="1" applyAlignment="1" applyProtection="1">
      <alignment horizontal="center"/>
    </xf>
    <xf numFmtId="0" fontId="10" fillId="5" borderId="19" xfId="0" applyFont="1" applyFill="1" applyBorder="1" applyAlignment="1" applyProtection="1">
      <alignment horizontal="center"/>
    </xf>
    <xf numFmtId="0" fontId="10" fillId="5" borderId="20" xfId="0" applyFont="1" applyFill="1" applyBorder="1" applyAlignment="1" applyProtection="1">
      <alignment horizontal="center"/>
    </xf>
    <xf numFmtId="49" fontId="10" fillId="5" borderId="32" xfId="0" applyNumberFormat="1" applyFont="1" applyFill="1" applyBorder="1" applyAlignment="1" applyProtection="1">
      <alignment horizontal="center"/>
    </xf>
    <xf numFmtId="0" fontId="16" fillId="0" borderId="1" xfId="193" applyFont="1" applyBorder="1" applyAlignment="1">
      <alignment horizontal="center"/>
    </xf>
    <xf numFmtId="0" fontId="7" fillId="0" borderId="1" xfId="192" applyFont="1" applyBorder="1" applyAlignment="1">
      <alignment horizontal="right" vertical="center" textRotation="90"/>
    </xf>
    <xf numFmtId="0" fontId="7" fillId="0" borderId="1" xfId="192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7" fillId="0" borderId="26" xfId="2" applyFont="1" applyBorder="1" applyAlignment="1">
      <alignment horizontal="center" vertical="center"/>
    </xf>
    <xf numFmtId="0" fontId="7" fillId="0" borderId="27" xfId="2" applyFont="1" applyBorder="1" applyAlignment="1">
      <alignment horizontal="center" vertical="center"/>
    </xf>
    <xf numFmtId="0" fontId="7" fillId="0" borderId="28" xfId="2" applyFont="1" applyBorder="1" applyAlignment="1">
      <alignment horizontal="center" vertical="center"/>
    </xf>
    <xf numFmtId="0" fontId="10" fillId="0" borderId="8" xfId="0" applyFont="1" applyFill="1" applyBorder="1" applyAlignment="1" applyProtection="1">
      <alignment horizontal="left" vertical="center"/>
    </xf>
    <xf numFmtId="0" fontId="12" fillId="0" borderId="8" xfId="0" applyFont="1" applyFill="1" applyBorder="1" applyAlignment="1" applyProtection="1">
      <alignment horizontal="left" vertical="center" wrapText="1"/>
    </xf>
    <xf numFmtId="0" fontId="7" fillId="7" borderId="1" xfId="0" applyFont="1" applyFill="1" applyBorder="1" applyAlignment="1">
      <alignment horizontal="left"/>
    </xf>
    <xf numFmtId="0" fontId="0" fillId="0" borderId="2" xfId="0" applyBorder="1"/>
  </cellXfs>
  <cellStyles count="236"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Normal" xfId="0" builtinId="0"/>
    <cellStyle name="Normal 2" xfId="2"/>
    <cellStyle name="Normal 3" xfId="3"/>
    <cellStyle name="Normal 3 2" xfId="192"/>
    <cellStyle name="Normal 4" xfId="190"/>
    <cellStyle name="Normal 5" xfId="193"/>
    <cellStyle name="Percent" xfId="1" builtinId="5"/>
    <cellStyle name="Percent 2" xfId="191"/>
    <cellStyle name="Percent 2 2" xfId="195"/>
    <cellStyle name="Percent 3" xfId="194"/>
  </cellStyles>
  <dxfs count="38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tuart/Dropbox/PCWG-Committee/06%20-%20Consensus%20Analysis/Dataset%201%20-%20Share-X%20Benchmark/Completed/Marmander%20Hermite%20Interpolat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tuart/Dropbox/PCWG-Committee/06%20-%20Consensus%20Analysis/Dataset%201%20-%20Share-X%20Benchmark/Completed/Dataset%201%20-%202D%20Power%20Deviation%20Matrix%20-%200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tuart/Dropbox/PCWG-Committee/06%20-%20Consensus%20Analysis/Dataset%201%20-%20Share-X%20Benchmark/Completed/Leve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 History"/>
      <sheetName val="Summary"/>
      <sheetName val="Output"/>
      <sheetName val="Description"/>
      <sheetName val="Preprocessed"/>
      <sheetName val="Overview"/>
      <sheetName val="Convergence Chart"/>
      <sheetName val="Convergence Chart By Wind Speed"/>
      <sheetName val="Power Curve Ankle Chart"/>
      <sheetName val="Power Curve Knee Chart"/>
      <sheetName val="Integration_1"/>
      <sheetName val="Integration_2"/>
      <sheetName val="Integration_3"/>
      <sheetName val="Integration_4"/>
      <sheetName val="Integration_5"/>
      <sheetName val="Integration_6"/>
      <sheetName val="Integration_7"/>
      <sheetName val="Integration_8"/>
      <sheetName val="Integration_9"/>
      <sheetName val="Integration_10"/>
    </sheetNames>
    <sheetDataSet>
      <sheetData sheetId="0"/>
      <sheetData sheetId="1"/>
      <sheetData sheetId="2"/>
      <sheetData sheetId="3"/>
      <sheetData sheetId="4"/>
      <sheetData sheetId="5">
        <row r="4">
          <cell r="C4">
            <v>0.01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 History"/>
      <sheetName val="Description"/>
      <sheetName val="Results"/>
      <sheetName val="Power Deviation Matrix"/>
      <sheetName val="Analysis"/>
      <sheetName val="Power Look Up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>
        <row r="2">
          <cell r="C2">
            <v>0</v>
          </cell>
        </row>
        <row r="3">
          <cell r="C3">
            <v>0</v>
          </cell>
        </row>
        <row r="4">
          <cell r="C4">
            <v>0</v>
          </cell>
        </row>
        <row r="5">
          <cell r="C5">
            <v>0</v>
          </cell>
        </row>
        <row r="6">
          <cell r="C6">
            <v>0</v>
          </cell>
        </row>
        <row r="7">
          <cell r="C7">
            <v>0</v>
          </cell>
        </row>
        <row r="8">
          <cell r="C8">
            <v>0</v>
          </cell>
        </row>
        <row r="9">
          <cell r="C9">
            <v>0</v>
          </cell>
        </row>
        <row r="10">
          <cell r="C10">
            <v>0</v>
          </cell>
        </row>
        <row r="11">
          <cell r="C11">
            <v>0</v>
          </cell>
        </row>
        <row r="12">
          <cell r="C12">
            <v>0</v>
          </cell>
        </row>
        <row r="13">
          <cell r="C13">
            <v>0</v>
          </cell>
        </row>
        <row r="14">
          <cell r="C14">
            <v>0</v>
          </cell>
        </row>
        <row r="15">
          <cell r="C15">
            <v>0</v>
          </cell>
        </row>
        <row r="16">
          <cell r="C16">
            <v>0</v>
          </cell>
        </row>
        <row r="17">
          <cell r="C17">
            <v>0</v>
          </cell>
        </row>
        <row r="18">
          <cell r="C18">
            <v>0</v>
          </cell>
        </row>
        <row r="19">
          <cell r="C19">
            <v>0</v>
          </cell>
        </row>
        <row r="20">
          <cell r="C20">
            <v>0</v>
          </cell>
        </row>
        <row r="21">
          <cell r="C21">
            <v>0</v>
          </cell>
        </row>
        <row r="22">
          <cell r="C22">
            <v>0</v>
          </cell>
        </row>
        <row r="23">
          <cell r="C23">
            <v>0</v>
          </cell>
        </row>
        <row r="24">
          <cell r="C24">
            <v>0</v>
          </cell>
        </row>
        <row r="25">
          <cell r="C25">
            <v>0</v>
          </cell>
        </row>
        <row r="26">
          <cell r="C26">
            <v>0</v>
          </cell>
        </row>
        <row r="27">
          <cell r="C27">
            <v>0</v>
          </cell>
        </row>
        <row r="28">
          <cell r="C28">
            <v>0</v>
          </cell>
        </row>
        <row r="29">
          <cell r="C29">
            <v>0</v>
          </cell>
        </row>
        <row r="30">
          <cell r="C30">
            <v>0</v>
          </cell>
        </row>
        <row r="31">
          <cell r="C31">
            <v>0</v>
          </cell>
        </row>
        <row r="32">
          <cell r="C32">
            <v>0</v>
          </cell>
        </row>
        <row r="33">
          <cell r="C33">
            <v>0</v>
          </cell>
        </row>
        <row r="34">
          <cell r="C34">
            <v>0</v>
          </cell>
        </row>
        <row r="35">
          <cell r="C35">
            <v>0</v>
          </cell>
        </row>
        <row r="36">
          <cell r="C36">
            <v>0</v>
          </cell>
        </row>
        <row r="37">
          <cell r="C37">
            <v>0</v>
          </cell>
        </row>
        <row r="38">
          <cell r="C38">
            <v>0</v>
          </cell>
        </row>
        <row r="39">
          <cell r="C39">
            <v>0</v>
          </cell>
        </row>
        <row r="40">
          <cell r="C40">
            <v>0</v>
          </cell>
        </row>
        <row r="41">
          <cell r="C41">
            <v>0</v>
          </cell>
        </row>
        <row r="42">
          <cell r="C42">
            <v>0</v>
          </cell>
        </row>
        <row r="43">
          <cell r="C43">
            <v>0</v>
          </cell>
        </row>
        <row r="44">
          <cell r="C44">
            <v>0</v>
          </cell>
        </row>
        <row r="45">
          <cell r="C45">
            <v>0</v>
          </cell>
        </row>
        <row r="46">
          <cell r="C46">
            <v>0</v>
          </cell>
        </row>
        <row r="47">
          <cell r="C47">
            <v>0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C59">
            <v>0</v>
          </cell>
        </row>
        <row r="60">
          <cell r="C60">
            <v>0</v>
          </cell>
        </row>
        <row r="61">
          <cell r="C61">
            <v>0</v>
          </cell>
        </row>
        <row r="62">
          <cell r="C62">
            <v>0</v>
          </cell>
        </row>
        <row r="63">
          <cell r="C63">
            <v>0</v>
          </cell>
        </row>
        <row r="64">
          <cell r="C64">
            <v>0</v>
          </cell>
        </row>
        <row r="65">
          <cell r="C65">
            <v>0</v>
          </cell>
        </row>
        <row r="66">
          <cell r="C66">
            <v>0</v>
          </cell>
        </row>
        <row r="67">
          <cell r="C67">
            <v>0</v>
          </cell>
        </row>
        <row r="68">
          <cell r="C68">
            <v>0</v>
          </cell>
        </row>
        <row r="69">
          <cell r="C69">
            <v>0</v>
          </cell>
        </row>
        <row r="70">
          <cell r="C70">
            <v>0</v>
          </cell>
        </row>
        <row r="71">
          <cell r="C71">
            <v>0</v>
          </cell>
        </row>
        <row r="72">
          <cell r="C72">
            <v>0</v>
          </cell>
        </row>
        <row r="73">
          <cell r="C73">
            <v>0</v>
          </cell>
        </row>
        <row r="74">
          <cell r="C74">
            <v>0</v>
          </cell>
        </row>
        <row r="75">
          <cell r="C75">
            <v>0</v>
          </cell>
        </row>
        <row r="76">
          <cell r="C76">
            <v>0</v>
          </cell>
        </row>
        <row r="77">
          <cell r="C77">
            <v>0</v>
          </cell>
        </row>
        <row r="78">
          <cell r="C78">
            <v>0</v>
          </cell>
        </row>
        <row r="79">
          <cell r="C79">
            <v>0</v>
          </cell>
        </row>
        <row r="80">
          <cell r="C80">
            <v>0</v>
          </cell>
        </row>
        <row r="81">
          <cell r="C81">
            <v>0</v>
          </cell>
        </row>
        <row r="82">
          <cell r="C82">
            <v>0</v>
          </cell>
        </row>
        <row r="83">
          <cell r="C83">
            <v>0</v>
          </cell>
        </row>
        <row r="84">
          <cell r="C84">
            <v>0</v>
          </cell>
        </row>
        <row r="85">
          <cell r="C85">
            <v>0</v>
          </cell>
        </row>
        <row r="86">
          <cell r="C86">
            <v>0</v>
          </cell>
        </row>
        <row r="87">
          <cell r="C87">
            <v>0</v>
          </cell>
        </row>
        <row r="88">
          <cell r="C88">
            <v>0</v>
          </cell>
        </row>
        <row r="89">
          <cell r="C89">
            <v>0</v>
          </cell>
        </row>
        <row r="90">
          <cell r="C90">
            <v>0</v>
          </cell>
        </row>
        <row r="91">
          <cell r="C91">
            <v>0</v>
          </cell>
        </row>
        <row r="92">
          <cell r="C92">
            <v>0</v>
          </cell>
        </row>
        <row r="93">
          <cell r="C93">
            <v>0</v>
          </cell>
        </row>
        <row r="94">
          <cell r="C94">
            <v>0</v>
          </cell>
        </row>
        <row r="95">
          <cell r="C95">
            <v>0</v>
          </cell>
        </row>
        <row r="96">
          <cell r="C96">
            <v>0</v>
          </cell>
        </row>
        <row r="97">
          <cell r="C97">
            <v>0</v>
          </cell>
        </row>
        <row r="98">
          <cell r="C98">
            <v>0</v>
          </cell>
        </row>
        <row r="99">
          <cell r="C99">
            <v>0</v>
          </cell>
        </row>
        <row r="100">
          <cell r="C100">
            <v>0</v>
          </cell>
        </row>
        <row r="101">
          <cell r="C101">
            <v>0</v>
          </cell>
        </row>
        <row r="102">
          <cell r="C102">
            <v>0</v>
          </cell>
        </row>
        <row r="103">
          <cell r="C103">
            <v>0</v>
          </cell>
        </row>
        <row r="104">
          <cell r="C104">
            <v>0</v>
          </cell>
        </row>
        <row r="105">
          <cell r="C105">
            <v>0</v>
          </cell>
        </row>
        <row r="106">
          <cell r="C106">
            <v>0</v>
          </cell>
        </row>
        <row r="107">
          <cell r="C107">
            <v>0</v>
          </cell>
        </row>
        <row r="108">
          <cell r="C108">
            <v>0</v>
          </cell>
        </row>
        <row r="109">
          <cell r="C109">
            <v>0</v>
          </cell>
        </row>
        <row r="110">
          <cell r="C110">
            <v>0</v>
          </cell>
        </row>
        <row r="111">
          <cell r="C111">
            <v>0</v>
          </cell>
        </row>
        <row r="112">
          <cell r="C112">
            <v>0</v>
          </cell>
        </row>
        <row r="113">
          <cell r="C113">
            <v>0</v>
          </cell>
        </row>
        <row r="114">
          <cell r="C114">
            <v>0</v>
          </cell>
        </row>
        <row r="115">
          <cell r="C115">
            <v>0</v>
          </cell>
        </row>
        <row r="116">
          <cell r="C116">
            <v>0</v>
          </cell>
        </row>
        <row r="117">
          <cell r="C117">
            <v>0</v>
          </cell>
        </row>
        <row r="118">
          <cell r="C118">
            <v>0</v>
          </cell>
        </row>
        <row r="119">
          <cell r="C119">
            <v>0</v>
          </cell>
        </row>
        <row r="120">
          <cell r="C120">
            <v>0</v>
          </cell>
        </row>
        <row r="121">
          <cell r="C121">
            <v>0</v>
          </cell>
        </row>
        <row r="122">
          <cell r="C122">
            <v>0</v>
          </cell>
        </row>
        <row r="123">
          <cell r="C123">
            <v>0</v>
          </cell>
        </row>
        <row r="124">
          <cell r="C124">
            <v>0</v>
          </cell>
        </row>
        <row r="125">
          <cell r="C125">
            <v>0</v>
          </cell>
        </row>
        <row r="126">
          <cell r="C126">
            <v>0</v>
          </cell>
        </row>
        <row r="127">
          <cell r="C127">
            <v>0</v>
          </cell>
        </row>
        <row r="128">
          <cell r="C128">
            <v>0</v>
          </cell>
        </row>
        <row r="129">
          <cell r="C129">
            <v>0</v>
          </cell>
        </row>
        <row r="130">
          <cell r="C130">
            <v>0</v>
          </cell>
        </row>
        <row r="131">
          <cell r="C131">
            <v>0</v>
          </cell>
        </row>
        <row r="132">
          <cell r="C132">
            <v>0</v>
          </cell>
        </row>
        <row r="133">
          <cell r="C133">
            <v>0</v>
          </cell>
        </row>
        <row r="134">
          <cell r="C134">
            <v>0</v>
          </cell>
        </row>
        <row r="135">
          <cell r="C135">
            <v>0</v>
          </cell>
        </row>
        <row r="136">
          <cell r="C136">
            <v>0</v>
          </cell>
        </row>
        <row r="137">
          <cell r="C137">
            <v>0</v>
          </cell>
        </row>
        <row r="138">
          <cell r="C138">
            <v>0</v>
          </cell>
        </row>
        <row r="139">
          <cell r="C139">
            <v>0</v>
          </cell>
        </row>
        <row r="140">
          <cell r="C140">
            <v>0</v>
          </cell>
        </row>
        <row r="141">
          <cell r="C141">
            <v>0</v>
          </cell>
        </row>
        <row r="142">
          <cell r="C142">
            <v>0</v>
          </cell>
        </row>
        <row r="143">
          <cell r="C143">
            <v>0</v>
          </cell>
        </row>
        <row r="144">
          <cell r="C144">
            <v>0</v>
          </cell>
        </row>
        <row r="145">
          <cell r="C145">
            <v>0</v>
          </cell>
        </row>
        <row r="146">
          <cell r="C146">
            <v>0</v>
          </cell>
        </row>
        <row r="147">
          <cell r="C147">
            <v>0</v>
          </cell>
        </row>
        <row r="148">
          <cell r="C148">
            <v>0</v>
          </cell>
        </row>
        <row r="149">
          <cell r="C149">
            <v>0</v>
          </cell>
        </row>
        <row r="150">
          <cell r="C150">
            <v>0</v>
          </cell>
        </row>
        <row r="151">
          <cell r="C151">
            <v>0</v>
          </cell>
        </row>
        <row r="152">
          <cell r="C152">
            <v>0</v>
          </cell>
        </row>
        <row r="153">
          <cell r="C153">
            <v>0</v>
          </cell>
        </row>
        <row r="154">
          <cell r="C154">
            <v>0</v>
          </cell>
        </row>
        <row r="155">
          <cell r="C155">
            <v>0</v>
          </cell>
        </row>
        <row r="156">
          <cell r="C156">
            <v>0</v>
          </cell>
        </row>
        <row r="157">
          <cell r="C157">
            <v>0</v>
          </cell>
        </row>
        <row r="158">
          <cell r="C158">
            <v>0</v>
          </cell>
        </row>
        <row r="159">
          <cell r="C159">
            <v>0</v>
          </cell>
        </row>
        <row r="160">
          <cell r="C160">
            <v>0</v>
          </cell>
        </row>
        <row r="161">
          <cell r="C161">
            <v>0</v>
          </cell>
        </row>
        <row r="162">
          <cell r="C162">
            <v>0</v>
          </cell>
        </row>
        <row r="163">
          <cell r="C163">
            <v>0</v>
          </cell>
        </row>
        <row r="164">
          <cell r="C164">
            <v>0</v>
          </cell>
        </row>
        <row r="165">
          <cell r="C165">
            <v>0</v>
          </cell>
        </row>
        <row r="166">
          <cell r="C166">
            <v>0</v>
          </cell>
        </row>
        <row r="167">
          <cell r="C167">
            <v>0</v>
          </cell>
        </row>
        <row r="168">
          <cell r="C168">
            <v>0</v>
          </cell>
        </row>
        <row r="169">
          <cell r="C169">
            <v>0</v>
          </cell>
        </row>
        <row r="170">
          <cell r="C170">
            <v>0</v>
          </cell>
        </row>
        <row r="171">
          <cell r="C171">
            <v>0</v>
          </cell>
        </row>
        <row r="172">
          <cell r="C172">
            <v>0</v>
          </cell>
        </row>
        <row r="173">
          <cell r="C173">
            <v>0</v>
          </cell>
        </row>
        <row r="174">
          <cell r="C174">
            <v>0</v>
          </cell>
        </row>
        <row r="175">
          <cell r="C175">
            <v>0</v>
          </cell>
        </row>
        <row r="176">
          <cell r="C176">
            <v>0</v>
          </cell>
        </row>
        <row r="177">
          <cell r="C177">
            <v>0</v>
          </cell>
        </row>
        <row r="178">
          <cell r="C178">
            <v>0</v>
          </cell>
        </row>
        <row r="179">
          <cell r="C179">
            <v>0</v>
          </cell>
        </row>
        <row r="180">
          <cell r="C180">
            <v>0</v>
          </cell>
        </row>
        <row r="181">
          <cell r="C181">
            <v>0</v>
          </cell>
        </row>
        <row r="182">
          <cell r="C182">
            <v>0</v>
          </cell>
        </row>
        <row r="183">
          <cell r="C183">
            <v>0</v>
          </cell>
        </row>
        <row r="184">
          <cell r="C184">
            <v>0</v>
          </cell>
        </row>
        <row r="185">
          <cell r="C185">
            <v>0</v>
          </cell>
        </row>
        <row r="186">
          <cell r="C186">
            <v>0</v>
          </cell>
        </row>
        <row r="187">
          <cell r="C187">
            <v>0</v>
          </cell>
        </row>
        <row r="188">
          <cell r="C188">
            <v>0</v>
          </cell>
        </row>
        <row r="189">
          <cell r="C189">
            <v>0</v>
          </cell>
        </row>
        <row r="190">
          <cell r="C190">
            <v>0</v>
          </cell>
        </row>
        <row r="191">
          <cell r="C191">
            <v>0</v>
          </cell>
        </row>
        <row r="192">
          <cell r="C192">
            <v>0</v>
          </cell>
        </row>
        <row r="193">
          <cell r="C193">
            <v>0</v>
          </cell>
        </row>
        <row r="194">
          <cell r="C194">
            <v>0</v>
          </cell>
        </row>
        <row r="195">
          <cell r="C195">
            <v>0</v>
          </cell>
        </row>
        <row r="196">
          <cell r="C196">
            <v>0</v>
          </cell>
        </row>
        <row r="197">
          <cell r="C197">
            <v>0</v>
          </cell>
        </row>
        <row r="198">
          <cell r="C198">
            <v>0</v>
          </cell>
        </row>
        <row r="199">
          <cell r="C199">
            <v>0</v>
          </cell>
        </row>
        <row r="200">
          <cell r="C200">
            <v>0</v>
          </cell>
        </row>
        <row r="201">
          <cell r="C201">
            <v>0</v>
          </cell>
        </row>
        <row r="202">
          <cell r="C202">
            <v>0</v>
          </cell>
        </row>
        <row r="203">
          <cell r="C203">
            <v>0</v>
          </cell>
        </row>
        <row r="204">
          <cell r="C204">
            <v>0</v>
          </cell>
        </row>
        <row r="205">
          <cell r="C205">
            <v>0</v>
          </cell>
        </row>
        <row r="206">
          <cell r="C206">
            <v>0</v>
          </cell>
        </row>
        <row r="207">
          <cell r="C207">
            <v>0</v>
          </cell>
        </row>
        <row r="208">
          <cell r="C208">
            <v>0</v>
          </cell>
        </row>
        <row r="209">
          <cell r="C209">
            <v>0</v>
          </cell>
        </row>
        <row r="210">
          <cell r="C210">
            <v>0</v>
          </cell>
        </row>
        <row r="211">
          <cell r="C211">
            <v>0</v>
          </cell>
        </row>
        <row r="212">
          <cell r="C212">
            <v>0</v>
          </cell>
        </row>
        <row r="213">
          <cell r="C213">
            <v>0</v>
          </cell>
        </row>
        <row r="214">
          <cell r="C214">
            <v>0</v>
          </cell>
        </row>
        <row r="215">
          <cell r="C215">
            <v>0</v>
          </cell>
        </row>
        <row r="216">
          <cell r="C216">
            <v>0</v>
          </cell>
        </row>
        <row r="217">
          <cell r="C217">
            <v>0</v>
          </cell>
        </row>
        <row r="218">
          <cell r="C218">
            <v>0</v>
          </cell>
        </row>
        <row r="219">
          <cell r="C219">
            <v>0</v>
          </cell>
        </row>
        <row r="220">
          <cell r="C220">
            <v>0</v>
          </cell>
        </row>
        <row r="221">
          <cell r="C221">
            <v>0</v>
          </cell>
        </row>
        <row r="222">
          <cell r="C222">
            <v>0</v>
          </cell>
        </row>
        <row r="223">
          <cell r="C223">
            <v>0</v>
          </cell>
        </row>
        <row r="224">
          <cell r="C224">
            <v>0</v>
          </cell>
        </row>
        <row r="225">
          <cell r="C225">
            <v>0</v>
          </cell>
        </row>
        <row r="226">
          <cell r="C226">
            <v>0</v>
          </cell>
        </row>
        <row r="227">
          <cell r="C227">
            <v>0</v>
          </cell>
        </row>
        <row r="228">
          <cell r="C228">
            <v>0</v>
          </cell>
        </row>
        <row r="229">
          <cell r="C229">
            <v>0</v>
          </cell>
        </row>
        <row r="230">
          <cell r="C230">
            <v>0</v>
          </cell>
        </row>
        <row r="231">
          <cell r="C231">
            <v>0</v>
          </cell>
        </row>
        <row r="232">
          <cell r="C232">
            <v>0</v>
          </cell>
        </row>
        <row r="233">
          <cell r="C233">
            <v>0</v>
          </cell>
        </row>
        <row r="234">
          <cell r="C234">
            <v>0</v>
          </cell>
        </row>
        <row r="235">
          <cell r="C235">
            <v>0</v>
          </cell>
        </row>
        <row r="236">
          <cell r="C236">
            <v>0</v>
          </cell>
        </row>
        <row r="237">
          <cell r="C237">
            <v>0</v>
          </cell>
        </row>
        <row r="238">
          <cell r="C238">
            <v>0</v>
          </cell>
        </row>
        <row r="239">
          <cell r="C239">
            <v>0</v>
          </cell>
        </row>
        <row r="240">
          <cell r="C240">
            <v>0</v>
          </cell>
        </row>
        <row r="241">
          <cell r="C241">
            <v>0</v>
          </cell>
        </row>
        <row r="242">
          <cell r="C242">
            <v>0</v>
          </cell>
        </row>
        <row r="243">
          <cell r="C243">
            <v>0</v>
          </cell>
        </row>
        <row r="244">
          <cell r="C244">
            <v>0</v>
          </cell>
        </row>
        <row r="245">
          <cell r="C245">
            <v>0</v>
          </cell>
        </row>
        <row r="246">
          <cell r="C246">
            <v>0</v>
          </cell>
        </row>
        <row r="247">
          <cell r="C247">
            <v>0</v>
          </cell>
        </row>
        <row r="248">
          <cell r="C248">
            <v>0</v>
          </cell>
        </row>
        <row r="249">
          <cell r="C249">
            <v>0</v>
          </cell>
        </row>
        <row r="250">
          <cell r="C250">
            <v>0</v>
          </cell>
        </row>
        <row r="251">
          <cell r="C251">
            <v>0</v>
          </cell>
        </row>
        <row r="252">
          <cell r="C252">
            <v>0</v>
          </cell>
        </row>
        <row r="253">
          <cell r="C253">
            <v>0</v>
          </cell>
        </row>
        <row r="254">
          <cell r="C254">
            <v>0</v>
          </cell>
        </row>
        <row r="255">
          <cell r="C255">
            <v>0</v>
          </cell>
        </row>
        <row r="256">
          <cell r="C256">
            <v>0</v>
          </cell>
        </row>
        <row r="257">
          <cell r="C257">
            <v>0</v>
          </cell>
        </row>
        <row r="258">
          <cell r="C258">
            <v>0</v>
          </cell>
        </row>
        <row r="259">
          <cell r="C259">
            <v>0</v>
          </cell>
        </row>
        <row r="260">
          <cell r="C260">
            <v>0</v>
          </cell>
        </row>
        <row r="261">
          <cell r="C261">
            <v>0</v>
          </cell>
        </row>
        <row r="262">
          <cell r="C262">
            <v>0</v>
          </cell>
        </row>
        <row r="263">
          <cell r="C263">
            <v>0</v>
          </cell>
        </row>
        <row r="264">
          <cell r="C264">
            <v>0</v>
          </cell>
        </row>
        <row r="265">
          <cell r="C265">
            <v>0</v>
          </cell>
        </row>
        <row r="266">
          <cell r="C266">
            <v>0</v>
          </cell>
        </row>
        <row r="267">
          <cell r="C267">
            <v>0</v>
          </cell>
        </row>
        <row r="268">
          <cell r="C268">
            <v>0</v>
          </cell>
        </row>
        <row r="269">
          <cell r="C269">
            <v>0</v>
          </cell>
        </row>
        <row r="270">
          <cell r="C270">
            <v>0</v>
          </cell>
        </row>
        <row r="271">
          <cell r="C271">
            <v>0</v>
          </cell>
        </row>
        <row r="272">
          <cell r="C272">
            <v>0</v>
          </cell>
        </row>
        <row r="273">
          <cell r="C273">
            <v>0</v>
          </cell>
        </row>
        <row r="274">
          <cell r="C274">
            <v>0</v>
          </cell>
        </row>
        <row r="275">
          <cell r="C275">
            <v>0</v>
          </cell>
        </row>
        <row r="276">
          <cell r="C276">
            <v>0</v>
          </cell>
        </row>
        <row r="277">
          <cell r="C277">
            <v>0</v>
          </cell>
        </row>
        <row r="278">
          <cell r="C278">
            <v>0</v>
          </cell>
        </row>
        <row r="279">
          <cell r="C279">
            <v>0</v>
          </cell>
        </row>
        <row r="280">
          <cell r="C280">
            <v>0</v>
          </cell>
        </row>
        <row r="281">
          <cell r="C281">
            <v>0</v>
          </cell>
        </row>
        <row r="282">
          <cell r="C282">
            <v>0</v>
          </cell>
        </row>
        <row r="283">
          <cell r="C283">
            <v>0</v>
          </cell>
        </row>
        <row r="284">
          <cell r="C284">
            <v>0</v>
          </cell>
        </row>
        <row r="285">
          <cell r="C285">
            <v>0</v>
          </cell>
        </row>
        <row r="286">
          <cell r="C286">
            <v>0</v>
          </cell>
        </row>
        <row r="287">
          <cell r="C287">
            <v>0</v>
          </cell>
        </row>
        <row r="288">
          <cell r="C288">
            <v>0</v>
          </cell>
        </row>
        <row r="289">
          <cell r="C289">
            <v>0</v>
          </cell>
        </row>
        <row r="290">
          <cell r="C290">
            <v>0</v>
          </cell>
        </row>
        <row r="291">
          <cell r="C291">
            <v>0</v>
          </cell>
        </row>
        <row r="292">
          <cell r="C292">
            <v>0</v>
          </cell>
        </row>
        <row r="293">
          <cell r="C293">
            <v>0</v>
          </cell>
        </row>
        <row r="294">
          <cell r="C294">
            <v>0</v>
          </cell>
        </row>
        <row r="295">
          <cell r="C295">
            <v>0</v>
          </cell>
        </row>
        <row r="296">
          <cell r="C296">
            <v>0</v>
          </cell>
        </row>
        <row r="297">
          <cell r="C297">
            <v>0</v>
          </cell>
        </row>
        <row r="298">
          <cell r="C298">
            <v>0</v>
          </cell>
        </row>
        <row r="299">
          <cell r="C299">
            <v>0</v>
          </cell>
        </row>
        <row r="300">
          <cell r="C300">
            <v>0</v>
          </cell>
        </row>
        <row r="301">
          <cell r="C301">
            <v>0</v>
          </cell>
        </row>
        <row r="302">
          <cell r="C302">
            <v>0.90999999999816206</v>
          </cell>
        </row>
        <row r="303">
          <cell r="C303">
            <v>1.8199999999981427</v>
          </cell>
        </row>
        <row r="304">
          <cell r="C304">
            <v>2.7299999999981233</v>
          </cell>
        </row>
        <row r="305">
          <cell r="C305">
            <v>3.6399999999981039</v>
          </cell>
        </row>
        <row r="306">
          <cell r="C306">
            <v>4.549999999998084</v>
          </cell>
        </row>
        <row r="307">
          <cell r="C307">
            <v>5.4599999999980646</v>
          </cell>
        </row>
        <row r="308">
          <cell r="C308">
            <v>6.3699999999980452</v>
          </cell>
        </row>
        <row r="309">
          <cell r="C309">
            <v>7.2799999999980258</v>
          </cell>
        </row>
        <row r="310">
          <cell r="C310">
            <v>8.1899999999980064</v>
          </cell>
        </row>
        <row r="311">
          <cell r="C311">
            <v>9.099999999997987</v>
          </cell>
        </row>
        <row r="312">
          <cell r="C312">
            <v>10.009999999997968</v>
          </cell>
        </row>
        <row r="313">
          <cell r="C313">
            <v>10.919999999997948</v>
          </cell>
        </row>
        <row r="314">
          <cell r="C314">
            <v>11.829999999997929</v>
          </cell>
        </row>
        <row r="315">
          <cell r="C315">
            <v>12.739999999997909</v>
          </cell>
        </row>
        <row r="316">
          <cell r="C316">
            <v>13.64999999999789</v>
          </cell>
        </row>
        <row r="317">
          <cell r="C317">
            <v>14.559999999997871</v>
          </cell>
        </row>
        <row r="318">
          <cell r="C318">
            <v>15.469999999997851</v>
          </cell>
        </row>
        <row r="319">
          <cell r="C319">
            <v>16.379999999997832</v>
          </cell>
        </row>
        <row r="320">
          <cell r="C320">
            <v>17.289999999997814</v>
          </cell>
        </row>
        <row r="321">
          <cell r="C321">
            <v>18.199999999997793</v>
          </cell>
        </row>
        <row r="322">
          <cell r="C322">
            <v>19.109999999997775</v>
          </cell>
        </row>
        <row r="323">
          <cell r="C323">
            <v>20.019999999997754</v>
          </cell>
        </row>
        <row r="324">
          <cell r="C324">
            <v>20.929999999997737</v>
          </cell>
        </row>
        <row r="325">
          <cell r="C325">
            <v>21.839999999997715</v>
          </cell>
        </row>
        <row r="326">
          <cell r="C326">
            <v>22.749999999997698</v>
          </cell>
        </row>
        <row r="327">
          <cell r="C327">
            <v>23.659999999997677</v>
          </cell>
        </row>
        <row r="328">
          <cell r="C328">
            <v>24.569999999997659</v>
          </cell>
        </row>
        <row r="329">
          <cell r="C329">
            <v>25.479999999997638</v>
          </cell>
        </row>
        <row r="330">
          <cell r="C330">
            <v>26.38999999999762</v>
          </cell>
        </row>
        <row r="331">
          <cell r="C331">
            <v>27.299999999997599</v>
          </cell>
        </row>
        <row r="332">
          <cell r="C332">
            <v>28.209999999997581</v>
          </cell>
        </row>
        <row r="333">
          <cell r="C333">
            <v>29.11999999999756</v>
          </cell>
        </row>
        <row r="334">
          <cell r="C334">
            <v>30.029999999997543</v>
          </cell>
        </row>
        <row r="335">
          <cell r="C335">
            <v>30.939999999997521</v>
          </cell>
        </row>
        <row r="336">
          <cell r="C336">
            <v>31.849999999997504</v>
          </cell>
        </row>
        <row r="337">
          <cell r="C337">
            <v>32.759999999997483</v>
          </cell>
        </row>
        <row r="338">
          <cell r="C338">
            <v>33.669999999997465</v>
          </cell>
        </row>
        <row r="339">
          <cell r="C339">
            <v>34.579999999997447</v>
          </cell>
        </row>
        <row r="340">
          <cell r="C340">
            <v>35.489999999997423</v>
          </cell>
        </row>
        <row r="341">
          <cell r="C341">
            <v>36.399999999997405</v>
          </cell>
        </row>
        <row r="342">
          <cell r="C342">
            <v>37.309999999997387</v>
          </cell>
        </row>
        <row r="343">
          <cell r="C343">
            <v>38.21999999999737</v>
          </cell>
        </row>
        <row r="344">
          <cell r="C344">
            <v>39.129999999997345</v>
          </cell>
        </row>
        <row r="345">
          <cell r="C345">
            <v>40.039999999997328</v>
          </cell>
        </row>
        <row r="346">
          <cell r="C346">
            <v>40.94999999999731</v>
          </cell>
        </row>
        <row r="347">
          <cell r="C347">
            <v>41.859999999997292</v>
          </cell>
        </row>
        <row r="348">
          <cell r="C348">
            <v>42.769999999997268</v>
          </cell>
        </row>
        <row r="349">
          <cell r="C349">
            <v>43.67999999999725</v>
          </cell>
        </row>
        <row r="350">
          <cell r="C350">
            <v>44.589999999997232</v>
          </cell>
        </row>
        <row r="351">
          <cell r="C351">
            <v>45.499999999997215</v>
          </cell>
        </row>
        <row r="352">
          <cell r="C352">
            <v>46.40999999999719</v>
          </cell>
        </row>
        <row r="353">
          <cell r="C353">
            <v>47.319999999997172</v>
          </cell>
        </row>
        <row r="354">
          <cell r="C354">
            <v>48.229999999997155</v>
          </cell>
        </row>
        <row r="355">
          <cell r="C355">
            <v>49.139999999997137</v>
          </cell>
        </row>
        <row r="356">
          <cell r="C356">
            <v>50.049999999997112</v>
          </cell>
        </row>
        <row r="357">
          <cell r="C357">
            <v>50.959999999997095</v>
          </cell>
        </row>
        <row r="358">
          <cell r="C358">
            <v>51.869999999997077</v>
          </cell>
        </row>
        <row r="359">
          <cell r="C359">
            <v>52.779999999997059</v>
          </cell>
        </row>
        <row r="360">
          <cell r="C360">
            <v>53.689999999997035</v>
          </cell>
        </row>
        <row r="361">
          <cell r="C361">
            <v>54.599999999997017</v>
          </cell>
        </row>
        <row r="362">
          <cell r="C362">
            <v>55.509999999997</v>
          </cell>
        </row>
        <row r="363">
          <cell r="C363">
            <v>56.419999999996982</v>
          </cell>
        </row>
        <row r="364">
          <cell r="C364">
            <v>57.329999999996957</v>
          </cell>
        </row>
        <row r="365">
          <cell r="C365">
            <v>58.23999999999694</v>
          </cell>
        </row>
        <row r="366">
          <cell r="C366">
            <v>59.149999999996922</v>
          </cell>
        </row>
        <row r="367">
          <cell r="C367">
            <v>60.059999999996904</v>
          </cell>
        </row>
        <row r="368">
          <cell r="C368">
            <v>60.96999999999688</v>
          </cell>
        </row>
        <row r="369">
          <cell r="C369">
            <v>61.879999999996862</v>
          </cell>
        </row>
        <row r="370">
          <cell r="C370">
            <v>62.789999999996844</v>
          </cell>
        </row>
        <row r="371">
          <cell r="C371">
            <v>63.699999999996827</v>
          </cell>
        </row>
        <row r="372">
          <cell r="C372">
            <v>64.609999999996802</v>
          </cell>
        </row>
        <row r="373">
          <cell r="C373">
            <v>65.519999999996784</v>
          </cell>
        </row>
        <row r="374">
          <cell r="C374">
            <v>66.429999999996767</v>
          </cell>
        </row>
        <row r="375">
          <cell r="C375">
            <v>67.339999999996749</v>
          </cell>
        </row>
        <row r="376">
          <cell r="C376">
            <v>68.249999999996732</v>
          </cell>
        </row>
        <row r="377">
          <cell r="C377">
            <v>69.159999999996714</v>
          </cell>
        </row>
        <row r="378">
          <cell r="C378">
            <v>70.069999999996682</v>
          </cell>
        </row>
        <row r="379">
          <cell r="C379">
            <v>70.979999999996664</v>
          </cell>
        </row>
        <row r="380">
          <cell r="C380">
            <v>71.889999999996647</v>
          </cell>
        </row>
        <row r="381">
          <cell r="C381">
            <v>72.799999999996629</v>
          </cell>
        </row>
        <row r="382">
          <cell r="C382">
            <v>73.709999999996612</v>
          </cell>
        </row>
        <row r="383">
          <cell r="C383">
            <v>74.619999999996594</v>
          </cell>
        </row>
        <row r="384">
          <cell r="C384">
            <v>75.529999999996576</v>
          </cell>
        </row>
        <row r="385">
          <cell r="C385">
            <v>76.439999999996559</v>
          </cell>
        </row>
        <row r="386">
          <cell r="C386">
            <v>77.349999999996527</v>
          </cell>
        </row>
        <row r="387">
          <cell r="C387">
            <v>78.259999999996509</v>
          </cell>
        </row>
        <row r="388">
          <cell r="C388">
            <v>79.169999999996492</v>
          </cell>
        </row>
        <row r="389">
          <cell r="C389">
            <v>80.079999999996474</v>
          </cell>
        </row>
        <row r="390">
          <cell r="C390">
            <v>80.989999999996456</v>
          </cell>
        </row>
        <row r="391">
          <cell r="C391">
            <v>81.899999999996439</v>
          </cell>
        </row>
        <row r="392">
          <cell r="C392">
            <v>82.809999999996421</v>
          </cell>
        </row>
        <row r="393">
          <cell r="C393">
            <v>83.719999999996404</v>
          </cell>
        </row>
        <row r="394">
          <cell r="C394">
            <v>84.629999999996372</v>
          </cell>
        </row>
        <row r="395">
          <cell r="C395">
            <v>85.539999999996354</v>
          </cell>
        </row>
        <row r="396">
          <cell r="C396">
            <v>86.449999999996336</v>
          </cell>
        </row>
        <row r="397">
          <cell r="C397">
            <v>87.359999999996319</v>
          </cell>
        </row>
        <row r="398">
          <cell r="C398">
            <v>88.269999999996301</v>
          </cell>
        </row>
        <row r="399">
          <cell r="C399">
            <v>89.179999999996284</v>
          </cell>
        </row>
        <row r="400">
          <cell r="C400">
            <v>90.089999999996266</v>
          </cell>
        </row>
        <row r="401">
          <cell r="C401">
            <v>90.999999999996248</v>
          </cell>
        </row>
        <row r="402">
          <cell r="C402">
            <v>92.089999999995527</v>
          </cell>
        </row>
        <row r="403">
          <cell r="C403">
            <v>93.179999999995502</v>
          </cell>
        </row>
        <row r="404">
          <cell r="C404">
            <v>94.269999999995477</v>
          </cell>
        </row>
        <row r="405">
          <cell r="C405">
            <v>95.359999999995452</v>
          </cell>
        </row>
        <row r="406">
          <cell r="C406">
            <v>96.449999999995427</v>
          </cell>
        </row>
        <row r="407">
          <cell r="C407">
            <v>97.539999999995402</v>
          </cell>
        </row>
        <row r="408">
          <cell r="C408">
            <v>98.629999999995391</v>
          </cell>
        </row>
        <row r="409">
          <cell r="C409">
            <v>99.719999999995366</v>
          </cell>
        </row>
        <row r="410">
          <cell r="C410">
            <v>100.80999999999534</v>
          </cell>
        </row>
        <row r="411">
          <cell r="C411">
            <v>101.89999999999532</v>
          </cell>
        </row>
        <row r="412">
          <cell r="C412">
            <v>102.98999999999529</v>
          </cell>
        </row>
        <row r="413">
          <cell r="C413">
            <v>104.07999999999527</v>
          </cell>
        </row>
        <row r="414">
          <cell r="C414">
            <v>105.16999999999524</v>
          </cell>
        </row>
        <row r="415">
          <cell r="C415">
            <v>106.25999999999522</v>
          </cell>
        </row>
        <row r="416">
          <cell r="C416">
            <v>107.34999999999519</v>
          </cell>
        </row>
        <row r="417">
          <cell r="C417">
            <v>108.43999999999517</v>
          </cell>
        </row>
        <row r="418">
          <cell r="C418">
            <v>109.52999999999516</v>
          </cell>
        </row>
        <row r="419">
          <cell r="C419">
            <v>110.61999999999513</v>
          </cell>
        </row>
        <row r="420">
          <cell r="C420">
            <v>111.70999999999511</v>
          </cell>
        </row>
        <row r="421">
          <cell r="C421">
            <v>112.79999999999508</v>
          </cell>
        </row>
        <row r="422">
          <cell r="C422">
            <v>113.88999999999506</v>
          </cell>
        </row>
        <row r="423">
          <cell r="C423">
            <v>114.97999999999504</v>
          </cell>
        </row>
        <row r="424">
          <cell r="C424">
            <v>116.06999999999502</v>
          </cell>
        </row>
        <row r="425">
          <cell r="C425">
            <v>117.15999999999499</v>
          </cell>
        </row>
        <row r="426">
          <cell r="C426">
            <v>118.24999999999497</v>
          </cell>
        </row>
        <row r="427">
          <cell r="C427">
            <v>119.33999999999494</v>
          </cell>
        </row>
        <row r="428">
          <cell r="C428">
            <v>120.42999999999492</v>
          </cell>
        </row>
        <row r="429">
          <cell r="C429">
            <v>121.51999999999489</v>
          </cell>
        </row>
        <row r="430">
          <cell r="C430">
            <v>122.60999999999487</v>
          </cell>
        </row>
        <row r="431">
          <cell r="C431">
            <v>123.69999999999484</v>
          </cell>
        </row>
        <row r="432">
          <cell r="C432">
            <v>124.78999999999482</v>
          </cell>
        </row>
        <row r="433">
          <cell r="C433">
            <v>125.87999999999479</v>
          </cell>
        </row>
        <row r="434">
          <cell r="C434">
            <v>126.96999999999478</v>
          </cell>
        </row>
        <row r="435">
          <cell r="C435">
            <v>128.05999999999477</v>
          </cell>
        </row>
        <row r="436">
          <cell r="C436">
            <v>129.14999999999475</v>
          </cell>
        </row>
        <row r="437">
          <cell r="C437">
            <v>130.23999999999472</v>
          </cell>
        </row>
        <row r="438">
          <cell r="C438">
            <v>131.3299999999947</v>
          </cell>
        </row>
        <row r="439">
          <cell r="C439">
            <v>132.41999999999467</v>
          </cell>
        </row>
        <row r="440">
          <cell r="C440">
            <v>133.50999999999465</v>
          </cell>
        </row>
        <row r="441">
          <cell r="C441">
            <v>134.59999999999462</v>
          </cell>
        </row>
        <row r="442">
          <cell r="C442">
            <v>135.6899999999946</v>
          </cell>
        </row>
        <row r="443">
          <cell r="C443">
            <v>136.77999999999457</v>
          </cell>
        </row>
        <row r="444">
          <cell r="C444">
            <v>137.86999999999455</v>
          </cell>
        </row>
        <row r="445">
          <cell r="C445">
            <v>138.95999999999452</v>
          </cell>
        </row>
        <row r="446">
          <cell r="C446">
            <v>140.0499999999945</v>
          </cell>
        </row>
        <row r="447">
          <cell r="C447">
            <v>141.13999999999447</v>
          </cell>
        </row>
        <row r="448">
          <cell r="C448">
            <v>142.22999999999445</v>
          </cell>
        </row>
        <row r="449">
          <cell r="C449">
            <v>143.31999999999442</v>
          </cell>
        </row>
        <row r="450">
          <cell r="C450">
            <v>144.4099999999944</v>
          </cell>
        </row>
        <row r="451">
          <cell r="C451">
            <v>145.49999999999437</v>
          </cell>
        </row>
        <row r="452">
          <cell r="C452">
            <v>146.58999999999435</v>
          </cell>
        </row>
        <row r="453">
          <cell r="C453">
            <v>147.67999999999432</v>
          </cell>
        </row>
        <row r="454">
          <cell r="C454">
            <v>148.7699999999943</v>
          </cell>
        </row>
        <row r="455">
          <cell r="C455">
            <v>149.8599999999943</v>
          </cell>
        </row>
        <row r="456">
          <cell r="C456">
            <v>150.94999999999428</v>
          </cell>
        </row>
        <row r="457">
          <cell r="C457">
            <v>152.03999999999425</v>
          </cell>
        </row>
        <row r="458">
          <cell r="C458">
            <v>153.12999999999423</v>
          </cell>
        </row>
        <row r="459">
          <cell r="C459">
            <v>154.2199999999942</v>
          </cell>
        </row>
        <row r="460">
          <cell r="C460">
            <v>155.30999999999418</v>
          </cell>
        </row>
        <row r="461">
          <cell r="C461">
            <v>156.39999999999415</v>
          </cell>
        </row>
        <row r="462">
          <cell r="C462">
            <v>157.48999999999413</v>
          </cell>
        </row>
        <row r="463">
          <cell r="C463">
            <v>158.5799999999941</v>
          </cell>
        </row>
        <row r="464">
          <cell r="C464">
            <v>159.66999999999408</v>
          </cell>
        </row>
        <row r="465">
          <cell r="C465">
            <v>160.75999999999408</v>
          </cell>
        </row>
        <row r="466">
          <cell r="C466">
            <v>161.84999999999405</v>
          </cell>
        </row>
        <row r="467">
          <cell r="C467">
            <v>162.93999999999403</v>
          </cell>
        </row>
        <row r="468">
          <cell r="C468">
            <v>164.029999999994</v>
          </cell>
        </row>
        <row r="469">
          <cell r="C469">
            <v>165.11999999999398</v>
          </cell>
        </row>
        <row r="470">
          <cell r="C470">
            <v>166.20999999999395</v>
          </cell>
        </row>
        <row r="471">
          <cell r="C471">
            <v>167.29999999999393</v>
          </cell>
        </row>
        <row r="472">
          <cell r="C472">
            <v>168.3899999999939</v>
          </cell>
        </row>
        <row r="473">
          <cell r="C473">
            <v>169.47999999999388</v>
          </cell>
        </row>
        <row r="474">
          <cell r="C474">
            <v>170.56999999999385</v>
          </cell>
        </row>
        <row r="475">
          <cell r="C475">
            <v>171.65999999999383</v>
          </cell>
        </row>
        <row r="476">
          <cell r="C476">
            <v>172.7499999999938</v>
          </cell>
        </row>
        <row r="477">
          <cell r="C477">
            <v>173.83999999999378</v>
          </cell>
        </row>
        <row r="478">
          <cell r="C478">
            <v>174.92999999999375</v>
          </cell>
        </row>
        <row r="479">
          <cell r="C479">
            <v>176.01999999999373</v>
          </cell>
        </row>
        <row r="480">
          <cell r="C480">
            <v>177.1099999999937</v>
          </cell>
        </row>
        <row r="481">
          <cell r="C481">
            <v>178.19999999999368</v>
          </cell>
        </row>
        <row r="482">
          <cell r="C482">
            <v>179.28999999999365</v>
          </cell>
        </row>
        <row r="483">
          <cell r="C483">
            <v>180.37999999999363</v>
          </cell>
        </row>
        <row r="484">
          <cell r="C484">
            <v>181.4699999999936</v>
          </cell>
        </row>
        <row r="485">
          <cell r="C485">
            <v>182.55999999999358</v>
          </cell>
        </row>
        <row r="486">
          <cell r="C486">
            <v>183.64999999999355</v>
          </cell>
        </row>
        <row r="487">
          <cell r="C487">
            <v>184.73999999999353</v>
          </cell>
        </row>
        <row r="488">
          <cell r="C488">
            <v>185.82999999999353</v>
          </cell>
        </row>
        <row r="489">
          <cell r="C489">
            <v>186.91999999999351</v>
          </cell>
        </row>
        <row r="490">
          <cell r="C490">
            <v>188.00999999999348</v>
          </cell>
        </row>
        <row r="491">
          <cell r="C491">
            <v>189.09999999999346</v>
          </cell>
        </row>
        <row r="492">
          <cell r="C492">
            <v>190.18999999999343</v>
          </cell>
        </row>
        <row r="493">
          <cell r="C493">
            <v>191.27999999999341</v>
          </cell>
        </row>
        <row r="494">
          <cell r="C494">
            <v>192.36999999999338</v>
          </cell>
        </row>
        <row r="495">
          <cell r="C495">
            <v>193.45999999999336</v>
          </cell>
        </row>
        <row r="496">
          <cell r="C496">
            <v>194.54999999999333</v>
          </cell>
        </row>
        <row r="497">
          <cell r="C497">
            <v>195.63999999999334</v>
          </cell>
        </row>
        <row r="498">
          <cell r="C498">
            <v>196.72999999999331</v>
          </cell>
        </row>
        <row r="499">
          <cell r="C499">
            <v>197.81999999999329</v>
          </cell>
        </row>
        <row r="500">
          <cell r="C500">
            <v>198.90999999999326</v>
          </cell>
        </row>
        <row r="501">
          <cell r="C501">
            <v>199.99999999999324</v>
          </cell>
        </row>
        <row r="502">
          <cell r="C502">
            <v>201.61999999998989</v>
          </cell>
        </row>
        <row r="503">
          <cell r="C503">
            <v>203.23999999998986</v>
          </cell>
        </row>
        <row r="504">
          <cell r="C504">
            <v>204.85999999998984</v>
          </cell>
        </row>
        <row r="505">
          <cell r="C505">
            <v>206.47999999998979</v>
          </cell>
        </row>
        <row r="506">
          <cell r="C506">
            <v>208.09999999998976</v>
          </cell>
        </row>
        <row r="507">
          <cell r="C507">
            <v>209.71999999998971</v>
          </cell>
        </row>
        <row r="508">
          <cell r="C508">
            <v>211.33999999998969</v>
          </cell>
        </row>
        <row r="509">
          <cell r="C509">
            <v>212.95999999998966</v>
          </cell>
        </row>
        <row r="510">
          <cell r="C510">
            <v>214.57999999998961</v>
          </cell>
        </row>
        <row r="511">
          <cell r="C511">
            <v>216.19999999998959</v>
          </cell>
        </row>
        <row r="512">
          <cell r="C512">
            <v>217.81999999998953</v>
          </cell>
        </row>
        <row r="513">
          <cell r="C513">
            <v>219.43999999998951</v>
          </cell>
        </row>
        <row r="514">
          <cell r="C514">
            <v>221.05999999998949</v>
          </cell>
        </row>
        <row r="515">
          <cell r="C515">
            <v>222.67999999998943</v>
          </cell>
        </row>
        <row r="516">
          <cell r="C516">
            <v>224.29999999998941</v>
          </cell>
        </row>
        <row r="517">
          <cell r="C517">
            <v>225.91999999998939</v>
          </cell>
        </row>
        <row r="518">
          <cell r="C518">
            <v>227.53999999998933</v>
          </cell>
        </row>
        <row r="519">
          <cell r="C519">
            <v>229.15999999998931</v>
          </cell>
        </row>
        <row r="520">
          <cell r="C520">
            <v>230.77999999998929</v>
          </cell>
        </row>
        <row r="521">
          <cell r="C521">
            <v>232.39999999998923</v>
          </cell>
        </row>
        <row r="522">
          <cell r="C522">
            <v>234.01999999998921</v>
          </cell>
        </row>
        <row r="523">
          <cell r="C523">
            <v>235.63999999998919</v>
          </cell>
        </row>
        <row r="524">
          <cell r="C524">
            <v>237.25999999998913</v>
          </cell>
        </row>
        <row r="525">
          <cell r="C525">
            <v>238.87999999998908</v>
          </cell>
        </row>
        <row r="526">
          <cell r="C526">
            <v>240.49999999998906</v>
          </cell>
        </row>
        <row r="527">
          <cell r="C527">
            <v>242.11999999998903</v>
          </cell>
        </row>
        <row r="528">
          <cell r="C528">
            <v>243.73999999998898</v>
          </cell>
        </row>
        <row r="529">
          <cell r="C529">
            <v>245.35999999998896</v>
          </cell>
        </row>
        <row r="530">
          <cell r="C530">
            <v>246.97999999998893</v>
          </cell>
        </row>
        <row r="531">
          <cell r="C531">
            <v>248.59999999998888</v>
          </cell>
        </row>
        <row r="532">
          <cell r="C532">
            <v>250.21999999998886</v>
          </cell>
        </row>
        <row r="533">
          <cell r="C533">
            <v>251.83999999998883</v>
          </cell>
        </row>
        <row r="534">
          <cell r="C534">
            <v>253.45999999998878</v>
          </cell>
        </row>
        <row r="535">
          <cell r="C535">
            <v>255.07999999998876</v>
          </cell>
        </row>
        <row r="536">
          <cell r="C536">
            <v>256.69999999998873</v>
          </cell>
        </row>
        <row r="537">
          <cell r="C537">
            <v>258.31999999998868</v>
          </cell>
        </row>
        <row r="538">
          <cell r="C538">
            <v>259.93999999998863</v>
          </cell>
        </row>
        <row r="539">
          <cell r="C539">
            <v>261.55999999998863</v>
          </cell>
        </row>
        <row r="540">
          <cell r="C540">
            <v>263.17999999998858</v>
          </cell>
        </row>
        <row r="541">
          <cell r="C541">
            <v>264.79999999998853</v>
          </cell>
        </row>
        <row r="542">
          <cell r="C542">
            <v>266.41999999998848</v>
          </cell>
        </row>
        <row r="543">
          <cell r="C543">
            <v>268.03999999998848</v>
          </cell>
        </row>
        <row r="544">
          <cell r="C544">
            <v>269.65999999998843</v>
          </cell>
        </row>
        <row r="545">
          <cell r="C545">
            <v>271.27999999998838</v>
          </cell>
        </row>
        <row r="546">
          <cell r="C546">
            <v>272.89999999998838</v>
          </cell>
        </row>
        <row r="547">
          <cell r="C547">
            <v>274.51999999998833</v>
          </cell>
        </row>
        <row r="548">
          <cell r="C548">
            <v>276.13999999998828</v>
          </cell>
        </row>
        <row r="549">
          <cell r="C549">
            <v>277.75999999998828</v>
          </cell>
        </row>
        <row r="550">
          <cell r="C550">
            <v>279.37999999998823</v>
          </cell>
        </row>
        <row r="551">
          <cell r="C551">
            <v>280.99999999998818</v>
          </cell>
        </row>
        <row r="552">
          <cell r="C552">
            <v>282.61999999998818</v>
          </cell>
        </row>
        <row r="553">
          <cell r="C553">
            <v>284.23999999998813</v>
          </cell>
        </row>
        <row r="554">
          <cell r="C554">
            <v>285.85999999998808</v>
          </cell>
        </row>
        <row r="555">
          <cell r="C555">
            <v>287.47999999998808</v>
          </cell>
        </row>
        <row r="556">
          <cell r="C556">
            <v>289.09999999998803</v>
          </cell>
        </row>
        <row r="557">
          <cell r="C557">
            <v>290.71999999998798</v>
          </cell>
        </row>
        <row r="558">
          <cell r="C558">
            <v>292.33999999998798</v>
          </cell>
        </row>
        <row r="559">
          <cell r="C559">
            <v>293.95999999998793</v>
          </cell>
        </row>
        <row r="560">
          <cell r="C560">
            <v>295.57999999998788</v>
          </cell>
        </row>
        <row r="561">
          <cell r="C561">
            <v>297.19999999998788</v>
          </cell>
        </row>
        <row r="562">
          <cell r="C562">
            <v>298.81999999998783</v>
          </cell>
        </row>
        <row r="563">
          <cell r="C563">
            <v>300.43999999998778</v>
          </cell>
        </row>
        <row r="564">
          <cell r="C564">
            <v>302.05999999998778</v>
          </cell>
        </row>
        <row r="565">
          <cell r="C565">
            <v>303.67999999998773</v>
          </cell>
        </row>
        <row r="566">
          <cell r="C566">
            <v>305.29999999998768</v>
          </cell>
        </row>
        <row r="567">
          <cell r="C567">
            <v>306.91999999998768</v>
          </cell>
        </row>
        <row r="568">
          <cell r="C568">
            <v>308.53999999998763</v>
          </cell>
        </row>
        <row r="569">
          <cell r="C569">
            <v>310.15999999998758</v>
          </cell>
        </row>
        <row r="570">
          <cell r="C570">
            <v>311.77999999998758</v>
          </cell>
        </row>
        <row r="571">
          <cell r="C571">
            <v>313.39999999998753</v>
          </cell>
        </row>
        <row r="572">
          <cell r="C572">
            <v>315.01999999998748</v>
          </cell>
        </row>
        <row r="573">
          <cell r="C573">
            <v>316.63999999998742</v>
          </cell>
        </row>
        <row r="574">
          <cell r="C574">
            <v>318.25999999998737</v>
          </cell>
        </row>
        <row r="575">
          <cell r="C575">
            <v>319.87999999998738</v>
          </cell>
        </row>
        <row r="576">
          <cell r="C576">
            <v>321.49999999998732</v>
          </cell>
        </row>
        <row r="577">
          <cell r="C577">
            <v>323.11999999998727</v>
          </cell>
        </row>
        <row r="578">
          <cell r="C578">
            <v>324.73999999998728</v>
          </cell>
        </row>
        <row r="579">
          <cell r="C579">
            <v>326.35999999998722</v>
          </cell>
        </row>
        <row r="580">
          <cell r="C580">
            <v>327.97999999998717</v>
          </cell>
        </row>
        <row r="581">
          <cell r="C581">
            <v>329.59999999998718</v>
          </cell>
        </row>
        <row r="582">
          <cell r="C582">
            <v>331.21999999998712</v>
          </cell>
        </row>
        <row r="583">
          <cell r="C583">
            <v>332.83999999998707</v>
          </cell>
        </row>
        <row r="584">
          <cell r="C584">
            <v>334.45999999998708</v>
          </cell>
        </row>
        <row r="585">
          <cell r="C585">
            <v>336.07999999998702</v>
          </cell>
        </row>
        <row r="586">
          <cell r="C586">
            <v>337.69999999998697</v>
          </cell>
        </row>
        <row r="587">
          <cell r="C587">
            <v>339.31999999998698</v>
          </cell>
        </row>
        <row r="588">
          <cell r="C588">
            <v>340.93999999998692</v>
          </cell>
        </row>
        <row r="589">
          <cell r="C589">
            <v>342.55999999998687</v>
          </cell>
        </row>
        <row r="590">
          <cell r="C590">
            <v>344.17999999998688</v>
          </cell>
        </row>
        <row r="591">
          <cell r="C591">
            <v>345.79999999998682</v>
          </cell>
        </row>
        <row r="592">
          <cell r="C592">
            <v>347.41999999998677</v>
          </cell>
        </row>
        <row r="593">
          <cell r="C593">
            <v>349.03999999998678</v>
          </cell>
        </row>
        <row r="594">
          <cell r="C594">
            <v>350.65999999998672</v>
          </cell>
        </row>
        <row r="595">
          <cell r="C595">
            <v>352.27999999998667</v>
          </cell>
        </row>
        <row r="596">
          <cell r="C596">
            <v>353.89999999998668</v>
          </cell>
        </row>
        <row r="597">
          <cell r="C597">
            <v>355.51999999998662</v>
          </cell>
        </row>
        <row r="598">
          <cell r="C598">
            <v>357.13999999998657</v>
          </cell>
        </row>
        <row r="599">
          <cell r="C599">
            <v>358.75999999998658</v>
          </cell>
        </row>
        <row r="600">
          <cell r="C600">
            <v>360.37999999998652</v>
          </cell>
        </row>
        <row r="601">
          <cell r="C601">
            <v>361.99999999998647</v>
          </cell>
        </row>
        <row r="602">
          <cell r="C602">
            <v>364.25999999998106</v>
          </cell>
        </row>
        <row r="603">
          <cell r="C603">
            <v>366.51999999998105</v>
          </cell>
        </row>
        <row r="604">
          <cell r="C604">
            <v>368.77999999998099</v>
          </cell>
        </row>
        <row r="605">
          <cell r="C605">
            <v>371.03999999998092</v>
          </cell>
        </row>
        <row r="606">
          <cell r="C606">
            <v>373.29999999998091</v>
          </cell>
        </row>
        <row r="607">
          <cell r="C607">
            <v>375.55999999998085</v>
          </cell>
        </row>
        <row r="608">
          <cell r="C608">
            <v>377.81999999998078</v>
          </cell>
        </row>
        <row r="609">
          <cell r="C609">
            <v>380.07999999998077</v>
          </cell>
        </row>
        <row r="610">
          <cell r="C610">
            <v>382.33999999998071</v>
          </cell>
        </row>
        <row r="611">
          <cell r="C611">
            <v>384.59999999998064</v>
          </cell>
        </row>
        <row r="612">
          <cell r="C612">
            <v>386.85999999998057</v>
          </cell>
        </row>
        <row r="613">
          <cell r="C613">
            <v>389.11999999998056</v>
          </cell>
        </row>
        <row r="614">
          <cell r="C614">
            <v>391.3799999999805</v>
          </cell>
        </row>
        <row r="615">
          <cell r="C615">
            <v>393.63999999998043</v>
          </cell>
        </row>
        <row r="616">
          <cell r="C616">
            <v>395.89999999998042</v>
          </cell>
        </row>
        <row r="617">
          <cell r="C617">
            <v>398.15999999998036</v>
          </cell>
        </row>
        <row r="618">
          <cell r="C618">
            <v>400.41999999998029</v>
          </cell>
        </row>
        <row r="619">
          <cell r="C619">
            <v>402.67999999998028</v>
          </cell>
        </row>
        <row r="620">
          <cell r="C620">
            <v>404.93999999998022</v>
          </cell>
        </row>
        <row r="621">
          <cell r="C621">
            <v>407.19999999998015</v>
          </cell>
        </row>
        <row r="622">
          <cell r="C622">
            <v>409.45999999998014</v>
          </cell>
        </row>
        <row r="623">
          <cell r="C623">
            <v>411.71999999998008</v>
          </cell>
        </row>
        <row r="624">
          <cell r="C624">
            <v>413.97999999998001</v>
          </cell>
        </row>
        <row r="625">
          <cell r="C625">
            <v>416.23999999998</v>
          </cell>
        </row>
        <row r="626">
          <cell r="C626">
            <v>418.49999999997993</v>
          </cell>
        </row>
        <row r="627">
          <cell r="C627">
            <v>420.75999999997987</v>
          </cell>
        </row>
        <row r="628">
          <cell r="C628">
            <v>423.01999999997986</v>
          </cell>
        </row>
        <row r="629">
          <cell r="C629">
            <v>425.27999999997979</v>
          </cell>
        </row>
        <row r="630">
          <cell r="C630">
            <v>427.53999999997973</v>
          </cell>
        </row>
        <row r="631">
          <cell r="C631">
            <v>429.79999999997972</v>
          </cell>
        </row>
        <row r="632">
          <cell r="C632">
            <v>432.05999999997965</v>
          </cell>
        </row>
        <row r="633">
          <cell r="C633">
            <v>434.31999999997959</v>
          </cell>
        </row>
        <row r="634">
          <cell r="C634">
            <v>436.57999999997958</v>
          </cell>
        </row>
        <row r="635">
          <cell r="C635">
            <v>438.83999999997951</v>
          </cell>
        </row>
        <row r="636">
          <cell r="C636">
            <v>441.09999999997945</v>
          </cell>
        </row>
        <row r="637">
          <cell r="C637">
            <v>443.35999999997938</v>
          </cell>
        </row>
        <row r="638">
          <cell r="C638">
            <v>445.61999999997931</v>
          </cell>
        </row>
        <row r="639">
          <cell r="C639">
            <v>447.8799999999793</v>
          </cell>
        </row>
        <row r="640">
          <cell r="C640">
            <v>450.13999999997924</v>
          </cell>
        </row>
        <row r="641">
          <cell r="C641">
            <v>452.39999999997917</v>
          </cell>
        </row>
        <row r="642">
          <cell r="C642">
            <v>454.65999999997916</v>
          </cell>
        </row>
        <row r="643">
          <cell r="C643">
            <v>456.9199999999791</v>
          </cell>
        </row>
        <row r="644">
          <cell r="C644">
            <v>459.17999999997903</v>
          </cell>
        </row>
        <row r="645">
          <cell r="C645">
            <v>461.43999999997902</v>
          </cell>
        </row>
        <row r="646">
          <cell r="C646">
            <v>463.69999999997896</v>
          </cell>
        </row>
        <row r="647">
          <cell r="C647">
            <v>465.95999999997889</v>
          </cell>
        </row>
        <row r="648">
          <cell r="C648">
            <v>468.21999999997888</v>
          </cell>
        </row>
        <row r="649">
          <cell r="C649">
            <v>470.47999999997882</v>
          </cell>
        </row>
        <row r="650">
          <cell r="C650">
            <v>472.73999999997875</v>
          </cell>
        </row>
        <row r="651">
          <cell r="C651">
            <v>474.99999999997874</v>
          </cell>
        </row>
        <row r="652">
          <cell r="C652">
            <v>477.25999999997867</v>
          </cell>
        </row>
        <row r="653">
          <cell r="C653">
            <v>479.51999999997861</v>
          </cell>
        </row>
        <row r="654">
          <cell r="C654">
            <v>481.7799999999786</v>
          </cell>
        </row>
        <row r="655">
          <cell r="C655">
            <v>484.03999999997853</v>
          </cell>
        </row>
        <row r="656">
          <cell r="C656">
            <v>486.29999999997847</v>
          </cell>
        </row>
        <row r="657">
          <cell r="C657">
            <v>488.55999999997846</v>
          </cell>
        </row>
        <row r="658">
          <cell r="C658">
            <v>490.81999999997839</v>
          </cell>
        </row>
        <row r="659">
          <cell r="C659">
            <v>493.07999999997833</v>
          </cell>
        </row>
        <row r="660">
          <cell r="C660">
            <v>495.33999999997832</v>
          </cell>
        </row>
        <row r="661">
          <cell r="C661">
            <v>497.59999999997825</v>
          </cell>
        </row>
        <row r="662">
          <cell r="C662">
            <v>499.85999999997819</v>
          </cell>
        </row>
        <row r="663">
          <cell r="C663">
            <v>502.11999999997818</v>
          </cell>
        </row>
        <row r="664">
          <cell r="C664">
            <v>504.37999999997811</v>
          </cell>
        </row>
        <row r="665">
          <cell r="C665">
            <v>506.63999999997804</v>
          </cell>
        </row>
        <row r="666">
          <cell r="C666">
            <v>508.89999999997804</v>
          </cell>
        </row>
        <row r="667">
          <cell r="C667">
            <v>511.15999999997791</v>
          </cell>
        </row>
        <row r="668">
          <cell r="C668">
            <v>513.4199999999779</v>
          </cell>
        </row>
        <row r="669">
          <cell r="C669">
            <v>515.67999999997789</v>
          </cell>
        </row>
        <row r="670">
          <cell r="C670">
            <v>517.93999999997777</v>
          </cell>
        </row>
        <row r="671">
          <cell r="C671">
            <v>520.19999999997776</v>
          </cell>
        </row>
        <row r="672">
          <cell r="C672">
            <v>522.45999999997775</v>
          </cell>
        </row>
        <row r="673">
          <cell r="C673">
            <v>524.71999999997763</v>
          </cell>
        </row>
        <row r="674">
          <cell r="C674">
            <v>526.97999999997762</v>
          </cell>
        </row>
        <row r="675">
          <cell r="C675">
            <v>529.2399999999775</v>
          </cell>
        </row>
        <row r="676">
          <cell r="C676">
            <v>531.49999999997749</v>
          </cell>
        </row>
        <row r="677">
          <cell r="C677">
            <v>533.75999999997748</v>
          </cell>
        </row>
        <row r="678">
          <cell r="C678">
            <v>536.01999999997747</v>
          </cell>
        </row>
        <row r="679">
          <cell r="C679">
            <v>538.27999999997735</v>
          </cell>
        </row>
        <row r="680">
          <cell r="C680">
            <v>540.53999999997734</v>
          </cell>
        </row>
        <row r="681">
          <cell r="C681">
            <v>542.79999999997722</v>
          </cell>
        </row>
        <row r="682">
          <cell r="C682">
            <v>545.05999999997721</v>
          </cell>
        </row>
        <row r="683">
          <cell r="C683">
            <v>547.3199999999772</v>
          </cell>
        </row>
        <row r="684">
          <cell r="C684">
            <v>549.57999999997719</v>
          </cell>
        </row>
        <row r="685">
          <cell r="C685">
            <v>551.83999999997707</v>
          </cell>
        </row>
        <row r="686">
          <cell r="C686">
            <v>554.09999999997706</v>
          </cell>
        </row>
        <row r="687">
          <cell r="C687">
            <v>556.35999999997694</v>
          </cell>
        </row>
        <row r="688">
          <cell r="C688">
            <v>558.61999999997693</v>
          </cell>
        </row>
        <row r="689">
          <cell r="C689">
            <v>560.87999999997692</v>
          </cell>
        </row>
        <row r="690">
          <cell r="C690">
            <v>563.13999999997691</v>
          </cell>
        </row>
        <row r="691">
          <cell r="C691">
            <v>565.39999999997679</v>
          </cell>
        </row>
        <row r="692">
          <cell r="C692">
            <v>567.65999999997678</v>
          </cell>
        </row>
        <row r="693">
          <cell r="C693">
            <v>569.91999999997665</v>
          </cell>
        </row>
        <row r="694">
          <cell r="C694">
            <v>572.17999999997664</v>
          </cell>
        </row>
        <row r="695">
          <cell r="C695">
            <v>574.43999999997664</v>
          </cell>
        </row>
        <row r="696">
          <cell r="C696">
            <v>576.69999999997663</v>
          </cell>
        </row>
        <row r="697">
          <cell r="C697">
            <v>578.9599999999765</v>
          </cell>
        </row>
        <row r="698">
          <cell r="C698">
            <v>581.21999999997649</v>
          </cell>
        </row>
        <row r="699">
          <cell r="C699">
            <v>583.47999999997637</v>
          </cell>
        </row>
        <row r="700">
          <cell r="C700">
            <v>585.73999999997636</v>
          </cell>
        </row>
        <row r="701">
          <cell r="C701">
            <v>587.99999999997635</v>
          </cell>
        </row>
        <row r="702">
          <cell r="C702">
            <v>591.00999999996839</v>
          </cell>
        </row>
        <row r="703">
          <cell r="C703">
            <v>594.01999999996838</v>
          </cell>
        </row>
        <row r="704">
          <cell r="C704">
            <v>597.02999999996825</v>
          </cell>
        </row>
        <row r="705">
          <cell r="C705">
            <v>600.03999999996824</v>
          </cell>
        </row>
        <row r="706">
          <cell r="C706">
            <v>603.04999999996812</v>
          </cell>
        </row>
        <row r="707">
          <cell r="C707">
            <v>606.05999999996811</v>
          </cell>
        </row>
        <row r="708">
          <cell r="C708">
            <v>609.06999999996799</v>
          </cell>
        </row>
        <row r="709">
          <cell r="C709">
            <v>612.07999999996798</v>
          </cell>
        </row>
        <row r="710">
          <cell r="C710">
            <v>615.08999999996786</v>
          </cell>
        </row>
        <row r="711">
          <cell r="C711">
            <v>618.09999999996785</v>
          </cell>
        </row>
        <row r="712">
          <cell r="C712">
            <v>621.10999999996773</v>
          </cell>
        </row>
        <row r="713">
          <cell r="C713">
            <v>624.11999999996772</v>
          </cell>
        </row>
        <row r="714">
          <cell r="C714">
            <v>627.12999999996759</v>
          </cell>
        </row>
        <row r="715">
          <cell r="C715">
            <v>630.13999999996759</v>
          </cell>
        </row>
        <row r="716">
          <cell r="C716">
            <v>633.14999999996746</v>
          </cell>
        </row>
        <row r="717">
          <cell r="C717">
            <v>636.15999999996745</v>
          </cell>
        </row>
        <row r="718">
          <cell r="C718">
            <v>639.16999999996733</v>
          </cell>
        </row>
        <row r="719">
          <cell r="C719">
            <v>642.17999999996732</v>
          </cell>
        </row>
        <row r="720">
          <cell r="C720">
            <v>645.1899999999672</v>
          </cell>
        </row>
        <row r="721">
          <cell r="C721">
            <v>648.19999999996719</v>
          </cell>
        </row>
        <row r="722">
          <cell r="C722">
            <v>651.20999999996707</v>
          </cell>
        </row>
        <row r="723">
          <cell r="C723">
            <v>654.21999999996706</v>
          </cell>
        </row>
        <row r="724">
          <cell r="C724">
            <v>657.22999999996694</v>
          </cell>
        </row>
        <row r="725">
          <cell r="C725">
            <v>660.23999999996693</v>
          </cell>
        </row>
        <row r="726">
          <cell r="C726">
            <v>663.2499999999668</v>
          </cell>
        </row>
        <row r="727">
          <cell r="C727">
            <v>666.25999999996679</v>
          </cell>
        </row>
        <row r="728">
          <cell r="C728">
            <v>669.26999999996679</v>
          </cell>
        </row>
        <row r="729">
          <cell r="C729">
            <v>672.27999999996666</v>
          </cell>
        </row>
        <row r="730">
          <cell r="C730">
            <v>675.28999999996654</v>
          </cell>
        </row>
        <row r="731">
          <cell r="C731">
            <v>678.29999999996653</v>
          </cell>
        </row>
        <row r="732">
          <cell r="C732">
            <v>681.30999999996652</v>
          </cell>
        </row>
        <row r="733">
          <cell r="C733">
            <v>684.3199999999664</v>
          </cell>
        </row>
        <row r="734">
          <cell r="C734">
            <v>687.32999999996628</v>
          </cell>
        </row>
        <row r="735">
          <cell r="C735">
            <v>690.33999999996627</v>
          </cell>
        </row>
        <row r="736">
          <cell r="C736">
            <v>693.34999999996626</v>
          </cell>
        </row>
        <row r="737">
          <cell r="C737">
            <v>696.35999999996613</v>
          </cell>
        </row>
        <row r="738">
          <cell r="C738">
            <v>699.36999999996613</v>
          </cell>
        </row>
        <row r="739">
          <cell r="C739">
            <v>702.379999999966</v>
          </cell>
        </row>
        <row r="740">
          <cell r="C740">
            <v>705.38999999996599</v>
          </cell>
        </row>
        <row r="741">
          <cell r="C741">
            <v>708.39999999996587</v>
          </cell>
        </row>
        <row r="742">
          <cell r="C742">
            <v>711.40999999996586</v>
          </cell>
        </row>
        <row r="743">
          <cell r="C743">
            <v>714.41999999996574</v>
          </cell>
        </row>
        <row r="744">
          <cell r="C744">
            <v>717.42999999996573</v>
          </cell>
        </row>
        <row r="745">
          <cell r="C745">
            <v>720.43999999996561</v>
          </cell>
        </row>
        <row r="746">
          <cell r="C746">
            <v>723.4499999999656</v>
          </cell>
        </row>
        <row r="747">
          <cell r="C747">
            <v>726.45999999996548</v>
          </cell>
        </row>
        <row r="748">
          <cell r="C748">
            <v>729.46999999996547</v>
          </cell>
        </row>
        <row r="749">
          <cell r="C749">
            <v>732.47999999996534</v>
          </cell>
        </row>
        <row r="750">
          <cell r="C750">
            <v>735.48999999996533</v>
          </cell>
        </row>
        <row r="751">
          <cell r="C751">
            <v>738.49999999996521</v>
          </cell>
        </row>
        <row r="752">
          <cell r="C752">
            <v>741.5099999999652</v>
          </cell>
        </row>
        <row r="753">
          <cell r="C753">
            <v>744.51999999996508</v>
          </cell>
        </row>
        <row r="754">
          <cell r="C754">
            <v>747.52999999996507</v>
          </cell>
        </row>
        <row r="755">
          <cell r="C755">
            <v>750.53999999996495</v>
          </cell>
        </row>
        <row r="756">
          <cell r="C756">
            <v>753.54999999996494</v>
          </cell>
        </row>
        <row r="757">
          <cell r="C757">
            <v>756.55999999996493</v>
          </cell>
        </row>
        <row r="758">
          <cell r="C758">
            <v>759.56999999996481</v>
          </cell>
        </row>
        <row r="759">
          <cell r="C759">
            <v>762.57999999996468</v>
          </cell>
        </row>
        <row r="760">
          <cell r="C760">
            <v>765.58999999996468</v>
          </cell>
        </row>
        <row r="761">
          <cell r="C761">
            <v>768.59999999996467</v>
          </cell>
        </row>
        <row r="762">
          <cell r="C762">
            <v>771.60999999996454</v>
          </cell>
        </row>
        <row r="763">
          <cell r="C763">
            <v>774.61999999996442</v>
          </cell>
        </row>
        <row r="764">
          <cell r="C764">
            <v>777.62999999996441</v>
          </cell>
        </row>
        <row r="765">
          <cell r="C765">
            <v>780.6399999999644</v>
          </cell>
        </row>
        <row r="766">
          <cell r="C766">
            <v>783.64999999996428</v>
          </cell>
        </row>
        <row r="767">
          <cell r="C767">
            <v>786.65999999996416</v>
          </cell>
        </row>
        <row r="768">
          <cell r="C768">
            <v>789.66999999996415</v>
          </cell>
        </row>
        <row r="769">
          <cell r="C769">
            <v>792.67999999996414</v>
          </cell>
        </row>
        <row r="770">
          <cell r="C770">
            <v>795.68999999996402</v>
          </cell>
        </row>
        <row r="771">
          <cell r="C771">
            <v>798.69999999996389</v>
          </cell>
        </row>
        <row r="772">
          <cell r="C772">
            <v>801.70999999996388</v>
          </cell>
        </row>
        <row r="773">
          <cell r="C773">
            <v>804.71999999996387</v>
          </cell>
        </row>
        <row r="774">
          <cell r="C774">
            <v>807.72999999996375</v>
          </cell>
        </row>
        <row r="775">
          <cell r="C775">
            <v>810.73999999996374</v>
          </cell>
        </row>
        <row r="776">
          <cell r="C776">
            <v>813.74999999996362</v>
          </cell>
        </row>
        <row r="777">
          <cell r="C777">
            <v>816.75999999996361</v>
          </cell>
        </row>
        <row r="778">
          <cell r="C778">
            <v>819.76999999996349</v>
          </cell>
        </row>
        <row r="779">
          <cell r="C779">
            <v>822.77999999996348</v>
          </cell>
        </row>
        <row r="780">
          <cell r="C780">
            <v>825.78999999996336</v>
          </cell>
        </row>
        <row r="781">
          <cell r="C781">
            <v>828.79999999996335</v>
          </cell>
        </row>
        <row r="782">
          <cell r="C782">
            <v>831.80999999996322</v>
          </cell>
        </row>
        <row r="783">
          <cell r="C783">
            <v>834.81999999996322</v>
          </cell>
        </row>
        <row r="784">
          <cell r="C784">
            <v>837.82999999996309</v>
          </cell>
        </row>
        <row r="785">
          <cell r="C785">
            <v>840.83999999996308</v>
          </cell>
        </row>
        <row r="786">
          <cell r="C786">
            <v>843.84999999996296</v>
          </cell>
        </row>
        <row r="787">
          <cell r="C787">
            <v>846.85999999996295</v>
          </cell>
        </row>
        <row r="788">
          <cell r="C788">
            <v>849.86999999996283</v>
          </cell>
        </row>
        <row r="789">
          <cell r="C789">
            <v>852.87999999996282</v>
          </cell>
        </row>
        <row r="790">
          <cell r="C790">
            <v>855.88999999996281</v>
          </cell>
        </row>
        <row r="791">
          <cell r="C791">
            <v>858.89999999996269</v>
          </cell>
        </row>
        <row r="792">
          <cell r="C792">
            <v>861.90999999996257</v>
          </cell>
        </row>
        <row r="793">
          <cell r="C793">
            <v>864.91999999996256</v>
          </cell>
        </row>
        <row r="794">
          <cell r="C794">
            <v>867.92999999996255</v>
          </cell>
        </row>
        <row r="795">
          <cell r="C795">
            <v>870.93999999996242</v>
          </cell>
        </row>
        <row r="796">
          <cell r="C796">
            <v>873.9499999999623</v>
          </cell>
        </row>
        <row r="797">
          <cell r="C797">
            <v>876.95999999996229</v>
          </cell>
        </row>
        <row r="798">
          <cell r="C798">
            <v>879.96999999996228</v>
          </cell>
        </row>
        <row r="799">
          <cell r="C799">
            <v>882.97999999996216</v>
          </cell>
        </row>
        <row r="800">
          <cell r="C800">
            <v>885.98999999996204</v>
          </cell>
        </row>
        <row r="801">
          <cell r="C801">
            <v>888.99999999996203</v>
          </cell>
        </row>
        <row r="802">
          <cell r="C802">
            <v>892.66999999995369</v>
          </cell>
        </row>
        <row r="803">
          <cell r="C803">
            <v>896.33999999995353</v>
          </cell>
        </row>
        <row r="804">
          <cell r="C804">
            <v>900.00999999995349</v>
          </cell>
        </row>
        <row r="805">
          <cell r="C805">
            <v>903.67999999995345</v>
          </cell>
        </row>
        <row r="806">
          <cell r="C806">
            <v>907.3499999999533</v>
          </cell>
        </row>
        <row r="807">
          <cell r="C807">
            <v>911.01999999995326</v>
          </cell>
        </row>
        <row r="808">
          <cell r="C808">
            <v>914.68999999995322</v>
          </cell>
        </row>
        <row r="809">
          <cell r="C809">
            <v>918.35999999995306</v>
          </cell>
        </row>
        <row r="810">
          <cell r="C810">
            <v>922.02999999995302</v>
          </cell>
        </row>
        <row r="811">
          <cell r="C811">
            <v>925.69999999995298</v>
          </cell>
        </row>
        <row r="812">
          <cell r="C812">
            <v>929.36999999995282</v>
          </cell>
        </row>
        <row r="813">
          <cell r="C813">
            <v>933.03999999995278</v>
          </cell>
        </row>
        <row r="814">
          <cell r="C814">
            <v>936.70999999995274</v>
          </cell>
        </row>
        <row r="815">
          <cell r="C815">
            <v>940.37999999995259</v>
          </cell>
        </row>
        <row r="816">
          <cell r="C816">
            <v>944.04999999995255</v>
          </cell>
        </row>
        <row r="817">
          <cell r="C817">
            <v>947.71999999995251</v>
          </cell>
        </row>
        <row r="818">
          <cell r="C818">
            <v>951.38999999995235</v>
          </cell>
        </row>
        <row r="819">
          <cell r="C819">
            <v>955.05999999995231</v>
          </cell>
        </row>
        <row r="820">
          <cell r="C820">
            <v>958.72999999995227</v>
          </cell>
        </row>
        <row r="821">
          <cell r="C821">
            <v>962.39999999995212</v>
          </cell>
        </row>
        <row r="822">
          <cell r="C822">
            <v>966.06999999995207</v>
          </cell>
        </row>
        <row r="823">
          <cell r="C823">
            <v>969.73999999995203</v>
          </cell>
        </row>
        <row r="824">
          <cell r="C824">
            <v>973.40999999995188</v>
          </cell>
        </row>
        <row r="825">
          <cell r="C825">
            <v>977.07999999995184</v>
          </cell>
        </row>
        <row r="826">
          <cell r="C826">
            <v>980.7499999999518</v>
          </cell>
        </row>
        <row r="827">
          <cell r="C827">
            <v>984.41999999995164</v>
          </cell>
        </row>
        <row r="828">
          <cell r="C828">
            <v>988.0899999999516</v>
          </cell>
        </row>
        <row r="829">
          <cell r="C829">
            <v>991.75999999995156</v>
          </cell>
        </row>
        <row r="830">
          <cell r="C830">
            <v>995.42999999995141</v>
          </cell>
        </row>
        <row r="831">
          <cell r="C831">
            <v>999.09999999995136</v>
          </cell>
        </row>
        <row r="832">
          <cell r="C832">
            <v>1002.7699999999513</v>
          </cell>
        </row>
        <row r="833">
          <cell r="C833">
            <v>1006.4399999999512</v>
          </cell>
        </row>
        <row r="834">
          <cell r="C834">
            <v>1010.1099999999511</v>
          </cell>
        </row>
        <row r="835">
          <cell r="C835">
            <v>1013.7799999999511</v>
          </cell>
        </row>
        <row r="836">
          <cell r="C836">
            <v>1017.4499999999509</v>
          </cell>
        </row>
        <row r="837">
          <cell r="C837">
            <v>1021.1199999999509</v>
          </cell>
        </row>
        <row r="838">
          <cell r="C838">
            <v>1024.7899999999509</v>
          </cell>
        </row>
        <row r="839">
          <cell r="C839">
            <v>1028.4599999999507</v>
          </cell>
        </row>
        <row r="840">
          <cell r="C840">
            <v>1032.1299999999505</v>
          </cell>
        </row>
        <row r="841">
          <cell r="C841">
            <v>1035.7999999999506</v>
          </cell>
        </row>
        <row r="842">
          <cell r="C842">
            <v>1039.4699999999505</v>
          </cell>
        </row>
        <row r="843">
          <cell r="C843">
            <v>1043.1399999999503</v>
          </cell>
        </row>
        <row r="844">
          <cell r="C844">
            <v>1046.8099999999504</v>
          </cell>
        </row>
        <row r="845">
          <cell r="C845">
            <v>1050.4799999999502</v>
          </cell>
        </row>
        <row r="846">
          <cell r="C846">
            <v>1054.1499999999501</v>
          </cell>
        </row>
        <row r="847">
          <cell r="C847">
            <v>1057.8199999999501</v>
          </cell>
        </row>
        <row r="848">
          <cell r="C848">
            <v>1061.48999999995</v>
          </cell>
        </row>
        <row r="849">
          <cell r="C849">
            <v>1065.1599999999498</v>
          </cell>
        </row>
        <row r="850">
          <cell r="C850">
            <v>1068.8299999999499</v>
          </cell>
        </row>
        <row r="851">
          <cell r="C851">
            <v>1072.4999999999498</v>
          </cell>
        </row>
        <row r="852">
          <cell r="C852">
            <v>1076.1699999999496</v>
          </cell>
        </row>
        <row r="853">
          <cell r="C853">
            <v>1079.8399999999497</v>
          </cell>
        </row>
        <row r="854">
          <cell r="C854">
            <v>1083.5099999999495</v>
          </cell>
        </row>
        <row r="855">
          <cell r="C855">
            <v>1087.1799999999496</v>
          </cell>
        </row>
        <row r="856">
          <cell r="C856">
            <v>1090.8499999999494</v>
          </cell>
        </row>
        <row r="857">
          <cell r="C857">
            <v>1094.5199999999493</v>
          </cell>
        </row>
        <row r="858">
          <cell r="C858">
            <v>1098.1899999999494</v>
          </cell>
        </row>
        <row r="859">
          <cell r="C859">
            <v>1101.8599999999492</v>
          </cell>
        </row>
        <row r="860">
          <cell r="C860">
            <v>1105.529999999949</v>
          </cell>
        </row>
        <row r="861">
          <cell r="C861">
            <v>1109.1999999999491</v>
          </cell>
        </row>
        <row r="862">
          <cell r="C862">
            <v>1112.869999999949</v>
          </cell>
        </row>
        <row r="863">
          <cell r="C863">
            <v>1116.5399999999488</v>
          </cell>
        </row>
        <row r="864">
          <cell r="C864">
            <v>1120.2099999999489</v>
          </cell>
        </row>
        <row r="865">
          <cell r="C865">
            <v>1123.8799999999487</v>
          </cell>
        </row>
        <row r="866">
          <cell r="C866">
            <v>1127.5499999999486</v>
          </cell>
        </row>
        <row r="867">
          <cell r="C867">
            <v>1131.2199999999486</v>
          </cell>
        </row>
        <row r="868">
          <cell r="C868">
            <v>1134.8899999999485</v>
          </cell>
        </row>
        <row r="869">
          <cell r="C869">
            <v>1138.5599999999483</v>
          </cell>
        </row>
        <row r="870">
          <cell r="C870">
            <v>1142.2299999999484</v>
          </cell>
        </row>
        <row r="871">
          <cell r="C871">
            <v>1145.8999999999482</v>
          </cell>
        </row>
        <row r="872">
          <cell r="C872">
            <v>1149.5699999999481</v>
          </cell>
        </row>
        <row r="873">
          <cell r="C873">
            <v>1153.2399999999479</v>
          </cell>
        </row>
        <row r="874">
          <cell r="C874">
            <v>1156.909999999948</v>
          </cell>
        </row>
        <row r="875">
          <cell r="C875">
            <v>1160.5799999999479</v>
          </cell>
        </row>
        <row r="876">
          <cell r="C876">
            <v>1164.2499999999477</v>
          </cell>
        </row>
        <row r="877">
          <cell r="C877">
            <v>1167.9199999999478</v>
          </cell>
        </row>
        <row r="878">
          <cell r="C878">
            <v>1171.5899999999476</v>
          </cell>
        </row>
        <row r="879">
          <cell r="C879">
            <v>1175.2599999999477</v>
          </cell>
        </row>
        <row r="880">
          <cell r="C880">
            <v>1178.9299999999475</v>
          </cell>
        </row>
        <row r="881">
          <cell r="C881">
            <v>1182.5999999999474</v>
          </cell>
        </row>
        <row r="882">
          <cell r="C882">
            <v>1186.2699999999475</v>
          </cell>
        </row>
        <row r="883">
          <cell r="C883">
            <v>1189.9399999999473</v>
          </cell>
        </row>
        <row r="884">
          <cell r="C884">
            <v>1193.6099999999471</v>
          </cell>
        </row>
        <row r="885">
          <cell r="C885">
            <v>1197.2799999999472</v>
          </cell>
        </row>
        <row r="886">
          <cell r="C886">
            <v>1200.9499999999471</v>
          </cell>
        </row>
        <row r="887">
          <cell r="C887">
            <v>1204.6199999999469</v>
          </cell>
        </row>
        <row r="888">
          <cell r="C888">
            <v>1208.289999999947</v>
          </cell>
        </row>
        <row r="889">
          <cell r="C889">
            <v>1211.9599999999468</v>
          </cell>
        </row>
        <row r="890">
          <cell r="C890">
            <v>1215.6299999999467</v>
          </cell>
        </row>
        <row r="891">
          <cell r="C891">
            <v>1219.2999999999467</v>
          </cell>
        </row>
        <row r="892">
          <cell r="C892">
            <v>1222.9699999999466</v>
          </cell>
        </row>
        <row r="893">
          <cell r="C893">
            <v>1226.6399999999464</v>
          </cell>
        </row>
        <row r="894">
          <cell r="C894">
            <v>1230.3099999999465</v>
          </cell>
        </row>
        <row r="895">
          <cell r="C895">
            <v>1233.9799999999464</v>
          </cell>
        </row>
        <row r="896">
          <cell r="C896">
            <v>1237.6499999999462</v>
          </cell>
        </row>
        <row r="897">
          <cell r="C897">
            <v>1241.3199999999463</v>
          </cell>
        </row>
        <row r="898">
          <cell r="C898">
            <v>1244.9899999999461</v>
          </cell>
        </row>
        <row r="899">
          <cell r="C899">
            <v>1248.659999999946</v>
          </cell>
        </row>
        <row r="900">
          <cell r="C900">
            <v>1252.329999999946</v>
          </cell>
        </row>
        <row r="901">
          <cell r="C901">
            <v>1255.9999999999459</v>
          </cell>
        </row>
        <row r="902">
          <cell r="C902">
            <v>1259.8099999999438</v>
          </cell>
        </row>
        <row r="903">
          <cell r="C903">
            <v>1263.6199999999437</v>
          </cell>
        </row>
        <row r="904">
          <cell r="C904">
            <v>1267.4299999999437</v>
          </cell>
        </row>
        <row r="905">
          <cell r="C905">
            <v>1271.2399999999434</v>
          </cell>
        </row>
        <row r="906">
          <cell r="C906">
            <v>1275.0499999999433</v>
          </cell>
        </row>
        <row r="907">
          <cell r="C907">
            <v>1278.8599999999433</v>
          </cell>
        </row>
        <row r="908">
          <cell r="C908">
            <v>1282.6699999999432</v>
          </cell>
        </row>
        <row r="909">
          <cell r="C909">
            <v>1286.4799999999432</v>
          </cell>
        </row>
        <row r="910">
          <cell r="C910">
            <v>1290.2899999999431</v>
          </cell>
        </row>
        <row r="911">
          <cell r="C911">
            <v>1294.0999999999431</v>
          </cell>
        </row>
        <row r="912">
          <cell r="C912">
            <v>1297.909999999943</v>
          </cell>
        </row>
        <row r="913">
          <cell r="C913">
            <v>1301.719999999943</v>
          </cell>
        </row>
        <row r="914">
          <cell r="C914">
            <v>1305.5299999999427</v>
          </cell>
        </row>
        <row r="915">
          <cell r="C915">
            <v>1309.3399999999426</v>
          </cell>
        </row>
        <row r="916">
          <cell r="C916">
            <v>1313.1499999999426</v>
          </cell>
        </row>
        <row r="917">
          <cell r="C917">
            <v>1316.9599999999425</v>
          </cell>
        </row>
        <row r="918">
          <cell r="C918">
            <v>1320.7699999999425</v>
          </cell>
        </row>
        <row r="919">
          <cell r="C919">
            <v>1324.5799999999424</v>
          </cell>
        </row>
        <row r="920">
          <cell r="C920">
            <v>1328.3899999999423</v>
          </cell>
        </row>
        <row r="921">
          <cell r="C921">
            <v>1332.1999999999423</v>
          </cell>
        </row>
        <row r="922">
          <cell r="C922">
            <v>1336.009999999942</v>
          </cell>
        </row>
        <row r="923">
          <cell r="C923">
            <v>1339.819999999942</v>
          </cell>
        </row>
        <row r="924">
          <cell r="C924">
            <v>1343.6299999999419</v>
          </cell>
        </row>
        <row r="925">
          <cell r="C925">
            <v>1347.4399999999418</v>
          </cell>
        </row>
        <row r="926">
          <cell r="C926">
            <v>1351.2499999999418</v>
          </cell>
        </row>
        <row r="927">
          <cell r="C927">
            <v>1355.0599999999417</v>
          </cell>
        </row>
        <row r="928">
          <cell r="C928">
            <v>1358.8699999999417</v>
          </cell>
        </row>
        <row r="929">
          <cell r="C929">
            <v>1362.6799999999416</v>
          </cell>
        </row>
        <row r="930">
          <cell r="C930">
            <v>1366.4899999999416</v>
          </cell>
        </row>
        <row r="931">
          <cell r="C931">
            <v>1370.2999999999413</v>
          </cell>
        </row>
        <row r="932">
          <cell r="C932">
            <v>1374.1099999999412</v>
          </cell>
        </row>
        <row r="933">
          <cell r="C933">
            <v>1377.9199999999412</v>
          </cell>
        </row>
        <row r="934">
          <cell r="C934">
            <v>1381.7299999999411</v>
          </cell>
        </row>
        <row r="935">
          <cell r="C935">
            <v>1385.5399999999411</v>
          </cell>
        </row>
        <row r="936">
          <cell r="C936">
            <v>1389.349999999941</v>
          </cell>
        </row>
        <row r="937">
          <cell r="C937">
            <v>1393.159999999941</v>
          </cell>
        </row>
        <row r="938">
          <cell r="C938">
            <v>1396.9699999999409</v>
          </cell>
        </row>
        <row r="939">
          <cell r="C939">
            <v>1400.7799999999406</v>
          </cell>
        </row>
        <row r="940">
          <cell r="C940">
            <v>1404.5899999999406</v>
          </cell>
        </row>
        <row r="941">
          <cell r="C941">
            <v>1408.3999999999405</v>
          </cell>
        </row>
        <row r="942">
          <cell r="C942">
            <v>1412.2099999999405</v>
          </cell>
        </row>
        <row r="943">
          <cell r="C943">
            <v>1416.0199999999404</v>
          </cell>
        </row>
        <row r="944">
          <cell r="C944">
            <v>1419.8299999999404</v>
          </cell>
        </row>
        <row r="945">
          <cell r="C945">
            <v>1423.6399999999403</v>
          </cell>
        </row>
        <row r="946">
          <cell r="C946">
            <v>1427.4499999999402</v>
          </cell>
        </row>
        <row r="947">
          <cell r="C947">
            <v>1431.2599999999402</v>
          </cell>
        </row>
        <row r="948">
          <cell r="C948">
            <v>1435.0699999999401</v>
          </cell>
        </row>
        <row r="949">
          <cell r="C949">
            <v>1438.8799999999399</v>
          </cell>
        </row>
        <row r="950">
          <cell r="C950">
            <v>1442.6899999999398</v>
          </cell>
        </row>
        <row r="951">
          <cell r="C951">
            <v>1446.4999999999397</v>
          </cell>
        </row>
        <row r="952">
          <cell r="C952">
            <v>1450.3099999999397</v>
          </cell>
        </row>
        <row r="953">
          <cell r="C953">
            <v>1454.1199999999396</v>
          </cell>
        </row>
        <row r="954">
          <cell r="C954">
            <v>1457.9299999999396</v>
          </cell>
        </row>
        <row r="955">
          <cell r="C955">
            <v>1461.7399999999395</v>
          </cell>
        </row>
        <row r="956">
          <cell r="C956">
            <v>1465.5499999999392</v>
          </cell>
        </row>
        <row r="957">
          <cell r="C957">
            <v>1469.3599999999392</v>
          </cell>
        </row>
        <row r="958">
          <cell r="C958">
            <v>1473.1699999999391</v>
          </cell>
        </row>
        <row r="959">
          <cell r="C959">
            <v>1476.9799999999391</v>
          </cell>
        </row>
        <row r="960">
          <cell r="C960">
            <v>1480.789999999939</v>
          </cell>
        </row>
        <row r="961">
          <cell r="C961">
            <v>1484.599999999939</v>
          </cell>
        </row>
        <row r="962">
          <cell r="C962">
            <v>1488.4099999999389</v>
          </cell>
        </row>
        <row r="963">
          <cell r="C963">
            <v>1492.2199999999389</v>
          </cell>
        </row>
        <row r="964">
          <cell r="C964">
            <v>1496.0299999999388</v>
          </cell>
        </row>
        <row r="965">
          <cell r="C965">
            <v>1499.8399999999388</v>
          </cell>
        </row>
        <row r="966">
          <cell r="C966">
            <v>1503.6499999999385</v>
          </cell>
        </row>
        <row r="967">
          <cell r="C967">
            <v>1507.4599999999384</v>
          </cell>
        </row>
        <row r="968">
          <cell r="C968">
            <v>1511.2699999999384</v>
          </cell>
        </row>
        <row r="969">
          <cell r="C969">
            <v>1515.0799999999383</v>
          </cell>
        </row>
        <row r="970">
          <cell r="C970">
            <v>1518.8899999999383</v>
          </cell>
        </row>
        <row r="971">
          <cell r="C971">
            <v>1522.6999999999382</v>
          </cell>
        </row>
        <row r="972">
          <cell r="C972">
            <v>1526.5099999999379</v>
          </cell>
        </row>
        <row r="973">
          <cell r="C973">
            <v>1530.3199999999379</v>
          </cell>
        </row>
        <row r="974">
          <cell r="C974">
            <v>1534.1299999999378</v>
          </cell>
        </row>
        <row r="975">
          <cell r="C975">
            <v>1537.9399999999378</v>
          </cell>
        </row>
        <row r="976">
          <cell r="C976">
            <v>1541.7499999999377</v>
          </cell>
        </row>
        <row r="977">
          <cell r="C977">
            <v>1545.5599999999376</v>
          </cell>
        </row>
        <row r="978">
          <cell r="C978">
            <v>1549.3699999999376</v>
          </cell>
        </row>
        <row r="979">
          <cell r="C979">
            <v>1553.1799999999375</v>
          </cell>
        </row>
        <row r="980">
          <cell r="C980">
            <v>1556.9899999999375</v>
          </cell>
        </row>
        <row r="981">
          <cell r="C981">
            <v>1560.7999999999374</v>
          </cell>
        </row>
        <row r="982">
          <cell r="C982">
            <v>1564.6099999999374</v>
          </cell>
        </row>
        <row r="983">
          <cell r="C983">
            <v>1568.4199999999371</v>
          </cell>
        </row>
        <row r="984">
          <cell r="C984">
            <v>1572.229999999937</v>
          </cell>
        </row>
        <row r="985">
          <cell r="C985">
            <v>1576.039999999937</v>
          </cell>
        </row>
        <row r="986">
          <cell r="C986">
            <v>1579.8499999999369</v>
          </cell>
        </row>
        <row r="987">
          <cell r="C987">
            <v>1583.6599999999369</v>
          </cell>
        </row>
        <row r="988">
          <cell r="C988">
            <v>1587.4699999999368</v>
          </cell>
        </row>
        <row r="989">
          <cell r="C989">
            <v>1591.2799999999368</v>
          </cell>
        </row>
        <row r="990">
          <cell r="C990">
            <v>1595.0899999999365</v>
          </cell>
        </row>
        <row r="991">
          <cell r="C991">
            <v>1598.8999999999364</v>
          </cell>
        </row>
        <row r="992">
          <cell r="C992">
            <v>1602.7099999999364</v>
          </cell>
        </row>
        <row r="993">
          <cell r="C993">
            <v>1606.5199999999363</v>
          </cell>
        </row>
        <row r="994">
          <cell r="C994">
            <v>1610.3299999999363</v>
          </cell>
        </row>
        <row r="995">
          <cell r="C995">
            <v>1614.1399999999362</v>
          </cell>
        </row>
        <row r="996">
          <cell r="C996">
            <v>1617.9499999999362</v>
          </cell>
        </row>
        <row r="997">
          <cell r="C997">
            <v>1621.7599999999361</v>
          </cell>
        </row>
        <row r="998">
          <cell r="C998">
            <v>1625.569999999936</v>
          </cell>
        </row>
        <row r="999">
          <cell r="C999">
            <v>1629.379999999936</v>
          </cell>
        </row>
        <row r="1000">
          <cell r="C1000">
            <v>1633.1899999999357</v>
          </cell>
        </row>
        <row r="1001">
          <cell r="C1001">
            <v>1636.9999999999357</v>
          </cell>
        </row>
        <row r="1002">
          <cell r="C1002">
            <v>1639.6699999999548</v>
          </cell>
        </row>
        <row r="1003">
          <cell r="C1003">
            <v>1642.3399999999549</v>
          </cell>
        </row>
        <row r="1004">
          <cell r="C1004">
            <v>1645.0099999999547</v>
          </cell>
        </row>
        <row r="1005">
          <cell r="C1005">
            <v>1647.6799999999548</v>
          </cell>
        </row>
        <row r="1006">
          <cell r="C1006">
            <v>1650.3499999999547</v>
          </cell>
        </row>
        <row r="1007">
          <cell r="C1007">
            <v>1653.0199999999545</v>
          </cell>
        </row>
        <row r="1008">
          <cell r="C1008">
            <v>1655.6899999999546</v>
          </cell>
        </row>
        <row r="1009">
          <cell r="C1009">
            <v>1658.3599999999544</v>
          </cell>
        </row>
        <row r="1010">
          <cell r="C1010">
            <v>1661.0299999999545</v>
          </cell>
        </row>
        <row r="1011">
          <cell r="C1011">
            <v>1663.6999999999543</v>
          </cell>
        </row>
        <row r="1012">
          <cell r="C1012">
            <v>1666.3699999999544</v>
          </cell>
        </row>
        <row r="1013">
          <cell r="C1013">
            <v>1669.0399999999543</v>
          </cell>
        </row>
        <row r="1014">
          <cell r="C1014">
            <v>1671.7099999999541</v>
          </cell>
        </row>
        <row r="1015">
          <cell r="C1015">
            <v>1674.3799999999542</v>
          </cell>
        </row>
        <row r="1016">
          <cell r="C1016">
            <v>1677.049999999954</v>
          </cell>
        </row>
        <row r="1017">
          <cell r="C1017">
            <v>1679.7199999999541</v>
          </cell>
        </row>
        <row r="1018">
          <cell r="C1018">
            <v>1682.3899999999539</v>
          </cell>
        </row>
        <row r="1019">
          <cell r="C1019">
            <v>1685.059999999954</v>
          </cell>
        </row>
        <row r="1020">
          <cell r="C1020">
            <v>1687.7299999999539</v>
          </cell>
        </row>
        <row r="1021">
          <cell r="C1021">
            <v>1690.3999999999537</v>
          </cell>
        </row>
        <row r="1022">
          <cell r="C1022">
            <v>1693.0699999999538</v>
          </cell>
        </row>
        <row r="1023">
          <cell r="C1023">
            <v>1695.7399999999536</v>
          </cell>
        </row>
        <row r="1024">
          <cell r="C1024">
            <v>1698.4099999999537</v>
          </cell>
        </row>
        <row r="1025">
          <cell r="C1025">
            <v>1701.0799999999535</v>
          </cell>
        </row>
        <row r="1026">
          <cell r="C1026">
            <v>1703.7499999999536</v>
          </cell>
        </row>
        <row r="1027">
          <cell r="C1027">
            <v>1706.4199999999535</v>
          </cell>
        </row>
        <row r="1028">
          <cell r="C1028">
            <v>1709.0899999999533</v>
          </cell>
        </row>
        <row r="1029">
          <cell r="C1029">
            <v>1711.7599999999534</v>
          </cell>
        </row>
        <row r="1030">
          <cell r="C1030">
            <v>1714.4299999999532</v>
          </cell>
        </row>
        <row r="1031">
          <cell r="C1031">
            <v>1717.0999999999533</v>
          </cell>
        </row>
        <row r="1032">
          <cell r="C1032">
            <v>1719.7699999999531</v>
          </cell>
        </row>
        <row r="1033">
          <cell r="C1033">
            <v>1722.4399999999532</v>
          </cell>
        </row>
        <row r="1034">
          <cell r="C1034">
            <v>1725.1099999999531</v>
          </cell>
        </row>
        <row r="1035">
          <cell r="C1035">
            <v>1727.7799999999529</v>
          </cell>
        </row>
        <row r="1036">
          <cell r="C1036">
            <v>1730.449999999953</v>
          </cell>
        </row>
        <row r="1037">
          <cell r="C1037">
            <v>1733.1199999999528</v>
          </cell>
        </row>
        <row r="1038">
          <cell r="C1038">
            <v>1735.7899999999529</v>
          </cell>
        </row>
        <row r="1039">
          <cell r="C1039">
            <v>1738.4599999999527</v>
          </cell>
        </row>
        <row r="1040">
          <cell r="C1040">
            <v>1741.1299999999528</v>
          </cell>
        </row>
        <row r="1041">
          <cell r="C1041">
            <v>1743.7999999999527</v>
          </cell>
        </row>
        <row r="1042">
          <cell r="C1042">
            <v>1746.4699999999525</v>
          </cell>
        </row>
        <row r="1043">
          <cell r="C1043">
            <v>1749.1399999999526</v>
          </cell>
        </row>
        <row r="1044">
          <cell r="C1044">
            <v>1751.8099999999524</v>
          </cell>
        </row>
        <row r="1045">
          <cell r="C1045">
            <v>1754.4799999999525</v>
          </cell>
        </row>
        <row r="1046">
          <cell r="C1046">
            <v>1757.1499999999523</v>
          </cell>
        </row>
        <row r="1047">
          <cell r="C1047">
            <v>1759.8199999999524</v>
          </cell>
        </row>
        <row r="1048">
          <cell r="C1048">
            <v>1762.4899999999523</v>
          </cell>
        </row>
        <row r="1049">
          <cell r="C1049">
            <v>1765.1599999999521</v>
          </cell>
        </row>
        <row r="1050">
          <cell r="C1050">
            <v>1767.8299999999522</v>
          </cell>
        </row>
        <row r="1051">
          <cell r="C1051">
            <v>1770.499999999952</v>
          </cell>
        </row>
        <row r="1052">
          <cell r="C1052">
            <v>1773.1699999999521</v>
          </cell>
        </row>
        <row r="1053">
          <cell r="C1053">
            <v>1775.8399999999519</v>
          </cell>
        </row>
        <row r="1054">
          <cell r="C1054">
            <v>1778.509999999952</v>
          </cell>
        </row>
        <row r="1055">
          <cell r="C1055">
            <v>1781.1799999999519</v>
          </cell>
        </row>
        <row r="1056">
          <cell r="C1056">
            <v>1783.8499999999517</v>
          </cell>
        </row>
        <row r="1057">
          <cell r="C1057">
            <v>1786.5199999999518</v>
          </cell>
        </row>
        <row r="1058">
          <cell r="C1058">
            <v>1789.1899999999516</v>
          </cell>
        </row>
        <row r="1059">
          <cell r="C1059">
            <v>1791.8599999999517</v>
          </cell>
        </row>
        <row r="1060">
          <cell r="C1060">
            <v>1794.5299999999515</v>
          </cell>
        </row>
        <row r="1061">
          <cell r="C1061">
            <v>1797.1999999999516</v>
          </cell>
        </row>
        <row r="1062">
          <cell r="C1062">
            <v>1799.8699999999515</v>
          </cell>
        </row>
        <row r="1063">
          <cell r="C1063">
            <v>1802.5399999999513</v>
          </cell>
        </row>
        <row r="1064">
          <cell r="C1064">
            <v>1805.2099999999514</v>
          </cell>
        </row>
        <row r="1065">
          <cell r="C1065">
            <v>1807.8799999999512</v>
          </cell>
        </row>
        <row r="1066">
          <cell r="C1066">
            <v>1810.5499999999513</v>
          </cell>
        </row>
        <row r="1067">
          <cell r="C1067">
            <v>1813.2199999999511</v>
          </cell>
        </row>
        <row r="1068">
          <cell r="C1068">
            <v>1815.8899999999512</v>
          </cell>
        </row>
        <row r="1069">
          <cell r="C1069">
            <v>1818.5599999999511</v>
          </cell>
        </row>
        <row r="1070">
          <cell r="C1070">
            <v>1821.2299999999509</v>
          </cell>
        </row>
        <row r="1071">
          <cell r="C1071">
            <v>1823.899999999951</v>
          </cell>
        </row>
        <row r="1072">
          <cell r="C1072">
            <v>1826.5699999999508</v>
          </cell>
        </row>
        <row r="1073">
          <cell r="C1073">
            <v>1829.2399999999509</v>
          </cell>
        </row>
        <row r="1074">
          <cell r="C1074">
            <v>1831.9099999999507</v>
          </cell>
        </row>
        <row r="1075">
          <cell r="C1075">
            <v>1834.5799999999508</v>
          </cell>
        </row>
        <row r="1076">
          <cell r="C1076">
            <v>1837.2499999999507</v>
          </cell>
        </row>
        <row r="1077">
          <cell r="C1077">
            <v>1839.9199999999505</v>
          </cell>
        </row>
        <row r="1078">
          <cell r="C1078">
            <v>1842.5899999999506</v>
          </cell>
        </row>
        <row r="1079">
          <cell r="C1079">
            <v>1845.2599999999504</v>
          </cell>
        </row>
        <row r="1080">
          <cell r="C1080">
            <v>1847.9299999999505</v>
          </cell>
        </row>
        <row r="1081">
          <cell r="C1081">
            <v>1850.5999999999503</v>
          </cell>
        </row>
        <row r="1082">
          <cell r="C1082">
            <v>1853.2699999999504</v>
          </cell>
        </row>
        <row r="1083">
          <cell r="C1083">
            <v>1855.9399999999503</v>
          </cell>
        </row>
        <row r="1084">
          <cell r="C1084">
            <v>1858.6099999999501</v>
          </cell>
        </row>
        <row r="1085">
          <cell r="C1085">
            <v>1861.2799999999502</v>
          </cell>
        </row>
        <row r="1086">
          <cell r="C1086">
            <v>1863.94999999995</v>
          </cell>
        </row>
        <row r="1087">
          <cell r="C1087">
            <v>1866.6199999999501</v>
          </cell>
        </row>
        <row r="1088">
          <cell r="C1088">
            <v>1869.2899999999499</v>
          </cell>
        </row>
        <row r="1089">
          <cell r="C1089">
            <v>1871.95999999995</v>
          </cell>
        </row>
        <row r="1090">
          <cell r="C1090">
            <v>1874.6299999999499</v>
          </cell>
        </row>
        <row r="1091">
          <cell r="C1091">
            <v>1877.2999999999497</v>
          </cell>
        </row>
        <row r="1092">
          <cell r="C1092">
            <v>1879.9699999999498</v>
          </cell>
        </row>
        <row r="1093">
          <cell r="C1093">
            <v>1882.6399999999496</v>
          </cell>
        </row>
        <row r="1094">
          <cell r="C1094">
            <v>1885.3099999999497</v>
          </cell>
        </row>
        <row r="1095">
          <cell r="C1095">
            <v>1887.9799999999495</v>
          </cell>
        </row>
        <row r="1096">
          <cell r="C1096">
            <v>1890.6499999999496</v>
          </cell>
        </row>
        <row r="1097">
          <cell r="C1097">
            <v>1893.3199999999495</v>
          </cell>
        </row>
        <row r="1098">
          <cell r="C1098">
            <v>1895.9899999999493</v>
          </cell>
        </row>
        <row r="1099">
          <cell r="C1099">
            <v>1898.6599999999494</v>
          </cell>
        </row>
        <row r="1100">
          <cell r="C1100">
            <v>1901.3299999999495</v>
          </cell>
        </row>
        <row r="1101">
          <cell r="C1101">
            <v>1903.9999999999493</v>
          </cell>
        </row>
        <row r="1102">
          <cell r="C1102">
            <v>1904.839999999984</v>
          </cell>
        </row>
        <row r="1103">
          <cell r="C1103">
            <v>1905.6799999999839</v>
          </cell>
        </row>
        <row r="1104">
          <cell r="C1104">
            <v>1906.5199999999841</v>
          </cell>
        </row>
        <row r="1105">
          <cell r="C1105">
            <v>1907.359999999984</v>
          </cell>
        </row>
        <row r="1106">
          <cell r="C1106">
            <v>1908.1999999999839</v>
          </cell>
        </row>
        <row r="1107">
          <cell r="C1107">
            <v>1909.0399999999838</v>
          </cell>
        </row>
        <row r="1108">
          <cell r="C1108">
            <v>1909.879999999984</v>
          </cell>
        </row>
        <row r="1109">
          <cell r="C1109">
            <v>1910.7199999999839</v>
          </cell>
        </row>
        <row r="1110">
          <cell r="C1110">
            <v>1911.5599999999838</v>
          </cell>
        </row>
        <row r="1111">
          <cell r="C1111">
            <v>1912.3999999999839</v>
          </cell>
        </row>
        <row r="1112">
          <cell r="C1112">
            <v>1913.2399999999839</v>
          </cell>
        </row>
        <row r="1113">
          <cell r="C1113">
            <v>1914.0799999999838</v>
          </cell>
        </row>
        <row r="1114">
          <cell r="C1114">
            <v>1914.9199999999837</v>
          </cell>
        </row>
        <row r="1115">
          <cell r="C1115">
            <v>1915.7599999999838</v>
          </cell>
        </row>
        <row r="1116">
          <cell r="C1116">
            <v>1916.5999999999838</v>
          </cell>
        </row>
        <row r="1117">
          <cell r="C1117">
            <v>1917.4399999999837</v>
          </cell>
        </row>
        <row r="1118">
          <cell r="C1118">
            <v>1918.2799999999838</v>
          </cell>
        </row>
        <row r="1119">
          <cell r="C1119">
            <v>1919.1199999999837</v>
          </cell>
        </row>
        <row r="1120">
          <cell r="C1120">
            <v>1919.9599999999837</v>
          </cell>
        </row>
        <row r="1121">
          <cell r="C1121">
            <v>1920.7999999999836</v>
          </cell>
        </row>
        <row r="1122">
          <cell r="C1122">
            <v>1921.6399999999837</v>
          </cell>
        </row>
        <row r="1123">
          <cell r="C1123">
            <v>1922.4799999999836</v>
          </cell>
        </row>
        <row r="1124">
          <cell r="C1124">
            <v>1923.3199999999836</v>
          </cell>
        </row>
        <row r="1125">
          <cell r="C1125">
            <v>1924.1599999999837</v>
          </cell>
        </row>
        <row r="1126">
          <cell r="C1126">
            <v>1924.9999999999836</v>
          </cell>
        </row>
        <row r="1127">
          <cell r="C1127">
            <v>1925.8399999999835</v>
          </cell>
        </row>
        <row r="1128">
          <cell r="C1128">
            <v>1926.6799999999835</v>
          </cell>
        </row>
        <row r="1129">
          <cell r="C1129">
            <v>1927.5199999999836</v>
          </cell>
        </row>
        <row r="1130">
          <cell r="C1130">
            <v>1928.3599999999835</v>
          </cell>
        </row>
        <row r="1131">
          <cell r="C1131">
            <v>1929.1999999999834</v>
          </cell>
        </row>
        <row r="1132">
          <cell r="C1132">
            <v>1930.0399999999836</v>
          </cell>
        </row>
        <row r="1133">
          <cell r="C1133">
            <v>1930.8799999999835</v>
          </cell>
        </row>
        <row r="1134">
          <cell r="C1134">
            <v>1931.7199999999834</v>
          </cell>
        </row>
        <row r="1135">
          <cell r="C1135">
            <v>1932.5599999999833</v>
          </cell>
        </row>
        <row r="1136">
          <cell r="C1136">
            <v>1933.3999999999835</v>
          </cell>
        </row>
        <row r="1137">
          <cell r="C1137">
            <v>1934.2399999999834</v>
          </cell>
        </row>
        <row r="1138">
          <cell r="C1138">
            <v>1935.0799999999833</v>
          </cell>
        </row>
        <row r="1139">
          <cell r="C1139">
            <v>1935.9199999999832</v>
          </cell>
        </row>
        <row r="1140">
          <cell r="C1140">
            <v>1936.7599999999834</v>
          </cell>
        </row>
        <row r="1141">
          <cell r="C1141">
            <v>1937.5999999999833</v>
          </cell>
        </row>
        <row r="1142">
          <cell r="C1142">
            <v>1938.4399999999832</v>
          </cell>
        </row>
        <row r="1143">
          <cell r="C1143">
            <v>1939.2799999999834</v>
          </cell>
        </row>
        <row r="1144">
          <cell r="C1144">
            <v>1940.1199999999833</v>
          </cell>
        </row>
        <row r="1145">
          <cell r="C1145">
            <v>1940.9599999999832</v>
          </cell>
        </row>
        <row r="1146">
          <cell r="C1146">
            <v>1941.7999999999831</v>
          </cell>
        </row>
        <row r="1147">
          <cell r="C1147">
            <v>1942.6399999999833</v>
          </cell>
        </row>
        <row r="1148">
          <cell r="C1148">
            <v>1943.4799999999832</v>
          </cell>
        </row>
        <row r="1149">
          <cell r="C1149">
            <v>1944.3199999999831</v>
          </cell>
        </row>
        <row r="1150">
          <cell r="C1150">
            <v>1945.1599999999833</v>
          </cell>
        </row>
        <row r="1151">
          <cell r="C1151">
            <v>1945.9999999999832</v>
          </cell>
        </row>
        <row r="1152">
          <cell r="C1152">
            <v>1946.8399999999831</v>
          </cell>
        </row>
        <row r="1153">
          <cell r="C1153">
            <v>1947.679999999983</v>
          </cell>
        </row>
        <row r="1154">
          <cell r="C1154">
            <v>1948.5199999999832</v>
          </cell>
        </row>
        <row r="1155">
          <cell r="C1155">
            <v>1949.3599999999831</v>
          </cell>
        </row>
        <row r="1156">
          <cell r="C1156">
            <v>1950.199999999983</v>
          </cell>
        </row>
        <row r="1157">
          <cell r="C1157">
            <v>1951.0399999999831</v>
          </cell>
        </row>
        <row r="1158">
          <cell r="C1158">
            <v>1951.8799999999831</v>
          </cell>
        </row>
        <row r="1159">
          <cell r="C1159">
            <v>1952.719999999983</v>
          </cell>
        </row>
        <row r="1160">
          <cell r="C1160">
            <v>1953.5599999999829</v>
          </cell>
        </row>
        <row r="1161">
          <cell r="C1161">
            <v>1954.399999999983</v>
          </cell>
        </row>
        <row r="1162">
          <cell r="C1162">
            <v>1955.239999999983</v>
          </cell>
        </row>
        <row r="1163">
          <cell r="C1163">
            <v>1956.0799999999829</v>
          </cell>
        </row>
        <row r="1164">
          <cell r="C1164">
            <v>1956.9199999999828</v>
          </cell>
        </row>
        <row r="1165">
          <cell r="C1165">
            <v>1957.7599999999829</v>
          </cell>
        </row>
        <row r="1166">
          <cell r="C1166">
            <v>1958.5999999999829</v>
          </cell>
        </row>
        <row r="1167">
          <cell r="C1167">
            <v>1959.4399999999828</v>
          </cell>
        </row>
        <row r="1168">
          <cell r="C1168">
            <v>1960.2799999999829</v>
          </cell>
        </row>
        <row r="1169">
          <cell r="C1169">
            <v>1961.1199999999828</v>
          </cell>
        </row>
        <row r="1170">
          <cell r="C1170">
            <v>1961.9599999999828</v>
          </cell>
        </row>
        <row r="1171">
          <cell r="C1171">
            <v>1962.7999999999827</v>
          </cell>
        </row>
        <row r="1172">
          <cell r="C1172">
            <v>1963.6399999999828</v>
          </cell>
        </row>
        <row r="1173">
          <cell r="C1173">
            <v>1964.4799999999827</v>
          </cell>
        </row>
        <row r="1174">
          <cell r="C1174">
            <v>1965.3199999999827</v>
          </cell>
        </row>
        <row r="1175">
          <cell r="C1175">
            <v>1966.1599999999828</v>
          </cell>
        </row>
        <row r="1176">
          <cell r="C1176">
            <v>1966.9999999999827</v>
          </cell>
        </row>
        <row r="1177">
          <cell r="C1177">
            <v>1967.8399999999826</v>
          </cell>
        </row>
        <row r="1178">
          <cell r="C1178">
            <v>1968.6799999999826</v>
          </cell>
        </row>
        <row r="1179">
          <cell r="C1179">
            <v>1969.5199999999827</v>
          </cell>
        </row>
        <row r="1180">
          <cell r="C1180">
            <v>1970.3599999999826</v>
          </cell>
        </row>
        <row r="1181">
          <cell r="C1181">
            <v>1971.1999999999825</v>
          </cell>
        </row>
        <row r="1182">
          <cell r="C1182">
            <v>1972.0399999999827</v>
          </cell>
        </row>
        <row r="1183">
          <cell r="C1183">
            <v>1972.8799999999826</v>
          </cell>
        </row>
        <row r="1184">
          <cell r="C1184">
            <v>1973.7199999999825</v>
          </cell>
        </row>
        <row r="1185">
          <cell r="C1185">
            <v>1974.5599999999824</v>
          </cell>
        </row>
        <row r="1186">
          <cell r="C1186">
            <v>1975.3999999999826</v>
          </cell>
        </row>
        <row r="1187">
          <cell r="C1187">
            <v>1976.2399999999825</v>
          </cell>
        </row>
        <row r="1188">
          <cell r="C1188">
            <v>1977.0799999999824</v>
          </cell>
        </row>
        <row r="1189">
          <cell r="C1189">
            <v>1977.9199999999823</v>
          </cell>
        </row>
        <row r="1190">
          <cell r="C1190">
            <v>1978.7599999999825</v>
          </cell>
        </row>
        <row r="1191">
          <cell r="C1191">
            <v>1979.5999999999824</v>
          </cell>
        </row>
        <row r="1192">
          <cell r="C1192">
            <v>1980.4399999999823</v>
          </cell>
        </row>
        <row r="1193">
          <cell r="C1193">
            <v>1981.2799999999825</v>
          </cell>
        </row>
        <row r="1194">
          <cell r="C1194">
            <v>1982.1199999999824</v>
          </cell>
        </row>
        <row r="1195">
          <cell r="C1195">
            <v>1982.9599999999823</v>
          </cell>
        </row>
        <row r="1196">
          <cell r="C1196">
            <v>1983.7999999999824</v>
          </cell>
        </row>
        <row r="1197">
          <cell r="C1197">
            <v>1984.6399999999824</v>
          </cell>
        </row>
        <row r="1198">
          <cell r="C1198">
            <v>1985.4799999999823</v>
          </cell>
        </row>
        <row r="1199">
          <cell r="C1199">
            <v>1986.3199999999822</v>
          </cell>
        </row>
        <row r="1200">
          <cell r="C1200">
            <v>1987.1599999999823</v>
          </cell>
        </row>
        <row r="1201">
          <cell r="C1201">
            <v>1987.9999999999823</v>
          </cell>
        </row>
        <row r="1202">
          <cell r="C1202">
            <v>1988.1099999999976</v>
          </cell>
        </row>
        <row r="1203">
          <cell r="C1203">
            <v>1988.2199999999978</v>
          </cell>
        </row>
        <row r="1204">
          <cell r="C1204">
            <v>1988.3299999999977</v>
          </cell>
        </row>
        <row r="1205">
          <cell r="C1205">
            <v>1988.4399999999976</v>
          </cell>
        </row>
        <row r="1206">
          <cell r="C1206">
            <v>1988.5499999999977</v>
          </cell>
        </row>
        <row r="1207">
          <cell r="C1207">
            <v>1988.6599999999976</v>
          </cell>
        </row>
        <row r="1208">
          <cell r="C1208">
            <v>1988.7699999999977</v>
          </cell>
        </row>
        <row r="1209">
          <cell r="C1209">
            <v>1988.8799999999976</v>
          </cell>
        </row>
        <row r="1210">
          <cell r="C1210">
            <v>1988.9899999999977</v>
          </cell>
        </row>
        <row r="1211">
          <cell r="C1211">
            <v>1989.0999999999976</v>
          </cell>
        </row>
        <row r="1212">
          <cell r="C1212">
            <v>1989.2099999999978</v>
          </cell>
        </row>
        <row r="1213">
          <cell r="C1213">
            <v>1989.3199999999977</v>
          </cell>
        </row>
        <row r="1214">
          <cell r="C1214">
            <v>1989.4299999999976</v>
          </cell>
        </row>
        <row r="1215">
          <cell r="C1215">
            <v>1989.5399999999977</v>
          </cell>
        </row>
        <row r="1216">
          <cell r="C1216">
            <v>1989.6499999999976</v>
          </cell>
        </row>
        <row r="1217">
          <cell r="C1217">
            <v>1989.7599999999977</v>
          </cell>
        </row>
        <row r="1218">
          <cell r="C1218">
            <v>1989.8699999999976</v>
          </cell>
        </row>
        <row r="1219">
          <cell r="C1219">
            <v>1989.9799999999977</v>
          </cell>
        </row>
        <row r="1220">
          <cell r="C1220">
            <v>1990.0899999999976</v>
          </cell>
        </row>
        <row r="1221">
          <cell r="C1221">
            <v>1990.1999999999975</v>
          </cell>
        </row>
        <row r="1222">
          <cell r="C1222">
            <v>1990.3099999999977</v>
          </cell>
        </row>
        <row r="1223">
          <cell r="C1223">
            <v>1990.4199999999976</v>
          </cell>
        </row>
        <row r="1224">
          <cell r="C1224">
            <v>1990.5299999999977</v>
          </cell>
        </row>
        <row r="1225">
          <cell r="C1225">
            <v>1990.6399999999976</v>
          </cell>
        </row>
        <row r="1226">
          <cell r="C1226">
            <v>1990.7499999999977</v>
          </cell>
        </row>
        <row r="1227">
          <cell r="C1227">
            <v>1990.8599999999976</v>
          </cell>
        </row>
        <row r="1228">
          <cell r="C1228">
            <v>1990.9699999999975</v>
          </cell>
        </row>
        <row r="1229">
          <cell r="C1229">
            <v>1991.0799999999977</v>
          </cell>
        </row>
        <row r="1230">
          <cell r="C1230">
            <v>1991.1899999999976</v>
          </cell>
        </row>
        <row r="1231">
          <cell r="C1231">
            <v>1991.2999999999977</v>
          </cell>
        </row>
        <row r="1232">
          <cell r="C1232">
            <v>1991.4099999999976</v>
          </cell>
        </row>
        <row r="1233">
          <cell r="C1233">
            <v>1991.5199999999977</v>
          </cell>
        </row>
        <row r="1234">
          <cell r="C1234">
            <v>1991.6299999999976</v>
          </cell>
        </row>
        <row r="1235">
          <cell r="C1235">
            <v>1991.7399999999975</v>
          </cell>
        </row>
        <row r="1236">
          <cell r="C1236">
            <v>1991.8499999999976</v>
          </cell>
        </row>
        <row r="1237">
          <cell r="C1237">
            <v>1991.9599999999975</v>
          </cell>
        </row>
        <row r="1238">
          <cell r="C1238">
            <v>1992.0699999999977</v>
          </cell>
        </row>
        <row r="1239">
          <cell r="C1239">
            <v>1992.1799999999976</v>
          </cell>
        </row>
        <row r="1240">
          <cell r="C1240">
            <v>1992.2899999999977</v>
          </cell>
        </row>
        <row r="1241">
          <cell r="C1241">
            <v>1992.3999999999976</v>
          </cell>
        </row>
        <row r="1242">
          <cell r="C1242">
            <v>1992.5099999999975</v>
          </cell>
        </row>
        <row r="1243">
          <cell r="C1243">
            <v>1992.6199999999976</v>
          </cell>
        </row>
        <row r="1244">
          <cell r="C1244">
            <v>1992.7299999999975</v>
          </cell>
        </row>
        <row r="1245">
          <cell r="C1245">
            <v>1992.8399999999976</v>
          </cell>
        </row>
        <row r="1246">
          <cell r="C1246">
            <v>1992.9499999999975</v>
          </cell>
        </row>
        <row r="1247">
          <cell r="C1247">
            <v>1993.0599999999977</v>
          </cell>
        </row>
        <row r="1248">
          <cell r="C1248">
            <v>1993.1699999999976</v>
          </cell>
        </row>
        <row r="1249">
          <cell r="C1249">
            <v>1993.2799999999975</v>
          </cell>
        </row>
        <row r="1250">
          <cell r="C1250">
            <v>1993.3899999999976</v>
          </cell>
        </row>
        <row r="1251">
          <cell r="C1251">
            <v>1993.4999999999975</v>
          </cell>
        </row>
        <row r="1252">
          <cell r="C1252">
            <v>1993.6099999999976</v>
          </cell>
        </row>
        <row r="1253">
          <cell r="C1253">
            <v>1993.7199999999975</v>
          </cell>
        </row>
        <row r="1254">
          <cell r="C1254">
            <v>1993.8299999999977</v>
          </cell>
        </row>
        <row r="1255">
          <cell r="C1255">
            <v>1993.9399999999976</v>
          </cell>
        </row>
        <row r="1256">
          <cell r="C1256">
            <v>1994.0499999999975</v>
          </cell>
        </row>
        <row r="1257">
          <cell r="C1257">
            <v>1994.1599999999976</v>
          </cell>
        </row>
        <row r="1258">
          <cell r="C1258">
            <v>1994.2699999999975</v>
          </cell>
        </row>
        <row r="1259">
          <cell r="C1259">
            <v>1994.3799999999976</v>
          </cell>
        </row>
        <row r="1260">
          <cell r="C1260">
            <v>1994.4899999999975</v>
          </cell>
        </row>
        <row r="1261">
          <cell r="C1261">
            <v>1994.5999999999976</v>
          </cell>
        </row>
        <row r="1262">
          <cell r="C1262">
            <v>1994.7099999999975</v>
          </cell>
        </row>
        <row r="1263">
          <cell r="C1263">
            <v>1994.8199999999974</v>
          </cell>
        </row>
        <row r="1264">
          <cell r="C1264">
            <v>1994.9299999999976</v>
          </cell>
        </row>
        <row r="1265">
          <cell r="C1265">
            <v>1995.0399999999975</v>
          </cell>
        </row>
        <row r="1266">
          <cell r="C1266">
            <v>1995.1499999999976</v>
          </cell>
        </row>
        <row r="1267">
          <cell r="C1267">
            <v>1995.2599999999975</v>
          </cell>
        </row>
        <row r="1268">
          <cell r="C1268">
            <v>1995.3699999999976</v>
          </cell>
        </row>
        <row r="1269">
          <cell r="C1269">
            <v>1995.4799999999975</v>
          </cell>
        </row>
        <row r="1270">
          <cell r="C1270">
            <v>1995.5899999999974</v>
          </cell>
        </row>
        <row r="1271">
          <cell r="C1271">
            <v>1995.6999999999975</v>
          </cell>
        </row>
        <row r="1272">
          <cell r="C1272">
            <v>1995.8099999999974</v>
          </cell>
        </row>
        <row r="1273">
          <cell r="C1273">
            <v>1995.9199999999976</v>
          </cell>
        </row>
        <row r="1274">
          <cell r="C1274">
            <v>1996.0299999999975</v>
          </cell>
        </row>
        <row r="1275">
          <cell r="C1275">
            <v>1996.1399999999976</v>
          </cell>
        </row>
        <row r="1276">
          <cell r="C1276">
            <v>1996.2499999999975</v>
          </cell>
        </row>
        <row r="1277">
          <cell r="C1277">
            <v>1996.3599999999974</v>
          </cell>
        </row>
        <row r="1278">
          <cell r="C1278">
            <v>1996.4699999999975</v>
          </cell>
        </row>
        <row r="1279">
          <cell r="C1279">
            <v>1996.5799999999974</v>
          </cell>
        </row>
        <row r="1280">
          <cell r="C1280">
            <v>1996.6899999999976</v>
          </cell>
        </row>
        <row r="1281">
          <cell r="C1281">
            <v>1996.7999999999975</v>
          </cell>
        </row>
        <row r="1282">
          <cell r="C1282">
            <v>1996.9099999999976</v>
          </cell>
        </row>
        <row r="1283">
          <cell r="C1283">
            <v>1997.0199999999975</v>
          </cell>
        </row>
        <row r="1284">
          <cell r="C1284">
            <v>1997.1299999999974</v>
          </cell>
        </row>
        <row r="1285">
          <cell r="C1285">
            <v>1997.2399999999975</v>
          </cell>
        </row>
        <row r="1286">
          <cell r="C1286">
            <v>1997.3499999999974</v>
          </cell>
        </row>
        <row r="1287">
          <cell r="C1287">
            <v>1997.4599999999975</v>
          </cell>
        </row>
        <row r="1288">
          <cell r="C1288">
            <v>1997.5699999999974</v>
          </cell>
        </row>
        <row r="1289">
          <cell r="C1289">
            <v>1997.6799999999976</v>
          </cell>
        </row>
        <row r="1290">
          <cell r="C1290">
            <v>1997.7899999999975</v>
          </cell>
        </row>
        <row r="1291">
          <cell r="C1291">
            <v>1997.8999999999974</v>
          </cell>
        </row>
        <row r="1292">
          <cell r="C1292">
            <v>1998.0099999999975</v>
          </cell>
        </row>
        <row r="1293">
          <cell r="C1293">
            <v>1998.1199999999974</v>
          </cell>
        </row>
        <row r="1294">
          <cell r="C1294">
            <v>1998.2299999999975</v>
          </cell>
        </row>
        <row r="1295">
          <cell r="C1295">
            <v>1998.3399999999974</v>
          </cell>
        </row>
        <row r="1296">
          <cell r="C1296">
            <v>1998.4499999999975</v>
          </cell>
        </row>
        <row r="1297">
          <cell r="C1297">
            <v>1998.5599999999974</v>
          </cell>
        </row>
        <row r="1298">
          <cell r="C1298">
            <v>1998.6699999999973</v>
          </cell>
        </row>
        <row r="1299">
          <cell r="C1299">
            <v>1998.7799999999975</v>
          </cell>
        </row>
        <row r="1300">
          <cell r="C1300">
            <v>1998.8899999999974</v>
          </cell>
        </row>
        <row r="1301">
          <cell r="C1301">
            <v>1998.9999999999975</v>
          </cell>
        </row>
        <row r="1302">
          <cell r="C1302">
            <v>1999.0099999999998</v>
          </cell>
        </row>
        <row r="1303">
          <cell r="C1303">
            <v>1999.0199999999998</v>
          </cell>
        </row>
        <row r="1304">
          <cell r="C1304">
            <v>1999.0299999999997</v>
          </cell>
        </row>
        <row r="1305">
          <cell r="C1305">
            <v>1999.0399999999997</v>
          </cell>
        </row>
        <row r="1306">
          <cell r="C1306">
            <v>1999.0499999999997</v>
          </cell>
        </row>
        <row r="1307">
          <cell r="C1307">
            <v>1999.0599999999997</v>
          </cell>
        </row>
        <row r="1308">
          <cell r="C1308">
            <v>1999.0699999999997</v>
          </cell>
        </row>
        <row r="1309">
          <cell r="C1309">
            <v>1999.0799999999997</v>
          </cell>
        </row>
        <row r="1310">
          <cell r="C1310">
            <v>1999.0899999999997</v>
          </cell>
        </row>
        <row r="1311">
          <cell r="C1311">
            <v>1999.0999999999997</v>
          </cell>
        </row>
        <row r="1312">
          <cell r="C1312">
            <v>1999.1099999999997</v>
          </cell>
        </row>
        <row r="1313">
          <cell r="C1313">
            <v>1999.1199999999997</v>
          </cell>
        </row>
        <row r="1314">
          <cell r="C1314">
            <v>1999.1299999999997</v>
          </cell>
        </row>
        <row r="1315">
          <cell r="C1315">
            <v>1999.1399999999999</v>
          </cell>
        </row>
        <row r="1316">
          <cell r="C1316">
            <v>1999.1499999999999</v>
          </cell>
        </row>
        <row r="1317">
          <cell r="C1317">
            <v>1999.1599999999999</v>
          </cell>
        </row>
        <row r="1318">
          <cell r="C1318">
            <v>1999.1699999999998</v>
          </cell>
        </row>
        <row r="1319">
          <cell r="C1319">
            <v>1999.1799999999998</v>
          </cell>
        </row>
        <row r="1320">
          <cell r="C1320">
            <v>1999.1899999999998</v>
          </cell>
        </row>
        <row r="1321">
          <cell r="C1321">
            <v>1999.1999999999998</v>
          </cell>
        </row>
        <row r="1322">
          <cell r="C1322">
            <v>1999.2099999999998</v>
          </cell>
        </row>
        <row r="1323">
          <cell r="C1323">
            <v>1999.2199999999998</v>
          </cell>
        </row>
        <row r="1324">
          <cell r="C1324">
            <v>1999.2299999999998</v>
          </cell>
        </row>
        <row r="1325">
          <cell r="C1325">
            <v>1999.2399999999998</v>
          </cell>
        </row>
        <row r="1326">
          <cell r="C1326">
            <v>1999.2499999999998</v>
          </cell>
        </row>
        <row r="1327">
          <cell r="C1327">
            <v>1999.2599999999998</v>
          </cell>
        </row>
        <row r="1328">
          <cell r="C1328">
            <v>1999.2699999999998</v>
          </cell>
        </row>
        <row r="1329">
          <cell r="C1329">
            <v>1999.2799999999997</v>
          </cell>
        </row>
        <row r="1330">
          <cell r="C1330">
            <v>1999.2899999999997</v>
          </cell>
        </row>
        <row r="1331">
          <cell r="C1331">
            <v>1999.2999999999997</v>
          </cell>
        </row>
        <row r="1332">
          <cell r="C1332">
            <v>1999.3099999999997</v>
          </cell>
        </row>
        <row r="1333">
          <cell r="C1333">
            <v>1999.3199999999997</v>
          </cell>
        </row>
        <row r="1334">
          <cell r="C1334">
            <v>1999.3299999999997</v>
          </cell>
        </row>
        <row r="1335">
          <cell r="C1335">
            <v>1999.3399999999997</v>
          </cell>
        </row>
        <row r="1336">
          <cell r="C1336">
            <v>1999.3499999999997</v>
          </cell>
        </row>
        <row r="1337">
          <cell r="C1337">
            <v>1999.3599999999997</v>
          </cell>
        </row>
        <row r="1338">
          <cell r="C1338">
            <v>1999.3699999999997</v>
          </cell>
        </row>
        <row r="1339">
          <cell r="C1339">
            <v>1999.3799999999997</v>
          </cell>
        </row>
        <row r="1340">
          <cell r="C1340">
            <v>1999.3899999999999</v>
          </cell>
        </row>
        <row r="1341">
          <cell r="C1341">
            <v>1999.3999999999999</v>
          </cell>
        </row>
        <row r="1342">
          <cell r="C1342">
            <v>1999.4099999999999</v>
          </cell>
        </row>
        <row r="1343">
          <cell r="C1343">
            <v>1999.4199999999998</v>
          </cell>
        </row>
        <row r="1344">
          <cell r="C1344">
            <v>1999.4299999999998</v>
          </cell>
        </row>
        <row r="1345">
          <cell r="C1345">
            <v>1999.4399999999998</v>
          </cell>
        </row>
        <row r="1346">
          <cell r="C1346">
            <v>1999.4499999999998</v>
          </cell>
        </row>
        <row r="1347">
          <cell r="C1347">
            <v>1999.4599999999998</v>
          </cell>
        </row>
        <row r="1348">
          <cell r="C1348">
            <v>1999.4699999999998</v>
          </cell>
        </row>
        <row r="1349">
          <cell r="C1349">
            <v>1999.4799999999998</v>
          </cell>
        </row>
        <row r="1350">
          <cell r="C1350">
            <v>1999.4899999999998</v>
          </cell>
        </row>
        <row r="1351">
          <cell r="C1351">
            <v>1999.4999999999998</v>
          </cell>
        </row>
        <row r="1352">
          <cell r="C1352">
            <v>1999.5099999999998</v>
          </cell>
        </row>
        <row r="1353">
          <cell r="C1353">
            <v>1999.5199999999998</v>
          </cell>
        </row>
        <row r="1354">
          <cell r="C1354">
            <v>1999.5299999999997</v>
          </cell>
        </row>
        <row r="1355">
          <cell r="C1355">
            <v>1999.5399999999997</v>
          </cell>
        </row>
        <row r="1356">
          <cell r="C1356">
            <v>1999.5499999999997</v>
          </cell>
        </row>
        <row r="1357">
          <cell r="C1357">
            <v>1999.5599999999997</v>
          </cell>
        </row>
        <row r="1358">
          <cell r="C1358">
            <v>1999.5699999999997</v>
          </cell>
        </row>
        <row r="1359">
          <cell r="C1359">
            <v>1999.5799999999997</v>
          </cell>
        </row>
        <row r="1360">
          <cell r="C1360">
            <v>1999.5899999999997</v>
          </cell>
        </row>
        <row r="1361">
          <cell r="C1361">
            <v>1999.5999999999997</v>
          </cell>
        </row>
        <row r="1362">
          <cell r="C1362">
            <v>1999.6099999999997</v>
          </cell>
        </row>
        <row r="1363">
          <cell r="C1363">
            <v>1999.6199999999997</v>
          </cell>
        </row>
        <row r="1364">
          <cell r="C1364">
            <v>1999.6299999999997</v>
          </cell>
        </row>
        <row r="1365">
          <cell r="C1365">
            <v>1999.6399999999996</v>
          </cell>
        </row>
        <row r="1366">
          <cell r="C1366">
            <v>1999.6499999999999</v>
          </cell>
        </row>
        <row r="1367">
          <cell r="C1367">
            <v>1999.6599999999999</v>
          </cell>
        </row>
        <row r="1368">
          <cell r="C1368">
            <v>1999.6699999999998</v>
          </cell>
        </row>
        <row r="1369">
          <cell r="C1369">
            <v>1999.6799999999998</v>
          </cell>
        </row>
        <row r="1370">
          <cell r="C1370">
            <v>1999.6899999999998</v>
          </cell>
        </row>
        <row r="1371">
          <cell r="C1371">
            <v>1999.6999999999998</v>
          </cell>
        </row>
        <row r="1372">
          <cell r="C1372">
            <v>1999.7099999999998</v>
          </cell>
        </row>
        <row r="1373">
          <cell r="C1373">
            <v>1999.7199999999998</v>
          </cell>
        </row>
        <row r="1374">
          <cell r="C1374">
            <v>1999.7299999999998</v>
          </cell>
        </row>
        <row r="1375">
          <cell r="C1375">
            <v>1999.7399999999998</v>
          </cell>
        </row>
        <row r="1376">
          <cell r="C1376">
            <v>1999.7499999999998</v>
          </cell>
        </row>
        <row r="1377">
          <cell r="C1377">
            <v>1999.7599999999998</v>
          </cell>
        </row>
        <row r="1378">
          <cell r="C1378">
            <v>1999.7699999999998</v>
          </cell>
        </row>
        <row r="1379">
          <cell r="C1379">
            <v>1999.7799999999997</v>
          </cell>
        </row>
        <row r="1380">
          <cell r="C1380">
            <v>1999.7899999999997</v>
          </cell>
        </row>
        <row r="1381">
          <cell r="C1381">
            <v>1999.7999999999997</v>
          </cell>
        </row>
        <row r="1382">
          <cell r="C1382">
            <v>1999.8099999999997</v>
          </cell>
        </row>
        <row r="1383">
          <cell r="C1383">
            <v>1999.8199999999997</v>
          </cell>
        </row>
        <row r="1384">
          <cell r="C1384">
            <v>1999.8299999999997</v>
          </cell>
        </row>
        <row r="1385">
          <cell r="C1385">
            <v>1999.8399999999997</v>
          </cell>
        </row>
        <row r="1386">
          <cell r="C1386">
            <v>1999.8499999999997</v>
          </cell>
        </row>
        <row r="1387">
          <cell r="C1387">
            <v>1999.8599999999997</v>
          </cell>
        </row>
        <row r="1388">
          <cell r="C1388">
            <v>1999.8699999999997</v>
          </cell>
        </row>
        <row r="1389">
          <cell r="C1389">
            <v>1999.8799999999997</v>
          </cell>
        </row>
        <row r="1390">
          <cell r="C1390">
            <v>1999.8899999999996</v>
          </cell>
        </row>
        <row r="1391">
          <cell r="C1391">
            <v>1999.8999999999996</v>
          </cell>
        </row>
        <row r="1392">
          <cell r="C1392">
            <v>1999.9099999999999</v>
          </cell>
        </row>
        <row r="1393">
          <cell r="C1393">
            <v>1999.9199999999998</v>
          </cell>
        </row>
        <row r="1394">
          <cell r="C1394">
            <v>1999.9299999999998</v>
          </cell>
        </row>
        <row r="1395">
          <cell r="C1395">
            <v>1999.9399999999998</v>
          </cell>
        </row>
        <row r="1396">
          <cell r="C1396">
            <v>1999.9499999999998</v>
          </cell>
        </row>
        <row r="1397">
          <cell r="C1397">
            <v>1999.9599999999998</v>
          </cell>
        </row>
        <row r="1398">
          <cell r="C1398">
            <v>1999.9699999999998</v>
          </cell>
        </row>
        <row r="1399">
          <cell r="C1399">
            <v>1999.9799999999998</v>
          </cell>
        </row>
        <row r="1400">
          <cell r="C1400">
            <v>1999.9899999999998</v>
          </cell>
        </row>
        <row r="1401">
          <cell r="C1401">
            <v>1999.9999999999998</v>
          </cell>
        </row>
        <row r="1402">
          <cell r="C1402">
            <v>2000</v>
          </cell>
        </row>
        <row r="1403">
          <cell r="C1403">
            <v>2000</v>
          </cell>
        </row>
        <row r="1404">
          <cell r="C1404">
            <v>2000</v>
          </cell>
        </row>
        <row r="1405">
          <cell r="C1405">
            <v>2000</v>
          </cell>
        </row>
        <row r="1406">
          <cell r="C1406">
            <v>2000</v>
          </cell>
        </row>
        <row r="1407">
          <cell r="C1407">
            <v>2000</v>
          </cell>
        </row>
        <row r="1408">
          <cell r="C1408">
            <v>2000</v>
          </cell>
        </row>
        <row r="1409">
          <cell r="C1409">
            <v>2000</v>
          </cell>
        </row>
        <row r="1410">
          <cell r="C1410">
            <v>2000</v>
          </cell>
        </row>
        <row r="1411">
          <cell r="C1411">
            <v>2000</v>
          </cell>
        </row>
        <row r="1412">
          <cell r="C1412">
            <v>2000</v>
          </cell>
        </row>
        <row r="1413">
          <cell r="C1413">
            <v>2000</v>
          </cell>
        </row>
        <row r="1414">
          <cell r="C1414">
            <v>2000</v>
          </cell>
        </row>
        <row r="1415">
          <cell r="C1415">
            <v>2000</v>
          </cell>
        </row>
        <row r="1416">
          <cell r="C1416">
            <v>2000</v>
          </cell>
        </row>
        <row r="1417">
          <cell r="C1417">
            <v>2000</v>
          </cell>
        </row>
        <row r="1418">
          <cell r="C1418">
            <v>2000</v>
          </cell>
        </row>
        <row r="1419">
          <cell r="C1419">
            <v>2000</v>
          </cell>
        </row>
        <row r="1420">
          <cell r="C1420">
            <v>2000</v>
          </cell>
        </row>
        <row r="1421">
          <cell r="C1421">
            <v>2000</v>
          </cell>
        </row>
        <row r="1422">
          <cell r="C1422">
            <v>2000</v>
          </cell>
        </row>
        <row r="1423">
          <cell r="C1423">
            <v>2000</v>
          </cell>
        </row>
        <row r="1424">
          <cell r="C1424">
            <v>2000</v>
          </cell>
        </row>
        <row r="1425">
          <cell r="C1425">
            <v>2000</v>
          </cell>
        </row>
        <row r="1426">
          <cell r="C1426">
            <v>2000</v>
          </cell>
        </row>
        <row r="1427">
          <cell r="C1427">
            <v>2000</v>
          </cell>
        </row>
        <row r="1428">
          <cell r="C1428">
            <v>2000</v>
          </cell>
        </row>
        <row r="1429">
          <cell r="C1429">
            <v>2000</v>
          </cell>
        </row>
        <row r="1430">
          <cell r="C1430">
            <v>2000</v>
          </cell>
        </row>
        <row r="1431">
          <cell r="C1431">
            <v>2000</v>
          </cell>
        </row>
        <row r="1432">
          <cell r="C1432">
            <v>2000</v>
          </cell>
        </row>
        <row r="1433">
          <cell r="C1433">
            <v>2000</v>
          </cell>
        </row>
        <row r="1434">
          <cell r="C1434">
            <v>2000</v>
          </cell>
        </row>
        <row r="1435">
          <cell r="C1435">
            <v>2000</v>
          </cell>
        </row>
        <row r="1436">
          <cell r="C1436">
            <v>2000</v>
          </cell>
        </row>
        <row r="1437">
          <cell r="C1437">
            <v>2000</v>
          </cell>
        </row>
        <row r="1438">
          <cell r="C1438">
            <v>2000</v>
          </cell>
        </row>
        <row r="1439">
          <cell r="C1439">
            <v>2000</v>
          </cell>
        </row>
        <row r="1440">
          <cell r="C1440">
            <v>2000</v>
          </cell>
        </row>
        <row r="1441">
          <cell r="C1441">
            <v>2000</v>
          </cell>
        </row>
        <row r="1442">
          <cell r="C1442">
            <v>2000</v>
          </cell>
        </row>
        <row r="1443">
          <cell r="C1443">
            <v>2000</v>
          </cell>
        </row>
        <row r="1444">
          <cell r="C1444">
            <v>2000</v>
          </cell>
        </row>
        <row r="1445">
          <cell r="C1445">
            <v>2000</v>
          </cell>
        </row>
        <row r="1446">
          <cell r="C1446">
            <v>2000</v>
          </cell>
        </row>
        <row r="1447">
          <cell r="C1447">
            <v>2000</v>
          </cell>
        </row>
        <row r="1448">
          <cell r="C1448">
            <v>2000</v>
          </cell>
        </row>
        <row r="1449">
          <cell r="C1449">
            <v>2000</v>
          </cell>
        </row>
        <row r="1450">
          <cell r="C1450">
            <v>2000</v>
          </cell>
        </row>
        <row r="1451">
          <cell r="C1451">
            <v>2000</v>
          </cell>
        </row>
        <row r="1452">
          <cell r="C1452">
            <v>2000</v>
          </cell>
        </row>
        <row r="1453">
          <cell r="C1453">
            <v>2000</v>
          </cell>
        </row>
        <row r="1454">
          <cell r="C1454">
            <v>2000</v>
          </cell>
        </row>
        <row r="1455">
          <cell r="C1455">
            <v>2000</v>
          </cell>
        </row>
        <row r="1456">
          <cell r="C1456">
            <v>2000</v>
          </cell>
        </row>
        <row r="1457">
          <cell r="C1457">
            <v>2000</v>
          </cell>
        </row>
        <row r="1458">
          <cell r="C1458">
            <v>2000</v>
          </cell>
        </row>
        <row r="1459">
          <cell r="C1459">
            <v>2000</v>
          </cell>
        </row>
        <row r="1460">
          <cell r="C1460">
            <v>2000</v>
          </cell>
        </row>
        <row r="1461">
          <cell r="C1461">
            <v>2000</v>
          </cell>
        </row>
        <row r="1462">
          <cell r="C1462">
            <v>2000</v>
          </cell>
        </row>
        <row r="1463">
          <cell r="C1463">
            <v>2000</v>
          </cell>
        </row>
        <row r="1464">
          <cell r="C1464">
            <v>2000</v>
          </cell>
        </row>
        <row r="1465">
          <cell r="C1465">
            <v>2000</v>
          </cell>
        </row>
        <row r="1466">
          <cell r="C1466">
            <v>2000</v>
          </cell>
        </row>
        <row r="1467">
          <cell r="C1467">
            <v>2000</v>
          </cell>
        </row>
        <row r="1468">
          <cell r="C1468">
            <v>2000</v>
          </cell>
        </row>
        <row r="1469">
          <cell r="C1469">
            <v>2000</v>
          </cell>
        </row>
        <row r="1470">
          <cell r="C1470">
            <v>2000</v>
          </cell>
        </row>
        <row r="1471">
          <cell r="C1471">
            <v>2000</v>
          </cell>
        </row>
        <row r="1472">
          <cell r="C1472">
            <v>2000</v>
          </cell>
        </row>
        <row r="1473">
          <cell r="C1473">
            <v>2000</v>
          </cell>
        </row>
        <row r="1474">
          <cell r="C1474">
            <v>2000</v>
          </cell>
        </row>
        <row r="1475">
          <cell r="C1475">
            <v>2000</v>
          </cell>
        </row>
        <row r="1476">
          <cell r="C1476">
            <v>2000</v>
          </cell>
        </row>
        <row r="1477">
          <cell r="C1477">
            <v>2000</v>
          </cell>
        </row>
        <row r="1478">
          <cell r="C1478">
            <v>2000</v>
          </cell>
        </row>
        <row r="1479">
          <cell r="C1479">
            <v>2000</v>
          </cell>
        </row>
        <row r="1480">
          <cell r="C1480">
            <v>2000</v>
          </cell>
        </row>
        <row r="1481">
          <cell r="C1481">
            <v>2000</v>
          </cell>
        </row>
        <row r="1482">
          <cell r="C1482">
            <v>2000</v>
          </cell>
        </row>
        <row r="1483">
          <cell r="C1483">
            <v>2000</v>
          </cell>
        </row>
        <row r="1484">
          <cell r="C1484">
            <v>2000</v>
          </cell>
        </row>
        <row r="1485">
          <cell r="C1485">
            <v>2000</v>
          </cell>
        </row>
        <row r="1486">
          <cell r="C1486">
            <v>2000</v>
          </cell>
        </row>
        <row r="1487">
          <cell r="C1487">
            <v>2000</v>
          </cell>
        </row>
        <row r="1488">
          <cell r="C1488">
            <v>2000</v>
          </cell>
        </row>
        <row r="1489">
          <cell r="C1489">
            <v>2000</v>
          </cell>
        </row>
        <row r="1490">
          <cell r="C1490">
            <v>2000</v>
          </cell>
        </row>
        <row r="1491">
          <cell r="C1491">
            <v>2000</v>
          </cell>
        </row>
        <row r="1492">
          <cell r="C1492">
            <v>2000</v>
          </cell>
        </row>
        <row r="1493">
          <cell r="C1493">
            <v>2000</v>
          </cell>
        </row>
        <row r="1494">
          <cell r="C1494">
            <v>2000</v>
          </cell>
        </row>
        <row r="1495">
          <cell r="C1495">
            <v>2000</v>
          </cell>
        </row>
        <row r="1496">
          <cell r="C1496">
            <v>2000</v>
          </cell>
        </row>
        <row r="1497">
          <cell r="C1497">
            <v>2000</v>
          </cell>
        </row>
        <row r="1498">
          <cell r="C1498">
            <v>2000</v>
          </cell>
        </row>
        <row r="1499">
          <cell r="C1499">
            <v>2000</v>
          </cell>
        </row>
        <row r="1500">
          <cell r="C1500">
            <v>2000</v>
          </cell>
        </row>
        <row r="1501">
          <cell r="C1501">
            <v>2000</v>
          </cell>
        </row>
        <row r="1502">
          <cell r="C1502">
            <v>2000</v>
          </cell>
        </row>
        <row r="1503">
          <cell r="C1503">
            <v>2000</v>
          </cell>
        </row>
        <row r="1504">
          <cell r="C1504">
            <v>2000</v>
          </cell>
        </row>
        <row r="1505">
          <cell r="C1505">
            <v>2000</v>
          </cell>
        </row>
        <row r="1506">
          <cell r="C1506">
            <v>2000</v>
          </cell>
        </row>
        <row r="1507">
          <cell r="C1507">
            <v>2000</v>
          </cell>
        </row>
        <row r="1508">
          <cell r="C1508">
            <v>2000</v>
          </cell>
        </row>
        <row r="1509">
          <cell r="C1509">
            <v>2000</v>
          </cell>
        </row>
        <row r="1510">
          <cell r="C1510">
            <v>2000</v>
          </cell>
        </row>
        <row r="1511">
          <cell r="C1511">
            <v>2000</v>
          </cell>
        </row>
        <row r="1512">
          <cell r="C1512">
            <v>2000</v>
          </cell>
        </row>
        <row r="1513">
          <cell r="C1513">
            <v>2000</v>
          </cell>
        </row>
        <row r="1514">
          <cell r="C1514">
            <v>2000</v>
          </cell>
        </row>
        <row r="1515">
          <cell r="C1515">
            <v>2000</v>
          </cell>
        </row>
        <row r="1516">
          <cell r="C1516">
            <v>2000</v>
          </cell>
        </row>
        <row r="1517">
          <cell r="C1517">
            <v>2000</v>
          </cell>
        </row>
        <row r="1518">
          <cell r="C1518">
            <v>2000</v>
          </cell>
        </row>
        <row r="1519">
          <cell r="C1519">
            <v>2000</v>
          </cell>
        </row>
        <row r="1520">
          <cell r="C1520">
            <v>2000</v>
          </cell>
        </row>
        <row r="1521">
          <cell r="C1521">
            <v>2000</v>
          </cell>
        </row>
        <row r="1522">
          <cell r="C1522">
            <v>2000</v>
          </cell>
        </row>
        <row r="1523">
          <cell r="C1523">
            <v>2000</v>
          </cell>
        </row>
        <row r="1524">
          <cell r="C1524">
            <v>2000</v>
          </cell>
        </row>
        <row r="1525">
          <cell r="C1525">
            <v>2000</v>
          </cell>
        </row>
        <row r="1526">
          <cell r="C1526">
            <v>2000</v>
          </cell>
        </row>
        <row r="1527">
          <cell r="C1527">
            <v>2000</v>
          </cell>
        </row>
        <row r="1528">
          <cell r="C1528">
            <v>2000</v>
          </cell>
        </row>
        <row r="1529">
          <cell r="C1529">
            <v>2000</v>
          </cell>
        </row>
        <row r="1530">
          <cell r="C1530">
            <v>2000</v>
          </cell>
        </row>
        <row r="1531">
          <cell r="C1531">
            <v>2000</v>
          </cell>
        </row>
        <row r="1532">
          <cell r="C1532">
            <v>2000</v>
          </cell>
        </row>
        <row r="1533">
          <cell r="C1533">
            <v>2000</v>
          </cell>
        </row>
        <row r="1534">
          <cell r="C1534">
            <v>2000</v>
          </cell>
        </row>
        <row r="1535">
          <cell r="C1535">
            <v>2000</v>
          </cell>
        </row>
        <row r="1536">
          <cell r="C1536">
            <v>2000</v>
          </cell>
        </row>
        <row r="1537">
          <cell r="C1537">
            <v>2000</v>
          </cell>
        </row>
        <row r="1538">
          <cell r="C1538">
            <v>2000</v>
          </cell>
        </row>
        <row r="1539">
          <cell r="C1539">
            <v>2000</v>
          </cell>
        </row>
        <row r="1540">
          <cell r="C1540">
            <v>2000</v>
          </cell>
        </row>
        <row r="1541">
          <cell r="C1541">
            <v>2000</v>
          </cell>
        </row>
        <row r="1542">
          <cell r="C1542">
            <v>2000</v>
          </cell>
        </row>
        <row r="1543">
          <cell r="C1543">
            <v>2000</v>
          </cell>
        </row>
        <row r="1544">
          <cell r="C1544">
            <v>2000</v>
          </cell>
        </row>
        <row r="1545">
          <cell r="C1545">
            <v>2000</v>
          </cell>
        </row>
        <row r="1546">
          <cell r="C1546">
            <v>2000</v>
          </cell>
        </row>
        <row r="1547">
          <cell r="C1547">
            <v>2000</v>
          </cell>
        </row>
        <row r="1548">
          <cell r="C1548">
            <v>2000</v>
          </cell>
        </row>
        <row r="1549">
          <cell r="C1549">
            <v>2000</v>
          </cell>
        </row>
        <row r="1550">
          <cell r="C1550">
            <v>2000</v>
          </cell>
        </row>
        <row r="1551">
          <cell r="C1551">
            <v>2000</v>
          </cell>
        </row>
        <row r="1552">
          <cell r="C1552">
            <v>2000</v>
          </cell>
        </row>
        <row r="1553">
          <cell r="C1553">
            <v>2000</v>
          </cell>
        </row>
        <row r="1554">
          <cell r="C1554">
            <v>2000</v>
          </cell>
        </row>
        <row r="1555">
          <cell r="C1555">
            <v>2000</v>
          </cell>
        </row>
        <row r="1556">
          <cell r="C1556">
            <v>2000</v>
          </cell>
        </row>
        <row r="1557">
          <cell r="C1557">
            <v>2000</v>
          </cell>
        </row>
        <row r="1558">
          <cell r="C1558">
            <v>2000</v>
          </cell>
        </row>
        <row r="1559">
          <cell r="C1559">
            <v>2000</v>
          </cell>
        </row>
        <row r="1560">
          <cell r="C1560">
            <v>2000</v>
          </cell>
        </row>
        <row r="1561">
          <cell r="C1561">
            <v>2000</v>
          </cell>
        </row>
        <row r="1562">
          <cell r="C1562">
            <v>2000</v>
          </cell>
        </row>
        <row r="1563">
          <cell r="C1563">
            <v>2000</v>
          </cell>
        </row>
        <row r="1564">
          <cell r="C1564">
            <v>2000</v>
          </cell>
        </row>
        <row r="1565">
          <cell r="C1565">
            <v>2000</v>
          </cell>
        </row>
        <row r="1566">
          <cell r="C1566">
            <v>2000</v>
          </cell>
        </row>
        <row r="1567">
          <cell r="C1567">
            <v>2000</v>
          </cell>
        </row>
        <row r="1568">
          <cell r="C1568">
            <v>2000</v>
          </cell>
        </row>
        <row r="1569">
          <cell r="C1569">
            <v>2000</v>
          </cell>
        </row>
        <row r="1570">
          <cell r="C1570">
            <v>2000</v>
          </cell>
        </row>
        <row r="1571">
          <cell r="C1571">
            <v>2000</v>
          </cell>
        </row>
        <row r="1572">
          <cell r="C1572">
            <v>2000</v>
          </cell>
        </row>
        <row r="1573">
          <cell r="C1573">
            <v>2000</v>
          </cell>
        </row>
        <row r="1574">
          <cell r="C1574">
            <v>2000</v>
          </cell>
        </row>
        <row r="1575">
          <cell r="C1575">
            <v>2000</v>
          </cell>
        </row>
        <row r="1576">
          <cell r="C1576">
            <v>2000</v>
          </cell>
        </row>
        <row r="1577">
          <cell r="C1577">
            <v>2000</v>
          </cell>
        </row>
        <row r="1578">
          <cell r="C1578">
            <v>2000</v>
          </cell>
        </row>
        <row r="1579">
          <cell r="C1579">
            <v>2000</v>
          </cell>
        </row>
        <row r="1580">
          <cell r="C1580">
            <v>2000</v>
          </cell>
        </row>
        <row r="1581">
          <cell r="C1581">
            <v>2000</v>
          </cell>
        </row>
        <row r="1582">
          <cell r="C1582">
            <v>2000</v>
          </cell>
        </row>
        <row r="1583">
          <cell r="C1583">
            <v>2000</v>
          </cell>
        </row>
        <row r="1584">
          <cell r="C1584">
            <v>2000</v>
          </cell>
        </row>
        <row r="1585">
          <cell r="C1585">
            <v>2000</v>
          </cell>
        </row>
        <row r="1586">
          <cell r="C1586">
            <v>2000</v>
          </cell>
        </row>
        <row r="1587">
          <cell r="C1587">
            <v>2000</v>
          </cell>
        </row>
        <row r="1588">
          <cell r="C1588">
            <v>2000</v>
          </cell>
        </row>
        <row r="1589">
          <cell r="C1589">
            <v>2000</v>
          </cell>
        </row>
        <row r="1590">
          <cell r="C1590">
            <v>2000</v>
          </cell>
        </row>
        <row r="1591">
          <cell r="C1591">
            <v>2000</v>
          </cell>
        </row>
        <row r="1592">
          <cell r="C1592">
            <v>2000</v>
          </cell>
        </row>
        <row r="1593">
          <cell r="C1593">
            <v>2000</v>
          </cell>
        </row>
        <row r="1594">
          <cell r="C1594">
            <v>2000</v>
          </cell>
        </row>
        <row r="1595">
          <cell r="C1595">
            <v>2000</v>
          </cell>
        </row>
        <row r="1596">
          <cell r="C1596">
            <v>2000</v>
          </cell>
        </row>
        <row r="1597">
          <cell r="C1597">
            <v>2000</v>
          </cell>
        </row>
        <row r="1598">
          <cell r="C1598">
            <v>2000</v>
          </cell>
        </row>
        <row r="1599">
          <cell r="C1599">
            <v>2000</v>
          </cell>
        </row>
        <row r="1600">
          <cell r="C1600">
            <v>2000</v>
          </cell>
        </row>
        <row r="1601">
          <cell r="C1601">
            <v>2000</v>
          </cell>
        </row>
        <row r="1602">
          <cell r="C1602">
            <v>2000</v>
          </cell>
        </row>
        <row r="1603">
          <cell r="C1603">
            <v>2000</v>
          </cell>
        </row>
        <row r="1604">
          <cell r="C1604">
            <v>2000</v>
          </cell>
        </row>
        <row r="1605">
          <cell r="C1605">
            <v>2000</v>
          </cell>
        </row>
        <row r="1606">
          <cell r="C1606">
            <v>2000</v>
          </cell>
        </row>
        <row r="1607">
          <cell r="C1607">
            <v>2000</v>
          </cell>
        </row>
        <row r="1608">
          <cell r="C1608">
            <v>2000</v>
          </cell>
        </row>
        <row r="1609">
          <cell r="C1609">
            <v>2000</v>
          </cell>
        </row>
        <row r="1610">
          <cell r="C1610">
            <v>2000</v>
          </cell>
        </row>
        <row r="1611">
          <cell r="C1611">
            <v>2000</v>
          </cell>
        </row>
        <row r="1612">
          <cell r="C1612">
            <v>2000</v>
          </cell>
        </row>
        <row r="1613">
          <cell r="C1613">
            <v>2000</v>
          </cell>
        </row>
        <row r="1614">
          <cell r="C1614">
            <v>2000</v>
          </cell>
        </row>
        <row r="1615">
          <cell r="C1615">
            <v>2000</v>
          </cell>
        </row>
        <row r="1616">
          <cell r="C1616">
            <v>2000</v>
          </cell>
        </row>
        <row r="1617">
          <cell r="C1617">
            <v>2000</v>
          </cell>
        </row>
        <row r="1618">
          <cell r="C1618">
            <v>2000</v>
          </cell>
        </row>
        <row r="1619">
          <cell r="C1619">
            <v>2000</v>
          </cell>
        </row>
        <row r="1620">
          <cell r="C1620">
            <v>2000</v>
          </cell>
        </row>
        <row r="1621">
          <cell r="C1621">
            <v>2000</v>
          </cell>
        </row>
        <row r="1622">
          <cell r="C1622">
            <v>2000</v>
          </cell>
        </row>
        <row r="1623">
          <cell r="C1623">
            <v>2000</v>
          </cell>
        </row>
        <row r="1624">
          <cell r="C1624">
            <v>2000</v>
          </cell>
        </row>
        <row r="1625">
          <cell r="C1625">
            <v>2000</v>
          </cell>
        </row>
        <row r="1626">
          <cell r="C1626">
            <v>2000</v>
          </cell>
        </row>
        <row r="1627">
          <cell r="C1627">
            <v>2000</v>
          </cell>
        </row>
        <row r="1628">
          <cell r="C1628">
            <v>2000</v>
          </cell>
        </row>
        <row r="1629">
          <cell r="C1629">
            <v>2000</v>
          </cell>
        </row>
        <row r="1630">
          <cell r="C1630">
            <v>2000</v>
          </cell>
        </row>
        <row r="1631">
          <cell r="C1631">
            <v>2000</v>
          </cell>
        </row>
        <row r="1632">
          <cell r="C1632">
            <v>2000</v>
          </cell>
        </row>
        <row r="1633">
          <cell r="C1633">
            <v>2000</v>
          </cell>
        </row>
        <row r="1634">
          <cell r="C1634">
            <v>2000</v>
          </cell>
        </row>
        <row r="1635">
          <cell r="C1635">
            <v>2000</v>
          </cell>
        </row>
        <row r="1636">
          <cell r="C1636">
            <v>2000</v>
          </cell>
        </row>
        <row r="1637">
          <cell r="C1637">
            <v>2000</v>
          </cell>
        </row>
        <row r="1638">
          <cell r="C1638">
            <v>2000</v>
          </cell>
        </row>
        <row r="1639">
          <cell r="C1639">
            <v>2000</v>
          </cell>
        </row>
        <row r="1640">
          <cell r="C1640">
            <v>2000</v>
          </cell>
        </row>
        <row r="1641">
          <cell r="C1641">
            <v>2000</v>
          </cell>
        </row>
        <row r="1642">
          <cell r="C1642">
            <v>2000</v>
          </cell>
        </row>
        <row r="1643">
          <cell r="C1643">
            <v>2000</v>
          </cell>
        </row>
        <row r="1644">
          <cell r="C1644">
            <v>2000</v>
          </cell>
        </row>
        <row r="1645">
          <cell r="C1645">
            <v>2000</v>
          </cell>
        </row>
        <row r="1646">
          <cell r="C1646">
            <v>2000</v>
          </cell>
        </row>
        <row r="1647">
          <cell r="C1647">
            <v>2000</v>
          </cell>
        </row>
        <row r="1648">
          <cell r="C1648">
            <v>2000</v>
          </cell>
        </row>
        <row r="1649">
          <cell r="C1649">
            <v>2000</v>
          </cell>
        </row>
        <row r="1650">
          <cell r="C1650">
            <v>2000</v>
          </cell>
        </row>
        <row r="1651">
          <cell r="C1651">
            <v>2000</v>
          </cell>
        </row>
        <row r="1652">
          <cell r="C1652">
            <v>2000</v>
          </cell>
        </row>
        <row r="1653">
          <cell r="C1653">
            <v>2000</v>
          </cell>
        </row>
        <row r="1654">
          <cell r="C1654">
            <v>2000</v>
          </cell>
        </row>
        <row r="1655">
          <cell r="C1655">
            <v>2000</v>
          </cell>
        </row>
        <row r="1656">
          <cell r="C1656">
            <v>2000</v>
          </cell>
        </row>
        <row r="1657">
          <cell r="C1657">
            <v>2000</v>
          </cell>
        </row>
        <row r="1658">
          <cell r="C1658">
            <v>2000</v>
          </cell>
        </row>
        <row r="1659">
          <cell r="C1659">
            <v>2000</v>
          </cell>
        </row>
        <row r="1660">
          <cell r="C1660">
            <v>2000</v>
          </cell>
        </row>
        <row r="1661">
          <cell r="C1661">
            <v>2000</v>
          </cell>
        </row>
        <row r="1662">
          <cell r="C1662">
            <v>2000</v>
          </cell>
        </row>
        <row r="1663">
          <cell r="C1663">
            <v>2000</v>
          </cell>
        </row>
        <row r="1664">
          <cell r="C1664">
            <v>2000</v>
          </cell>
        </row>
        <row r="1665">
          <cell r="C1665">
            <v>2000</v>
          </cell>
        </row>
        <row r="1666">
          <cell r="C1666">
            <v>2000</v>
          </cell>
        </row>
        <row r="1667">
          <cell r="C1667">
            <v>2000</v>
          </cell>
        </row>
        <row r="1668">
          <cell r="C1668">
            <v>2000</v>
          </cell>
        </row>
        <row r="1669">
          <cell r="C1669">
            <v>2000</v>
          </cell>
        </row>
        <row r="1670">
          <cell r="C1670">
            <v>2000</v>
          </cell>
        </row>
        <row r="1671">
          <cell r="C1671">
            <v>2000</v>
          </cell>
        </row>
        <row r="1672">
          <cell r="C1672">
            <v>2000</v>
          </cell>
        </row>
        <row r="1673">
          <cell r="C1673">
            <v>2000</v>
          </cell>
        </row>
        <row r="1674">
          <cell r="C1674">
            <v>2000</v>
          </cell>
        </row>
        <row r="1675">
          <cell r="C1675">
            <v>2000</v>
          </cell>
        </row>
        <row r="1676">
          <cell r="C1676">
            <v>2000</v>
          </cell>
        </row>
        <row r="1677">
          <cell r="C1677">
            <v>2000</v>
          </cell>
        </row>
        <row r="1678">
          <cell r="C1678">
            <v>2000</v>
          </cell>
        </row>
        <row r="1679">
          <cell r="C1679">
            <v>2000</v>
          </cell>
        </row>
        <row r="1680">
          <cell r="C1680">
            <v>2000</v>
          </cell>
        </row>
        <row r="1681">
          <cell r="C1681">
            <v>2000</v>
          </cell>
        </row>
        <row r="1682">
          <cell r="C1682">
            <v>2000</v>
          </cell>
        </row>
        <row r="1683">
          <cell r="C1683">
            <v>2000</v>
          </cell>
        </row>
        <row r="1684">
          <cell r="C1684">
            <v>2000</v>
          </cell>
        </row>
        <row r="1685">
          <cell r="C1685">
            <v>2000</v>
          </cell>
        </row>
        <row r="1686">
          <cell r="C1686">
            <v>2000</v>
          </cell>
        </row>
        <row r="1687">
          <cell r="C1687">
            <v>2000</v>
          </cell>
        </row>
        <row r="1688">
          <cell r="C1688">
            <v>2000</v>
          </cell>
        </row>
        <row r="1689">
          <cell r="C1689">
            <v>2000</v>
          </cell>
        </row>
        <row r="1690">
          <cell r="C1690">
            <v>2000</v>
          </cell>
        </row>
        <row r="1691">
          <cell r="C1691">
            <v>2000</v>
          </cell>
        </row>
        <row r="1692">
          <cell r="C1692">
            <v>2000</v>
          </cell>
        </row>
        <row r="1693">
          <cell r="C1693">
            <v>2000</v>
          </cell>
        </row>
        <row r="1694">
          <cell r="C1694">
            <v>2000</v>
          </cell>
        </row>
        <row r="1695">
          <cell r="C1695">
            <v>2000</v>
          </cell>
        </row>
        <row r="1696">
          <cell r="C1696">
            <v>2000</v>
          </cell>
        </row>
        <row r="1697">
          <cell r="C1697">
            <v>2000</v>
          </cell>
        </row>
        <row r="1698">
          <cell r="C1698">
            <v>2000</v>
          </cell>
        </row>
        <row r="1699">
          <cell r="C1699">
            <v>2000</v>
          </cell>
        </row>
        <row r="1700">
          <cell r="C1700">
            <v>2000</v>
          </cell>
        </row>
        <row r="1701">
          <cell r="C1701">
            <v>2000</v>
          </cell>
        </row>
        <row r="1702">
          <cell r="C1702">
            <v>2000</v>
          </cell>
        </row>
        <row r="1703">
          <cell r="C1703">
            <v>2000</v>
          </cell>
        </row>
        <row r="1704">
          <cell r="C1704">
            <v>2000</v>
          </cell>
        </row>
        <row r="1705">
          <cell r="C1705">
            <v>2000</v>
          </cell>
        </row>
        <row r="1706">
          <cell r="C1706">
            <v>2000</v>
          </cell>
        </row>
        <row r="1707">
          <cell r="C1707">
            <v>2000</v>
          </cell>
        </row>
        <row r="1708">
          <cell r="C1708">
            <v>2000</v>
          </cell>
        </row>
        <row r="1709">
          <cell r="C1709">
            <v>2000</v>
          </cell>
        </row>
        <row r="1710">
          <cell r="C1710">
            <v>2000</v>
          </cell>
        </row>
        <row r="1711">
          <cell r="C1711">
            <v>2000</v>
          </cell>
        </row>
        <row r="1712">
          <cell r="C1712">
            <v>2000</v>
          </cell>
        </row>
        <row r="1713">
          <cell r="C1713">
            <v>2000</v>
          </cell>
        </row>
        <row r="1714">
          <cell r="C1714">
            <v>2000</v>
          </cell>
        </row>
        <row r="1715">
          <cell r="C1715">
            <v>2000</v>
          </cell>
        </row>
        <row r="1716">
          <cell r="C1716">
            <v>2000</v>
          </cell>
        </row>
        <row r="1717">
          <cell r="C1717">
            <v>2000</v>
          </cell>
        </row>
        <row r="1718">
          <cell r="C1718">
            <v>2000</v>
          </cell>
        </row>
        <row r="1719">
          <cell r="C1719">
            <v>2000</v>
          </cell>
        </row>
        <row r="1720">
          <cell r="C1720">
            <v>2000</v>
          </cell>
        </row>
        <row r="1721">
          <cell r="C1721">
            <v>2000</v>
          </cell>
        </row>
        <row r="1722">
          <cell r="C1722">
            <v>2000</v>
          </cell>
        </row>
        <row r="1723">
          <cell r="C1723">
            <v>2000</v>
          </cell>
        </row>
        <row r="1724">
          <cell r="C1724">
            <v>2000</v>
          </cell>
        </row>
        <row r="1725">
          <cell r="C1725">
            <v>2000</v>
          </cell>
        </row>
        <row r="1726">
          <cell r="C1726">
            <v>2000</v>
          </cell>
        </row>
        <row r="1727">
          <cell r="C1727">
            <v>2000</v>
          </cell>
        </row>
        <row r="1728">
          <cell r="C1728">
            <v>2000</v>
          </cell>
        </row>
        <row r="1729">
          <cell r="C1729">
            <v>2000</v>
          </cell>
        </row>
        <row r="1730">
          <cell r="C1730">
            <v>2000</v>
          </cell>
        </row>
        <row r="1731">
          <cell r="C1731">
            <v>2000</v>
          </cell>
        </row>
        <row r="1732">
          <cell r="C1732">
            <v>2000</v>
          </cell>
        </row>
        <row r="1733">
          <cell r="C1733">
            <v>2000</v>
          </cell>
        </row>
        <row r="1734">
          <cell r="C1734">
            <v>2000</v>
          </cell>
        </row>
        <row r="1735">
          <cell r="C1735">
            <v>2000</v>
          </cell>
        </row>
        <row r="1736">
          <cell r="C1736">
            <v>2000</v>
          </cell>
        </row>
        <row r="1737">
          <cell r="C1737">
            <v>2000</v>
          </cell>
        </row>
        <row r="1738">
          <cell r="C1738">
            <v>2000</v>
          </cell>
        </row>
        <row r="1739">
          <cell r="C1739">
            <v>2000</v>
          </cell>
        </row>
        <row r="1740">
          <cell r="C1740">
            <v>2000</v>
          </cell>
        </row>
        <row r="1741">
          <cell r="C1741">
            <v>2000</v>
          </cell>
        </row>
        <row r="1742">
          <cell r="C1742">
            <v>2000</v>
          </cell>
        </row>
        <row r="1743">
          <cell r="C1743">
            <v>2000</v>
          </cell>
        </row>
        <row r="1744">
          <cell r="C1744">
            <v>2000</v>
          </cell>
        </row>
        <row r="1745">
          <cell r="C1745">
            <v>2000</v>
          </cell>
        </row>
        <row r="1746">
          <cell r="C1746">
            <v>2000</v>
          </cell>
        </row>
        <row r="1747">
          <cell r="C1747">
            <v>2000</v>
          </cell>
        </row>
        <row r="1748">
          <cell r="C1748">
            <v>2000</v>
          </cell>
        </row>
        <row r="1749">
          <cell r="C1749">
            <v>2000</v>
          </cell>
        </row>
        <row r="1750">
          <cell r="C1750">
            <v>2000</v>
          </cell>
        </row>
        <row r="1751">
          <cell r="C1751">
            <v>2000</v>
          </cell>
        </row>
        <row r="1752">
          <cell r="C1752">
            <v>2000</v>
          </cell>
        </row>
        <row r="1753">
          <cell r="C1753">
            <v>2000</v>
          </cell>
        </row>
        <row r="1754">
          <cell r="C1754">
            <v>2000</v>
          </cell>
        </row>
        <row r="1755">
          <cell r="C1755">
            <v>2000</v>
          </cell>
        </row>
        <row r="1756">
          <cell r="C1756">
            <v>2000</v>
          </cell>
        </row>
        <row r="1757">
          <cell r="C1757">
            <v>2000</v>
          </cell>
        </row>
        <row r="1758">
          <cell r="C1758">
            <v>2000</v>
          </cell>
        </row>
        <row r="1759">
          <cell r="C1759">
            <v>2000</v>
          </cell>
        </row>
        <row r="1760">
          <cell r="C1760">
            <v>2000</v>
          </cell>
        </row>
        <row r="1761">
          <cell r="C1761">
            <v>2000</v>
          </cell>
        </row>
        <row r="1762">
          <cell r="C1762">
            <v>2000</v>
          </cell>
        </row>
        <row r="1763">
          <cell r="C1763">
            <v>2000</v>
          </cell>
        </row>
        <row r="1764">
          <cell r="C1764">
            <v>2000</v>
          </cell>
        </row>
        <row r="1765">
          <cell r="C1765">
            <v>2000</v>
          </cell>
        </row>
        <row r="1766">
          <cell r="C1766">
            <v>2000</v>
          </cell>
        </row>
        <row r="1767">
          <cell r="C1767">
            <v>2000</v>
          </cell>
        </row>
        <row r="1768">
          <cell r="C1768">
            <v>2000</v>
          </cell>
        </row>
        <row r="1769">
          <cell r="C1769">
            <v>2000</v>
          </cell>
        </row>
        <row r="1770">
          <cell r="C1770">
            <v>2000</v>
          </cell>
        </row>
        <row r="1771">
          <cell r="C1771">
            <v>2000</v>
          </cell>
        </row>
        <row r="1772">
          <cell r="C1772">
            <v>2000</v>
          </cell>
        </row>
        <row r="1773">
          <cell r="C1773">
            <v>2000</v>
          </cell>
        </row>
        <row r="1774">
          <cell r="C1774">
            <v>2000</v>
          </cell>
        </row>
        <row r="1775">
          <cell r="C1775">
            <v>2000</v>
          </cell>
        </row>
        <row r="1776">
          <cell r="C1776">
            <v>2000</v>
          </cell>
        </row>
        <row r="1777">
          <cell r="C1777">
            <v>2000</v>
          </cell>
        </row>
        <row r="1778">
          <cell r="C1778">
            <v>2000</v>
          </cell>
        </row>
        <row r="1779">
          <cell r="C1779">
            <v>2000</v>
          </cell>
        </row>
        <row r="1780">
          <cell r="C1780">
            <v>2000</v>
          </cell>
        </row>
        <row r="1781">
          <cell r="C1781">
            <v>2000</v>
          </cell>
        </row>
        <row r="1782">
          <cell r="C1782">
            <v>2000</v>
          </cell>
        </row>
        <row r="1783">
          <cell r="C1783">
            <v>2000</v>
          </cell>
        </row>
        <row r="1784">
          <cell r="C1784">
            <v>2000</v>
          </cell>
        </row>
        <row r="1785">
          <cell r="C1785">
            <v>2000</v>
          </cell>
        </row>
        <row r="1786">
          <cell r="C1786">
            <v>2000</v>
          </cell>
        </row>
        <row r="1787">
          <cell r="C1787">
            <v>2000</v>
          </cell>
        </row>
        <row r="1788">
          <cell r="C1788">
            <v>2000</v>
          </cell>
        </row>
        <row r="1789">
          <cell r="C1789">
            <v>2000</v>
          </cell>
        </row>
        <row r="1790">
          <cell r="C1790">
            <v>2000</v>
          </cell>
        </row>
        <row r="1791">
          <cell r="C1791">
            <v>2000</v>
          </cell>
        </row>
        <row r="1792">
          <cell r="C1792">
            <v>2000</v>
          </cell>
        </row>
        <row r="1793">
          <cell r="C1793">
            <v>2000</v>
          </cell>
        </row>
        <row r="1794">
          <cell r="C1794">
            <v>2000</v>
          </cell>
        </row>
        <row r="1795">
          <cell r="C1795">
            <v>2000</v>
          </cell>
        </row>
        <row r="1796">
          <cell r="C1796">
            <v>2000</v>
          </cell>
        </row>
        <row r="1797">
          <cell r="C1797">
            <v>2000</v>
          </cell>
        </row>
        <row r="1798">
          <cell r="C1798">
            <v>2000</v>
          </cell>
        </row>
        <row r="1799">
          <cell r="C1799">
            <v>2000</v>
          </cell>
        </row>
        <row r="1800">
          <cell r="C1800">
            <v>2000</v>
          </cell>
        </row>
        <row r="1801">
          <cell r="C1801">
            <v>2000</v>
          </cell>
        </row>
        <row r="1802">
          <cell r="C1802">
            <v>2000</v>
          </cell>
        </row>
        <row r="1803">
          <cell r="C1803">
            <v>2000</v>
          </cell>
        </row>
        <row r="1804">
          <cell r="C1804">
            <v>2000</v>
          </cell>
        </row>
        <row r="1805">
          <cell r="C1805">
            <v>2000</v>
          </cell>
        </row>
        <row r="1806">
          <cell r="C1806">
            <v>2000</v>
          </cell>
        </row>
        <row r="1807">
          <cell r="C1807">
            <v>2000</v>
          </cell>
        </row>
        <row r="1808">
          <cell r="C1808">
            <v>2000</v>
          </cell>
        </row>
        <row r="1809">
          <cell r="C1809">
            <v>2000</v>
          </cell>
        </row>
        <row r="1810">
          <cell r="C1810">
            <v>2000</v>
          </cell>
        </row>
        <row r="1811">
          <cell r="C1811">
            <v>2000</v>
          </cell>
        </row>
        <row r="1812">
          <cell r="C1812">
            <v>2000</v>
          </cell>
        </row>
        <row r="1813">
          <cell r="C1813">
            <v>2000</v>
          </cell>
        </row>
        <row r="1814">
          <cell r="C1814">
            <v>2000</v>
          </cell>
        </row>
        <row r="1815">
          <cell r="C1815">
            <v>2000</v>
          </cell>
        </row>
        <row r="1816">
          <cell r="C1816">
            <v>2000</v>
          </cell>
        </row>
        <row r="1817">
          <cell r="C1817">
            <v>2000</v>
          </cell>
        </row>
        <row r="1818">
          <cell r="C1818">
            <v>2000</v>
          </cell>
        </row>
        <row r="1819">
          <cell r="C1819">
            <v>2000</v>
          </cell>
        </row>
        <row r="1820">
          <cell r="C1820">
            <v>2000</v>
          </cell>
        </row>
        <row r="1821">
          <cell r="C1821">
            <v>2000</v>
          </cell>
        </row>
        <row r="1822">
          <cell r="C1822">
            <v>2000</v>
          </cell>
        </row>
        <row r="1823">
          <cell r="C1823">
            <v>2000</v>
          </cell>
        </row>
        <row r="1824">
          <cell r="C1824">
            <v>2000</v>
          </cell>
        </row>
        <row r="1825">
          <cell r="C1825">
            <v>2000</v>
          </cell>
        </row>
        <row r="1826">
          <cell r="C1826">
            <v>2000</v>
          </cell>
        </row>
        <row r="1827">
          <cell r="C1827">
            <v>2000</v>
          </cell>
        </row>
        <row r="1828">
          <cell r="C1828">
            <v>2000</v>
          </cell>
        </row>
        <row r="1829">
          <cell r="C1829">
            <v>2000</v>
          </cell>
        </row>
        <row r="1830">
          <cell r="C1830">
            <v>2000</v>
          </cell>
        </row>
        <row r="1831">
          <cell r="C1831">
            <v>2000</v>
          </cell>
        </row>
        <row r="1832">
          <cell r="C1832">
            <v>2000</v>
          </cell>
        </row>
        <row r="1833">
          <cell r="C1833">
            <v>2000</v>
          </cell>
        </row>
        <row r="1834">
          <cell r="C1834">
            <v>2000</v>
          </cell>
        </row>
        <row r="1835">
          <cell r="C1835">
            <v>2000</v>
          </cell>
        </row>
        <row r="1836">
          <cell r="C1836">
            <v>2000</v>
          </cell>
        </row>
        <row r="1837">
          <cell r="C1837">
            <v>2000</v>
          </cell>
        </row>
        <row r="1838">
          <cell r="C1838">
            <v>2000</v>
          </cell>
        </row>
        <row r="1839">
          <cell r="C1839">
            <v>2000</v>
          </cell>
        </row>
        <row r="1840">
          <cell r="C1840">
            <v>2000</v>
          </cell>
        </row>
        <row r="1841">
          <cell r="C1841">
            <v>2000</v>
          </cell>
        </row>
        <row r="1842">
          <cell r="C1842">
            <v>2000</v>
          </cell>
        </row>
        <row r="1843">
          <cell r="C1843">
            <v>2000</v>
          </cell>
        </row>
        <row r="1844">
          <cell r="C1844">
            <v>2000</v>
          </cell>
        </row>
        <row r="1845">
          <cell r="C1845">
            <v>2000</v>
          </cell>
        </row>
        <row r="1846">
          <cell r="C1846">
            <v>2000</v>
          </cell>
        </row>
        <row r="1847">
          <cell r="C1847">
            <v>2000</v>
          </cell>
        </row>
        <row r="1848">
          <cell r="C1848">
            <v>2000</v>
          </cell>
        </row>
        <row r="1849">
          <cell r="C1849">
            <v>2000</v>
          </cell>
        </row>
        <row r="1850">
          <cell r="C1850">
            <v>2000</v>
          </cell>
        </row>
        <row r="1851">
          <cell r="C1851">
            <v>2000</v>
          </cell>
        </row>
        <row r="1852">
          <cell r="C1852">
            <v>2000</v>
          </cell>
        </row>
        <row r="1853">
          <cell r="C1853">
            <v>2000</v>
          </cell>
        </row>
        <row r="1854">
          <cell r="C1854">
            <v>2000</v>
          </cell>
        </row>
        <row r="1855">
          <cell r="C1855">
            <v>2000</v>
          </cell>
        </row>
        <row r="1856">
          <cell r="C1856">
            <v>2000</v>
          </cell>
        </row>
        <row r="1857">
          <cell r="C1857">
            <v>2000</v>
          </cell>
        </row>
        <row r="1858">
          <cell r="C1858">
            <v>2000</v>
          </cell>
        </row>
        <row r="1859">
          <cell r="C1859">
            <v>2000</v>
          </cell>
        </row>
        <row r="1860">
          <cell r="C1860">
            <v>2000</v>
          </cell>
        </row>
        <row r="1861">
          <cell r="C1861">
            <v>2000</v>
          </cell>
        </row>
        <row r="1862">
          <cell r="C1862">
            <v>2000</v>
          </cell>
        </row>
        <row r="1863">
          <cell r="C1863">
            <v>2000</v>
          </cell>
        </row>
        <row r="1864">
          <cell r="C1864">
            <v>2000</v>
          </cell>
        </row>
        <row r="1865">
          <cell r="C1865">
            <v>2000</v>
          </cell>
        </row>
        <row r="1866">
          <cell r="C1866">
            <v>2000</v>
          </cell>
        </row>
        <row r="1867">
          <cell r="C1867">
            <v>2000</v>
          </cell>
        </row>
        <row r="1868">
          <cell r="C1868">
            <v>2000</v>
          </cell>
        </row>
        <row r="1869">
          <cell r="C1869">
            <v>2000</v>
          </cell>
        </row>
        <row r="1870">
          <cell r="C1870">
            <v>2000</v>
          </cell>
        </row>
        <row r="1871">
          <cell r="C1871">
            <v>2000</v>
          </cell>
        </row>
        <row r="1872">
          <cell r="C1872">
            <v>2000</v>
          </cell>
        </row>
        <row r="1873">
          <cell r="C1873">
            <v>2000</v>
          </cell>
        </row>
        <row r="1874">
          <cell r="C1874">
            <v>2000</v>
          </cell>
        </row>
        <row r="1875">
          <cell r="C1875">
            <v>2000</v>
          </cell>
        </row>
        <row r="1876">
          <cell r="C1876">
            <v>2000</v>
          </cell>
        </row>
        <row r="1877">
          <cell r="C1877">
            <v>2000</v>
          </cell>
        </row>
        <row r="1878">
          <cell r="C1878">
            <v>2000</v>
          </cell>
        </row>
        <row r="1879">
          <cell r="C1879">
            <v>2000</v>
          </cell>
        </row>
        <row r="1880">
          <cell r="C1880">
            <v>2000</v>
          </cell>
        </row>
        <row r="1881">
          <cell r="C1881">
            <v>2000</v>
          </cell>
        </row>
        <row r="1882">
          <cell r="C1882">
            <v>2000</v>
          </cell>
        </row>
        <row r="1883">
          <cell r="C1883">
            <v>2000</v>
          </cell>
        </row>
        <row r="1884">
          <cell r="C1884">
            <v>2000</v>
          </cell>
        </row>
        <row r="1885">
          <cell r="C1885">
            <v>2000</v>
          </cell>
        </row>
        <row r="1886">
          <cell r="C1886">
            <v>2000</v>
          </cell>
        </row>
        <row r="1887">
          <cell r="C1887">
            <v>2000</v>
          </cell>
        </row>
        <row r="1888">
          <cell r="C1888">
            <v>2000</v>
          </cell>
        </row>
        <row r="1889">
          <cell r="C1889">
            <v>2000</v>
          </cell>
        </row>
        <row r="1890">
          <cell r="C1890">
            <v>2000</v>
          </cell>
        </row>
        <row r="1891">
          <cell r="C1891">
            <v>2000</v>
          </cell>
        </row>
        <row r="1892">
          <cell r="C1892">
            <v>2000</v>
          </cell>
        </row>
        <row r="1893">
          <cell r="C1893">
            <v>2000</v>
          </cell>
        </row>
        <row r="1894">
          <cell r="C1894">
            <v>2000</v>
          </cell>
        </row>
        <row r="1895">
          <cell r="C1895">
            <v>2000</v>
          </cell>
        </row>
        <row r="1896">
          <cell r="C1896">
            <v>2000</v>
          </cell>
        </row>
        <row r="1897">
          <cell r="C1897">
            <v>2000</v>
          </cell>
        </row>
        <row r="1898">
          <cell r="C1898">
            <v>2000</v>
          </cell>
        </row>
        <row r="1899">
          <cell r="C1899">
            <v>2000</v>
          </cell>
        </row>
        <row r="1900">
          <cell r="C1900">
            <v>2000</v>
          </cell>
        </row>
        <row r="1901">
          <cell r="C1901">
            <v>2000</v>
          </cell>
        </row>
        <row r="1902">
          <cell r="C1902">
            <v>2000</v>
          </cell>
        </row>
        <row r="1903">
          <cell r="C1903">
            <v>2000</v>
          </cell>
        </row>
        <row r="1904">
          <cell r="C1904">
            <v>2000</v>
          </cell>
        </row>
        <row r="1905">
          <cell r="C1905">
            <v>2000</v>
          </cell>
        </row>
        <row r="1906">
          <cell r="C1906">
            <v>2000</v>
          </cell>
        </row>
        <row r="1907">
          <cell r="C1907">
            <v>2000</v>
          </cell>
        </row>
        <row r="1908">
          <cell r="C1908">
            <v>2000</v>
          </cell>
        </row>
        <row r="1909">
          <cell r="C1909">
            <v>2000</v>
          </cell>
        </row>
        <row r="1910">
          <cell r="C1910">
            <v>2000</v>
          </cell>
        </row>
        <row r="1911">
          <cell r="C1911">
            <v>2000</v>
          </cell>
        </row>
        <row r="1912">
          <cell r="C1912">
            <v>2000</v>
          </cell>
        </row>
        <row r="1913">
          <cell r="C1913">
            <v>2000</v>
          </cell>
        </row>
        <row r="1914">
          <cell r="C1914">
            <v>2000</v>
          </cell>
        </row>
        <row r="1915">
          <cell r="C1915">
            <v>2000</v>
          </cell>
        </row>
        <row r="1916">
          <cell r="C1916">
            <v>2000</v>
          </cell>
        </row>
        <row r="1917">
          <cell r="C1917">
            <v>2000</v>
          </cell>
        </row>
        <row r="1918">
          <cell r="C1918">
            <v>2000</v>
          </cell>
        </row>
        <row r="1919">
          <cell r="C1919">
            <v>2000</v>
          </cell>
        </row>
        <row r="1920">
          <cell r="C1920">
            <v>2000</v>
          </cell>
        </row>
        <row r="1921">
          <cell r="C1921">
            <v>2000</v>
          </cell>
        </row>
        <row r="1922">
          <cell r="C1922">
            <v>2000</v>
          </cell>
        </row>
        <row r="1923">
          <cell r="C1923">
            <v>2000</v>
          </cell>
        </row>
        <row r="1924">
          <cell r="C1924">
            <v>2000</v>
          </cell>
        </row>
        <row r="1925">
          <cell r="C1925">
            <v>2000</v>
          </cell>
        </row>
        <row r="1926">
          <cell r="C1926">
            <v>2000</v>
          </cell>
        </row>
        <row r="1927">
          <cell r="C1927">
            <v>2000</v>
          </cell>
        </row>
        <row r="1928">
          <cell r="C1928">
            <v>2000</v>
          </cell>
        </row>
        <row r="1929">
          <cell r="C1929">
            <v>2000</v>
          </cell>
        </row>
        <row r="1930">
          <cell r="C1930">
            <v>2000</v>
          </cell>
        </row>
        <row r="1931">
          <cell r="C1931">
            <v>2000</v>
          </cell>
        </row>
        <row r="1932">
          <cell r="C1932">
            <v>2000</v>
          </cell>
        </row>
        <row r="1933">
          <cell r="C1933">
            <v>2000</v>
          </cell>
        </row>
        <row r="1934">
          <cell r="C1934">
            <v>2000</v>
          </cell>
        </row>
        <row r="1935">
          <cell r="C1935">
            <v>2000</v>
          </cell>
        </row>
        <row r="1936">
          <cell r="C1936">
            <v>2000</v>
          </cell>
        </row>
        <row r="1937">
          <cell r="C1937">
            <v>2000</v>
          </cell>
        </row>
        <row r="1938">
          <cell r="C1938">
            <v>2000</v>
          </cell>
        </row>
        <row r="1939">
          <cell r="C1939">
            <v>2000</v>
          </cell>
        </row>
        <row r="1940">
          <cell r="C1940">
            <v>2000</v>
          </cell>
        </row>
        <row r="1941">
          <cell r="C1941">
            <v>2000</v>
          </cell>
        </row>
        <row r="1942">
          <cell r="C1942">
            <v>2000</v>
          </cell>
        </row>
        <row r="1943">
          <cell r="C1943">
            <v>2000</v>
          </cell>
        </row>
        <row r="1944">
          <cell r="C1944">
            <v>2000</v>
          </cell>
        </row>
        <row r="1945">
          <cell r="C1945">
            <v>2000</v>
          </cell>
        </row>
        <row r="1946">
          <cell r="C1946">
            <v>2000</v>
          </cell>
        </row>
        <row r="1947">
          <cell r="C1947">
            <v>2000</v>
          </cell>
        </row>
        <row r="1948">
          <cell r="C1948">
            <v>2000</v>
          </cell>
        </row>
        <row r="1949">
          <cell r="C1949">
            <v>2000</v>
          </cell>
        </row>
        <row r="1950">
          <cell r="C1950">
            <v>2000</v>
          </cell>
        </row>
        <row r="1951">
          <cell r="C1951">
            <v>2000</v>
          </cell>
        </row>
        <row r="1952">
          <cell r="C1952">
            <v>2000</v>
          </cell>
        </row>
        <row r="1953">
          <cell r="C1953">
            <v>2000</v>
          </cell>
        </row>
        <row r="1954">
          <cell r="C1954">
            <v>2000</v>
          </cell>
        </row>
        <row r="1955">
          <cell r="C1955">
            <v>2000</v>
          </cell>
        </row>
        <row r="1956">
          <cell r="C1956">
            <v>2000</v>
          </cell>
        </row>
        <row r="1957">
          <cell r="C1957">
            <v>2000</v>
          </cell>
        </row>
        <row r="1958">
          <cell r="C1958">
            <v>2000</v>
          </cell>
        </row>
        <row r="1959">
          <cell r="C1959">
            <v>2000</v>
          </cell>
        </row>
        <row r="1960">
          <cell r="C1960">
            <v>2000</v>
          </cell>
        </row>
        <row r="1961">
          <cell r="C1961">
            <v>2000</v>
          </cell>
        </row>
        <row r="1962">
          <cell r="C1962">
            <v>2000</v>
          </cell>
        </row>
        <row r="1963">
          <cell r="C1963">
            <v>2000</v>
          </cell>
        </row>
        <row r="1964">
          <cell r="C1964">
            <v>2000</v>
          </cell>
        </row>
        <row r="1965">
          <cell r="C1965">
            <v>2000</v>
          </cell>
        </row>
        <row r="1966">
          <cell r="C1966">
            <v>2000</v>
          </cell>
        </row>
        <row r="1967">
          <cell r="C1967">
            <v>2000</v>
          </cell>
        </row>
        <row r="1968">
          <cell r="C1968">
            <v>2000</v>
          </cell>
        </row>
        <row r="1969">
          <cell r="C1969">
            <v>2000</v>
          </cell>
        </row>
        <row r="1970">
          <cell r="C1970">
            <v>2000</v>
          </cell>
        </row>
        <row r="1971">
          <cell r="C1971">
            <v>2000</v>
          </cell>
        </row>
        <row r="1972">
          <cell r="C1972">
            <v>2000</v>
          </cell>
        </row>
        <row r="1973">
          <cell r="C1973">
            <v>2000</v>
          </cell>
        </row>
        <row r="1974">
          <cell r="C1974">
            <v>2000</v>
          </cell>
        </row>
        <row r="1975">
          <cell r="C1975">
            <v>2000</v>
          </cell>
        </row>
        <row r="1976">
          <cell r="C1976">
            <v>2000</v>
          </cell>
        </row>
        <row r="1977">
          <cell r="C1977">
            <v>2000</v>
          </cell>
        </row>
        <row r="1978">
          <cell r="C1978">
            <v>2000</v>
          </cell>
        </row>
        <row r="1979">
          <cell r="C1979">
            <v>2000</v>
          </cell>
        </row>
        <row r="1980">
          <cell r="C1980">
            <v>2000</v>
          </cell>
        </row>
        <row r="1981">
          <cell r="C1981">
            <v>2000</v>
          </cell>
        </row>
        <row r="1982">
          <cell r="C1982">
            <v>2000</v>
          </cell>
        </row>
        <row r="1983">
          <cell r="C1983">
            <v>2000</v>
          </cell>
        </row>
        <row r="1984">
          <cell r="C1984">
            <v>2000</v>
          </cell>
        </row>
        <row r="1985">
          <cell r="C1985">
            <v>2000</v>
          </cell>
        </row>
        <row r="1986">
          <cell r="C1986">
            <v>2000</v>
          </cell>
        </row>
        <row r="1987">
          <cell r="C1987">
            <v>2000</v>
          </cell>
        </row>
        <row r="1988">
          <cell r="C1988">
            <v>2000</v>
          </cell>
        </row>
        <row r="1989">
          <cell r="C1989">
            <v>2000</v>
          </cell>
        </row>
        <row r="1990">
          <cell r="C1990">
            <v>2000</v>
          </cell>
        </row>
        <row r="1991">
          <cell r="C1991">
            <v>2000</v>
          </cell>
        </row>
        <row r="1992">
          <cell r="C1992">
            <v>2000</v>
          </cell>
        </row>
        <row r="1993">
          <cell r="C1993">
            <v>2000</v>
          </cell>
        </row>
        <row r="1994">
          <cell r="C1994">
            <v>2000</v>
          </cell>
        </row>
        <row r="1995">
          <cell r="C1995">
            <v>2000</v>
          </cell>
        </row>
        <row r="1996">
          <cell r="C1996">
            <v>2000</v>
          </cell>
        </row>
        <row r="1997">
          <cell r="C1997">
            <v>2000</v>
          </cell>
        </row>
        <row r="1998">
          <cell r="C1998">
            <v>2000</v>
          </cell>
        </row>
        <row r="1999">
          <cell r="C1999">
            <v>2000</v>
          </cell>
        </row>
        <row r="2000">
          <cell r="C2000">
            <v>2000</v>
          </cell>
        </row>
        <row r="2001">
          <cell r="C2001">
            <v>2000</v>
          </cell>
        </row>
        <row r="2002">
          <cell r="C2002">
            <v>2000</v>
          </cell>
        </row>
        <row r="2003">
          <cell r="C2003">
            <v>2000</v>
          </cell>
        </row>
        <row r="2004">
          <cell r="C2004">
            <v>2000</v>
          </cell>
        </row>
        <row r="2005">
          <cell r="C2005">
            <v>2000</v>
          </cell>
        </row>
        <row r="2006">
          <cell r="C2006">
            <v>2000</v>
          </cell>
        </row>
        <row r="2007">
          <cell r="C2007">
            <v>2000</v>
          </cell>
        </row>
        <row r="2008">
          <cell r="C2008">
            <v>2000</v>
          </cell>
        </row>
        <row r="2009">
          <cell r="C2009">
            <v>2000</v>
          </cell>
        </row>
        <row r="2010">
          <cell r="C2010">
            <v>2000</v>
          </cell>
        </row>
        <row r="2011">
          <cell r="C2011">
            <v>2000</v>
          </cell>
        </row>
        <row r="2012">
          <cell r="C2012">
            <v>2000</v>
          </cell>
        </row>
        <row r="2013">
          <cell r="C2013">
            <v>2000</v>
          </cell>
        </row>
        <row r="2014">
          <cell r="C2014">
            <v>2000</v>
          </cell>
        </row>
        <row r="2015">
          <cell r="C2015">
            <v>2000</v>
          </cell>
        </row>
        <row r="2016">
          <cell r="C2016">
            <v>2000</v>
          </cell>
        </row>
        <row r="2017">
          <cell r="C2017">
            <v>2000</v>
          </cell>
        </row>
        <row r="2018">
          <cell r="C2018">
            <v>2000</v>
          </cell>
        </row>
        <row r="2019">
          <cell r="C2019">
            <v>2000</v>
          </cell>
        </row>
        <row r="2020">
          <cell r="C2020">
            <v>2000</v>
          </cell>
        </row>
        <row r="2021">
          <cell r="C2021">
            <v>2000</v>
          </cell>
        </row>
        <row r="2022">
          <cell r="C2022">
            <v>2000</v>
          </cell>
        </row>
        <row r="2023">
          <cell r="C2023">
            <v>2000</v>
          </cell>
        </row>
        <row r="2024">
          <cell r="C2024">
            <v>2000</v>
          </cell>
        </row>
        <row r="2025">
          <cell r="C2025">
            <v>2000</v>
          </cell>
        </row>
        <row r="2026">
          <cell r="C2026">
            <v>2000</v>
          </cell>
        </row>
        <row r="2027">
          <cell r="C2027">
            <v>2000</v>
          </cell>
        </row>
        <row r="2028">
          <cell r="C2028">
            <v>2000</v>
          </cell>
        </row>
        <row r="2029">
          <cell r="C2029">
            <v>2000</v>
          </cell>
        </row>
        <row r="2030">
          <cell r="C2030">
            <v>2000</v>
          </cell>
        </row>
        <row r="2031">
          <cell r="C2031">
            <v>2000</v>
          </cell>
        </row>
        <row r="2032">
          <cell r="C2032">
            <v>2000</v>
          </cell>
        </row>
        <row r="2033">
          <cell r="C2033">
            <v>2000</v>
          </cell>
        </row>
        <row r="2034">
          <cell r="C2034">
            <v>2000</v>
          </cell>
        </row>
        <row r="2035">
          <cell r="C2035">
            <v>2000</v>
          </cell>
        </row>
        <row r="2036">
          <cell r="C2036">
            <v>2000</v>
          </cell>
        </row>
        <row r="2037">
          <cell r="C2037">
            <v>2000</v>
          </cell>
        </row>
        <row r="2038">
          <cell r="C2038">
            <v>2000</v>
          </cell>
        </row>
        <row r="2039">
          <cell r="C2039">
            <v>2000</v>
          </cell>
        </row>
        <row r="2040">
          <cell r="C2040">
            <v>2000</v>
          </cell>
        </row>
        <row r="2041">
          <cell r="C2041">
            <v>2000</v>
          </cell>
        </row>
        <row r="2042">
          <cell r="C2042">
            <v>2000</v>
          </cell>
        </row>
        <row r="2043">
          <cell r="C2043">
            <v>2000</v>
          </cell>
        </row>
        <row r="2044">
          <cell r="C2044">
            <v>2000</v>
          </cell>
        </row>
        <row r="2045">
          <cell r="C2045">
            <v>2000</v>
          </cell>
        </row>
        <row r="2046">
          <cell r="C2046">
            <v>2000</v>
          </cell>
        </row>
        <row r="2047">
          <cell r="C2047">
            <v>2000</v>
          </cell>
        </row>
        <row r="2048">
          <cell r="C2048">
            <v>2000</v>
          </cell>
        </row>
        <row r="2049">
          <cell r="C2049">
            <v>2000</v>
          </cell>
        </row>
        <row r="2050">
          <cell r="C2050">
            <v>2000</v>
          </cell>
        </row>
        <row r="2051">
          <cell r="C2051">
            <v>2000</v>
          </cell>
        </row>
        <row r="2052">
          <cell r="C2052">
            <v>2000</v>
          </cell>
        </row>
        <row r="2053">
          <cell r="C2053">
            <v>2000</v>
          </cell>
        </row>
        <row r="2054">
          <cell r="C2054">
            <v>2000</v>
          </cell>
        </row>
        <row r="2055">
          <cell r="C2055">
            <v>2000</v>
          </cell>
        </row>
        <row r="2056">
          <cell r="C2056">
            <v>2000</v>
          </cell>
        </row>
        <row r="2057">
          <cell r="C2057">
            <v>2000</v>
          </cell>
        </row>
        <row r="2058">
          <cell r="C2058">
            <v>2000</v>
          </cell>
        </row>
        <row r="2059">
          <cell r="C2059">
            <v>2000</v>
          </cell>
        </row>
        <row r="2060">
          <cell r="C2060">
            <v>2000</v>
          </cell>
        </row>
        <row r="2061">
          <cell r="C2061">
            <v>2000</v>
          </cell>
        </row>
        <row r="2062">
          <cell r="C2062">
            <v>2000</v>
          </cell>
        </row>
        <row r="2063">
          <cell r="C2063">
            <v>2000</v>
          </cell>
        </row>
        <row r="2064">
          <cell r="C2064">
            <v>2000</v>
          </cell>
        </row>
        <row r="2065">
          <cell r="C2065">
            <v>2000</v>
          </cell>
        </row>
        <row r="2066">
          <cell r="C2066">
            <v>2000</v>
          </cell>
        </row>
        <row r="2067">
          <cell r="C2067">
            <v>2000</v>
          </cell>
        </row>
        <row r="2068">
          <cell r="C2068">
            <v>2000</v>
          </cell>
        </row>
        <row r="2069">
          <cell r="C2069">
            <v>2000</v>
          </cell>
        </row>
        <row r="2070">
          <cell r="C2070">
            <v>2000</v>
          </cell>
        </row>
        <row r="2071">
          <cell r="C2071">
            <v>2000</v>
          </cell>
        </row>
        <row r="2072">
          <cell r="C2072">
            <v>2000</v>
          </cell>
        </row>
        <row r="2073">
          <cell r="C2073">
            <v>2000</v>
          </cell>
        </row>
        <row r="2074">
          <cell r="C2074">
            <v>2000</v>
          </cell>
        </row>
        <row r="2075">
          <cell r="C2075">
            <v>2000</v>
          </cell>
        </row>
        <row r="2076">
          <cell r="C2076">
            <v>2000</v>
          </cell>
        </row>
        <row r="2077">
          <cell r="C2077">
            <v>2000</v>
          </cell>
        </row>
        <row r="2078">
          <cell r="C2078">
            <v>2000</v>
          </cell>
        </row>
        <row r="2079">
          <cell r="C2079">
            <v>2000</v>
          </cell>
        </row>
        <row r="2080">
          <cell r="C2080">
            <v>2000</v>
          </cell>
        </row>
        <row r="2081">
          <cell r="C2081">
            <v>2000</v>
          </cell>
        </row>
        <row r="2082">
          <cell r="C2082">
            <v>2000</v>
          </cell>
        </row>
        <row r="2083">
          <cell r="C2083">
            <v>2000</v>
          </cell>
        </row>
        <row r="2084">
          <cell r="C2084">
            <v>2000</v>
          </cell>
        </row>
        <row r="2085">
          <cell r="C2085">
            <v>2000</v>
          </cell>
        </row>
        <row r="2086">
          <cell r="C2086">
            <v>2000</v>
          </cell>
        </row>
        <row r="2087">
          <cell r="C2087">
            <v>2000</v>
          </cell>
        </row>
        <row r="2088">
          <cell r="C2088">
            <v>2000</v>
          </cell>
        </row>
        <row r="2089">
          <cell r="C2089">
            <v>2000</v>
          </cell>
        </row>
        <row r="2090">
          <cell r="C2090">
            <v>2000</v>
          </cell>
        </row>
        <row r="2091">
          <cell r="C2091">
            <v>2000</v>
          </cell>
        </row>
        <row r="2092">
          <cell r="C2092">
            <v>2000</v>
          </cell>
        </row>
        <row r="2093">
          <cell r="C2093">
            <v>2000</v>
          </cell>
        </row>
        <row r="2094">
          <cell r="C2094">
            <v>2000</v>
          </cell>
        </row>
        <row r="2095">
          <cell r="C2095">
            <v>2000</v>
          </cell>
        </row>
        <row r="2096">
          <cell r="C2096">
            <v>2000</v>
          </cell>
        </row>
        <row r="2097">
          <cell r="C2097">
            <v>2000</v>
          </cell>
        </row>
        <row r="2098">
          <cell r="C2098">
            <v>2000</v>
          </cell>
        </row>
        <row r="2099">
          <cell r="C2099">
            <v>2000</v>
          </cell>
        </row>
        <row r="2100">
          <cell r="C2100">
            <v>2000</v>
          </cell>
        </row>
        <row r="2101">
          <cell r="C2101">
            <v>2000</v>
          </cell>
        </row>
        <row r="2102">
          <cell r="C2102">
            <v>2000</v>
          </cell>
        </row>
        <row r="2103">
          <cell r="C2103">
            <v>2000</v>
          </cell>
        </row>
        <row r="2104">
          <cell r="C2104">
            <v>2000</v>
          </cell>
        </row>
        <row r="2105">
          <cell r="C2105">
            <v>2000</v>
          </cell>
        </row>
        <row r="2106">
          <cell r="C2106">
            <v>2000</v>
          </cell>
        </row>
        <row r="2107">
          <cell r="C2107">
            <v>2000</v>
          </cell>
        </row>
        <row r="2108">
          <cell r="C2108">
            <v>2000</v>
          </cell>
        </row>
        <row r="2109">
          <cell r="C2109">
            <v>2000</v>
          </cell>
        </row>
        <row r="2110">
          <cell r="C2110">
            <v>2000</v>
          </cell>
        </row>
        <row r="2111">
          <cell r="C2111">
            <v>2000</v>
          </cell>
        </row>
        <row r="2112">
          <cell r="C2112">
            <v>2000</v>
          </cell>
        </row>
        <row r="2113">
          <cell r="C2113">
            <v>2000</v>
          </cell>
        </row>
        <row r="2114">
          <cell r="C2114">
            <v>2000</v>
          </cell>
        </row>
        <row r="2115">
          <cell r="C2115">
            <v>2000</v>
          </cell>
        </row>
        <row r="2116">
          <cell r="C2116">
            <v>2000</v>
          </cell>
        </row>
        <row r="2117">
          <cell r="C2117">
            <v>2000</v>
          </cell>
        </row>
        <row r="2118">
          <cell r="C2118">
            <v>2000</v>
          </cell>
        </row>
        <row r="2119">
          <cell r="C2119">
            <v>2000</v>
          </cell>
        </row>
        <row r="2120">
          <cell r="C2120">
            <v>2000</v>
          </cell>
        </row>
        <row r="2121">
          <cell r="C2121">
            <v>2000</v>
          </cell>
        </row>
        <row r="2122">
          <cell r="C2122">
            <v>2000</v>
          </cell>
        </row>
        <row r="2123">
          <cell r="C2123">
            <v>2000</v>
          </cell>
        </row>
        <row r="2124">
          <cell r="C2124">
            <v>2000</v>
          </cell>
        </row>
        <row r="2125">
          <cell r="C2125">
            <v>2000</v>
          </cell>
        </row>
        <row r="2126">
          <cell r="C2126">
            <v>2000</v>
          </cell>
        </row>
        <row r="2127">
          <cell r="C2127">
            <v>2000</v>
          </cell>
        </row>
        <row r="2128">
          <cell r="C2128">
            <v>2000</v>
          </cell>
        </row>
        <row r="2129">
          <cell r="C2129">
            <v>2000</v>
          </cell>
        </row>
        <row r="2130">
          <cell r="C2130">
            <v>2000</v>
          </cell>
        </row>
        <row r="2131">
          <cell r="C2131">
            <v>2000</v>
          </cell>
        </row>
        <row r="2132">
          <cell r="C2132">
            <v>2000</v>
          </cell>
        </row>
        <row r="2133">
          <cell r="C2133">
            <v>2000</v>
          </cell>
        </row>
        <row r="2134">
          <cell r="C2134">
            <v>2000</v>
          </cell>
        </row>
        <row r="2135">
          <cell r="C2135">
            <v>2000</v>
          </cell>
        </row>
        <row r="2136">
          <cell r="C2136">
            <v>2000</v>
          </cell>
        </row>
        <row r="2137">
          <cell r="C2137">
            <v>2000</v>
          </cell>
        </row>
        <row r="2138">
          <cell r="C2138">
            <v>2000</v>
          </cell>
        </row>
        <row r="2139">
          <cell r="C2139">
            <v>2000</v>
          </cell>
        </row>
        <row r="2140">
          <cell r="C2140">
            <v>2000</v>
          </cell>
        </row>
        <row r="2141">
          <cell r="C2141">
            <v>2000</v>
          </cell>
        </row>
        <row r="2142">
          <cell r="C2142">
            <v>2000</v>
          </cell>
        </row>
        <row r="2143">
          <cell r="C2143">
            <v>2000</v>
          </cell>
        </row>
        <row r="2144">
          <cell r="C2144">
            <v>2000</v>
          </cell>
        </row>
        <row r="2145">
          <cell r="C2145">
            <v>2000</v>
          </cell>
        </row>
        <row r="2146">
          <cell r="C2146">
            <v>2000</v>
          </cell>
        </row>
        <row r="2147">
          <cell r="C2147">
            <v>2000</v>
          </cell>
        </row>
        <row r="2148">
          <cell r="C2148">
            <v>2000</v>
          </cell>
        </row>
        <row r="2149">
          <cell r="C2149">
            <v>2000</v>
          </cell>
        </row>
        <row r="2150">
          <cell r="C2150">
            <v>2000</v>
          </cell>
        </row>
        <row r="2151">
          <cell r="C2151">
            <v>2000</v>
          </cell>
        </row>
        <row r="2152">
          <cell r="C2152">
            <v>2000</v>
          </cell>
        </row>
        <row r="2153">
          <cell r="C2153">
            <v>2000</v>
          </cell>
        </row>
        <row r="2154">
          <cell r="C2154">
            <v>2000</v>
          </cell>
        </row>
        <row r="2155">
          <cell r="C2155">
            <v>2000</v>
          </cell>
        </row>
        <row r="2156">
          <cell r="C2156">
            <v>2000</v>
          </cell>
        </row>
        <row r="2157">
          <cell r="C2157">
            <v>2000</v>
          </cell>
        </row>
        <row r="2158">
          <cell r="C2158">
            <v>2000</v>
          </cell>
        </row>
        <row r="2159">
          <cell r="C2159">
            <v>2000</v>
          </cell>
        </row>
        <row r="2160">
          <cell r="C2160">
            <v>2000</v>
          </cell>
        </row>
        <row r="2161">
          <cell r="C2161">
            <v>2000</v>
          </cell>
        </row>
        <row r="2162">
          <cell r="C2162">
            <v>2000</v>
          </cell>
        </row>
        <row r="2163">
          <cell r="C2163">
            <v>2000</v>
          </cell>
        </row>
        <row r="2164">
          <cell r="C2164">
            <v>2000</v>
          </cell>
        </row>
        <row r="2165">
          <cell r="C2165">
            <v>2000</v>
          </cell>
        </row>
        <row r="2166">
          <cell r="C2166">
            <v>2000</v>
          </cell>
        </row>
        <row r="2167">
          <cell r="C2167">
            <v>2000</v>
          </cell>
        </row>
        <row r="2168">
          <cell r="C2168">
            <v>2000</v>
          </cell>
        </row>
        <row r="2169">
          <cell r="C2169">
            <v>2000</v>
          </cell>
        </row>
        <row r="2170">
          <cell r="C2170">
            <v>2000</v>
          </cell>
        </row>
        <row r="2171">
          <cell r="C2171">
            <v>2000</v>
          </cell>
        </row>
        <row r="2172">
          <cell r="C2172">
            <v>2000</v>
          </cell>
        </row>
        <row r="2173">
          <cell r="C2173">
            <v>2000</v>
          </cell>
        </row>
        <row r="2174">
          <cell r="C2174">
            <v>2000</v>
          </cell>
        </row>
        <row r="2175">
          <cell r="C2175">
            <v>2000</v>
          </cell>
        </row>
        <row r="2176">
          <cell r="C2176">
            <v>2000</v>
          </cell>
        </row>
        <row r="2177">
          <cell r="C2177">
            <v>2000</v>
          </cell>
        </row>
        <row r="2178">
          <cell r="C2178">
            <v>2000</v>
          </cell>
        </row>
        <row r="2179">
          <cell r="C2179">
            <v>2000</v>
          </cell>
        </row>
        <row r="2180">
          <cell r="C2180">
            <v>2000</v>
          </cell>
        </row>
        <row r="2181">
          <cell r="C2181">
            <v>2000</v>
          </cell>
        </row>
        <row r="2182">
          <cell r="C2182">
            <v>2000</v>
          </cell>
        </row>
        <row r="2183">
          <cell r="C2183">
            <v>2000</v>
          </cell>
        </row>
        <row r="2184">
          <cell r="C2184">
            <v>2000</v>
          </cell>
        </row>
        <row r="2185">
          <cell r="C2185">
            <v>2000</v>
          </cell>
        </row>
        <row r="2186">
          <cell r="C2186">
            <v>2000</v>
          </cell>
        </row>
        <row r="2187">
          <cell r="C2187">
            <v>2000</v>
          </cell>
        </row>
        <row r="2188">
          <cell r="C2188">
            <v>2000</v>
          </cell>
        </row>
        <row r="2189">
          <cell r="C2189">
            <v>2000</v>
          </cell>
        </row>
        <row r="2190">
          <cell r="C2190">
            <v>2000</v>
          </cell>
        </row>
        <row r="2191">
          <cell r="C2191">
            <v>2000</v>
          </cell>
        </row>
        <row r="2192">
          <cell r="C2192">
            <v>2000</v>
          </cell>
        </row>
        <row r="2193">
          <cell r="C2193">
            <v>2000</v>
          </cell>
        </row>
        <row r="2194">
          <cell r="C2194">
            <v>2000</v>
          </cell>
        </row>
        <row r="2195">
          <cell r="C2195">
            <v>2000</v>
          </cell>
        </row>
        <row r="2196">
          <cell r="C2196">
            <v>2000</v>
          </cell>
        </row>
        <row r="2197">
          <cell r="C2197">
            <v>2000</v>
          </cell>
        </row>
        <row r="2198">
          <cell r="C2198">
            <v>2000</v>
          </cell>
        </row>
        <row r="2199">
          <cell r="C2199">
            <v>2000</v>
          </cell>
        </row>
        <row r="2200">
          <cell r="C2200">
            <v>2000</v>
          </cell>
        </row>
        <row r="2201">
          <cell r="C2201">
            <v>2000</v>
          </cell>
        </row>
        <row r="2202">
          <cell r="C2202">
            <v>2000</v>
          </cell>
        </row>
        <row r="2203">
          <cell r="C2203">
            <v>2000</v>
          </cell>
        </row>
        <row r="2204">
          <cell r="C2204">
            <v>2000</v>
          </cell>
        </row>
        <row r="2205">
          <cell r="C2205">
            <v>2000</v>
          </cell>
        </row>
        <row r="2206">
          <cell r="C2206">
            <v>2000</v>
          </cell>
        </row>
        <row r="2207">
          <cell r="C2207">
            <v>2000</v>
          </cell>
        </row>
        <row r="2208">
          <cell r="C2208">
            <v>2000</v>
          </cell>
        </row>
        <row r="2209">
          <cell r="C2209">
            <v>2000</v>
          </cell>
        </row>
        <row r="2210">
          <cell r="C2210">
            <v>2000</v>
          </cell>
        </row>
        <row r="2211">
          <cell r="C2211">
            <v>2000</v>
          </cell>
        </row>
        <row r="2212">
          <cell r="C2212">
            <v>2000</v>
          </cell>
        </row>
        <row r="2213">
          <cell r="C2213">
            <v>2000</v>
          </cell>
        </row>
        <row r="2214">
          <cell r="C2214">
            <v>2000</v>
          </cell>
        </row>
        <row r="2215">
          <cell r="C2215">
            <v>2000</v>
          </cell>
        </row>
        <row r="2216">
          <cell r="C2216">
            <v>2000</v>
          </cell>
        </row>
        <row r="2217">
          <cell r="C2217">
            <v>2000</v>
          </cell>
        </row>
        <row r="2218">
          <cell r="C2218">
            <v>2000</v>
          </cell>
        </row>
        <row r="2219">
          <cell r="C2219">
            <v>2000</v>
          </cell>
        </row>
        <row r="2220">
          <cell r="C2220">
            <v>2000</v>
          </cell>
        </row>
        <row r="2221">
          <cell r="C2221">
            <v>2000</v>
          </cell>
        </row>
        <row r="2222">
          <cell r="C2222">
            <v>2000</v>
          </cell>
        </row>
        <row r="2223">
          <cell r="C2223">
            <v>2000</v>
          </cell>
        </row>
        <row r="2224">
          <cell r="C2224">
            <v>2000</v>
          </cell>
        </row>
        <row r="2225">
          <cell r="C2225">
            <v>2000</v>
          </cell>
        </row>
        <row r="2226">
          <cell r="C2226">
            <v>2000</v>
          </cell>
        </row>
        <row r="2227">
          <cell r="C2227">
            <v>2000</v>
          </cell>
        </row>
        <row r="2228">
          <cell r="C2228">
            <v>2000</v>
          </cell>
        </row>
        <row r="2229">
          <cell r="C2229">
            <v>2000</v>
          </cell>
        </row>
        <row r="2230">
          <cell r="C2230">
            <v>2000</v>
          </cell>
        </row>
        <row r="2231">
          <cell r="C2231">
            <v>2000</v>
          </cell>
        </row>
        <row r="2232">
          <cell r="C2232">
            <v>2000</v>
          </cell>
        </row>
        <row r="2233">
          <cell r="C2233">
            <v>2000</v>
          </cell>
        </row>
        <row r="2234">
          <cell r="C2234">
            <v>2000</v>
          </cell>
        </row>
        <row r="2235">
          <cell r="C2235">
            <v>2000</v>
          </cell>
        </row>
        <row r="2236">
          <cell r="C2236">
            <v>2000</v>
          </cell>
        </row>
        <row r="2237">
          <cell r="C2237">
            <v>2000</v>
          </cell>
        </row>
        <row r="2238">
          <cell r="C2238">
            <v>2000</v>
          </cell>
        </row>
        <row r="2239">
          <cell r="C2239">
            <v>2000</v>
          </cell>
        </row>
        <row r="2240">
          <cell r="C2240">
            <v>2000</v>
          </cell>
        </row>
        <row r="2241">
          <cell r="C2241">
            <v>2000</v>
          </cell>
        </row>
        <row r="2242">
          <cell r="C2242">
            <v>2000</v>
          </cell>
        </row>
        <row r="2243">
          <cell r="C2243">
            <v>2000</v>
          </cell>
        </row>
        <row r="2244">
          <cell r="C2244">
            <v>2000</v>
          </cell>
        </row>
        <row r="2245">
          <cell r="C2245">
            <v>2000</v>
          </cell>
        </row>
        <row r="2246">
          <cell r="C2246">
            <v>2000</v>
          </cell>
        </row>
        <row r="2247">
          <cell r="C2247">
            <v>2000</v>
          </cell>
        </row>
        <row r="2248">
          <cell r="C2248">
            <v>2000</v>
          </cell>
        </row>
        <row r="2249">
          <cell r="C2249">
            <v>2000</v>
          </cell>
        </row>
        <row r="2250">
          <cell r="C2250">
            <v>2000</v>
          </cell>
        </row>
        <row r="2251">
          <cell r="C2251">
            <v>2000</v>
          </cell>
        </row>
        <row r="2252">
          <cell r="C2252">
            <v>2000</v>
          </cell>
        </row>
        <row r="2253">
          <cell r="C2253">
            <v>2000</v>
          </cell>
        </row>
        <row r="2254">
          <cell r="C2254">
            <v>2000</v>
          </cell>
        </row>
        <row r="2255">
          <cell r="C2255">
            <v>2000</v>
          </cell>
        </row>
        <row r="2256">
          <cell r="C2256">
            <v>2000</v>
          </cell>
        </row>
        <row r="2257">
          <cell r="C2257">
            <v>2000</v>
          </cell>
        </row>
        <row r="2258">
          <cell r="C2258">
            <v>2000</v>
          </cell>
        </row>
        <row r="2259">
          <cell r="C2259">
            <v>2000</v>
          </cell>
        </row>
        <row r="2260">
          <cell r="C2260">
            <v>2000</v>
          </cell>
        </row>
        <row r="2261">
          <cell r="C2261">
            <v>2000</v>
          </cell>
        </row>
        <row r="2262">
          <cell r="C2262">
            <v>2000</v>
          </cell>
        </row>
        <row r="2263">
          <cell r="C2263">
            <v>2000</v>
          </cell>
        </row>
        <row r="2264">
          <cell r="C2264">
            <v>2000</v>
          </cell>
        </row>
        <row r="2265">
          <cell r="C2265">
            <v>2000</v>
          </cell>
        </row>
        <row r="2266">
          <cell r="C2266">
            <v>2000</v>
          </cell>
        </row>
        <row r="2267">
          <cell r="C2267">
            <v>2000</v>
          </cell>
        </row>
        <row r="2268">
          <cell r="C2268">
            <v>2000</v>
          </cell>
        </row>
        <row r="2269">
          <cell r="C2269">
            <v>2000</v>
          </cell>
        </row>
        <row r="2270">
          <cell r="C2270">
            <v>2000</v>
          </cell>
        </row>
        <row r="2271">
          <cell r="C2271">
            <v>2000</v>
          </cell>
        </row>
        <row r="2272">
          <cell r="C2272">
            <v>2000</v>
          </cell>
        </row>
        <row r="2273">
          <cell r="C2273">
            <v>2000</v>
          </cell>
        </row>
        <row r="2274">
          <cell r="C2274">
            <v>2000</v>
          </cell>
        </row>
        <row r="2275">
          <cell r="C2275">
            <v>2000</v>
          </cell>
        </row>
        <row r="2276">
          <cell r="C2276">
            <v>2000</v>
          </cell>
        </row>
        <row r="2277">
          <cell r="C2277">
            <v>2000</v>
          </cell>
        </row>
        <row r="2278">
          <cell r="C2278">
            <v>2000</v>
          </cell>
        </row>
        <row r="2279">
          <cell r="C2279">
            <v>2000</v>
          </cell>
        </row>
        <row r="2280">
          <cell r="C2280">
            <v>2000</v>
          </cell>
        </row>
        <row r="2281">
          <cell r="C2281">
            <v>2000</v>
          </cell>
        </row>
        <row r="2282">
          <cell r="C2282">
            <v>2000</v>
          </cell>
        </row>
        <row r="2283">
          <cell r="C2283">
            <v>2000</v>
          </cell>
        </row>
        <row r="2284">
          <cell r="C2284">
            <v>2000</v>
          </cell>
        </row>
        <row r="2285">
          <cell r="C2285">
            <v>2000</v>
          </cell>
        </row>
        <row r="2286">
          <cell r="C2286">
            <v>2000</v>
          </cell>
        </row>
        <row r="2287">
          <cell r="C2287">
            <v>2000</v>
          </cell>
        </row>
        <row r="2288">
          <cell r="C2288">
            <v>2000</v>
          </cell>
        </row>
        <row r="2289">
          <cell r="C2289">
            <v>2000</v>
          </cell>
        </row>
        <row r="2290">
          <cell r="C2290">
            <v>2000</v>
          </cell>
        </row>
        <row r="2291">
          <cell r="C2291">
            <v>2000</v>
          </cell>
        </row>
        <row r="2292">
          <cell r="C2292">
            <v>2000</v>
          </cell>
        </row>
        <row r="2293">
          <cell r="C2293">
            <v>2000</v>
          </cell>
        </row>
        <row r="2294">
          <cell r="C2294">
            <v>2000</v>
          </cell>
        </row>
        <row r="2295">
          <cell r="C2295">
            <v>2000</v>
          </cell>
        </row>
        <row r="2296">
          <cell r="C2296">
            <v>2000</v>
          </cell>
        </row>
        <row r="2297">
          <cell r="C2297">
            <v>2000</v>
          </cell>
        </row>
        <row r="2298">
          <cell r="C2298">
            <v>2000</v>
          </cell>
        </row>
        <row r="2299">
          <cell r="C2299">
            <v>2000</v>
          </cell>
        </row>
        <row r="2300">
          <cell r="C2300">
            <v>2000</v>
          </cell>
        </row>
        <row r="2301">
          <cell r="C2301">
            <v>2000</v>
          </cell>
        </row>
        <row r="2302">
          <cell r="C2302">
            <v>2000</v>
          </cell>
        </row>
        <row r="2303">
          <cell r="C2303">
            <v>2000</v>
          </cell>
        </row>
        <row r="2304">
          <cell r="C2304">
            <v>2000</v>
          </cell>
        </row>
        <row r="2305">
          <cell r="C2305">
            <v>2000</v>
          </cell>
        </row>
        <row r="2306">
          <cell r="C2306">
            <v>2000</v>
          </cell>
        </row>
        <row r="2307">
          <cell r="C2307">
            <v>2000</v>
          </cell>
        </row>
        <row r="2308">
          <cell r="C2308">
            <v>2000</v>
          </cell>
        </row>
        <row r="2309">
          <cell r="C2309">
            <v>2000</v>
          </cell>
        </row>
        <row r="2310">
          <cell r="C2310">
            <v>2000</v>
          </cell>
        </row>
        <row r="2311">
          <cell r="C2311">
            <v>2000</v>
          </cell>
        </row>
        <row r="2312">
          <cell r="C2312">
            <v>2000</v>
          </cell>
        </row>
        <row r="2313">
          <cell r="C2313">
            <v>2000</v>
          </cell>
        </row>
        <row r="2314">
          <cell r="C2314">
            <v>2000</v>
          </cell>
        </row>
        <row r="2315">
          <cell r="C2315">
            <v>2000</v>
          </cell>
        </row>
        <row r="2316">
          <cell r="C2316">
            <v>2000</v>
          </cell>
        </row>
        <row r="2317">
          <cell r="C2317">
            <v>2000</v>
          </cell>
        </row>
        <row r="2318">
          <cell r="C2318">
            <v>2000</v>
          </cell>
        </row>
        <row r="2319">
          <cell r="C2319">
            <v>2000</v>
          </cell>
        </row>
        <row r="2320">
          <cell r="C2320">
            <v>2000</v>
          </cell>
        </row>
        <row r="2321">
          <cell r="C2321">
            <v>2000</v>
          </cell>
        </row>
        <row r="2322">
          <cell r="C2322">
            <v>2000</v>
          </cell>
        </row>
        <row r="2323">
          <cell r="C2323">
            <v>2000</v>
          </cell>
        </row>
        <row r="2324">
          <cell r="C2324">
            <v>2000</v>
          </cell>
        </row>
        <row r="2325">
          <cell r="C2325">
            <v>2000</v>
          </cell>
        </row>
        <row r="2326">
          <cell r="C2326">
            <v>2000</v>
          </cell>
        </row>
        <row r="2327">
          <cell r="C2327">
            <v>2000</v>
          </cell>
        </row>
        <row r="2328">
          <cell r="C2328">
            <v>2000</v>
          </cell>
        </row>
        <row r="2329">
          <cell r="C2329">
            <v>2000</v>
          </cell>
        </row>
        <row r="2330">
          <cell r="C2330">
            <v>2000</v>
          </cell>
        </row>
        <row r="2331">
          <cell r="C2331">
            <v>2000</v>
          </cell>
        </row>
        <row r="2332">
          <cell r="C2332">
            <v>2000</v>
          </cell>
        </row>
        <row r="2333">
          <cell r="C2333">
            <v>2000</v>
          </cell>
        </row>
        <row r="2334">
          <cell r="C2334">
            <v>2000</v>
          </cell>
        </row>
        <row r="2335">
          <cell r="C2335">
            <v>2000</v>
          </cell>
        </row>
        <row r="2336">
          <cell r="C2336">
            <v>2000</v>
          </cell>
        </row>
        <row r="2337">
          <cell r="C2337">
            <v>2000</v>
          </cell>
        </row>
        <row r="2338">
          <cell r="C2338">
            <v>2000</v>
          </cell>
        </row>
        <row r="2339">
          <cell r="C2339">
            <v>2000</v>
          </cell>
        </row>
        <row r="2340">
          <cell r="C2340">
            <v>2000</v>
          </cell>
        </row>
        <row r="2341">
          <cell r="C2341">
            <v>2000</v>
          </cell>
        </row>
        <row r="2342">
          <cell r="C2342">
            <v>2000</v>
          </cell>
        </row>
        <row r="2343">
          <cell r="C2343">
            <v>2000</v>
          </cell>
        </row>
        <row r="2344">
          <cell r="C2344">
            <v>2000</v>
          </cell>
        </row>
        <row r="2345">
          <cell r="C2345">
            <v>2000</v>
          </cell>
        </row>
        <row r="2346">
          <cell r="C2346">
            <v>2000</v>
          </cell>
        </row>
        <row r="2347">
          <cell r="C2347">
            <v>2000</v>
          </cell>
        </row>
        <row r="2348">
          <cell r="C2348">
            <v>2000</v>
          </cell>
        </row>
        <row r="2349">
          <cell r="C2349">
            <v>2000</v>
          </cell>
        </row>
        <row r="2350">
          <cell r="C2350">
            <v>2000</v>
          </cell>
        </row>
        <row r="2351">
          <cell r="C2351">
            <v>2000</v>
          </cell>
        </row>
        <row r="2352">
          <cell r="C2352">
            <v>2000</v>
          </cell>
        </row>
        <row r="2353">
          <cell r="C2353">
            <v>2000</v>
          </cell>
        </row>
        <row r="2354">
          <cell r="C2354">
            <v>2000</v>
          </cell>
        </row>
        <row r="2355">
          <cell r="C2355">
            <v>2000</v>
          </cell>
        </row>
        <row r="2356">
          <cell r="C2356">
            <v>2000</v>
          </cell>
        </row>
        <row r="2357">
          <cell r="C2357">
            <v>2000</v>
          </cell>
        </row>
        <row r="2358">
          <cell r="C2358">
            <v>2000</v>
          </cell>
        </row>
        <row r="2359">
          <cell r="C2359">
            <v>2000</v>
          </cell>
        </row>
        <row r="2360">
          <cell r="C2360">
            <v>2000</v>
          </cell>
        </row>
        <row r="2361">
          <cell r="C2361">
            <v>2000</v>
          </cell>
        </row>
        <row r="2362">
          <cell r="C2362">
            <v>2000</v>
          </cell>
        </row>
        <row r="2363">
          <cell r="C2363">
            <v>2000</v>
          </cell>
        </row>
        <row r="2364">
          <cell r="C2364">
            <v>2000</v>
          </cell>
        </row>
        <row r="2365">
          <cell r="C2365">
            <v>2000</v>
          </cell>
        </row>
        <row r="2366">
          <cell r="C2366">
            <v>2000</v>
          </cell>
        </row>
        <row r="2367">
          <cell r="C2367">
            <v>2000</v>
          </cell>
        </row>
        <row r="2368">
          <cell r="C2368">
            <v>2000</v>
          </cell>
        </row>
        <row r="2369">
          <cell r="C2369">
            <v>2000</v>
          </cell>
        </row>
        <row r="2370">
          <cell r="C2370">
            <v>2000</v>
          </cell>
        </row>
        <row r="2371">
          <cell r="C2371">
            <v>2000</v>
          </cell>
        </row>
        <row r="2372">
          <cell r="C2372">
            <v>2000</v>
          </cell>
        </row>
        <row r="2373">
          <cell r="C2373">
            <v>2000</v>
          </cell>
        </row>
        <row r="2374">
          <cell r="C2374">
            <v>2000</v>
          </cell>
        </row>
        <row r="2375">
          <cell r="C2375">
            <v>2000</v>
          </cell>
        </row>
        <row r="2376">
          <cell r="C2376">
            <v>2000</v>
          </cell>
        </row>
        <row r="2377">
          <cell r="C2377">
            <v>2000</v>
          </cell>
        </row>
        <row r="2378">
          <cell r="C2378">
            <v>2000</v>
          </cell>
        </row>
        <row r="2379">
          <cell r="C2379">
            <v>2000</v>
          </cell>
        </row>
        <row r="2380">
          <cell r="C2380">
            <v>2000</v>
          </cell>
        </row>
        <row r="2381">
          <cell r="C2381">
            <v>2000</v>
          </cell>
        </row>
        <row r="2382">
          <cell r="C2382">
            <v>2000</v>
          </cell>
        </row>
        <row r="2383">
          <cell r="C2383">
            <v>2000</v>
          </cell>
        </row>
        <row r="2384">
          <cell r="C2384">
            <v>2000</v>
          </cell>
        </row>
        <row r="2385">
          <cell r="C2385">
            <v>2000</v>
          </cell>
        </row>
        <row r="2386">
          <cell r="C2386">
            <v>2000</v>
          </cell>
        </row>
        <row r="2387">
          <cell r="C2387">
            <v>2000</v>
          </cell>
        </row>
        <row r="2388">
          <cell r="C2388">
            <v>2000</v>
          </cell>
        </row>
        <row r="2389">
          <cell r="C2389">
            <v>2000</v>
          </cell>
        </row>
        <row r="2390">
          <cell r="C2390">
            <v>2000</v>
          </cell>
        </row>
        <row r="2391">
          <cell r="C2391">
            <v>2000</v>
          </cell>
        </row>
        <row r="2392">
          <cell r="C2392">
            <v>2000</v>
          </cell>
        </row>
        <row r="2393">
          <cell r="C2393">
            <v>2000</v>
          </cell>
        </row>
        <row r="2394">
          <cell r="C2394">
            <v>2000</v>
          </cell>
        </row>
        <row r="2395">
          <cell r="C2395">
            <v>2000</v>
          </cell>
        </row>
        <row r="2396">
          <cell r="C2396">
            <v>2000</v>
          </cell>
        </row>
        <row r="2397">
          <cell r="C2397">
            <v>2000</v>
          </cell>
        </row>
        <row r="2398">
          <cell r="C2398">
            <v>2000</v>
          </cell>
        </row>
        <row r="2399">
          <cell r="C2399">
            <v>2000</v>
          </cell>
        </row>
        <row r="2400">
          <cell r="C2400">
            <v>2000</v>
          </cell>
        </row>
        <row r="2401">
          <cell r="C2401">
            <v>2000</v>
          </cell>
        </row>
        <row r="2402">
          <cell r="C2402">
            <v>2000</v>
          </cell>
        </row>
        <row r="2403">
          <cell r="C2403">
            <v>2000</v>
          </cell>
        </row>
        <row r="2404">
          <cell r="C2404">
            <v>2000</v>
          </cell>
        </row>
        <row r="2405">
          <cell r="C2405">
            <v>2000</v>
          </cell>
        </row>
        <row r="2406">
          <cell r="C2406">
            <v>2000</v>
          </cell>
        </row>
        <row r="2407">
          <cell r="C2407">
            <v>2000</v>
          </cell>
        </row>
        <row r="2408">
          <cell r="C2408">
            <v>2000</v>
          </cell>
        </row>
        <row r="2409">
          <cell r="C2409">
            <v>2000</v>
          </cell>
        </row>
        <row r="2410">
          <cell r="C2410">
            <v>2000</v>
          </cell>
        </row>
        <row r="2411">
          <cell r="C2411">
            <v>2000</v>
          </cell>
        </row>
        <row r="2412">
          <cell r="C2412">
            <v>2000</v>
          </cell>
        </row>
        <row r="2413">
          <cell r="C2413">
            <v>2000</v>
          </cell>
        </row>
        <row r="2414">
          <cell r="C2414">
            <v>2000</v>
          </cell>
        </row>
        <row r="2415">
          <cell r="C2415">
            <v>2000</v>
          </cell>
        </row>
        <row r="2416">
          <cell r="C2416">
            <v>2000</v>
          </cell>
        </row>
        <row r="2417">
          <cell r="C2417">
            <v>2000</v>
          </cell>
        </row>
        <row r="2418">
          <cell r="C2418">
            <v>2000</v>
          </cell>
        </row>
        <row r="2419">
          <cell r="C2419">
            <v>2000</v>
          </cell>
        </row>
        <row r="2420">
          <cell r="C2420">
            <v>2000</v>
          </cell>
        </row>
        <row r="2421">
          <cell r="C2421">
            <v>2000</v>
          </cell>
        </row>
        <row r="2422">
          <cell r="C2422">
            <v>2000</v>
          </cell>
        </row>
        <row r="2423">
          <cell r="C2423">
            <v>2000</v>
          </cell>
        </row>
        <row r="2424">
          <cell r="C2424">
            <v>2000</v>
          </cell>
        </row>
        <row r="2425">
          <cell r="C2425">
            <v>2000</v>
          </cell>
        </row>
        <row r="2426">
          <cell r="C2426">
            <v>2000</v>
          </cell>
        </row>
        <row r="2427">
          <cell r="C2427">
            <v>2000</v>
          </cell>
        </row>
        <row r="2428">
          <cell r="C2428">
            <v>2000</v>
          </cell>
        </row>
        <row r="2429">
          <cell r="C2429">
            <v>2000</v>
          </cell>
        </row>
        <row r="2430">
          <cell r="C2430">
            <v>2000</v>
          </cell>
        </row>
        <row r="2431">
          <cell r="C2431">
            <v>2000</v>
          </cell>
        </row>
        <row r="2432">
          <cell r="C2432">
            <v>2000</v>
          </cell>
        </row>
        <row r="2433">
          <cell r="C2433">
            <v>2000</v>
          </cell>
        </row>
        <row r="2434">
          <cell r="C2434">
            <v>2000</v>
          </cell>
        </row>
        <row r="2435">
          <cell r="C2435">
            <v>2000</v>
          </cell>
        </row>
        <row r="2436">
          <cell r="C2436">
            <v>2000</v>
          </cell>
        </row>
        <row r="2437">
          <cell r="C2437">
            <v>2000</v>
          </cell>
        </row>
        <row r="2438">
          <cell r="C2438">
            <v>2000</v>
          </cell>
        </row>
        <row r="2439">
          <cell r="C2439">
            <v>2000</v>
          </cell>
        </row>
        <row r="2440">
          <cell r="C2440">
            <v>2000</v>
          </cell>
        </row>
        <row r="2441">
          <cell r="C2441">
            <v>2000</v>
          </cell>
        </row>
        <row r="2442">
          <cell r="C2442">
            <v>2000</v>
          </cell>
        </row>
        <row r="2443">
          <cell r="C2443">
            <v>2000</v>
          </cell>
        </row>
        <row r="2444">
          <cell r="C2444">
            <v>2000</v>
          </cell>
        </row>
        <row r="2445">
          <cell r="C2445">
            <v>2000</v>
          </cell>
        </row>
        <row r="2446">
          <cell r="C2446">
            <v>2000</v>
          </cell>
        </row>
        <row r="2447">
          <cell r="C2447">
            <v>2000</v>
          </cell>
        </row>
        <row r="2448">
          <cell r="C2448">
            <v>2000</v>
          </cell>
        </row>
        <row r="2449">
          <cell r="C2449">
            <v>2000</v>
          </cell>
        </row>
        <row r="2450">
          <cell r="C2450">
            <v>2000</v>
          </cell>
        </row>
        <row r="2451">
          <cell r="C2451">
            <v>2000</v>
          </cell>
        </row>
        <row r="2452">
          <cell r="C2452">
            <v>2000</v>
          </cell>
        </row>
        <row r="2453">
          <cell r="C2453">
            <v>2000</v>
          </cell>
        </row>
        <row r="2454">
          <cell r="C2454">
            <v>2000</v>
          </cell>
        </row>
        <row r="2455">
          <cell r="C2455">
            <v>2000</v>
          </cell>
        </row>
        <row r="2456">
          <cell r="C2456">
            <v>2000</v>
          </cell>
        </row>
        <row r="2457">
          <cell r="C2457">
            <v>2000</v>
          </cell>
        </row>
        <row r="2458">
          <cell r="C2458">
            <v>2000</v>
          </cell>
        </row>
        <row r="2459">
          <cell r="C2459">
            <v>2000</v>
          </cell>
        </row>
        <row r="2460">
          <cell r="C2460">
            <v>2000</v>
          </cell>
        </row>
        <row r="2461">
          <cell r="C2461">
            <v>2000</v>
          </cell>
        </row>
        <row r="2462">
          <cell r="C2462">
            <v>2000</v>
          </cell>
        </row>
        <row r="2463">
          <cell r="C2463">
            <v>2000</v>
          </cell>
        </row>
        <row r="2464">
          <cell r="C2464">
            <v>2000</v>
          </cell>
        </row>
        <row r="2465">
          <cell r="C2465">
            <v>2000</v>
          </cell>
        </row>
        <row r="2466">
          <cell r="C2466">
            <v>2000</v>
          </cell>
        </row>
        <row r="2467">
          <cell r="C2467">
            <v>2000</v>
          </cell>
        </row>
        <row r="2468">
          <cell r="C2468">
            <v>2000</v>
          </cell>
        </row>
        <row r="2469">
          <cell r="C2469">
            <v>2000</v>
          </cell>
        </row>
        <row r="2470">
          <cell r="C2470">
            <v>2000</v>
          </cell>
        </row>
        <row r="2471">
          <cell r="C2471">
            <v>2000</v>
          </cell>
        </row>
        <row r="2472">
          <cell r="C2472">
            <v>2000</v>
          </cell>
        </row>
        <row r="2473">
          <cell r="C2473">
            <v>2000</v>
          </cell>
        </row>
        <row r="2474">
          <cell r="C2474">
            <v>2000</v>
          </cell>
        </row>
        <row r="2475">
          <cell r="C2475">
            <v>2000</v>
          </cell>
        </row>
        <row r="2476">
          <cell r="C2476">
            <v>2000</v>
          </cell>
        </row>
        <row r="2477">
          <cell r="C2477">
            <v>2000</v>
          </cell>
        </row>
        <row r="2478">
          <cell r="C2478">
            <v>2000</v>
          </cell>
        </row>
        <row r="2479">
          <cell r="C2479">
            <v>2000</v>
          </cell>
        </row>
        <row r="2480">
          <cell r="C2480">
            <v>2000</v>
          </cell>
        </row>
        <row r="2481">
          <cell r="C2481">
            <v>2000</v>
          </cell>
        </row>
        <row r="2482">
          <cell r="C2482">
            <v>2000</v>
          </cell>
        </row>
        <row r="2483">
          <cell r="C2483">
            <v>2000</v>
          </cell>
        </row>
        <row r="2484">
          <cell r="C2484">
            <v>2000</v>
          </cell>
        </row>
        <row r="2485">
          <cell r="C2485">
            <v>2000</v>
          </cell>
        </row>
        <row r="2486">
          <cell r="C2486">
            <v>2000</v>
          </cell>
        </row>
        <row r="2487">
          <cell r="C2487">
            <v>2000</v>
          </cell>
        </row>
        <row r="2488">
          <cell r="C2488">
            <v>2000</v>
          </cell>
        </row>
        <row r="2489">
          <cell r="C2489">
            <v>2000</v>
          </cell>
        </row>
        <row r="2490">
          <cell r="C2490">
            <v>2000</v>
          </cell>
        </row>
        <row r="2491">
          <cell r="C2491">
            <v>2000</v>
          </cell>
        </row>
        <row r="2492">
          <cell r="C2492">
            <v>2000</v>
          </cell>
        </row>
        <row r="2493">
          <cell r="C2493">
            <v>2000</v>
          </cell>
        </row>
        <row r="2494">
          <cell r="C2494">
            <v>2000</v>
          </cell>
        </row>
        <row r="2495">
          <cell r="C2495">
            <v>2000</v>
          </cell>
        </row>
        <row r="2496">
          <cell r="C2496">
            <v>2000</v>
          </cell>
        </row>
        <row r="2497">
          <cell r="C2497">
            <v>2000</v>
          </cell>
        </row>
        <row r="2498">
          <cell r="C2498">
            <v>2000</v>
          </cell>
        </row>
        <row r="2499">
          <cell r="C2499">
            <v>2000</v>
          </cell>
        </row>
        <row r="2500">
          <cell r="C2500">
            <v>2000</v>
          </cell>
        </row>
        <row r="2501">
          <cell r="C2501">
            <v>0</v>
          </cell>
        </row>
        <row r="2502">
          <cell r="C2502">
            <v>0</v>
          </cell>
        </row>
        <row r="2503">
          <cell r="C2503">
            <v>0</v>
          </cell>
        </row>
        <row r="2504">
          <cell r="C2504">
            <v>0</v>
          </cell>
        </row>
        <row r="2505">
          <cell r="C2505">
            <v>0</v>
          </cell>
        </row>
        <row r="2506">
          <cell r="C2506">
            <v>0</v>
          </cell>
        </row>
        <row r="2507">
          <cell r="C2507">
            <v>0</v>
          </cell>
        </row>
        <row r="2508">
          <cell r="C2508">
            <v>0</v>
          </cell>
        </row>
        <row r="2509">
          <cell r="C2509">
            <v>0</v>
          </cell>
        </row>
        <row r="2510">
          <cell r="C2510">
            <v>0</v>
          </cell>
        </row>
        <row r="2511">
          <cell r="C2511">
            <v>0</v>
          </cell>
        </row>
        <row r="2512">
          <cell r="C2512">
            <v>0</v>
          </cell>
        </row>
        <row r="2513">
          <cell r="C2513">
            <v>0</v>
          </cell>
        </row>
        <row r="2514">
          <cell r="C2514">
            <v>0</v>
          </cell>
        </row>
        <row r="2515">
          <cell r="C2515">
            <v>0</v>
          </cell>
        </row>
        <row r="2516">
          <cell r="C2516">
            <v>0</v>
          </cell>
        </row>
        <row r="2517">
          <cell r="C2517">
            <v>0</v>
          </cell>
        </row>
        <row r="2518">
          <cell r="C2518">
            <v>0</v>
          </cell>
        </row>
        <row r="2519">
          <cell r="C2519">
            <v>0</v>
          </cell>
        </row>
        <row r="2520">
          <cell r="C2520">
            <v>0</v>
          </cell>
        </row>
        <row r="2521">
          <cell r="C2521">
            <v>0</v>
          </cell>
        </row>
        <row r="2522">
          <cell r="C2522">
            <v>0</v>
          </cell>
        </row>
        <row r="2523">
          <cell r="C2523">
            <v>0</v>
          </cell>
        </row>
        <row r="2524">
          <cell r="C2524">
            <v>0</v>
          </cell>
        </row>
        <row r="2525">
          <cell r="C2525">
            <v>0</v>
          </cell>
        </row>
        <row r="2526">
          <cell r="C2526">
            <v>0</v>
          </cell>
        </row>
        <row r="2527">
          <cell r="C2527">
            <v>0</v>
          </cell>
        </row>
        <row r="2528">
          <cell r="C2528">
            <v>0</v>
          </cell>
        </row>
        <row r="2529">
          <cell r="C2529">
            <v>0</v>
          </cell>
        </row>
        <row r="2530">
          <cell r="C2530">
            <v>0</v>
          </cell>
        </row>
        <row r="2531">
          <cell r="C2531">
            <v>0</v>
          </cell>
        </row>
        <row r="2532">
          <cell r="C2532">
            <v>0</v>
          </cell>
        </row>
        <row r="2533">
          <cell r="C2533">
            <v>0</v>
          </cell>
        </row>
        <row r="2534">
          <cell r="C2534">
            <v>0</v>
          </cell>
        </row>
        <row r="2535">
          <cell r="C2535">
            <v>0</v>
          </cell>
        </row>
        <row r="2536">
          <cell r="C2536">
            <v>0</v>
          </cell>
        </row>
        <row r="2537">
          <cell r="C2537">
            <v>0</v>
          </cell>
        </row>
        <row r="2538">
          <cell r="C2538">
            <v>0</v>
          </cell>
        </row>
        <row r="2539">
          <cell r="C2539">
            <v>0</v>
          </cell>
        </row>
        <row r="2540">
          <cell r="C2540">
            <v>0</v>
          </cell>
        </row>
        <row r="2541">
          <cell r="C2541">
            <v>0</v>
          </cell>
        </row>
        <row r="2542">
          <cell r="C2542">
            <v>0</v>
          </cell>
        </row>
        <row r="2543">
          <cell r="C2543">
            <v>0</v>
          </cell>
        </row>
        <row r="2544">
          <cell r="C2544">
            <v>0</v>
          </cell>
        </row>
        <row r="2545">
          <cell r="C2545">
            <v>0</v>
          </cell>
        </row>
        <row r="2546">
          <cell r="C2546">
            <v>0</v>
          </cell>
        </row>
        <row r="2547">
          <cell r="C2547">
            <v>0</v>
          </cell>
        </row>
        <row r="2548">
          <cell r="C2548">
            <v>0</v>
          </cell>
        </row>
        <row r="2549">
          <cell r="C2549">
            <v>0</v>
          </cell>
        </row>
        <row r="2550">
          <cell r="C2550">
            <v>0</v>
          </cell>
        </row>
        <row r="2551">
          <cell r="C2551">
            <v>0</v>
          </cell>
        </row>
        <row r="2552">
          <cell r="C2552">
            <v>0</v>
          </cell>
        </row>
        <row r="2553">
          <cell r="C2553">
            <v>0</v>
          </cell>
        </row>
        <row r="2554">
          <cell r="C2554">
            <v>0</v>
          </cell>
        </row>
        <row r="2555">
          <cell r="C2555">
            <v>0</v>
          </cell>
        </row>
        <row r="2556">
          <cell r="C2556">
            <v>0</v>
          </cell>
        </row>
        <row r="2557">
          <cell r="C2557">
            <v>0</v>
          </cell>
        </row>
        <row r="2558">
          <cell r="C2558">
            <v>0</v>
          </cell>
        </row>
        <row r="2559">
          <cell r="C2559">
            <v>0</v>
          </cell>
        </row>
        <row r="2560">
          <cell r="C2560">
            <v>0</v>
          </cell>
        </row>
        <row r="2561">
          <cell r="C2561">
            <v>0</v>
          </cell>
        </row>
        <row r="2562">
          <cell r="C2562">
            <v>0</v>
          </cell>
        </row>
        <row r="2563">
          <cell r="C2563">
            <v>0</v>
          </cell>
        </row>
        <row r="2564">
          <cell r="C2564">
            <v>0</v>
          </cell>
        </row>
        <row r="2565">
          <cell r="C2565">
            <v>0</v>
          </cell>
        </row>
        <row r="2566">
          <cell r="C2566">
            <v>0</v>
          </cell>
        </row>
        <row r="2567">
          <cell r="C2567">
            <v>0</v>
          </cell>
        </row>
        <row r="2568">
          <cell r="C2568">
            <v>0</v>
          </cell>
        </row>
        <row r="2569">
          <cell r="C2569">
            <v>0</v>
          </cell>
        </row>
        <row r="2570">
          <cell r="C2570">
            <v>0</v>
          </cell>
        </row>
        <row r="2571">
          <cell r="C2571">
            <v>0</v>
          </cell>
        </row>
        <row r="2572">
          <cell r="C2572">
            <v>0</v>
          </cell>
        </row>
        <row r="2573">
          <cell r="C2573">
            <v>0</v>
          </cell>
        </row>
        <row r="2574">
          <cell r="C2574">
            <v>0</v>
          </cell>
        </row>
        <row r="2575">
          <cell r="C2575">
            <v>0</v>
          </cell>
        </row>
        <row r="2576">
          <cell r="C2576">
            <v>0</v>
          </cell>
        </row>
        <row r="2577">
          <cell r="C2577">
            <v>0</v>
          </cell>
        </row>
        <row r="2578">
          <cell r="C2578">
            <v>0</v>
          </cell>
        </row>
        <row r="2579">
          <cell r="C2579">
            <v>0</v>
          </cell>
        </row>
        <row r="2580">
          <cell r="C2580">
            <v>0</v>
          </cell>
        </row>
        <row r="2581">
          <cell r="C2581">
            <v>0</v>
          </cell>
        </row>
        <row r="2582">
          <cell r="C2582">
            <v>0</v>
          </cell>
        </row>
        <row r="2583">
          <cell r="C2583">
            <v>0</v>
          </cell>
        </row>
        <row r="2584">
          <cell r="C2584">
            <v>0</v>
          </cell>
        </row>
        <row r="2585">
          <cell r="C2585">
            <v>0</v>
          </cell>
        </row>
        <row r="2586">
          <cell r="C2586">
            <v>0</v>
          </cell>
        </row>
        <row r="2587">
          <cell r="C2587">
            <v>0</v>
          </cell>
        </row>
        <row r="2588">
          <cell r="C2588">
            <v>0</v>
          </cell>
        </row>
        <row r="2589">
          <cell r="C2589">
            <v>0</v>
          </cell>
        </row>
        <row r="2590">
          <cell r="C2590">
            <v>0</v>
          </cell>
        </row>
        <row r="2591">
          <cell r="C2591">
            <v>0</v>
          </cell>
        </row>
        <row r="2592">
          <cell r="C2592">
            <v>0</v>
          </cell>
        </row>
        <row r="2593">
          <cell r="C2593">
            <v>0</v>
          </cell>
        </row>
        <row r="2594">
          <cell r="C2594">
            <v>0</v>
          </cell>
        </row>
        <row r="2595">
          <cell r="C2595">
            <v>0</v>
          </cell>
        </row>
        <row r="2596">
          <cell r="C2596">
            <v>0</v>
          </cell>
        </row>
        <row r="2597">
          <cell r="C2597">
            <v>0</v>
          </cell>
        </row>
        <row r="2598">
          <cell r="C2598">
            <v>0</v>
          </cell>
        </row>
        <row r="2599">
          <cell r="C2599">
            <v>0</v>
          </cell>
        </row>
        <row r="2600">
          <cell r="C2600">
            <v>0</v>
          </cell>
        </row>
        <row r="2601">
          <cell r="C2601">
            <v>0</v>
          </cell>
        </row>
        <row r="2602">
          <cell r="C2602">
            <v>0</v>
          </cell>
        </row>
        <row r="2603">
          <cell r="C2603">
            <v>0</v>
          </cell>
        </row>
        <row r="2604">
          <cell r="C2604">
            <v>0</v>
          </cell>
        </row>
        <row r="2605">
          <cell r="C2605">
            <v>0</v>
          </cell>
        </row>
        <row r="2606">
          <cell r="C2606">
            <v>0</v>
          </cell>
        </row>
        <row r="2607">
          <cell r="C2607">
            <v>0</v>
          </cell>
        </row>
        <row r="2608">
          <cell r="C2608">
            <v>0</v>
          </cell>
        </row>
        <row r="2609">
          <cell r="C2609">
            <v>0</v>
          </cell>
        </row>
        <row r="2610">
          <cell r="C2610">
            <v>0</v>
          </cell>
        </row>
        <row r="2611">
          <cell r="C2611">
            <v>0</v>
          </cell>
        </row>
        <row r="2612">
          <cell r="C2612">
            <v>0</v>
          </cell>
        </row>
        <row r="2613">
          <cell r="C2613">
            <v>0</v>
          </cell>
        </row>
        <row r="2614">
          <cell r="C2614">
            <v>0</v>
          </cell>
        </row>
        <row r="2615">
          <cell r="C2615">
            <v>0</v>
          </cell>
        </row>
        <row r="2616">
          <cell r="C2616">
            <v>0</v>
          </cell>
        </row>
        <row r="2617">
          <cell r="C2617">
            <v>0</v>
          </cell>
        </row>
        <row r="2618">
          <cell r="C2618">
            <v>0</v>
          </cell>
        </row>
        <row r="2619">
          <cell r="C2619">
            <v>0</v>
          </cell>
        </row>
        <row r="2620">
          <cell r="C2620">
            <v>0</v>
          </cell>
        </row>
        <row r="2621">
          <cell r="C2621">
            <v>0</v>
          </cell>
        </row>
        <row r="2622">
          <cell r="C2622">
            <v>0</v>
          </cell>
        </row>
        <row r="2623">
          <cell r="C2623">
            <v>0</v>
          </cell>
        </row>
        <row r="2624">
          <cell r="C2624">
            <v>0</v>
          </cell>
        </row>
        <row r="2625">
          <cell r="C2625">
            <v>0</v>
          </cell>
        </row>
        <row r="2626">
          <cell r="C2626">
            <v>0</v>
          </cell>
        </row>
        <row r="2627">
          <cell r="C2627">
            <v>0</v>
          </cell>
        </row>
        <row r="2628">
          <cell r="C2628">
            <v>0</v>
          </cell>
        </row>
        <row r="2629">
          <cell r="C2629">
            <v>0</v>
          </cell>
        </row>
        <row r="2630">
          <cell r="C2630">
            <v>0</v>
          </cell>
        </row>
        <row r="2631">
          <cell r="C2631">
            <v>0</v>
          </cell>
        </row>
        <row r="2632">
          <cell r="C2632">
            <v>0</v>
          </cell>
        </row>
        <row r="2633">
          <cell r="C2633">
            <v>0</v>
          </cell>
        </row>
        <row r="2634">
          <cell r="C2634">
            <v>0</v>
          </cell>
        </row>
        <row r="2635">
          <cell r="C2635">
            <v>0</v>
          </cell>
        </row>
        <row r="2636">
          <cell r="C2636">
            <v>0</v>
          </cell>
        </row>
        <row r="2637">
          <cell r="C2637">
            <v>0</v>
          </cell>
        </row>
        <row r="2638">
          <cell r="C2638">
            <v>0</v>
          </cell>
        </row>
        <row r="2639">
          <cell r="C2639">
            <v>0</v>
          </cell>
        </row>
        <row r="2640">
          <cell r="C2640">
            <v>0</v>
          </cell>
        </row>
        <row r="2641">
          <cell r="C2641">
            <v>0</v>
          </cell>
        </row>
        <row r="2642">
          <cell r="C2642">
            <v>0</v>
          </cell>
        </row>
        <row r="2643">
          <cell r="C2643">
            <v>0</v>
          </cell>
        </row>
        <row r="2644">
          <cell r="C2644">
            <v>0</v>
          </cell>
        </row>
        <row r="2645">
          <cell r="C2645">
            <v>0</v>
          </cell>
        </row>
        <row r="2646">
          <cell r="C2646">
            <v>0</v>
          </cell>
        </row>
        <row r="2647">
          <cell r="C2647">
            <v>0</v>
          </cell>
        </row>
        <row r="2648">
          <cell r="C2648">
            <v>0</v>
          </cell>
        </row>
        <row r="2649">
          <cell r="C2649">
            <v>0</v>
          </cell>
        </row>
        <row r="2650">
          <cell r="C2650">
            <v>0</v>
          </cell>
        </row>
        <row r="2651">
          <cell r="C2651">
            <v>0</v>
          </cell>
        </row>
        <row r="2652">
          <cell r="C2652">
            <v>0</v>
          </cell>
        </row>
        <row r="2653">
          <cell r="C2653">
            <v>0</v>
          </cell>
        </row>
        <row r="2654">
          <cell r="C2654">
            <v>0</v>
          </cell>
        </row>
        <row r="2655">
          <cell r="C2655">
            <v>0</v>
          </cell>
        </row>
        <row r="2656">
          <cell r="C2656">
            <v>0</v>
          </cell>
        </row>
        <row r="2657">
          <cell r="C2657">
            <v>0</v>
          </cell>
        </row>
        <row r="2658">
          <cell r="C2658">
            <v>0</v>
          </cell>
        </row>
        <row r="2659">
          <cell r="C2659">
            <v>0</v>
          </cell>
        </row>
        <row r="2660">
          <cell r="C2660">
            <v>0</v>
          </cell>
        </row>
        <row r="2661">
          <cell r="C2661">
            <v>0</v>
          </cell>
        </row>
        <row r="2662">
          <cell r="C2662">
            <v>0</v>
          </cell>
        </row>
        <row r="2663">
          <cell r="C2663">
            <v>0</v>
          </cell>
        </row>
        <row r="2664">
          <cell r="C2664">
            <v>0</v>
          </cell>
        </row>
        <row r="2665">
          <cell r="C2665">
            <v>0</v>
          </cell>
        </row>
        <row r="2666">
          <cell r="C2666">
            <v>0</v>
          </cell>
        </row>
        <row r="2667">
          <cell r="C2667">
            <v>0</v>
          </cell>
        </row>
        <row r="2668">
          <cell r="C2668">
            <v>0</v>
          </cell>
        </row>
        <row r="2669">
          <cell r="C2669">
            <v>0</v>
          </cell>
        </row>
        <row r="2670">
          <cell r="C2670">
            <v>0</v>
          </cell>
        </row>
        <row r="2671">
          <cell r="C2671">
            <v>0</v>
          </cell>
        </row>
        <row r="2672">
          <cell r="C2672">
            <v>0</v>
          </cell>
        </row>
        <row r="2673">
          <cell r="C2673">
            <v>0</v>
          </cell>
        </row>
        <row r="2674">
          <cell r="C2674">
            <v>0</v>
          </cell>
        </row>
        <row r="2675">
          <cell r="C2675">
            <v>0</v>
          </cell>
        </row>
        <row r="2676">
          <cell r="C2676">
            <v>0</v>
          </cell>
        </row>
        <row r="2677">
          <cell r="C2677">
            <v>0</v>
          </cell>
        </row>
        <row r="2678">
          <cell r="C2678">
            <v>0</v>
          </cell>
        </row>
        <row r="2679">
          <cell r="C2679">
            <v>0</v>
          </cell>
        </row>
        <row r="2680">
          <cell r="C2680">
            <v>0</v>
          </cell>
        </row>
        <row r="2681">
          <cell r="C2681">
            <v>0</v>
          </cell>
        </row>
        <row r="2682">
          <cell r="C2682">
            <v>0</v>
          </cell>
        </row>
        <row r="2683">
          <cell r="C2683">
            <v>0</v>
          </cell>
        </row>
        <row r="2684">
          <cell r="C2684">
            <v>0</v>
          </cell>
        </row>
        <row r="2685">
          <cell r="C2685">
            <v>0</v>
          </cell>
        </row>
        <row r="2686">
          <cell r="C2686">
            <v>0</v>
          </cell>
        </row>
        <row r="2687">
          <cell r="C2687">
            <v>0</v>
          </cell>
        </row>
        <row r="2688">
          <cell r="C2688">
            <v>0</v>
          </cell>
        </row>
        <row r="2689">
          <cell r="C2689">
            <v>0</v>
          </cell>
        </row>
        <row r="2690">
          <cell r="C2690">
            <v>0</v>
          </cell>
        </row>
        <row r="2691">
          <cell r="C2691">
            <v>0</v>
          </cell>
        </row>
        <row r="2692">
          <cell r="C2692">
            <v>0</v>
          </cell>
        </row>
        <row r="2693">
          <cell r="C2693">
            <v>0</v>
          </cell>
        </row>
        <row r="2694">
          <cell r="C2694">
            <v>0</v>
          </cell>
        </row>
        <row r="2695">
          <cell r="C2695">
            <v>0</v>
          </cell>
        </row>
        <row r="2696">
          <cell r="C2696">
            <v>0</v>
          </cell>
        </row>
        <row r="2697">
          <cell r="C2697">
            <v>0</v>
          </cell>
        </row>
        <row r="2698">
          <cell r="C2698">
            <v>0</v>
          </cell>
        </row>
        <row r="2699">
          <cell r="C2699">
            <v>0</v>
          </cell>
        </row>
        <row r="2700">
          <cell r="C2700">
            <v>0</v>
          </cell>
        </row>
        <row r="2701">
          <cell r="C2701">
            <v>0</v>
          </cell>
        </row>
        <row r="2702">
          <cell r="C2702">
            <v>0</v>
          </cell>
        </row>
        <row r="2703">
          <cell r="C2703">
            <v>0</v>
          </cell>
        </row>
        <row r="2704">
          <cell r="C2704">
            <v>0</v>
          </cell>
        </row>
        <row r="2705">
          <cell r="C2705">
            <v>0</v>
          </cell>
        </row>
        <row r="2706">
          <cell r="C2706">
            <v>0</v>
          </cell>
        </row>
        <row r="2707">
          <cell r="C2707">
            <v>0</v>
          </cell>
        </row>
        <row r="2708">
          <cell r="C2708">
            <v>0</v>
          </cell>
        </row>
        <row r="2709">
          <cell r="C2709">
            <v>0</v>
          </cell>
        </row>
        <row r="2710">
          <cell r="C2710">
            <v>0</v>
          </cell>
        </row>
        <row r="2711">
          <cell r="C2711">
            <v>0</v>
          </cell>
        </row>
        <row r="2712">
          <cell r="C2712">
            <v>0</v>
          </cell>
        </row>
        <row r="2713">
          <cell r="C2713">
            <v>0</v>
          </cell>
        </row>
        <row r="2714">
          <cell r="C2714">
            <v>0</v>
          </cell>
        </row>
        <row r="2715">
          <cell r="C2715">
            <v>0</v>
          </cell>
        </row>
        <row r="2716">
          <cell r="C2716">
            <v>0</v>
          </cell>
        </row>
        <row r="2717">
          <cell r="C2717">
            <v>0</v>
          </cell>
        </row>
        <row r="2718">
          <cell r="C2718">
            <v>0</v>
          </cell>
        </row>
        <row r="2719">
          <cell r="C2719">
            <v>0</v>
          </cell>
        </row>
        <row r="2720">
          <cell r="C2720">
            <v>0</v>
          </cell>
        </row>
        <row r="2721">
          <cell r="C2721">
            <v>0</v>
          </cell>
        </row>
        <row r="2722">
          <cell r="C2722">
            <v>0</v>
          </cell>
        </row>
        <row r="2723">
          <cell r="C2723">
            <v>0</v>
          </cell>
        </row>
        <row r="2724">
          <cell r="C2724">
            <v>0</v>
          </cell>
        </row>
        <row r="2725">
          <cell r="C2725">
            <v>0</v>
          </cell>
        </row>
        <row r="2726">
          <cell r="C2726">
            <v>0</v>
          </cell>
        </row>
        <row r="2727">
          <cell r="C2727">
            <v>0</v>
          </cell>
        </row>
        <row r="2728">
          <cell r="C2728">
            <v>0</v>
          </cell>
        </row>
        <row r="2729">
          <cell r="C2729">
            <v>0</v>
          </cell>
        </row>
        <row r="2730">
          <cell r="C2730">
            <v>0</v>
          </cell>
        </row>
        <row r="2731">
          <cell r="C2731">
            <v>0</v>
          </cell>
        </row>
        <row r="2732">
          <cell r="C2732">
            <v>0</v>
          </cell>
        </row>
        <row r="2733">
          <cell r="C2733">
            <v>0</v>
          </cell>
        </row>
        <row r="2734">
          <cell r="C2734">
            <v>0</v>
          </cell>
        </row>
        <row r="2735">
          <cell r="C2735">
            <v>0</v>
          </cell>
        </row>
        <row r="2736">
          <cell r="C2736">
            <v>0</v>
          </cell>
        </row>
        <row r="2737">
          <cell r="C2737">
            <v>0</v>
          </cell>
        </row>
        <row r="2738">
          <cell r="C2738">
            <v>0</v>
          </cell>
        </row>
        <row r="2739">
          <cell r="C2739">
            <v>0</v>
          </cell>
        </row>
        <row r="2740">
          <cell r="C2740">
            <v>0</v>
          </cell>
        </row>
        <row r="2741">
          <cell r="C2741">
            <v>0</v>
          </cell>
        </row>
        <row r="2742">
          <cell r="C2742">
            <v>0</v>
          </cell>
        </row>
        <row r="2743">
          <cell r="C2743">
            <v>0</v>
          </cell>
        </row>
        <row r="2744">
          <cell r="C2744">
            <v>0</v>
          </cell>
        </row>
        <row r="2745">
          <cell r="C2745">
            <v>0</v>
          </cell>
        </row>
        <row r="2746">
          <cell r="C2746">
            <v>0</v>
          </cell>
        </row>
        <row r="2747">
          <cell r="C2747">
            <v>0</v>
          </cell>
        </row>
        <row r="2748">
          <cell r="C2748">
            <v>0</v>
          </cell>
        </row>
        <row r="2749">
          <cell r="C2749">
            <v>0</v>
          </cell>
        </row>
        <row r="2750">
          <cell r="C2750">
            <v>0</v>
          </cell>
        </row>
        <row r="2751">
          <cell r="C2751">
            <v>0</v>
          </cell>
        </row>
        <row r="2752">
          <cell r="C2752">
            <v>0</v>
          </cell>
        </row>
        <row r="2753">
          <cell r="C2753">
            <v>0</v>
          </cell>
        </row>
        <row r="2754">
          <cell r="C2754">
            <v>0</v>
          </cell>
        </row>
        <row r="2755">
          <cell r="C2755">
            <v>0</v>
          </cell>
        </row>
        <row r="2756">
          <cell r="C2756">
            <v>0</v>
          </cell>
        </row>
        <row r="2757">
          <cell r="C2757">
            <v>0</v>
          </cell>
        </row>
        <row r="2758">
          <cell r="C2758">
            <v>0</v>
          </cell>
        </row>
        <row r="2759">
          <cell r="C2759">
            <v>0</v>
          </cell>
        </row>
        <row r="2760">
          <cell r="C2760">
            <v>0</v>
          </cell>
        </row>
        <row r="2761">
          <cell r="C2761">
            <v>0</v>
          </cell>
        </row>
        <row r="2762">
          <cell r="C2762">
            <v>0</v>
          </cell>
        </row>
        <row r="2763">
          <cell r="C2763">
            <v>0</v>
          </cell>
        </row>
        <row r="2764">
          <cell r="C2764">
            <v>0</v>
          </cell>
        </row>
        <row r="2765">
          <cell r="C2765">
            <v>0</v>
          </cell>
        </row>
        <row r="2766">
          <cell r="C2766">
            <v>0</v>
          </cell>
        </row>
        <row r="2767">
          <cell r="C2767">
            <v>0</v>
          </cell>
        </row>
        <row r="2768">
          <cell r="C2768">
            <v>0</v>
          </cell>
        </row>
        <row r="2769">
          <cell r="C2769">
            <v>0</v>
          </cell>
        </row>
        <row r="2770">
          <cell r="C2770">
            <v>0</v>
          </cell>
        </row>
        <row r="2771">
          <cell r="C2771">
            <v>0</v>
          </cell>
        </row>
        <row r="2772">
          <cell r="C2772">
            <v>0</v>
          </cell>
        </row>
        <row r="2773">
          <cell r="C2773">
            <v>0</v>
          </cell>
        </row>
        <row r="2774">
          <cell r="C2774">
            <v>0</v>
          </cell>
        </row>
        <row r="2775">
          <cell r="C2775">
            <v>0</v>
          </cell>
        </row>
        <row r="2776">
          <cell r="C2776">
            <v>0</v>
          </cell>
        </row>
        <row r="2777">
          <cell r="C2777">
            <v>0</v>
          </cell>
        </row>
        <row r="2778">
          <cell r="C2778">
            <v>0</v>
          </cell>
        </row>
        <row r="2779">
          <cell r="C2779">
            <v>0</v>
          </cell>
        </row>
        <row r="2780">
          <cell r="C2780">
            <v>0</v>
          </cell>
        </row>
        <row r="2781">
          <cell r="C2781">
            <v>0</v>
          </cell>
        </row>
        <row r="2782">
          <cell r="C2782">
            <v>0</v>
          </cell>
        </row>
        <row r="2783">
          <cell r="C2783">
            <v>0</v>
          </cell>
        </row>
        <row r="2784">
          <cell r="C2784">
            <v>0</v>
          </cell>
        </row>
        <row r="2785">
          <cell r="C2785">
            <v>0</v>
          </cell>
        </row>
        <row r="2786">
          <cell r="C2786">
            <v>0</v>
          </cell>
        </row>
        <row r="2787">
          <cell r="C2787">
            <v>0</v>
          </cell>
        </row>
        <row r="2788">
          <cell r="C2788">
            <v>0</v>
          </cell>
        </row>
        <row r="2789">
          <cell r="C2789">
            <v>0</v>
          </cell>
        </row>
        <row r="2790">
          <cell r="C2790">
            <v>0</v>
          </cell>
        </row>
        <row r="2791">
          <cell r="C2791">
            <v>0</v>
          </cell>
        </row>
        <row r="2792">
          <cell r="C2792">
            <v>0</v>
          </cell>
        </row>
        <row r="2793">
          <cell r="C2793">
            <v>0</v>
          </cell>
        </row>
        <row r="2794">
          <cell r="C2794">
            <v>0</v>
          </cell>
        </row>
        <row r="2795">
          <cell r="C2795">
            <v>0</v>
          </cell>
        </row>
        <row r="2796">
          <cell r="C2796">
            <v>0</v>
          </cell>
        </row>
        <row r="2797">
          <cell r="C2797">
            <v>0</v>
          </cell>
        </row>
        <row r="2798">
          <cell r="C2798">
            <v>0</v>
          </cell>
        </row>
        <row r="2799">
          <cell r="C2799">
            <v>0</v>
          </cell>
        </row>
        <row r="2800">
          <cell r="C2800">
            <v>0</v>
          </cell>
        </row>
        <row r="2801">
          <cell r="C2801">
            <v>0</v>
          </cell>
        </row>
        <row r="2802">
          <cell r="C2802">
            <v>0</v>
          </cell>
        </row>
        <row r="2803">
          <cell r="C2803">
            <v>0</v>
          </cell>
        </row>
        <row r="2804">
          <cell r="C2804">
            <v>0</v>
          </cell>
        </row>
        <row r="2805">
          <cell r="C2805">
            <v>0</v>
          </cell>
        </row>
        <row r="2806">
          <cell r="C2806">
            <v>0</v>
          </cell>
        </row>
        <row r="2807">
          <cell r="C2807">
            <v>0</v>
          </cell>
        </row>
        <row r="2808">
          <cell r="C2808">
            <v>0</v>
          </cell>
        </row>
        <row r="2809">
          <cell r="C2809">
            <v>0</v>
          </cell>
        </row>
        <row r="2810">
          <cell r="C2810">
            <v>0</v>
          </cell>
        </row>
        <row r="2811">
          <cell r="C2811">
            <v>0</v>
          </cell>
        </row>
        <row r="2812">
          <cell r="C2812">
            <v>0</v>
          </cell>
        </row>
        <row r="2813">
          <cell r="C2813">
            <v>0</v>
          </cell>
        </row>
        <row r="2814">
          <cell r="C2814">
            <v>0</v>
          </cell>
        </row>
        <row r="2815">
          <cell r="C2815">
            <v>0</v>
          </cell>
        </row>
        <row r="2816">
          <cell r="C2816">
            <v>0</v>
          </cell>
        </row>
        <row r="2817">
          <cell r="C2817">
            <v>0</v>
          </cell>
        </row>
        <row r="2818">
          <cell r="C2818">
            <v>0</v>
          </cell>
        </row>
        <row r="2819">
          <cell r="C2819">
            <v>0</v>
          </cell>
        </row>
        <row r="2820">
          <cell r="C2820">
            <v>0</v>
          </cell>
        </row>
        <row r="2821">
          <cell r="C2821">
            <v>0</v>
          </cell>
        </row>
        <row r="2822">
          <cell r="C2822">
            <v>0</v>
          </cell>
        </row>
        <row r="2823">
          <cell r="C2823">
            <v>0</v>
          </cell>
        </row>
        <row r="2824">
          <cell r="C2824">
            <v>0</v>
          </cell>
        </row>
        <row r="2825">
          <cell r="C2825">
            <v>0</v>
          </cell>
        </row>
        <row r="2826">
          <cell r="C2826">
            <v>0</v>
          </cell>
        </row>
        <row r="2827">
          <cell r="C2827">
            <v>0</v>
          </cell>
        </row>
        <row r="2828">
          <cell r="C2828">
            <v>0</v>
          </cell>
        </row>
        <row r="2829">
          <cell r="C2829">
            <v>0</v>
          </cell>
        </row>
        <row r="2830">
          <cell r="C2830">
            <v>0</v>
          </cell>
        </row>
        <row r="2831">
          <cell r="C2831">
            <v>0</v>
          </cell>
        </row>
        <row r="2832">
          <cell r="C2832">
            <v>0</v>
          </cell>
        </row>
        <row r="2833">
          <cell r="C2833">
            <v>0</v>
          </cell>
        </row>
        <row r="2834">
          <cell r="C2834">
            <v>0</v>
          </cell>
        </row>
        <row r="2835">
          <cell r="C2835">
            <v>0</v>
          </cell>
        </row>
        <row r="2836">
          <cell r="C2836">
            <v>0</v>
          </cell>
        </row>
        <row r="2837">
          <cell r="C2837">
            <v>0</v>
          </cell>
        </row>
        <row r="2838">
          <cell r="C2838">
            <v>0</v>
          </cell>
        </row>
        <row r="2839">
          <cell r="C2839">
            <v>0</v>
          </cell>
        </row>
        <row r="2840">
          <cell r="C2840">
            <v>0</v>
          </cell>
        </row>
        <row r="2841">
          <cell r="C2841">
            <v>0</v>
          </cell>
        </row>
        <row r="2842">
          <cell r="C2842">
            <v>0</v>
          </cell>
        </row>
        <row r="2843">
          <cell r="C2843">
            <v>0</v>
          </cell>
        </row>
        <row r="2844">
          <cell r="C2844">
            <v>0</v>
          </cell>
        </row>
        <row r="2845">
          <cell r="C2845">
            <v>0</v>
          </cell>
        </row>
        <row r="2846">
          <cell r="C2846">
            <v>0</v>
          </cell>
        </row>
        <row r="2847">
          <cell r="C2847">
            <v>0</v>
          </cell>
        </row>
        <row r="2848">
          <cell r="C2848">
            <v>0</v>
          </cell>
        </row>
        <row r="2849">
          <cell r="C2849">
            <v>0</v>
          </cell>
        </row>
        <row r="2850">
          <cell r="C2850">
            <v>0</v>
          </cell>
        </row>
        <row r="2851">
          <cell r="C2851">
            <v>0</v>
          </cell>
        </row>
        <row r="2852">
          <cell r="C2852">
            <v>0</v>
          </cell>
        </row>
        <row r="2853">
          <cell r="C2853">
            <v>0</v>
          </cell>
        </row>
        <row r="2854">
          <cell r="C2854">
            <v>0</v>
          </cell>
        </row>
        <row r="2855">
          <cell r="C2855">
            <v>0</v>
          </cell>
        </row>
        <row r="2856">
          <cell r="C2856">
            <v>0</v>
          </cell>
        </row>
        <row r="2857">
          <cell r="C2857">
            <v>0</v>
          </cell>
        </row>
        <row r="2858">
          <cell r="C2858">
            <v>0</v>
          </cell>
        </row>
        <row r="2859">
          <cell r="C2859">
            <v>0</v>
          </cell>
        </row>
        <row r="2860">
          <cell r="C2860">
            <v>0</v>
          </cell>
        </row>
        <row r="2861">
          <cell r="C2861">
            <v>0</v>
          </cell>
        </row>
        <row r="2862">
          <cell r="C2862">
            <v>0</v>
          </cell>
        </row>
        <row r="2863">
          <cell r="C2863">
            <v>0</v>
          </cell>
        </row>
        <row r="2864">
          <cell r="C2864">
            <v>0</v>
          </cell>
        </row>
        <row r="2865">
          <cell r="C2865">
            <v>0</v>
          </cell>
        </row>
        <row r="2866">
          <cell r="C2866">
            <v>0</v>
          </cell>
        </row>
        <row r="2867">
          <cell r="C2867">
            <v>0</v>
          </cell>
        </row>
        <row r="2868">
          <cell r="C2868">
            <v>0</v>
          </cell>
        </row>
        <row r="2869">
          <cell r="C2869">
            <v>0</v>
          </cell>
        </row>
        <row r="2870">
          <cell r="C2870">
            <v>0</v>
          </cell>
        </row>
        <row r="2871">
          <cell r="C2871">
            <v>0</v>
          </cell>
        </row>
        <row r="2872">
          <cell r="C2872">
            <v>0</v>
          </cell>
        </row>
        <row r="2873">
          <cell r="C2873">
            <v>0</v>
          </cell>
        </row>
        <row r="2874">
          <cell r="C2874">
            <v>0</v>
          </cell>
        </row>
        <row r="2875">
          <cell r="C2875">
            <v>0</v>
          </cell>
        </row>
        <row r="2876">
          <cell r="C2876">
            <v>0</v>
          </cell>
        </row>
        <row r="2877">
          <cell r="C2877">
            <v>0</v>
          </cell>
        </row>
        <row r="2878">
          <cell r="C2878">
            <v>0</v>
          </cell>
        </row>
        <row r="2879">
          <cell r="C2879">
            <v>0</v>
          </cell>
        </row>
        <row r="2880">
          <cell r="C2880">
            <v>0</v>
          </cell>
        </row>
        <row r="2881">
          <cell r="C2881">
            <v>0</v>
          </cell>
        </row>
        <row r="2882">
          <cell r="C2882">
            <v>0</v>
          </cell>
        </row>
        <row r="2883">
          <cell r="C2883">
            <v>0</v>
          </cell>
        </row>
        <row r="2884">
          <cell r="C2884">
            <v>0</v>
          </cell>
        </row>
        <row r="2885">
          <cell r="C2885">
            <v>0</v>
          </cell>
        </row>
        <row r="2886">
          <cell r="C2886">
            <v>0</v>
          </cell>
        </row>
        <row r="2887">
          <cell r="C2887">
            <v>0</v>
          </cell>
        </row>
        <row r="2888">
          <cell r="C2888">
            <v>0</v>
          </cell>
        </row>
        <row r="2889">
          <cell r="C2889">
            <v>0</v>
          </cell>
        </row>
        <row r="2890">
          <cell r="C2890">
            <v>0</v>
          </cell>
        </row>
        <row r="2891">
          <cell r="C2891">
            <v>0</v>
          </cell>
        </row>
        <row r="2892">
          <cell r="C2892">
            <v>0</v>
          </cell>
        </row>
        <row r="2893">
          <cell r="C2893">
            <v>0</v>
          </cell>
        </row>
        <row r="2894">
          <cell r="C2894">
            <v>0</v>
          </cell>
        </row>
        <row r="2895">
          <cell r="C2895">
            <v>0</v>
          </cell>
        </row>
        <row r="2896">
          <cell r="C2896">
            <v>0</v>
          </cell>
        </row>
        <row r="2897">
          <cell r="C2897">
            <v>0</v>
          </cell>
        </row>
        <row r="2898">
          <cell r="C2898">
            <v>0</v>
          </cell>
        </row>
        <row r="2899">
          <cell r="C2899">
            <v>0</v>
          </cell>
        </row>
        <row r="2900">
          <cell r="C2900">
            <v>0</v>
          </cell>
        </row>
        <row r="2901">
          <cell r="C2901">
            <v>0</v>
          </cell>
        </row>
        <row r="2902">
          <cell r="C2902">
            <v>0</v>
          </cell>
        </row>
        <row r="2903">
          <cell r="C2903">
            <v>0</v>
          </cell>
        </row>
        <row r="2904">
          <cell r="C2904">
            <v>0</v>
          </cell>
        </row>
        <row r="2905">
          <cell r="C2905">
            <v>0</v>
          </cell>
        </row>
        <row r="2906">
          <cell r="C2906">
            <v>0</v>
          </cell>
        </row>
        <row r="2907">
          <cell r="C2907">
            <v>0</v>
          </cell>
        </row>
        <row r="2908">
          <cell r="C2908">
            <v>0</v>
          </cell>
        </row>
        <row r="2909">
          <cell r="C2909">
            <v>0</v>
          </cell>
        </row>
        <row r="2910">
          <cell r="C2910">
            <v>0</v>
          </cell>
        </row>
        <row r="2911">
          <cell r="C2911">
            <v>0</v>
          </cell>
        </row>
        <row r="2912">
          <cell r="C2912">
            <v>0</v>
          </cell>
        </row>
        <row r="2913">
          <cell r="C2913">
            <v>0</v>
          </cell>
        </row>
        <row r="2914">
          <cell r="C2914">
            <v>0</v>
          </cell>
        </row>
        <row r="2915">
          <cell r="C2915">
            <v>0</v>
          </cell>
        </row>
        <row r="2916">
          <cell r="C2916">
            <v>0</v>
          </cell>
        </row>
        <row r="2917">
          <cell r="C2917">
            <v>0</v>
          </cell>
        </row>
        <row r="2918">
          <cell r="C2918">
            <v>0</v>
          </cell>
        </row>
        <row r="2919">
          <cell r="C2919">
            <v>0</v>
          </cell>
        </row>
        <row r="2920">
          <cell r="C2920">
            <v>0</v>
          </cell>
        </row>
        <row r="2921">
          <cell r="C2921">
            <v>0</v>
          </cell>
        </row>
        <row r="2922">
          <cell r="C2922">
            <v>0</v>
          </cell>
        </row>
        <row r="2923">
          <cell r="C2923">
            <v>0</v>
          </cell>
        </row>
        <row r="2924">
          <cell r="C2924">
            <v>0</v>
          </cell>
        </row>
        <row r="2925">
          <cell r="C2925">
            <v>0</v>
          </cell>
        </row>
        <row r="2926">
          <cell r="C2926">
            <v>0</v>
          </cell>
        </row>
        <row r="2927">
          <cell r="C2927">
            <v>0</v>
          </cell>
        </row>
        <row r="2928">
          <cell r="C2928">
            <v>0</v>
          </cell>
        </row>
        <row r="2929">
          <cell r="C2929">
            <v>0</v>
          </cell>
        </row>
        <row r="2930">
          <cell r="C2930">
            <v>0</v>
          </cell>
        </row>
        <row r="2931">
          <cell r="C2931">
            <v>0</v>
          </cell>
        </row>
        <row r="2932">
          <cell r="C2932">
            <v>0</v>
          </cell>
        </row>
        <row r="2933">
          <cell r="C2933">
            <v>0</v>
          </cell>
        </row>
        <row r="2934">
          <cell r="C2934">
            <v>0</v>
          </cell>
        </row>
        <row r="2935">
          <cell r="C2935">
            <v>0</v>
          </cell>
        </row>
        <row r="2936">
          <cell r="C2936">
            <v>0</v>
          </cell>
        </row>
        <row r="2937">
          <cell r="C2937">
            <v>0</v>
          </cell>
        </row>
        <row r="2938">
          <cell r="C2938">
            <v>0</v>
          </cell>
        </row>
        <row r="2939">
          <cell r="C2939">
            <v>0</v>
          </cell>
        </row>
        <row r="2940">
          <cell r="C2940">
            <v>0</v>
          </cell>
        </row>
        <row r="2941">
          <cell r="C2941">
            <v>0</v>
          </cell>
        </row>
        <row r="2942">
          <cell r="C2942">
            <v>0</v>
          </cell>
        </row>
        <row r="2943">
          <cell r="C2943">
            <v>0</v>
          </cell>
        </row>
        <row r="2944">
          <cell r="C2944">
            <v>0</v>
          </cell>
        </row>
        <row r="2945">
          <cell r="C2945">
            <v>0</v>
          </cell>
        </row>
        <row r="2946">
          <cell r="C2946">
            <v>0</v>
          </cell>
        </row>
        <row r="2947">
          <cell r="C2947">
            <v>0</v>
          </cell>
        </row>
        <row r="2948">
          <cell r="C2948">
            <v>0</v>
          </cell>
        </row>
        <row r="2949">
          <cell r="C2949">
            <v>0</v>
          </cell>
        </row>
        <row r="2950">
          <cell r="C2950">
            <v>0</v>
          </cell>
        </row>
        <row r="2951">
          <cell r="C2951">
            <v>0</v>
          </cell>
        </row>
        <row r="2952">
          <cell r="C2952">
            <v>0</v>
          </cell>
        </row>
        <row r="2953">
          <cell r="C2953">
            <v>0</v>
          </cell>
        </row>
        <row r="2954">
          <cell r="C2954">
            <v>0</v>
          </cell>
        </row>
        <row r="2955">
          <cell r="C2955">
            <v>0</v>
          </cell>
        </row>
        <row r="2956">
          <cell r="C2956">
            <v>0</v>
          </cell>
        </row>
        <row r="2957">
          <cell r="C2957">
            <v>0</v>
          </cell>
        </row>
        <row r="2958">
          <cell r="C2958">
            <v>0</v>
          </cell>
        </row>
        <row r="2959">
          <cell r="C2959">
            <v>0</v>
          </cell>
        </row>
        <row r="2960">
          <cell r="C2960">
            <v>0</v>
          </cell>
        </row>
        <row r="2961">
          <cell r="C2961">
            <v>0</v>
          </cell>
        </row>
        <row r="2962">
          <cell r="C2962">
            <v>0</v>
          </cell>
        </row>
        <row r="2963">
          <cell r="C2963">
            <v>0</v>
          </cell>
        </row>
        <row r="2964">
          <cell r="C2964">
            <v>0</v>
          </cell>
        </row>
        <row r="2965">
          <cell r="C2965">
            <v>0</v>
          </cell>
        </row>
        <row r="2966">
          <cell r="C2966">
            <v>0</v>
          </cell>
        </row>
        <row r="2967">
          <cell r="C2967">
            <v>0</v>
          </cell>
        </row>
        <row r="2968">
          <cell r="C2968">
            <v>0</v>
          </cell>
        </row>
        <row r="2969">
          <cell r="C2969">
            <v>0</v>
          </cell>
        </row>
        <row r="2970">
          <cell r="C2970">
            <v>0</v>
          </cell>
        </row>
        <row r="2971">
          <cell r="C2971">
            <v>0</v>
          </cell>
        </row>
        <row r="2972">
          <cell r="C2972">
            <v>0</v>
          </cell>
        </row>
        <row r="2973">
          <cell r="C2973">
            <v>0</v>
          </cell>
        </row>
        <row r="2974">
          <cell r="C2974">
            <v>0</v>
          </cell>
        </row>
        <row r="2975">
          <cell r="C2975">
            <v>0</v>
          </cell>
        </row>
        <row r="2976">
          <cell r="C2976">
            <v>0</v>
          </cell>
        </row>
        <row r="2977">
          <cell r="C2977">
            <v>0</v>
          </cell>
        </row>
        <row r="2978">
          <cell r="C2978">
            <v>0</v>
          </cell>
        </row>
        <row r="2979">
          <cell r="C2979">
            <v>0</v>
          </cell>
        </row>
        <row r="2980">
          <cell r="C2980">
            <v>0</v>
          </cell>
        </row>
        <row r="2981">
          <cell r="C2981">
            <v>0</v>
          </cell>
        </row>
        <row r="2982">
          <cell r="C2982">
            <v>0</v>
          </cell>
        </row>
        <row r="2983">
          <cell r="C2983">
            <v>0</v>
          </cell>
        </row>
        <row r="2984">
          <cell r="C2984">
            <v>0</v>
          </cell>
        </row>
        <row r="2985">
          <cell r="C2985">
            <v>0</v>
          </cell>
        </row>
        <row r="2986">
          <cell r="C2986">
            <v>0</v>
          </cell>
        </row>
        <row r="2987">
          <cell r="C2987">
            <v>0</v>
          </cell>
        </row>
        <row r="2988">
          <cell r="C2988">
            <v>0</v>
          </cell>
        </row>
        <row r="2989">
          <cell r="C2989">
            <v>0</v>
          </cell>
        </row>
        <row r="2990">
          <cell r="C2990">
            <v>0</v>
          </cell>
        </row>
        <row r="2991">
          <cell r="C2991">
            <v>0</v>
          </cell>
        </row>
        <row r="2992">
          <cell r="C2992">
            <v>0</v>
          </cell>
        </row>
        <row r="2993">
          <cell r="C2993">
            <v>0</v>
          </cell>
        </row>
        <row r="2994">
          <cell r="C2994">
            <v>0</v>
          </cell>
        </row>
        <row r="2995">
          <cell r="C2995">
            <v>0</v>
          </cell>
        </row>
        <row r="2996">
          <cell r="C2996">
            <v>0</v>
          </cell>
        </row>
        <row r="2997">
          <cell r="C2997">
            <v>0</v>
          </cell>
        </row>
        <row r="2998">
          <cell r="C2998">
            <v>0</v>
          </cell>
        </row>
        <row r="2999">
          <cell r="C2999">
            <v>0</v>
          </cell>
        </row>
        <row r="3000">
          <cell r="C3000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 History"/>
      <sheetName val="Description"/>
      <sheetName val="Results"/>
      <sheetName val="Power Look Up"/>
      <sheetName val="Levels"/>
      <sheetName val="Analysis"/>
    </sheetNames>
    <sheetDataSet>
      <sheetData sheetId="0" refreshError="1"/>
      <sheetData sheetId="1" refreshError="1"/>
      <sheetData sheetId="2" refreshError="1"/>
      <sheetData sheetId="3">
        <row r="2">
          <cell r="C2">
            <v>0</v>
          </cell>
        </row>
        <row r="3">
          <cell r="C3">
            <v>0</v>
          </cell>
        </row>
        <row r="4">
          <cell r="C4">
            <v>0</v>
          </cell>
        </row>
        <row r="5">
          <cell r="C5">
            <v>0</v>
          </cell>
        </row>
        <row r="6">
          <cell r="C6">
            <v>0</v>
          </cell>
        </row>
        <row r="7">
          <cell r="C7">
            <v>0</v>
          </cell>
        </row>
        <row r="8">
          <cell r="C8">
            <v>0</v>
          </cell>
        </row>
        <row r="9">
          <cell r="C9">
            <v>0</v>
          </cell>
        </row>
        <row r="10">
          <cell r="C10">
            <v>0</v>
          </cell>
        </row>
        <row r="11">
          <cell r="C11">
            <v>0</v>
          </cell>
        </row>
        <row r="12">
          <cell r="C12">
            <v>0</v>
          </cell>
        </row>
        <row r="13">
          <cell r="C13">
            <v>0</v>
          </cell>
        </row>
        <row r="14">
          <cell r="C14">
            <v>0</v>
          </cell>
        </row>
        <row r="15">
          <cell r="C15">
            <v>0</v>
          </cell>
        </row>
        <row r="16">
          <cell r="C16">
            <v>0</v>
          </cell>
        </row>
        <row r="17">
          <cell r="C17">
            <v>0</v>
          </cell>
        </row>
        <row r="18">
          <cell r="C18">
            <v>0</v>
          </cell>
        </row>
        <row r="19">
          <cell r="C19">
            <v>0</v>
          </cell>
        </row>
        <row r="20">
          <cell r="C20">
            <v>0</v>
          </cell>
        </row>
        <row r="21">
          <cell r="C21">
            <v>0</v>
          </cell>
        </row>
        <row r="22">
          <cell r="C22">
            <v>0</v>
          </cell>
        </row>
        <row r="23">
          <cell r="C23">
            <v>0</v>
          </cell>
        </row>
        <row r="24">
          <cell r="C24">
            <v>0</v>
          </cell>
        </row>
        <row r="25">
          <cell r="C25">
            <v>0</v>
          </cell>
        </row>
        <row r="26">
          <cell r="C26">
            <v>0</v>
          </cell>
        </row>
        <row r="27">
          <cell r="C27">
            <v>0</v>
          </cell>
        </row>
        <row r="28">
          <cell r="C28">
            <v>0</v>
          </cell>
        </row>
        <row r="29">
          <cell r="C29">
            <v>0</v>
          </cell>
        </row>
        <row r="30">
          <cell r="C30">
            <v>0</v>
          </cell>
        </row>
        <row r="31">
          <cell r="C31">
            <v>0</v>
          </cell>
        </row>
        <row r="32">
          <cell r="C32">
            <v>0</v>
          </cell>
        </row>
        <row r="33">
          <cell r="C33">
            <v>0</v>
          </cell>
        </row>
        <row r="34">
          <cell r="C34">
            <v>0</v>
          </cell>
        </row>
        <row r="35">
          <cell r="C35">
            <v>0</v>
          </cell>
        </row>
        <row r="36">
          <cell r="C36">
            <v>0</v>
          </cell>
        </row>
        <row r="37">
          <cell r="C37">
            <v>0</v>
          </cell>
        </row>
        <row r="38">
          <cell r="C38">
            <v>0</v>
          </cell>
        </row>
        <row r="39">
          <cell r="C39">
            <v>0</v>
          </cell>
        </row>
        <row r="40">
          <cell r="C40">
            <v>0</v>
          </cell>
        </row>
        <row r="41">
          <cell r="C41">
            <v>0</v>
          </cell>
        </row>
        <row r="42">
          <cell r="C42">
            <v>0</v>
          </cell>
        </row>
        <row r="43">
          <cell r="C43">
            <v>0</v>
          </cell>
        </row>
        <row r="44">
          <cell r="C44">
            <v>0</v>
          </cell>
        </row>
        <row r="45">
          <cell r="C45">
            <v>0</v>
          </cell>
        </row>
        <row r="46">
          <cell r="C46">
            <v>0</v>
          </cell>
        </row>
        <row r="47">
          <cell r="C47">
            <v>0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C59">
            <v>0</v>
          </cell>
        </row>
        <row r="60">
          <cell r="C60">
            <v>0</v>
          </cell>
        </row>
        <row r="61">
          <cell r="C61">
            <v>0</v>
          </cell>
        </row>
        <row r="62">
          <cell r="C62">
            <v>0</v>
          </cell>
        </row>
        <row r="63">
          <cell r="C63">
            <v>0</v>
          </cell>
        </row>
        <row r="64">
          <cell r="C64">
            <v>0</v>
          </cell>
        </row>
        <row r="65">
          <cell r="C65">
            <v>0</v>
          </cell>
        </row>
        <row r="66">
          <cell r="C66">
            <v>0</v>
          </cell>
        </row>
        <row r="67">
          <cell r="C67">
            <v>0</v>
          </cell>
        </row>
        <row r="68">
          <cell r="C68">
            <v>0</v>
          </cell>
        </row>
        <row r="69">
          <cell r="C69">
            <v>0</v>
          </cell>
        </row>
        <row r="70">
          <cell r="C70">
            <v>0</v>
          </cell>
        </row>
        <row r="71">
          <cell r="C71">
            <v>0</v>
          </cell>
        </row>
        <row r="72">
          <cell r="C72">
            <v>0</v>
          </cell>
        </row>
        <row r="73">
          <cell r="C73">
            <v>0</v>
          </cell>
        </row>
        <row r="74">
          <cell r="C74">
            <v>0</v>
          </cell>
        </row>
        <row r="75">
          <cell r="C75">
            <v>0</v>
          </cell>
        </row>
        <row r="76">
          <cell r="C76">
            <v>0</v>
          </cell>
        </row>
        <row r="77">
          <cell r="C77">
            <v>0</v>
          </cell>
        </row>
        <row r="78">
          <cell r="C78">
            <v>0</v>
          </cell>
        </row>
        <row r="79">
          <cell r="C79">
            <v>0</v>
          </cell>
        </row>
        <row r="80">
          <cell r="C80">
            <v>0</v>
          </cell>
        </row>
        <row r="81">
          <cell r="C81">
            <v>0</v>
          </cell>
        </row>
        <row r="82">
          <cell r="C82">
            <v>0</v>
          </cell>
        </row>
        <row r="83">
          <cell r="C83">
            <v>0</v>
          </cell>
        </row>
        <row r="84">
          <cell r="C84">
            <v>0</v>
          </cell>
        </row>
        <row r="85">
          <cell r="C85">
            <v>0</v>
          </cell>
        </row>
        <row r="86">
          <cell r="C86">
            <v>0</v>
          </cell>
        </row>
        <row r="87">
          <cell r="C87">
            <v>0</v>
          </cell>
        </row>
        <row r="88">
          <cell r="C88">
            <v>0</v>
          </cell>
        </row>
        <row r="89">
          <cell r="C89">
            <v>0</v>
          </cell>
        </row>
        <row r="90">
          <cell r="C90">
            <v>0</v>
          </cell>
        </row>
        <row r="91">
          <cell r="C91">
            <v>0</v>
          </cell>
        </row>
        <row r="92">
          <cell r="C92">
            <v>0</v>
          </cell>
        </row>
        <row r="93">
          <cell r="C93">
            <v>0</v>
          </cell>
        </row>
        <row r="94">
          <cell r="C94">
            <v>0</v>
          </cell>
        </row>
        <row r="95">
          <cell r="C95">
            <v>0</v>
          </cell>
        </row>
        <row r="96">
          <cell r="C96">
            <v>0</v>
          </cell>
        </row>
        <row r="97">
          <cell r="C97">
            <v>0</v>
          </cell>
        </row>
        <row r="98">
          <cell r="C98">
            <v>0</v>
          </cell>
        </row>
        <row r="99">
          <cell r="C99">
            <v>0</v>
          </cell>
        </row>
        <row r="100">
          <cell r="C100">
            <v>0</v>
          </cell>
        </row>
        <row r="101">
          <cell r="C101">
            <v>0</v>
          </cell>
        </row>
        <row r="102">
          <cell r="C102">
            <v>0</v>
          </cell>
        </row>
        <row r="103">
          <cell r="C103">
            <v>0</v>
          </cell>
        </row>
        <row r="104">
          <cell r="C104">
            <v>0</v>
          </cell>
        </row>
        <row r="105">
          <cell r="C105">
            <v>0</v>
          </cell>
        </row>
        <row r="106">
          <cell r="C106">
            <v>0</v>
          </cell>
        </row>
        <row r="107">
          <cell r="C107">
            <v>0</v>
          </cell>
        </row>
        <row r="108">
          <cell r="C108">
            <v>0</v>
          </cell>
        </row>
        <row r="109">
          <cell r="C109">
            <v>0</v>
          </cell>
        </row>
        <row r="110">
          <cell r="C110">
            <v>0</v>
          </cell>
        </row>
        <row r="111">
          <cell r="C111">
            <v>0</v>
          </cell>
        </row>
        <row r="112">
          <cell r="C112">
            <v>0</v>
          </cell>
        </row>
        <row r="113">
          <cell r="C113">
            <v>0</v>
          </cell>
        </row>
        <row r="114">
          <cell r="C114">
            <v>0</v>
          </cell>
        </row>
        <row r="115">
          <cell r="C115">
            <v>0</v>
          </cell>
        </row>
        <row r="116">
          <cell r="C116">
            <v>0</v>
          </cell>
        </row>
        <row r="117">
          <cell r="C117">
            <v>0</v>
          </cell>
        </row>
        <row r="118">
          <cell r="C118">
            <v>0</v>
          </cell>
        </row>
        <row r="119">
          <cell r="C119">
            <v>0</v>
          </cell>
        </row>
        <row r="120">
          <cell r="C120">
            <v>0</v>
          </cell>
        </row>
        <row r="121">
          <cell r="C121">
            <v>0</v>
          </cell>
        </row>
        <row r="122">
          <cell r="C122">
            <v>0</v>
          </cell>
        </row>
        <row r="123">
          <cell r="C123">
            <v>0</v>
          </cell>
        </row>
        <row r="124">
          <cell r="C124">
            <v>0</v>
          </cell>
        </row>
        <row r="125">
          <cell r="C125">
            <v>0</v>
          </cell>
        </row>
        <row r="126">
          <cell r="C126">
            <v>0</v>
          </cell>
        </row>
        <row r="127">
          <cell r="C127">
            <v>0</v>
          </cell>
        </row>
        <row r="128">
          <cell r="C128">
            <v>0</v>
          </cell>
        </row>
        <row r="129">
          <cell r="C129">
            <v>0</v>
          </cell>
        </row>
        <row r="130">
          <cell r="C130">
            <v>0</v>
          </cell>
        </row>
        <row r="131">
          <cell r="C131">
            <v>0</v>
          </cell>
        </row>
        <row r="132">
          <cell r="C132">
            <v>0</v>
          </cell>
        </row>
        <row r="133">
          <cell r="C133">
            <v>0</v>
          </cell>
        </row>
        <row r="134">
          <cell r="C134">
            <v>0</v>
          </cell>
        </row>
        <row r="135">
          <cell r="C135">
            <v>0</v>
          </cell>
        </row>
        <row r="136">
          <cell r="C136">
            <v>0</v>
          </cell>
        </row>
        <row r="137">
          <cell r="C137">
            <v>0</v>
          </cell>
        </row>
        <row r="138">
          <cell r="C138">
            <v>0</v>
          </cell>
        </row>
        <row r="139">
          <cell r="C139">
            <v>0</v>
          </cell>
        </row>
        <row r="140">
          <cell r="C140">
            <v>0</v>
          </cell>
        </row>
        <row r="141">
          <cell r="C141">
            <v>0</v>
          </cell>
        </row>
        <row r="142">
          <cell r="C142">
            <v>0</v>
          </cell>
        </row>
        <row r="143">
          <cell r="C143">
            <v>0</v>
          </cell>
        </row>
        <row r="144">
          <cell r="C144">
            <v>0</v>
          </cell>
        </row>
        <row r="145">
          <cell r="C145">
            <v>0</v>
          </cell>
        </row>
        <row r="146">
          <cell r="C146">
            <v>0</v>
          </cell>
        </row>
        <row r="147">
          <cell r="C147">
            <v>0</v>
          </cell>
        </row>
        <row r="148">
          <cell r="C148">
            <v>0</v>
          </cell>
        </row>
        <row r="149">
          <cell r="C149">
            <v>0</v>
          </cell>
        </row>
        <row r="150">
          <cell r="C150">
            <v>0</v>
          </cell>
        </row>
        <row r="151">
          <cell r="C151">
            <v>0</v>
          </cell>
        </row>
        <row r="152">
          <cell r="C152">
            <v>0</v>
          </cell>
        </row>
        <row r="153">
          <cell r="C153">
            <v>0</v>
          </cell>
        </row>
        <row r="154">
          <cell r="C154">
            <v>0</v>
          </cell>
        </row>
        <row r="155">
          <cell r="C155">
            <v>0</v>
          </cell>
        </row>
        <row r="156">
          <cell r="C156">
            <v>0</v>
          </cell>
        </row>
        <row r="157">
          <cell r="C157">
            <v>0</v>
          </cell>
        </row>
        <row r="158">
          <cell r="C158">
            <v>0</v>
          </cell>
        </row>
        <row r="159">
          <cell r="C159">
            <v>0</v>
          </cell>
        </row>
        <row r="160">
          <cell r="C160">
            <v>0</v>
          </cell>
        </row>
        <row r="161">
          <cell r="C161">
            <v>0</v>
          </cell>
        </row>
        <row r="162">
          <cell r="C162">
            <v>0</v>
          </cell>
        </row>
        <row r="163">
          <cell r="C163">
            <v>0</v>
          </cell>
        </row>
        <row r="164">
          <cell r="C164">
            <v>0</v>
          </cell>
        </row>
        <row r="165">
          <cell r="C165">
            <v>0</v>
          </cell>
        </row>
        <row r="166">
          <cell r="C166">
            <v>0</v>
          </cell>
        </row>
        <row r="167">
          <cell r="C167">
            <v>0</v>
          </cell>
        </row>
        <row r="168">
          <cell r="C168">
            <v>0</v>
          </cell>
        </row>
        <row r="169">
          <cell r="C169">
            <v>0</v>
          </cell>
        </row>
        <row r="170">
          <cell r="C170">
            <v>0</v>
          </cell>
        </row>
        <row r="171">
          <cell r="C171">
            <v>0</v>
          </cell>
        </row>
        <row r="172">
          <cell r="C172">
            <v>0</v>
          </cell>
        </row>
        <row r="173">
          <cell r="C173">
            <v>0</v>
          </cell>
        </row>
        <row r="174">
          <cell r="C174">
            <v>0</v>
          </cell>
        </row>
        <row r="175">
          <cell r="C175">
            <v>0</v>
          </cell>
        </row>
        <row r="176">
          <cell r="C176">
            <v>0</v>
          </cell>
        </row>
        <row r="177">
          <cell r="C177">
            <v>0</v>
          </cell>
        </row>
        <row r="178">
          <cell r="C178">
            <v>0</v>
          </cell>
        </row>
        <row r="179">
          <cell r="C179">
            <v>0</v>
          </cell>
        </row>
        <row r="180">
          <cell r="C180">
            <v>0</v>
          </cell>
        </row>
        <row r="181">
          <cell r="C181">
            <v>0</v>
          </cell>
        </row>
        <row r="182">
          <cell r="C182">
            <v>0</v>
          </cell>
        </row>
        <row r="183">
          <cell r="C183">
            <v>0</v>
          </cell>
        </row>
        <row r="184">
          <cell r="C184">
            <v>0</v>
          </cell>
        </row>
        <row r="185">
          <cell r="C185">
            <v>0</v>
          </cell>
        </row>
        <row r="186">
          <cell r="C186">
            <v>0</v>
          </cell>
        </row>
        <row r="187">
          <cell r="C187">
            <v>0</v>
          </cell>
        </row>
        <row r="188">
          <cell r="C188">
            <v>0</v>
          </cell>
        </row>
        <row r="189">
          <cell r="C189">
            <v>0</v>
          </cell>
        </row>
        <row r="190">
          <cell r="C190">
            <v>0</v>
          </cell>
        </row>
        <row r="191">
          <cell r="C191">
            <v>0</v>
          </cell>
        </row>
        <row r="192">
          <cell r="C192">
            <v>0</v>
          </cell>
        </row>
        <row r="193">
          <cell r="C193">
            <v>0</v>
          </cell>
        </row>
        <row r="194">
          <cell r="C194">
            <v>0</v>
          </cell>
        </row>
        <row r="195">
          <cell r="C195">
            <v>0</v>
          </cell>
        </row>
        <row r="196">
          <cell r="C196">
            <v>0</v>
          </cell>
        </row>
        <row r="197">
          <cell r="C197">
            <v>0</v>
          </cell>
        </row>
        <row r="198">
          <cell r="C198">
            <v>0</v>
          </cell>
        </row>
        <row r="199">
          <cell r="C199">
            <v>0</v>
          </cell>
        </row>
        <row r="200">
          <cell r="C200">
            <v>0</v>
          </cell>
        </row>
        <row r="201">
          <cell r="C201">
            <v>0</v>
          </cell>
        </row>
        <row r="202">
          <cell r="C202">
            <v>0</v>
          </cell>
        </row>
        <row r="203">
          <cell r="C203">
            <v>0</v>
          </cell>
        </row>
        <row r="204">
          <cell r="C204">
            <v>0</v>
          </cell>
        </row>
        <row r="205">
          <cell r="C205">
            <v>0</v>
          </cell>
        </row>
        <row r="206">
          <cell r="C206">
            <v>0</v>
          </cell>
        </row>
        <row r="207">
          <cell r="C207">
            <v>0</v>
          </cell>
        </row>
        <row r="208">
          <cell r="C208">
            <v>0</v>
          </cell>
        </row>
        <row r="209">
          <cell r="C209">
            <v>0</v>
          </cell>
        </row>
        <row r="210">
          <cell r="C210">
            <v>0</v>
          </cell>
        </row>
        <row r="211">
          <cell r="C211">
            <v>0</v>
          </cell>
        </row>
        <row r="212">
          <cell r="C212">
            <v>0</v>
          </cell>
        </row>
        <row r="213">
          <cell r="C213">
            <v>0</v>
          </cell>
        </row>
        <row r="214">
          <cell r="C214">
            <v>0</v>
          </cell>
        </row>
        <row r="215">
          <cell r="C215">
            <v>0</v>
          </cell>
        </row>
        <row r="216">
          <cell r="C216">
            <v>0</v>
          </cell>
        </row>
        <row r="217">
          <cell r="C217">
            <v>0</v>
          </cell>
        </row>
        <row r="218">
          <cell r="C218">
            <v>0</v>
          </cell>
        </row>
        <row r="219">
          <cell r="C219">
            <v>0</v>
          </cell>
        </row>
        <row r="220">
          <cell r="C220">
            <v>0</v>
          </cell>
        </row>
        <row r="221">
          <cell r="C221">
            <v>0</v>
          </cell>
        </row>
        <row r="222">
          <cell r="C222">
            <v>0</v>
          </cell>
        </row>
        <row r="223">
          <cell r="C223">
            <v>0</v>
          </cell>
        </row>
        <row r="224">
          <cell r="C224">
            <v>0</v>
          </cell>
        </row>
        <row r="225">
          <cell r="C225">
            <v>0</v>
          </cell>
        </row>
        <row r="226">
          <cell r="C226">
            <v>0</v>
          </cell>
        </row>
        <row r="227">
          <cell r="C227">
            <v>0</v>
          </cell>
        </row>
        <row r="228">
          <cell r="C228">
            <v>0</v>
          </cell>
        </row>
        <row r="229">
          <cell r="C229">
            <v>0</v>
          </cell>
        </row>
        <row r="230">
          <cell r="C230">
            <v>0</v>
          </cell>
        </row>
        <row r="231">
          <cell r="C231">
            <v>0</v>
          </cell>
        </row>
        <row r="232">
          <cell r="C232">
            <v>0</v>
          </cell>
        </row>
        <row r="233">
          <cell r="C233">
            <v>0</v>
          </cell>
        </row>
        <row r="234">
          <cell r="C234">
            <v>0</v>
          </cell>
        </row>
        <row r="235">
          <cell r="C235">
            <v>0</v>
          </cell>
        </row>
        <row r="236">
          <cell r="C236">
            <v>0</v>
          </cell>
        </row>
        <row r="237">
          <cell r="C237">
            <v>0</v>
          </cell>
        </row>
        <row r="238">
          <cell r="C238">
            <v>0</v>
          </cell>
        </row>
        <row r="239">
          <cell r="C239">
            <v>0</v>
          </cell>
        </row>
        <row r="240">
          <cell r="C240">
            <v>0</v>
          </cell>
        </row>
        <row r="241">
          <cell r="C241">
            <v>0</v>
          </cell>
        </row>
        <row r="242">
          <cell r="C242">
            <v>0</v>
          </cell>
        </row>
        <row r="243">
          <cell r="C243">
            <v>0</v>
          </cell>
        </row>
        <row r="244">
          <cell r="C244">
            <v>0</v>
          </cell>
        </row>
        <row r="245">
          <cell r="C245">
            <v>0</v>
          </cell>
        </row>
        <row r="246">
          <cell r="C246">
            <v>0</v>
          </cell>
        </row>
        <row r="247">
          <cell r="C247">
            <v>0</v>
          </cell>
        </row>
        <row r="248">
          <cell r="C248">
            <v>0</v>
          </cell>
        </row>
        <row r="249">
          <cell r="C249">
            <v>0</v>
          </cell>
        </row>
        <row r="250">
          <cell r="C250">
            <v>0</v>
          </cell>
        </row>
        <row r="251">
          <cell r="C251">
            <v>0</v>
          </cell>
        </row>
        <row r="252">
          <cell r="C252">
            <v>0</v>
          </cell>
        </row>
        <row r="253">
          <cell r="C253">
            <v>0</v>
          </cell>
        </row>
        <row r="254">
          <cell r="C254">
            <v>0</v>
          </cell>
        </row>
        <row r="255">
          <cell r="C255">
            <v>0</v>
          </cell>
        </row>
        <row r="256">
          <cell r="C256">
            <v>0</v>
          </cell>
        </row>
        <row r="257">
          <cell r="C257">
            <v>0</v>
          </cell>
        </row>
        <row r="258">
          <cell r="C258">
            <v>0</v>
          </cell>
        </row>
        <row r="259">
          <cell r="C259">
            <v>0</v>
          </cell>
        </row>
        <row r="260">
          <cell r="C260">
            <v>0</v>
          </cell>
        </row>
        <row r="261">
          <cell r="C261">
            <v>0</v>
          </cell>
        </row>
        <row r="262">
          <cell r="C262">
            <v>0</v>
          </cell>
        </row>
        <row r="263">
          <cell r="C263">
            <v>0</v>
          </cell>
        </row>
        <row r="264">
          <cell r="C264">
            <v>0</v>
          </cell>
        </row>
        <row r="265">
          <cell r="C265">
            <v>0</v>
          </cell>
        </row>
        <row r="266">
          <cell r="C266">
            <v>0</v>
          </cell>
        </row>
        <row r="267">
          <cell r="C267">
            <v>0</v>
          </cell>
        </row>
        <row r="268">
          <cell r="C268">
            <v>0</v>
          </cell>
        </row>
        <row r="269">
          <cell r="C269">
            <v>0</v>
          </cell>
        </row>
        <row r="270">
          <cell r="C270">
            <v>0</v>
          </cell>
        </row>
        <row r="271">
          <cell r="C271">
            <v>0</v>
          </cell>
        </row>
        <row r="272">
          <cell r="C272">
            <v>0</v>
          </cell>
        </row>
        <row r="273">
          <cell r="C273">
            <v>0</v>
          </cell>
        </row>
        <row r="274">
          <cell r="C274">
            <v>0</v>
          </cell>
        </row>
        <row r="275">
          <cell r="C275">
            <v>0</v>
          </cell>
        </row>
        <row r="276">
          <cell r="C276">
            <v>0</v>
          </cell>
        </row>
        <row r="277">
          <cell r="C277">
            <v>0</v>
          </cell>
        </row>
        <row r="278">
          <cell r="C278">
            <v>0</v>
          </cell>
        </row>
        <row r="279">
          <cell r="C279">
            <v>0</v>
          </cell>
        </row>
        <row r="280">
          <cell r="C280">
            <v>0</v>
          </cell>
        </row>
        <row r="281">
          <cell r="C281">
            <v>0</v>
          </cell>
        </row>
        <row r="282">
          <cell r="C282">
            <v>0</v>
          </cell>
        </row>
        <row r="283">
          <cell r="C283">
            <v>0</v>
          </cell>
        </row>
        <row r="284">
          <cell r="C284">
            <v>0</v>
          </cell>
        </row>
        <row r="285">
          <cell r="C285">
            <v>0</v>
          </cell>
        </row>
        <row r="286">
          <cell r="C286">
            <v>0</v>
          </cell>
        </row>
        <row r="287">
          <cell r="C287">
            <v>0</v>
          </cell>
        </row>
        <row r="288">
          <cell r="C288">
            <v>0</v>
          </cell>
        </row>
        <row r="289">
          <cell r="C289">
            <v>0</v>
          </cell>
        </row>
        <row r="290">
          <cell r="C290">
            <v>0</v>
          </cell>
        </row>
        <row r="291">
          <cell r="C291">
            <v>0</v>
          </cell>
        </row>
        <row r="292">
          <cell r="C292">
            <v>0</v>
          </cell>
        </row>
        <row r="293">
          <cell r="C293">
            <v>0</v>
          </cell>
        </row>
        <row r="294">
          <cell r="C294">
            <v>0</v>
          </cell>
        </row>
        <row r="295">
          <cell r="C295">
            <v>0</v>
          </cell>
        </row>
        <row r="296">
          <cell r="C296">
            <v>0</v>
          </cell>
        </row>
        <row r="297">
          <cell r="C297">
            <v>0</v>
          </cell>
        </row>
        <row r="298">
          <cell r="C298">
            <v>0</v>
          </cell>
        </row>
        <row r="299">
          <cell r="C299">
            <v>0</v>
          </cell>
        </row>
        <row r="300">
          <cell r="C300">
            <v>0</v>
          </cell>
        </row>
        <row r="301">
          <cell r="C301">
            <v>0</v>
          </cell>
        </row>
        <row r="302">
          <cell r="C302">
            <v>0.90999999999816206</v>
          </cell>
        </row>
        <row r="303">
          <cell r="C303">
            <v>1.8199999999981427</v>
          </cell>
        </row>
        <row r="304">
          <cell r="C304">
            <v>2.7299999999981233</v>
          </cell>
        </row>
        <row r="305">
          <cell r="C305">
            <v>3.6399999999981039</v>
          </cell>
        </row>
        <row r="306">
          <cell r="C306">
            <v>4.549999999998084</v>
          </cell>
        </row>
        <row r="307">
          <cell r="C307">
            <v>5.4599999999980646</v>
          </cell>
        </row>
        <row r="308">
          <cell r="C308">
            <v>6.3699999999980452</v>
          </cell>
        </row>
        <row r="309">
          <cell r="C309">
            <v>7.2799999999980258</v>
          </cell>
        </row>
        <row r="310">
          <cell r="C310">
            <v>8.1899999999980064</v>
          </cell>
        </row>
        <row r="311">
          <cell r="C311">
            <v>9.099999999997987</v>
          </cell>
        </row>
        <row r="312">
          <cell r="C312">
            <v>10.009999999997968</v>
          </cell>
        </row>
        <row r="313">
          <cell r="C313">
            <v>10.919999999997948</v>
          </cell>
        </row>
        <row r="314">
          <cell r="C314">
            <v>11.829999999997929</v>
          </cell>
        </row>
        <row r="315">
          <cell r="C315">
            <v>12.739999999997909</v>
          </cell>
        </row>
        <row r="316">
          <cell r="C316">
            <v>13.64999999999789</v>
          </cell>
        </row>
        <row r="317">
          <cell r="C317">
            <v>14.559999999997871</v>
          </cell>
        </row>
        <row r="318">
          <cell r="C318">
            <v>15.469999999997851</v>
          </cell>
        </row>
        <row r="319">
          <cell r="C319">
            <v>16.379999999997832</v>
          </cell>
        </row>
        <row r="320">
          <cell r="C320">
            <v>17.289999999997814</v>
          </cell>
        </row>
        <row r="321">
          <cell r="C321">
            <v>18.199999999997793</v>
          </cell>
        </row>
        <row r="322">
          <cell r="C322">
            <v>19.109999999997775</v>
          </cell>
        </row>
        <row r="323">
          <cell r="C323">
            <v>20.019999999997754</v>
          </cell>
        </row>
        <row r="324">
          <cell r="C324">
            <v>20.929999999997737</v>
          </cell>
        </row>
        <row r="325">
          <cell r="C325">
            <v>21.839999999997715</v>
          </cell>
        </row>
        <row r="326">
          <cell r="C326">
            <v>22.749999999997698</v>
          </cell>
        </row>
        <row r="327">
          <cell r="C327">
            <v>23.659999999997677</v>
          </cell>
        </row>
        <row r="328">
          <cell r="C328">
            <v>24.569999999997659</v>
          </cell>
        </row>
        <row r="329">
          <cell r="C329">
            <v>25.479999999997638</v>
          </cell>
        </row>
        <row r="330">
          <cell r="C330">
            <v>26.38999999999762</v>
          </cell>
        </row>
        <row r="331">
          <cell r="C331">
            <v>27.299999999997599</v>
          </cell>
        </row>
        <row r="332">
          <cell r="C332">
            <v>28.209999999997581</v>
          </cell>
        </row>
        <row r="333">
          <cell r="C333">
            <v>29.11999999999756</v>
          </cell>
        </row>
        <row r="334">
          <cell r="C334">
            <v>30.029999999997543</v>
          </cell>
        </row>
        <row r="335">
          <cell r="C335">
            <v>30.939999999997521</v>
          </cell>
        </row>
        <row r="336">
          <cell r="C336">
            <v>31.849999999997504</v>
          </cell>
        </row>
        <row r="337">
          <cell r="C337">
            <v>32.759999999997483</v>
          </cell>
        </row>
        <row r="338">
          <cell r="C338">
            <v>33.669999999997465</v>
          </cell>
        </row>
        <row r="339">
          <cell r="C339">
            <v>34.579999999997447</v>
          </cell>
        </row>
        <row r="340">
          <cell r="C340">
            <v>35.489999999997423</v>
          </cell>
        </row>
        <row r="341">
          <cell r="C341">
            <v>36.399999999997405</v>
          </cell>
        </row>
        <row r="342">
          <cell r="C342">
            <v>37.309999999997387</v>
          </cell>
        </row>
        <row r="343">
          <cell r="C343">
            <v>38.21999999999737</v>
          </cell>
        </row>
        <row r="344">
          <cell r="C344">
            <v>39.129999999997345</v>
          </cell>
        </row>
        <row r="345">
          <cell r="C345">
            <v>40.039999999997328</v>
          </cell>
        </row>
        <row r="346">
          <cell r="C346">
            <v>40.94999999999731</v>
          </cell>
        </row>
        <row r="347">
          <cell r="C347">
            <v>41.859999999997292</v>
          </cell>
        </row>
        <row r="348">
          <cell r="C348">
            <v>42.769999999997268</v>
          </cell>
        </row>
        <row r="349">
          <cell r="C349">
            <v>43.67999999999725</v>
          </cell>
        </row>
        <row r="350">
          <cell r="C350">
            <v>44.589999999997232</v>
          </cell>
        </row>
        <row r="351">
          <cell r="C351">
            <v>45.499999999997215</v>
          </cell>
        </row>
        <row r="352">
          <cell r="C352">
            <v>46.40999999999719</v>
          </cell>
        </row>
        <row r="353">
          <cell r="C353">
            <v>47.319999999997172</v>
          </cell>
        </row>
        <row r="354">
          <cell r="C354">
            <v>48.229999999997155</v>
          </cell>
        </row>
        <row r="355">
          <cell r="C355">
            <v>49.139999999997137</v>
          </cell>
        </row>
        <row r="356">
          <cell r="C356">
            <v>50.049999999997112</v>
          </cell>
        </row>
        <row r="357">
          <cell r="C357">
            <v>50.959999999997095</v>
          </cell>
        </row>
        <row r="358">
          <cell r="C358">
            <v>51.869999999997077</v>
          </cell>
        </row>
        <row r="359">
          <cell r="C359">
            <v>52.779999999997059</v>
          </cell>
        </row>
        <row r="360">
          <cell r="C360">
            <v>53.689999999997035</v>
          </cell>
        </row>
        <row r="361">
          <cell r="C361">
            <v>54.599999999997017</v>
          </cell>
        </row>
        <row r="362">
          <cell r="C362">
            <v>55.509999999997</v>
          </cell>
        </row>
        <row r="363">
          <cell r="C363">
            <v>56.419999999996982</v>
          </cell>
        </row>
        <row r="364">
          <cell r="C364">
            <v>57.329999999996957</v>
          </cell>
        </row>
        <row r="365">
          <cell r="C365">
            <v>58.23999999999694</v>
          </cell>
        </row>
        <row r="366">
          <cell r="C366">
            <v>59.149999999996922</v>
          </cell>
        </row>
        <row r="367">
          <cell r="C367">
            <v>60.059999999996904</v>
          </cell>
        </row>
        <row r="368">
          <cell r="C368">
            <v>60.96999999999688</v>
          </cell>
        </row>
        <row r="369">
          <cell r="C369">
            <v>61.879999999996862</v>
          </cell>
        </row>
        <row r="370">
          <cell r="C370">
            <v>62.789999999996844</v>
          </cell>
        </row>
        <row r="371">
          <cell r="C371">
            <v>63.699999999996827</v>
          </cell>
        </row>
        <row r="372">
          <cell r="C372">
            <v>64.609999999996802</v>
          </cell>
        </row>
        <row r="373">
          <cell r="C373">
            <v>65.519999999996784</v>
          </cell>
        </row>
        <row r="374">
          <cell r="C374">
            <v>66.429999999996767</v>
          </cell>
        </row>
        <row r="375">
          <cell r="C375">
            <v>67.339999999996749</v>
          </cell>
        </row>
        <row r="376">
          <cell r="C376">
            <v>68.249999999996732</v>
          </cell>
        </row>
        <row r="377">
          <cell r="C377">
            <v>69.159999999996714</v>
          </cell>
        </row>
        <row r="378">
          <cell r="C378">
            <v>70.069999999996682</v>
          </cell>
        </row>
        <row r="379">
          <cell r="C379">
            <v>70.979999999996664</v>
          </cell>
        </row>
        <row r="380">
          <cell r="C380">
            <v>71.889999999996647</v>
          </cell>
        </row>
        <row r="381">
          <cell r="C381">
            <v>72.799999999996629</v>
          </cell>
        </row>
        <row r="382">
          <cell r="C382">
            <v>73.709999999996612</v>
          </cell>
        </row>
        <row r="383">
          <cell r="C383">
            <v>74.619999999996594</v>
          </cell>
        </row>
        <row r="384">
          <cell r="C384">
            <v>75.529999999996576</v>
          </cell>
        </row>
        <row r="385">
          <cell r="C385">
            <v>76.439999999996559</v>
          </cell>
        </row>
        <row r="386">
          <cell r="C386">
            <v>77.349999999996527</v>
          </cell>
        </row>
        <row r="387">
          <cell r="C387">
            <v>78.259999999996509</v>
          </cell>
        </row>
        <row r="388">
          <cell r="C388">
            <v>79.169999999996492</v>
          </cell>
        </row>
        <row r="389">
          <cell r="C389">
            <v>80.079999999996474</v>
          </cell>
        </row>
        <row r="390">
          <cell r="C390">
            <v>80.989999999996456</v>
          </cell>
        </row>
        <row r="391">
          <cell r="C391">
            <v>81.899999999996439</v>
          </cell>
        </row>
        <row r="392">
          <cell r="C392">
            <v>82.809999999996421</v>
          </cell>
        </row>
        <row r="393">
          <cell r="C393">
            <v>83.719999999996404</v>
          </cell>
        </row>
        <row r="394">
          <cell r="C394">
            <v>84.629999999996372</v>
          </cell>
        </row>
        <row r="395">
          <cell r="C395">
            <v>85.539999999996354</v>
          </cell>
        </row>
        <row r="396">
          <cell r="C396">
            <v>86.449999999996336</v>
          </cell>
        </row>
        <row r="397">
          <cell r="C397">
            <v>87.359999999996319</v>
          </cell>
        </row>
        <row r="398">
          <cell r="C398">
            <v>88.269999999996301</v>
          </cell>
        </row>
        <row r="399">
          <cell r="C399">
            <v>89.179999999996284</v>
          </cell>
        </row>
        <row r="400">
          <cell r="C400">
            <v>90.089999999996266</v>
          </cell>
        </row>
        <row r="401">
          <cell r="C401">
            <v>90.999999999996248</v>
          </cell>
        </row>
        <row r="402">
          <cell r="C402">
            <v>92.089999999995527</v>
          </cell>
        </row>
        <row r="403">
          <cell r="C403">
            <v>93.179999999995502</v>
          </cell>
        </row>
        <row r="404">
          <cell r="C404">
            <v>94.269999999995477</v>
          </cell>
        </row>
        <row r="405">
          <cell r="C405">
            <v>95.359999999995452</v>
          </cell>
        </row>
        <row r="406">
          <cell r="C406">
            <v>96.449999999995427</v>
          </cell>
        </row>
        <row r="407">
          <cell r="C407">
            <v>97.539999999995402</v>
          </cell>
        </row>
        <row r="408">
          <cell r="C408">
            <v>98.629999999995391</v>
          </cell>
        </row>
        <row r="409">
          <cell r="C409">
            <v>99.719999999995366</v>
          </cell>
        </row>
        <row r="410">
          <cell r="C410">
            <v>100.80999999999534</v>
          </cell>
        </row>
        <row r="411">
          <cell r="C411">
            <v>101.89999999999532</v>
          </cell>
        </row>
        <row r="412">
          <cell r="C412">
            <v>102.98999999999529</v>
          </cell>
        </row>
        <row r="413">
          <cell r="C413">
            <v>104.07999999999527</v>
          </cell>
        </row>
        <row r="414">
          <cell r="C414">
            <v>105.16999999999524</v>
          </cell>
        </row>
        <row r="415">
          <cell r="C415">
            <v>106.25999999999522</v>
          </cell>
        </row>
        <row r="416">
          <cell r="C416">
            <v>107.34999999999519</v>
          </cell>
        </row>
        <row r="417">
          <cell r="C417">
            <v>108.43999999999517</v>
          </cell>
        </row>
        <row r="418">
          <cell r="C418">
            <v>109.52999999999516</v>
          </cell>
        </row>
        <row r="419">
          <cell r="C419">
            <v>110.61999999999513</v>
          </cell>
        </row>
        <row r="420">
          <cell r="C420">
            <v>111.70999999999511</v>
          </cell>
        </row>
        <row r="421">
          <cell r="C421">
            <v>112.79999999999508</v>
          </cell>
        </row>
        <row r="422">
          <cell r="C422">
            <v>113.88999999999506</v>
          </cell>
        </row>
        <row r="423">
          <cell r="C423">
            <v>114.97999999999504</v>
          </cell>
        </row>
        <row r="424">
          <cell r="C424">
            <v>116.06999999999502</v>
          </cell>
        </row>
        <row r="425">
          <cell r="C425">
            <v>117.15999999999499</v>
          </cell>
        </row>
        <row r="426">
          <cell r="C426">
            <v>118.24999999999497</v>
          </cell>
        </row>
        <row r="427">
          <cell r="C427">
            <v>119.33999999999494</v>
          </cell>
        </row>
        <row r="428">
          <cell r="C428">
            <v>120.42999999999492</v>
          </cell>
        </row>
        <row r="429">
          <cell r="C429">
            <v>121.51999999999489</v>
          </cell>
        </row>
        <row r="430">
          <cell r="C430">
            <v>122.60999999999487</v>
          </cell>
        </row>
        <row r="431">
          <cell r="C431">
            <v>123.69999999999484</v>
          </cell>
        </row>
        <row r="432">
          <cell r="C432">
            <v>124.78999999999482</v>
          </cell>
        </row>
        <row r="433">
          <cell r="C433">
            <v>125.87999999999479</v>
          </cell>
        </row>
        <row r="434">
          <cell r="C434">
            <v>126.96999999999478</v>
          </cell>
        </row>
        <row r="435">
          <cell r="C435">
            <v>128.05999999999477</v>
          </cell>
        </row>
        <row r="436">
          <cell r="C436">
            <v>129.14999999999475</v>
          </cell>
        </row>
        <row r="437">
          <cell r="C437">
            <v>130.23999999999472</v>
          </cell>
        </row>
        <row r="438">
          <cell r="C438">
            <v>131.3299999999947</v>
          </cell>
        </row>
        <row r="439">
          <cell r="C439">
            <v>132.41999999999467</v>
          </cell>
        </row>
        <row r="440">
          <cell r="C440">
            <v>133.50999999999465</v>
          </cell>
        </row>
        <row r="441">
          <cell r="C441">
            <v>134.59999999999462</v>
          </cell>
        </row>
        <row r="442">
          <cell r="C442">
            <v>135.6899999999946</v>
          </cell>
        </row>
        <row r="443">
          <cell r="C443">
            <v>136.77999999999457</v>
          </cell>
        </row>
        <row r="444">
          <cell r="C444">
            <v>137.86999999999455</v>
          </cell>
        </row>
        <row r="445">
          <cell r="C445">
            <v>138.95999999999452</v>
          </cell>
        </row>
        <row r="446">
          <cell r="C446">
            <v>140.0499999999945</v>
          </cell>
        </row>
        <row r="447">
          <cell r="C447">
            <v>141.13999999999447</v>
          </cell>
        </row>
        <row r="448">
          <cell r="C448">
            <v>142.22999999999445</v>
          </cell>
        </row>
        <row r="449">
          <cell r="C449">
            <v>143.31999999999442</v>
          </cell>
        </row>
        <row r="450">
          <cell r="C450">
            <v>144.4099999999944</v>
          </cell>
        </row>
        <row r="451">
          <cell r="C451">
            <v>145.49999999999437</v>
          </cell>
        </row>
        <row r="452">
          <cell r="C452">
            <v>146.58999999999435</v>
          </cell>
        </row>
        <row r="453">
          <cell r="C453">
            <v>147.67999999999432</v>
          </cell>
        </row>
        <row r="454">
          <cell r="C454">
            <v>148.7699999999943</v>
          </cell>
        </row>
        <row r="455">
          <cell r="C455">
            <v>149.8599999999943</v>
          </cell>
        </row>
        <row r="456">
          <cell r="C456">
            <v>150.94999999999428</v>
          </cell>
        </row>
        <row r="457">
          <cell r="C457">
            <v>152.03999999999425</v>
          </cell>
        </row>
        <row r="458">
          <cell r="C458">
            <v>153.12999999999423</v>
          </cell>
        </row>
        <row r="459">
          <cell r="C459">
            <v>154.2199999999942</v>
          </cell>
        </row>
        <row r="460">
          <cell r="C460">
            <v>155.30999999999418</v>
          </cell>
        </row>
        <row r="461">
          <cell r="C461">
            <v>156.39999999999415</v>
          </cell>
        </row>
        <row r="462">
          <cell r="C462">
            <v>157.48999999999413</v>
          </cell>
        </row>
        <row r="463">
          <cell r="C463">
            <v>158.5799999999941</v>
          </cell>
        </row>
        <row r="464">
          <cell r="C464">
            <v>159.66999999999408</v>
          </cell>
        </row>
        <row r="465">
          <cell r="C465">
            <v>160.75999999999408</v>
          </cell>
        </row>
        <row r="466">
          <cell r="C466">
            <v>161.84999999999405</v>
          </cell>
        </row>
        <row r="467">
          <cell r="C467">
            <v>162.93999999999403</v>
          </cell>
        </row>
        <row r="468">
          <cell r="C468">
            <v>164.029999999994</v>
          </cell>
        </row>
        <row r="469">
          <cell r="C469">
            <v>165.11999999999398</v>
          </cell>
        </row>
        <row r="470">
          <cell r="C470">
            <v>166.20999999999395</v>
          </cell>
        </row>
        <row r="471">
          <cell r="C471">
            <v>167.29999999999393</v>
          </cell>
        </row>
        <row r="472">
          <cell r="C472">
            <v>168.3899999999939</v>
          </cell>
        </row>
        <row r="473">
          <cell r="C473">
            <v>169.47999999999388</v>
          </cell>
        </row>
        <row r="474">
          <cell r="C474">
            <v>170.56999999999385</v>
          </cell>
        </row>
        <row r="475">
          <cell r="C475">
            <v>171.65999999999383</v>
          </cell>
        </row>
        <row r="476">
          <cell r="C476">
            <v>172.7499999999938</v>
          </cell>
        </row>
        <row r="477">
          <cell r="C477">
            <v>173.83999999999378</v>
          </cell>
        </row>
        <row r="478">
          <cell r="C478">
            <v>174.92999999999375</v>
          </cell>
        </row>
        <row r="479">
          <cell r="C479">
            <v>176.01999999999373</v>
          </cell>
        </row>
        <row r="480">
          <cell r="C480">
            <v>177.1099999999937</v>
          </cell>
        </row>
        <row r="481">
          <cell r="C481">
            <v>178.19999999999368</v>
          </cell>
        </row>
        <row r="482">
          <cell r="C482">
            <v>179.28999999999365</v>
          </cell>
        </row>
        <row r="483">
          <cell r="C483">
            <v>180.37999999999363</v>
          </cell>
        </row>
        <row r="484">
          <cell r="C484">
            <v>181.4699999999936</v>
          </cell>
        </row>
        <row r="485">
          <cell r="C485">
            <v>182.55999999999358</v>
          </cell>
        </row>
        <row r="486">
          <cell r="C486">
            <v>183.64999999999355</v>
          </cell>
        </row>
        <row r="487">
          <cell r="C487">
            <v>184.73999999999353</v>
          </cell>
        </row>
        <row r="488">
          <cell r="C488">
            <v>185.82999999999353</v>
          </cell>
        </row>
        <row r="489">
          <cell r="C489">
            <v>186.91999999999351</v>
          </cell>
        </row>
        <row r="490">
          <cell r="C490">
            <v>188.00999999999348</v>
          </cell>
        </row>
        <row r="491">
          <cell r="C491">
            <v>189.09999999999346</v>
          </cell>
        </row>
        <row r="492">
          <cell r="C492">
            <v>190.18999999999343</v>
          </cell>
        </row>
        <row r="493">
          <cell r="C493">
            <v>191.27999999999341</v>
          </cell>
        </row>
        <row r="494">
          <cell r="C494">
            <v>192.36999999999338</v>
          </cell>
        </row>
        <row r="495">
          <cell r="C495">
            <v>193.45999999999336</v>
          </cell>
        </row>
        <row r="496">
          <cell r="C496">
            <v>194.54999999999333</v>
          </cell>
        </row>
        <row r="497">
          <cell r="C497">
            <v>195.63999999999334</v>
          </cell>
        </row>
        <row r="498">
          <cell r="C498">
            <v>196.72999999999331</v>
          </cell>
        </row>
        <row r="499">
          <cell r="C499">
            <v>197.81999999999329</v>
          </cell>
        </row>
        <row r="500">
          <cell r="C500">
            <v>198.90999999999326</v>
          </cell>
        </row>
        <row r="501">
          <cell r="C501">
            <v>199.99999999999324</v>
          </cell>
        </row>
        <row r="502">
          <cell r="C502">
            <v>201.61999999998989</v>
          </cell>
        </row>
        <row r="503">
          <cell r="C503">
            <v>203.23999999998986</v>
          </cell>
        </row>
        <row r="504">
          <cell r="C504">
            <v>204.85999999998984</v>
          </cell>
        </row>
        <row r="505">
          <cell r="C505">
            <v>206.47999999998979</v>
          </cell>
        </row>
        <row r="506">
          <cell r="C506">
            <v>208.09999999998976</v>
          </cell>
        </row>
        <row r="507">
          <cell r="C507">
            <v>209.71999999998971</v>
          </cell>
        </row>
        <row r="508">
          <cell r="C508">
            <v>211.33999999998969</v>
          </cell>
        </row>
        <row r="509">
          <cell r="C509">
            <v>212.95999999998966</v>
          </cell>
        </row>
        <row r="510">
          <cell r="C510">
            <v>214.57999999998961</v>
          </cell>
        </row>
        <row r="511">
          <cell r="C511">
            <v>216.19999999998959</v>
          </cell>
        </row>
        <row r="512">
          <cell r="C512">
            <v>217.81999999998953</v>
          </cell>
        </row>
        <row r="513">
          <cell r="C513">
            <v>219.43999999998951</v>
          </cell>
        </row>
        <row r="514">
          <cell r="C514">
            <v>221.05999999998949</v>
          </cell>
        </row>
        <row r="515">
          <cell r="C515">
            <v>222.67999999998943</v>
          </cell>
        </row>
        <row r="516">
          <cell r="C516">
            <v>224.29999999998941</v>
          </cell>
        </row>
        <row r="517">
          <cell r="C517">
            <v>225.91999999998939</v>
          </cell>
        </row>
        <row r="518">
          <cell r="C518">
            <v>227.53999999998933</v>
          </cell>
        </row>
        <row r="519">
          <cell r="C519">
            <v>229.15999999998931</v>
          </cell>
        </row>
        <row r="520">
          <cell r="C520">
            <v>230.77999999998929</v>
          </cell>
        </row>
        <row r="521">
          <cell r="C521">
            <v>232.39999999998923</v>
          </cell>
        </row>
        <row r="522">
          <cell r="C522">
            <v>234.01999999998921</v>
          </cell>
        </row>
        <row r="523">
          <cell r="C523">
            <v>235.63999999998919</v>
          </cell>
        </row>
        <row r="524">
          <cell r="C524">
            <v>237.25999999998913</v>
          </cell>
        </row>
        <row r="525">
          <cell r="C525">
            <v>238.87999999998908</v>
          </cell>
        </row>
        <row r="526">
          <cell r="C526">
            <v>240.49999999998906</v>
          </cell>
        </row>
        <row r="527">
          <cell r="C527">
            <v>242.11999999998903</v>
          </cell>
        </row>
        <row r="528">
          <cell r="C528">
            <v>243.73999999998898</v>
          </cell>
        </row>
        <row r="529">
          <cell r="C529">
            <v>245.35999999998896</v>
          </cell>
        </row>
        <row r="530">
          <cell r="C530">
            <v>246.97999999998893</v>
          </cell>
        </row>
        <row r="531">
          <cell r="C531">
            <v>248.59999999998888</v>
          </cell>
        </row>
        <row r="532">
          <cell r="C532">
            <v>250.21999999998886</v>
          </cell>
        </row>
        <row r="533">
          <cell r="C533">
            <v>251.83999999998883</v>
          </cell>
        </row>
        <row r="534">
          <cell r="C534">
            <v>253.45999999998878</v>
          </cell>
        </row>
        <row r="535">
          <cell r="C535">
            <v>255.07999999998876</v>
          </cell>
        </row>
        <row r="536">
          <cell r="C536">
            <v>256.69999999998873</v>
          </cell>
        </row>
        <row r="537">
          <cell r="C537">
            <v>258.31999999998868</v>
          </cell>
        </row>
        <row r="538">
          <cell r="C538">
            <v>259.93999999998863</v>
          </cell>
        </row>
        <row r="539">
          <cell r="C539">
            <v>261.55999999998863</v>
          </cell>
        </row>
        <row r="540">
          <cell r="C540">
            <v>263.17999999998858</v>
          </cell>
        </row>
        <row r="541">
          <cell r="C541">
            <v>264.79999999998853</v>
          </cell>
        </row>
        <row r="542">
          <cell r="C542">
            <v>266.41999999998848</v>
          </cell>
        </row>
        <row r="543">
          <cell r="C543">
            <v>268.03999999998848</v>
          </cell>
        </row>
        <row r="544">
          <cell r="C544">
            <v>269.65999999998843</v>
          </cell>
        </row>
        <row r="545">
          <cell r="C545">
            <v>271.27999999998838</v>
          </cell>
        </row>
        <row r="546">
          <cell r="C546">
            <v>272.89999999998838</v>
          </cell>
        </row>
        <row r="547">
          <cell r="C547">
            <v>274.51999999998833</v>
          </cell>
        </row>
        <row r="548">
          <cell r="C548">
            <v>276.13999999998828</v>
          </cell>
        </row>
        <row r="549">
          <cell r="C549">
            <v>277.75999999998828</v>
          </cell>
        </row>
        <row r="550">
          <cell r="C550">
            <v>279.37999999998823</v>
          </cell>
        </row>
        <row r="551">
          <cell r="C551">
            <v>280.99999999998818</v>
          </cell>
        </row>
        <row r="552">
          <cell r="C552">
            <v>282.61999999998818</v>
          </cell>
        </row>
        <row r="553">
          <cell r="C553">
            <v>284.23999999998813</v>
          </cell>
        </row>
        <row r="554">
          <cell r="C554">
            <v>285.85999999998808</v>
          </cell>
        </row>
        <row r="555">
          <cell r="C555">
            <v>287.47999999998808</v>
          </cell>
        </row>
        <row r="556">
          <cell r="C556">
            <v>289.09999999998803</v>
          </cell>
        </row>
        <row r="557">
          <cell r="C557">
            <v>290.71999999998798</v>
          </cell>
        </row>
        <row r="558">
          <cell r="C558">
            <v>292.33999999998798</v>
          </cell>
        </row>
        <row r="559">
          <cell r="C559">
            <v>293.95999999998793</v>
          </cell>
        </row>
        <row r="560">
          <cell r="C560">
            <v>295.57999999998788</v>
          </cell>
        </row>
        <row r="561">
          <cell r="C561">
            <v>297.19999999998788</v>
          </cell>
        </row>
        <row r="562">
          <cell r="C562">
            <v>298.81999999998783</v>
          </cell>
        </row>
        <row r="563">
          <cell r="C563">
            <v>300.43999999998778</v>
          </cell>
        </row>
        <row r="564">
          <cell r="C564">
            <v>302.05999999998778</v>
          </cell>
        </row>
        <row r="565">
          <cell r="C565">
            <v>303.67999999998773</v>
          </cell>
        </row>
        <row r="566">
          <cell r="C566">
            <v>305.29999999998768</v>
          </cell>
        </row>
        <row r="567">
          <cell r="C567">
            <v>306.91999999998768</v>
          </cell>
        </row>
        <row r="568">
          <cell r="C568">
            <v>308.53999999998763</v>
          </cell>
        </row>
        <row r="569">
          <cell r="C569">
            <v>310.15999999998758</v>
          </cell>
        </row>
        <row r="570">
          <cell r="C570">
            <v>311.77999999998758</v>
          </cell>
        </row>
        <row r="571">
          <cell r="C571">
            <v>313.39999999998753</v>
          </cell>
        </row>
        <row r="572">
          <cell r="C572">
            <v>315.01999999998748</v>
          </cell>
        </row>
        <row r="573">
          <cell r="C573">
            <v>316.63999999998742</v>
          </cell>
        </row>
        <row r="574">
          <cell r="C574">
            <v>318.25999999998737</v>
          </cell>
        </row>
        <row r="575">
          <cell r="C575">
            <v>319.87999999998738</v>
          </cell>
        </row>
        <row r="576">
          <cell r="C576">
            <v>321.49999999998732</v>
          </cell>
        </row>
        <row r="577">
          <cell r="C577">
            <v>323.11999999998727</v>
          </cell>
        </row>
        <row r="578">
          <cell r="C578">
            <v>324.73999999998728</v>
          </cell>
        </row>
        <row r="579">
          <cell r="C579">
            <v>326.35999999998722</v>
          </cell>
        </row>
        <row r="580">
          <cell r="C580">
            <v>327.97999999998717</v>
          </cell>
        </row>
        <row r="581">
          <cell r="C581">
            <v>329.59999999998718</v>
          </cell>
        </row>
        <row r="582">
          <cell r="C582">
            <v>331.21999999998712</v>
          </cell>
        </row>
        <row r="583">
          <cell r="C583">
            <v>332.83999999998707</v>
          </cell>
        </row>
        <row r="584">
          <cell r="C584">
            <v>334.45999999998708</v>
          </cell>
        </row>
        <row r="585">
          <cell r="C585">
            <v>336.07999999998702</v>
          </cell>
        </row>
        <row r="586">
          <cell r="C586">
            <v>337.69999999998697</v>
          </cell>
        </row>
        <row r="587">
          <cell r="C587">
            <v>339.31999999998698</v>
          </cell>
        </row>
        <row r="588">
          <cell r="C588">
            <v>340.93999999998692</v>
          </cell>
        </row>
        <row r="589">
          <cell r="C589">
            <v>342.55999999998687</v>
          </cell>
        </row>
        <row r="590">
          <cell r="C590">
            <v>344.17999999998688</v>
          </cell>
        </row>
        <row r="591">
          <cell r="C591">
            <v>345.79999999998682</v>
          </cell>
        </row>
        <row r="592">
          <cell r="C592">
            <v>347.41999999998677</v>
          </cell>
        </row>
        <row r="593">
          <cell r="C593">
            <v>349.03999999998678</v>
          </cell>
        </row>
        <row r="594">
          <cell r="C594">
            <v>350.65999999998672</v>
          </cell>
        </row>
        <row r="595">
          <cell r="C595">
            <v>352.27999999998667</v>
          </cell>
        </row>
        <row r="596">
          <cell r="C596">
            <v>353.89999999998668</v>
          </cell>
        </row>
        <row r="597">
          <cell r="C597">
            <v>355.51999999998662</v>
          </cell>
        </row>
        <row r="598">
          <cell r="C598">
            <v>357.13999999998657</v>
          </cell>
        </row>
        <row r="599">
          <cell r="C599">
            <v>358.75999999998658</v>
          </cell>
        </row>
        <row r="600">
          <cell r="C600">
            <v>360.37999999998652</v>
          </cell>
        </row>
        <row r="601">
          <cell r="C601">
            <v>361.99999999998647</v>
          </cell>
        </row>
        <row r="602">
          <cell r="C602">
            <v>364.25999999998106</v>
          </cell>
        </row>
        <row r="603">
          <cell r="C603">
            <v>366.51999999998105</v>
          </cell>
        </row>
        <row r="604">
          <cell r="C604">
            <v>368.77999999998099</v>
          </cell>
        </row>
        <row r="605">
          <cell r="C605">
            <v>371.03999999998092</v>
          </cell>
        </row>
        <row r="606">
          <cell r="C606">
            <v>373.29999999998091</v>
          </cell>
        </row>
        <row r="607">
          <cell r="C607">
            <v>375.55999999998085</v>
          </cell>
        </row>
        <row r="608">
          <cell r="C608">
            <v>377.81999999998078</v>
          </cell>
        </row>
        <row r="609">
          <cell r="C609">
            <v>380.07999999998077</v>
          </cell>
        </row>
        <row r="610">
          <cell r="C610">
            <v>382.33999999998071</v>
          </cell>
        </row>
        <row r="611">
          <cell r="C611">
            <v>384.59999999998064</v>
          </cell>
        </row>
        <row r="612">
          <cell r="C612">
            <v>386.85999999998057</v>
          </cell>
        </row>
        <row r="613">
          <cell r="C613">
            <v>389.11999999998056</v>
          </cell>
        </row>
        <row r="614">
          <cell r="C614">
            <v>391.3799999999805</v>
          </cell>
        </row>
        <row r="615">
          <cell r="C615">
            <v>393.63999999998043</v>
          </cell>
        </row>
        <row r="616">
          <cell r="C616">
            <v>395.89999999998042</v>
          </cell>
        </row>
        <row r="617">
          <cell r="C617">
            <v>398.15999999998036</v>
          </cell>
        </row>
        <row r="618">
          <cell r="C618">
            <v>400.41999999998029</v>
          </cell>
        </row>
        <row r="619">
          <cell r="C619">
            <v>402.67999999998028</v>
          </cell>
        </row>
        <row r="620">
          <cell r="C620">
            <v>404.93999999998022</v>
          </cell>
        </row>
        <row r="621">
          <cell r="C621">
            <v>407.19999999998015</v>
          </cell>
        </row>
        <row r="622">
          <cell r="C622">
            <v>409.45999999998014</v>
          </cell>
        </row>
        <row r="623">
          <cell r="C623">
            <v>411.71999999998008</v>
          </cell>
        </row>
        <row r="624">
          <cell r="C624">
            <v>413.97999999998001</v>
          </cell>
        </row>
        <row r="625">
          <cell r="C625">
            <v>416.23999999998</v>
          </cell>
        </row>
        <row r="626">
          <cell r="C626">
            <v>418.49999999997993</v>
          </cell>
        </row>
        <row r="627">
          <cell r="C627">
            <v>420.75999999997987</v>
          </cell>
        </row>
        <row r="628">
          <cell r="C628">
            <v>423.01999999997986</v>
          </cell>
        </row>
        <row r="629">
          <cell r="C629">
            <v>425.27999999997979</v>
          </cell>
        </row>
        <row r="630">
          <cell r="C630">
            <v>427.53999999997973</v>
          </cell>
        </row>
        <row r="631">
          <cell r="C631">
            <v>429.79999999997972</v>
          </cell>
        </row>
        <row r="632">
          <cell r="C632">
            <v>432.05999999997965</v>
          </cell>
        </row>
        <row r="633">
          <cell r="C633">
            <v>434.31999999997959</v>
          </cell>
        </row>
        <row r="634">
          <cell r="C634">
            <v>436.57999999997958</v>
          </cell>
        </row>
        <row r="635">
          <cell r="C635">
            <v>438.83999999997951</v>
          </cell>
        </row>
        <row r="636">
          <cell r="C636">
            <v>441.09999999997945</v>
          </cell>
        </row>
        <row r="637">
          <cell r="C637">
            <v>443.35999999997938</v>
          </cell>
        </row>
        <row r="638">
          <cell r="C638">
            <v>445.61999999997931</v>
          </cell>
        </row>
        <row r="639">
          <cell r="C639">
            <v>447.8799999999793</v>
          </cell>
        </row>
        <row r="640">
          <cell r="C640">
            <v>450.13999999997924</v>
          </cell>
        </row>
        <row r="641">
          <cell r="C641">
            <v>452.39999999997917</v>
          </cell>
        </row>
        <row r="642">
          <cell r="C642">
            <v>454.65999999997916</v>
          </cell>
        </row>
        <row r="643">
          <cell r="C643">
            <v>456.9199999999791</v>
          </cell>
        </row>
        <row r="644">
          <cell r="C644">
            <v>459.17999999997903</v>
          </cell>
        </row>
        <row r="645">
          <cell r="C645">
            <v>461.43999999997902</v>
          </cell>
        </row>
        <row r="646">
          <cell r="C646">
            <v>463.69999999997896</v>
          </cell>
        </row>
        <row r="647">
          <cell r="C647">
            <v>465.95999999997889</v>
          </cell>
        </row>
        <row r="648">
          <cell r="C648">
            <v>468.21999999997888</v>
          </cell>
        </row>
        <row r="649">
          <cell r="C649">
            <v>470.47999999997882</v>
          </cell>
        </row>
        <row r="650">
          <cell r="C650">
            <v>472.73999999997875</v>
          </cell>
        </row>
        <row r="651">
          <cell r="C651">
            <v>474.99999999997874</v>
          </cell>
        </row>
        <row r="652">
          <cell r="C652">
            <v>477.25999999997867</v>
          </cell>
        </row>
        <row r="653">
          <cell r="C653">
            <v>479.51999999997861</v>
          </cell>
        </row>
        <row r="654">
          <cell r="C654">
            <v>481.7799999999786</v>
          </cell>
        </row>
        <row r="655">
          <cell r="C655">
            <v>484.03999999997853</v>
          </cell>
        </row>
        <row r="656">
          <cell r="C656">
            <v>486.29999999997847</v>
          </cell>
        </row>
        <row r="657">
          <cell r="C657">
            <v>488.55999999997846</v>
          </cell>
        </row>
        <row r="658">
          <cell r="C658">
            <v>490.81999999997839</v>
          </cell>
        </row>
        <row r="659">
          <cell r="C659">
            <v>493.07999999997833</v>
          </cell>
        </row>
        <row r="660">
          <cell r="C660">
            <v>495.33999999997832</v>
          </cell>
        </row>
        <row r="661">
          <cell r="C661">
            <v>497.59999999997825</v>
          </cell>
        </row>
        <row r="662">
          <cell r="C662">
            <v>499.85999999997819</v>
          </cell>
        </row>
        <row r="663">
          <cell r="C663">
            <v>502.11999999997818</v>
          </cell>
        </row>
        <row r="664">
          <cell r="C664">
            <v>504.37999999997811</v>
          </cell>
        </row>
        <row r="665">
          <cell r="C665">
            <v>506.63999999997804</v>
          </cell>
        </row>
        <row r="666">
          <cell r="C666">
            <v>508.89999999997804</v>
          </cell>
        </row>
        <row r="667">
          <cell r="C667">
            <v>511.15999999997791</v>
          </cell>
        </row>
        <row r="668">
          <cell r="C668">
            <v>513.4199999999779</v>
          </cell>
        </row>
        <row r="669">
          <cell r="C669">
            <v>515.67999999997789</v>
          </cell>
        </row>
        <row r="670">
          <cell r="C670">
            <v>517.93999999997777</v>
          </cell>
        </row>
        <row r="671">
          <cell r="C671">
            <v>520.19999999997776</v>
          </cell>
        </row>
        <row r="672">
          <cell r="C672">
            <v>522.45999999997775</v>
          </cell>
        </row>
        <row r="673">
          <cell r="C673">
            <v>524.71999999997763</v>
          </cell>
        </row>
        <row r="674">
          <cell r="C674">
            <v>526.97999999997762</v>
          </cell>
        </row>
        <row r="675">
          <cell r="C675">
            <v>529.2399999999775</v>
          </cell>
        </row>
        <row r="676">
          <cell r="C676">
            <v>531.49999999997749</v>
          </cell>
        </row>
        <row r="677">
          <cell r="C677">
            <v>533.75999999997748</v>
          </cell>
        </row>
        <row r="678">
          <cell r="C678">
            <v>536.01999999997747</v>
          </cell>
        </row>
        <row r="679">
          <cell r="C679">
            <v>538.27999999997735</v>
          </cell>
        </row>
        <row r="680">
          <cell r="C680">
            <v>540.53999999997734</v>
          </cell>
        </row>
        <row r="681">
          <cell r="C681">
            <v>542.79999999997722</v>
          </cell>
        </row>
        <row r="682">
          <cell r="C682">
            <v>545.05999999997721</v>
          </cell>
        </row>
        <row r="683">
          <cell r="C683">
            <v>547.3199999999772</v>
          </cell>
        </row>
        <row r="684">
          <cell r="C684">
            <v>549.57999999997719</v>
          </cell>
        </row>
        <row r="685">
          <cell r="C685">
            <v>551.83999999997707</v>
          </cell>
        </row>
        <row r="686">
          <cell r="C686">
            <v>554.09999999997706</v>
          </cell>
        </row>
        <row r="687">
          <cell r="C687">
            <v>556.35999999997694</v>
          </cell>
        </row>
        <row r="688">
          <cell r="C688">
            <v>558.61999999997693</v>
          </cell>
        </row>
        <row r="689">
          <cell r="C689">
            <v>560.87999999997692</v>
          </cell>
        </row>
        <row r="690">
          <cell r="C690">
            <v>563.13999999997691</v>
          </cell>
        </row>
        <row r="691">
          <cell r="C691">
            <v>565.39999999997679</v>
          </cell>
        </row>
        <row r="692">
          <cell r="C692">
            <v>567.65999999997678</v>
          </cell>
        </row>
        <row r="693">
          <cell r="C693">
            <v>569.91999999997665</v>
          </cell>
        </row>
        <row r="694">
          <cell r="C694">
            <v>572.17999999997664</v>
          </cell>
        </row>
        <row r="695">
          <cell r="C695">
            <v>574.43999999997664</v>
          </cell>
        </row>
        <row r="696">
          <cell r="C696">
            <v>576.69999999997663</v>
          </cell>
        </row>
        <row r="697">
          <cell r="C697">
            <v>578.9599999999765</v>
          </cell>
        </row>
        <row r="698">
          <cell r="C698">
            <v>581.21999999997649</v>
          </cell>
        </row>
        <row r="699">
          <cell r="C699">
            <v>583.47999999997637</v>
          </cell>
        </row>
        <row r="700">
          <cell r="C700">
            <v>585.73999999997636</v>
          </cell>
        </row>
        <row r="701">
          <cell r="C701">
            <v>587.99999999997635</v>
          </cell>
        </row>
        <row r="702">
          <cell r="C702">
            <v>591.00999999996839</v>
          </cell>
        </row>
        <row r="703">
          <cell r="C703">
            <v>594.01999999996838</v>
          </cell>
        </row>
        <row r="704">
          <cell r="C704">
            <v>597.02999999996825</v>
          </cell>
        </row>
        <row r="705">
          <cell r="C705">
            <v>600.03999999996824</v>
          </cell>
        </row>
        <row r="706">
          <cell r="C706">
            <v>603.04999999996812</v>
          </cell>
        </row>
        <row r="707">
          <cell r="C707">
            <v>606.05999999996811</v>
          </cell>
        </row>
        <row r="708">
          <cell r="C708">
            <v>609.06999999996799</v>
          </cell>
        </row>
        <row r="709">
          <cell r="C709">
            <v>612.07999999996798</v>
          </cell>
        </row>
        <row r="710">
          <cell r="C710">
            <v>615.08999999996786</v>
          </cell>
        </row>
        <row r="711">
          <cell r="C711">
            <v>618.09999999996785</v>
          </cell>
        </row>
        <row r="712">
          <cell r="C712">
            <v>621.10999999996773</v>
          </cell>
        </row>
        <row r="713">
          <cell r="C713">
            <v>624.11999999996772</v>
          </cell>
        </row>
        <row r="714">
          <cell r="C714">
            <v>627.12999999996759</v>
          </cell>
        </row>
        <row r="715">
          <cell r="C715">
            <v>630.13999999996759</v>
          </cell>
        </row>
        <row r="716">
          <cell r="C716">
            <v>633.14999999996746</v>
          </cell>
        </row>
        <row r="717">
          <cell r="C717">
            <v>636.15999999996745</v>
          </cell>
        </row>
        <row r="718">
          <cell r="C718">
            <v>639.16999999996733</v>
          </cell>
        </row>
        <row r="719">
          <cell r="C719">
            <v>642.17999999996732</v>
          </cell>
        </row>
        <row r="720">
          <cell r="C720">
            <v>645.1899999999672</v>
          </cell>
        </row>
        <row r="721">
          <cell r="C721">
            <v>648.19999999996719</v>
          </cell>
        </row>
        <row r="722">
          <cell r="C722">
            <v>651.20999999996707</v>
          </cell>
        </row>
        <row r="723">
          <cell r="C723">
            <v>654.21999999996706</v>
          </cell>
        </row>
        <row r="724">
          <cell r="C724">
            <v>657.22999999996694</v>
          </cell>
        </row>
        <row r="725">
          <cell r="C725">
            <v>660.23999999996693</v>
          </cell>
        </row>
        <row r="726">
          <cell r="C726">
            <v>663.2499999999668</v>
          </cell>
        </row>
        <row r="727">
          <cell r="C727">
            <v>666.25999999996679</v>
          </cell>
        </row>
        <row r="728">
          <cell r="C728">
            <v>669.26999999996679</v>
          </cell>
        </row>
        <row r="729">
          <cell r="C729">
            <v>672.27999999996666</v>
          </cell>
        </row>
        <row r="730">
          <cell r="C730">
            <v>675.28999999996654</v>
          </cell>
        </row>
        <row r="731">
          <cell r="C731">
            <v>678.29999999996653</v>
          </cell>
        </row>
        <row r="732">
          <cell r="C732">
            <v>681.30999999996652</v>
          </cell>
        </row>
        <row r="733">
          <cell r="C733">
            <v>684.3199999999664</v>
          </cell>
        </row>
        <row r="734">
          <cell r="C734">
            <v>687.32999999996628</v>
          </cell>
        </row>
        <row r="735">
          <cell r="C735">
            <v>690.33999999996627</v>
          </cell>
        </row>
        <row r="736">
          <cell r="C736">
            <v>693.34999999996626</v>
          </cell>
        </row>
        <row r="737">
          <cell r="C737">
            <v>696.35999999996613</v>
          </cell>
        </row>
        <row r="738">
          <cell r="C738">
            <v>699.36999999996613</v>
          </cell>
        </row>
        <row r="739">
          <cell r="C739">
            <v>702.379999999966</v>
          </cell>
        </row>
        <row r="740">
          <cell r="C740">
            <v>705.38999999996599</v>
          </cell>
        </row>
        <row r="741">
          <cell r="C741">
            <v>708.39999999996587</v>
          </cell>
        </row>
        <row r="742">
          <cell r="C742">
            <v>711.40999999996586</v>
          </cell>
        </row>
        <row r="743">
          <cell r="C743">
            <v>714.41999999996574</v>
          </cell>
        </row>
        <row r="744">
          <cell r="C744">
            <v>717.42999999996573</v>
          </cell>
        </row>
        <row r="745">
          <cell r="C745">
            <v>720.43999999996561</v>
          </cell>
        </row>
        <row r="746">
          <cell r="C746">
            <v>723.4499999999656</v>
          </cell>
        </row>
        <row r="747">
          <cell r="C747">
            <v>726.45999999996548</v>
          </cell>
        </row>
        <row r="748">
          <cell r="C748">
            <v>729.46999999996547</v>
          </cell>
        </row>
        <row r="749">
          <cell r="C749">
            <v>732.47999999996534</v>
          </cell>
        </row>
        <row r="750">
          <cell r="C750">
            <v>735.48999999996533</v>
          </cell>
        </row>
        <row r="751">
          <cell r="C751">
            <v>738.49999999996521</v>
          </cell>
        </row>
        <row r="752">
          <cell r="C752">
            <v>741.5099999999652</v>
          </cell>
        </row>
        <row r="753">
          <cell r="C753">
            <v>744.51999999996508</v>
          </cell>
        </row>
        <row r="754">
          <cell r="C754">
            <v>747.52999999996507</v>
          </cell>
        </row>
        <row r="755">
          <cell r="C755">
            <v>750.53999999996495</v>
          </cell>
        </row>
        <row r="756">
          <cell r="C756">
            <v>753.54999999996494</v>
          </cell>
        </row>
        <row r="757">
          <cell r="C757">
            <v>756.55999999996493</v>
          </cell>
        </row>
        <row r="758">
          <cell r="C758">
            <v>759.56999999996481</v>
          </cell>
        </row>
        <row r="759">
          <cell r="C759">
            <v>762.57999999996468</v>
          </cell>
        </row>
        <row r="760">
          <cell r="C760">
            <v>765.58999999996468</v>
          </cell>
        </row>
        <row r="761">
          <cell r="C761">
            <v>768.59999999996467</v>
          </cell>
        </row>
        <row r="762">
          <cell r="C762">
            <v>771.60999999996454</v>
          </cell>
        </row>
        <row r="763">
          <cell r="C763">
            <v>774.61999999996442</v>
          </cell>
        </row>
        <row r="764">
          <cell r="C764">
            <v>777.62999999996441</v>
          </cell>
        </row>
        <row r="765">
          <cell r="C765">
            <v>780.6399999999644</v>
          </cell>
        </row>
        <row r="766">
          <cell r="C766">
            <v>783.64999999996428</v>
          </cell>
        </row>
        <row r="767">
          <cell r="C767">
            <v>786.65999999996416</v>
          </cell>
        </row>
        <row r="768">
          <cell r="C768">
            <v>789.66999999996415</v>
          </cell>
        </row>
        <row r="769">
          <cell r="C769">
            <v>792.67999999996414</v>
          </cell>
        </row>
        <row r="770">
          <cell r="C770">
            <v>795.68999999996402</v>
          </cell>
        </row>
        <row r="771">
          <cell r="C771">
            <v>798.69999999996389</v>
          </cell>
        </row>
        <row r="772">
          <cell r="C772">
            <v>801.70999999996388</v>
          </cell>
        </row>
        <row r="773">
          <cell r="C773">
            <v>804.71999999996387</v>
          </cell>
        </row>
        <row r="774">
          <cell r="C774">
            <v>807.72999999996375</v>
          </cell>
        </row>
        <row r="775">
          <cell r="C775">
            <v>810.73999999996374</v>
          </cell>
        </row>
        <row r="776">
          <cell r="C776">
            <v>813.74999999996362</v>
          </cell>
        </row>
        <row r="777">
          <cell r="C777">
            <v>816.75999999996361</v>
          </cell>
        </row>
        <row r="778">
          <cell r="C778">
            <v>819.76999999996349</v>
          </cell>
        </row>
        <row r="779">
          <cell r="C779">
            <v>822.77999999996348</v>
          </cell>
        </row>
        <row r="780">
          <cell r="C780">
            <v>825.78999999996336</v>
          </cell>
        </row>
        <row r="781">
          <cell r="C781">
            <v>828.79999999996335</v>
          </cell>
        </row>
        <row r="782">
          <cell r="C782">
            <v>831.80999999996322</v>
          </cell>
        </row>
        <row r="783">
          <cell r="C783">
            <v>834.81999999996322</v>
          </cell>
        </row>
        <row r="784">
          <cell r="C784">
            <v>837.82999999996309</v>
          </cell>
        </row>
        <row r="785">
          <cell r="C785">
            <v>840.83999999996308</v>
          </cell>
        </row>
        <row r="786">
          <cell r="C786">
            <v>843.84999999996296</v>
          </cell>
        </row>
        <row r="787">
          <cell r="C787">
            <v>846.85999999996295</v>
          </cell>
        </row>
        <row r="788">
          <cell r="C788">
            <v>849.86999999996283</v>
          </cell>
        </row>
        <row r="789">
          <cell r="C789">
            <v>852.87999999996282</v>
          </cell>
        </row>
        <row r="790">
          <cell r="C790">
            <v>855.88999999996281</v>
          </cell>
        </row>
        <row r="791">
          <cell r="C791">
            <v>858.89999999996269</v>
          </cell>
        </row>
        <row r="792">
          <cell r="C792">
            <v>861.90999999996257</v>
          </cell>
        </row>
        <row r="793">
          <cell r="C793">
            <v>864.91999999996256</v>
          </cell>
        </row>
        <row r="794">
          <cell r="C794">
            <v>867.92999999996255</v>
          </cell>
        </row>
        <row r="795">
          <cell r="C795">
            <v>870.93999999996242</v>
          </cell>
        </row>
        <row r="796">
          <cell r="C796">
            <v>873.9499999999623</v>
          </cell>
        </row>
        <row r="797">
          <cell r="C797">
            <v>876.95999999996229</v>
          </cell>
        </row>
        <row r="798">
          <cell r="C798">
            <v>879.96999999996228</v>
          </cell>
        </row>
        <row r="799">
          <cell r="C799">
            <v>882.97999999996216</v>
          </cell>
        </row>
        <row r="800">
          <cell r="C800">
            <v>885.98999999996204</v>
          </cell>
        </row>
        <row r="801">
          <cell r="C801">
            <v>888.99999999996203</v>
          </cell>
        </row>
        <row r="802">
          <cell r="C802">
            <v>892.66999999995369</v>
          </cell>
        </row>
        <row r="803">
          <cell r="C803">
            <v>896.33999999995353</v>
          </cell>
        </row>
        <row r="804">
          <cell r="C804">
            <v>900.00999999995349</v>
          </cell>
        </row>
        <row r="805">
          <cell r="C805">
            <v>903.67999999995345</v>
          </cell>
        </row>
        <row r="806">
          <cell r="C806">
            <v>907.3499999999533</v>
          </cell>
        </row>
        <row r="807">
          <cell r="C807">
            <v>911.01999999995326</v>
          </cell>
        </row>
        <row r="808">
          <cell r="C808">
            <v>914.68999999995322</v>
          </cell>
        </row>
        <row r="809">
          <cell r="C809">
            <v>918.35999999995306</v>
          </cell>
        </row>
        <row r="810">
          <cell r="C810">
            <v>922.02999999995302</v>
          </cell>
        </row>
        <row r="811">
          <cell r="C811">
            <v>925.69999999995298</v>
          </cell>
        </row>
        <row r="812">
          <cell r="C812">
            <v>929.36999999995282</v>
          </cell>
        </row>
        <row r="813">
          <cell r="C813">
            <v>933.03999999995278</v>
          </cell>
        </row>
        <row r="814">
          <cell r="C814">
            <v>936.70999999995274</v>
          </cell>
        </row>
        <row r="815">
          <cell r="C815">
            <v>940.37999999995259</v>
          </cell>
        </row>
        <row r="816">
          <cell r="C816">
            <v>944.04999999995255</v>
          </cell>
        </row>
        <row r="817">
          <cell r="C817">
            <v>947.71999999995251</v>
          </cell>
        </row>
        <row r="818">
          <cell r="C818">
            <v>951.38999999995235</v>
          </cell>
        </row>
        <row r="819">
          <cell r="C819">
            <v>955.05999999995231</v>
          </cell>
        </row>
        <row r="820">
          <cell r="C820">
            <v>958.72999999995227</v>
          </cell>
        </row>
        <row r="821">
          <cell r="C821">
            <v>962.39999999995212</v>
          </cell>
        </row>
        <row r="822">
          <cell r="C822">
            <v>966.06999999995207</v>
          </cell>
        </row>
        <row r="823">
          <cell r="C823">
            <v>969.73999999995203</v>
          </cell>
        </row>
        <row r="824">
          <cell r="C824">
            <v>973.40999999995188</v>
          </cell>
        </row>
        <row r="825">
          <cell r="C825">
            <v>977.07999999995184</v>
          </cell>
        </row>
        <row r="826">
          <cell r="C826">
            <v>980.7499999999518</v>
          </cell>
        </row>
        <row r="827">
          <cell r="C827">
            <v>984.41999999995164</v>
          </cell>
        </row>
        <row r="828">
          <cell r="C828">
            <v>988.0899999999516</v>
          </cell>
        </row>
        <row r="829">
          <cell r="C829">
            <v>991.75999999995156</v>
          </cell>
        </row>
        <row r="830">
          <cell r="C830">
            <v>995.42999999995141</v>
          </cell>
        </row>
        <row r="831">
          <cell r="C831">
            <v>999.09999999995136</v>
          </cell>
        </row>
        <row r="832">
          <cell r="C832">
            <v>1002.7699999999513</v>
          </cell>
        </row>
        <row r="833">
          <cell r="C833">
            <v>1006.4399999999512</v>
          </cell>
        </row>
        <row r="834">
          <cell r="C834">
            <v>1010.1099999999511</v>
          </cell>
        </row>
        <row r="835">
          <cell r="C835">
            <v>1013.7799999999511</v>
          </cell>
        </row>
        <row r="836">
          <cell r="C836">
            <v>1017.4499999999509</v>
          </cell>
        </row>
        <row r="837">
          <cell r="C837">
            <v>1021.1199999999509</v>
          </cell>
        </row>
        <row r="838">
          <cell r="C838">
            <v>1024.7899999999509</v>
          </cell>
        </row>
        <row r="839">
          <cell r="C839">
            <v>1028.4599999999507</v>
          </cell>
        </row>
        <row r="840">
          <cell r="C840">
            <v>1032.1299999999505</v>
          </cell>
        </row>
        <row r="841">
          <cell r="C841">
            <v>1035.7999999999506</v>
          </cell>
        </row>
        <row r="842">
          <cell r="C842">
            <v>1039.4699999999505</v>
          </cell>
        </row>
        <row r="843">
          <cell r="C843">
            <v>1043.1399999999503</v>
          </cell>
        </row>
        <row r="844">
          <cell r="C844">
            <v>1046.8099999999504</v>
          </cell>
        </row>
        <row r="845">
          <cell r="C845">
            <v>1050.4799999999502</v>
          </cell>
        </row>
        <row r="846">
          <cell r="C846">
            <v>1054.1499999999501</v>
          </cell>
        </row>
        <row r="847">
          <cell r="C847">
            <v>1057.8199999999501</v>
          </cell>
        </row>
        <row r="848">
          <cell r="C848">
            <v>1061.48999999995</v>
          </cell>
        </row>
        <row r="849">
          <cell r="C849">
            <v>1065.1599999999498</v>
          </cell>
        </row>
        <row r="850">
          <cell r="C850">
            <v>1068.8299999999499</v>
          </cell>
        </row>
        <row r="851">
          <cell r="C851">
            <v>1072.4999999999498</v>
          </cell>
        </row>
        <row r="852">
          <cell r="C852">
            <v>1076.1699999999496</v>
          </cell>
        </row>
        <row r="853">
          <cell r="C853">
            <v>1079.8399999999497</v>
          </cell>
        </row>
        <row r="854">
          <cell r="C854">
            <v>1083.5099999999495</v>
          </cell>
        </row>
        <row r="855">
          <cell r="C855">
            <v>1087.1799999999496</v>
          </cell>
        </row>
        <row r="856">
          <cell r="C856">
            <v>1090.8499999999494</v>
          </cell>
        </row>
        <row r="857">
          <cell r="C857">
            <v>1094.5199999999493</v>
          </cell>
        </row>
        <row r="858">
          <cell r="C858">
            <v>1098.1899999999494</v>
          </cell>
        </row>
        <row r="859">
          <cell r="C859">
            <v>1101.8599999999492</v>
          </cell>
        </row>
        <row r="860">
          <cell r="C860">
            <v>1105.529999999949</v>
          </cell>
        </row>
        <row r="861">
          <cell r="C861">
            <v>1109.1999999999491</v>
          </cell>
        </row>
        <row r="862">
          <cell r="C862">
            <v>1112.869999999949</v>
          </cell>
        </row>
        <row r="863">
          <cell r="C863">
            <v>1116.5399999999488</v>
          </cell>
        </row>
        <row r="864">
          <cell r="C864">
            <v>1120.2099999999489</v>
          </cell>
        </row>
        <row r="865">
          <cell r="C865">
            <v>1123.8799999999487</v>
          </cell>
        </row>
        <row r="866">
          <cell r="C866">
            <v>1127.5499999999486</v>
          </cell>
        </row>
        <row r="867">
          <cell r="C867">
            <v>1131.2199999999486</v>
          </cell>
        </row>
        <row r="868">
          <cell r="C868">
            <v>1134.8899999999485</v>
          </cell>
        </row>
        <row r="869">
          <cell r="C869">
            <v>1138.5599999999483</v>
          </cell>
        </row>
        <row r="870">
          <cell r="C870">
            <v>1142.2299999999484</v>
          </cell>
        </row>
        <row r="871">
          <cell r="C871">
            <v>1145.8999999999482</v>
          </cell>
        </row>
        <row r="872">
          <cell r="C872">
            <v>1149.5699999999481</v>
          </cell>
        </row>
        <row r="873">
          <cell r="C873">
            <v>1153.2399999999479</v>
          </cell>
        </row>
        <row r="874">
          <cell r="C874">
            <v>1156.909999999948</v>
          </cell>
        </row>
        <row r="875">
          <cell r="C875">
            <v>1160.5799999999479</v>
          </cell>
        </row>
        <row r="876">
          <cell r="C876">
            <v>1164.2499999999477</v>
          </cell>
        </row>
        <row r="877">
          <cell r="C877">
            <v>1167.9199999999478</v>
          </cell>
        </row>
        <row r="878">
          <cell r="C878">
            <v>1171.5899999999476</v>
          </cell>
        </row>
        <row r="879">
          <cell r="C879">
            <v>1175.2599999999477</v>
          </cell>
        </row>
        <row r="880">
          <cell r="C880">
            <v>1178.9299999999475</v>
          </cell>
        </row>
        <row r="881">
          <cell r="C881">
            <v>1182.5999999999474</v>
          </cell>
        </row>
        <row r="882">
          <cell r="C882">
            <v>1186.2699999999475</v>
          </cell>
        </row>
        <row r="883">
          <cell r="C883">
            <v>1189.9399999999473</v>
          </cell>
        </row>
        <row r="884">
          <cell r="C884">
            <v>1193.6099999999471</v>
          </cell>
        </row>
        <row r="885">
          <cell r="C885">
            <v>1197.2799999999472</v>
          </cell>
        </row>
        <row r="886">
          <cell r="C886">
            <v>1200.9499999999471</v>
          </cell>
        </row>
        <row r="887">
          <cell r="C887">
            <v>1204.6199999999469</v>
          </cell>
        </row>
        <row r="888">
          <cell r="C888">
            <v>1208.289999999947</v>
          </cell>
        </row>
        <row r="889">
          <cell r="C889">
            <v>1211.9599999999468</v>
          </cell>
        </row>
        <row r="890">
          <cell r="C890">
            <v>1215.6299999999467</v>
          </cell>
        </row>
        <row r="891">
          <cell r="C891">
            <v>1219.2999999999467</v>
          </cell>
        </row>
        <row r="892">
          <cell r="C892">
            <v>1222.9699999999466</v>
          </cell>
        </row>
        <row r="893">
          <cell r="C893">
            <v>1226.6399999999464</v>
          </cell>
        </row>
        <row r="894">
          <cell r="C894">
            <v>1230.3099999999465</v>
          </cell>
        </row>
        <row r="895">
          <cell r="C895">
            <v>1233.9799999999464</v>
          </cell>
        </row>
        <row r="896">
          <cell r="C896">
            <v>1237.6499999999462</v>
          </cell>
        </row>
        <row r="897">
          <cell r="C897">
            <v>1241.3199999999463</v>
          </cell>
        </row>
        <row r="898">
          <cell r="C898">
            <v>1244.9899999999461</v>
          </cell>
        </row>
        <row r="899">
          <cell r="C899">
            <v>1248.659999999946</v>
          </cell>
        </row>
        <row r="900">
          <cell r="C900">
            <v>1252.329999999946</v>
          </cell>
        </row>
        <row r="901">
          <cell r="C901">
            <v>1255.9999999999459</v>
          </cell>
        </row>
        <row r="902">
          <cell r="C902">
            <v>1259.8099999999438</v>
          </cell>
        </row>
        <row r="903">
          <cell r="C903">
            <v>1263.6199999999437</v>
          </cell>
        </row>
        <row r="904">
          <cell r="C904">
            <v>1267.4299999999437</v>
          </cell>
        </row>
        <row r="905">
          <cell r="C905">
            <v>1271.2399999999434</v>
          </cell>
        </row>
        <row r="906">
          <cell r="C906">
            <v>1275.0499999999433</v>
          </cell>
        </row>
        <row r="907">
          <cell r="C907">
            <v>1278.8599999999433</v>
          </cell>
        </row>
        <row r="908">
          <cell r="C908">
            <v>1282.6699999999432</v>
          </cell>
        </row>
        <row r="909">
          <cell r="C909">
            <v>1286.4799999999432</v>
          </cell>
        </row>
        <row r="910">
          <cell r="C910">
            <v>1290.2899999999431</v>
          </cell>
        </row>
        <row r="911">
          <cell r="C911">
            <v>1294.0999999999431</v>
          </cell>
        </row>
        <row r="912">
          <cell r="C912">
            <v>1297.909999999943</v>
          </cell>
        </row>
        <row r="913">
          <cell r="C913">
            <v>1301.719999999943</v>
          </cell>
        </row>
        <row r="914">
          <cell r="C914">
            <v>1305.5299999999427</v>
          </cell>
        </row>
        <row r="915">
          <cell r="C915">
            <v>1309.3399999999426</v>
          </cell>
        </row>
        <row r="916">
          <cell r="C916">
            <v>1313.1499999999426</v>
          </cell>
        </row>
        <row r="917">
          <cell r="C917">
            <v>1316.9599999999425</v>
          </cell>
        </row>
        <row r="918">
          <cell r="C918">
            <v>1320.7699999999425</v>
          </cell>
        </row>
        <row r="919">
          <cell r="C919">
            <v>1324.5799999999424</v>
          </cell>
        </row>
        <row r="920">
          <cell r="C920">
            <v>1328.3899999999423</v>
          </cell>
        </row>
        <row r="921">
          <cell r="C921">
            <v>1332.1999999999423</v>
          </cell>
        </row>
        <row r="922">
          <cell r="C922">
            <v>1336.009999999942</v>
          </cell>
        </row>
        <row r="923">
          <cell r="C923">
            <v>1339.819999999942</v>
          </cell>
        </row>
        <row r="924">
          <cell r="C924">
            <v>1343.6299999999419</v>
          </cell>
        </row>
        <row r="925">
          <cell r="C925">
            <v>1347.4399999999418</v>
          </cell>
        </row>
        <row r="926">
          <cell r="C926">
            <v>1351.2499999999418</v>
          </cell>
        </row>
        <row r="927">
          <cell r="C927">
            <v>1355.0599999999417</v>
          </cell>
        </row>
        <row r="928">
          <cell r="C928">
            <v>1358.8699999999417</v>
          </cell>
        </row>
        <row r="929">
          <cell r="C929">
            <v>1362.6799999999416</v>
          </cell>
        </row>
        <row r="930">
          <cell r="C930">
            <v>1366.4899999999416</v>
          </cell>
        </row>
        <row r="931">
          <cell r="C931">
            <v>1370.2999999999413</v>
          </cell>
        </row>
        <row r="932">
          <cell r="C932">
            <v>1374.1099999999412</v>
          </cell>
        </row>
        <row r="933">
          <cell r="C933">
            <v>1377.9199999999412</v>
          </cell>
        </row>
        <row r="934">
          <cell r="C934">
            <v>1381.7299999999411</v>
          </cell>
        </row>
        <row r="935">
          <cell r="C935">
            <v>1385.5399999999411</v>
          </cell>
        </row>
        <row r="936">
          <cell r="C936">
            <v>1389.349999999941</v>
          </cell>
        </row>
        <row r="937">
          <cell r="C937">
            <v>1393.159999999941</v>
          </cell>
        </row>
        <row r="938">
          <cell r="C938">
            <v>1396.9699999999409</v>
          </cell>
        </row>
        <row r="939">
          <cell r="C939">
            <v>1400.7799999999406</v>
          </cell>
        </row>
        <row r="940">
          <cell r="C940">
            <v>1404.5899999999406</v>
          </cell>
        </row>
        <row r="941">
          <cell r="C941">
            <v>1408.3999999999405</v>
          </cell>
        </row>
        <row r="942">
          <cell r="C942">
            <v>1412.2099999999405</v>
          </cell>
        </row>
        <row r="943">
          <cell r="C943">
            <v>1416.0199999999404</v>
          </cell>
        </row>
        <row r="944">
          <cell r="C944">
            <v>1419.8299999999404</v>
          </cell>
        </row>
        <row r="945">
          <cell r="C945">
            <v>1423.6399999999403</v>
          </cell>
        </row>
        <row r="946">
          <cell r="C946">
            <v>1427.4499999999402</v>
          </cell>
        </row>
        <row r="947">
          <cell r="C947">
            <v>1431.2599999999402</v>
          </cell>
        </row>
        <row r="948">
          <cell r="C948">
            <v>1435.0699999999401</v>
          </cell>
        </row>
        <row r="949">
          <cell r="C949">
            <v>1438.8799999999399</v>
          </cell>
        </row>
        <row r="950">
          <cell r="C950">
            <v>1442.6899999999398</v>
          </cell>
        </row>
        <row r="951">
          <cell r="C951">
            <v>1446.4999999999397</v>
          </cell>
        </row>
        <row r="952">
          <cell r="C952">
            <v>1450.3099999999397</v>
          </cell>
        </row>
        <row r="953">
          <cell r="C953">
            <v>1454.1199999999396</v>
          </cell>
        </row>
        <row r="954">
          <cell r="C954">
            <v>1457.9299999999396</v>
          </cell>
        </row>
        <row r="955">
          <cell r="C955">
            <v>1461.7399999999395</v>
          </cell>
        </row>
        <row r="956">
          <cell r="C956">
            <v>1465.5499999999392</v>
          </cell>
        </row>
        <row r="957">
          <cell r="C957">
            <v>1469.3599999999392</v>
          </cell>
        </row>
        <row r="958">
          <cell r="C958">
            <v>1473.1699999999391</v>
          </cell>
        </row>
        <row r="959">
          <cell r="C959">
            <v>1476.9799999999391</v>
          </cell>
        </row>
        <row r="960">
          <cell r="C960">
            <v>1480.789999999939</v>
          </cell>
        </row>
        <row r="961">
          <cell r="C961">
            <v>1484.599999999939</v>
          </cell>
        </row>
        <row r="962">
          <cell r="C962">
            <v>1488.4099999999389</v>
          </cell>
        </row>
        <row r="963">
          <cell r="C963">
            <v>1492.2199999999389</v>
          </cell>
        </row>
        <row r="964">
          <cell r="C964">
            <v>1496.0299999999388</v>
          </cell>
        </row>
        <row r="965">
          <cell r="C965">
            <v>1499.8399999999388</v>
          </cell>
        </row>
        <row r="966">
          <cell r="C966">
            <v>1503.6499999999385</v>
          </cell>
        </row>
        <row r="967">
          <cell r="C967">
            <v>1507.4599999999384</v>
          </cell>
        </row>
        <row r="968">
          <cell r="C968">
            <v>1511.2699999999384</v>
          </cell>
        </row>
        <row r="969">
          <cell r="C969">
            <v>1515.0799999999383</v>
          </cell>
        </row>
        <row r="970">
          <cell r="C970">
            <v>1518.8899999999383</v>
          </cell>
        </row>
        <row r="971">
          <cell r="C971">
            <v>1522.6999999999382</v>
          </cell>
        </row>
        <row r="972">
          <cell r="C972">
            <v>1526.5099999999379</v>
          </cell>
        </row>
        <row r="973">
          <cell r="C973">
            <v>1530.3199999999379</v>
          </cell>
        </row>
        <row r="974">
          <cell r="C974">
            <v>1534.1299999999378</v>
          </cell>
        </row>
        <row r="975">
          <cell r="C975">
            <v>1537.9399999999378</v>
          </cell>
        </row>
        <row r="976">
          <cell r="C976">
            <v>1541.7499999999377</v>
          </cell>
        </row>
        <row r="977">
          <cell r="C977">
            <v>1545.5599999999376</v>
          </cell>
        </row>
        <row r="978">
          <cell r="C978">
            <v>1549.3699999999376</v>
          </cell>
        </row>
        <row r="979">
          <cell r="C979">
            <v>1553.1799999999375</v>
          </cell>
        </row>
        <row r="980">
          <cell r="C980">
            <v>1556.9899999999375</v>
          </cell>
        </row>
        <row r="981">
          <cell r="C981">
            <v>1560.7999999999374</v>
          </cell>
        </row>
        <row r="982">
          <cell r="C982">
            <v>1564.6099999999374</v>
          </cell>
        </row>
        <row r="983">
          <cell r="C983">
            <v>1568.4199999999371</v>
          </cell>
        </row>
        <row r="984">
          <cell r="C984">
            <v>1572.229999999937</v>
          </cell>
        </row>
        <row r="985">
          <cell r="C985">
            <v>1576.039999999937</v>
          </cell>
        </row>
        <row r="986">
          <cell r="C986">
            <v>1579.8499999999369</v>
          </cell>
        </row>
        <row r="987">
          <cell r="C987">
            <v>1583.6599999999369</v>
          </cell>
        </row>
        <row r="988">
          <cell r="C988">
            <v>1587.4699999999368</v>
          </cell>
        </row>
        <row r="989">
          <cell r="C989">
            <v>1591.2799999999368</v>
          </cell>
        </row>
        <row r="990">
          <cell r="C990">
            <v>1595.0899999999365</v>
          </cell>
        </row>
        <row r="991">
          <cell r="C991">
            <v>1598.8999999999364</v>
          </cell>
        </row>
        <row r="992">
          <cell r="C992">
            <v>1602.7099999999364</v>
          </cell>
        </row>
        <row r="993">
          <cell r="C993">
            <v>1606.5199999999363</v>
          </cell>
        </row>
        <row r="994">
          <cell r="C994">
            <v>1610.3299999999363</v>
          </cell>
        </row>
        <row r="995">
          <cell r="C995">
            <v>1614.1399999999362</v>
          </cell>
        </row>
        <row r="996">
          <cell r="C996">
            <v>1617.9499999999362</v>
          </cell>
        </row>
        <row r="997">
          <cell r="C997">
            <v>1621.7599999999361</v>
          </cell>
        </row>
        <row r="998">
          <cell r="C998">
            <v>1625.569999999936</v>
          </cell>
        </row>
        <row r="999">
          <cell r="C999">
            <v>1629.379999999936</v>
          </cell>
        </row>
        <row r="1000">
          <cell r="C1000">
            <v>1633.1899999999357</v>
          </cell>
        </row>
        <row r="1001">
          <cell r="C1001">
            <v>1636.9999999999357</v>
          </cell>
        </row>
        <row r="1002">
          <cell r="C1002">
            <v>1639.6699999999548</v>
          </cell>
        </row>
        <row r="1003">
          <cell r="C1003">
            <v>1642.3399999999549</v>
          </cell>
        </row>
        <row r="1004">
          <cell r="C1004">
            <v>1645.0099999999547</v>
          </cell>
        </row>
        <row r="1005">
          <cell r="C1005">
            <v>1647.6799999999548</v>
          </cell>
        </row>
        <row r="1006">
          <cell r="C1006">
            <v>1650.3499999999547</v>
          </cell>
        </row>
        <row r="1007">
          <cell r="C1007">
            <v>1653.0199999999545</v>
          </cell>
        </row>
        <row r="1008">
          <cell r="C1008">
            <v>1655.6899999999546</v>
          </cell>
        </row>
        <row r="1009">
          <cell r="C1009">
            <v>1658.3599999999544</v>
          </cell>
        </row>
        <row r="1010">
          <cell r="C1010">
            <v>1661.0299999999545</v>
          </cell>
        </row>
        <row r="1011">
          <cell r="C1011">
            <v>1663.6999999999543</v>
          </cell>
        </row>
        <row r="1012">
          <cell r="C1012">
            <v>1666.3699999999544</v>
          </cell>
        </row>
        <row r="1013">
          <cell r="C1013">
            <v>1669.0399999999543</v>
          </cell>
        </row>
        <row r="1014">
          <cell r="C1014">
            <v>1671.7099999999541</v>
          </cell>
        </row>
        <row r="1015">
          <cell r="C1015">
            <v>1674.3799999999542</v>
          </cell>
        </row>
        <row r="1016">
          <cell r="C1016">
            <v>1677.049999999954</v>
          </cell>
        </row>
        <row r="1017">
          <cell r="C1017">
            <v>1679.7199999999541</v>
          </cell>
        </row>
        <row r="1018">
          <cell r="C1018">
            <v>1682.3899999999539</v>
          </cell>
        </row>
        <row r="1019">
          <cell r="C1019">
            <v>1685.059999999954</v>
          </cell>
        </row>
        <row r="1020">
          <cell r="C1020">
            <v>1687.7299999999539</v>
          </cell>
        </row>
        <row r="1021">
          <cell r="C1021">
            <v>1690.3999999999537</v>
          </cell>
        </row>
        <row r="1022">
          <cell r="C1022">
            <v>1693.0699999999538</v>
          </cell>
        </row>
        <row r="1023">
          <cell r="C1023">
            <v>1695.7399999999536</v>
          </cell>
        </row>
        <row r="1024">
          <cell r="C1024">
            <v>1698.4099999999537</v>
          </cell>
        </row>
        <row r="1025">
          <cell r="C1025">
            <v>1701.0799999999535</v>
          </cell>
        </row>
        <row r="1026">
          <cell r="C1026">
            <v>1703.7499999999536</v>
          </cell>
        </row>
        <row r="1027">
          <cell r="C1027">
            <v>1706.4199999999535</v>
          </cell>
        </row>
        <row r="1028">
          <cell r="C1028">
            <v>1709.0899999999533</v>
          </cell>
        </row>
        <row r="1029">
          <cell r="C1029">
            <v>1711.7599999999534</v>
          </cell>
        </row>
        <row r="1030">
          <cell r="C1030">
            <v>1714.4299999999532</v>
          </cell>
        </row>
        <row r="1031">
          <cell r="C1031">
            <v>1717.0999999999533</v>
          </cell>
        </row>
        <row r="1032">
          <cell r="C1032">
            <v>1719.7699999999531</v>
          </cell>
        </row>
        <row r="1033">
          <cell r="C1033">
            <v>1722.4399999999532</v>
          </cell>
        </row>
        <row r="1034">
          <cell r="C1034">
            <v>1725.1099999999531</v>
          </cell>
        </row>
        <row r="1035">
          <cell r="C1035">
            <v>1727.7799999999529</v>
          </cell>
        </row>
        <row r="1036">
          <cell r="C1036">
            <v>1730.449999999953</v>
          </cell>
        </row>
        <row r="1037">
          <cell r="C1037">
            <v>1733.1199999999528</v>
          </cell>
        </row>
        <row r="1038">
          <cell r="C1038">
            <v>1735.7899999999529</v>
          </cell>
        </row>
        <row r="1039">
          <cell r="C1039">
            <v>1738.4599999999527</v>
          </cell>
        </row>
        <row r="1040">
          <cell r="C1040">
            <v>1741.1299999999528</v>
          </cell>
        </row>
        <row r="1041">
          <cell r="C1041">
            <v>1743.7999999999527</v>
          </cell>
        </row>
        <row r="1042">
          <cell r="C1042">
            <v>1746.4699999999525</v>
          </cell>
        </row>
        <row r="1043">
          <cell r="C1043">
            <v>1749.1399999999526</v>
          </cell>
        </row>
        <row r="1044">
          <cell r="C1044">
            <v>1751.8099999999524</v>
          </cell>
        </row>
        <row r="1045">
          <cell r="C1045">
            <v>1754.4799999999525</v>
          </cell>
        </row>
        <row r="1046">
          <cell r="C1046">
            <v>1757.1499999999523</v>
          </cell>
        </row>
        <row r="1047">
          <cell r="C1047">
            <v>1759.8199999999524</v>
          </cell>
        </row>
        <row r="1048">
          <cell r="C1048">
            <v>1762.4899999999523</v>
          </cell>
        </row>
        <row r="1049">
          <cell r="C1049">
            <v>1765.1599999999521</v>
          </cell>
        </row>
        <row r="1050">
          <cell r="C1050">
            <v>1767.8299999999522</v>
          </cell>
        </row>
        <row r="1051">
          <cell r="C1051">
            <v>1770.499999999952</v>
          </cell>
        </row>
        <row r="1052">
          <cell r="C1052">
            <v>1773.1699999999521</v>
          </cell>
        </row>
        <row r="1053">
          <cell r="C1053">
            <v>1775.8399999999519</v>
          </cell>
        </row>
        <row r="1054">
          <cell r="C1054">
            <v>1778.509999999952</v>
          </cell>
        </row>
        <row r="1055">
          <cell r="C1055">
            <v>1781.1799999999519</v>
          </cell>
        </row>
        <row r="1056">
          <cell r="C1056">
            <v>1783.8499999999517</v>
          </cell>
        </row>
        <row r="1057">
          <cell r="C1057">
            <v>1786.5199999999518</v>
          </cell>
        </row>
        <row r="1058">
          <cell r="C1058">
            <v>1789.1899999999516</v>
          </cell>
        </row>
        <row r="1059">
          <cell r="C1059">
            <v>1791.8599999999517</v>
          </cell>
        </row>
        <row r="1060">
          <cell r="C1060">
            <v>1794.5299999999515</v>
          </cell>
        </row>
        <row r="1061">
          <cell r="C1061">
            <v>1797.1999999999516</v>
          </cell>
        </row>
        <row r="1062">
          <cell r="C1062">
            <v>1799.8699999999515</v>
          </cell>
        </row>
        <row r="1063">
          <cell r="C1063">
            <v>1802.5399999999513</v>
          </cell>
        </row>
        <row r="1064">
          <cell r="C1064">
            <v>1805.2099999999514</v>
          </cell>
        </row>
        <row r="1065">
          <cell r="C1065">
            <v>1807.8799999999512</v>
          </cell>
        </row>
        <row r="1066">
          <cell r="C1066">
            <v>1810.5499999999513</v>
          </cell>
        </row>
        <row r="1067">
          <cell r="C1067">
            <v>1813.2199999999511</v>
          </cell>
        </row>
        <row r="1068">
          <cell r="C1068">
            <v>1815.8899999999512</v>
          </cell>
        </row>
        <row r="1069">
          <cell r="C1069">
            <v>1818.5599999999511</v>
          </cell>
        </row>
        <row r="1070">
          <cell r="C1070">
            <v>1821.2299999999509</v>
          </cell>
        </row>
        <row r="1071">
          <cell r="C1071">
            <v>1823.899999999951</v>
          </cell>
        </row>
        <row r="1072">
          <cell r="C1072">
            <v>1826.5699999999508</v>
          </cell>
        </row>
        <row r="1073">
          <cell r="C1073">
            <v>1829.2399999999509</v>
          </cell>
        </row>
        <row r="1074">
          <cell r="C1074">
            <v>1831.9099999999507</v>
          </cell>
        </row>
        <row r="1075">
          <cell r="C1075">
            <v>1834.5799999999508</v>
          </cell>
        </row>
        <row r="1076">
          <cell r="C1076">
            <v>1837.2499999999507</v>
          </cell>
        </row>
        <row r="1077">
          <cell r="C1077">
            <v>1839.9199999999505</v>
          </cell>
        </row>
        <row r="1078">
          <cell r="C1078">
            <v>1842.5899999999506</v>
          </cell>
        </row>
        <row r="1079">
          <cell r="C1079">
            <v>1845.2599999999504</v>
          </cell>
        </row>
        <row r="1080">
          <cell r="C1080">
            <v>1847.9299999999505</v>
          </cell>
        </row>
        <row r="1081">
          <cell r="C1081">
            <v>1850.5999999999503</v>
          </cell>
        </row>
        <row r="1082">
          <cell r="C1082">
            <v>1853.2699999999504</v>
          </cell>
        </row>
        <row r="1083">
          <cell r="C1083">
            <v>1855.9399999999503</v>
          </cell>
        </row>
        <row r="1084">
          <cell r="C1084">
            <v>1858.6099999999501</v>
          </cell>
        </row>
        <row r="1085">
          <cell r="C1085">
            <v>1861.2799999999502</v>
          </cell>
        </row>
        <row r="1086">
          <cell r="C1086">
            <v>1863.94999999995</v>
          </cell>
        </row>
        <row r="1087">
          <cell r="C1087">
            <v>1866.6199999999501</v>
          </cell>
        </row>
        <row r="1088">
          <cell r="C1088">
            <v>1869.2899999999499</v>
          </cell>
        </row>
        <row r="1089">
          <cell r="C1089">
            <v>1871.95999999995</v>
          </cell>
        </row>
        <row r="1090">
          <cell r="C1090">
            <v>1874.6299999999499</v>
          </cell>
        </row>
        <row r="1091">
          <cell r="C1091">
            <v>1877.2999999999497</v>
          </cell>
        </row>
        <row r="1092">
          <cell r="C1092">
            <v>1879.9699999999498</v>
          </cell>
        </row>
        <row r="1093">
          <cell r="C1093">
            <v>1882.6399999999496</v>
          </cell>
        </row>
        <row r="1094">
          <cell r="C1094">
            <v>1885.3099999999497</v>
          </cell>
        </row>
        <row r="1095">
          <cell r="C1095">
            <v>1887.9799999999495</v>
          </cell>
        </row>
        <row r="1096">
          <cell r="C1096">
            <v>1890.6499999999496</v>
          </cell>
        </row>
        <row r="1097">
          <cell r="C1097">
            <v>1893.3199999999495</v>
          </cell>
        </row>
        <row r="1098">
          <cell r="C1098">
            <v>1895.9899999999493</v>
          </cell>
        </row>
        <row r="1099">
          <cell r="C1099">
            <v>1898.6599999999494</v>
          </cell>
        </row>
        <row r="1100">
          <cell r="C1100">
            <v>1901.3299999999495</v>
          </cell>
        </row>
        <row r="1101">
          <cell r="C1101">
            <v>1903.9999999999493</v>
          </cell>
        </row>
        <row r="1102">
          <cell r="C1102">
            <v>1904.839999999984</v>
          </cell>
        </row>
        <row r="1103">
          <cell r="C1103">
            <v>1905.6799999999839</v>
          </cell>
        </row>
        <row r="1104">
          <cell r="C1104">
            <v>1906.5199999999841</v>
          </cell>
        </row>
        <row r="1105">
          <cell r="C1105">
            <v>1907.359999999984</v>
          </cell>
        </row>
        <row r="1106">
          <cell r="C1106">
            <v>1908.1999999999839</v>
          </cell>
        </row>
        <row r="1107">
          <cell r="C1107">
            <v>1909.0399999999838</v>
          </cell>
        </row>
        <row r="1108">
          <cell r="C1108">
            <v>1909.879999999984</v>
          </cell>
        </row>
        <row r="1109">
          <cell r="C1109">
            <v>1910.7199999999839</v>
          </cell>
        </row>
        <row r="1110">
          <cell r="C1110">
            <v>1911.5599999999838</v>
          </cell>
        </row>
        <row r="1111">
          <cell r="C1111">
            <v>1912.3999999999839</v>
          </cell>
        </row>
        <row r="1112">
          <cell r="C1112">
            <v>1913.2399999999839</v>
          </cell>
        </row>
        <row r="1113">
          <cell r="C1113">
            <v>1914.0799999999838</v>
          </cell>
        </row>
        <row r="1114">
          <cell r="C1114">
            <v>1914.9199999999837</v>
          </cell>
        </row>
        <row r="1115">
          <cell r="C1115">
            <v>1915.7599999999838</v>
          </cell>
        </row>
        <row r="1116">
          <cell r="C1116">
            <v>1916.5999999999838</v>
          </cell>
        </row>
        <row r="1117">
          <cell r="C1117">
            <v>1917.4399999999837</v>
          </cell>
        </row>
        <row r="1118">
          <cell r="C1118">
            <v>1918.2799999999838</v>
          </cell>
        </row>
        <row r="1119">
          <cell r="C1119">
            <v>1919.1199999999837</v>
          </cell>
        </row>
        <row r="1120">
          <cell r="C1120">
            <v>1919.9599999999837</v>
          </cell>
        </row>
        <row r="1121">
          <cell r="C1121">
            <v>1920.7999999999836</v>
          </cell>
        </row>
        <row r="1122">
          <cell r="C1122">
            <v>1921.6399999999837</v>
          </cell>
        </row>
        <row r="1123">
          <cell r="C1123">
            <v>1922.4799999999836</v>
          </cell>
        </row>
        <row r="1124">
          <cell r="C1124">
            <v>1923.3199999999836</v>
          </cell>
        </row>
        <row r="1125">
          <cell r="C1125">
            <v>1924.1599999999837</v>
          </cell>
        </row>
        <row r="1126">
          <cell r="C1126">
            <v>1924.9999999999836</v>
          </cell>
        </row>
        <row r="1127">
          <cell r="C1127">
            <v>1925.8399999999835</v>
          </cell>
        </row>
        <row r="1128">
          <cell r="C1128">
            <v>1926.6799999999835</v>
          </cell>
        </row>
        <row r="1129">
          <cell r="C1129">
            <v>1927.5199999999836</v>
          </cell>
        </row>
        <row r="1130">
          <cell r="C1130">
            <v>1928.3599999999835</v>
          </cell>
        </row>
        <row r="1131">
          <cell r="C1131">
            <v>1929.1999999999834</v>
          </cell>
        </row>
        <row r="1132">
          <cell r="C1132">
            <v>1930.0399999999836</v>
          </cell>
        </row>
        <row r="1133">
          <cell r="C1133">
            <v>1930.8799999999835</v>
          </cell>
        </row>
        <row r="1134">
          <cell r="C1134">
            <v>1931.7199999999834</v>
          </cell>
        </row>
        <row r="1135">
          <cell r="C1135">
            <v>1932.5599999999833</v>
          </cell>
        </row>
        <row r="1136">
          <cell r="C1136">
            <v>1933.3999999999835</v>
          </cell>
        </row>
        <row r="1137">
          <cell r="C1137">
            <v>1934.2399999999834</v>
          </cell>
        </row>
        <row r="1138">
          <cell r="C1138">
            <v>1935.0799999999833</v>
          </cell>
        </row>
        <row r="1139">
          <cell r="C1139">
            <v>1935.9199999999832</v>
          </cell>
        </row>
        <row r="1140">
          <cell r="C1140">
            <v>1936.7599999999834</v>
          </cell>
        </row>
        <row r="1141">
          <cell r="C1141">
            <v>1937.5999999999833</v>
          </cell>
        </row>
        <row r="1142">
          <cell r="C1142">
            <v>1938.4399999999832</v>
          </cell>
        </row>
        <row r="1143">
          <cell r="C1143">
            <v>1939.2799999999834</v>
          </cell>
        </row>
        <row r="1144">
          <cell r="C1144">
            <v>1940.1199999999833</v>
          </cell>
        </row>
        <row r="1145">
          <cell r="C1145">
            <v>1940.9599999999832</v>
          </cell>
        </row>
        <row r="1146">
          <cell r="C1146">
            <v>1941.7999999999831</v>
          </cell>
        </row>
        <row r="1147">
          <cell r="C1147">
            <v>1942.6399999999833</v>
          </cell>
        </row>
        <row r="1148">
          <cell r="C1148">
            <v>1943.4799999999832</v>
          </cell>
        </row>
        <row r="1149">
          <cell r="C1149">
            <v>1944.3199999999831</v>
          </cell>
        </row>
        <row r="1150">
          <cell r="C1150">
            <v>1945.1599999999833</v>
          </cell>
        </row>
        <row r="1151">
          <cell r="C1151">
            <v>1945.9999999999832</v>
          </cell>
        </row>
        <row r="1152">
          <cell r="C1152">
            <v>1946.8399999999831</v>
          </cell>
        </row>
        <row r="1153">
          <cell r="C1153">
            <v>1947.679999999983</v>
          </cell>
        </row>
        <row r="1154">
          <cell r="C1154">
            <v>1948.5199999999832</v>
          </cell>
        </row>
        <row r="1155">
          <cell r="C1155">
            <v>1949.3599999999831</v>
          </cell>
        </row>
        <row r="1156">
          <cell r="C1156">
            <v>1950.199999999983</v>
          </cell>
        </row>
        <row r="1157">
          <cell r="C1157">
            <v>1951.0399999999831</v>
          </cell>
        </row>
        <row r="1158">
          <cell r="C1158">
            <v>1951.8799999999831</v>
          </cell>
        </row>
        <row r="1159">
          <cell r="C1159">
            <v>1952.719999999983</v>
          </cell>
        </row>
        <row r="1160">
          <cell r="C1160">
            <v>1953.5599999999829</v>
          </cell>
        </row>
        <row r="1161">
          <cell r="C1161">
            <v>1954.399999999983</v>
          </cell>
        </row>
        <row r="1162">
          <cell r="C1162">
            <v>1955.239999999983</v>
          </cell>
        </row>
        <row r="1163">
          <cell r="C1163">
            <v>1956.0799999999829</v>
          </cell>
        </row>
        <row r="1164">
          <cell r="C1164">
            <v>1956.9199999999828</v>
          </cell>
        </row>
        <row r="1165">
          <cell r="C1165">
            <v>1957.7599999999829</v>
          </cell>
        </row>
        <row r="1166">
          <cell r="C1166">
            <v>1958.5999999999829</v>
          </cell>
        </row>
        <row r="1167">
          <cell r="C1167">
            <v>1959.4399999999828</v>
          </cell>
        </row>
        <row r="1168">
          <cell r="C1168">
            <v>1960.2799999999829</v>
          </cell>
        </row>
        <row r="1169">
          <cell r="C1169">
            <v>1961.1199999999828</v>
          </cell>
        </row>
        <row r="1170">
          <cell r="C1170">
            <v>1961.9599999999828</v>
          </cell>
        </row>
        <row r="1171">
          <cell r="C1171">
            <v>1962.7999999999827</v>
          </cell>
        </row>
        <row r="1172">
          <cell r="C1172">
            <v>1963.6399999999828</v>
          </cell>
        </row>
        <row r="1173">
          <cell r="C1173">
            <v>1964.4799999999827</v>
          </cell>
        </row>
        <row r="1174">
          <cell r="C1174">
            <v>1965.3199999999827</v>
          </cell>
        </row>
        <row r="1175">
          <cell r="C1175">
            <v>1966.1599999999828</v>
          </cell>
        </row>
        <row r="1176">
          <cell r="C1176">
            <v>1966.9999999999827</v>
          </cell>
        </row>
        <row r="1177">
          <cell r="C1177">
            <v>1967.8399999999826</v>
          </cell>
        </row>
        <row r="1178">
          <cell r="C1178">
            <v>1968.6799999999826</v>
          </cell>
        </row>
        <row r="1179">
          <cell r="C1179">
            <v>1969.5199999999827</v>
          </cell>
        </row>
        <row r="1180">
          <cell r="C1180">
            <v>1970.3599999999826</v>
          </cell>
        </row>
        <row r="1181">
          <cell r="C1181">
            <v>1971.1999999999825</v>
          </cell>
        </row>
        <row r="1182">
          <cell r="C1182">
            <v>1972.0399999999827</v>
          </cell>
        </row>
        <row r="1183">
          <cell r="C1183">
            <v>1972.8799999999826</v>
          </cell>
        </row>
        <row r="1184">
          <cell r="C1184">
            <v>1973.7199999999825</v>
          </cell>
        </row>
        <row r="1185">
          <cell r="C1185">
            <v>1974.5599999999824</v>
          </cell>
        </row>
        <row r="1186">
          <cell r="C1186">
            <v>1975.3999999999826</v>
          </cell>
        </row>
        <row r="1187">
          <cell r="C1187">
            <v>1976.2399999999825</v>
          </cell>
        </row>
        <row r="1188">
          <cell r="C1188">
            <v>1977.0799999999824</v>
          </cell>
        </row>
        <row r="1189">
          <cell r="C1189">
            <v>1977.9199999999823</v>
          </cell>
        </row>
        <row r="1190">
          <cell r="C1190">
            <v>1978.7599999999825</v>
          </cell>
        </row>
        <row r="1191">
          <cell r="C1191">
            <v>1979.5999999999824</v>
          </cell>
        </row>
        <row r="1192">
          <cell r="C1192">
            <v>1980.4399999999823</v>
          </cell>
        </row>
        <row r="1193">
          <cell r="C1193">
            <v>1981.2799999999825</v>
          </cell>
        </row>
        <row r="1194">
          <cell r="C1194">
            <v>1982.1199999999824</v>
          </cell>
        </row>
        <row r="1195">
          <cell r="C1195">
            <v>1982.9599999999823</v>
          </cell>
        </row>
        <row r="1196">
          <cell r="C1196">
            <v>1983.7999999999824</v>
          </cell>
        </row>
        <row r="1197">
          <cell r="C1197">
            <v>1984.6399999999824</v>
          </cell>
        </row>
        <row r="1198">
          <cell r="C1198">
            <v>1985.4799999999823</v>
          </cell>
        </row>
        <row r="1199">
          <cell r="C1199">
            <v>1986.3199999999822</v>
          </cell>
        </row>
        <row r="1200">
          <cell r="C1200">
            <v>1987.1599999999823</v>
          </cell>
        </row>
        <row r="1201">
          <cell r="C1201">
            <v>1987.9999999999823</v>
          </cell>
        </row>
        <row r="1202">
          <cell r="C1202">
            <v>1988.1099999999976</v>
          </cell>
        </row>
        <row r="1203">
          <cell r="C1203">
            <v>1988.2199999999978</v>
          </cell>
        </row>
        <row r="1204">
          <cell r="C1204">
            <v>1988.3299999999977</v>
          </cell>
        </row>
        <row r="1205">
          <cell r="C1205">
            <v>1988.4399999999976</v>
          </cell>
        </row>
        <row r="1206">
          <cell r="C1206">
            <v>1988.5499999999977</v>
          </cell>
        </row>
        <row r="1207">
          <cell r="C1207">
            <v>1988.6599999999976</v>
          </cell>
        </row>
        <row r="1208">
          <cell r="C1208">
            <v>1988.7699999999977</v>
          </cell>
        </row>
        <row r="1209">
          <cell r="C1209">
            <v>1988.8799999999976</v>
          </cell>
        </row>
        <row r="1210">
          <cell r="C1210">
            <v>1988.9899999999977</v>
          </cell>
        </row>
        <row r="1211">
          <cell r="C1211">
            <v>1989.0999999999976</v>
          </cell>
        </row>
        <row r="1212">
          <cell r="C1212">
            <v>1989.2099999999978</v>
          </cell>
        </row>
        <row r="1213">
          <cell r="C1213">
            <v>1989.3199999999977</v>
          </cell>
        </row>
        <row r="1214">
          <cell r="C1214">
            <v>1989.4299999999976</v>
          </cell>
        </row>
        <row r="1215">
          <cell r="C1215">
            <v>1989.5399999999977</v>
          </cell>
        </row>
        <row r="1216">
          <cell r="C1216">
            <v>1989.6499999999976</v>
          </cell>
        </row>
        <row r="1217">
          <cell r="C1217">
            <v>1989.7599999999977</v>
          </cell>
        </row>
        <row r="1218">
          <cell r="C1218">
            <v>1989.8699999999976</v>
          </cell>
        </row>
        <row r="1219">
          <cell r="C1219">
            <v>1989.9799999999977</v>
          </cell>
        </row>
        <row r="1220">
          <cell r="C1220">
            <v>1990.0899999999976</v>
          </cell>
        </row>
        <row r="1221">
          <cell r="C1221">
            <v>1990.1999999999975</v>
          </cell>
        </row>
        <row r="1222">
          <cell r="C1222">
            <v>1990.3099999999977</v>
          </cell>
        </row>
        <row r="1223">
          <cell r="C1223">
            <v>1990.4199999999976</v>
          </cell>
        </row>
        <row r="1224">
          <cell r="C1224">
            <v>1990.5299999999977</v>
          </cell>
        </row>
        <row r="1225">
          <cell r="C1225">
            <v>1990.6399999999976</v>
          </cell>
        </row>
        <row r="1226">
          <cell r="C1226">
            <v>1990.7499999999977</v>
          </cell>
        </row>
        <row r="1227">
          <cell r="C1227">
            <v>1990.8599999999976</v>
          </cell>
        </row>
        <row r="1228">
          <cell r="C1228">
            <v>1990.9699999999975</v>
          </cell>
        </row>
        <row r="1229">
          <cell r="C1229">
            <v>1991.0799999999977</v>
          </cell>
        </row>
        <row r="1230">
          <cell r="C1230">
            <v>1991.1899999999976</v>
          </cell>
        </row>
        <row r="1231">
          <cell r="C1231">
            <v>1991.2999999999977</v>
          </cell>
        </row>
        <row r="1232">
          <cell r="C1232">
            <v>1991.4099999999976</v>
          </cell>
        </row>
        <row r="1233">
          <cell r="C1233">
            <v>1991.5199999999977</v>
          </cell>
        </row>
        <row r="1234">
          <cell r="C1234">
            <v>1991.6299999999976</v>
          </cell>
        </row>
        <row r="1235">
          <cell r="C1235">
            <v>1991.7399999999975</v>
          </cell>
        </row>
        <row r="1236">
          <cell r="C1236">
            <v>1991.8499999999976</v>
          </cell>
        </row>
        <row r="1237">
          <cell r="C1237">
            <v>1991.9599999999975</v>
          </cell>
        </row>
        <row r="1238">
          <cell r="C1238">
            <v>1992.0699999999977</v>
          </cell>
        </row>
        <row r="1239">
          <cell r="C1239">
            <v>1992.1799999999976</v>
          </cell>
        </row>
        <row r="1240">
          <cell r="C1240">
            <v>1992.2899999999977</v>
          </cell>
        </row>
        <row r="1241">
          <cell r="C1241">
            <v>1992.3999999999976</v>
          </cell>
        </row>
        <row r="1242">
          <cell r="C1242">
            <v>1992.5099999999975</v>
          </cell>
        </row>
        <row r="1243">
          <cell r="C1243">
            <v>1992.6199999999976</v>
          </cell>
        </row>
        <row r="1244">
          <cell r="C1244">
            <v>1992.7299999999975</v>
          </cell>
        </row>
        <row r="1245">
          <cell r="C1245">
            <v>1992.8399999999976</v>
          </cell>
        </row>
        <row r="1246">
          <cell r="C1246">
            <v>1992.9499999999975</v>
          </cell>
        </row>
        <row r="1247">
          <cell r="C1247">
            <v>1993.0599999999977</v>
          </cell>
        </row>
        <row r="1248">
          <cell r="C1248">
            <v>1993.1699999999976</v>
          </cell>
        </row>
        <row r="1249">
          <cell r="C1249">
            <v>1993.2799999999975</v>
          </cell>
        </row>
        <row r="1250">
          <cell r="C1250">
            <v>1993.3899999999976</v>
          </cell>
        </row>
        <row r="1251">
          <cell r="C1251">
            <v>1993.4999999999975</v>
          </cell>
        </row>
        <row r="1252">
          <cell r="C1252">
            <v>1993.6099999999976</v>
          </cell>
        </row>
        <row r="1253">
          <cell r="C1253">
            <v>1993.7199999999975</v>
          </cell>
        </row>
        <row r="1254">
          <cell r="C1254">
            <v>1993.8299999999977</v>
          </cell>
        </row>
        <row r="1255">
          <cell r="C1255">
            <v>1993.9399999999976</v>
          </cell>
        </row>
        <row r="1256">
          <cell r="C1256">
            <v>1994.0499999999975</v>
          </cell>
        </row>
        <row r="1257">
          <cell r="C1257">
            <v>1994.1599999999976</v>
          </cell>
        </row>
        <row r="1258">
          <cell r="C1258">
            <v>1994.2699999999975</v>
          </cell>
        </row>
        <row r="1259">
          <cell r="C1259">
            <v>1994.3799999999976</v>
          </cell>
        </row>
        <row r="1260">
          <cell r="C1260">
            <v>1994.4899999999975</v>
          </cell>
        </row>
        <row r="1261">
          <cell r="C1261">
            <v>1994.5999999999976</v>
          </cell>
        </row>
        <row r="1262">
          <cell r="C1262">
            <v>1994.7099999999975</v>
          </cell>
        </row>
        <row r="1263">
          <cell r="C1263">
            <v>1994.8199999999974</v>
          </cell>
        </row>
        <row r="1264">
          <cell r="C1264">
            <v>1994.9299999999976</v>
          </cell>
        </row>
        <row r="1265">
          <cell r="C1265">
            <v>1995.0399999999975</v>
          </cell>
        </row>
        <row r="1266">
          <cell r="C1266">
            <v>1995.1499999999976</v>
          </cell>
        </row>
        <row r="1267">
          <cell r="C1267">
            <v>1995.2599999999975</v>
          </cell>
        </row>
        <row r="1268">
          <cell r="C1268">
            <v>1995.3699999999976</v>
          </cell>
        </row>
        <row r="1269">
          <cell r="C1269">
            <v>1995.4799999999975</v>
          </cell>
        </row>
        <row r="1270">
          <cell r="C1270">
            <v>1995.5899999999974</v>
          </cell>
        </row>
        <row r="1271">
          <cell r="C1271">
            <v>1995.6999999999975</v>
          </cell>
        </row>
        <row r="1272">
          <cell r="C1272">
            <v>1995.8099999999974</v>
          </cell>
        </row>
        <row r="1273">
          <cell r="C1273">
            <v>1995.9199999999976</v>
          </cell>
        </row>
        <row r="1274">
          <cell r="C1274">
            <v>1996.0299999999975</v>
          </cell>
        </row>
        <row r="1275">
          <cell r="C1275">
            <v>1996.1399999999976</v>
          </cell>
        </row>
        <row r="1276">
          <cell r="C1276">
            <v>1996.2499999999975</v>
          </cell>
        </row>
        <row r="1277">
          <cell r="C1277">
            <v>1996.3599999999974</v>
          </cell>
        </row>
        <row r="1278">
          <cell r="C1278">
            <v>1996.4699999999975</v>
          </cell>
        </row>
        <row r="1279">
          <cell r="C1279">
            <v>1996.5799999999974</v>
          </cell>
        </row>
        <row r="1280">
          <cell r="C1280">
            <v>1996.6899999999976</v>
          </cell>
        </row>
        <row r="1281">
          <cell r="C1281">
            <v>1996.7999999999975</v>
          </cell>
        </row>
        <row r="1282">
          <cell r="C1282">
            <v>1996.9099999999976</v>
          </cell>
        </row>
        <row r="1283">
          <cell r="C1283">
            <v>1997.0199999999975</v>
          </cell>
        </row>
        <row r="1284">
          <cell r="C1284">
            <v>1997.1299999999974</v>
          </cell>
        </row>
        <row r="1285">
          <cell r="C1285">
            <v>1997.2399999999975</v>
          </cell>
        </row>
        <row r="1286">
          <cell r="C1286">
            <v>1997.3499999999974</v>
          </cell>
        </row>
        <row r="1287">
          <cell r="C1287">
            <v>1997.4599999999975</v>
          </cell>
        </row>
        <row r="1288">
          <cell r="C1288">
            <v>1997.5699999999974</v>
          </cell>
        </row>
        <row r="1289">
          <cell r="C1289">
            <v>1997.6799999999976</v>
          </cell>
        </row>
        <row r="1290">
          <cell r="C1290">
            <v>1997.7899999999975</v>
          </cell>
        </row>
        <row r="1291">
          <cell r="C1291">
            <v>1997.8999999999974</v>
          </cell>
        </row>
        <row r="1292">
          <cell r="C1292">
            <v>1998.0099999999975</v>
          </cell>
        </row>
        <row r="1293">
          <cell r="C1293">
            <v>1998.1199999999974</v>
          </cell>
        </row>
        <row r="1294">
          <cell r="C1294">
            <v>1998.2299999999975</v>
          </cell>
        </row>
        <row r="1295">
          <cell r="C1295">
            <v>1998.3399999999974</v>
          </cell>
        </row>
        <row r="1296">
          <cell r="C1296">
            <v>1998.4499999999975</v>
          </cell>
        </row>
        <row r="1297">
          <cell r="C1297">
            <v>1998.5599999999974</v>
          </cell>
        </row>
        <row r="1298">
          <cell r="C1298">
            <v>1998.6699999999973</v>
          </cell>
        </row>
        <row r="1299">
          <cell r="C1299">
            <v>1998.7799999999975</v>
          </cell>
        </row>
        <row r="1300">
          <cell r="C1300">
            <v>1998.8899999999974</v>
          </cell>
        </row>
        <row r="1301">
          <cell r="C1301">
            <v>1998.9999999999975</v>
          </cell>
        </row>
        <row r="1302">
          <cell r="C1302">
            <v>1999.0099999999998</v>
          </cell>
        </row>
        <row r="1303">
          <cell r="C1303">
            <v>1999.0199999999998</v>
          </cell>
        </row>
        <row r="1304">
          <cell r="C1304">
            <v>1999.0299999999997</v>
          </cell>
        </row>
        <row r="1305">
          <cell r="C1305">
            <v>1999.0399999999997</v>
          </cell>
        </row>
        <row r="1306">
          <cell r="C1306">
            <v>1999.0499999999997</v>
          </cell>
        </row>
        <row r="1307">
          <cell r="C1307">
            <v>1999.0599999999997</v>
          </cell>
        </row>
        <row r="1308">
          <cell r="C1308">
            <v>1999.0699999999997</v>
          </cell>
        </row>
        <row r="1309">
          <cell r="C1309">
            <v>1999.0799999999997</v>
          </cell>
        </row>
        <row r="1310">
          <cell r="C1310">
            <v>1999.0899999999997</v>
          </cell>
        </row>
        <row r="1311">
          <cell r="C1311">
            <v>1999.0999999999997</v>
          </cell>
        </row>
        <row r="1312">
          <cell r="C1312">
            <v>1999.1099999999997</v>
          </cell>
        </row>
        <row r="1313">
          <cell r="C1313">
            <v>1999.1199999999997</v>
          </cell>
        </row>
        <row r="1314">
          <cell r="C1314">
            <v>1999.1299999999997</v>
          </cell>
        </row>
        <row r="1315">
          <cell r="C1315">
            <v>1999.1399999999999</v>
          </cell>
        </row>
        <row r="1316">
          <cell r="C1316">
            <v>1999.1499999999999</v>
          </cell>
        </row>
        <row r="1317">
          <cell r="C1317">
            <v>1999.1599999999999</v>
          </cell>
        </row>
        <row r="1318">
          <cell r="C1318">
            <v>1999.1699999999998</v>
          </cell>
        </row>
        <row r="1319">
          <cell r="C1319">
            <v>1999.1799999999998</v>
          </cell>
        </row>
        <row r="1320">
          <cell r="C1320">
            <v>1999.1899999999998</v>
          </cell>
        </row>
        <row r="1321">
          <cell r="C1321">
            <v>1999.1999999999998</v>
          </cell>
        </row>
        <row r="1322">
          <cell r="C1322">
            <v>1999.2099999999998</v>
          </cell>
        </row>
        <row r="1323">
          <cell r="C1323">
            <v>1999.2199999999998</v>
          </cell>
        </row>
        <row r="1324">
          <cell r="C1324">
            <v>1999.2299999999998</v>
          </cell>
        </row>
        <row r="1325">
          <cell r="C1325">
            <v>1999.2399999999998</v>
          </cell>
        </row>
        <row r="1326">
          <cell r="C1326">
            <v>1999.2499999999998</v>
          </cell>
        </row>
        <row r="1327">
          <cell r="C1327">
            <v>1999.2599999999998</v>
          </cell>
        </row>
        <row r="1328">
          <cell r="C1328">
            <v>1999.2699999999998</v>
          </cell>
        </row>
        <row r="1329">
          <cell r="C1329">
            <v>1999.2799999999997</v>
          </cell>
        </row>
        <row r="1330">
          <cell r="C1330">
            <v>1999.2899999999997</v>
          </cell>
        </row>
        <row r="1331">
          <cell r="C1331">
            <v>1999.2999999999997</v>
          </cell>
        </row>
        <row r="1332">
          <cell r="C1332">
            <v>1999.3099999999997</v>
          </cell>
        </row>
        <row r="1333">
          <cell r="C1333">
            <v>1999.3199999999997</v>
          </cell>
        </row>
        <row r="1334">
          <cell r="C1334">
            <v>1999.3299999999997</v>
          </cell>
        </row>
        <row r="1335">
          <cell r="C1335">
            <v>1999.3399999999997</v>
          </cell>
        </row>
        <row r="1336">
          <cell r="C1336">
            <v>1999.3499999999997</v>
          </cell>
        </row>
        <row r="1337">
          <cell r="C1337">
            <v>1999.3599999999997</v>
          </cell>
        </row>
        <row r="1338">
          <cell r="C1338">
            <v>1999.3699999999997</v>
          </cell>
        </row>
        <row r="1339">
          <cell r="C1339">
            <v>1999.3799999999997</v>
          </cell>
        </row>
        <row r="1340">
          <cell r="C1340">
            <v>1999.3899999999999</v>
          </cell>
        </row>
        <row r="1341">
          <cell r="C1341">
            <v>1999.3999999999999</v>
          </cell>
        </row>
        <row r="1342">
          <cell r="C1342">
            <v>1999.4099999999999</v>
          </cell>
        </row>
        <row r="1343">
          <cell r="C1343">
            <v>1999.4199999999998</v>
          </cell>
        </row>
        <row r="1344">
          <cell r="C1344">
            <v>1999.4299999999998</v>
          </cell>
        </row>
        <row r="1345">
          <cell r="C1345">
            <v>1999.4399999999998</v>
          </cell>
        </row>
        <row r="1346">
          <cell r="C1346">
            <v>1999.4499999999998</v>
          </cell>
        </row>
        <row r="1347">
          <cell r="C1347">
            <v>1999.4599999999998</v>
          </cell>
        </row>
        <row r="1348">
          <cell r="C1348">
            <v>1999.4699999999998</v>
          </cell>
        </row>
        <row r="1349">
          <cell r="C1349">
            <v>1999.4799999999998</v>
          </cell>
        </row>
        <row r="1350">
          <cell r="C1350">
            <v>1999.4899999999998</v>
          </cell>
        </row>
        <row r="1351">
          <cell r="C1351">
            <v>1999.4999999999998</v>
          </cell>
        </row>
        <row r="1352">
          <cell r="C1352">
            <v>1999.5099999999998</v>
          </cell>
        </row>
        <row r="1353">
          <cell r="C1353">
            <v>1999.5199999999998</v>
          </cell>
        </row>
        <row r="1354">
          <cell r="C1354">
            <v>1999.5299999999997</v>
          </cell>
        </row>
        <row r="1355">
          <cell r="C1355">
            <v>1999.5399999999997</v>
          </cell>
        </row>
        <row r="1356">
          <cell r="C1356">
            <v>1999.5499999999997</v>
          </cell>
        </row>
        <row r="1357">
          <cell r="C1357">
            <v>1999.5599999999997</v>
          </cell>
        </row>
        <row r="1358">
          <cell r="C1358">
            <v>1999.5699999999997</v>
          </cell>
        </row>
        <row r="1359">
          <cell r="C1359">
            <v>1999.5799999999997</v>
          </cell>
        </row>
        <row r="1360">
          <cell r="C1360">
            <v>1999.5899999999997</v>
          </cell>
        </row>
        <row r="1361">
          <cell r="C1361">
            <v>1999.5999999999997</v>
          </cell>
        </row>
        <row r="1362">
          <cell r="C1362">
            <v>1999.6099999999997</v>
          </cell>
        </row>
        <row r="1363">
          <cell r="C1363">
            <v>1999.6199999999997</v>
          </cell>
        </row>
        <row r="1364">
          <cell r="C1364">
            <v>1999.6299999999997</v>
          </cell>
        </row>
        <row r="1365">
          <cell r="C1365">
            <v>1999.6399999999996</v>
          </cell>
        </row>
        <row r="1366">
          <cell r="C1366">
            <v>1999.6499999999999</v>
          </cell>
        </row>
        <row r="1367">
          <cell r="C1367">
            <v>1999.6599999999999</v>
          </cell>
        </row>
        <row r="1368">
          <cell r="C1368">
            <v>1999.6699999999998</v>
          </cell>
        </row>
        <row r="1369">
          <cell r="C1369">
            <v>1999.6799999999998</v>
          </cell>
        </row>
        <row r="1370">
          <cell r="C1370">
            <v>1999.6899999999998</v>
          </cell>
        </row>
        <row r="1371">
          <cell r="C1371">
            <v>1999.6999999999998</v>
          </cell>
        </row>
        <row r="1372">
          <cell r="C1372">
            <v>1999.7099999999998</v>
          </cell>
        </row>
        <row r="1373">
          <cell r="C1373">
            <v>1999.7199999999998</v>
          </cell>
        </row>
        <row r="1374">
          <cell r="C1374">
            <v>1999.7299999999998</v>
          </cell>
        </row>
        <row r="1375">
          <cell r="C1375">
            <v>1999.7399999999998</v>
          </cell>
        </row>
        <row r="1376">
          <cell r="C1376">
            <v>1999.7499999999998</v>
          </cell>
        </row>
        <row r="1377">
          <cell r="C1377">
            <v>1999.7599999999998</v>
          </cell>
        </row>
        <row r="1378">
          <cell r="C1378">
            <v>1999.7699999999998</v>
          </cell>
        </row>
        <row r="1379">
          <cell r="C1379">
            <v>1999.7799999999997</v>
          </cell>
        </row>
        <row r="1380">
          <cell r="C1380">
            <v>1999.7899999999997</v>
          </cell>
        </row>
        <row r="1381">
          <cell r="C1381">
            <v>1999.7999999999997</v>
          </cell>
        </row>
        <row r="1382">
          <cell r="C1382">
            <v>1999.8099999999997</v>
          </cell>
        </row>
        <row r="1383">
          <cell r="C1383">
            <v>1999.8199999999997</v>
          </cell>
        </row>
        <row r="1384">
          <cell r="C1384">
            <v>1999.8299999999997</v>
          </cell>
        </row>
        <row r="1385">
          <cell r="C1385">
            <v>1999.8399999999997</v>
          </cell>
        </row>
        <row r="1386">
          <cell r="C1386">
            <v>1999.8499999999997</v>
          </cell>
        </row>
        <row r="1387">
          <cell r="C1387">
            <v>1999.8599999999997</v>
          </cell>
        </row>
        <row r="1388">
          <cell r="C1388">
            <v>1999.8699999999997</v>
          </cell>
        </row>
        <row r="1389">
          <cell r="C1389">
            <v>1999.8799999999997</v>
          </cell>
        </row>
        <row r="1390">
          <cell r="C1390">
            <v>1999.8899999999996</v>
          </cell>
        </row>
        <row r="1391">
          <cell r="C1391">
            <v>1999.8999999999996</v>
          </cell>
        </row>
        <row r="1392">
          <cell r="C1392">
            <v>1999.9099999999999</v>
          </cell>
        </row>
        <row r="1393">
          <cell r="C1393">
            <v>1999.9199999999998</v>
          </cell>
        </row>
        <row r="1394">
          <cell r="C1394">
            <v>1999.9299999999998</v>
          </cell>
        </row>
        <row r="1395">
          <cell r="C1395">
            <v>1999.9399999999998</v>
          </cell>
        </row>
        <row r="1396">
          <cell r="C1396">
            <v>1999.9499999999998</v>
          </cell>
        </row>
        <row r="1397">
          <cell r="C1397">
            <v>1999.9599999999998</v>
          </cell>
        </row>
        <row r="1398">
          <cell r="C1398">
            <v>1999.9699999999998</v>
          </cell>
        </row>
        <row r="1399">
          <cell r="C1399">
            <v>1999.9799999999998</v>
          </cell>
        </row>
        <row r="1400">
          <cell r="C1400">
            <v>1999.9899999999998</v>
          </cell>
        </row>
        <row r="1401">
          <cell r="C1401">
            <v>1999.9999999999998</v>
          </cell>
        </row>
        <row r="1402">
          <cell r="C1402">
            <v>2000</v>
          </cell>
        </row>
        <row r="1403">
          <cell r="C1403">
            <v>2000</v>
          </cell>
        </row>
        <row r="1404">
          <cell r="C1404">
            <v>2000</v>
          </cell>
        </row>
        <row r="1405">
          <cell r="C1405">
            <v>2000</v>
          </cell>
        </row>
        <row r="1406">
          <cell r="C1406">
            <v>2000</v>
          </cell>
        </row>
        <row r="1407">
          <cell r="C1407">
            <v>2000</v>
          </cell>
        </row>
        <row r="1408">
          <cell r="C1408">
            <v>2000</v>
          </cell>
        </row>
        <row r="1409">
          <cell r="C1409">
            <v>2000</v>
          </cell>
        </row>
        <row r="1410">
          <cell r="C1410">
            <v>2000</v>
          </cell>
        </row>
        <row r="1411">
          <cell r="C1411">
            <v>2000</v>
          </cell>
        </row>
        <row r="1412">
          <cell r="C1412">
            <v>2000</v>
          </cell>
        </row>
        <row r="1413">
          <cell r="C1413">
            <v>2000</v>
          </cell>
        </row>
        <row r="1414">
          <cell r="C1414">
            <v>2000</v>
          </cell>
        </row>
        <row r="1415">
          <cell r="C1415">
            <v>2000</v>
          </cell>
        </row>
        <row r="1416">
          <cell r="C1416">
            <v>2000</v>
          </cell>
        </row>
        <row r="1417">
          <cell r="C1417">
            <v>2000</v>
          </cell>
        </row>
        <row r="1418">
          <cell r="C1418">
            <v>2000</v>
          </cell>
        </row>
        <row r="1419">
          <cell r="C1419">
            <v>2000</v>
          </cell>
        </row>
        <row r="1420">
          <cell r="C1420">
            <v>2000</v>
          </cell>
        </row>
        <row r="1421">
          <cell r="C1421">
            <v>2000</v>
          </cell>
        </row>
        <row r="1422">
          <cell r="C1422">
            <v>2000</v>
          </cell>
        </row>
        <row r="1423">
          <cell r="C1423">
            <v>2000</v>
          </cell>
        </row>
        <row r="1424">
          <cell r="C1424">
            <v>2000</v>
          </cell>
        </row>
        <row r="1425">
          <cell r="C1425">
            <v>2000</v>
          </cell>
        </row>
        <row r="1426">
          <cell r="C1426">
            <v>2000</v>
          </cell>
        </row>
        <row r="1427">
          <cell r="C1427">
            <v>2000</v>
          </cell>
        </row>
        <row r="1428">
          <cell r="C1428">
            <v>2000</v>
          </cell>
        </row>
        <row r="1429">
          <cell r="C1429">
            <v>2000</v>
          </cell>
        </row>
        <row r="1430">
          <cell r="C1430">
            <v>2000</v>
          </cell>
        </row>
        <row r="1431">
          <cell r="C1431">
            <v>2000</v>
          </cell>
        </row>
        <row r="1432">
          <cell r="C1432">
            <v>2000</v>
          </cell>
        </row>
        <row r="1433">
          <cell r="C1433">
            <v>2000</v>
          </cell>
        </row>
        <row r="1434">
          <cell r="C1434">
            <v>2000</v>
          </cell>
        </row>
        <row r="1435">
          <cell r="C1435">
            <v>2000</v>
          </cell>
        </row>
        <row r="1436">
          <cell r="C1436">
            <v>2000</v>
          </cell>
        </row>
        <row r="1437">
          <cell r="C1437">
            <v>2000</v>
          </cell>
        </row>
        <row r="1438">
          <cell r="C1438">
            <v>2000</v>
          </cell>
        </row>
        <row r="1439">
          <cell r="C1439">
            <v>2000</v>
          </cell>
        </row>
        <row r="1440">
          <cell r="C1440">
            <v>2000</v>
          </cell>
        </row>
        <row r="1441">
          <cell r="C1441">
            <v>2000</v>
          </cell>
        </row>
        <row r="1442">
          <cell r="C1442">
            <v>2000</v>
          </cell>
        </row>
        <row r="1443">
          <cell r="C1443">
            <v>2000</v>
          </cell>
        </row>
        <row r="1444">
          <cell r="C1444">
            <v>2000</v>
          </cell>
        </row>
        <row r="1445">
          <cell r="C1445">
            <v>2000</v>
          </cell>
        </row>
        <row r="1446">
          <cell r="C1446">
            <v>2000</v>
          </cell>
        </row>
        <row r="1447">
          <cell r="C1447">
            <v>2000</v>
          </cell>
        </row>
        <row r="1448">
          <cell r="C1448">
            <v>2000</v>
          </cell>
        </row>
        <row r="1449">
          <cell r="C1449">
            <v>2000</v>
          </cell>
        </row>
        <row r="1450">
          <cell r="C1450">
            <v>2000</v>
          </cell>
        </row>
        <row r="1451">
          <cell r="C1451">
            <v>2000</v>
          </cell>
        </row>
        <row r="1452">
          <cell r="C1452">
            <v>2000</v>
          </cell>
        </row>
        <row r="1453">
          <cell r="C1453">
            <v>2000</v>
          </cell>
        </row>
        <row r="1454">
          <cell r="C1454">
            <v>2000</v>
          </cell>
        </row>
        <row r="1455">
          <cell r="C1455">
            <v>2000</v>
          </cell>
        </row>
        <row r="1456">
          <cell r="C1456">
            <v>2000</v>
          </cell>
        </row>
        <row r="1457">
          <cell r="C1457">
            <v>2000</v>
          </cell>
        </row>
        <row r="1458">
          <cell r="C1458">
            <v>2000</v>
          </cell>
        </row>
        <row r="1459">
          <cell r="C1459">
            <v>2000</v>
          </cell>
        </row>
        <row r="1460">
          <cell r="C1460">
            <v>2000</v>
          </cell>
        </row>
        <row r="1461">
          <cell r="C1461">
            <v>2000</v>
          </cell>
        </row>
        <row r="1462">
          <cell r="C1462">
            <v>2000</v>
          </cell>
        </row>
        <row r="1463">
          <cell r="C1463">
            <v>2000</v>
          </cell>
        </row>
        <row r="1464">
          <cell r="C1464">
            <v>2000</v>
          </cell>
        </row>
        <row r="1465">
          <cell r="C1465">
            <v>2000</v>
          </cell>
        </row>
        <row r="1466">
          <cell r="C1466">
            <v>2000</v>
          </cell>
        </row>
        <row r="1467">
          <cell r="C1467">
            <v>2000</v>
          </cell>
        </row>
        <row r="1468">
          <cell r="C1468">
            <v>2000</v>
          </cell>
        </row>
        <row r="1469">
          <cell r="C1469">
            <v>2000</v>
          </cell>
        </row>
        <row r="1470">
          <cell r="C1470">
            <v>2000</v>
          </cell>
        </row>
        <row r="1471">
          <cell r="C1471">
            <v>2000</v>
          </cell>
        </row>
        <row r="1472">
          <cell r="C1472">
            <v>2000</v>
          </cell>
        </row>
        <row r="1473">
          <cell r="C1473">
            <v>2000</v>
          </cell>
        </row>
        <row r="1474">
          <cell r="C1474">
            <v>2000</v>
          </cell>
        </row>
        <row r="1475">
          <cell r="C1475">
            <v>2000</v>
          </cell>
        </row>
        <row r="1476">
          <cell r="C1476">
            <v>2000</v>
          </cell>
        </row>
        <row r="1477">
          <cell r="C1477">
            <v>2000</v>
          </cell>
        </row>
        <row r="1478">
          <cell r="C1478">
            <v>2000</v>
          </cell>
        </row>
        <row r="1479">
          <cell r="C1479">
            <v>2000</v>
          </cell>
        </row>
        <row r="1480">
          <cell r="C1480">
            <v>2000</v>
          </cell>
        </row>
        <row r="1481">
          <cell r="C1481">
            <v>2000</v>
          </cell>
        </row>
        <row r="1482">
          <cell r="C1482">
            <v>2000</v>
          </cell>
        </row>
        <row r="1483">
          <cell r="C1483">
            <v>2000</v>
          </cell>
        </row>
        <row r="1484">
          <cell r="C1484">
            <v>2000</v>
          </cell>
        </row>
        <row r="1485">
          <cell r="C1485">
            <v>2000</v>
          </cell>
        </row>
        <row r="1486">
          <cell r="C1486">
            <v>2000</v>
          </cell>
        </row>
        <row r="1487">
          <cell r="C1487">
            <v>2000</v>
          </cell>
        </row>
        <row r="1488">
          <cell r="C1488">
            <v>2000</v>
          </cell>
        </row>
        <row r="1489">
          <cell r="C1489">
            <v>2000</v>
          </cell>
        </row>
        <row r="1490">
          <cell r="C1490">
            <v>2000</v>
          </cell>
        </row>
        <row r="1491">
          <cell r="C1491">
            <v>2000</v>
          </cell>
        </row>
        <row r="1492">
          <cell r="C1492">
            <v>2000</v>
          </cell>
        </row>
        <row r="1493">
          <cell r="C1493">
            <v>2000</v>
          </cell>
        </row>
        <row r="1494">
          <cell r="C1494">
            <v>2000</v>
          </cell>
        </row>
        <row r="1495">
          <cell r="C1495">
            <v>2000</v>
          </cell>
        </row>
        <row r="1496">
          <cell r="C1496">
            <v>2000</v>
          </cell>
        </row>
        <row r="1497">
          <cell r="C1497">
            <v>2000</v>
          </cell>
        </row>
        <row r="1498">
          <cell r="C1498">
            <v>2000</v>
          </cell>
        </row>
        <row r="1499">
          <cell r="C1499">
            <v>2000</v>
          </cell>
        </row>
        <row r="1500">
          <cell r="C1500">
            <v>2000</v>
          </cell>
        </row>
        <row r="1501">
          <cell r="C1501">
            <v>2000</v>
          </cell>
        </row>
        <row r="1502">
          <cell r="C1502">
            <v>2000</v>
          </cell>
        </row>
        <row r="1503">
          <cell r="C1503">
            <v>2000</v>
          </cell>
        </row>
        <row r="1504">
          <cell r="C1504">
            <v>2000</v>
          </cell>
        </row>
        <row r="1505">
          <cell r="C1505">
            <v>2000</v>
          </cell>
        </row>
        <row r="1506">
          <cell r="C1506">
            <v>2000</v>
          </cell>
        </row>
        <row r="1507">
          <cell r="C1507">
            <v>2000</v>
          </cell>
        </row>
        <row r="1508">
          <cell r="C1508">
            <v>2000</v>
          </cell>
        </row>
        <row r="1509">
          <cell r="C1509">
            <v>2000</v>
          </cell>
        </row>
        <row r="1510">
          <cell r="C1510">
            <v>2000</v>
          </cell>
        </row>
        <row r="1511">
          <cell r="C1511">
            <v>2000</v>
          </cell>
        </row>
        <row r="1512">
          <cell r="C1512">
            <v>2000</v>
          </cell>
        </row>
        <row r="1513">
          <cell r="C1513">
            <v>2000</v>
          </cell>
        </row>
        <row r="1514">
          <cell r="C1514">
            <v>2000</v>
          </cell>
        </row>
        <row r="1515">
          <cell r="C1515">
            <v>2000</v>
          </cell>
        </row>
        <row r="1516">
          <cell r="C1516">
            <v>2000</v>
          </cell>
        </row>
        <row r="1517">
          <cell r="C1517">
            <v>2000</v>
          </cell>
        </row>
        <row r="1518">
          <cell r="C1518">
            <v>2000</v>
          </cell>
        </row>
        <row r="1519">
          <cell r="C1519">
            <v>2000</v>
          </cell>
        </row>
        <row r="1520">
          <cell r="C1520">
            <v>2000</v>
          </cell>
        </row>
        <row r="1521">
          <cell r="C1521">
            <v>2000</v>
          </cell>
        </row>
        <row r="1522">
          <cell r="C1522">
            <v>2000</v>
          </cell>
        </row>
        <row r="1523">
          <cell r="C1523">
            <v>2000</v>
          </cell>
        </row>
        <row r="1524">
          <cell r="C1524">
            <v>2000</v>
          </cell>
        </row>
        <row r="1525">
          <cell r="C1525">
            <v>2000</v>
          </cell>
        </row>
        <row r="1526">
          <cell r="C1526">
            <v>2000</v>
          </cell>
        </row>
        <row r="1527">
          <cell r="C1527">
            <v>2000</v>
          </cell>
        </row>
        <row r="1528">
          <cell r="C1528">
            <v>2000</v>
          </cell>
        </row>
        <row r="1529">
          <cell r="C1529">
            <v>2000</v>
          </cell>
        </row>
        <row r="1530">
          <cell r="C1530">
            <v>2000</v>
          </cell>
        </row>
        <row r="1531">
          <cell r="C1531">
            <v>2000</v>
          </cell>
        </row>
        <row r="1532">
          <cell r="C1532">
            <v>2000</v>
          </cell>
        </row>
        <row r="1533">
          <cell r="C1533">
            <v>2000</v>
          </cell>
        </row>
        <row r="1534">
          <cell r="C1534">
            <v>2000</v>
          </cell>
        </row>
        <row r="1535">
          <cell r="C1535">
            <v>2000</v>
          </cell>
        </row>
        <row r="1536">
          <cell r="C1536">
            <v>2000</v>
          </cell>
        </row>
        <row r="1537">
          <cell r="C1537">
            <v>2000</v>
          </cell>
        </row>
        <row r="1538">
          <cell r="C1538">
            <v>2000</v>
          </cell>
        </row>
        <row r="1539">
          <cell r="C1539">
            <v>2000</v>
          </cell>
        </row>
        <row r="1540">
          <cell r="C1540">
            <v>2000</v>
          </cell>
        </row>
        <row r="1541">
          <cell r="C1541">
            <v>2000</v>
          </cell>
        </row>
        <row r="1542">
          <cell r="C1542">
            <v>2000</v>
          </cell>
        </row>
        <row r="1543">
          <cell r="C1543">
            <v>2000</v>
          </cell>
        </row>
        <row r="1544">
          <cell r="C1544">
            <v>2000</v>
          </cell>
        </row>
        <row r="1545">
          <cell r="C1545">
            <v>2000</v>
          </cell>
        </row>
        <row r="1546">
          <cell r="C1546">
            <v>2000</v>
          </cell>
        </row>
        <row r="1547">
          <cell r="C1547">
            <v>2000</v>
          </cell>
        </row>
        <row r="1548">
          <cell r="C1548">
            <v>2000</v>
          </cell>
        </row>
        <row r="1549">
          <cell r="C1549">
            <v>2000</v>
          </cell>
        </row>
        <row r="1550">
          <cell r="C1550">
            <v>2000</v>
          </cell>
        </row>
        <row r="1551">
          <cell r="C1551">
            <v>2000</v>
          </cell>
        </row>
        <row r="1552">
          <cell r="C1552">
            <v>2000</v>
          </cell>
        </row>
        <row r="1553">
          <cell r="C1553">
            <v>2000</v>
          </cell>
        </row>
        <row r="1554">
          <cell r="C1554">
            <v>2000</v>
          </cell>
        </row>
        <row r="1555">
          <cell r="C1555">
            <v>2000</v>
          </cell>
        </row>
        <row r="1556">
          <cell r="C1556">
            <v>2000</v>
          </cell>
        </row>
        <row r="1557">
          <cell r="C1557">
            <v>2000</v>
          </cell>
        </row>
        <row r="1558">
          <cell r="C1558">
            <v>2000</v>
          </cell>
        </row>
        <row r="1559">
          <cell r="C1559">
            <v>2000</v>
          </cell>
        </row>
        <row r="1560">
          <cell r="C1560">
            <v>2000</v>
          </cell>
        </row>
        <row r="1561">
          <cell r="C1561">
            <v>2000</v>
          </cell>
        </row>
        <row r="1562">
          <cell r="C1562">
            <v>2000</v>
          </cell>
        </row>
        <row r="1563">
          <cell r="C1563">
            <v>2000</v>
          </cell>
        </row>
        <row r="1564">
          <cell r="C1564">
            <v>2000</v>
          </cell>
        </row>
        <row r="1565">
          <cell r="C1565">
            <v>2000</v>
          </cell>
        </row>
        <row r="1566">
          <cell r="C1566">
            <v>2000</v>
          </cell>
        </row>
        <row r="1567">
          <cell r="C1567">
            <v>2000</v>
          </cell>
        </row>
        <row r="1568">
          <cell r="C1568">
            <v>2000</v>
          </cell>
        </row>
        <row r="1569">
          <cell r="C1569">
            <v>2000</v>
          </cell>
        </row>
        <row r="1570">
          <cell r="C1570">
            <v>2000</v>
          </cell>
        </row>
        <row r="1571">
          <cell r="C1571">
            <v>2000</v>
          </cell>
        </row>
        <row r="1572">
          <cell r="C1572">
            <v>2000</v>
          </cell>
        </row>
        <row r="1573">
          <cell r="C1573">
            <v>2000</v>
          </cell>
        </row>
        <row r="1574">
          <cell r="C1574">
            <v>2000</v>
          </cell>
        </row>
        <row r="1575">
          <cell r="C1575">
            <v>2000</v>
          </cell>
        </row>
        <row r="1576">
          <cell r="C1576">
            <v>2000</v>
          </cell>
        </row>
        <row r="1577">
          <cell r="C1577">
            <v>2000</v>
          </cell>
        </row>
        <row r="1578">
          <cell r="C1578">
            <v>2000</v>
          </cell>
        </row>
        <row r="1579">
          <cell r="C1579">
            <v>2000</v>
          </cell>
        </row>
        <row r="1580">
          <cell r="C1580">
            <v>2000</v>
          </cell>
        </row>
        <row r="1581">
          <cell r="C1581">
            <v>2000</v>
          </cell>
        </row>
        <row r="1582">
          <cell r="C1582">
            <v>2000</v>
          </cell>
        </row>
        <row r="1583">
          <cell r="C1583">
            <v>2000</v>
          </cell>
        </row>
        <row r="1584">
          <cell r="C1584">
            <v>2000</v>
          </cell>
        </row>
        <row r="1585">
          <cell r="C1585">
            <v>2000</v>
          </cell>
        </row>
        <row r="1586">
          <cell r="C1586">
            <v>2000</v>
          </cell>
        </row>
        <row r="1587">
          <cell r="C1587">
            <v>2000</v>
          </cell>
        </row>
        <row r="1588">
          <cell r="C1588">
            <v>2000</v>
          </cell>
        </row>
        <row r="1589">
          <cell r="C1589">
            <v>2000</v>
          </cell>
        </row>
        <row r="1590">
          <cell r="C1590">
            <v>2000</v>
          </cell>
        </row>
        <row r="1591">
          <cell r="C1591">
            <v>2000</v>
          </cell>
        </row>
        <row r="1592">
          <cell r="C1592">
            <v>2000</v>
          </cell>
        </row>
        <row r="1593">
          <cell r="C1593">
            <v>2000</v>
          </cell>
        </row>
        <row r="1594">
          <cell r="C1594">
            <v>2000</v>
          </cell>
        </row>
        <row r="1595">
          <cell r="C1595">
            <v>2000</v>
          </cell>
        </row>
        <row r="1596">
          <cell r="C1596">
            <v>2000</v>
          </cell>
        </row>
        <row r="1597">
          <cell r="C1597">
            <v>2000</v>
          </cell>
        </row>
        <row r="1598">
          <cell r="C1598">
            <v>2000</v>
          </cell>
        </row>
        <row r="1599">
          <cell r="C1599">
            <v>2000</v>
          </cell>
        </row>
        <row r="1600">
          <cell r="C1600">
            <v>2000</v>
          </cell>
        </row>
        <row r="1601">
          <cell r="C1601">
            <v>2000</v>
          </cell>
        </row>
        <row r="1602">
          <cell r="C1602">
            <v>2000</v>
          </cell>
        </row>
        <row r="1603">
          <cell r="C1603">
            <v>2000</v>
          </cell>
        </row>
        <row r="1604">
          <cell r="C1604">
            <v>2000</v>
          </cell>
        </row>
        <row r="1605">
          <cell r="C1605">
            <v>2000</v>
          </cell>
        </row>
        <row r="1606">
          <cell r="C1606">
            <v>2000</v>
          </cell>
        </row>
        <row r="1607">
          <cell r="C1607">
            <v>2000</v>
          </cell>
        </row>
        <row r="1608">
          <cell r="C1608">
            <v>2000</v>
          </cell>
        </row>
        <row r="1609">
          <cell r="C1609">
            <v>2000</v>
          </cell>
        </row>
        <row r="1610">
          <cell r="C1610">
            <v>2000</v>
          </cell>
        </row>
        <row r="1611">
          <cell r="C1611">
            <v>2000</v>
          </cell>
        </row>
        <row r="1612">
          <cell r="C1612">
            <v>2000</v>
          </cell>
        </row>
        <row r="1613">
          <cell r="C1613">
            <v>2000</v>
          </cell>
        </row>
        <row r="1614">
          <cell r="C1614">
            <v>2000</v>
          </cell>
        </row>
        <row r="1615">
          <cell r="C1615">
            <v>2000</v>
          </cell>
        </row>
        <row r="1616">
          <cell r="C1616">
            <v>2000</v>
          </cell>
        </row>
        <row r="1617">
          <cell r="C1617">
            <v>2000</v>
          </cell>
        </row>
        <row r="1618">
          <cell r="C1618">
            <v>2000</v>
          </cell>
        </row>
        <row r="1619">
          <cell r="C1619">
            <v>2000</v>
          </cell>
        </row>
        <row r="1620">
          <cell r="C1620">
            <v>2000</v>
          </cell>
        </row>
        <row r="1621">
          <cell r="C1621">
            <v>2000</v>
          </cell>
        </row>
        <row r="1622">
          <cell r="C1622">
            <v>2000</v>
          </cell>
        </row>
        <row r="1623">
          <cell r="C1623">
            <v>2000</v>
          </cell>
        </row>
        <row r="1624">
          <cell r="C1624">
            <v>2000</v>
          </cell>
        </row>
        <row r="1625">
          <cell r="C1625">
            <v>2000</v>
          </cell>
        </row>
        <row r="1626">
          <cell r="C1626">
            <v>2000</v>
          </cell>
        </row>
        <row r="1627">
          <cell r="C1627">
            <v>2000</v>
          </cell>
        </row>
        <row r="1628">
          <cell r="C1628">
            <v>2000</v>
          </cell>
        </row>
        <row r="1629">
          <cell r="C1629">
            <v>2000</v>
          </cell>
        </row>
        <row r="1630">
          <cell r="C1630">
            <v>2000</v>
          </cell>
        </row>
        <row r="1631">
          <cell r="C1631">
            <v>2000</v>
          </cell>
        </row>
        <row r="1632">
          <cell r="C1632">
            <v>2000</v>
          </cell>
        </row>
        <row r="1633">
          <cell r="C1633">
            <v>2000</v>
          </cell>
        </row>
        <row r="1634">
          <cell r="C1634">
            <v>2000</v>
          </cell>
        </row>
        <row r="1635">
          <cell r="C1635">
            <v>2000</v>
          </cell>
        </row>
        <row r="1636">
          <cell r="C1636">
            <v>2000</v>
          </cell>
        </row>
        <row r="1637">
          <cell r="C1637">
            <v>2000</v>
          </cell>
        </row>
        <row r="1638">
          <cell r="C1638">
            <v>2000</v>
          </cell>
        </row>
        <row r="1639">
          <cell r="C1639">
            <v>2000</v>
          </cell>
        </row>
        <row r="1640">
          <cell r="C1640">
            <v>2000</v>
          </cell>
        </row>
        <row r="1641">
          <cell r="C1641">
            <v>2000</v>
          </cell>
        </row>
        <row r="1642">
          <cell r="C1642">
            <v>2000</v>
          </cell>
        </row>
        <row r="1643">
          <cell r="C1643">
            <v>2000</v>
          </cell>
        </row>
        <row r="1644">
          <cell r="C1644">
            <v>2000</v>
          </cell>
        </row>
        <row r="1645">
          <cell r="C1645">
            <v>2000</v>
          </cell>
        </row>
        <row r="1646">
          <cell r="C1646">
            <v>2000</v>
          </cell>
        </row>
        <row r="1647">
          <cell r="C1647">
            <v>2000</v>
          </cell>
        </row>
        <row r="1648">
          <cell r="C1648">
            <v>2000</v>
          </cell>
        </row>
        <row r="1649">
          <cell r="C1649">
            <v>2000</v>
          </cell>
        </row>
        <row r="1650">
          <cell r="C1650">
            <v>2000</v>
          </cell>
        </row>
        <row r="1651">
          <cell r="C1651">
            <v>2000</v>
          </cell>
        </row>
        <row r="1652">
          <cell r="C1652">
            <v>2000</v>
          </cell>
        </row>
        <row r="1653">
          <cell r="C1653">
            <v>2000</v>
          </cell>
        </row>
        <row r="1654">
          <cell r="C1654">
            <v>2000</v>
          </cell>
        </row>
        <row r="1655">
          <cell r="C1655">
            <v>2000</v>
          </cell>
        </row>
        <row r="1656">
          <cell r="C1656">
            <v>2000</v>
          </cell>
        </row>
        <row r="1657">
          <cell r="C1657">
            <v>2000</v>
          </cell>
        </row>
        <row r="1658">
          <cell r="C1658">
            <v>2000</v>
          </cell>
        </row>
        <row r="1659">
          <cell r="C1659">
            <v>2000</v>
          </cell>
        </row>
        <row r="1660">
          <cell r="C1660">
            <v>2000</v>
          </cell>
        </row>
        <row r="1661">
          <cell r="C1661">
            <v>2000</v>
          </cell>
        </row>
        <row r="1662">
          <cell r="C1662">
            <v>2000</v>
          </cell>
        </row>
        <row r="1663">
          <cell r="C1663">
            <v>2000</v>
          </cell>
        </row>
        <row r="1664">
          <cell r="C1664">
            <v>2000</v>
          </cell>
        </row>
        <row r="1665">
          <cell r="C1665">
            <v>2000</v>
          </cell>
        </row>
        <row r="1666">
          <cell r="C1666">
            <v>2000</v>
          </cell>
        </row>
        <row r="1667">
          <cell r="C1667">
            <v>2000</v>
          </cell>
        </row>
        <row r="1668">
          <cell r="C1668">
            <v>2000</v>
          </cell>
        </row>
        <row r="1669">
          <cell r="C1669">
            <v>2000</v>
          </cell>
        </row>
        <row r="1670">
          <cell r="C1670">
            <v>2000</v>
          </cell>
        </row>
        <row r="1671">
          <cell r="C1671">
            <v>2000</v>
          </cell>
        </row>
        <row r="1672">
          <cell r="C1672">
            <v>2000</v>
          </cell>
        </row>
        <row r="1673">
          <cell r="C1673">
            <v>2000</v>
          </cell>
        </row>
        <row r="1674">
          <cell r="C1674">
            <v>2000</v>
          </cell>
        </row>
        <row r="1675">
          <cell r="C1675">
            <v>2000</v>
          </cell>
        </row>
        <row r="1676">
          <cell r="C1676">
            <v>2000</v>
          </cell>
        </row>
        <row r="1677">
          <cell r="C1677">
            <v>2000</v>
          </cell>
        </row>
        <row r="1678">
          <cell r="C1678">
            <v>2000</v>
          </cell>
        </row>
        <row r="1679">
          <cell r="C1679">
            <v>2000</v>
          </cell>
        </row>
        <row r="1680">
          <cell r="C1680">
            <v>2000</v>
          </cell>
        </row>
        <row r="1681">
          <cell r="C1681">
            <v>2000</v>
          </cell>
        </row>
        <row r="1682">
          <cell r="C1682">
            <v>2000</v>
          </cell>
        </row>
        <row r="1683">
          <cell r="C1683">
            <v>2000</v>
          </cell>
        </row>
        <row r="1684">
          <cell r="C1684">
            <v>2000</v>
          </cell>
        </row>
        <row r="1685">
          <cell r="C1685">
            <v>2000</v>
          </cell>
        </row>
        <row r="1686">
          <cell r="C1686">
            <v>2000</v>
          </cell>
        </row>
        <row r="1687">
          <cell r="C1687">
            <v>2000</v>
          </cell>
        </row>
        <row r="1688">
          <cell r="C1688">
            <v>2000</v>
          </cell>
        </row>
        <row r="1689">
          <cell r="C1689">
            <v>2000</v>
          </cell>
        </row>
        <row r="1690">
          <cell r="C1690">
            <v>2000</v>
          </cell>
        </row>
        <row r="1691">
          <cell r="C1691">
            <v>2000</v>
          </cell>
        </row>
        <row r="1692">
          <cell r="C1692">
            <v>2000</v>
          </cell>
        </row>
        <row r="1693">
          <cell r="C1693">
            <v>2000</v>
          </cell>
        </row>
        <row r="1694">
          <cell r="C1694">
            <v>2000</v>
          </cell>
        </row>
        <row r="1695">
          <cell r="C1695">
            <v>2000</v>
          </cell>
        </row>
        <row r="1696">
          <cell r="C1696">
            <v>2000</v>
          </cell>
        </row>
        <row r="1697">
          <cell r="C1697">
            <v>2000</v>
          </cell>
        </row>
        <row r="1698">
          <cell r="C1698">
            <v>2000</v>
          </cell>
        </row>
        <row r="1699">
          <cell r="C1699">
            <v>2000</v>
          </cell>
        </row>
        <row r="1700">
          <cell r="C1700">
            <v>2000</v>
          </cell>
        </row>
        <row r="1701">
          <cell r="C1701">
            <v>2000</v>
          </cell>
        </row>
        <row r="1702">
          <cell r="C1702">
            <v>2000</v>
          </cell>
        </row>
        <row r="1703">
          <cell r="C1703">
            <v>2000</v>
          </cell>
        </row>
        <row r="1704">
          <cell r="C1704">
            <v>2000</v>
          </cell>
        </row>
        <row r="1705">
          <cell r="C1705">
            <v>2000</v>
          </cell>
        </row>
        <row r="1706">
          <cell r="C1706">
            <v>2000</v>
          </cell>
        </row>
        <row r="1707">
          <cell r="C1707">
            <v>2000</v>
          </cell>
        </row>
        <row r="1708">
          <cell r="C1708">
            <v>2000</v>
          </cell>
        </row>
        <row r="1709">
          <cell r="C1709">
            <v>2000</v>
          </cell>
        </row>
        <row r="1710">
          <cell r="C1710">
            <v>2000</v>
          </cell>
        </row>
        <row r="1711">
          <cell r="C1711">
            <v>2000</v>
          </cell>
        </row>
        <row r="1712">
          <cell r="C1712">
            <v>2000</v>
          </cell>
        </row>
        <row r="1713">
          <cell r="C1713">
            <v>2000</v>
          </cell>
        </row>
        <row r="1714">
          <cell r="C1714">
            <v>2000</v>
          </cell>
        </row>
        <row r="1715">
          <cell r="C1715">
            <v>2000</v>
          </cell>
        </row>
        <row r="1716">
          <cell r="C1716">
            <v>2000</v>
          </cell>
        </row>
        <row r="1717">
          <cell r="C1717">
            <v>2000</v>
          </cell>
        </row>
        <row r="1718">
          <cell r="C1718">
            <v>2000</v>
          </cell>
        </row>
        <row r="1719">
          <cell r="C1719">
            <v>2000</v>
          </cell>
        </row>
        <row r="1720">
          <cell r="C1720">
            <v>2000</v>
          </cell>
        </row>
        <row r="1721">
          <cell r="C1721">
            <v>2000</v>
          </cell>
        </row>
        <row r="1722">
          <cell r="C1722">
            <v>2000</v>
          </cell>
        </row>
        <row r="1723">
          <cell r="C1723">
            <v>2000</v>
          </cell>
        </row>
        <row r="1724">
          <cell r="C1724">
            <v>2000</v>
          </cell>
        </row>
        <row r="1725">
          <cell r="C1725">
            <v>2000</v>
          </cell>
        </row>
        <row r="1726">
          <cell r="C1726">
            <v>2000</v>
          </cell>
        </row>
        <row r="1727">
          <cell r="C1727">
            <v>2000</v>
          </cell>
        </row>
        <row r="1728">
          <cell r="C1728">
            <v>2000</v>
          </cell>
        </row>
        <row r="1729">
          <cell r="C1729">
            <v>2000</v>
          </cell>
        </row>
        <row r="1730">
          <cell r="C1730">
            <v>2000</v>
          </cell>
        </row>
        <row r="1731">
          <cell r="C1731">
            <v>2000</v>
          </cell>
        </row>
        <row r="1732">
          <cell r="C1732">
            <v>2000</v>
          </cell>
        </row>
        <row r="1733">
          <cell r="C1733">
            <v>2000</v>
          </cell>
        </row>
        <row r="1734">
          <cell r="C1734">
            <v>2000</v>
          </cell>
        </row>
        <row r="1735">
          <cell r="C1735">
            <v>2000</v>
          </cell>
        </row>
        <row r="1736">
          <cell r="C1736">
            <v>2000</v>
          </cell>
        </row>
        <row r="1737">
          <cell r="C1737">
            <v>2000</v>
          </cell>
        </row>
        <row r="1738">
          <cell r="C1738">
            <v>2000</v>
          </cell>
        </row>
        <row r="1739">
          <cell r="C1739">
            <v>2000</v>
          </cell>
        </row>
        <row r="1740">
          <cell r="C1740">
            <v>2000</v>
          </cell>
        </row>
        <row r="1741">
          <cell r="C1741">
            <v>2000</v>
          </cell>
        </row>
        <row r="1742">
          <cell r="C1742">
            <v>2000</v>
          </cell>
        </row>
        <row r="1743">
          <cell r="C1743">
            <v>2000</v>
          </cell>
        </row>
        <row r="1744">
          <cell r="C1744">
            <v>2000</v>
          </cell>
        </row>
        <row r="1745">
          <cell r="C1745">
            <v>2000</v>
          </cell>
        </row>
        <row r="1746">
          <cell r="C1746">
            <v>2000</v>
          </cell>
        </row>
        <row r="1747">
          <cell r="C1747">
            <v>2000</v>
          </cell>
        </row>
        <row r="1748">
          <cell r="C1748">
            <v>2000</v>
          </cell>
        </row>
        <row r="1749">
          <cell r="C1749">
            <v>2000</v>
          </cell>
        </row>
        <row r="1750">
          <cell r="C1750">
            <v>2000</v>
          </cell>
        </row>
        <row r="1751">
          <cell r="C1751">
            <v>2000</v>
          </cell>
        </row>
        <row r="1752">
          <cell r="C1752">
            <v>2000</v>
          </cell>
        </row>
        <row r="1753">
          <cell r="C1753">
            <v>2000</v>
          </cell>
        </row>
        <row r="1754">
          <cell r="C1754">
            <v>2000</v>
          </cell>
        </row>
        <row r="1755">
          <cell r="C1755">
            <v>2000</v>
          </cell>
        </row>
        <row r="1756">
          <cell r="C1756">
            <v>2000</v>
          </cell>
        </row>
        <row r="1757">
          <cell r="C1757">
            <v>2000</v>
          </cell>
        </row>
        <row r="1758">
          <cell r="C1758">
            <v>2000</v>
          </cell>
        </row>
        <row r="1759">
          <cell r="C1759">
            <v>2000</v>
          </cell>
        </row>
        <row r="1760">
          <cell r="C1760">
            <v>2000</v>
          </cell>
        </row>
        <row r="1761">
          <cell r="C1761">
            <v>2000</v>
          </cell>
        </row>
        <row r="1762">
          <cell r="C1762">
            <v>2000</v>
          </cell>
        </row>
        <row r="1763">
          <cell r="C1763">
            <v>2000</v>
          </cell>
        </row>
        <row r="1764">
          <cell r="C1764">
            <v>2000</v>
          </cell>
        </row>
        <row r="1765">
          <cell r="C1765">
            <v>2000</v>
          </cell>
        </row>
        <row r="1766">
          <cell r="C1766">
            <v>2000</v>
          </cell>
        </row>
        <row r="1767">
          <cell r="C1767">
            <v>2000</v>
          </cell>
        </row>
        <row r="1768">
          <cell r="C1768">
            <v>2000</v>
          </cell>
        </row>
        <row r="1769">
          <cell r="C1769">
            <v>2000</v>
          </cell>
        </row>
        <row r="1770">
          <cell r="C1770">
            <v>2000</v>
          </cell>
        </row>
        <row r="1771">
          <cell r="C1771">
            <v>2000</v>
          </cell>
        </row>
        <row r="1772">
          <cell r="C1772">
            <v>2000</v>
          </cell>
        </row>
        <row r="1773">
          <cell r="C1773">
            <v>2000</v>
          </cell>
        </row>
        <row r="1774">
          <cell r="C1774">
            <v>2000</v>
          </cell>
        </row>
        <row r="1775">
          <cell r="C1775">
            <v>2000</v>
          </cell>
        </row>
        <row r="1776">
          <cell r="C1776">
            <v>2000</v>
          </cell>
        </row>
        <row r="1777">
          <cell r="C1777">
            <v>2000</v>
          </cell>
        </row>
        <row r="1778">
          <cell r="C1778">
            <v>2000</v>
          </cell>
        </row>
        <row r="1779">
          <cell r="C1779">
            <v>2000</v>
          </cell>
        </row>
        <row r="1780">
          <cell r="C1780">
            <v>2000</v>
          </cell>
        </row>
        <row r="1781">
          <cell r="C1781">
            <v>2000</v>
          </cell>
        </row>
        <row r="1782">
          <cell r="C1782">
            <v>2000</v>
          </cell>
        </row>
        <row r="1783">
          <cell r="C1783">
            <v>2000</v>
          </cell>
        </row>
        <row r="1784">
          <cell r="C1784">
            <v>2000</v>
          </cell>
        </row>
        <row r="1785">
          <cell r="C1785">
            <v>2000</v>
          </cell>
        </row>
        <row r="1786">
          <cell r="C1786">
            <v>2000</v>
          </cell>
        </row>
        <row r="1787">
          <cell r="C1787">
            <v>2000</v>
          </cell>
        </row>
        <row r="1788">
          <cell r="C1788">
            <v>2000</v>
          </cell>
        </row>
        <row r="1789">
          <cell r="C1789">
            <v>2000</v>
          </cell>
        </row>
        <row r="1790">
          <cell r="C1790">
            <v>2000</v>
          </cell>
        </row>
        <row r="1791">
          <cell r="C1791">
            <v>2000</v>
          </cell>
        </row>
        <row r="1792">
          <cell r="C1792">
            <v>2000</v>
          </cell>
        </row>
        <row r="1793">
          <cell r="C1793">
            <v>2000</v>
          </cell>
        </row>
        <row r="1794">
          <cell r="C1794">
            <v>2000</v>
          </cell>
        </row>
        <row r="1795">
          <cell r="C1795">
            <v>2000</v>
          </cell>
        </row>
        <row r="1796">
          <cell r="C1796">
            <v>2000</v>
          </cell>
        </row>
        <row r="1797">
          <cell r="C1797">
            <v>2000</v>
          </cell>
        </row>
        <row r="1798">
          <cell r="C1798">
            <v>2000</v>
          </cell>
        </row>
        <row r="1799">
          <cell r="C1799">
            <v>2000</v>
          </cell>
        </row>
        <row r="1800">
          <cell r="C1800">
            <v>2000</v>
          </cell>
        </row>
        <row r="1801">
          <cell r="C1801">
            <v>2000</v>
          </cell>
        </row>
        <row r="1802">
          <cell r="C1802">
            <v>2000</v>
          </cell>
        </row>
        <row r="1803">
          <cell r="C1803">
            <v>2000</v>
          </cell>
        </row>
        <row r="1804">
          <cell r="C1804">
            <v>2000</v>
          </cell>
        </row>
        <row r="1805">
          <cell r="C1805">
            <v>2000</v>
          </cell>
        </row>
        <row r="1806">
          <cell r="C1806">
            <v>2000</v>
          </cell>
        </row>
        <row r="1807">
          <cell r="C1807">
            <v>2000</v>
          </cell>
        </row>
        <row r="1808">
          <cell r="C1808">
            <v>2000</v>
          </cell>
        </row>
        <row r="1809">
          <cell r="C1809">
            <v>2000</v>
          </cell>
        </row>
        <row r="1810">
          <cell r="C1810">
            <v>2000</v>
          </cell>
        </row>
        <row r="1811">
          <cell r="C1811">
            <v>2000</v>
          </cell>
        </row>
        <row r="1812">
          <cell r="C1812">
            <v>2000</v>
          </cell>
        </row>
        <row r="1813">
          <cell r="C1813">
            <v>2000</v>
          </cell>
        </row>
        <row r="1814">
          <cell r="C1814">
            <v>2000</v>
          </cell>
        </row>
        <row r="1815">
          <cell r="C1815">
            <v>2000</v>
          </cell>
        </row>
        <row r="1816">
          <cell r="C1816">
            <v>2000</v>
          </cell>
        </row>
        <row r="1817">
          <cell r="C1817">
            <v>2000</v>
          </cell>
        </row>
        <row r="1818">
          <cell r="C1818">
            <v>2000</v>
          </cell>
        </row>
        <row r="1819">
          <cell r="C1819">
            <v>2000</v>
          </cell>
        </row>
        <row r="1820">
          <cell r="C1820">
            <v>2000</v>
          </cell>
        </row>
        <row r="1821">
          <cell r="C1821">
            <v>2000</v>
          </cell>
        </row>
        <row r="1822">
          <cell r="C1822">
            <v>2000</v>
          </cell>
        </row>
        <row r="1823">
          <cell r="C1823">
            <v>2000</v>
          </cell>
        </row>
        <row r="1824">
          <cell r="C1824">
            <v>2000</v>
          </cell>
        </row>
        <row r="1825">
          <cell r="C1825">
            <v>2000</v>
          </cell>
        </row>
        <row r="1826">
          <cell r="C1826">
            <v>2000</v>
          </cell>
        </row>
        <row r="1827">
          <cell r="C1827">
            <v>2000</v>
          </cell>
        </row>
        <row r="1828">
          <cell r="C1828">
            <v>2000</v>
          </cell>
        </row>
        <row r="1829">
          <cell r="C1829">
            <v>2000</v>
          </cell>
        </row>
        <row r="1830">
          <cell r="C1830">
            <v>2000</v>
          </cell>
        </row>
        <row r="1831">
          <cell r="C1831">
            <v>2000</v>
          </cell>
        </row>
        <row r="1832">
          <cell r="C1832">
            <v>2000</v>
          </cell>
        </row>
        <row r="1833">
          <cell r="C1833">
            <v>2000</v>
          </cell>
        </row>
        <row r="1834">
          <cell r="C1834">
            <v>2000</v>
          </cell>
        </row>
        <row r="1835">
          <cell r="C1835">
            <v>2000</v>
          </cell>
        </row>
        <row r="1836">
          <cell r="C1836">
            <v>2000</v>
          </cell>
        </row>
        <row r="1837">
          <cell r="C1837">
            <v>2000</v>
          </cell>
        </row>
        <row r="1838">
          <cell r="C1838">
            <v>2000</v>
          </cell>
        </row>
        <row r="1839">
          <cell r="C1839">
            <v>2000</v>
          </cell>
        </row>
        <row r="1840">
          <cell r="C1840">
            <v>2000</v>
          </cell>
        </row>
        <row r="1841">
          <cell r="C1841">
            <v>2000</v>
          </cell>
        </row>
        <row r="1842">
          <cell r="C1842">
            <v>2000</v>
          </cell>
        </row>
        <row r="1843">
          <cell r="C1843">
            <v>2000</v>
          </cell>
        </row>
        <row r="1844">
          <cell r="C1844">
            <v>2000</v>
          </cell>
        </row>
        <row r="1845">
          <cell r="C1845">
            <v>2000</v>
          </cell>
        </row>
        <row r="1846">
          <cell r="C1846">
            <v>2000</v>
          </cell>
        </row>
        <row r="1847">
          <cell r="C1847">
            <v>2000</v>
          </cell>
        </row>
        <row r="1848">
          <cell r="C1848">
            <v>2000</v>
          </cell>
        </row>
        <row r="1849">
          <cell r="C1849">
            <v>2000</v>
          </cell>
        </row>
        <row r="1850">
          <cell r="C1850">
            <v>2000</v>
          </cell>
        </row>
        <row r="1851">
          <cell r="C1851">
            <v>2000</v>
          </cell>
        </row>
        <row r="1852">
          <cell r="C1852">
            <v>2000</v>
          </cell>
        </row>
        <row r="1853">
          <cell r="C1853">
            <v>2000</v>
          </cell>
        </row>
        <row r="1854">
          <cell r="C1854">
            <v>2000</v>
          </cell>
        </row>
        <row r="1855">
          <cell r="C1855">
            <v>2000</v>
          </cell>
        </row>
        <row r="1856">
          <cell r="C1856">
            <v>2000</v>
          </cell>
        </row>
        <row r="1857">
          <cell r="C1857">
            <v>2000</v>
          </cell>
        </row>
        <row r="1858">
          <cell r="C1858">
            <v>2000</v>
          </cell>
        </row>
        <row r="1859">
          <cell r="C1859">
            <v>2000</v>
          </cell>
        </row>
        <row r="1860">
          <cell r="C1860">
            <v>2000</v>
          </cell>
        </row>
        <row r="1861">
          <cell r="C1861">
            <v>2000</v>
          </cell>
        </row>
        <row r="1862">
          <cell r="C1862">
            <v>2000</v>
          </cell>
        </row>
        <row r="1863">
          <cell r="C1863">
            <v>2000</v>
          </cell>
        </row>
        <row r="1864">
          <cell r="C1864">
            <v>2000</v>
          </cell>
        </row>
        <row r="1865">
          <cell r="C1865">
            <v>2000</v>
          </cell>
        </row>
        <row r="1866">
          <cell r="C1866">
            <v>2000</v>
          </cell>
        </row>
        <row r="1867">
          <cell r="C1867">
            <v>2000</v>
          </cell>
        </row>
        <row r="1868">
          <cell r="C1868">
            <v>2000</v>
          </cell>
        </row>
        <row r="1869">
          <cell r="C1869">
            <v>2000</v>
          </cell>
        </row>
        <row r="1870">
          <cell r="C1870">
            <v>2000</v>
          </cell>
        </row>
        <row r="1871">
          <cell r="C1871">
            <v>2000</v>
          </cell>
        </row>
        <row r="1872">
          <cell r="C1872">
            <v>2000</v>
          </cell>
        </row>
        <row r="1873">
          <cell r="C1873">
            <v>2000</v>
          </cell>
        </row>
        <row r="1874">
          <cell r="C1874">
            <v>2000</v>
          </cell>
        </row>
        <row r="1875">
          <cell r="C1875">
            <v>2000</v>
          </cell>
        </row>
        <row r="1876">
          <cell r="C1876">
            <v>2000</v>
          </cell>
        </row>
        <row r="1877">
          <cell r="C1877">
            <v>2000</v>
          </cell>
        </row>
        <row r="1878">
          <cell r="C1878">
            <v>2000</v>
          </cell>
        </row>
        <row r="1879">
          <cell r="C1879">
            <v>2000</v>
          </cell>
        </row>
        <row r="1880">
          <cell r="C1880">
            <v>2000</v>
          </cell>
        </row>
        <row r="1881">
          <cell r="C1881">
            <v>2000</v>
          </cell>
        </row>
        <row r="1882">
          <cell r="C1882">
            <v>2000</v>
          </cell>
        </row>
        <row r="1883">
          <cell r="C1883">
            <v>2000</v>
          </cell>
        </row>
        <row r="1884">
          <cell r="C1884">
            <v>2000</v>
          </cell>
        </row>
        <row r="1885">
          <cell r="C1885">
            <v>2000</v>
          </cell>
        </row>
        <row r="1886">
          <cell r="C1886">
            <v>2000</v>
          </cell>
        </row>
        <row r="1887">
          <cell r="C1887">
            <v>2000</v>
          </cell>
        </row>
        <row r="1888">
          <cell r="C1888">
            <v>2000</v>
          </cell>
        </row>
        <row r="1889">
          <cell r="C1889">
            <v>2000</v>
          </cell>
        </row>
        <row r="1890">
          <cell r="C1890">
            <v>2000</v>
          </cell>
        </row>
        <row r="1891">
          <cell r="C1891">
            <v>2000</v>
          </cell>
        </row>
        <row r="1892">
          <cell r="C1892">
            <v>2000</v>
          </cell>
        </row>
        <row r="1893">
          <cell r="C1893">
            <v>2000</v>
          </cell>
        </row>
        <row r="1894">
          <cell r="C1894">
            <v>2000</v>
          </cell>
        </row>
        <row r="1895">
          <cell r="C1895">
            <v>2000</v>
          </cell>
        </row>
        <row r="1896">
          <cell r="C1896">
            <v>2000</v>
          </cell>
        </row>
        <row r="1897">
          <cell r="C1897">
            <v>2000</v>
          </cell>
        </row>
        <row r="1898">
          <cell r="C1898">
            <v>2000</v>
          </cell>
        </row>
        <row r="1899">
          <cell r="C1899">
            <v>2000</v>
          </cell>
        </row>
        <row r="1900">
          <cell r="C1900">
            <v>2000</v>
          </cell>
        </row>
        <row r="1901">
          <cell r="C1901">
            <v>2000</v>
          </cell>
        </row>
        <row r="1902">
          <cell r="C1902">
            <v>2000</v>
          </cell>
        </row>
        <row r="1903">
          <cell r="C1903">
            <v>2000</v>
          </cell>
        </row>
        <row r="1904">
          <cell r="C1904">
            <v>2000</v>
          </cell>
        </row>
        <row r="1905">
          <cell r="C1905">
            <v>2000</v>
          </cell>
        </row>
        <row r="1906">
          <cell r="C1906">
            <v>2000</v>
          </cell>
        </row>
        <row r="1907">
          <cell r="C1907">
            <v>2000</v>
          </cell>
        </row>
        <row r="1908">
          <cell r="C1908">
            <v>2000</v>
          </cell>
        </row>
        <row r="1909">
          <cell r="C1909">
            <v>2000</v>
          </cell>
        </row>
        <row r="1910">
          <cell r="C1910">
            <v>2000</v>
          </cell>
        </row>
        <row r="1911">
          <cell r="C1911">
            <v>2000</v>
          </cell>
        </row>
        <row r="1912">
          <cell r="C1912">
            <v>2000</v>
          </cell>
        </row>
        <row r="1913">
          <cell r="C1913">
            <v>2000</v>
          </cell>
        </row>
        <row r="1914">
          <cell r="C1914">
            <v>2000</v>
          </cell>
        </row>
        <row r="1915">
          <cell r="C1915">
            <v>2000</v>
          </cell>
        </row>
        <row r="1916">
          <cell r="C1916">
            <v>2000</v>
          </cell>
        </row>
        <row r="1917">
          <cell r="C1917">
            <v>2000</v>
          </cell>
        </row>
        <row r="1918">
          <cell r="C1918">
            <v>2000</v>
          </cell>
        </row>
        <row r="1919">
          <cell r="C1919">
            <v>2000</v>
          </cell>
        </row>
        <row r="1920">
          <cell r="C1920">
            <v>2000</v>
          </cell>
        </row>
        <row r="1921">
          <cell r="C1921">
            <v>2000</v>
          </cell>
        </row>
        <row r="1922">
          <cell r="C1922">
            <v>2000</v>
          </cell>
        </row>
        <row r="1923">
          <cell r="C1923">
            <v>2000</v>
          </cell>
        </row>
        <row r="1924">
          <cell r="C1924">
            <v>2000</v>
          </cell>
        </row>
        <row r="1925">
          <cell r="C1925">
            <v>2000</v>
          </cell>
        </row>
        <row r="1926">
          <cell r="C1926">
            <v>2000</v>
          </cell>
        </row>
        <row r="1927">
          <cell r="C1927">
            <v>2000</v>
          </cell>
        </row>
        <row r="1928">
          <cell r="C1928">
            <v>2000</v>
          </cell>
        </row>
        <row r="1929">
          <cell r="C1929">
            <v>2000</v>
          </cell>
        </row>
        <row r="1930">
          <cell r="C1930">
            <v>2000</v>
          </cell>
        </row>
        <row r="1931">
          <cell r="C1931">
            <v>2000</v>
          </cell>
        </row>
        <row r="1932">
          <cell r="C1932">
            <v>2000</v>
          </cell>
        </row>
        <row r="1933">
          <cell r="C1933">
            <v>2000</v>
          </cell>
        </row>
        <row r="1934">
          <cell r="C1934">
            <v>2000</v>
          </cell>
        </row>
        <row r="1935">
          <cell r="C1935">
            <v>2000</v>
          </cell>
        </row>
        <row r="1936">
          <cell r="C1936">
            <v>2000</v>
          </cell>
        </row>
        <row r="1937">
          <cell r="C1937">
            <v>2000</v>
          </cell>
        </row>
        <row r="1938">
          <cell r="C1938">
            <v>2000</v>
          </cell>
        </row>
        <row r="1939">
          <cell r="C1939">
            <v>2000</v>
          </cell>
        </row>
        <row r="1940">
          <cell r="C1940">
            <v>2000</v>
          </cell>
        </row>
        <row r="1941">
          <cell r="C1941">
            <v>2000</v>
          </cell>
        </row>
        <row r="1942">
          <cell r="C1942">
            <v>2000</v>
          </cell>
        </row>
        <row r="1943">
          <cell r="C1943">
            <v>2000</v>
          </cell>
        </row>
        <row r="1944">
          <cell r="C1944">
            <v>2000</v>
          </cell>
        </row>
        <row r="1945">
          <cell r="C1945">
            <v>2000</v>
          </cell>
        </row>
        <row r="1946">
          <cell r="C1946">
            <v>2000</v>
          </cell>
        </row>
        <row r="1947">
          <cell r="C1947">
            <v>2000</v>
          </cell>
        </row>
        <row r="1948">
          <cell r="C1948">
            <v>2000</v>
          </cell>
        </row>
        <row r="1949">
          <cell r="C1949">
            <v>2000</v>
          </cell>
        </row>
        <row r="1950">
          <cell r="C1950">
            <v>2000</v>
          </cell>
        </row>
        <row r="1951">
          <cell r="C1951">
            <v>2000</v>
          </cell>
        </row>
        <row r="1952">
          <cell r="C1952">
            <v>2000</v>
          </cell>
        </row>
        <row r="1953">
          <cell r="C1953">
            <v>2000</v>
          </cell>
        </row>
        <row r="1954">
          <cell r="C1954">
            <v>2000</v>
          </cell>
        </row>
        <row r="1955">
          <cell r="C1955">
            <v>2000</v>
          </cell>
        </row>
        <row r="1956">
          <cell r="C1956">
            <v>2000</v>
          </cell>
        </row>
        <row r="1957">
          <cell r="C1957">
            <v>2000</v>
          </cell>
        </row>
        <row r="1958">
          <cell r="C1958">
            <v>2000</v>
          </cell>
        </row>
        <row r="1959">
          <cell r="C1959">
            <v>2000</v>
          </cell>
        </row>
        <row r="1960">
          <cell r="C1960">
            <v>2000</v>
          </cell>
        </row>
        <row r="1961">
          <cell r="C1961">
            <v>2000</v>
          </cell>
        </row>
        <row r="1962">
          <cell r="C1962">
            <v>2000</v>
          </cell>
        </row>
        <row r="1963">
          <cell r="C1963">
            <v>2000</v>
          </cell>
        </row>
        <row r="1964">
          <cell r="C1964">
            <v>2000</v>
          </cell>
        </row>
        <row r="1965">
          <cell r="C1965">
            <v>2000</v>
          </cell>
        </row>
        <row r="1966">
          <cell r="C1966">
            <v>2000</v>
          </cell>
        </row>
        <row r="1967">
          <cell r="C1967">
            <v>2000</v>
          </cell>
        </row>
        <row r="1968">
          <cell r="C1968">
            <v>2000</v>
          </cell>
        </row>
        <row r="1969">
          <cell r="C1969">
            <v>2000</v>
          </cell>
        </row>
        <row r="1970">
          <cell r="C1970">
            <v>2000</v>
          </cell>
        </row>
        <row r="1971">
          <cell r="C1971">
            <v>2000</v>
          </cell>
        </row>
        <row r="1972">
          <cell r="C1972">
            <v>2000</v>
          </cell>
        </row>
        <row r="1973">
          <cell r="C1973">
            <v>2000</v>
          </cell>
        </row>
        <row r="1974">
          <cell r="C1974">
            <v>2000</v>
          </cell>
        </row>
        <row r="1975">
          <cell r="C1975">
            <v>2000</v>
          </cell>
        </row>
        <row r="1976">
          <cell r="C1976">
            <v>2000</v>
          </cell>
        </row>
        <row r="1977">
          <cell r="C1977">
            <v>2000</v>
          </cell>
        </row>
        <row r="1978">
          <cell r="C1978">
            <v>2000</v>
          </cell>
        </row>
        <row r="1979">
          <cell r="C1979">
            <v>2000</v>
          </cell>
        </row>
        <row r="1980">
          <cell r="C1980">
            <v>2000</v>
          </cell>
        </row>
        <row r="1981">
          <cell r="C1981">
            <v>2000</v>
          </cell>
        </row>
        <row r="1982">
          <cell r="C1982">
            <v>2000</v>
          </cell>
        </row>
        <row r="1983">
          <cell r="C1983">
            <v>2000</v>
          </cell>
        </row>
        <row r="1984">
          <cell r="C1984">
            <v>2000</v>
          </cell>
        </row>
        <row r="1985">
          <cell r="C1985">
            <v>2000</v>
          </cell>
        </row>
        <row r="1986">
          <cell r="C1986">
            <v>2000</v>
          </cell>
        </row>
        <row r="1987">
          <cell r="C1987">
            <v>2000</v>
          </cell>
        </row>
        <row r="1988">
          <cell r="C1988">
            <v>2000</v>
          </cell>
        </row>
        <row r="1989">
          <cell r="C1989">
            <v>2000</v>
          </cell>
        </row>
        <row r="1990">
          <cell r="C1990">
            <v>2000</v>
          </cell>
        </row>
        <row r="1991">
          <cell r="C1991">
            <v>2000</v>
          </cell>
        </row>
        <row r="1992">
          <cell r="C1992">
            <v>2000</v>
          </cell>
        </row>
        <row r="1993">
          <cell r="C1993">
            <v>2000</v>
          </cell>
        </row>
        <row r="1994">
          <cell r="C1994">
            <v>2000</v>
          </cell>
        </row>
        <row r="1995">
          <cell r="C1995">
            <v>2000</v>
          </cell>
        </row>
        <row r="1996">
          <cell r="C1996">
            <v>2000</v>
          </cell>
        </row>
        <row r="1997">
          <cell r="C1997">
            <v>2000</v>
          </cell>
        </row>
        <row r="1998">
          <cell r="C1998">
            <v>2000</v>
          </cell>
        </row>
        <row r="1999">
          <cell r="C1999">
            <v>2000</v>
          </cell>
        </row>
        <row r="2000">
          <cell r="C2000">
            <v>2000</v>
          </cell>
        </row>
        <row r="2001">
          <cell r="C2001">
            <v>2000</v>
          </cell>
        </row>
        <row r="2002">
          <cell r="C2002">
            <v>2000</v>
          </cell>
        </row>
        <row r="2003">
          <cell r="C2003">
            <v>2000</v>
          </cell>
        </row>
        <row r="2004">
          <cell r="C2004">
            <v>2000</v>
          </cell>
        </row>
        <row r="2005">
          <cell r="C2005">
            <v>2000</v>
          </cell>
        </row>
        <row r="2006">
          <cell r="C2006">
            <v>2000</v>
          </cell>
        </row>
        <row r="2007">
          <cell r="C2007">
            <v>2000</v>
          </cell>
        </row>
        <row r="2008">
          <cell r="C2008">
            <v>2000</v>
          </cell>
        </row>
        <row r="2009">
          <cell r="C2009">
            <v>2000</v>
          </cell>
        </row>
        <row r="2010">
          <cell r="C2010">
            <v>2000</v>
          </cell>
        </row>
        <row r="2011">
          <cell r="C2011">
            <v>2000</v>
          </cell>
        </row>
        <row r="2012">
          <cell r="C2012">
            <v>2000</v>
          </cell>
        </row>
        <row r="2013">
          <cell r="C2013">
            <v>2000</v>
          </cell>
        </row>
        <row r="2014">
          <cell r="C2014">
            <v>2000</v>
          </cell>
        </row>
        <row r="2015">
          <cell r="C2015">
            <v>2000</v>
          </cell>
        </row>
        <row r="2016">
          <cell r="C2016">
            <v>2000</v>
          </cell>
        </row>
        <row r="2017">
          <cell r="C2017">
            <v>2000</v>
          </cell>
        </row>
        <row r="2018">
          <cell r="C2018">
            <v>2000</v>
          </cell>
        </row>
        <row r="2019">
          <cell r="C2019">
            <v>2000</v>
          </cell>
        </row>
        <row r="2020">
          <cell r="C2020">
            <v>2000</v>
          </cell>
        </row>
        <row r="2021">
          <cell r="C2021">
            <v>2000</v>
          </cell>
        </row>
        <row r="2022">
          <cell r="C2022">
            <v>2000</v>
          </cell>
        </row>
        <row r="2023">
          <cell r="C2023">
            <v>2000</v>
          </cell>
        </row>
        <row r="2024">
          <cell r="C2024">
            <v>2000</v>
          </cell>
        </row>
        <row r="2025">
          <cell r="C2025">
            <v>2000</v>
          </cell>
        </row>
        <row r="2026">
          <cell r="C2026">
            <v>2000</v>
          </cell>
        </row>
        <row r="2027">
          <cell r="C2027">
            <v>2000</v>
          </cell>
        </row>
        <row r="2028">
          <cell r="C2028">
            <v>2000</v>
          </cell>
        </row>
        <row r="2029">
          <cell r="C2029">
            <v>2000</v>
          </cell>
        </row>
        <row r="2030">
          <cell r="C2030">
            <v>2000</v>
          </cell>
        </row>
        <row r="2031">
          <cell r="C2031">
            <v>2000</v>
          </cell>
        </row>
        <row r="2032">
          <cell r="C2032">
            <v>2000</v>
          </cell>
        </row>
        <row r="2033">
          <cell r="C2033">
            <v>2000</v>
          </cell>
        </row>
        <row r="2034">
          <cell r="C2034">
            <v>2000</v>
          </cell>
        </row>
        <row r="2035">
          <cell r="C2035">
            <v>2000</v>
          </cell>
        </row>
        <row r="2036">
          <cell r="C2036">
            <v>2000</v>
          </cell>
        </row>
        <row r="2037">
          <cell r="C2037">
            <v>2000</v>
          </cell>
        </row>
        <row r="2038">
          <cell r="C2038">
            <v>2000</v>
          </cell>
        </row>
        <row r="2039">
          <cell r="C2039">
            <v>2000</v>
          </cell>
        </row>
        <row r="2040">
          <cell r="C2040">
            <v>2000</v>
          </cell>
        </row>
        <row r="2041">
          <cell r="C2041">
            <v>2000</v>
          </cell>
        </row>
        <row r="2042">
          <cell r="C2042">
            <v>2000</v>
          </cell>
        </row>
        <row r="2043">
          <cell r="C2043">
            <v>2000</v>
          </cell>
        </row>
        <row r="2044">
          <cell r="C2044">
            <v>2000</v>
          </cell>
        </row>
        <row r="2045">
          <cell r="C2045">
            <v>2000</v>
          </cell>
        </row>
        <row r="2046">
          <cell r="C2046">
            <v>2000</v>
          </cell>
        </row>
        <row r="2047">
          <cell r="C2047">
            <v>2000</v>
          </cell>
        </row>
        <row r="2048">
          <cell r="C2048">
            <v>2000</v>
          </cell>
        </row>
        <row r="2049">
          <cell r="C2049">
            <v>2000</v>
          </cell>
        </row>
        <row r="2050">
          <cell r="C2050">
            <v>2000</v>
          </cell>
        </row>
        <row r="2051">
          <cell r="C2051">
            <v>2000</v>
          </cell>
        </row>
        <row r="2052">
          <cell r="C2052">
            <v>2000</v>
          </cell>
        </row>
        <row r="2053">
          <cell r="C2053">
            <v>2000</v>
          </cell>
        </row>
        <row r="2054">
          <cell r="C2054">
            <v>2000</v>
          </cell>
        </row>
        <row r="2055">
          <cell r="C2055">
            <v>2000</v>
          </cell>
        </row>
        <row r="2056">
          <cell r="C2056">
            <v>2000</v>
          </cell>
        </row>
        <row r="2057">
          <cell r="C2057">
            <v>2000</v>
          </cell>
        </row>
        <row r="2058">
          <cell r="C2058">
            <v>2000</v>
          </cell>
        </row>
        <row r="2059">
          <cell r="C2059">
            <v>2000</v>
          </cell>
        </row>
        <row r="2060">
          <cell r="C2060">
            <v>2000</v>
          </cell>
        </row>
        <row r="2061">
          <cell r="C2061">
            <v>2000</v>
          </cell>
        </row>
        <row r="2062">
          <cell r="C2062">
            <v>2000</v>
          </cell>
        </row>
        <row r="2063">
          <cell r="C2063">
            <v>2000</v>
          </cell>
        </row>
        <row r="2064">
          <cell r="C2064">
            <v>2000</v>
          </cell>
        </row>
        <row r="2065">
          <cell r="C2065">
            <v>2000</v>
          </cell>
        </row>
        <row r="2066">
          <cell r="C2066">
            <v>2000</v>
          </cell>
        </row>
        <row r="2067">
          <cell r="C2067">
            <v>2000</v>
          </cell>
        </row>
        <row r="2068">
          <cell r="C2068">
            <v>2000</v>
          </cell>
        </row>
        <row r="2069">
          <cell r="C2069">
            <v>2000</v>
          </cell>
        </row>
        <row r="2070">
          <cell r="C2070">
            <v>2000</v>
          </cell>
        </row>
        <row r="2071">
          <cell r="C2071">
            <v>2000</v>
          </cell>
        </row>
        <row r="2072">
          <cell r="C2072">
            <v>2000</v>
          </cell>
        </row>
        <row r="2073">
          <cell r="C2073">
            <v>2000</v>
          </cell>
        </row>
        <row r="2074">
          <cell r="C2074">
            <v>2000</v>
          </cell>
        </row>
        <row r="2075">
          <cell r="C2075">
            <v>2000</v>
          </cell>
        </row>
        <row r="2076">
          <cell r="C2076">
            <v>2000</v>
          </cell>
        </row>
        <row r="2077">
          <cell r="C2077">
            <v>2000</v>
          </cell>
        </row>
        <row r="2078">
          <cell r="C2078">
            <v>2000</v>
          </cell>
        </row>
        <row r="2079">
          <cell r="C2079">
            <v>2000</v>
          </cell>
        </row>
        <row r="2080">
          <cell r="C2080">
            <v>2000</v>
          </cell>
        </row>
        <row r="2081">
          <cell r="C2081">
            <v>2000</v>
          </cell>
        </row>
        <row r="2082">
          <cell r="C2082">
            <v>2000</v>
          </cell>
        </row>
        <row r="2083">
          <cell r="C2083">
            <v>2000</v>
          </cell>
        </row>
        <row r="2084">
          <cell r="C2084">
            <v>2000</v>
          </cell>
        </row>
        <row r="2085">
          <cell r="C2085">
            <v>2000</v>
          </cell>
        </row>
        <row r="2086">
          <cell r="C2086">
            <v>2000</v>
          </cell>
        </row>
        <row r="2087">
          <cell r="C2087">
            <v>2000</v>
          </cell>
        </row>
        <row r="2088">
          <cell r="C2088">
            <v>2000</v>
          </cell>
        </row>
        <row r="2089">
          <cell r="C2089">
            <v>2000</v>
          </cell>
        </row>
        <row r="2090">
          <cell r="C2090">
            <v>2000</v>
          </cell>
        </row>
        <row r="2091">
          <cell r="C2091">
            <v>2000</v>
          </cell>
        </row>
        <row r="2092">
          <cell r="C2092">
            <v>2000</v>
          </cell>
        </row>
        <row r="2093">
          <cell r="C2093">
            <v>2000</v>
          </cell>
        </row>
        <row r="2094">
          <cell r="C2094">
            <v>2000</v>
          </cell>
        </row>
        <row r="2095">
          <cell r="C2095">
            <v>2000</v>
          </cell>
        </row>
        <row r="2096">
          <cell r="C2096">
            <v>2000</v>
          </cell>
        </row>
        <row r="2097">
          <cell r="C2097">
            <v>2000</v>
          </cell>
        </row>
        <row r="2098">
          <cell r="C2098">
            <v>2000</v>
          </cell>
        </row>
        <row r="2099">
          <cell r="C2099">
            <v>2000</v>
          </cell>
        </row>
        <row r="2100">
          <cell r="C2100">
            <v>2000</v>
          </cell>
        </row>
        <row r="2101">
          <cell r="C2101">
            <v>2000</v>
          </cell>
        </row>
        <row r="2102">
          <cell r="C2102">
            <v>2000</v>
          </cell>
        </row>
        <row r="2103">
          <cell r="C2103">
            <v>2000</v>
          </cell>
        </row>
        <row r="2104">
          <cell r="C2104">
            <v>2000</v>
          </cell>
        </row>
        <row r="2105">
          <cell r="C2105">
            <v>2000</v>
          </cell>
        </row>
        <row r="2106">
          <cell r="C2106">
            <v>2000</v>
          </cell>
        </row>
        <row r="2107">
          <cell r="C2107">
            <v>2000</v>
          </cell>
        </row>
        <row r="2108">
          <cell r="C2108">
            <v>2000</v>
          </cell>
        </row>
        <row r="2109">
          <cell r="C2109">
            <v>2000</v>
          </cell>
        </row>
        <row r="2110">
          <cell r="C2110">
            <v>2000</v>
          </cell>
        </row>
        <row r="2111">
          <cell r="C2111">
            <v>2000</v>
          </cell>
        </row>
        <row r="2112">
          <cell r="C2112">
            <v>2000</v>
          </cell>
        </row>
        <row r="2113">
          <cell r="C2113">
            <v>2000</v>
          </cell>
        </row>
        <row r="2114">
          <cell r="C2114">
            <v>2000</v>
          </cell>
        </row>
        <row r="2115">
          <cell r="C2115">
            <v>2000</v>
          </cell>
        </row>
        <row r="2116">
          <cell r="C2116">
            <v>2000</v>
          </cell>
        </row>
        <row r="2117">
          <cell r="C2117">
            <v>2000</v>
          </cell>
        </row>
        <row r="2118">
          <cell r="C2118">
            <v>2000</v>
          </cell>
        </row>
        <row r="2119">
          <cell r="C2119">
            <v>2000</v>
          </cell>
        </row>
        <row r="2120">
          <cell r="C2120">
            <v>2000</v>
          </cell>
        </row>
        <row r="2121">
          <cell r="C2121">
            <v>2000</v>
          </cell>
        </row>
        <row r="2122">
          <cell r="C2122">
            <v>2000</v>
          </cell>
        </row>
        <row r="2123">
          <cell r="C2123">
            <v>2000</v>
          </cell>
        </row>
        <row r="2124">
          <cell r="C2124">
            <v>2000</v>
          </cell>
        </row>
        <row r="2125">
          <cell r="C2125">
            <v>2000</v>
          </cell>
        </row>
        <row r="2126">
          <cell r="C2126">
            <v>2000</v>
          </cell>
        </row>
        <row r="2127">
          <cell r="C2127">
            <v>2000</v>
          </cell>
        </row>
        <row r="2128">
          <cell r="C2128">
            <v>2000</v>
          </cell>
        </row>
        <row r="2129">
          <cell r="C2129">
            <v>2000</v>
          </cell>
        </row>
        <row r="2130">
          <cell r="C2130">
            <v>2000</v>
          </cell>
        </row>
        <row r="2131">
          <cell r="C2131">
            <v>2000</v>
          </cell>
        </row>
        <row r="2132">
          <cell r="C2132">
            <v>2000</v>
          </cell>
        </row>
        <row r="2133">
          <cell r="C2133">
            <v>2000</v>
          </cell>
        </row>
        <row r="2134">
          <cell r="C2134">
            <v>2000</v>
          </cell>
        </row>
        <row r="2135">
          <cell r="C2135">
            <v>2000</v>
          </cell>
        </row>
        <row r="2136">
          <cell r="C2136">
            <v>2000</v>
          </cell>
        </row>
        <row r="2137">
          <cell r="C2137">
            <v>2000</v>
          </cell>
        </row>
        <row r="2138">
          <cell r="C2138">
            <v>2000</v>
          </cell>
        </row>
        <row r="2139">
          <cell r="C2139">
            <v>2000</v>
          </cell>
        </row>
        <row r="2140">
          <cell r="C2140">
            <v>2000</v>
          </cell>
        </row>
        <row r="2141">
          <cell r="C2141">
            <v>2000</v>
          </cell>
        </row>
        <row r="2142">
          <cell r="C2142">
            <v>2000</v>
          </cell>
        </row>
        <row r="2143">
          <cell r="C2143">
            <v>2000</v>
          </cell>
        </row>
        <row r="2144">
          <cell r="C2144">
            <v>2000</v>
          </cell>
        </row>
        <row r="2145">
          <cell r="C2145">
            <v>2000</v>
          </cell>
        </row>
        <row r="2146">
          <cell r="C2146">
            <v>2000</v>
          </cell>
        </row>
        <row r="2147">
          <cell r="C2147">
            <v>2000</v>
          </cell>
        </row>
        <row r="2148">
          <cell r="C2148">
            <v>2000</v>
          </cell>
        </row>
        <row r="2149">
          <cell r="C2149">
            <v>2000</v>
          </cell>
        </row>
        <row r="2150">
          <cell r="C2150">
            <v>2000</v>
          </cell>
        </row>
        <row r="2151">
          <cell r="C2151">
            <v>2000</v>
          </cell>
        </row>
        <row r="2152">
          <cell r="C2152">
            <v>2000</v>
          </cell>
        </row>
        <row r="2153">
          <cell r="C2153">
            <v>2000</v>
          </cell>
        </row>
        <row r="2154">
          <cell r="C2154">
            <v>2000</v>
          </cell>
        </row>
        <row r="2155">
          <cell r="C2155">
            <v>2000</v>
          </cell>
        </row>
        <row r="2156">
          <cell r="C2156">
            <v>2000</v>
          </cell>
        </row>
        <row r="2157">
          <cell r="C2157">
            <v>2000</v>
          </cell>
        </row>
        <row r="2158">
          <cell r="C2158">
            <v>2000</v>
          </cell>
        </row>
        <row r="2159">
          <cell r="C2159">
            <v>2000</v>
          </cell>
        </row>
        <row r="2160">
          <cell r="C2160">
            <v>2000</v>
          </cell>
        </row>
        <row r="2161">
          <cell r="C2161">
            <v>2000</v>
          </cell>
        </row>
        <row r="2162">
          <cell r="C2162">
            <v>2000</v>
          </cell>
        </row>
        <row r="2163">
          <cell r="C2163">
            <v>2000</v>
          </cell>
        </row>
        <row r="2164">
          <cell r="C2164">
            <v>2000</v>
          </cell>
        </row>
        <row r="2165">
          <cell r="C2165">
            <v>2000</v>
          </cell>
        </row>
        <row r="2166">
          <cell r="C2166">
            <v>2000</v>
          </cell>
        </row>
        <row r="2167">
          <cell r="C2167">
            <v>2000</v>
          </cell>
        </row>
        <row r="2168">
          <cell r="C2168">
            <v>2000</v>
          </cell>
        </row>
        <row r="2169">
          <cell r="C2169">
            <v>2000</v>
          </cell>
        </row>
        <row r="2170">
          <cell r="C2170">
            <v>2000</v>
          </cell>
        </row>
        <row r="2171">
          <cell r="C2171">
            <v>2000</v>
          </cell>
        </row>
        <row r="2172">
          <cell r="C2172">
            <v>2000</v>
          </cell>
        </row>
        <row r="2173">
          <cell r="C2173">
            <v>2000</v>
          </cell>
        </row>
        <row r="2174">
          <cell r="C2174">
            <v>2000</v>
          </cell>
        </row>
        <row r="2175">
          <cell r="C2175">
            <v>2000</v>
          </cell>
        </row>
        <row r="2176">
          <cell r="C2176">
            <v>2000</v>
          </cell>
        </row>
        <row r="2177">
          <cell r="C2177">
            <v>2000</v>
          </cell>
        </row>
        <row r="2178">
          <cell r="C2178">
            <v>2000</v>
          </cell>
        </row>
        <row r="2179">
          <cell r="C2179">
            <v>2000</v>
          </cell>
        </row>
        <row r="2180">
          <cell r="C2180">
            <v>2000</v>
          </cell>
        </row>
        <row r="2181">
          <cell r="C2181">
            <v>2000</v>
          </cell>
        </row>
        <row r="2182">
          <cell r="C2182">
            <v>2000</v>
          </cell>
        </row>
        <row r="2183">
          <cell r="C2183">
            <v>2000</v>
          </cell>
        </row>
        <row r="2184">
          <cell r="C2184">
            <v>2000</v>
          </cell>
        </row>
        <row r="2185">
          <cell r="C2185">
            <v>2000</v>
          </cell>
        </row>
        <row r="2186">
          <cell r="C2186">
            <v>2000</v>
          </cell>
        </row>
        <row r="2187">
          <cell r="C2187">
            <v>2000</v>
          </cell>
        </row>
        <row r="2188">
          <cell r="C2188">
            <v>2000</v>
          </cell>
        </row>
        <row r="2189">
          <cell r="C2189">
            <v>2000</v>
          </cell>
        </row>
        <row r="2190">
          <cell r="C2190">
            <v>2000</v>
          </cell>
        </row>
        <row r="2191">
          <cell r="C2191">
            <v>2000</v>
          </cell>
        </row>
        <row r="2192">
          <cell r="C2192">
            <v>2000</v>
          </cell>
        </row>
        <row r="2193">
          <cell r="C2193">
            <v>2000</v>
          </cell>
        </row>
        <row r="2194">
          <cell r="C2194">
            <v>2000</v>
          </cell>
        </row>
        <row r="2195">
          <cell r="C2195">
            <v>2000</v>
          </cell>
        </row>
        <row r="2196">
          <cell r="C2196">
            <v>2000</v>
          </cell>
        </row>
        <row r="2197">
          <cell r="C2197">
            <v>2000</v>
          </cell>
        </row>
        <row r="2198">
          <cell r="C2198">
            <v>2000</v>
          </cell>
        </row>
        <row r="2199">
          <cell r="C2199">
            <v>2000</v>
          </cell>
        </row>
        <row r="2200">
          <cell r="C2200">
            <v>2000</v>
          </cell>
        </row>
        <row r="2201">
          <cell r="C2201">
            <v>2000</v>
          </cell>
        </row>
        <row r="2202">
          <cell r="C2202">
            <v>2000</v>
          </cell>
        </row>
        <row r="2203">
          <cell r="C2203">
            <v>2000</v>
          </cell>
        </row>
        <row r="2204">
          <cell r="C2204">
            <v>2000</v>
          </cell>
        </row>
        <row r="2205">
          <cell r="C2205">
            <v>2000</v>
          </cell>
        </row>
        <row r="2206">
          <cell r="C2206">
            <v>2000</v>
          </cell>
        </row>
        <row r="2207">
          <cell r="C2207">
            <v>2000</v>
          </cell>
        </row>
        <row r="2208">
          <cell r="C2208">
            <v>2000</v>
          </cell>
        </row>
        <row r="2209">
          <cell r="C2209">
            <v>2000</v>
          </cell>
        </row>
        <row r="2210">
          <cell r="C2210">
            <v>2000</v>
          </cell>
        </row>
        <row r="2211">
          <cell r="C2211">
            <v>2000</v>
          </cell>
        </row>
        <row r="2212">
          <cell r="C2212">
            <v>2000</v>
          </cell>
        </row>
        <row r="2213">
          <cell r="C2213">
            <v>2000</v>
          </cell>
        </row>
        <row r="2214">
          <cell r="C2214">
            <v>2000</v>
          </cell>
        </row>
        <row r="2215">
          <cell r="C2215">
            <v>2000</v>
          </cell>
        </row>
        <row r="2216">
          <cell r="C2216">
            <v>2000</v>
          </cell>
        </row>
        <row r="2217">
          <cell r="C2217">
            <v>2000</v>
          </cell>
        </row>
        <row r="2218">
          <cell r="C2218">
            <v>2000</v>
          </cell>
        </row>
        <row r="2219">
          <cell r="C2219">
            <v>2000</v>
          </cell>
        </row>
        <row r="2220">
          <cell r="C2220">
            <v>2000</v>
          </cell>
        </row>
        <row r="2221">
          <cell r="C2221">
            <v>2000</v>
          </cell>
        </row>
        <row r="2222">
          <cell r="C2222">
            <v>2000</v>
          </cell>
        </row>
        <row r="2223">
          <cell r="C2223">
            <v>2000</v>
          </cell>
        </row>
        <row r="2224">
          <cell r="C2224">
            <v>2000</v>
          </cell>
        </row>
        <row r="2225">
          <cell r="C2225">
            <v>2000</v>
          </cell>
        </row>
        <row r="2226">
          <cell r="C2226">
            <v>2000</v>
          </cell>
        </row>
        <row r="2227">
          <cell r="C2227">
            <v>2000</v>
          </cell>
        </row>
        <row r="2228">
          <cell r="C2228">
            <v>2000</v>
          </cell>
        </row>
        <row r="2229">
          <cell r="C2229">
            <v>2000</v>
          </cell>
        </row>
        <row r="2230">
          <cell r="C2230">
            <v>2000</v>
          </cell>
        </row>
        <row r="2231">
          <cell r="C2231">
            <v>2000</v>
          </cell>
        </row>
        <row r="2232">
          <cell r="C2232">
            <v>2000</v>
          </cell>
        </row>
        <row r="2233">
          <cell r="C2233">
            <v>2000</v>
          </cell>
        </row>
        <row r="2234">
          <cell r="C2234">
            <v>2000</v>
          </cell>
        </row>
        <row r="2235">
          <cell r="C2235">
            <v>2000</v>
          </cell>
        </row>
        <row r="2236">
          <cell r="C2236">
            <v>2000</v>
          </cell>
        </row>
        <row r="2237">
          <cell r="C2237">
            <v>2000</v>
          </cell>
        </row>
        <row r="2238">
          <cell r="C2238">
            <v>2000</v>
          </cell>
        </row>
        <row r="2239">
          <cell r="C2239">
            <v>2000</v>
          </cell>
        </row>
        <row r="2240">
          <cell r="C2240">
            <v>2000</v>
          </cell>
        </row>
        <row r="2241">
          <cell r="C2241">
            <v>2000</v>
          </cell>
        </row>
        <row r="2242">
          <cell r="C2242">
            <v>2000</v>
          </cell>
        </row>
        <row r="2243">
          <cell r="C2243">
            <v>2000</v>
          </cell>
        </row>
        <row r="2244">
          <cell r="C2244">
            <v>2000</v>
          </cell>
        </row>
        <row r="2245">
          <cell r="C2245">
            <v>2000</v>
          </cell>
        </row>
        <row r="2246">
          <cell r="C2246">
            <v>2000</v>
          </cell>
        </row>
        <row r="2247">
          <cell r="C2247">
            <v>2000</v>
          </cell>
        </row>
        <row r="2248">
          <cell r="C2248">
            <v>2000</v>
          </cell>
        </row>
        <row r="2249">
          <cell r="C2249">
            <v>2000</v>
          </cell>
        </row>
        <row r="2250">
          <cell r="C2250">
            <v>2000</v>
          </cell>
        </row>
        <row r="2251">
          <cell r="C2251">
            <v>2000</v>
          </cell>
        </row>
        <row r="2252">
          <cell r="C2252">
            <v>2000</v>
          </cell>
        </row>
        <row r="2253">
          <cell r="C2253">
            <v>2000</v>
          </cell>
        </row>
        <row r="2254">
          <cell r="C2254">
            <v>2000</v>
          </cell>
        </row>
        <row r="2255">
          <cell r="C2255">
            <v>2000</v>
          </cell>
        </row>
        <row r="2256">
          <cell r="C2256">
            <v>2000</v>
          </cell>
        </row>
        <row r="2257">
          <cell r="C2257">
            <v>2000</v>
          </cell>
        </row>
        <row r="2258">
          <cell r="C2258">
            <v>2000</v>
          </cell>
        </row>
        <row r="2259">
          <cell r="C2259">
            <v>2000</v>
          </cell>
        </row>
        <row r="2260">
          <cell r="C2260">
            <v>2000</v>
          </cell>
        </row>
        <row r="2261">
          <cell r="C2261">
            <v>2000</v>
          </cell>
        </row>
        <row r="2262">
          <cell r="C2262">
            <v>2000</v>
          </cell>
        </row>
        <row r="2263">
          <cell r="C2263">
            <v>2000</v>
          </cell>
        </row>
        <row r="2264">
          <cell r="C2264">
            <v>2000</v>
          </cell>
        </row>
        <row r="2265">
          <cell r="C2265">
            <v>2000</v>
          </cell>
        </row>
        <row r="2266">
          <cell r="C2266">
            <v>2000</v>
          </cell>
        </row>
        <row r="2267">
          <cell r="C2267">
            <v>2000</v>
          </cell>
        </row>
        <row r="2268">
          <cell r="C2268">
            <v>2000</v>
          </cell>
        </row>
        <row r="2269">
          <cell r="C2269">
            <v>2000</v>
          </cell>
        </row>
        <row r="2270">
          <cell r="C2270">
            <v>2000</v>
          </cell>
        </row>
        <row r="2271">
          <cell r="C2271">
            <v>2000</v>
          </cell>
        </row>
        <row r="2272">
          <cell r="C2272">
            <v>2000</v>
          </cell>
        </row>
        <row r="2273">
          <cell r="C2273">
            <v>2000</v>
          </cell>
        </row>
        <row r="2274">
          <cell r="C2274">
            <v>2000</v>
          </cell>
        </row>
        <row r="2275">
          <cell r="C2275">
            <v>2000</v>
          </cell>
        </row>
        <row r="2276">
          <cell r="C2276">
            <v>2000</v>
          </cell>
        </row>
        <row r="2277">
          <cell r="C2277">
            <v>2000</v>
          </cell>
        </row>
        <row r="2278">
          <cell r="C2278">
            <v>2000</v>
          </cell>
        </row>
        <row r="2279">
          <cell r="C2279">
            <v>2000</v>
          </cell>
        </row>
        <row r="2280">
          <cell r="C2280">
            <v>2000</v>
          </cell>
        </row>
        <row r="2281">
          <cell r="C2281">
            <v>2000</v>
          </cell>
        </row>
        <row r="2282">
          <cell r="C2282">
            <v>2000</v>
          </cell>
        </row>
        <row r="2283">
          <cell r="C2283">
            <v>2000</v>
          </cell>
        </row>
        <row r="2284">
          <cell r="C2284">
            <v>2000</v>
          </cell>
        </row>
        <row r="2285">
          <cell r="C2285">
            <v>2000</v>
          </cell>
        </row>
        <row r="2286">
          <cell r="C2286">
            <v>2000</v>
          </cell>
        </row>
        <row r="2287">
          <cell r="C2287">
            <v>2000</v>
          </cell>
        </row>
        <row r="2288">
          <cell r="C2288">
            <v>2000</v>
          </cell>
        </row>
        <row r="2289">
          <cell r="C2289">
            <v>2000</v>
          </cell>
        </row>
        <row r="2290">
          <cell r="C2290">
            <v>2000</v>
          </cell>
        </row>
        <row r="2291">
          <cell r="C2291">
            <v>2000</v>
          </cell>
        </row>
        <row r="2292">
          <cell r="C2292">
            <v>2000</v>
          </cell>
        </row>
        <row r="2293">
          <cell r="C2293">
            <v>2000</v>
          </cell>
        </row>
        <row r="2294">
          <cell r="C2294">
            <v>2000</v>
          </cell>
        </row>
        <row r="2295">
          <cell r="C2295">
            <v>2000</v>
          </cell>
        </row>
        <row r="2296">
          <cell r="C2296">
            <v>2000</v>
          </cell>
        </row>
        <row r="2297">
          <cell r="C2297">
            <v>2000</v>
          </cell>
        </row>
        <row r="2298">
          <cell r="C2298">
            <v>2000</v>
          </cell>
        </row>
        <row r="2299">
          <cell r="C2299">
            <v>2000</v>
          </cell>
        </row>
        <row r="2300">
          <cell r="C2300">
            <v>2000</v>
          </cell>
        </row>
        <row r="2301">
          <cell r="C2301">
            <v>2000</v>
          </cell>
        </row>
        <row r="2302">
          <cell r="C2302">
            <v>2000</v>
          </cell>
        </row>
        <row r="2303">
          <cell r="C2303">
            <v>2000</v>
          </cell>
        </row>
        <row r="2304">
          <cell r="C2304">
            <v>2000</v>
          </cell>
        </row>
        <row r="2305">
          <cell r="C2305">
            <v>2000</v>
          </cell>
        </row>
        <row r="2306">
          <cell r="C2306">
            <v>2000</v>
          </cell>
        </row>
        <row r="2307">
          <cell r="C2307">
            <v>2000</v>
          </cell>
        </row>
        <row r="2308">
          <cell r="C2308">
            <v>2000</v>
          </cell>
        </row>
        <row r="2309">
          <cell r="C2309">
            <v>2000</v>
          </cell>
        </row>
        <row r="2310">
          <cell r="C2310">
            <v>2000</v>
          </cell>
        </row>
        <row r="2311">
          <cell r="C2311">
            <v>2000</v>
          </cell>
        </row>
        <row r="2312">
          <cell r="C2312">
            <v>2000</v>
          </cell>
        </row>
        <row r="2313">
          <cell r="C2313">
            <v>2000</v>
          </cell>
        </row>
        <row r="2314">
          <cell r="C2314">
            <v>2000</v>
          </cell>
        </row>
        <row r="2315">
          <cell r="C2315">
            <v>2000</v>
          </cell>
        </row>
        <row r="2316">
          <cell r="C2316">
            <v>2000</v>
          </cell>
        </row>
        <row r="2317">
          <cell r="C2317">
            <v>2000</v>
          </cell>
        </row>
        <row r="2318">
          <cell r="C2318">
            <v>2000</v>
          </cell>
        </row>
        <row r="2319">
          <cell r="C2319">
            <v>2000</v>
          </cell>
        </row>
        <row r="2320">
          <cell r="C2320">
            <v>2000</v>
          </cell>
        </row>
        <row r="2321">
          <cell r="C2321">
            <v>2000</v>
          </cell>
        </row>
        <row r="2322">
          <cell r="C2322">
            <v>2000</v>
          </cell>
        </row>
        <row r="2323">
          <cell r="C2323">
            <v>2000</v>
          </cell>
        </row>
        <row r="2324">
          <cell r="C2324">
            <v>2000</v>
          </cell>
        </row>
        <row r="2325">
          <cell r="C2325">
            <v>2000</v>
          </cell>
        </row>
        <row r="2326">
          <cell r="C2326">
            <v>2000</v>
          </cell>
        </row>
        <row r="2327">
          <cell r="C2327">
            <v>2000</v>
          </cell>
        </row>
        <row r="2328">
          <cell r="C2328">
            <v>2000</v>
          </cell>
        </row>
        <row r="2329">
          <cell r="C2329">
            <v>2000</v>
          </cell>
        </row>
        <row r="2330">
          <cell r="C2330">
            <v>2000</v>
          </cell>
        </row>
        <row r="2331">
          <cell r="C2331">
            <v>2000</v>
          </cell>
        </row>
        <row r="2332">
          <cell r="C2332">
            <v>2000</v>
          </cell>
        </row>
        <row r="2333">
          <cell r="C2333">
            <v>2000</v>
          </cell>
        </row>
        <row r="2334">
          <cell r="C2334">
            <v>2000</v>
          </cell>
        </row>
        <row r="2335">
          <cell r="C2335">
            <v>2000</v>
          </cell>
        </row>
        <row r="2336">
          <cell r="C2336">
            <v>2000</v>
          </cell>
        </row>
        <row r="2337">
          <cell r="C2337">
            <v>2000</v>
          </cell>
        </row>
        <row r="2338">
          <cell r="C2338">
            <v>2000</v>
          </cell>
        </row>
        <row r="2339">
          <cell r="C2339">
            <v>2000</v>
          </cell>
        </row>
        <row r="2340">
          <cell r="C2340">
            <v>2000</v>
          </cell>
        </row>
        <row r="2341">
          <cell r="C2341">
            <v>2000</v>
          </cell>
        </row>
        <row r="2342">
          <cell r="C2342">
            <v>2000</v>
          </cell>
        </row>
        <row r="2343">
          <cell r="C2343">
            <v>2000</v>
          </cell>
        </row>
        <row r="2344">
          <cell r="C2344">
            <v>2000</v>
          </cell>
        </row>
        <row r="2345">
          <cell r="C2345">
            <v>2000</v>
          </cell>
        </row>
        <row r="2346">
          <cell r="C2346">
            <v>2000</v>
          </cell>
        </row>
        <row r="2347">
          <cell r="C2347">
            <v>2000</v>
          </cell>
        </row>
        <row r="2348">
          <cell r="C2348">
            <v>2000</v>
          </cell>
        </row>
        <row r="2349">
          <cell r="C2349">
            <v>2000</v>
          </cell>
        </row>
        <row r="2350">
          <cell r="C2350">
            <v>2000</v>
          </cell>
        </row>
        <row r="2351">
          <cell r="C2351">
            <v>2000</v>
          </cell>
        </row>
        <row r="2352">
          <cell r="C2352">
            <v>2000</v>
          </cell>
        </row>
        <row r="2353">
          <cell r="C2353">
            <v>2000</v>
          </cell>
        </row>
        <row r="2354">
          <cell r="C2354">
            <v>2000</v>
          </cell>
        </row>
        <row r="2355">
          <cell r="C2355">
            <v>2000</v>
          </cell>
        </row>
        <row r="2356">
          <cell r="C2356">
            <v>2000</v>
          </cell>
        </row>
        <row r="2357">
          <cell r="C2357">
            <v>2000</v>
          </cell>
        </row>
        <row r="2358">
          <cell r="C2358">
            <v>2000</v>
          </cell>
        </row>
        <row r="2359">
          <cell r="C2359">
            <v>2000</v>
          </cell>
        </row>
        <row r="2360">
          <cell r="C2360">
            <v>2000</v>
          </cell>
        </row>
        <row r="2361">
          <cell r="C2361">
            <v>2000</v>
          </cell>
        </row>
        <row r="2362">
          <cell r="C2362">
            <v>2000</v>
          </cell>
        </row>
        <row r="2363">
          <cell r="C2363">
            <v>2000</v>
          </cell>
        </row>
        <row r="2364">
          <cell r="C2364">
            <v>2000</v>
          </cell>
        </row>
        <row r="2365">
          <cell r="C2365">
            <v>2000</v>
          </cell>
        </row>
        <row r="2366">
          <cell r="C2366">
            <v>2000</v>
          </cell>
        </row>
        <row r="2367">
          <cell r="C2367">
            <v>2000</v>
          </cell>
        </row>
        <row r="2368">
          <cell r="C2368">
            <v>2000</v>
          </cell>
        </row>
        <row r="2369">
          <cell r="C2369">
            <v>2000</v>
          </cell>
        </row>
        <row r="2370">
          <cell r="C2370">
            <v>2000</v>
          </cell>
        </row>
        <row r="2371">
          <cell r="C2371">
            <v>2000</v>
          </cell>
        </row>
        <row r="2372">
          <cell r="C2372">
            <v>2000</v>
          </cell>
        </row>
        <row r="2373">
          <cell r="C2373">
            <v>2000</v>
          </cell>
        </row>
        <row r="2374">
          <cell r="C2374">
            <v>2000</v>
          </cell>
        </row>
        <row r="2375">
          <cell r="C2375">
            <v>2000</v>
          </cell>
        </row>
        <row r="2376">
          <cell r="C2376">
            <v>2000</v>
          </cell>
        </row>
        <row r="2377">
          <cell r="C2377">
            <v>2000</v>
          </cell>
        </row>
        <row r="2378">
          <cell r="C2378">
            <v>2000</v>
          </cell>
        </row>
        <row r="2379">
          <cell r="C2379">
            <v>2000</v>
          </cell>
        </row>
        <row r="2380">
          <cell r="C2380">
            <v>2000</v>
          </cell>
        </row>
        <row r="2381">
          <cell r="C2381">
            <v>2000</v>
          </cell>
        </row>
        <row r="2382">
          <cell r="C2382">
            <v>2000</v>
          </cell>
        </row>
        <row r="2383">
          <cell r="C2383">
            <v>2000</v>
          </cell>
        </row>
        <row r="2384">
          <cell r="C2384">
            <v>2000</v>
          </cell>
        </row>
        <row r="2385">
          <cell r="C2385">
            <v>2000</v>
          </cell>
        </row>
        <row r="2386">
          <cell r="C2386">
            <v>2000</v>
          </cell>
        </row>
        <row r="2387">
          <cell r="C2387">
            <v>2000</v>
          </cell>
        </row>
        <row r="2388">
          <cell r="C2388">
            <v>2000</v>
          </cell>
        </row>
        <row r="2389">
          <cell r="C2389">
            <v>2000</v>
          </cell>
        </row>
        <row r="2390">
          <cell r="C2390">
            <v>2000</v>
          </cell>
        </row>
        <row r="2391">
          <cell r="C2391">
            <v>2000</v>
          </cell>
        </row>
        <row r="2392">
          <cell r="C2392">
            <v>2000</v>
          </cell>
        </row>
        <row r="2393">
          <cell r="C2393">
            <v>2000</v>
          </cell>
        </row>
        <row r="2394">
          <cell r="C2394">
            <v>2000</v>
          </cell>
        </row>
        <row r="2395">
          <cell r="C2395">
            <v>2000</v>
          </cell>
        </row>
        <row r="2396">
          <cell r="C2396">
            <v>2000</v>
          </cell>
        </row>
        <row r="2397">
          <cell r="C2397">
            <v>2000</v>
          </cell>
        </row>
        <row r="2398">
          <cell r="C2398">
            <v>2000</v>
          </cell>
        </row>
        <row r="2399">
          <cell r="C2399">
            <v>2000</v>
          </cell>
        </row>
        <row r="2400">
          <cell r="C2400">
            <v>2000</v>
          </cell>
        </row>
        <row r="2401">
          <cell r="C2401">
            <v>2000</v>
          </cell>
        </row>
        <row r="2402">
          <cell r="C2402">
            <v>2000</v>
          </cell>
        </row>
        <row r="2403">
          <cell r="C2403">
            <v>2000</v>
          </cell>
        </row>
        <row r="2404">
          <cell r="C2404">
            <v>2000</v>
          </cell>
        </row>
        <row r="2405">
          <cell r="C2405">
            <v>2000</v>
          </cell>
        </row>
        <row r="2406">
          <cell r="C2406">
            <v>2000</v>
          </cell>
        </row>
        <row r="2407">
          <cell r="C2407">
            <v>2000</v>
          </cell>
        </row>
        <row r="2408">
          <cell r="C2408">
            <v>2000</v>
          </cell>
        </row>
        <row r="2409">
          <cell r="C2409">
            <v>2000</v>
          </cell>
        </row>
        <row r="2410">
          <cell r="C2410">
            <v>2000</v>
          </cell>
        </row>
        <row r="2411">
          <cell r="C2411">
            <v>2000</v>
          </cell>
        </row>
        <row r="2412">
          <cell r="C2412">
            <v>2000</v>
          </cell>
        </row>
        <row r="2413">
          <cell r="C2413">
            <v>2000</v>
          </cell>
        </row>
        <row r="2414">
          <cell r="C2414">
            <v>2000</v>
          </cell>
        </row>
        <row r="2415">
          <cell r="C2415">
            <v>2000</v>
          </cell>
        </row>
        <row r="2416">
          <cell r="C2416">
            <v>2000</v>
          </cell>
        </row>
        <row r="2417">
          <cell r="C2417">
            <v>2000</v>
          </cell>
        </row>
        <row r="2418">
          <cell r="C2418">
            <v>2000</v>
          </cell>
        </row>
        <row r="2419">
          <cell r="C2419">
            <v>2000</v>
          </cell>
        </row>
        <row r="2420">
          <cell r="C2420">
            <v>2000</v>
          </cell>
        </row>
        <row r="2421">
          <cell r="C2421">
            <v>2000</v>
          </cell>
        </row>
        <row r="2422">
          <cell r="C2422">
            <v>2000</v>
          </cell>
        </row>
        <row r="2423">
          <cell r="C2423">
            <v>2000</v>
          </cell>
        </row>
        <row r="2424">
          <cell r="C2424">
            <v>2000</v>
          </cell>
        </row>
        <row r="2425">
          <cell r="C2425">
            <v>2000</v>
          </cell>
        </row>
        <row r="2426">
          <cell r="C2426">
            <v>2000</v>
          </cell>
        </row>
        <row r="2427">
          <cell r="C2427">
            <v>2000</v>
          </cell>
        </row>
        <row r="2428">
          <cell r="C2428">
            <v>2000</v>
          </cell>
        </row>
        <row r="2429">
          <cell r="C2429">
            <v>2000</v>
          </cell>
        </row>
        <row r="2430">
          <cell r="C2430">
            <v>2000</v>
          </cell>
        </row>
        <row r="2431">
          <cell r="C2431">
            <v>2000</v>
          </cell>
        </row>
        <row r="2432">
          <cell r="C2432">
            <v>2000</v>
          </cell>
        </row>
        <row r="2433">
          <cell r="C2433">
            <v>2000</v>
          </cell>
        </row>
        <row r="2434">
          <cell r="C2434">
            <v>2000</v>
          </cell>
        </row>
        <row r="2435">
          <cell r="C2435">
            <v>2000</v>
          </cell>
        </row>
        <row r="2436">
          <cell r="C2436">
            <v>2000</v>
          </cell>
        </row>
        <row r="2437">
          <cell r="C2437">
            <v>2000</v>
          </cell>
        </row>
        <row r="2438">
          <cell r="C2438">
            <v>2000</v>
          </cell>
        </row>
        <row r="2439">
          <cell r="C2439">
            <v>2000</v>
          </cell>
        </row>
        <row r="2440">
          <cell r="C2440">
            <v>2000</v>
          </cell>
        </row>
        <row r="2441">
          <cell r="C2441">
            <v>2000</v>
          </cell>
        </row>
        <row r="2442">
          <cell r="C2442">
            <v>2000</v>
          </cell>
        </row>
        <row r="2443">
          <cell r="C2443">
            <v>2000</v>
          </cell>
        </row>
        <row r="2444">
          <cell r="C2444">
            <v>2000</v>
          </cell>
        </row>
        <row r="2445">
          <cell r="C2445">
            <v>2000</v>
          </cell>
        </row>
        <row r="2446">
          <cell r="C2446">
            <v>2000</v>
          </cell>
        </row>
        <row r="2447">
          <cell r="C2447">
            <v>2000</v>
          </cell>
        </row>
        <row r="2448">
          <cell r="C2448">
            <v>2000</v>
          </cell>
        </row>
        <row r="2449">
          <cell r="C2449">
            <v>2000</v>
          </cell>
        </row>
        <row r="2450">
          <cell r="C2450">
            <v>2000</v>
          </cell>
        </row>
        <row r="2451">
          <cell r="C2451">
            <v>2000</v>
          </cell>
        </row>
        <row r="2452">
          <cell r="C2452">
            <v>2000</v>
          </cell>
        </row>
        <row r="2453">
          <cell r="C2453">
            <v>2000</v>
          </cell>
        </row>
        <row r="2454">
          <cell r="C2454">
            <v>2000</v>
          </cell>
        </row>
        <row r="2455">
          <cell r="C2455">
            <v>2000</v>
          </cell>
        </row>
        <row r="2456">
          <cell r="C2456">
            <v>2000</v>
          </cell>
        </row>
        <row r="2457">
          <cell r="C2457">
            <v>2000</v>
          </cell>
        </row>
        <row r="2458">
          <cell r="C2458">
            <v>2000</v>
          </cell>
        </row>
        <row r="2459">
          <cell r="C2459">
            <v>2000</v>
          </cell>
        </row>
        <row r="2460">
          <cell r="C2460">
            <v>2000</v>
          </cell>
        </row>
        <row r="2461">
          <cell r="C2461">
            <v>2000</v>
          </cell>
        </row>
        <row r="2462">
          <cell r="C2462">
            <v>2000</v>
          </cell>
        </row>
        <row r="2463">
          <cell r="C2463">
            <v>2000</v>
          </cell>
        </row>
        <row r="2464">
          <cell r="C2464">
            <v>2000</v>
          </cell>
        </row>
        <row r="2465">
          <cell r="C2465">
            <v>2000</v>
          </cell>
        </row>
        <row r="2466">
          <cell r="C2466">
            <v>2000</v>
          </cell>
        </row>
        <row r="2467">
          <cell r="C2467">
            <v>2000</v>
          </cell>
        </row>
        <row r="2468">
          <cell r="C2468">
            <v>2000</v>
          </cell>
        </row>
        <row r="2469">
          <cell r="C2469">
            <v>2000</v>
          </cell>
        </row>
        <row r="2470">
          <cell r="C2470">
            <v>2000</v>
          </cell>
        </row>
        <row r="2471">
          <cell r="C2471">
            <v>2000</v>
          </cell>
        </row>
        <row r="2472">
          <cell r="C2472">
            <v>2000</v>
          </cell>
        </row>
        <row r="2473">
          <cell r="C2473">
            <v>2000</v>
          </cell>
        </row>
        <row r="2474">
          <cell r="C2474">
            <v>2000</v>
          </cell>
        </row>
        <row r="2475">
          <cell r="C2475">
            <v>2000</v>
          </cell>
        </row>
        <row r="2476">
          <cell r="C2476">
            <v>2000</v>
          </cell>
        </row>
        <row r="2477">
          <cell r="C2477">
            <v>2000</v>
          </cell>
        </row>
        <row r="2478">
          <cell r="C2478">
            <v>2000</v>
          </cell>
        </row>
        <row r="2479">
          <cell r="C2479">
            <v>2000</v>
          </cell>
        </row>
        <row r="2480">
          <cell r="C2480">
            <v>2000</v>
          </cell>
        </row>
        <row r="2481">
          <cell r="C2481">
            <v>2000</v>
          </cell>
        </row>
        <row r="2482">
          <cell r="C2482">
            <v>2000</v>
          </cell>
        </row>
        <row r="2483">
          <cell r="C2483">
            <v>2000</v>
          </cell>
        </row>
        <row r="2484">
          <cell r="C2484">
            <v>2000</v>
          </cell>
        </row>
        <row r="2485">
          <cell r="C2485">
            <v>2000</v>
          </cell>
        </row>
        <row r="2486">
          <cell r="C2486">
            <v>2000</v>
          </cell>
        </row>
        <row r="2487">
          <cell r="C2487">
            <v>2000</v>
          </cell>
        </row>
        <row r="2488">
          <cell r="C2488">
            <v>2000</v>
          </cell>
        </row>
        <row r="2489">
          <cell r="C2489">
            <v>2000</v>
          </cell>
        </row>
        <row r="2490">
          <cell r="C2490">
            <v>2000</v>
          </cell>
        </row>
        <row r="2491">
          <cell r="C2491">
            <v>2000</v>
          </cell>
        </row>
        <row r="2492">
          <cell r="C2492">
            <v>2000</v>
          </cell>
        </row>
        <row r="2493">
          <cell r="C2493">
            <v>2000</v>
          </cell>
        </row>
        <row r="2494">
          <cell r="C2494">
            <v>2000</v>
          </cell>
        </row>
        <row r="2495">
          <cell r="C2495">
            <v>2000</v>
          </cell>
        </row>
        <row r="2496">
          <cell r="C2496">
            <v>2000</v>
          </cell>
        </row>
        <row r="2497">
          <cell r="C2497">
            <v>2000</v>
          </cell>
        </row>
        <row r="2498">
          <cell r="C2498">
            <v>2000</v>
          </cell>
        </row>
        <row r="2499">
          <cell r="C2499">
            <v>2000</v>
          </cell>
        </row>
        <row r="2500">
          <cell r="C2500">
            <v>2000</v>
          </cell>
        </row>
        <row r="2501">
          <cell r="C2501">
            <v>0</v>
          </cell>
        </row>
        <row r="2502">
          <cell r="C2502">
            <v>0</v>
          </cell>
        </row>
        <row r="2503">
          <cell r="C2503">
            <v>0</v>
          </cell>
        </row>
        <row r="2504">
          <cell r="C2504">
            <v>0</v>
          </cell>
        </row>
        <row r="2505">
          <cell r="C2505">
            <v>0</v>
          </cell>
        </row>
        <row r="2506">
          <cell r="C2506">
            <v>0</v>
          </cell>
        </row>
        <row r="2507">
          <cell r="C2507">
            <v>0</v>
          </cell>
        </row>
        <row r="2508">
          <cell r="C2508">
            <v>0</v>
          </cell>
        </row>
        <row r="2509">
          <cell r="C2509">
            <v>0</v>
          </cell>
        </row>
        <row r="2510">
          <cell r="C2510">
            <v>0</v>
          </cell>
        </row>
        <row r="2511">
          <cell r="C2511">
            <v>0</v>
          </cell>
        </row>
        <row r="2512">
          <cell r="C2512">
            <v>0</v>
          </cell>
        </row>
        <row r="2513">
          <cell r="C2513">
            <v>0</v>
          </cell>
        </row>
        <row r="2514">
          <cell r="C2514">
            <v>0</v>
          </cell>
        </row>
        <row r="2515">
          <cell r="C2515">
            <v>0</v>
          </cell>
        </row>
        <row r="2516">
          <cell r="C2516">
            <v>0</v>
          </cell>
        </row>
        <row r="2517">
          <cell r="C2517">
            <v>0</v>
          </cell>
        </row>
        <row r="2518">
          <cell r="C2518">
            <v>0</v>
          </cell>
        </row>
        <row r="2519">
          <cell r="C2519">
            <v>0</v>
          </cell>
        </row>
        <row r="2520">
          <cell r="C2520">
            <v>0</v>
          </cell>
        </row>
        <row r="2521">
          <cell r="C2521">
            <v>0</v>
          </cell>
        </row>
        <row r="2522">
          <cell r="C2522">
            <v>0</v>
          </cell>
        </row>
        <row r="2523">
          <cell r="C2523">
            <v>0</v>
          </cell>
        </row>
        <row r="2524">
          <cell r="C2524">
            <v>0</v>
          </cell>
        </row>
        <row r="2525">
          <cell r="C2525">
            <v>0</v>
          </cell>
        </row>
        <row r="2526">
          <cell r="C2526">
            <v>0</v>
          </cell>
        </row>
        <row r="2527">
          <cell r="C2527">
            <v>0</v>
          </cell>
        </row>
        <row r="2528">
          <cell r="C2528">
            <v>0</v>
          </cell>
        </row>
        <row r="2529">
          <cell r="C2529">
            <v>0</v>
          </cell>
        </row>
        <row r="2530">
          <cell r="C2530">
            <v>0</v>
          </cell>
        </row>
        <row r="2531">
          <cell r="C2531">
            <v>0</v>
          </cell>
        </row>
        <row r="2532">
          <cell r="C2532">
            <v>0</v>
          </cell>
        </row>
        <row r="2533">
          <cell r="C2533">
            <v>0</v>
          </cell>
        </row>
        <row r="2534">
          <cell r="C2534">
            <v>0</v>
          </cell>
        </row>
        <row r="2535">
          <cell r="C2535">
            <v>0</v>
          </cell>
        </row>
        <row r="2536">
          <cell r="C2536">
            <v>0</v>
          </cell>
        </row>
        <row r="2537">
          <cell r="C2537">
            <v>0</v>
          </cell>
        </row>
        <row r="2538">
          <cell r="C2538">
            <v>0</v>
          </cell>
        </row>
        <row r="2539">
          <cell r="C2539">
            <v>0</v>
          </cell>
        </row>
        <row r="2540">
          <cell r="C2540">
            <v>0</v>
          </cell>
        </row>
        <row r="2541">
          <cell r="C2541">
            <v>0</v>
          </cell>
        </row>
        <row r="2542">
          <cell r="C2542">
            <v>0</v>
          </cell>
        </row>
        <row r="2543">
          <cell r="C2543">
            <v>0</v>
          </cell>
        </row>
        <row r="2544">
          <cell r="C2544">
            <v>0</v>
          </cell>
        </row>
        <row r="2545">
          <cell r="C2545">
            <v>0</v>
          </cell>
        </row>
        <row r="2546">
          <cell r="C2546">
            <v>0</v>
          </cell>
        </row>
        <row r="2547">
          <cell r="C2547">
            <v>0</v>
          </cell>
        </row>
        <row r="2548">
          <cell r="C2548">
            <v>0</v>
          </cell>
        </row>
        <row r="2549">
          <cell r="C2549">
            <v>0</v>
          </cell>
        </row>
        <row r="2550">
          <cell r="C2550">
            <v>0</v>
          </cell>
        </row>
        <row r="2551">
          <cell r="C2551">
            <v>0</v>
          </cell>
        </row>
        <row r="2552">
          <cell r="C2552">
            <v>0</v>
          </cell>
        </row>
        <row r="2553">
          <cell r="C2553">
            <v>0</v>
          </cell>
        </row>
        <row r="2554">
          <cell r="C2554">
            <v>0</v>
          </cell>
        </row>
        <row r="2555">
          <cell r="C2555">
            <v>0</v>
          </cell>
        </row>
        <row r="2556">
          <cell r="C2556">
            <v>0</v>
          </cell>
        </row>
        <row r="2557">
          <cell r="C2557">
            <v>0</v>
          </cell>
        </row>
        <row r="2558">
          <cell r="C2558">
            <v>0</v>
          </cell>
        </row>
        <row r="2559">
          <cell r="C2559">
            <v>0</v>
          </cell>
        </row>
        <row r="2560">
          <cell r="C2560">
            <v>0</v>
          </cell>
        </row>
        <row r="2561">
          <cell r="C2561">
            <v>0</v>
          </cell>
        </row>
        <row r="2562">
          <cell r="C2562">
            <v>0</v>
          </cell>
        </row>
        <row r="2563">
          <cell r="C2563">
            <v>0</v>
          </cell>
        </row>
        <row r="2564">
          <cell r="C2564">
            <v>0</v>
          </cell>
        </row>
        <row r="2565">
          <cell r="C2565">
            <v>0</v>
          </cell>
        </row>
        <row r="2566">
          <cell r="C2566">
            <v>0</v>
          </cell>
        </row>
        <row r="2567">
          <cell r="C2567">
            <v>0</v>
          </cell>
        </row>
        <row r="2568">
          <cell r="C2568">
            <v>0</v>
          </cell>
        </row>
        <row r="2569">
          <cell r="C2569">
            <v>0</v>
          </cell>
        </row>
        <row r="2570">
          <cell r="C2570">
            <v>0</v>
          </cell>
        </row>
        <row r="2571">
          <cell r="C2571">
            <v>0</v>
          </cell>
        </row>
        <row r="2572">
          <cell r="C2572">
            <v>0</v>
          </cell>
        </row>
        <row r="2573">
          <cell r="C2573">
            <v>0</v>
          </cell>
        </row>
        <row r="2574">
          <cell r="C2574">
            <v>0</v>
          </cell>
        </row>
        <row r="2575">
          <cell r="C2575">
            <v>0</v>
          </cell>
        </row>
        <row r="2576">
          <cell r="C2576">
            <v>0</v>
          </cell>
        </row>
        <row r="2577">
          <cell r="C2577">
            <v>0</v>
          </cell>
        </row>
        <row r="2578">
          <cell r="C2578">
            <v>0</v>
          </cell>
        </row>
        <row r="2579">
          <cell r="C2579">
            <v>0</v>
          </cell>
        </row>
        <row r="2580">
          <cell r="C2580">
            <v>0</v>
          </cell>
        </row>
        <row r="2581">
          <cell r="C2581">
            <v>0</v>
          </cell>
        </row>
        <row r="2582">
          <cell r="C2582">
            <v>0</v>
          </cell>
        </row>
        <row r="2583">
          <cell r="C2583">
            <v>0</v>
          </cell>
        </row>
        <row r="2584">
          <cell r="C2584">
            <v>0</v>
          </cell>
        </row>
        <row r="2585">
          <cell r="C2585">
            <v>0</v>
          </cell>
        </row>
        <row r="2586">
          <cell r="C2586">
            <v>0</v>
          </cell>
        </row>
        <row r="2587">
          <cell r="C2587">
            <v>0</v>
          </cell>
        </row>
        <row r="2588">
          <cell r="C2588">
            <v>0</v>
          </cell>
        </row>
        <row r="2589">
          <cell r="C2589">
            <v>0</v>
          </cell>
        </row>
        <row r="2590">
          <cell r="C2590">
            <v>0</v>
          </cell>
        </row>
        <row r="2591">
          <cell r="C2591">
            <v>0</v>
          </cell>
        </row>
        <row r="2592">
          <cell r="C2592">
            <v>0</v>
          </cell>
        </row>
        <row r="2593">
          <cell r="C2593">
            <v>0</v>
          </cell>
        </row>
        <row r="2594">
          <cell r="C2594">
            <v>0</v>
          </cell>
        </row>
        <row r="2595">
          <cell r="C2595">
            <v>0</v>
          </cell>
        </row>
        <row r="2596">
          <cell r="C2596">
            <v>0</v>
          </cell>
        </row>
        <row r="2597">
          <cell r="C2597">
            <v>0</v>
          </cell>
        </row>
        <row r="2598">
          <cell r="C2598">
            <v>0</v>
          </cell>
        </row>
        <row r="2599">
          <cell r="C2599">
            <v>0</v>
          </cell>
        </row>
        <row r="2600">
          <cell r="C2600">
            <v>0</v>
          </cell>
        </row>
        <row r="2601">
          <cell r="C2601">
            <v>0</v>
          </cell>
        </row>
        <row r="2602">
          <cell r="C2602">
            <v>0</v>
          </cell>
        </row>
        <row r="2603">
          <cell r="C2603">
            <v>0</v>
          </cell>
        </row>
        <row r="2604">
          <cell r="C2604">
            <v>0</v>
          </cell>
        </row>
        <row r="2605">
          <cell r="C2605">
            <v>0</v>
          </cell>
        </row>
        <row r="2606">
          <cell r="C2606">
            <v>0</v>
          </cell>
        </row>
        <row r="2607">
          <cell r="C2607">
            <v>0</v>
          </cell>
        </row>
        <row r="2608">
          <cell r="C2608">
            <v>0</v>
          </cell>
        </row>
        <row r="2609">
          <cell r="C2609">
            <v>0</v>
          </cell>
        </row>
        <row r="2610">
          <cell r="C2610">
            <v>0</v>
          </cell>
        </row>
        <row r="2611">
          <cell r="C2611">
            <v>0</v>
          </cell>
        </row>
        <row r="2612">
          <cell r="C2612">
            <v>0</v>
          </cell>
        </row>
        <row r="2613">
          <cell r="C2613">
            <v>0</v>
          </cell>
        </row>
        <row r="2614">
          <cell r="C2614">
            <v>0</v>
          </cell>
        </row>
        <row r="2615">
          <cell r="C2615">
            <v>0</v>
          </cell>
        </row>
        <row r="2616">
          <cell r="C2616">
            <v>0</v>
          </cell>
        </row>
        <row r="2617">
          <cell r="C2617">
            <v>0</v>
          </cell>
        </row>
        <row r="2618">
          <cell r="C2618">
            <v>0</v>
          </cell>
        </row>
        <row r="2619">
          <cell r="C2619">
            <v>0</v>
          </cell>
        </row>
        <row r="2620">
          <cell r="C2620">
            <v>0</v>
          </cell>
        </row>
        <row r="2621">
          <cell r="C2621">
            <v>0</v>
          </cell>
        </row>
        <row r="2622">
          <cell r="C2622">
            <v>0</v>
          </cell>
        </row>
        <row r="2623">
          <cell r="C2623">
            <v>0</v>
          </cell>
        </row>
        <row r="2624">
          <cell r="C2624">
            <v>0</v>
          </cell>
        </row>
        <row r="2625">
          <cell r="C2625">
            <v>0</v>
          </cell>
        </row>
        <row r="2626">
          <cell r="C2626">
            <v>0</v>
          </cell>
        </row>
        <row r="2627">
          <cell r="C2627">
            <v>0</v>
          </cell>
        </row>
        <row r="2628">
          <cell r="C2628">
            <v>0</v>
          </cell>
        </row>
        <row r="2629">
          <cell r="C2629">
            <v>0</v>
          </cell>
        </row>
        <row r="2630">
          <cell r="C2630">
            <v>0</v>
          </cell>
        </row>
        <row r="2631">
          <cell r="C2631">
            <v>0</v>
          </cell>
        </row>
        <row r="2632">
          <cell r="C2632">
            <v>0</v>
          </cell>
        </row>
        <row r="2633">
          <cell r="C2633">
            <v>0</v>
          </cell>
        </row>
        <row r="2634">
          <cell r="C2634">
            <v>0</v>
          </cell>
        </row>
        <row r="2635">
          <cell r="C2635">
            <v>0</v>
          </cell>
        </row>
        <row r="2636">
          <cell r="C2636">
            <v>0</v>
          </cell>
        </row>
        <row r="2637">
          <cell r="C2637">
            <v>0</v>
          </cell>
        </row>
        <row r="2638">
          <cell r="C2638">
            <v>0</v>
          </cell>
        </row>
        <row r="2639">
          <cell r="C2639">
            <v>0</v>
          </cell>
        </row>
        <row r="2640">
          <cell r="C2640">
            <v>0</v>
          </cell>
        </row>
        <row r="2641">
          <cell r="C2641">
            <v>0</v>
          </cell>
        </row>
        <row r="2642">
          <cell r="C2642">
            <v>0</v>
          </cell>
        </row>
        <row r="2643">
          <cell r="C2643">
            <v>0</v>
          </cell>
        </row>
        <row r="2644">
          <cell r="C2644">
            <v>0</v>
          </cell>
        </row>
        <row r="2645">
          <cell r="C2645">
            <v>0</v>
          </cell>
        </row>
        <row r="2646">
          <cell r="C2646">
            <v>0</v>
          </cell>
        </row>
        <row r="2647">
          <cell r="C2647">
            <v>0</v>
          </cell>
        </row>
        <row r="2648">
          <cell r="C2648">
            <v>0</v>
          </cell>
        </row>
        <row r="2649">
          <cell r="C2649">
            <v>0</v>
          </cell>
        </row>
        <row r="2650">
          <cell r="C2650">
            <v>0</v>
          </cell>
        </row>
        <row r="2651">
          <cell r="C2651">
            <v>0</v>
          </cell>
        </row>
        <row r="2652">
          <cell r="C2652">
            <v>0</v>
          </cell>
        </row>
        <row r="2653">
          <cell r="C2653">
            <v>0</v>
          </cell>
        </row>
        <row r="2654">
          <cell r="C2654">
            <v>0</v>
          </cell>
        </row>
        <row r="2655">
          <cell r="C2655">
            <v>0</v>
          </cell>
        </row>
        <row r="2656">
          <cell r="C2656">
            <v>0</v>
          </cell>
        </row>
        <row r="2657">
          <cell r="C2657">
            <v>0</v>
          </cell>
        </row>
        <row r="2658">
          <cell r="C2658">
            <v>0</v>
          </cell>
        </row>
        <row r="2659">
          <cell r="C2659">
            <v>0</v>
          </cell>
        </row>
        <row r="2660">
          <cell r="C2660">
            <v>0</v>
          </cell>
        </row>
        <row r="2661">
          <cell r="C2661">
            <v>0</v>
          </cell>
        </row>
        <row r="2662">
          <cell r="C2662">
            <v>0</v>
          </cell>
        </row>
        <row r="2663">
          <cell r="C2663">
            <v>0</v>
          </cell>
        </row>
        <row r="2664">
          <cell r="C2664">
            <v>0</v>
          </cell>
        </row>
        <row r="2665">
          <cell r="C2665">
            <v>0</v>
          </cell>
        </row>
        <row r="2666">
          <cell r="C2666">
            <v>0</v>
          </cell>
        </row>
        <row r="2667">
          <cell r="C2667">
            <v>0</v>
          </cell>
        </row>
        <row r="2668">
          <cell r="C2668">
            <v>0</v>
          </cell>
        </row>
        <row r="2669">
          <cell r="C2669">
            <v>0</v>
          </cell>
        </row>
        <row r="2670">
          <cell r="C2670">
            <v>0</v>
          </cell>
        </row>
        <row r="2671">
          <cell r="C2671">
            <v>0</v>
          </cell>
        </row>
        <row r="2672">
          <cell r="C2672">
            <v>0</v>
          </cell>
        </row>
        <row r="2673">
          <cell r="C2673">
            <v>0</v>
          </cell>
        </row>
        <row r="2674">
          <cell r="C2674">
            <v>0</v>
          </cell>
        </row>
        <row r="2675">
          <cell r="C2675">
            <v>0</v>
          </cell>
        </row>
        <row r="2676">
          <cell r="C2676">
            <v>0</v>
          </cell>
        </row>
        <row r="2677">
          <cell r="C2677">
            <v>0</v>
          </cell>
        </row>
        <row r="2678">
          <cell r="C2678">
            <v>0</v>
          </cell>
        </row>
        <row r="2679">
          <cell r="C2679">
            <v>0</v>
          </cell>
        </row>
        <row r="2680">
          <cell r="C2680">
            <v>0</v>
          </cell>
        </row>
        <row r="2681">
          <cell r="C2681">
            <v>0</v>
          </cell>
        </row>
        <row r="2682">
          <cell r="C2682">
            <v>0</v>
          </cell>
        </row>
        <row r="2683">
          <cell r="C2683">
            <v>0</v>
          </cell>
        </row>
        <row r="2684">
          <cell r="C2684">
            <v>0</v>
          </cell>
        </row>
        <row r="2685">
          <cell r="C2685">
            <v>0</v>
          </cell>
        </row>
        <row r="2686">
          <cell r="C2686">
            <v>0</v>
          </cell>
        </row>
        <row r="2687">
          <cell r="C2687">
            <v>0</v>
          </cell>
        </row>
        <row r="2688">
          <cell r="C2688">
            <v>0</v>
          </cell>
        </row>
        <row r="2689">
          <cell r="C2689">
            <v>0</v>
          </cell>
        </row>
        <row r="2690">
          <cell r="C2690">
            <v>0</v>
          </cell>
        </row>
        <row r="2691">
          <cell r="C2691">
            <v>0</v>
          </cell>
        </row>
        <row r="2692">
          <cell r="C2692">
            <v>0</v>
          </cell>
        </row>
        <row r="2693">
          <cell r="C2693">
            <v>0</v>
          </cell>
        </row>
        <row r="2694">
          <cell r="C2694">
            <v>0</v>
          </cell>
        </row>
        <row r="2695">
          <cell r="C2695">
            <v>0</v>
          </cell>
        </row>
        <row r="2696">
          <cell r="C2696">
            <v>0</v>
          </cell>
        </row>
        <row r="2697">
          <cell r="C2697">
            <v>0</v>
          </cell>
        </row>
        <row r="2698">
          <cell r="C2698">
            <v>0</v>
          </cell>
        </row>
        <row r="2699">
          <cell r="C2699">
            <v>0</v>
          </cell>
        </row>
        <row r="2700">
          <cell r="C2700">
            <v>0</v>
          </cell>
        </row>
        <row r="2701">
          <cell r="C2701">
            <v>0</v>
          </cell>
        </row>
        <row r="2702">
          <cell r="C2702">
            <v>0</v>
          </cell>
        </row>
        <row r="2703">
          <cell r="C2703">
            <v>0</v>
          </cell>
        </row>
        <row r="2704">
          <cell r="C2704">
            <v>0</v>
          </cell>
        </row>
        <row r="2705">
          <cell r="C2705">
            <v>0</v>
          </cell>
        </row>
        <row r="2706">
          <cell r="C2706">
            <v>0</v>
          </cell>
        </row>
        <row r="2707">
          <cell r="C2707">
            <v>0</v>
          </cell>
        </row>
        <row r="2708">
          <cell r="C2708">
            <v>0</v>
          </cell>
        </row>
        <row r="2709">
          <cell r="C2709">
            <v>0</v>
          </cell>
        </row>
        <row r="2710">
          <cell r="C2710">
            <v>0</v>
          </cell>
        </row>
        <row r="2711">
          <cell r="C2711">
            <v>0</v>
          </cell>
        </row>
        <row r="2712">
          <cell r="C2712">
            <v>0</v>
          </cell>
        </row>
        <row r="2713">
          <cell r="C2713">
            <v>0</v>
          </cell>
        </row>
        <row r="2714">
          <cell r="C2714">
            <v>0</v>
          </cell>
        </row>
        <row r="2715">
          <cell r="C2715">
            <v>0</v>
          </cell>
        </row>
        <row r="2716">
          <cell r="C2716">
            <v>0</v>
          </cell>
        </row>
        <row r="2717">
          <cell r="C2717">
            <v>0</v>
          </cell>
        </row>
        <row r="2718">
          <cell r="C2718">
            <v>0</v>
          </cell>
        </row>
        <row r="2719">
          <cell r="C2719">
            <v>0</v>
          </cell>
        </row>
        <row r="2720">
          <cell r="C2720">
            <v>0</v>
          </cell>
        </row>
        <row r="2721">
          <cell r="C2721">
            <v>0</v>
          </cell>
        </row>
        <row r="2722">
          <cell r="C2722">
            <v>0</v>
          </cell>
        </row>
        <row r="2723">
          <cell r="C2723">
            <v>0</v>
          </cell>
        </row>
        <row r="2724">
          <cell r="C2724">
            <v>0</v>
          </cell>
        </row>
        <row r="2725">
          <cell r="C2725">
            <v>0</v>
          </cell>
        </row>
        <row r="2726">
          <cell r="C2726">
            <v>0</v>
          </cell>
        </row>
        <row r="2727">
          <cell r="C2727">
            <v>0</v>
          </cell>
        </row>
        <row r="2728">
          <cell r="C2728">
            <v>0</v>
          </cell>
        </row>
        <row r="2729">
          <cell r="C2729">
            <v>0</v>
          </cell>
        </row>
        <row r="2730">
          <cell r="C2730">
            <v>0</v>
          </cell>
        </row>
        <row r="2731">
          <cell r="C2731">
            <v>0</v>
          </cell>
        </row>
        <row r="2732">
          <cell r="C2732">
            <v>0</v>
          </cell>
        </row>
        <row r="2733">
          <cell r="C2733">
            <v>0</v>
          </cell>
        </row>
        <row r="2734">
          <cell r="C2734">
            <v>0</v>
          </cell>
        </row>
        <row r="2735">
          <cell r="C2735">
            <v>0</v>
          </cell>
        </row>
        <row r="2736">
          <cell r="C2736">
            <v>0</v>
          </cell>
        </row>
        <row r="2737">
          <cell r="C2737">
            <v>0</v>
          </cell>
        </row>
        <row r="2738">
          <cell r="C2738">
            <v>0</v>
          </cell>
        </row>
        <row r="2739">
          <cell r="C2739">
            <v>0</v>
          </cell>
        </row>
        <row r="2740">
          <cell r="C2740">
            <v>0</v>
          </cell>
        </row>
        <row r="2741">
          <cell r="C2741">
            <v>0</v>
          </cell>
        </row>
        <row r="2742">
          <cell r="C2742">
            <v>0</v>
          </cell>
        </row>
        <row r="2743">
          <cell r="C2743">
            <v>0</v>
          </cell>
        </row>
        <row r="2744">
          <cell r="C2744">
            <v>0</v>
          </cell>
        </row>
        <row r="2745">
          <cell r="C2745">
            <v>0</v>
          </cell>
        </row>
        <row r="2746">
          <cell r="C2746">
            <v>0</v>
          </cell>
        </row>
        <row r="2747">
          <cell r="C2747">
            <v>0</v>
          </cell>
        </row>
        <row r="2748">
          <cell r="C2748">
            <v>0</v>
          </cell>
        </row>
        <row r="2749">
          <cell r="C2749">
            <v>0</v>
          </cell>
        </row>
        <row r="2750">
          <cell r="C2750">
            <v>0</v>
          </cell>
        </row>
        <row r="2751">
          <cell r="C2751">
            <v>0</v>
          </cell>
        </row>
        <row r="2752">
          <cell r="C2752">
            <v>0</v>
          </cell>
        </row>
        <row r="2753">
          <cell r="C2753">
            <v>0</v>
          </cell>
        </row>
        <row r="2754">
          <cell r="C2754">
            <v>0</v>
          </cell>
        </row>
        <row r="2755">
          <cell r="C2755">
            <v>0</v>
          </cell>
        </row>
        <row r="2756">
          <cell r="C2756">
            <v>0</v>
          </cell>
        </row>
        <row r="2757">
          <cell r="C2757">
            <v>0</v>
          </cell>
        </row>
        <row r="2758">
          <cell r="C2758">
            <v>0</v>
          </cell>
        </row>
        <row r="2759">
          <cell r="C2759">
            <v>0</v>
          </cell>
        </row>
        <row r="2760">
          <cell r="C2760">
            <v>0</v>
          </cell>
        </row>
        <row r="2761">
          <cell r="C2761">
            <v>0</v>
          </cell>
        </row>
        <row r="2762">
          <cell r="C2762">
            <v>0</v>
          </cell>
        </row>
        <row r="2763">
          <cell r="C2763">
            <v>0</v>
          </cell>
        </row>
        <row r="2764">
          <cell r="C2764">
            <v>0</v>
          </cell>
        </row>
        <row r="2765">
          <cell r="C2765">
            <v>0</v>
          </cell>
        </row>
        <row r="2766">
          <cell r="C2766">
            <v>0</v>
          </cell>
        </row>
        <row r="2767">
          <cell r="C2767">
            <v>0</v>
          </cell>
        </row>
        <row r="2768">
          <cell r="C2768">
            <v>0</v>
          </cell>
        </row>
        <row r="2769">
          <cell r="C2769">
            <v>0</v>
          </cell>
        </row>
        <row r="2770">
          <cell r="C2770">
            <v>0</v>
          </cell>
        </row>
        <row r="2771">
          <cell r="C2771">
            <v>0</v>
          </cell>
        </row>
        <row r="2772">
          <cell r="C2772">
            <v>0</v>
          </cell>
        </row>
        <row r="2773">
          <cell r="C2773">
            <v>0</v>
          </cell>
        </row>
        <row r="2774">
          <cell r="C2774">
            <v>0</v>
          </cell>
        </row>
        <row r="2775">
          <cell r="C2775">
            <v>0</v>
          </cell>
        </row>
        <row r="2776">
          <cell r="C2776">
            <v>0</v>
          </cell>
        </row>
        <row r="2777">
          <cell r="C2777">
            <v>0</v>
          </cell>
        </row>
        <row r="2778">
          <cell r="C2778">
            <v>0</v>
          </cell>
        </row>
        <row r="2779">
          <cell r="C2779">
            <v>0</v>
          </cell>
        </row>
        <row r="2780">
          <cell r="C2780">
            <v>0</v>
          </cell>
        </row>
        <row r="2781">
          <cell r="C2781">
            <v>0</v>
          </cell>
        </row>
        <row r="2782">
          <cell r="C2782">
            <v>0</v>
          </cell>
        </row>
        <row r="2783">
          <cell r="C2783">
            <v>0</v>
          </cell>
        </row>
        <row r="2784">
          <cell r="C2784">
            <v>0</v>
          </cell>
        </row>
        <row r="2785">
          <cell r="C2785">
            <v>0</v>
          </cell>
        </row>
        <row r="2786">
          <cell r="C2786">
            <v>0</v>
          </cell>
        </row>
        <row r="2787">
          <cell r="C2787">
            <v>0</v>
          </cell>
        </row>
        <row r="2788">
          <cell r="C2788">
            <v>0</v>
          </cell>
        </row>
        <row r="2789">
          <cell r="C2789">
            <v>0</v>
          </cell>
        </row>
        <row r="2790">
          <cell r="C2790">
            <v>0</v>
          </cell>
        </row>
        <row r="2791">
          <cell r="C2791">
            <v>0</v>
          </cell>
        </row>
        <row r="2792">
          <cell r="C2792">
            <v>0</v>
          </cell>
        </row>
        <row r="2793">
          <cell r="C2793">
            <v>0</v>
          </cell>
        </row>
        <row r="2794">
          <cell r="C2794">
            <v>0</v>
          </cell>
        </row>
        <row r="2795">
          <cell r="C2795">
            <v>0</v>
          </cell>
        </row>
        <row r="2796">
          <cell r="C2796">
            <v>0</v>
          </cell>
        </row>
        <row r="2797">
          <cell r="C2797">
            <v>0</v>
          </cell>
        </row>
        <row r="2798">
          <cell r="C2798">
            <v>0</v>
          </cell>
        </row>
        <row r="2799">
          <cell r="C2799">
            <v>0</v>
          </cell>
        </row>
        <row r="2800">
          <cell r="C2800">
            <v>0</v>
          </cell>
        </row>
        <row r="2801">
          <cell r="C2801">
            <v>0</v>
          </cell>
        </row>
        <row r="2802">
          <cell r="C2802">
            <v>0</v>
          </cell>
        </row>
        <row r="2803">
          <cell r="C2803">
            <v>0</v>
          </cell>
        </row>
        <row r="2804">
          <cell r="C2804">
            <v>0</v>
          </cell>
        </row>
        <row r="2805">
          <cell r="C2805">
            <v>0</v>
          </cell>
        </row>
        <row r="2806">
          <cell r="C2806">
            <v>0</v>
          </cell>
        </row>
        <row r="2807">
          <cell r="C2807">
            <v>0</v>
          </cell>
        </row>
        <row r="2808">
          <cell r="C2808">
            <v>0</v>
          </cell>
        </row>
        <row r="2809">
          <cell r="C2809">
            <v>0</v>
          </cell>
        </row>
        <row r="2810">
          <cell r="C2810">
            <v>0</v>
          </cell>
        </row>
        <row r="2811">
          <cell r="C2811">
            <v>0</v>
          </cell>
        </row>
        <row r="2812">
          <cell r="C2812">
            <v>0</v>
          </cell>
        </row>
        <row r="2813">
          <cell r="C2813">
            <v>0</v>
          </cell>
        </row>
        <row r="2814">
          <cell r="C2814">
            <v>0</v>
          </cell>
        </row>
        <row r="2815">
          <cell r="C2815">
            <v>0</v>
          </cell>
        </row>
        <row r="2816">
          <cell r="C2816">
            <v>0</v>
          </cell>
        </row>
        <row r="2817">
          <cell r="C2817">
            <v>0</v>
          </cell>
        </row>
        <row r="2818">
          <cell r="C2818">
            <v>0</v>
          </cell>
        </row>
        <row r="2819">
          <cell r="C2819">
            <v>0</v>
          </cell>
        </row>
        <row r="2820">
          <cell r="C2820">
            <v>0</v>
          </cell>
        </row>
        <row r="2821">
          <cell r="C2821">
            <v>0</v>
          </cell>
        </row>
        <row r="2822">
          <cell r="C2822">
            <v>0</v>
          </cell>
        </row>
        <row r="2823">
          <cell r="C2823">
            <v>0</v>
          </cell>
        </row>
        <row r="2824">
          <cell r="C2824">
            <v>0</v>
          </cell>
        </row>
        <row r="2825">
          <cell r="C2825">
            <v>0</v>
          </cell>
        </row>
        <row r="2826">
          <cell r="C2826">
            <v>0</v>
          </cell>
        </row>
        <row r="2827">
          <cell r="C2827">
            <v>0</v>
          </cell>
        </row>
        <row r="2828">
          <cell r="C2828">
            <v>0</v>
          </cell>
        </row>
        <row r="2829">
          <cell r="C2829">
            <v>0</v>
          </cell>
        </row>
        <row r="2830">
          <cell r="C2830">
            <v>0</v>
          </cell>
        </row>
        <row r="2831">
          <cell r="C2831">
            <v>0</v>
          </cell>
        </row>
        <row r="2832">
          <cell r="C2832">
            <v>0</v>
          </cell>
        </row>
        <row r="2833">
          <cell r="C2833">
            <v>0</v>
          </cell>
        </row>
        <row r="2834">
          <cell r="C2834">
            <v>0</v>
          </cell>
        </row>
        <row r="2835">
          <cell r="C2835">
            <v>0</v>
          </cell>
        </row>
        <row r="2836">
          <cell r="C2836">
            <v>0</v>
          </cell>
        </row>
        <row r="2837">
          <cell r="C2837">
            <v>0</v>
          </cell>
        </row>
        <row r="2838">
          <cell r="C2838">
            <v>0</v>
          </cell>
        </row>
        <row r="2839">
          <cell r="C2839">
            <v>0</v>
          </cell>
        </row>
        <row r="2840">
          <cell r="C2840">
            <v>0</v>
          </cell>
        </row>
        <row r="2841">
          <cell r="C2841">
            <v>0</v>
          </cell>
        </row>
        <row r="2842">
          <cell r="C2842">
            <v>0</v>
          </cell>
        </row>
        <row r="2843">
          <cell r="C2843">
            <v>0</v>
          </cell>
        </row>
        <row r="2844">
          <cell r="C2844">
            <v>0</v>
          </cell>
        </row>
        <row r="2845">
          <cell r="C2845">
            <v>0</v>
          </cell>
        </row>
        <row r="2846">
          <cell r="C2846">
            <v>0</v>
          </cell>
        </row>
        <row r="2847">
          <cell r="C2847">
            <v>0</v>
          </cell>
        </row>
        <row r="2848">
          <cell r="C2848">
            <v>0</v>
          </cell>
        </row>
        <row r="2849">
          <cell r="C2849">
            <v>0</v>
          </cell>
        </row>
        <row r="2850">
          <cell r="C2850">
            <v>0</v>
          </cell>
        </row>
        <row r="2851">
          <cell r="C2851">
            <v>0</v>
          </cell>
        </row>
        <row r="2852">
          <cell r="C2852">
            <v>0</v>
          </cell>
        </row>
        <row r="2853">
          <cell r="C2853">
            <v>0</v>
          </cell>
        </row>
        <row r="2854">
          <cell r="C2854">
            <v>0</v>
          </cell>
        </row>
        <row r="2855">
          <cell r="C2855">
            <v>0</v>
          </cell>
        </row>
        <row r="2856">
          <cell r="C2856">
            <v>0</v>
          </cell>
        </row>
        <row r="2857">
          <cell r="C2857">
            <v>0</v>
          </cell>
        </row>
        <row r="2858">
          <cell r="C2858">
            <v>0</v>
          </cell>
        </row>
        <row r="2859">
          <cell r="C2859">
            <v>0</v>
          </cell>
        </row>
        <row r="2860">
          <cell r="C2860">
            <v>0</v>
          </cell>
        </row>
        <row r="2861">
          <cell r="C2861">
            <v>0</v>
          </cell>
        </row>
        <row r="2862">
          <cell r="C2862">
            <v>0</v>
          </cell>
        </row>
        <row r="2863">
          <cell r="C2863">
            <v>0</v>
          </cell>
        </row>
        <row r="2864">
          <cell r="C2864">
            <v>0</v>
          </cell>
        </row>
        <row r="2865">
          <cell r="C2865">
            <v>0</v>
          </cell>
        </row>
        <row r="2866">
          <cell r="C2866">
            <v>0</v>
          </cell>
        </row>
        <row r="2867">
          <cell r="C2867">
            <v>0</v>
          </cell>
        </row>
        <row r="2868">
          <cell r="C2868">
            <v>0</v>
          </cell>
        </row>
        <row r="2869">
          <cell r="C2869">
            <v>0</v>
          </cell>
        </row>
        <row r="2870">
          <cell r="C2870">
            <v>0</v>
          </cell>
        </row>
        <row r="2871">
          <cell r="C2871">
            <v>0</v>
          </cell>
        </row>
        <row r="2872">
          <cell r="C2872">
            <v>0</v>
          </cell>
        </row>
        <row r="2873">
          <cell r="C2873">
            <v>0</v>
          </cell>
        </row>
        <row r="2874">
          <cell r="C2874">
            <v>0</v>
          </cell>
        </row>
        <row r="2875">
          <cell r="C2875">
            <v>0</v>
          </cell>
        </row>
        <row r="2876">
          <cell r="C2876">
            <v>0</v>
          </cell>
        </row>
        <row r="2877">
          <cell r="C2877">
            <v>0</v>
          </cell>
        </row>
        <row r="2878">
          <cell r="C2878">
            <v>0</v>
          </cell>
        </row>
        <row r="2879">
          <cell r="C2879">
            <v>0</v>
          </cell>
        </row>
        <row r="2880">
          <cell r="C2880">
            <v>0</v>
          </cell>
        </row>
        <row r="2881">
          <cell r="C2881">
            <v>0</v>
          </cell>
        </row>
        <row r="2882">
          <cell r="C2882">
            <v>0</v>
          </cell>
        </row>
        <row r="2883">
          <cell r="C2883">
            <v>0</v>
          </cell>
        </row>
        <row r="2884">
          <cell r="C2884">
            <v>0</v>
          </cell>
        </row>
        <row r="2885">
          <cell r="C2885">
            <v>0</v>
          </cell>
        </row>
        <row r="2886">
          <cell r="C2886">
            <v>0</v>
          </cell>
        </row>
        <row r="2887">
          <cell r="C2887">
            <v>0</v>
          </cell>
        </row>
        <row r="2888">
          <cell r="C2888">
            <v>0</v>
          </cell>
        </row>
        <row r="2889">
          <cell r="C2889">
            <v>0</v>
          </cell>
        </row>
        <row r="2890">
          <cell r="C2890">
            <v>0</v>
          </cell>
        </row>
        <row r="2891">
          <cell r="C2891">
            <v>0</v>
          </cell>
        </row>
        <row r="2892">
          <cell r="C2892">
            <v>0</v>
          </cell>
        </row>
        <row r="2893">
          <cell r="C2893">
            <v>0</v>
          </cell>
        </row>
        <row r="2894">
          <cell r="C2894">
            <v>0</v>
          </cell>
        </row>
        <row r="2895">
          <cell r="C2895">
            <v>0</v>
          </cell>
        </row>
        <row r="2896">
          <cell r="C2896">
            <v>0</v>
          </cell>
        </row>
        <row r="2897">
          <cell r="C2897">
            <v>0</v>
          </cell>
        </row>
        <row r="2898">
          <cell r="C2898">
            <v>0</v>
          </cell>
        </row>
        <row r="2899">
          <cell r="C2899">
            <v>0</v>
          </cell>
        </row>
        <row r="2900">
          <cell r="C2900">
            <v>0</v>
          </cell>
        </row>
        <row r="2901">
          <cell r="C2901">
            <v>0</v>
          </cell>
        </row>
        <row r="2902">
          <cell r="C2902">
            <v>0</v>
          </cell>
        </row>
        <row r="2903">
          <cell r="C2903">
            <v>0</v>
          </cell>
        </row>
        <row r="2904">
          <cell r="C2904">
            <v>0</v>
          </cell>
        </row>
        <row r="2905">
          <cell r="C2905">
            <v>0</v>
          </cell>
        </row>
        <row r="2906">
          <cell r="C2906">
            <v>0</v>
          </cell>
        </row>
        <row r="2907">
          <cell r="C2907">
            <v>0</v>
          </cell>
        </row>
        <row r="2908">
          <cell r="C2908">
            <v>0</v>
          </cell>
        </row>
        <row r="2909">
          <cell r="C2909">
            <v>0</v>
          </cell>
        </row>
        <row r="2910">
          <cell r="C2910">
            <v>0</v>
          </cell>
        </row>
        <row r="2911">
          <cell r="C2911">
            <v>0</v>
          </cell>
        </row>
        <row r="2912">
          <cell r="C2912">
            <v>0</v>
          </cell>
        </row>
        <row r="2913">
          <cell r="C2913">
            <v>0</v>
          </cell>
        </row>
        <row r="2914">
          <cell r="C2914">
            <v>0</v>
          </cell>
        </row>
        <row r="2915">
          <cell r="C2915">
            <v>0</v>
          </cell>
        </row>
        <row r="2916">
          <cell r="C2916">
            <v>0</v>
          </cell>
        </row>
        <row r="2917">
          <cell r="C2917">
            <v>0</v>
          </cell>
        </row>
        <row r="2918">
          <cell r="C2918">
            <v>0</v>
          </cell>
        </row>
        <row r="2919">
          <cell r="C2919">
            <v>0</v>
          </cell>
        </row>
        <row r="2920">
          <cell r="C2920">
            <v>0</v>
          </cell>
        </row>
        <row r="2921">
          <cell r="C2921">
            <v>0</v>
          </cell>
        </row>
        <row r="2922">
          <cell r="C2922">
            <v>0</v>
          </cell>
        </row>
        <row r="2923">
          <cell r="C2923">
            <v>0</v>
          </cell>
        </row>
        <row r="2924">
          <cell r="C2924">
            <v>0</v>
          </cell>
        </row>
        <row r="2925">
          <cell r="C2925">
            <v>0</v>
          </cell>
        </row>
        <row r="2926">
          <cell r="C2926">
            <v>0</v>
          </cell>
        </row>
        <row r="2927">
          <cell r="C2927">
            <v>0</v>
          </cell>
        </row>
        <row r="2928">
          <cell r="C2928">
            <v>0</v>
          </cell>
        </row>
        <row r="2929">
          <cell r="C2929">
            <v>0</v>
          </cell>
        </row>
        <row r="2930">
          <cell r="C2930">
            <v>0</v>
          </cell>
        </row>
        <row r="2931">
          <cell r="C2931">
            <v>0</v>
          </cell>
        </row>
        <row r="2932">
          <cell r="C2932">
            <v>0</v>
          </cell>
        </row>
        <row r="2933">
          <cell r="C2933">
            <v>0</v>
          </cell>
        </row>
        <row r="2934">
          <cell r="C2934">
            <v>0</v>
          </cell>
        </row>
        <row r="2935">
          <cell r="C2935">
            <v>0</v>
          </cell>
        </row>
        <row r="2936">
          <cell r="C2936">
            <v>0</v>
          </cell>
        </row>
        <row r="2937">
          <cell r="C2937">
            <v>0</v>
          </cell>
        </row>
        <row r="2938">
          <cell r="C2938">
            <v>0</v>
          </cell>
        </row>
        <row r="2939">
          <cell r="C2939">
            <v>0</v>
          </cell>
        </row>
        <row r="2940">
          <cell r="C2940">
            <v>0</v>
          </cell>
        </row>
        <row r="2941">
          <cell r="C2941">
            <v>0</v>
          </cell>
        </row>
        <row r="2942">
          <cell r="C2942">
            <v>0</v>
          </cell>
        </row>
        <row r="2943">
          <cell r="C2943">
            <v>0</v>
          </cell>
        </row>
        <row r="2944">
          <cell r="C2944">
            <v>0</v>
          </cell>
        </row>
        <row r="2945">
          <cell r="C2945">
            <v>0</v>
          </cell>
        </row>
        <row r="2946">
          <cell r="C2946">
            <v>0</v>
          </cell>
        </row>
        <row r="2947">
          <cell r="C2947">
            <v>0</v>
          </cell>
        </row>
        <row r="2948">
          <cell r="C2948">
            <v>0</v>
          </cell>
        </row>
        <row r="2949">
          <cell r="C2949">
            <v>0</v>
          </cell>
        </row>
        <row r="2950">
          <cell r="C2950">
            <v>0</v>
          </cell>
        </row>
        <row r="2951">
          <cell r="C2951">
            <v>0</v>
          </cell>
        </row>
        <row r="2952">
          <cell r="C2952">
            <v>0</v>
          </cell>
        </row>
        <row r="2953">
          <cell r="C2953">
            <v>0</v>
          </cell>
        </row>
        <row r="2954">
          <cell r="C2954">
            <v>0</v>
          </cell>
        </row>
        <row r="2955">
          <cell r="C2955">
            <v>0</v>
          </cell>
        </row>
        <row r="2956">
          <cell r="C2956">
            <v>0</v>
          </cell>
        </row>
        <row r="2957">
          <cell r="C2957">
            <v>0</v>
          </cell>
        </row>
        <row r="2958">
          <cell r="C2958">
            <v>0</v>
          </cell>
        </row>
        <row r="2959">
          <cell r="C2959">
            <v>0</v>
          </cell>
        </row>
        <row r="2960">
          <cell r="C2960">
            <v>0</v>
          </cell>
        </row>
        <row r="2961">
          <cell r="C2961">
            <v>0</v>
          </cell>
        </row>
        <row r="2962">
          <cell r="C2962">
            <v>0</v>
          </cell>
        </row>
        <row r="2963">
          <cell r="C2963">
            <v>0</v>
          </cell>
        </row>
        <row r="2964">
          <cell r="C2964">
            <v>0</v>
          </cell>
        </row>
        <row r="2965">
          <cell r="C2965">
            <v>0</v>
          </cell>
        </row>
        <row r="2966">
          <cell r="C2966">
            <v>0</v>
          </cell>
        </row>
        <row r="2967">
          <cell r="C2967">
            <v>0</v>
          </cell>
        </row>
        <row r="2968">
          <cell r="C2968">
            <v>0</v>
          </cell>
        </row>
        <row r="2969">
          <cell r="C2969">
            <v>0</v>
          </cell>
        </row>
        <row r="2970">
          <cell r="C2970">
            <v>0</v>
          </cell>
        </row>
        <row r="2971">
          <cell r="C2971">
            <v>0</v>
          </cell>
        </row>
        <row r="2972">
          <cell r="C2972">
            <v>0</v>
          </cell>
        </row>
        <row r="2973">
          <cell r="C2973">
            <v>0</v>
          </cell>
        </row>
        <row r="2974">
          <cell r="C2974">
            <v>0</v>
          </cell>
        </row>
        <row r="2975">
          <cell r="C2975">
            <v>0</v>
          </cell>
        </row>
        <row r="2976">
          <cell r="C2976">
            <v>0</v>
          </cell>
        </row>
        <row r="2977">
          <cell r="C2977">
            <v>0</v>
          </cell>
        </row>
        <row r="2978">
          <cell r="C2978">
            <v>0</v>
          </cell>
        </row>
        <row r="2979">
          <cell r="C2979">
            <v>0</v>
          </cell>
        </row>
        <row r="2980">
          <cell r="C2980">
            <v>0</v>
          </cell>
        </row>
        <row r="2981">
          <cell r="C2981">
            <v>0</v>
          </cell>
        </row>
        <row r="2982">
          <cell r="C2982">
            <v>0</v>
          </cell>
        </row>
        <row r="2983">
          <cell r="C2983">
            <v>0</v>
          </cell>
        </row>
        <row r="2984">
          <cell r="C2984">
            <v>0</v>
          </cell>
        </row>
        <row r="2985">
          <cell r="C2985">
            <v>0</v>
          </cell>
        </row>
        <row r="2986">
          <cell r="C2986">
            <v>0</v>
          </cell>
        </row>
        <row r="2987">
          <cell r="C2987">
            <v>0</v>
          </cell>
        </row>
        <row r="2988">
          <cell r="C2988">
            <v>0</v>
          </cell>
        </row>
        <row r="2989">
          <cell r="C2989">
            <v>0</v>
          </cell>
        </row>
        <row r="2990">
          <cell r="C2990">
            <v>0</v>
          </cell>
        </row>
        <row r="2991">
          <cell r="C2991">
            <v>0</v>
          </cell>
        </row>
        <row r="2992">
          <cell r="C2992">
            <v>0</v>
          </cell>
        </row>
        <row r="2993">
          <cell r="C2993">
            <v>0</v>
          </cell>
        </row>
        <row r="2994">
          <cell r="C2994">
            <v>0</v>
          </cell>
        </row>
        <row r="2995">
          <cell r="C2995">
            <v>0</v>
          </cell>
        </row>
        <row r="2996">
          <cell r="C2996">
            <v>0</v>
          </cell>
        </row>
        <row r="2997">
          <cell r="C2997">
            <v>0</v>
          </cell>
        </row>
        <row r="2998">
          <cell r="C2998">
            <v>0</v>
          </cell>
        </row>
        <row r="2999">
          <cell r="C2999">
            <v>0</v>
          </cell>
        </row>
        <row r="3000">
          <cell r="C3000">
            <v>0</v>
          </cell>
        </row>
      </sheetData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7"/>
  <sheetViews>
    <sheetView workbookViewId="0">
      <selection activeCell="E11" sqref="E11"/>
    </sheetView>
  </sheetViews>
  <sheetFormatPr defaultColWidth="8.77734375" defaultRowHeight="13.8" x14ac:dyDescent="0.3"/>
  <cols>
    <col min="2" max="2" width="2.77734375" customWidth="1"/>
    <col min="3" max="3" width="10.109375" bestFit="1" customWidth="1"/>
    <col min="4" max="4" width="10.44140625" bestFit="1" customWidth="1"/>
    <col min="5" max="5" width="15.44140625" bestFit="1" customWidth="1"/>
    <col min="6" max="6" width="97" bestFit="1" customWidth="1"/>
  </cols>
  <sheetData>
    <row r="2" spans="2:6" ht="14.4" x14ac:dyDescent="0.3">
      <c r="C2" s="4" t="s">
        <v>3</v>
      </c>
      <c r="D2" s="4" t="s">
        <v>4</v>
      </c>
      <c r="E2" s="4" t="s">
        <v>5</v>
      </c>
      <c r="F2" s="4" t="s">
        <v>6</v>
      </c>
    </row>
    <row r="3" spans="2:6" x14ac:dyDescent="0.3">
      <c r="B3" s="5" t="s">
        <v>7</v>
      </c>
      <c r="C3" s="6"/>
      <c r="D3" s="7"/>
      <c r="E3" s="8"/>
      <c r="F3" s="10"/>
    </row>
    <row r="4" spans="2:6" x14ac:dyDescent="0.3">
      <c r="B4" s="5" t="s">
        <v>12</v>
      </c>
      <c r="C4" s="6"/>
      <c r="D4" s="7"/>
      <c r="E4" s="8"/>
      <c r="F4" s="10"/>
    </row>
    <row r="5" spans="2:6" x14ac:dyDescent="0.3">
      <c r="B5" s="5" t="s">
        <v>13</v>
      </c>
      <c r="C5" s="6"/>
      <c r="D5" s="7"/>
      <c r="E5" s="8"/>
      <c r="F5" s="10"/>
    </row>
    <row r="6" spans="2:6" ht="29.25" customHeight="1" x14ac:dyDescent="0.3">
      <c r="B6" s="5" t="s">
        <v>14</v>
      </c>
      <c r="C6" s="6"/>
      <c r="D6" s="7"/>
      <c r="E6" s="8"/>
      <c r="F6" s="10"/>
    </row>
    <row r="7" spans="2:6" x14ac:dyDescent="0.3">
      <c r="B7" s="5" t="s">
        <v>15</v>
      </c>
      <c r="C7" s="6"/>
      <c r="D7" s="7"/>
      <c r="E7" s="8"/>
      <c r="F7" s="2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2:Z42"/>
  <sheetViews>
    <sheetView workbookViewId="0">
      <selection activeCell="J10" sqref="J10"/>
    </sheetView>
  </sheetViews>
  <sheetFormatPr defaultColWidth="11.44140625" defaultRowHeight="14.4" x14ac:dyDescent="0.3"/>
  <cols>
    <col min="1" max="1" width="3.109375" style="102" customWidth="1"/>
    <col min="2" max="2" width="43.44140625" style="102" customWidth="1"/>
    <col min="3" max="3" width="10.109375" style="102" customWidth="1"/>
    <col min="4" max="4" width="4.77734375" style="103" customWidth="1"/>
    <col min="5" max="5" width="5.109375" style="102" customWidth="1"/>
    <col min="6" max="6" width="4.44140625" style="102" customWidth="1"/>
    <col min="7" max="7" width="5.6640625" style="102" customWidth="1"/>
    <col min="8" max="8" width="6.6640625" style="102" customWidth="1"/>
    <col min="9" max="9" width="6.33203125" style="102" customWidth="1"/>
    <col min="10" max="10" width="5.6640625" style="102" customWidth="1"/>
    <col min="11" max="11" width="6.33203125" style="102" customWidth="1"/>
    <col min="12" max="26" width="5.6640625" style="102" customWidth="1"/>
    <col min="27" max="16384" width="11.44140625" style="102"/>
  </cols>
  <sheetData>
    <row r="2" spans="2:26" ht="15.6" x14ac:dyDescent="0.3">
      <c r="F2" s="103"/>
      <c r="G2" s="160" t="s">
        <v>165</v>
      </c>
      <c r="H2" s="160"/>
      <c r="I2" s="160"/>
      <c r="J2" s="160"/>
      <c r="K2" s="160"/>
      <c r="L2" s="160"/>
      <c r="M2" s="160"/>
      <c r="N2" s="160"/>
      <c r="O2" s="160"/>
      <c r="P2" s="160"/>
      <c r="Q2" s="160"/>
      <c r="R2" s="160"/>
      <c r="S2" s="160"/>
      <c r="T2" s="160"/>
      <c r="U2" s="160"/>
      <c r="V2" s="160"/>
      <c r="W2" s="160"/>
      <c r="X2" s="160"/>
      <c r="Y2" s="160"/>
      <c r="Z2" s="160"/>
    </row>
    <row r="3" spans="2:26" x14ac:dyDescent="0.3">
      <c r="B3" s="104" t="s">
        <v>166</v>
      </c>
      <c r="C3" s="105">
        <v>0.1</v>
      </c>
      <c r="E3" s="161" t="s">
        <v>167</v>
      </c>
      <c r="F3" s="106">
        <v>0.25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</row>
    <row r="4" spans="2:26" x14ac:dyDescent="0.3">
      <c r="B4" s="107" t="s">
        <v>168</v>
      </c>
      <c r="C4" s="105">
        <v>0.1</v>
      </c>
      <c r="E4" s="161"/>
      <c r="F4" s="106">
        <v>0.24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</row>
    <row r="5" spans="2:26" x14ac:dyDescent="0.3">
      <c r="B5" s="107" t="s">
        <v>169</v>
      </c>
      <c r="C5" s="105">
        <f>MAX(G28:Z28)</f>
        <v>2.0000000000000004</v>
      </c>
      <c r="E5" s="161"/>
      <c r="F5" s="106">
        <v>0.23</v>
      </c>
      <c r="G5" s="135">
        <v>0.15967747148009279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</row>
    <row r="6" spans="2:26" x14ac:dyDescent="0.3">
      <c r="B6" s="107" t="s">
        <v>170</v>
      </c>
      <c r="C6" s="108">
        <v>0</v>
      </c>
      <c r="E6" s="161"/>
      <c r="F6" s="106">
        <v>0.22</v>
      </c>
      <c r="G6"/>
      <c r="H6" s="136">
        <v>5.6598947953733374E-2</v>
      </c>
      <c r="I6" s="137">
        <v>1.390600267587961E-2</v>
      </c>
      <c r="J6" s="135">
        <v>0.13162086386227337</v>
      </c>
      <c r="K6" s="135">
        <v>0.10083212494686346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</row>
    <row r="7" spans="2:26" x14ac:dyDescent="0.3">
      <c r="B7" s="133"/>
      <c r="C7" s="134"/>
      <c r="E7" s="161"/>
      <c r="F7" s="106">
        <v>0.21</v>
      </c>
      <c r="G7" s="135">
        <v>0.18166420813498674</v>
      </c>
      <c r="H7" s="138">
        <v>8.348019774243759E-2</v>
      </c>
      <c r="I7"/>
      <c r="J7" s="135">
        <v>0.12579562064343378</v>
      </c>
      <c r="K7" s="135">
        <v>0.11203481714203942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</row>
    <row r="8" spans="2:26" x14ac:dyDescent="0.3">
      <c r="B8" s="133"/>
      <c r="C8" s="134"/>
      <c r="E8" s="161"/>
      <c r="F8" s="106">
        <v>0.2</v>
      </c>
      <c r="G8" s="139">
        <v>-1.1982732634733654E-2</v>
      </c>
      <c r="H8" s="140">
        <v>6.8697946750169242E-2</v>
      </c>
      <c r="I8" s="141">
        <v>3.3270699532487777E-2</v>
      </c>
      <c r="J8" s="142">
        <v>9.4831085532749729E-2</v>
      </c>
      <c r="K8" s="138">
        <v>7.6968855082678062E-2</v>
      </c>
      <c r="L8" s="143">
        <v>3.8748368226932471E-2</v>
      </c>
      <c r="M8" s="143">
        <v>3.9208380984217042E-2</v>
      </c>
      <c r="N8"/>
      <c r="O8"/>
      <c r="P8"/>
      <c r="Q8"/>
      <c r="R8"/>
      <c r="S8"/>
      <c r="T8"/>
      <c r="U8"/>
      <c r="V8"/>
      <c r="W8"/>
      <c r="X8"/>
      <c r="Y8"/>
      <c r="Z8"/>
    </row>
    <row r="9" spans="2:26" x14ac:dyDescent="0.3">
      <c r="B9" s="103"/>
      <c r="C9" s="103"/>
      <c r="E9" s="161"/>
      <c r="F9" s="106">
        <v>0.19</v>
      </c>
      <c r="G9" s="142">
        <v>9.0716742799455075E-2</v>
      </c>
      <c r="H9" s="144">
        <v>5.3468433374186698E-2</v>
      </c>
      <c r="I9" s="140">
        <v>7.0507632160865044E-2</v>
      </c>
      <c r="J9" s="142">
        <v>8.8090522856547601E-2</v>
      </c>
      <c r="K9" s="136">
        <v>6.4952391373226323E-2</v>
      </c>
      <c r="L9" s="145">
        <v>-3.1213619928459717E-2</v>
      </c>
      <c r="M9" s="141">
        <v>3.4442872363049257E-2</v>
      </c>
      <c r="N9" s="141">
        <v>2.8089728167441836E-2</v>
      </c>
      <c r="O9"/>
      <c r="P9"/>
      <c r="Q9"/>
      <c r="R9"/>
      <c r="S9"/>
      <c r="T9"/>
      <c r="U9"/>
      <c r="V9"/>
      <c r="W9"/>
      <c r="X9"/>
      <c r="Y9"/>
      <c r="Z9"/>
    </row>
    <row r="10" spans="2:26" x14ac:dyDescent="0.3">
      <c r="B10" s="107" t="s">
        <v>171</v>
      </c>
      <c r="C10" s="109">
        <v>0.01</v>
      </c>
      <c r="E10" s="161"/>
      <c r="F10" s="106">
        <v>0.18</v>
      </c>
      <c r="G10" s="135">
        <v>0.10278368873005088</v>
      </c>
      <c r="H10" s="135">
        <v>0.10965762067765471</v>
      </c>
      <c r="I10" s="142">
        <v>8.8460568531135528E-2</v>
      </c>
      <c r="J10" s="138">
        <v>7.6941696996559256E-2</v>
      </c>
      <c r="K10" s="135">
        <v>0.10912678642423018</v>
      </c>
      <c r="L10" s="142">
        <v>9.2692230916693166E-2</v>
      </c>
      <c r="M10" s="137">
        <v>1.1824268788753331E-2</v>
      </c>
      <c r="N10" s="137">
        <v>6.6985726013134433E-3</v>
      </c>
      <c r="O10"/>
      <c r="P10" s="145">
        <v>-3.0423780081453886E-2</v>
      </c>
      <c r="Q10" s="139">
        <v>-1.4387574373000834E-2</v>
      </c>
      <c r="R10"/>
      <c r="S10"/>
      <c r="T10"/>
      <c r="U10"/>
      <c r="V10"/>
      <c r="W10"/>
      <c r="X10"/>
      <c r="Y10"/>
      <c r="Z10"/>
    </row>
    <row r="11" spans="2:26" x14ac:dyDescent="0.3">
      <c r="B11" s="107" t="s">
        <v>172</v>
      </c>
      <c r="C11" s="109">
        <v>0.01</v>
      </c>
      <c r="E11" s="161"/>
      <c r="F11" s="106">
        <v>0.17</v>
      </c>
      <c r="G11" s="140">
        <v>7.1072639023830667E-2</v>
      </c>
      <c r="H11" s="140">
        <v>6.7707460480226883E-2</v>
      </c>
      <c r="I11" s="142">
        <v>9.3649325832613192E-2</v>
      </c>
      <c r="J11" s="142">
        <v>8.7124314714425499E-2</v>
      </c>
      <c r="K11" s="143">
        <v>4.3193780293402706E-2</v>
      </c>
      <c r="L11" s="146">
        <v>1.9645999686223482E-2</v>
      </c>
      <c r="M11" s="141">
        <v>2.7711055118690941E-2</v>
      </c>
      <c r="N11" s="146">
        <v>1.6635214384949217E-2</v>
      </c>
      <c r="O11" s="147">
        <v>-1.6365775779761892E-3</v>
      </c>
      <c r="P11" s="148">
        <v>-1.9134996662948628E-2</v>
      </c>
      <c r="Q11" s="145">
        <v>-3.2727033607633467E-2</v>
      </c>
      <c r="R11" s="139">
        <v>-1.2088257084346176E-2</v>
      </c>
      <c r="S11" s="139">
        <v>-1.2807353064315217E-2</v>
      </c>
      <c r="T11"/>
      <c r="U11"/>
      <c r="V11" s="147">
        <v>-1.9739737399750738E-3</v>
      </c>
      <c r="W11"/>
      <c r="X11"/>
      <c r="Y11"/>
      <c r="Z11"/>
    </row>
    <row r="12" spans="2:26" x14ac:dyDescent="0.3">
      <c r="B12" s="107" t="s">
        <v>173</v>
      </c>
      <c r="C12" s="109">
        <f>MAX(F3:F27)</f>
        <v>0.25</v>
      </c>
      <c r="E12" s="161"/>
      <c r="F12" s="106">
        <v>0.16</v>
      </c>
      <c r="G12" s="142">
        <v>8.8248709142140419E-2</v>
      </c>
      <c r="H12" s="144">
        <v>4.5031155928527619E-2</v>
      </c>
      <c r="I12" s="136">
        <v>6.0526841784019153E-2</v>
      </c>
      <c r="J12" s="143">
        <v>3.8680775374372055E-2</v>
      </c>
      <c r="K12" s="141">
        <v>2.7070438384100125E-2</v>
      </c>
      <c r="L12" s="146">
        <v>2.2867532805969572E-2</v>
      </c>
      <c r="M12" s="141">
        <v>2.9400999933467547E-2</v>
      </c>
      <c r="N12" s="137">
        <v>7.9686427528676083E-3</v>
      </c>
      <c r="O12" s="147">
        <v>-4.1323127328913335E-3</v>
      </c>
      <c r="P12" s="139">
        <v>-1.209348127692573E-2</v>
      </c>
      <c r="Q12" s="148">
        <v>-1.5477473835889021E-2</v>
      </c>
      <c r="R12" s="139">
        <v>-1.0885796166371137E-2</v>
      </c>
      <c r="S12" s="139">
        <v>-7.8046905946849605E-3</v>
      </c>
      <c r="T12" s="147">
        <v>-4.4284408338542292E-3</v>
      </c>
      <c r="U12" s="147">
        <v>-2.1028204953616571E-3</v>
      </c>
      <c r="V12" s="148">
        <v>-1.7083171206946416E-2</v>
      </c>
      <c r="W12" s="147">
        <v>-2.1194439920424528E-4</v>
      </c>
      <c r="X12" s="147">
        <v>-4.32124251649838E-4</v>
      </c>
      <c r="Y12" s="148">
        <v>-2.0218002221906103E-2</v>
      </c>
      <c r="Z12"/>
    </row>
    <row r="13" spans="2:26" x14ac:dyDescent="0.3">
      <c r="B13" s="128" t="s">
        <v>186</v>
      </c>
      <c r="C13" s="107">
        <f>COUNT(MatrixTurbulences)</f>
        <v>25</v>
      </c>
      <c r="E13" s="161"/>
      <c r="F13" s="106">
        <v>0.15</v>
      </c>
      <c r="G13" s="140">
        <v>6.5027635811455417E-2</v>
      </c>
      <c r="H13" s="140">
        <v>6.8623495782788868E-2</v>
      </c>
      <c r="I13" s="146">
        <v>1.9963184933198375E-2</v>
      </c>
      <c r="J13" s="143">
        <v>4.2340806602081477E-2</v>
      </c>
      <c r="K13" s="143">
        <v>3.6961852981718626E-2</v>
      </c>
      <c r="L13" s="146">
        <v>2.2030281169860458E-2</v>
      </c>
      <c r="M13" s="137">
        <v>1.0048182677690141E-2</v>
      </c>
      <c r="N13" s="137">
        <v>1.2610160596368438E-2</v>
      </c>
      <c r="O13" s="147">
        <v>-4.0074750862699677E-3</v>
      </c>
      <c r="P13" s="148">
        <v>-1.7592900824812019E-2</v>
      </c>
      <c r="Q13" s="139">
        <v>-6.3511724029231345E-3</v>
      </c>
      <c r="R13" s="148">
        <v>-1.7191172307006151E-2</v>
      </c>
      <c r="S13" s="139">
        <v>-9.1865685167363716E-3</v>
      </c>
      <c r="T13" s="139">
        <v>-1.3938101452171635E-2</v>
      </c>
      <c r="U13" s="148">
        <v>-1.7284598692948454E-2</v>
      </c>
      <c r="V13" s="147">
        <v>-3.7924166262919348E-4</v>
      </c>
      <c r="W13" s="147">
        <v>-1.9711728107279537E-3</v>
      </c>
      <c r="X13" s="147">
        <v>-4.4168342286410719E-3</v>
      </c>
      <c r="Y13" s="139">
        <v>-7.5040228983893403E-3</v>
      </c>
      <c r="Z13" s="147">
        <v>-2.8634807724204677E-3</v>
      </c>
    </row>
    <row r="14" spans="2:26" x14ac:dyDescent="0.3">
      <c r="B14" s="122"/>
      <c r="C14" s="123"/>
      <c r="E14" s="161"/>
      <c r="F14" s="106">
        <v>0.14000000000000001</v>
      </c>
      <c r="G14" s="136">
        <v>5.7648834867645611E-2</v>
      </c>
      <c r="H14" s="143">
        <v>3.995737517900385E-2</v>
      </c>
      <c r="I14" s="137">
        <v>9.4822453068533555E-3</v>
      </c>
      <c r="J14" s="146">
        <v>1.8184684372412531E-2</v>
      </c>
      <c r="K14" s="137">
        <v>9.3358922793565797E-3</v>
      </c>
      <c r="L14" s="146">
        <v>1.631392633888494E-2</v>
      </c>
      <c r="M14" s="137">
        <v>1.0811335537812461E-2</v>
      </c>
      <c r="N14" s="139">
        <v>-7.2881878221121429E-3</v>
      </c>
      <c r="O14" s="147">
        <v>2.6289869952386964E-3</v>
      </c>
      <c r="P14" s="147">
        <v>-3.1492945966296315E-3</v>
      </c>
      <c r="Q14" s="139">
        <v>-8.0926408820270745E-3</v>
      </c>
      <c r="R14" s="139">
        <v>-1.1188851936056029E-2</v>
      </c>
      <c r="S14" s="139">
        <v>-8.9101516438049953E-3</v>
      </c>
      <c r="T14" s="147">
        <v>-4.3734296661873655E-3</v>
      </c>
      <c r="U14" s="147">
        <v>-1.010407212220238E-3</v>
      </c>
      <c r="V14" s="147">
        <v>-4.3153521593601672E-3</v>
      </c>
      <c r="W14" s="147">
        <v>-9.4036246511131213E-4</v>
      </c>
      <c r="X14" s="147">
        <v>-3.1735133711910239E-3</v>
      </c>
      <c r="Y14" s="147">
        <v>-3.5617737415622743E-4</v>
      </c>
      <c r="Z14" s="147">
        <v>-9.866668283418777E-4</v>
      </c>
    </row>
    <row r="15" spans="2:26" x14ac:dyDescent="0.3">
      <c r="B15" s="131" t="s">
        <v>189</v>
      </c>
      <c r="C15" s="132">
        <v>0</v>
      </c>
      <c r="E15" s="161"/>
      <c r="F15" s="106">
        <v>0.13</v>
      </c>
      <c r="G15" s="144">
        <v>4.827591189261813E-2</v>
      </c>
      <c r="H15" s="137">
        <v>1.302763973689296E-2</v>
      </c>
      <c r="I15" s="146">
        <v>2.3144625764960111E-2</v>
      </c>
      <c r="J15" s="137">
        <v>1.1783103696728841E-2</v>
      </c>
      <c r="K15" s="146">
        <v>1.7080752491931649E-2</v>
      </c>
      <c r="L15" s="146">
        <v>1.7757460449273912E-2</v>
      </c>
      <c r="M15" s="137">
        <v>6.7771350788973393E-3</v>
      </c>
      <c r="N15" s="137">
        <v>5.5344116648088706E-3</v>
      </c>
      <c r="O15" s="147">
        <v>-3.9361611857989297E-3</v>
      </c>
      <c r="P15" s="137">
        <v>8.64709772836692E-3</v>
      </c>
      <c r="Q15" s="147">
        <v>-4.3216784295225328E-3</v>
      </c>
      <c r="R15" s="147">
        <v>2.7735419214426767E-4</v>
      </c>
      <c r="S15" s="147">
        <v>-3.4559656700221307E-3</v>
      </c>
      <c r="T15" s="147">
        <v>-2.6749175816282314E-3</v>
      </c>
      <c r="U15" s="147">
        <v>-1.1197886700886556E-3</v>
      </c>
      <c r="V15" s="139">
        <v>-5.0184284528389592E-3</v>
      </c>
      <c r="W15" s="147">
        <v>-4.0609135420812854E-3</v>
      </c>
      <c r="X15" s="147">
        <v>-9.6790672673996772E-4</v>
      </c>
      <c r="Y15" s="147">
        <v>-5.5644227078488625E-4</v>
      </c>
      <c r="Z15" s="147">
        <v>-3.7048256344578942E-4</v>
      </c>
    </row>
    <row r="16" spans="2:26" x14ac:dyDescent="0.3">
      <c r="B16" s="131" t="s">
        <v>190</v>
      </c>
      <c r="C16" s="130" t="b">
        <v>1</v>
      </c>
      <c r="E16" s="161"/>
      <c r="F16" s="106">
        <v>0.12</v>
      </c>
      <c r="G16" s="137">
        <v>8.9737386733008944E-3</v>
      </c>
      <c r="H16" s="146">
        <v>2.146915976708583E-2</v>
      </c>
      <c r="I16" s="137">
        <v>1.2614701106734599E-2</v>
      </c>
      <c r="J16" s="147">
        <v>-3.0982127234546147E-3</v>
      </c>
      <c r="K16" s="147">
        <v>-3.7124310330351562E-3</v>
      </c>
      <c r="L16" s="147">
        <v>4.5001612482616585E-3</v>
      </c>
      <c r="M16" s="137">
        <v>7.9909258919463686E-3</v>
      </c>
      <c r="N16" s="147">
        <v>-1.2779651666675459E-3</v>
      </c>
      <c r="O16" s="139">
        <v>-6.8685837526370197E-3</v>
      </c>
      <c r="P16" s="147">
        <v>-3.7188827238498106E-3</v>
      </c>
      <c r="Q16" s="147">
        <v>-5.3856963079778968E-4</v>
      </c>
      <c r="R16" s="147">
        <v>7.4701128177118083E-4</v>
      </c>
      <c r="S16" s="147">
        <v>-8.674156854531109E-4</v>
      </c>
      <c r="T16" s="147">
        <v>-1.0712795490469469E-3</v>
      </c>
      <c r="U16" s="147">
        <v>-2.6858717067739375E-4</v>
      </c>
      <c r="V16" s="147">
        <v>6.9193617767456883E-4</v>
      </c>
      <c r="W16" s="147">
        <v>-1.9369753789638688E-3</v>
      </c>
      <c r="X16" s="147">
        <v>5.6493233000505191E-4</v>
      </c>
      <c r="Y16" s="147">
        <v>-6.310010341642519E-4</v>
      </c>
      <c r="Z16" s="147">
        <v>-4.1701804814553699E-4</v>
      </c>
    </row>
    <row r="17" spans="2:26" x14ac:dyDescent="0.3">
      <c r="E17" s="161"/>
      <c r="F17" s="106">
        <v>0.11</v>
      </c>
      <c r="G17" s="146">
        <v>1.6125726309400339E-2</v>
      </c>
      <c r="H17" s="137">
        <v>1.2047330358197833E-2</v>
      </c>
      <c r="I17" s="147">
        <v>-2.4161179974829692E-3</v>
      </c>
      <c r="J17" s="139">
        <v>-7.3544994965231711E-3</v>
      </c>
      <c r="K17" s="148">
        <v>-1.6291054077775705E-2</v>
      </c>
      <c r="L17" s="148">
        <v>-1.5111837704289E-2</v>
      </c>
      <c r="M17" s="139">
        <v>-5.1188842505708954E-3</v>
      </c>
      <c r="N17" s="139">
        <v>-6.4327119838497289E-3</v>
      </c>
      <c r="O17" s="147">
        <v>4.9096544614539309E-3</v>
      </c>
      <c r="P17" s="147">
        <v>3.3916226553713921E-4</v>
      </c>
      <c r="Q17" s="137">
        <v>5.1890265707928524E-3</v>
      </c>
      <c r="R17" s="147">
        <v>2.6357743500489005E-3</v>
      </c>
      <c r="S17" s="147">
        <v>7.6432603684871349E-4</v>
      </c>
      <c r="T17" s="147">
        <v>1.8738601164012363E-3</v>
      </c>
      <c r="U17" s="147">
        <v>2.8630694196125571E-3</v>
      </c>
      <c r="V17" s="147">
        <v>1.6107408058097011E-3</v>
      </c>
      <c r="W17" s="147">
        <v>1.0144075492843235E-3</v>
      </c>
      <c r="X17" s="147">
        <v>7.6294021619234314E-4</v>
      </c>
      <c r="Y17" s="147">
        <v>-1.1701723451534409E-3</v>
      </c>
      <c r="Z17" s="147">
        <v>4.8156202281070699E-4</v>
      </c>
    </row>
    <row r="18" spans="2:26" x14ac:dyDescent="0.3">
      <c r="E18" s="161"/>
      <c r="F18" s="106">
        <v>0.1</v>
      </c>
      <c r="G18" s="147">
        <v>-4.0149085065840128E-3</v>
      </c>
      <c r="H18" s="145">
        <v>-2.9914919196332108E-2</v>
      </c>
      <c r="I18" s="148">
        <v>-1.967349151230606E-2</v>
      </c>
      <c r="J18" s="147">
        <v>-1.1366894958513816E-3</v>
      </c>
      <c r="K18" s="139">
        <v>-1.2082008028820396E-2</v>
      </c>
      <c r="L18" s="139">
        <v>-7.7910698820127019E-3</v>
      </c>
      <c r="M18" s="139">
        <v>-1.3669081380489443E-2</v>
      </c>
      <c r="N18" s="139">
        <v>-6.0676466262259811E-3</v>
      </c>
      <c r="O18" s="139">
        <v>-1.1722365426955051E-2</v>
      </c>
      <c r="P18" s="137">
        <v>9.5759205925877739E-3</v>
      </c>
      <c r="Q18" s="147">
        <v>2.1645494498070362E-3</v>
      </c>
      <c r="R18" s="137">
        <v>7.9080893564048085E-3</v>
      </c>
      <c r="S18" s="137">
        <v>6.7406043568055728E-3</v>
      </c>
      <c r="T18" s="147">
        <v>3.2653981276478494E-3</v>
      </c>
      <c r="U18" s="147">
        <v>4.3430159491362154E-3</v>
      </c>
      <c r="V18" s="147">
        <v>1.2087194893846741E-3</v>
      </c>
      <c r="W18" s="147">
        <v>6.7365920678817139E-4</v>
      </c>
      <c r="X18" s="147">
        <v>4.1250342524700992E-3</v>
      </c>
      <c r="Y18" s="147">
        <v>1.9552526408647022E-3</v>
      </c>
      <c r="Z18" s="147">
        <v>1.4967083551594487E-3</v>
      </c>
    </row>
    <row r="19" spans="2:26" x14ac:dyDescent="0.3">
      <c r="B19" s="122"/>
      <c r="C19" s="123"/>
      <c r="E19" s="161"/>
      <c r="F19" s="106">
        <v>0.09</v>
      </c>
      <c r="G19" s="148">
        <v>-1.676300639665261E-2</v>
      </c>
      <c r="H19" s="147">
        <v>2.727872872332233E-3</v>
      </c>
      <c r="I19" s="145">
        <v>-3.2202117881719686E-2</v>
      </c>
      <c r="J19" s="148">
        <v>-2.2461451467925553E-2</v>
      </c>
      <c r="K19" s="148">
        <v>-1.9098901849401599E-2</v>
      </c>
      <c r="L19" s="145">
        <v>-2.6533940218358566E-2</v>
      </c>
      <c r="M19" s="139">
        <v>-1.3720698393030565E-2</v>
      </c>
      <c r="N19" s="139">
        <v>-1.1973539536404244E-2</v>
      </c>
      <c r="O19" s="139">
        <v>-7.7733543286704898E-3</v>
      </c>
      <c r="P19" s="137">
        <v>6.0590199511918325E-3</v>
      </c>
      <c r="Q19" s="137">
        <v>1.1181626133052857E-2</v>
      </c>
      <c r="R19" s="137">
        <v>1.4867427553726871E-2</v>
      </c>
      <c r="S19" s="146">
        <v>1.752914764645979E-2</v>
      </c>
      <c r="T19" s="137">
        <v>1.4349591422147685E-2</v>
      </c>
      <c r="U19" s="137">
        <v>6.7040725477101725E-3</v>
      </c>
      <c r="V19" s="137">
        <v>6.1784572449577919E-3</v>
      </c>
      <c r="W19" s="147">
        <v>9.8694091911563165E-4</v>
      </c>
      <c r="X19" s="147">
        <v>-5.0249667953371988E-5</v>
      </c>
      <c r="Y19"/>
      <c r="Z19"/>
    </row>
    <row r="20" spans="2:26" x14ac:dyDescent="0.3">
      <c r="B20" s="122"/>
      <c r="C20" s="123"/>
      <c r="E20" s="161"/>
      <c r="F20" s="106">
        <v>0.08</v>
      </c>
      <c r="G20" s="145">
        <v>-2.9800925258515902E-2</v>
      </c>
      <c r="H20" s="149">
        <v>-4.963225655588225E-2</v>
      </c>
      <c r="I20" s="148">
        <v>-1.9975433083800127E-2</v>
      </c>
      <c r="J20" s="148">
        <v>-2.0887483269879482E-2</v>
      </c>
      <c r="K20" s="148">
        <v>-2.3595533189971072E-2</v>
      </c>
      <c r="L20" s="145">
        <v>-2.6698824562309216E-2</v>
      </c>
      <c r="M20" s="148">
        <v>-1.674127324026084E-2</v>
      </c>
      <c r="N20" s="148">
        <v>-1.7357261610698626E-2</v>
      </c>
      <c r="O20" s="147">
        <v>-3.2661595904943932E-3</v>
      </c>
      <c r="P20" s="137">
        <v>6.6467624446601226E-3</v>
      </c>
      <c r="Q20" s="137">
        <v>1.1887013215281341E-2</v>
      </c>
      <c r="R20" s="137">
        <v>1.0627438266313389E-2</v>
      </c>
      <c r="S20" s="141">
        <v>3.2668659250828534E-2</v>
      </c>
      <c r="T20" s="137">
        <v>9.600161514537537E-3</v>
      </c>
      <c r="U20" s="137">
        <v>9.9891254844586275E-3</v>
      </c>
      <c r="V20" s="147">
        <v>1.0014011166315107E-3</v>
      </c>
      <c r="W20"/>
      <c r="X20"/>
      <c r="Y20"/>
      <c r="Z20"/>
    </row>
    <row r="21" spans="2:26" x14ac:dyDescent="0.3">
      <c r="B21" s="122"/>
      <c r="C21" s="123"/>
      <c r="E21" s="161"/>
      <c r="F21" s="106">
        <v>7.0000000000000007E-2</v>
      </c>
      <c r="G21" s="149">
        <v>-5.2457205154014371E-2</v>
      </c>
      <c r="H21" s="149">
        <v>-5.0323808394424734E-2</v>
      </c>
      <c r="I21" s="150">
        <v>-5.596465047464419E-2</v>
      </c>
      <c r="J21" s="149">
        <v>-4.7809917091142407E-2</v>
      </c>
      <c r="K21" s="145">
        <v>-3.1853825121220224E-2</v>
      </c>
      <c r="L21" s="145">
        <v>-3.3639724247800033E-2</v>
      </c>
      <c r="M21" s="148">
        <v>-1.8996706929311522E-2</v>
      </c>
      <c r="N21" s="145">
        <v>-2.836915760076816E-2</v>
      </c>
      <c r="O21" s="148">
        <v>-1.5989491724503296E-2</v>
      </c>
      <c r="P21" s="147">
        <v>1.9734271379481575E-3</v>
      </c>
      <c r="Q21" s="143">
        <v>3.6061561685225896E-2</v>
      </c>
      <c r="R21" s="137">
        <v>1.0417836425684624E-2</v>
      </c>
      <c r="S21" s="143">
        <v>4.1087595221126476E-2</v>
      </c>
      <c r="T21" s="137">
        <v>6.4243699807707035E-3</v>
      </c>
      <c r="U21"/>
      <c r="V21"/>
      <c r="W21"/>
      <c r="X21"/>
      <c r="Y21"/>
      <c r="Z21"/>
    </row>
    <row r="22" spans="2:26" x14ac:dyDescent="0.3">
      <c r="B22" s="122"/>
      <c r="C22" s="124"/>
      <c r="E22" s="161"/>
      <c r="F22" s="106">
        <v>0.06</v>
      </c>
      <c r="G22" s="151">
        <v>-0.11327910441251345</v>
      </c>
      <c r="H22" s="152">
        <v>-7.6977119886704318E-2</v>
      </c>
      <c r="I22" s="153">
        <v>-9.0712576007974638E-2</v>
      </c>
      <c r="J22" s="154">
        <v>-7.0354762148051864E-2</v>
      </c>
      <c r="K22" s="154">
        <v>-6.6348637269411564E-2</v>
      </c>
      <c r="L22" s="155">
        <v>-3.7616032398411298E-2</v>
      </c>
      <c r="M22" s="154">
        <v>-7.4767306816489049E-2</v>
      </c>
      <c r="N22" s="148">
        <v>-2.1944432312601625E-2</v>
      </c>
      <c r="O22" s="155">
        <v>-3.9242550423652711E-2</v>
      </c>
      <c r="P22" s="137">
        <v>8.9371347532052354E-3</v>
      </c>
      <c r="Q22" s="145">
        <v>-3.1802676396208235E-2</v>
      </c>
      <c r="R22" s="148">
        <v>-1.9471813545992232E-2</v>
      </c>
      <c r="S22" s="136">
        <v>6.3651050692769412E-2</v>
      </c>
      <c r="T22"/>
      <c r="U22"/>
      <c r="V22"/>
      <c r="W22"/>
      <c r="X22"/>
      <c r="Y22"/>
      <c r="Z22"/>
    </row>
    <row r="23" spans="2:26" x14ac:dyDescent="0.3">
      <c r="B23" s="122"/>
      <c r="C23" s="124"/>
      <c r="E23" s="161"/>
      <c r="F23" s="106">
        <v>0.05</v>
      </c>
      <c r="G23" s="151">
        <v>-0.11289896950902212</v>
      </c>
      <c r="H23" s="151">
        <v>-0.10910221827745335</v>
      </c>
      <c r="I23" s="151">
        <v>-0.1053827292212702</v>
      </c>
      <c r="J23" s="151">
        <v>-0.10445362846231414</v>
      </c>
      <c r="K23" s="154">
        <v>-7.1028968097091541E-2</v>
      </c>
      <c r="L23" s="153">
        <v>-8.7480553992222126E-2</v>
      </c>
      <c r="M23" s="153">
        <v>-9.0566733299960664E-2</v>
      </c>
      <c r="N23" s="152">
        <v>-8.0261555229838688E-2</v>
      </c>
      <c r="O23" s="149">
        <v>-5.2379838398232834E-2</v>
      </c>
      <c r="P23" s="150">
        <v>-6.483476945580878E-2</v>
      </c>
      <c r="Q23" s="148">
        <v>-1.8410599132716903E-2</v>
      </c>
      <c r="R23" s="139">
        <v>-8.9041813129864238E-3</v>
      </c>
      <c r="S23" s="140">
        <v>7.1275410335593384E-2</v>
      </c>
      <c r="T23"/>
      <c r="U23"/>
      <c r="V23"/>
      <c r="W23"/>
      <c r="X23"/>
      <c r="Y23"/>
      <c r="Z23"/>
    </row>
    <row r="24" spans="2:26" x14ac:dyDescent="0.3">
      <c r="B24" s="124"/>
      <c r="C24" s="125"/>
      <c r="E24" s="161"/>
      <c r="F24" s="106">
        <v>0.04</v>
      </c>
      <c r="G24" s="151">
        <v>-0.13834172839584455</v>
      </c>
      <c r="H24" s="151">
        <v>-0.14248260573201976</v>
      </c>
      <c r="I24" s="151">
        <v>-0.12203555786097718</v>
      </c>
      <c r="J24" s="151">
        <v>-0.10607856627111607</v>
      </c>
      <c r="K24" s="151">
        <v>-0.10850501835672759</v>
      </c>
      <c r="L24" s="151">
        <v>-0.11007651249424907</v>
      </c>
      <c r="M24" s="152">
        <v>-7.5068543904968241E-2</v>
      </c>
      <c r="N24" s="152">
        <v>-7.5608648962407682E-2</v>
      </c>
      <c r="O24" s="150">
        <v>-5.7139977910300142E-2</v>
      </c>
      <c r="P24" s="141">
        <v>2.8142838047550033E-2</v>
      </c>
      <c r="Q24"/>
      <c r="R24" s="146">
        <v>2.3864374932499682E-2</v>
      </c>
      <c r="S24"/>
      <c r="T24"/>
      <c r="U24"/>
      <c r="V24"/>
      <c r="W24"/>
      <c r="X24"/>
      <c r="Y24"/>
      <c r="Z24"/>
    </row>
    <row r="25" spans="2:26" x14ac:dyDescent="0.3">
      <c r="B25" s="124"/>
      <c r="C25" s="124"/>
      <c r="E25" s="161"/>
      <c r="F25" s="106">
        <v>0.03</v>
      </c>
      <c r="G25" s="151">
        <v>-0.1702991280245702</v>
      </c>
      <c r="H25" s="151">
        <v>-0.1495560424007569</v>
      </c>
      <c r="I25" s="151">
        <v>-0.175318264029276</v>
      </c>
      <c r="J25" s="151">
        <v>-0.158276060755944</v>
      </c>
      <c r="K25" s="151">
        <v>-0.13277464440151759</v>
      </c>
      <c r="L25" s="151">
        <v>-0.14671519135729866</v>
      </c>
      <c r="M25" s="151">
        <v>-0.10007969214670503</v>
      </c>
      <c r="N25" s="154">
        <v>-7.0896059584875604E-2</v>
      </c>
      <c r="O25" s="148">
        <v>-2.2842776494772458E-2</v>
      </c>
      <c r="P25" s="146">
        <v>2.148242192886899E-2</v>
      </c>
      <c r="Q25"/>
      <c r="R25"/>
      <c r="S25"/>
      <c r="T25"/>
      <c r="U25"/>
      <c r="V25"/>
      <c r="W25"/>
      <c r="X25"/>
      <c r="Y25"/>
      <c r="Z25"/>
    </row>
    <row r="26" spans="2:26" x14ac:dyDescent="0.3">
      <c r="E26" s="161"/>
      <c r="F26" s="106">
        <v>0.02</v>
      </c>
      <c r="G26" s="151">
        <v>-0.17092883180040105</v>
      </c>
      <c r="H26" s="151">
        <v>-0.15200025521083174</v>
      </c>
      <c r="I26" s="151">
        <v>-0.17085550073887326</v>
      </c>
      <c r="J26" s="151">
        <v>-0.16061070557929957</v>
      </c>
      <c r="K26" s="151">
        <v>-0.15122487827429576</v>
      </c>
      <c r="L26" s="151">
        <v>-0.16933645429541949</v>
      </c>
      <c r="M26" s="151">
        <v>-0.13641608479523673</v>
      </c>
      <c r="N26" s="151">
        <v>-0.11056058421914901</v>
      </c>
      <c r="O26" s="150">
        <v>-6.4964970673162328E-2</v>
      </c>
      <c r="P26"/>
      <c r="Q26"/>
      <c r="R26"/>
      <c r="S26"/>
      <c r="T26"/>
      <c r="U26"/>
      <c r="V26"/>
      <c r="W26"/>
      <c r="X26"/>
      <c r="Y26"/>
      <c r="Z26"/>
    </row>
    <row r="27" spans="2:26" x14ac:dyDescent="0.3">
      <c r="E27" s="161"/>
      <c r="F27" s="106">
        <v>0.01</v>
      </c>
      <c r="G27"/>
      <c r="H27"/>
      <c r="I27"/>
      <c r="J27"/>
      <c r="K27"/>
      <c r="L27"/>
      <c r="M27"/>
      <c r="N27" s="150">
        <v>-5.6315706930952621E-2</v>
      </c>
      <c r="O27"/>
      <c r="P27"/>
      <c r="Q27"/>
      <c r="R27"/>
      <c r="S27"/>
      <c r="T27"/>
      <c r="U27"/>
      <c r="V27"/>
      <c r="W27"/>
      <c r="X27"/>
      <c r="Y27"/>
      <c r="Z27"/>
    </row>
    <row r="28" spans="2:26" x14ac:dyDescent="0.3">
      <c r="F28" s="103"/>
      <c r="G28" s="110">
        <f>CenterOfFirstWindSpeedBin</f>
        <v>0.1</v>
      </c>
      <c r="H28" s="110">
        <f t="shared" ref="H28" si="0">G28+WindSpeedBinWidth</f>
        <v>0.2</v>
      </c>
      <c r="I28" s="110">
        <f t="shared" ref="I28" si="1">H28+WindSpeedBinWidth</f>
        <v>0.30000000000000004</v>
      </c>
      <c r="J28" s="110">
        <f t="shared" ref="J28" si="2">I28+WindSpeedBinWidth</f>
        <v>0.4</v>
      </c>
      <c r="K28" s="110">
        <f t="shared" ref="K28" si="3">J28+WindSpeedBinWidth</f>
        <v>0.5</v>
      </c>
      <c r="L28" s="110">
        <f t="shared" ref="L28" si="4">K28+WindSpeedBinWidth</f>
        <v>0.6</v>
      </c>
      <c r="M28" s="110">
        <f t="shared" ref="M28" si="5">L28+WindSpeedBinWidth</f>
        <v>0.7</v>
      </c>
      <c r="N28" s="110">
        <f t="shared" ref="N28" si="6">M28+WindSpeedBinWidth</f>
        <v>0.79999999999999993</v>
      </c>
      <c r="O28" s="110">
        <f t="shared" ref="O28" si="7">N28+WindSpeedBinWidth</f>
        <v>0.89999999999999991</v>
      </c>
      <c r="P28" s="110">
        <f t="shared" ref="P28" si="8">O28+WindSpeedBinWidth</f>
        <v>0.99999999999999989</v>
      </c>
      <c r="Q28" s="110">
        <f t="shared" ref="Q28" si="9">P28+WindSpeedBinWidth</f>
        <v>1.0999999999999999</v>
      </c>
      <c r="R28" s="110">
        <f t="shared" ref="R28" si="10">Q28+WindSpeedBinWidth</f>
        <v>1.2</v>
      </c>
      <c r="S28" s="110">
        <f t="shared" ref="S28" si="11">R28+WindSpeedBinWidth</f>
        <v>1.3</v>
      </c>
      <c r="T28" s="110">
        <f t="shared" ref="T28" si="12">S28+WindSpeedBinWidth</f>
        <v>1.4000000000000001</v>
      </c>
      <c r="U28" s="110">
        <f t="shared" ref="U28" si="13">T28+WindSpeedBinWidth</f>
        <v>1.5000000000000002</v>
      </c>
      <c r="V28" s="110">
        <f t="shared" ref="V28:W28" si="14">U28+WindSpeedBinWidth</f>
        <v>1.6000000000000003</v>
      </c>
      <c r="W28" s="110">
        <f t="shared" si="14"/>
        <v>1.7000000000000004</v>
      </c>
      <c r="X28" s="110">
        <f t="shared" ref="X28" si="15">W28+WindSpeedBinWidth</f>
        <v>1.8000000000000005</v>
      </c>
      <c r="Y28" s="110">
        <f t="shared" ref="Y28" si="16">X28+WindSpeedBinWidth</f>
        <v>1.9000000000000006</v>
      </c>
      <c r="Z28" s="110">
        <f t="shared" ref="Z28" si="17">Y28+WindSpeedBinWidth</f>
        <v>2.0000000000000004</v>
      </c>
    </row>
    <row r="29" spans="2:26" x14ac:dyDescent="0.3">
      <c r="G29" s="162" t="s">
        <v>174</v>
      </c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2" spans="2:26" x14ac:dyDescent="0.3"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</row>
    <row r="33" spans="5:25" x14ac:dyDescent="0.3"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</row>
    <row r="34" spans="5:25" x14ac:dyDescent="0.3"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</row>
    <row r="35" spans="5:25" x14ac:dyDescent="0.3"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</row>
    <row r="36" spans="5:25" x14ac:dyDescent="0.3"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</row>
    <row r="37" spans="5:25" x14ac:dyDescent="0.3"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</row>
    <row r="38" spans="5:25" x14ac:dyDescent="0.3">
      <c r="E38" s="121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</row>
    <row r="39" spans="5:25" x14ac:dyDescent="0.3">
      <c r="E39" s="121"/>
      <c r="F39" s="121"/>
      <c r="G39" s="121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</row>
    <row r="40" spans="5:25" x14ac:dyDescent="0.3"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</row>
    <row r="41" spans="5:25" x14ac:dyDescent="0.3"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</row>
    <row r="42" spans="5:25" x14ac:dyDescent="0.3">
      <c r="E42" s="121"/>
      <c r="F42" s="121"/>
      <c r="G42" s="121"/>
      <c r="H42" s="12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</row>
  </sheetData>
  <mergeCells count="3">
    <mergeCell ref="G2:Z2"/>
    <mergeCell ref="E3:E27"/>
    <mergeCell ref="G29:Z29"/>
  </mergeCells>
  <conditionalFormatting sqref="G3:Z2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N10654"/>
  <sheetViews>
    <sheetView topLeftCell="Q1" workbookViewId="0">
      <selection activeCell="Z3" sqref="Z3"/>
    </sheetView>
  </sheetViews>
  <sheetFormatPr defaultColWidth="8.77734375" defaultRowHeight="13.8" x14ac:dyDescent="0.3"/>
  <cols>
    <col min="1" max="1" width="3.44140625" customWidth="1"/>
    <col min="2" max="2" width="35.77734375" bestFit="1" customWidth="1"/>
    <col min="3" max="3" width="14.44140625" customWidth="1"/>
    <col min="4" max="4" width="3" customWidth="1"/>
    <col min="5" max="5" width="17.6640625" style="11" bestFit="1" customWidth="1"/>
    <col min="6" max="9" width="12.6640625" style="16" customWidth="1"/>
    <col min="10" max="11" width="12.6640625" style="19" customWidth="1"/>
    <col min="12" max="12" width="12.6640625" style="83" customWidth="1"/>
    <col min="13" max="15" width="15.44140625" style="83" customWidth="1"/>
    <col min="16" max="20" width="12.6640625" style="83" customWidth="1"/>
    <col min="21" max="21" width="17.44140625" style="19" customWidth="1"/>
    <col min="22" max="22" width="19.77734375" style="19" customWidth="1"/>
    <col min="23" max="23" width="6.33203125" style="82" customWidth="1"/>
    <col min="24" max="24" width="5.44140625" style="19" customWidth="1"/>
    <col min="25" max="27" width="15.109375" style="3" customWidth="1"/>
    <col min="28" max="29" width="12" style="3" customWidth="1"/>
    <col min="30" max="30" width="2.6640625" customWidth="1"/>
    <col min="31" max="31" width="13.109375" customWidth="1"/>
    <col min="32" max="32" width="13.6640625" customWidth="1"/>
    <col min="33" max="33" width="13.109375" customWidth="1"/>
    <col min="34" max="34" width="13.6640625" customWidth="1"/>
    <col min="35" max="35" width="10.33203125" style="23" customWidth="1"/>
    <col min="36" max="36" width="13.6640625" style="23" customWidth="1"/>
    <col min="40" max="40" width="10.44140625" customWidth="1"/>
  </cols>
  <sheetData>
    <row r="1" spans="2:40" ht="12.75" customHeight="1" x14ac:dyDescent="0.3">
      <c r="E1"/>
      <c r="F1" s="14"/>
      <c r="G1" s="14"/>
      <c r="H1" s="14"/>
      <c r="I1" s="14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80"/>
      <c r="X1" s="17"/>
      <c r="Y1" s="69"/>
      <c r="Z1" s="69"/>
      <c r="AA1" s="69"/>
      <c r="AB1" s="69"/>
      <c r="AC1" s="69"/>
    </row>
    <row r="2" spans="2:40" ht="50.25" customHeight="1" x14ac:dyDescent="0.3">
      <c r="B2" s="165" t="s">
        <v>0</v>
      </c>
      <c r="C2" s="165"/>
      <c r="E2" s="9" t="s">
        <v>8</v>
      </c>
      <c r="F2" s="15" t="s">
        <v>11</v>
      </c>
      <c r="G2" s="15" t="s">
        <v>128</v>
      </c>
      <c r="H2" s="15" t="s">
        <v>130</v>
      </c>
      <c r="I2" s="15" t="s">
        <v>129</v>
      </c>
      <c r="J2" s="18" t="s">
        <v>9</v>
      </c>
      <c r="K2" s="18" t="s">
        <v>125</v>
      </c>
      <c r="L2" s="18" t="s">
        <v>181</v>
      </c>
      <c r="M2" s="18" t="s">
        <v>187</v>
      </c>
      <c r="N2" s="18" t="s">
        <v>182</v>
      </c>
      <c r="O2" s="18" t="s">
        <v>188</v>
      </c>
      <c r="P2" s="18" t="s">
        <v>175</v>
      </c>
      <c r="Q2" s="18" t="s">
        <v>176</v>
      </c>
      <c r="R2" s="18" t="s">
        <v>178</v>
      </c>
      <c r="S2" s="18" t="s">
        <v>183</v>
      </c>
      <c r="T2" s="18" t="s">
        <v>185</v>
      </c>
      <c r="U2" s="18" t="s">
        <v>179</v>
      </c>
      <c r="V2" s="13" t="s">
        <v>180</v>
      </c>
      <c r="W2" s="79" t="s">
        <v>10</v>
      </c>
      <c r="X2" s="18" t="s">
        <v>145</v>
      </c>
      <c r="Y2" s="13" t="s">
        <v>177</v>
      </c>
      <c r="Z2" s="13" t="s">
        <v>184</v>
      </c>
      <c r="AA2" s="13" t="s">
        <v>128</v>
      </c>
      <c r="AB2" s="13" t="s">
        <v>160</v>
      </c>
      <c r="AC2" s="13" t="s">
        <v>161</v>
      </c>
      <c r="AE2" s="24" t="s">
        <v>155</v>
      </c>
      <c r="AF2" s="24" t="s">
        <v>156</v>
      </c>
      <c r="AG2" s="24" t="s">
        <v>162</v>
      </c>
      <c r="AH2" s="24" t="s">
        <v>159</v>
      </c>
      <c r="AI2" s="24" t="s">
        <v>126</v>
      </c>
      <c r="AJ2" s="24" t="s">
        <v>127</v>
      </c>
      <c r="AK2" s="24" t="s">
        <v>139</v>
      </c>
      <c r="AL2" s="24" t="s">
        <v>137</v>
      </c>
      <c r="AM2" s="24" t="s">
        <v>138</v>
      </c>
      <c r="AN2" s="24" t="s">
        <v>140</v>
      </c>
    </row>
    <row r="3" spans="2:40" x14ac:dyDescent="0.3">
      <c r="B3" s="164" t="s">
        <v>1</v>
      </c>
      <c r="C3" s="164"/>
      <c r="E3" s="12">
        <v>40823.534722222219</v>
      </c>
      <c r="F3" s="16">
        <v>15.5</v>
      </c>
      <c r="G3" s="16">
        <v>1996.9100189209009</v>
      </c>
      <c r="H3" s="29">
        <v>1.1283133036030506</v>
      </c>
      <c r="I3" s="26">
        <v>294.10000000000002</v>
      </c>
      <c r="J3" s="30">
        <v>0.135483870967742</v>
      </c>
      <c r="K3" s="31">
        <v>0.14961661428566286</v>
      </c>
      <c r="L3" s="111">
        <f t="shared" ref="L3:L66" si="0">ROUND((V3-CenterOfFirstWindSpeedBin)/WindSpeedBinWidth,0)*WindSpeedBinWidth+CenterOfFirstWindSpeedBin</f>
        <v>1.7000000000000002</v>
      </c>
      <c r="M3" s="112">
        <f t="shared" ref="M3:M66" si="1">ROUND((J3-CenterOfFirstTurbulenceBin)/TurbulenceBinWidth,0)*TurbulenceBinWidth+CenterOfFirstTurbulenceBin</f>
        <v>0.14000000000000001</v>
      </c>
      <c r="N3" s="112" t="b">
        <f t="shared" ref="N3:N66" si="2">IF(AND(L3&gt;=CenterOfFirstWindSpeedBin,L3&lt;=CenterOfLastWindSpeedBin),TRUE,FALSE)</f>
        <v>1</v>
      </c>
      <c r="O3" s="112" t="b">
        <f t="shared" ref="O3:O66" si="3">IF(AND(M3&gt;=CenterOfFirstTurbulenceBin,M3&lt;=CenterOfLastTurbulenceBin),TRUE,FALSE)</f>
        <v>1</v>
      </c>
      <c r="P3" s="113">
        <f t="shared" ref="P3:P66" si="4">(L3-CenterOfFirstWindSpeedBin)/WindSpeedBinWidth+1</f>
        <v>17</v>
      </c>
      <c r="Q3" s="113">
        <f t="shared" ref="Q3:Q66" si="5">NumberOfTurbulenceBins-(M3-CenterOfFirstTurbulenceBin)/TurbulenceBinWidth</f>
        <v>12</v>
      </c>
      <c r="R3" s="114" t="str">
        <f>L3&amp;"-"&amp;M3</f>
        <v>1.7-0.14</v>
      </c>
      <c r="S3" s="127">
        <f t="shared" ref="S3:S66" si="6">IF(T3,INDEX(PowerDeviationMatrix,Q3,P3),IF(UseMatrixPadValue,MatrixPadValue,0))</f>
        <v>-9.4036246511131213E-4</v>
      </c>
      <c r="T3" s="112" t="b">
        <f t="shared" ref="T3:T66" si="7">IF(AND(P3&gt;0,Q3&gt;0,N3,O3),LEN(INDEX(PowerDeviationMatrix,Q3,P3))&gt;0,FALSE)</f>
        <v>1</v>
      </c>
      <c r="U3" s="22">
        <f t="shared" ref="U3:U66" si="8">F3*(H3/Ref_Density)^(1/3)</f>
        <v>15.080980261871904</v>
      </c>
      <c r="V3" s="126">
        <f t="shared" ref="V3:V66" si="9">(U3-CutInWindSpeed)/(RatedWindSpeed-CutInWindSpeed)</f>
        <v>1.688864090325459</v>
      </c>
      <c r="W3" s="81">
        <f t="shared" ref="W3:W66" si="10">COUNTIF(xa,"&lt;"&amp;U3)</f>
        <v>16</v>
      </c>
      <c r="X3" s="22">
        <f t="shared" ref="X3:X66" si="11">(U3-INDEX(xa,$W3))/(INDEX(xb,$W3)-INDEX(xa,$W3))</f>
        <v>8.0784329789816742E-2</v>
      </c>
      <c r="Y3" s="3">
        <f>IF(U3&gt;'Power Curve'!$C$37,0,INDEX(Ci,$W3,1)*POWER(1-X3,3)+INDEX(Ci,$W3,2)*3*X3*POWER(1-X3,2)+INDEX(Ci,$W3,3)*3*POWER(X3,2)*(1-X3)+INDEX(Ci,$W3,4)*POWER(X3,3))</f>
        <v>1979.3437730394601</v>
      </c>
      <c r="Z3" s="3">
        <f t="shared" ref="Z3:Z66" si="12">IF(OR(T3,UseMatrixPadValue),Y3*(1+S3),"")</f>
        <v>1977.4824724497419</v>
      </c>
      <c r="AA3" s="3">
        <f t="shared" ref="AA3:AA66" si="13">IF(AH3,G3,"")</f>
        <v>1996.9100189209009</v>
      </c>
      <c r="AB3" s="3">
        <f>IF(AH3,Z3-AA3,"")</f>
        <v>-19.427546471159076</v>
      </c>
      <c r="AC3" s="3">
        <f>IF(AH3,ABS(AB3),"")</f>
        <v>19.427546471159076</v>
      </c>
      <c r="AE3" s="34">
        <f t="shared" ref="AE3:AE66" si="14">MROUND(U3-Centre_First_Bin,Bin_Width)+Centre_First_Bin</f>
        <v>15</v>
      </c>
      <c r="AF3" s="73" t="b">
        <f>COUNTIF('Power Curve'!$D$2:$D$31,AE3)&gt;0</f>
        <v>1</v>
      </c>
      <c r="AG3" s="73" t="b">
        <f t="shared" ref="AG3:AG66" si="15">(G3&lt;0)</f>
        <v>0</v>
      </c>
      <c r="AH3" s="73" t="b">
        <f>AND(AF3,NOT(AG3))</f>
        <v>1</v>
      </c>
      <c r="AI3" s="34" t="str">
        <f t="shared" ref="AI3:AI66" si="16">IF(AH3,IF(AND(J3&gt;=LowerTurbLimit,J3&lt;=UpperTurbLimit,K3&gt;=LowerShearLimit,K3&lt;=UpperShearLimit),"Inner","Outer"),"")</f>
        <v>Inner</v>
      </c>
      <c r="AJ3" s="35" t="str">
        <f>IF(AH3,TEXT(ROUND(V3+0.05,1)-0.1,"0.0")&amp;"-"&amp;TEXT(ROUND(V3+0.05,1),"0.0"),"")</f>
        <v>1.6-1.7</v>
      </c>
      <c r="AK3" s="36" t="str">
        <f t="shared" ref="AK3:AK66" si="17">IF(AH3,HOUR(E3)&amp;"-"&amp;HOUR(E3)+1,"")</f>
        <v>12-13</v>
      </c>
      <c r="AL3" s="36" t="str">
        <f t="shared" ref="AL3:AL66" si="18">IF(AH3,TEXT(E3,"mmm"),"")</f>
        <v>Oct</v>
      </c>
      <c r="AM3" s="35" t="str">
        <f t="shared" ref="AM3:AM66" si="19">IF(AH3,IF(OR(I3&lt;5,I3&gt;=355),"355-5",MROUND(I3,10)-5&amp;"-"&amp;MROUND(I3,10)+5),"")</f>
        <v>285-295</v>
      </c>
      <c r="AN3" s="36" t="str">
        <f t="shared" ref="AN3:AN66" si="20">IF(AH3,IF(V3&lt;0.5,IF(J3&lt;=LowerTurbLimit,"LWS-LTI",IF(J3&gt;=UpperTurbLimit,"LWS-HTI","Inner-TI")),IF(J3&lt;=LowerTurbLimit,"HWS-LTI",IF(J3&gt;=UpperTurbLimit,"HWS-HTI","Inner-TI"))),"")</f>
        <v>Inner-TI</v>
      </c>
    </row>
    <row r="4" spans="2:40" x14ac:dyDescent="0.3">
      <c r="B4" s="163" t="s">
        <v>2</v>
      </c>
      <c r="C4" s="163"/>
      <c r="E4" s="12">
        <v>40823.541666666664</v>
      </c>
      <c r="F4" s="16">
        <v>15.7</v>
      </c>
      <c r="G4" s="16">
        <v>1987.7399444580051</v>
      </c>
      <c r="H4" s="29">
        <v>1.128232345561367</v>
      </c>
      <c r="I4" s="26">
        <v>291.39999999999998</v>
      </c>
      <c r="J4" s="30">
        <v>0.12229299363057325</v>
      </c>
      <c r="K4" s="31">
        <v>0.11828668119446632</v>
      </c>
      <c r="L4" s="111">
        <f t="shared" si="0"/>
        <v>1.7000000000000002</v>
      </c>
      <c r="M4" s="112">
        <f t="shared" si="1"/>
        <v>0.12</v>
      </c>
      <c r="N4" s="112" t="b">
        <f t="shared" si="2"/>
        <v>1</v>
      </c>
      <c r="O4" s="112" t="b">
        <f t="shared" si="3"/>
        <v>1</v>
      </c>
      <c r="P4" s="113">
        <f t="shared" si="4"/>
        <v>17</v>
      </c>
      <c r="Q4" s="113">
        <f t="shared" si="5"/>
        <v>14</v>
      </c>
      <c r="R4" s="114" t="str">
        <f t="shared" ref="R4:R67" si="21">L4&amp;"-"&amp;M4</f>
        <v>1.7-0.12</v>
      </c>
      <c r="S4" s="127">
        <f t="shared" si="6"/>
        <v>-1.9369753789638688E-3</v>
      </c>
      <c r="T4" s="112" t="b">
        <f t="shared" si="7"/>
        <v>1</v>
      </c>
      <c r="U4" s="22">
        <f t="shared" si="8"/>
        <v>15.275208198984506</v>
      </c>
      <c r="V4" s="22">
        <f t="shared" si="9"/>
        <v>1.7188826441154499</v>
      </c>
      <c r="W4" s="81">
        <f t="shared" si="10"/>
        <v>16</v>
      </c>
      <c r="X4" s="22">
        <f t="shared" si="11"/>
        <v>0.27549087199660921</v>
      </c>
      <c r="Y4" s="3">
        <f>IF(U4&gt;'Power Curve'!$C$37,0,INDEX(Ci,$W4,1)*POWER(1-X4,3)+INDEX(Ci,$W4,2)*3*X4*POWER(1-X4,2)+INDEX(Ci,$W4,3)*3*POWER(X4,2)*(1-X4)+INDEX(Ci,$W4,4)*POWER(X4,3))</f>
        <v>1980.0340406245432</v>
      </c>
      <c r="Z4" s="3">
        <f t="shared" si="12"/>
        <v>1976.1987634383431</v>
      </c>
      <c r="AA4" s="3">
        <f t="shared" si="13"/>
        <v>1987.7399444580051</v>
      </c>
      <c r="AB4" s="3">
        <f t="shared" ref="AB4:AB67" si="22">IF(AH4,Z4-AA4,"")</f>
        <v>-11.541181019661963</v>
      </c>
      <c r="AC4" s="3">
        <f t="shared" ref="AC4:AC67" si="23">IF(AH4,ABS(AB4),"")</f>
        <v>11.541181019661963</v>
      </c>
      <c r="AE4" s="34">
        <f t="shared" si="14"/>
        <v>15</v>
      </c>
      <c r="AF4" s="73" t="b">
        <f>COUNTIF('Power Curve'!$D$2:$D$31,AE4)&gt;0</f>
        <v>1</v>
      </c>
      <c r="AG4" s="73" t="b">
        <f t="shared" si="15"/>
        <v>0</v>
      </c>
      <c r="AH4" s="73" t="b">
        <f t="shared" ref="AH4:AH67" si="24">AND(AF4,NOT(AG4))</f>
        <v>1</v>
      </c>
      <c r="AI4" s="34" t="str">
        <f t="shared" si="16"/>
        <v>Inner</v>
      </c>
      <c r="AJ4" s="35" t="str">
        <f t="shared" ref="AJ4:AJ67" si="25">IF(AH4,TEXT(ROUND(V4+0.05,1)-0.1,"0.0")&amp;"-"&amp;TEXT(ROUND(V4+0.05,1),"0.0"),"")</f>
        <v>1.7-1.8</v>
      </c>
      <c r="AK4" s="36" t="str">
        <f t="shared" si="17"/>
        <v>13-14</v>
      </c>
      <c r="AL4" s="36" t="str">
        <f t="shared" si="18"/>
        <v>Oct</v>
      </c>
      <c r="AM4" s="35" t="str">
        <f t="shared" si="19"/>
        <v>285-295</v>
      </c>
      <c r="AN4" s="36" t="str">
        <f t="shared" si="20"/>
        <v>Inner-TI</v>
      </c>
    </row>
    <row r="5" spans="2:40" x14ac:dyDescent="0.3">
      <c r="E5" s="12">
        <v>40823.548611111109</v>
      </c>
      <c r="F5" s="16">
        <v>16.66</v>
      </c>
      <c r="G5" s="16">
        <v>1991.9000396728491</v>
      </c>
      <c r="H5" s="29">
        <v>1.128232345561367</v>
      </c>
      <c r="I5" s="26">
        <v>293.8</v>
      </c>
      <c r="J5" s="30">
        <v>0.12064825930372147</v>
      </c>
      <c r="K5" s="31">
        <v>0.16316628639604952</v>
      </c>
      <c r="L5" s="111">
        <f t="shared" si="0"/>
        <v>1.9000000000000001</v>
      </c>
      <c r="M5" s="112">
        <f t="shared" si="1"/>
        <v>0.12</v>
      </c>
      <c r="N5" s="112" t="b">
        <f t="shared" si="2"/>
        <v>1</v>
      </c>
      <c r="O5" s="112" t="b">
        <f t="shared" si="3"/>
        <v>1</v>
      </c>
      <c r="P5" s="113">
        <f t="shared" si="4"/>
        <v>19</v>
      </c>
      <c r="Q5" s="113">
        <f t="shared" si="5"/>
        <v>14</v>
      </c>
      <c r="R5" s="114" t="str">
        <f t="shared" si="21"/>
        <v>1.9-0.12</v>
      </c>
      <c r="S5" s="127">
        <f t="shared" si="6"/>
        <v>-6.310010341642519E-4</v>
      </c>
      <c r="T5" s="112" t="b">
        <f t="shared" si="7"/>
        <v>1</v>
      </c>
      <c r="U5" s="22">
        <f t="shared" si="8"/>
        <v>16.209233668476553</v>
      </c>
      <c r="V5" s="22">
        <f t="shared" si="9"/>
        <v>1.8632392913310043</v>
      </c>
      <c r="W5" s="81">
        <f t="shared" si="10"/>
        <v>17</v>
      </c>
      <c r="X5" s="22">
        <f t="shared" si="11"/>
        <v>0.21366306737221888</v>
      </c>
      <c r="Y5" s="3">
        <f>IF(U5&gt;'Power Curve'!$C$37,0,INDEX(Ci,$W5,1)*POWER(1-X5,3)+INDEX(Ci,$W5,2)*3*X5*POWER(1-X5,2)+INDEX(Ci,$W5,3)*3*POWER(X5,2)*(1-X5)+INDEX(Ci,$W5,4)*POWER(X5,3))</f>
        <v>1983.1268527627979</v>
      </c>
      <c r="Z5" s="3">
        <f t="shared" si="12"/>
        <v>1981.8754976678256</v>
      </c>
      <c r="AA5" s="3">
        <f t="shared" si="13"/>
        <v>1991.9000396728491</v>
      </c>
      <c r="AB5" s="3">
        <f t="shared" si="22"/>
        <v>-10.024542005023477</v>
      </c>
      <c r="AC5" s="3">
        <f t="shared" si="23"/>
        <v>10.024542005023477</v>
      </c>
      <c r="AE5" s="34">
        <f t="shared" si="14"/>
        <v>16</v>
      </c>
      <c r="AF5" s="73" t="b">
        <f>COUNTIF('Power Curve'!$D$2:$D$31,AE5)&gt;0</f>
        <v>1</v>
      </c>
      <c r="AG5" s="73" t="b">
        <f t="shared" si="15"/>
        <v>0</v>
      </c>
      <c r="AH5" s="73" t="b">
        <f t="shared" si="24"/>
        <v>1</v>
      </c>
      <c r="AI5" s="34" t="str">
        <f t="shared" si="16"/>
        <v>Inner</v>
      </c>
      <c r="AJ5" s="35" t="str">
        <f t="shared" si="25"/>
        <v>1.8-1.9</v>
      </c>
      <c r="AK5" s="36" t="str">
        <f t="shared" si="17"/>
        <v>13-14</v>
      </c>
      <c r="AL5" s="36" t="str">
        <f t="shared" si="18"/>
        <v>Oct</v>
      </c>
      <c r="AM5" s="35" t="str">
        <f t="shared" si="19"/>
        <v>285-295</v>
      </c>
      <c r="AN5" s="36" t="str">
        <f t="shared" si="20"/>
        <v>Inner-TI</v>
      </c>
    </row>
    <row r="6" spans="2:40" x14ac:dyDescent="0.3">
      <c r="B6" s="65" t="s">
        <v>142</v>
      </c>
      <c r="E6" s="12">
        <v>40823.555555555555</v>
      </c>
      <c r="F6" s="16">
        <v>15.2</v>
      </c>
      <c r="G6" s="16">
        <v>1987.700012207031</v>
      </c>
      <c r="H6" s="29">
        <v>1.1289787415812087</v>
      </c>
      <c r="I6" s="26">
        <v>293.7</v>
      </c>
      <c r="J6" s="30">
        <v>0.15789473684210525</v>
      </c>
      <c r="K6" s="31">
        <v>0.14438426398685369</v>
      </c>
      <c r="L6" s="111">
        <f t="shared" si="0"/>
        <v>1.6</v>
      </c>
      <c r="M6" s="112">
        <f t="shared" si="1"/>
        <v>0.16</v>
      </c>
      <c r="N6" s="112" t="b">
        <f t="shared" si="2"/>
        <v>1</v>
      </c>
      <c r="O6" s="112" t="b">
        <f t="shared" si="3"/>
        <v>1</v>
      </c>
      <c r="P6" s="113">
        <f t="shared" si="4"/>
        <v>16</v>
      </c>
      <c r="Q6" s="113">
        <f t="shared" si="5"/>
        <v>10</v>
      </c>
      <c r="R6" s="114" t="str">
        <f t="shared" si="21"/>
        <v>1.6-0.16</v>
      </c>
      <c r="S6" s="127">
        <f t="shared" si="6"/>
        <v>-1.7083171206946416E-2</v>
      </c>
      <c r="T6" s="112" t="b">
        <f t="shared" si="7"/>
        <v>1</v>
      </c>
      <c r="U6" s="22">
        <f t="shared" si="8"/>
        <v>14.791997105070688</v>
      </c>
      <c r="V6" s="22">
        <f t="shared" si="9"/>
        <v>1.6442008118815885</v>
      </c>
      <c r="W6" s="81">
        <f t="shared" si="10"/>
        <v>15</v>
      </c>
      <c r="X6" s="22">
        <f t="shared" si="11"/>
        <v>0.80090968221215364</v>
      </c>
      <c r="Y6" s="3">
        <f>IF(U6&gt;'Power Curve'!$C$37,0,INDEX(Ci,$W6,1)*POWER(1-X6,3)+INDEX(Ci,$W6,2)*3*X6*POWER(1-X6,2)+INDEX(Ci,$W6,3)*3*POWER(X6,2)*(1-X6)+INDEX(Ci,$W6,4)*POWER(X6,3))</f>
        <v>1978.3570926995226</v>
      </c>
      <c r="Z6" s="3">
        <f t="shared" si="12"/>
        <v>1944.5604797764597</v>
      </c>
      <c r="AA6" s="3">
        <f t="shared" si="13"/>
        <v>1987.700012207031</v>
      </c>
      <c r="AB6" s="3">
        <f t="shared" si="22"/>
        <v>-43.139532430571307</v>
      </c>
      <c r="AC6" s="3">
        <f t="shared" si="23"/>
        <v>43.139532430571307</v>
      </c>
      <c r="AE6" s="34">
        <f t="shared" si="14"/>
        <v>15</v>
      </c>
      <c r="AF6" s="73" t="b">
        <f>COUNTIF('Power Curve'!$D$2:$D$31,AE6)&gt;0</f>
        <v>1</v>
      </c>
      <c r="AG6" s="73" t="b">
        <f t="shared" si="15"/>
        <v>0</v>
      </c>
      <c r="AH6" s="73" t="b">
        <f t="shared" si="24"/>
        <v>1</v>
      </c>
      <c r="AI6" s="34" t="str">
        <f t="shared" si="16"/>
        <v>Outer</v>
      </c>
      <c r="AJ6" s="35" t="str">
        <f t="shared" si="25"/>
        <v>1.6-1.7</v>
      </c>
      <c r="AK6" s="36" t="str">
        <f t="shared" si="17"/>
        <v>13-14</v>
      </c>
      <c r="AL6" s="36" t="str">
        <f t="shared" si="18"/>
        <v>Oct</v>
      </c>
      <c r="AM6" s="35" t="str">
        <f t="shared" si="19"/>
        <v>285-295</v>
      </c>
      <c r="AN6" s="36" t="str">
        <f t="shared" si="20"/>
        <v>HWS-HTI</v>
      </c>
    </row>
    <row r="7" spans="2:40" x14ac:dyDescent="0.3">
      <c r="E7" s="12">
        <v>40823.5625</v>
      </c>
      <c r="F7" s="16">
        <v>15.43</v>
      </c>
      <c r="G7" s="16">
        <v>1991.0300445556641</v>
      </c>
      <c r="H7" s="29">
        <v>1.1289787415812087</v>
      </c>
      <c r="I7" s="26">
        <v>294.39999999999998</v>
      </c>
      <c r="J7" s="30">
        <v>0.13674659753726506</v>
      </c>
      <c r="K7" s="31">
        <v>0.15272742492790428</v>
      </c>
      <c r="L7" s="111">
        <f t="shared" si="0"/>
        <v>1.7000000000000002</v>
      </c>
      <c r="M7" s="112">
        <f t="shared" si="1"/>
        <v>0.14000000000000001</v>
      </c>
      <c r="N7" s="112" t="b">
        <f t="shared" si="2"/>
        <v>1</v>
      </c>
      <c r="O7" s="112" t="b">
        <f t="shared" si="3"/>
        <v>1</v>
      </c>
      <c r="P7" s="113">
        <f t="shared" si="4"/>
        <v>17</v>
      </c>
      <c r="Q7" s="113">
        <f t="shared" si="5"/>
        <v>12</v>
      </c>
      <c r="R7" s="114" t="str">
        <f t="shared" si="21"/>
        <v>1.7-0.14</v>
      </c>
      <c r="S7" s="127">
        <f t="shared" si="6"/>
        <v>-9.4036246511131213E-4</v>
      </c>
      <c r="T7" s="112" t="b">
        <f t="shared" si="7"/>
        <v>1</v>
      </c>
      <c r="U7" s="22">
        <f t="shared" si="8"/>
        <v>15.015823377055311</v>
      </c>
      <c r="V7" s="22">
        <f t="shared" si="9"/>
        <v>1.678793883738642</v>
      </c>
      <c r="W7" s="81">
        <f t="shared" si="10"/>
        <v>16</v>
      </c>
      <c r="X7" s="22">
        <f t="shared" si="11"/>
        <v>1.5466889198094618E-2</v>
      </c>
      <c r="Y7" s="3">
        <f>IF(U7&gt;'Power Curve'!$C$37,0,INDEX(Ci,$W7,1)*POWER(1-X7,3)+INDEX(Ci,$W7,2)*3*X7*POWER(1-X7,2)+INDEX(Ci,$W7,3)*3*POWER(X7,2)*(1-X7)+INDEX(Ci,$W7,4)*POWER(X7,3))</f>
        <v>1979.1072935052307</v>
      </c>
      <c r="Z7" s="3">
        <f t="shared" si="12"/>
        <v>1977.2462152919904</v>
      </c>
      <c r="AA7" s="3">
        <f t="shared" si="13"/>
        <v>1991.0300445556641</v>
      </c>
      <c r="AB7" s="3">
        <f t="shared" si="22"/>
        <v>-13.783829263673624</v>
      </c>
      <c r="AC7" s="3">
        <f t="shared" si="23"/>
        <v>13.783829263673624</v>
      </c>
      <c r="AE7" s="34">
        <f t="shared" si="14"/>
        <v>15</v>
      </c>
      <c r="AF7" s="73" t="b">
        <f>COUNTIF('Power Curve'!$D$2:$D$31,AE7)&gt;0</f>
        <v>1</v>
      </c>
      <c r="AG7" s="73" t="b">
        <f t="shared" si="15"/>
        <v>0</v>
      </c>
      <c r="AH7" s="73" t="b">
        <f t="shared" si="24"/>
        <v>1</v>
      </c>
      <c r="AI7" s="34" t="str">
        <f t="shared" si="16"/>
        <v>Inner</v>
      </c>
      <c r="AJ7" s="35" t="str">
        <f t="shared" si="25"/>
        <v>1.6-1.7</v>
      </c>
      <c r="AK7" s="36" t="str">
        <f t="shared" si="17"/>
        <v>13-14</v>
      </c>
      <c r="AL7" s="36" t="str">
        <f t="shared" si="18"/>
        <v>Oct</v>
      </c>
      <c r="AM7" s="35" t="str">
        <f t="shared" si="19"/>
        <v>285-295</v>
      </c>
      <c r="AN7" s="36" t="str">
        <f t="shared" si="20"/>
        <v>Inner-TI</v>
      </c>
    </row>
    <row r="8" spans="2:40" x14ac:dyDescent="0.3">
      <c r="B8" s="66" t="s">
        <v>143</v>
      </c>
      <c r="C8" s="67">
        <v>10.6238484443</v>
      </c>
      <c r="E8" s="12">
        <v>40823.569444444445</v>
      </c>
      <c r="F8" s="16">
        <v>14.41</v>
      </c>
      <c r="G8" s="16">
        <v>1985.800048828123</v>
      </c>
      <c r="H8" s="29">
        <v>1.1296847603866662</v>
      </c>
      <c r="I8" s="26">
        <v>292</v>
      </c>
      <c r="J8" s="30">
        <v>0.14920194309507287</v>
      </c>
      <c r="K8" s="31">
        <v>0.13320289818685824</v>
      </c>
      <c r="L8" s="111">
        <f t="shared" si="0"/>
        <v>1.5000000000000002</v>
      </c>
      <c r="M8" s="112">
        <f t="shared" si="1"/>
        <v>0.15000000000000002</v>
      </c>
      <c r="N8" s="112" t="b">
        <f t="shared" si="2"/>
        <v>1</v>
      </c>
      <c r="O8" s="112" t="b">
        <f t="shared" si="3"/>
        <v>1</v>
      </c>
      <c r="P8" s="113">
        <f t="shared" si="4"/>
        <v>15</v>
      </c>
      <c r="Q8" s="113">
        <f t="shared" si="5"/>
        <v>10.999999999999998</v>
      </c>
      <c r="R8" s="114" t="str">
        <f t="shared" si="21"/>
        <v>1.5-0.15</v>
      </c>
      <c r="S8" s="127">
        <f t="shared" si="6"/>
        <v>-1.7284598692948454E-2</v>
      </c>
      <c r="T8" s="112" t="b">
        <f t="shared" si="7"/>
        <v>1</v>
      </c>
      <c r="U8" s="22">
        <f t="shared" si="8"/>
        <v>14.026125095592013</v>
      </c>
      <c r="V8" s="129">
        <f t="shared" si="9"/>
        <v>1.5258328239671837</v>
      </c>
      <c r="W8" s="81">
        <f t="shared" si="10"/>
        <v>15</v>
      </c>
      <c r="X8" s="22">
        <f t="shared" si="11"/>
        <v>6.924172231842983E-2</v>
      </c>
      <c r="Y8" s="3">
        <f>IF(U8&gt;'Power Curve'!$C$37,0,INDEX(Ci,$W8,1)*POWER(1-X8,3)+INDEX(Ci,$W8,2)*3*X8*POWER(1-X8,2)+INDEX(Ci,$W8,3)*3*POWER(X8,2)*(1-X8)+INDEX(Ci,$W8,4)*POWER(X8,3))</f>
        <v>1975.3183041892498</v>
      </c>
      <c r="Z8" s="3">
        <f t="shared" si="12"/>
        <v>1941.1757200105033</v>
      </c>
      <c r="AA8" s="3">
        <f t="shared" si="13"/>
        <v>1985.800048828123</v>
      </c>
      <c r="AB8" s="3">
        <f t="shared" si="22"/>
        <v>-44.624328817619698</v>
      </c>
      <c r="AC8" s="3">
        <f t="shared" si="23"/>
        <v>44.624328817619698</v>
      </c>
      <c r="AE8" s="34">
        <f t="shared" si="14"/>
        <v>14</v>
      </c>
      <c r="AF8" s="73" t="b">
        <f>COUNTIF('Power Curve'!$D$2:$D$31,AE8)&gt;0</f>
        <v>1</v>
      </c>
      <c r="AG8" s="73" t="b">
        <f t="shared" si="15"/>
        <v>0</v>
      </c>
      <c r="AH8" s="73" t="b">
        <f t="shared" si="24"/>
        <v>1</v>
      </c>
      <c r="AI8" s="34" t="str">
        <f t="shared" si="16"/>
        <v>Outer</v>
      </c>
      <c r="AJ8" s="35" t="str">
        <f t="shared" si="25"/>
        <v>1.5-1.6</v>
      </c>
      <c r="AK8" s="36" t="str">
        <f t="shared" si="17"/>
        <v>13-14</v>
      </c>
      <c r="AL8" s="36" t="str">
        <f t="shared" si="18"/>
        <v>Oct</v>
      </c>
      <c r="AM8" s="35" t="str">
        <f t="shared" si="19"/>
        <v>285-295</v>
      </c>
      <c r="AN8" s="36" t="str">
        <f t="shared" si="20"/>
        <v>HWS-HTI</v>
      </c>
    </row>
    <row r="9" spans="2:40" x14ac:dyDescent="0.3">
      <c r="B9" s="64" t="s">
        <v>144</v>
      </c>
      <c r="C9" s="68">
        <v>4.1535854705600004</v>
      </c>
      <c r="E9" s="12">
        <v>40823.576388888891</v>
      </c>
      <c r="F9" s="16">
        <v>15.11</v>
      </c>
      <c r="G9" s="16">
        <v>1985.759994506838</v>
      </c>
      <c r="H9" s="29">
        <v>1.1298063789940207</v>
      </c>
      <c r="I9" s="26">
        <v>294.10000000000002</v>
      </c>
      <c r="J9" s="30">
        <v>0.14030443414956983</v>
      </c>
      <c r="K9" s="31">
        <v>0.13917351885742446</v>
      </c>
      <c r="L9" s="111">
        <f t="shared" si="0"/>
        <v>1.6</v>
      </c>
      <c r="M9" s="112">
        <f t="shared" si="1"/>
        <v>0.14000000000000001</v>
      </c>
      <c r="N9" s="112" t="b">
        <f t="shared" si="2"/>
        <v>1</v>
      </c>
      <c r="O9" s="112" t="b">
        <f t="shared" si="3"/>
        <v>1</v>
      </c>
      <c r="P9" s="113">
        <f t="shared" si="4"/>
        <v>16</v>
      </c>
      <c r="Q9" s="113">
        <f t="shared" si="5"/>
        <v>12</v>
      </c>
      <c r="R9" s="114" t="str">
        <f t="shared" si="21"/>
        <v>1.6-0.14</v>
      </c>
      <c r="S9" s="127">
        <f t="shared" si="6"/>
        <v>-4.3153521593601672E-3</v>
      </c>
      <c r="T9" s="112" t="b">
        <f t="shared" si="7"/>
        <v>1</v>
      </c>
      <c r="U9" s="22">
        <f t="shared" si="8"/>
        <v>14.708005228989233</v>
      </c>
      <c r="V9" s="22">
        <f t="shared" si="9"/>
        <v>1.6312195966786915</v>
      </c>
      <c r="W9" s="81">
        <f t="shared" si="10"/>
        <v>15</v>
      </c>
      <c r="X9" s="22">
        <f t="shared" si="11"/>
        <v>0.7206689058688629</v>
      </c>
      <c r="Y9" s="3">
        <f>IF(U9&gt;'Power Curve'!$C$37,0,INDEX(Ci,$W9,1)*POWER(1-X9,3)+INDEX(Ci,$W9,2)*3*X9*POWER(1-X9,2)+INDEX(Ci,$W9,3)*3*POWER(X9,2)*(1-X9)+INDEX(Ci,$W9,4)*POWER(X9,3))</f>
        <v>1978.0996388611343</v>
      </c>
      <c r="Z9" s="3">
        <f t="shared" si="12"/>
        <v>1969.5634423131453</v>
      </c>
      <c r="AA9" s="3">
        <f t="shared" si="13"/>
        <v>1985.759994506838</v>
      </c>
      <c r="AB9" s="3">
        <f t="shared" si="22"/>
        <v>-16.196552193692696</v>
      </c>
      <c r="AC9" s="3">
        <f t="shared" si="23"/>
        <v>16.196552193692696</v>
      </c>
      <c r="AE9" s="34">
        <f t="shared" si="14"/>
        <v>15</v>
      </c>
      <c r="AF9" s="73" t="b">
        <f>COUNTIF('Power Curve'!$D$2:$D$31,AE9)&gt;0</f>
        <v>1</v>
      </c>
      <c r="AG9" s="73" t="b">
        <f t="shared" si="15"/>
        <v>0</v>
      </c>
      <c r="AH9" s="73" t="b">
        <f t="shared" si="24"/>
        <v>1</v>
      </c>
      <c r="AI9" s="34" t="str">
        <f t="shared" si="16"/>
        <v>Outer</v>
      </c>
      <c r="AJ9" s="35" t="str">
        <f t="shared" si="25"/>
        <v>1.6-1.7</v>
      </c>
      <c r="AK9" s="36" t="str">
        <f t="shared" si="17"/>
        <v>13-14</v>
      </c>
      <c r="AL9" s="36" t="str">
        <f t="shared" si="18"/>
        <v>Oct</v>
      </c>
      <c r="AM9" s="35" t="str">
        <f t="shared" si="19"/>
        <v>285-295</v>
      </c>
      <c r="AN9" s="36" t="str">
        <f t="shared" si="20"/>
        <v>HWS-HTI</v>
      </c>
    </row>
    <row r="10" spans="2:40" x14ac:dyDescent="0.3">
      <c r="E10" s="12">
        <v>40823.583333333336</v>
      </c>
      <c r="F10" s="16">
        <v>14.98</v>
      </c>
      <c r="G10" s="16">
        <v>1989.3099670410211</v>
      </c>
      <c r="H10" s="29">
        <v>1.1302405922595999</v>
      </c>
      <c r="I10" s="26">
        <v>298</v>
      </c>
      <c r="J10" s="30">
        <v>0.14152202937249667</v>
      </c>
      <c r="K10" s="31">
        <v>0.11707573058826029</v>
      </c>
      <c r="L10" s="111">
        <f t="shared" si="0"/>
        <v>1.6</v>
      </c>
      <c r="M10" s="112">
        <f t="shared" si="1"/>
        <v>0.14000000000000001</v>
      </c>
      <c r="N10" s="112" t="b">
        <f t="shared" si="2"/>
        <v>1</v>
      </c>
      <c r="O10" s="112" t="b">
        <f t="shared" si="3"/>
        <v>1</v>
      </c>
      <c r="P10" s="113">
        <f t="shared" si="4"/>
        <v>16</v>
      </c>
      <c r="Q10" s="113">
        <f t="shared" si="5"/>
        <v>12</v>
      </c>
      <c r="R10" s="114" t="str">
        <f t="shared" si="21"/>
        <v>1.6-0.14</v>
      </c>
      <c r="S10" s="127">
        <f t="shared" si="6"/>
        <v>-4.3153521593601672E-3</v>
      </c>
      <c r="T10" s="112" t="b">
        <f t="shared" si="7"/>
        <v>1</v>
      </c>
      <c r="U10" s="22">
        <f t="shared" si="8"/>
        <v>14.58333159028213</v>
      </c>
      <c r="V10" s="22">
        <f t="shared" si="9"/>
        <v>1.6119508839210956</v>
      </c>
      <c r="W10" s="81">
        <f t="shared" si="10"/>
        <v>15</v>
      </c>
      <c r="X10" s="22">
        <f t="shared" si="11"/>
        <v>0.60156322534210516</v>
      </c>
      <c r="Y10" s="3">
        <f>IF(U10&gt;'Power Curve'!$C$37,0,INDEX(Ci,$W10,1)*POWER(1-X10,3)+INDEX(Ci,$W10,2)*3*X10*POWER(1-X10,2)+INDEX(Ci,$W10,3)*3*POWER(X10,2)*(1-X10)+INDEX(Ci,$W10,4)*POWER(X10,3))</f>
        <v>1977.7161909330916</v>
      </c>
      <c r="Z10" s="3">
        <f t="shared" si="12"/>
        <v>1969.181649097947</v>
      </c>
      <c r="AA10" s="3">
        <f t="shared" si="13"/>
        <v>1989.3099670410211</v>
      </c>
      <c r="AB10" s="3">
        <f t="shared" si="22"/>
        <v>-20.12831794307408</v>
      </c>
      <c r="AC10" s="3">
        <f t="shared" si="23"/>
        <v>20.12831794307408</v>
      </c>
      <c r="AE10" s="34">
        <f t="shared" si="14"/>
        <v>15</v>
      </c>
      <c r="AF10" s="73" t="b">
        <f>COUNTIF('Power Curve'!$D$2:$D$31,AE10)&gt;0</f>
        <v>1</v>
      </c>
      <c r="AG10" s="73" t="b">
        <f t="shared" si="15"/>
        <v>0</v>
      </c>
      <c r="AH10" s="73" t="b">
        <f t="shared" si="24"/>
        <v>1</v>
      </c>
      <c r="AI10" s="34" t="str">
        <f t="shared" si="16"/>
        <v>Outer</v>
      </c>
      <c r="AJ10" s="35" t="str">
        <f t="shared" si="25"/>
        <v>1.6-1.7</v>
      </c>
      <c r="AK10" s="36" t="str">
        <f t="shared" si="17"/>
        <v>14-15</v>
      </c>
      <c r="AL10" s="36" t="str">
        <f t="shared" si="18"/>
        <v>Oct</v>
      </c>
      <c r="AM10" s="35" t="str">
        <f t="shared" si="19"/>
        <v>295-305</v>
      </c>
      <c r="AN10" s="36" t="str">
        <f t="shared" si="20"/>
        <v>HWS-HTI</v>
      </c>
    </row>
    <row r="11" spans="2:40" ht="14.4" x14ac:dyDescent="0.3">
      <c r="B11" s="32" t="s">
        <v>131</v>
      </c>
      <c r="E11" s="12">
        <v>40823.590277777781</v>
      </c>
      <c r="F11" s="16">
        <v>15.61</v>
      </c>
      <c r="G11" s="16">
        <v>1988.3000183105469</v>
      </c>
      <c r="H11" s="29">
        <v>1.1305125858289824</v>
      </c>
      <c r="I11" s="26">
        <v>296.5</v>
      </c>
      <c r="J11" s="30">
        <v>0.14990390775144138</v>
      </c>
      <c r="K11" s="31">
        <v>0.15266102996461059</v>
      </c>
      <c r="L11" s="111">
        <f t="shared" si="0"/>
        <v>1.7000000000000002</v>
      </c>
      <c r="M11" s="112">
        <f t="shared" si="1"/>
        <v>0.15000000000000002</v>
      </c>
      <c r="N11" s="112" t="b">
        <f t="shared" si="2"/>
        <v>1</v>
      </c>
      <c r="O11" s="112" t="b">
        <f t="shared" si="3"/>
        <v>1</v>
      </c>
      <c r="P11" s="113">
        <f t="shared" si="4"/>
        <v>17</v>
      </c>
      <c r="Q11" s="113">
        <f t="shared" si="5"/>
        <v>10.999999999999998</v>
      </c>
      <c r="R11" s="114" t="str">
        <f t="shared" si="21"/>
        <v>1.7-0.15</v>
      </c>
      <c r="S11" s="127">
        <f t="shared" si="6"/>
        <v>-1.9711728107279537E-3</v>
      </c>
      <c r="T11" s="112" t="b">
        <f t="shared" si="7"/>
        <v>1</v>
      </c>
      <c r="U11" s="22">
        <f t="shared" si="8"/>
        <v>15.197868206008566</v>
      </c>
      <c r="V11" s="22">
        <f t="shared" si="9"/>
        <v>1.7069294988893857</v>
      </c>
      <c r="W11" s="81">
        <f t="shared" si="10"/>
        <v>16</v>
      </c>
      <c r="X11" s="22">
        <f t="shared" si="11"/>
        <v>0.19796030234476369</v>
      </c>
      <c r="Y11" s="3">
        <f>IF(U11&gt;'Power Curve'!$C$37,0,INDEX(Ci,$W11,1)*POWER(1-X11,3)+INDEX(Ci,$W11,2)*3*X11*POWER(1-X11,2)+INDEX(Ci,$W11,3)*3*POWER(X11,2)*(1-X11)+INDEX(Ci,$W11,4)*POWER(X11,3))</f>
        <v>1979.7618294267327</v>
      </c>
      <c r="Z11" s="3">
        <f t="shared" si="12"/>
        <v>1975.8593767368495</v>
      </c>
      <c r="AA11" s="3">
        <f t="shared" si="13"/>
        <v>1988.3000183105469</v>
      </c>
      <c r="AB11" s="3">
        <f t="shared" si="22"/>
        <v>-12.440641573697349</v>
      </c>
      <c r="AC11" s="3">
        <f t="shared" si="23"/>
        <v>12.440641573697349</v>
      </c>
      <c r="AE11" s="34">
        <f t="shared" si="14"/>
        <v>15</v>
      </c>
      <c r="AF11" s="73" t="b">
        <f>COUNTIF('Power Curve'!$D$2:$D$31,AE11)&gt;0</f>
        <v>1</v>
      </c>
      <c r="AG11" s="73" t="b">
        <f t="shared" si="15"/>
        <v>0</v>
      </c>
      <c r="AH11" s="73" t="b">
        <f t="shared" si="24"/>
        <v>1</v>
      </c>
      <c r="AI11" s="34" t="str">
        <f t="shared" si="16"/>
        <v>Outer</v>
      </c>
      <c r="AJ11" s="35" t="str">
        <f t="shared" si="25"/>
        <v>1.7-1.8</v>
      </c>
      <c r="AK11" s="36" t="str">
        <f t="shared" si="17"/>
        <v>14-15</v>
      </c>
      <c r="AL11" s="36" t="str">
        <f t="shared" si="18"/>
        <v>Oct</v>
      </c>
      <c r="AM11" s="35" t="str">
        <f t="shared" si="19"/>
        <v>295-305</v>
      </c>
      <c r="AN11" s="36" t="str">
        <f t="shared" si="20"/>
        <v>HWS-HTI</v>
      </c>
    </row>
    <row r="12" spans="2:40" x14ac:dyDescent="0.3">
      <c r="E12" s="12">
        <v>40823.604166666664</v>
      </c>
      <c r="F12" s="16">
        <v>15</v>
      </c>
      <c r="G12" s="16">
        <v>1992.320007324221</v>
      </c>
      <c r="H12" s="29">
        <v>1.1310686957591307</v>
      </c>
      <c r="I12" s="26">
        <v>298</v>
      </c>
      <c r="J12" s="30">
        <v>0.13799999999999998</v>
      </c>
      <c r="K12" s="31">
        <v>0.16468501736366661</v>
      </c>
      <c r="L12" s="111">
        <f t="shared" si="0"/>
        <v>1.6</v>
      </c>
      <c r="M12" s="112">
        <f t="shared" si="1"/>
        <v>0.14000000000000001</v>
      </c>
      <c r="N12" s="112" t="b">
        <f t="shared" si="2"/>
        <v>1</v>
      </c>
      <c r="O12" s="112" t="b">
        <f t="shared" si="3"/>
        <v>1</v>
      </c>
      <c r="P12" s="113">
        <f t="shared" si="4"/>
        <v>16</v>
      </c>
      <c r="Q12" s="113">
        <f t="shared" si="5"/>
        <v>12</v>
      </c>
      <c r="R12" s="114" t="str">
        <f t="shared" si="21"/>
        <v>1.6-0.14</v>
      </c>
      <c r="S12" s="127">
        <f t="shared" si="6"/>
        <v>-4.3153521593601672E-3</v>
      </c>
      <c r="T12" s="112" t="b">
        <f t="shared" si="7"/>
        <v>1</v>
      </c>
      <c r="U12" s="22">
        <f t="shared" si="8"/>
        <v>14.60636751087093</v>
      </c>
      <c r="V12" s="22">
        <f t="shared" si="9"/>
        <v>1.6155111597062211</v>
      </c>
      <c r="W12" s="81">
        <f t="shared" si="10"/>
        <v>15</v>
      </c>
      <c r="X12" s="22">
        <f t="shared" si="11"/>
        <v>0.62357035553211426</v>
      </c>
      <c r="Y12" s="3">
        <f>IF(U12&gt;'Power Curve'!$C$37,0,INDEX(Ci,$W12,1)*POWER(1-X12,3)+INDEX(Ci,$W12,2)*3*X12*POWER(1-X12,2)+INDEX(Ci,$W12,3)*3*POWER(X12,2)*(1-X12)+INDEX(Ci,$W12,4)*POWER(X12,3))</f>
        <v>1977.7881506567053</v>
      </c>
      <c r="Z12" s="3">
        <f t="shared" si="12"/>
        <v>1969.2532982900118</v>
      </c>
      <c r="AA12" s="3">
        <f t="shared" si="13"/>
        <v>1992.320007324221</v>
      </c>
      <c r="AB12" s="3">
        <f t="shared" si="22"/>
        <v>-23.066709034209225</v>
      </c>
      <c r="AC12" s="3">
        <f t="shared" si="23"/>
        <v>23.066709034209225</v>
      </c>
      <c r="AE12" s="34">
        <f t="shared" si="14"/>
        <v>15</v>
      </c>
      <c r="AF12" s="73" t="b">
        <f>COUNTIF('Power Curve'!$D$2:$D$31,AE12)&gt;0</f>
        <v>1</v>
      </c>
      <c r="AG12" s="73" t="b">
        <f t="shared" si="15"/>
        <v>0</v>
      </c>
      <c r="AH12" s="73" t="b">
        <f t="shared" si="24"/>
        <v>1</v>
      </c>
      <c r="AI12" s="34" t="str">
        <f t="shared" si="16"/>
        <v>Inner</v>
      </c>
      <c r="AJ12" s="35" t="str">
        <f t="shared" si="25"/>
        <v>1.6-1.7</v>
      </c>
      <c r="AK12" s="36" t="str">
        <f t="shared" si="17"/>
        <v>14-15</v>
      </c>
      <c r="AL12" s="36" t="str">
        <f t="shared" si="18"/>
        <v>Oct</v>
      </c>
      <c r="AM12" s="35" t="str">
        <f t="shared" si="19"/>
        <v>295-305</v>
      </c>
      <c r="AN12" s="36" t="str">
        <f t="shared" si="20"/>
        <v>Inner-TI</v>
      </c>
    </row>
    <row r="13" spans="2:40" x14ac:dyDescent="0.3">
      <c r="B13" s="1" t="s">
        <v>132</v>
      </c>
      <c r="C13" s="11">
        <v>0.3</v>
      </c>
      <c r="E13" s="12">
        <v>40823.611111111109</v>
      </c>
      <c r="F13" s="16">
        <v>14.4</v>
      </c>
      <c r="G13" s="16">
        <v>1962.4700012207031</v>
      </c>
      <c r="H13" s="29">
        <v>1.1316533178981016</v>
      </c>
      <c r="I13" s="26">
        <v>298.89999999999998</v>
      </c>
      <c r="J13" s="30">
        <v>0.13055555555555554</v>
      </c>
      <c r="K13" s="31">
        <v>0.10335610333211964</v>
      </c>
      <c r="L13" s="111">
        <f t="shared" si="0"/>
        <v>1.5000000000000002</v>
      </c>
      <c r="M13" s="112">
        <f t="shared" si="1"/>
        <v>0.13</v>
      </c>
      <c r="N13" s="112" t="b">
        <f t="shared" si="2"/>
        <v>1</v>
      </c>
      <c r="O13" s="112" t="b">
        <f t="shared" si="3"/>
        <v>1</v>
      </c>
      <c r="P13" s="113">
        <f t="shared" si="4"/>
        <v>15</v>
      </c>
      <c r="Q13" s="113">
        <f t="shared" si="5"/>
        <v>13</v>
      </c>
      <c r="R13" s="114" t="str">
        <f t="shared" si="21"/>
        <v>1.5-0.13</v>
      </c>
      <c r="S13" s="127">
        <f t="shared" si="6"/>
        <v>-1.1197886700886556E-3</v>
      </c>
      <c r="T13" s="112" t="b">
        <f t="shared" si="7"/>
        <v>1</v>
      </c>
      <c r="U13" s="22">
        <f t="shared" si="8"/>
        <v>14.024528291662893</v>
      </c>
      <c r="V13" s="22">
        <f t="shared" si="9"/>
        <v>1.5255860327725137</v>
      </c>
      <c r="W13" s="81">
        <f t="shared" si="10"/>
        <v>15</v>
      </c>
      <c r="X13" s="22">
        <f t="shared" si="11"/>
        <v>6.7716232081536737E-2</v>
      </c>
      <c r="Y13" s="3">
        <f>IF(U13&gt;'Power Curve'!$C$37,0,INDEX(Ci,$W13,1)*POWER(1-X13,3)+INDEX(Ci,$W13,2)*3*X13*POWER(1-X13,2)+INDEX(Ci,$W13,3)*3*POWER(X13,2)*(1-X13)+INDEX(Ci,$W13,4)*POWER(X13,3))</f>
        <v>1975.308431643439</v>
      </c>
      <c r="Z13" s="3">
        <f t="shared" si="12"/>
        <v>1973.096503641754</v>
      </c>
      <c r="AA13" s="3">
        <f t="shared" si="13"/>
        <v>1962.4700012207031</v>
      </c>
      <c r="AB13" s="3">
        <f t="shared" si="22"/>
        <v>10.626502421050873</v>
      </c>
      <c r="AC13" s="3">
        <f t="shared" si="23"/>
        <v>10.626502421050873</v>
      </c>
      <c r="AE13" s="34">
        <f t="shared" si="14"/>
        <v>14</v>
      </c>
      <c r="AF13" s="73" t="b">
        <f>COUNTIF('Power Curve'!$D$2:$D$31,AE13)&gt;0</f>
        <v>1</v>
      </c>
      <c r="AG13" s="73" t="b">
        <f t="shared" si="15"/>
        <v>0</v>
      </c>
      <c r="AH13" s="73" t="b">
        <f t="shared" si="24"/>
        <v>1</v>
      </c>
      <c r="AI13" s="34" t="str">
        <f t="shared" si="16"/>
        <v>Inner</v>
      </c>
      <c r="AJ13" s="35" t="str">
        <f t="shared" si="25"/>
        <v>1.5-1.6</v>
      </c>
      <c r="AK13" s="36" t="str">
        <f t="shared" si="17"/>
        <v>14-15</v>
      </c>
      <c r="AL13" s="36" t="str">
        <f t="shared" si="18"/>
        <v>Oct</v>
      </c>
      <c r="AM13" s="35" t="str">
        <f t="shared" si="19"/>
        <v>295-305</v>
      </c>
      <c r="AN13" s="36" t="str">
        <f t="shared" si="20"/>
        <v>Inner-TI</v>
      </c>
    </row>
    <row r="14" spans="2:40" x14ac:dyDescent="0.3">
      <c r="B14" s="1" t="s">
        <v>133</v>
      </c>
      <c r="C14" s="11">
        <v>0.1</v>
      </c>
      <c r="E14" s="12">
        <v>40823.618055555555</v>
      </c>
      <c r="F14" s="16">
        <v>13.88</v>
      </c>
      <c r="G14" s="16">
        <v>1983.8600158691411</v>
      </c>
      <c r="H14" s="29">
        <v>1.1320471989998975</v>
      </c>
      <c r="I14" s="26">
        <v>299.5</v>
      </c>
      <c r="J14" s="30">
        <v>0.12752161383285301</v>
      </c>
      <c r="K14" s="31">
        <v>0.12310293503542832</v>
      </c>
      <c r="L14" s="111">
        <f t="shared" si="0"/>
        <v>1.4000000000000001</v>
      </c>
      <c r="M14" s="112">
        <f t="shared" si="1"/>
        <v>0.13</v>
      </c>
      <c r="N14" s="112" t="b">
        <f t="shared" si="2"/>
        <v>1</v>
      </c>
      <c r="O14" s="112" t="b">
        <f t="shared" si="3"/>
        <v>1</v>
      </c>
      <c r="P14" s="113">
        <f t="shared" si="4"/>
        <v>14</v>
      </c>
      <c r="Q14" s="113">
        <f t="shared" si="5"/>
        <v>13</v>
      </c>
      <c r="R14" s="114" t="str">
        <f t="shared" si="21"/>
        <v>1.4-0.13</v>
      </c>
      <c r="S14" s="127">
        <f t="shared" si="6"/>
        <v>-2.6749175816282314E-3</v>
      </c>
      <c r="T14" s="112" t="b">
        <f t="shared" si="7"/>
        <v>1</v>
      </c>
      <c r="U14" s="22">
        <f t="shared" si="8"/>
        <v>13.519655170200648</v>
      </c>
      <c r="V14" s="22">
        <f t="shared" si="9"/>
        <v>1.4475562643517699</v>
      </c>
      <c r="W14" s="81">
        <f t="shared" si="10"/>
        <v>14</v>
      </c>
      <c r="X14" s="22">
        <f t="shared" si="11"/>
        <v>0.54969233957054198</v>
      </c>
      <c r="Y14" s="3">
        <f>IF(U14&gt;'Power Curve'!$C$37,0,INDEX(Ci,$W14,1)*POWER(1-X14,3)+INDEX(Ci,$W14,2)*3*X14*POWER(1-X14,2)+INDEX(Ci,$W14,3)*3*POWER(X14,2)*(1-X14)+INDEX(Ci,$W14,4)*POWER(X14,3))</f>
        <v>1967.7260117939097</v>
      </c>
      <c r="Z14" s="3">
        <f t="shared" si="12"/>
        <v>1962.4625068891351</v>
      </c>
      <c r="AA14" s="3">
        <f t="shared" si="13"/>
        <v>1983.8600158691411</v>
      </c>
      <c r="AB14" s="3">
        <f t="shared" si="22"/>
        <v>-21.397508980006023</v>
      </c>
      <c r="AC14" s="3">
        <f t="shared" si="23"/>
        <v>21.397508980006023</v>
      </c>
      <c r="AE14" s="34">
        <f t="shared" si="14"/>
        <v>14</v>
      </c>
      <c r="AF14" s="73" t="b">
        <f>COUNTIF('Power Curve'!$D$2:$D$31,AE14)&gt;0</f>
        <v>1</v>
      </c>
      <c r="AG14" s="73" t="b">
        <f t="shared" si="15"/>
        <v>0</v>
      </c>
      <c r="AH14" s="73" t="b">
        <f t="shared" si="24"/>
        <v>1</v>
      </c>
      <c r="AI14" s="34" t="str">
        <f t="shared" si="16"/>
        <v>Inner</v>
      </c>
      <c r="AJ14" s="35" t="str">
        <f t="shared" si="25"/>
        <v>1.4-1.5</v>
      </c>
      <c r="AK14" s="36" t="str">
        <f t="shared" si="17"/>
        <v>14-15</v>
      </c>
      <c r="AL14" s="36" t="str">
        <f t="shared" si="18"/>
        <v>Oct</v>
      </c>
      <c r="AM14" s="35" t="str">
        <f t="shared" si="19"/>
        <v>295-305</v>
      </c>
      <c r="AN14" s="36" t="str">
        <f t="shared" si="20"/>
        <v>Inner-TI</v>
      </c>
    </row>
    <row r="15" spans="2:40" x14ac:dyDescent="0.3">
      <c r="B15" s="1" t="s">
        <v>134</v>
      </c>
      <c r="C15" s="33">
        <v>0.14000000000000001</v>
      </c>
      <c r="E15" s="12">
        <v>40823.625</v>
      </c>
      <c r="F15" s="16">
        <v>13.01</v>
      </c>
      <c r="G15" s="16">
        <v>1896.3900299072241</v>
      </c>
      <c r="H15" s="29">
        <v>1.1325224521450001</v>
      </c>
      <c r="I15" s="26">
        <v>300.5</v>
      </c>
      <c r="J15" s="30">
        <v>0.12682551883166795</v>
      </c>
      <c r="K15" s="31">
        <v>0.15432187391559132</v>
      </c>
      <c r="L15" s="111">
        <f t="shared" si="0"/>
        <v>1.3000000000000003</v>
      </c>
      <c r="M15" s="112">
        <f t="shared" si="1"/>
        <v>0.13</v>
      </c>
      <c r="N15" s="112" t="b">
        <f t="shared" si="2"/>
        <v>1</v>
      </c>
      <c r="O15" s="112" t="b">
        <f t="shared" si="3"/>
        <v>1</v>
      </c>
      <c r="P15" s="113">
        <f t="shared" si="4"/>
        <v>13.000000000000002</v>
      </c>
      <c r="Q15" s="113">
        <f t="shared" si="5"/>
        <v>13</v>
      </c>
      <c r="R15" s="114" t="str">
        <f t="shared" si="21"/>
        <v>1.3-0.13</v>
      </c>
      <c r="S15" s="127">
        <f t="shared" si="6"/>
        <v>-3.4559656700221307E-3</v>
      </c>
      <c r="T15" s="112" t="b">
        <f t="shared" si="7"/>
        <v>1</v>
      </c>
      <c r="U15" s="22">
        <f t="shared" si="8"/>
        <v>12.674014720203489</v>
      </c>
      <c r="V15" s="22">
        <f t="shared" si="9"/>
        <v>1.3168598068153068</v>
      </c>
      <c r="W15" s="81">
        <f t="shared" si="10"/>
        <v>13</v>
      </c>
      <c r="X15" s="22">
        <f t="shared" si="11"/>
        <v>0.67482123802167016</v>
      </c>
      <c r="Y15" s="3">
        <f>IF(U15&gt;'Power Curve'!$C$37,0,INDEX(Ci,$W15,1)*POWER(1-X15,3)+INDEX(Ci,$W15,2)*3*X15*POWER(1-X15,2)+INDEX(Ci,$W15,3)*3*POWER(X15,2)*(1-X15)+INDEX(Ci,$W15,4)*POWER(X15,3))</f>
        <v>1944.213778480766</v>
      </c>
      <c r="Z15" s="3">
        <f t="shared" si="12"/>
        <v>1937.4946424071525</v>
      </c>
      <c r="AA15" s="3">
        <f t="shared" si="13"/>
        <v>1896.3900299072241</v>
      </c>
      <c r="AB15" s="3">
        <f t="shared" si="22"/>
        <v>41.104612499928407</v>
      </c>
      <c r="AC15" s="3">
        <f t="shared" si="23"/>
        <v>41.104612499928407</v>
      </c>
      <c r="AE15" s="34">
        <f t="shared" si="14"/>
        <v>13</v>
      </c>
      <c r="AF15" s="73" t="b">
        <f>COUNTIF('Power Curve'!$D$2:$D$31,AE15)&gt;0</f>
        <v>1</v>
      </c>
      <c r="AG15" s="73" t="b">
        <f t="shared" si="15"/>
        <v>0</v>
      </c>
      <c r="AH15" s="73" t="b">
        <f t="shared" si="24"/>
        <v>1</v>
      </c>
      <c r="AI15" s="34" t="str">
        <f t="shared" si="16"/>
        <v>Inner</v>
      </c>
      <c r="AJ15" s="35" t="str">
        <f t="shared" si="25"/>
        <v>1.3-1.4</v>
      </c>
      <c r="AK15" s="36" t="str">
        <f t="shared" si="17"/>
        <v>15-16</v>
      </c>
      <c r="AL15" s="36" t="str">
        <f t="shared" si="18"/>
        <v>Oct</v>
      </c>
      <c r="AM15" s="35" t="str">
        <f t="shared" si="19"/>
        <v>295-305</v>
      </c>
      <c r="AN15" s="36" t="str">
        <f t="shared" si="20"/>
        <v>Inner-TI</v>
      </c>
    </row>
    <row r="16" spans="2:40" x14ac:dyDescent="0.3">
      <c r="B16" s="1" t="s">
        <v>135</v>
      </c>
      <c r="C16" s="33">
        <v>0.1</v>
      </c>
      <c r="E16" s="12">
        <v>40823.631944444445</v>
      </c>
      <c r="F16" s="16">
        <v>12.77</v>
      </c>
      <c r="G16" s="16">
        <v>1937.4099884033251</v>
      </c>
      <c r="H16" s="29">
        <v>1.1328351309004239</v>
      </c>
      <c r="I16" s="26">
        <v>299.8</v>
      </c>
      <c r="J16" s="30">
        <v>0.11667971808927173</v>
      </c>
      <c r="K16" s="31">
        <v>0.13407699240267584</v>
      </c>
      <c r="L16" s="111">
        <f t="shared" si="0"/>
        <v>1.3000000000000003</v>
      </c>
      <c r="M16" s="112">
        <f t="shared" si="1"/>
        <v>0.12</v>
      </c>
      <c r="N16" s="112" t="b">
        <f t="shared" si="2"/>
        <v>1</v>
      </c>
      <c r="O16" s="112" t="b">
        <f t="shared" si="3"/>
        <v>1</v>
      </c>
      <c r="P16" s="113">
        <f t="shared" si="4"/>
        <v>13.000000000000002</v>
      </c>
      <c r="Q16" s="113">
        <f t="shared" si="5"/>
        <v>14</v>
      </c>
      <c r="R16" s="114" t="str">
        <f t="shared" si="21"/>
        <v>1.3-0.12</v>
      </c>
      <c r="S16" s="127">
        <f t="shared" si="6"/>
        <v>-8.674156854531109E-4</v>
      </c>
      <c r="T16" s="112" t="b">
        <f t="shared" si="7"/>
        <v>1</v>
      </c>
      <c r="U16" s="22">
        <f t="shared" si="8"/>
        <v>12.441357527393677</v>
      </c>
      <c r="V16" s="22">
        <f t="shared" si="9"/>
        <v>1.2809018876775429</v>
      </c>
      <c r="W16" s="81">
        <f t="shared" si="10"/>
        <v>13</v>
      </c>
      <c r="X16" s="22">
        <f t="shared" si="11"/>
        <v>0.4353042255939979</v>
      </c>
      <c r="Y16" s="3">
        <f>IF(U16&gt;'Power Curve'!$C$37,0,INDEX(Ci,$W16,1)*POWER(1-X16,3)+INDEX(Ci,$W16,2)*3*X16*POWER(1-X16,2)+INDEX(Ci,$W16,3)*3*POWER(X16,2)*(1-X16)+INDEX(Ci,$W16,4)*POWER(X16,3))</f>
        <v>1936.5824063407783</v>
      </c>
      <c r="Z16" s="3">
        <f t="shared" si="12"/>
        <v>1934.9025843853458</v>
      </c>
      <c r="AA16" s="3">
        <f t="shared" si="13"/>
        <v>1937.4099884033251</v>
      </c>
      <c r="AB16" s="3">
        <f t="shared" si="22"/>
        <v>-2.5074040179792974</v>
      </c>
      <c r="AC16" s="3">
        <f t="shared" si="23"/>
        <v>2.5074040179792974</v>
      </c>
      <c r="AE16" s="34">
        <f t="shared" si="14"/>
        <v>12</v>
      </c>
      <c r="AF16" s="73" t="b">
        <f>COUNTIF('Power Curve'!$D$2:$D$31,AE16)&gt;0</f>
        <v>1</v>
      </c>
      <c r="AG16" s="73" t="b">
        <f t="shared" si="15"/>
        <v>0</v>
      </c>
      <c r="AH16" s="73" t="b">
        <f t="shared" si="24"/>
        <v>1</v>
      </c>
      <c r="AI16" s="34" t="str">
        <f t="shared" si="16"/>
        <v>Inner</v>
      </c>
      <c r="AJ16" s="35" t="str">
        <f t="shared" si="25"/>
        <v>1.2-1.3</v>
      </c>
      <c r="AK16" s="36" t="str">
        <f t="shared" si="17"/>
        <v>15-16</v>
      </c>
      <c r="AL16" s="36" t="str">
        <f t="shared" si="18"/>
        <v>Oct</v>
      </c>
      <c r="AM16" s="35" t="str">
        <f t="shared" si="19"/>
        <v>295-305</v>
      </c>
      <c r="AN16" s="36" t="str">
        <f t="shared" si="20"/>
        <v>Inner-TI</v>
      </c>
    </row>
    <row r="17" spans="5:40" x14ac:dyDescent="0.3">
      <c r="E17" s="12">
        <v>40823.638888888891</v>
      </c>
      <c r="F17" s="16">
        <v>13.34</v>
      </c>
      <c r="G17" s="16">
        <v>1954.4500274658251</v>
      </c>
      <c r="H17" s="29">
        <v>1.1329164805144414</v>
      </c>
      <c r="I17" s="26">
        <v>300.60000000000002</v>
      </c>
      <c r="J17" s="30">
        <v>0.12593703148425786</v>
      </c>
      <c r="K17" s="31">
        <v>0.14932764729813805</v>
      </c>
      <c r="L17" s="111">
        <f t="shared" si="0"/>
        <v>1.4000000000000001</v>
      </c>
      <c r="M17" s="112">
        <f t="shared" si="1"/>
        <v>0.13</v>
      </c>
      <c r="N17" s="112" t="b">
        <f t="shared" si="2"/>
        <v>1</v>
      </c>
      <c r="O17" s="112" t="b">
        <f t="shared" si="3"/>
        <v>1</v>
      </c>
      <c r="P17" s="113">
        <f t="shared" si="4"/>
        <v>14</v>
      </c>
      <c r="Q17" s="113">
        <f t="shared" si="5"/>
        <v>13</v>
      </c>
      <c r="R17" s="114" t="str">
        <f t="shared" si="21"/>
        <v>1.4-0.13</v>
      </c>
      <c r="S17" s="127">
        <f t="shared" si="6"/>
        <v>-2.6749175816282314E-3</v>
      </c>
      <c r="T17" s="112" t="b">
        <f t="shared" si="7"/>
        <v>1</v>
      </c>
      <c r="U17" s="22">
        <f t="shared" si="8"/>
        <v>12.996999378966255</v>
      </c>
      <c r="V17" s="22">
        <f t="shared" si="9"/>
        <v>1.3667781269938872</v>
      </c>
      <c r="W17" s="81">
        <f t="shared" si="10"/>
        <v>14</v>
      </c>
      <c r="X17" s="22">
        <f t="shared" si="11"/>
        <v>7.3867374584625882E-3</v>
      </c>
      <c r="Y17" s="3">
        <f>IF(U17&gt;'Power Curve'!$C$37,0,INDEX(Ci,$W17,1)*POWER(1-X17,3)+INDEX(Ci,$W17,2)*3*X17*POWER(1-X17,2)+INDEX(Ci,$W17,3)*3*POWER(X17,2)*(1-X17)+INDEX(Ci,$W17,4)*POWER(X17,3))</f>
        <v>1953.3785144437988</v>
      </c>
      <c r="Z17" s="3">
        <f t="shared" si="12"/>
        <v>1948.1533879119384</v>
      </c>
      <c r="AA17" s="3">
        <f t="shared" si="13"/>
        <v>1954.4500274658251</v>
      </c>
      <c r="AB17" s="3">
        <f t="shared" si="22"/>
        <v>-6.2966395538867346</v>
      </c>
      <c r="AC17" s="3">
        <f t="shared" si="23"/>
        <v>6.2966395538867346</v>
      </c>
      <c r="AE17" s="34">
        <f t="shared" si="14"/>
        <v>13</v>
      </c>
      <c r="AF17" s="73" t="b">
        <f>COUNTIF('Power Curve'!$D$2:$D$31,AE17)&gt;0</f>
        <v>1</v>
      </c>
      <c r="AG17" s="73" t="b">
        <f t="shared" si="15"/>
        <v>0</v>
      </c>
      <c r="AH17" s="73" t="b">
        <f t="shared" si="24"/>
        <v>1</v>
      </c>
      <c r="AI17" s="34" t="str">
        <f t="shared" si="16"/>
        <v>Inner</v>
      </c>
      <c r="AJ17" s="35" t="str">
        <f t="shared" si="25"/>
        <v>1.3-1.4</v>
      </c>
      <c r="AK17" s="36" t="str">
        <f t="shared" si="17"/>
        <v>15-16</v>
      </c>
      <c r="AL17" s="36" t="str">
        <f t="shared" si="18"/>
        <v>Oct</v>
      </c>
      <c r="AM17" s="35" t="str">
        <f t="shared" si="19"/>
        <v>295-305</v>
      </c>
      <c r="AN17" s="36" t="str">
        <f t="shared" si="20"/>
        <v>Inner-TI</v>
      </c>
    </row>
    <row r="18" spans="5:40" x14ac:dyDescent="0.3">
      <c r="E18" s="12">
        <v>40823.645833333336</v>
      </c>
      <c r="F18" s="16">
        <v>12.93</v>
      </c>
      <c r="G18" s="16">
        <v>1972.5399475097629</v>
      </c>
      <c r="H18" s="29">
        <v>1.1331478096558476</v>
      </c>
      <c r="I18" s="26">
        <v>300</v>
      </c>
      <c r="J18" s="30">
        <v>0.15931941221964424</v>
      </c>
      <c r="K18" s="31">
        <v>0.15537333596283309</v>
      </c>
      <c r="L18" s="111">
        <f t="shared" si="0"/>
        <v>1.3000000000000003</v>
      </c>
      <c r="M18" s="112">
        <f t="shared" si="1"/>
        <v>0.16</v>
      </c>
      <c r="N18" s="112" t="b">
        <f t="shared" si="2"/>
        <v>1</v>
      </c>
      <c r="O18" s="112" t="b">
        <f t="shared" si="3"/>
        <v>1</v>
      </c>
      <c r="P18" s="113">
        <f t="shared" si="4"/>
        <v>13.000000000000002</v>
      </c>
      <c r="Q18" s="113">
        <f t="shared" si="5"/>
        <v>10</v>
      </c>
      <c r="R18" s="114" t="str">
        <f t="shared" si="21"/>
        <v>1.3-0.16</v>
      </c>
      <c r="S18" s="127">
        <f t="shared" si="6"/>
        <v>-7.8046905946849605E-3</v>
      </c>
      <c r="T18" s="112" t="b">
        <f t="shared" si="7"/>
        <v>1</v>
      </c>
      <c r="U18" s="22">
        <f t="shared" si="8"/>
        <v>12.598398745385909</v>
      </c>
      <c r="V18" s="22">
        <f t="shared" si="9"/>
        <v>1.3051731141531271</v>
      </c>
      <c r="W18" s="81">
        <f t="shared" si="10"/>
        <v>13</v>
      </c>
      <c r="X18" s="22">
        <f t="shared" si="11"/>
        <v>0.5969757514438353</v>
      </c>
      <c r="Y18" s="3">
        <f>IF(U18&gt;'Power Curve'!$C$37,0,INDEX(Ci,$W18,1)*POWER(1-X18,3)+INDEX(Ci,$W18,2)*3*X18*POWER(1-X18,2)+INDEX(Ci,$W18,3)*3*POWER(X18,2)*(1-X18)+INDEX(Ci,$W18,4)*POWER(X18,3))</f>
        <v>1941.8868068668078</v>
      </c>
      <c r="Z18" s="3">
        <f t="shared" si="12"/>
        <v>1926.7309811693117</v>
      </c>
      <c r="AA18" s="3">
        <f t="shared" si="13"/>
        <v>1972.5399475097629</v>
      </c>
      <c r="AB18" s="3">
        <f t="shared" si="22"/>
        <v>-45.808966340451207</v>
      </c>
      <c r="AC18" s="3">
        <f t="shared" si="23"/>
        <v>45.808966340451207</v>
      </c>
      <c r="AE18" s="34">
        <f t="shared" si="14"/>
        <v>13</v>
      </c>
      <c r="AF18" s="73" t="b">
        <f>COUNTIF('Power Curve'!$D$2:$D$31,AE18)&gt;0</f>
        <v>1</v>
      </c>
      <c r="AG18" s="73" t="b">
        <f t="shared" si="15"/>
        <v>0</v>
      </c>
      <c r="AH18" s="73" t="b">
        <f t="shared" si="24"/>
        <v>1</v>
      </c>
      <c r="AI18" s="34" t="str">
        <f t="shared" si="16"/>
        <v>Outer</v>
      </c>
      <c r="AJ18" s="35" t="str">
        <f t="shared" si="25"/>
        <v>1.3-1.4</v>
      </c>
      <c r="AK18" s="36" t="str">
        <f t="shared" si="17"/>
        <v>15-16</v>
      </c>
      <c r="AL18" s="36" t="str">
        <f t="shared" si="18"/>
        <v>Oct</v>
      </c>
      <c r="AM18" s="35" t="str">
        <f t="shared" si="19"/>
        <v>295-305</v>
      </c>
      <c r="AN18" s="36" t="str">
        <f t="shared" si="20"/>
        <v>HWS-HTI</v>
      </c>
    </row>
    <row r="19" spans="5:40" x14ac:dyDescent="0.3">
      <c r="E19" s="12">
        <v>40823.652777777781</v>
      </c>
      <c r="F19" s="16">
        <v>12.14</v>
      </c>
      <c r="G19" s="16">
        <v>1925.5899963378961</v>
      </c>
      <c r="H19" s="29">
        <v>1.1335011851810448</v>
      </c>
      <c r="I19" s="26">
        <v>299.5</v>
      </c>
      <c r="J19" s="30">
        <v>0.13344316309719934</v>
      </c>
      <c r="K19" s="31">
        <v>0.21464169089641438</v>
      </c>
      <c r="L19" s="111">
        <f t="shared" si="0"/>
        <v>1.2000000000000002</v>
      </c>
      <c r="M19" s="112">
        <f t="shared" si="1"/>
        <v>0.13</v>
      </c>
      <c r="N19" s="112" t="b">
        <f t="shared" si="2"/>
        <v>1</v>
      </c>
      <c r="O19" s="112" t="b">
        <f t="shared" si="3"/>
        <v>1</v>
      </c>
      <c r="P19" s="113">
        <f t="shared" si="4"/>
        <v>12</v>
      </c>
      <c r="Q19" s="113">
        <f t="shared" si="5"/>
        <v>13</v>
      </c>
      <c r="R19" s="114" t="str">
        <f t="shared" si="21"/>
        <v>1.2-0.13</v>
      </c>
      <c r="S19" s="127">
        <f t="shared" si="6"/>
        <v>2.7735419214426767E-4</v>
      </c>
      <c r="T19" s="112" t="b">
        <f t="shared" si="7"/>
        <v>1</v>
      </c>
      <c r="U19" s="22">
        <f t="shared" si="8"/>
        <v>11.829888465257323</v>
      </c>
      <c r="V19" s="22">
        <f t="shared" si="9"/>
        <v>1.1863973730051032</v>
      </c>
      <c r="W19" s="81">
        <f t="shared" si="10"/>
        <v>12</v>
      </c>
      <c r="X19" s="22">
        <f t="shared" si="11"/>
        <v>0.81830878857794009</v>
      </c>
      <c r="Y19" s="3">
        <f>IF(U19&gt;'Power Curve'!$C$37,0,INDEX(Ci,$W19,1)*POWER(1-X19,3)+INDEX(Ci,$W19,2)*3*X19*POWER(1-X19,2)+INDEX(Ci,$W19,3)*3*POWER(X19,2)*(1-X19)+INDEX(Ci,$W19,4)*POWER(X19,3))</f>
        <v>1902.4863833809284</v>
      </c>
      <c r="Z19" s="3">
        <f t="shared" si="12"/>
        <v>1903.0140459548566</v>
      </c>
      <c r="AA19" s="3">
        <f t="shared" si="13"/>
        <v>1925.5899963378961</v>
      </c>
      <c r="AB19" s="3">
        <f t="shared" si="22"/>
        <v>-22.575950383039526</v>
      </c>
      <c r="AC19" s="3">
        <f t="shared" si="23"/>
        <v>22.575950383039526</v>
      </c>
      <c r="AE19" s="34">
        <f t="shared" si="14"/>
        <v>12</v>
      </c>
      <c r="AF19" s="73" t="b">
        <f>COUNTIF('Power Curve'!$D$2:$D$31,AE19)&gt;0</f>
        <v>1</v>
      </c>
      <c r="AG19" s="73" t="b">
        <f t="shared" si="15"/>
        <v>0</v>
      </c>
      <c r="AH19" s="73" t="b">
        <f t="shared" si="24"/>
        <v>1</v>
      </c>
      <c r="AI19" s="34" t="str">
        <f t="shared" si="16"/>
        <v>Inner</v>
      </c>
      <c r="AJ19" s="35" t="str">
        <f t="shared" si="25"/>
        <v>1.1-1.2</v>
      </c>
      <c r="AK19" s="36" t="str">
        <f t="shared" si="17"/>
        <v>15-16</v>
      </c>
      <c r="AL19" s="36" t="str">
        <f t="shared" si="18"/>
        <v>Oct</v>
      </c>
      <c r="AM19" s="35" t="str">
        <f t="shared" si="19"/>
        <v>295-305</v>
      </c>
      <c r="AN19" s="36" t="str">
        <f t="shared" si="20"/>
        <v>Inner-TI</v>
      </c>
    </row>
    <row r="20" spans="5:40" x14ac:dyDescent="0.3">
      <c r="E20" s="12">
        <v>40823.659722222219</v>
      </c>
      <c r="F20" s="16">
        <v>12.65</v>
      </c>
      <c r="G20" s="16">
        <v>1971.4700469970751</v>
      </c>
      <c r="H20" s="29">
        <v>1.1338138751631637</v>
      </c>
      <c r="I20" s="26">
        <v>296.2</v>
      </c>
      <c r="J20" s="30">
        <v>0.1541501976284585</v>
      </c>
      <c r="K20" s="31">
        <v>0.17187042551826084</v>
      </c>
      <c r="L20" s="111">
        <f t="shared" si="0"/>
        <v>1.3000000000000003</v>
      </c>
      <c r="M20" s="112">
        <f t="shared" si="1"/>
        <v>0.15000000000000002</v>
      </c>
      <c r="N20" s="112" t="b">
        <f t="shared" si="2"/>
        <v>1</v>
      </c>
      <c r="O20" s="112" t="b">
        <f t="shared" si="3"/>
        <v>1</v>
      </c>
      <c r="P20" s="113">
        <f t="shared" si="4"/>
        <v>13.000000000000002</v>
      </c>
      <c r="Q20" s="113">
        <f t="shared" si="5"/>
        <v>10.999999999999998</v>
      </c>
      <c r="R20" s="114" t="str">
        <f t="shared" si="21"/>
        <v>1.3-0.15</v>
      </c>
      <c r="S20" s="127">
        <f t="shared" si="6"/>
        <v>-9.1865685167363716E-3</v>
      </c>
      <c r="T20" s="112" t="b">
        <f t="shared" si="7"/>
        <v>1</v>
      </c>
      <c r="U20" s="22">
        <f t="shared" si="8"/>
        <v>12.327994115664515</v>
      </c>
      <c r="V20" s="22">
        <f t="shared" si="9"/>
        <v>1.263381206958806</v>
      </c>
      <c r="W20" s="81">
        <f t="shared" si="10"/>
        <v>13</v>
      </c>
      <c r="X20" s="22">
        <f t="shared" si="11"/>
        <v>0.31859833153563905</v>
      </c>
      <c r="Y20" s="3">
        <f>IF(U20&gt;'Power Curve'!$C$37,0,INDEX(Ci,$W20,1)*POWER(1-X20,3)+INDEX(Ci,$W20,2)*3*X20*POWER(1-X20,2)+INDEX(Ci,$W20,3)*3*POWER(X20,2)*(1-X20)+INDEX(Ci,$W20,4)*POWER(X20,3))</f>
        <v>1932.2260108250475</v>
      </c>
      <c r="Z20" s="3">
        <f t="shared" si="12"/>
        <v>1914.475484186783</v>
      </c>
      <c r="AA20" s="3">
        <f t="shared" si="13"/>
        <v>1971.4700469970751</v>
      </c>
      <c r="AB20" s="3">
        <f t="shared" si="22"/>
        <v>-56.994562810292109</v>
      </c>
      <c r="AC20" s="3">
        <f t="shared" si="23"/>
        <v>56.994562810292109</v>
      </c>
      <c r="AE20" s="34">
        <f t="shared" si="14"/>
        <v>12</v>
      </c>
      <c r="AF20" s="73" t="b">
        <f>COUNTIF('Power Curve'!$D$2:$D$31,AE20)&gt;0</f>
        <v>1</v>
      </c>
      <c r="AG20" s="73" t="b">
        <f t="shared" si="15"/>
        <v>0</v>
      </c>
      <c r="AH20" s="73" t="b">
        <f t="shared" si="24"/>
        <v>1</v>
      </c>
      <c r="AI20" s="34" t="str">
        <f t="shared" si="16"/>
        <v>Outer</v>
      </c>
      <c r="AJ20" s="35" t="str">
        <f t="shared" si="25"/>
        <v>1.2-1.3</v>
      </c>
      <c r="AK20" s="36" t="str">
        <f t="shared" si="17"/>
        <v>15-16</v>
      </c>
      <c r="AL20" s="36" t="str">
        <f t="shared" si="18"/>
        <v>Oct</v>
      </c>
      <c r="AM20" s="35" t="str">
        <f t="shared" si="19"/>
        <v>295-305</v>
      </c>
      <c r="AN20" s="36" t="str">
        <f t="shared" si="20"/>
        <v>HWS-HTI</v>
      </c>
    </row>
    <row r="21" spans="5:40" x14ac:dyDescent="0.3">
      <c r="E21" s="12">
        <v>40823.666666666664</v>
      </c>
      <c r="F21" s="16">
        <v>13.02</v>
      </c>
      <c r="G21" s="16">
        <v>1955.2000274658251</v>
      </c>
      <c r="H21" s="29">
        <v>1.1345339085414594</v>
      </c>
      <c r="I21" s="26">
        <v>298</v>
      </c>
      <c r="J21" s="30">
        <v>0.11981566820276499</v>
      </c>
      <c r="K21" s="31">
        <v>0.16979566162541582</v>
      </c>
      <c r="L21" s="111">
        <f t="shared" si="0"/>
        <v>1.3000000000000003</v>
      </c>
      <c r="M21" s="112">
        <f t="shared" si="1"/>
        <v>0.12</v>
      </c>
      <c r="N21" s="112" t="b">
        <f t="shared" si="2"/>
        <v>1</v>
      </c>
      <c r="O21" s="112" t="b">
        <f t="shared" si="3"/>
        <v>1</v>
      </c>
      <c r="P21" s="113">
        <f t="shared" si="4"/>
        <v>13.000000000000002</v>
      </c>
      <c r="Q21" s="113">
        <f t="shared" si="5"/>
        <v>14</v>
      </c>
      <c r="R21" s="114" t="str">
        <f t="shared" si="21"/>
        <v>1.3-0.12</v>
      </c>
      <c r="S21" s="127">
        <f t="shared" si="6"/>
        <v>-8.674156854531109E-4</v>
      </c>
      <c r="T21" s="112" t="b">
        <f t="shared" si="7"/>
        <v>1</v>
      </c>
      <c r="U21" s="22">
        <f t="shared" si="8"/>
        <v>12.69126117156013</v>
      </c>
      <c r="V21" s="22">
        <f t="shared" si="9"/>
        <v>1.3195253014677863</v>
      </c>
      <c r="W21" s="81">
        <f t="shared" si="10"/>
        <v>13</v>
      </c>
      <c r="X21" s="22">
        <f t="shared" si="11"/>
        <v>0.69257619523590341</v>
      </c>
      <c r="Y21" s="3">
        <f>IF(U21&gt;'Power Curve'!$C$37,0,INDEX(Ci,$W21,1)*POWER(1-X21,3)+INDEX(Ci,$W21,2)*3*X21*POWER(1-X21,2)+INDEX(Ci,$W21,3)*3*POWER(X21,2)*(1-X21)+INDEX(Ci,$W21,4)*POWER(X21,3))</f>
        <v>1944.7288015436043</v>
      </c>
      <c r="Z21" s="3">
        <f t="shared" si="12"/>
        <v>1943.0419132771929</v>
      </c>
      <c r="AA21" s="3">
        <f t="shared" si="13"/>
        <v>1955.2000274658251</v>
      </c>
      <c r="AB21" s="3">
        <f t="shared" si="22"/>
        <v>-12.158114188632226</v>
      </c>
      <c r="AC21" s="3">
        <f t="shared" si="23"/>
        <v>12.158114188632226</v>
      </c>
      <c r="AE21" s="34">
        <f t="shared" si="14"/>
        <v>13</v>
      </c>
      <c r="AF21" s="73" t="b">
        <f>COUNTIF('Power Curve'!$D$2:$D$31,AE21)&gt;0</f>
        <v>1</v>
      </c>
      <c r="AG21" s="73" t="b">
        <f t="shared" si="15"/>
        <v>0</v>
      </c>
      <c r="AH21" s="73" t="b">
        <f t="shared" si="24"/>
        <v>1</v>
      </c>
      <c r="AI21" s="34" t="str">
        <f t="shared" si="16"/>
        <v>Inner</v>
      </c>
      <c r="AJ21" s="35" t="str">
        <f t="shared" si="25"/>
        <v>1.3-1.4</v>
      </c>
      <c r="AK21" s="36" t="str">
        <f t="shared" si="17"/>
        <v>16-17</v>
      </c>
      <c r="AL21" s="36" t="str">
        <f t="shared" si="18"/>
        <v>Oct</v>
      </c>
      <c r="AM21" s="35" t="str">
        <f t="shared" si="19"/>
        <v>295-305</v>
      </c>
      <c r="AN21" s="36" t="str">
        <f t="shared" si="20"/>
        <v>Inner-TI</v>
      </c>
    </row>
    <row r="22" spans="5:40" x14ac:dyDescent="0.3">
      <c r="E22" s="12">
        <v>40823.673611111109</v>
      </c>
      <c r="F22" s="16">
        <v>12.95</v>
      </c>
      <c r="G22" s="16">
        <v>1973.7899932861351</v>
      </c>
      <c r="H22" s="29">
        <v>1.1350231070292107</v>
      </c>
      <c r="I22" s="26">
        <v>300.39999999999998</v>
      </c>
      <c r="J22" s="30">
        <v>0.10733590733590734</v>
      </c>
      <c r="K22" s="31">
        <v>0.18063662932217264</v>
      </c>
      <c r="L22" s="111">
        <f t="shared" si="0"/>
        <v>1.3000000000000003</v>
      </c>
      <c r="M22" s="112">
        <f t="shared" si="1"/>
        <v>0.11</v>
      </c>
      <c r="N22" s="112" t="b">
        <f t="shared" si="2"/>
        <v>1</v>
      </c>
      <c r="O22" s="112" t="b">
        <f t="shared" si="3"/>
        <v>1</v>
      </c>
      <c r="P22" s="113">
        <f t="shared" si="4"/>
        <v>13.000000000000002</v>
      </c>
      <c r="Q22" s="113">
        <f t="shared" si="5"/>
        <v>15</v>
      </c>
      <c r="R22" s="114" t="str">
        <f t="shared" si="21"/>
        <v>1.3-0.11</v>
      </c>
      <c r="S22" s="127">
        <f t="shared" si="6"/>
        <v>7.6432603684871349E-4</v>
      </c>
      <c r="T22" s="112" t="b">
        <f t="shared" si="7"/>
        <v>1</v>
      </c>
      <c r="U22" s="22">
        <f t="shared" si="8"/>
        <v>12.624842627400989</v>
      </c>
      <c r="V22" s="22">
        <f t="shared" si="9"/>
        <v>1.3092601013625194</v>
      </c>
      <c r="W22" s="81">
        <f t="shared" si="10"/>
        <v>13</v>
      </c>
      <c r="X22" s="22">
        <f t="shared" si="11"/>
        <v>0.62419932248734666</v>
      </c>
      <c r="Y22" s="3">
        <f>IF(U22&gt;'Power Curve'!$C$37,0,INDEX(Ci,$W22,1)*POWER(1-X22,3)+INDEX(Ci,$W22,2)*3*X22*POWER(1-X22,2)+INDEX(Ci,$W22,3)*3*POWER(X22,2)*(1-X22)+INDEX(Ci,$W22,4)*POWER(X22,3))</f>
        <v>1942.7144062283965</v>
      </c>
      <c r="Z22" s="3">
        <f t="shared" si="12"/>
        <v>1944.1992734312378</v>
      </c>
      <c r="AA22" s="3">
        <f t="shared" si="13"/>
        <v>1973.7899932861351</v>
      </c>
      <c r="AB22" s="3">
        <f t="shared" si="22"/>
        <v>-29.590719854897316</v>
      </c>
      <c r="AC22" s="3">
        <f t="shared" si="23"/>
        <v>29.590719854897316</v>
      </c>
      <c r="AE22" s="34">
        <f t="shared" si="14"/>
        <v>13</v>
      </c>
      <c r="AF22" s="73" t="b">
        <f>COUNTIF('Power Curve'!$D$2:$D$31,AE22)&gt;0</f>
        <v>1</v>
      </c>
      <c r="AG22" s="73" t="b">
        <f t="shared" si="15"/>
        <v>0</v>
      </c>
      <c r="AH22" s="73" t="b">
        <f t="shared" si="24"/>
        <v>1</v>
      </c>
      <c r="AI22" s="34" t="str">
        <f t="shared" si="16"/>
        <v>Inner</v>
      </c>
      <c r="AJ22" s="35" t="str">
        <f t="shared" si="25"/>
        <v>1.3-1.4</v>
      </c>
      <c r="AK22" s="36" t="str">
        <f t="shared" si="17"/>
        <v>16-17</v>
      </c>
      <c r="AL22" s="36" t="str">
        <f t="shared" si="18"/>
        <v>Oct</v>
      </c>
      <c r="AM22" s="35" t="str">
        <f t="shared" si="19"/>
        <v>295-305</v>
      </c>
      <c r="AN22" s="36" t="str">
        <f t="shared" si="20"/>
        <v>Inner-TI</v>
      </c>
    </row>
    <row r="23" spans="5:40" x14ac:dyDescent="0.3">
      <c r="E23" s="12">
        <v>40823.680555555555</v>
      </c>
      <c r="F23" s="16">
        <v>12.45</v>
      </c>
      <c r="G23" s="16">
        <v>1911.9300231933589</v>
      </c>
      <c r="H23" s="29">
        <v>1.1355400586398963</v>
      </c>
      <c r="I23" s="26">
        <v>300.7</v>
      </c>
      <c r="J23" s="30">
        <v>0.12931726907630522</v>
      </c>
      <c r="K23" s="31">
        <v>0.15272742492790428</v>
      </c>
      <c r="L23" s="111">
        <f t="shared" si="0"/>
        <v>1.2000000000000002</v>
      </c>
      <c r="M23" s="112">
        <f t="shared" si="1"/>
        <v>0.13</v>
      </c>
      <c r="N23" s="112" t="b">
        <f t="shared" si="2"/>
        <v>1</v>
      </c>
      <c r="O23" s="112" t="b">
        <f t="shared" si="3"/>
        <v>1</v>
      </c>
      <c r="P23" s="113">
        <f t="shared" si="4"/>
        <v>12</v>
      </c>
      <c r="Q23" s="113">
        <f t="shared" si="5"/>
        <v>13</v>
      </c>
      <c r="R23" s="114" t="str">
        <f t="shared" si="21"/>
        <v>1.2-0.13</v>
      </c>
      <c r="S23" s="127">
        <f t="shared" si="6"/>
        <v>2.7735419214426767E-4</v>
      </c>
      <c r="T23" s="112" t="b">
        <f t="shared" si="7"/>
        <v>1</v>
      </c>
      <c r="U23" s="22">
        <f t="shared" si="8"/>
        <v>12.139239364601714</v>
      </c>
      <c r="V23" s="22">
        <f t="shared" si="9"/>
        <v>1.2342085517160633</v>
      </c>
      <c r="W23" s="81">
        <f t="shared" si="10"/>
        <v>13</v>
      </c>
      <c r="X23" s="22">
        <f t="shared" si="11"/>
        <v>0.12427820968559883</v>
      </c>
      <c r="Y23" s="3">
        <f>IF(U23&gt;'Power Curve'!$C$37,0,INDEX(Ci,$W23,1)*POWER(1-X23,3)+INDEX(Ci,$W23,2)*3*X23*POWER(1-X23,2)+INDEX(Ci,$W23,3)*3*POWER(X23,2)*(1-X23)+INDEX(Ci,$W23,4)*POWER(X23,3))</f>
        <v>1923.6666926108353</v>
      </c>
      <c r="Z23" s="3">
        <f t="shared" si="12"/>
        <v>1924.2002296323194</v>
      </c>
      <c r="AA23" s="3">
        <f t="shared" si="13"/>
        <v>1911.9300231933589</v>
      </c>
      <c r="AB23" s="3">
        <f t="shared" si="22"/>
        <v>12.270206438960486</v>
      </c>
      <c r="AC23" s="3">
        <f t="shared" si="23"/>
        <v>12.270206438960486</v>
      </c>
      <c r="AE23" s="34">
        <f t="shared" si="14"/>
        <v>12</v>
      </c>
      <c r="AF23" s="73" t="b">
        <f>COUNTIF('Power Curve'!$D$2:$D$31,AE23)&gt;0</f>
        <v>1</v>
      </c>
      <c r="AG23" s="73" t="b">
        <f t="shared" si="15"/>
        <v>0</v>
      </c>
      <c r="AH23" s="73" t="b">
        <f t="shared" si="24"/>
        <v>1</v>
      </c>
      <c r="AI23" s="34" t="str">
        <f t="shared" si="16"/>
        <v>Inner</v>
      </c>
      <c r="AJ23" s="35" t="str">
        <f t="shared" si="25"/>
        <v>1.2-1.3</v>
      </c>
      <c r="AK23" s="36" t="str">
        <f t="shared" si="17"/>
        <v>16-17</v>
      </c>
      <c r="AL23" s="36" t="str">
        <f t="shared" si="18"/>
        <v>Oct</v>
      </c>
      <c r="AM23" s="35" t="str">
        <f t="shared" si="19"/>
        <v>295-305</v>
      </c>
      <c r="AN23" s="36" t="str">
        <f t="shared" si="20"/>
        <v>Inner-TI</v>
      </c>
    </row>
    <row r="24" spans="5:40" x14ac:dyDescent="0.3">
      <c r="E24" s="12">
        <v>40823.6875</v>
      </c>
      <c r="F24" s="16">
        <v>12.01</v>
      </c>
      <c r="G24" s="16">
        <v>1944.3799591064451</v>
      </c>
      <c r="H24" s="29">
        <v>1.136016360616243</v>
      </c>
      <c r="I24" s="26">
        <v>301.2</v>
      </c>
      <c r="J24" s="30">
        <v>0.12156536219816819</v>
      </c>
      <c r="K24" s="31">
        <v>0.17265537451774166</v>
      </c>
      <c r="L24" s="111">
        <f t="shared" si="0"/>
        <v>1.2000000000000002</v>
      </c>
      <c r="M24" s="112">
        <f t="shared" si="1"/>
        <v>0.12</v>
      </c>
      <c r="N24" s="112" t="b">
        <f t="shared" si="2"/>
        <v>1</v>
      </c>
      <c r="O24" s="112" t="b">
        <f t="shared" si="3"/>
        <v>1</v>
      </c>
      <c r="P24" s="113">
        <f t="shared" si="4"/>
        <v>12</v>
      </c>
      <c r="Q24" s="113">
        <f t="shared" si="5"/>
        <v>14</v>
      </c>
      <c r="R24" s="114" t="str">
        <f t="shared" si="21"/>
        <v>1.2-0.12</v>
      </c>
      <c r="S24" s="127">
        <f t="shared" si="6"/>
        <v>7.4701128177118083E-4</v>
      </c>
      <c r="T24" s="112" t="b">
        <f t="shared" si="7"/>
        <v>1</v>
      </c>
      <c r="U24" s="22">
        <f t="shared" si="8"/>
        <v>11.711859124102661</v>
      </c>
      <c r="V24" s="22">
        <f t="shared" si="9"/>
        <v>1.1681555578526601</v>
      </c>
      <c r="W24" s="81">
        <f t="shared" si="10"/>
        <v>12</v>
      </c>
      <c r="X24" s="22">
        <f t="shared" si="11"/>
        <v>0.70462241039859597</v>
      </c>
      <c r="Y24" s="3">
        <f>IF(U24&gt;'Power Curve'!$C$37,0,INDEX(Ci,$W24,1)*POWER(1-X24,3)+INDEX(Ci,$W24,2)*3*X24*POWER(1-X24,2)+INDEX(Ci,$W24,3)*3*POWER(X24,2)*(1-X24)+INDEX(Ci,$W24,4)*POWER(X24,3))</f>
        <v>1889.9114280043184</v>
      </c>
      <c r="Z24" s="3">
        <f t="shared" si="12"/>
        <v>1891.3232131625857</v>
      </c>
      <c r="AA24" s="3">
        <f t="shared" si="13"/>
        <v>1944.3799591064451</v>
      </c>
      <c r="AB24" s="3">
        <f t="shared" si="22"/>
        <v>-53.056745943859369</v>
      </c>
      <c r="AC24" s="3">
        <f t="shared" si="23"/>
        <v>53.056745943859369</v>
      </c>
      <c r="AE24" s="34">
        <f t="shared" si="14"/>
        <v>12</v>
      </c>
      <c r="AF24" s="73" t="b">
        <f>COUNTIF('Power Curve'!$D$2:$D$31,AE24)&gt;0</f>
        <v>1</v>
      </c>
      <c r="AG24" s="73" t="b">
        <f t="shared" si="15"/>
        <v>0</v>
      </c>
      <c r="AH24" s="73" t="b">
        <f t="shared" si="24"/>
        <v>1</v>
      </c>
      <c r="AI24" s="34" t="str">
        <f t="shared" si="16"/>
        <v>Inner</v>
      </c>
      <c r="AJ24" s="35" t="str">
        <f t="shared" si="25"/>
        <v>1.1-1.2</v>
      </c>
      <c r="AK24" s="36" t="str">
        <f t="shared" si="17"/>
        <v>16-17</v>
      </c>
      <c r="AL24" s="36" t="str">
        <f t="shared" si="18"/>
        <v>Oct</v>
      </c>
      <c r="AM24" s="35" t="str">
        <f t="shared" si="19"/>
        <v>295-305</v>
      </c>
      <c r="AN24" s="36" t="str">
        <f t="shared" si="20"/>
        <v>Inner-TI</v>
      </c>
    </row>
    <row r="25" spans="5:40" x14ac:dyDescent="0.3">
      <c r="E25" s="12">
        <v>40823.694444444445</v>
      </c>
      <c r="F25" s="16">
        <v>11.75</v>
      </c>
      <c r="G25" s="16">
        <v>1956.449951171878</v>
      </c>
      <c r="H25" s="29">
        <v>1.1365336560817285</v>
      </c>
      <c r="I25" s="26">
        <v>302.60000000000002</v>
      </c>
      <c r="J25" s="30">
        <v>0.12340425531914893</v>
      </c>
      <c r="K25" s="31">
        <v>0.18168465364034134</v>
      </c>
      <c r="L25" s="111">
        <f t="shared" si="0"/>
        <v>1.1000000000000001</v>
      </c>
      <c r="M25" s="112">
        <f t="shared" si="1"/>
        <v>0.12</v>
      </c>
      <c r="N25" s="112" t="b">
        <f t="shared" si="2"/>
        <v>1</v>
      </c>
      <c r="O25" s="112" t="b">
        <f t="shared" si="3"/>
        <v>1</v>
      </c>
      <c r="P25" s="113">
        <f t="shared" si="4"/>
        <v>11</v>
      </c>
      <c r="Q25" s="113">
        <f t="shared" si="5"/>
        <v>14</v>
      </c>
      <c r="R25" s="114" t="str">
        <f t="shared" si="21"/>
        <v>1.1-0.12</v>
      </c>
      <c r="S25" s="127">
        <f t="shared" si="6"/>
        <v>-5.3856963079778968E-4</v>
      </c>
      <c r="T25" s="112" t="b">
        <f t="shared" si="7"/>
        <v>1</v>
      </c>
      <c r="U25" s="22">
        <f t="shared" si="8"/>
        <v>11.46005241657182</v>
      </c>
      <c r="V25" s="22">
        <f t="shared" si="9"/>
        <v>1.1292380194847738</v>
      </c>
      <c r="W25" s="81">
        <f t="shared" si="10"/>
        <v>12</v>
      </c>
      <c r="X25" s="22">
        <f t="shared" si="11"/>
        <v>0.46208108719545432</v>
      </c>
      <c r="Y25" s="3">
        <f>IF(U25&gt;'Power Curve'!$C$37,0,INDEX(Ci,$W25,1)*POWER(1-X25,3)+INDEX(Ci,$W25,2)*3*X25*POWER(1-X25,2)+INDEX(Ci,$W25,3)*3*POWER(X25,2)*(1-X25)+INDEX(Ci,$W25,4)*POWER(X25,3))</f>
        <v>1856.1446788080239</v>
      </c>
      <c r="Z25" s="3">
        <f t="shared" si="12"/>
        <v>1855.1450156536509</v>
      </c>
      <c r="AA25" s="3">
        <f t="shared" si="13"/>
        <v>1956.449951171878</v>
      </c>
      <c r="AB25" s="3">
        <f t="shared" si="22"/>
        <v>-101.30493551822701</v>
      </c>
      <c r="AC25" s="3">
        <f t="shared" si="23"/>
        <v>101.30493551822701</v>
      </c>
      <c r="AE25" s="34">
        <f t="shared" si="14"/>
        <v>11</v>
      </c>
      <c r="AF25" s="73" t="b">
        <f>COUNTIF('Power Curve'!$D$2:$D$31,AE25)&gt;0</f>
        <v>1</v>
      </c>
      <c r="AG25" s="73" t="b">
        <f t="shared" si="15"/>
        <v>0</v>
      </c>
      <c r="AH25" s="73" t="b">
        <f t="shared" si="24"/>
        <v>1</v>
      </c>
      <c r="AI25" s="34" t="str">
        <f t="shared" si="16"/>
        <v>Inner</v>
      </c>
      <c r="AJ25" s="35" t="str">
        <f t="shared" si="25"/>
        <v>1.1-1.2</v>
      </c>
      <c r="AK25" s="36" t="str">
        <f t="shared" si="17"/>
        <v>16-17</v>
      </c>
      <c r="AL25" s="36" t="str">
        <f t="shared" si="18"/>
        <v>Oct</v>
      </c>
      <c r="AM25" s="35" t="str">
        <f t="shared" si="19"/>
        <v>295-305</v>
      </c>
      <c r="AN25" s="36" t="str">
        <f t="shared" si="20"/>
        <v>Inner-TI</v>
      </c>
    </row>
    <row r="26" spans="5:40" x14ac:dyDescent="0.3">
      <c r="E26" s="12">
        <v>40823.701388888891</v>
      </c>
      <c r="F26" s="16">
        <v>11.43</v>
      </c>
      <c r="G26" s="16">
        <v>1934.809936523438</v>
      </c>
      <c r="H26" s="29">
        <v>1.1367650162165026</v>
      </c>
      <c r="I26" s="26">
        <v>302.89999999999998</v>
      </c>
      <c r="J26" s="30">
        <v>0.10936132983377078</v>
      </c>
      <c r="K26" s="31">
        <v>0.15628204181793479</v>
      </c>
      <c r="L26" s="111">
        <f t="shared" si="0"/>
        <v>1.1000000000000001</v>
      </c>
      <c r="M26" s="112">
        <f t="shared" si="1"/>
        <v>0.11</v>
      </c>
      <c r="N26" s="112" t="b">
        <f t="shared" si="2"/>
        <v>1</v>
      </c>
      <c r="O26" s="112" t="b">
        <f t="shared" si="3"/>
        <v>1</v>
      </c>
      <c r="P26" s="113">
        <f t="shared" si="4"/>
        <v>11</v>
      </c>
      <c r="Q26" s="113">
        <f t="shared" si="5"/>
        <v>15</v>
      </c>
      <c r="R26" s="114" t="str">
        <f t="shared" si="21"/>
        <v>1.1-0.11</v>
      </c>
      <c r="S26" s="127">
        <f t="shared" si="6"/>
        <v>5.1890265707928524E-3</v>
      </c>
      <c r="T26" s="112" t="b">
        <f t="shared" si="7"/>
        <v>1</v>
      </c>
      <c r="U26" s="22">
        <f t="shared" si="8"/>
        <v>11.148705259574649</v>
      </c>
      <c r="V26" s="22">
        <f t="shared" si="9"/>
        <v>1.0811183127184809</v>
      </c>
      <c r="W26" s="81">
        <f t="shared" si="10"/>
        <v>12</v>
      </c>
      <c r="X26" s="22">
        <f t="shared" si="11"/>
        <v>0.1621901423746894</v>
      </c>
      <c r="Y26" s="3">
        <f>IF(U26&gt;'Power Curve'!$C$37,0,INDEX(Ci,$W26,1)*POWER(1-X26,3)+INDEX(Ci,$W26,2)*3*X26*POWER(1-X26,2)+INDEX(Ci,$W26,3)*3*POWER(X26,2)*(1-X26)+INDEX(Ci,$W26,4)*POWER(X26,3))</f>
        <v>1805.5144246868215</v>
      </c>
      <c r="Z26" s="3">
        <f t="shared" si="12"/>
        <v>1814.8832870104711</v>
      </c>
      <c r="AA26" s="3">
        <f t="shared" si="13"/>
        <v>1934.809936523438</v>
      </c>
      <c r="AB26" s="3">
        <f t="shared" si="22"/>
        <v>-119.92664951296683</v>
      </c>
      <c r="AC26" s="3">
        <f t="shared" si="23"/>
        <v>119.92664951296683</v>
      </c>
      <c r="AE26" s="34">
        <f t="shared" si="14"/>
        <v>11</v>
      </c>
      <c r="AF26" s="73" t="b">
        <f>COUNTIF('Power Curve'!$D$2:$D$31,AE26)&gt;0</f>
        <v>1</v>
      </c>
      <c r="AG26" s="73" t="b">
        <f t="shared" si="15"/>
        <v>0</v>
      </c>
      <c r="AH26" s="73" t="b">
        <f t="shared" si="24"/>
        <v>1</v>
      </c>
      <c r="AI26" s="34" t="str">
        <f t="shared" si="16"/>
        <v>Inner</v>
      </c>
      <c r="AJ26" s="35" t="str">
        <f t="shared" si="25"/>
        <v>1.0-1.1</v>
      </c>
      <c r="AK26" s="36" t="str">
        <f t="shared" si="17"/>
        <v>16-17</v>
      </c>
      <c r="AL26" s="36" t="str">
        <f t="shared" si="18"/>
        <v>Oct</v>
      </c>
      <c r="AM26" s="35" t="str">
        <f t="shared" si="19"/>
        <v>295-305</v>
      </c>
      <c r="AN26" s="36" t="str">
        <f t="shared" si="20"/>
        <v>Inner-TI</v>
      </c>
    </row>
    <row r="27" spans="5:40" x14ac:dyDescent="0.3">
      <c r="E27" s="12">
        <v>40823.708333333336</v>
      </c>
      <c r="F27" s="16">
        <v>10.59</v>
      </c>
      <c r="G27" s="16">
        <v>1720.3499450683589</v>
      </c>
      <c r="H27" s="29">
        <v>1.1370780883773997</v>
      </c>
      <c r="I27" s="26">
        <v>301.39999999999998</v>
      </c>
      <c r="J27" s="30">
        <v>0.11142587346553352</v>
      </c>
      <c r="K27" s="31">
        <v>0.19687816294709987</v>
      </c>
      <c r="L27" s="111">
        <f t="shared" si="0"/>
        <v>1</v>
      </c>
      <c r="M27" s="112">
        <f t="shared" si="1"/>
        <v>0.11</v>
      </c>
      <c r="N27" s="112" t="b">
        <f t="shared" si="2"/>
        <v>1</v>
      </c>
      <c r="O27" s="112" t="b">
        <f t="shared" si="3"/>
        <v>1</v>
      </c>
      <c r="P27" s="113">
        <f t="shared" si="4"/>
        <v>10</v>
      </c>
      <c r="Q27" s="113">
        <f t="shared" si="5"/>
        <v>15</v>
      </c>
      <c r="R27" s="114" t="str">
        <f t="shared" si="21"/>
        <v>1-0.11</v>
      </c>
      <c r="S27" s="127">
        <f t="shared" si="6"/>
        <v>3.3916226553713921E-4</v>
      </c>
      <c r="T27" s="112" t="b">
        <f t="shared" si="7"/>
        <v>1</v>
      </c>
      <c r="U27" s="22">
        <f t="shared" si="8"/>
        <v>10.330326010200983</v>
      </c>
      <c r="V27" s="22">
        <f t="shared" si="9"/>
        <v>0.95463516161703188</v>
      </c>
      <c r="W27" s="81">
        <f t="shared" si="10"/>
        <v>11</v>
      </c>
      <c r="X27" s="22">
        <f t="shared" si="11"/>
        <v>0.36917781961603818</v>
      </c>
      <c r="Y27" s="3">
        <f>IF(U27&gt;'Power Curve'!$C$37,0,INDEX(Ci,$W27,1)*POWER(1-X27,3)+INDEX(Ci,$W27,2)*3*X27*POWER(1-X27,2)+INDEX(Ci,$W27,3)*3*POWER(X27,2)*(1-X27)+INDEX(Ci,$W27,4)*POWER(X27,3))</f>
        <v>1626.3449452805501</v>
      </c>
      <c r="Z27" s="3">
        <f t="shared" si="12"/>
        <v>1626.8965401167363</v>
      </c>
      <c r="AA27" s="3">
        <f t="shared" si="13"/>
        <v>1720.3499450683589</v>
      </c>
      <c r="AB27" s="3">
        <f t="shared" si="22"/>
        <v>-93.453404951622588</v>
      </c>
      <c r="AC27" s="3">
        <f t="shared" si="23"/>
        <v>93.453404951622588</v>
      </c>
      <c r="AE27" s="34">
        <f t="shared" si="14"/>
        <v>10</v>
      </c>
      <c r="AF27" s="73" t="b">
        <f>COUNTIF('Power Curve'!$D$2:$D$31,AE27)&gt;0</f>
        <v>1</v>
      </c>
      <c r="AG27" s="73" t="b">
        <f t="shared" si="15"/>
        <v>0</v>
      </c>
      <c r="AH27" s="73" t="b">
        <f t="shared" si="24"/>
        <v>1</v>
      </c>
      <c r="AI27" s="34" t="str">
        <f t="shared" si="16"/>
        <v>Inner</v>
      </c>
      <c r="AJ27" s="35" t="str">
        <f t="shared" si="25"/>
        <v>0.9-1.0</v>
      </c>
      <c r="AK27" s="36" t="str">
        <f t="shared" si="17"/>
        <v>17-18</v>
      </c>
      <c r="AL27" s="36" t="str">
        <f t="shared" si="18"/>
        <v>Oct</v>
      </c>
      <c r="AM27" s="35" t="str">
        <f t="shared" si="19"/>
        <v>295-305</v>
      </c>
      <c r="AN27" s="36" t="str">
        <f t="shared" si="20"/>
        <v>Inner-TI</v>
      </c>
    </row>
    <row r="28" spans="5:40" x14ac:dyDescent="0.3">
      <c r="E28" s="12">
        <v>40823.715277777781</v>
      </c>
      <c r="F28" s="16">
        <v>10.72</v>
      </c>
      <c r="G28" s="16">
        <v>1792.5600280761739</v>
      </c>
      <c r="H28" s="29">
        <v>1.1373502761442322</v>
      </c>
      <c r="I28" s="26">
        <v>300.8</v>
      </c>
      <c r="J28" s="30">
        <v>0.11567164179104476</v>
      </c>
      <c r="K28" s="31">
        <v>0.18579423507043269</v>
      </c>
      <c r="L28" s="111">
        <f t="shared" si="0"/>
        <v>1</v>
      </c>
      <c r="M28" s="112">
        <f t="shared" si="1"/>
        <v>0.12</v>
      </c>
      <c r="N28" s="112" t="b">
        <f t="shared" si="2"/>
        <v>1</v>
      </c>
      <c r="O28" s="112" t="b">
        <f t="shared" si="3"/>
        <v>1</v>
      </c>
      <c r="P28" s="113">
        <f t="shared" si="4"/>
        <v>10</v>
      </c>
      <c r="Q28" s="113">
        <f t="shared" si="5"/>
        <v>14</v>
      </c>
      <c r="R28" s="114" t="str">
        <f t="shared" si="21"/>
        <v>1-0.12</v>
      </c>
      <c r="S28" s="127">
        <f t="shared" si="6"/>
        <v>-3.7188827238498106E-3</v>
      </c>
      <c r="T28" s="112" t="b">
        <f t="shared" si="7"/>
        <v>1</v>
      </c>
      <c r="U28" s="22">
        <f t="shared" si="8"/>
        <v>10.457972646946235</v>
      </c>
      <c r="V28" s="22">
        <f t="shared" si="9"/>
        <v>0.97436336080511976</v>
      </c>
      <c r="W28" s="81">
        <f t="shared" si="10"/>
        <v>11</v>
      </c>
      <c r="X28" s="22">
        <f t="shared" si="11"/>
        <v>0.49305961540854737</v>
      </c>
      <c r="Y28" s="3">
        <f>IF(U28&gt;'Power Curve'!$C$37,0,INDEX(Ci,$W28,1)*POWER(1-X28,3)+INDEX(Ci,$W28,2)*3*X28*POWER(1-X28,2)+INDEX(Ci,$W28,3)*3*POWER(X28,2)*(1-X28)+INDEX(Ci,$W28,4)*POWER(X28,3))</f>
        <v>1660.2121907146282</v>
      </c>
      <c r="Z28" s="3">
        <f t="shared" si="12"/>
        <v>1654.0380562806547</v>
      </c>
      <c r="AA28" s="3">
        <f t="shared" si="13"/>
        <v>1792.5600280761739</v>
      </c>
      <c r="AB28" s="3">
        <f t="shared" si="22"/>
        <v>-138.52197179551922</v>
      </c>
      <c r="AC28" s="3">
        <f t="shared" si="23"/>
        <v>138.52197179551922</v>
      </c>
      <c r="AE28" s="34">
        <f t="shared" si="14"/>
        <v>10</v>
      </c>
      <c r="AF28" s="73" t="b">
        <f>COUNTIF('Power Curve'!$D$2:$D$31,AE28)&gt;0</f>
        <v>1</v>
      </c>
      <c r="AG28" s="73" t="b">
        <f t="shared" si="15"/>
        <v>0</v>
      </c>
      <c r="AH28" s="73" t="b">
        <f t="shared" si="24"/>
        <v>1</v>
      </c>
      <c r="AI28" s="34" t="str">
        <f t="shared" si="16"/>
        <v>Inner</v>
      </c>
      <c r="AJ28" s="35" t="str">
        <f t="shared" si="25"/>
        <v>0.9-1.0</v>
      </c>
      <c r="AK28" s="36" t="str">
        <f t="shared" si="17"/>
        <v>17-18</v>
      </c>
      <c r="AL28" s="36" t="str">
        <f t="shared" si="18"/>
        <v>Oct</v>
      </c>
      <c r="AM28" s="35" t="str">
        <f t="shared" si="19"/>
        <v>295-305</v>
      </c>
      <c r="AN28" s="36" t="str">
        <f t="shared" si="20"/>
        <v>Inner-TI</v>
      </c>
    </row>
    <row r="29" spans="5:40" x14ac:dyDescent="0.3">
      <c r="E29" s="12">
        <v>40823.722222222219</v>
      </c>
      <c r="F29" s="16">
        <v>10.7</v>
      </c>
      <c r="G29" s="16">
        <v>1588.3000335693409</v>
      </c>
      <c r="H29" s="29">
        <v>1.137663337051511</v>
      </c>
      <c r="I29" s="26">
        <v>303.60000000000002</v>
      </c>
      <c r="J29" s="30">
        <v>0.10747663551401869</v>
      </c>
      <c r="K29" s="31">
        <v>0.172013357208744</v>
      </c>
      <c r="L29" s="111">
        <f t="shared" si="0"/>
        <v>1</v>
      </c>
      <c r="M29" s="112">
        <f t="shared" si="1"/>
        <v>0.11</v>
      </c>
      <c r="N29" s="112" t="b">
        <f t="shared" si="2"/>
        <v>1</v>
      </c>
      <c r="O29" s="112" t="b">
        <f t="shared" si="3"/>
        <v>1</v>
      </c>
      <c r="P29" s="113">
        <f t="shared" si="4"/>
        <v>10</v>
      </c>
      <c r="Q29" s="113">
        <f t="shared" si="5"/>
        <v>15</v>
      </c>
      <c r="R29" s="114" t="str">
        <f t="shared" si="21"/>
        <v>1-0.11</v>
      </c>
      <c r="S29" s="127">
        <f t="shared" si="6"/>
        <v>3.3916226553713921E-4</v>
      </c>
      <c r="T29" s="112" t="b">
        <f t="shared" si="7"/>
        <v>1</v>
      </c>
      <c r="U29" s="22">
        <f t="shared" si="8"/>
        <v>10.439419160972284</v>
      </c>
      <c r="V29" s="22">
        <f t="shared" si="9"/>
        <v>0.97149585973920449</v>
      </c>
      <c r="W29" s="81">
        <f t="shared" si="10"/>
        <v>11</v>
      </c>
      <c r="X29" s="22">
        <f t="shared" si="11"/>
        <v>0.47505335046283398</v>
      </c>
      <c r="Y29" s="3">
        <f>IF(U29&gt;'Power Curve'!$C$37,0,INDEX(Ci,$W29,1)*POWER(1-X29,3)+INDEX(Ci,$W29,2)*3*X29*POWER(1-X29,2)+INDEX(Ci,$W29,3)*3*POWER(X29,2)*(1-X29)+INDEX(Ci,$W29,4)*POWER(X29,3))</f>
        <v>1655.3894223802749</v>
      </c>
      <c r="Z29" s="3">
        <f t="shared" si="12"/>
        <v>1655.9508680071156</v>
      </c>
      <c r="AA29" s="3">
        <f t="shared" si="13"/>
        <v>1588.3000335693409</v>
      </c>
      <c r="AB29" s="3">
        <f t="shared" si="22"/>
        <v>67.65083443777462</v>
      </c>
      <c r="AC29" s="3">
        <f t="shared" si="23"/>
        <v>67.65083443777462</v>
      </c>
      <c r="AE29" s="34">
        <f t="shared" si="14"/>
        <v>10</v>
      </c>
      <c r="AF29" s="73" t="b">
        <f>COUNTIF('Power Curve'!$D$2:$D$31,AE29)&gt;0</f>
        <v>1</v>
      </c>
      <c r="AG29" s="73" t="b">
        <f t="shared" si="15"/>
        <v>0</v>
      </c>
      <c r="AH29" s="73" t="b">
        <f t="shared" si="24"/>
        <v>1</v>
      </c>
      <c r="AI29" s="34" t="str">
        <f t="shared" si="16"/>
        <v>Inner</v>
      </c>
      <c r="AJ29" s="35" t="str">
        <f t="shared" si="25"/>
        <v>0.9-1.0</v>
      </c>
      <c r="AK29" s="36" t="str">
        <f t="shared" si="17"/>
        <v>17-18</v>
      </c>
      <c r="AL29" s="36" t="str">
        <f t="shared" si="18"/>
        <v>Oct</v>
      </c>
      <c r="AM29" s="35" t="str">
        <f t="shared" si="19"/>
        <v>295-305</v>
      </c>
      <c r="AN29" s="36" t="str">
        <f t="shared" si="20"/>
        <v>Inner-TI</v>
      </c>
    </row>
    <row r="30" spans="5:40" x14ac:dyDescent="0.3">
      <c r="E30" s="12">
        <v>40823.729166666664</v>
      </c>
      <c r="F30" s="16">
        <v>11.12</v>
      </c>
      <c r="G30" s="16">
        <v>1715.8900299072291</v>
      </c>
      <c r="H30" s="29">
        <v>1.1380991294372131</v>
      </c>
      <c r="I30" s="26">
        <v>303.2</v>
      </c>
      <c r="J30" s="30">
        <v>0.11690647482014389</v>
      </c>
      <c r="K30" s="31">
        <v>0.20050643560280154</v>
      </c>
      <c r="L30" s="111">
        <f t="shared" si="0"/>
        <v>1</v>
      </c>
      <c r="M30" s="112">
        <f t="shared" si="1"/>
        <v>0.12</v>
      </c>
      <c r="N30" s="112" t="b">
        <f t="shared" si="2"/>
        <v>1</v>
      </c>
      <c r="O30" s="112" t="b">
        <f t="shared" si="3"/>
        <v>1</v>
      </c>
      <c r="P30" s="113">
        <f t="shared" si="4"/>
        <v>10</v>
      </c>
      <c r="Q30" s="113">
        <f t="shared" si="5"/>
        <v>14</v>
      </c>
      <c r="R30" s="114" t="str">
        <f t="shared" si="21"/>
        <v>1-0.12</v>
      </c>
      <c r="S30" s="127">
        <f t="shared" si="6"/>
        <v>-3.7188827238498106E-3</v>
      </c>
      <c r="T30" s="112" t="b">
        <f t="shared" si="7"/>
        <v>1</v>
      </c>
      <c r="U30" s="22">
        <f t="shared" si="8"/>
        <v>10.850575871401343</v>
      </c>
      <c r="V30" s="22">
        <f t="shared" si="9"/>
        <v>1.0350414547324478</v>
      </c>
      <c r="W30" s="81">
        <f t="shared" si="10"/>
        <v>11</v>
      </c>
      <c r="X30" s="22">
        <f t="shared" si="11"/>
        <v>0.87408330486534991</v>
      </c>
      <c r="Y30" s="3">
        <f>IF(U30&gt;'Power Curve'!$C$37,0,INDEX(Ci,$W30,1)*POWER(1-X30,3)+INDEX(Ci,$W30,2)*3*X30*POWER(1-X30,2)+INDEX(Ci,$W30,3)*3*POWER(X30,2)*(1-X30)+INDEX(Ci,$W30,4)*POWER(X30,3))</f>
        <v>1751.5853985569991</v>
      </c>
      <c r="Z30" s="3">
        <f t="shared" si="12"/>
        <v>1745.071457878958</v>
      </c>
      <c r="AA30" s="3">
        <f t="shared" si="13"/>
        <v>1715.8900299072291</v>
      </c>
      <c r="AB30" s="3">
        <f t="shared" si="22"/>
        <v>29.181427971728908</v>
      </c>
      <c r="AC30" s="3">
        <f t="shared" si="23"/>
        <v>29.181427971728908</v>
      </c>
      <c r="AE30" s="34">
        <f t="shared" si="14"/>
        <v>11</v>
      </c>
      <c r="AF30" s="73" t="b">
        <f>COUNTIF('Power Curve'!$D$2:$D$31,AE30)&gt;0</f>
        <v>1</v>
      </c>
      <c r="AG30" s="73" t="b">
        <f t="shared" si="15"/>
        <v>0</v>
      </c>
      <c r="AH30" s="73" t="b">
        <f t="shared" si="24"/>
        <v>1</v>
      </c>
      <c r="AI30" s="34" t="str">
        <f t="shared" si="16"/>
        <v>Inner</v>
      </c>
      <c r="AJ30" s="35" t="str">
        <f t="shared" si="25"/>
        <v>1.0-1.1</v>
      </c>
      <c r="AK30" s="36" t="str">
        <f t="shared" si="17"/>
        <v>17-18</v>
      </c>
      <c r="AL30" s="36" t="str">
        <f t="shared" si="18"/>
        <v>Oct</v>
      </c>
      <c r="AM30" s="35" t="str">
        <f t="shared" si="19"/>
        <v>295-305</v>
      </c>
      <c r="AN30" s="36" t="str">
        <f t="shared" si="20"/>
        <v>Inner-TI</v>
      </c>
    </row>
    <row r="31" spans="5:40" x14ac:dyDescent="0.3">
      <c r="E31" s="12">
        <v>40823.736111111109</v>
      </c>
      <c r="F31" s="16">
        <v>11.01</v>
      </c>
      <c r="G31" s="16">
        <v>1601.820007324219</v>
      </c>
      <c r="H31" s="29">
        <v>1.138467486668419</v>
      </c>
      <c r="I31" s="26">
        <v>302.60000000000002</v>
      </c>
      <c r="J31" s="30">
        <v>0.10535876475930972</v>
      </c>
      <c r="K31" s="31">
        <v>0.23210634360355997</v>
      </c>
      <c r="L31" s="111">
        <f t="shared" si="0"/>
        <v>1</v>
      </c>
      <c r="M31" s="112">
        <f t="shared" si="1"/>
        <v>0.11</v>
      </c>
      <c r="N31" s="112" t="b">
        <f t="shared" si="2"/>
        <v>1</v>
      </c>
      <c r="O31" s="112" t="b">
        <f t="shared" si="3"/>
        <v>1</v>
      </c>
      <c r="P31" s="113">
        <f t="shared" si="4"/>
        <v>10</v>
      </c>
      <c r="Q31" s="113">
        <f t="shared" si="5"/>
        <v>15</v>
      </c>
      <c r="R31" s="114" t="str">
        <f t="shared" si="21"/>
        <v>1-0.11</v>
      </c>
      <c r="S31" s="127">
        <f t="shared" si="6"/>
        <v>3.3916226553713921E-4</v>
      </c>
      <c r="T31" s="112" t="b">
        <f t="shared" si="7"/>
        <v>1</v>
      </c>
      <c r="U31" s="22">
        <f t="shared" si="8"/>
        <v>10.74439996579274</v>
      </c>
      <c r="V31" s="22">
        <f t="shared" si="9"/>
        <v>1.0186316262541424</v>
      </c>
      <c r="W31" s="81">
        <f t="shared" si="10"/>
        <v>11</v>
      </c>
      <c r="X31" s="22">
        <f t="shared" si="11"/>
        <v>0.77103897724283643</v>
      </c>
      <c r="Y31" s="3">
        <f>IF(U31&gt;'Power Curve'!$C$37,0,INDEX(Ci,$W31,1)*POWER(1-X31,3)+INDEX(Ci,$W31,2)*3*X31*POWER(1-X31,2)+INDEX(Ci,$W31,3)*3*POWER(X31,2)*(1-X31)+INDEX(Ci,$W31,4)*POWER(X31,3))</f>
        <v>1729.1863999486625</v>
      </c>
      <c r="Z31" s="3">
        <f t="shared" si="12"/>
        <v>1729.7728747256051</v>
      </c>
      <c r="AA31" s="3">
        <f t="shared" si="13"/>
        <v>1601.820007324219</v>
      </c>
      <c r="AB31" s="3">
        <f t="shared" si="22"/>
        <v>127.95286740138613</v>
      </c>
      <c r="AC31" s="3">
        <f t="shared" si="23"/>
        <v>127.95286740138613</v>
      </c>
      <c r="AE31" s="34">
        <f t="shared" si="14"/>
        <v>11</v>
      </c>
      <c r="AF31" s="73" t="b">
        <f>COUNTIF('Power Curve'!$D$2:$D$31,AE31)&gt;0</f>
        <v>1</v>
      </c>
      <c r="AG31" s="73" t="b">
        <f t="shared" si="15"/>
        <v>0</v>
      </c>
      <c r="AH31" s="73" t="b">
        <f t="shared" si="24"/>
        <v>1</v>
      </c>
      <c r="AI31" s="34" t="str">
        <f t="shared" si="16"/>
        <v>Inner</v>
      </c>
      <c r="AJ31" s="35" t="str">
        <f t="shared" si="25"/>
        <v>1.0-1.1</v>
      </c>
      <c r="AK31" s="36" t="str">
        <f t="shared" si="17"/>
        <v>17-18</v>
      </c>
      <c r="AL31" s="36" t="str">
        <f t="shared" si="18"/>
        <v>Oct</v>
      </c>
      <c r="AM31" s="35" t="str">
        <f t="shared" si="19"/>
        <v>295-305</v>
      </c>
      <c r="AN31" s="36" t="str">
        <f t="shared" si="20"/>
        <v>Inner-TI</v>
      </c>
    </row>
    <row r="32" spans="5:40" x14ac:dyDescent="0.3">
      <c r="E32" s="12">
        <v>40823.743055555555</v>
      </c>
      <c r="F32" s="16">
        <v>10.81</v>
      </c>
      <c r="G32" s="16">
        <v>1881.109985351563</v>
      </c>
      <c r="H32" s="29">
        <v>1.1392723306394332</v>
      </c>
      <c r="I32" s="26">
        <v>303.89999999999998</v>
      </c>
      <c r="J32" s="30">
        <v>0.12025901942645699</v>
      </c>
      <c r="K32" s="31">
        <v>0.20327695251001524</v>
      </c>
      <c r="L32" s="111">
        <f t="shared" si="0"/>
        <v>1</v>
      </c>
      <c r="M32" s="112">
        <f t="shared" si="1"/>
        <v>0.12</v>
      </c>
      <c r="N32" s="112" t="b">
        <f t="shared" si="2"/>
        <v>1</v>
      </c>
      <c r="O32" s="112" t="b">
        <f t="shared" si="3"/>
        <v>1</v>
      </c>
      <c r="P32" s="113">
        <f t="shared" si="4"/>
        <v>10</v>
      </c>
      <c r="Q32" s="113">
        <f t="shared" si="5"/>
        <v>14</v>
      </c>
      <c r="R32" s="114" t="str">
        <f t="shared" si="21"/>
        <v>1-0.12</v>
      </c>
      <c r="S32" s="127">
        <f t="shared" si="6"/>
        <v>-3.7188827238498106E-3</v>
      </c>
      <c r="T32" s="112" t="b">
        <f t="shared" si="7"/>
        <v>1</v>
      </c>
      <c r="U32" s="22">
        <f t="shared" si="8"/>
        <v>10.551710023969775</v>
      </c>
      <c r="V32" s="22">
        <f t="shared" si="9"/>
        <v>0.98885077459401527</v>
      </c>
      <c r="W32" s="81">
        <f t="shared" si="10"/>
        <v>11</v>
      </c>
      <c r="X32" s="22">
        <f t="shared" si="11"/>
        <v>0.58403227943361469</v>
      </c>
      <c r="Y32" s="3">
        <f>IF(U32&gt;'Power Curve'!$C$37,0,INDEX(Ci,$W32,1)*POWER(1-X32,3)+INDEX(Ci,$W32,2)*3*X32*POWER(1-X32,2)+INDEX(Ci,$W32,3)*3*POWER(X32,2)*(1-X32)+INDEX(Ci,$W32,4)*POWER(X32,3))</f>
        <v>1683.9835335091382</v>
      </c>
      <c r="Z32" s="3">
        <f t="shared" si="12"/>
        <v>1677.7209962391235</v>
      </c>
      <c r="AA32" s="3">
        <f t="shared" si="13"/>
        <v>1881.109985351563</v>
      </c>
      <c r="AB32" s="3">
        <f t="shared" si="22"/>
        <v>-203.3889891124395</v>
      </c>
      <c r="AC32" s="3">
        <f t="shared" si="23"/>
        <v>203.3889891124395</v>
      </c>
      <c r="AE32" s="34">
        <f t="shared" si="14"/>
        <v>11</v>
      </c>
      <c r="AF32" s="73" t="b">
        <f>COUNTIF('Power Curve'!$D$2:$D$31,AE32)&gt;0</f>
        <v>1</v>
      </c>
      <c r="AG32" s="73" t="b">
        <f t="shared" si="15"/>
        <v>0</v>
      </c>
      <c r="AH32" s="73" t="b">
        <f t="shared" si="24"/>
        <v>1</v>
      </c>
      <c r="AI32" s="34" t="str">
        <f t="shared" si="16"/>
        <v>Inner</v>
      </c>
      <c r="AJ32" s="35" t="str">
        <f t="shared" si="25"/>
        <v>0.9-1.0</v>
      </c>
      <c r="AK32" s="36" t="str">
        <f t="shared" si="17"/>
        <v>17-18</v>
      </c>
      <c r="AL32" s="36" t="str">
        <f t="shared" si="18"/>
        <v>Oct</v>
      </c>
      <c r="AM32" s="35" t="str">
        <f t="shared" si="19"/>
        <v>295-305</v>
      </c>
      <c r="AN32" s="36" t="str">
        <f t="shared" si="20"/>
        <v>Inner-TI</v>
      </c>
    </row>
    <row r="33" spans="5:40" x14ac:dyDescent="0.3">
      <c r="E33" s="12">
        <v>40823.75</v>
      </c>
      <c r="F33" s="16">
        <v>10.84</v>
      </c>
      <c r="G33" s="16">
        <v>1806.059982299802</v>
      </c>
      <c r="H33" s="29">
        <v>1.1399137552505731</v>
      </c>
      <c r="I33" s="26">
        <v>302.8</v>
      </c>
      <c r="J33" s="30">
        <v>0.11900369003690037</v>
      </c>
      <c r="K33" s="31">
        <v>0.20118619727963627</v>
      </c>
      <c r="L33" s="111">
        <f t="shared" si="0"/>
        <v>1</v>
      </c>
      <c r="M33" s="112">
        <f t="shared" si="1"/>
        <v>0.12</v>
      </c>
      <c r="N33" s="112" t="b">
        <f t="shared" si="2"/>
        <v>1</v>
      </c>
      <c r="O33" s="112" t="b">
        <f t="shared" si="3"/>
        <v>1</v>
      </c>
      <c r="P33" s="113">
        <f t="shared" si="4"/>
        <v>10</v>
      </c>
      <c r="Q33" s="113">
        <f t="shared" si="5"/>
        <v>14</v>
      </c>
      <c r="R33" s="114" t="str">
        <f t="shared" si="21"/>
        <v>1-0.12</v>
      </c>
      <c r="S33" s="127">
        <f t="shared" si="6"/>
        <v>-3.7188827238498106E-3</v>
      </c>
      <c r="T33" s="112" t="b">
        <f t="shared" si="7"/>
        <v>1</v>
      </c>
      <c r="U33" s="22">
        <f t="shared" si="8"/>
        <v>10.582978586939046</v>
      </c>
      <c r="V33" s="22">
        <f t="shared" si="9"/>
        <v>0.99368343179762131</v>
      </c>
      <c r="W33" s="81">
        <f t="shared" si="10"/>
        <v>11</v>
      </c>
      <c r="X33" s="22">
        <f t="shared" si="11"/>
        <v>0.61437859980095033</v>
      </c>
      <c r="Y33" s="3">
        <f>IF(U33&gt;'Power Curve'!$C$37,0,INDEX(Ci,$W33,1)*POWER(1-X33,3)+INDEX(Ci,$W33,2)*3*X33*POWER(1-X33,2)+INDEX(Ci,$W33,3)*3*POWER(X33,2)*(1-X33)+INDEX(Ci,$W33,4)*POWER(X33,3))</f>
        <v>1691.6741244858381</v>
      </c>
      <c r="Z33" s="3">
        <f t="shared" si="12"/>
        <v>1685.382986809904</v>
      </c>
      <c r="AA33" s="3">
        <f t="shared" si="13"/>
        <v>1806.059982299802</v>
      </c>
      <c r="AB33" s="3">
        <f t="shared" si="22"/>
        <v>-120.67699548989799</v>
      </c>
      <c r="AC33" s="3">
        <f t="shared" si="23"/>
        <v>120.67699548989799</v>
      </c>
      <c r="AE33" s="34">
        <f t="shared" si="14"/>
        <v>11</v>
      </c>
      <c r="AF33" s="73" t="b">
        <f>COUNTIF('Power Curve'!$D$2:$D$31,AE33)&gt;0</f>
        <v>1</v>
      </c>
      <c r="AG33" s="73" t="b">
        <f t="shared" si="15"/>
        <v>0</v>
      </c>
      <c r="AH33" s="73" t="b">
        <f t="shared" si="24"/>
        <v>1</v>
      </c>
      <c r="AI33" s="34" t="str">
        <f t="shared" si="16"/>
        <v>Inner</v>
      </c>
      <c r="AJ33" s="35" t="str">
        <f t="shared" si="25"/>
        <v>0.9-1.0</v>
      </c>
      <c r="AK33" s="36" t="str">
        <f t="shared" si="17"/>
        <v>18-19</v>
      </c>
      <c r="AL33" s="36" t="str">
        <f t="shared" si="18"/>
        <v>Oct</v>
      </c>
      <c r="AM33" s="35" t="str">
        <f t="shared" si="19"/>
        <v>295-305</v>
      </c>
      <c r="AN33" s="36" t="str">
        <f t="shared" si="20"/>
        <v>Inner-TI</v>
      </c>
    </row>
    <row r="34" spans="5:40" x14ac:dyDescent="0.3">
      <c r="E34" s="12">
        <v>40823.756944444445</v>
      </c>
      <c r="F34" s="16">
        <v>11.09</v>
      </c>
      <c r="G34" s="16">
        <v>1670.8799743652339</v>
      </c>
      <c r="H34" s="29">
        <v>1.1404734369537446</v>
      </c>
      <c r="I34" s="26">
        <v>301.39999999999998</v>
      </c>
      <c r="J34" s="30">
        <v>0.10459873760144274</v>
      </c>
      <c r="K34" s="31">
        <v>0.22580652907338969</v>
      </c>
      <c r="L34" s="111">
        <f t="shared" si="0"/>
        <v>1</v>
      </c>
      <c r="M34" s="112">
        <f t="shared" si="1"/>
        <v>9.9999999999999992E-2</v>
      </c>
      <c r="N34" s="112" t="b">
        <f t="shared" si="2"/>
        <v>1</v>
      </c>
      <c r="O34" s="112" t="b">
        <f t="shared" si="3"/>
        <v>1</v>
      </c>
      <c r="P34" s="113">
        <f t="shared" si="4"/>
        <v>10</v>
      </c>
      <c r="Q34" s="113">
        <f t="shared" si="5"/>
        <v>16</v>
      </c>
      <c r="R34" s="114" t="str">
        <f t="shared" si="21"/>
        <v>1-0.1</v>
      </c>
      <c r="S34" s="127">
        <f t="shared" si="6"/>
        <v>9.5759205925877739E-3</v>
      </c>
      <c r="T34" s="112" t="b">
        <f t="shared" si="7"/>
        <v>1</v>
      </c>
      <c r="U34" s="22">
        <f t="shared" si="8"/>
        <v>10.828822658239799</v>
      </c>
      <c r="V34" s="22">
        <f t="shared" si="9"/>
        <v>1.0316794255151145</v>
      </c>
      <c r="W34" s="81">
        <f t="shared" si="10"/>
        <v>11</v>
      </c>
      <c r="X34" s="22">
        <f t="shared" si="11"/>
        <v>0.85297168626401199</v>
      </c>
      <c r="Y34" s="3">
        <f>IF(U34&gt;'Power Curve'!$C$37,0,INDEX(Ci,$W34,1)*POWER(1-X34,3)+INDEX(Ci,$W34,2)*3*X34*POWER(1-X34,2)+INDEX(Ci,$W34,3)*3*POWER(X34,2)*(1-X34)+INDEX(Ci,$W34,4)*POWER(X34,3))</f>
        <v>1747.1579610590588</v>
      </c>
      <c r="Z34" s="3">
        <f t="shared" si="12"/>
        <v>1763.888606956868</v>
      </c>
      <c r="AA34" s="3">
        <f t="shared" si="13"/>
        <v>1670.8799743652339</v>
      </c>
      <c r="AB34" s="3">
        <f t="shared" si="22"/>
        <v>93.008632591634068</v>
      </c>
      <c r="AC34" s="3">
        <f t="shared" si="23"/>
        <v>93.008632591634068</v>
      </c>
      <c r="AE34" s="34">
        <f t="shared" si="14"/>
        <v>11</v>
      </c>
      <c r="AF34" s="73" t="b">
        <f>COUNTIF('Power Curve'!$D$2:$D$31,AE34)&gt;0</f>
        <v>1</v>
      </c>
      <c r="AG34" s="73" t="b">
        <f t="shared" si="15"/>
        <v>0</v>
      </c>
      <c r="AH34" s="73" t="b">
        <f t="shared" si="24"/>
        <v>1</v>
      </c>
      <c r="AI34" s="34" t="str">
        <f t="shared" si="16"/>
        <v>Inner</v>
      </c>
      <c r="AJ34" s="35" t="str">
        <f t="shared" si="25"/>
        <v>1.0-1.1</v>
      </c>
      <c r="AK34" s="36" t="str">
        <f t="shared" si="17"/>
        <v>18-19</v>
      </c>
      <c r="AL34" s="36" t="str">
        <f t="shared" si="18"/>
        <v>Oct</v>
      </c>
      <c r="AM34" s="35" t="str">
        <f t="shared" si="19"/>
        <v>295-305</v>
      </c>
      <c r="AN34" s="36" t="str">
        <f t="shared" si="20"/>
        <v>Inner-TI</v>
      </c>
    </row>
    <row r="35" spans="5:40" x14ac:dyDescent="0.3">
      <c r="E35" s="12">
        <v>40823.763888888891</v>
      </c>
      <c r="F35" s="16">
        <v>10.15</v>
      </c>
      <c r="G35" s="16">
        <v>1461.3500518798851</v>
      </c>
      <c r="H35" s="29">
        <v>1.1413469173087762</v>
      </c>
      <c r="I35" s="26">
        <v>301.5</v>
      </c>
      <c r="J35" s="30">
        <v>0.11231527093596058</v>
      </c>
      <c r="K35" s="31">
        <v>0.20835866304649678</v>
      </c>
      <c r="L35" s="111">
        <f t="shared" si="0"/>
        <v>0.9</v>
      </c>
      <c r="M35" s="112">
        <f t="shared" si="1"/>
        <v>0.11</v>
      </c>
      <c r="N35" s="112" t="b">
        <f t="shared" si="2"/>
        <v>1</v>
      </c>
      <c r="O35" s="112" t="b">
        <f t="shared" si="3"/>
        <v>1</v>
      </c>
      <c r="P35" s="113">
        <f t="shared" si="4"/>
        <v>9</v>
      </c>
      <c r="Q35" s="113">
        <f t="shared" si="5"/>
        <v>15</v>
      </c>
      <c r="R35" s="114" t="str">
        <f t="shared" si="21"/>
        <v>0.9-0.11</v>
      </c>
      <c r="S35" s="127">
        <f t="shared" si="6"/>
        <v>4.9096544614539309E-3</v>
      </c>
      <c r="T35" s="112" t="b">
        <f t="shared" si="7"/>
        <v>1</v>
      </c>
      <c r="U35" s="22">
        <f t="shared" si="8"/>
        <v>9.9134899214964367</v>
      </c>
      <c r="V35" s="22">
        <f t="shared" si="9"/>
        <v>0.89021180040338366</v>
      </c>
      <c r="W35" s="81">
        <f t="shared" si="10"/>
        <v>10</v>
      </c>
      <c r="X35" s="22">
        <f t="shared" si="11"/>
        <v>0.96126798382071221</v>
      </c>
      <c r="Y35" s="3">
        <f>IF(U35&gt;'Power Curve'!$C$37,0,INDEX(Ci,$W35,1)*POWER(1-X35,3)+INDEX(Ci,$W35,2)*3*X35*POWER(1-X35,2)+INDEX(Ci,$W35,3)*3*POWER(X35,2)*(1-X35)+INDEX(Ci,$W35,4)*POWER(X35,3))</f>
        <v>1508.2594297786331</v>
      </c>
      <c r="Z35" s="3">
        <f t="shared" si="12"/>
        <v>1515.6644624170758</v>
      </c>
      <c r="AA35" s="3">
        <f t="shared" si="13"/>
        <v>1461.3500518798851</v>
      </c>
      <c r="AB35" s="3">
        <f t="shared" si="22"/>
        <v>54.314410537190724</v>
      </c>
      <c r="AC35" s="3">
        <f t="shared" si="23"/>
        <v>54.314410537190724</v>
      </c>
      <c r="AE35" s="34">
        <f t="shared" si="14"/>
        <v>10</v>
      </c>
      <c r="AF35" s="73" t="b">
        <f>COUNTIF('Power Curve'!$D$2:$D$31,AE35)&gt;0</f>
        <v>1</v>
      </c>
      <c r="AG35" s="73" t="b">
        <f t="shared" si="15"/>
        <v>0</v>
      </c>
      <c r="AH35" s="73" t="b">
        <f t="shared" si="24"/>
        <v>1</v>
      </c>
      <c r="AI35" s="34" t="str">
        <f t="shared" si="16"/>
        <v>Inner</v>
      </c>
      <c r="AJ35" s="35" t="str">
        <f t="shared" si="25"/>
        <v>0.8-0.9</v>
      </c>
      <c r="AK35" s="36" t="str">
        <f t="shared" si="17"/>
        <v>18-19</v>
      </c>
      <c r="AL35" s="36" t="str">
        <f t="shared" si="18"/>
        <v>Oct</v>
      </c>
      <c r="AM35" s="35" t="str">
        <f t="shared" si="19"/>
        <v>295-305</v>
      </c>
      <c r="AN35" s="36" t="str">
        <f t="shared" si="20"/>
        <v>Inner-TI</v>
      </c>
    </row>
    <row r="36" spans="5:40" x14ac:dyDescent="0.3">
      <c r="E36" s="12">
        <v>40823.770833333336</v>
      </c>
      <c r="F36" s="16">
        <v>9.73</v>
      </c>
      <c r="G36" s="16">
        <v>1476.249938964844</v>
      </c>
      <c r="H36" s="29">
        <v>1.1420305277175653</v>
      </c>
      <c r="I36" s="26">
        <v>298.7</v>
      </c>
      <c r="J36" s="30">
        <v>0.12744090441932168</v>
      </c>
      <c r="K36" s="31">
        <v>0.24953444637358188</v>
      </c>
      <c r="L36" s="111">
        <f t="shared" si="0"/>
        <v>0.8</v>
      </c>
      <c r="M36" s="112">
        <f t="shared" si="1"/>
        <v>0.13</v>
      </c>
      <c r="N36" s="112" t="b">
        <f t="shared" si="2"/>
        <v>1</v>
      </c>
      <c r="O36" s="112" t="b">
        <f t="shared" si="3"/>
        <v>1</v>
      </c>
      <c r="P36" s="113">
        <f t="shared" si="4"/>
        <v>8</v>
      </c>
      <c r="Q36" s="113">
        <f t="shared" si="5"/>
        <v>13</v>
      </c>
      <c r="R36" s="114" t="str">
        <f t="shared" si="21"/>
        <v>0.8-0.13</v>
      </c>
      <c r="S36" s="127">
        <f t="shared" si="6"/>
        <v>5.5344116648088706E-3</v>
      </c>
      <c r="T36" s="112" t="b">
        <f t="shared" si="7"/>
        <v>1</v>
      </c>
      <c r="U36" s="22">
        <f t="shared" si="8"/>
        <v>9.5051734977872542</v>
      </c>
      <c r="V36" s="22">
        <f t="shared" si="9"/>
        <v>0.82710518087858809</v>
      </c>
      <c r="W36" s="81">
        <f t="shared" si="10"/>
        <v>10</v>
      </c>
      <c r="X36" s="22">
        <f t="shared" si="11"/>
        <v>0.527254085423292</v>
      </c>
      <c r="Y36" s="3">
        <f>IF(U36&gt;'Power Curve'!$C$37,0,INDEX(Ci,$W36,1)*POWER(1-X36,3)+INDEX(Ci,$W36,2)*3*X36*POWER(1-X36,2)+INDEX(Ci,$W36,3)*3*POWER(X36,2)*(1-X36)+INDEX(Ci,$W36,4)*POWER(X36,3))</f>
        <v>1372.4596013008779</v>
      </c>
      <c r="Z36" s="3">
        <f t="shared" si="12"/>
        <v>1380.0553577277965</v>
      </c>
      <c r="AA36" s="3">
        <f t="shared" si="13"/>
        <v>1476.249938964844</v>
      </c>
      <c r="AB36" s="3">
        <f t="shared" si="22"/>
        <v>-96.194581237047487</v>
      </c>
      <c r="AC36" s="3">
        <f t="shared" si="23"/>
        <v>96.194581237047487</v>
      </c>
      <c r="AE36" s="34">
        <f t="shared" si="14"/>
        <v>10</v>
      </c>
      <c r="AF36" s="73" t="b">
        <f>COUNTIF('Power Curve'!$D$2:$D$31,AE36)&gt;0</f>
        <v>1</v>
      </c>
      <c r="AG36" s="73" t="b">
        <f t="shared" si="15"/>
        <v>0</v>
      </c>
      <c r="AH36" s="73" t="b">
        <f t="shared" si="24"/>
        <v>1</v>
      </c>
      <c r="AI36" s="34" t="str">
        <f t="shared" si="16"/>
        <v>Inner</v>
      </c>
      <c r="AJ36" s="35" t="str">
        <f t="shared" si="25"/>
        <v>0.8-0.9</v>
      </c>
      <c r="AK36" s="36" t="str">
        <f t="shared" si="17"/>
        <v>18-19</v>
      </c>
      <c r="AL36" s="36" t="str">
        <f t="shared" si="18"/>
        <v>Oct</v>
      </c>
      <c r="AM36" s="35" t="str">
        <f t="shared" si="19"/>
        <v>295-305</v>
      </c>
      <c r="AN36" s="36" t="str">
        <f t="shared" si="20"/>
        <v>Inner-TI</v>
      </c>
    </row>
    <row r="37" spans="5:40" x14ac:dyDescent="0.3">
      <c r="E37" s="12">
        <v>40823.777777777781</v>
      </c>
      <c r="F37" s="16">
        <v>9.7799999999999994</v>
      </c>
      <c r="G37" s="16">
        <v>1574.3900451660161</v>
      </c>
      <c r="H37" s="29">
        <v>1.1425499332071913</v>
      </c>
      <c r="I37" s="26">
        <v>301.7</v>
      </c>
      <c r="J37" s="30">
        <v>0.12269938650306748</v>
      </c>
      <c r="K37" s="31">
        <v>0.20941186123804056</v>
      </c>
      <c r="L37" s="111">
        <f t="shared" si="0"/>
        <v>0.8</v>
      </c>
      <c r="M37" s="112">
        <f t="shared" si="1"/>
        <v>0.12</v>
      </c>
      <c r="N37" s="112" t="b">
        <f t="shared" si="2"/>
        <v>1</v>
      </c>
      <c r="O37" s="112" t="b">
        <f t="shared" si="3"/>
        <v>1</v>
      </c>
      <c r="P37" s="113">
        <f t="shared" si="4"/>
        <v>8</v>
      </c>
      <c r="Q37" s="113">
        <f t="shared" si="5"/>
        <v>14</v>
      </c>
      <c r="R37" s="114" t="str">
        <f t="shared" si="21"/>
        <v>0.8-0.12</v>
      </c>
      <c r="S37" s="127">
        <f t="shared" si="6"/>
        <v>-1.2779651666675459E-3</v>
      </c>
      <c r="T37" s="112" t="b">
        <f t="shared" si="7"/>
        <v>1</v>
      </c>
      <c r="U37" s="22">
        <f t="shared" si="8"/>
        <v>9.5554663689932333</v>
      </c>
      <c r="V37" s="22">
        <f t="shared" si="9"/>
        <v>0.83487810624655168</v>
      </c>
      <c r="W37" s="81">
        <f t="shared" si="10"/>
        <v>10</v>
      </c>
      <c r="X37" s="22">
        <f t="shared" si="11"/>
        <v>0.58071214840155938</v>
      </c>
      <c r="Y37" s="3">
        <f>IF(U37&gt;'Power Curve'!$C$37,0,INDEX(Ci,$W37,1)*POWER(1-X37,3)+INDEX(Ci,$W37,2)*3*X37*POWER(1-X37,2)+INDEX(Ci,$W37,3)*3*POWER(X37,2)*(1-X37)+INDEX(Ci,$W37,4)*POWER(X37,3))</f>
        <v>1390.2661651000903</v>
      </c>
      <c r="Z37" s="3">
        <f t="shared" si="12"/>
        <v>1388.4894533686959</v>
      </c>
      <c r="AA37" s="3">
        <f t="shared" si="13"/>
        <v>1574.3900451660161</v>
      </c>
      <c r="AB37" s="3">
        <f t="shared" si="22"/>
        <v>-185.9005917973202</v>
      </c>
      <c r="AC37" s="3">
        <f t="shared" si="23"/>
        <v>185.9005917973202</v>
      </c>
      <c r="AE37" s="34">
        <f t="shared" si="14"/>
        <v>10</v>
      </c>
      <c r="AF37" s="73" t="b">
        <f>COUNTIF('Power Curve'!$D$2:$D$31,AE37)&gt;0</f>
        <v>1</v>
      </c>
      <c r="AG37" s="73" t="b">
        <f t="shared" si="15"/>
        <v>0</v>
      </c>
      <c r="AH37" s="73" t="b">
        <f t="shared" si="24"/>
        <v>1</v>
      </c>
      <c r="AI37" s="34" t="str">
        <f t="shared" si="16"/>
        <v>Inner</v>
      </c>
      <c r="AJ37" s="35" t="str">
        <f t="shared" si="25"/>
        <v>0.8-0.9</v>
      </c>
      <c r="AK37" s="36" t="str">
        <f t="shared" si="17"/>
        <v>18-19</v>
      </c>
      <c r="AL37" s="36" t="str">
        <f t="shared" si="18"/>
        <v>Oct</v>
      </c>
      <c r="AM37" s="35" t="str">
        <f t="shared" si="19"/>
        <v>295-305</v>
      </c>
      <c r="AN37" s="36" t="str">
        <f t="shared" si="20"/>
        <v>Inner-TI</v>
      </c>
    </row>
    <row r="38" spans="5:40" x14ac:dyDescent="0.3">
      <c r="E38" s="12">
        <v>40823.784722222219</v>
      </c>
      <c r="F38" s="16">
        <v>9.94</v>
      </c>
      <c r="G38" s="16">
        <v>1530.630050659177</v>
      </c>
      <c r="H38" s="29">
        <v>1.1426990002341697</v>
      </c>
      <c r="I38" s="26">
        <v>303.8</v>
      </c>
      <c r="J38" s="30">
        <v>0.12072434607645875</v>
      </c>
      <c r="K38" s="31">
        <v>0.17187984513485599</v>
      </c>
      <c r="L38" s="111">
        <f t="shared" si="0"/>
        <v>0.9</v>
      </c>
      <c r="M38" s="112">
        <f t="shared" si="1"/>
        <v>0.12</v>
      </c>
      <c r="N38" s="112" t="b">
        <f t="shared" si="2"/>
        <v>1</v>
      </c>
      <c r="O38" s="112" t="b">
        <f t="shared" si="3"/>
        <v>1</v>
      </c>
      <c r="P38" s="113">
        <f t="shared" si="4"/>
        <v>9</v>
      </c>
      <c r="Q38" s="113">
        <f t="shared" si="5"/>
        <v>14</v>
      </c>
      <c r="R38" s="114" t="str">
        <f t="shared" si="21"/>
        <v>0.9-0.12</v>
      </c>
      <c r="S38" s="127">
        <f t="shared" si="6"/>
        <v>-6.8685837526370197E-3</v>
      </c>
      <c r="T38" s="112" t="b">
        <f t="shared" si="7"/>
        <v>1</v>
      </c>
      <c r="U38" s="22">
        <f t="shared" si="8"/>
        <v>9.7122153605233681</v>
      </c>
      <c r="V38" s="22">
        <f t="shared" si="9"/>
        <v>0.85910416818040369</v>
      </c>
      <c r="W38" s="81">
        <f t="shared" si="10"/>
        <v>10</v>
      </c>
      <c r="X38" s="22">
        <f t="shared" si="11"/>
        <v>0.74732616864070667</v>
      </c>
      <c r="Y38" s="3">
        <f>IF(U38&gt;'Power Curve'!$C$37,0,INDEX(Ci,$W38,1)*POWER(1-X38,3)+INDEX(Ci,$W38,2)*3*X38*POWER(1-X38,2)+INDEX(Ci,$W38,3)*3*POWER(X38,2)*(1-X38)+INDEX(Ci,$W38,4)*POWER(X38,3))</f>
        <v>1444.2901770832295</v>
      </c>
      <c r="Z38" s="3">
        <f t="shared" si="12"/>
        <v>1434.3699490388224</v>
      </c>
      <c r="AA38" s="3">
        <f t="shared" si="13"/>
        <v>1530.630050659177</v>
      </c>
      <c r="AB38" s="3">
        <f t="shared" si="22"/>
        <v>-96.26010162035459</v>
      </c>
      <c r="AC38" s="3">
        <f t="shared" si="23"/>
        <v>96.26010162035459</v>
      </c>
      <c r="AE38" s="34">
        <f t="shared" si="14"/>
        <v>10</v>
      </c>
      <c r="AF38" s="73" t="b">
        <f>COUNTIF('Power Curve'!$D$2:$D$31,AE38)&gt;0</f>
        <v>1</v>
      </c>
      <c r="AG38" s="73" t="b">
        <f t="shared" si="15"/>
        <v>0</v>
      </c>
      <c r="AH38" s="73" t="b">
        <f t="shared" si="24"/>
        <v>1</v>
      </c>
      <c r="AI38" s="34" t="str">
        <f t="shared" si="16"/>
        <v>Inner</v>
      </c>
      <c r="AJ38" s="35" t="str">
        <f t="shared" si="25"/>
        <v>0.8-0.9</v>
      </c>
      <c r="AK38" s="36" t="str">
        <f t="shared" si="17"/>
        <v>18-19</v>
      </c>
      <c r="AL38" s="36" t="str">
        <f t="shared" si="18"/>
        <v>Oct</v>
      </c>
      <c r="AM38" s="35" t="str">
        <f t="shared" si="19"/>
        <v>295-305</v>
      </c>
      <c r="AN38" s="36" t="str">
        <f t="shared" si="20"/>
        <v>Inner-TI</v>
      </c>
    </row>
    <row r="39" spans="5:40" x14ac:dyDescent="0.3">
      <c r="E39" s="12">
        <v>40823.791666666664</v>
      </c>
      <c r="F39" s="16">
        <v>9.77</v>
      </c>
      <c r="G39" s="16">
        <v>1458.760025024412</v>
      </c>
      <c r="H39" s="29">
        <v>1.1432597275239862</v>
      </c>
      <c r="I39" s="26">
        <v>308.3</v>
      </c>
      <c r="J39" s="30">
        <v>0.12896622313203684</v>
      </c>
      <c r="K39" s="31">
        <v>0.20870705589945684</v>
      </c>
      <c r="L39" s="111">
        <f t="shared" si="0"/>
        <v>0.8</v>
      </c>
      <c r="M39" s="112">
        <f t="shared" si="1"/>
        <v>0.13</v>
      </c>
      <c r="N39" s="112" t="b">
        <f t="shared" si="2"/>
        <v>1</v>
      </c>
      <c r="O39" s="112" t="b">
        <f t="shared" si="3"/>
        <v>1</v>
      </c>
      <c r="P39" s="113">
        <f t="shared" si="4"/>
        <v>8</v>
      </c>
      <c r="Q39" s="113">
        <f t="shared" si="5"/>
        <v>13</v>
      </c>
      <c r="R39" s="114" t="str">
        <f t="shared" si="21"/>
        <v>0.8-0.13</v>
      </c>
      <c r="S39" s="127">
        <f t="shared" si="6"/>
        <v>5.5344116648088706E-3</v>
      </c>
      <c r="T39" s="112" t="b">
        <f t="shared" si="7"/>
        <v>1</v>
      </c>
      <c r="U39" s="22">
        <f t="shared" si="8"/>
        <v>9.547672257527438</v>
      </c>
      <c r="V39" s="22">
        <f t="shared" si="9"/>
        <v>0.8336735011945734</v>
      </c>
      <c r="W39" s="81">
        <f t="shared" si="10"/>
        <v>10</v>
      </c>
      <c r="X39" s="22">
        <f t="shared" si="11"/>
        <v>0.57242751299286176</v>
      </c>
      <c r="Y39" s="3">
        <f>IF(U39&gt;'Power Curve'!$C$37,0,INDEX(Ci,$W39,1)*POWER(1-X39,3)+INDEX(Ci,$W39,2)*3*X39*POWER(1-X39,2)+INDEX(Ci,$W39,3)*3*POWER(X39,2)*(1-X39)+INDEX(Ci,$W39,4)*POWER(X39,3))</f>
        <v>1387.517707232741</v>
      </c>
      <c r="Z39" s="3">
        <f t="shared" si="12"/>
        <v>1395.1968014167787</v>
      </c>
      <c r="AA39" s="3">
        <f t="shared" si="13"/>
        <v>1458.760025024412</v>
      </c>
      <c r="AB39" s="3">
        <f t="shared" si="22"/>
        <v>-63.56322360763329</v>
      </c>
      <c r="AC39" s="3">
        <f t="shared" si="23"/>
        <v>63.56322360763329</v>
      </c>
      <c r="AE39" s="34">
        <f t="shared" si="14"/>
        <v>10</v>
      </c>
      <c r="AF39" s="73" t="b">
        <f>COUNTIF('Power Curve'!$D$2:$D$31,AE39)&gt;0</f>
        <v>1</v>
      </c>
      <c r="AG39" s="73" t="b">
        <f t="shared" si="15"/>
        <v>0</v>
      </c>
      <c r="AH39" s="73" t="b">
        <f t="shared" si="24"/>
        <v>1</v>
      </c>
      <c r="AI39" s="34" t="str">
        <f t="shared" si="16"/>
        <v>Inner</v>
      </c>
      <c r="AJ39" s="35" t="str">
        <f t="shared" si="25"/>
        <v>0.8-0.9</v>
      </c>
      <c r="AK39" s="36" t="str">
        <f t="shared" si="17"/>
        <v>19-20</v>
      </c>
      <c r="AL39" s="36" t="str">
        <f t="shared" si="18"/>
        <v>Oct</v>
      </c>
      <c r="AM39" s="35" t="str">
        <f t="shared" si="19"/>
        <v>305-315</v>
      </c>
      <c r="AN39" s="36" t="str">
        <f t="shared" si="20"/>
        <v>Inner-TI</v>
      </c>
    </row>
    <row r="40" spans="5:40" x14ac:dyDescent="0.3">
      <c r="E40" s="12">
        <v>40823.798611111109</v>
      </c>
      <c r="F40" s="16">
        <v>9.23</v>
      </c>
      <c r="G40" s="16">
        <v>1093.8400192260742</v>
      </c>
      <c r="H40" s="29">
        <v>1.143985578103812</v>
      </c>
      <c r="I40" s="26">
        <v>305.39999999999998</v>
      </c>
      <c r="J40" s="30">
        <v>0.12351029252437702</v>
      </c>
      <c r="K40" s="31">
        <v>0.23774833017287292</v>
      </c>
      <c r="L40" s="111">
        <f t="shared" si="0"/>
        <v>0.8</v>
      </c>
      <c r="M40" s="112">
        <f t="shared" si="1"/>
        <v>0.12</v>
      </c>
      <c r="N40" s="112" t="b">
        <f t="shared" si="2"/>
        <v>1</v>
      </c>
      <c r="O40" s="112" t="b">
        <f t="shared" si="3"/>
        <v>1</v>
      </c>
      <c r="P40" s="113">
        <f t="shared" si="4"/>
        <v>8</v>
      </c>
      <c r="Q40" s="113">
        <f t="shared" si="5"/>
        <v>14</v>
      </c>
      <c r="R40" s="114" t="str">
        <f t="shared" si="21"/>
        <v>0.8-0.12</v>
      </c>
      <c r="S40" s="127">
        <f t="shared" si="6"/>
        <v>-1.2779651666675459E-3</v>
      </c>
      <c r="T40" s="112" t="b">
        <f t="shared" si="7"/>
        <v>1</v>
      </c>
      <c r="U40" s="22">
        <f t="shared" si="8"/>
        <v>9.0218690944799409</v>
      </c>
      <c r="V40" s="22">
        <f t="shared" si="9"/>
        <v>0.75240892737717135</v>
      </c>
      <c r="W40" s="81">
        <f t="shared" si="10"/>
        <v>10</v>
      </c>
      <c r="X40" s="22">
        <f t="shared" si="11"/>
        <v>1.3532824136371227E-2</v>
      </c>
      <c r="Y40" s="3">
        <f>IF(U40&gt;'Power Curve'!$C$37,0,INDEX(Ci,$W40,1)*POWER(1-X40,3)+INDEX(Ci,$W40,2)*3*X40*POWER(1-X40,2)+INDEX(Ci,$W40,3)*3*POWER(X40,2)*(1-X40)+INDEX(Ci,$W40,4)*POWER(X40,3))</f>
        <v>1202.5003978948048</v>
      </c>
      <c r="Z40" s="3">
        <f t="shared" si="12"/>
        <v>1200.9636442733913</v>
      </c>
      <c r="AA40" s="3">
        <f t="shared" si="13"/>
        <v>1093.8400192260742</v>
      </c>
      <c r="AB40" s="3">
        <f t="shared" si="22"/>
        <v>107.12362504731709</v>
      </c>
      <c r="AC40" s="3">
        <f t="shared" si="23"/>
        <v>107.12362504731709</v>
      </c>
      <c r="AE40" s="34">
        <f t="shared" si="14"/>
        <v>9</v>
      </c>
      <c r="AF40" s="73" t="b">
        <f>COUNTIF('Power Curve'!$D$2:$D$31,AE40)&gt;0</f>
        <v>1</v>
      </c>
      <c r="AG40" s="73" t="b">
        <f t="shared" si="15"/>
        <v>0</v>
      </c>
      <c r="AH40" s="73" t="b">
        <f t="shared" si="24"/>
        <v>1</v>
      </c>
      <c r="AI40" s="34" t="str">
        <f t="shared" si="16"/>
        <v>Inner</v>
      </c>
      <c r="AJ40" s="35" t="str">
        <f t="shared" si="25"/>
        <v>0.7-0.8</v>
      </c>
      <c r="AK40" s="36" t="str">
        <f t="shared" si="17"/>
        <v>19-20</v>
      </c>
      <c r="AL40" s="36" t="str">
        <f t="shared" si="18"/>
        <v>Oct</v>
      </c>
      <c r="AM40" s="35" t="str">
        <f t="shared" si="19"/>
        <v>305-315</v>
      </c>
      <c r="AN40" s="36" t="str">
        <f t="shared" si="20"/>
        <v>Inner-TI</v>
      </c>
    </row>
    <row r="41" spans="5:40" x14ac:dyDescent="0.3">
      <c r="E41" s="12">
        <v>40823.805555555555</v>
      </c>
      <c r="F41" s="16">
        <v>9.66</v>
      </c>
      <c r="G41" s="16">
        <v>1554.090011596682</v>
      </c>
      <c r="H41" s="29">
        <v>1.1445881647977811</v>
      </c>
      <c r="I41" s="26">
        <v>304.5</v>
      </c>
      <c r="J41" s="30">
        <v>0.13457556935817805</v>
      </c>
      <c r="K41" s="31">
        <v>0.1265157811018828</v>
      </c>
      <c r="L41" s="111">
        <f t="shared" si="0"/>
        <v>0.8</v>
      </c>
      <c r="M41" s="112">
        <f t="shared" si="1"/>
        <v>0.13</v>
      </c>
      <c r="N41" s="112" t="b">
        <f t="shared" si="2"/>
        <v>1</v>
      </c>
      <c r="O41" s="112" t="b">
        <f t="shared" si="3"/>
        <v>1</v>
      </c>
      <c r="P41" s="113">
        <f t="shared" si="4"/>
        <v>8</v>
      </c>
      <c r="Q41" s="113">
        <f t="shared" si="5"/>
        <v>13</v>
      </c>
      <c r="R41" s="114" t="str">
        <f t="shared" si="21"/>
        <v>0.8-0.13</v>
      </c>
      <c r="S41" s="127">
        <f t="shared" si="6"/>
        <v>5.5344116648088706E-3</v>
      </c>
      <c r="T41" s="112" t="b">
        <f t="shared" si="7"/>
        <v>1</v>
      </c>
      <c r="U41" s="22">
        <f t="shared" si="8"/>
        <v>9.4438304310798529</v>
      </c>
      <c r="V41" s="22">
        <f t="shared" si="9"/>
        <v>0.81762441217469362</v>
      </c>
      <c r="W41" s="81">
        <f t="shared" si="10"/>
        <v>10</v>
      </c>
      <c r="X41" s="22">
        <f t="shared" si="11"/>
        <v>0.46205038070948262</v>
      </c>
      <c r="Y41" s="3">
        <f>IF(U41&gt;'Power Curve'!$C$37,0,INDEX(Ci,$W41,1)*POWER(1-X41,3)+INDEX(Ci,$W41,2)*3*X41*POWER(1-X41,2)+INDEX(Ci,$W41,3)*3*POWER(X41,2)*(1-X41)+INDEX(Ci,$W41,4)*POWER(X41,3))</f>
        <v>1350.5624627122475</v>
      </c>
      <c r="Z41" s="3">
        <f t="shared" si="12"/>
        <v>1358.0370313599351</v>
      </c>
      <c r="AA41" s="3">
        <f t="shared" si="13"/>
        <v>1554.090011596682</v>
      </c>
      <c r="AB41" s="3">
        <f t="shared" si="22"/>
        <v>-196.05298023674686</v>
      </c>
      <c r="AC41" s="3">
        <f t="shared" si="23"/>
        <v>196.05298023674686</v>
      </c>
      <c r="AE41" s="34">
        <f t="shared" si="14"/>
        <v>9</v>
      </c>
      <c r="AF41" s="73" t="b">
        <f>COUNTIF('Power Curve'!$D$2:$D$31,AE41)&gt;0</f>
        <v>1</v>
      </c>
      <c r="AG41" s="73" t="b">
        <f t="shared" si="15"/>
        <v>0</v>
      </c>
      <c r="AH41" s="73" t="b">
        <f t="shared" si="24"/>
        <v>1</v>
      </c>
      <c r="AI41" s="34" t="str">
        <f t="shared" si="16"/>
        <v>Inner</v>
      </c>
      <c r="AJ41" s="35" t="str">
        <f t="shared" si="25"/>
        <v>0.8-0.9</v>
      </c>
      <c r="AK41" s="36" t="str">
        <f t="shared" si="17"/>
        <v>19-20</v>
      </c>
      <c r="AL41" s="36" t="str">
        <f t="shared" si="18"/>
        <v>Oct</v>
      </c>
      <c r="AM41" s="35" t="str">
        <f t="shared" si="19"/>
        <v>295-305</v>
      </c>
      <c r="AN41" s="36" t="str">
        <f t="shared" si="20"/>
        <v>Inner-TI</v>
      </c>
    </row>
    <row r="42" spans="5:40" x14ac:dyDescent="0.3">
      <c r="E42" s="12">
        <v>40823.8125</v>
      </c>
      <c r="F42" s="16">
        <v>9.52</v>
      </c>
      <c r="G42" s="16">
        <v>1253.6199722290089</v>
      </c>
      <c r="H42" s="29">
        <v>1.1448770466008189</v>
      </c>
      <c r="I42" s="26">
        <v>305.3</v>
      </c>
      <c r="J42" s="30">
        <v>0.12289915966386554</v>
      </c>
      <c r="K42" s="31">
        <v>0.1361445925155958</v>
      </c>
      <c r="L42" s="111">
        <f t="shared" si="0"/>
        <v>0.8</v>
      </c>
      <c r="M42" s="112">
        <f t="shared" si="1"/>
        <v>0.12</v>
      </c>
      <c r="N42" s="112" t="b">
        <f t="shared" si="2"/>
        <v>1</v>
      </c>
      <c r="O42" s="112" t="b">
        <f t="shared" si="3"/>
        <v>1</v>
      </c>
      <c r="P42" s="113">
        <f t="shared" si="4"/>
        <v>8</v>
      </c>
      <c r="Q42" s="113">
        <f t="shared" si="5"/>
        <v>14</v>
      </c>
      <c r="R42" s="114" t="str">
        <f t="shared" si="21"/>
        <v>0.8-0.12</v>
      </c>
      <c r="S42" s="127">
        <f t="shared" si="6"/>
        <v>-1.2779651666675459E-3</v>
      </c>
      <c r="T42" s="112" t="b">
        <f t="shared" si="7"/>
        <v>1</v>
      </c>
      <c r="U42" s="22">
        <f t="shared" si="8"/>
        <v>9.3077462501648416</v>
      </c>
      <c r="V42" s="22">
        <f t="shared" si="9"/>
        <v>0.7965921633360733</v>
      </c>
      <c r="W42" s="81">
        <f t="shared" si="10"/>
        <v>10</v>
      </c>
      <c r="X42" s="22">
        <f t="shared" si="11"/>
        <v>0.31740171501875297</v>
      </c>
      <c r="Y42" s="3">
        <f>IF(U42&gt;'Power Curve'!$C$37,0,INDEX(Ci,$W42,1)*POWER(1-X42,3)+INDEX(Ci,$W42,2)*3*X42*POWER(1-X42,2)+INDEX(Ci,$W42,3)*3*POWER(X42,2)*(1-X42)+INDEX(Ci,$W42,4)*POWER(X42,3))</f>
        <v>1301.7677919580922</v>
      </c>
      <c r="Z42" s="3">
        <f t="shared" si="12"/>
        <v>1300.10417806488</v>
      </c>
      <c r="AA42" s="3">
        <f t="shared" si="13"/>
        <v>1253.6199722290089</v>
      </c>
      <c r="AB42" s="3">
        <f t="shared" si="22"/>
        <v>46.48420583587108</v>
      </c>
      <c r="AC42" s="3">
        <f t="shared" si="23"/>
        <v>46.48420583587108</v>
      </c>
      <c r="AE42" s="34">
        <f t="shared" si="14"/>
        <v>9</v>
      </c>
      <c r="AF42" s="73" t="b">
        <f>COUNTIF('Power Curve'!$D$2:$D$31,AE42)&gt;0</f>
        <v>1</v>
      </c>
      <c r="AG42" s="73" t="b">
        <f t="shared" si="15"/>
        <v>0</v>
      </c>
      <c r="AH42" s="73" t="b">
        <f t="shared" si="24"/>
        <v>1</v>
      </c>
      <c r="AI42" s="34" t="str">
        <f t="shared" si="16"/>
        <v>Inner</v>
      </c>
      <c r="AJ42" s="35" t="str">
        <f t="shared" si="25"/>
        <v>0.7-0.8</v>
      </c>
      <c r="AK42" s="36" t="str">
        <f t="shared" si="17"/>
        <v>19-20</v>
      </c>
      <c r="AL42" s="36" t="str">
        <f t="shared" si="18"/>
        <v>Oct</v>
      </c>
      <c r="AM42" s="35" t="str">
        <f t="shared" si="19"/>
        <v>305-315</v>
      </c>
      <c r="AN42" s="36" t="str">
        <f t="shared" si="20"/>
        <v>Inner-TI</v>
      </c>
    </row>
    <row r="43" spans="5:40" x14ac:dyDescent="0.3">
      <c r="E43" s="12">
        <v>40823.819444444445</v>
      </c>
      <c r="F43" s="16">
        <v>9.44</v>
      </c>
      <c r="G43" s="16">
        <v>1217.4200057983371</v>
      </c>
      <c r="H43" s="29">
        <v>1.1454801606284741</v>
      </c>
      <c r="I43" s="26">
        <v>303.3</v>
      </c>
      <c r="J43" s="30">
        <v>0.13559322033898305</v>
      </c>
      <c r="K43" s="31">
        <v>0.24514574367208158</v>
      </c>
      <c r="L43" s="111">
        <f t="shared" si="0"/>
        <v>0.8</v>
      </c>
      <c r="M43" s="112">
        <f t="shared" si="1"/>
        <v>0.14000000000000001</v>
      </c>
      <c r="N43" s="112" t="b">
        <f t="shared" si="2"/>
        <v>1</v>
      </c>
      <c r="O43" s="112" t="b">
        <f t="shared" si="3"/>
        <v>1</v>
      </c>
      <c r="P43" s="113">
        <f t="shared" si="4"/>
        <v>8</v>
      </c>
      <c r="Q43" s="113">
        <f t="shared" si="5"/>
        <v>12</v>
      </c>
      <c r="R43" s="114" t="str">
        <f t="shared" si="21"/>
        <v>0.8-0.14</v>
      </c>
      <c r="S43" s="127">
        <f t="shared" si="6"/>
        <v>-7.2881878221121429E-3</v>
      </c>
      <c r="T43" s="112" t="b">
        <f t="shared" si="7"/>
        <v>1</v>
      </c>
      <c r="U43" s="22">
        <f t="shared" si="8"/>
        <v>9.2311502967160557</v>
      </c>
      <c r="V43" s="22">
        <f t="shared" si="9"/>
        <v>0.78475401181740156</v>
      </c>
      <c r="W43" s="81">
        <f t="shared" si="10"/>
        <v>10</v>
      </c>
      <c r="X43" s="22">
        <f t="shared" si="11"/>
        <v>0.23598518012704794</v>
      </c>
      <c r="Y43" s="3">
        <f>IF(U43&gt;'Power Curve'!$C$37,0,INDEX(Ci,$W43,1)*POWER(1-X43,3)+INDEX(Ci,$W43,2)*3*X43*POWER(1-X43,2)+INDEX(Ci,$W43,3)*3*POWER(X43,2)*(1-X43)+INDEX(Ci,$W43,4)*POWER(X43,3))</f>
        <v>1274.4940588841694</v>
      </c>
      <c r="Z43" s="3">
        <f t="shared" si="12"/>
        <v>1265.2053068048554</v>
      </c>
      <c r="AA43" s="3">
        <f t="shared" si="13"/>
        <v>1217.4200057983371</v>
      </c>
      <c r="AB43" s="3">
        <f t="shared" si="22"/>
        <v>47.785301006518239</v>
      </c>
      <c r="AC43" s="3">
        <f t="shared" si="23"/>
        <v>47.785301006518239</v>
      </c>
      <c r="AE43" s="34">
        <f t="shared" si="14"/>
        <v>9</v>
      </c>
      <c r="AF43" s="73" t="b">
        <f>COUNTIF('Power Curve'!$D$2:$D$31,AE43)&gt;0</f>
        <v>1</v>
      </c>
      <c r="AG43" s="73" t="b">
        <f t="shared" si="15"/>
        <v>0</v>
      </c>
      <c r="AH43" s="73" t="b">
        <f t="shared" si="24"/>
        <v>1</v>
      </c>
      <c r="AI43" s="34" t="str">
        <f t="shared" si="16"/>
        <v>Inner</v>
      </c>
      <c r="AJ43" s="35" t="str">
        <f t="shared" si="25"/>
        <v>0.7-0.8</v>
      </c>
      <c r="AK43" s="36" t="str">
        <f t="shared" si="17"/>
        <v>19-20</v>
      </c>
      <c r="AL43" s="36" t="str">
        <f t="shared" si="18"/>
        <v>Oct</v>
      </c>
      <c r="AM43" s="35" t="str">
        <f t="shared" si="19"/>
        <v>295-305</v>
      </c>
      <c r="AN43" s="36" t="str">
        <f t="shared" si="20"/>
        <v>Inner-TI</v>
      </c>
    </row>
    <row r="44" spans="5:40" x14ac:dyDescent="0.3">
      <c r="E44" s="12">
        <v>40823.826388888891</v>
      </c>
      <c r="F44" s="16">
        <v>9.27</v>
      </c>
      <c r="G44" s="16">
        <v>1172.72997283936</v>
      </c>
      <c r="H44" s="29">
        <v>1.1458769001332541</v>
      </c>
      <c r="I44" s="26">
        <v>302.7</v>
      </c>
      <c r="J44" s="30">
        <v>0.13915857605177995</v>
      </c>
      <c r="K44" s="31">
        <v>0.22903815612758374</v>
      </c>
      <c r="L44" s="111">
        <f t="shared" si="0"/>
        <v>0.8</v>
      </c>
      <c r="M44" s="112">
        <f t="shared" si="1"/>
        <v>0.14000000000000001</v>
      </c>
      <c r="N44" s="112" t="b">
        <f t="shared" si="2"/>
        <v>1</v>
      </c>
      <c r="O44" s="112" t="b">
        <f t="shared" si="3"/>
        <v>1</v>
      </c>
      <c r="P44" s="113">
        <f t="shared" si="4"/>
        <v>8</v>
      </c>
      <c r="Q44" s="113">
        <f t="shared" si="5"/>
        <v>12</v>
      </c>
      <c r="R44" s="114" t="str">
        <f t="shared" si="21"/>
        <v>0.8-0.14</v>
      </c>
      <c r="S44" s="127">
        <f t="shared" si="6"/>
        <v>-7.2881878221121429E-3</v>
      </c>
      <c r="T44" s="112" t="b">
        <f t="shared" si="7"/>
        <v>1</v>
      </c>
      <c r="U44" s="22">
        <f t="shared" si="8"/>
        <v>9.0659577909686355</v>
      </c>
      <c r="V44" s="22">
        <f t="shared" si="9"/>
        <v>0.75922297754292689</v>
      </c>
      <c r="W44" s="81">
        <f t="shared" si="10"/>
        <v>10</v>
      </c>
      <c r="X44" s="22">
        <f t="shared" si="11"/>
        <v>6.0396251437418773E-2</v>
      </c>
      <c r="Y44" s="3">
        <f>IF(U44&gt;'Power Curve'!$C$37,0,INDEX(Ci,$W44,1)*POWER(1-X44,3)+INDEX(Ci,$W44,2)*3*X44*POWER(1-X44,2)+INDEX(Ci,$W44,3)*3*POWER(X44,2)*(1-X44)+INDEX(Ci,$W44,4)*POWER(X44,3))</f>
        <v>1217.232323156127</v>
      </c>
      <c r="Z44" s="3">
        <f t="shared" si="12"/>
        <v>1208.3609053618193</v>
      </c>
      <c r="AA44" s="3">
        <f t="shared" si="13"/>
        <v>1172.72997283936</v>
      </c>
      <c r="AB44" s="3">
        <f t="shared" si="22"/>
        <v>35.630932522459261</v>
      </c>
      <c r="AC44" s="3">
        <f t="shared" si="23"/>
        <v>35.630932522459261</v>
      </c>
      <c r="AE44" s="34">
        <f t="shared" si="14"/>
        <v>9</v>
      </c>
      <c r="AF44" s="73" t="b">
        <f>COUNTIF('Power Curve'!$D$2:$D$31,AE44)&gt;0</f>
        <v>1</v>
      </c>
      <c r="AG44" s="73" t="b">
        <f t="shared" si="15"/>
        <v>0</v>
      </c>
      <c r="AH44" s="73" t="b">
        <f t="shared" si="24"/>
        <v>1</v>
      </c>
      <c r="AI44" s="34" t="str">
        <f t="shared" si="16"/>
        <v>Inner</v>
      </c>
      <c r="AJ44" s="35" t="str">
        <f t="shared" si="25"/>
        <v>0.7-0.8</v>
      </c>
      <c r="AK44" s="36" t="str">
        <f t="shared" si="17"/>
        <v>19-20</v>
      </c>
      <c r="AL44" s="36" t="str">
        <f t="shared" si="18"/>
        <v>Oct</v>
      </c>
      <c r="AM44" s="35" t="str">
        <f t="shared" si="19"/>
        <v>295-305</v>
      </c>
      <c r="AN44" s="36" t="str">
        <f t="shared" si="20"/>
        <v>Inner-TI</v>
      </c>
    </row>
    <row r="45" spans="5:40" x14ac:dyDescent="0.3">
      <c r="E45" s="12">
        <v>40823.833333333336</v>
      </c>
      <c r="F45" s="16">
        <v>9.06</v>
      </c>
      <c r="G45" s="16">
        <v>1169.7699737548851</v>
      </c>
      <c r="H45" s="29">
        <v>1.1461910111256151</v>
      </c>
      <c r="I45" s="26">
        <v>304.10000000000002</v>
      </c>
      <c r="J45" s="30">
        <v>0.14238410596026491</v>
      </c>
      <c r="K45" s="31">
        <v>0.18238336722022447</v>
      </c>
      <c r="L45" s="111">
        <f t="shared" si="0"/>
        <v>0.70000000000000007</v>
      </c>
      <c r="M45" s="112">
        <f t="shared" si="1"/>
        <v>0.14000000000000001</v>
      </c>
      <c r="N45" s="112" t="b">
        <f t="shared" si="2"/>
        <v>1</v>
      </c>
      <c r="O45" s="112" t="b">
        <f t="shared" si="3"/>
        <v>1</v>
      </c>
      <c r="P45" s="113">
        <f t="shared" si="4"/>
        <v>7.0000000000000009</v>
      </c>
      <c r="Q45" s="113">
        <f t="shared" si="5"/>
        <v>12</v>
      </c>
      <c r="R45" s="114" t="str">
        <f t="shared" si="21"/>
        <v>0.7-0.14</v>
      </c>
      <c r="S45" s="127">
        <f t="shared" si="6"/>
        <v>1.0811335537812461E-2</v>
      </c>
      <c r="T45" s="112" t="b">
        <f t="shared" si="7"/>
        <v>1</v>
      </c>
      <c r="U45" s="22">
        <f t="shared" si="8"/>
        <v>8.861389661445779</v>
      </c>
      <c r="V45" s="22">
        <f t="shared" si="9"/>
        <v>0.72760631368349638</v>
      </c>
      <c r="W45" s="81">
        <f t="shared" si="10"/>
        <v>9</v>
      </c>
      <c r="X45" s="22">
        <f t="shared" si="11"/>
        <v>0.852318855709985</v>
      </c>
      <c r="Y45" s="3">
        <f>IF(U45&gt;'Power Curve'!$C$37,0,INDEX(Ci,$W45,1)*POWER(1-X45,3)+INDEX(Ci,$W45,2)*3*X45*POWER(1-X45,2)+INDEX(Ci,$W45,3)*3*POWER(X45,2)*(1-X45)+INDEX(Ci,$W45,4)*POWER(X45,3))</f>
        <v>1149.8326914783379</v>
      </c>
      <c r="Z45" s="3">
        <f t="shared" si="12"/>
        <v>1162.2639185182563</v>
      </c>
      <c r="AA45" s="3">
        <f t="shared" si="13"/>
        <v>1169.7699737548851</v>
      </c>
      <c r="AB45" s="3">
        <f t="shared" si="22"/>
        <v>-7.5060552366287538</v>
      </c>
      <c r="AC45" s="3">
        <f t="shared" si="23"/>
        <v>7.5060552366287538</v>
      </c>
      <c r="AE45" s="34">
        <f t="shared" si="14"/>
        <v>9</v>
      </c>
      <c r="AF45" s="73" t="b">
        <f>COUNTIF('Power Curve'!$D$2:$D$31,AE45)&gt;0</f>
        <v>1</v>
      </c>
      <c r="AG45" s="73" t="b">
        <f t="shared" si="15"/>
        <v>0</v>
      </c>
      <c r="AH45" s="73" t="b">
        <f t="shared" si="24"/>
        <v>1</v>
      </c>
      <c r="AI45" s="34" t="str">
        <f t="shared" si="16"/>
        <v>Outer</v>
      </c>
      <c r="AJ45" s="35" t="str">
        <f t="shared" si="25"/>
        <v>0.7-0.8</v>
      </c>
      <c r="AK45" s="36" t="str">
        <f t="shared" si="17"/>
        <v>20-21</v>
      </c>
      <c r="AL45" s="36" t="str">
        <f t="shared" si="18"/>
        <v>Oct</v>
      </c>
      <c r="AM45" s="35" t="str">
        <f t="shared" si="19"/>
        <v>295-305</v>
      </c>
      <c r="AN45" s="36" t="str">
        <f t="shared" si="20"/>
        <v>HWS-HTI</v>
      </c>
    </row>
    <row r="46" spans="5:40" x14ac:dyDescent="0.3">
      <c r="E46" s="12">
        <v>40823.840277777781</v>
      </c>
      <c r="F46" s="16">
        <v>9.61</v>
      </c>
      <c r="G46" s="16">
        <v>946.97997283935547</v>
      </c>
      <c r="H46" s="29">
        <v>1.1464637733714698</v>
      </c>
      <c r="I46" s="26">
        <v>304</v>
      </c>
      <c r="J46" s="30">
        <v>0.11238293444328826</v>
      </c>
      <c r="K46" s="31">
        <v>0.18675202878616567</v>
      </c>
      <c r="L46" s="111">
        <f t="shared" si="0"/>
        <v>0.8</v>
      </c>
      <c r="M46" s="112">
        <f t="shared" si="1"/>
        <v>0.11</v>
      </c>
      <c r="N46" s="112" t="b">
        <f t="shared" si="2"/>
        <v>1</v>
      </c>
      <c r="O46" s="112" t="b">
        <f t="shared" si="3"/>
        <v>1</v>
      </c>
      <c r="P46" s="113">
        <f t="shared" si="4"/>
        <v>8</v>
      </c>
      <c r="Q46" s="113">
        <f t="shared" si="5"/>
        <v>15</v>
      </c>
      <c r="R46" s="114" t="str">
        <f t="shared" si="21"/>
        <v>0.8-0.11</v>
      </c>
      <c r="S46" s="127">
        <f t="shared" si="6"/>
        <v>-6.4327119838497289E-3</v>
      </c>
      <c r="T46" s="112" t="b">
        <f t="shared" si="7"/>
        <v>1</v>
      </c>
      <c r="U46" s="22">
        <f t="shared" si="8"/>
        <v>9.4000782783746573</v>
      </c>
      <c r="V46" s="22">
        <f t="shared" si="9"/>
        <v>0.81086237593555366</v>
      </c>
      <c r="W46" s="81">
        <f t="shared" si="10"/>
        <v>10</v>
      </c>
      <c r="X46" s="22">
        <f t="shared" si="11"/>
        <v>0.41554467764134972</v>
      </c>
      <c r="Y46" s="3">
        <f>IF(U46&gt;'Power Curve'!$C$37,0,INDEX(Ci,$W46,1)*POWER(1-X46,3)+INDEX(Ci,$W46,2)*3*X46*POWER(1-X46,2)+INDEX(Ci,$W46,3)*3*POWER(X46,2)*(1-X46)+INDEX(Ci,$W46,4)*POWER(X46,3))</f>
        <v>1334.8766379632607</v>
      </c>
      <c r="Z46" s="3">
        <f t="shared" si="12"/>
        <v>1326.2897610172733</v>
      </c>
      <c r="AA46" s="3">
        <f t="shared" si="13"/>
        <v>946.97997283935547</v>
      </c>
      <c r="AB46" s="3">
        <f t="shared" si="22"/>
        <v>379.30978817791788</v>
      </c>
      <c r="AC46" s="3">
        <f t="shared" si="23"/>
        <v>379.30978817791788</v>
      </c>
      <c r="AE46" s="34">
        <f t="shared" si="14"/>
        <v>9</v>
      </c>
      <c r="AF46" s="73" t="b">
        <f>COUNTIF('Power Curve'!$D$2:$D$31,AE46)&gt;0</f>
        <v>1</v>
      </c>
      <c r="AG46" s="73" t="b">
        <f t="shared" si="15"/>
        <v>0</v>
      </c>
      <c r="AH46" s="73" t="b">
        <f t="shared" si="24"/>
        <v>1</v>
      </c>
      <c r="AI46" s="34" t="str">
        <f t="shared" si="16"/>
        <v>Inner</v>
      </c>
      <c r="AJ46" s="35" t="str">
        <f t="shared" si="25"/>
        <v>0.8-0.9</v>
      </c>
      <c r="AK46" s="36" t="str">
        <f t="shared" si="17"/>
        <v>20-21</v>
      </c>
      <c r="AL46" s="36" t="str">
        <f t="shared" si="18"/>
        <v>Oct</v>
      </c>
      <c r="AM46" s="35" t="str">
        <f t="shared" si="19"/>
        <v>295-305</v>
      </c>
      <c r="AN46" s="36" t="str">
        <f t="shared" si="20"/>
        <v>Inner-TI</v>
      </c>
    </row>
    <row r="47" spans="5:40" x14ac:dyDescent="0.3">
      <c r="E47" s="12">
        <v>40823.847222222219</v>
      </c>
      <c r="F47" s="16">
        <v>9.7200000000000006</v>
      </c>
      <c r="G47" s="16">
        <v>1200.3900451660129</v>
      </c>
      <c r="H47" s="29">
        <v>1.14654647581911</v>
      </c>
      <c r="I47" s="26">
        <v>301.39999999999998</v>
      </c>
      <c r="J47" s="30">
        <v>0.1008230452674897</v>
      </c>
      <c r="K47" s="31">
        <v>0.20077611011530716</v>
      </c>
      <c r="L47" s="111">
        <f t="shared" si="0"/>
        <v>0.8</v>
      </c>
      <c r="M47" s="112">
        <f t="shared" si="1"/>
        <v>9.9999999999999992E-2</v>
      </c>
      <c r="N47" s="112" t="b">
        <f t="shared" si="2"/>
        <v>1</v>
      </c>
      <c r="O47" s="112" t="b">
        <f t="shared" si="3"/>
        <v>1</v>
      </c>
      <c r="P47" s="113">
        <f t="shared" si="4"/>
        <v>8</v>
      </c>
      <c r="Q47" s="113">
        <f t="shared" si="5"/>
        <v>16</v>
      </c>
      <c r="R47" s="114" t="str">
        <f t="shared" si="21"/>
        <v>0.8-0.1</v>
      </c>
      <c r="S47" s="127">
        <f t="shared" si="6"/>
        <v>-6.0676466262259811E-3</v>
      </c>
      <c r="T47" s="112" t="b">
        <f t="shared" si="7"/>
        <v>1</v>
      </c>
      <c r="U47" s="22">
        <f t="shared" si="8"/>
        <v>9.5079040411537949</v>
      </c>
      <c r="V47" s="22">
        <f t="shared" si="9"/>
        <v>0.82752719515801121</v>
      </c>
      <c r="W47" s="81">
        <f t="shared" si="10"/>
        <v>10</v>
      </c>
      <c r="X47" s="22">
        <f t="shared" si="11"/>
        <v>0.53015647607535077</v>
      </c>
      <c r="Y47" s="3">
        <f>IF(U47&gt;'Power Curve'!$C$37,0,INDEX(Ci,$W47,1)*POWER(1-X47,3)+INDEX(Ci,$W47,2)*3*X47*POWER(1-X47,2)+INDEX(Ci,$W47,3)*3*POWER(X47,2)*(1-X47)+INDEX(Ci,$W47,4)*POWER(X47,3))</f>
        <v>1373.4303510103878</v>
      </c>
      <c r="Z47" s="3">
        <f t="shared" si="12"/>
        <v>1365.0968609747233</v>
      </c>
      <c r="AA47" s="3">
        <f t="shared" si="13"/>
        <v>1200.3900451660129</v>
      </c>
      <c r="AB47" s="3">
        <f t="shared" si="22"/>
        <v>164.70681580871042</v>
      </c>
      <c r="AC47" s="3">
        <f t="shared" si="23"/>
        <v>164.70681580871042</v>
      </c>
      <c r="AE47" s="34">
        <f t="shared" si="14"/>
        <v>10</v>
      </c>
      <c r="AF47" s="73" t="b">
        <f>COUNTIF('Power Curve'!$D$2:$D$31,AE47)&gt;0</f>
        <v>1</v>
      </c>
      <c r="AG47" s="73" t="b">
        <f t="shared" si="15"/>
        <v>0</v>
      </c>
      <c r="AH47" s="73" t="b">
        <f t="shared" si="24"/>
        <v>1</v>
      </c>
      <c r="AI47" s="34" t="str">
        <f t="shared" si="16"/>
        <v>Inner</v>
      </c>
      <c r="AJ47" s="35" t="str">
        <f t="shared" si="25"/>
        <v>0.8-0.9</v>
      </c>
      <c r="AK47" s="36" t="str">
        <f t="shared" si="17"/>
        <v>20-21</v>
      </c>
      <c r="AL47" s="36" t="str">
        <f t="shared" si="18"/>
        <v>Oct</v>
      </c>
      <c r="AM47" s="35" t="str">
        <f t="shared" si="19"/>
        <v>295-305</v>
      </c>
      <c r="AN47" s="36" t="str">
        <f t="shared" si="20"/>
        <v>Inner-TI</v>
      </c>
    </row>
    <row r="48" spans="5:40" x14ac:dyDescent="0.3">
      <c r="E48" s="12">
        <v>40823.854166666664</v>
      </c>
      <c r="F48" s="16">
        <v>8</v>
      </c>
      <c r="G48" s="16">
        <v>872.23000335693337</v>
      </c>
      <c r="H48" s="29">
        <v>1.1474644306888135</v>
      </c>
      <c r="I48" s="26">
        <v>303.10000000000002</v>
      </c>
      <c r="J48" s="30">
        <v>0.1825</v>
      </c>
      <c r="K48" s="31">
        <v>0.20566981379344632</v>
      </c>
      <c r="L48" s="111">
        <f t="shared" si="0"/>
        <v>0.6</v>
      </c>
      <c r="M48" s="112">
        <f t="shared" si="1"/>
        <v>0.18000000000000002</v>
      </c>
      <c r="N48" s="112" t="b">
        <f t="shared" si="2"/>
        <v>1</v>
      </c>
      <c r="O48" s="112" t="b">
        <f t="shared" si="3"/>
        <v>1</v>
      </c>
      <c r="P48" s="113">
        <f t="shared" si="4"/>
        <v>6</v>
      </c>
      <c r="Q48" s="113">
        <f t="shared" si="5"/>
        <v>8</v>
      </c>
      <c r="R48" s="114" t="str">
        <f t="shared" si="21"/>
        <v>0.6-0.18</v>
      </c>
      <c r="S48" s="127">
        <f t="shared" si="6"/>
        <v>9.2692230916693166E-2</v>
      </c>
      <c r="T48" s="112" t="b">
        <f t="shared" si="7"/>
        <v>1</v>
      </c>
      <c r="U48" s="22">
        <f t="shared" si="8"/>
        <v>7.8275232832950303</v>
      </c>
      <c r="V48" s="22">
        <f t="shared" si="9"/>
        <v>0.56781893218961199</v>
      </c>
      <c r="W48" s="81">
        <f t="shared" si="10"/>
        <v>8</v>
      </c>
      <c r="X48" s="22">
        <f t="shared" si="11"/>
        <v>0.81766344409921921</v>
      </c>
      <c r="Y48" s="3">
        <f>IF(U48&gt;'Power Curve'!$C$37,0,INDEX(Ci,$W48,1)*POWER(1-X48,3)+INDEX(Ci,$W48,2)*3*X48*POWER(1-X48,2)+INDEX(Ci,$W48,3)*3*POWER(X48,2)*(1-X48)+INDEX(Ci,$W48,4)*POWER(X48,3))</f>
        <v>826.91417400849662</v>
      </c>
      <c r="Z48" s="3">
        <f t="shared" si="12"/>
        <v>903.56269357397878</v>
      </c>
      <c r="AA48" s="3">
        <f t="shared" si="13"/>
        <v>872.23000335693337</v>
      </c>
      <c r="AB48" s="3">
        <f t="shared" si="22"/>
        <v>31.33269021704541</v>
      </c>
      <c r="AC48" s="3">
        <f t="shared" si="23"/>
        <v>31.33269021704541</v>
      </c>
      <c r="AE48" s="34">
        <f t="shared" si="14"/>
        <v>8</v>
      </c>
      <c r="AF48" s="73" t="b">
        <f>COUNTIF('Power Curve'!$D$2:$D$31,AE48)&gt;0</f>
        <v>1</v>
      </c>
      <c r="AG48" s="73" t="b">
        <f t="shared" si="15"/>
        <v>0</v>
      </c>
      <c r="AH48" s="73" t="b">
        <f t="shared" si="24"/>
        <v>1</v>
      </c>
      <c r="AI48" s="34" t="str">
        <f t="shared" si="16"/>
        <v>Outer</v>
      </c>
      <c r="AJ48" s="35" t="str">
        <f t="shared" si="25"/>
        <v>0.5-0.6</v>
      </c>
      <c r="AK48" s="36" t="str">
        <f t="shared" si="17"/>
        <v>20-21</v>
      </c>
      <c r="AL48" s="36" t="str">
        <f t="shared" si="18"/>
        <v>Oct</v>
      </c>
      <c r="AM48" s="35" t="str">
        <f t="shared" si="19"/>
        <v>295-305</v>
      </c>
      <c r="AN48" s="36" t="str">
        <f t="shared" si="20"/>
        <v>HWS-HTI</v>
      </c>
    </row>
    <row r="49" spans="5:40" x14ac:dyDescent="0.3">
      <c r="E49" s="12">
        <v>40823.861111111109</v>
      </c>
      <c r="F49" s="16">
        <v>8.52</v>
      </c>
      <c r="G49" s="16">
        <v>966.9900207519529</v>
      </c>
      <c r="H49" s="29">
        <v>1.1480271417436909</v>
      </c>
      <c r="I49" s="26">
        <v>304</v>
      </c>
      <c r="J49" s="30">
        <v>0.13262910798122066</v>
      </c>
      <c r="K49" s="31">
        <v>0.1547821897488707</v>
      </c>
      <c r="L49" s="111">
        <f t="shared" si="0"/>
        <v>0.6</v>
      </c>
      <c r="M49" s="112">
        <f t="shared" si="1"/>
        <v>0.13</v>
      </c>
      <c r="N49" s="112" t="b">
        <f t="shared" si="2"/>
        <v>1</v>
      </c>
      <c r="O49" s="112" t="b">
        <f t="shared" si="3"/>
        <v>1</v>
      </c>
      <c r="P49" s="113">
        <f t="shared" si="4"/>
        <v>6</v>
      </c>
      <c r="Q49" s="113">
        <f t="shared" si="5"/>
        <v>13</v>
      </c>
      <c r="R49" s="114" t="str">
        <f t="shared" si="21"/>
        <v>0.6-0.13</v>
      </c>
      <c r="S49" s="127">
        <f t="shared" si="6"/>
        <v>1.7757460449273912E-2</v>
      </c>
      <c r="T49" s="112" t="b">
        <f t="shared" si="7"/>
        <v>1</v>
      </c>
      <c r="U49" s="22">
        <f t="shared" si="8"/>
        <v>8.3376747698763189</v>
      </c>
      <c r="V49" s="22">
        <f t="shared" si="9"/>
        <v>0.64666448895473461</v>
      </c>
      <c r="W49" s="81">
        <f t="shared" si="10"/>
        <v>9</v>
      </c>
      <c r="X49" s="22">
        <f t="shared" si="11"/>
        <v>0.32884049137522137</v>
      </c>
      <c r="Y49" s="3">
        <f>IF(U49&gt;'Power Curve'!$C$37,0,INDEX(Ci,$W49,1)*POWER(1-X49,3)+INDEX(Ci,$W49,2)*3*X49*POWER(1-X49,2)+INDEX(Ci,$W49,3)*3*POWER(X49,2)*(1-X49)+INDEX(Ci,$W49,4)*POWER(X49,3))</f>
        <v>981.57858124364407</v>
      </c>
      <c r="Z49" s="3">
        <f t="shared" si="12"/>
        <v>999.00892407793242</v>
      </c>
      <c r="AA49" s="3">
        <f t="shared" si="13"/>
        <v>966.9900207519529</v>
      </c>
      <c r="AB49" s="3">
        <f t="shared" si="22"/>
        <v>32.018903325979522</v>
      </c>
      <c r="AC49" s="3">
        <f t="shared" si="23"/>
        <v>32.018903325979522</v>
      </c>
      <c r="AE49" s="34">
        <f t="shared" si="14"/>
        <v>8</v>
      </c>
      <c r="AF49" s="73" t="b">
        <f>COUNTIF('Power Curve'!$D$2:$D$31,AE49)&gt;0</f>
        <v>1</v>
      </c>
      <c r="AG49" s="73" t="b">
        <f t="shared" si="15"/>
        <v>0</v>
      </c>
      <c r="AH49" s="73" t="b">
        <f t="shared" si="24"/>
        <v>1</v>
      </c>
      <c r="AI49" s="34" t="str">
        <f t="shared" si="16"/>
        <v>Inner</v>
      </c>
      <c r="AJ49" s="35" t="str">
        <f t="shared" si="25"/>
        <v>0.6-0.7</v>
      </c>
      <c r="AK49" s="36" t="str">
        <f t="shared" si="17"/>
        <v>20-21</v>
      </c>
      <c r="AL49" s="36" t="str">
        <f t="shared" si="18"/>
        <v>Oct</v>
      </c>
      <c r="AM49" s="35" t="str">
        <f t="shared" si="19"/>
        <v>295-305</v>
      </c>
      <c r="AN49" s="36" t="str">
        <f t="shared" si="20"/>
        <v>Inner-TI</v>
      </c>
    </row>
    <row r="50" spans="5:40" x14ac:dyDescent="0.3">
      <c r="E50" s="12">
        <v>40823.868055555555</v>
      </c>
      <c r="F50" s="16">
        <v>8.08</v>
      </c>
      <c r="G50" s="16">
        <v>692.34002447128341</v>
      </c>
      <c r="H50" s="29">
        <v>1.1483586537409376</v>
      </c>
      <c r="I50" s="26">
        <v>301</v>
      </c>
      <c r="J50" s="30">
        <v>0.12871287128712872</v>
      </c>
      <c r="K50" s="31">
        <v>0.18405418253352421</v>
      </c>
      <c r="L50" s="111">
        <f t="shared" si="0"/>
        <v>0.6</v>
      </c>
      <c r="M50" s="112">
        <f t="shared" si="1"/>
        <v>0.13</v>
      </c>
      <c r="N50" s="112" t="b">
        <f t="shared" si="2"/>
        <v>1</v>
      </c>
      <c r="O50" s="112" t="b">
        <f t="shared" si="3"/>
        <v>1</v>
      </c>
      <c r="P50" s="113">
        <f t="shared" si="4"/>
        <v>6</v>
      </c>
      <c r="Q50" s="113">
        <f t="shared" si="5"/>
        <v>13</v>
      </c>
      <c r="R50" s="114" t="str">
        <f t="shared" si="21"/>
        <v>0.6-0.13</v>
      </c>
      <c r="S50" s="127">
        <f t="shared" si="6"/>
        <v>1.7757460449273912E-2</v>
      </c>
      <c r="T50" s="112" t="b">
        <f t="shared" si="7"/>
        <v>1</v>
      </c>
      <c r="U50" s="22">
        <f t="shared" si="8"/>
        <v>7.907851655044019</v>
      </c>
      <c r="V50" s="22">
        <f t="shared" si="9"/>
        <v>0.58023394098832803</v>
      </c>
      <c r="W50" s="81">
        <f t="shared" si="10"/>
        <v>8</v>
      </c>
      <c r="X50" s="22">
        <f t="shared" si="11"/>
        <v>0.8985124371562383</v>
      </c>
      <c r="Y50" s="3">
        <f>IF(U50&gt;'Power Curve'!$C$37,0,INDEX(Ci,$W50,1)*POWER(1-X50,3)+INDEX(Ci,$W50,2)*3*X50*POWER(1-X50,2)+INDEX(Ci,$W50,3)*3*POWER(X50,2)*(1-X50)+INDEX(Ci,$W50,4)*POWER(X50,3))</f>
        <v>850.70133435270907</v>
      </c>
      <c r="Z50" s="3">
        <f t="shared" si="12"/>
        <v>865.80762965162182</v>
      </c>
      <c r="AA50" s="3">
        <f t="shared" si="13"/>
        <v>692.34002447128341</v>
      </c>
      <c r="AB50" s="3">
        <f t="shared" si="22"/>
        <v>173.46760518033841</v>
      </c>
      <c r="AC50" s="3">
        <f t="shared" si="23"/>
        <v>173.46760518033841</v>
      </c>
      <c r="AE50" s="34">
        <f t="shared" si="14"/>
        <v>8</v>
      </c>
      <c r="AF50" s="73" t="b">
        <f>COUNTIF('Power Curve'!$D$2:$D$31,AE50)&gt;0</f>
        <v>1</v>
      </c>
      <c r="AG50" s="73" t="b">
        <f t="shared" si="15"/>
        <v>0</v>
      </c>
      <c r="AH50" s="73" t="b">
        <f t="shared" si="24"/>
        <v>1</v>
      </c>
      <c r="AI50" s="34" t="str">
        <f t="shared" si="16"/>
        <v>Inner</v>
      </c>
      <c r="AJ50" s="35" t="str">
        <f t="shared" si="25"/>
        <v>0.5-0.6</v>
      </c>
      <c r="AK50" s="36" t="str">
        <f t="shared" si="17"/>
        <v>20-21</v>
      </c>
      <c r="AL50" s="36" t="str">
        <f t="shared" si="18"/>
        <v>Oct</v>
      </c>
      <c r="AM50" s="35" t="str">
        <f t="shared" si="19"/>
        <v>295-305</v>
      </c>
      <c r="AN50" s="36" t="str">
        <f t="shared" si="20"/>
        <v>Inner-TI</v>
      </c>
    </row>
    <row r="51" spans="5:40" x14ac:dyDescent="0.3">
      <c r="E51" s="12">
        <v>40823.875</v>
      </c>
      <c r="F51" s="16">
        <v>7.53</v>
      </c>
      <c r="G51" s="16">
        <v>966.1999816894529</v>
      </c>
      <c r="H51" s="29">
        <v>1.149461339757379</v>
      </c>
      <c r="I51" s="26">
        <v>300.60000000000002</v>
      </c>
      <c r="J51" s="30">
        <v>0.13014608233731739</v>
      </c>
      <c r="K51" s="31">
        <v>0.21851151414637468</v>
      </c>
      <c r="L51" s="111">
        <f t="shared" si="0"/>
        <v>0.5</v>
      </c>
      <c r="M51" s="112">
        <f t="shared" si="1"/>
        <v>0.13</v>
      </c>
      <c r="N51" s="112" t="b">
        <f t="shared" si="2"/>
        <v>1</v>
      </c>
      <c r="O51" s="112" t="b">
        <f t="shared" si="3"/>
        <v>1</v>
      </c>
      <c r="P51" s="113">
        <f t="shared" si="4"/>
        <v>5</v>
      </c>
      <c r="Q51" s="113">
        <f t="shared" si="5"/>
        <v>13</v>
      </c>
      <c r="R51" s="114" t="str">
        <f t="shared" si="21"/>
        <v>0.5-0.13</v>
      </c>
      <c r="S51" s="127">
        <f t="shared" si="6"/>
        <v>1.7080752491931649E-2</v>
      </c>
      <c r="T51" s="112" t="b">
        <f t="shared" si="7"/>
        <v>1</v>
      </c>
      <c r="U51" s="22">
        <f t="shared" si="8"/>
        <v>7.3719277411073927</v>
      </c>
      <c r="V51" s="22">
        <f t="shared" si="9"/>
        <v>0.49740517249596383</v>
      </c>
      <c r="W51" s="81">
        <f t="shared" si="10"/>
        <v>8</v>
      </c>
      <c r="X51" s="22">
        <f t="shared" si="11"/>
        <v>0.35911511272960089</v>
      </c>
      <c r="Y51" s="3">
        <f>IF(U51&gt;'Power Curve'!$C$37,0,INDEX(Ci,$W51,1)*POWER(1-X51,3)+INDEX(Ci,$W51,2)*3*X51*POWER(1-X51,2)+INDEX(Ci,$W51,3)*3*POWER(X51,2)*(1-X51)+INDEX(Ci,$W51,4)*POWER(X51,3))</f>
        <v>695.89462519830727</v>
      </c>
      <c r="Z51" s="3">
        <f t="shared" si="12"/>
        <v>707.78102905178514</v>
      </c>
      <c r="AA51" s="3">
        <f t="shared" si="13"/>
        <v>966.1999816894529</v>
      </c>
      <c r="AB51" s="3">
        <f t="shared" si="22"/>
        <v>-258.41895263766776</v>
      </c>
      <c r="AC51" s="3">
        <f t="shared" si="23"/>
        <v>258.41895263766776</v>
      </c>
      <c r="AE51" s="34">
        <f t="shared" si="14"/>
        <v>7</v>
      </c>
      <c r="AF51" s="73" t="b">
        <f>COUNTIF('Power Curve'!$D$2:$D$31,AE51)&gt;0</f>
        <v>1</v>
      </c>
      <c r="AG51" s="73" t="b">
        <f t="shared" si="15"/>
        <v>0</v>
      </c>
      <c r="AH51" s="73" t="b">
        <f t="shared" si="24"/>
        <v>1</v>
      </c>
      <c r="AI51" s="34" t="str">
        <f t="shared" si="16"/>
        <v>Inner</v>
      </c>
      <c r="AJ51" s="35" t="str">
        <f t="shared" si="25"/>
        <v>0.4-0.5</v>
      </c>
      <c r="AK51" s="36" t="str">
        <f t="shared" si="17"/>
        <v>21-22</v>
      </c>
      <c r="AL51" s="36" t="str">
        <f t="shared" si="18"/>
        <v>Oct</v>
      </c>
      <c r="AM51" s="35" t="str">
        <f t="shared" si="19"/>
        <v>295-305</v>
      </c>
      <c r="AN51" s="36" t="str">
        <f t="shared" si="20"/>
        <v>Inner-TI</v>
      </c>
    </row>
    <row r="52" spans="5:40" x14ac:dyDescent="0.3">
      <c r="E52" s="12">
        <v>40823.881944444445</v>
      </c>
      <c r="F52" s="16">
        <v>8.51</v>
      </c>
      <c r="G52" s="16">
        <v>1144.5200576782231</v>
      </c>
      <c r="H52" s="29">
        <v>1.1499836064694866</v>
      </c>
      <c r="I52" s="26">
        <v>296</v>
      </c>
      <c r="J52" s="30">
        <v>0.12690951821386606</v>
      </c>
      <c r="K52" s="31">
        <v>0.24286035911241677</v>
      </c>
      <c r="L52" s="111">
        <f t="shared" si="0"/>
        <v>0.6</v>
      </c>
      <c r="M52" s="112">
        <f t="shared" si="1"/>
        <v>0.13</v>
      </c>
      <c r="N52" s="112" t="b">
        <f t="shared" si="2"/>
        <v>1</v>
      </c>
      <c r="O52" s="112" t="b">
        <f t="shared" si="3"/>
        <v>1</v>
      </c>
      <c r="P52" s="113">
        <f t="shared" si="4"/>
        <v>6</v>
      </c>
      <c r="Q52" s="113">
        <f t="shared" si="5"/>
        <v>13</v>
      </c>
      <c r="R52" s="114" t="str">
        <f t="shared" si="21"/>
        <v>0.6-0.13</v>
      </c>
      <c r="S52" s="127">
        <f t="shared" si="6"/>
        <v>1.7757460449273912E-2</v>
      </c>
      <c r="T52" s="112" t="b">
        <f t="shared" si="7"/>
        <v>1</v>
      </c>
      <c r="U52" s="22">
        <f t="shared" si="8"/>
        <v>8.332616870213462</v>
      </c>
      <c r="V52" s="22">
        <f t="shared" si="9"/>
        <v>0.64588277425729734</v>
      </c>
      <c r="W52" s="81">
        <f t="shared" si="10"/>
        <v>9</v>
      </c>
      <c r="X52" s="22">
        <f t="shared" si="11"/>
        <v>0.32378487602972844</v>
      </c>
      <c r="Y52" s="3">
        <f>IF(U52&gt;'Power Curve'!$C$37,0,INDEX(Ci,$W52,1)*POWER(1-X52,3)+INDEX(Ci,$W52,2)*3*X52*POWER(1-X52,2)+INDEX(Ci,$W52,3)*3*POWER(X52,2)*(1-X52)+INDEX(Ci,$W52,4)*POWER(X52,3))</f>
        <v>979.99369500704574</v>
      </c>
      <c r="Z52" s="3">
        <f t="shared" si="12"/>
        <v>997.39589428667114</v>
      </c>
      <c r="AA52" s="3">
        <f t="shared" si="13"/>
        <v>1144.5200576782231</v>
      </c>
      <c r="AB52" s="3">
        <f t="shared" si="22"/>
        <v>-147.12416339155197</v>
      </c>
      <c r="AC52" s="3">
        <f t="shared" si="23"/>
        <v>147.12416339155197</v>
      </c>
      <c r="AE52" s="34">
        <f t="shared" si="14"/>
        <v>8</v>
      </c>
      <c r="AF52" s="73" t="b">
        <f>COUNTIF('Power Curve'!$D$2:$D$31,AE52)&gt;0</f>
        <v>1</v>
      </c>
      <c r="AG52" s="73" t="b">
        <f t="shared" si="15"/>
        <v>0</v>
      </c>
      <c r="AH52" s="73" t="b">
        <f t="shared" si="24"/>
        <v>1</v>
      </c>
      <c r="AI52" s="34" t="str">
        <f t="shared" si="16"/>
        <v>Inner</v>
      </c>
      <c r="AJ52" s="35" t="str">
        <f t="shared" si="25"/>
        <v>0.6-0.7</v>
      </c>
      <c r="AK52" s="36" t="str">
        <f t="shared" si="17"/>
        <v>21-22</v>
      </c>
      <c r="AL52" s="36" t="str">
        <f t="shared" si="18"/>
        <v>Oct</v>
      </c>
      <c r="AM52" s="35" t="str">
        <f t="shared" si="19"/>
        <v>295-305</v>
      </c>
      <c r="AN52" s="36" t="str">
        <f t="shared" si="20"/>
        <v>Inner-TI</v>
      </c>
    </row>
    <row r="53" spans="5:40" x14ac:dyDescent="0.3">
      <c r="E53" s="12">
        <v>40823.888888888891</v>
      </c>
      <c r="F53" s="16">
        <v>9.09</v>
      </c>
      <c r="G53" s="16">
        <v>1098.8899917602564</v>
      </c>
      <c r="H53" s="29">
        <v>1.1503813594282757</v>
      </c>
      <c r="I53" s="26">
        <v>300.7</v>
      </c>
      <c r="J53" s="30">
        <v>0.13751375137513752</v>
      </c>
      <c r="K53" s="31">
        <v>0.24282749662350525</v>
      </c>
      <c r="L53" s="111">
        <f t="shared" si="0"/>
        <v>0.70000000000000007</v>
      </c>
      <c r="M53" s="112">
        <f t="shared" si="1"/>
        <v>0.14000000000000001</v>
      </c>
      <c r="N53" s="112" t="b">
        <f t="shared" si="2"/>
        <v>1</v>
      </c>
      <c r="O53" s="112" t="b">
        <f t="shared" si="3"/>
        <v>1</v>
      </c>
      <c r="P53" s="113">
        <f t="shared" si="4"/>
        <v>7.0000000000000009</v>
      </c>
      <c r="Q53" s="113">
        <f t="shared" si="5"/>
        <v>12</v>
      </c>
      <c r="R53" s="114" t="str">
        <f t="shared" si="21"/>
        <v>0.7-0.14</v>
      </c>
      <c r="S53" s="127">
        <f t="shared" si="6"/>
        <v>1.0811335537812461E-2</v>
      </c>
      <c r="T53" s="112" t="b">
        <f t="shared" si="7"/>
        <v>1</v>
      </c>
      <c r="U53" s="22">
        <f t="shared" si="8"/>
        <v>8.9015533476793145</v>
      </c>
      <c r="V53" s="22">
        <f t="shared" si="9"/>
        <v>0.73381374086173368</v>
      </c>
      <c r="W53" s="81">
        <f t="shared" si="10"/>
        <v>9</v>
      </c>
      <c r="X53" s="22">
        <f t="shared" si="11"/>
        <v>0.89246440267386651</v>
      </c>
      <c r="Y53" s="3">
        <f>IF(U53&gt;'Power Curve'!$C$37,0,INDEX(Ci,$W53,1)*POWER(1-X53,3)+INDEX(Ci,$W53,2)*3*X53*POWER(1-X53,2)+INDEX(Ci,$W53,3)*3*POWER(X53,2)*(1-X53)+INDEX(Ci,$W53,4)*POWER(X53,3))</f>
        <v>1162.9822869012714</v>
      </c>
      <c r="Z53" s="3">
        <f t="shared" si="12"/>
        <v>1175.5556786294937</v>
      </c>
      <c r="AA53" s="3">
        <f t="shared" si="13"/>
        <v>1098.8899917602564</v>
      </c>
      <c r="AB53" s="3">
        <f t="shared" si="22"/>
        <v>76.665686869237334</v>
      </c>
      <c r="AC53" s="3">
        <f t="shared" si="23"/>
        <v>76.665686869237334</v>
      </c>
      <c r="AE53" s="34">
        <f t="shared" si="14"/>
        <v>9</v>
      </c>
      <c r="AF53" s="73" t="b">
        <f>COUNTIF('Power Curve'!$D$2:$D$31,AE53)&gt;0</f>
        <v>1</v>
      </c>
      <c r="AG53" s="73" t="b">
        <f t="shared" si="15"/>
        <v>0</v>
      </c>
      <c r="AH53" s="73" t="b">
        <f t="shared" si="24"/>
        <v>1</v>
      </c>
      <c r="AI53" s="34" t="str">
        <f t="shared" si="16"/>
        <v>Inner</v>
      </c>
      <c r="AJ53" s="35" t="str">
        <f t="shared" si="25"/>
        <v>0.7-0.8</v>
      </c>
      <c r="AK53" s="36" t="str">
        <f t="shared" si="17"/>
        <v>21-22</v>
      </c>
      <c r="AL53" s="36" t="str">
        <f t="shared" si="18"/>
        <v>Oct</v>
      </c>
      <c r="AM53" s="35" t="str">
        <f t="shared" si="19"/>
        <v>295-305</v>
      </c>
      <c r="AN53" s="36" t="str">
        <f t="shared" si="20"/>
        <v>Inner-TI</v>
      </c>
    </row>
    <row r="54" spans="5:40" x14ac:dyDescent="0.3">
      <c r="E54" s="12">
        <v>40823.895833333336</v>
      </c>
      <c r="F54" s="16">
        <v>9.61</v>
      </c>
      <c r="G54" s="16">
        <v>1272.7400131225611</v>
      </c>
      <c r="H54" s="29">
        <v>1.1505476363841913</v>
      </c>
      <c r="I54" s="26">
        <v>302.10000000000002</v>
      </c>
      <c r="J54" s="30">
        <v>0.13423517169614985</v>
      </c>
      <c r="K54" s="31">
        <v>0.26629160266715618</v>
      </c>
      <c r="L54" s="111">
        <f t="shared" si="0"/>
        <v>0.8</v>
      </c>
      <c r="M54" s="112">
        <f t="shared" si="1"/>
        <v>0.13</v>
      </c>
      <c r="N54" s="112" t="b">
        <f t="shared" si="2"/>
        <v>1</v>
      </c>
      <c r="O54" s="112" t="b">
        <f t="shared" si="3"/>
        <v>1</v>
      </c>
      <c r="P54" s="113">
        <f t="shared" si="4"/>
        <v>8</v>
      </c>
      <c r="Q54" s="113">
        <f t="shared" si="5"/>
        <v>13</v>
      </c>
      <c r="R54" s="114" t="str">
        <f t="shared" si="21"/>
        <v>0.8-0.13</v>
      </c>
      <c r="S54" s="127">
        <f t="shared" si="6"/>
        <v>5.5344116648088706E-3</v>
      </c>
      <c r="T54" s="112" t="b">
        <f t="shared" si="7"/>
        <v>1</v>
      </c>
      <c r="U54" s="22">
        <f t="shared" si="8"/>
        <v>9.4112265126238928</v>
      </c>
      <c r="V54" s="22">
        <f t="shared" si="9"/>
        <v>0.81258537147599474</v>
      </c>
      <c r="W54" s="81">
        <f t="shared" si="10"/>
        <v>10</v>
      </c>
      <c r="X54" s="22">
        <f t="shared" si="11"/>
        <v>0.42739452821264212</v>
      </c>
      <c r="Y54" s="3">
        <f>IF(U54&gt;'Power Curve'!$C$37,0,INDEX(Ci,$W54,1)*POWER(1-X54,3)+INDEX(Ci,$W54,2)*3*X54*POWER(1-X54,2)+INDEX(Ci,$W54,3)*3*POWER(X54,2)*(1-X54)+INDEX(Ci,$W54,4)*POWER(X54,3))</f>
        <v>1338.8763568554027</v>
      </c>
      <c r="Z54" s="3">
        <f t="shared" si="12"/>
        <v>1346.2862497825199</v>
      </c>
      <c r="AA54" s="3">
        <f t="shared" si="13"/>
        <v>1272.7400131225611</v>
      </c>
      <c r="AB54" s="3">
        <f t="shared" si="22"/>
        <v>73.546236659958822</v>
      </c>
      <c r="AC54" s="3">
        <f t="shared" si="23"/>
        <v>73.546236659958822</v>
      </c>
      <c r="AE54" s="34">
        <f t="shared" si="14"/>
        <v>9</v>
      </c>
      <c r="AF54" s="73" t="b">
        <f>COUNTIF('Power Curve'!$D$2:$D$31,AE54)&gt;0</f>
        <v>1</v>
      </c>
      <c r="AG54" s="73" t="b">
        <f t="shared" si="15"/>
        <v>0</v>
      </c>
      <c r="AH54" s="73" t="b">
        <f t="shared" si="24"/>
        <v>1</v>
      </c>
      <c r="AI54" s="34" t="str">
        <f t="shared" si="16"/>
        <v>Inner</v>
      </c>
      <c r="AJ54" s="35" t="str">
        <f t="shared" si="25"/>
        <v>0.8-0.9</v>
      </c>
      <c r="AK54" s="36" t="str">
        <f t="shared" si="17"/>
        <v>21-22</v>
      </c>
      <c r="AL54" s="36" t="str">
        <f t="shared" si="18"/>
        <v>Oct</v>
      </c>
      <c r="AM54" s="35" t="str">
        <f t="shared" si="19"/>
        <v>295-305</v>
      </c>
      <c r="AN54" s="36" t="str">
        <f t="shared" si="20"/>
        <v>Inner-TI</v>
      </c>
    </row>
    <row r="55" spans="5:40" x14ac:dyDescent="0.3">
      <c r="E55" s="12">
        <v>40823.902777777781</v>
      </c>
      <c r="F55" s="16">
        <v>9.6199999999999992</v>
      </c>
      <c r="G55" s="16">
        <v>1472.2100524902389</v>
      </c>
      <c r="H55" s="29">
        <v>1.1514032145044297</v>
      </c>
      <c r="I55" s="26">
        <v>304.5</v>
      </c>
      <c r="J55" s="30">
        <v>9.0436590436590442E-2</v>
      </c>
      <c r="K55" s="31">
        <v>0.15539680484547028</v>
      </c>
      <c r="L55" s="111">
        <f t="shared" si="0"/>
        <v>0.8</v>
      </c>
      <c r="M55" s="112">
        <f t="shared" si="1"/>
        <v>0.09</v>
      </c>
      <c r="N55" s="112" t="b">
        <f t="shared" si="2"/>
        <v>1</v>
      </c>
      <c r="O55" s="112" t="b">
        <f t="shared" si="3"/>
        <v>1</v>
      </c>
      <c r="P55" s="113">
        <f t="shared" si="4"/>
        <v>8</v>
      </c>
      <c r="Q55" s="113">
        <f t="shared" si="5"/>
        <v>17</v>
      </c>
      <c r="R55" s="114" t="str">
        <f t="shared" si="21"/>
        <v>0.8-0.09</v>
      </c>
      <c r="S55" s="127">
        <f t="shared" si="6"/>
        <v>-1.1973539536404244E-2</v>
      </c>
      <c r="T55" s="112" t="b">
        <f t="shared" si="7"/>
        <v>1</v>
      </c>
      <c r="U55" s="22">
        <f t="shared" si="8"/>
        <v>9.4233543348324247</v>
      </c>
      <c r="V55" s="22">
        <f t="shared" si="9"/>
        <v>0.81445976549332511</v>
      </c>
      <c r="W55" s="81">
        <f t="shared" si="10"/>
        <v>10</v>
      </c>
      <c r="X55" s="22">
        <f t="shared" si="11"/>
        <v>0.44028561730472504</v>
      </c>
      <c r="Y55" s="3">
        <f>IF(U55&gt;'Power Curve'!$C$37,0,INDEX(Ci,$W55,1)*POWER(1-X55,3)+INDEX(Ci,$W55,2)*3*X55*POWER(1-X55,2)+INDEX(Ci,$W55,3)*3*POWER(X55,2)*(1-X55)+INDEX(Ci,$W55,4)*POWER(X55,3))</f>
        <v>1343.2256908546779</v>
      </c>
      <c r="Z55" s="3">
        <f t="shared" si="12"/>
        <v>1327.1425249389156</v>
      </c>
      <c r="AA55" s="3">
        <f t="shared" si="13"/>
        <v>1472.2100524902389</v>
      </c>
      <c r="AB55" s="3">
        <f t="shared" si="22"/>
        <v>-145.06752755132334</v>
      </c>
      <c r="AC55" s="3">
        <f t="shared" si="23"/>
        <v>145.06752755132334</v>
      </c>
      <c r="AE55" s="34">
        <f t="shared" si="14"/>
        <v>9</v>
      </c>
      <c r="AF55" s="73" t="b">
        <f>COUNTIF('Power Curve'!$D$2:$D$31,AE55)&gt;0</f>
        <v>1</v>
      </c>
      <c r="AG55" s="73" t="b">
        <f t="shared" si="15"/>
        <v>0</v>
      </c>
      <c r="AH55" s="73" t="b">
        <f t="shared" si="24"/>
        <v>1</v>
      </c>
      <c r="AI55" s="34" t="str">
        <f t="shared" si="16"/>
        <v>Outer</v>
      </c>
      <c r="AJ55" s="35" t="str">
        <f t="shared" si="25"/>
        <v>0.8-0.9</v>
      </c>
      <c r="AK55" s="36" t="str">
        <f t="shared" si="17"/>
        <v>21-22</v>
      </c>
      <c r="AL55" s="36" t="str">
        <f t="shared" si="18"/>
        <v>Oct</v>
      </c>
      <c r="AM55" s="35" t="str">
        <f t="shared" si="19"/>
        <v>295-305</v>
      </c>
      <c r="AN55" s="36" t="str">
        <f t="shared" si="20"/>
        <v>HWS-LTI</v>
      </c>
    </row>
    <row r="56" spans="5:40" x14ac:dyDescent="0.3">
      <c r="E56" s="12">
        <v>40823.909722222219</v>
      </c>
      <c r="F56" s="16">
        <v>9.41</v>
      </c>
      <c r="G56" s="16">
        <v>1091.40002441406</v>
      </c>
      <c r="H56" s="29">
        <v>1.1520512548003292</v>
      </c>
      <c r="I56" s="26">
        <v>304</v>
      </c>
      <c r="J56" s="30">
        <v>0.12646121147715195</v>
      </c>
      <c r="K56" s="31">
        <v>0.2844489025723102</v>
      </c>
      <c r="L56" s="111">
        <f t="shared" si="0"/>
        <v>0.8</v>
      </c>
      <c r="M56" s="112">
        <f t="shared" si="1"/>
        <v>0.13</v>
      </c>
      <c r="N56" s="112" t="b">
        <f t="shared" si="2"/>
        <v>1</v>
      </c>
      <c r="O56" s="112" t="b">
        <f t="shared" si="3"/>
        <v>1</v>
      </c>
      <c r="P56" s="113">
        <f t="shared" si="4"/>
        <v>8</v>
      </c>
      <c r="Q56" s="113">
        <f t="shared" si="5"/>
        <v>13</v>
      </c>
      <c r="R56" s="114" t="str">
        <f t="shared" si="21"/>
        <v>0.8-0.13</v>
      </c>
      <c r="S56" s="127">
        <f t="shared" si="6"/>
        <v>5.5344116648088706E-3</v>
      </c>
      <c r="T56" s="112" t="b">
        <f t="shared" si="7"/>
        <v>1</v>
      </c>
      <c r="U56" s="22">
        <f t="shared" si="8"/>
        <v>9.219376003488394</v>
      </c>
      <c r="V56" s="22">
        <f t="shared" si="9"/>
        <v>0.78293425684369355</v>
      </c>
      <c r="W56" s="81">
        <f t="shared" si="10"/>
        <v>10</v>
      </c>
      <c r="X56" s="22">
        <f t="shared" si="11"/>
        <v>0.22346986943199873</v>
      </c>
      <c r="Y56" s="3">
        <f>IF(U56&gt;'Power Curve'!$C$37,0,INDEX(Ci,$W56,1)*POWER(1-X56,3)+INDEX(Ci,$W56,2)*3*X56*POWER(1-X56,2)+INDEX(Ci,$W56,3)*3*POWER(X56,2)*(1-X56)+INDEX(Ci,$W56,4)*POWER(X56,3))</f>
        <v>1270.3306197480351</v>
      </c>
      <c r="Z56" s="3">
        <f t="shared" si="12"/>
        <v>1277.3611523481325</v>
      </c>
      <c r="AA56" s="3">
        <f t="shared" si="13"/>
        <v>1091.40002441406</v>
      </c>
      <c r="AB56" s="3">
        <f t="shared" si="22"/>
        <v>185.96112793407246</v>
      </c>
      <c r="AC56" s="3">
        <f t="shared" si="23"/>
        <v>185.96112793407246</v>
      </c>
      <c r="AE56" s="34">
        <f t="shared" si="14"/>
        <v>9</v>
      </c>
      <c r="AF56" s="73" t="b">
        <f>COUNTIF('Power Curve'!$D$2:$D$31,AE56)&gt;0</f>
        <v>1</v>
      </c>
      <c r="AG56" s="73" t="b">
        <f t="shared" si="15"/>
        <v>0</v>
      </c>
      <c r="AH56" s="73" t="b">
        <f t="shared" si="24"/>
        <v>1</v>
      </c>
      <c r="AI56" s="34" t="str">
        <f t="shared" si="16"/>
        <v>Inner</v>
      </c>
      <c r="AJ56" s="35" t="str">
        <f t="shared" si="25"/>
        <v>0.7-0.8</v>
      </c>
      <c r="AK56" s="36" t="str">
        <f t="shared" si="17"/>
        <v>21-22</v>
      </c>
      <c r="AL56" s="36" t="str">
        <f t="shared" si="18"/>
        <v>Oct</v>
      </c>
      <c r="AM56" s="35" t="str">
        <f t="shared" si="19"/>
        <v>295-305</v>
      </c>
      <c r="AN56" s="36" t="str">
        <f t="shared" si="20"/>
        <v>Inner-TI</v>
      </c>
    </row>
    <row r="57" spans="5:40" x14ac:dyDescent="0.3">
      <c r="E57" s="12">
        <v>40823.916666666664</v>
      </c>
      <c r="F57" s="16">
        <v>9.98</v>
      </c>
      <c r="G57" s="16">
        <v>1411.930038452148</v>
      </c>
      <c r="H57" s="29">
        <v>1.1525329094523618</v>
      </c>
      <c r="I57" s="26">
        <v>306</v>
      </c>
      <c r="J57" s="30">
        <v>8.717434869739478E-2</v>
      </c>
      <c r="K57" s="31">
        <v>0.25946210753279181</v>
      </c>
      <c r="L57" s="111">
        <f t="shared" si="0"/>
        <v>0.9</v>
      </c>
      <c r="M57" s="112">
        <f t="shared" si="1"/>
        <v>0.09</v>
      </c>
      <c r="N57" s="112" t="b">
        <f t="shared" si="2"/>
        <v>1</v>
      </c>
      <c r="O57" s="112" t="b">
        <f t="shared" si="3"/>
        <v>1</v>
      </c>
      <c r="P57" s="113">
        <f t="shared" si="4"/>
        <v>9</v>
      </c>
      <c r="Q57" s="113">
        <f t="shared" si="5"/>
        <v>17</v>
      </c>
      <c r="R57" s="114" t="str">
        <f t="shared" si="21"/>
        <v>0.9-0.09</v>
      </c>
      <c r="S57" s="127">
        <f t="shared" si="6"/>
        <v>-7.7733543286704898E-3</v>
      </c>
      <c r="T57" s="112" t="b">
        <f t="shared" si="7"/>
        <v>1</v>
      </c>
      <c r="U57" s="22">
        <f t="shared" si="8"/>
        <v>9.7791916354101911</v>
      </c>
      <c r="V57" s="22">
        <f t="shared" si="9"/>
        <v>0.86945556736752339</v>
      </c>
      <c r="W57" s="81">
        <f t="shared" si="10"/>
        <v>10</v>
      </c>
      <c r="X57" s="22">
        <f t="shared" si="11"/>
        <v>0.81851760860215916</v>
      </c>
      <c r="Y57" s="3">
        <f>IF(U57&gt;'Power Curve'!$C$37,0,INDEX(Ci,$W57,1)*POWER(1-X57,3)+INDEX(Ci,$W57,2)*3*X57*POWER(1-X57,2)+INDEX(Ci,$W57,3)*3*POWER(X57,2)*(1-X57)+INDEX(Ci,$W57,4)*POWER(X57,3))</f>
        <v>1466.3962513022157</v>
      </c>
      <c r="Z57" s="3">
        <f t="shared" si="12"/>
        <v>1454.9974336546095</v>
      </c>
      <c r="AA57" s="3">
        <f t="shared" si="13"/>
        <v>1411.930038452148</v>
      </c>
      <c r="AB57" s="3">
        <f t="shared" si="22"/>
        <v>43.067395202461512</v>
      </c>
      <c r="AC57" s="3">
        <f t="shared" si="23"/>
        <v>43.067395202461512</v>
      </c>
      <c r="AE57" s="34">
        <f t="shared" si="14"/>
        <v>10</v>
      </c>
      <c r="AF57" s="73" t="b">
        <f>COUNTIF('Power Curve'!$D$2:$D$31,AE57)&gt;0</f>
        <v>1</v>
      </c>
      <c r="AG57" s="73" t="b">
        <f t="shared" si="15"/>
        <v>0</v>
      </c>
      <c r="AH57" s="73" t="b">
        <f t="shared" si="24"/>
        <v>1</v>
      </c>
      <c r="AI57" s="34" t="str">
        <f t="shared" si="16"/>
        <v>Outer</v>
      </c>
      <c r="AJ57" s="35" t="str">
        <f t="shared" si="25"/>
        <v>0.8-0.9</v>
      </c>
      <c r="AK57" s="36" t="str">
        <f t="shared" si="17"/>
        <v>22-23</v>
      </c>
      <c r="AL57" s="36" t="str">
        <f t="shared" si="18"/>
        <v>Oct</v>
      </c>
      <c r="AM57" s="35" t="str">
        <f t="shared" si="19"/>
        <v>305-315</v>
      </c>
      <c r="AN57" s="36" t="str">
        <f t="shared" si="20"/>
        <v>HWS-LTI</v>
      </c>
    </row>
    <row r="58" spans="5:40" x14ac:dyDescent="0.3">
      <c r="E58" s="12">
        <v>40823.923611111109</v>
      </c>
      <c r="F58" s="16">
        <v>10.01</v>
      </c>
      <c r="G58" s="16">
        <v>1368.7900085449269</v>
      </c>
      <c r="H58" s="29">
        <v>1.1527830701028909</v>
      </c>
      <c r="I58" s="26">
        <v>303.39999999999998</v>
      </c>
      <c r="J58" s="30">
        <v>8.0919080919080927E-2</v>
      </c>
      <c r="K58" s="31">
        <v>0.20382885783551324</v>
      </c>
      <c r="L58" s="111">
        <f t="shared" si="0"/>
        <v>0.9</v>
      </c>
      <c r="M58" s="112">
        <f t="shared" si="1"/>
        <v>0.08</v>
      </c>
      <c r="N58" s="112" t="b">
        <f t="shared" si="2"/>
        <v>1</v>
      </c>
      <c r="O58" s="112" t="b">
        <f t="shared" si="3"/>
        <v>1</v>
      </c>
      <c r="P58" s="113">
        <f t="shared" si="4"/>
        <v>9</v>
      </c>
      <c r="Q58" s="113">
        <f t="shared" si="5"/>
        <v>18</v>
      </c>
      <c r="R58" s="114" t="str">
        <f t="shared" si="21"/>
        <v>0.9-0.08</v>
      </c>
      <c r="S58" s="127">
        <f t="shared" si="6"/>
        <v>-3.2661595904943932E-3</v>
      </c>
      <c r="T58" s="112" t="b">
        <f t="shared" si="7"/>
        <v>1</v>
      </c>
      <c r="U58" s="22">
        <f t="shared" si="8"/>
        <v>9.8092976126508908</v>
      </c>
      <c r="V58" s="22">
        <f t="shared" si="9"/>
        <v>0.87410854319909115</v>
      </c>
      <c r="W58" s="81">
        <f t="shared" si="10"/>
        <v>10</v>
      </c>
      <c r="X58" s="22">
        <f t="shared" si="11"/>
        <v>0.85051831146050538</v>
      </c>
      <c r="Y58" s="3">
        <f>IF(U58&gt;'Power Curve'!$C$37,0,INDEX(Ci,$W58,1)*POWER(1-X58,3)+INDEX(Ci,$W58,2)*3*X58*POWER(1-X58,2)+INDEX(Ci,$W58,3)*3*POWER(X58,2)*(1-X58)+INDEX(Ci,$W58,4)*POWER(X58,3))</f>
        <v>1476.0886715793279</v>
      </c>
      <c r="Z58" s="3">
        <f t="shared" si="12"/>
        <v>1471.267530408229</v>
      </c>
      <c r="AA58" s="3">
        <f t="shared" si="13"/>
        <v>1368.7900085449269</v>
      </c>
      <c r="AB58" s="3">
        <f t="shared" si="22"/>
        <v>102.47752186330217</v>
      </c>
      <c r="AC58" s="3">
        <f t="shared" si="23"/>
        <v>102.47752186330217</v>
      </c>
      <c r="AE58" s="34">
        <f t="shared" si="14"/>
        <v>10</v>
      </c>
      <c r="AF58" s="73" t="b">
        <f>COUNTIF('Power Curve'!$D$2:$D$31,AE58)&gt;0</f>
        <v>1</v>
      </c>
      <c r="AG58" s="73" t="b">
        <f t="shared" si="15"/>
        <v>0</v>
      </c>
      <c r="AH58" s="73" t="b">
        <f t="shared" si="24"/>
        <v>1</v>
      </c>
      <c r="AI58" s="34" t="str">
        <f t="shared" si="16"/>
        <v>Outer</v>
      </c>
      <c r="AJ58" s="35" t="str">
        <f t="shared" si="25"/>
        <v>0.8-0.9</v>
      </c>
      <c r="AK58" s="36" t="str">
        <f t="shared" si="17"/>
        <v>22-23</v>
      </c>
      <c r="AL58" s="36" t="str">
        <f t="shared" si="18"/>
        <v>Oct</v>
      </c>
      <c r="AM58" s="35" t="str">
        <f t="shared" si="19"/>
        <v>295-305</v>
      </c>
      <c r="AN58" s="36" t="str">
        <f t="shared" si="20"/>
        <v>HWS-LTI</v>
      </c>
    </row>
    <row r="59" spans="5:40" x14ac:dyDescent="0.3">
      <c r="E59" s="12">
        <v>40823.930555555555</v>
      </c>
      <c r="F59" s="16">
        <v>10.01</v>
      </c>
      <c r="G59" s="16">
        <v>1395.3600158691411</v>
      </c>
      <c r="H59" s="29">
        <v>1.1533484619037782</v>
      </c>
      <c r="I59" s="26">
        <v>305.7</v>
      </c>
      <c r="J59" s="30">
        <v>7.3926073926073921E-2</v>
      </c>
      <c r="K59" s="31">
        <v>0.26581645558454431</v>
      </c>
      <c r="L59" s="111">
        <f t="shared" si="0"/>
        <v>0.9</v>
      </c>
      <c r="M59" s="112">
        <f t="shared" si="1"/>
        <v>6.9999999999999993E-2</v>
      </c>
      <c r="N59" s="112" t="b">
        <f t="shared" si="2"/>
        <v>1</v>
      </c>
      <c r="O59" s="112" t="b">
        <f t="shared" si="3"/>
        <v>1</v>
      </c>
      <c r="P59" s="113">
        <f t="shared" si="4"/>
        <v>9</v>
      </c>
      <c r="Q59" s="113">
        <f t="shared" si="5"/>
        <v>19</v>
      </c>
      <c r="R59" s="114" t="str">
        <f t="shared" si="21"/>
        <v>0.9-0.07</v>
      </c>
      <c r="S59" s="127">
        <f t="shared" si="6"/>
        <v>-1.5989491724503296E-2</v>
      </c>
      <c r="T59" s="112" t="b">
        <f t="shared" si="7"/>
        <v>1</v>
      </c>
      <c r="U59" s="22">
        <f t="shared" si="8"/>
        <v>9.8109010337177356</v>
      </c>
      <c r="V59" s="22">
        <f t="shared" si="9"/>
        <v>0.87435635709372761</v>
      </c>
      <c r="W59" s="81">
        <f t="shared" si="10"/>
        <v>10</v>
      </c>
      <c r="X59" s="22">
        <f t="shared" si="11"/>
        <v>0.85222264414855187</v>
      </c>
      <c r="Y59" s="3">
        <f>IF(U59&gt;'Power Curve'!$C$37,0,INDEX(Ci,$W59,1)*POWER(1-X59,3)+INDEX(Ci,$W59,2)*3*X59*POWER(1-X59,2)+INDEX(Ci,$W59,3)*3*POWER(X59,2)*(1-X59)+INDEX(Ci,$W59,4)*POWER(X59,3))</f>
        <v>1476.6002697060671</v>
      </c>
      <c r="Z59" s="3">
        <f t="shared" si="12"/>
        <v>1452.9901819132026</v>
      </c>
      <c r="AA59" s="3">
        <f t="shared" si="13"/>
        <v>1395.3600158691411</v>
      </c>
      <c r="AB59" s="3">
        <f t="shared" si="22"/>
        <v>57.630166044061525</v>
      </c>
      <c r="AC59" s="3">
        <f t="shared" si="23"/>
        <v>57.630166044061525</v>
      </c>
      <c r="AE59" s="34">
        <f t="shared" si="14"/>
        <v>10</v>
      </c>
      <c r="AF59" s="73" t="b">
        <f>COUNTIF('Power Curve'!$D$2:$D$31,AE59)&gt;0</f>
        <v>1</v>
      </c>
      <c r="AG59" s="73" t="b">
        <f t="shared" si="15"/>
        <v>0</v>
      </c>
      <c r="AH59" s="73" t="b">
        <f t="shared" si="24"/>
        <v>1</v>
      </c>
      <c r="AI59" s="34" t="str">
        <f t="shared" si="16"/>
        <v>Outer</v>
      </c>
      <c r="AJ59" s="35" t="str">
        <f t="shared" si="25"/>
        <v>0.8-0.9</v>
      </c>
      <c r="AK59" s="36" t="str">
        <f t="shared" si="17"/>
        <v>22-23</v>
      </c>
      <c r="AL59" s="36" t="str">
        <f t="shared" si="18"/>
        <v>Oct</v>
      </c>
      <c r="AM59" s="35" t="str">
        <f t="shared" si="19"/>
        <v>305-315</v>
      </c>
      <c r="AN59" s="36" t="str">
        <f t="shared" si="20"/>
        <v>HWS-LTI</v>
      </c>
    </row>
    <row r="60" spans="5:40" x14ac:dyDescent="0.3">
      <c r="E60" s="12">
        <v>40823.9375</v>
      </c>
      <c r="F60" s="16">
        <v>9.75</v>
      </c>
      <c r="G60" s="16">
        <v>1458.8499603271509</v>
      </c>
      <c r="H60" s="29">
        <v>1.1540393974629342</v>
      </c>
      <c r="I60" s="26">
        <v>304.10000000000002</v>
      </c>
      <c r="J60" s="30">
        <v>8.2051282051282051E-2</v>
      </c>
      <c r="K60" s="31">
        <v>0.25553274368601819</v>
      </c>
      <c r="L60" s="111">
        <f t="shared" si="0"/>
        <v>0.8</v>
      </c>
      <c r="M60" s="112">
        <f t="shared" si="1"/>
        <v>0.08</v>
      </c>
      <c r="N60" s="112" t="b">
        <f t="shared" si="2"/>
        <v>1</v>
      </c>
      <c r="O60" s="112" t="b">
        <f t="shared" si="3"/>
        <v>1</v>
      </c>
      <c r="P60" s="113">
        <f t="shared" si="4"/>
        <v>8</v>
      </c>
      <c r="Q60" s="113">
        <f t="shared" si="5"/>
        <v>18</v>
      </c>
      <c r="R60" s="114" t="str">
        <f t="shared" si="21"/>
        <v>0.8-0.08</v>
      </c>
      <c r="S60" s="127">
        <f t="shared" si="6"/>
        <v>-1.7357261610698626E-2</v>
      </c>
      <c r="T60" s="112" t="b">
        <f t="shared" si="7"/>
        <v>1</v>
      </c>
      <c r="U60" s="22">
        <f t="shared" si="8"/>
        <v>9.5579803041164233</v>
      </c>
      <c r="V60" s="22">
        <f t="shared" si="9"/>
        <v>0.83526664302371101</v>
      </c>
      <c r="W60" s="81">
        <f t="shared" si="10"/>
        <v>10</v>
      </c>
      <c r="X60" s="22">
        <f t="shared" si="11"/>
        <v>0.58338429852773455</v>
      </c>
      <c r="Y60" s="3">
        <f>IF(U60&gt;'Power Curve'!$C$37,0,INDEX(Ci,$W60,1)*POWER(1-X60,3)+INDEX(Ci,$W60,2)*3*X60*POWER(1-X60,2)+INDEX(Ci,$W60,3)*3*POWER(X60,2)*(1-X60)+INDEX(Ci,$W60,4)*POWER(X60,3))</f>
        <v>1391.1516928846745</v>
      </c>
      <c r="Z60" s="3">
        <f t="shared" si="12"/>
        <v>1367.005109011109</v>
      </c>
      <c r="AA60" s="3">
        <f t="shared" si="13"/>
        <v>1458.8499603271509</v>
      </c>
      <c r="AB60" s="3">
        <f t="shared" si="22"/>
        <v>-91.844851316041968</v>
      </c>
      <c r="AC60" s="3">
        <f t="shared" si="23"/>
        <v>91.844851316041968</v>
      </c>
      <c r="AE60" s="34">
        <f t="shared" si="14"/>
        <v>10</v>
      </c>
      <c r="AF60" s="73" t="b">
        <f>COUNTIF('Power Curve'!$D$2:$D$31,AE60)&gt;0</f>
        <v>1</v>
      </c>
      <c r="AG60" s="73" t="b">
        <f t="shared" si="15"/>
        <v>0</v>
      </c>
      <c r="AH60" s="73" t="b">
        <f t="shared" si="24"/>
        <v>1</v>
      </c>
      <c r="AI60" s="34" t="str">
        <f t="shared" si="16"/>
        <v>Outer</v>
      </c>
      <c r="AJ60" s="35" t="str">
        <f t="shared" si="25"/>
        <v>0.8-0.9</v>
      </c>
      <c r="AK60" s="36" t="str">
        <f t="shared" si="17"/>
        <v>22-23</v>
      </c>
      <c r="AL60" s="36" t="str">
        <f t="shared" si="18"/>
        <v>Oct</v>
      </c>
      <c r="AM60" s="35" t="str">
        <f t="shared" si="19"/>
        <v>295-305</v>
      </c>
      <c r="AN60" s="36" t="str">
        <f t="shared" si="20"/>
        <v>HWS-LTI</v>
      </c>
    </row>
    <row r="61" spans="5:40" x14ac:dyDescent="0.3">
      <c r="E61" s="12">
        <v>40823.944444444445</v>
      </c>
      <c r="F61" s="16">
        <v>9.33</v>
      </c>
      <c r="G61" s="16">
        <v>1323.790039062498</v>
      </c>
      <c r="H61" s="29">
        <v>1.1547307843186292</v>
      </c>
      <c r="I61" s="26">
        <v>301.7</v>
      </c>
      <c r="J61" s="30">
        <v>0.11468381564844587</v>
      </c>
      <c r="K61" s="31">
        <v>0.25147786780030068</v>
      </c>
      <c r="L61" s="111">
        <f t="shared" si="0"/>
        <v>0.8</v>
      </c>
      <c r="M61" s="112">
        <f t="shared" si="1"/>
        <v>0.11</v>
      </c>
      <c r="N61" s="112" t="b">
        <f t="shared" si="2"/>
        <v>1</v>
      </c>
      <c r="O61" s="112" t="b">
        <f t="shared" si="3"/>
        <v>1</v>
      </c>
      <c r="P61" s="113">
        <f t="shared" si="4"/>
        <v>8</v>
      </c>
      <c r="Q61" s="113">
        <f t="shared" si="5"/>
        <v>15</v>
      </c>
      <c r="R61" s="114" t="str">
        <f t="shared" si="21"/>
        <v>0.8-0.11</v>
      </c>
      <c r="S61" s="127">
        <f t="shared" si="6"/>
        <v>-6.4327119838497289E-3</v>
      </c>
      <c r="T61" s="112" t="b">
        <f t="shared" si="7"/>
        <v>1</v>
      </c>
      <c r="U61" s="22">
        <f t="shared" si="8"/>
        <v>9.1480780685544953</v>
      </c>
      <c r="V61" s="22">
        <f t="shared" si="9"/>
        <v>0.7719149311650827</v>
      </c>
      <c r="W61" s="81">
        <f t="shared" si="10"/>
        <v>10</v>
      </c>
      <c r="X61" s="22">
        <f t="shared" si="11"/>
        <v>0.14768478489573084</v>
      </c>
      <c r="Y61" s="3">
        <f>IF(U61&gt;'Power Curve'!$C$37,0,INDEX(Ci,$W61,1)*POWER(1-X61,3)+INDEX(Ci,$W61,2)*3*X61*POWER(1-X61,2)+INDEX(Ci,$W61,3)*3*POWER(X61,2)*(1-X61)+INDEX(Ci,$W61,4)*POWER(X61,3))</f>
        <v>1245.3532037446562</v>
      </c>
      <c r="Z61" s="3">
        <f t="shared" si="12"/>
        <v>1237.3422052668022</v>
      </c>
      <c r="AA61" s="3">
        <f t="shared" si="13"/>
        <v>1323.790039062498</v>
      </c>
      <c r="AB61" s="3">
        <f t="shared" si="22"/>
        <v>-86.447833795695715</v>
      </c>
      <c r="AC61" s="3">
        <f t="shared" si="23"/>
        <v>86.447833795695715</v>
      </c>
      <c r="AE61" s="34">
        <f t="shared" si="14"/>
        <v>9</v>
      </c>
      <c r="AF61" s="73" t="b">
        <f>COUNTIF('Power Curve'!$D$2:$D$31,AE61)&gt;0</f>
        <v>1</v>
      </c>
      <c r="AG61" s="73" t="b">
        <f t="shared" si="15"/>
        <v>0</v>
      </c>
      <c r="AH61" s="73" t="b">
        <f t="shared" si="24"/>
        <v>1</v>
      </c>
      <c r="AI61" s="34" t="str">
        <f t="shared" si="16"/>
        <v>Inner</v>
      </c>
      <c r="AJ61" s="35" t="str">
        <f t="shared" si="25"/>
        <v>0.7-0.8</v>
      </c>
      <c r="AK61" s="36" t="str">
        <f t="shared" si="17"/>
        <v>22-23</v>
      </c>
      <c r="AL61" s="36" t="str">
        <f t="shared" si="18"/>
        <v>Oct</v>
      </c>
      <c r="AM61" s="35" t="str">
        <f t="shared" si="19"/>
        <v>295-305</v>
      </c>
      <c r="AN61" s="36" t="str">
        <f t="shared" si="20"/>
        <v>Inner-TI</v>
      </c>
    </row>
    <row r="62" spans="5:40" x14ac:dyDescent="0.3">
      <c r="E62" s="12">
        <v>40823.951388888891</v>
      </c>
      <c r="F62" s="16">
        <v>10.07</v>
      </c>
      <c r="G62" s="16">
        <v>1492.779983520513</v>
      </c>
      <c r="H62" s="29">
        <v>1.1551490282546073</v>
      </c>
      <c r="I62" s="26">
        <v>297.39999999999998</v>
      </c>
      <c r="J62" s="30">
        <v>0.11420059582919562</v>
      </c>
      <c r="K62" s="31">
        <v>0.25536574734913459</v>
      </c>
      <c r="L62" s="111">
        <f t="shared" si="0"/>
        <v>0.9</v>
      </c>
      <c r="M62" s="112">
        <f t="shared" si="1"/>
        <v>0.11</v>
      </c>
      <c r="N62" s="112" t="b">
        <f t="shared" si="2"/>
        <v>1</v>
      </c>
      <c r="O62" s="112" t="b">
        <f t="shared" si="3"/>
        <v>1</v>
      </c>
      <c r="P62" s="113">
        <f t="shared" si="4"/>
        <v>9</v>
      </c>
      <c r="Q62" s="113">
        <f t="shared" si="5"/>
        <v>15</v>
      </c>
      <c r="R62" s="114" t="str">
        <f t="shared" si="21"/>
        <v>0.9-0.11</v>
      </c>
      <c r="S62" s="127">
        <f t="shared" si="6"/>
        <v>4.9096544614539309E-3</v>
      </c>
      <c r="T62" s="112" t="b">
        <f t="shared" si="7"/>
        <v>1</v>
      </c>
      <c r="U62" s="22">
        <f t="shared" si="8"/>
        <v>9.8748410410189074</v>
      </c>
      <c r="V62" s="22">
        <f t="shared" si="9"/>
        <v>0.88423849133783439</v>
      </c>
      <c r="W62" s="81">
        <f t="shared" si="10"/>
        <v>10</v>
      </c>
      <c r="X62" s="22">
        <f t="shared" si="11"/>
        <v>0.92018672842478522</v>
      </c>
      <c r="Y62" s="3">
        <f>IF(U62&gt;'Power Curve'!$C$37,0,INDEX(Ci,$W62,1)*POWER(1-X62,3)+INDEX(Ci,$W62,2)*3*X62*POWER(1-X62,2)+INDEX(Ci,$W62,3)*3*POWER(X62,2)*(1-X62)+INDEX(Ci,$W62,4)*POWER(X62,3))</f>
        <v>1496.592201639636</v>
      </c>
      <c r="Z62" s="3">
        <f t="shared" si="12"/>
        <v>1503.9399522193933</v>
      </c>
      <c r="AA62" s="3">
        <f t="shared" si="13"/>
        <v>1492.779983520513</v>
      </c>
      <c r="AB62" s="3">
        <f t="shared" si="22"/>
        <v>11.15996869888022</v>
      </c>
      <c r="AC62" s="3">
        <f t="shared" si="23"/>
        <v>11.15996869888022</v>
      </c>
      <c r="AE62" s="34">
        <f t="shared" si="14"/>
        <v>10</v>
      </c>
      <c r="AF62" s="73" t="b">
        <f>COUNTIF('Power Curve'!$D$2:$D$31,AE62)&gt;0</f>
        <v>1</v>
      </c>
      <c r="AG62" s="73" t="b">
        <f t="shared" si="15"/>
        <v>0</v>
      </c>
      <c r="AH62" s="73" t="b">
        <f t="shared" si="24"/>
        <v>1</v>
      </c>
      <c r="AI62" s="34" t="str">
        <f t="shared" si="16"/>
        <v>Inner</v>
      </c>
      <c r="AJ62" s="35" t="str">
        <f t="shared" si="25"/>
        <v>0.8-0.9</v>
      </c>
      <c r="AK62" s="36" t="str">
        <f t="shared" si="17"/>
        <v>22-23</v>
      </c>
      <c r="AL62" s="36" t="str">
        <f t="shared" si="18"/>
        <v>Oct</v>
      </c>
      <c r="AM62" s="35" t="str">
        <f t="shared" si="19"/>
        <v>295-305</v>
      </c>
      <c r="AN62" s="36" t="str">
        <f t="shared" si="20"/>
        <v>Inner-TI</v>
      </c>
    </row>
    <row r="63" spans="5:40" x14ac:dyDescent="0.3">
      <c r="E63" s="12">
        <v>40823.958333333336</v>
      </c>
      <c r="F63" s="16">
        <v>9.77</v>
      </c>
      <c r="G63" s="16">
        <v>1416.799972534177</v>
      </c>
      <c r="H63" s="29">
        <v>1.1557993761528382</v>
      </c>
      <c r="I63" s="26">
        <v>297.7</v>
      </c>
      <c r="J63" s="30">
        <v>0.11566018423746161</v>
      </c>
      <c r="K63" s="31">
        <v>0.21507083525082374</v>
      </c>
      <c r="L63" s="111">
        <f t="shared" si="0"/>
        <v>0.8</v>
      </c>
      <c r="M63" s="112">
        <f t="shared" si="1"/>
        <v>0.12</v>
      </c>
      <c r="N63" s="112" t="b">
        <f t="shared" si="2"/>
        <v>1</v>
      </c>
      <c r="O63" s="112" t="b">
        <f t="shared" si="3"/>
        <v>1</v>
      </c>
      <c r="P63" s="113">
        <f t="shared" si="4"/>
        <v>8</v>
      </c>
      <c r="Q63" s="113">
        <f t="shared" si="5"/>
        <v>14</v>
      </c>
      <c r="R63" s="114" t="str">
        <f t="shared" si="21"/>
        <v>0.8-0.12</v>
      </c>
      <c r="S63" s="127">
        <f t="shared" si="6"/>
        <v>-1.2779651666675459E-3</v>
      </c>
      <c r="T63" s="112" t="b">
        <f t="shared" si="7"/>
        <v>1</v>
      </c>
      <c r="U63" s="22">
        <f t="shared" si="8"/>
        <v>9.5824527408156399</v>
      </c>
      <c r="V63" s="22">
        <f t="shared" si="9"/>
        <v>0.83904893700442551</v>
      </c>
      <c r="W63" s="81">
        <f t="shared" si="10"/>
        <v>10</v>
      </c>
      <c r="X63" s="22">
        <f t="shared" si="11"/>
        <v>0.60939691285910425</v>
      </c>
      <c r="Y63" s="3">
        <f>IF(U63&gt;'Power Curve'!$C$37,0,INDEX(Ci,$W63,1)*POWER(1-X63,3)+INDEX(Ci,$W63,2)*3*X63*POWER(1-X63,2)+INDEX(Ci,$W63,3)*3*POWER(X63,2)*(1-X63)+INDEX(Ci,$W63,4)*POWER(X63,3))</f>
        <v>1399.7457281633392</v>
      </c>
      <c r="Z63" s="3">
        <f t="shared" si="12"/>
        <v>1397.9569018805548</v>
      </c>
      <c r="AA63" s="3">
        <f t="shared" si="13"/>
        <v>1416.799972534177</v>
      </c>
      <c r="AB63" s="3">
        <f t="shared" si="22"/>
        <v>-18.843070653622135</v>
      </c>
      <c r="AC63" s="3">
        <f t="shared" si="23"/>
        <v>18.843070653622135</v>
      </c>
      <c r="AE63" s="34">
        <f t="shared" si="14"/>
        <v>10</v>
      </c>
      <c r="AF63" s="73" t="b">
        <f>COUNTIF('Power Curve'!$D$2:$D$31,AE63)&gt;0</f>
        <v>1</v>
      </c>
      <c r="AG63" s="73" t="b">
        <f t="shared" si="15"/>
        <v>0</v>
      </c>
      <c r="AH63" s="73" t="b">
        <f t="shared" si="24"/>
        <v>1</v>
      </c>
      <c r="AI63" s="34" t="str">
        <f t="shared" si="16"/>
        <v>Inner</v>
      </c>
      <c r="AJ63" s="35" t="str">
        <f t="shared" si="25"/>
        <v>0.8-0.9</v>
      </c>
      <c r="AK63" s="36" t="str">
        <f t="shared" si="17"/>
        <v>23-24</v>
      </c>
      <c r="AL63" s="36" t="str">
        <f t="shared" si="18"/>
        <v>Oct</v>
      </c>
      <c r="AM63" s="35" t="str">
        <f t="shared" si="19"/>
        <v>295-305</v>
      </c>
      <c r="AN63" s="36" t="str">
        <f t="shared" si="20"/>
        <v>Inner-TI</v>
      </c>
    </row>
    <row r="64" spans="5:40" x14ac:dyDescent="0.3">
      <c r="E64" s="12">
        <v>40823.965277777781</v>
      </c>
      <c r="F64" s="16">
        <v>9.4600000000000009</v>
      </c>
      <c r="G64" s="16">
        <v>1328.62999725342</v>
      </c>
      <c r="H64" s="29">
        <v>1.1564081907247741</v>
      </c>
      <c r="I64" s="26">
        <v>300.10000000000002</v>
      </c>
      <c r="J64" s="30">
        <v>0.11733615221987315</v>
      </c>
      <c r="K64" s="31">
        <v>0.26272532585458597</v>
      </c>
      <c r="L64" s="111">
        <f t="shared" si="0"/>
        <v>0.8</v>
      </c>
      <c r="M64" s="112">
        <f t="shared" si="1"/>
        <v>0.12</v>
      </c>
      <c r="N64" s="112" t="b">
        <f t="shared" si="2"/>
        <v>1</v>
      </c>
      <c r="O64" s="112" t="b">
        <f t="shared" si="3"/>
        <v>1</v>
      </c>
      <c r="P64" s="113">
        <f t="shared" si="4"/>
        <v>8</v>
      </c>
      <c r="Q64" s="113">
        <f t="shared" si="5"/>
        <v>14</v>
      </c>
      <c r="R64" s="114" t="str">
        <f t="shared" si="21"/>
        <v>0.8-0.12</v>
      </c>
      <c r="S64" s="127">
        <f t="shared" si="6"/>
        <v>-1.2779651666675459E-3</v>
      </c>
      <c r="T64" s="112" t="b">
        <f t="shared" si="7"/>
        <v>1</v>
      </c>
      <c r="U64" s="22">
        <f t="shared" si="8"/>
        <v>9.2800324147455751</v>
      </c>
      <c r="V64" s="22">
        <f t="shared" si="9"/>
        <v>0.79230890073426796</v>
      </c>
      <c r="W64" s="81">
        <f t="shared" si="10"/>
        <v>10</v>
      </c>
      <c r="X64" s="22">
        <f t="shared" si="11"/>
        <v>0.28794370389934903</v>
      </c>
      <c r="Y64" s="3">
        <f>IF(U64&gt;'Power Curve'!$C$37,0,INDEX(Ci,$W64,1)*POWER(1-X64,3)+INDEX(Ci,$W64,2)*3*X64*POWER(1-X64,2)+INDEX(Ci,$W64,3)*3*POWER(X64,2)*(1-X64)+INDEX(Ci,$W64,4)*POWER(X64,3))</f>
        <v>1291.8677476670146</v>
      </c>
      <c r="Z64" s="3">
        <f t="shared" si="12"/>
        <v>1290.2167856855549</v>
      </c>
      <c r="AA64" s="3">
        <f t="shared" si="13"/>
        <v>1328.62999725342</v>
      </c>
      <c r="AB64" s="3">
        <f t="shared" si="22"/>
        <v>-38.413211567865119</v>
      </c>
      <c r="AC64" s="3">
        <f t="shared" si="23"/>
        <v>38.413211567865119</v>
      </c>
      <c r="AE64" s="34">
        <f t="shared" si="14"/>
        <v>9</v>
      </c>
      <c r="AF64" s="73" t="b">
        <f>COUNTIF('Power Curve'!$D$2:$D$31,AE64)&gt;0</f>
        <v>1</v>
      </c>
      <c r="AG64" s="73" t="b">
        <f t="shared" si="15"/>
        <v>0</v>
      </c>
      <c r="AH64" s="73" t="b">
        <f t="shared" si="24"/>
        <v>1</v>
      </c>
      <c r="AI64" s="34" t="str">
        <f t="shared" si="16"/>
        <v>Inner</v>
      </c>
      <c r="AJ64" s="35" t="str">
        <f t="shared" si="25"/>
        <v>0.7-0.8</v>
      </c>
      <c r="AK64" s="36" t="str">
        <f t="shared" si="17"/>
        <v>23-24</v>
      </c>
      <c r="AL64" s="36" t="str">
        <f t="shared" si="18"/>
        <v>Oct</v>
      </c>
      <c r="AM64" s="35" t="str">
        <f t="shared" si="19"/>
        <v>295-305</v>
      </c>
      <c r="AN64" s="36" t="str">
        <f t="shared" si="20"/>
        <v>Inner-TI</v>
      </c>
    </row>
    <row r="65" spans="5:40" x14ac:dyDescent="0.3">
      <c r="E65" s="12">
        <v>40823.972222222219</v>
      </c>
      <c r="F65" s="16">
        <v>9.1300000000000008</v>
      </c>
      <c r="G65" s="16">
        <v>1198.0799942016629</v>
      </c>
      <c r="H65" s="29">
        <v>1.1565339281487086</v>
      </c>
      <c r="I65" s="26">
        <v>299.60000000000002</v>
      </c>
      <c r="J65" s="30">
        <v>0.10843373493975902</v>
      </c>
      <c r="K65" s="31">
        <v>0.21703440055575146</v>
      </c>
      <c r="L65" s="111">
        <f t="shared" si="0"/>
        <v>0.70000000000000007</v>
      </c>
      <c r="M65" s="112">
        <f t="shared" si="1"/>
        <v>0.11</v>
      </c>
      <c r="N65" s="112" t="b">
        <f t="shared" si="2"/>
        <v>1</v>
      </c>
      <c r="O65" s="112" t="b">
        <f t="shared" si="3"/>
        <v>1</v>
      </c>
      <c r="P65" s="113">
        <f t="shared" si="4"/>
        <v>7.0000000000000009</v>
      </c>
      <c r="Q65" s="113">
        <f t="shared" si="5"/>
        <v>15</v>
      </c>
      <c r="R65" s="114" t="str">
        <f t="shared" si="21"/>
        <v>0.7-0.11</v>
      </c>
      <c r="S65" s="127">
        <f t="shared" si="6"/>
        <v>-5.1188842505708954E-3</v>
      </c>
      <c r="T65" s="112" t="b">
        <f t="shared" si="7"/>
        <v>1</v>
      </c>
      <c r="U65" s="22">
        <f t="shared" si="8"/>
        <v>8.9566349515415506</v>
      </c>
      <c r="V65" s="22">
        <f t="shared" si="9"/>
        <v>0.74232678029858323</v>
      </c>
      <c r="W65" s="81">
        <f t="shared" si="10"/>
        <v>9</v>
      </c>
      <c r="X65" s="22">
        <f t="shared" si="11"/>
        <v>0.94752112983380932</v>
      </c>
      <c r="Y65" s="3">
        <f>IF(U65&gt;'Power Curve'!$C$37,0,INDEX(Ci,$W65,1)*POWER(1-X65,3)+INDEX(Ci,$W65,2)*3*X65*POWER(1-X65,2)+INDEX(Ci,$W65,3)*3*POWER(X65,2)*(1-X65)+INDEX(Ci,$W65,4)*POWER(X65,3))</f>
        <v>1181.0495775044885</v>
      </c>
      <c r="Z65" s="3">
        <f t="shared" si="12"/>
        <v>1175.0039214230574</v>
      </c>
      <c r="AA65" s="3">
        <f t="shared" si="13"/>
        <v>1198.0799942016629</v>
      </c>
      <c r="AB65" s="3">
        <f t="shared" si="22"/>
        <v>-23.076072778605521</v>
      </c>
      <c r="AC65" s="3">
        <f t="shared" si="23"/>
        <v>23.076072778605521</v>
      </c>
      <c r="AE65" s="34">
        <f t="shared" si="14"/>
        <v>9</v>
      </c>
      <c r="AF65" s="73" t="b">
        <f>COUNTIF('Power Curve'!$D$2:$D$31,AE65)&gt;0</f>
        <v>1</v>
      </c>
      <c r="AG65" s="73" t="b">
        <f t="shared" si="15"/>
        <v>0</v>
      </c>
      <c r="AH65" s="73" t="b">
        <f t="shared" si="24"/>
        <v>1</v>
      </c>
      <c r="AI65" s="34" t="str">
        <f t="shared" si="16"/>
        <v>Inner</v>
      </c>
      <c r="AJ65" s="35" t="str">
        <f t="shared" si="25"/>
        <v>0.7-0.8</v>
      </c>
      <c r="AK65" s="36" t="str">
        <f t="shared" si="17"/>
        <v>23-24</v>
      </c>
      <c r="AL65" s="36" t="str">
        <f t="shared" si="18"/>
        <v>Oct</v>
      </c>
      <c r="AM65" s="35" t="str">
        <f t="shared" si="19"/>
        <v>295-305</v>
      </c>
      <c r="AN65" s="36" t="str">
        <f t="shared" si="20"/>
        <v>Inner-TI</v>
      </c>
    </row>
    <row r="66" spans="5:40" x14ac:dyDescent="0.3">
      <c r="E66" s="12">
        <v>40823.979166666664</v>
      </c>
      <c r="F66" s="16">
        <v>8.8000000000000007</v>
      </c>
      <c r="G66" s="16">
        <v>959.52999877929733</v>
      </c>
      <c r="H66" s="29">
        <v>1.157059256413131</v>
      </c>
      <c r="I66" s="26">
        <v>299.8</v>
      </c>
      <c r="J66" s="30">
        <v>9.9999999999999992E-2</v>
      </c>
      <c r="K66" s="31">
        <v>0.1922352571096467</v>
      </c>
      <c r="L66" s="111">
        <f t="shared" si="0"/>
        <v>0.70000000000000007</v>
      </c>
      <c r="M66" s="112">
        <f t="shared" si="1"/>
        <v>9.9999999999999992E-2</v>
      </c>
      <c r="N66" s="112" t="b">
        <f t="shared" si="2"/>
        <v>1</v>
      </c>
      <c r="O66" s="112" t="b">
        <f t="shared" si="3"/>
        <v>1</v>
      </c>
      <c r="P66" s="113">
        <f t="shared" si="4"/>
        <v>7.0000000000000009</v>
      </c>
      <c r="Q66" s="113">
        <f t="shared" si="5"/>
        <v>16</v>
      </c>
      <c r="R66" s="114" t="str">
        <f t="shared" si="21"/>
        <v>0.7-0.1</v>
      </c>
      <c r="S66" s="127">
        <f t="shared" si="6"/>
        <v>-1.3669081380489443E-2</v>
      </c>
      <c r="T66" s="112" t="b">
        <f t="shared" si="7"/>
        <v>1</v>
      </c>
      <c r="U66" s="22">
        <f t="shared" si="8"/>
        <v>8.6342080575152416</v>
      </c>
      <c r="V66" s="22">
        <f t="shared" si="9"/>
        <v>0.69249466445802144</v>
      </c>
      <c r="W66" s="81">
        <f t="shared" si="10"/>
        <v>9</v>
      </c>
      <c r="X66" s="22">
        <f t="shared" si="11"/>
        <v>0.62523985462198006</v>
      </c>
      <c r="Y66" s="3">
        <f>IF(U66&gt;'Power Curve'!$C$37,0,INDEX(Ci,$W66,1)*POWER(1-X66,3)+INDEX(Ci,$W66,2)*3*X66*POWER(1-X66,2)+INDEX(Ci,$W66,3)*3*POWER(X66,2)*(1-X66)+INDEX(Ci,$W66,4)*POWER(X66,3))</f>
        <v>1075.9835111196974</v>
      </c>
      <c r="Z66" s="3">
        <f t="shared" si="12"/>
        <v>1061.2758049421375</v>
      </c>
      <c r="AA66" s="3">
        <f t="shared" si="13"/>
        <v>959.52999877929733</v>
      </c>
      <c r="AB66" s="3">
        <f t="shared" si="22"/>
        <v>101.74580616284015</v>
      </c>
      <c r="AC66" s="3">
        <f t="shared" si="23"/>
        <v>101.74580616284015</v>
      </c>
      <c r="AE66" s="34">
        <f t="shared" si="14"/>
        <v>9</v>
      </c>
      <c r="AF66" s="73" t="b">
        <f>COUNTIF('Power Curve'!$D$2:$D$31,AE66)&gt;0</f>
        <v>1</v>
      </c>
      <c r="AG66" s="73" t="b">
        <f t="shared" si="15"/>
        <v>0</v>
      </c>
      <c r="AH66" s="73" t="b">
        <f t="shared" si="24"/>
        <v>1</v>
      </c>
      <c r="AI66" s="34" t="str">
        <f t="shared" si="16"/>
        <v>Inner</v>
      </c>
      <c r="AJ66" s="35" t="str">
        <f t="shared" si="25"/>
        <v>0.6-0.7</v>
      </c>
      <c r="AK66" s="36" t="str">
        <f t="shared" si="17"/>
        <v>23-24</v>
      </c>
      <c r="AL66" s="36" t="str">
        <f t="shared" si="18"/>
        <v>Oct</v>
      </c>
      <c r="AM66" s="35" t="str">
        <f t="shared" si="19"/>
        <v>295-305</v>
      </c>
      <c r="AN66" s="36" t="str">
        <f t="shared" si="20"/>
        <v>HWS-LTI</v>
      </c>
    </row>
    <row r="67" spans="5:40" x14ac:dyDescent="0.3">
      <c r="E67" s="12">
        <v>40823.986111111109</v>
      </c>
      <c r="F67" s="16">
        <v>8.11</v>
      </c>
      <c r="G67" s="16">
        <v>931.03998184204102</v>
      </c>
      <c r="H67" s="29">
        <v>1.1577106998316018</v>
      </c>
      <c r="I67" s="26">
        <v>298.3</v>
      </c>
      <c r="J67" s="30">
        <v>0.11590628853267571</v>
      </c>
      <c r="K67" s="31">
        <v>0.2943291987985503</v>
      </c>
      <c r="L67" s="111">
        <f t="shared" ref="L67:L130" si="26">ROUND((V67-CenterOfFirstWindSpeedBin)/WindSpeedBinWidth,0)*WindSpeedBinWidth+CenterOfFirstWindSpeedBin</f>
        <v>0.6</v>
      </c>
      <c r="M67" s="112">
        <f t="shared" ref="M67:M130" si="27">ROUND((J67-CenterOfFirstTurbulenceBin)/TurbulenceBinWidth,0)*TurbulenceBinWidth+CenterOfFirstTurbulenceBin</f>
        <v>0.12</v>
      </c>
      <c r="N67" s="112" t="b">
        <f t="shared" ref="N67:N130" si="28">IF(AND(L67&gt;=CenterOfFirstWindSpeedBin,L67&lt;=CenterOfLastWindSpeedBin),TRUE,FALSE)</f>
        <v>1</v>
      </c>
      <c r="O67" s="112" t="b">
        <f t="shared" ref="O67:O130" si="29">IF(AND(M67&gt;=CenterOfFirstTurbulenceBin,M67&lt;=CenterOfLastTurbulenceBin),TRUE,FALSE)</f>
        <v>1</v>
      </c>
      <c r="P67" s="113">
        <f t="shared" ref="P67:P130" si="30">(L67-CenterOfFirstWindSpeedBin)/WindSpeedBinWidth+1</f>
        <v>6</v>
      </c>
      <c r="Q67" s="113">
        <f t="shared" ref="Q67:Q130" si="31">NumberOfTurbulenceBins-(M67-CenterOfFirstTurbulenceBin)/TurbulenceBinWidth</f>
        <v>14</v>
      </c>
      <c r="R67" s="114" t="str">
        <f t="shared" si="21"/>
        <v>0.6-0.12</v>
      </c>
      <c r="S67" s="127">
        <f t="shared" ref="S67:S130" si="32">IF(T67,INDEX(PowerDeviationMatrix,Q67,P67),IF(UseMatrixPadValue,MatrixPadValue,0))</f>
        <v>4.5001612482616585E-3</v>
      </c>
      <c r="T67" s="112" t="b">
        <f t="shared" ref="T67:T130" si="33">IF(AND(P67&gt;0,Q67&gt;0,N67,O67),LEN(INDEX(PowerDeviationMatrix,Q67,P67))&gt;0,FALSE)</f>
        <v>1</v>
      </c>
      <c r="U67" s="22">
        <f t="shared" ref="U67:U130" si="34">F67*(H67/Ref_Density)^(1/3)</f>
        <v>7.9587007191556998</v>
      </c>
      <c r="V67" s="22">
        <f t="shared" ref="V67:V130" si="35">(U67-CutInWindSpeed)/(RatedWindSpeed-CutInWindSpeed)</f>
        <v>0.58809282776279992</v>
      </c>
      <c r="W67" s="81">
        <f t="shared" ref="W67:W130" si="36">COUNTIF(xa,"&lt;"&amp;U67)</f>
        <v>8</v>
      </c>
      <c r="X67" s="22">
        <f t="shared" ref="X67:X130" si="37">(U67-INDEX(xa,$W67))/(INDEX(xb,$W67)-INDEX(xa,$W67))</f>
        <v>0.94969106236437284</v>
      </c>
      <c r="Y67" s="3">
        <f>IF(U67&gt;'Power Curve'!$C$37,0,INDEX(Ci,$W67,1)*POWER(1-X67,3)+INDEX(Ci,$W67,2)*3*X67*POWER(1-X67,2)+INDEX(Ci,$W67,3)*3*POWER(X67,2)*(1-X67)+INDEX(Ci,$W67,4)*POWER(X67,3))</f>
        <v>865.82879621645748</v>
      </c>
      <c r="Z67" s="3">
        <f t="shared" ref="Z67:Z130" si="38">IF(OR(T67,UseMatrixPadValue),Y67*(1+S67),"")</f>
        <v>869.72516541281971</v>
      </c>
      <c r="AA67" s="3">
        <f t="shared" ref="AA67:AA130" si="39">IF(AH67,G67,"")</f>
        <v>931.03998184204102</v>
      </c>
      <c r="AB67" s="3">
        <f t="shared" si="22"/>
        <v>-61.31481642922131</v>
      </c>
      <c r="AC67" s="3">
        <f t="shared" si="23"/>
        <v>61.31481642922131</v>
      </c>
      <c r="AE67" s="34">
        <f t="shared" ref="AE67:AE130" si="40">MROUND(U67-Centre_First_Bin,Bin_Width)+Centre_First_Bin</f>
        <v>8</v>
      </c>
      <c r="AF67" s="73" t="b">
        <f>COUNTIF('Power Curve'!$D$2:$D$31,AE67)&gt;0</f>
        <v>1</v>
      </c>
      <c r="AG67" s="73" t="b">
        <f t="shared" ref="AG67:AG130" si="41">(G67&lt;0)</f>
        <v>0</v>
      </c>
      <c r="AH67" s="73" t="b">
        <f t="shared" si="24"/>
        <v>1</v>
      </c>
      <c r="AI67" s="34" t="str">
        <f t="shared" ref="AI67:AI130" si="42">IF(AH67,IF(AND(J67&gt;=LowerTurbLimit,J67&lt;=UpperTurbLimit,K67&gt;=LowerShearLimit,K67&lt;=UpperShearLimit),"Inner","Outer"),"")</f>
        <v>Inner</v>
      </c>
      <c r="AJ67" s="35" t="str">
        <f t="shared" si="25"/>
        <v>0.5-0.6</v>
      </c>
      <c r="AK67" s="36" t="str">
        <f t="shared" ref="AK67:AK130" si="43">IF(AH67,HOUR(E67)&amp;"-"&amp;HOUR(E67)+1,"")</f>
        <v>23-24</v>
      </c>
      <c r="AL67" s="36" t="str">
        <f t="shared" ref="AL67:AL130" si="44">IF(AH67,TEXT(E67,"mmm"),"")</f>
        <v>Oct</v>
      </c>
      <c r="AM67" s="35" t="str">
        <f t="shared" ref="AM67:AM130" si="45">IF(AH67,IF(OR(I67&lt;5,I67&gt;=355),"355-5",MROUND(I67,10)-5&amp;"-"&amp;MROUND(I67,10)+5),"")</f>
        <v>295-305</v>
      </c>
      <c r="AN67" s="36" t="str">
        <f t="shared" ref="AN67:AN130" si="46">IF(AH67,IF(V67&lt;0.5,IF(J67&lt;=LowerTurbLimit,"LWS-LTI",IF(J67&gt;=UpperTurbLimit,"LWS-HTI","Inner-TI")),IF(J67&lt;=LowerTurbLimit,"HWS-LTI",IF(J67&gt;=UpperTurbLimit,"HWS-HTI","Inner-TI"))),"")</f>
        <v>Inner-TI</v>
      </c>
    </row>
    <row r="68" spans="5:40" x14ac:dyDescent="0.3">
      <c r="E68" s="12">
        <v>40823.993055555555</v>
      </c>
      <c r="F68" s="16">
        <v>7.83</v>
      </c>
      <c r="G68" s="16">
        <v>741.24999809265159</v>
      </c>
      <c r="H68" s="29">
        <v>1.1584045391201068</v>
      </c>
      <c r="I68" s="26">
        <v>295.2</v>
      </c>
      <c r="J68" s="30">
        <v>0.1111111111111111</v>
      </c>
      <c r="K68" s="31">
        <v>0.20185864484428725</v>
      </c>
      <c r="L68" s="111">
        <f t="shared" si="26"/>
        <v>0.5</v>
      </c>
      <c r="M68" s="112">
        <f t="shared" si="27"/>
        <v>0.11</v>
      </c>
      <c r="N68" s="112" t="b">
        <f t="shared" si="28"/>
        <v>1</v>
      </c>
      <c r="O68" s="112" t="b">
        <f t="shared" si="29"/>
        <v>1</v>
      </c>
      <c r="P68" s="113">
        <f t="shared" si="30"/>
        <v>5</v>
      </c>
      <c r="Q68" s="113">
        <f t="shared" si="31"/>
        <v>15</v>
      </c>
      <c r="R68" s="114" t="str">
        <f t="shared" ref="R68:R131" si="47">L68&amp;"-"&amp;M68</f>
        <v>0.5-0.11</v>
      </c>
      <c r="S68" s="127">
        <f t="shared" si="32"/>
        <v>-1.6291054077775705E-2</v>
      </c>
      <c r="T68" s="112" t="b">
        <f t="shared" si="33"/>
        <v>1</v>
      </c>
      <c r="U68" s="22">
        <f t="shared" si="34"/>
        <v>7.6854591056756405</v>
      </c>
      <c r="V68" s="22">
        <f t="shared" si="35"/>
        <v>0.54586245558333379</v>
      </c>
      <c r="W68" s="81">
        <f t="shared" si="36"/>
        <v>8</v>
      </c>
      <c r="X68" s="22">
        <f t="shared" si="37"/>
        <v>0.67467852532242634</v>
      </c>
      <c r="Y68" s="3">
        <f>IF(U68&gt;'Power Curve'!$C$37,0,INDEX(Ci,$W68,1)*POWER(1-X68,3)+INDEX(Ci,$W68,2)*3*X68*POWER(1-X68,2)+INDEX(Ci,$W68,3)*3*POWER(X68,2)*(1-X68)+INDEX(Ci,$W68,4)*POWER(X68,3))</f>
        <v>785.25688743322996</v>
      </c>
      <c r="Z68" s="3">
        <f t="shared" si="38"/>
        <v>772.46422501510938</v>
      </c>
      <c r="AA68" s="3">
        <f t="shared" si="39"/>
        <v>741.24999809265159</v>
      </c>
      <c r="AB68" s="3">
        <f t="shared" ref="AB68:AB131" si="48">IF(AH68,Z68-AA68,"")</f>
        <v>31.214226922457783</v>
      </c>
      <c r="AC68" s="3">
        <f t="shared" ref="AC68:AC131" si="49">IF(AH68,ABS(AB68),"")</f>
        <v>31.214226922457783</v>
      </c>
      <c r="AE68" s="34">
        <f t="shared" si="40"/>
        <v>8</v>
      </c>
      <c r="AF68" s="73" t="b">
        <f>COUNTIF('Power Curve'!$D$2:$D$31,AE68)&gt;0</f>
        <v>1</v>
      </c>
      <c r="AG68" s="73" t="b">
        <f t="shared" si="41"/>
        <v>0</v>
      </c>
      <c r="AH68" s="73" t="b">
        <f t="shared" ref="AH68:AH131" si="50">AND(AF68,NOT(AG68))</f>
        <v>1</v>
      </c>
      <c r="AI68" s="34" t="str">
        <f t="shared" si="42"/>
        <v>Inner</v>
      </c>
      <c r="AJ68" s="35" t="str">
        <f t="shared" ref="AJ68:AJ131" si="51">IF(AH68,TEXT(ROUND(V68+0.05,1)-0.1,"0.0")&amp;"-"&amp;TEXT(ROUND(V68+0.05,1),"0.0"),"")</f>
        <v>0.5-0.6</v>
      </c>
      <c r="AK68" s="36" t="str">
        <f t="shared" si="43"/>
        <v>23-24</v>
      </c>
      <c r="AL68" s="36" t="str">
        <f t="shared" si="44"/>
        <v>Oct</v>
      </c>
      <c r="AM68" s="35" t="str">
        <f t="shared" si="45"/>
        <v>295-305</v>
      </c>
      <c r="AN68" s="36" t="str">
        <f t="shared" si="46"/>
        <v>Inner-TI</v>
      </c>
    </row>
    <row r="69" spans="5:40" x14ac:dyDescent="0.3">
      <c r="E69" s="12">
        <v>40824</v>
      </c>
      <c r="F69" s="16">
        <v>8.51</v>
      </c>
      <c r="G69" s="16">
        <v>1023.4800186157227</v>
      </c>
      <c r="H69" s="29">
        <v>1.1591408893402881</v>
      </c>
      <c r="I69" s="26">
        <v>295.39999999999998</v>
      </c>
      <c r="J69" s="30">
        <v>0.14101057579318449</v>
      </c>
      <c r="K69" s="31">
        <v>0.32273773052970739</v>
      </c>
      <c r="L69" s="111">
        <f t="shared" si="26"/>
        <v>0.6</v>
      </c>
      <c r="M69" s="112">
        <f t="shared" si="27"/>
        <v>0.14000000000000001</v>
      </c>
      <c r="N69" s="112" t="b">
        <f t="shared" si="28"/>
        <v>1</v>
      </c>
      <c r="O69" s="112" t="b">
        <f t="shared" si="29"/>
        <v>1</v>
      </c>
      <c r="P69" s="113">
        <f t="shared" si="30"/>
        <v>6</v>
      </c>
      <c r="Q69" s="113">
        <f t="shared" si="31"/>
        <v>12</v>
      </c>
      <c r="R69" s="114" t="str">
        <f t="shared" si="47"/>
        <v>0.6-0.14</v>
      </c>
      <c r="S69" s="127">
        <f t="shared" si="32"/>
        <v>1.631392633888494E-2</v>
      </c>
      <c r="T69" s="112" t="b">
        <f t="shared" si="33"/>
        <v>1</v>
      </c>
      <c r="U69" s="22">
        <f t="shared" si="34"/>
        <v>8.3546758760357918</v>
      </c>
      <c r="V69" s="22">
        <f t="shared" si="35"/>
        <v>0.64929206471610212</v>
      </c>
      <c r="W69" s="81">
        <f t="shared" si="36"/>
        <v>9</v>
      </c>
      <c r="X69" s="22">
        <f t="shared" si="37"/>
        <v>0.34583391926414769</v>
      </c>
      <c r="Y69" s="3">
        <f>IF(U69&gt;'Power Curve'!$C$37,0,INDEX(Ci,$W69,1)*POWER(1-X69,3)+INDEX(Ci,$W69,2)*3*X69*POWER(1-X69,2)+INDEX(Ci,$W69,3)*3*POWER(X69,2)*(1-X69)+INDEX(Ci,$W69,4)*POWER(X69,3))</f>
        <v>986.91284708363673</v>
      </c>
      <c r="Z69" s="3">
        <f t="shared" si="38"/>
        <v>1003.0132705738584</v>
      </c>
      <c r="AA69" s="3">
        <f t="shared" si="39"/>
        <v>1023.4800186157227</v>
      </c>
      <c r="AB69" s="3">
        <f t="shared" si="48"/>
        <v>-20.466748041864207</v>
      </c>
      <c r="AC69" s="3">
        <f t="shared" si="49"/>
        <v>20.466748041864207</v>
      </c>
      <c r="AE69" s="34">
        <f t="shared" si="40"/>
        <v>8</v>
      </c>
      <c r="AF69" s="73" t="b">
        <f>COUNTIF('Power Curve'!$D$2:$D$31,AE69)&gt;0</f>
        <v>1</v>
      </c>
      <c r="AG69" s="73" t="b">
        <f t="shared" si="41"/>
        <v>0</v>
      </c>
      <c r="AH69" s="73" t="b">
        <f t="shared" si="50"/>
        <v>1</v>
      </c>
      <c r="AI69" s="34" t="str">
        <f t="shared" si="42"/>
        <v>Outer</v>
      </c>
      <c r="AJ69" s="35" t="str">
        <f t="shared" si="51"/>
        <v>0.6-0.7</v>
      </c>
      <c r="AK69" s="36" t="str">
        <f t="shared" si="43"/>
        <v>0-1</v>
      </c>
      <c r="AL69" s="36" t="str">
        <f t="shared" si="44"/>
        <v>Oct</v>
      </c>
      <c r="AM69" s="35" t="str">
        <f t="shared" si="45"/>
        <v>295-305</v>
      </c>
      <c r="AN69" s="36" t="str">
        <f t="shared" si="46"/>
        <v>HWS-HTI</v>
      </c>
    </row>
    <row r="70" spans="5:40" x14ac:dyDescent="0.3">
      <c r="E70" s="12">
        <v>40824.006944444445</v>
      </c>
      <c r="F70" s="16">
        <v>9.17</v>
      </c>
      <c r="G70" s="16">
        <v>1317.400016784668</v>
      </c>
      <c r="H70" s="29">
        <v>1.1592670839748724</v>
      </c>
      <c r="I70" s="26">
        <v>298.89999999999998</v>
      </c>
      <c r="J70" s="30">
        <v>0.13413304252998909</v>
      </c>
      <c r="K70" s="31">
        <v>0.26959757558684955</v>
      </c>
      <c r="L70" s="111">
        <f t="shared" si="26"/>
        <v>0.70000000000000007</v>
      </c>
      <c r="M70" s="112">
        <f t="shared" si="27"/>
        <v>0.13</v>
      </c>
      <c r="N70" s="112" t="b">
        <f t="shared" si="28"/>
        <v>1</v>
      </c>
      <c r="O70" s="112" t="b">
        <f t="shared" si="29"/>
        <v>1</v>
      </c>
      <c r="P70" s="113">
        <f t="shared" si="30"/>
        <v>7.0000000000000009</v>
      </c>
      <c r="Q70" s="113">
        <f t="shared" si="31"/>
        <v>13</v>
      </c>
      <c r="R70" s="114" t="str">
        <f t="shared" si="47"/>
        <v>0.7-0.13</v>
      </c>
      <c r="S70" s="127">
        <f t="shared" si="32"/>
        <v>6.7771350788973393E-3</v>
      </c>
      <c r="T70" s="112" t="b">
        <f t="shared" si="33"/>
        <v>1</v>
      </c>
      <c r="U70" s="22">
        <f t="shared" si="34"/>
        <v>9.0029562776461471</v>
      </c>
      <c r="V70" s="22">
        <f t="shared" si="35"/>
        <v>0.74948589056853587</v>
      </c>
      <c r="W70" s="81">
        <f t="shared" si="36"/>
        <v>9</v>
      </c>
      <c r="X70" s="22">
        <f t="shared" si="37"/>
        <v>0.99382153567177334</v>
      </c>
      <c r="Y70" s="3">
        <f>IF(U70&gt;'Power Curve'!$C$37,0,INDEX(Ci,$W70,1)*POWER(1-X70,3)+INDEX(Ci,$W70,2)*3*X70*POWER(1-X70,2)+INDEX(Ci,$W70,3)*3*POWER(X70,2)*(1-X70)+INDEX(Ci,$W70,4)*POWER(X70,3))</f>
        <v>1196.2686626512107</v>
      </c>
      <c r="Z70" s="3">
        <f t="shared" si="38"/>
        <v>1204.37593696865</v>
      </c>
      <c r="AA70" s="3">
        <f t="shared" si="39"/>
        <v>1317.400016784668</v>
      </c>
      <c r="AB70" s="3">
        <f t="shared" si="48"/>
        <v>-113.024079816018</v>
      </c>
      <c r="AC70" s="3">
        <f t="shared" si="49"/>
        <v>113.024079816018</v>
      </c>
      <c r="AE70" s="34">
        <f t="shared" si="40"/>
        <v>9</v>
      </c>
      <c r="AF70" s="73" t="b">
        <f>COUNTIF('Power Curve'!$D$2:$D$31,AE70)&gt;0</f>
        <v>1</v>
      </c>
      <c r="AG70" s="73" t="b">
        <f t="shared" si="41"/>
        <v>0</v>
      </c>
      <c r="AH70" s="73" t="b">
        <f t="shared" si="50"/>
        <v>1</v>
      </c>
      <c r="AI70" s="34" t="str">
        <f t="shared" si="42"/>
        <v>Inner</v>
      </c>
      <c r="AJ70" s="35" t="str">
        <f t="shared" si="51"/>
        <v>0.7-0.8</v>
      </c>
      <c r="AK70" s="36" t="str">
        <f t="shared" si="43"/>
        <v>0-1</v>
      </c>
      <c r="AL70" s="36" t="str">
        <f t="shared" si="44"/>
        <v>Oct</v>
      </c>
      <c r="AM70" s="35" t="str">
        <f t="shared" si="45"/>
        <v>295-305</v>
      </c>
      <c r="AN70" s="36" t="str">
        <f t="shared" si="46"/>
        <v>Inner-TI</v>
      </c>
    </row>
    <row r="71" spans="5:40" x14ac:dyDescent="0.3">
      <c r="E71" s="12">
        <v>40824.013888888891</v>
      </c>
      <c r="F71" s="16">
        <v>9.94</v>
      </c>
      <c r="G71" s="16">
        <v>1310.2599792480489</v>
      </c>
      <c r="H71" s="29">
        <v>1.1598356743521272</v>
      </c>
      <c r="I71" s="26">
        <v>301.10000000000002</v>
      </c>
      <c r="J71" s="30">
        <v>0.11066398390342054</v>
      </c>
      <c r="K71" s="31">
        <v>0.21942335102148697</v>
      </c>
      <c r="L71" s="111">
        <f t="shared" si="26"/>
        <v>0.9</v>
      </c>
      <c r="M71" s="112">
        <f t="shared" si="27"/>
        <v>0.11</v>
      </c>
      <c r="N71" s="112" t="b">
        <f t="shared" si="28"/>
        <v>1</v>
      </c>
      <c r="O71" s="112" t="b">
        <f t="shared" si="29"/>
        <v>1</v>
      </c>
      <c r="P71" s="113">
        <f t="shared" si="30"/>
        <v>9</v>
      </c>
      <c r="Q71" s="113">
        <f t="shared" si="31"/>
        <v>15</v>
      </c>
      <c r="R71" s="114" t="str">
        <f t="shared" si="47"/>
        <v>0.9-0.11</v>
      </c>
      <c r="S71" s="127">
        <f t="shared" si="32"/>
        <v>4.9096544614539309E-3</v>
      </c>
      <c r="T71" s="112" t="b">
        <f t="shared" si="33"/>
        <v>1</v>
      </c>
      <c r="U71" s="22">
        <f t="shared" si="34"/>
        <v>9.7605249452280205</v>
      </c>
      <c r="V71" s="22">
        <f t="shared" si="35"/>
        <v>0.86657057022630513</v>
      </c>
      <c r="W71" s="81">
        <f t="shared" si="36"/>
        <v>10</v>
      </c>
      <c r="X71" s="22">
        <f t="shared" si="37"/>
        <v>0.79867612659037768</v>
      </c>
      <c r="Y71" s="3">
        <f>IF(U71&gt;'Power Curve'!$C$37,0,INDEX(Ci,$W71,1)*POWER(1-X71,3)+INDEX(Ci,$W71,2)*3*X71*POWER(1-X71,2)+INDEX(Ci,$W71,3)*3*POWER(X71,2)*(1-X71)+INDEX(Ci,$W71,4)*POWER(X71,3))</f>
        <v>1460.3073534019777</v>
      </c>
      <c r="Z71" s="3">
        <f t="shared" si="38"/>
        <v>1467.4769579147019</v>
      </c>
      <c r="AA71" s="3">
        <f t="shared" si="39"/>
        <v>1310.2599792480489</v>
      </c>
      <c r="AB71" s="3">
        <f t="shared" si="48"/>
        <v>157.21697866665295</v>
      </c>
      <c r="AC71" s="3">
        <f t="shared" si="49"/>
        <v>157.21697866665295</v>
      </c>
      <c r="AE71" s="34">
        <f t="shared" si="40"/>
        <v>10</v>
      </c>
      <c r="AF71" s="73" t="b">
        <f>COUNTIF('Power Curve'!$D$2:$D$31,AE71)&gt;0</f>
        <v>1</v>
      </c>
      <c r="AG71" s="73" t="b">
        <f t="shared" si="41"/>
        <v>0</v>
      </c>
      <c r="AH71" s="73" t="b">
        <f t="shared" si="50"/>
        <v>1</v>
      </c>
      <c r="AI71" s="34" t="str">
        <f t="shared" si="42"/>
        <v>Inner</v>
      </c>
      <c r="AJ71" s="35" t="str">
        <f t="shared" si="51"/>
        <v>0.8-0.9</v>
      </c>
      <c r="AK71" s="36" t="str">
        <f t="shared" si="43"/>
        <v>0-1</v>
      </c>
      <c r="AL71" s="36" t="str">
        <f t="shared" si="44"/>
        <v>Oct</v>
      </c>
      <c r="AM71" s="35" t="str">
        <f t="shared" si="45"/>
        <v>295-305</v>
      </c>
      <c r="AN71" s="36" t="str">
        <f t="shared" si="46"/>
        <v>Inner-TI</v>
      </c>
    </row>
    <row r="72" spans="5:40" x14ac:dyDescent="0.3">
      <c r="E72" s="12">
        <v>40824.020833333336</v>
      </c>
      <c r="F72" s="16">
        <v>8.7200000000000006</v>
      </c>
      <c r="G72" s="16">
        <v>1088.6000061035161</v>
      </c>
      <c r="H72" s="29">
        <v>1.1604887757218758</v>
      </c>
      <c r="I72" s="26">
        <v>303.2</v>
      </c>
      <c r="J72" s="30">
        <v>0.1135321100917431</v>
      </c>
      <c r="K72" s="31">
        <v>0.23028302203067749</v>
      </c>
      <c r="L72" s="111">
        <f t="shared" si="26"/>
        <v>0.70000000000000007</v>
      </c>
      <c r="M72" s="112">
        <f t="shared" si="27"/>
        <v>0.11</v>
      </c>
      <c r="N72" s="112" t="b">
        <f t="shared" si="28"/>
        <v>1</v>
      </c>
      <c r="O72" s="112" t="b">
        <f t="shared" si="29"/>
        <v>1</v>
      </c>
      <c r="P72" s="113">
        <f t="shared" si="30"/>
        <v>7.0000000000000009</v>
      </c>
      <c r="Q72" s="113">
        <f t="shared" si="31"/>
        <v>15</v>
      </c>
      <c r="R72" s="114" t="str">
        <f t="shared" si="47"/>
        <v>0.7-0.11</v>
      </c>
      <c r="S72" s="127">
        <f t="shared" si="32"/>
        <v>-5.1188842505708954E-3</v>
      </c>
      <c r="T72" s="112" t="b">
        <f t="shared" si="33"/>
        <v>1</v>
      </c>
      <c r="U72" s="22">
        <f t="shared" si="34"/>
        <v>8.5641599551366117</v>
      </c>
      <c r="V72" s="22">
        <f t="shared" si="35"/>
        <v>0.68166850442976223</v>
      </c>
      <c r="W72" s="81">
        <f t="shared" si="36"/>
        <v>9</v>
      </c>
      <c r="X72" s="22">
        <f t="shared" si="37"/>
        <v>0.55522338831904328</v>
      </c>
      <c r="Y72" s="3">
        <f>IF(U72&gt;'Power Curve'!$C$37,0,INDEX(Ci,$W72,1)*POWER(1-X72,3)+INDEX(Ci,$W72,2)*3*X72*POWER(1-X72,2)+INDEX(Ci,$W72,3)*3*POWER(X72,2)*(1-X72)+INDEX(Ci,$W72,4)*POWER(X72,3))</f>
        <v>1053.4456798995957</v>
      </c>
      <c r="Z72" s="3">
        <f t="shared" si="38"/>
        <v>1048.0532133999257</v>
      </c>
      <c r="AA72" s="3">
        <f t="shared" si="39"/>
        <v>1088.6000061035161</v>
      </c>
      <c r="AB72" s="3">
        <f t="shared" si="48"/>
        <v>-40.546792703590427</v>
      </c>
      <c r="AC72" s="3">
        <f t="shared" si="49"/>
        <v>40.546792703590427</v>
      </c>
      <c r="AE72" s="34">
        <f t="shared" si="40"/>
        <v>9</v>
      </c>
      <c r="AF72" s="73" t="b">
        <f>COUNTIF('Power Curve'!$D$2:$D$31,AE72)&gt;0</f>
        <v>1</v>
      </c>
      <c r="AG72" s="73" t="b">
        <f t="shared" si="41"/>
        <v>0</v>
      </c>
      <c r="AH72" s="73" t="b">
        <f t="shared" si="50"/>
        <v>1</v>
      </c>
      <c r="AI72" s="34" t="str">
        <f t="shared" si="42"/>
        <v>Inner</v>
      </c>
      <c r="AJ72" s="35" t="str">
        <f t="shared" si="51"/>
        <v>0.6-0.7</v>
      </c>
      <c r="AK72" s="36" t="str">
        <f t="shared" si="43"/>
        <v>0-1</v>
      </c>
      <c r="AL72" s="36" t="str">
        <f t="shared" si="44"/>
        <v>Oct</v>
      </c>
      <c r="AM72" s="35" t="str">
        <f t="shared" si="45"/>
        <v>295-305</v>
      </c>
      <c r="AN72" s="36" t="str">
        <f t="shared" si="46"/>
        <v>Inner-TI</v>
      </c>
    </row>
    <row r="73" spans="5:40" x14ac:dyDescent="0.3">
      <c r="E73" s="12">
        <v>40824.027777777781</v>
      </c>
      <c r="F73" s="16">
        <v>7.62</v>
      </c>
      <c r="G73" s="16">
        <v>838.70000457763717</v>
      </c>
      <c r="H73" s="29">
        <v>1.16122660508635</v>
      </c>
      <c r="I73" s="26">
        <v>303.39999999999998</v>
      </c>
      <c r="J73" s="30">
        <v>9.8425196850393692E-2</v>
      </c>
      <c r="K73" s="31">
        <v>0.23705998983563067</v>
      </c>
      <c r="L73" s="111">
        <f t="shared" si="26"/>
        <v>0.5</v>
      </c>
      <c r="M73" s="112">
        <f t="shared" si="27"/>
        <v>9.9999999999999992E-2</v>
      </c>
      <c r="N73" s="112" t="b">
        <f t="shared" si="28"/>
        <v>1</v>
      </c>
      <c r="O73" s="112" t="b">
        <f t="shared" si="29"/>
        <v>1</v>
      </c>
      <c r="P73" s="113">
        <f t="shared" si="30"/>
        <v>5</v>
      </c>
      <c r="Q73" s="113">
        <f t="shared" si="31"/>
        <v>16</v>
      </c>
      <c r="R73" s="114" t="str">
        <f t="shared" si="47"/>
        <v>0.5-0.1</v>
      </c>
      <c r="S73" s="127">
        <f t="shared" si="32"/>
        <v>-1.2082008028820396E-2</v>
      </c>
      <c r="T73" s="112" t="b">
        <f t="shared" si="33"/>
        <v>1</v>
      </c>
      <c r="U73" s="22">
        <f t="shared" si="34"/>
        <v>7.485404390811941</v>
      </c>
      <c r="V73" s="22">
        <f t="shared" si="35"/>
        <v>0.514943354508828</v>
      </c>
      <c r="W73" s="81">
        <f t="shared" si="36"/>
        <v>8</v>
      </c>
      <c r="X73" s="22">
        <f t="shared" si="37"/>
        <v>0.47332722315013004</v>
      </c>
      <c r="Y73" s="3">
        <f>IF(U73&gt;'Power Curve'!$C$37,0,INDEX(Ci,$W73,1)*POWER(1-X73,3)+INDEX(Ci,$W73,2)*3*X73*POWER(1-X73,2)+INDEX(Ci,$W73,3)*3*POWER(X73,2)*(1-X73)+INDEX(Ci,$W73,4)*POWER(X73,3))</f>
        <v>727.75600477856824</v>
      </c>
      <c r="Z73" s="3">
        <f t="shared" si="38"/>
        <v>718.96325088581125</v>
      </c>
      <c r="AA73" s="3">
        <f t="shared" si="39"/>
        <v>838.70000457763717</v>
      </c>
      <c r="AB73" s="3">
        <f t="shared" si="48"/>
        <v>-119.73675369182592</v>
      </c>
      <c r="AC73" s="3">
        <f t="shared" si="49"/>
        <v>119.73675369182592</v>
      </c>
      <c r="AE73" s="34">
        <f t="shared" si="40"/>
        <v>7</v>
      </c>
      <c r="AF73" s="73" t="b">
        <f>COUNTIF('Power Curve'!$D$2:$D$31,AE73)&gt;0</f>
        <v>1</v>
      </c>
      <c r="AG73" s="73" t="b">
        <f t="shared" si="41"/>
        <v>0</v>
      </c>
      <c r="AH73" s="73" t="b">
        <f t="shared" si="50"/>
        <v>1</v>
      </c>
      <c r="AI73" s="34" t="str">
        <f t="shared" si="42"/>
        <v>Outer</v>
      </c>
      <c r="AJ73" s="35" t="str">
        <f t="shared" si="51"/>
        <v>0.5-0.6</v>
      </c>
      <c r="AK73" s="36" t="str">
        <f t="shared" si="43"/>
        <v>0-1</v>
      </c>
      <c r="AL73" s="36" t="str">
        <f t="shared" si="44"/>
        <v>Oct</v>
      </c>
      <c r="AM73" s="35" t="str">
        <f t="shared" si="45"/>
        <v>295-305</v>
      </c>
      <c r="AN73" s="36" t="str">
        <f t="shared" si="46"/>
        <v>HWS-LTI</v>
      </c>
    </row>
    <row r="74" spans="5:40" x14ac:dyDescent="0.3">
      <c r="E74" s="12">
        <v>40824.034722222219</v>
      </c>
      <c r="F74" s="16">
        <v>8.15</v>
      </c>
      <c r="G74" s="16">
        <v>871.9599723815918</v>
      </c>
      <c r="H74" s="29">
        <v>1.16122660508635</v>
      </c>
      <c r="I74" s="26">
        <v>307.5</v>
      </c>
      <c r="J74" s="30">
        <v>0.10552147239263802</v>
      </c>
      <c r="K74" s="31">
        <v>0.27625742480906651</v>
      </c>
      <c r="L74" s="111">
        <f t="shared" si="26"/>
        <v>0.6</v>
      </c>
      <c r="M74" s="112">
        <f t="shared" si="27"/>
        <v>0.11</v>
      </c>
      <c r="N74" s="112" t="b">
        <f t="shared" si="28"/>
        <v>1</v>
      </c>
      <c r="O74" s="112" t="b">
        <f t="shared" si="29"/>
        <v>1</v>
      </c>
      <c r="P74" s="113">
        <f t="shared" si="30"/>
        <v>6</v>
      </c>
      <c r="Q74" s="113">
        <f t="shared" si="31"/>
        <v>15</v>
      </c>
      <c r="R74" s="114" t="str">
        <f t="shared" si="47"/>
        <v>0.6-0.11</v>
      </c>
      <c r="S74" s="127">
        <f t="shared" si="32"/>
        <v>-1.5111837704289E-2</v>
      </c>
      <c r="T74" s="112" t="b">
        <f t="shared" si="33"/>
        <v>1</v>
      </c>
      <c r="U74" s="22">
        <f t="shared" si="34"/>
        <v>8.0060427539524035</v>
      </c>
      <c r="V74" s="22">
        <f t="shared" si="35"/>
        <v>0.59540969185145365</v>
      </c>
      <c r="W74" s="81">
        <f t="shared" si="36"/>
        <v>8</v>
      </c>
      <c r="X74" s="22">
        <f t="shared" si="37"/>
        <v>0.99733992862727006</v>
      </c>
      <c r="Y74" s="3">
        <f>IF(U74&gt;'Power Curve'!$C$37,0,INDEX(Ci,$W74,1)*POWER(1-X74,3)+INDEX(Ci,$W74,2)*3*X74*POWER(1-X74,2)+INDEX(Ci,$W74,3)*3*POWER(X74,2)*(1-X74)+INDEX(Ci,$W74,4)*POWER(X74,3))</f>
        <v>879.95384882344706</v>
      </c>
      <c r="Z74" s="3">
        <f t="shared" si="38"/>
        <v>866.65612907276261</v>
      </c>
      <c r="AA74" s="3">
        <f t="shared" si="39"/>
        <v>871.9599723815918</v>
      </c>
      <c r="AB74" s="3">
        <f t="shared" si="48"/>
        <v>-5.3038433088291868</v>
      </c>
      <c r="AC74" s="3">
        <f t="shared" si="49"/>
        <v>5.3038433088291868</v>
      </c>
      <c r="AE74" s="34">
        <f t="shared" si="40"/>
        <v>8</v>
      </c>
      <c r="AF74" s="73" t="b">
        <f>COUNTIF('Power Curve'!$D$2:$D$31,AE74)&gt;0</f>
        <v>1</v>
      </c>
      <c r="AG74" s="73" t="b">
        <f t="shared" si="41"/>
        <v>0</v>
      </c>
      <c r="AH74" s="73" t="b">
        <f t="shared" si="50"/>
        <v>1</v>
      </c>
      <c r="AI74" s="34" t="str">
        <f t="shared" si="42"/>
        <v>Inner</v>
      </c>
      <c r="AJ74" s="35" t="str">
        <f t="shared" si="51"/>
        <v>0.5-0.6</v>
      </c>
      <c r="AK74" s="36" t="str">
        <f t="shared" si="43"/>
        <v>0-1</v>
      </c>
      <c r="AL74" s="36" t="str">
        <f t="shared" si="44"/>
        <v>Oct</v>
      </c>
      <c r="AM74" s="35" t="str">
        <f t="shared" si="45"/>
        <v>305-315</v>
      </c>
      <c r="AN74" s="36" t="str">
        <f t="shared" si="46"/>
        <v>Inner-TI</v>
      </c>
    </row>
    <row r="75" spans="5:40" x14ac:dyDescent="0.3">
      <c r="E75" s="12">
        <v>40824.041666666664</v>
      </c>
      <c r="F75" s="16">
        <v>8.11</v>
      </c>
      <c r="G75" s="16">
        <v>932.2400207519529</v>
      </c>
      <c r="H75" s="29">
        <v>1.161648532368712</v>
      </c>
      <c r="I75" s="26">
        <v>301.89999999999998</v>
      </c>
      <c r="J75" s="30">
        <v>9.0012330456226891E-2</v>
      </c>
      <c r="K75" s="31">
        <v>0.25091362412015539</v>
      </c>
      <c r="L75" s="111">
        <f t="shared" si="26"/>
        <v>0.6</v>
      </c>
      <c r="M75" s="112">
        <f t="shared" si="27"/>
        <v>0.09</v>
      </c>
      <c r="N75" s="112" t="b">
        <f t="shared" si="28"/>
        <v>1</v>
      </c>
      <c r="O75" s="112" t="b">
        <f t="shared" si="29"/>
        <v>1</v>
      </c>
      <c r="P75" s="113">
        <f t="shared" si="30"/>
        <v>6</v>
      </c>
      <c r="Q75" s="113">
        <f t="shared" si="31"/>
        <v>17</v>
      </c>
      <c r="R75" s="114" t="str">
        <f t="shared" si="47"/>
        <v>0.6-0.09</v>
      </c>
      <c r="S75" s="127">
        <f t="shared" si="32"/>
        <v>-2.6533940218358566E-2</v>
      </c>
      <c r="T75" s="112" t="b">
        <f t="shared" si="33"/>
        <v>1</v>
      </c>
      <c r="U75" s="22">
        <f t="shared" si="34"/>
        <v>7.9677140717888379</v>
      </c>
      <c r="V75" s="22">
        <f t="shared" si="35"/>
        <v>0.58948587046751222</v>
      </c>
      <c r="W75" s="81">
        <f t="shared" si="36"/>
        <v>8</v>
      </c>
      <c r="X75" s="22">
        <f t="shared" si="37"/>
        <v>0.95876283200927703</v>
      </c>
      <c r="Y75" s="3">
        <f>IF(U75&gt;'Power Curve'!$C$37,0,INDEX(Ci,$W75,1)*POWER(1-X75,3)+INDEX(Ci,$W75,2)*3*X75*POWER(1-X75,2)+INDEX(Ci,$W75,3)*3*POWER(X75,2)*(1-X75)+INDEX(Ci,$W75,4)*POWER(X75,3))</f>
        <v>868.51518765409014</v>
      </c>
      <c r="Z75" s="3">
        <f t="shared" si="38"/>
        <v>845.47005758614011</v>
      </c>
      <c r="AA75" s="3">
        <f t="shared" si="39"/>
        <v>932.2400207519529</v>
      </c>
      <c r="AB75" s="3">
        <f t="shared" si="48"/>
        <v>-86.769963165812783</v>
      </c>
      <c r="AC75" s="3">
        <f t="shared" si="49"/>
        <v>86.769963165812783</v>
      </c>
      <c r="AE75" s="34">
        <f t="shared" si="40"/>
        <v>8</v>
      </c>
      <c r="AF75" s="73" t="b">
        <f>COUNTIF('Power Curve'!$D$2:$D$31,AE75)&gt;0</f>
        <v>1</v>
      </c>
      <c r="AG75" s="73" t="b">
        <f t="shared" si="41"/>
        <v>0</v>
      </c>
      <c r="AH75" s="73" t="b">
        <f t="shared" si="50"/>
        <v>1</v>
      </c>
      <c r="AI75" s="34" t="str">
        <f t="shared" si="42"/>
        <v>Outer</v>
      </c>
      <c r="AJ75" s="35" t="str">
        <f t="shared" si="51"/>
        <v>0.5-0.6</v>
      </c>
      <c r="AK75" s="36" t="str">
        <f t="shared" si="43"/>
        <v>1-2</v>
      </c>
      <c r="AL75" s="36" t="str">
        <f t="shared" si="44"/>
        <v>Oct</v>
      </c>
      <c r="AM75" s="35" t="str">
        <f t="shared" si="45"/>
        <v>295-305</v>
      </c>
      <c r="AN75" s="36" t="str">
        <f t="shared" si="46"/>
        <v>HWS-LTI</v>
      </c>
    </row>
    <row r="76" spans="5:40" x14ac:dyDescent="0.3">
      <c r="E76" s="12">
        <v>40824.048611111109</v>
      </c>
      <c r="F76" s="16">
        <v>8.83</v>
      </c>
      <c r="G76" s="16">
        <v>1118.6499938964889</v>
      </c>
      <c r="H76" s="29">
        <v>1.1622183436031261</v>
      </c>
      <c r="I76" s="26">
        <v>303.3</v>
      </c>
      <c r="J76" s="30">
        <v>7.8142695356738387E-2</v>
      </c>
      <c r="K76" s="31">
        <v>0.28445090199855977</v>
      </c>
      <c r="L76" s="111">
        <f t="shared" si="26"/>
        <v>0.70000000000000007</v>
      </c>
      <c r="M76" s="112">
        <f t="shared" si="27"/>
        <v>0.08</v>
      </c>
      <c r="N76" s="112" t="b">
        <f t="shared" si="28"/>
        <v>1</v>
      </c>
      <c r="O76" s="112" t="b">
        <f t="shared" si="29"/>
        <v>1</v>
      </c>
      <c r="P76" s="113">
        <f t="shared" si="30"/>
        <v>7.0000000000000009</v>
      </c>
      <c r="Q76" s="113">
        <f t="shared" si="31"/>
        <v>18</v>
      </c>
      <c r="R76" s="114" t="str">
        <f t="shared" si="47"/>
        <v>0.7-0.08</v>
      </c>
      <c r="S76" s="127">
        <f t="shared" si="32"/>
        <v>-1.674127324026084E-2</v>
      </c>
      <c r="T76" s="112" t="b">
        <f t="shared" si="33"/>
        <v>1</v>
      </c>
      <c r="U76" s="22">
        <f t="shared" si="34"/>
        <v>8.6765002292235192</v>
      </c>
      <c r="V76" s="22">
        <f t="shared" si="35"/>
        <v>0.69903105592772263</v>
      </c>
      <c r="W76" s="81">
        <f t="shared" si="36"/>
        <v>9</v>
      </c>
      <c r="X76" s="22">
        <f t="shared" si="37"/>
        <v>0.66751292576507515</v>
      </c>
      <c r="Y76" s="3">
        <f>IF(U76&gt;'Power Curve'!$C$37,0,INDEX(Ci,$W76,1)*POWER(1-X76,3)+INDEX(Ci,$W76,2)*3*X76*POWER(1-X76,2)+INDEX(Ci,$W76,3)*3*POWER(X76,2)*(1-X76)+INDEX(Ci,$W76,4)*POWER(X76,3))</f>
        <v>1089.6503264046282</v>
      </c>
      <c r="Z76" s="3">
        <f t="shared" si="38"/>
        <v>1071.408192553949</v>
      </c>
      <c r="AA76" s="3">
        <f t="shared" si="39"/>
        <v>1118.6499938964889</v>
      </c>
      <c r="AB76" s="3">
        <f t="shared" si="48"/>
        <v>-47.241801342539929</v>
      </c>
      <c r="AC76" s="3">
        <f t="shared" si="49"/>
        <v>47.241801342539929</v>
      </c>
      <c r="AE76" s="34">
        <f t="shared" si="40"/>
        <v>9</v>
      </c>
      <c r="AF76" s="73" t="b">
        <f>COUNTIF('Power Curve'!$D$2:$D$31,AE76)&gt;0</f>
        <v>1</v>
      </c>
      <c r="AG76" s="73" t="b">
        <f t="shared" si="41"/>
        <v>0</v>
      </c>
      <c r="AH76" s="73" t="b">
        <f t="shared" si="50"/>
        <v>1</v>
      </c>
      <c r="AI76" s="34" t="str">
        <f t="shared" si="42"/>
        <v>Outer</v>
      </c>
      <c r="AJ76" s="35" t="str">
        <f t="shared" si="51"/>
        <v>0.6-0.7</v>
      </c>
      <c r="AK76" s="36" t="str">
        <f t="shared" si="43"/>
        <v>1-2</v>
      </c>
      <c r="AL76" s="36" t="str">
        <f t="shared" si="44"/>
        <v>Oct</v>
      </c>
      <c r="AM76" s="35" t="str">
        <f t="shared" si="45"/>
        <v>295-305</v>
      </c>
      <c r="AN76" s="36" t="str">
        <f t="shared" si="46"/>
        <v>HWS-LTI</v>
      </c>
    </row>
    <row r="77" spans="5:40" x14ac:dyDescent="0.3">
      <c r="E77" s="12">
        <v>40824.055555555555</v>
      </c>
      <c r="F77" s="16">
        <v>8.4499999999999993</v>
      </c>
      <c r="G77" s="16">
        <v>868.26996994018555</v>
      </c>
      <c r="H77" s="29">
        <v>1.1625771027749825</v>
      </c>
      <c r="I77" s="26">
        <v>299.89999999999998</v>
      </c>
      <c r="J77" s="30">
        <v>0.1230769230769231</v>
      </c>
      <c r="K77" s="31">
        <v>0.28744182966816578</v>
      </c>
      <c r="L77" s="111">
        <f t="shared" si="26"/>
        <v>0.6</v>
      </c>
      <c r="M77" s="112">
        <f t="shared" si="27"/>
        <v>0.12</v>
      </c>
      <c r="N77" s="112" t="b">
        <f t="shared" si="28"/>
        <v>1</v>
      </c>
      <c r="O77" s="112" t="b">
        <f t="shared" si="29"/>
        <v>1</v>
      </c>
      <c r="P77" s="113">
        <f t="shared" si="30"/>
        <v>6</v>
      </c>
      <c r="Q77" s="113">
        <f t="shared" si="31"/>
        <v>14</v>
      </c>
      <c r="R77" s="114" t="str">
        <f t="shared" si="47"/>
        <v>0.6-0.12</v>
      </c>
      <c r="S77" s="127">
        <f t="shared" si="32"/>
        <v>4.5001612482616585E-3</v>
      </c>
      <c r="T77" s="112" t="b">
        <f t="shared" si="33"/>
        <v>1</v>
      </c>
      <c r="U77" s="22">
        <f t="shared" si="34"/>
        <v>8.3039603681132057</v>
      </c>
      <c r="V77" s="22">
        <f t="shared" si="35"/>
        <v>0.64145381948118385</v>
      </c>
      <c r="W77" s="81">
        <f t="shared" si="36"/>
        <v>9</v>
      </c>
      <c r="X77" s="22">
        <f t="shared" si="37"/>
        <v>0.29514131616828754</v>
      </c>
      <c r="Y77" s="3">
        <f>IF(U77&gt;'Power Curve'!$C$37,0,INDEX(Ci,$W77,1)*POWER(1-X77,3)+INDEX(Ci,$W77,2)*3*X77*POWER(1-X77,2)+INDEX(Ci,$W77,3)*3*POWER(X77,2)*(1-X77)+INDEX(Ci,$W77,4)*POWER(X77,3))</f>
        <v>971.03258292662645</v>
      </c>
      <c r="Z77" s="3">
        <f t="shared" si="38"/>
        <v>975.40238612711221</v>
      </c>
      <c r="AA77" s="3">
        <f t="shared" si="39"/>
        <v>868.26996994018555</v>
      </c>
      <c r="AB77" s="3">
        <f t="shared" si="48"/>
        <v>107.13241618692666</v>
      </c>
      <c r="AC77" s="3">
        <f t="shared" si="49"/>
        <v>107.13241618692666</v>
      </c>
      <c r="AE77" s="34">
        <f t="shared" si="40"/>
        <v>8</v>
      </c>
      <c r="AF77" s="73" t="b">
        <f>COUNTIF('Power Curve'!$D$2:$D$31,AE77)&gt;0</f>
        <v>1</v>
      </c>
      <c r="AG77" s="73" t="b">
        <f t="shared" si="41"/>
        <v>0</v>
      </c>
      <c r="AH77" s="73" t="b">
        <f t="shared" si="50"/>
        <v>1</v>
      </c>
      <c r="AI77" s="34" t="str">
        <f t="shared" si="42"/>
        <v>Inner</v>
      </c>
      <c r="AJ77" s="35" t="str">
        <f t="shared" si="51"/>
        <v>0.6-0.7</v>
      </c>
      <c r="AK77" s="36" t="str">
        <f t="shared" si="43"/>
        <v>1-2</v>
      </c>
      <c r="AL77" s="36" t="str">
        <f t="shared" si="44"/>
        <v>Oct</v>
      </c>
      <c r="AM77" s="35" t="str">
        <f t="shared" si="45"/>
        <v>295-305</v>
      </c>
      <c r="AN77" s="36" t="str">
        <f t="shared" si="46"/>
        <v>Inner-TI</v>
      </c>
    </row>
    <row r="78" spans="5:40" x14ac:dyDescent="0.3">
      <c r="E78" s="12">
        <v>40824.0625</v>
      </c>
      <c r="F78" s="16">
        <v>8.36</v>
      </c>
      <c r="G78" s="16">
        <v>807.76002120971657</v>
      </c>
      <c r="H78" s="29">
        <v>1.1627884033918223</v>
      </c>
      <c r="I78" s="26">
        <v>304.7</v>
      </c>
      <c r="J78" s="30">
        <v>0.10526315789473685</v>
      </c>
      <c r="K78" s="31">
        <v>0.32666817109126517</v>
      </c>
      <c r="L78" s="111">
        <f t="shared" si="26"/>
        <v>0.6</v>
      </c>
      <c r="M78" s="112">
        <f t="shared" si="27"/>
        <v>0.11</v>
      </c>
      <c r="N78" s="112" t="b">
        <f t="shared" si="28"/>
        <v>1</v>
      </c>
      <c r="O78" s="112" t="b">
        <f t="shared" si="29"/>
        <v>1</v>
      </c>
      <c r="P78" s="113">
        <f t="shared" si="30"/>
        <v>6</v>
      </c>
      <c r="Q78" s="113">
        <f t="shared" si="31"/>
        <v>15</v>
      </c>
      <c r="R78" s="114" t="str">
        <f t="shared" si="47"/>
        <v>0.6-0.11</v>
      </c>
      <c r="S78" s="127">
        <f t="shared" si="32"/>
        <v>-1.5111837704289E-2</v>
      </c>
      <c r="T78" s="112" t="b">
        <f t="shared" si="33"/>
        <v>1</v>
      </c>
      <c r="U78" s="22">
        <f t="shared" si="34"/>
        <v>8.2160135182449885</v>
      </c>
      <c r="V78" s="22">
        <f t="shared" si="35"/>
        <v>0.62786135033036949</v>
      </c>
      <c r="W78" s="81">
        <f t="shared" si="36"/>
        <v>9</v>
      </c>
      <c r="X78" s="22">
        <f t="shared" si="37"/>
        <v>0.20723418605128313</v>
      </c>
      <c r="Y78" s="3">
        <f>IF(U78&gt;'Power Curve'!$C$37,0,INDEX(Ci,$W78,1)*POWER(1-X78,3)+INDEX(Ci,$W78,2)*3*X78*POWER(1-X78,2)+INDEX(Ci,$W78,3)*3*POWER(X78,2)*(1-X78)+INDEX(Ci,$W78,4)*POWER(X78,3))</f>
        <v>943.73486623435008</v>
      </c>
      <c r="Z78" s="3">
        <f t="shared" si="38"/>
        <v>929.47329809993767</v>
      </c>
      <c r="AA78" s="3">
        <f t="shared" si="39"/>
        <v>807.76002120971657</v>
      </c>
      <c r="AB78" s="3">
        <f t="shared" si="48"/>
        <v>121.7132768902211</v>
      </c>
      <c r="AC78" s="3">
        <f t="shared" si="49"/>
        <v>121.7132768902211</v>
      </c>
      <c r="AE78" s="34">
        <f t="shared" si="40"/>
        <v>8</v>
      </c>
      <c r="AF78" s="73" t="b">
        <f>COUNTIF('Power Curve'!$D$2:$D$31,AE78)&gt;0</f>
        <v>1</v>
      </c>
      <c r="AG78" s="73" t="b">
        <f t="shared" si="41"/>
        <v>0</v>
      </c>
      <c r="AH78" s="73" t="b">
        <f t="shared" si="50"/>
        <v>1</v>
      </c>
      <c r="AI78" s="34" t="str">
        <f t="shared" si="42"/>
        <v>Outer</v>
      </c>
      <c r="AJ78" s="35" t="str">
        <f t="shared" si="51"/>
        <v>0.6-0.7</v>
      </c>
      <c r="AK78" s="36" t="str">
        <f t="shared" si="43"/>
        <v>1-2</v>
      </c>
      <c r="AL78" s="36" t="str">
        <f t="shared" si="44"/>
        <v>Oct</v>
      </c>
      <c r="AM78" s="35" t="str">
        <f t="shared" si="45"/>
        <v>295-305</v>
      </c>
      <c r="AN78" s="36" t="str">
        <f t="shared" si="46"/>
        <v>Inner-TI</v>
      </c>
    </row>
    <row r="79" spans="5:40" x14ac:dyDescent="0.3">
      <c r="E79" s="12">
        <v>40824.069444444445</v>
      </c>
      <c r="F79" s="16">
        <v>8.74</v>
      </c>
      <c r="G79" s="16">
        <v>964.26002502441429</v>
      </c>
      <c r="H79" s="29">
        <v>1.163062702911392</v>
      </c>
      <c r="I79" s="26">
        <v>303.10000000000002</v>
      </c>
      <c r="J79" s="30">
        <v>8.0091533180778024E-2</v>
      </c>
      <c r="K79" s="31">
        <v>0.2600543601012294</v>
      </c>
      <c r="L79" s="111">
        <f t="shared" si="26"/>
        <v>0.70000000000000007</v>
      </c>
      <c r="M79" s="112">
        <f t="shared" si="27"/>
        <v>0.08</v>
      </c>
      <c r="N79" s="112" t="b">
        <f t="shared" si="28"/>
        <v>1</v>
      </c>
      <c r="O79" s="112" t="b">
        <f t="shared" si="29"/>
        <v>1</v>
      </c>
      <c r="P79" s="113">
        <f t="shared" si="30"/>
        <v>7.0000000000000009</v>
      </c>
      <c r="Q79" s="113">
        <f t="shared" si="31"/>
        <v>18</v>
      </c>
      <c r="R79" s="114" t="str">
        <f t="shared" si="47"/>
        <v>0.7-0.08</v>
      </c>
      <c r="S79" s="127">
        <f t="shared" si="32"/>
        <v>-1.674127324026084E-2</v>
      </c>
      <c r="T79" s="112" t="b">
        <f t="shared" si="33"/>
        <v>1</v>
      </c>
      <c r="U79" s="22">
        <f t="shared" si="34"/>
        <v>8.59014403803973</v>
      </c>
      <c r="V79" s="22">
        <f t="shared" si="35"/>
        <v>0.68568442820420172</v>
      </c>
      <c r="W79" s="81">
        <f t="shared" si="36"/>
        <v>9</v>
      </c>
      <c r="X79" s="22">
        <f t="shared" si="37"/>
        <v>0.58119573593761253</v>
      </c>
      <c r="Y79" s="3">
        <f>IF(U79&gt;'Power Curve'!$C$37,0,INDEX(Ci,$W79,1)*POWER(1-X79,3)+INDEX(Ci,$W79,2)*3*X79*POWER(1-X79,2)+INDEX(Ci,$W79,3)*3*POWER(X79,2)*(1-X79)+INDEX(Ci,$W79,4)*POWER(X79,3))</f>
        <v>1061.7909761191038</v>
      </c>
      <c r="Z79" s="3">
        <f t="shared" si="38"/>
        <v>1044.0152432638506</v>
      </c>
      <c r="AA79" s="3">
        <f t="shared" si="39"/>
        <v>964.26002502441429</v>
      </c>
      <c r="AB79" s="3">
        <f t="shared" si="48"/>
        <v>79.755218239436317</v>
      </c>
      <c r="AC79" s="3">
        <f t="shared" si="49"/>
        <v>79.755218239436317</v>
      </c>
      <c r="AE79" s="34">
        <f t="shared" si="40"/>
        <v>9</v>
      </c>
      <c r="AF79" s="73" t="b">
        <f>COUNTIF('Power Curve'!$D$2:$D$31,AE79)&gt;0</f>
        <v>1</v>
      </c>
      <c r="AG79" s="73" t="b">
        <f t="shared" si="41"/>
        <v>0</v>
      </c>
      <c r="AH79" s="73" t="b">
        <f t="shared" si="50"/>
        <v>1</v>
      </c>
      <c r="AI79" s="34" t="str">
        <f t="shared" si="42"/>
        <v>Outer</v>
      </c>
      <c r="AJ79" s="35" t="str">
        <f t="shared" si="51"/>
        <v>0.6-0.7</v>
      </c>
      <c r="AK79" s="36" t="str">
        <f t="shared" si="43"/>
        <v>1-2</v>
      </c>
      <c r="AL79" s="36" t="str">
        <f t="shared" si="44"/>
        <v>Oct</v>
      </c>
      <c r="AM79" s="35" t="str">
        <f t="shared" si="45"/>
        <v>295-305</v>
      </c>
      <c r="AN79" s="36" t="str">
        <f t="shared" si="46"/>
        <v>HWS-LTI</v>
      </c>
    </row>
    <row r="80" spans="5:40" x14ac:dyDescent="0.3">
      <c r="E80" s="12">
        <v>40824.076388888891</v>
      </c>
      <c r="F80" s="16">
        <v>8.25</v>
      </c>
      <c r="G80" s="16">
        <v>860.56999206542946</v>
      </c>
      <c r="H80" s="29">
        <v>1.1634638503381818</v>
      </c>
      <c r="I80" s="26">
        <v>303.7</v>
      </c>
      <c r="J80" s="30">
        <v>8.484848484848484E-2</v>
      </c>
      <c r="K80" s="31">
        <v>0.30773169007339307</v>
      </c>
      <c r="L80" s="111">
        <f t="shared" si="26"/>
        <v>0.6</v>
      </c>
      <c r="M80" s="112">
        <f t="shared" si="27"/>
        <v>0.08</v>
      </c>
      <c r="N80" s="112" t="b">
        <f t="shared" si="28"/>
        <v>1</v>
      </c>
      <c r="O80" s="112" t="b">
        <f t="shared" si="29"/>
        <v>1</v>
      </c>
      <c r="P80" s="113">
        <f t="shared" si="30"/>
        <v>6</v>
      </c>
      <c r="Q80" s="113">
        <f t="shared" si="31"/>
        <v>18</v>
      </c>
      <c r="R80" s="114" t="str">
        <f t="shared" si="47"/>
        <v>0.6-0.08</v>
      </c>
      <c r="S80" s="127">
        <f t="shared" si="32"/>
        <v>-2.6698824562309216E-2</v>
      </c>
      <c r="T80" s="112" t="b">
        <f t="shared" si="33"/>
        <v>1</v>
      </c>
      <c r="U80" s="22">
        <f t="shared" si="34"/>
        <v>8.1094776954650278</v>
      </c>
      <c r="V80" s="22">
        <f t="shared" si="35"/>
        <v>0.6113958954930091</v>
      </c>
      <c r="W80" s="81">
        <f t="shared" si="36"/>
        <v>9</v>
      </c>
      <c r="X80" s="22">
        <f t="shared" si="37"/>
        <v>0.1007464784270377</v>
      </c>
      <c r="Y80" s="3">
        <f>IF(U80&gt;'Power Curve'!$C$37,0,INDEX(Ci,$W80,1)*POWER(1-X80,3)+INDEX(Ci,$W80,2)*3*X80*POWER(1-X80,2)+INDEX(Ci,$W80,3)*3*POWER(X80,2)*(1-X80)+INDEX(Ci,$W80,4)*POWER(X80,3))</f>
        <v>911.11281471610323</v>
      </c>
      <c r="Z80" s="3">
        <f t="shared" si="38"/>
        <v>886.78717351952628</v>
      </c>
      <c r="AA80" s="3">
        <f t="shared" si="39"/>
        <v>860.56999206542946</v>
      </c>
      <c r="AB80" s="3">
        <f t="shared" si="48"/>
        <v>26.217181454096817</v>
      </c>
      <c r="AC80" s="3">
        <f t="shared" si="49"/>
        <v>26.217181454096817</v>
      </c>
      <c r="AE80" s="34">
        <f t="shared" si="40"/>
        <v>8</v>
      </c>
      <c r="AF80" s="73" t="b">
        <f>COUNTIF('Power Curve'!$D$2:$D$31,AE80)&gt;0</f>
        <v>1</v>
      </c>
      <c r="AG80" s="73" t="b">
        <f t="shared" si="41"/>
        <v>0</v>
      </c>
      <c r="AH80" s="73" t="b">
        <f t="shared" si="50"/>
        <v>1</v>
      </c>
      <c r="AI80" s="34" t="str">
        <f t="shared" si="42"/>
        <v>Outer</v>
      </c>
      <c r="AJ80" s="35" t="str">
        <f t="shared" si="51"/>
        <v>0.6-0.7</v>
      </c>
      <c r="AK80" s="36" t="str">
        <f t="shared" si="43"/>
        <v>1-2</v>
      </c>
      <c r="AL80" s="36" t="str">
        <f t="shared" si="44"/>
        <v>Oct</v>
      </c>
      <c r="AM80" s="35" t="str">
        <f t="shared" si="45"/>
        <v>295-305</v>
      </c>
      <c r="AN80" s="36" t="str">
        <f t="shared" si="46"/>
        <v>HWS-LTI</v>
      </c>
    </row>
    <row r="81" spans="5:40" x14ac:dyDescent="0.3">
      <c r="E81" s="12">
        <v>40824.083333333336</v>
      </c>
      <c r="F81" s="16">
        <v>7.9</v>
      </c>
      <c r="G81" s="16">
        <v>774.45999908447266</v>
      </c>
      <c r="H81" s="29">
        <v>1.163633051022896</v>
      </c>
      <c r="I81" s="26">
        <v>305.60000000000002</v>
      </c>
      <c r="J81" s="30">
        <v>0.1050632911392405</v>
      </c>
      <c r="K81" s="31">
        <v>0.26605350225487445</v>
      </c>
      <c r="L81" s="111">
        <f t="shared" si="26"/>
        <v>0.6</v>
      </c>
      <c r="M81" s="112">
        <f t="shared" si="27"/>
        <v>0.11</v>
      </c>
      <c r="N81" s="112" t="b">
        <f t="shared" si="28"/>
        <v>1</v>
      </c>
      <c r="O81" s="112" t="b">
        <f t="shared" si="29"/>
        <v>1</v>
      </c>
      <c r="P81" s="113">
        <f t="shared" si="30"/>
        <v>6</v>
      </c>
      <c r="Q81" s="113">
        <f t="shared" si="31"/>
        <v>15</v>
      </c>
      <c r="R81" s="114" t="str">
        <f t="shared" si="47"/>
        <v>0.6-0.11</v>
      </c>
      <c r="S81" s="127">
        <f t="shared" si="32"/>
        <v>-1.5111837704289E-2</v>
      </c>
      <c r="T81" s="112" t="b">
        <f t="shared" si="33"/>
        <v>1</v>
      </c>
      <c r="U81" s="22">
        <f t="shared" si="34"/>
        <v>7.7658156679968595</v>
      </c>
      <c r="V81" s="22">
        <f t="shared" si="35"/>
        <v>0.55828182132586268</v>
      </c>
      <c r="W81" s="81">
        <f t="shared" si="36"/>
        <v>8</v>
      </c>
      <c r="X81" s="22">
        <f t="shared" si="37"/>
        <v>0.75555589165938253</v>
      </c>
      <c r="Y81" s="3">
        <f>IF(U81&gt;'Power Curve'!$C$37,0,INDEX(Ci,$W81,1)*POWER(1-X81,3)+INDEX(Ci,$W81,2)*3*X81*POWER(1-X81,2)+INDEX(Ci,$W81,3)*3*POWER(X81,2)*(1-X81)+INDEX(Ci,$W81,4)*POWER(X81,3))</f>
        <v>808.7486036588798</v>
      </c>
      <c r="Z81" s="3">
        <f t="shared" si="38"/>
        <v>796.52692601681645</v>
      </c>
      <c r="AA81" s="3">
        <f t="shared" si="39"/>
        <v>774.45999908447266</v>
      </c>
      <c r="AB81" s="3">
        <f t="shared" si="48"/>
        <v>22.06692693234379</v>
      </c>
      <c r="AC81" s="3">
        <f t="shared" si="49"/>
        <v>22.06692693234379</v>
      </c>
      <c r="AE81" s="34">
        <f t="shared" si="40"/>
        <v>8</v>
      </c>
      <c r="AF81" s="73" t="b">
        <f>COUNTIF('Power Curve'!$D$2:$D$31,AE81)&gt;0</f>
        <v>1</v>
      </c>
      <c r="AG81" s="73" t="b">
        <f t="shared" si="41"/>
        <v>0</v>
      </c>
      <c r="AH81" s="73" t="b">
        <f t="shared" si="50"/>
        <v>1</v>
      </c>
      <c r="AI81" s="34" t="str">
        <f t="shared" si="42"/>
        <v>Inner</v>
      </c>
      <c r="AJ81" s="35" t="str">
        <f t="shared" si="51"/>
        <v>0.5-0.6</v>
      </c>
      <c r="AK81" s="36" t="str">
        <f t="shared" si="43"/>
        <v>2-3</v>
      </c>
      <c r="AL81" s="36" t="str">
        <f t="shared" si="44"/>
        <v>Oct</v>
      </c>
      <c r="AM81" s="35" t="str">
        <f t="shared" si="45"/>
        <v>305-315</v>
      </c>
      <c r="AN81" s="36" t="str">
        <f t="shared" si="46"/>
        <v>Inner-TI</v>
      </c>
    </row>
    <row r="82" spans="5:40" x14ac:dyDescent="0.3">
      <c r="E82" s="12">
        <v>40824.090277777781</v>
      </c>
      <c r="F82" s="16">
        <v>8.1999999999999993</v>
      </c>
      <c r="G82" s="16">
        <v>878.85000228881813</v>
      </c>
      <c r="H82" s="29">
        <v>1.1639496858667118</v>
      </c>
      <c r="I82" s="26">
        <v>308.2</v>
      </c>
      <c r="J82" s="30">
        <v>0.12073170731707318</v>
      </c>
      <c r="K82" s="31">
        <v>0.33375096207218446</v>
      </c>
      <c r="L82" s="111">
        <f t="shared" si="26"/>
        <v>0.6</v>
      </c>
      <c r="M82" s="112">
        <f t="shared" si="27"/>
        <v>0.12</v>
      </c>
      <c r="N82" s="112" t="b">
        <f t="shared" si="28"/>
        <v>1</v>
      </c>
      <c r="O82" s="112" t="b">
        <f t="shared" si="29"/>
        <v>1</v>
      </c>
      <c r="P82" s="113">
        <f t="shared" si="30"/>
        <v>6</v>
      </c>
      <c r="Q82" s="113">
        <f t="shared" si="31"/>
        <v>14</v>
      </c>
      <c r="R82" s="114" t="str">
        <f t="shared" si="47"/>
        <v>0.6-0.12</v>
      </c>
      <c r="S82" s="127">
        <f t="shared" si="32"/>
        <v>4.5001612482616585E-3</v>
      </c>
      <c r="T82" s="112" t="b">
        <f t="shared" si="33"/>
        <v>1</v>
      </c>
      <c r="U82" s="22">
        <f t="shared" si="34"/>
        <v>8.0614511252179586</v>
      </c>
      <c r="V82" s="22">
        <f t="shared" si="35"/>
        <v>0.60397323424384686</v>
      </c>
      <c r="W82" s="81">
        <f t="shared" si="36"/>
        <v>9</v>
      </c>
      <c r="X82" s="22">
        <f t="shared" si="37"/>
        <v>5.2741598592128486E-2</v>
      </c>
      <c r="Y82" s="3">
        <f>IF(U82&gt;'Power Curve'!$C$37,0,INDEX(Ci,$W82,1)*POWER(1-X82,3)+INDEX(Ci,$W82,2)*3*X82*POWER(1-X82,2)+INDEX(Ci,$W82,3)*3*POWER(X82,2)*(1-X82)+INDEX(Ci,$W82,4)*POWER(X82,3))</f>
        <v>896.57933251115787</v>
      </c>
      <c r="Z82" s="3">
        <f t="shared" si="38"/>
        <v>900.61408407931685</v>
      </c>
      <c r="AA82" s="3">
        <f t="shared" si="39"/>
        <v>878.85000228881813</v>
      </c>
      <c r="AB82" s="3">
        <f t="shared" si="48"/>
        <v>21.764081790498722</v>
      </c>
      <c r="AC82" s="3">
        <f t="shared" si="49"/>
        <v>21.764081790498722</v>
      </c>
      <c r="AE82" s="34">
        <f t="shared" si="40"/>
        <v>8</v>
      </c>
      <c r="AF82" s="73" t="b">
        <f>COUNTIF('Power Curve'!$D$2:$D$31,AE82)&gt;0</f>
        <v>1</v>
      </c>
      <c r="AG82" s="73" t="b">
        <f t="shared" si="41"/>
        <v>0</v>
      </c>
      <c r="AH82" s="73" t="b">
        <f t="shared" si="50"/>
        <v>1</v>
      </c>
      <c r="AI82" s="34" t="str">
        <f t="shared" si="42"/>
        <v>Outer</v>
      </c>
      <c r="AJ82" s="35" t="str">
        <f t="shared" si="51"/>
        <v>0.6-0.7</v>
      </c>
      <c r="AK82" s="36" t="str">
        <f t="shared" si="43"/>
        <v>2-3</v>
      </c>
      <c r="AL82" s="36" t="str">
        <f t="shared" si="44"/>
        <v>Oct</v>
      </c>
      <c r="AM82" s="35" t="str">
        <f t="shared" si="45"/>
        <v>305-315</v>
      </c>
      <c r="AN82" s="36" t="str">
        <f t="shared" si="46"/>
        <v>Inner-TI</v>
      </c>
    </row>
    <row r="83" spans="5:40" x14ac:dyDescent="0.3">
      <c r="E83" s="12">
        <v>40824.097222222219</v>
      </c>
      <c r="F83" s="16">
        <v>9.11</v>
      </c>
      <c r="G83" s="16">
        <v>1116.6899871826222</v>
      </c>
      <c r="H83" s="29">
        <v>1.1637381352758887</v>
      </c>
      <c r="I83" s="26">
        <v>308.89999999999998</v>
      </c>
      <c r="J83" s="30">
        <v>9.3304061470911095E-2</v>
      </c>
      <c r="K83" s="31">
        <v>0.35218879771778905</v>
      </c>
      <c r="L83" s="111">
        <f t="shared" si="26"/>
        <v>0.70000000000000007</v>
      </c>
      <c r="M83" s="112">
        <f t="shared" si="27"/>
        <v>0.09</v>
      </c>
      <c r="N83" s="112" t="b">
        <f t="shared" si="28"/>
        <v>1</v>
      </c>
      <c r="O83" s="112" t="b">
        <f t="shared" si="29"/>
        <v>1</v>
      </c>
      <c r="P83" s="113">
        <f t="shared" si="30"/>
        <v>7.0000000000000009</v>
      </c>
      <c r="Q83" s="113">
        <f t="shared" si="31"/>
        <v>17</v>
      </c>
      <c r="R83" s="114" t="str">
        <f t="shared" si="47"/>
        <v>0.7-0.09</v>
      </c>
      <c r="S83" s="127">
        <f t="shared" si="32"/>
        <v>-1.3720698393030565E-2</v>
      </c>
      <c r="T83" s="112" t="b">
        <f t="shared" si="33"/>
        <v>1</v>
      </c>
      <c r="U83" s="22">
        <f t="shared" si="34"/>
        <v>8.955532950553863</v>
      </c>
      <c r="V83" s="22">
        <f t="shared" si="35"/>
        <v>0.74215646249354805</v>
      </c>
      <c r="W83" s="81">
        <f t="shared" si="36"/>
        <v>9</v>
      </c>
      <c r="X83" s="22">
        <f t="shared" si="37"/>
        <v>0.9464196265467798</v>
      </c>
      <c r="Y83" s="3">
        <f>IF(U83&gt;'Power Curve'!$C$37,0,INDEX(Ci,$W83,1)*POWER(1-X83,3)+INDEX(Ci,$W83,2)*3*X83*POWER(1-X83,2)+INDEX(Ci,$W83,3)*3*POWER(X83,2)*(1-X83)+INDEX(Ci,$W83,4)*POWER(X83,3))</f>
        <v>1180.6877705422683</v>
      </c>
      <c r="Z83" s="3">
        <f t="shared" si="38"/>
        <v>1164.4879097463181</v>
      </c>
      <c r="AA83" s="3">
        <f t="shared" si="39"/>
        <v>1116.6899871826222</v>
      </c>
      <c r="AB83" s="3">
        <f t="shared" si="48"/>
        <v>47.79792256369592</v>
      </c>
      <c r="AC83" s="3">
        <f t="shared" si="49"/>
        <v>47.79792256369592</v>
      </c>
      <c r="AE83" s="34">
        <f t="shared" si="40"/>
        <v>9</v>
      </c>
      <c r="AF83" s="73" t="b">
        <f>COUNTIF('Power Curve'!$D$2:$D$31,AE83)&gt;0</f>
        <v>1</v>
      </c>
      <c r="AG83" s="73" t="b">
        <f t="shared" si="41"/>
        <v>0</v>
      </c>
      <c r="AH83" s="73" t="b">
        <f t="shared" si="50"/>
        <v>1</v>
      </c>
      <c r="AI83" s="34" t="str">
        <f t="shared" si="42"/>
        <v>Outer</v>
      </c>
      <c r="AJ83" s="35" t="str">
        <f t="shared" si="51"/>
        <v>0.7-0.8</v>
      </c>
      <c r="AK83" s="36" t="str">
        <f t="shared" si="43"/>
        <v>2-3</v>
      </c>
      <c r="AL83" s="36" t="str">
        <f t="shared" si="44"/>
        <v>Oct</v>
      </c>
      <c r="AM83" s="35" t="str">
        <f t="shared" si="45"/>
        <v>305-315</v>
      </c>
      <c r="AN83" s="36" t="str">
        <f t="shared" si="46"/>
        <v>HWS-LTI</v>
      </c>
    </row>
    <row r="84" spans="5:40" x14ac:dyDescent="0.3">
      <c r="E84" s="12">
        <v>40824.104166666664</v>
      </c>
      <c r="F84" s="16">
        <v>8.2899999999999991</v>
      </c>
      <c r="G84" s="16">
        <v>891.83001327514694</v>
      </c>
      <c r="H84" s="29">
        <v>1.1640547125705774</v>
      </c>
      <c r="I84" s="26">
        <v>310.10000000000002</v>
      </c>
      <c r="J84" s="30">
        <v>9.2882991556091685E-2</v>
      </c>
      <c r="K84" s="31">
        <v>0.30823608381782464</v>
      </c>
      <c r="L84" s="111">
        <f t="shared" si="26"/>
        <v>0.6</v>
      </c>
      <c r="M84" s="112">
        <f t="shared" si="27"/>
        <v>0.09</v>
      </c>
      <c r="N84" s="112" t="b">
        <f t="shared" si="28"/>
        <v>1</v>
      </c>
      <c r="O84" s="112" t="b">
        <f t="shared" si="29"/>
        <v>1</v>
      </c>
      <c r="P84" s="113">
        <f t="shared" si="30"/>
        <v>6</v>
      </c>
      <c r="Q84" s="113">
        <f t="shared" si="31"/>
        <v>17</v>
      </c>
      <c r="R84" s="114" t="str">
        <f t="shared" si="47"/>
        <v>0.6-0.09</v>
      </c>
      <c r="S84" s="127">
        <f t="shared" si="32"/>
        <v>-2.6533940218358566E-2</v>
      </c>
      <c r="T84" s="112" t="b">
        <f t="shared" si="33"/>
        <v>1</v>
      </c>
      <c r="U84" s="22">
        <f t="shared" si="34"/>
        <v>8.1501755904299049</v>
      </c>
      <c r="V84" s="22">
        <f t="shared" si="35"/>
        <v>0.61768588635273958</v>
      </c>
      <c r="W84" s="81">
        <f t="shared" si="36"/>
        <v>9</v>
      </c>
      <c r="X84" s="22">
        <f t="shared" si="37"/>
        <v>0.14142599285565552</v>
      </c>
      <c r="Y84" s="3">
        <f>IF(U84&gt;'Power Curve'!$C$37,0,INDEX(Ci,$W84,1)*POWER(1-X84,3)+INDEX(Ci,$W84,2)*3*X84*POWER(1-X84,2)+INDEX(Ci,$W84,3)*3*POWER(X84,2)*(1-X84)+INDEX(Ci,$W84,4)*POWER(X84,3))</f>
        <v>923.51422231655954</v>
      </c>
      <c r="Z84" s="3">
        <f t="shared" si="38"/>
        <v>899.00975115080803</v>
      </c>
      <c r="AA84" s="3">
        <f t="shared" si="39"/>
        <v>891.83001327514694</v>
      </c>
      <c r="AB84" s="3">
        <f t="shared" si="48"/>
        <v>7.1797378756610897</v>
      </c>
      <c r="AC84" s="3">
        <f t="shared" si="49"/>
        <v>7.1797378756610897</v>
      </c>
      <c r="AE84" s="34">
        <f t="shared" si="40"/>
        <v>8</v>
      </c>
      <c r="AF84" s="73" t="b">
        <f>COUNTIF('Power Curve'!$D$2:$D$31,AE84)&gt;0</f>
        <v>1</v>
      </c>
      <c r="AG84" s="73" t="b">
        <f t="shared" si="41"/>
        <v>0</v>
      </c>
      <c r="AH84" s="73" t="b">
        <f t="shared" si="50"/>
        <v>1</v>
      </c>
      <c r="AI84" s="34" t="str">
        <f t="shared" si="42"/>
        <v>Outer</v>
      </c>
      <c r="AJ84" s="35" t="str">
        <f t="shared" si="51"/>
        <v>0.6-0.7</v>
      </c>
      <c r="AK84" s="36" t="str">
        <f t="shared" si="43"/>
        <v>2-3</v>
      </c>
      <c r="AL84" s="36" t="str">
        <f t="shared" si="44"/>
        <v>Oct</v>
      </c>
      <c r="AM84" s="35" t="str">
        <f t="shared" si="45"/>
        <v>305-315</v>
      </c>
      <c r="AN84" s="36" t="str">
        <f t="shared" si="46"/>
        <v>HWS-LTI</v>
      </c>
    </row>
    <row r="85" spans="5:40" x14ac:dyDescent="0.3">
      <c r="E85" s="12">
        <v>40824.111111111109</v>
      </c>
      <c r="F85" s="16">
        <v>6.87</v>
      </c>
      <c r="G85" s="16">
        <v>664.28001713752769</v>
      </c>
      <c r="H85" s="29">
        <v>1.1652184135956942</v>
      </c>
      <c r="I85" s="26">
        <v>307.2</v>
      </c>
      <c r="J85" s="30">
        <v>0.18777292576419213</v>
      </c>
      <c r="K85" s="31">
        <v>0.27957943117806056</v>
      </c>
      <c r="L85" s="111">
        <f t="shared" si="26"/>
        <v>0.4</v>
      </c>
      <c r="M85" s="112">
        <f t="shared" si="27"/>
        <v>0.19</v>
      </c>
      <c r="N85" s="112" t="b">
        <f t="shared" si="28"/>
        <v>1</v>
      </c>
      <c r="O85" s="112" t="b">
        <f t="shared" si="29"/>
        <v>1</v>
      </c>
      <c r="P85" s="113">
        <f t="shared" si="30"/>
        <v>4</v>
      </c>
      <c r="Q85" s="113">
        <f t="shared" si="31"/>
        <v>7</v>
      </c>
      <c r="R85" s="114" t="str">
        <f t="shared" si="47"/>
        <v>0.4-0.19</v>
      </c>
      <c r="S85" s="127">
        <f t="shared" si="32"/>
        <v>8.8090522856547601E-2</v>
      </c>
      <c r="T85" s="112" t="b">
        <f t="shared" si="33"/>
        <v>1</v>
      </c>
      <c r="U85" s="22">
        <f t="shared" si="34"/>
        <v>6.7563761548164649</v>
      </c>
      <c r="V85" s="22">
        <f t="shared" si="35"/>
        <v>0.40226969055509287</v>
      </c>
      <c r="W85" s="81">
        <f t="shared" si="36"/>
        <v>7</v>
      </c>
      <c r="X85" s="22">
        <f t="shared" si="37"/>
        <v>0.73696970563304776</v>
      </c>
      <c r="Y85" s="3">
        <f>IF(U85&gt;'Power Curve'!$C$37,0,INDEX(Ci,$W85,1)*POWER(1-X85,3)+INDEX(Ci,$W85,2)*3*X85*POWER(1-X85,2)+INDEX(Ci,$W85,3)*3*POWER(X85,2)*(1-X85)+INDEX(Ci,$W85,4)*POWER(X85,3))</f>
        <v>534.14274991847333</v>
      </c>
      <c r="Z85" s="3">
        <f t="shared" si="38"/>
        <v>581.19566403882584</v>
      </c>
      <c r="AA85" s="3">
        <f t="shared" si="39"/>
        <v>664.28001713752769</v>
      </c>
      <c r="AB85" s="3">
        <f t="shared" si="48"/>
        <v>-83.084353098701854</v>
      </c>
      <c r="AC85" s="3">
        <f t="shared" si="49"/>
        <v>83.084353098701854</v>
      </c>
      <c r="AE85" s="34">
        <f t="shared" si="40"/>
        <v>7</v>
      </c>
      <c r="AF85" s="73" t="b">
        <f>COUNTIF('Power Curve'!$D$2:$D$31,AE85)&gt;0</f>
        <v>1</v>
      </c>
      <c r="AG85" s="73" t="b">
        <f t="shared" si="41"/>
        <v>0</v>
      </c>
      <c r="AH85" s="73" t="b">
        <f t="shared" si="50"/>
        <v>1</v>
      </c>
      <c r="AI85" s="34" t="str">
        <f t="shared" si="42"/>
        <v>Outer</v>
      </c>
      <c r="AJ85" s="35" t="str">
        <f t="shared" si="51"/>
        <v>0.4-0.5</v>
      </c>
      <c r="AK85" s="36" t="str">
        <f t="shared" si="43"/>
        <v>2-3</v>
      </c>
      <c r="AL85" s="36" t="str">
        <f t="shared" si="44"/>
        <v>Oct</v>
      </c>
      <c r="AM85" s="35" t="str">
        <f t="shared" si="45"/>
        <v>305-315</v>
      </c>
      <c r="AN85" s="36" t="str">
        <f t="shared" si="46"/>
        <v>LWS-HTI</v>
      </c>
    </row>
    <row r="86" spans="5:40" x14ac:dyDescent="0.3">
      <c r="E86" s="12">
        <v>40824.118055555555</v>
      </c>
      <c r="F86" s="16">
        <v>8.31</v>
      </c>
      <c r="G86" s="16">
        <v>886.58002853393577</v>
      </c>
      <c r="H86" s="29">
        <v>1.1647099916075287</v>
      </c>
      <c r="I86" s="26">
        <v>306.7</v>
      </c>
      <c r="J86" s="30">
        <v>0.15282791817087846</v>
      </c>
      <c r="K86" s="31">
        <v>0.19580871966963848</v>
      </c>
      <c r="L86" s="111">
        <f t="shared" si="26"/>
        <v>0.6</v>
      </c>
      <c r="M86" s="112">
        <f t="shared" si="27"/>
        <v>0.15000000000000002</v>
      </c>
      <c r="N86" s="112" t="b">
        <f t="shared" si="28"/>
        <v>1</v>
      </c>
      <c r="O86" s="112" t="b">
        <f t="shared" si="29"/>
        <v>1</v>
      </c>
      <c r="P86" s="113">
        <f t="shared" si="30"/>
        <v>6</v>
      </c>
      <c r="Q86" s="113">
        <f t="shared" si="31"/>
        <v>10.999999999999998</v>
      </c>
      <c r="R86" s="114" t="str">
        <f t="shared" si="47"/>
        <v>0.6-0.15</v>
      </c>
      <c r="S86" s="127">
        <f t="shared" si="32"/>
        <v>2.2030281169860458E-2</v>
      </c>
      <c r="T86" s="112" t="b">
        <f t="shared" si="33"/>
        <v>1</v>
      </c>
      <c r="U86" s="22">
        <f t="shared" si="34"/>
        <v>8.1713709804924459</v>
      </c>
      <c r="V86" s="22">
        <f t="shared" si="35"/>
        <v>0.62096170221193481</v>
      </c>
      <c r="W86" s="81">
        <f t="shared" si="36"/>
        <v>9</v>
      </c>
      <c r="X86" s="22">
        <f t="shared" si="37"/>
        <v>0.16261181036816882</v>
      </c>
      <c r="Y86" s="3">
        <f>IF(U86&gt;'Power Curve'!$C$37,0,INDEX(Ci,$W86,1)*POWER(1-X86,3)+INDEX(Ci,$W86,2)*3*X86*POWER(1-X86,2)+INDEX(Ci,$W86,3)*3*POWER(X86,2)*(1-X86)+INDEX(Ci,$W86,4)*POWER(X86,3))</f>
        <v>930.00293909202924</v>
      </c>
      <c r="Z86" s="3">
        <f t="shared" si="38"/>
        <v>950.49116532902326</v>
      </c>
      <c r="AA86" s="3">
        <f t="shared" si="39"/>
        <v>886.58002853393577</v>
      </c>
      <c r="AB86" s="3">
        <f t="shared" si="48"/>
        <v>63.911136795087486</v>
      </c>
      <c r="AC86" s="3">
        <f t="shared" si="49"/>
        <v>63.911136795087486</v>
      </c>
      <c r="AE86" s="34">
        <f t="shared" si="40"/>
        <v>8</v>
      </c>
      <c r="AF86" s="73" t="b">
        <f>COUNTIF('Power Curve'!$D$2:$D$31,AE86)&gt;0</f>
        <v>1</v>
      </c>
      <c r="AG86" s="73" t="b">
        <f t="shared" si="41"/>
        <v>0</v>
      </c>
      <c r="AH86" s="73" t="b">
        <f t="shared" si="50"/>
        <v>1</v>
      </c>
      <c r="AI86" s="34" t="str">
        <f t="shared" si="42"/>
        <v>Outer</v>
      </c>
      <c r="AJ86" s="35" t="str">
        <f t="shared" si="51"/>
        <v>0.6-0.7</v>
      </c>
      <c r="AK86" s="36" t="str">
        <f t="shared" si="43"/>
        <v>2-3</v>
      </c>
      <c r="AL86" s="36" t="str">
        <f t="shared" si="44"/>
        <v>Oct</v>
      </c>
      <c r="AM86" s="35" t="str">
        <f t="shared" si="45"/>
        <v>305-315</v>
      </c>
      <c r="AN86" s="36" t="str">
        <f t="shared" si="46"/>
        <v>HWS-HTI</v>
      </c>
    </row>
    <row r="87" spans="5:40" x14ac:dyDescent="0.3">
      <c r="E87" s="12">
        <v>40824.125</v>
      </c>
      <c r="F87" s="16">
        <v>8.32</v>
      </c>
      <c r="G87" s="16">
        <v>993.70001983642555</v>
      </c>
      <c r="H87" s="29">
        <v>1.1661291028335954</v>
      </c>
      <c r="I87" s="26">
        <v>304.7</v>
      </c>
      <c r="J87" s="30">
        <v>0.14423076923076922</v>
      </c>
      <c r="K87" s="31">
        <v>0.17573674030040662</v>
      </c>
      <c r="L87" s="111">
        <f t="shared" si="26"/>
        <v>0.6</v>
      </c>
      <c r="M87" s="112">
        <f t="shared" si="27"/>
        <v>0.14000000000000001</v>
      </c>
      <c r="N87" s="112" t="b">
        <f t="shared" si="28"/>
        <v>1</v>
      </c>
      <c r="O87" s="112" t="b">
        <f t="shared" si="29"/>
        <v>1</v>
      </c>
      <c r="P87" s="113">
        <f t="shared" si="30"/>
        <v>6</v>
      </c>
      <c r="Q87" s="113">
        <f t="shared" si="31"/>
        <v>12</v>
      </c>
      <c r="R87" s="114" t="str">
        <f t="shared" si="47"/>
        <v>0.6-0.14</v>
      </c>
      <c r="S87" s="127">
        <f t="shared" si="32"/>
        <v>1.631392633888494E-2</v>
      </c>
      <c r="T87" s="112" t="b">
        <f t="shared" si="33"/>
        <v>1</v>
      </c>
      <c r="U87" s="22">
        <f t="shared" si="34"/>
        <v>8.184525536598338</v>
      </c>
      <c r="V87" s="22">
        <f t="shared" si="35"/>
        <v>0.62299478126286068</v>
      </c>
      <c r="W87" s="81">
        <f t="shared" si="36"/>
        <v>9</v>
      </c>
      <c r="X87" s="22">
        <f t="shared" si="37"/>
        <v>0.17576042543471018</v>
      </c>
      <c r="Y87" s="3">
        <f>IF(U87&gt;'Power Curve'!$C$37,0,INDEX(Ci,$W87,1)*POWER(1-X87,3)+INDEX(Ci,$W87,2)*3*X87*POWER(1-X87,2)+INDEX(Ci,$W87,3)*3*POWER(X87,2)*(1-X87)+INDEX(Ci,$W87,4)*POWER(X87,3))</f>
        <v>934.04016804743651</v>
      </c>
      <c r="Z87" s="3">
        <f t="shared" si="38"/>
        <v>949.27803054652213</v>
      </c>
      <c r="AA87" s="3">
        <f t="shared" si="39"/>
        <v>993.70001983642555</v>
      </c>
      <c r="AB87" s="3">
        <f t="shared" si="48"/>
        <v>-44.421989289903422</v>
      </c>
      <c r="AC87" s="3">
        <f t="shared" si="49"/>
        <v>44.421989289903422</v>
      </c>
      <c r="AE87" s="34">
        <f t="shared" si="40"/>
        <v>8</v>
      </c>
      <c r="AF87" s="73" t="b">
        <f>COUNTIF('Power Curve'!$D$2:$D$31,AE87)&gt;0</f>
        <v>1</v>
      </c>
      <c r="AG87" s="73" t="b">
        <f t="shared" si="41"/>
        <v>0</v>
      </c>
      <c r="AH87" s="73" t="b">
        <f t="shared" si="50"/>
        <v>1</v>
      </c>
      <c r="AI87" s="34" t="str">
        <f t="shared" si="42"/>
        <v>Outer</v>
      </c>
      <c r="AJ87" s="35" t="str">
        <f t="shared" si="51"/>
        <v>0.6-0.7</v>
      </c>
      <c r="AK87" s="36" t="str">
        <f t="shared" si="43"/>
        <v>3-4</v>
      </c>
      <c r="AL87" s="36" t="str">
        <f t="shared" si="44"/>
        <v>Oct</v>
      </c>
      <c r="AM87" s="35" t="str">
        <f t="shared" si="45"/>
        <v>295-305</v>
      </c>
      <c r="AN87" s="36" t="str">
        <f t="shared" si="46"/>
        <v>HWS-HTI</v>
      </c>
    </row>
    <row r="88" spans="5:40" x14ac:dyDescent="0.3">
      <c r="E88" s="12">
        <v>40824.131944444445</v>
      </c>
      <c r="F88" s="16">
        <v>9.15</v>
      </c>
      <c r="G88" s="16">
        <v>1155.5000457763722</v>
      </c>
      <c r="H88" s="29">
        <v>1.1664687357820489</v>
      </c>
      <c r="I88" s="26">
        <v>303.7</v>
      </c>
      <c r="J88" s="30">
        <v>0.11475409836065574</v>
      </c>
      <c r="K88" s="31">
        <v>0.24882978717984641</v>
      </c>
      <c r="L88" s="111">
        <f t="shared" si="26"/>
        <v>0.70000000000000007</v>
      </c>
      <c r="M88" s="112">
        <f t="shared" si="27"/>
        <v>0.11</v>
      </c>
      <c r="N88" s="112" t="b">
        <f t="shared" si="28"/>
        <v>1</v>
      </c>
      <c r="O88" s="112" t="b">
        <f t="shared" si="29"/>
        <v>1</v>
      </c>
      <c r="P88" s="113">
        <f t="shared" si="30"/>
        <v>7.0000000000000009</v>
      </c>
      <c r="Q88" s="113">
        <f t="shared" si="31"/>
        <v>15</v>
      </c>
      <c r="R88" s="114" t="str">
        <f t="shared" si="47"/>
        <v>0.7-0.11</v>
      </c>
      <c r="S88" s="127">
        <f t="shared" si="32"/>
        <v>-5.1188842505708954E-3</v>
      </c>
      <c r="T88" s="112" t="b">
        <f t="shared" si="33"/>
        <v>1</v>
      </c>
      <c r="U88" s="22">
        <f t="shared" si="34"/>
        <v>9.0018844139927303</v>
      </c>
      <c r="V88" s="22">
        <f t="shared" si="35"/>
        <v>0.74932023058566233</v>
      </c>
      <c r="W88" s="81">
        <f t="shared" si="36"/>
        <v>9</v>
      </c>
      <c r="X88" s="22">
        <f t="shared" si="37"/>
        <v>0.99275015610798245</v>
      </c>
      <c r="Y88" s="3">
        <f>IF(U88&gt;'Power Curve'!$C$37,0,INDEX(Ci,$W88,1)*POWER(1-X88,3)+INDEX(Ci,$W88,2)*3*X88*POWER(1-X88,2)+INDEX(Ci,$W88,3)*3*POWER(X88,2)*(1-X88)+INDEX(Ci,$W88,4)*POWER(X88,3))</f>
        <v>1195.9162713532924</v>
      </c>
      <c r="Z88" s="3">
        <f t="shared" si="38"/>
        <v>1189.7945143868606</v>
      </c>
      <c r="AA88" s="3">
        <f t="shared" si="39"/>
        <v>1155.5000457763722</v>
      </c>
      <c r="AB88" s="3">
        <f t="shared" si="48"/>
        <v>34.294468610488366</v>
      </c>
      <c r="AC88" s="3">
        <f t="shared" si="49"/>
        <v>34.294468610488366</v>
      </c>
      <c r="AE88" s="34">
        <f t="shared" si="40"/>
        <v>9</v>
      </c>
      <c r="AF88" s="73" t="b">
        <f>COUNTIF('Power Curve'!$D$2:$D$31,AE88)&gt;0</f>
        <v>1</v>
      </c>
      <c r="AG88" s="73" t="b">
        <f t="shared" si="41"/>
        <v>0</v>
      </c>
      <c r="AH88" s="73" t="b">
        <f t="shared" si="50"/>
        <v>1</v>
      </c>
      <c r="AI88" s="34" t="str">
        <f t="shared" si="42"/>
        <v>Inner</v>
      </c>
      <c r="AJ88" s="35" t="str">
        <f t="shared" si="51"/>
        <v>0.7-0.8</v>
      </c>
      <c r="AK88" s="36" t="str">
        <f t="shared" si="43"/>
        <v>3-4</v>
      </c>
      <c r="AL88" s="36" t="str">
        <f t="shared" si="44"/>
        <v>Oct</v>
      </c>
      <c r="AM88" s="35" t="str">
        <f t="shared" si="45"/>
        <v>295-305</v>
      </c>
      <c r="AN88" s="36" t="str">
        <f t="shared" si="46"/>
        <v>Inner-TI</v>
      </c>
    </row>
    <row r="89" spans="5:40" x14ac:dyDescent="0.3">
      <c r="E89" s="12">
        <v>40824.138888888891</v>
      </c>
      <c r="F89" s="16">
        <v>9.0299999999999994</v>
      </c>
      <c r="G89" s="16">
        <v>1284.089958190918</v>
      </c>
      <c r="H89" s="29">
        <v>1.1670832186755891</v>
      </c>
      <c r="I89" s="26">
        <v>305</v>
      </c>
      <c r="J89" s="30">
        <v>9.7452934662236992E-2</v>
      </c>
      <c r="K89" s="31">
        <v>0.2560992425376093</v>
      </c>
      <c r="L89" s="111">
        <f t="shared" si="26"/>
        <v>0.70000000000000007</v>
      </c>
      <c r="M89" s="112">
        <f t="shared" si="27"/>
        <v>9.9999999999999992E-2</v>
      </c>
      <c r="N89" s="112" t="b">
        <f t="shared" si="28"/>
        <v>1</v>
      </c>
      <c r="O89" s="112" t="b">
        <f t="shared" si="29"/>
        <v>1</v>
      </c>
      <c r="P89" s="113">
        <f t="shared" si="30"/>
        <v>7.0000000000000009</v>
      </c>
      <c r="Q89" s="113">
        <f t="shared" si="31"/>
        <v>16</v>
      </c>
      <c r="R89" s="114" t="str">
        <f t="shared" si="47"/>
        <v>0.7-0.1</v>
      </c>
      <c r="S89" s="127">
        <f t="shared" si="32"/>
        <v>-1.3669081380489443E-2</v>
      </c>
      <c r="T89" s="112" t="b">
        <f t="shared" si="33"/>
        <v>1</v>
      </c>
      <c r="U89" s="22">
        <f t="shared" si="34"/>
        <v>8.8853866070554162</v>
      </c>
      <c r="V89" s="22">
        <f t="shared" si="35"/>
        <v>0.73131511898353296</v>
      </c>
      <c r="W89" s="81">
        <f t="shared" si="36"/>
        <v>9</v>
      </c>
      <c r="X89" s="22">
        <f t="shared" si="37"/>
        <v>0.87630496349301545</v>
      </c>
      <c r="Y89" s="3">
        <f>IF(U89&gt;'Power Curve'!$C$37,0,INDEX(Ci,$W89,1)*POWER(1-X89,3)+INDEX(Ci,$W89,2)*3*X89*POWER(1-X89,2)+INDEX(Ci,$W89,3)*3*POWER(X89,2)*(1-X89)+INDEX(Ci,$W89,4)*POWER(X89,3))</f>
        <v>1157.6866122292154</v>
      </c>
      <c r="Z89" s="3">
        <f t="shared" si="38"/>
        <v>1141.8620997135511</v>
      </c>
      <c r="AA89" s="3">
        <f t="shared" si="39"/>
        <v>1284.089958190918</v>
      </c>
      <c r="AB89" s="3">
        <f t="shared" si="48"/>
        <v>-142.22785847736691</v>
      </c>
      <c r="AC89" s="3">
        <f t="shared" si="49"/>
        <v>142.22785847736691</v>
      </c>
      <c r="AE89" s="34">
        <f t="shared" si="40"/>
        <v>9</v>
      </c>
      <c r="AF89" s="73" t="b">
        <f>COUNTIF('Power Curve'!$D$2:$D$31,AE89)&gt;0</f>
        <v>1</v>
      </c>
      <c r="AG89" s="73" t="b">
        <f t="shared" si="41"/>
        <v>0</v>
      </c>
      <c r="AH89" s="73" t="b">
        <f t="shared" si="50"/>
        <v>1</v>
      </c>
      <c r="AI89" s="34" t="str">
        <f t="shared" si="42"/>
        <v>Outer</v>
      </c>
      <c r="AJ89" s="35" t="str">
        <f t="shared" si="51"/>
        <v>0.7-0.8</v>
      </c>
      <c r="AK89" s="36" t="str">
        <f t="shared" si="43"/>
        <v>3-4</v>
      </c>
      <c r="AL89" s="36" t="str">
        <f t="shared" si="44"/>
        <v>Oct</v>
      </c>
      <c r="AM89" s="35" t="str">
        <f t="shared" si="45"/>
        <v>305-315</v>
      </c>
      <c r="AN89" s="36" t="str">
        <f t="shared" si="46"/>
        <v>HWS-LTI</v>
      </c>
    </row>
    <row r="90" spans="5:40" x14ac:dyDescent="0.3">
      <c r="E90" s="12">
        <v>40824.145833333336</v>
      </c>
      <c r="F90" s="16">
        <v>9.42</v>
      </c>
      <c r="G90" s="16">
        <v>1246.009994506838</v>
      </c>
      <c r="H90" s="29">
        <v>1.166913244948204</v>
      </c>
      <c r="I90" s="26">
        <v>302.10000000000002</v>
      </c>
      <c r="J90" s="30">
        <v>0.10828025477707007</v>
      </c>
      <c r="K90" s="31">
        <v>0.25465888773347123</v>
      </c>
      <c r="L90" s="111">
        <f t="shared" si="26"/>
        <v>0.8</v>
      </c>
      <c r="M90" s="112">
        <f t="shared" si="27"/>
        <v>0.11</v>
      </c>
      <c r="N90" s="112" t="b">
        <f t="shared" si="28"/>
        <v>1</v>
      </c>
      <c r="O90" s="112" t="b">
        <f t="shared" si="29"/>
        <v>1</v>
      </c>
      <c r="P90" s="113">
        <f t="shared" si="30"/>
        <v>8</v>
      </c>
      <c r="Q90" s="113">
        <f t="shared" si="31"/>
        <v>15</v>
      </c>
      <c r="R90" s="114" t="str">
        <f t="shared" si="47"/>
        <v>0.8-0.11</v>
      </c>
      <c r="S90" s="127">
        <f t="shared" si="32"/>
        <v>-6.4327119838497289E-3</v>
      </c>
      <c r="T90" s="112" t="b">
        <f t="shared" si="33"/>
        <v>1</v>
      </c>
      <c r="U90" s="22">
        <f t="shared" si="34"/>
        <v>9.2686908388820264</v>
      </c>
      <c r="V90" s="22">
        <f t="shared" si="35"/>
        <v>0.79055602362408262</v>
      </c>
      <c r="W90" s="81">
        <f t="shared" si="36"/>
        <v>10</v>
      </c>
      <c r="X90" s="22">
        <f t="shared" si="37"/>
        <v>0.27588834372109972</v>
      </c>
      <c r="Y90" s="3">
        <f>IF(U90&gt;'Power Curve'!$C$37,0,INDEX(Ci,$W90,1)*POWER(1-X90,3)+INDEX(Ci,$W90,2)*3*X90*POWER(1-X90,2)+INDEX(Ci,$W90,3)*3*POWER(X90,2)*(1-X90)+INDEX(Ci,$W90,4)*POWER(X90,3))</f>
        <v>1287.8254945154044</v>
      </c>
      <c r="Z90" s="3">
        <f t="shared" si="38"/>
        <v>1279.5412840237279</v>
      </c>
      <c r="AA90" s="3">
        <f t="shared" si="39"/>
        <v>1246.009994506838</v>
      </c>
      <c r="AB90" s="3">
        <f t="shared" si="48"/>
        <v>33.531289516889956</v>
      </c>
      <c r="AC90" s="3">
        <f t="shared" si="49"/>
        <v>33.531289516889956</v>
      </c>
      <c r="AE90" s="34">
        <f t="shared" si="40"/>
        <v>9</v>
      </c>
      <c r="AF90" s="73" t="b">
        <f>COUNTIF('Power Curve'!$D$2:$D$31,AE90)&gt;0</f>
        <v>1</v>
      </c>
      <c r="AG90" s="73" t="b">
        <f t="shared" si="41"/>
        <v>0</v>
      </c>
      <c r="AH90" s="73" t="b">
        <f t="shared" si="50"/>
        <v>1</v>
      </c>
      <c r="AI90" s="34" t="str">
        <f t="shared" si="42"/>
        <v>Inner</v>
      </c>
      <c r="AJ90" s="35" t="str">
        <f t="shared" si="51"/>
        <v>0.7-0.8</v>
      </c>
      <c r="AK90" s="36" t="str">
        <f t="shared" si="43"/>
        <v>3-4</v>
      </c>
      <c r="AL90" s="36" t="str">
        <f t="shared" si="44"/>
        <v>Oct</v>
      </c>
      <c r="AM90" s="35" t="str">
        <f t="shared" si="45"/>
        <v>295-305</v>
      </c>
      <c r="AN90" s="36" t="str">
        <f t="shared" si="46"/>
        <v>Inner-TI</v>
      </c>
    </row>
    <row r="91" spans="5:40" x14ac:dyDescent="0.3">
      <c r="E91" s="12">
        <v>40824.152777777781</v>
      </c>
      <c r="F91" s="16">
        <v>9.5500000000000007</v>
      </c>
      <c r="G91" s="16">
        <v>1373.549987792966</v>
      </c>
      <c r="H91" s="29">
        <v>1.1672532424340507</v>
      </c>
      <c r="I91" s="26">
        <v>299.3</v>
      </c>
      <c r="J91" s="30">
        <v>8.1675392670157068E-2</v>
      </c>
      <c r="K91" s="31">
        <v>0.32343539220496692</v>
      </c>
      <c r="L91" s="111">
        <f t="shared" si="26"/>
        <v>0.8</v>
      </c>
      <c r="M91" s="112">
        <f t="shared" si="27"/>
        <v>0.08</v>
      </c>
      <c r="N91" s="112" t="b">
        <f t="shared" si="28"/>
        <v>1</v>
      </c>
      <c r="O91" s="112" t="b">
        <f t="shared" si="29"/>
        <v>1</v>
      </c>
      <c r="P91" s="113">
        <f t="shared" si="30"/>
        <v>8</v>
      </c>
      <c r="Q91" s="113">
        <f t="shared" si="31"/>
        <v>18</v>
      </c>
      <c r="R91" s="114" t="str">
        <f t="shared" si="47"/>
        <v>0.8-0.08</v>
      </c>
      <c r="S91" s="127">
        <f t="shared" si="32"/>
        <v>-1.7357261610698626E-2</v>
      </c>
      <c r="T91" s="112" t="b">
        <f t="shared" si="33"/>
        <v>1</v>
      </c>
      <c r="U91" s="22">
        <f t="shared" si="34"/>
        <v>9.3975152327895923</v>
      </c>
      <c r="V91" s="22">
        <f t="shared" si="35"/>
        <v>0.81046624897820008</v>
      </c>
      <c r="W91" s="81">
        <f t="shared" si="36"/>
        <v>10</v>
      </c>
      <c r="X91" s="22">
        <f t="shared" si="37"/>
        <v>0.41282032627669185</v>
      </c>
      <c r="Y91" s="3">
        <f>IF(U91&gt;'Power Curve'!$C$37,0,INDEX(Ci,$W91,1)*POWER(1-X91,3)+INDEX(Ci,$W91,2)*3*X91*POWER(1-X91,2)+INDEX(Ci,$W91,3)*3*POWER(X91,2)*(1-X91)+INDEX(Ci,$W91,4)*POWER(X91,3))</f>
        <v>1333.9569156155749</v>
      </c>
      <c r="Z91" s="3">
        <f t="shared" si="38"/>
        <v>1310.8030764538348</v>
      </c>
      <c r="AA91" s="3">
        <f t="shared" si="39"/>
        <v>1373.549987792966</v>
      </c>
      <c r="AB91" s="3">
        <f t="shared" si="48"/>
        <v>-62.746911339131202</v>
      </c>
      <c r="AC91" s="3">
        <f t="shared" si="49"/>
        <v>62.746911339131202</v>
      </c>
      <c r="AE91" s="34">
        <f t="shared" si="40"/>
        <v>9</v>
      </c>
      <c r="AF91" s="73" t="b">
        <f>COUNTIF('Power Curve'!$D$2:$D$31,AE91)&gt;0</f>
        <v>1</v>
      </c>
      <c r="AG91" s="73" t="b">
        <f t="shared" si="41"/>
        <v>0</v>
      </c>
      <c r="AH91" s="73" t="b">
        <f t="shared" si="50"/>
        <v>1</v>
      </c>
      <c r="AI91" s="34" t="str">
        <f t="shared" si="42"/>
        <v>Outer</v>
      </c>
      <c r="AJ91" s="35" t="str">
        <f t="shared" si="51"/>
        <v>0.8-0.9</v>
      </c>
      <c r="AK91" s="36" t="str">
        <f t="shared" si="43"/>
        <v>3-4</v>
      </c>
      <c r="AL91" s="36" t="str">
        <f t="shared" si="44"/>
        <v>Oct</v>
      </c>
      <c r="AM91" s="35" t="str">
        <f t="shared" si="45"/>
        <v>295-305</v>
      </c>
      <c r="AN91" s="36" t="str">
        <f t="shared" si="46"/>
        <v>HWS-LTI</v>
      </c>
    </row>
    <row r="92" spans="5:40" x14ac:dyDescent="0.3">
      <c r="E92" s="12">
        <v>40824.159722222219</v>
      </c>
      <c r="F92" s="16">
        <v>10.01</v>
      </c>
      <c r="G92" s="16">
        <v>1525.5499572753961</v>
      </c>
      <c r="H92" s="29">
        <v>1.1675279088063497</v>
      </c>
      <c r="I92" s="26">
        <v>303</v>
      </c>
      <c r="J92" s="30">
        <v>7.6923076923076927E-2</v>
      </c>
      <c r="K92" s="31">
        <v>0.26346448446097304</v>
      </c>
      <c r="L92" s="111">
        <f t="shared" si="26"/>
        <v>0.9</v>
      </c>
      <c r="M92" s="112">
        <f t="shared" si="27"/>
        <v>0.08</v>
      </c>
      <c r="N92" s="112" t="b">
        <f t="shared" si="28"/>
        <v>1</v>
      </c>
      <c r="O92" s="112" t="b">
        <f t="shared" si="29"/>
        <v>1</v>
      </c>
      <c r="P92" s="113">
        <f t="shared" si="30"/>
        <v>9</v>
      </c>
      <c r="Q92" s="113">
        <f t="shared" si="31"/>
        <v>18</v>
      </c>
      <c r="R92" s="114" t="str">
        <f t="shared" si="47"/>
        <v>0.9-0.08</v>
      </c>
      <c r="S92" s="127">
        <f t="shared" si="32"/>
        <v>-3.2661595904943932E-3</v>
      </c>
      <c r="T92" s="112" t="b">
        <f t="shared" si="33"/>
        <v>1</v>
      </c>
      <c r="U92" s="22">
        <f t="shared" si="34"/>
        <v>9.8509429707508147</v>
      </c>
      <c r="V92" s="22">
        <f t="shared" si="35"/>
        <v>0.88054496754056599</v>
      </c>
      <c r="W92" s="81">
        <f t="shared" si="36"/>
        <v>10</v>
      </c>
      <c r="X92" s="22">
        <f t="shared" si="37"/>
        <v>0.89478462838920658</v>
      </c>
      <c r="Y92" s="3">
        <f>IF(U92&gt;'Power Curve'!$C$37,0,INDEX(Ci,$W92,1)*POWER(1-X92,3)+INDEX(Ci,$W92,2)*3*X92*POWER(1-X92,2)+INDEX(Ci,$W92,3)*3*POWER(X92,2)*(1-X92)+INDEX(Ci,$W92,4)*POWER(X92,3))</f>
        <v>1489.2163775297238</v>
      </c>
      <c r="Z92" s="3">
        <f t="shared" si="38"/>
        <v>1484.3523591759338</v>
      </c>
      <c r="AA92" s="3">
        <f t="shared" si="39"/>
        <v>1525.5499572753961</v>
      </c>
      <c r="AB92" s="3">
        <f t="shared" si="48"/>
        <v>-41.197598099462311</v>
      </c>
      <c r="AC92" s="3">
        <f t="shared" si="49"/>
        <v>41.197598099462311</v>
      </c>
      <c r="AE92" s="34">
        <f t="shared" si="40"/>
        <v>10</v>
      </c>
      <c r="AF92" s="73" t="b">
        <f>COUNTIF('Power Curve'!$D$2:$D$31,AE92)&gt;0</f>
        <v>1</v>
      </c>
      <c r="AG92" s="73" t="b">
        <f t="shared" si="41"/>
        <v>0</v>
      </c>
      <c r="AH92" s="73" t="b">
        <f t="shared" si="50"/>
        <v>1</v>
      </c>
      <c r="AI92" s="34" t="str">
        <f t="shared" si="42"/>
        <v>Outer</v>
      </c>
      <c r="AJ92" s="35" t="str">
        <f t="shared" si="51"/>
        <v>0.8-0.9</v>
      </c>
      <c r="AK92" s="36" t="str">
        <f t="shared" si="43"/>
        <v>3-4</v>
      </c>
      <c r="AL92" s="36" t="str">
        <f t="shared" si="44"/>
        <v>Oct</v>
      </c>
      <c r="AM92" s="35" t="str">
        <f t="shared" si="45"/>
        <v>295-305</v>
      </c>
      <c r="AN92" s="36" t="str">
        <f t="shared" si="46"/>
        <v>HWS-LTI</v>
      </c>
    </row>
    <row r="93" spans="5:40" x14ac:dyDescent="0.3">
      <c r="E93" s="12">
        <v>40824.166666666664</v>
      </c>
      <c r="F93" s="16">
        <v>9.2899999999999991</v>
      </c>
      <c r="G93" s="16">
        <v>1215.62000274658</v>
      </c>
      <c r="H93" s="29">
        <v>1.168653753932166</v>
      </c>
      <c r="I93" s="26">
        <v>304.39999999999998</v>
      </c>
      <c r="J93" s="30">
        <v>9.1496232508073205E-2</v>
      </c>
      <c r="K93" s="31">
        <v>0.16495822320474199</v>
      </c>
      <c r="L93" s="111">
        <f t="shared" si="26"/>
        <v>0.8</v>
      </c>
      <c r="M93" s="112">
        <f t="shared" si="27"/>
        <v>0.09</v>
      </c>
      <c r="N93" s="112" t="b">
        <f t="shared" si="28"/>
        <v>1</v>
      </c>
      <c r="O93" s="112" t="b">
        <f t="shared" si="29"/>
        <v>1</v>
      </c>
      <c r="P93" s="113">
        <f t="shared" si="30"/>
        <v>8</v>
      </c>
      <c r="Q93" s="113">
        <f t="shared" si="31"/>
        <v>17</v>
      </c>
      <c r="R93" s="114" t="str">
        <f t="shared" si="47"/>
        <v>0.8-0.09</v>
      </c>
      <c r="S93" s="127">
        <f t="shared" si="32"/>
        <v>-1.1973539536404244E-2</v>
      </c>
      <c r="T93" s="112" t="b">
        <f t="shared" si="33"/>
        <v>1</v>
      </c>
      <c r="U93" s="22">
        <f t="shared" si="34"/>
        <v>9.1453213536457341</v>
      </c>
      <c r="V93" s="22">
        <f t="shared" si="35"/>
        <v>0.77148887198944338</v>
      </c>
      <c r="W93" s="81">
        <f t="shared" si="36"/>
        <v>10</v>
      </c>
      <c r="X93" s="22">
        <f t="shared" si="37"/>
        <v>0.14475457559027824</v>
      </c>
      <c r="Y93" s="3">
        <f>IF(U93&gt;'Power Curve'!$C$37,0,INDEX(Ci,$W93,1)*POWER(1-X93,3)+INDEX(Ci,$W93,2)*3*X93*POWER(1-X93,2)+INDEX(Ci,$W93,3)*3*POWER(X93,2)*(1-X93)+INDEX(Ci,$W93,4)*POWER(X93,3))</f>
        <v>1244.3967853430827</v>
      </c>
      <c r="Z93" s="3">
        <f t="shared" si="38"/>
        <v>1229.496951234803</v>
      </c>
      <c r="AA93" s="3">
        <f t="shared" si="39"/>
        <v>1215.62000274658</v>
      </c>
      <c r="AB93" s="3">
        <f t="shared" si="48"/>
        <v>13.876948488222979</v>
      </c>
      <c r="AC93" s="3">
        <f t="shared" si="49"/>
        <v>13.876948488222979</v>
      </c>
      <c r="AE93" s="34">
        <f t="shared" si="40"/>
        <v>9</v>
      </c>
      <c r="AF93" s="73" t="b">
        <f>COUNTIF('Power Curve'!$D$2:$D$31,AE93)&gt;0</f>
        <v>1</v>
      </c>
      <c r="AG93" s="73" t="b">
        <f t="shared" si="41"/>
        <v>0</v>
      </c>
      <c r="AH93" s="73" t="b">
        <f t="shared" si="50"/>
        <v>1</v>
      </c>
      <c r="AI93" s="34" t="str">
        <f t="shared" si="42"/>
        <v>Outer</v>
      </c>
      <c r="AJ93" s="35" t="str">
        <f t="shared" si="51"/>
        <v>0.7-0.8</v>
      </c>
      <c r="AK93" s="36" t="str">
        <f t="shared" si="43"/>
        <v>4-5</v>
      </c>
      <c r="AL93" s="36" t="str">
        <f t="shared" si="44"/>
        <v>Oct</v>
      </c>
      <c r="AM93" s="35" t="str">
        <f t="shared" si="45"/>
        <v>295-305</v>
      </c>
      <c r="AN93" s="36" t="str">
        <f t="shared" si="46"/>
        <v>HWS-LTI</v>
      </c>
    </row>
    <row r="94" spans="5:40" x14ac:dyDescent="0.3">
      <c r="E94" s="12">
        <v>40824.173611111109</v>
      </c>
      <c r="F94" s="16">
        <v>9.77</v>
      </c>
      <c r="G94" s="16">
        <v>1288.4000549316411</v>
      </c>
      <c r="H94" s="29">
        <v>1.1689945812825331</v>
      </c>
      <c r="I94" s="26">
        <v>306.89999999999998</v>
      </c>
      <c r="J94" s="30">
        <v>0.10849539406345958</v>
      </c>
      <c r="K94" s="31">
        <v>0.2736251501601884</v>
      </c>
      <c r="L94" s="111">
        <f t="shared" si="26"/>
        <v>0.8</v>
      </c>
      <c r="M94" s="112">
        <f t="shared" si="27"/>
        <v>0.11</v>
      </c>
      <c r="N94" s="112" t="b">
        <f t="shared" si="28"/>
        <v>1</v>
      </c>
      <c r="O94" s="112" t="b">
        <f t="shared" si="29"/>
        <v>1</v>
      </c>
      <c r="P94" s="113">
        <f t="shared" si="30"/>
        <v>8</v>
      </c>
      <c r="Q94" s="113">
        <f t="shared" si="31"/>
        <v>15</v>
      </c>
      <c r="R94" s="114" t="str">
        <f t="shared" si="47"/>
        <v>0.8-0.11</v>
      </c>
      <c r="S94" s="127">
        <f t="shared" si="32"/>
        <v>-6.4327119838497289E-3</v>
      </c>
      <c r="T94" s="112" t="b">
        <f t="shared" si="33"/>
        <v>1</v>
      </c>
      <c r="U94" s="22">
        <f t="shared" si="34"/>
        <v>9.6187809258928318</v>
      </c>
      <c r="V94" s="22">
        <f t="shared" si="35"/>
        <v>0.84466357511490597</v>
      </c>
      <c r="W94" s="81">
        <f t="shared" si="36"/>
        <v>10</v>
      </c>
      <c r="X94" s="22">
        <f t="shared" si="37"/>
        <v>0.64801141943179308</v>
      </c>
      <c r="Y94" s="3">
        <f>IF(U94&gt;'Power Curve'!$C$37,0,INDEX(Ci,$W94,1)*POWER(1-X94,3)+INDEX(Ci,$W94,2)*3*X94*POWER(1-X94,2)+INDEX(Ci,$W94,3)*3*POWER(X94,2)*(1-X94)+INDEX(Ci,$W94,4)*POWER(X94,3))</f>
        <v>1412.4050206190893</v>
      </c>
      <c r="Z94" s="3">
        <f t="shared" si="38"/>
        <v>1403.3194259169034</v>
      </c>
      <c r="AA94" s="3">
        <f t="shared" si="39"/>
        <v>1288.4000549316411</v>
      </c>
      <c r="AB94" s="3">
        <f t="shared" si="48"/>
        <v>114.91937098526228</v>
      </c>
      <c r="AC94" s="3">
        <f t="shared" si="49"/>
        <v>114.91937098526228</v>
      </c>
      <c r="AE94" s="34">
        <f t="shared" si="40"/>
        <v>10</v>
      </c>
      <c r="AF94" s="73" t="b">
        <f>COUNTIF('Power Curve'!$D$2:$D$31,AE94)&gt;0</f>
        <v>1</v>
      </c>
      <c r="AG94" s="73" t="b">
        <f t="shared" si="41"/>
        <v>0</v>
      </c>
      <c r="AH94" s="73" t="b">
        <f t="shared" si="50"/>
        <v>1</v>
      </c>
      <c r="AI94" s="34" t="str">
        <f t="shared" si="42"/>
        <v>Inner</v>
      </c>
      <c r="AJ94" s="35" t="str">
        <f t="shared" si="51"/>
        <v>0.8-0.9</v>
      </c>
      <c r="AK94" s="36" t="str">
        <f t="shared" si="43"/>
        <v>4-5</v>
      </c>
      <c r="AL94" s="36" t="str">
        <f t="shared" si="44"/>
        <v>Oct</v>
      </c>
      <c r="AM94" s="35" t="str">
        <f t="shared" si="45"/>
        <v>305-315</v>
      </c>
      <c r="AN94" s="36" t="str">
        <f t="shared" si="46"/>
        <v>Inner-TI</v>
      </c>
    </row>
    <row r="95" spans="5:40" x14ac:dyDescent="0.3">
      <c r="E95" s="12">
        <v>40824.180555555555</v>
      </c>
      <c r="F95" s="16">
        <v>9.6199999999999992</v>
      </c>
      <c r="G95" s="16">
        <v>1590.2999572753929</v>
      </c>
      <c r="H95" s="29">
        <v>1.1695252459332239</v>
      </c>
      <c r="I95" s="26">
        <v>303.8</v>
      </c>
      <c r="J95" s="30">
        <v>0.15904365904365905</v>
      </c>
      <c r="K95" s="31">
        <v>0.22872380614604196</v>
      </c>
      <c r="L95" s="111">
        <f t="shared" si="26"/>
        <v>0.8</v>
      </c>
      <c r="M95" s="112">
        <f t="shared" si="27"/>
        <v>0.16</v>
      </c>
      <c r="N95" s="112" t="b">
        <f t="shared" si="28"/>
        <v>1</v>
      </c>
      <c r="O95" s="112" t="b">
        <f t="shared" si="29"/>
        <v>1</v>
      </c>
      <c r="P95" s="113">
        <f t="shared" si="30"/>
        <v>8</v>
      </c>
      <c r="Q95" s="113">
        <f t="shared" si="31"/>
        <v>10</v>
      </c>
      <c r="R95" s="114" t="str">
        <f t="shared" si="47"/>
        <v>0.8-0.16</v>
      </c>
      <c r="S95" s="127">
        <f t="shared" si="32"/>
        <v>7.9686427528676083E-3</v>
      </c>
      <c r="T95" s="112" t="b">
        <f t="shared" si="33"/>
        <v>1</v>
      </c>
      <c r="U95" s="22">
        <f t="shared" si="34"/>
        <v>9.472535528443851</v>
      </c>
      <c r="V95" s="22">
        <f t="shared" si="35"/>
        <v>0.82206087750546919</v>
      </c>
      <c r="W95" s="81">
        <f t="shared" si="36"/>
        <v>10</v>
      </c>
      <c r="X95" s="22">
        <f t="shared" si="37"/>
        <v>0.49256203903968898</v>
      </c>
      <c r="Y95" s="3">
        <f>IF(U95&gt;'Power Curve'!$C$37,0,INDEX(Ci,$W95,1)*POWER(1-X95,3)+INDEX(Ci,$W95,2)*3*X95*POWER(1-X95,2)+INDEX(Ci,$W95,3)*3*POWER(X95,2)*(1-X95)+INDEX(Ci,$W95,4)*POWER(X95,3))</f>
        <v>1360.8278469013501</v>
      </c>
      <c r="Z95" s="3">
        <f t="shared" si="38"/>
        <v>1371.6717978614608</v>
      </c>
      <c r="AA95" s="3">
        <f t="shared" si="39"/>
        <v>1590.2999572753929</v>
      </c>
      <c r="AB95" s="3">
        <f t="shared" si="48"/>
        <v>-218.62815941393205</v>
      </c>
      <c r="AC95" s="3">
        <f t="shared" si="49"/>
        <v>218.62815941393205</v>
      </c>
      <c r="AE95" s="34">
        <f t="shared" si="40"/>
        <v>9</v>
      </c>
      <c r="AF95" s="73" t="b">
        <f>COUNTIF('Power Curve'!$D$2:$D$31,AE95)&gt;0</f>
        <v>1</v>
      </c>
      <c r="AG95" s="73" t="b">
        <f t="shared" si="41"/>
        <v>0</v>
      </c>
      <c r="AH95" s="73" t="b">
        <f t="shared" si="50"/>
        <v>1</v>
      </c>
      <c r="AI95" s="34" t="str">
        <f t="shared" si="42"/>
        <v>Outer</v>
      </c>
      <c r="AJ95" s="35" t="str">
        <f t="shared" si="51"/>
        <v>0.8-0.9</v>
      </c>
      <c r="AK95" s="36" t="str">
        <f t="shared" si="43"/>
        <v>4-5</v>
      </c>
      <c r="AL95" s="36" t="str">
        <f t="shared" si="44"/>
        <v>Oct</v>
      </c>
      <c r="AM95" s="35" t="str">
        <f t="shared" si="45"/>
        <v>295-305</v>
      </c>
      <c r="AN95" s="36" t="str">
        <f t="shared" si="46"/>
        <v>HWS-HTI</v>
      </c>
    </row>
    <row r="96" spans="5:40" x14ac:dyDescent="0.3">
      <c r="E96" s="12">
        <v>40824.1875</v>
      </c>
      <c r="F96" s="16">
        <v>9.67</v>
      </c>
      <c r="G96" s="16">
        <v>1455.8699493408251</v>
      </c>
      <c r="H96" s="29">
        <v>1.1698001399153466</v>
      </c>
      <c r="I96" s="26">
        <v>307.39999999999998</v>
      </c>
      <c r="J96" s="30">
        <v>0.10444674250258532</v>
      </c>
      <c r="K96" s="31">
        <v>0.31228073951543656</v>
      </c>
      <c r="L96" s="111">
        <f t="shared" si="26"/>
        <v>0.8</v>
      </c>
      <c r="M96" s="112">
        <f t="shared" si="27"/>
        <v>9.9999999999999992E-2</v>
      </c>
      <c r="N96" s="112" t="b">
        <f t="shared" si="28"/>
        <v>1</v>
      </c>
      <c r="O96" s="112" t="b">
        <f t="shared" si="29"/>
        <v>1</v>
      </c>
      <c r="P96" s="113">
        <f t="shared" si="30"/>
        <v>8</v>
      </c>
      <c r="Q96" s="113">
        <f t="shared" si="31"/>
        <v>16</v>
      </c>
      <c r="R96" s="114" t="str">
        <f t="shared" si="47"/>
        <v>0.8-0.1</v>
      </c>
      <c r="S96" s="127">
        <f t="shared" si="32"/>
        <v>-6.0676466262259811E-3</v>
      </c>
      <c r="T96" s="112" t="b">
        <f t="shared" si="33"/>
        <v>1</v>
      </c>
      <c r="U96" s="22">
        <f t="shared" si="34"/>
        <v>9.5225150453080953</v>
      </c>
      <c r="V96" s="22">
        <f t="shared" si="35"/>
        <v>0.82978537294979493</v>
      </c>
      <c r="W96" s="81">
        <f t="shared" si="36"/>
        <v>10</v>
      </c>
      <c r="X96" s="22">
        <f t="shared" si="37"/>
        <v>0.54568702665889857</v>
      </c>
      <c r="Y96" s="3">
        <f>IF(U96&gt;'Power Curve'!$C$37,0,INDEX(Ci,$W96,1)*POWER(1-X96,3)+INDEX(Ci,$W96,2)*3*X96*POWER(1-X96,2)+INDEX(Ci,$W96,3)*3*POWER(X96,2)*(1-X96)+INDEX(Ci,$W96,4)*POWER(X96,3))</f>
        <v>1378.6176228379254</v>
      </c>
      <c r="Z96" s="3">
        <f t="shared" si="38"/>
        <v>1370.2526582698572</v>
      </c>
      <c r="AA96" s="3">
        <f t="shared" si="39"/>
        <v>1455.8699493408251</v>
      </c>
      <c r="AB96" s="3">
        <f t="shared" si="48"/>
        <v>-85.617291070967894</v>
      </c>
      <c r="AC96" s="3">
        <f t="shared" si="49"/>
        <v>85.617291070967894</v>
      </c>
      <c r="AE96" s="34">
        <f t="shared" si="40"/>
        <v>10</v>
      </c>
      <c r="AF96" s="73" t="b">
        <f>COUNTIF('Power Curve'!$D$2:$D$31,AE96)&gt;0</f>
        <v>1</v>
      </c>
      <c r="AG96" s="73" t="b">
        <f t="shared" si="41"/>
        <v>0</v>
      </c>
      <c r="AH96" s="73" t="b">
        <f t="shared" si="50"/>
        <v>1</v>
      </c>
      <c r="AI96" s="34" t="str">
        <f t="shared" si="42"/>
        <v>Outer</v>
      </c>
      <c r="AJ96" s="35" t="str">
        <f t="shared" si="51"/>
        <v>0.8-0.9</v>
      </c>
      <c r="AK96" s="36" t="str">
        <f t="shared" si="43"/>
        <v>4-5</v>
      </c>
      <c r="AL96" s="36" t="str">
        <f t="shared" si="44"/>
        <v>Oct</v>
      </c>
      <c r="AM96" s="35" t="str">
        <f t="shared" si="45"/>
        <v>305-315</v>
      </c>
      <c r="AN96" s="36" t="str">
        <f t="shared" si="46"/>
        <v>Inner-TI</v>
      </c>
    </row>
    <row r="97" spans="5:40" x14ac:dyDescent="0.3">
      <c r="E97" s="12">
        <v>40824.194444444445</v>
      </c>
      <c r="F97" s="16">
        <v>9.9700000000000006</v>
      </c>
      <c r="G97" s="16">
        <v>1723.289978027341</v>
      </c>
      <c r="H97" s="29">
        <v>1.1697574901040468</v>
      </c>
      <c r="I97" s="26">
        <v>313.10000000000002</v>
      </c>
      <c r="J97" s="30">
        <v>9.0270812437311929E-2</v>
      </c>
      <c r="K97" s="31">
        <v>0.24829049102229739</v>
      </c>
      <c r="L97" s="111">
        <f t="shared" si="26"/>
        <v>0.9</v>
      </c>
      <c r="M97" s="112">
        <f t="shared" si="27"/>
        <v>0.09</v>
      </c>
      <c r="N97" s="112" t="b">
        <f t="shared" si="28"/>
        <v>1</v>
      </c>
      <c r="O97" s="112" t="b">
        <f t="shared" si="29"/>
        <v>1</v>
      </c>
      <c r="P97" s="113">
        <f t="shared" si="30"/>
        <v>9</v>
      </c>
      <c r="Q97" s="113">
        <f t="shared" si="31"/>
        <v>17</v>
      </c>
      <c r="R97" s="114" t="str">
        <f t="shared" si="47"/>
        <v>0.9-0.09</v>
      </c>
      <c r="S97" s="127">
        <f t="shared" si="32"/>
        <v>-7.7733543286704898E-3</v>
      </c>
      <c r="T97" s="112" t="b">
        <f t="shared" si="33"/>
        <v>1</v>
      </c>
      <c r="U97" s="22">
        <f t="shared" si="34"/>
        <v>9.8178201847383679</v>
      </c>
      <c r="V97" s="22">
        <f t="shared" si="35"/>
        <v>0.87542573418840119</v>
      </c>
      <c r="W97" s="81">
        <f t="shared" si="36"/>
        <v>10</v>
      </c>
      <c r="X97" s="22">
        <f t="shared" si="37"/>
        <v>0.85957725330383772</v>
      </c>
      <c r="Y97" s="3">
        <f>IF(U97&gt;'Power Curve'!$C$37,0,INDEX(Ci,$W97,1)*POWER(1-X97,3)+INDEX(Ci,$W97,2)*3*X97*POWER(1-X97,2)+INDEX(Ci,$W97,3)*3*POWER(X97,2)*(1-X97)+INDEX(Ci,$W97,4)*POWER(X97,3))</f>
        <v>1478.8024252313126</v>
      </c>
      <c r="Z97" s="3">
        <f t="shared" si="38"/>
        <v>1467.3071699978923</v>
      </c>
      <c r="AA97" s="3">
        <f t="shared" si="39"/>
        <v>1723.289978027341</v>
      </c>
      <c r="AB97" s="3">
        <f t="shared" si="48"/>
        <v>-255.98280802944873</v>
      </c>
      <c r="AC97" s="3">
        <f t="shared" si="49"/>
        <v>255.98280802944873</v>
      </c>
      <c r="AE97" s="34">
        <f t="shared" si="40"/>
        <v>10</v>
      </c>
      <c r="AF97" s="73" t="b">
        <f>COUNTIF('Power Curve'!$D$2:$D$31,AE97)&gt;0</f>
        <v>1</v>
      </c>
      <c r="AG97" s="73" t="b">
        <f t="shared" si="41"/>
        <v>0</v>
      </c>
      <c r="AH97" s="73" t="b">
        <f t="shared" si="50"/>
        <v>1</v>
      </c>
      <c r="AI97" s="34" t="str">
        <f t="shared" si="42"/>
        <v>Outer</v>
      </c>
      <c r="AJ97" s="35" t="str">
        <f t="shared" si="51"/>
        <v>0.8-0.9</v>
      </c>
      <c r="AK97" s="36" t="str">
        <f t="shared" si="43"/>
        <v>4-5</v>
      </c>
      <c r="AL97" s="36" t="str">
        <f t="shared" si="44"/>
        <v>Oct</v>
      </c>
      <c r="AM97" s="35" t="str">
        <f t="shared" si="45"/>
        <v>305-315</v>
      </c>
      <c r="AN97" s="36" t="str">
        <f t="shared" si="46"/>
        <v>HWS-LTI</v>
      </c>
    </row>
    <row r="98" spans="5:40" x14ac:dyDescent="0.3">
      <c r="E98" s="12">
        <v>40824.201388888891</v>
      </c>
      <c r="F98" s="16">
        <v>10.95</v>
      </c>
      <c r="G98" s="16">
        <v>1790.2000427246089</v>
      </c>
      <c r="H98" s="29">
        <v>1.1700134356312104</v>
      </c>
      <c r="I98" s="26">
        <v>316.3</v>
      </c>
      <c r="J98" s="30">
        <v>0.12876712328767123</v>
      </c>
      <c r="K98" s="31">
        <v>0.2181456786543462</v>
      </c>
      <c r="L98" s="111">
        <f t="shared" si="26"/>
        <v>1</v>
      </c>
      <c r="M98" s="112">
        <f t="shared" si="27"/>
        <v>0.13</v>
      </c>
      <c r="N98" s="112" t="b">
        <f t="shared" si="28"/>
        <v>1</v>
      </c>
      <c r="O98" s="112" t="b">
        <f t="shared" si="29"/>
        <v>1</v>
      </c>
      <c r="P98" s="113">
        <f t="shared" si="30"/>
        <v>10</v>
      </c>
      <c r="Q98" s="113">
        <f t="shared" si="31"/>
        <v>13</v>
      </c>
      <c r="R98" s="114" t="str">
        <f t="shared" si="47"/>
        <v>1-0.13</v>
      </c>
      <c r="S98" s="127">
        <f t="shared" si="32"/>
        <v>8.64709772836692E-3</v>
      </c>
      <c r="T98" s="112" t="b">
        <f t="shared" si="33"/>
        <v>1</v>
      </c>
      <c r="U98" s="22">
        <f t="shared" si="34"/>
        <v>10.783648067998239</v>
      </c>
      <c r="V98" s="22">
        <f t="shared" si="35"/>
        <v>1.0246975469693886</v>
      </c>
      <c r="W98" s="81">
        <f t="shared" si="36"/>
        <v>11</v>
      </c>
      <c r="X98" s="22">
        <f t="shared" si="37"/>
        <v>0.80912948637523696</v>
      </c>
      <c r="Y98" s="3">
        <f>IF(U98&gt;'Power Curve'!$C$37,0,INDEX(Ci,$W98,1)*POWER(1-X98,3)+INDEX(Ci,$W98,2)*3*X98*POWER(1-X98,2)+INDEX(Ci,$W98,3)*3*POWER(X98,2)*(1-X98)+INDEX(Ci,$W98,4)*POWER(X98,3))</f>
        <v>1737.6936008195244</v>
      </c>
      <c r="Z98" s="3">
        <f t="shared" si="38"/>
        <v>1752.7196072077688</v>
      </c>
      <c r="AA98" s="3">
        <f t="shared" si="39"/>
        <v>1790.2000427246089</v>
      </c>
      <c r="AB98" s="3">
        <f t="shared" si="48"/>
        <v>-37.480435516840089</v>
      </c>
      <c r="AC98" s="3">
        <f t="shared" si="49"/>
        <v>37.480435516840089</v>
      </c>
      <c r="AE98" s="34">
        <f t="shared" si="40"/>
        <v>11</v>
      </c>
      <c r="AF98" s="73" t="b">
        <f>COUNTIF('Power Curve'!$D$2:$D$31,AE98)&gt;0</f>
        <v>1</v>
      </c>
      <c r="AG98" s="73" t="b">
        <f t="shared" si="41"/>
        <v>0</v>
      </c>
      <c r="AH98" s="73" t="b">
        <f t="shared" si="50"/>
        <v>1</v>
      </c>
      <c r="AI98" s="34" t="str">
        <f t="shared" si="42"/>
        <v>Inner</v>
      </c>
      <c r="AJ98" s="35" t="str">
        <f t="shared" si="51"/>
        <v>1.0-1.1</v>
      </c>
      <c r="AK98" s="36" t="str">
        <f t="shared" si="43"/>
        <v>4-5</v>
      </c>
      <c r="AL98" s="36" t="str">
        <f t="shared" si="44"/>
        <v>Oct</v>
      </c>
      <c r="AM98" s="35" t="str">
        <f t="shared" si="45"/>
        <v>315-325</v>
      </c>
      <c r="AN98" s="36" t="str">
        <f t="shared" si="46"/>
        <v>Inner-TI</v>
      </c>
    </row>
    <row r="99" spans="5:40" x14ac:dyDescent="0.3">
      <c r="E99" s="12">
        <v>40824.208333333336</v>
      </c>
      <c r="F99" s="16">
        <v>9.9499999999999993</v>
      </c>
      <c r="G99" s="16">
        <v>1475.940002441406</v>
      </c>
      <c r="H99" s="29">
        <v>1.1708006815477974</v>
      </c>
      <c r="I99" s="26">
        <v>314.10000000000002</v>
      </c>
      <c r="J99" s="30">
        <v>0.1306532663316583</v>
      </c>
      <c r="K99" s="31">
        <v>0.21942335102148697</v>
      </c>
      <c r="L99" s="111">
        <f t="shared" si="26"/>
        <v>0.9</v>
      </c>
      <c r="M99" s="112">
        <f t="shared" si="27"/>
        <v>0.13</v>
      </c>
      <c r="N99" s="112" t="b">
        <f t="shared" si="28"/>
        <v>1</v>
      </c>
      <c r="O99" s="112" t="b">
        <f t="shared" si="29"/>
        <v>1</v>
      </c>
      <c r="P99" s="113">
        <f t="shared" si="30"/>
        <v>9</v>
      </c>
      <c r="Q99" s="113">
        <f t="shared" si="31"/>
        <v>13</v>
      </c>
      <c r="R99" s="114" t="str">
        <f t="shared" si="47"/>
        <v>0.9-0.13</v>
      </c>
      <c r="S99" s="127">
        <f t="shared" si="32"/>
        <v>-3.9361611857989297E-3</v>
      </c>
      <c r="T99" s="112" t="b">
        <f t="shared" si="33"/>
        <v>1</v>
      </c>
      <c r="U99" s="22">
        <f t="shared" si="34"/>
        <v>9.8010372556665164</v>
      </c>
      <c r="V99" s="22">
        <f t="shared" si="35"/>
        <v>0.87283187839923682</v>
      </c>
      <c r="W99" s="81">
        <f t="shared" si="36"/>
        <v>10</v>
      </c>
      <c r="X99" s="22">
        <f t="shared" si="37"/>
        <v>0.84173808727952515</v>
      </c>
      <c r="Y99" s="3">
        <f>IF(U99&gt;'Power Curve'!$C$37,0,INDEX(Ci,$W99,1)*POWER(1-X99,3)+INDEX(Ci,$W99,2)*3*X99*POWER(1-X99,2)+INDEX(Ci,$W99,3)*3*POWER(X99,2)*(1-X99)+INDEX(Ci,$W99,4)*POWER(X99,3))</f>
        <v>1473.4455468030005</v>
      </c>
      <c r="Z99" s="3">
        <f t="shared" si="38"/>
        <v>1467.6458276322862</v>
      </c>
      <c r="AA99" s="3">
        <f t="shared" si="39"/>
        <v>1475.940002441406</v>
      </c>
      <c r="AB99" s="3">
        <f t="shared" si="48"/>
        <v>-8.2941748091197951</v>
      </c>
      <c r="AC99" s="3">
        <f t="shared" si="49"/>
        <v>8.2941748091197951</v>
      </c>
      <c r="AE99" s="34">
        <f t="shared" si="40"/>
        <v>10</v>
      </c>
      <c r="AF99" s="73" t="b">
        <f>COUNTIF('Power Curve'!$D$2:$D$31,AE99)&gt;0</f>
        <v>1</v>
      </c>
      <c r="AG99" s="73" t="b">
        <f t="shared" si="41"/>
        <v>0</v>
      </c>
      <c r="AH99" s="73" t="b">
        <f t="shared" si="50"/>
        <v>1</v>
      </c>
      <c r="AI99" s="34" t="str">
        <f t="shared" si="42"/>
        <v>Inner</v>
      </c>
      <c r="AJ99" s="35" t="str">
        <f t="shared" si="51"/>
        <v>0.8-0.9</v>
      </c>
      <c r="AK99" s="36" t="str">
        <f t="shared" si="43"/>
        <v>5-6</v>
      </c>
      <c r="AL99" s="36" t="str">
        <f t="shared" si="44"/>
        <v>Oct</v>
      </c>
      <c r="AM99" s="35" t="str">
        <f t="shared" si="45"/>
        <v>305-315</v>
      </c>
      <c r="AN99" s="36" t="str">
        <f t="shared" si="46"/>
        <v>Inner-TI</v>
      </c>
    </row>
    <row r="100" spans="5:40" x14ac:dyDescent="0.3">
      <c r="E100" s="12">
        <v>40824.215277777781</v>
      </c>
      <c r="F100" s="16">
        <v>10.31</v>
      </c>
      <c r="G100" s="16">
        <v>1562.0099945068409</v>
      </c>
      <c r="H100" s="29">
        <v>1.1709902429290167</v>
      </c>
      <c r="I100" s="26">
        <v>305.3</v>
      </c>
      <c r="J100" s="30">
        <v>8.438409311348205E-2</v>
      </c>
      <c r="K100" s="31">
        <v>0.18482332327164605</v>
      </c>
      <c r="L100" s="111">
        <f t="shared" si="26"/>
        <v>0.9</v>
      </c>
      <c r="M100" s="112">
        <f t="shared" si="27"/>
        <v>0.08</v>
      </c>
      <c r="N100" s="112" t="b">
        <f t="shared" si="28"/>
        <v>1</v>
      </c>
      <c r="O100" s="112" t="b">
        <f t="shared" si="29"/>
        <v>1</v>
      </c>
      <c r="P100" s="113">
        <f t="shared" si="30"/>
        <v>9</v>
      </c>
      <c r="Q100" s="113">
        <f t="shared" si="31"/>
        <v>18</v>
      </c>
      <c r="R100" s="114" t="str">
        <f t="shared" si="47"/>
        <v>0.9-0.08</v>
      </c>
      <c r="S100" s="127">
        <f t="shared" si="32"/>
        <v>-3.2661595904943932E-3</v>
      </c>
      <c r="T100" s="112" t="b">
        <f t="shared" si="33"/>
        <v>1</v>
      </c>
      <c r="U100" s="22">
        <f t="shared" si="34"/>
        <v>10.156195711012428</v>
      </c>
      <c r="V100" s="22">
        <f t="shared" si="35"/>
        <v>0.92772276255454034</v>
      </c>
      <c r="W100" s="81">
        <f t="shared" si="36"/>
        <v>11</v>
      </c>
      <c r="X100" s="22">
        <f t="shared" si="37"/>
        <v>0.20018336182694668</v>
      </c>
      <c r="Y100" s="3">
        <f>IF(U100&gt;'Power Curve'!$C$37,0,INDEX(Ci,$W100,1)*POWER(1-X100,3)+INDEX(Ci,$W100,2)*3*X100*POWER(1-X100,2)+INDEX(Ci,$W100,3)*3*POWER(X100,2)*(1-X100)+INDEX(Ci,$W100,4)*POWER(X100,3))</f>
        <v>1578.0338049737302</v>
      </c>
      <c r="Z100" s="3">
        <f t="shared" si="38"/>
        <v>1572.8796947274909</v>
      </c>
      <c r="AA100" s="3">
        <f t="shared" si="39"/>
        <v>1562.0099945068409</v>
      </c>
      <c r="AB100" s="3">
        <f t="shared" si="48"/>
        <v>10.869700220649975</v>
      </c>
      <c r="AC100" s="3">
        <f t="shared" si="49"/>
        <v>10.869700220649975</v>
      </c>
      <c r="AE100" s="34">
        <f t="shared" si="40"/>
        <v>10</v>
      </c>
      <c r="AF100" s="73" t="b">
        <f>COUNTIF('Power Curve'!$D$2:$D$31,AE100)&gt;0</f>
        <v>1</v>
      </c>
      <c r="AG100" s="73" t="b">
        <f t="shared" si="41"/>
        <v>0</v>
      </c>
      <c r="AH100" s="73" t="b">
        <f t="shared" si="50"/>
        <v>1</v>
      </c>
      <c r="AI100" s="34" t="str">
        <f t="shared" si="42"/>
        <v>Outer</v>
      </c>
      <c r="AJ100" s="35" t="str">
        <f t="shared" si="51"/>
        <v>0.9-1.0</v>
      </c>
      <c r="AK100" s="36" t="str">
        <f t="shared" si="43"/>
        <v>5-6</v>
      </c>
      <c r="AL100" s="36" t="str">
        <f t="shared" si="44"/>
        <v>Oct</v>
      </c>
      <c r="AM100" s="35" t="str">
        <f t="shared" si="45"/>
        <v>305-315</v>
      </c>
      <c r="AN100" s="36" t="str">
        <f t="shared" si="46"/>
        <v>HWS-LTI</v>
      </c>
    </row>
    <row r="101" spans="5:40" x14ac:dyDescent="0.3">
      <c r="E101" s="12">
        <v>40824.222222222219</v>
      </c>
      <c r="F101" s="16">
        <v>10.06</v>
      </c>
      <c r="G101" s="16">
        <v>1479.789978027346</v>
      </c>
      <c r="H101" s="29">
        <v>1.1718393448797473</v>
      </c>
      <c r="I101" s="26">
        <v>301.89999999999998</v>
      </c>
      <c r="J101" s="30">
        <v>9.3439363817097401E-2</v>
      </c>
      <c r="K101" s="31">
        <v>0.23095851178502033</v>
      </c>
      <c r="L101" s="111">
        <f t="shared" si="26"/>
        <v>0.9</v>
      </c>
      <c r="M101" s="112">
        <f t="shared" si="27"/>
        <v>0.09</v>
      </c>
      <c r="N101" s="112" t="b">
        <f t="shared" si="28"/>
        <v>1</v>
      </c>
      <c r="O101" s="112" t="b">
        <f t="shared" si="29"/>
        <v>1</v>
      </c>
      <c r="P101" s="113">
        <f t="shared" si="30"/>
        <v>9</v>
      </c>
      <c r="Q101" s="113">
        <f t="shared" si="31"/>
        <v>17</v>
      </c>
      <c r="R101" s="114" t="str">
        <f t="shared" si="47"/>
        <v>0.9-0.09</v>
      </c>
      <c r="S101" s="127">
        <f t="shared" si="32"/>
        <v>-7.7733543286704898E-3</v>
      </c>
      <c r="T101" s="112" t="b">
        <f t="shared" si="33"/>
        <v>1</v>
      </c>
      <c r="U101" s="22">
        <f t="shared" si="34"/>
        <v>9.9123199019071393</v>
      </c>
      <c r="V101" s="22">
        <f t="shared" si="35"/>
        <v>0.8900309701042064</v>
      </c>
      <c r="W101" s="81">
        <f t="shared" si="36"/>
        <v>10</v>
      </c>
      <c r="X101" s="22">
        <f t="shared" si="37"/>
        <v>0.96002432881771382</v>
      </c>
      <c r="Y101" s="3">
        <f>IF(U101&gt;'Power Curve'!$C$37,0,INDEX(Ci,$W101,1)*POWER(1-X101,3)+INDEX(Ci,$W101,2)*3*X101*POWER(1-X101,2)+INDEX(Ci,$W101,3)*3*POWER(X101,2)*(1-X101)+INDEX(Ci,$W101,4)*POWER(X101,3))</f>
        <v>1507.9111606329213</v>
      </c>
      <c r="Z101" s="3">
        <f t="shared" si="38"/>
        <v>1496.1896328851649</v>
      </c>
      <c r="AA101" s="3">
        <f t="shared" si="39"/>
        <v>1479.789978027346</v>
      </c>
      <c r="AB101" s="3">
        <f t="shared" si="48"/>
        <v>16.399654857818859</v>
      </c>
      <c r="AC101" s="3">
        <f t="shared" si="49"/>
        <v>16.399654857818859</v>
      </c>
      <c r="AE101" s="34">
        <f t="shared" si="40"/>
        <v>10</v>
      </c>
      <c r="AF101" s="73" t="b">
        <f>COUNTIF('Power Curve'!$D$2:$D$31,AE101)&gt;0</f>
        <v>1</v>
      </c>
      <c r="AG101" s="73" t="b">
        <f t="shared" si="41"/>
        <v>0</v>
      </c>
      <c r="AH101" s="73" t="b">
        <f t="shared" si="50"/>
        <v>1</v>
      </c>
      <c r="AI101" s="34" t="str">
        <f t="shared" si="42"/>
        <v>Outer</v>
      </c>
      <c r="AJ101" s="35" t="str">
        <f t="shared" si="51"/>
        <v>0.8-0.9</v>
      </c>
      <c r="AK101" s="36" t="str">
        <f t="shared" si="43"/>
        <v>5-6</v>
      </c>
      <c r="AL101" s="36" t="str">
        <f t="shared" si="44"/>
        <v>Oct</v>
      </c>
      <c r="AM101" s="35" t="str">
        <f t="shared" si="45"/>
        <v>295-305</v>
      </c>
      <c r="AN101" s="36" t="str">
        <f t="shared" si="46"/>
        <v>HWS-LTI</v>
      </c>
    </row>
    <row r="102" spans="5:40" x14ac:dyDescent="0.3">
      <c r="E102" s="12">
        <v>40824.229166666664</v>
      </c>
      <c r="F102" s="16">
        <v>8.3000000000000007</v>
      </c>
      <c r="G102" s="16">
        <v>881.11001968383789</v>
      </c>
      <c r="H102" s="29">
        <v>1.1724565230402499</v>
      </c>
      <c r="I102" s="26">
        <v>303.7</v>
      </c>
      <c r="J102" s="30">
        <v>0.12289156626506023</v>
      </c>
      <c r="K102" s="31">
        <v>0.20943663400818116</v>
      </c>
      <c r="L102" s="111">
        <f t="shared" si="26"/>
        <v>0.6</v>
      </c>
      <c r="M102" s="112">
        <f t="shared" si="27"/>
        <v>0.12</v>
      </c>
      <c r="N102" s="112" t="b">
        <f t="shared" si="28"/>
        <v>1</v>
      </c>
      <c r="O102" s="112" t="b">
        <f t="shared" si="29"/>
        <v>1</v>
      </c>
      <c r="P102" s="113">
        <f t="shared" si="30"/>
        <v>6</v>
      </c>
      <c r="Q102" s="113">
        <f t="shared" si="31"/>
        <v>14</v>
      </c>
      <c r="R102" s="114" t="str">
        <f t="shared" si="47"/>
        <v>0.6-0.12</v>
      </c>
      <c r="S102" s="127">
        <f t="shared" si="32"/>
        <v>4.5001612482616585E-3</v>
      </c>
      <c r="T102" s="112" t="b">
        <f t="shared" si="33"/>
        <v>1</v>
      </c>
      <c r="U102" s="22">
        <f t="shared" si="34"/>
        <v>8.1795920699048441</v>
      </c>
      <c r="V102" s="22">
        <f t="shared" si="35"/>
        <v>0.62223229808195801</v>
      </c>
      <c r="W102" s="81">
        <f t="shared" si="36"/>
        <v>9</v>
      </c>
      <c r="X102" s="22">
        <f t="shared" si="37"/>
        <v>0.1708291868604721</v>
      </c>
      <c r="Y102" s="3">
        <f>IF(U102&gt;'Power Curve'!$C$37,0,INDEX(Ci,$W102,1)*POWER(1-X102,3)+INDEX(Ci,$W102,2)*3*X102*POWER(1-X102,2)+INDEX(Ci,$W102,3)*3*POWER(X102,2)*(1-X102)+INDEX(Ci,$W102,4)*POWER(X102,3))</f>
        <v>932.52515167506044</v>
      </c>
      <c r="Z102" s="3">
        <f t="shared" si="38"/>
        <v>936.72166522565783</v>
      </c>
      <c r="AA102" s="3">
        <f t="shared" si="39"/>
        <v>881.11001968383789</v>
      </c>
      <c r="AB102" s="3">
        <f t="shared" si="48"/>
        <v>55.611645541819939</v>
      </c>
      <c r="AC102" s="3">
        <f t="shared" si="49"/>
        <v>55.611645541819939</v>
      </c>
      <c r="AE102" s="34">
        <f t="shared" si="40"/>
        <v>8</v>
      </c>
      <c r="AF102" s="73" t="b">
        <f>COUNTIF('Power Curve'!$D$2:$D$31,AE102)&gt;0</f>
        <v>1</v>
      </c>
      <c r="AG102" s="73" t="b">
        <f t="shared" si="41"/>
        <v>0</v>
      </c>
      <c r="AH102" s="73" t="b">
        <f t="shared" si="50"/>
        <v>1</v>
      </c>
      <c r="AI102" s="34" t="str">
        <f t="shared" si="42"/>
        <v>Inner</v>
      </c>
      <c r="AJ102" s="35" t="str">
        <f t="shared" si="51"/>
        <v>0.6-0.7</v>
      </c>
      <c r="AK102" s="36" t="str">
        <f t="shared" si="43"/>
        <v>5-6</v>
      </c>
      <c r="AL102" s="36" t="str">
        <f t="shared" si="44"/>
        <v>Oct</v>
      </c>
      <c r="AM102" s="35" t="str">
        <f t="shared" si="45"/>
        <v>295-305</v>
      </c>
      <c r="AN102" s="36" t="str">
        <f t="shared" si="46"/>
        <v>Inner-TI</v>
      </c>
    </row>
    <row r="103" spans="5:40" x14ac:dyDescent="0.3">
      <c r="E103" s="12">
        <v>40824.236111111109</v>
      </c>
      <c r="F103" s="16">
        <v>7.42</v>
      </c>
      <c r="G103" s="16">
        <v>595.90998536348388</v>
      </c>
      <c r="H103" s="29">
        <v>1.1727743480668262</v>
      </c>
      <c r="I103" s="26">
        <v>300.7</v>
      </c>
      <c r="J103" s="30">
        <v>0.13881401617250674</v>
      </c>
      <c r="K103" s="31">
        <v>0.26536463233464924</v>
      </c>
      <c r="L103" s="111">
        <f t="shared" si="26"/>
        <v>0.5</v>
      </c>
      <c r="M103" s="112">
        <f t="shared" si="27"/>
        <v>0.14000000000000001</v>
      </c>
      <c r="N103" s="112" t="b">
        <f t="shared" si="28"/>
        <v>1</v>
      </c>
      <c r="O103" s="112" t="b">
        <f t="shared" si="29"/>
        <v>1</v>
      </c>
      <c r="P103" s="113">
        <f t="shared" si="30"/>
        <v>5</v>
      </c>
      <c r="Q103" s="113">
        <f t="shared" si="31"/>
        <v>12</v>
      </c>
      <c r="R103" s="114" t="str">
        <f t="shared" si="47"/>
        <v>0.5-0.14</v>
      </c>
      <c r="S103" s="127">
        <f t="shared" si="32"/>
        <v>9.3358922793565797E-3</v>
      </c>
      <c r="T103" s="112" t="b">
        <f t="shared" si="33"/>
        <v>1</v>
      </c>
      <c r="U103" s="22">
        <f t="shared" si="34"/>
        <v>7.3130188875550646</v>
      </c>
      <c r="V103" s="22">
        <f t="shared" si="35"/>
        <v>0.48830061928206608</v>
      </c>
      <c r="W103" s="81">
        <f t="shared" si="36"/>
        <v>8</v>
      </c>
      <c r="X103" s="22">
        <f t="shared" si="37"/>
        <v>0.29982446126797596</v>
      </c>
      <c r="Y103" s="3">
        <f>IF(U103&gt;'Power Curve'!$C$37,0,INDEX(Ci,$W103,1)*POWER(1-X103,3)+INDEX(Ci,$W103,2)*3*X103*POWER(1-X103,2)+INDEX(Ci,$W103,3)*3*POWER(X103,2)*(1-X103)+INDEX(Ci,$W103,4)*POWER(X103,3))</f>
        <v>679.60522246680955</v>
      </c>
      <c r="Z103" s="3">
        <f t="shared" si="38"/>
        <v>685.94994361624777</v>
      </c>
      <c r="AA103" s="3">
        <f t="shared" si="39"/>
        <v>595.90998536348388</v>
      </c>
      <c r="AB103" s="3">
        <f t="shared" si="48"/>
        <v>90.039958252763881</v>
      </c>
      <c r="AC103" s="3">
        <f t="shared" si="49"/>
        <v>90.039958252763881</v>
      </c>
      <c r="AE103" s="34">
        <f t="shared" si="40"/>
        <v>7</v>
      </c>
      <c r="AF103" s="73" t="b">
        <f>COUNTIF('Power Curve'!$D$2:$D$31,AE103)&gt;0</f>
        <v>1</v>
      </c>
      <c r="AG103" s="73" t="b">
        <f t="shared" si="41"/>
        <v>0</v>
      </c>
      <c r="AH103" s="73" t="b">
        <f t="shared" si="50"/>
        <v>1</v>
      </c>
      <c r="AI103" s="34" t="str">
        <f t="shared" si="42"/>
        <v>Inner</v>
      </c>
      <c r="AJ103" s="35" t="str">
        <f t="shared" si="51"/>
        <v>0.4-0.5</v>
      </c>
      <c r="AK103" s="36" t="str">
        <f t="shared" si="43"/>
        <v>5-6</v>
      </c>
      <c r="AL103" s="36" t="str">
        <f t="shared" si="44"/>
        <v>Oct</v>
      </c>
      <c r="AM103" s="35" t="str">
        <f t="shared" si="45"/>
        <v>295-305</v>
      </c>
      <c r="AN103" s="36" t="str">
        <f t="shared" si="46"/>
        <v>Inner-TI</v>
      </c>
    </row>
    <row r="104" spans="5:40" x14ac:dyDescent="0.3">
      <c r="E104" s="12">
        <v>40824.243055555555</v>
      </c>
      <c r="F104" s="16">
        <v>7.04</v>
      </c>
      <c r="G104" s="16">
        <v>481.01999664306669</v>
      </c>
      <c r="H104" s="29">
        <v>1.1728353665654525</v>
      </c>
      <c r="I104" s="26">
        <v>300.39999999999998</v>
      </c>
      <c r="J104" s="30">
        <v>0.1122159090909091</v>
      </c>
      <c r="K104" s="31">
        <v>0.21006750832999416</v>
      </c>
      <c r="L104" s="111">
        <f t="shared" si="26"/>
        <v>0.4</v>
      </c>
      <c r="M104" s="112">
        <f t="shared" si="27"/>
        <v>0.11</v>
      </c>
      <c r="N104" s="112" t="b">
        <f t="shared" si="28"/>
        <v>1</v>
      </c>
      <c r="O104" s="112" t="b">
        <f t="shared" si="29"/>
        <v>1</v>
      </c>
      <c r="P104" s="113">
        <f t="shared" si="30"/>
        <v>4</v>
      </c>
      <c r="Q104" s="113">
        <f t="shared" si="31"/>
        <v>15</v>
      </c>
      <c r="R104" s="114" t="str">
        <f t="shared" si="47"/>
        <v>0.4-0.11</v>
      </c>
      <c r="S104" s="127">
        <f t="shared" si="32"/>
        <v>-7.3544994965231711E-3</v>
      </c>
      <c r="T104" s="112" t="b">
        <f t="shared" si="33"/>
        <v>1</v>
      </c>
      <c r="U104" s="22">
        <f t="shared" si="34"/>
        <v>6.9386180373511781</v>
      </c>
      <c r="V104" s="22">
        <f t="shared" si="35"/>
        <v>0.43043576097206881</v>
      </c>
      <c r="W104" s="81">
        <f t="shared" si="36"/>
        <v>7</v>
      </c>
      <c r="X104" s="22">
        <f t="shared" si="37"/>
        <v>0.92222700762372578</v>
      </c>
      <c r="Y104" s="3">
        <f>IF(U104&gt;'Power Curve'!$C$37,0,INDEX(Ci,$W104,1)*POWER(1-X104,3)+INDEX(Ci,$W104,2)*3*X104*POWER(1-X104,2)+INDEX(Ci,$W104,3)*3*POWER(X104,2)*(1-X104)+INDEX(Ci,$W104,4)*POWER(X104,3))</f>
        <v>580.68779903854806</v>
      </c>
      <c r="Z104" s="3">
        <f t="shared" si="38"/>
        <v>576.41713091288193</v>
      </c>
      <c r="AA104" s="3">
        <f t="shared" si="39"/>
        <v>481.01999664306669</v>
      </c>
      <c r="AB104" s="3">
        <f t="shared" si="48"/>
        <v>95.39713426981524</v>
      </c>
      <c r="AC104" s="3">
        <f t="shared" si="49"/>
        <v>95.39713426981524</v>
      </c>
      <c r="AE104" s="34">
        <f t="shared" si="40"/>
        <v>7</v>
      </c>
      <c r="AF104" s="73" t="b">
        <f>COUNTIF('Power Curve'!$D$2:$D$31,AE104)&gt;0</f>
        <v>1</v>
      </c>
      <c r="AG104" s="73" t="b">
        <f t="shared" si="41"/>
        <v>0</v>
      </c>
      <c r="AH104" s="73" t="b">
        <f t="shared" si="50"/>
        <v>1</v>
      </c>
      <c r="AI104" s="34" t="str">
        <f t="shared" si="42"/>
        <v>Inner</v>
      </c>
      <c r="AJ104" s="35" t="str">
        <f t="shared" si="51"/>
        <v>0.4-0.5</v>
      </c>
      <c r="AK104" s="36" t="str">
        <f t="shared" si="43"/>
        <v>5-6</v>
      </c>
      <c r="AL104" s="36" t="str">
        <f t="shared" si="44"/>
        <v>Oct</v>
      </c>
      <c r="AM104" s="35" t="str">
        <f t="shared" si="45"/>
        <v>295-305</v>
      </c>
      <c r="AN104" s="36" t="str">
        <f t="shared" si="46"/>
        <v>Inner-TI</v>
      </c>
    </row>
    <row r="105" spans="5:40" x14ac:dyDescent="0.3">
      <c r="E105" s="12">
        <v>40824.263888888891</v>
      </c>
      <c r="F105" s="16">
        <v>7.2</v>
      </c>
      <c r="G105" s="16">
        <v>575.58998537063644</v>
      </c>
      <c r="H105" s="29">
        <v>1.1735565134402619</v>
      </c>
      <c r="I105" s="26">
        <v>296.8</v>
      </c>
      <c r="J105" s="30">
        <v>0.13055555555555554</v>
      </c>
      <c r="K105" s="31">
        <v>0.15193326462558751</v>
      </c>
      <c r="L105" s="111">
        <f t="shared" si="26"/>
        <v>0.5</v>
      </c>
      <c r="M105" s="112">
        <f t="shared" si="27"/>
        <v>0.13</v>
      </c>
      <c r="N105" s="112" t="b">
        <f t="shared" si="28"/>
        <v>1</v>
      </c>
      <c r="O105" s="112" t="b">
        <f t="shared" si="29"/>
        <v>1</v>
      </c>
      <c r="P105" s="113">
        <f t="shared" si="30"/>
        <v>5</v>
      </c>
      <c r="Q105" s="113">
        <f t="shared" si="31"/>
        <v>13</v>
      </c>
      <c r="R105" s="114" t="str">
        <f t="shared" si="47"/>
        <v>0.5-0.13</v>
      </c>
      <c r="S105" s="127">
        <f t="shared" si="32"/>
        <v>1.7080752491931649E-2</v>
      </c>
      <c r="T105" s="112" t="b">
        <f t="shared" si="33"/>
        <v>1</v>
      </c>
      <c r="U105" s="22">
        <f t="shared" si="34"/>
        <v>7.097768051960216</v>
      </c>
      <c r="V105" s="22">
        <f t="shared" si="35"/>
        <v>0.45503290876265462</v>
      </c>
      <c r="W105" s="81">
        <f t="shared" si="36"/>
        <v>8</v>
      </c>
      <c r="X105" s="22">
        <f t="shared" si="37"/>
        <v>8.3178549822066891E-2</v>
      </c>
      <c r="Y105" s="3">
        <f>IF(U105&gt;'Power Curve'!$C$37,0,INDEX(Ci,$W105,1)*POWER(1-X105,3)+INDEX(Ci,$W105,2)*3*X105*POWER(1-X105,2)+INDEX(Ci,$W105,3)*3*POWER(X105,2)*(1-X105)+INDEX(Ci,$W105,4)*POWER(X105,3))</f>
        <v>621.75477848009075</v>
      </c>
      <c r="Z105" s="3">
        <f t="shared" si="38"/>
        <v>632.37481796198495</v>
      </c>
      <c r="AA105" s="3">
        <f t="shared" si="39"/>
        <v>575.58998537063644</v>
      </c>
      <c r="AB105" s="3">
        <f t="shared" si="48"/>
        <v>56.784832591348504</v>
      </c>
      <c r="AC105" s="3">
        <f t="shared" si="49"/>
        <v>56.784832591348504</v>
      </c>
      <c r="AE105" s="34">
        <f t="shared" si="40"/>
        <v>7</v>
      </c>
      <c r="AF105" s="73" t="b">
        <f>COUNTIF('Power Curve'!$D$2:$D$31,AE105)&gt;0</f>
        <v>1</v>
      </c>
      <c r="AG105" s="73" t="b">
        <f t="shared" si="41"/>
        <v>0</v>
      </c>
      <c r="AH105" s="73" t="b">
        <f t="shared" si="50"/>
        <v>1</v>
      </c>
      <c r="AI105" s="34" t="str">
        <f t="shared" si="42"/>
        <v>Inner</v>
      </c>
      <c r="AJ105" s="35" t="str">
        <f t="shared" si="51"/>
        <v>0.4-0.5</v>
      </c>
      <c r="AK105" s="36" t="str">
        <f t="shared" si="43"/>
        <v>6-7</v>
      </c>
      <c r="AL105" s="36" t="str">
        <f t="shared" si="44"/>
        <v>Oct</v>
      </c>
      <c r="AM105" s="35" t="str">
        <f t="shared" si="45"/>
        <v>295-305</v>
      </c>
      <c r="AN105" s="36" t="str">
        <f t="shared" si="46"/>
        <v>Inner-TI</v>
      </c>
    </row>
    <row r="106" spans="5:40" x14ac:dyDescent="0.3">
      <c r="E106" s="12">
        <v>40824.270833333336</v>
      </c>
      <c r="F106" s="16">
        <v>7.56</v>
      </c>
      <c r="G106" s="16">
        <v>730.12001419067428</v>
      </c>
      <c r="H106" s="29">
        <v>1.1738563383152725</v>
      </c>
      <c r="I106" s="26">
        <v>299.10000000000002</v>
      </c>
      <c r="J106" s="30">
        <v>0.12830687830687831</v>
      </c>
      <c r="K106" s="31">
        <v>0.2189081141422991</v>
      </c>
      <c r="L106" s="111">
        <f t="shared" si="26"/>
        <v>0.5</v>
      </c>
      <c r="M106" s="112">
        <f t="shared" si="27"/>
        <v>0.13</v>
      </c>
      <c r="N106" s="112" t="b">
        <f t="shared" si="28"/>
        <v>1</v>
      </c>
      <c r="O106" s="112" t="b">
        <f t="shared" si="29"/>
        <v>1</v>
      </c>
      <c r="P106" s="113">
        <f t="shared" si="30"/>
        <v>5</v>
      </c>
      <c r="Q106" s="113">
        <f t="shared" si="31"/>
        <v>13</v>
      </c>
      <c r="R106" s="114" t="str">
        <f t="shared" si="47"/>
        <v>0.5-0.13</v>
      </c>
      <c r="S106" s="127">
        <f t="shared" si="32"/>
        <v>1.7080752491931649E-2</v>
      </c>
      <c r="T106" s="112" t="b">
        <f t="shared" si="33"/>
        <v>1</v>
      </c>
      <c r="U106" s="22">
        <f t="shared" si="34"/>
        <v>7.4532910785975233</v>
      </c>
      <c r="V106" s="22">
        <f t="shared" si="35"/>
        <v>0.50998013858626789</v>
      </c>
      <c r="W106" s="81">
        <f t="shared" si="36"/>
        <v>8</v>
      </c>
      <c r="X106" s="22">
        <f t="shared" si="37"/>
        <v>0.44100577930990892</v>
      </c>
      <c r="Y106" s="3">
        <f>IF(U106&gt;'Power Curve'!$C$37,0,INDEX(Ci,$W106,1)*POWER(1-X106,3)+INDEX(Ci,$W106,2)*3*X106*POWER(1-X106,2)+INDEX(Ci,$W106,3)*3*POWER(X106,2)*(1-X106)+INDEX(Ci,$W106,4)*POWER(X106,3))</f>
        <v>718.67830909633483</v>
      </c>
      <c r="Z106" s="3">
        <f t="shared" si="38"/>
        <v>730.95387541532932</v>
      </c>
      <c r="AA106" s="3">
        <f t="shared" si="39"/>
        <v>730.12001419067428</v>
      </c>
      <c r="AB106" s="3">
        <f t="shared" si="48"/>
        <v>0.83386122465503831</v>
      </c>
      <c r="AC106" s="3">
        <f t="shared" si="49"/>
        <v>0.83386122465503831</v>
      </c>
      <c r="AE106" s="34">
        <f t="shared" si="40"/>
        <v>7</v>
      </c>
      <c r="AF106" s="73" t="b">
        <f>COUNTIF('Power Curve'!$D$2:$D$31,AE106)&gt;0</f>
        <v>1</v>
      </c>
      <c r="AG106" s="73" t="b">
        <f t="shared" si="41"/>
        <v>0</v>
      </c>
      <c r="AH106" s="73" t="b">
        <f t="shared" si="50"/>
        <v>1</v>
      </c>
      <c r="AI106" s="34" t="str">
        <f t="shared" si="42"/>
        <v>Inner</v>
      </c>
      <c r="AJ106" s="35" t="str">
        <f t="shared" si="51"/>
        <v>0.5-0.6</v>
      </c>
      <c r="AK106" s="36" t="str">
        <f t="shared" si="43"/>
        <v>6-7</v>
      </c>
      <c r="AL106" s="36" t="str">
        <f t="shared" si="44"/>
        <v>Oct</v>
      </c>
      <c r="AM106" s="35" t="str">
        <f t="shared" si="45"/>
        <v>295-305</v>
      </c>
      <c r="AN106" s="36" t="str">
        <f t="shared" si="46"/>
        <v>Inner-TI</v>
      </c>
    </row>
    <row r="107" spans="5:40" x14ac:dyDescent="0.3">
      <c r="E107" s="12">
        <v>40824.291666666664</v>
      </c>
      <c r="F107" s="16">
        <v>9.11</v>
      </c>
      <c r="G107" s="16">
        <v>982.40000152587868</v>
      </c>
      <c r="H107" s="29">
        <v>1.1737209722222375</v>
      </c>
      <c r="I107" s="26">
        <v>301.60000000000002</v>
      </c>
      <c r="J107" s="30">
        <v>0.15477497255762898</v>
      </c>
      <c r="K107" s="31">
        <v>0.16653023081949739</v>
      </c>
      <c r="L107" s="111">
        <f t="shared" si="26"/>
        <v>0.70000000000000007</v>
      </c>
      <c r="M107" s="112">
        <f t="shared" si="27"/>
        <v>0.15000000000000002</v>
      </c>
      <c r="N107" s="112" t="b">
        <f t="shared" si="28"/>
        <v>1</v>
      </c>
      <c r="O107" s="112" t="b">
        <f t="shared" si="29"/>
        <v>1</v>
      </c>
      <c r="P107" s="113">
        <f t="shared" si="30"/>
        <v>7.0000000000000009</v>
      </c>
      <c r="Q107" s="113">
        <f t="shared" si="31"/>
        <v>10.999999999999998</v>
      </c>
      <c r="R107" s="114" t="str">
        <f t="shared" si="47"/>
        <v>0.7-0.15</v>
      </c>
      <c r="S107" s="127">
        <f t="shared" si="32"/>
        <v>1.0048182677690141E-2</v>
      </c>
      <c r="T107" s="112" t="b">
        <f t="shared" si="33"/>
        <v>1</v>
      </c>
      <c r="U107" s="22">
        <f t="shared" si="34"/>
        <v>8.981067675640233</v>
      </c>
      <c r="V107" s="22">
        <f t="shared" si="35"/>
        <v>0.74610293656886839</v>
      </c>
      <c r="W107" s="81">
        <f t="shared" si="36"/>
        <v>9</v>
      </c>
      <c r="X107" s="22">
        <f t="shared" si="37"/>
        <v>0.97194281929368298</v>
      </c>
      <c r="Y107" s="3">
        <f>IF(U107&gt;'Power Curve'!$C$37,0,INDEX(Ci,$W107,1)*POWER(1-X107,3)+INDEX(Ci,$W107,2)*3*X107*POWER(1-X107,2)+INDEX(Ci,$W107,3)*3*POWER(X107,2)*(1-X107)+INDEX(Ci,$W107,4)*POWER(X107,3))</f>
        <v>1189.0744940763861</v>
      </c>
      <c r="Z107" s="3">
        <f t="shared" si="38"/>
        <v>1201.0225318102478</v>
      </c>
      <c r="AA107" s="3">
        <f t="shared" si="39"/>
        <v>982.40000152587868</v>
      </c>
      <c r="AB107" s="3">
        <f t="shared" si="48"/>
        <v>218.62253028436908</v>
      </c>
      <c r="AC107" s="3">
        <f t="shared" si="49"/>
        <v>218.62253028436908</v>
      </c>
      <c r="AE107" s="34">
        <f t="shared" si="40"/>
        <v>9</v>
      </c>
      <c r="AF107" s="73" t="b">
        <f>COUNTIF('Power Curve'!$D$2:$D$31,AE107)&gt;0</f>
        <v>1</v>
      </c>
      <c r="AG107" s="73" t="b">
        <f t="shared" si="41"/>
        <v>0</v>
      </c>
      <c r="AH107" s="73" t="b">
        <f t="shared" si="50"/>
        <v>1</v>
      </c>
      <c r="AI107" s="34" t="str">
        <f t="shared" si="42"/>
        <v>Outer</v>
      </c>
      <c r="AJ107" s="35" t="str">
        <f t="shared" si="51"/>
        <v>0.7-0.8</v>
      </c>
      <c r="AK107" s="36" t="str">
        <f t="shared" si="43"/>
        <v>7-8</v>
      </c>
      <c r="AL107" s="36" t="str">
        <f t="shared" si="44"/>
        <v>Oct</v>
      </c>
      <c r="AM107" s="35" t="str">
        <f t="shared" si="45"/>
        <v>295-305</v>
      </c>
      <c r="AN107" s="36" t="str">
        <f t="shared" si="46"/>
        <v>HWS-HTI</v>
      </c>
    </row>
    <row r="108" spans="5:40" x14ac:dyDescent="0.3">
      <c r="E108" s="12">
        <v>40824.298611111109</v>
      </c>
      <c r="F108" s="16">
        <v>7.41</v>
      </c>
      <c r="G108" s="16">
        <v>810.90000152587868</v>
      </c>
      <c r="H108" s="29">
        <v>1.1741849670928821</v>
      </c>
      <c r="I108" s="26">
        <v>303.5</v>
      </c>
      <c r="J108" s="30">
        <v>0.1417004048582996</v>
      </c>
      <c r="K108" s="31">
        <v>0.21672259466142041</v>
      </c>
      <c r="L108" s="111">
        <f t="shared" si="26"/>
        <v>0.5</v>
      </c>
      <c r="M108" s="112">
        <f t="shared" si="27"/>
        <v>0.14000000000000001</v>
      </c>
      <c r="N108" s="112" t="b">
        <f t="shared" si="28"/>
        <v>1</v>
      </c>
      <c r="O108" s="112" t="b">
        <f t="shared" si="29"/>
        <v>1</v>
      </c>
      <c r="P108" s="113">
        <f t="shared" si="30"/>
        <v>5</v>
      </c>
      <c r="Q108" s="113">
        <f t="shared" si="31"/>
        <v>12</v>
      </c>
      <c r="R108" s="114" t="str">
        <f t="shared" si="47"/>
        <v>0.5-0.14</v>
      </c>
      <c r="S108" s="127">
        <f t="shared" si="32"/>
        <v>9.3358922793565797E-3</v>
      </c>
      <c r="T108" s="112" t="b">
        <f t="shared" si="33"/>
        <v>1</v>
      </c>
      <c r="U108" s="22">
        <f t="shared" si="34"/>
        <v>7.3060899878104717</v>
      </c>
      <c r="V108" s="22">
        <f t="shared" si="35"/>
        <v>0.48722973549067855</v>
      </c>
      <c r="W108" s="81">
        <f t="shared" si="36"/>
        <v>8</v>
      </c>
      <c r="X108" s="22">
        <f t="shared" si="37"/>
        <v>0.2928506541915189</v>
      </c>
      <c r="Y108" s="3">
        <f>IF(U108&gt;'Power Curve'!$C$37,0,INDEX(Ci,$W108,1)*POWER(1-X108,3)+INDEX(Ci,$W108,2)*3*X108*POWER(1-X108,2)+INDEX(Ci,$W108,3)*3*POWER(X108,2)*(1-X108)+INDEX(Ci,$W108,4)*POWER(X108,3))</f>
        <v>677.70127779091968</v>
      </c>
      <c r="Z108" s="3">
        <f t="shared" si="38"/>
        <v>684.02822391795792</v>
      </c>
      <c r="AA108" s="3">
        <f t="shared" si="39"/>
        <v>810.90000152587868</v>
      </c>
      <c r="AB108" s="3">
        <f t="shared" si="48"/>
        <v>-126.87177760792076</v>
      </c>
      <c r="AC108" s="3">
        <f t="shared" si="49"/>
        <v>126.87177760792076</v>
      </c>
      <c r="AE108" s="34">
        <f t="shared" si="40"/>
        <v>7</v>
      </c>
      <c r="AF108" s="73" t="b">
        <f>COUNTIF('Power Curve'!$D$2:$D$31,AE108)&gt;0</f>
        <v>1</v>
      </c>
      <c r="AG108" s="73" t="b">
        <f t="shared" si="41"/>
        <v>0</v>
      </c>
      <c r="AH108" s="73" t="b">
        <f t="shared" si="50"/>
        <v>1</v>
      </c>
      <c r="AI108" s="34" t="str">
        <f t="shared" si="42"/>
        <v>Outer</v>
      </c>
      <c r="AJ108" s="35" t="str">
        <f t="shared" si="51"/>
        <v>0.4-0.5</v>
      </c>
      <c r="AK108" s="36" t="str">
        <f t="shared" si="43"/>
        <v>7-8</v>
      </c>
      <c r="AL108" s="36" t="str">
        <f t="shared" si="44"/>
        <v>Oct</v>
      </c>
      <c r="AM108" s="35" t="str">
        <f t="shared" si="45"/>
        <v>295-305</v>
      </c>
      <c r="AN108" s="36" t="str">
        <f t="shared" si="46"/>
        <v>LWS-HTI</v>
      </c>
    </row>
    <row r="109" spans="5:40" x14ac:dyDescent="0.3">
      <c r="E109" s="12">
        <v>40824.458333333336</v>
      </c>
      <c r="F109" s="16">
        <v>9.93</v>
      </c>
      <c r="G109" s="16">
        <v>1365.599975585938</v>
      </c>
      <c r="H109" s="29">
        <v>1.1703463853358034</v>
      </c>
      <c r="I109" s="26">
        <v>308.3</v>
      </c>
      <c r="J109" s="30">
        <v>0.14098690835850955</v>
      </c>
      <c r="K109" s="31">
        <v>0.16782566823524794</v>
      </c>
      <c r="L109" s="111">
        <f t="shared" si="26"/>
        <v>0.9</v>
      </c>
      <c r="M109" s="112">
        <f t="shared" si="27"/>
        <v>0.14000000000000001</v>
      </c>
      <c r="N109" s="112" t="b">
        <f t="shared" si="28"/>
        <v>1</v>
      </c>
      <c r="O109" s="112" t="b">
        <f t="shared" si="29"/>
        <v>1</v>
      </c>
      <c r="P109" s="113">
        <f t="shared" si="30"/>
        <v>9</v>
      </c>
      <c r="Q109" s="113">
        <f t="shared" si="31"/>
        <v>12</v>
      </c>
      <c r="R109" s="114" t="str">
        <f t="shared" si="47"/>
        <v>0.9-0.14</v>
      </c>
      <c r="S109" s="127">
        <f t="shared" si="32"/>
        <v>2.6289869952386964E-3</v>
      </c>
      <c r="T109" s="112" t="b">
        <f t="shared" si="33"/>
        <v>1</v>
      </c>
      <c r="U109" s="22">
        <f t="shared" si="34"/>
        <v>9.7800713905791206</v>
      </c>
      <c r="V109" s="22">
        <f t="shared" si="35"/>
        <v>0.86959153636484243</v>
      </c>
      <c r="W109" s="81">
        <f t="shared" si="36"/>
        <v>10</v>
      </c>
      <c r="X109" s="22">
        <f t="shared" si="37"/>
        <v>0.81945273133622365</v>
      </c>
      <c r="Y109" s="3">
        <f>IF(U109&gt;'Power Curve'!$C$37,0,INDEX(Ci,$W109,1)*POWER(1-X109,3)+INDEX(Ci,$W109,2)*3*X109*POWER(1-X109,2)+INDEX(Ci,$W109,3)*3*POWER(X109,2)*(1-X109)+INDEX(Ci,$W109,4)*POWER(X109,3))</f>
        <v>1466.6817580123816</v>
      </c>
      <c r="Z109" s="3">
        <f t="shared" si="38"/>
        <v>1470.53764528035</v>
      </c>
      <c r="AA109" s="3">
        <f t="shared" si="39"/>
        <v>1365.599975585938</v>
      </c>
      <c r="AB109" s="3">
        <f t="shared" si="48"/>
        <v>104.93766969441208</v>
      </c>
      <c r="AC109" s="3">
        <f t="shared" si="49"/>
        <v>104.93766969441208</v>
      </c>
      <c r="AE109" s="34">
        <f t="shared" si="40"/>
        <v>10</v>
      </c>
      <c r="AF109" s="73" t="b">
        <f>COUNTIF('Power Curve'!$D$2:$D$31,AE109)&gt;0</f>
        <v>1</v>
      </c>
      <c r="AG109" s="73" t="b">
        <f t="shared" si="41"/>
        <v>0</v>
      </c>
      <c r="AH109" s="73" t="b">
        <f t="shared" si="50"/>
        <v>1</v>
      </c>
      <c r="AI109" s="34" t="str">
        <f t="shared" si="42"/>
        <v>Outer</v>
      </c>
      <c r="AJ109" s="35" t="str">
        <f t="shared" si="51"/>
        <v>0.8-0.9</v>
      </c>
      <c r="AK109" s="36" t="str">
        <f t="shared" si="43"/>
        <v>11-12</v>
      </c>
      <c r="AL109" s="36" t="str">
        <f t="shared" si="44"/>
        <v>Oct</v>
      </c>
      <c r="AM109" s="35" t="str">
        <f t="shared" si="45"/>
        <v>305-315</v>
      </c>
      <c r="AN109" s="36" t="str">
        <f t="shared" si="46"/>
        <v>HWS-HTI</v>
      </c>
    </row>
    <row r="110" spans="5:40" x14ac:dyDescent="0.3">
      <c r="E110" s="12">
        <v>40824.465277777781</v>
      </c>
      <c r="F110" s="16">
        <v>10.42</v>
      </c>
      <c r="G110" s="16">
        <v>1531.94995117188</v>
      </c>
      <c r="H110" s="29">
        <v>1.1698806352557876</v>
      </c>
      <c r="I110" s="26">
        <v>308.5</v>
      </c>
      <c r="J110" s="30">
        <v>9.9808061420345498E-2</v>
      </c>
      <c r="K110" s="31">
        <v>0.18420423252323018</v>
      </c>
      <c r="L110" s="111">
        <f t="shared" si="26"/>
        <v>0.9</v>
      </c>
      <c r="M110" s="112">
        <f t="shared" si="27"/>
        <v>9.9999999999999992E-2</v>
      </c>
      <c r="N110" s="112" t="b">
        <f t="shared" si="28"/>
        <v>1</v>
      </c>
      <c r="O110" s="112" t="b">
        <f t="shared" si="29"/>
        <v>1</v>
      </c>
      <c r="P110" s="113">
        <f t="shared" si="30"/>
        <v>9</v>
      </c>
      <c r="Q110" s="113">
        <f t="shared" si="31"/>
        <v>16</v>
      </c>
      <c r="R110" s="114" t="str">
        <f t="shared" si="47"/>
        <v>0.9-0.1</v>
      </c>
      <c r="S110" s="127">
        <f t="shared" si="32"/>
        <v>-1.1722365426955051E-2</v>
      </c>
      <c r="T110" s="112" t="b">
        <f t="shared" si="33"/>
        <v>1</v>
      </c>
      <c r="U110" s="22">
        <f t="shared" si="34"/>
        <v>10.261311545090011</v>
      </c>
      <c r="V110" s="22">
        <f t="shared" si="35"/>
        <v>0.94396875356050147</v>
      </c>
      <c r="W110" s="81">
        <f t="shared" si="36"/>
        <v>11</v>
      </c>
      <c r="X110" s="22">
        <f t="shared" si="37"/>
        <v>0.30219888392602623</v>
      </c>
      <c r="Y110" s="3">
        <f>IF(U110&gt;'Power Curve'!$C$37,0,INDEX(Ci,$W110,1)*POWER(1-X110,3)+INDEX(Ci,$W110,2)*3*X110*POWER(1-X110,2)+INDEX(Ci,$W110,3)*3*POWER(X110,2)*(1-X110)+INDEX(Ci,$W110,4)*POWER(X110,3))</f>
        <v>1607.4426608986689</v>
      </c>
      <c r="Z110" s="3">
        <f t="shared" si="38"/>
        <v>1588.5996306247378</v>
      </c>
      <c r="AA110" s="3">
        <f t="shared" si="39"/>
        <v>1531.94995117188</v>
      </c>
      <c r="AB110" s="3">
        <f t="shared" si="48"/>
        <v>56.649679452857754</v>
      </c>
      <c r="AC110" s="3">
        <f t="shared" si="49"/>
        <v>56.649679452857754</v>
      </c>
      <c r="AE110" s="34">
        <f t="shared" si="40"/>
        <v>10</v>
      </c>
      <c r="AF110" s="73" t="b">
        <f>COUNTIF('Power Curve'!$D$2:$D$31,AE110)&gt;0</f>
        <v>1</v>
      </c>
      <c r="AG110" s="73" t="b">
        <f t="shared" si="41"/>
        <v>0</v>
      </c>
      <c r="AH110" s="73" t="b">
        <f t="shared" si="50"/>
        <v>1</v>
      </c>
      <c r="AI110" s="34" t="str">
        <f t="shared" si="42"/>
        <v>Outer</v>
      </c>
      <c r="AJ110" s="35" t="str">
        <f t="shared" si="51"/>
        <v>0.9-1.0</v>
      </c>
      <c r="AK110" s="36" t="str">
        <f t="shared" si="43"/>
        <v>11-12</v>
      </c>
      <c r="AL110" s="36" t="str">
        <f t="shared" si="44"/>
        <v>Oct</v>
      </c>
      <c r="AM110" s="35" t="str">
        <f t="shared" si="45"/>
        <v>305-315</v>
      </c>
      <c r="AN110" s="36" t="str">
        <f t="shared" si="46"/>
        <v>HWS-LTI</v>
      </c>
    </row>
    <row r="111" spans="5:40" x14ac:dyDescent="0.3">
      <c r="E111" s="12">
        <v>40824.472222222219</v>
      </c>
      <c r="F111" s="16">
        <v>9.5299999999999994</v>
      </c>
      <c r="G111" s="16">
        <v>1181.130020141602</v>
      </c>
      <c r="H111" s="29">
        <v>1.1694341687218042</v>
      </c>
      <c r="I111" s="26">
        <v>324.2</v>
      </c>
      <c r="J111" s="30">
        <v>0.14900314795383002</v>
      </c>
      <c r="K111" s="31">
        <v>0.10985545920083647</v>
      </c>
      <c r="L111" s="111">
        <f t="shared" si="26"/>
        <v>0.8</v>
      </c>
      <c r="M111" s="112">
        <f t="shared" si="27"/>
        <v>0.15000000000000002</v>
      </c>
      <c r="N111" s="112" t="b">
        <f t="shared" si="28"/>
        <v>1</v>
      </c>
      <c r="O111" s="112" t="b">
        <f t="shared" si="29"/>
        <v>1</v>
      </c>
      <c r="P111" s="113">
        <f t="shared" si="30"/>
        <v>8</v>
      </c>
      <c r="Q111" s="113">
        <f t="shared" si="31"/>
        <v>10.999999999999998</v>
      </c>
      <c r="R111" s="114" t="str">
        <f t="shared" si="47"/>
        <v>0.8-0.15</v>
      </c>
      <c r="S111" s="127">
        <f t="shared" si="32"/>
        <v>1.2610160596368438E-2</v>
      </c>
      <c r="T111" s="112" t="b">
        <f t="shared" si="33"/>
        <v>1</v>
      </c>
      <c r="U111" s="22">
        <f t="shared" si="34"/>
        <v>9.3836715354087445</v>
      </c>
      <c r="V111" s="22">
        <f t="shared" si="35"/>
        <v>0.808326660921728</v>
      </c>
      <c r="W111" s="81">
        <f t="shared" si="36"/>
        <v>10</v>
      </c>
      <c r="X111" s="22">
        <f t="shared" si="37"/>
        <v>0.39810537306977589</v>
      </c>
      <c r="Y111" s="3">
        <f>IF(U111&gt;'Power Curve'!$C$37,0,INDEX(Ci,$W111,1)*POWER(1-X111,3)+INDEX(Ci,$W111,2)*3*X111*POWER(1-X111,2)+INDEX(Ci,$W111,3)*3*POWER(X111,2)*(1-X111)+INDEX(Ci,$W111,4)*POWER(X111,3))</f>
        <v>1328.9886466246394</v>
      </c>
      <c r="Z111" s="3">
        <f t="shared" si="38"/>
        <v>1345.7474068893264</v>
      </c>
      <c r="AA111" s="3">
        <f t="shared" si="39"/>
        <v>1181.130020141602</v>
      </c>
      <c r="AB111" s="3">
        <f t="shared" si="48"/>
        <v>164.61738674772437</v>
      </c>
      <c r="AC111" s="3">
        <f t="shared" si="49"/>
        <v>164.61738674772437</v>
      </c>
      <c r="AE111" s="34">
        <f t="shared" si="40"/>
        <v>9</v>
      </c>
      <c r="AF111" s="73" t="b">
        <f>COUNTIF('Power Curve'!$D$2:$D$31,AE111)&gt;0</f>
        <v>1</v>
      </c>
      <c r="AG111" s="73" t="b">
        <f t="shared" si="41"/>
        <v>0</v>
      </c>
      <c r="AH111" s="73" t="b">
        <f t="shared" si="50"/>
        <v>1</v>
      </c>
      <c r="AI111" s="34" t="str">
        <f t="shared" si="42"/>
        <v>Outer</v>
      </c>
      <c r="AJ111" s="35" t="str">
        <f t="shared" si="51"/>
        <v>0.8-0.9</v>
      </c>
      <c r="AK111" s="36" t="str">
        <f t="shared" si="43"/>
        <v>11-12</v>
      </c>
      <c r="AL111" s="36" t="str">
        <f t="shared" si="44"/>
        <v>Oct</v>
      </c>
      <c r="AM111" s="35" t="str">
        <f t="shared" si="45"/>
        <v>315-325</v>
      </c>
      <c r="AN111" s="36" t="str">
        <f t="shared" si="46"/>
        <v>HWS-HTI</v>
      </c>
    </row>
    <row r="112" spans="5:40" x14ac:dyDescent="0.3">
      <c r="E112" s="12">
        <v>40824.479166666664</v>
      </c>
      <c r="F112" s="16">
        <v>8.4700000000000006</v>
      </c>
      <c r="G112" s="16">
        <v>859.52998352050827</v>
      </c>
      <c r="H112" s="29">
        <v>1.1694530731533872</v>
      </c>
      <c r="I112" s="26">
        <v>316.39999999999998</v>
      </c>
      <c r="J112" s="30">
        <v>0.11688311688311687</v>
      </c>
      <c r="K112" s="31">
        <v>8.1177833268828076E-2</v>
      </c>
      <c r="L112" s="111">
        <f t="shared" si="26"/>
        <v>0.6</v>
      </c>
      <c r="M112" s="112">
        <f t="shared" si="27"/>
        <v>0.12</v>
      </c>
      <c r="N112" s="112" t="b">
        <f t="shared" si="28"/>
        <v>1</v>
      </c>
      <c r="O112" s="112" t="b">
        <f t="shared" si="29"/>
        <v>1</v>
      </c>
      <c r="P112" s="113">
        <f t="shared" si="30"/>
        <v>6</v>
      </c>
      <c r="Q112" s="113">
        <f t="shared" si="31"/>
        <v>14</v>
      </c>
      <c r="R112" s="114" t="str">
        <f t="shared" si="47"/>
        <v>0.6-0.12</v>
      </c>
      <c r="S112" s="127">
        <f t="shared" si="32"/>
        <v>4.5001612482616585E-3</v>
      </c>
      <c r="T112" s="112" t="b">
        <f t="shared" si="33"/>
        <v>1</v>
      </c>
      <c r="U112" s="22">
        <f t="shared" si="34"/>
        <v>8.3399922536912019</v>
      </c>
      <c r="V112" s="22">
        <f t="shared" si="35"/>
        <v>0.64702266354891858</v>
      </c>
      <c r="W112" s="81">
        <f t="shared" si="36"/>
        <v>9</v>
      </c>
      <c r="X112" s="22">
        <f t="shared" si="37"/>
        <v>0.33115692853657774</v>
      </c>
      <c r="Y112" s="3">
        <f>IF(U112&gt;'Power Curve'!$C$37,0,INDEX(Ci,$W112,1)*POWER(1-X112,3)+INDEX(Ci,$W112,2)*3*X112*POWER(1-X112,2)+INDEX(Ci,$W112,3)*3*POWER(X112,2)*(1-X112)+INDEX(Ci,$W112,4)*POWER(X112,3))</f>
        <v>982.30508222139667</v>
      </c>
      <c r="Z112" s="3">
        <f t="shared" si="38"/>
        <v>986.72561348637976</v>
      </c>
      <c r="AA112" s="3">
        <f t="shared" si="39"/>
        <v>859.52998352050827</v>
      </c>
      <c r="AB112" s="3">
        <f t="shared" si="48"/>
        <v>127.19562996587149</v>
      </c>
      <c r="AC112" s="3">
        <f t="shared" si="49"/>
        <v>127.19562996587149</v>
      </c>
      <c r="AE112" s="34">
        <f t="shared" si="40"/>
        <v>8</v>
      </c>
      <c r="AF112" s="73" t="b">
        <f>COUNTIF('Power Curve'!$D$2:$D$31,AE112)&gt;0</f>
        <v>1</v>
      </c>
      <c r="AG112" s="73" t="b">
        <f t="shared" si="41"/>
        <v>0</v>
      </c>
      <c r="AH112" s="73" t="b">
        <f t="shared" si="50"/>
        <v>1</v>
      </c>
      <c r="AI112" s="34" t="str">
        <f t="shared" si="42"/>
        <v>Outer</v>
      </c>
      <c r="AJ112" s="35" t="str">
        <f t="shared" si="51"/>
        <v>0.6-0.7</v>
      </c>
      <c r="AK112" s="36" t="str">
        <f t="shared" si="43"/>
        <v>11-12</v>
      </c>
      <c r="AL112" s="36" t="str">
        <f t="shared" si="44"/>
        <v>Oct</v>
      </c>
      <c r="AM112" s="35" t="str">
        <f t="shared" si="45"/>
        <v>315-325</v>
      </c>
      <c r="AN112" s="36" t="str">
        <f t="shared" si="46"/>
        <v>Inner-TI</v>
      </c>
    </row>
    <row r="113" spans="5:40" x14ac:dyDescent="0.3">
      <c r="E113" s="12">
        <v>40824.486111111109</v>
      </c>
      <c r="F113" s="16">
        <v>8.7200000000000006</v>
      </c>
      <c r="G113" s="16">
        <v>1213.670059204102</v>
      </c>
      <c r="H113" s="29">
        <v>1.1689460476685023</v>
      </c>
      <c r="I113" s="26">
        <v>303.7</v>
      </c>
      <c r="J113" s="30">
        <v>0.17775229357798164</v>
      </c>
      <c r="K113" s="31">
        <v>9.9349697537479478E-2</v>
      </c>
      <c r="L113" s="111">
        <f t="shared" si="26"/>
        <v>0.70000000000000007</v>
      </c>
      <c r="M113" s="112">
        <f t="shared" si="27"/>
        <v>0.18000000000000002</v>
      </c>
      <c r="N113" s="112" t="b">
        <f t="shared" si="28"/>
        <v>1</v>
      </c>
      <c r="O113" s="112" t="b">
        <f t="shared" si="29"/>
        <v>1</v>
      </c>
      <c r="P113" s="113">
        <f t="shared" si="30"/>
        <v>7.0000000000000009</v>
      </c>
      <c r="Q113" s="113">
        <f t="shared" si="31"/>
        <v>8</v>
      </c>
      <c r="R113" s="114" t="str">
        <f t="shared" si="47"/>
        <v>0.7-0.18</v>
      </c>
      <c r="S113" s="127">
        <f t="shared" si="32"/>
        <v>1.1824268788753331E-2</v>
      </c>
      <c r="T113" s="112" t="b">
        <f t="shared" si="33"/>
        <v>1</v>
      </c>
      <c r="U113" s="22">
        <f t="shared" si="34"/>
        <v>8.5849139088842765</v>
      </c>
      <c r="V113" s="22">
        <f t="shared" si="35"/>
        <v>0.68487609488348811</v>
      </c>
      <c r="W113" s="81">
        <f t="shared" si="36"/>
        <v>9</v>
      </c>
      <c r="X113" s="22">
        <f t="shared" si="37"/>
        <v>0.57596796888414648</v>
      </c>
      <c r="Y113" s="3">
        <f>IF(U113&gt;'Power Curve'!$C$37,0,INDEX(Ci,$W113,1)*POWER(1-X113,3)+INDEX(Ci,$W113,2)*3*X113*POWER(1-X113,2)+INDEX(Ci,$W113,3)*3*POWER(X113,2)*(1-X113)+INDEX(Ci,$W113,4)*POWER(X113,3))</f>
        <v>1060.1097544932752</v>
      </c>
      <c r="Z113" s="3">
        <f t="shared" si="38"/>
        <v>1072.6447771759829</v>
      </c>
      <c r="AA113" s="3">
        <f t="shared" si="39"/>
        <v>1213.670059204102</v>
      </c>
      <c r="AB113" s="3">
        <f t="shared" si="48"/>
        <v>-141.02528202811914</v>
      </c>
      <c r="AC113" s="3">
        <f t="shared" si="49"/>
        <v>141.02528202811914</v>
      </c>
      <c r="AE113" s="34">
        <f t="shared" si="40"/>
        <v>9</v>
      </c>
      <c r="AF113" s="73" t="b">
        <f>COUNTIF('Power Curve'!$D$2:$D$31,AE113)&gt;0</f>
        <v>1</v>
      </c>
      <c r="AG113" s="73" t="b">
        <f t="shared" si="41"/>
        <v>0</v>
      </c>
      <c r="AH113" s="73" t="b">
        <f t="shared" si="50"/>
        <v>1</v>
      </c>
      <c r="AI113" s="34" t="str">
        <f t="shared" si="42"/>
        <v>Outer</v>
      </c>
      <c r="AJ113" s="35" t="str">
        <f t="shared" si="51"/>
        <v>0.6-0.7</v>
      </c>
      <c r="AK113" s="36" t="str">
        <f t="shared" si="43"/>
        <v>11-12</v>
      </c>
      <c r="AL113" s="36" t="str">
        <f t="shared" si="44"/>
        <v>Oct</v>
      </c>
      <c r="AM113" s="35" t="str">
        <f t="shared" si="45"/>
        <v>295-305</v>
      </c>
      <c r="AN113" s="36" t="str">
        <f t="shared" si="46"/>
        <v>HWS-HTI</v>
      </c>
    </row>
    <row r="114" spans="5:40" x14ac:dyDescent="0.3">
      <c r="E114" s="12">
        <v>40824.493055555555</v>
      </c>
      <c r="F114" s="16">
        <v>10.32</v>
      </c>
      <c r="G114" s="16">
        <v>1548.389953613279</v>
      </c>
      <c r="H114" s="29">
        <v>1.1699605376608431</v>
      </c>
      <c r="I114" s="26">
        <v>305.10000000000002</v>
      </c>
      <c r="J114" s="30">
        <v>0.10755813953488373</v>
      </c>
      <c r="K114" s="31">
        <v>0.11435006111137427</v>
      </c>
      <c r="L114" s="111">
        <f t="shared" si="26"/>
        <v>0.9</v>
      </c>
      <c r="M114" s="112">
        <f t="shared" si="27"/>
        <v>0.11</v>
      </c>
      <c r="N114" s="112" t="b">
        <f t="shared" si="28"/>
        <v>1</v>
      </c>
      <c r="O114" s="112" t="b">
        <f t="shared" si="29"/>
        <v>1</v>
      </c>
      <c r="P114" s="113">
        <f t="shared" si="30"/>
        <v>9</v>
      </c>
      <c r="Q114" s="113">
        <f t="shared" si="31"/>
        <v>15</v>
      </c>
      <c r="R114" s="114" t="str">
        <f t="shared" si="47"/>
        <v>0.9-0.11</v>
      </c>
      <c r="S114" s="127">
        <f t="shared" si="32"/>
        <v>4.9096544614539309E-3</v>
      </c>
      <c r="T114" s="112" t="b">
        <f t="shared" si="33"/>
        <v>1</v>
      </c>
      <c r="U114" s="22">
        <f t="shared" si="34"/>
        <v>10.163065834238648</v>
      </c>
      <c r="V114" s="22">
        <f t="shared" si="35"/>
        <v>0.9287845622455424</v>
      </c>
      <c r="W114" s="81">
        <f t="shared" si="36"/>
        <v>11</v>
      </c>
      <c r="X114" s="22">
        <f t="shared" si="37"/>
        <v>0.20685085596765357</v>
      </c>
      <c r="Y114" s="3">
        <f>IF(U114&gt;'Power Curve'!$C$37,0,INDEX(Ci,$W114,1)*POWER(1-X114,3)+INDEX(Ci,$W114,2)*3*X114*POWER(1-X114,2)+INDEX(Ci,$W114,3)*3*POWER(X114,2)*(1-X114)+INDEX(Ci,$W114,4)*POWER(X114,3))</f>
        <v>1579.9750656227945</v>
      </c>
      <c r="Z114" s="3">
        <f t="shared" si="38"/>
        <v>1587.7321972527154</v>
      </c>
      <c r="AA114" s="3">
        <f t="shared" si="39"/>
        <v>1548.389953613279</v>
      </c>
      <c r="AB114" s="3">
        <f t="shared" si="48"/>
        <v>39.342243639436447</v>
      </c>
      <c r="AC114" s="3">
        <f t="shared" si="49"/>
        <v>39.342243639436447</v>
      </c>
      <c r="AE114" s="34">
        <f t="shared" si="40"/>
        <v>10</v>
      </c>
      <c r="AF114" s="73" t="b">
        <f>COUNTIF('Power Curve'!$D$2:$D$31,AE114)&gt;0</f>
        <v>1</v>
      </c>
      <c r="AG114" s="73" t="b">
        <f t="shared" si="41"/>
        <v>0</v>
      </c>
      <c r="AH114" s="73" t="b">
        <f t="shared" si="50"/>
        <v>1</v>
      </c>
      <c r="AI114" s="34" t="str">
        <f t="shared" si="42"/>
        <v>Inner</v>
      </c>
      <c r="AJ114" s="35" t="str">
        <f t="shared" si="51"/>
        <v>0.9-1.0</v>
      </c>
      <c r="AK114" s="36" t="str">
        <f t="shared" si="43"/>
        <v>11-12</v>
      </c>
      <c r="AL114" s="36" t="str">
        <f t="shared" si="44"/>
        <v>Oct</v>
      </c>
      <c r="AM114" s="35" t="str">
        <f t="shared" si="45"/>
        <v>305-315</v>
      </c>
      <c r="AN114" s="36" t="str">
        <f t="shared" si="46"/>
        <v>Inner-TI</v>
      </c>
    </row>
    <row r="115" spans="5:40" x14ac:dyDescent="0.3">
      <c r="E115" s="12">
        <v>40824.5</v>
      </c>
      <c r="F115" s="16">
        <v>9.7100000000000009</v>
      </c>
      <c r="G115" s="16">
        <v>1550.3199768066461</v>
      </c>
      <c r="H115" s="29">
        <v>1.1706564575043175</v>
      </c>
      <c r="I115" s="26">
        <v>307.10000000000002</v>
      </c>
      <c r="J115" s="30">
        <v>0.13697219361483007</v>
      </c>
      <c r="K115" s="31">
        <v>7.2443345127361239E-2</v>
      </c>
      <c r="L115" s="111">
        <f t="shared" si="26"/>
        <v>0.8</v>
      </c>
      <c r="M115" s="112">
        <f t="shared" si="27"/>
        <v>0.14000000000000001</v>
      </c>
      <c r="N115" s="112" t="b">
        <f t="shared" si="28"/>
        <v>1</v>
      </c>
      <c r="O115" s="112" t="b">
        <f t="shared" si="29"/>
        <v>1</v>
      </c>
      <c r="P115" s="113">
        <f t="shared" si="30"/>
        <v>8</v>
      </c>
      <c r="Q115" s="113">
        <f t="shared" si="31"/>
        <v>12</v>
      </c>
      <c r="R115" s="114" t="str">
        <f t="shared" si="47"/>
        <v>0.8-0.14</v>
      </c>
      <c r="S115" s="127">
        <f t="shared" si="32"/>
        <v>-7.2881878221121429E-3</v>
      </c>
      <c r="T115" s="112" t="b">
        <f t="shared" si="33"/>
        <v>1</v>
      </c>
      <c r="U115" s="22">
        <f t="shared" si="34"/>
        <v>9.5642375739248102</v>
      </c>
      <c r="V115" s="22">
        <f t="shared" si="35"/>
        <v>0.83623372424340525</v>
      </c>
      <c r="W115" s="81">
        <f t="shared" si="36"/>
        <v>10</v>
      </c>
      <c r="X115" s="22">
        <f t="shared" si="37"/>
        <v>0.59003537084609103</v>
      </c>
      <c r="Y115" s="3">
        <f>IF(U115&gt;'Power Curve'!$C$37,0,INDEX(Ci,$W115,1)*POWER(1-X115,3)+INDEX(Ci,$W115,2)*3*X115*POWER(1-X115,2)+INDEX(Ci,$W115,3)*3*POWER(X115,2)*(1-X115)+INDEX(Ci,$W115,4)*POWER(X115,3))</f>
        <v>1393.3536862763717</v>
      </c>
      <c r="Z115" s="3">
        <f t="shared" si="38"/>
        <v>1383.1986629081571</v>
      </c>
      <c r="AA115" s="3">
        <f t="shared" si="39"/>
        <v>1550.3199768066461</v>
      </c>
      <c r="AB115" s="3">
        <f t="shared" si="48"/>
        <v>-167.12131389848901</v>
      </c>
      <c r="AC115" s="3">
        <f t="shared" si="49"/>
        <v>167.12131389848901</v>
      </c>
      <c r="AE115" s="34">
        <f t="shared" si="40"/>
        <v>10</v>
      </c>
      <c r="AF115" s="73" t="b">
        <f>COUNTIF('Power Curve'!$D$2:$D$31,AE115)&gt;0</f>
        <v>1</v>
      </c>
      <c r="AG115" s="73" t="b">
        <f t="shared" si="41"/>
        <v>0</v>
      </c>
      <c r="AH115" s="73" t="b">
        <f t="shared" si="50"/>
        <v>1</v>
      </c>
      <c r="AI115" s="34" t="str">
        <f t="shared" si="42"/>
        <v>Outer</v>
      </c>
      <c r="AJ115" s="35" t="str">
        <f t="shared" si="51"/>
        <v>0.8-0.9</v>
      </c>
      <c r="AK115" s="36" t="str">
        <f t="shared" si="43"/>
        <v>12-13</v>
      </c>
      <c r="AL115" s="36" t="str">
        <f t="shared" si="44"/>
        <v>Oct</v>
      </c>
      <c r="AM115" s="35" t="str">
        <f t="shared" si="45"/>
        <v>305-315</v>
      </c>
      <c r="AN115" s="36" t="str">
        <f t="shared" si="46"/>
        <v>Inner-TI</v>
      </c>
    </row>
    <row r="116" spans="5:40" x14ac:dyDescent="0.3">
      <c r="E116" s="12">
        <v>40824.506944444445</v>
      </c>
      <c r="F116" s="16">
        <v>10.15</v>
      </c>
      <c r="G116" s="16">
        <v>1652.9999694824189</v>
      </c>
      <c r="H116" s="29">
        <v>1.1706141130298431</v>
      </c>
      <c r="I116" s="26">
        <v>307.60000000000002</v>
      </c>
      <c r="J116" s="30">
        <v>0.11822660098522167</v>
      </c>
      <c r="K116" s="31">
        <v>5.4600409998637058E-2</v>
      </c>
      <c r="L116" s="111">
        <f t="shared" si="26"/>
        <v>0.9</v>
      </c>
      <c r="M116" s="112">
        <f t="shared" si="27"/>
        <v>0.12</v>
      </c>
      <c r="N116" s="112" t="b">
        <f t="shared" si="28"/>
        <v>1</v>
      </c>
      <c r="O116" s="112" t="b">
        <f t="shared" si="29"/>
        <v>1</v>
      </c>
      <c r="P116" s="113">
        <f t="shared" si="30"/>
        <v>9</v>
      </c>
      <c r="Q116" s="113">
        <f t="shared" si="31"/>
        <v>14</v>
      </c>
      <c r="R116" s="114" t="str">
        <f t="shared" si="47"/>
        <v>0.9-0.12</v>
      </c>
      <c r="S116" s="127">
        <f t="shared" si="32"/>
        <v>-6.8685837526370197E-3</v>
      </c>
      <c r="T116" s="112" t="b">
        <f t="shared" si="33"/>
        <v>1</v>
      </c>
      <c r="U116" s="22">
        <f t="shared" si="34"/>
        <v>9.9975119346509871</v>
      </c>
      <c r="V116" s="22">
        <f t="shared" si="35"/>
        <v>0.90319767338807677</v>
      </c>
      <c r="W116" s="81">
        <f t="shared" si="36"/>
        <v>11</v>
      </c>
      <c r="X116" s="22">
        <f t="shared" si="37"/>
        <v>4.6179843363516833E-2</v>
      </c>
      <c r="Y116" s="3">
        <f>IF(U116&gt;'Power Curve'!$C$37,0,INDEX(Ci,$W116,1)*POWER(1-X116,3)+INDEX(Ci,$W116,2)*3*X116*POWER(1-X116,2)+INDEX(Ci,$W116,3)*3*POWER(X116,2)*(1-X116)+INDEX(Ci,$W116,4)*POWER(X116,3))</f>
        <v>1532.673377450106</v>
      </c>
      <c r="Z116" s="3">
        <f t="shared" si="38"/>
        <v>1522.1460819916531</v>
      </c>
      <c r="AA116" s="3">
        <f t="shared" si="39"/>
        <v>1652.9999694824189</v>
      </c>
      <c r="AB116" s="3">
        <f t="shared" si="48"/>
        <v>-130.85388749076583</v>
      </c>
      <c r="AC116" s="3">
        <f t="shared" si="49"/>
        <v>130.85388749076583</v>
      </c>
      <c r="AE116" s="34">
        <f t="shared" si="40"/>
        <v>10</v>
      </c>
      <c r="AF116" s="73" t="b">
        <f>COUNTIF('Power Curve'!$D$2:$D$31,AE116)&gt;0</f>
        <v>1</v>
      </c>
      <c r="AG116" s="73" t="b">
        <f t="shared" si="41"/>
        <v>0</v>
      </c>
      <c r="AH116" s="73" t="b">
        <f t="shared" si="50"/>
        <v>1</v>
      </c>
      <c r="AI116" s="34" t="str">
        <f t="shared" si="42"/>
        <v>Outer</v>
      </c>
      <c r="AJ116" s="35" t="str">
        <f t="shared" si="51"/>
        <v>0.9-1.0</v>
      </c>
      <c r="AK116" s="36" t="str">
        <f t="shared" si="43"/>
        <v>12-13</v>
      </c>
      <c r="AL116" s="36" t="str">
        <f t="shared" si="44"/>
        <v>Oct</v>
      </c>
      <c r="AM116" s="35" t="str">
        <f t="shared" si="45"/>
        <v>305-315</v>
      </c>
      <c r="AN116" s="36" t="str">
        <f t="shared" si="46"/>
        <v>Inner-TI</v>
      </c>
    </row>
    <row r="117" spans="5:40" x14ac:dyDescent="0.3">
      <c r="E117" s="12">
        <v>40824.513888888891</v>
      </c>
      <c r="F117" s="16">
        <v>9.77</v>
      </c>
      <c r="G117" s="16">
        <v>1199.399963378904</v>
      </c>
      <c r="H117" s="29">
        <v>1.1706327266519474</v>
      </c>
      <c r="I117" s="26">
        <v>311.89999999999998</v>
      </c>
      <c r="J117" s="30">
        <v>0.10030706243602866</v>
      </c>
      <c r="K117" s="31">
        <v>0.12353906032709962</v>
      </c>
      <c r="L117" s="111">
        <f t="shared" si="26"/>
        <v>0.8</v>
      </c>
      <c r="M117" s="112">
        <f t="shared" si="27"/>
        <v>9.9999999999999992E-2</v>
      </c>
      <c r="N117" s="112" t="b">
        <f t="shared" si="28"/>
        <v>1</v>
      </c>
      <c r="O117" s="112" t="b">
        <f t="shared" si="29"/>
        <v>1</v>
      </c>
      <c r="P117" s="113">
        <f t="shared" si="30"/>
        <v>8</v>
      </c>
      <c r="Q117" s="113">
        <f t="shared" si="31"/>
        <v>16</v>
      </c>
      <c r="R117" s="114" t="str">
        <f t="shared" si="47"/>
        <v>0.8-0.1</v>
      </c>
      <c r="S117" s="127">
        <f t="shared" si="32"/>
        <v>-6.0676466262259811E-3</v>
      </c>
      <c r="T117" s="112" t="b">
        <f t="shared" si="33"/>
        <v>1</v>
      </c>
      <c r="U117" s="22">
        <f t="shared" si="34"/>
        <v>9.623271852592838</v>
      </c>
      <c r="V117" s="22">
        <f t="shared" si="35"/>
        <v>0.84535766231325216</v>
      </c>
      <c r="W117" s="81">
        <f t="shared" si="36"/>
        <v>10</v>
      </c>
      <c r="X117" s="22">
        <f t="shared" si="37"/>
        <v>0.65278498348973801</v>
      </c>
      <c r="Y117" s="3">
        <f>IF(U117&gt;'Power Curve'!$C$37,0,INDEX(Ci,$W117,1)*POWER(1-X117,3)+INDEX(Ci,$W117,2)*3*X117*POWER(1-X117,2)+INDEX(Ci,$W117,3)*3*POWER(X117,2)*(1-X117)+INDEX(Ci,$W117,4)*POWER(X117,3))</f>
        <v>1413.9609637793337</v>
      </c>
      <c r="Z117" s="3">
        <f t="shared" si="38"/>
        <v>1405.3815483078429</v>
      </c>
      <c r="AA117" s="3">
        <f t="shared" si="39"/>
        <v>1199.399963378904</v>
      </c>
      <c r="AB117" s="3">
        <f t="shared" si="48"/>
        <v>205.9815849289389</v>
      </c>
      <c r="AC117" s="3">
        <f t="shared" si="49"/>
        <v>205.9815849289389</v>
      </c>
      <c r="AE117" s="34">
        <f t="shared" si="40"/>
        <v>10</v>
      </c>
      <c r="AF117" s="73" t="b">
        <f>COUNTIF('Power Curve'!$D$2:$D$31,AE117)&gt;0</f>
        <v>1</v>
      </c>
      <c r="AG117" s="73" t="b">
        <f t="shared" si="41"/>
        <v>0</v>
      </c>
      <c r="AH117" s="73" t="b">
        <f t="shared" si="50"/>
        <v>1</v>
      </c>
      <c r="AI117" s="34" t="str">
        <f t="shared" si="42"/>
        <v>Inner</v>
      </c>
      <c r="AJ117" s="35" t="str">
        <f t="shared" si="51"/>
        <v>0.8-0.9</v>
      </c>
      <c r="AK117" s="36" t="str">
        <f t="shared" si="43"/>
        <v>12-13</v>
      </c>
      <c r="AL117" s="36" t="str">
        <f t="shared" si="44"/>
        <v>Oct</v>
      </c>
      <c r="AM117" s="35" t="str">
        <f t="shared" si="45"/>
        <v>305-315</v>
      </c>
      <c r="AN117" s="36" t="str">
        <f t="shared" si="46"/>
        <v>Inner-TI</v>
      </c>
    </row>
    <row r="118" spans="5:40" x14ac:dyDescent="0.3">
      <c r="E118" s="12">
        <v>40824.520833333336</v>
      </c>
      <c r="F118" s="16">
        <v>10.42</v>
      </c>
      <c r="G118" s="16">
        <v>1423.730026245117</v>
      </c>
      <c r="H118" s="29">
        <v>1.1702518545352834</v>
      </c>
      <c r="I118" s="26">
        <v>307.60000000000002</v>
      </c>
      <c r="J118" s="30">
        <v>0.10076775431861805</v>
      </c>
      <c r="K118" s="31">
        <v>7.2636519778896846E-2</v>
      </c>
      <c r="L118" s="111">
        <f t="shared" si="26"/>
        <v>0.9</v>
      </c>
      <c r="M118" s="112">
        <f t="shared" si="27"/>
        <v>9.9999999999999992E-2</v>
      </c>
      <c r="N118" s="112" t="b">
        <f t="shared" si="28"/>
        <v>1</v>
      </c>
      <c r="O118" s="112" t="b">
        <f t="shared" si="29"/>
        <v>1</v>
      </c>
      <c r="P118" s="113">
        <f t="shared" si="30"/>
        <v>9</v>
      </c>
      <c r="Q118" s="113">
        <f t="shared" si="31"/>
        <v>16</v>
      </c>
      <c r="R118" s="114" t="str">
        <f t="shared" si="47"/>
        <v>0.9-0.1</v>
      </c>
      <c r="S118" s="127">
        <f t="shared" si="32"/>
        <v>-1.1722365426955051E-2</v>
      </c>
      <c r="T118" s="112" t="b">
        <f t="shared" si="33"/>
        <v>1</v>
      </c>
      <c r="U118" s="22">
        <f t="shared" si="34"/>
        <v>10.262396782258975</v>
      </c>
      <c r="V118" s="22">
        <f t="shared" si="35"/>
        <v>0.94413648046331322</v>
      </c>
      <c r="W118" s="81">
        <f t="shared" si="36"/>
        <v>11</v>
      </c>
      <c r="X118" s="22">
        <f t="shared" si="37"/>
        <v>0.30325211284595666</v>
      </c>
      <c r="Y118" s="3">
        <f>IF(U118&gt;'Power Curve'!$C$37,0,INDEX(Ci,$W118,1)*POWER(1-X118,3)+INDEX(Ci,$W118,2)*3*X118*POWER(1-X118,2)+INDEX(Ci,$W118,3)*3*POWER(X118,2)*(1-X118)+INDEX(Ci,$W118,4)*POWER(X118,3))</f>
        <v>1607.7426406701068</v>
      </c>
      <c r="Z118" s="3">
        <f t="shared" si="38"/>
        <v>1588.896093923674</v>
      </c>
      <c r="AA118" s="3">
        <f t="shared" si="39"/>
        <v>1423.730026245117</v>
      </c>
      <c r="AB118" s="3">
        <f t="shared" si="48"/>
        <v>165.16606767855706</v>
      </c>
      <c r="AC118" s="3">
        <f t="shared" si="49"/>
        <v>165.16606767855706</v>
      </c>
      <c r="AE118" s="34">
        <f t="shared" si="40"/>
        <v>10</v>
      </c>
      <c r="AF118" s="73" t="b">
        <f>COUNTIF('Power Curve'!$D$2:$D$31,AE118)&gt;0</f>
        <v>1</v>
      </c>
      <c r="AG118" s="73" t="b">
        <f t="shared" si="41"/>
        <v>0</v>
      </c>
      <c r="AH118" s="73" t="b">
        <f t="shared" si="50"/>
        <v>1</v>
      </c>
      <c r="AI118" s="34" t="str">
        <f t="shared" si="42"/>
        <v>Outer</v>
      </c>
      <c r="AJ118" s="35" t="str">
        <f t="shared" si="51"/>
        <v>0.9-1.0</v>
      </c>
      <c r="AK118" s="36" t="str">
        <f t="shared" si="43"/>
        <v>12-13</v>
      </c>
      <c r="AL118" s="36" t="str">
        <f t="shared" si="44"/>
        <v>Oct</v>
      </c>
      <c r="AM118" s="35" t="str">
        <f t="shared" si="45"/>
        <v>305-315</v>
      </c>
      <c r="AN118" s="36" t="str">
        <f t="shared" si="46"/>
        <v>Inner-TI</v>
      </c>
    </row>
    <row r="119" spans="5:40" x14ac:dyDescent="0.3">
      <c r="E119" s="12">
        <v>40824.527777777781</v>
      </c>
      <c r="F119" s="16">
        <v>10.89</v>
      </c>
      <c r="G119" s="16">
        <v>1680.1099548339889</v>
      </c>
      <c r="H119" s="29">
        <v>1.1703364713637934</v>
      </c>
      <c r="I119" s="26">
        <v>305.5</v>
      </c>
      <c r="J119" s="30">
        <v>0.10468319559228649</v>
      </c>
      <c r="K119" s="31">
        <v>0.12514943942664056</v>
      </c>
      <c r="L119" s="111">
        <f t="shared" si="26"/>
        <v>1</v>
      </c>
      <c r="M119" s="112">
        <f t="shared" si="27"/>
        <v>9.9999999999999992E-2</v>
      </c>
      <c r="N119" s="112" t="b">
        <f t="shared" si="28"/>
        <v>1</v>
      </c>
      <c r="O119" s="112" t="b">
        <f t="shared" si="29"/>
        <v>1</v>
      </c>
      <c r="P119" s="113">
        <f t="shared" si="30"/>
        <v>10</v>
      </c>
      <c r="Q119" s="113">
        <f t="shared" si="31"/>
        <v>16</v>
      </c>
      <c r="R119" s="114" t="str">
        <f t="shared" si="47"/>
        <v>1-0.1</v>
      </c>
      <c r="S119" s="127">
        <f t="shared" si="32"/>
        <v>9.5759205925877739E-3</v>
      </c>
      <c r="T119" s="112" t="b">
        <f t="shared" si="33"/>
        <v>1</v>
      </c>
      <c r="U119" s="22">
        <f t="shared" si="34"/>
        <v>10.725546496372628</v>
      </c>
      <c r="V119" s="22">
        <f t="shared" si="35"/>
        <v>1.0157177617796025</v>
      </c>
      <c r="W119" s="81">
        <f t="shared" si="36"/>
        <v>11</v>
      </c>
      <c r="X119" s="22">
        <f t="shared" si="37"/>
        <v>0.75274157663569152</v>
      </c>
      <c r="Y119" s="3">
        <f>IF(U119&gt;'Power Curve'!$C$37,0,INDEX(Ci,$W119,1)*POWER(1-X119,3)+INDEX(Ci,$W119,2)*3*X119*POWER(1-X119,2)+INDEX(Ci,$W119,3)*3*POWER(X119,2)*(1-X119)+INDEX(Ci,$W119,4)*POWER(X119,3))</f>
        <v>1725.0094381932008</v>
      </c>
      <c r="Z119" s="3">
        <f t="shared" si="38"/>
        <v>1741.5279915948036</v>
      </c>
      <c r="AA119" s="3">
        <f t="shared" si="39"/>
        <v>1680.1099548339889</v>
      </c>
      <c r="AB119" s="3">
        <f t="shared" si="48"/>
        <v>61.41803676081463</v>
      </c>
      <c r="AC119" s="3">
        <f t="shared" si="49"/>
        <v>61.41803676081463</v>
      </c>
      <c r="AE119" s="34">
        <f t="shared" si="40"/>
        <v>11</v>
      </c>
      <c r="AF119" s="73" t="b">
        <f>COUNTIF('Power Curve'!$D$2:$D$31,AE119)&gt;0</f>
        <v>1</v>
      </c>
      <c r="AG119" s="73" t="b">
        <f t="shared" si="41"/>
        <v>0</v>
      </c>
      <c r="AH119" s="73" t="b">
        <f t="shared" si="50"/>
        <v>1</v>
      </c>
      <c r="AI119" s="34" t="str">
        <f t="shared" si="42"/>
        <v>Inner</v>
      </c>
      <c r="AJ119" s="35" t="str">
        <f t="shared" si="51"/>
        <v>1.0-1.1</v>
      </c>
      <c r="AK119" s="36" t="str">
        <f t="shared" si="43"/>
        <v>12-13</v>
      </c>
      <c r="AL119" s="36" t="str">
        <f t="shared" si="44"/>
        <v>Oct</v>
      </c>
      <c r="AM119" s="35" t="str">
        <f t="shared" si="45"/>
        <v>305-315</v>
      </c>
      <c r="AN119" s="36" t="str">
        <f t="shared" si="46"/>
        <v>Inner-TI</v>
      </c>
    </row>
    <row r="120" spans="5:40" x14ac:dyDescent="0.3">
      <c r="E120" s="12">
        <v>40824.534722222219</v>
      </c>
      <c r="F120" s="16">
        <v>9</v>
      </c>
      <c r="G120" s="16">
        <v>1074.1000137329104</v>
      </c>
      <c r="H120" s="29">
        <v>1.1706513318618736</v>
      </c>
      <c r="I120" s="26">
        <v>306.3</v>
      </c>
      <c r="J120" s="30">
        <v>0.19555555555555557</v>
      </c>
      <c r="K120" s="31">
        <v>0.12703842868552281</v>
      </c>
      <c r="L120" s="111">
        <f t="shared" si="26"/>
        <v>0.70000000000000007</v>
      </c>
      <c r="M120" s="112">
        <f t="shared" si="27"/>
        <v>0.2</v>
      </c>
      <c r="N120" s="112" t="b">
        <f t="shared" si="28"/>
        <v>1</v>
      </c>
      <c r="O120" s="112" t="b">
        <f t="shared" si="29"/>
        <v>1</v>
      </c>
      <c r="P120" s="113">
        <f t="shared" si="30"/>
        <v>7.0000000000000009</v>
      </c>
      <c r="Q120" s="113">
        <f t="shared" si="31"/>
        <v>6</v>
      </c>
      <c r="R120" s="114" t="str">
        <f t="shared" si="47"/>
        <v>0.7-0.2</v>
      </c>
      <c r="S120" s="127">
        <f t="shared" si="32"/>
        <v>3.9208380984217042E-2</v>
      </c>
      <c r="T120" s="112" t="b">
        <f t="shared" si="33"/>
        <v>1</v>
      </c>
      <c r="U120" s="22">
        <f t="shared" si="34"/>
        <v>8.8648828564347077</v>
      </c>
      <c r="V120" s="22">
        <f t="shared" si="35"/>
        <v>0.72814619822962789</v>
      </c>
      <c r="W120" s="81">
        <f t="shared" si="36"/>
        <v>9</v>
      </c>
      <c r="X120" s="22">
        <f t="shared" si="37"/>
        <v>0.85581047305473323</v>
      </c>
      <c r="Y120" s="3">
        <f>IF(U120&gt;'Power Curve'!$C$37,0,INDEX(Ci,$W120,1)*POWER(1-X120,3)+INDEX(Ci,$W120,2)*3*X120*POWER(1-X120,2)+INDEX(Ci,$W120,3)*3*POWER(X120,2)*(1-X120)+INDEX(Ci,$W120,4)*POWER(X120,3))</f>
        <v>1150.9754593853113</v>
      </c>
      <c r="Z120" s="3">
        <f t="shared" si="38"/>
        <v>1196.1033437003748</v>
      </c>
      <c r="AA120" s="3">
        <f t="shared" si="39"/>
        <v>1074.1000137329104</v>
      </c>
      <c r="AB120" s="3">
        <f t="shared" si="48"/>
        <v>122.00332996746442</v>
      </c>
      <c r="AC120" s="3">
        <f t="shared" si="49"/>
        <v>122.00332996746442</v>
      </c>
      <c r="AE120" s="34">
        <f t="shared" si="40"/>
        <v>9</v>
      </c>
      <c r="AF120" s="73" t="b">
        <f>COUNTIF('Power Curve'!$D$2:$D$31,AE120)&gt;0</f>
        <v>1</v>
      </c>
      <c r="AG120" s="73" t="b">
        <f t="shared" si="41"/>
        <v>0</v>
      </c>
      <c r="AH120" s="73" t="b">
        <f t="shared" si="50"/>
        <v>1</v>
      </c>
      <c r="AI120" s="34" t="str">
        <f t="shared" si="42"/>
        <v>Outer</v>
      </c>
      <c r="AJ120" s="35" t="str">
        <f t="shared" si="51"/>
        <v>0.7-0.8</v>
      </c>
      <c r="AK120" s="36" t="str">
        <f t="shared" si="43"/>
        <v>12-13</v>
      </c>
      <c r="AL120" s="36" t="str">
        <f t="shared" si="44"/>
        <v>Oct</v>
      </c>
      <c r="AM120" s="35" t="str">
        <f t="shared" si="45"/>
        <v>305-315</v>
      </c>
      <c r="AN120" s="36" t="str">
        <f t="shared" si="46"/>
        <v>HWS-HTI</v>
      </c>
    </row>
    <row r="121" spans="5:40" x14ac:dyDescent="0.3">
      <c r="E121" s="12">
        <v>40824.541666666664</v>
      </c>
      <c r="F121" s="16">
        <v>8.81</v>
      </c>
      <c r="G121" s="16">
        <v>1261.109962463376</v>
      </c>
      <c r="H121" s="29">
        <v>1.1707545594165887</v>
      </c>
      <c r="I121" s="26">
        <v>310.8</v>
      </c>
      <c r="J121" s="30">
        <v>0.14869466515323496</v>
      </c>
      <c r="K121" s="31">
        <v>7.1872695673941375E-2</v>
      </c>
      <c r="L121" s="111">
        <f t="shared" si="26"/>
        <v>0.70000000000000007</v>
      </c>
      <c r="M121" s="112">
        <f t="shared" si="27"/>
        <v>0.15000000000000002</v>
      </c>
      <c r="N121" s="112" t="b">
        <f t="shared" si="28"/>
        <v>1</v>
      </c>
      <c r="O121" s="112" t="b">
        <f t="shared" si="29"/>
        <v>1</v>
      </c>
      <c r="P121" s="113">
        <f t="shared" si="30"/>
        <v>7.0000000000000009</v>
      </c>
      <c r="Q121" s="113">
        <f t="shared" si="31"/>
        <v>10.999999999999998</v>
      </c>
      <c r="R121" s="114" t="str">
        <f t="shared" si="47"/>
        <v>0.7-0.15</v>
      </c>
      <c r="S121" s="127">
        <f t="shared" si="32"/>
        <v>1.0048182677690141E-2</v>
      </c>
      <c r="T121" s="112" t="b">
        <f t="shared" si="33"/>
        <v>1</v>
      </c>
      <c r="U121" s="22">
        <f t="shared" si="34"/>
        <v>8.6779903883504304</v>
      </c>
      <c r="V121" s="22">
        <f t="shared" si="35"/>
        <v>0.69926136482443346</v>
      </c>
      <c r="W121" s="81">
        <f t="shared" si="36"/>
        <v>9</v>
      </c>
      <c r="X121" s="22">
        <f t="shared" si="37"/>
        <v>0.66900241188607568</v>
      </c>
      <c r="Y121" s="3">
        <f>IF(U121&gt;'Power Curve'!$C$37,0,INDEX(Ci,$W121,1)*POWER(1-X121,3)+INDEX(Ci,$W121,2)*3*X121*POWER(1-X121,2)+INDEX(Ci,$W121,3)*3*POWER(X121,2)*(1-X121)+INDEX(Ci,$W121,4)*POWER(X121,3))</f>
        <v>1090.1326368336702</v>
      </c>
      <c r="Z121" s="3">
        <f t="shared" si="38"/>
        <v>1101.0864887114869</v>
      </c>
      <c r="AA121" s="3">
        <f t="shared" si="39"/>
        <v>1261.109962463376</v>
      </c>
      <c r="AB121" s="3">
        <f t="shared" si="48"/>
        <v>-160.02347375188901</v>
      </c>
      <c r="AC121" s="3">
        <f t="shared" si="49"/>
        <v>160.02347375188901</v>
      </c>
      <c r="AE121" s="34">
        <f t="shared" si="40"/>
        <v>9</v>
      </c>
      <c r="AF121" s="73" t="b">
        <f>COUNTIF('Power Curve'!$D$2:$D$31,AE121)&gt;0</f>
        <v>1</v>
      </c>
      <c r="AG121" s="73" t="b">
        <f t="shared" si="41"/>
        <v>0</v>
      </c>
      <c r="AH121" s="73" t="b">
        <f t="shared" si="50"/>
        <v>1</v>
      </c>
      <c r="AI121" s="34" t="str">
        <f t="shared" si="42"/>
        <v>Outer</v>
      </c>
      <c r="AJ121" s="35" t="str">
        <f t="shared" si="51"/>
        <v>0.6-0.7</v>
      </c>
      <c r="AK121" s="36" t="str">
        <f t="shared" si="43"/>
        <v>13-14</v>
      </c>
      <c r="AL121" s="36" t="str">
        <f t="shared" si="44"/>
        <v>Oct</v>
      </c>
      <c r="AM121" s="35" t="str">
        <f t="shared" si="45"/>
        <v>305-315</v>
      </c>
      <c r="AN121" s="36" t="str">
        <f t="shared" si="46"/>
        <v>HWS-HTI</v>
      </c>
    </row>
    <row r="122" spans="5:40" x14ac:dyDescent="0.3">
      <c r="E122" s="12">
        <v>40824.548611111109</v>
      </c>
      <c r="F122" s="16">
        <v>10.16</v>
      </c>
      <c r="G122" s="16">
        <v>1557.7899475097629</v>
      </c>
      <c r="H122" s="29">
        <v>1.1707968798851707</v>
      </c>
      <c r="I122" s="26">
        <v>312.10000000000002</v>
      </c>
      <c r="J122" s="30">
        <v>9.3503937007874016E-2</v>
      </c>
      <c r="K122" s="31">
        <v>0.14304370383791212</v>
      </c>
      <c r="L122" s="111">
        <f t="shared" si="26"/>
        <v>0.9</v>
      </c>
      <c r="M122" s="112">
        <f t="shared" si="27"/>
        <v>0.09</v>
      </c>
      <c r="N122" s="112" t="b">
        <f t="shared" si="28"/>
        <v>1</v>
      </c>
      <c r="O122" s="112" t="b">
        <f t="shared" si="29"/>
        <v>1</v>
      </c>
      <c r="P122" s="113">
        <f t="shared" si="30"/>
        <v>9</v>
      </c>
      <c r="Q122" s="113">
        <f t="shared" si="31"/>
        <v>17</v>
      </c>
      <c r="R122" s="114" t="str">
        <f t="shared" si="47"/>
        <v>0.9-0.09</v>
      </c>
      <c r="S122" s="127">
        <f t="shared" si="32"/>
        <v>-7.7733543286704898E-3</v>
      </c>
      <c r="T122" s="112" t="b">
        <f t="shared" si="33"/>
        <v>1</v>
      </c>
      <c r="U122" s="22">
        <f t="shared" si="34"/>
        <v>10.007882486253198</v>
      </c>
      <c r="V122" s="22">
        <f t="shared" si="35"/>
        <v>0.9048004755684983</v>
      </c>
      <c r="W122" s="81">
        <f t="shared" si="36"/>
        <v>11</v>
      </c>
      <c r="X122" s="22">
        <f t="shared" si="37"/>
        <v>5.6244523394254627E-2</v>
      </c>
      <c r="Y122" s="3">
        <f>IF(U122&gt;'Power Curve'!$C$37,0,INDEX(Ci,$W122,1)*POWER(1-X122,3)+INDEX(Ci,$W122,2)*3*X122*POWER(1-X122,2)+INDEX(Ci,$W122,3)*3*POWER(X122,2)*(1-X122)+INDEX(Ci,$W122,4)*POWER(X122,3))</f>
        <v>1535.6606755440555</v>
      </c>
      <c r="Z122" s="3">
        <f t="shared" si="38"/>
        <v>1523.7234409844461</v>
      </c>
      <c r="AA122" s="3">
        <f t="shared" si="39"/>
        <v>1557.7899475097629</v>
      </c>
      <c r="AB122" s="3">
        <f t="shared" si="48"/>
        <v>-34.066506525316754</v>
      </c>
      <c r="AC122" s="3">
        <f t="shared" si="49"/>
        <v>34.066506525316754</v>
      </c>
      <c r="AE122" s="34">
        <f t="shared" si="40"/>
        <v>10</v>
      </c>
      <c r="AF122" s="73" t="b">
        <f>COUNTIF('Power Curve'!$D$2:$D$31,AE122)&gt;0</f>
        <v>1</v>
      </c>
      <c r="AG122" s="73" t="b">
        <f t="shared" si="41"/>
        <v>0</v>
      </c>
      <c r="AH122" s="73" t="b">
        <f t="shared" si="50"/>
        <v>1</v>
      </c>
      <c r="AI122" s="34" t="str">
        <f t="shared" si="42"/>
        <v>Outer</v>
      </c>
      <c r="AJ122" s="35" t="str">
        <f t="shared" si="51"/>
        <v>0.9-1.0</v>
      </c>
      <c r="AK122" s="36" t="str">
        <f t="shared" si="43"/>
        <v>13-14</v>
      </c>
      <c r="AL122" s="36" t="str">
        <f t="shared" si="44"/>
        <v>Oct</v>
      </c>
      <c r="AM122" s="35" t="str">
        <f t="shared" si="45"/>
        <v>305-315</v>
      </c>
      <c r="AN122" s="36" t="str">
        <f t="shared" si="46"/>
        <v>HWS-LTI</v>
      </c>
    </row>
    <row r="123" spans="5:40" x14ac:dyDescent="0.3">
      <c r="E123" s="12">
        <v>40824.555555555555</v>
      </c>
      <c r="F123" s="16">
        <v>8.44</v>
      </c>
      <c r="G123" s="16">
        <v>1076.0099945068357</v>
      </c>
      <c r="H123" s="29">
        <v>1.1700965734399933</v>
      </c>
      <c r="I123" s="26">
        <v>316.60000000000002</v>
      </c>
      <c r="J123" s="30">
        <v>0.13625592417061611</v>
      </c>
      <c r="K123" s="31">
        <v>0.16226349851336622</v>
      </c>
      <c r="L123" s="111">
        <f t="shared" si="26"/>
        <v>0.6</v>
      </c>
      <c r="M123" s="112">
        <f t="shared" si="27"/>
        <v>0.14000000000000001</v>
      </c>
      <c r="N123" s="112" t="b">
        <f t="shared" si="28"/>
        <v>1</v>
      </c>
      <c r="O123" s="112" t="b">
        <f t="shared" si="29"/>
        <v>1</v>
      </c>
      <c r="P123" s="113">
        <f t="shared" si="30"/>
        <v>6</v>
      </c>
      <c r="Q123" s="113">
        <f t="shared" si="31"/>
        <v>12</v>
      </c>
      <c r="R123" s="114" t="str">
        <f t="shared" si="47"/>
        <v>0.6-0.14</v>
      </c>
      <c r="S123" s="127">
        <f t="shared" si="32"/>
        <v>1.631392633888494E-2</v>
      </c>
      <c r="T123" s="112" t="b">
        <f t="shared" si="33"/>
        <v>1</v>
      </c>
      <c r="U123" s="22">
        <f t="shared" si="34"/>
        <v>8.3119767464953185</v>
      </c>
      <c r="V123" s="22">
        <f t="shared" si="35"/>
        <v>0.64269277660157409</v>
      </c>
      <c r="W123" s="81">
        <f t="shared" si="36"/>
        <v>9</v>
      </c>
      <c r="X123" s="22">
        <f t="shared" si="37"/>
        <v>0.30315407408468215</v>
      </c>
      <c r="Y123" s="3">
        <f>IF(U123&gt;'Power Curve'!$C$37,0,INDEX(Ci,$W123,1)*POWER(1-X123,3)+INDEX(Ci,$W123,2)*3*X123*POWER(1-X123,2)+INDEX(Ci,$W123,3)*3*POWER(X123,2)*(1-X123)+INDEX(Ci,$W123,4)*POWER(X123,3))</f>
        <v>973.53619113394961</v>
      </c>
      <c r="Z123" s="3">
        <f t="shared" si="38"/>
        <v>989.41838884434753</v>
      </c>
      <c r="AA123" s="3">
        <f t="shared" si="39"/>
        <v>1076.0099945068357</v>
      </c>
      <c r="AB123" s="3">
        <f t="shared" si="48"/>
        <v>-86.591605662488178</v>
      </c>
      <c r="AC123" s="3">
        <f t="shared" si="49"/>
        <v>86.591605662488178</v>
      </c>
      <c r="AE123" s="34">
        <f t="shared" si="40"/>
        <v>8</v>
      </c>
      <c r="AF123" s="73" t="b">
        <f>COUNTIF('Power Curve'!$D$2:$D$31,AE123)&gt;0</f>
        <v>1</v>
      </c>
      <c r="AG123" s="73" t="b">
        <f t="shared" si="41"/>
        <v>0</v>
      </c>
      <c r="AH123" s="73" t="b">
        <f t="shared" si="50"/>
        <v>1</v>
      </c>
      <c r="AI123" s="34" t="str">
        <f t="shared" si="42"/>
        <v>Inner</v>
      </c>
      <c r="AJ123" s="35" t="str">
        <f t="shared" si="51"/>
        <v>0.6-0.7</v>
      </c>
      <c r="AK123" s="36" t="str">
        <f t="shared" si="43"/>
        <v>13-14</v>
      </c>
      <c r="AL123" s="36" t="str">
        <f t="shared" si="44"/>
        <v>Oct</v>
      </c>
      <c r="AM123" s="35" t="str">
        <f t="shared" si="45"/>
        <v>315-325</v>
      </c>
      <c r="AN123" s="36" t="str">
        <f t="shared" si="46"/>
        <v>Inner-TI</v>
      </c>
    </row>
    <row r="124" spans="5:40" x14ac:dyDescent="0.3">
      <c r="E124" s="12">
        <v>40824.5625</v>
      </c>
      <c r="F124" s="16">
        <v>9.75</v>
      </c>
      <c r="G124" s="16">
        <v>1350.159988403323</v>
      </c>
      <c r="H124" s="29">
        <v>1.1701388349871971</v>
      </c>
      <c r="I124" s="26">
        <v>319.39999999999998</v>
      </c>
      <c r="J124" s="30">
        <v>0.11794871794871795</v>
      </c>
      <c r="K124" s="31">
        <v>0.16102557840572512</v>
      </c>
      <c r="L124" s="111">
        <f t="shared" si="26"/>
        <v>0.8</v>
      </c>
      <c r="M124" s="112">
        <f t="shared" si="27"/>
        <v>0.12</v>
      </c>
      <c r="N124" s="112" t="b">
        <f t="shared" si="28"/>
        <v>1</v>
      </c>
      <c r="O124" s="112" t="b">
        <f t="shared" si="29"/>
        <v>1</v>
      </c>
      <c r="P124" s="113">
        <f t="shared" si="30"/>
        <v>8</v>
      </c>
      <c r="Q124" s="113">
        <f t="shared" si="31"/>
        <v>14</v>
      </c>
      <c r="R124" s="114" t="str">
        <f t="shared" si="47"/>
        <v>0.8-0.12</v>
      </c>
      <c r="S124" s="127">
        <f t="shared" si="32"/>
        <v>-1.2779651666675459E-3</v>
      </c>
      <c r="T124" s="112" t="b">
        <f t="shared" si="33"/>
        <v>1</v>
      </c>
      <c r="U124" s="22">
        <f t="shared" si="34"/>
        <v>9.6022214402234685</v>
      </c>
      <c r="V124" s="22">
        <f t="shared" si="35"/>
        <v>0.84210425322388383</v>
      </c>
      <c r="W124" s="81">
        <f t="shared" si="36"/>
        <v>10</v>
      </c>
      <c r="X124" s="22">
        <f t="shared" si="37"/>
        <v>0.63040975926459031</v>
      </c>
      <c r="Y124" s="3">
        <f>IF(U124&gt;'Power Curve'!$C$37,0,INDEX(Ci,$W124,1)*POWER(1-X124,3)+INDEX(Ci,$W124,2)*3*X124*POWER(1-X124,2)+INDEX(Ci,$W124,3)*3*POWER(X124,2)*(1-X124)+INDEX(Ci,$W124,4)*POWER(X124,3))</f>
        <v>1406.6501260029852</v>
      </c>
      <c r="Z124" s="3">
        <f t="shared" si="38"/>
        <v>1404.8524761402648</v>
      </c>
      <c r="AA124" s="3">
        <f t="shared" si="39"/>
        <v>1350.159988403323</v>
      </c>
      <c r="AB124" s="3">
        <f t="shared" si="48"/>
        <v>54.692487736941757</v>
      </c>
      <c r="AC124" s="3">
        <f t="shared" si="49"/>
        <v>54.692487736941757</v>
      </c>
      <c r="AE124" s="34">
        <f t="shared" si="40"/>
        <v>10</v>
      </c>
      <c r="AF124" s="73" t="b">
        <f>COUNTIF('Power Curve'!$D$2:$D$31,AE124)&gt;0</f>
        <v>1</v>
      </c>
      <c r="AG124" s="73" t="b">
        <f t="shared" si="41"/>
        <v>0</v>
      </c>
      <c r="AH124" s="73" t="b">
        <f t="shared" si="50"/>
        <v>1</v>
      </c>
      <c r="AI124" s="34" t="str">
        <f t="shared" si="42"/>
        <v>Inner</v>
      </c>
      <c r="AJ124" s="35" t="str">
        <f t="shared" si="51"/>
        <v>0.8-0.9</v>
      </c>
      <c r="AK124" s="36" t="str">
        <f t="shared" si="43"/>
        <v>13-14</v>
      </c>
      <c r="AL124" s="36" t="str">
        <f t="shared" si="44"/>
        <v>Oct</v>
      </c>
      <c r="AM124" s="35" t="str">
        <f t="shared" si="45"/>
        <v>315-325</v>
      </c>
      <c r="AN124" s="36" t="str">
        <f t="shared" si="46"/>
        <v>Inner-TI</v>
      </c>
    </row>
    <row r="125" spans="5:40" x14ac:dyDescent="0.3">
      <c r="E125" s="12">
        <v>40824.569444444445</v>
      </c>
      <c r="F125" s="16">
        <v>8.44</v>
      </c>
      <c r="G125" s="16">
        <v>874.61997985839844</v>
      </c>
      <c r="H125" s="29">
        <v>1.17070709002451</v>
      </c>
      <c r="I125" s="26">
        <v>316.89999999999998</v>
      </c>
      <c r="J125" s="30">
        <v>0.12322274881516589</v>
      </c>
      <c r="K125" s="31">
        <v>9.609561061923802E-2</v>
      </c>
      <c r="L125" s="111">
        <f t="shared" si="26"/>
        <v>0.6</v>
      </c>
      <c r="M125" s="112">
        <f t="shared" si="27"/>
        <v>0.12</v>
      </c>
      <c r="N125" s="112" t="b">
        <f t="shared" si="28"/>
        <v>1</v>
      </c>
      <c r="O125" s="112" t="b">
        <f t="shared" si="29"/>
        <v>1</v>
      </c>
      <c r="P125" s="113">
        <f t="shared" si="30"/>
        <v>6</v>
      </c>
      <c r="Q125" s="113">
        <f t="shared" si="31"/>
        <v>14</v>
      </c>
      <c r="R125" s="114" t="str">
        <f t="shared" si="47"/>
        <v>0.6-0.12</v>
      </c>
      <c r="S125" s="127">
        <f t="shared" si="32"/>
        <v>4.5001612482616585E-3</v>
      </c>
      <c r="T125" s="112" t="b">
        <f t="shared" si="33"/>
        <v>1</v>
      </c>
      <c r="U125" s="22">
        <f t="shared" si="34"/>
        <v>8.3134221307027083</v>
      </c>
      <c r="V125" s="22">
        <f t="shared" si="35"/>
        <v>0.64291616539013741</v>
      </c>
      <c r="W125" s="81">
        <f t="shared" si="36"/>
        <v>9</v>
      </c>
      <c r="X125" s="22">
        <f t="shared" si="37"/>
        <v>0.30459880550801877</v>
      </c>
      <c r="Y125" s="3">
        <f>IF(U125&gt;'Power Curve'!$C$37,0,INDEX(Ci,$W125,1)*POWER(1-X125,3)+INDEX(Ci,$W125,2)*3*X125*POWER(1-X125,2)+INDEX(Ci,$W125,3)*3*POWER(X125,2)*(1-X125)+INDEX(Ci,$W125,4)*POWER(X125,3))</f>
        <v>973.98786583457752</v>
      </c>
      <c r="Z125" s="3">
        <f t="shared" si="38"/>
        <v>978.37096828468327</v>
      </c>
      <c r="AA125" s="3">
        <f t="shared" si="39"/>
        <v>874.61997985839844</v>
      </c>
      <c r="AB125" s="3">
        <f t="shared" si="48"/>
        <v>103.75098842628483</v>
      </c>
      <c r="AC125" s="3">
        <f t="shared" si="49"/>
        <v>103.75098842628483</v>
      </c>
      <c r="AE125" s="34">
        <f t="shared" si="40"/>
        <v>8</v>
      </c>
      <c r="AF125" s="73" t="b">
        <f>COUNTIF('Power Curve'!$D$2:$D$31,AE125)&gt;0</f>
        <v>1</v>
      </c>
      <c r="AG125" s="73" t="b">
        <f t="shared" si="41"/>
        <v>0</v>
      </c>
      <c r="AH125" s="73" t="b">
        <f t="shared" si="50"/>
        <v>1</v>
      </c>
      <c r="AI125" s="34" t="str">
        <f t="shared" si="42"/>
        <v>Outer</v>
      </c>
      <c r="AJ125" s="35" t="str">
        <f t="shared" si="51"/>
        <v>0.6-0.7</v>
      </c>
      <c r="AK125" s="36" t="str">
        <f t="shared" si="43"/>
        <v>13-14</v>
      </c>
      <c r="AL125" s="36" t="str">
        <f t="shared" si="44"/>
        <v>Oct</v>
      </c>
      <c r="AM125" s="35" t="str">
        <f t="shared" si="45"/>
        <v>315-325</v>
      </c>
      <c r="AN125" s="36" t="str">
        <f t="shared" si="46"/>
        <v>Inner-TI</v>
      </c>
    </row>
    <row r="126" spans="5:40" x14ac:dyDescent="0.3">
      <c r="E126" s="12">
        <v>40824.576388888891</v>
      </c>
      <c r="F126" s="16">
        <v>8.0399999999999991</v>
      </c>
      <c r="G126" s="16">
        <v>942.08000946044899</v>
      </c>
      <c r="H126" s="29">
        <v>1.1710640173131133</v>
      </c>
      <c r="I126" s="26">
        <v>315.7</v>
      </c>
      <c r="J126" s="30">
        <v>0.11940298507462688</v>
      </c>
      <c r="K126" s="31">
        <v>0.13138057146348783</v>
      </c>
      <c r="L126" s="111">
        <f t="shared" si="26"/>
        <v>0.6</v>
      </c>
      <c r="M126" s="112">
        <f t="shared" si="27"/>
        <v>0.12</v>
      </c>
      <c r="N126" s="112" t="b">
        <f t="shared" si="28"/>
        <v>1</v>
      </c>
      <c r="O126" s="112" t="b">
        <f t="shared" si="29"/>
        <v>1</v>
      </c>
      <c r="P126" s="113">
        <f t="shared" si="30"/>
        <v>6</v>
      </c>
      <c r="Q126" s="113">
        <f t="shared" si="31"/>
        <v>14</v>
      </c>
      <c r="R126" s="114" t="str">
        <f t="shared" si="47"/>
        <v>0.6-0.12</v>
      </c>
      <c r="S126" s="127">
        <f t="shared" si="32"/>
        <v>4.5001612482616585E-3</v>
      </c>
      <c r="T126" s="112" t="b">
        <f t="shared" si="33"/>
        <v>1</v>
      </c>
      <c r="U126" s="22">
        <f t="shared" si="34"/>
        <v>7.9202258292020318</v>
      </c>
      <c r="V126" s="22">
        <f t="shared" si="35"/>
        <v>0.58214640949358565</v>
      </c>
      <c r="W126" s="81">
        <f t="shared" si="36"/>
        <v>8</v>
      </c>
      <c r="X126" s="22">
        <f t="shared" si="37"/>
        <v>0.91096681035969007</v>
      </c>
      <c r="Y126" s="3">
        <f>IF(U126&gt;'Power Curve'!$C$37,0,INDEX(Ci,$W126,1)*POWER(1-X126,3)+INDEX(Ci,$W126,2)*3*X126*POWER(1-X126,2)+INDEX(Ci,$W126,3)*3*POWER(X126,2)*(1-X126)+INDEX(Ci,$W126,4)*POWER(X126,3))</f>
        <v>854.37804589680388</v>
      </c>
      <c r="Z126" s="3">
        <f t="shared" si="38"/>
        <v>858.22288487031415</v>
      </c>
      <c r="AA126" s="3">
        <f t="shared" si="39"/>
        <v>942.08000946044899</v>
      </c>
      <c r="AB126" s="3">
        <f t="shared" si="48"/>
        <v>-83.857124590134845</v>
      </c>
      <c r="AC126" s="3">
        <f t="shared" si="49"/>
        <v>83.857124590134845</v>
      </c>
      <c r="AE126" s="34">
        <f t="shared" si="40"/>
        <v>8</v>
      </c>
      <c r="AF126" s="73" t="b">
        <f>COUNTIF('Power Curve'!$D$2:$D$31,AE126)&gt;0</f>
        <v>1</v>
      </c>
      <c r="AG126" s="73" t="b">
        <f t="shared" si="41"/>
        <v>0</v>
      </c>
      <c r="AH126" s="73" t="b">
        <f t="shared" si="50"/>
        <v>1</v>
      </c>
      <c r="AI126" s="34" t="str">
        <f t="shared" si="42"/>
        <v>Inner</v>
      </c>
      <c r="AJ126" s="35" t="str">
        <f t="shared" si="51"/>
        <v>0.5-0.6</v>
      </c>
      <c r="AK126" s="36" t="str">
        <f t="shared" si="43"/>
        <v>13-14</v>
      </c>
      <c r="AL126" s="36" t="str">
        <f t="shared" si="44"/>
        <v>Oct</v>
      </c>
      <c r="AM126" s="35" t="str">
        <f t="shared" si="45"/>
        <v>315-325</v>
      </c>
      <c r="AN126" s="36" t="str">
        <f t="shared" si="46"/>
        <v>Inner-TI</v>
      </c>
    </row>
    <row r="127" spans="5:40" x14ac:dyDescent="0.3">
      <c r="E127" s="12">
        <v>40824.583333333336</v>
      </c>
      <c r="F127" s="16">
        <v>9.06</v>
      </c>
      <c r="G127" s="16">
        <v>1006.2900238037114</v>
      </c>
      <c r="H127" s="29">
        <v>1.1708102292107501</v>
      </c>
      <c r="I127" s="26">
        <v>320.5</v>
      </c>
      <c r="J127" s="30">
        <v>0.10264900662251655</v>
      </c>
      <c r="K127" s="31">
        <v>0.17094208564852389</v>
      </c>
      <c r="L127" s="111">
        <f t="shared" si="26"/>
        <v>0.70000000000000007</v>
      </c>
      <c r="M127" s="112">
        <f t="shared" si="27"/>
        <v>9.9999999999999992E-2</v>
      </c>
      <c r="N127" s="112" t="b">
        <f t="shared" si="28"/>
        <v>1</v>
      </c>
      <c r="O127" s="112" t="b">
        <f t="shared" si="29"/>
        <v>1</v>
      </c>
      <c r="P127" s="113">
        <f t="shared" si="30"/>
        <v>7.0000000000000009</v>
      </c>
      <c r="Q127" s="113">
        <f t="shared" si="31"/>
        <v>16</v>
      </c>
      <c r="R127" s="114" t="str">
        <f t="shared" si="47"/>
        <v>0.7-0.1</v>
      </c>
      <c r="S127" s="127">
        <f t="shared" si="32"/>
        <v>-1.3669081380489443E-2</v>
      </c>
      <c r="T127" s="112" t="b">
        <f t="shared" si="33"/>
        <v>1</v>
      </c>
      <c r="U127" s="22">
        <f t="shared" si="34"/>
        <v>8.9243858202142849</v>
      </c>
      <c r="V127" s="22">
        <f t="shared" si="35"/>
        <v>0.73734257309430862</v>
      </c>
      <c r="W127" s="81">
        <f t="shared" si="36"/>
        <v>9</v>
      </c>
      <c r="X127" s="22">
        <f t="shared" si="37"/>
        <v>0.91528656329738112</v>
      </c>
      <c r="Y127" s="3">
        <f>IF(U127&gt;'Power Curve'!$C$37,0,INDEX(Ci,$W127,1)*POWER(1-X127,3)+INDEX(Ci,$W127,2)*3*X127*POWER(1-X127,2)+INDEX(Ci,$W127,3)*3*POWER(X127,2)*(1-X127)+INDEX(Ci,$W127,4)*POWER(X127,3))</f>
        <v>1170.4671792245067</v>
      </c>
      <c r="Z127" s="3">
        <f t="shared" si="38"/>
        <v>1154.467968098495</v>
      </c>
      <c r="AA127" s="3">
        <f t="shared" si="39"/>
        <v>1006.2900238037114</v>
      </c>
      <c r="AB127" s="3">
        <f t="shared" si="48"/>
        <v>148.17794429478363</v>
      </c>
      <c r="AC127" s="3">
        <f t="shared" si="49"/>
        <v>148.17794429478363</v>
      </c>
      <c r="AE127" s="34">
        <f t="shared" si="40"/>
        <v>9</v>
      </c>
      <c r="AF127" s="73" t="b">
        <f>COUNTIF('Power Curve'!$D$2:$D$31,AE127)&gt;0</f>
        <v>1</v>
      </c>
      <c r="AG127" s="73" t="b">
        <f t="shared" si="41"/>
        <v>0</v>
      </c>
      <c r="AH127" s="73" t="b">
        <f t="shared" si="50"/>
        <v>1</v>
      </c>
      <c r="AI127" s="34" t="str">
        <f t="shared" si="42"/>
        <v>Inner</v>
      </c>
      <c r="AJ127" s="35" t="str">
        <f t="shared" si="51"/>
        <v>0.7-0.8</v>
      </c>
      <c r="AK127" s="36" t="str">
        <f t="shared" si="43"/>
        <v>14-15</v>
      </c>
      <c r="AL127" s="36" t="str">
        <f t="shared" si="44"/>
        <v>Oct</v>
      </c>
      <c r="AM127" s="35" t="str">
        <f t="shared" si="45"/>
        <v>315-325</v>
      </c>
      <c r="AN127" s="36" t="str">
        <f t="shared" si="46"/>
        <v>Inner-TI</v>
      </c>
    </row>
    <row r="128" spans="5:40" x14ac:dyDescent="0.3">
      <c r="E128" s="12">
        <v>40824.659722222219</v>
      </c>
      <c r="F128" s="16">
        <v>8.48</v>
      </c>
      <c r="G128" s="16">
        <v>1083.6799774169926</v>
      </c>
      <c r="H128" s="29">
        <v>1.1744969553493494</v>
      </c>
      <c r="I128" s="26">
        <v>316.60000000000002</v>
      </c>
      <c r="J128" s="30">
        <v>0.13089622641509435</v>
      </c>
      <c r="K128" s="31">
        <v>0.23465009852472543</v>
      </c>
      <c r="L128" s="111">
        <f t="shared" si="26"/>
        <v>0.70000000000000007</v>
      </c>
      <c r="M128" s="112">
        <f t="shared" si="27"/>
        <v>0.13</v>
      </c>
      <c r="N128" s="112" t="b">
        <f t="shared" si="28"/>
        <v>1</v>
      </c>
      <c r="O128" s="112" t="b">
        <f t="shared" si="29"/>
        <v>1</v>
      </c>
      <c r="P128" s="113">
        <f t="shared" si="30"/>
        <v>7.0000000000000009</v>
      </c>
      <c r="Q128" s="113">
        <f t="shared" si="31"/>
        <v>13</v>
      </c>
      <c r="R128" s="114" t="str">
        <f t="shared" si="47"/>
        <v>0.7-0.13</v>
      </c>
      <c r="S128" s="127">
        <f t="shared" si="32"/>
        <v>6.7771350788973393E-3</v>
      </c>
      <c r="T128" s="112" t="b">
        <f t="shared" si="33"/>
        <v>1</v>
      </c>
      <c r="U128" s="22">
        <f t="shared" si="34"/>
        <v>8.3618259033834441</v>
      </c>
      <c r="V128" s="22">
        <f t="shared" si="35"/>
        <v>0.650397124491365</v>
      </c>
      <c r="W128" s="81">
        <f t="shared" si="36"/>
        <v>9</v>
      </c>
      <c r="X128" s="22">
        <f t="shared" si="37"/>
        <v>0.35298071741930664</v>
      </c>
      <c r="Y128" s="3">
        <f>IF(U128&gt;'Power Curve'!$C$37,0,INDEX(Ci,$W128,1)*POWER(1-X128,3)+INDEX(Ci,$W128,2)*3*X128*POWER(1-X128,2)+INDEX(Ci,$W128,3)*3*POWER(X128,2)*(1-X128)+INDEX(Ci,$W128,4)*POWER(X128,3))</f>
        <v>989.15942193053513</v>
      </c>
      <c r="Z128" s="3">
        <f t="shared" si="38"/>
        <v>995.86308894752244</v>
      </c>
      <c r="AA128" s="3">
        <f t="shared" si="39"/>
        <v>1083.6799774169926</v>
      </c>
      <c r="AB128" s="3">
        <f t="shared" si="48"/>
        <v>-87.8168884694702</v>
      </c>
      <c r="AC128" s="3">
        <f t="shared" si="49"/>
        <v>87.8168884694702</v>
      </c>
      <c r="AE128" s="34">
        <f t="shared" si="40"/>
        <v>8</v>
      </c>
      <c r="AF128" s="73" t="b">
        <f>COUNTIF('Power Curve'!$D$2:$D$31,AE128)&gt;0</f>
        <v>1</v>
      </c>
      <c r="AG128" s="73" t="b">
        <f t="shared" si="41"/>
        <v>0</v>
      </c>
      <c r="AH128" s="73" t="b">
        <f t="shared" si="50"/>
        <v>1</v>
      </c>
      <c r="AI128" s="34" t="str">
        <f t="shared" si="42"/>
        <v>Inner</v>
      </c>
      <c r="AJ128" s="35" t="str">
        <f t="shared" si="51"/>
        <v>0.6-0.7</v>
      </c>
      <c r="AK128" s="36" t="str">
        <f t="shared" si="43"/>
        <v>15-16</v>
      </c>
      <c r="AL128" s="36" t="str">
        <f t="shared" si="44"/>
        <v>Oct</v>
      </c>
      <c r="AM128" s="35" t="str">
        <f t="shared" si="45"/>
        <v>315-325</v>
      </c>
      <c r="AN128" s="36" t="str">
        <f t="shared" si="46"/>
        <v>Inner-TI</v>
      </c>
    </row>
    <row r="129" spans="5:40" x14ac:dyDescent="0.3">
      <c r="E129" s="12">
        <v>40824.666666666664</v>
      </c>
      <c r="F129" s="16">
        <v>8.59</v>
      </c>
      <c r="G129" s="16">
        <v>1091.0299835205078</v>
      </c>
      <c r="H129" s="29">
        <v>1.1751344368056562</v>
      </c>
      <c r="I129" s="26">
        <v>318</v>
      </c>
      <c r="J129" s="30">
        <v>8.7310826542491268E-2</v>
      </c>
      <c r="K129" s="31">
        <v>0.22318420006392614</v>
      </c>
      <c r="L129" s="111">
        <f t="shared" si="26"/>
        <v>0.70000000000000007</v>
      </c>
      <c r="M129" s="112">
        <f t="shared" si="27"/>
        <v>0.09</v>
      </c>
      <c r="N129" s="112" t="b">
        <f t="shared" si="28"/>
        <v>1</v>
      </c>
      <c r="O129" s="112" t="b">
        <f t="shared" si="29"/>
        <v>1</v>
      </c>
      <c r="P129" s="113">
        <f t="shared" si="30"/>
        <v>7.0000000000000009</v>
      </c>
      <c r="Q129" s="113">
        <f t="shared" si="31"/>
        <v>17</v>
      </c>
      <c r="R129" s="114" t="str">
        <f t="shared" si="47"/>
        <v>0.7-0.09</v>
      </c>
      <c r="S129" s="127">
        <f t="shared" si="32"/>
        <v>-1.3720698393030565E-2</v>
      </c>
      <c r="T129" s="112" t="b">
        <f t="shared" si="33"/>
        <v>1</v>
      </c>
      <c r="U129" s="22">
        <f t="shared" si="34"/>
        <v>8.4718251805262206</v>
      </c>
      <c r="V129" s="22">
        <f t="shared" si="35"/>
        <v>0.66739786736521967</v>
      </c>
      <c r="W129" s="81">
        <f t="shared" si="36"/>
        <v>9</v>
      </c>
      <c r="X129" s="22">
        <f t="shared" si="37"/>
        <v>0.46293031519405292</v>
      </c>
      <c r="Y129" s="3">
        <f>IF(U129&gt;'Power Curve'!$C$37,0,INDEX(Ci,$W129,1)*POWER(1-X129,3)+INDEX(Ci,$W129,2)*3*X129*POWER(1-X129,2)+INDEX(Ci,$W129,3)*3*POWER(X129,2)*(1-X129)+INDEX(Ci,$W129,4)*POWER(X129,3))</f>
        <v>1023.9467770869536</v>
      </c>
      <c r="Z129" s="3">
        <f t="shared" si="38"/>
        <v>1009.8975121880278</v>
      </c>
      <c r="AA129" s="3">
        <f t="shared" si="39"/>
        <v>1091.0299835205078</v>
      </c>
      <c r="AB129" s="3">
        <f t="shared" si="48"/>
        <v>-81.132471332480009</v>
      </c>
      <c r="AC129" s="3">
        <f t="shared" si="49"/>
        <v>81.132471332480009</v>
      </c>
      <c r="AE129" s="34">
        <f t="shared" si="40"/>
        <v>8</v>
      </c>
      <c r="AF129" s="73" t="b">
        <f>COUNTIF('Power Curve'!$D$2:$D$31,AE129)&gt;0</f>
        <v>1</v>
      </c>
      <c r="AG129" s="73" t="b">
        <f t="shared" si="41"/>
        <v>0</v>
      </c>
      <c r="AH129" s="73" t="b">
        <f t="shared" si="50"/>
        <v>1</v>
      </c>
      <c r="AI129" s="34" t="str">
        <f t="shared" si="42"/>
        <v>Outer</v>
      </c>
      <c r="AJ129" s="35" t="str">
        <f t="shared" si="51"/>
        <v>0.6-0.7</v>
      </c>
      <c r="AK129" s="36" t="str">
        <f t="shared" si="43"/>
        <v>16-17</v>
      </c>
      <c r="AL129" s="36" t="str">
        <f t="shared" si="44"/>
        <v>Oct</v>
      </c>
      <c r="AM129" s="35" t="str">
        <f t="shared" si="45"/>
        <v>315-325</v>
      </c>
      <c r="AN129" s="36" t="str">
        <f t="shared" si="46"/>
        <v>HWS-LTI</v>
      </c>
    </row>
    <row r="130" spans="5:40" x14ac:dyDescent="0.3">
      <c r="E130" s="12">
        <v>40824.888888888891</v>
      </c>
      <c r="F130" s="16">
        <v>3.69</v>
      </c>
      <c r="G130" s="16">
        <v>41.679998397827198</v>
      </c>
      <c r="H130" s="29">
        <v>1.1888098881072353</v>
      </c>
      <c r="I130" s="26">
        <v>357.6</v>
      </c>
      <c r="J130" s="30">
        <v>8.4010840108401083E-2</v>
      </c>
      <c r="K130" s="31">
        <v>0.33252892188872035</v>
      </c>
      <c r="L130" s="111">
        <f t="shared" si="26"/>
        <v>-0.1</v>
      </c>
      <c r="M130" s="112">
        <f t="shared" si="27"/>
        <v>0.08</v>
      </c>
      <c r="N130" s="112" t="b">
        <f t="shared" si="28"/>
        <v>0</v>
      </c>
      <c r="O130" s="112" t="b">
        <f t="shared" si="29"/>
        <v>1</v>
      </c>
      <c r="P130" s="113">
        <f t="shared" si="30"/>
        <v>-1</v>
      </c>
      <c r="Q130" s="113">
        <f t="shared" si="31"/>
        <v>18</v>
      </c>
      <c r="R130" s="114" t="str">
        <f t="shared" si="47"/>
        <v>-0.1-0.08</v>
      </c>
      <c r="S130" s="127">
        <f t="shared" si="32"/>
        <v>0</v>
      </c>
      <c r="T130" s="112" t="b">
        <f t="shared" si="33"/>
        <v>0</v>
      </c>
      <c r="U130" s="22">
        <f t="shared" si="34"/>
        <v>3.6532983397718075</v>
      </c>
      <c r="V130" s="84">
        <f t="shared" si="35"/>
        <v>-7.7320988778762478E-2</v>
      </c>
      <c r="W130" s="81">
        <f t="shared" si="36"/>
        <v>4</v>
      </c>
      <c r="X130" s="22">
        <f t="shared" si="37"/>
        <v>0.64356488357102404</v>
      </c>
      <c r="Y130" s="3">
        <f>IF(U130&gt;'Power Curve'!$C$37,0,INDEX(Ci,$W130,1)*POWER(1-X130,3)+INDEX(Ci,$W130,2)*3*X130*POWER(1-X130,2)+INDEX(Ci,$W130,3)*3*POWER(X130,2)*(1-X130)+INDEX(Ci,$W130,4)*POWER(X130,3))</f>
        <v>37.477785413468425</v>
      </c>
      <c r="Z130" s="3">
        <f t="shared" si="38"/>
        <v>37.477785413468425</v>
      </c>
      <c r="AA130" s="3">
        <f t="shared" si="39"/>
        <v>41.679998397827198</v>
      </c>
      <c r="AB130" s="3">
        <f t="shared" si="48"/>
        <v>-4.2022129843587734</v>
      </c>
      <c r="AC130" s="3">
        <f t="shared" si="49"/>
        <v>4.2022129843587734</v>
      </c>
      <c r="AE130" s="34">
        <f t="shared" si="40"/>
        <v>4</v>
      </c>
      <c r="AF130" s="73" t="b">
        <f>COUNTIF('Power Curve'!$D$2:$D$31,AE130)&gt;0</f>
        <v>1</v>
      </c>
      <c r="AG130" s="73" t="b">
        <f t="shared" si="41"/>
        <v>0</v>
      </c>
      <c r="AH130" s="73" t="b">
        <f t="shared" si="50"/>
        <v>1</v>
      </c>
      <c r="AI130" s="34" t="str">
        <f t="shared" si="42"/>
        <v>Outer</v>
      </c>
      <c r="AJ130" s="35" t="str">
        <f t="shared" si="51"/>
        <v>-0.1-0.0</v>
      </c>
      <c r="AK130" s="36" t="str">
        <f t="shared" si="43"/>
        <v>21-22</v>
      </c>
      <c r="AL130" s="36" t="str">
        <f t="shared" si="44"/>
        <v>Oct</v>
      </c>
      <c r="AM130" s="35" t="str">
        <f t="shared" si="45"/>
        <v>355-5</v>
      </c>
      <c r="AN130" s="36" t="str">
        <f t="shared" si="46"/>
        <v>LWS-LTI</v>
      </c>
    </row>
    <row r="131" spans="5:40" x14ac:dyDescent="0.3">
      <c r="E131" s="12">
        <v>40824.895833333336</v>
      </c>
      <c r="F131" s="16">
        <v>3.4</v>
      </c>
      <c r="G131" s="16">
        <v>7.8000001907349112</v>
      </c>
      <c r="H131" s="29">
        <v>1.1897215190068622</v>
      </c>
      <c r="I131" s="26">
        <v>337.5</v>
      </c>
      <c r="J131" s="30">
        <v>9.4117647058823528E-2</v>
      </c>
      <c r="K131" s="31">
        <v>0.27862299551478026</v>
      </c>
      <c r="L131" s="111">
        <f t="shared" ref="L131:L194" si="52">ROUND((V131-CenterOfFirstWindSpeedBin)/WindSpeedBinWidth,0)*WindSpeedBinWidth+CenterOfFirstWindSpeedBin</f>
        <v>-0.1</v>
      </c>
      <c r="M131" s="112">
        <f t="shared" ref="M131:M194" si="53">ROUND((J131-CenterOfFirstTurbulenceBin)/TurbulenceBinWidth,0)*TurbulenceBinWidth+CenterOfFirstTurbulenceBin</f>
        <v>0.09</v>
      </c>
      <c r="N131" s="112" t="b">
        <f t="shared" ref="N131:N194" si="54">IF(AND(L131&gt;=CenterOfFirstWindSpeedBin,L131&lt;=CenterOfLastWindSpeedBin),TRUE,FALSE)</f>
        <v>0</v>
      </c>
      <c r="O131" s="112" t="b">
        <f t="shared" ref="O131:O194" si="55">IF(AND(M131&gt;=CenterOfFirstTurbulenceBin,M131&lt;=CenterOfLastTurbulenceBin),TRUE,FALSE)</f>
        <v>1</v>
      </c>
      <c r="P131" s="113">
        <f t="shared" ref="P131:P194" si="56">(L131-CenterOfFirstWindSpeedBin)/WindSpeedBinWidth+1</f>
        <v>-1</v>
      </c>
      <c r="Q131" s="113">
        <f t="shared" ref="Q131:Q194" si="57">NumberOfTurbulenceBins-(M131-CenterOfFirstTurbulenceBin)/TurbulenceBinWidth</f>
        <v>17</v>
      </c>
      <c r="R131" s="114" t="str">
        <f t="shared" si="47"/>
        <v>-0.1-0.09</v>
      </c>
      <c r="S131" s="127">
        <f t="shared" ref="S131:S194" si="58">IF(T131,INDEX(PowerDeviationMatrix,Q131,P131),IF(UseMatrixPadValue,MatrixPadValue,0))</f>
        <v>0</v>
      </c>
      <c r="T131" s="112" t="b">
        <f t="shared" ref="T131:T194" si="59">IF(AND(P131&gt;0,Q131&gt;0,N131,O131),LEN(INDEX(PowerDeviationMatrix,Q131,P131))&gt;0,FALSE)</f>
        <v>0</v>
      </c>
      <c r="U131" s="22">
        <f t="shared" ref="U131:U194" si="60">F131*(H131/Ref_Density)^(1/3)</f>
        <v>3.3670429771433028</v>
      </c>
      <c r="V131" s="84">
        <f t="shared" ref="V131:V194" si="61">(U131-CutInWindSpeed)/(RatedWindSpeed-CutInWindSpeed)</f>
        <v>-0.12156267783997861</v>
      </c>
      <c r="W131" s="81">
        <f t="shared" ref="W131:W194" si="62">COUNTIF(xa,"&lt;"&amp;U131)</f>
        <v>4</v>
      </c>
      <c r="X131" s="22">
        <f t="shared" ref="X131:X194" si="63">(U131-INDEX(xa,$W131))/(INDEX(xb,$W131)-INDEX(xa,$W131))</f>
        <v>0.43961908735918354</v>
      </c>
      <c r="Y131" s="3">
        <f>IF(U131&gt;'Power Curve'!$C$37,0,INDEX(Ci,$W131,1)*POWER(1-X131,3)+INDEX(Ci,$W131,2)*3*X131*POWER(1-X131,2)+INDEX(Ci,$W131,3)*3*POWER(X131,2)*(1-X131)+INDEX(Ci,$W131,4)*POWER(X131,3))</f>
        <v>18.933407716045323</v>
      </c>
      <c r="Z131" s="3">
        <f t="shared" ref="Z131:Z194" si="64">IF(OR(T131,UseMatrixPadValue),Y131*(1+S131),"")</f>
        <v>18.933407716045323</v>
      </c>
      <c r="AA131" s="3" t="str">
        <f t="shared" ref="AA131:AA194" si="65">IF(AH131,G131,"")</f>
        <v/>
      </c>
      <c r="AB131" s="3" t="str">
        <f t="shared" si="48"/>
        <v/>
      </c>
      <c r="AC131" s="3" t="str">
        <f t="shared" si="49"/>
        <v/>
      </c>
      <c r="AE131" s="34">
        <f t="shared" ref="AE131:AE194" si="66">MROUND(U131-Centre_First_Bin,Bin_Width)+Centre_First_Bin</f>
        <v>3</v>
      </c>
      <c r="AF131" s="73" t="b">
        <f>COUNTIF('Power Curve'!$D$2:$D$31,AE131)&gt;0</f>
        <v>0</v>
      </c>
      <c r="AG131" s="73" t="b">
        <f t="shared" ref="AG131:AG194" si="67">(G131&lt;0)</f>
        <v>0</v>
      </c>
      <c r="AH131" s="73" t="b">
        <f t="shared" si="50"/>
        <v>0</v>
      </c>
      <c r="AI131" s="34" t="str">
        <f t="shared" ref="AI131:AI194" si="68">IF(AH131,IF(AND(J131&gt;=LowerTurbLimit,J131&lt;=UpperTurbLimit,K131&gt;=LowerShearLimit,K131&lt;=UpperShearLimit),"Inner","Outer"),"")</f>
        <v/>
      </c>
      <c r="AJ131" s="35" t="str">
        <f t="shared" si="51"/>
        <v/>
      </c>
      <c r="AK131" s="36" t="str">
        <f t="shared" ref="AK131:AK194" si="69">IF(AH131,HOUR(E131)&amp;"-"&amp;HOUR(E131)+1,"")</f>
        <v/>
      </c>
      <c r="AL131" s="36" t="str">
        <f t="shared" ref="AL131:AL194" si="70">IF(AH131,TEXT(E131,"mmm"),"")</f>
        <v/>
      </c>
      <c r="AM131" s="35" t="str">
        <f t="shared" ref="AM131:AM194" si="71">IF(AH131,IF(OR(I131&lt;5,I131&gt;=355),"355-5",MROUND(I131,10)-5&amp;"-"&amp;MROUND(I131,10)+5),"")</f>
        <v/>
      </c>
      <c r="AN131" s="36" t="str">
        <f t="shared" ref="AN131:AN194" si="72">IF(AH131,IF(V131&lt;0.5,IF(J131&lt;=LowerTurbLimit,"LWS-LTI",IF(J131&gt;=UpperTurbLimit,"LWS-HTI","Inner-TI")),IF(J131&lt;=LowerTurbLimit,"HWS-LTI",IF(J131&gt;=UpperTurbLimit,"HWS-HTI","Inner-TI"))),"")</f>
        <v/>
      </c>
    </row>
    <row r="132" spans="5:40" x14ac:dyDescent="0.3">
      <c r="E132" s="12">
        <v>40824.902777777781</v>
      </c>
      <c r="F132" s="16">
        <v>3.37</v>
      </c>
      <c r="G132" s="16">
        <v>1.3500003814697301</v>
      </c>
      <c r="H132" s="29">
        <v>1.1906047361834959</v>
      </c>
      <c r="I132" s="26">
        <v>336.7</v>
      </c>
      <c r="J132" s="30">
        <v>0.11275964391691394</v>
      </c>
      <c r="K132" s="31">
        <v>0.2221836866522115</v>
      </c>
      <c r="L132" s="111">
        <f t="shared" si="52"/>
        <v>-0.1</v>
      </c>
      <c r="M132" s="112">
        <f t="shared" si="53"/>
        <v>0.11</v>
      </c>
      <c r="N132" s="112" t="b">
        <f t="shared" si="54"/>
        <v>0</v>
      </c>
      <c r="O132" s="112" t="b">
        <f t="shared" si="55"/>
        <v>1</v>
      </c>
      <c r="P132" s="113">
        <f t="shared" si="56"/>
        <v>-1</v>
      </c>
      <c r="Q132" s="113">
        <f t="shared" si="57"/>
        <v>15</v>
      </c>
      <c r="R132" s="114" t="str">
        <f t="shared" ref="R132:R195" si="73">L132&amp;"-"&amp;M132</f>
        <v>-0.1-0.11</v>
      </c>
      <c r="S132" s="127">
        <f t="shared" si="58"/>
        <v>0</v>
      </c>
      <c r="T132" s="112" t="b">
        <f t="shared" si="59"/>
        <v>0</v>
      </c>
      <c r="U132" s="22">
        <f t="shared" si="60"/>
        <v>3.3381594189946888</v>
      </c>
      <c r="V132" s="84">
        <f t="shared" si="61"/>
        <v>-0.12602672486029909</v>
      </c>
      <c r="W132" s="81">
        <f t="shared" si="62"/>
        <v>4</v>
      </c>
      <c r="X132" s="22">
        <f t="shared" si="63"/>
        <v>0.41904067719435861</v>
      </c>
      <c r="Y132" s="3">
        <f>IF(U132&gt;'Power Curve'!$C$37,0,INDEX(Ci,$W132,1)*POWER(1-X132,3)+INDEX(Ci,$W132,2)*3*X132*POWER(1-X132,2)+INDEX(Ci,$W132,3)*3*POWER(X132,2)*(1-X132)+INDEX(Ci,$W132,4)*POWER(X132,3))</f>
        <v>17.334862960448039</v>
      </c>
      <c r="Z132" s="3">
        <f t="shared" si="64"/>
        <v>17.334862960448039</v>
      </c>
      <c r="AA132" s="3" t="str">
        <f t="shared" si="65"/>
        <v/>
      </c>
      <c r="AB132" s="3" t="str">
        <f t="shared" ref="AB132:AB195" si="74">IF(AH132,Z132-AA132,"")</f>
        <v/>
      </c>
      <c r="AC132" s="3" t="str">
        <f t="shared" ref="AC132:AC195" si="75">IF(AH132,ABS(AB132),"")</f>
        <v/>
      </c>
      <c r="AE132" s="34">
        <f t="shared" si="66"/>
        <v>3</v>
      </c>
      <c r="AF132" s="73" t="b">
        <f>COUNTIF('Power Curve'!$D$2:$D$31,AE132)&gt;0</f>
        <v>0</v>
      </c>
      <c r="AG132" s="73" t="b">
        <f t="shared" si="67"/>
        <v>0</v>
      </c>
      <c r="AH132" s="73" t="b">
        <f t="shared" ref="AH132:AH195" si="76">AND(AF132,NOT(AG132))</f>
        <v>0</v>
      </c>
      <c r="AI132" s="34" t="str">
        <f t="shared" si="68"/>
        <v/>
      </c>
      <c r="AJ132" s="35" t="str">
        <f t="shared" ref="AJ132:AJ195" si="77">IF(AH132,TEXT(ROUND(V132+0.05,1)-0.1,"0.0")&amp;"-"&amp;TEXT(ROUND(V132+0.05,1),"0.0"),"")</f>
        <v/>
      </c>
      <c r="AK132" s="36" t="str">
        <f t="shared" si="69"/>
        <v/>
      </c>
      <c r="AL132" s="36" t="str">
        <f t="shared" si="70"/>
        <v/>
      </c>
      <c r="AM132" s="35" t="str">
        <f t="shared" si="71"/>
        <v/>
      </c>
      <c r="AN132" s="36" t="str">
        <f t="shared" si="72"/>
        <v/>
      </c>
    </row>
    <row r="133" spans="5:40" x14ac:dyDescent="0.3">
      <c r="E133" s="12">
        <v>40824.909722222219</v>
      </c>
      <c r="F133" s="16">
        <v>3.82</v>
      </c>
      <c r="G133" s="16">
        <v>41.679998397827198</v>
      </c>
      <c r="H133" s="29">
        <v>1.189764964828671</v>
      </c>
      <c r="I133" s="26">
        <v>335.1</v>
      </c>
      <c r="J133" s="30">
        <v>3.6649214659685868E-2</v>
      </c>
      <c r="K133" s="31">
        <v>0.22900216020111208</v>
      </c>
      <c r="L133" s="111">
        <f t="shared" si="52"/>
        <v>-0.1</v>
      </c>
      <c r="M133" s="112">
        <f t="shared" si="53"/>
        <v>0.04</v>
      </c>
      <c r="N133" s="112" t="b">
        <f t="shared" si="54"/>
        <v>0</v>
      </c>
      <c r="O133" s="112" t="b">
        <f t="shared" si="55"/>
        <v>1</v>
      </c>
      <c r="P133" s="113">
        <f t="shared" si="56"/>
        <v>-1</v>
      </c>
      <c r="Q133" s="113">
        <f t="shared" si="57"/>
        <v>22</v>
      </c>
      <c r="R133" s="114" t="str">
        <f t="shared" si="73"/>
        <v>-0.1-0.04</v>
      </c>
      <c r="S133" s="127">
        <f t="shared" si="58"/>
        <v>0</v>
      </c>
      <c r="T133" s="112" t="b">
        <f t="shared" si="59"/>
        <v>0</v>
      </c>
      <c r="U133" s="22">
        <f t="shared" si="60"/>
        <v>3.7830178633364047</v>
      </c>
      <c r="V133" s="84">
        <f t="shared" si="61"/>
        <v>-5.7272418250628981E-2</v>
      </c>
      <c r="W133" s="81">
        <f t="shared" si="62"/>
        <v>4</v>
      </c>
      <c r="X133" s="22">
        <f t="shared" si="63"/>
        <v>0.73598499152874286</v>
      </c>
      <c r="Y133" s="3">
        <f>IF(U133&gt;'Power Curve'!$C$37,0,INDEX(Ci,$W133,1)*POWER(1-X133,3)+INDEX(Ci,$W133,2)*3*X133*POWER(1-X133,2)+INDEX(Ci,$W133,3)*3*POWER(X133,2)*(1-X133)+INDEX(Ci,$W133,4)*POWER(X133,3))</f>
        <v>47.179096360981035</v>
      </c>
      <c r="Z133" s="3">
        <f t="shared" si="64"/>
        <v>47.179096360981035</v>
      </c>
      <c r="AA133" s="3">
        <f t="shared" si="65"/>
        <v>41.679998397827198</v>
      </c>
      <c r="AB133" s="3">
        <f t="shared" si="74"/>
        <v>5.4990979631538366</v>
      </c>
      <c r="AC133" s="3">
        <f t="shared" si="75"/>
        <v>5.4990979631538366</v>
      </c>
      <c r="AE133" s="34">
        <f t="shared" si="66"/>
        <v>4</v>
      </c>
      <c r="AF133" s="73" t="b">
        <f>COUNTIF('Power Curve'!$D$2:$D$31,AE133)&gt;0</f>
        <v>1</v>
      </c>
      <c r="AG133" s="73" t="b">
        <f t="shared" si="67"/>
        <v>0</v>
      </c>
      <c r="AH133" s="73" t="b">
        <f t="shared" si="76"/>
        <v>1</v>
      </c>
      <c r="AI133" s="34" t="str">
        <f t="shared" si="68"/>
        <v>Outer</v>
      </c>
      <c r="AJ133" s="35" t="str">
        <f t="shared" si="77"/>
        <v>-0.1-0.0</v>
      </c>
      <c r="AK133" s="36" t="str">
        <f t="shared" si="69"/>
        <v>21-22</v>
      </c>
      <c r="AL133" s="36" t="str">
        <f t="shared" si="70"/>
        <v>Oct</v>
      </c>
      <c r="AM133" s="35" t="str">
        <f t="shared" si="71"/>
        <v>335-345</v>
      </c>
      <c r="AN133" s="36" t="str">
        <f t="shared" si="72"/>
        <v>LWS-LTI</v>
      </c>
    </row>
    <row r="134" spans="5:40" x14ac:dyDescent="0.3">
      <c r="E134" s="12">
        <v>40824.916666666664</v>
      </c>
      <c r="F134" s="16">
        <v>4.32</v>
      </c>
      <c r="G134" s="16">
        <v>98.250000000000398</v>
      </c>
      <c r="H134" s="29">
        <v>1.1894609104347789</v>
      </c>
      <c r="I134" s="26">
        <v>339</v>
      </c>
      <c r="J134" s="30">
        <v>5.0925925925925923E-2</v>
      </c>
      <c r="K134" s="31">
        <v>0.3103886828139959</v>
      </c>
      <c r="L134" s="111">
        <f t="shared" si="52"/>
        <v>0</v>
      </c>
      <c r="M134" s="112">
        <f t="shared" si="53"/>
        <v>0.05</v>
      </c>
      <c r="N134" s="112" t="b">
        <f t="shared" si="54"/>
        <v>0</v>
      </c>
      <c r="O134" s="112" t="b">
        <f t="shared" si="55"/>
        <v>1</v>
      </c>
      <c r="P134" s="113">
        <f t="shared" si="56"/>
        <v>0</v>
      </c>
      <c r="Q134" s="113">
        <f t="shared" si="57"/>
        <v>21</v>
      </c>
      <c r="R134" s="114" t="str">
        <f t="shared" si="73"/>
        <v>0-0.05</v>
      </c>
      <c r="S134" s="127">
        <f t="shared" si="58"/>
        <v>0</v>
      </c>
      <c r="T134" s="112" t="b">
        <f t="shared" si="59"/>
        <v>0</v>
      </c>
      <c r="U134" s="22">
        <f t="shared" si="60"/>
        <v>4.2778127971474342</v>
      </c>
      <c r="V134" s="84">
        <f t="shared" si="61"/>
        <v>1.9199733780778133E-2</v>
      </c>
      <c r="W134" s="81">
        <f t="shared" si="62"/>
        <v>5</v>
      </c>
      <c r="X134" s="22">
        <f t="shared" si="63"/>
        <v>0.14205141049228345</v>
      </c>
      <c r="Y134" s="3">
        <f>IF(U134&gt;'Power Curve'!$C$37,0,INDEX(Ci,$W134,1)*POWER(1-X134,3)+INDEX(Ci,$W134,2)*3*X134*POWER(1-X134,2)+INDEX(Ci,$W134,3)*3*POWER(X134,2)*(1-X134)+INDEX(Ci,$W134,4)*POWER(X134,3))</f>
        <v>90.113383963544109</v>
      </c>
      <c r="Z134" s="3">
        <f t="shared" si="64"/>
        <v>90.113383963544109</v>
      </c>
      <c r="AA134" s="3">
        <f t="shared" si="65"/>
        <v>98.250000000000398</v>
      </c>
      <c r="AB134" s="3">
        <f t="shared" si="74"/>
        <v>-8.1366160364562887</v>
      </c>
      <c r="AC134" s="3">
        <f t="shared" si="75"/>
        <v>8.1366160364562887</v>
      </c>
      <c r="AE134" s="34">
        <f t="shared" si="66"/>
        <v>4</v>
      </c>
      <c r="AF134" s="73" t="b">
        <f>COUNTIF('Power Curve'!$D$2:$D$31,AE134)&gt;0</f>
        <v>1</v>
      </c>
      <c r="AG134" s="73" t="b">
        <f t="shared" si="67"/>
        <v>0</v>
      </c>
      <c r="AH134" s="73" t="b">
        <f t="shared" si="76"/>
        <v>1</v>
      </c>
      <c r="AI134" s="34" t="str">
        <f t="shared" si="68"/>
        <v>Outer</v>
      </c>
      <c r="AJ134" s="35" t="str">
        <f t="shared" si="77"/>
        <v>0.0-0.1</v>
      </c>
      <c r="AK134" s="36" t="str">
        <f t="shared" si="69"/>
        <v>22-23</v>
      </c>
      <c r="AL134" s="36" t="str">
        <f t="shared" si="70"/>
        <v>Oct</v>
      </c>
      <c r="AM134" s="35" t="str">
        <f t="shared" si="71"/>
        <v>335-345</v>
      </c>
      <c r="AN134" s="36" t="str">
        <f t="shared" si="72"/>
        <v>LWS-LTI</v>
      </c>
    </row>
    <row r="135" spans="5:40" x14ac:dyDescent="0.3">
      <c r="E135" s="12">
        <v>40824.923611111109</v>
      </c>
      <c r="F135" s="16">
        <v>4.04</v>
      </c>
      <c r="G135" s="16">
        <v>58.699996948242202</v>
      </c>
      <c r="H135" s="29">
        <v>1.189634636622525</v>
      </c>
      <c r="I135" s="26">
        <v>347.4</v>
      </c>
      <c r="J135" s="30">
        <v>4.9504950495049507E-2</v>
      </c>
      <c r="K135" s="31">
        <v>0.26898104260367461</v>
      </c>
      <c r="L135" s="111">
        <f t="shared" si="52"/>
        <v>0</v>
      </c>
      <c r="M135" s="112">
        <f t="shared" si="53"/>
        <v>0.05</v>
      </c>
      <c r="N135" s="112" t="b">
        <f t="shared" si="54"/>
        <v>0</v>
      </c>
      <c r="O135" s="112" t="b">
        <f t="shared" si="55"/>
        <v>1</v>
      </c>
      <c r="P135" s="113">
        <f t="shared" si="56"/>
        <v>0</v>
      </c>
      <c r="Q135" s="113">
        <f t="shared" si="57"/>
        <v>21</v>
      </c>
      <c r="R135" s="114" t="str">
        <f t="shared" si="73"/>
        <v>0-0.05</v>
      </c>
      <c r="S135" s="127">
        <f t="shared" si="58"/>
        <v>0</v>
      </c>
      <c r="T135" s="112" t="b">
        <f t="shared" si="59"/>
        <v>0</v>
      </c>
      <c r="U135" s="22">
        <f t="shared" si="60"/>
        <v>4.0007419094554555</v>
      </c>
      <c r="V135" s="84">
        <f t="shared" si="61"/>
        <v>-2.3622465072110799E-2</v>
      </c>
      <c r="W135" s="81">
        <f t="shared" si="62"/>
        <v>4</v>
      </c>
      <c r="X135" s="22">
        <f t="shared" si="63"/>
        <v>0.89110489402586956</v>
      </c>
      <c r="Y135" s="3">
        <f>IF(U135&gt;'Power Curve'!$C$37,0,INDEX(Ci,$W135,1)*POWER(1-X135,3)+INDEX(Ci,$W135,2)*3*X135*POWER(1-X135,2)+INDEX(Ci,$W135,3)*3*POWER(X135,2)*(1-X135)+INDEX(Ci,$W135,4)*POWER(X135,3))</f>
        <v>64.645588220255078</v>
      </c>
      <c r="Z135" s="3">
        <f t="shared" si="64"/>
        <v>64.645588220255078</v>
      </c>
      <c r="AA135" s="3">
        <f t="shared" si="65"/>
        <v>58.699996948242202</v>
      </c>
      <c r="AB135" s="3">
        <f t="shared" si="74"/>
        <v>5.9455912720128765</v>
      </c>
      <c r="AC135" s="3">
        <f t="shared" si="75"/>
        <v>5.9455912720128765</v>
      </c>
      <c r="AE135" s="34">
        <f t="shared" si="66"/>
        <v>4</v>
      </c>
      <c r="AF135" s="73" t="b">
        <f>COUNTIF('Power Curve'!$D$2:$D$31,AE135)&gt;0</f>
        <v>1</v>
      </c>
      <c r="AG135" s="73" t="b">
        <f t="shared" si="67"/>
        <v>0</v>
      </c>
      <c r="AH135" s="73" t="b">
        <f t="shared" si="76"/>
        <v>1</v>
      </c>
      <c r="AI135" s="34" t="str">
        <f t="shared" si="68"/>
        <v>Outer</v>
      </c>
      <c r="AJ135" s="35" t="str">
        <f t="shared" si="77"/>
        <v>-0.1-0.0</v>
      </c>
      <c r="AK135" s="36" t="str">
        <f t="shared" si="69"/>
        <v>22-23</v>
      </c>
      <c r="AL135" s="36" t="str">
        <f t="shared" si="70"/>
        <v>Oct</v>
      </c>
      <c r="AM135" s="35" t="str">
        <f t="shared" si="71"/>
        <v>345-355</v>
      </c>
      <c r="AN135" s="36" t="str">
        <f t="shared" si="72"/>
        <v>LWS-LTI</v>
      </c>
    </row>
    <row r="136" spans="5:40" x14ac:dyDescent="0.3">
      <c r="E136" s="12">
        <v>40824.930555555555</v>
      </c>
      <c r="F136" s="16">
        <v>3.9</v>
      </c>
      <c r="G136" s="16">
        <v>41.2299995422363</v>
      </c>
      <c r="H136" s="29">
        <v>1.1899387801103616</v>
      </c>
      <c r="I136" s="26">
        <v>346.2</v>
      </c>
      <c r="J136" s="30">
        <v>2.8205128205128206E-2</v>
      </c>
      <c r="K136" s="31">
        <v>0.29293164812395084</v>
      </c>
      <c r="L136" s="111">
        <f t="shared" si="52"/>
        <v>0</v>
      </c>
      <c r="M136" s="112">
        <f t="shared" si="53"/>
        <v>0.03</v>
      </c>
      <c r="N136" s="112" t="b">
        <f t="shared" si="54"/>
        <v>0</v>
      </c>
      <c r="O136" s="112" t="b">
        <f t="shared" si="55"/>
        <v>1</v>
      </c>
      <c r="P136" s="113">
        <f t="shared" si="56"/>
        <v>0</v>
      </c>
      <c r="Q136" s="113">
        <f t="shared" si="57"/>
        <v>23</v>
      </c>
      <c r="R136" s="114" t="str">
        <f t="shared" si="73"/>
        <v>0-0.03</v>
      </c>
      <c r="S136" s="127">
        <f t="shared" si="58"/>
        <v>0</v>
      </c>
      <c r="T136" s="112" t="b">
        <f t="shared" si="59"/>
        <v>0</v>
      </c>
      <c r="U136" s="22">
        <f t="shared" si="60"/>
        <v>3.8624314402719646</v>
      </c>
      <c r="V136" s="84">
        <f t="shared" si="61"/>
        <v>-4.4998793939242367E-2</v>
      </c>
      <c r="W136" s="81">
        <f t="shared" si="62"/>
        <v>4</v>
      </c>
      <c r="X136" s="22">
        <f t="shared" si="63"/>
        <v>0.79256407193245881</v>
      </c>
      <c r="Y136" s="3">
        <f>IF(U136&gt;'Power Curve'!$C$37,0,INDEX(Ci,$W136,1)*POWER(1-X136,3)+INDEX(Ci,$W136,2)*3*X136*POWER(1-X136,2)+INDEX(Ci,$W136,3)*3*POWER(X136,2)*(1-X136)+INDEX(Ci,$W136,4)*POWER(X136,3))</f>
        <v>53.408502933450606</v>
      </c>
      <c r="Z136" s="3">
        <f t="shared" si="64"/>
        <v>53.408502933450606</v>
      </c>
      <c r="AA136" s="3">
        <f t="shared" si="65"/>
        <v>41.2299995422363</v>
      </c>
      <c r="AB136" s="3">
        <f t="shared" si="74"/>
        <v>12.178503391214306</v>
      </c>
      <c r="AC136" s="3">
        <f t="shared" si="75"/>
        <v>12.178503391214306</v>
      </c>
      <c r="AE136" s="34">
        <f t="shared" si="66"/>
        <v>4</v>
      </c>
      <c r="AF136" s="73" t="b">
        <f>COUNTIF('Power Curve'!$D$2:$D$31,AE136)&gt;0</f>
        <v>1</v>
      </c>
      <c r="AG136" s="73" t="b">
        <f t="shared" si="67"/>
        <v>0</v>
      </c>
      <c r="AH136" s="73" t="b">
        <f t="shared" si="76"/>
        <v>1</v>
      </c>
      <c r="AI136" s="34" t="str">
        <f t="shared" si="68"/>
        <v>Outer</v>
      </c>
      <c r="AJ136" s="35" t="str">
        <f t="shared" si="77"/>
        <v>-0.1-0.0</v>
      </c>
      <c r="AK136" s="36" t="str">
        <f t="shared" si="69"/>
        <v>22-23</v>
      </c>
      <c r="AL136" s="36" t="str">
        <f t="shared" si="70"/>
        <v>Oct</v>
      </c>
      <c r="AM136" s="35" t="str">
        <f t="shared" si="71"/>
        <v>345-355</v>
      </c>
      <c r="AN136" s="36" t="str">
        <f t="shared" si="72"/>
        <v>LWS-LTI</v>
      </c>
    </row>
    <row r="137" spans="5:40" x14ac:dyDescent="0.3">
      <c r="E137" s="12">
        <v>40824.9375</v>
      </c>
      <c r="F137" s="16">
        <v>3.62</v>
      </c>
      <c r="G137" s="16">
        <v>5.79000043869015</v>
      </c>
      <c r="H137" s="29">
        <v>1.1901995981480999</v>
      </c>
      <c r="I137" s="26">
        <v>344.8</v>
      </c>
      <c r="J137" s="30">
        <v>4.4198895027624308E-2</v>
      </c>
      <c r="K137" s="31">
        <v>0.49023202512272601</v>
      </c>
      <c r="L137" s="111">
        <f t="shared" si="52"/>
        <v>-0.1</v>
      </c>
      <c r="M137" s="112">
        <f t="shared" si="53"/>
        <v>0.04</v>
      </c>
      <c r="N137" s="112" t="b">
        <f t="shared" si="54"/>
        <v>0</v>
      </c>
      <c r="O137" s="112" t="b">
        <f t="shared" si="55"/>
        <v>1</v>
      </c>
      <c r="P137" s="113">
        <f t="shared" si="56"/>
        <v>-1</v>
      </c>
      <c r="Q137" s="113">
        <f t="shared" si="57"/>
        <v>22</v>
      </c>
      <c r="R137" s="114" t="str">
        <f t="shared" si="73"/>
        <v>-0.1-0.04</v>
      </c>
      <c r="S137" s="127">
        <f t="shared" si="58"/>
        <v>0</v>
      </c>
      <c r="T137" s="112" t="b">
        <f t="shared" si="59"/>
        <v>0</v>
      </c>
      <c r="U137" s="22">
        <f t="shared" si="60"/>
        <v>3.5853905878535355</v>
      </c>
      <c r="V137" s="22">
        <f t="shared" si="61"/>
        <v>-8.7816350743783106E-2</v>
      </c>
      <c r="W137" s="81">
        <f t="shared" si="62"/>
        <v>4</v>
      </c>
      <c r="X137" s="22">
        <f t="shared" si="63"/>
        <v>0.59518325533965466</v>
      </c>
      <c r="Y137" s="3">
        <f>IF(U137&gt;'Power Curve'!$C$37,0,INDEX(Ci,$W137,1)*POWER(1-X137,3)+INDEX(Ci,$W137,2)*3*X137*POWER(1-X137,2)+INDEX(Ci,$W137,3)*3*POWER(X137,2)*(1-X137)+INDEX(Ci,$W137,4)*POWER(X137,3))</f>
        <v>32.683082008377752</v>
      </c>
      <c r="Z137" s="3">
        <f t="shared" si="64"/>
        <v>32.683082008377752</v>
      </c>
      <c r="AA137" s="3">
        <f t="shared" si="65"/>
        <v>5.79000043869015</v>
      </c>
      <c r="AB137" s="3">
        <f t="shared" si="74"/>
        <v>26.893081569687602</v>
      </c>
      <c r="AC137" s="3">
        <f t="shared" si="75"/>
        <v>26.893081569687602</v>
      </c>
      <c r="AE137" s="34">
        <f t="shared" si="66"/>
        <v>4</v>
      </c>
      <c r="AF137" s="73" t="b">
        <f>COUNTIF('Power Curve'!$D$2:$D$31,AE137)&gt;0</f>
        <v>1</v>
      </c>
      <c r="AG137" s="73" t="b">
        <f t="shared" si="67"/>
        <v>0</v>
      </c>
      <c r="AH137" s="73" t="b">
        <f t="shared" si="76"/>
        <v>1</v>
      </c>
      <c r="AI137" s="34" t="str">
        <f t="shared" si="68"/>
        <v>Outer</v>
      </c>
      <c r="AJ137" s="35" t="str">
        <f t="shared" si="77"/>
        <v>-0.1-0.0</v>
      </c>
      <c r="AK137" s="36" t="str">
        <f t="shared" si="69"/>
        <v>22-23</v>
      </c>
      <c r="AL137" s="36" t="str">
        <f t="shared" si="70"/>
        <v>Oct</v>
      </c>
      <c r="AM137" s="35" t="str">
        <f t="shared" si="71"/>
        <v>335-345</v>
      </c>
      <c r="AN137" s="36" t="str">
        <f t="shared" si="72"/>
        <v>LWS-LTI</v>
      </c>
    </row>
    <row r="138" spans="5:40" x14ac:dyDescent="0.3">
      <c r="E138" s="12">
        <v>40824.944444444445</v>
      </c>
      <c r="F138" s="16">
        <v>3.82</v>
      </c>
      <c r="G138" s="16">
        <v>17.420000076293967</v>
      </c>
      <c r="H138" s="29">
        <v>1.1905475333523374</v>
      </c>
      <c r="I138" s="26">
        <v>336.9</v>
      </c>
      <c r="J138" s="30">
        <v>4.9738219895287962E-2</v>
      </c>
      <c r="K138" s="31">
        <v>0.53788704979989521</v>
      </c>
      <c r="L138" s="111">
        <f t="shared" si="52"/>
        <v>-0.1</v>
      </c>
      <c r="M138" s="112">
        <f t="shared" si="53"/>
        <v>0.05</v>
      </c>
      <c r="N138" s="112" t="b">
        <f t="shared" si="54"/>
        <v>0</v>
      </c>
      <c r="O138" s="112" t="b">
        <f t="shared" si="55"/>
        <v>1</v>
      </c>
      <c r="P138" s="113">
        <f t="shared" si="56"/>
        <v>-1</v>
      </c>
      <c r="Q138" s="113">
        <f t="shared" si="57"/>
        <v>21</v>
      </c>
      <c r="R138" s="114" t="str">
        <f t="shared" si="73"/>
        <v>-0.1-0.05</v>
      </c>
      <c r="S138" s="127">
        <f t="shared" si="58"/>
        <v>0</v>
      </c>
      <c r="T138" s="112" t="b">
        <f t="shared" si="59"/>
        <v>0</v>
      </c>
      <c r="U138" s="22">
        <f t="shared" si="60"/>
        <v>3.783847108872338</v>
      </c>
      <c r="V138" s="22">
        <f t="shared" si="61"/>
        <v>-5.7144255679911396E-2</v>
      </c>
      <c r="W138" s="81">
        <f t="shared" si="62"/>
        <v>4</v>
      </c>
      <c r="X138" s="22">
        <f t="shared" si="63"/>
        <v>0.73657579667393946</v>
      </c>
      <c r="Y138" s="3">
        <f>IF(U138&gt;'Power Curve'!$C$37,0,INDEX(Ci,$W138,1)*POWER(1-X138,3)+INDEX(Ci,$W138,2)*3*X138*POWER(1-X138,2)+INDEX(Ci,$W138,3)*3*POWER(X138,2)*(1-X138)+INDEX(Ci,$W138,4)*POWER(X138,3))</f>
        <v>47.243118209910378</v>
      </c>
      <c r="Z138" s="3">
        <f t="shared" si="64"/>
        <v>47.243118209910378</v>
      </c>
      <c r="AA138" s="3">
        <f t="shared" si="65"/>
        <v>17.420000076293967</v>
      </c>
      <c r="AB138" s="3">
        <f t="shared" si="74"/>
        <v>29.823118133616411</v>
      </c>
      <c r="AC138" s="3">
        <f t="shared" si="75"/>
        <v>29.823118133616411</v>
      </c>
      <c r="AE138" s="34">
        <f t="shared" si="66"/>
        <v>4</v>
      </c>
      <c r="AF138" s="73" t="b">
        <f>COUNTIF('Power Curve'!$D$2:$D$31,AE138)&gt;0</f>
        <v>1</v>
      </c>
      <c r="AG138" s="73" t="b">
        <f t="shared" si="67"/>
        <v>0</v>
      </c>
      <c r="AH138" s="73" t="b">
        <f t="shared" si="76"/>
        <v>1</v>
      </c>
      <c r="AI138" s="34" t="str">
        <f t="shared" si="68"/>
        <v>Outer</v>
      </c>
      <c r="AJ138" s="35" t="str">
        <f t="shared" si="77"/>
        <v>-0.1-0.0</v>
      </c>
      <c r="AK138" s="36" t="str">
        <f t="shared" si="69"/>
        <v>22-23</v>
      </c>
      <c r="AL138" s="36" t="str">
        <f t="shared" si="70"/>
        <v>Oct</v>
      </c>
      <c r="AM138" s="35" t="str">
        <f t="shared" si="71"/>
        <v>335-345</v>
      </c>
      <c r="AN138" s="36" t="str">
        <f t="shared" si="72"/>
        <v>LWS-LTI</v>
      </c>
    </row>
    <row r="139" spans="5:40" x14ac:dyDescent="0.3">
      <c r="E139" s="12">
        <v>40824.951388888891</v>
      </c>
      <c r="F139" s="16">
        <v>4</v>
      </c>
      <c r="G139" s="16">
        <v>60.230003356933608</v>
      </c>
      <c r="H139" s="29">
        <v>1.1906345488762313</v>
      </c>
      <c r="I139" s="26">
        <v>341</v>
      </c>
      <c r="J139" s="30">
        <v>0.03</v>
      </c>
      <c r="K139" s="31">
        <v>0.22637810405609513</v>
      </c>
      <c r="L139" s="111">
        <f t="shared" si="52"/>
        <v>0</v>
      </c>
      <c r="M139" s="112">
        <f t="shared" si="53"/>
        <v>0.03</v>
      </c>
      <c r="N139" s="112" t="b">
        <f t="shared" si="54"/>
        <v>0</v>
      </c>
      <c r="O139" s="112" t="b">
        <f t="shared" si="55"/>
        <v>1</v>
      </c>
      <c r="P139" s="113">
        <f t="shared" si="56"/>
        <v>0</v>
      </c>
      <c r="Q139" s="113">
        <f t="shared" si="57"/>
        <v>23</v>
      </c>
      <c r="R139" s="114" t="str">
        <f t="shared" si="73"/>
        <v>0-0.03</v>
      </c>
      <c r="S139" s="127">
        <f t="shared" si="58"/>
        <v>0</v>
      </c>
      <c r="T139" s="112" t="b">
        <f t="shared" si="59"/>
        <v>0</v>
      </c>
      <c r="U139" s="22">
        <f t="shared" si="60"/>
        <v>3.9622400964029523</v>
      </c>
      <c r="V139" s="22">
        <f t="shared" si="61"/>
        <v>-2.9573044393038778E-2</v>
      </c>
      <c r="W139" s="81">
        <f t="shared" si="62"/>
        <v>4</v>
      </c>
      <c r="X139" s="22">
        <f t="shared" si="63"/>
        <v>0.86367385187354251</v>
      </c>
      <c r="Y139" s="3">
        <f>IF(U139&gt;'Power Curve'!$C$37,0,INDEX(Ci,$W139,1)*POWER(1-X139,3)+INDEX(Ci,$W139,2)*3*X139*POWER(1-X139,2)+INDEX(Ci,$W139,3)*3*POWER(X139,2)*(1-X139)+INDEX(Ci,$W139,4)*POWER(X139,3))</f>
        <v>61.477158420431508</v>
      </c>
      <c r="Z139" s="3">
        <f t="shared" si="64"/>
        <v>61.477158420431508</v>
      </c>
      <c r="AA139" s="3">
        <f t="shared" si="65"/>
        <v>60.230003356933608</v>
      </c>
      <c r="AB139" s="3">
        <f t="shared" si="74"/>
        <v>1.2471550634978996</v>
      </c>
      <c r="AC139" s="3">
        <f t="shared" si="75"/>
        <v>1.2471550634978996</v>
      </c>
      <c r="AE139" s="34">
        <f t="shared" si="66"/>
        <v>4</v>
      </c>
      <c r="AF139" s="73" t="b">
        <f>COUNTIF('Power Curve'!$D$2:$D$31,AE139)&gt;0</f>
        <v>1</v>
      </c>
      <c r="AG139" s="73" t="b">
        <f t="shared" si="67"/>
        <v>0</v>
      </c>
      <c r="AH139" s="73" t="b">
        <f t="shared" si="76"/>
        <v>1</v>
      </c>
      <c r="AI139" s="34" t="str">
        <f t="shared" si="68"/>
        <v>Outer</v>
      </c>
      <c r="AJ139" s="35" t="str">
        <f t="shared" si="77"/>
        <v>-0.1-0.0</v>
      </c>
      <c r="AK139" s="36" t="str">
        <f t="shared" si="69"/>
        <v>22-23</v>
      </c>
      <c r="AL139" s="36" t="str">
        <f t="shared" si="70"/>
        <v>Oct</v>
      </c>
      <c r="AM139" s="35" t="str">
        <f t="shared" si="71"/>
        <v>335-345</v>
      </c>
      <c r="AN139" s="36" t="str">
        <f t="shared" si="72"/>
        <v>LWS-LTI</v>
      </c>
    </row>
    <row r="140" spans="5:40" x14ac:dyDescent="0.3">
      <c r="E140" s="12">
        <v>40824.958333333336</v>
      </c>
      <c r="F140" s="16">
        <v>3.7</v>
      </c>
      <c r="G140" s="16">
        <v>25.170000076293896</v>
      </c>
      <c r="H140" s="29">
        <v>1.1907949678563259</v>
      </c>
      <c r="I140" s="26">
        <v>356.3</v>
      </c>
      <c r="J140" s="30">
        <v>4.8648648648648644E-2</v>
      </c>
      <c r="K140" s="31">
        <v>0.39458174293858134</v>
      </c>
      <c r="L140" s="111">
        <f t="shared" si="52"/>
        <v>-0.1</v>
      </c>
      <c r="M140" s="112">
        <f t="shared" si="53"/>
        <v>0.05</v>
      </c>
      <c r="N140" s="112" t="b">
        <f t="shared" si="54"/>
        <v>0</v>
      </c>
      <c r="O140" s="112" t="b">
        <f t="shared" si="55"/>
        <v>1</v>
      </c>
      <c r="P140" s="113">
        <f t="shared" si="56"/>
        <v>-1</v>
      </c>
      <c r="Q140" s="113">
        <f t="shared" si="57"/>
        <v>21</v>
      </c>
      <c r="R140" s="114" t="str">
        <f t="shared" si="73"/>
        <v>-0.1-0.05</v>
      </c>
      <c r="S140" s="127">
        <f t="shared" si="58"/>
        <v>0</v>
      </c>
      <c r="T140" s="112" t="b">
        <f t="shared" si="59"/>
        <v>0</v>
      </c>
      <c r="U140" s="22">
        <f t="shared" si="60"/>
        <v>3.6652366850804499</v>
      </c>
      <c r="V140" s="22">
        <f t="shared" si="61"/>
        <v>-7.5475879027104023E-2</v>
      </c>
      <c r="W140" s="81">
        <f t="shared" si="62"/>
        <v>4</v>
      </c>
      <c r="X140" s="22">
        <f t="shared" si="63"/>
        <v>0.65207048960427327</v>
      </c>
      <c r="Y140" s="3">
        <f>IF(U140&gt;'Power Curve'!$C$37,0,INDEX(Ci,$W140,1)*POWER(1-X140,3)+INDEX(Ci,$W140,2)*3*X140*POWER(1-X140,2)+INDEX(Ci,$W140,3)*3*POWER(X140,2)*(1-X140)+INDEX(Ci,$W140,4)*POWER(X140,3))</f>
        <v>38.342359658597601</v>
      </c>
      <c r="Z140" s="3">
        <f t="shared" si="64"/>
        <v>38.342359658597601</v>
      </c>
      <c r="AA140" s="3">
        <f t="shared" si="65"/>
        <v>25.170000076293896</v>
      </c>
      <c r="AB140" s="3">
        <f t="shared" si="74"/>
        <v>13.172359582303706</v>
      </c>
      <c r="AC140" s="3">
        <f t="shared" si="75"/>
        <v>13.172359582303706</v>
      </c>
      <c r="AE140" s="34">
        <f t="shared" si="66"/>
        <v>4</v>
      </c>
      <c r="AF140" s="73" t="b">
        <f>COUNTIF('Power Curve'!$D$2:$D$31,AE140)&gt;0</f>
        <v>1</v>
      </c>
      <c r="AG140" s="73" t="b">
        <f t="shared" si="67"/>
        <v>0</v>
      </c>
      <c r="AH140" s="73" t="b">
        <f t="shared" si="76"/>
        <v>1</v>
      </c>
      <c r="AI140" s="34" t="str">
        <f t="shared" si="68"/>
        <v>Outer</v>
      </c>
      <c r="AJ140" s="35" t="str">
        <f t="shared" si="77"/>
        <v>-0.1-0.0</v>
      </c>
      <c r="AK140" s="36" t="str">
        <f t="shared" si="69"/>
        <v>23-24</v>
      </c>
      <c r="AL140" s="36" t="str">
        <f t="shared" si="70"/>
        <v>Oct</v>
      </c>
      <c r="AM140" s="35" t="str">
        <f t="shared" si="71"/>
        <v>355-5</v>
      </c>
      <c r="AN140" s="36" t="str">
        <f t="shared" si="72"/>
        <v>LWS-LTI</v>
      </c>
    </row>
    <row r="141" spans="5:40" x14ac:dyDescent="0.3">
      <c r="E141" s="12">
        <v>40825.951388888891</v>
      </c>
      <c r="F141" s="16">
        <v>9.9</v>
      </c>
      <c r="G141" s="16">
        <v>1357.340026855471</v>
      </c>
      <c r="H141" s="29">
        <v>1.1697997909011619</v>
      </c>
      <c r="I141" s="26">
        <v>202.8</v>
      </c>
      <c r="J141" s="30">
        <v>6.8686868686868685E-2</v>
      </c>
      <c r="K141" s="31">
        <v>0.1391593108930019</v>
      </c>
      <c r="L141" s="111">
        <f t="shared" si="52"/>
        <v>0.9</v>
      </c>
      <c r="M141" s="112">
        <f t="shared" si="53"/>
        <v>6.9999999999999993E-2</v>
      </c>
      <c r="N141" s="112" t="b">
        <f t="shared" si="54"/>
        <v>1</v>
      </c>
      <c r="O141" s="112" t="b">
        <f t="shared" si="55"/>
        <v>1</v>
      </c>
      <c r="P141" s="113">
        <f t="shared" si="56"/>
        <v>9</v>
      </c>
      <c r="Q141" s="113">
        <f t="shared" si="57"/>
        <v>19</v>
      </c>
      <c r="R141" s="114" t="str">
        <f t="shared" si="73"/>
        <v>0.9-0.07</v>
      </c>
      <c r="S141" s="127">
        <f t="shared" si="58"/>
        <v>-1.5989491724503296E-2</v>
      </c>
      <c r="T141" s="112" t="b">
        <f t="shared" si="59"/>
        <v>1</v>
      </c>
      <c r="U141" s="22">
        <f t="shared" si="60"/>
        <v>9.7490061605991283</v>
      </c>
      <c r="V141" s="22">
        <f t="shared" si="61"/>
        <v>0.86479030493018927</v>
      </c>
      <c r="W141" s="81">
        <f t="shared" si="62"/>
        <v>10</v>
      </c>
      <c r="X141" s="22">
        <f t="shared" si="63"/>
        <v>0.78643240497817413</v>
      </c>
      <c r="Y141" s="3">
        <f>IF(U141&gt;'Power Curve'!$C$37,0,INDEX(Ci,$W141,1)*POWER(1-X141,3)+INDEX(Ci,$W141,2)*3*X141*POWER(1-X141,2)+INDEX(Ci,$W141,3)*3*POWER(X141,2)*(1-X141)+INDEX(Ci,$W141,4)*POWER(X141,3))</f>
        <v>1456.5212724647017</v>
      </c>
      <c r="Z141" s="3">
        <f t="shared" si="64"/>
        <v>1433.2322376320644</v>
      </c>
      <c r="AA141" s="3">
        <f t="shared" si="65"/>
        <v>1357.340026855471</v>
      </c>
      <c r="AB141" s="3">
        <f t="shared" si="74"/>
        <v>75.892210776593402</v>
      </c>
      <c r="AC141" s="3">
        <f t="shared" si="75"/>
        <v>75.892210776593402</v>
      </c>
      <c r="AE141" s="34">
        <f t="shared" si="66"/>
        <v>10</v>
      </c>
      <c r="AF141" s="73" t="b">
        <f>COUNTIF('Power Curve'!$D$2:$D$31,AE141)&gt;0</f>
        <v>1</v>
      </c>
      <c r="AG141" s="73" t="b">
        <f t="shared" si="67"/>
        <v>0</v>
      </c>
      <c r="AH141" s="73" t="b">
        <f t="shared" si="76"/>
        <v>1</v>
      </c>
      <c r="AI141" s="34" t="str">
        <f t="shared" si="68"/>
        <v>Outer</v>
      </c>
      <c r="AJ141" s="35" t="str">
        <f t="shared" si="77"/>
        <v>0.8-0.9</v>
      </c>
      <c r="AK141" s="36" t="str">
        <f t="shared" si="69"/>
        <v>22-23</v>
      </c>
      <c r="AL141" s="36" t="str">
        <f t="shared" si="70"/>
        <v>Oct</v>
      </c>
      <c r="AM141" s="35" t="str">
        <f t="shared" si="71"/>
        <v>195-205</v>
      </c>
      <c r="AN141" s="36" t="str">
        <f t="shared" si="72"/>
        <v>HWS-LTI</v>
      </c>
    </row>
    <row r="142" spans="5:40" x14ac:dyDescent="0.3">
      <c r="E142" s="12">
        <v>40825.958333333336</v>
      </c>
      <c r="F142" s="16">
        <v>9.82</v>
      </c>
      <c r="G142" s="16">
        <v>1061.960025787354</v>
      </c>
      <c r="H142" s="29">
        <v>1.1699474204278884</v>
      </c>
      <c r="I142" s="26">
        <v>206</v>
      </c>
      <c r="J142" s="30">
        <v>6.313645621181263E-2</v>
      </c>
      <c r="K142" s="31">
        <v>0.31358831554438282</v>
      </c>
      <c r="L142" s="111">
        <f t="shared" si="52"/>
        <v>0.9</v>
      </c>
      <c r="M142" s="112">
        <f t="shared" si="53"/>
        <v>6.0000000000000005E-2</v>
      </c>
      <c r="N142" s="112" t="b">
        <f t="shared" si="54"/>
        <v>1</v>
      </c>
      <c r="O142" s="112" t="b">
        <f t="shared" si="55"/>
        <v>1</v>
      </c>
      <c r="P142" s="113">
        <f t="shared" si="56"/>
        <v>9</v>
      </c>
      <c r="Q142" s="113">
        <f t="shared" si="57"/>
        <v>20</v>
      </c>
      <c r="R142" s="114" t="str">
        <f t="shared" si="73"/>
        <v>0.9-0.06</v>
      </c>
      <c r="S142" s="127">
        <f t="shared" si="58"/>
        <v>-3.9242550423652711E-2</v>
      </c>
      <c r="T142" s="112" t="b">
        <f t="shared" si="59"/>
        <v>1</v>
      </c>
      <c r="U142" s="22">
        <f t="shared" si="60"/>
        <v>9.6706330920975887</v>
      </c>
      <c r="V142" s="22">
        <f t="shared" si="61"/>
        <v>0.85267749455144248</v>
      </c>
      <c r="W142" s="81">
        <f t="shared" si="62"/>
        <v>10</v>
      </c>
      <c r="X142" s="22">
        <f t="shared" si="63"/>
        <v>0.70312691194723997</v>
      </c>
      <c r="Y142" s="3">
        <f>IF(U142&gt;'Power Curve'!$C$37,0,INDEX(Ci,$W142,1)*POWER(1-X142,3)+INDEX(Ci,$W142,2)*3*X142*POWER(1-X142,2)+INDEX(Ci,$W142,3)*3*POWER(X142,2)*(1-X142)+INDEX(Ci,$W142,4)*POWER(X142,3))</f>
        <v>1430.2335381863672</v>
      </c>
      <c r="Z142" s="3">
        <f t="shared" si="64"/>
        <v>1374.1075264464896</v>
      </c>
      <c r="AA142" s="3">
        <f t="shared" si="65"/>
        <v>1061.960025787354</v>
      </c>
      <c r="AB142" s="3">
        <f t="shared" si="74"/>
        <v>312.14750065913563</v>
      </c>
      <c r="AC142" s="3">
        <f t="shared" si="75"/>
        <v>312.14750065913563</v>
      </c>
      <c r="AE142" s="34">
        <f t="shared" si="66"/>
        <v>10</v>
      </c>
      <c r="AF142" s="73" t="b">
        <f>COUNTIF('Power Curve'!$D$2:$D$31,AE142)&gt;0</f>
        <v>1</v>
      </c>
      <c r="AG142" s="73" t="b">
        <f t="shared" si="67"/>
        <v>0</v>
      </c>
      <c r="AH142" s="73" t="b">
        <f t="shared" si="76"/>
        <v>1</v>
      </c>
      <c r="AI142" s="34" t="str">
        <f t="shared" si="68"/>
        <v>Outer</v>
      </c>
      <c r="AJ142" s="35" t="str">
        <f t="shared" si="77"/>
        <v>0.8-0.9</v>
      </c>
      <c r="AK142" s="36" t="str">
        <f t="shared" si="69"/>
        <v>23-24</v>
      </c>
      <c r="AL142" s="36" t="str">
        <f t="shared" si="70"/>
        <v>Oct</v>
      </c>
      <c r="AM142" s="35" t="str">
        <f t="shared" si="71"/>
        <v>205-215</v>
      </c>
      <c r="AN142" s="36" t="str">
        <f t="shared" si="72"/>
        <v>HWS-LTI</v>
      </c>
    </row>
    <row r="143" spans="5:40" x14ac:dyDescent="0.3">
      <c r="E143" s="12">
        <v>40835.409722222219</v>
      </c>
      <c r="F143" s="16">
        <v>13.2</v>
      </c>
      <c r="G143" s="16">
        <v>1988.109970092778</v>
      </c>
      <c r="H143" s="29">
        <v>1.1567119843366733</v>
      </c>
      <c r="I143" s="26">
        <v>202.2</v>
      </c>
      <c r="J143" s="30">
        <v>8.7121212121212113E-2</v>
      </c>
      <c r="K143" s="31">
        <v>0.15988264787859785</v>
      </c>
      <c r="L143" s="111">
        <f t="shared" si="52"/>
        <v>1.4000000000000001</v>
      </c>
      <c r="M143" s="112">
        <f t="shared" si="53"/>
        <v>0.09</v>
      </c>
      <c r="N143" s="112" t="b">
        <f t="shared" si="54"/>
        <v>1</v>
      </c>
      <c r="O143" s="112" t="b">
        <f t="shared" si="55"/>
        <v>1</v>
      </c>
      <c r="P143" s="113">
        <f t="shared" si="56"/>
        <v>14</v>
      </c>
      <c r="Q143" s="113">
        <f t="shared" si="57"/>
        <v>17</v>
      </c>
      <c r="R143" s="114" t="str">
        <f t="shared" si="73"/>
        <v>1.4-0.09</v>
      </c>
      <c r="S143" s="127">
        <f t="shared" si="58"/>
        <v>1.4349591422147685E-2</v>
      </c>
      <c r="T143" s="112" t="b">
        <f t="shared" si="59"/>
        <v>1</v>
      </c>
      <c r="U143" s="22">
        <f t="shared" si="60"/>
        <v>12.950016249707305</v>
      </c>
      <c r="V143" s="22">
        <f t="shared" si="61"/>
        <v>1.3595167329130537</v>
      </c>
      <c r="W143" s="81">
        <f t="shared" si="62"/>
        <v>13</v>
      </c>
      <c r="X143" s="22">
        <f t="shared" si="63"/>
        <v>0.95896058043289667</v>
      </c>
      <c r="Y143" s="3">
        <f>IF(U143&gt;'Power Curve'!$C$37,0,INDEX(Ci,$W143,1)*POWER(1-X143,3)+INDEX(Ci,$W143,2)*3*X143*POWER(1-X143,2)+INDEX(Ci,$W143,3)*3*POWER(X143,2)*(1-X143)+INDEX(Ci,$W143,4)*POWER(X143,3))</f>
        <v>1952.0667575811704</v>
      </c>
      <c r="Z143" s="3">
        <f t="shared" si="64"/>
        <v>1980.0781179812168</v>
      </c>
      <c r="AA143" s="3">
        <f t="shared" si="65"/>
        <v>1988.109970092778</v>
      </c>
      <c r="AB143" s="3">
        <f t="shared" si="74"/>
        <v>-8.0318521115611929</v>
      </c>
      <c r="AC143" s="3">
        <f t="shared" si="75"/>
        <v>8.0318521115611929</v>
      </c>
      <c r="AE143" s="34">
        <f t="shared" si="66"/>
        <v>13</v>
      </c>
      <c r="AF143" s="73" t="b">
        <f>COUNTIF('Power Curve'!$D$2:$D$31,AE143)&gt;0</f>
        <v>1</v>
      </c>
      <c r="AG143" s="73" t="b">
        <f t="shared" si="67"/>
        <v>0</v>
      </c>
      <c r="AH143" s="73" t="b">
        <f t="shared" si="76"/>
        <v>1</v>
      </c>
      <c r="AI143" s="34" t="str">
        <f t="shared" si="68"/>
        <v>Outer</v>
      </c>
      <c r="AJ143" s="35" t="str">
        <f t="shared" si="77"/>
        <v>1.3-1.4</v>
      </c>
      <c r="AK143" s="36" t="str">
        <f t="shared" si="69"/>
        <v>9-10</v>
      </c>
      <c r="AL143" s="36" t="str">
        <f t="shared" si="70"/>
        <v>Oct</v>
      </c>
      <c r="AM143" s="35" t="str">
        <f t="shared" si="71"/>
        <v>195-205</v>
      </c>
      <c r="AN143" s="36" t="str">
        <f t="shared" si="72"/>
        <v>HWS-LTI</v>
      </c>
    </row>
    <row r="144" spans="5:40" x14ac:dyDescent="0.3">
      <c r="E144" s="12">
        <v>40835.416666666664</v>
      </c>
      <c r="F144" s="16">
        <v>12.76</v>
      </c>
      <c r="G144" s="16">
        <v>1978.2499694824269</v>
      </c>
      <c r="H144" s="29">
        <v>1.1569241628274078</v>
      </c>
      <c r="I144" s="26">
        <v>203</v>
      </c>
      <c r="J144" s="30">
        <v>9.6394984326018812E-2</v>
      </c>
      <c r="K144" s="31">
        <v>0.19149726232658684</v>
      </c>
      <c r="L144" s="111">
        <f t="shared" si="52"/>
        <v>1.3000000000000003</v>
      </c>
      <c r="M144" s="112">
        <f t="shared" si="53"/>
        <v>9.9999999999999992E-2</v>
      </c>
      <c r="N144" s="112" t="b">
        <f t="shared" si="54"/>
        <v>1</v>
      </c>
      <c r="O144" s="112" t="b">
        <f t="shared" si="55"/>
        <v>1</v>
      </c>
      <c r="P144" s="113">
        <f t="shared" si="56"/>
        <v>13.000000000000002</v>
      </c>
      <c r="Q144" s="113">
        <f t="shared" si="57"/>
        <v>16</v>
      </c>
      <c r="R144" s="114" t="str">
        <f t="shared" si="73"/>
        <v>1.3-0.1</v>
      </c>
      <c r="S144" s="127">
        <f t="shared" si="58"/>
        <v>6.7406043568055728E-3</v>
      </c>
      <c r="T144" s="112" t="b">
        <f t="shared" si="59"/>
        <v>1</v>
      </c>
      <c r="U144" s="22">
        <f t="shared" si="60"/>
        <v>12.519114418317704</v>
      </c>
      <c r="V144" s="22">
        <f t="shared" si="61"/>
        <v>1.2929194658253873</v>
      </c>
      <c r="W144" s="81">
        <f t="shared" si="62"/>
        <v>13</v>
      </c>
      <c r="X144" s="22">
        <f t="shared" si="63"/>
        <v>0.51535375247456916</v>
      </c>
      <c r="Y144" s="3">
        <f>IF(U144&gt;'Power Curve'!$C$37,0,INDEX(Ci,$W144,1)*POWER(1-X144,3)+INDEX(Ci,$W144,2)*3*X144*POWER(1-X144,2)+INDEX(Ci,$W144,3)*3*POWER(X144,2)*(1-X144)+INDEX(Ci,$W144,4)*POWER(X144,3))</f>
        <v>1939.3002435523704</v>
      </c>
      <c r="Z144" s="3">
        <f t="shared" si="64"/>
        <v>1952.3722992232138</v>
      </c>
      <c r="AA144" s="3">
        <f t="shared" si="65"/>
        <v>1978.2499694824269</v>
      </c>
      <c r="AB144" s="3">
        <f t="shared" si="74"/>
        <v>-25.877670259213119</v>
      </c>
      <c r="AC144" s="3">
        <f t="shared" si="75"/>
        <v>25.877670259213119</v>
      </c>
      <c r="AE144" s="34">
        <f t="shared" si="66"/>
        <v>13</v>
      </c>
      <c r="AF144" s="73" t="b">
        <f>COUNTIF('Power Curve'!$D$2:$D$31,AE144)&gt;0</f>
        <v>1</v>
      </c>
      <c r="AG144" s="73" t="b">
        <f t="shared" si="67"/>
        <v>0</v>
      </c>
      <c r="AH144" s="73" t="b">
        <f t="shared" si="76"/>
        <v>1</v>
      </c>
      <c r="AI144" s="34" t="str">
        <f t="shared" si="68"/>
        <v>Outer</v>
      </c>
      <c r="AJ144" s="35" t="str">
        <f t="shared" si="77"/>
        <v>1.2-1.3</v>
      </c>
      <c r="AK144" s="36" t="str">
        <f t="shared" si="69"/>
        <v>10-11</v>
      </c>
      <c r="AL144" s="36" t="str">
        <f t="shared" si="70"/>
        <v>Oct</v>
      </c>
      <c r="AM144" s="35" t="str">
        <f t="shared" si="71"/>
        <v>195-205</v>
      </c>
      <c r="AN144" s="36" t="str">
        <f t="shared" si="72"/>
        <v>HWS-LTI</v>
      </c>
    </row>
    <row r="145" spans="5:40" x14ac:dyDescent="0.3">
      <c r="E145" s="12">
        <v>40835.423611111109</v>
      </c>
      <c r="F145" s="16">
        <v>12.3</v>
      </c>
      <c r="G145" s="16">
        <v>1833.969970703128</v>
      </c>
      <c r="H145" s="29">
        <v>1.1573084254999295</v>
      </c>
      <c r="I145" s="26">
        <v>206.9</v>
      </c>
      <c r="J145" s="30">
        <v>0.1130081300813008</v>
      </c>
      <c r="K145" s="31">
        <v>0.20367171277171689</v>
      </c>
      <c r="L145" s="111">
        <f t="shared" si="52"/>
        <v>1.2000000000000002</v>
      </c>
      <c r="M145" s="112">
        <f t="shared" si="53"/>
        <v>0.11</v>
      </c>
      <c r="N145" s="112" t="b">
        <f t="shared" si="54"/>
        <v>1</v>
      </c>
      <c r="O145" s="112" t="b">
        <f t="shared" si="55"/>
        <v>1</v>
      </c>
      <c r="P145" s="113">
        <f t="shared" si="56"/>
        <v>12</v>
      </c>
      <c r="Q145" s="113">
        <f t="shared" si="57"/>
        <v>15</v>
      </c>
      <c r="R145" s="114" t="str">
        <f t="shared" si="73"/>
        <v>1.2-0.11</v>
      </c>
      <c r="S145" s="127">
        <f t="shared" si="58"/>
        <v>2.6357743500489005E-3</v>
      </c>
      <c r="T145" s="112" t="b">
        <f t="shared" si="59"/>
        <v>1</v>
      </c>
      <c r="U145" s="22">
        <f t="shared" si="60"/>
        <v>12.069134306124472</v>
      </c>
      <c r="V145" s="22">
        <f t="shared" si="61"/>
        <v>1.2233735889391608</v>
      </c>
      <c r="W145" s="81">
        <f t="shared" si="62"/>
        <v>13</v>
      </c>
      <c r="X145" s="22">
        <f t="shared" si="63"/>
        <v>5.2106126975641008E-2</v>
      </c>
      <c r="Y145" s="3">
        <f>IF(U145&gt;'Power Curve'!$C$37,0,INDEX(Ci,$W145,1)*POWER(1-X145,3)+INDEX(Ci,$W145,2)*3*X145*POWER(1-X145,2)+INDEX(Ci,$W145,3)*3*POWER(X145,2)*(1-X145)+INDEX(Ci,$W145,4)*POWER(X145,3))</f>
        <v>1919.9883817055777</v>
      </c>
      <c r="Z145" s="3">
        <f t="shared" si="64"/>
        <v>1925.0490378344691</v>
      </c>
      <c r="AA145" s="3">
        <f t="shared" si="65"/>
        <v>1833.969970703128</v>
      </c>
      <c r="AB145" s="3">
        <f t="shared" si="74"/>
        <v>91.079067131341162</v>
      </c>
      <c r="AC145" s="3">
        <f t="shared" si="75"/>
        <v>91.079067131341162</v>
      </c>
      <c r="AE145" s="34">
        <f t="shared" si="66"/>
        <v>12</v>
      </c>
      <c r="AF145" s="73" t="b">
        <f>COUNTIF('Power Curve'!$D$2:$D$31,AE145)&gt;0</f>
        <v>1</v>
      </c>
      <c r="AG145" s="73" t="b">
        <f t="shared" si="67"/>
        <v>0</v>
      </c>
      <c r="AH145" s="73" t="b">
        <f t="shared" si="76"/>
        <v>1</v>
      </c>
      <c r="AI145" s="34" t="str">
        <f t="shared" si="68"/>
        <v>Inner</v>
      </c>
      <c r="AJ145" s="35" t="str">
        <f t="shared" si="77"/>
        <v>1.2-1.3</v>
      </c>
      <c r="AK145" s="36" t="str">
        <f t="shared" si="69"/>
        <v>10-11</v>
      </c>
      <c r="AL145" s="36" t="str">
        <f t="shared" si="70"/>
        <v>Oct</v>
      </c>
      <c r="AM145" s="35" t="str">
        <f t="shared" si="71"/>
        <v>205-215</v>
      </c>
      <c r="AN145" s="36" t="str">
        <f t="shared" si="72"/>
        <v>Inner-TI</v>
      </c>
    </row>
    <row r="146" spans="5:40" x14ac:dyDescent="0.3">
      <c r="E146" s="12">
        <v>40835.4375</v>
      </c>
      <c r="F146" s="16">
        <v>12.91</v>
      </c>
      <c r="G146" s="16">
        <v>1954.5400085449189</v>
      </c>
      <c r="H146" s="29">
        <v>1.1565872553919359</v>
      </c>
      <c r="I146" s="26">
        <v>208.4</v>
      </c>
      <c r="J146" s="30">
        <v>0.10147172734314486</v>
      </c>
      <c r="K146" s="31">
        <v>0.27400498658381489</v>
      </c>
      <c r="L146" s="111">
        <f t="shared" si="52"/>
        <v>1.3000000000000003</v>
      </c>
      <c r="M146" s="112">
        <f t="shared" si="53"/>
        <v>9.9999999999999992E-2</v>
      </c>
      <c r="N146" s="112" t="b">
        <f t="shared" si="54"/>
        <v>1</v>
      </c>
      <c r="O146" s="112" t="b">
        <f t="shared" si="55"/>
        <v>1</v>
      </c>
      <c r="P146" s="113">
        <f t="shared" si="56"/>
        <v>13.000000000000002</v>
      </c>
      <c r="Q146" s="113">
        <f t="shared" si="57"/>
        <v>16</v>
      </c>
      <c r="R146" s="114" t="str">
        <f t="shared" si="73"/>
        <v>1.3-0.1</v>
      </c>
      <c r="S146" s="127">
        <f t="shared" si="58"/>
        <v>6.7406043568055728E-3</v>
      </c>
      <c r="T146" s="112" t="b">
        <f t="shared" si="59"/>
        <v>1</v>
      </c>
      <c r="U146" s="22">
        <f t="shared" si="60"/>
        <v>12.665053057473532</v>
      </c>
      <c r="V146" s="22">
        <f t="shared" si="61"/>
        <v>1.3154747529517579</v>
      </c>
      <c r="W146" s="81">
        <f t="shared" si="62"/>
        <v>13</v>
      </c>
      <c r="X146" s="22">
        <f t="shared" si="63"/>
        <v>0.66559534365949391</v>
      </c>
      <c r="Y146" s="3">
        <f>IF(U146&gt;'Power Curve'!$C$37,0,INDEX(Ci,$W146,1)*POWER(1-X146,3)+INDEX(Ci,$W146,2)*3*X146*POWER(1-X146,2)+INDEX(Ci,$W146,3)*3*POWER(X146,2)*(1-X146)+INDEX(Ci,$W146,4)*POWER(X146,3))</f>
        <v>1943.9440504482282</v>
      </c>
      <c r="Z146" s="3">
        <f t="shared" si="64"/>
        <v>1957.0474081840659</v>
      </c>
      <c r="AA146" s="3">
        <f t="shared" si="65"/>
        <v>1954.5400085449189</v>
      </c>
      <c r="AB146" s="3">
        <f t="shared" si="74"/>
        <v>2.5073996391470246</v>
      </c>
      <c r="AC146" s="3">
        <f t="shared" si="75"/>
        <v>2.5073996391470246</v>
      </c>
      <c r="AE146" s="34">
        <f t="shared" si="66"/>
        <v>13</v>
      </c>
      <c r="AF146" s="73" t="b">
        <f>COUNTIF('Power Curve'!$D$2:$D$31,AE146)&gt;0</f>
        <v>1</v>
      </c>
      <c r="AG146" s="73" t="b">
        <f t="shared" si="67"/>
        <v>0</v>
      </c>
      <c r="AH146" s="73" t="b">
        <f t="shared" si="76"/>
        <v>1</v>
      </c>
      <c r="AI146" s="34" t="str">
        <f t="shared" si="68"/>
        <v>Inner</v>
      </c>
      <c r="AJ146" s="35" t="str">
        <f t="shared" si="77"/>
        <v>1.3-1.4</v>
      </c>
      <c r="AK146" s="36" t="str">
        <f t="shared" si="69"/>
        <v>10-11</v>
      </c>
      <c r="AL146" s="36" t="str">
        <f t="shared" si="70"/>
        <v>Oct</v>
      </c>
      <c r="AM146" s="35" t="str">
        <f t="shared" si="71"/>
        <v>205-215</v>
      </c>
      <c r="AN146" s="36" t="str">
        <f t="shared" si="72"/>
        <v>Inner-TI</v>
      </c>
    </row>
    <row r="147" spans="5:40" x14ac:dyDescent="0.3">
      <c r="E147" s="12">
        <v>40835.451388888891</v>
      </c>
      <c r="F147" s="16">
        <v>12.43</v>
      </c>
      <c r="G147" s="16">
        <v>1856.2300109863331</v>
      </c>
      <c r="H147" s="29">
        <v>1.1566097169654457</v>
      </c>
      <c r="I147" s="26">
        <v>207.1</v>
      </c>
      <c r="J147" s="30">
        <v>0.10378117457763476</v>
      </c>
      <c r="K147" s="31">
        <v>0.23710653408293927</v>
      </c>
      <c r="L147" s="111">
        <f t="shared" si="52"/>
        <v>1.2000000000000002</v>
      </c>
      <c r="M147" s="112">
        <f t="shared" si="53"/>
        <v>9.9999999999999992E-2</v>
      </c>
      <c r="N147" s="112" t="b">
        <f t="shared" si="54"/>
        <v>1</v>
      </c>
      <c r="O147" s="112" t="b">
        <f t="shared" si="55"/>
        <v>1</v>
      </c>
      <c r="P147" s="113">
        <f t="shared" si="56"/>
        <v>12</v>
      </c>
      <c r="Q147" s="113">
        <f t="shared" si="57"/>
        <v>16</v>
      </c>
      <c r="R147" s="114" t="str">
        <f t="shared" si="73"/>
        <v>1.2-0.1</v>
      </c>
      <c r="S147" s="127">
        <f t="shared" si="58"/>
        <v>7.9080893564048085E-3</v>
      </c>
      <c r="T147" s="112" t="b">
        <f t="shared" si="59"/>
        <v>1</v>
      </c>
      <c r="U147" s="22">
        <f t="shared" si="60"/>
        <v>12.19423924106615</v>
      </c>
      <c r="V147" s="22">
        <f t="shared" si="61"/>
        <v>1.2427089599201282</v>
      </c>
      <c r="W147" s="81">
        <f t="shared" si="62"/>
        <v>13</v>
      </c>
      <c r="X147" s="22">
        <f t="shared" si="63"/>
        <v>0.18089973913653398</v>
      </c>
      <c r="Y147" s="3">
        <f>IF(U147&gt;'Power Curve'!$C$37,0,INDEX(Ci,$W147,1)*POWER(1-X147,3)+INDEX(Ci,$W147,2)*3*X147*POWER(1-X147,2)+INDEX(Ci,$W147,3)*3*POWER(X147,2)*(1-X147)+INDEX(Ci,$W147,4)*POWER(X147,3))</f>
        <v>1926.3517225637638</v>
      </c>
      <c r="Z147" s="3">
        <f t="shared" si="64"/>
        <v>1941.5854841176622</v>
      </c>
      <c r="AA147" s="3">
        <f t="shared" si="65"/>
        <v>1856.2300109863331</v>
      </c>
      <c r="AB147" s="3">
        <f t="shared" si="74"/>
        <v>85.355473131329063</v>
      </c>
      <c r="AC147" s="3">
        <f t="shared" si="75"/>
        <v>85.355473131329063</v>
      </c>
      <c r="AE147" s="34">
        <f t="shared" si="66"/>
        <v>12</v>
      </c>
      <c r="AF147" s="73" t="b">
        <f>COUNTIF('Power Curve'!$D$2:$D$31,AE147)&gt;0</f>
        <v>1</v>
      </c>
      <c r="AG147" s="73" t="b">
        <f t="shared" si="67"/>
        <v>0</v>
      </c>
      <c r="AH147" s="73" t="b">
        <f t="shared" si="76"/>
        <v>1</v>
      </c>
      <c r="AI147" s="34" t="str">
        <f t="shared" si="68"/>
        <v>Inner</v>
      </c>
      <c r="AJ147" s="35" t="str">
        <f t="shared" si="77"/>
        <v>1.2-1.3</v>
      </c>
      <c r="AK147" s="36" t="str">
        <f t="shared" si="69"/>
        <v>10-11</v>
      </c>
      <c r="AL147" s="36" t="str">
        <f t="shared" si="70"/>
        <v>Oct</v>
      </c>
      <c r="AM147" s="35" t="str">
        <f t="shared" si="71"/>
        <v>205-215</v>
      </c>
      <c r="AN147" s="36" t="str">
        <f t="shared" si="72"/>
        <v>Inner-TI</v>
      </c>
    </row>
    <row r="148" spans="5:40" x14ac:dyDescent="0.3">
      <c r="E148" s="12">
        <v>40835.458333333336</v>
      </c>
      <c r="F148" s="16">
        <v>12.38</v>
      </c>
      <c r="G148" s="16">
        <v>1811.240051269534</v>
      </c>
      <c r="H148" s="29">
        <v>1.1567593066529829</v>
      </c>
      <c r="I148" s="26">
        <v>210</v>
      </c>
      <c r="J148" s="30">
        <v>9.6930533117932136E-2</v>
      </c>
      <c r="K148" s="31">
        <v>0.27170537838959335</v>
      </c>
      <c r="L148" s="111">
        <f t="shared" si="52"/>
        <v>1.2000000000000002</v>
      </c>
      <c r="M148" s="112">
        <f t="shared" si="53"/>
        <v>9.9999999999999992E-2</v>
      </c>
      <c r="N148" s="112" t="b">
        <f t="shared" si="54"/>
        <v>1</v>
      </c>
      <c r="O148" s="112" t="b">
        <f t="shared" si="55"/>
        <v>1</v>
      </c>
      <c r="P148" s="113">
        <f t="shared" si="56"/>
        <v>12</v>
      </c>
      <c r="Q148" s="113">
        <f t="shared" si="57"/>
        <v>16</v>
      </c>
      <c r="R148" s="114" t="str">
        <f t="shared" si="73"/>
        <v>1.2-0.1</v>
      </c>
      <c r="S148" s="127">
        <f t="shared" si="58"/>
        <v>7.9080893564048085E-3</v>
      </c>
      <c r="T148" s="112" t="b">
        <f t="shared" si="59"/>
        <v>1</v>
      </c>
      <c r="U148" s="22">
        <f t="shared" si="60"/>
        <v>12.14571117008515</v>
      </c>
      <c r="V148" s="22">
        <f t="shared" si="61"/>
        <v>1.2352087901159092</v>
      </c>
      <c r="W148" s="81">
        <f t="shared" si="62"/>
        <v>13</v>
      </c>
      <c r="X148" s="22">
        <f t="shared" si="63"/>
        <v>0.13094083419200181</v>
      </c>
      <c r="Y148" s="3">
        <f>IF(U148&gt;'Power Curve'!$C$37,0,INDEX(Ci,$W148,1)*POWER(1-X148,3)+INDEX(Ci,$W148,2)*3*X148*POWER(1-X148,2)+INDEX(Ci,$W148,3)*3*POWER(X148,2)*(1-X148)+INDEX(Ci,$W148,4)*POWER(X148,3))</f>
        <v>1923.9915025799698</v>
      </c>
      <c r="Z148" s="3">
        <f t="shared" si="64"/>
        <v>1939.2065993033357</v>
      </c>
      <c r="AA148" s="3">
        <f t="shared" si="65"/>
        <v>1811.240051269534</v>
      </c>
      <c r="AB148" s="3">
        <f t="shared" si="74"/>
        <v>127.9665480338017</v>
      </c>
      <c r="AC148" s="3">
        <f t="shared" si="75"/>
        <v>127.9665480338017</v>
      </c>
      <c r="AE148" s="34">
        <f t="shared" si="66"/>
        <v>12</v>
      </c>
      <c r="AF148" s="73" t="b">
        <f>COUNTIF('Power Curve'!$D$2:$D$31,AE148)&gt;0</f>
        <v>1</v>
      </c>
      <c r="AG148" s="73" t="b">
        <f t="shared" si="67"/>
        <v>0</v>
      </c>
      <c r="AH148" s="73" t="b">
        <f t="shared" si="76"/>
        <v>1</v>
      </c>
      <c r="AI148" s="34" t="str">
        <f t="shared" si="68"/>
        <v>Outer</v>
      </c>
      <c r="AJ148" s="35" t="str">
        <f t="shared" si="77"/>
        <v>1.2-1.3</v>
      </c>
      <c r="AK148" s="36" t="str">
        <f t="shared" si="69"/>
        <v>11-12</v>
      </c>
      <c r="AL148" s="36" t="str">
        <f t="shared" si="70"/>
        <v>Oct</v>
      </c>
      <c r="AM148" s="35" t="str">
        <f t="shared" si="71"/>
        <v>205-215</v>
      </c>
      <c r="AN148" s="36" t="str">
        <f t="shared" si="72"/>
        <v>HWS-LTI</v>
      </c>
    </row>
    <row r="149" spans="5:40" x14ac:dyDescent="0.3">
      <c r="E149" s="12">
        <v>40845.715277777781</v>
      </c>
      <c r="F149" s="16">
        <v>8.02</v>
      </c>
      <c r="G149" s="16">
        <v>752.29997634887741</v>
      </c>
      <c r="H149" s="29">
        <v>1.1864859070681537</v>
      </c>
      <c r="I149" s="26">
        <v>202</v>
      </c>
      <c r="J149" s="30">
        <v>6.9825436408977565E-2</v>
      </c>
      <c r="K149" s="31">
        <v>0.12015288990773373</v>
      </c>
      <c r="L149" s="111">
        <f t="shared" si="52"/>
        <v>0.6</v>
      </c>
      <c r="M149" s="112">
        <f t="shared" si="53"/>
        <v>6.9999999999999993E-2</v>
      </c>
      <c r="N149" s="112" t="b">
        <f t="shared" si="54"/>
        <v>1</v>
      </c>
      <c r="O149" s="112" t="b">
        <f t="shared" si="55"/>
        <v>1</v>
      </c>
      <c r="P149" s="113">
        <f t="shared" si="56"/>
        <v>6</v>
      </c>
      <c r="Q149" s="113">
        <f t="shared" si="57"/>
        <v>19</v>
      </c>
      <c r="R149" s="114" t="str">
        <f t="shared" si="73"/>
        <v>0.6-0.07</v>
      </c>
      <c r="S149" s="127">
        <f t="shared" si="58"/>
        <v>-3.3639724247800033E-2</v>
      </c>
      <c r="T149" s="112" t="b">
        <f t="shared" si="59"/>
        <v>1</v>
      </c>
      <c r="U149" s="22">
        <f t="shared" si="60"/>
        <v>7.9350536375867016</v>
      </c>
      <c r="V149" s="22">
        <f t="shared" si="61"/>
        <v>0.58443809507805877</v>
      </c>
      <c r="W149" s="81">
        <f t="shared" si="62"/>
        <v>8</v>
      </c>
      <c r="X149" s="22">
        <f t="shared" si="63"/>
        <v>0.92589072019430052</v>
      </c>
      <c r="Y149" s="3">
        <f>IF(U149&gt;'Power Curve'!$C$37,0,INDEX(Ci,$W149,1)*POWER(1-X149,3)+INDEX(Ci,$W149,2)*3*X149*POWER(1-X149,2)+INDEX(Ci,$W149,3)*3*POWER(X149,2)*(1-X149)+INDEX(Ci,$W149,4)*POWER(X149,3))</f>
        <v>858.78776326185448</v>
      </c>
      <c r="Z149" s="3">
        <f t="shared" si="64"/>
        <v>829.89837971834072</v>
      </c>
      <c r="AA149" s="3">
        <f t="shared" si="65"/>
        <v>752.29997634887741</v>
      </c>
      <c r="AB149" s="3">
        <f t="shared" si="74"/>
        <v>77.598403369463313</v>
      </c>
      <c r="AC149" s="3">
        <f t="shared" si="75"/>
        <v>77.598403369463313</v>
      </c>
      <c r="AE149" s="34">
        <f t="shared" si="66"/>
        <v>8</v>
      </c>
      <c r="AF149" s="73" t="b">
        <f>COUNTIF('Power Curve'!$D$2:$D$31,AE149)&gt;0</f>
        <v>1</v>
      </c>
      <c r="AG149" s="73" t="b">
        <f t="shared" si="67"/>
        <v>0</v>
      </c>
      <c r="AH149" s="73" t="b">
        <f t="shared" si="76"/>
        <v>1</v>
      </c>
      <c r="AI149" s="34" t="str">
        <f t="shared" si="68"/>
        <v>Outer</v>
      </c>
      <c r="AJ149" s="35" t="str">
        <f t="shared" si="77"/>
        <v>0.5-0.6</v>
      </c>
      <c r="AK149" s="36" t="str">
        <f t="shared" si="69"/>
        <v>17-18</v>
      </c>
      <c r="AL149" s="36" t="str">
        <f t="shared" si="70"/>
        <v>Oct</v>
      </c>
      <c r="AM149" s="35" t="str">
        <f t="shared" si="71"/>
        <v>195-205</v>
      </c>
      <c r="AN149" s="36" t="str">
        <f t="shared" si="72"/>
        <v>HWS-LTI</v>
      </c>
    </row>
    <row r="150" spans="5:40" x14ac:dyDescent="0.3">
      <c r="E150" s="12">
        <v>40855.347222222219</v>
      </c>
      <c r="F150" s="16">
        <v>9.86</v>
      </c>
      <c r="G150" s="16">
        <v>1371.2299652099609</v>
      </c>
      <c r="H150" s="29">
        <v>1.1781172839885186</v>
      </c>
      <c r="I150" s="26">
        <v>289.5</v>
      </c>
      <c r="J150" s="30">
        <v>0.15314401622718055</v>
      </c>
      <c r="K150" s="31">
        <v>0.27571206548863203</v>
      </c>
      <c r="L150" s="111">
        <f t="shared" si="52"/>
        <v>0.9</v>
      </c>
      <c r="M150" s="112">
        <f t="shared" si="53"/>
        <v>0.15000000000000002</v>
      </c>
      <c r="N150" s="112" t="b">
        <f t="shared" si="54"/>
        <v>1</v>
      </c>
      <c r="O150" s="112" t="b">
        <f t="shared" si="55"/>
        <v>1</v>
      </c>
      <c r="P150" s="113">
        <f t="shared" si="56"/>
        <v>9</v>
      </c>
      <c r="Q150" s="113">
        <f t="shared" si="57"/>
        <v>10.999999999999998</v>
      </c>
      <c r="R150" s="114" t="str">
        <f t="shared" si="73"/>
        <v>0.9-0.15</v>
      </c>
      <c r="S150" s="127">
        <f t="shared" si="58"/>
        <v>-4.0074750862699677E-3</v>
      </c>
      <c r="T150" s="112" t="b">
        <f t="shared" si="59"/>
        <v>1</v>
      </c>
      <c r="U150" s="22">
        <f t="shared" si="60"/>
        <v>9.7325743000463678</v>
      </c>
      <c r="V150" s="22">
        <f t="shared" si="61"/>
        <v>0.86225070791234781</v>
      </c>
      <c r="W150" s="81">
        <f t="shared" si="62"/>
        <v>10</v>
      </c>
      <c r="X150" s="22">
        <f t="shared" si="63"/>
        <v>0.76896640203946842</v>
      </c>
      <c r="Y150" s="3">
        <f>IF(U150&gt;'Power Curve'!$C$37,0,INDEX(Ci,$W150,1)*POWER(1-X150,3)+INDEX(Ci,$W150,2)*3*X150*POWER(1-X150,2)+INDEX(Ci,$W150,3)*3*POWER(X150,2)*(1-X150)+INDEX(Ci,$W150,4)*POWER(X150,3))</f>
        <v>1451.0838803249867</v>
      </c>
      <c r="Z150" s="3">
        <f t="shared" si="64"/>
        <v>1445.2686978264962</v>
      </c>
      <c r="AA150" s="3">
        <f t="shared" si="65"/>
        <v>1371.2299652099609</v>
      </c>
      <c r="AB150" s="3">
        <f t="shared" si="74"/>
        <v>74.038732616535299</v>
      </c>
      <c r="AC150" s="3">
        <f t="shared" si="75"/>
        <v>74.038732616535299</v>
      </c>
      <c r="AE150" s="34">
        <f t="shared" si="66"/>
        <v>10</v>
      </c>
      <c r="AF150" s="73" t="b">
        <f>COUNTIF('Power Curve'!$D$2:$D$31,AE150)&gt;0</f>
        <v>1</v>
      </c>
      <c r="AG150" s="73" t="b">
        <f t="shared" si="67"/>
        <v>0</v>
      </c>
      <c r="AH150" s="73" t="b">
        <f t="shared" si="76"/>
        <v>1</v>
      </c>
      <c r="AI150" s="34" t="str">
        <f t="shared" si="68"/>
        <v>Outer</v>
      </c>
      <c r="AJ150" s="35" t="str">
        <f t="shared" si="77"/>
        <v>0.8-0.9</v>
      </c>
      <c r="AK150" s="36" t="str">
        <f t="shared" si="69"/>
        <v>8-9</v>
      </c>
      <c r="AL150" s="36" t="str">
        <f t="shared" si="70"/>
        <v>Nov</v>
      </c>
      <c r="AM150" s="35" t="str">
        <f t="shared" si="71"/>
        <v>285-295</v>
      </c>
      <c r="AN150" s="36" t="str">
        <f t="shared" si="72"/>
        <v>HWS-HTI</v>
      </c>
    </row>
    <row r="151" spans="5:40" x14ac:dyDescent="0.3">
      <c r="E151" s="12">
        <v>40855.354166666664</v>
      </c>
      <c r="F151" s="16">
        <v>8.0299999999999994</v>
      </c>
      <c r="G151" s="16">
        <v>950.92002105712936</v>
      </c>
      <c r="H151" s="29">
        <v>1.179203393202805</v>
      </c>
      <c r="I151" s="26">
        <v>296.7</v>
      </c>
      <c r="J151" s="30">
        <v>0.15193026151930261</v>
      </c>
      <c r="K151" s="31">
        <v>0.18506638503678799</v>
      </c>
      <c r="L151" s="111">
        <f t="shared" si="52"/>
        <v>0.6</v>
      </c>
      <c r="M151" s="112">
        <f t="shared" si="53"/>
        <v>0.15000000000000002</v>
      </c>
      <c r="N151" s="112" t="b">
        <f t="shared" si="54"/>
        <v>1</v>
      </c>
      <c r="O151" s="112" t="b">
        <f t="shared" si="55"/>
        <v>1</v>
      </c>
      <c r="P151" s="113">
        <f t="shared" si="56"/>
        <v>6</v>
      </c>
      <c r="Q151" s="113">
        <f t="shared" si="57"/>
        <v>10.999999999999998</v>
      </c>
      <c r="R151" s="114" t="str">
        <f t="shared" si="73"/>
        <v>0.6-0.15</v>
      </c>
      <c r="S151" s="127">
        <f t="shared" si="58"/>
        <v>2.2030281169860458E-2</v>
      </c>
      <c r="T151" s="112" t="b">
        <f t="shared" si="59"/>
        <v>1</v>
      </c>
      <c r="U151" s="22">
        <f t="shared" si="60"/>
        <v>7.9286592902714306</v>
      </c>
      <c r="V151" s="22">
        <f t="shared" si="61"/>
        <v>0.58344982808779533</v>
      </c>
      <c r="W151" s="81">
        <f t="shared" si="62"/>
        <v>8</v>
      </c>
      <c r="X151" s="22">
        <f t="shared" si="63"/>
        <v>0.91945493006883938</v>
      </c>
      <c r="Y151" s="3">
        <f>IF(U151&gt;'Power Curve'!$C$37,0,INDEX(Ci,$W151,1)*POWER(1-X151,3)+INDEX(Ci,$W151,2)*3*X151*POWER(1-X151,2)+INDEX(Ci,$W151,3)*3*POWER(X151,2)*(1-X151)+INDEX(Ci,$W151,4)*POWER(X151,3))</f>
        <v>856.88559643873555</v>
      </c>
      <c r="Z151" s="3">
        <f t="shared" si="64"/>
        <v>875.76302705868454</v>
      </c>
      <c r="AA151" s="3">
        <f t="shared" si="65"/>
        <v>950.92002105712936</v>
      </c>
      <c r="AB151" s="3">
        <f t="shared" si="74"/>
        <v>-75.156993998444818</v>
      </c>
      <c r="AC151" s="3">
        <f t="shared" si="75"/>
        <v>75.156993998444818</v>
      </c>
      <c r="AE151" s="34">
        <f t="shared" si="66"/>
        <v>8</v>
      </c>
      <c r="AF151" s="73" t="b">
        <f>COUNTIF('Power Curve'!$D$2:$D$31,AE151)&gt;0</f>
        <v>1</v>
      </c>
      <c r="AG151" s="73" t="b">
        <f t="shared" si="67"/>
        <v>0</v>
      </c>
      <c r="AH151" s="73" t="b">
        <f t="shared" si="76"/>
        <v>1</v>
      </c>
      <c r="AI151" s="34" t="str">
        <f t="shared" si="68"/>
        <v>Outer</v>
      </c>
      <c r="AJ151" s="35" t="str">
        <f t="shared" si="77"/>
        <v>0.5-0.6</v>
      </c>
      <c r="AK151" s="36" t="str">
        <f t="shared" si="69"/>
        <v>8-9</v>
      </c>
      <c r="AL151" s="36" t="str">
        <f t="shared" si="70"/>
        <v>Nov</v>
      </c>
      <c r="AM151" s="35" t="str">
        <f t="shared" si="71"/>
        <v>295-305</v>
      </c>
      <c r="AN151" s="36" t="str">
        <f t="shared" si="72"/>
        <v>HWS-HTI</v>
      </c>
    </row>
    <row r="152" spans="5:40" x14ac:dyDescent="0.3">
      <c r="E152" s="12">
        <v>40855.361111111109</v>
      </c>
      <c r="F152" s="16">
        <v>10.42</v>
      </c>
      <c r="G152" s="16">
        <v>1650.320007324216</v>
      </c>
      <c r="H152" s="29">
        <v>1.1785970347039099</v>
      </c>
      <c r="I152" s="26">
        <v>294.8</v>
      </c>
      <c r="J152" s="30">
        <v>0.13723608445297505</v>
      </c>
      <c r="K152" s="31">
        <v>0.15579391565950559</v>
      </c>
      <c r="L152" s="111">
        <f t="shared" si="52"/>
        <v>0.9</v>
      </c>
      <c r="M152" s="112">
        <f t="shared" si="53"/>
        <v>0.14000000000000001</v>
      </c>
      <c r="N152" s="112" t="b">
        <f t="shared" si="54"/>
        <v>1</v>
      </c>
      <c r="O152" s="112" t="b">
        <f t="shared" si="55"/>
        <v>1</v>
      </c>
      <c r="P152" s="113">
        <f t="shared" si="56"/>
        <v>9</v>
      </c>
      <c r="Q152" s="113">
        <f t="shared" si="57"/>
        <v>12</v>
      </c>
      <c r="R152" s="114" t="str">
        <f t="shared" si="73"/>
        <v>0.9-0.14</v>
      </c>
      <c r="S152" s="127">
        <f t="shared" si="58"/>
        <v>2.6289869952386964E-3</v>
      </c>
      <c r="T152" s="112" t="b">
        <f t="shared" si="59"/>
        <v>1</v>
      </c>
      <c r="U152" s="22">
        <f t="shared" si="60"/>
        <v>10.286733076397345</v>
      </c>
      <c r="V152" s="22">
        <f t="shared" si="61"/>
        <v>0.94789773317238257</v>
      </c>
      <c r="W152" s="81">
        <f t="shared" si="62"/>
        <v>11</v>
      </c>
      <c r="X152" s="22">
        <f t="shared" si="63"/>
        <v>0.32687062640548592</v>
      </c>
      <c r="Y152" s="3">
        <f>IF(U152&gt;'Power Curve'!$C$37,0,INDEX(Ci,$W152,1)*POWER(1-X152,3)+INDEX(Ci,$W152,2)*3*X152*POWER(1-X152,2)+INDEX(Ci,$W152,3)*3*POWER(X152,2)*(1-X152)+INDEX(Ci,$W152,4)*POWER(X152,3))</f>
        <v>1614.4474770865127</v>
      </c>
      <c r="Z152" s="3">
        <f t="shared" si="64"/>
        <v>1618.691838508269</v>
      </c>
      <c r="AA152" s="3">
        <f t="shared" si="65"/>
        <v>1650.320007324216</v>
      </c>
      <c r="AB152" s="3">
        <f t="shared" si="74"/>
        <v>-31.628168815946992</v>
      </c>
      <c r="AC152" s="3">
        <f t="shared" si="75"/>
        <v>31.628168815946992</v>
      </c>
      <c r="AE152" s="34">
        <f t="shared" si="66"/>
        <v>10</v>
      </c>
      <c r="AF152" s="73" t="b">
        <f>COUNTIF('Power Curve'!$D$2:$D$31,AE152)&gt;0</f>
        <v>1</v>
      </c>
      <c r="AG152" s="73" t="b">
        <f t="shared" si="67"/>
        <v>0</v>
      </c>
      <c r="AH152" s="73" t="b">
        <f t="shared" si="76"/>
        <v>1</v>
      </c>
      <c r="AI152" s="34" t="str">
        <f t="shared" si="68"/>
        <v>Inner</v>
      </c>
      <c r="AJ152" s="35" t="str">
        <f t="shared" si="77"/>
        <v>0.9-1.0</v>
      </c>
      <c r="AK152" s="36" t="str">
        <f t="shared" si="69"/>
        <v>8-9</v>
      </c>
      <c r="AL152" s="36" t="str">
        <f t="shared" si="70"/>
        <v>Nov</v>
      </c>
      <c r="AM152" s="35" t="str">
        <f t="shared" si="71"/>
        <v>285-295</v>
      </c>
      <c r="AN152" s="36" t="str">
        <f t="shared" si="72"/>
        <v>Inner-TI</v>
      </c>
    </row>
    <row r="153" spans="5:40" x14ac:dyDescent="0.3">
      <c r="E153" s="12">
        <v>40855.368055555555</v>
      </c>
      <c r="F153" s="16">
        <v>10.66</v>
      </c>
      <c r="G153" s="16">
        <v>1673.520019531248</v>
      </c>
      <c r="H153" s="29">
        <v>1.1787655740875767</v>
      </c>
      <c r="I153" s="26">
        <v>292</v>
      </c>
      <c r="J153" s="30">
        <v>0.19136960600375236</v>
      </c>
      <c r="K153" s="31">
        <v>0.12042788226320765</v>
      </c>
      <c r="L153" s="111">
        <f t="shared" si="52"/>
        <v>1</v>
      </c>
      <c r="M153" s="112">
        <f t="shared" si="53"/>
        <v>0.19</v>
      </c>
      <c r="N153" s="112" t="b">
        <f t="shared" si="54"/>
        <v>1</v>
      </c>
      <c r="O153" s="112" t="b">
        <f t="shared" si="55"/>
        <v>1</v>
      </c>
      <c r="P153" s="113">
        <f t="shared" si="56"/>
        <v>10</v>
      </c>
      <c r="Q153" s="113">
        <f t="shared" si="57"/>
        <v>7</v>
      </c>
      <c r="R153" s="114" t="str">
        <f t="shared" si="73"/>
        <v>1-0.19</v>
      </c>
      <c r="S153" s="127">
        <f t="shared" si="58"/>
        <v>0</v>
      </c>
      <c r="T153" s="112" t="b">
        <f t="shared" si="59"/>
        <v>0</v>
      </c>
      <c r="U153" s="22">
        <f t="shared" si="60"/>
        <v>10.524165192791887</v>
      </c>
      <c r="V153" s="22">
        <f t="shared" si="61"/>
        <v>0.9845936321425135</v>
      </c>
      <c r="W153" s="81">
        <f t="shared" si="62"/>
        <v>11</v>
      </c>
      <c r="X153" s="22">
        <f t="shared" si="63"/>
        <v>0.55729986220645122</v>
      </c>
      <c r="Y153" s="3">
        <f>IF(U153&gt;'Power Curve'!$C$37,0,INDEX(Ci,$W153,1)*POWER(1-X153,3)+INDEX(Ci,$W153,2)*3*X153*POWER(1-X153,2)+INDEX(Ci,$W153,3)*3*POWER(X153,2)*(1-X153)+INDEX(Ci,$W153,4)*POWER(X153,3))</f>
        <v>1677.1062960542506</v>
      </c>
      <c r="Z153" s="3">
        <f t="shared" si="64"/>
        <v>1677.1062960542506</v>
      </c>
      <c r="AA153" s="3">
        <f t="shared" si="65"/>
        <v>1673.520019531248</v>
      </c>
      <c r="AB153" s="3">
        <f t="shared" si="74"/>
        <v>3.5862765230026525</v>
      </c>
      <c r="AC153" s="3">
        <f t="shared" si="75"/>
        <v>3.5862765230026525</v>
      </c>
      <c r="AE153" s="34">
        <f t="shared" si="66"/>
        <v>11</v>
      </c>
      <c r="AF153" s="73" t="b">
        <f>COUNTIF('Power Curve'!$D$2:$D$31,AE153)&gt;0</f>
        <v>1</v>
      </c>
      <c r="AG153" s="73" t="b">
        <f t="shared" si="67"/>
        <v>0</v>
      </c>
      <c r="AH153" s="73" t="b">
        <f t="shared" si="76"/>
        <v>1</v>
      </c>
      <c r="AI153" s="34" t="str">
        <f t="shared" si="68"/>
        <v>Outer</v>
      </c>
      <c r="AJ153" s="35" t="str">
        <f t="shared" si="77"/>
        <v>0.9-1.0</v>
      </c>
      <c r="AK153" s="36" t="str">
        <f t="shared" si="69"/>
        <v>8-9</v>
      </c>
      <c r="AL153" s="36" t="str">
        <f t="shared" si="70"/>
        <v>Nov</v>
      </c>
      <c r="AM153" s="35" t="str">
        <f t="shared" si="71"/>
        <v>285-295</v>
      </c>
      <c r="AN153" s="36" t="str">
        <f t="shared" si="72"/>
        <v>HWS-HTI</v>
      </c>
    </row>
    <row r="154" spans="5:40" x14ac:dyDescent="0.3">
      <c r="E154" s="12">
        <v>40855.375</v>
      </c>
      <c r="F154" s="16">
        <v>9.74</v>
      </c>
      <c r="G154" s="16">
        <v>1340.069992065432</v>
      </c>
      <c r="H154" s="29">
        <v>1.1791190771419655</v>
      </c>
      <c r="I154" s="26">
        <v>291.10000000000002</v>
      </c>
      <c r="J154" s="30">
        <v>0.16016427104722794</v>
      </c>
      <c r="K154" s="31">
        <v>0.22816656711809022</v>
      </c>
      <c r="L154" s="111">
        <f t="shared" si="52"/>
        <v>0.8</v>
      </c>
      <c r="M154" s="112">
        <f t="shared" si="53"/>
        <v>0.16</v>
      </c>
      <c r="N154" s="112" t="b">
        <f t="shared" si="54"/>
        <v>1</v>
      </c>
      <c r="O154" s="112" t="b">
        <f t="shared" si="55"/>
        <v>1</v>
      </c>
      <c r="P154" s="113">
        <f t="shared" si="56"/>
        <v>8</v>
      </c>
      <c r="Q154" s="113">
        <f t="shared" si="57"/>
        <v>10</v>
      </c>
      <c r="R154" s="114" t="str">
        <f t="shared" si="73"/>
        <v>0.8-0.16</v>
      </c>
      <c r="S154" s="127">
        <f t="shared" si="58"/>
        <v>7.9686427528676083E-3</v>
      </c>
      <c r="T154" s="112" t="b">
        <f t="shared" si="59"/>
        <v>1</v>
      </c>
      <c r="U154" s="22">
        <f t="shared" si="60"/>
        <v>9.6168494202922723</v>
      </c>
      <c r="V154" s="22">
        <f t="shared" si="61"/>
        <v>0.84436505469797729</v>
      </c>
      <c r="W154" s="81">
        <f t="shared" si="62"/>
        <v>10</v>
      </c>
      <c r="X154" s="22">
        <f t="shared" si="63"/>
        <v>0.64595835414517033</v>
      </c>
      <c r="Y154" s="3">
        <f>IF(U154&gt;'Power Curve'!$C$37,0,INDEX(Ci,$W154,1)*POWER(1-X154,3)+INDEX(Ci,$W154,2)*3*X154*POWER(1-X154,2)+INDEX(Ci,$W154,3)*3*POWER(X154,2)*(1-X154)+INDEX(Ci,$W154,4)*POWER(X154,3))</f>
        <v>1411.7351833640973</v>
      </c>
      <c r="Z154" s="3">
        <f t="shared" si="64"/>
        <v>1422.9847967019798</v>
      </c>
      <c r="AA154" s="3">
        <f t="shared" si="65"/>
        <v>1340.069992065432</v>
      </c>
      <c r="AB154" s="3">
        <f t="shared" si="74"/>
        <v>82.914804636547842</v>
      </c>
      <c r="AC154" s="3">
        <f t="shared" si="75"/>
        <v>82.914804636547842</v>
      </c>
      <c r="AE154" s="34">
        <f t="shared" si="66"/>
        <v>10</v>
      </c>
      <c r="AF154" s="73" t="b">
        <f>COUNTIF('Power Curve'!$D$2:$D$31,AE154)&gt;0</f>
        <v>1</v>
      </c>
      <c r="AG154" s="73" t="b">
        <f t="shared" si="67"/>
        <v>0</v>
      </c>
      <c r="AH154" s="73" t="b">
        <f t="shared" si="76"/>
        <v>1</v>
      </c>
      <c r="AI154" s="34" t="str">
        <f t="shared" si="68"/>
        <v>Outer</v>
      </c>
      <c r="AJ154" s="35" t="str">
        <f t="shared" si="77"/>
        <v>0.8-0.9</v>
      </c>
      <c r="AK154" s="36" t="str">
        <f t="shared" si="69"/>
        <v>9-10</v>
      </c>
      <c r="AL154" s="36" t="str">
        <f t="shared" si="70"/>
        <v>Nov</v>
      </c>
      <c r="AM154" s="35" t="str">
        <f t="shared" si="71"/>
        <v>285-295</v>
      </c>
      <c r="AN154" s="36" t="str">
        <f t="shared" si="72"/>
        <v>HWS-HTI</v>
      </c>
    </row>
    <row r="155" spans="5:40" x14ac:dyDescent="0.3">
      <c r="E155" s="12">
        <v>40855.381944444445</v>
      </c>
      <c r="F155" s="16">
        <v>9.39</v>
      </c>
      <c r="G155" s="16">
        <v>1132.6900024414037</v>
      </c>
      <c r="H155" s="29">
        <v>1.1793882711684471</v>
      </c>
      <c r="I155" s="26">
        <v>292.3</v>
      </c>
      <c r="J155" s="30">
        <v>0.15015974440894567</v>
      </c>
      <c r="K155" s="31">
        <v>0.19852003269108318</v>
      </c>
      <c r="L155" s="111">
        <f t="shared" si="52"/>
        <v>0.8</v>
      </c>
      <c r="M155" s="112">
        <f t="shared" si="53"/>
        <v>0.15000000000000002</v>
      </c>
      <c r="N155" s="112" t="b">
        <f t="shared" si="54"/>
        <v>1</v>
      </c>
      <c r="O155" s="112" t="b">
        <f t="shared" si="55"/>
        <v>1</v>
      </c>
      <c r="P155" s="113">
        <f t="shared" si="56"/>
        <v>8</v>
      </c>
      <c r="Q155" s="113">
        <f t="shared" si="57"/>
        <v>10.999999999999998</v>
      </c>
      <c r="R155" s="114" t="str">
        <f t="shared" si="73"/>
        <v>0.8-0.15</v>
      </c>
      <c r="S155" s="127">
        <f t="shared" si="58"/>
        <v>1.2610160596368438E-2</v>
      </c>
      <c r="T155" s="112" t="b">
        <f t="shared" si="59"/>
        <v>1</v>
      </c>
      <c r="U155" s="22">
        <f t="shared" si="60"/>
        <v>9.2719802424456983</v>
      </c>
      <c r="V155" s="22">
        <f t="shared" si="61"/>
        <v>0.79106441154850271</v>
      </c>
      <c r="W155" s="81">
        <f t="shared" si="62"/>
        <v>10</v>
      </c>
      <c r="X155" s="22">
        <f t="shared" si="63"/>
        <v>0.27938476654706085</v>
      </c>
      <c r="Y155" s="3">
        <f>IF(U155&gt;'Power Curve'!$C$37,0,INDEX(Ci,$W155,1)*POWER(1-X155,3)+INDEX(Ci,$W155,2)*3*X155*POWER(1-X155,2)+INDEX(Ci,$W155,3)*3*POWER(X155,2)*(1-X155)+INDEX(Ci,$W155,4)*POWER(X155,3))</f>
        <v>1288.9972511048943</v>
      </c>
      <c r="Z155" s="3">
        <f t="shared" si="64"/>
        <v>1305.2517134496045</v>
      </c>
      <c r="AA155" s="3">
        <f t="shared" si="65"/>
        <v>1132.6900024414037</v>
      </c>
      <c r="AB155" s="3">
        <f t="shared" si="74"/>
        <v>172.56171100820075</v>
      </c>
      <c r="AC155" s="3">
        <f t="shared" si="75"/>
        <v>172.56171100820075</v>
      </c>
      <c r="AE155" s="34">
        <f t="shared" si="66"/>
        <v>9</v>
      </c>
      <c r="AF155" s="73" t="b">
        <f>COUNTIF('Power Curve'!$D$2:$D$31,AE155)&gt;0</f>
        <v>1</v>
      </c>
      <c r="AG155" s="73" t="b">
        <f t="shared" si="67"/>
        <v>0</v>
      </c>
      <c r="AH155" s="73" t="b">
        <f t="shared" si="76"/>
        <v>1</v>
      </c>
      <c r="AI155" s="34" t="str">
        <f t="shared" si="68"/>
        <v>Outer</v>
      </c>
      <c r="AJ155" s="35" t="str">
        <f t="shared" si="77"/>
        <v>0.7-0.8</v>
      </c>
      <c r="AK155" s="36" t="str">
        <f t="shared" si="69"/>
        <v>9-10</v>
      </c>
      <c r="AL155" s="36" t="str">
        <f t="shared" si="70"/>
        <v>Nov</v>
      </c>
      <c r="AM155" s="35" t="str">
        <f t="shared" si="71"/>
        <v>285-295</v>
      </c>
      <c r="AN155" s="36" t="str">
        <f t="shared" si="72"/>
        <v>HWS-HTI</v>
      </c>
    </row>
    <row r="156" spans="5:40" x14ac:dyDescent="0.3">
      <c r="E156" s="12">
        <v>40855.388888888891</v>
      </c>
      <c r="F156" s="16">
        <v>8.68</v>
      </c>
      <c r="G156" s="16">
        <v>938.1399765014653</v>
      </c>
      <c r="H156" s="29">
        <v>1.1792196427518251</v>
      </c>
      <c r="I156" s="26">
        <v>286.7</v>
      </c>
      <c r="J156" s="30">
        <v>0.15322580645161291</v>
      </c>
      <c r="K156" s="31">
        <v>0.14033882617239368</v>
      </c>
      <c r="L156" s="111">
        <f t="shared" si="52"/>
        <v>0.70000000000000007</v>
      </c>
      <c r="M156" s="112">
        <f t="shared" si="53"/>
        <v>0.15000000000000002</v>
      </c>
      <c r="N156" s="112" t="b">
        <f t="shared" si="54"/>
        <v>1</v>
      </c>
      <c r="O156" s="112" t="b">
        <f t="shared" si="55"/>
        <v>1</v>
      </c>
      <c r="P156" s="113">
        <f t="shared" si="56"/>
        <v>7.0000000000000009</v>
      </c>
      <c r="Q156" s="113">
        <f t="shared" si="57"/>
        <v>10.999999999999998</v>
      </c>
      <c r="R156" s="114" t="str">
        <f t="shared" si="73"/>
        <v>0.7-0.15</v>
      </c>
      <c r="S156" s="127">
        <f t="shared" si="58"/>
        <v>1.0048182677690141E-2</v>
      </c>
      <c r="T156" s="112" t="b">
        <f t="shared" si="59"/>
        <v>1</v>
      </c>
      <c r="U156" s="22">
        <f t="shared" si="60"/>
        <v>8.5704954865832299</v>
      </c>
      <c r="V156" s="22">
        <f t="shared" si="61"/>
        <v>0.68264768123792774</v>
      </c>
      <c r="W156" s="81">
        <f t="shared" si="62"/>
        <v>9</v>
      </c>
      <c r="X156" s="22">
        <f t="shared" si="63"/>
        <v>0.56155605842687295</v>
      </c>
      <c r="Y156" s="3">
        <f>IF(U156&gt;'Power Curve'!$C$37,0,INDEX(Ci,$W156,1)*POWER(1-X156,3)+INDEX(Ci,$W156,2)*3*X156*POWER(1-X156,2)+INDEX(Ci,$W156,3)*3*POWER(X156,2)*(1-X156)+INDEX(Ci,$W156,4)*POWER(X156,3))</f>
        <v>1055.4787684433797</v>
      </c>
      <c r="Z156" s="3">
        <f t="shared" si="64"/>
        <v>1066.0844119211222</v>
      </c>
      <c r="AA156" s="3">
        <f t="shared" si="65"/>
        <v>938.1399765014653</v>
      </c>
      <c r="AB156" s="3">
        <f t="shared" si="74"/>
        <v>127.94443541965688</v>
      </c>
      <c r="AC156" s="3">
        <f t="shared" si="75"/>
        <v>127.94443541965688</v>
      </c>
      <c r="AE156" s="34">
        <f t="shared" si="66"/>
        <v>9</v>
      </c>
      <c r="AF156" s="73" t="b">
        <f>COUNTIF('Power Curve'!$D$2:$D$31,AE156)&gt;0</f>
        <v>1</v>
      </c>
      <c r="AG156" s="73" t="b">
        <f t="shared" si="67"/>
        <v>0</v>
      </c>
      <c r="AH156" s="73" t="b">
        <f t="shared" si="76"/>
        <v>1</v>
      </c>
      <c r="AI156" s="34" t="str">
        <f t="shared" si="68"/>
        <v>Outer</v>
      </c>
      <c r="AJ156" s="35" t="str">
        <f t="shared" si="77"/>
        <v>0.6-0.7</v>
      </c>
      <c r="AK156" s="36" t="str">
        <f t="shared" si="69"/>
        <v>9-10</v>
      </c>
      <c r="AL156" s="36" t="str">
        <f t="shared" si="70"/>
        <v>Nov</v>
      </c>
      <c r="AM156" s="35" t="str">
        <f t="shared" si="71"/>
        <v>285-295</v>
      </c>
      <c r="AN156" s="36" t="str">
        <f t="shared" si="72"/>
        <v>HWS-HTI</v>
      </c>
    </row>
    <row r="157" spans="5:40" x14ac:dyDescent="0.3">
      <c r="E157" s="12">
        <v>40855.395833333336</v>
      </c>
      <c r="F157" s="16">
        <v>9.23</v>
      </c>
      <c r="G157" s="16">
        <v>1277.829940795898</v>
      </c>
      <c r="H157" s="29">
        <v>1.1793623220693519</v>
      </c>
      <c r="I157" s="26">
        <v>288.10000000000002</v>
      </c>
      <c r="J157" s="30">
        <v>0.15276273022751893</v>
      </c>
      <c r="K157" s="31">
        <v>0.16067571847765919</v>
      </c>
      <c r="L157" s="111">
        <f t="shared" si="52"/>
        <v>0.8</v>
      </c>
      <c r="M157" s="112">
        <f t="shared" si="53"/>
        <v>0.15000000000000002</v>
      </c>
      <c r="N157" s="112" t="b">
        <f t="shared" si="54"/>
        <v>1</v>
      </c>
      <c r="O157" s="112" t="b">
        <f t="shared" si="55"/>
        <v>1</v>
      </c>
      <c r="P157" s="113">
        <f t="shared" si="56"/>
        <v>8</v>
      </c>
      <c r="Q157" s="113">
        <f t="shared" si="57"/>
        <v>10.999999999999998</v>
      </c>
      <c r="R157" s="114" t="str">
        <f t="shared" si="73"/>
        <v>0.8-0.15</v>
      </c>
      <c r="S157" s="127">
        <f t="shared" si="58"/>
        <v>1.2610160596368438E-2</v>
      </c>
      <c r="T157" s="112" t="b">
        <f t="shared" si="59"/>
        <v>1</v>
      </c>
      <c r="U157" s="22">
        <f t="shared" si="60"/>
        <v>9.1139243857170609</v>
      </c>
      <c r="V157" s="22">
        <f t="shared" si="61"/>
        <v>0.76663636938543789</v>
      </c>
      <c r="W157" s="81">
        <f t="shared" si="62"/>
        <v>10</v>
      </c>
      <c r="X157" s="22">
        <f t="shared" si="63"/>
        <v>0.11138163329029459</v>
      </c>
      <c r="Y157" s="3">
        <f>IF(U157&gt;'Power Curve'!$C$37,0,INDEX(Ci,$W157,1)*POWER(1-X157,3)+INDEX(Ci,$W157,2)*3*X157*POWER(1-X157,2)+INDEX(Ci,$W157,3)*3*POWER(X157,2)*(1-X157)+INDEX(Ci,$W157,4)*POWER(X157,3))</f>
        <v>1233.5610436701129</v>
      </c>
      <c r="Z157" s="3">
        <f t="shared" si="64"/>
        <v>1249.1164465362169</v>
      </c>
      <c r="AA157" s="3">
        <f t="shared" si="65"/>
        <v>1277.829940795898</v>
      </c>
      <c r="AB157" s="3">
        <f t="shared" si="74"/>
        <v>-28.713494259681056</v>
      </c>
      <c r="AC157" s="3">
        <f t="shared" si="75"/>
        <v>28.713494259681056</v>
      </c>
      <c r="AE157" s="34">
        <f t="shared" si="66"/>
        <v>9</v>
      </c>
      <c r="AF157" s="73" t="b">
        <f>COUNTIF('Power Curve'!$D$2:$D$31,AE157)&gt;0</f>
        <v>1</v>
      </c>
      <c r="AG157" s="73" t="b">
        <f t="shared" si="67"/>
        <v>0</v>
      </c>
      <c r="AH157" s="73" t="b">
        <f t="shared" si="76"/>
        <v>1</v>
      </c>
      <c r="AI157" s="34" t="str">
        <f t="shared" si="68"/>
        <v>Outer</v>
      </c>
      <c r="AJ157" s="35" t="str">
        <f t="shared" si="77"/>
        <v>0.7-0.8</v>
      </c>
      <c r="AK157" s="36" t="str">
        <f t="shared" si="69"/>
        <v>9-10</v>
      </c>
      <c r="AL157" s="36" t="str">
        <f t="shared" si="70"/>
        <v>Nov</v>
      </c>
      <c r="AM157" s="35" t="str">
        <f t="shared" si="71"/>
        <v>285-295</v>
      </c>
      <c r="AN157" s="36" t="str">
        <f t="shared" si="72"/>
        <v>HWS-HTI</v>
      </c>
    </row>
    <row r="158" spans="5:40" x14ac:dyDescent="0.3">
      <c r="E158" s="12">
        <v>40855.402777777781</v>
      </c>
      <c r="F158" s="16">
        <v>10.39</v>
      </c>
      <c r="G158" s="16">
        <v>1633.020065307617</v>
      </c>
      <c r="H158" s="29">
        <v>1.1787561641512356</v>
      </c>
      <c r="I158" s="26">
        <v>292.10000000000002</v>
      </c>
      <c r="J158" s="30">
        <v>0.12993262752646775</v>
      </c>
      <c r="K158" s="31">
        <v>0.17641496422733433</v>
      </c>
      <c r="L158" s="111">
        <f t="shared" si="52"/>
        <v>0.9</v>
      </c>
      <c r="M158" s="112">
        <f t="shared" si="53"/>
        <v>0.13</v>
      </c>
      <c r="N158" s="112" t="b">
        <f t="shared" si="54"/>
        <v>1</v>
      </c>
      <c r="O158" s="112" t="b">
        <f t="shared" si="55"/>
        <v>1</v>
      </c>
      <c r="P158" s="113">
        <f t="shared" si="56"/>
        <v>9</v>
      </c>
      <c r="Q158" s="113">
        <f t="shared" si="57"/>
        <v>13</v>
      </c>
      <c r="R158" s="114" t="str">
        <f t="shared" si="73"/>
        <v>0.9-0.13</v>
      </c>
      <c r="S158" s="127">
        <f t="shared" si="58"/>
        <v>-3.9361611857989297E-3</v>
      </c>
      <c r="T158" s="112" t="b">
        <f t="shared" si="59"/>
        <v>1</v>
      </c>
      <c r="U158" s="22">
        <f t="shared" si="60"/>
        <v>10.257578366513965</v>
      </c>
      <c r="V158" s="22">
        <f t="shared" si="61"/>
        <v>0.94339177877737468</v>
      </c>
      <c r="W158" s="81">
        <f t="shared" si="62"/>
        <v>11</v>
      </c>
      <c r="X158" s="22">
        <f t="shared" si="63"/>
        <v>0.29857581262695415</v>
      </c>
      <c r="Y158" s="3">
        <f>IF(U158&gt;'Power Curve'!$C$37,0,INDEX(Ci,$W158,1)*POWER(1-X158,3)+INDEX(Ci,$W158,2)*3*X158*POWER(1-X158,2)+INDEX(Ci,$W158,3)*3*POWER(X158,2)*(1-X158)+INDEX(Ci,$W158,4)*POWER(X158,3))</f>
        <v>1606.4101131906336</v>
      </c>
      <c r="Z158" s="3">
        <f t="shared" si="64"/>
        <v>1600.0870240546178</v>
      </c>
      <c r="AA158" s="3">
        <f t="shared" si="65"/>
        <v>1633.020065307617</v>
      </c>
      <c r="AB158" s="3">
        <f t="shared" si="74"/>
        <v>-32.933041252999146</v>
      </c>
      <c r="AC158" s="3">
        <f t="shared" si="75"/>
        <v>32.933041252999146</v>
      </c>
      <c r="AE158" s="34">
        <f t="shared" si="66"/>
        <v>10</v>
      </c>
      <c r="AF158" s="73" t="b">
        <f>COUNTIF('Power Curve'!$D$2:$D$31,AE158)&gt;0</f>
        <v>1</v>
      </c>
      <c r="AG158" s="73" t="b">
        <f t="shared" si="67"/>
        <v>0</v>
      </c>
      <c r="AH158" s="73" t="b">
        <f t="shared" si="76"/>
        <v>1</v>
      </c>
      <c r="AI158" s="34" t="str">
        <f t="shared" si="68"/>
        <v>Inner</v>
      </c>
      <c r="AJ158" s="35" t="str">
        <f t="shared" si="77"/>
        <v>0.9-1.0</v>
      </c>
      <c r="AK158" s="36" t="str">
        <f t="shared" si="69"/>
        <v>9-10</v>
      </c>
      <c r="AL158" s="36" t="str">
        <f t="shared" si="70"/>
        <v>Nov</v>
      </c>
      <c r="AM158" s="35" t="str">
        <f t="shared" si="71"/>
        <v>285-295</v>
      </c>
      <c r="AN158" s="36" t="str">
        <f t="shared" si="72"/>
        <v>Inner-TI</v>
      </c>
    </row>
    <row r="159" spans="5:40" x14ac:dyDescent="0.3">
      <c r="E159" s="12">
        <v>40855.409722222219</v>
      </c>
      <c r="F159" s="16">
        <v>9.08</v>
      </c>
      <c r="G159" s="16">
        <v>1137.0200500488306</v>
      </c>
      <c r="H159" s="29">
        <v>1.1790252172537847</v>
      </c>
      <c r="I159" s="26">
        <v>291.60000000000002</v>
      </c>
      <c r="J159" s="30">
        <v>0.14096916299559473</v>
      </c>
      <c r="K159" s="31">
        <v>0.15980557115005137</v>
      </c>
      <c r="L159" s="111">
        <f t="shared" si="52"/>
        <v>0.70000000000000007</v>
      </c>
      <c r="M159" s="112">
        <f t="shared" si="53"/>
        <v>0.14000000000000001</v>
      </c>
      <c r="N159" s="112" t="b">
        <f t="shared" si="54"/>
        <v>1</v>
      </c>
      <c r="O159" s="112" t="b">
        <f t="shared" si="55"/>
        <v>1</v>
      </c>
      <c r="P159" s="113">
        <f t="shared" si="56"/>
        <v>7.0000000000000009</v>
      </c>
      <c r="Q159" s="113">
        <f t="shared" si="57"/>
        <v>12</v>
      </c>
      <c r="R159" s="114" t="str">
        <f t="shared" si="73"/>
        <v>0.7-0.14</v>
      </c>
      <c r="S159" s="127">
        <f t="shared" si="58"/>
        <v>1.0811335537812461E-2</v>
      </c>
      <c r="T159" s="112" t="b">
        <f t="shared" si="59"/>
        <v>1</v>
      </c>
      <c r="U159" s="22">
        <f t="shared" si="60"/>
        <v>8.9649564382091338</v>
      </c>
      <c r="V159" s="22">
        <f t="shared" si="61"/>
        <v>0.74361289288803378</v>
      </c>
      <c r="W159" s="81">
        <f t="shared" si="62"/>
        <v>9</v>
      </c>
      <c r="X159" s="22">
        <f t="shared" si="63"/>
        <v>0.9558388582385251</v>
      </c>
      <c r="Y159" s="3">
        <f>IF(U159&gt;'Power Curve'!$C$37,0,INDEX(Ci,$W159,1)*POWER(1-X159,3)+INDEX(Ci,$W159,2)*3*X159*POWER(1-X159,2)+INDEX(Ci,$W159,3)*3*POWER(X159,2)*(1-X159)+INDEX(Ci,$W159,4)*POWER(X159,3))</f>
        <v>1183.7820853631097</v>
      </c>
      <c r="Z159" s="3">
        <f t="shared" si="64"/>
        <v>1196.5803506916218</v>
      </c>
      <c r="AA159" s="3">
        <f t="shared" si="65"/>
        <v>1137.0200500488306</v>
      </c>
      <c r="AB159" s="3">
        <f t="shared" si="74"/>
        <v>59.560300642791162</v>
      </c>
      <c r="AC159" s="3">
        <f t="shared" si="75"/>
        <v>59.560300642791162</v>
      </c>
      <c r="AE159" s="34">
        <f t="shared" si="66"/>
        <v>9</v>
      </c>
      <c r="AF159" s="73" t="b">
        <f>COUNTIF('Power Curve'!$D$2:$D$31,AE159)&gt;0</f>
        <v>1</v>
      </c>
      <c r="AG159" s="73" t="b">
        <f t="shared" si="67"/>
        <v>0</v>
      </c>
      <c r="AH159" s="73" t="b">
        <f t="shared" si="76"/>
        <v>1</v>
      </c>
      <c r="AI159" s="34" t="str">
        <f t="shared" si="68"/>
        <v>Outer</v>
      </c>
      <c r="AJ159" s="35" t="str">
        <f t="shared" si="77"/>
        <v>0.7-0.8</v>
      </c>
      <c r="AK159" s="36" t="str">
        <f t="shared" si="69"/>
        <v>9-10</v>
      </c>
      <c r="AL159" s="36" t="str">
        <f t="shared" si="70"/>
        <v>Nov</v>
      </c>
      <c r="AM159" s="35" t="str">
        <f t="shared" si="71"/>
        <v>285-295</v>
      </c>
      <c r="AN159" s="36" t="str">
        <f t="shared" si="72"/>
        <v>HWS-HTI</v>
      </c>
    </row>
    <row r="160" spans="5:40" x14ac:dyDescent="0.3">
      <c r="E160" s="12">
        <v>40855.416666666664</v>
      </c>
      <c r="F160" s="16">
        <v>8.3800000000000008</v>
      </c>
      <c r="G160" s="16">
        <v>1082.8099899291994</v>
      </c>
      <c r="H160" s="29">
        <v>1.1794206681779105</v>
      </c>
      <c r="I160" s="26">
        <v>292.60000000000002</v>
      </c>
      <c r="J160" s="30">
        <v>0.14439140811455844</v>
      </c>
      <c r="K160" s="31">
        <v>0.11170134351201512</v>
      </c>
      <c r="L160" s="111">
        <f t="shared" si="52"/>
        <v>0.6</v>
      </c>
      <c r="M160" s="112">
        <f t="shared" si="53"/>
        <v>0.14000000000000001</v>
      </c>
      <c r="N160" s="112" t="b">
        <f t="shared" si="54"/>
        <v>1</v>
      </c>
      <c r="O160" s="112" t="b">
        <f t="shared" si="55"/>
        <v>1</v>
      </c>
      <c r="P160" s="113">
        <f t="shared" si="56"/>
        <v>6</v>
      </c>
      <c r="Q160" s="113">
        <f t="shared" si="57"/>
        <v>12</v>
      </c>
      <c r="R160" s="114" t="str">
        <f t="shared" si="73"/>
        <v>0.6-0.14</v>
      </c>
      <c r="S160" s="127">
        <f t="shared" si="58"/>
        <v>1.631392633888494E-2</v>
      </c>
      <c r="T160" s="112" t="b">
        <f t="shared" si="59"/>
        <v>1</v>
      </c>
      <c r="U160" s="22">
        <f t="shared" si="60"/>
        <v>8.2747503592690101</v>
      </c>
      <c r="V160" s="22">
        <f t="shared" si="61"/>
        <v>0.63693931845352136</v>
      </c>
      <c r="W160" s="81">
        <f t="shared" si="62"/>
        <v>9</v>
      </c>
      <c r="X160" s="22">
        <f t="shared" si="63"/>
        <v>0.26594449954514315</v>
      </c>
      <c r="Y160" s="3">
        <f>IF(U160&gt;'Power Curve'!$C$37,0,INDEX(Ci,$W160,1)*POWER(1-X160,3)+INDEX(Ci,$W160,2)*3*X160*POWER(1-X160,2)+INDEX(Ci,$W160,3)*3*POWER(X160,2)*(1-X160)+INDEX(Ci,$W160,4)*POWER(X160,3))</f>
        <v>961.93128407781057</v>
      </c>
      <c r="Z160" s="3">
        <f t="shared" si="64"/>
        <v>977.62416018932504</v>
      </c>
      <c r="AA160" s="3">
        <f t="shared" si="65"/>
        <v>1082.8099899291994</v>
      </c>
      <c r="AB160" s="3">
        <f t="shared" si="74"/>
        <v>-105.18582973987441</v>
      </c>
      <c r="AC160" s="3">
        <f t="shared" si="75"/>
        <v>105.18582973987441</v>
      </c>
      <c r="AE160" s="34">
        <f t="shared" si="66"/>
        <v>8</v>
      </c>
      <c r="AF160" s="73" t="b">
        <f>COUNTIF('Power Curve'!$D$2:$D$31,AE160)&gt;0</f>
        <v>1</v>
      </c>
      <c r="AG160" s="73" t="b">
        <f t="shared" si="67"/>
        <v>0</v>
      </c>
      <c r="AH160" s="73" t="b">
        <f t="shared" si="76"/>
        <v>1</v>
      </c>
      <c r="AI160" s="34" t="str">
        <f t="shared" si="68"/>
        <v>Outer</v>
      </c>
      <c r="AJ160" s="35" t="str">
        <f t="shared" si="77"/>
        <v>0.6-0.7</v>
      </c>
      <c r="AK160" s="36" t="str">
        <f t="shared" si="69"/>
        <v>10-11</v>
      </c>
      <c r="AL160" s="36" t="str">
        <f t="shared" si="70"/>
        <v>Nov</v>
      </c>
      <c r="AM160" s="35" t="str">
        <f t="shared" si="71"/>
        <v>285-295</v>
      </c>
      <c r="AN160" s="36" t="str">
        <f t="shared" si="72"/>
        <v>HWS-HTI</v>
      </c>
    </row>
    <row r="161" spans="5:40" x14ac:dyDescent="0.3">
      <c r="E161" s="12">
        <v>40855.423611111109</v>
      </c>
      <c r="F161" s="16">
        <v>8.98</v>
      </c>
      <c r="G161" s="16">
        <v>1036.1600112915044</v>
      </c>
      <c r="H161" s="29">
        <v>1.1792099888226988</v>
      </c>
      <c r="I161" s="26">
        <v>290.7</v>
      </c>
      <c r="J161" s="30">
        <v>9.7995545657015584E-2</v>
      </c>
      <c r="K161" s="31">
        <v>0.18566060452774932</v>
      </c>
      <c r="L161" s="111">
        <f t="shared" si="52"/>
        <v>0.70000000000000007</v>
      </c>
      <c r="M161" s="112">
        <f t="shared" si="53"/>
        <v>9.9999999999999992E-2</v>
      </c>
      <c r="N161" s="112" t="b">
        <f t="shared" si="54"/>
        <v>1</v>
      </c>
      <c r="O161" s="112" t="b">
        <f t="shared" si="55"/>
        <v>1</v>
      </c>
      <c r="P161" s="113">
        <f t="shared" si="56"/>
        <v>7.0000000000000009</v>
      </c>
      <c r="Q161" s="113">
        <f t="shared" si="57"/>
        <v>16</v>
      </c>
      <c r="R161" s="114" t="str">
        <f t="shared" si="73"/>
        <v>0.7-0.1</v>
      </c>
      <c r="S161" s="127">
        <f t="shared" si="58"/>
        <v>-1.3669081380489443E-2</v>
      </c>
      <c r="T161" s="112" t="b">
        <f t="shared" si="59"/>
        <v>1</v>
      </c>
      <c r="U161" s="22">
        <f t="shared" si="60"/>
        <v>8.8666865719152685</v>
      </c>
      <c r="V161" s="22">
        <f t="shared" si="61"/>
        <v>0.72842496827156922</v>
      </c>
      <c r="W161" s="81">
        <f t="shared" si="62"/>
        <v>9</v>
      </c>
      <c r="X161" s="22">
        <f t="shared" si="63"/>
        <v>0.85761337391680281</v>
      </c>
      <c r="Y161" s="3">
        <f>IF(U161&gt;'Power Curve'!$C$37,0,INDEX(Ci,$W161,1)*POWER(1-X161,3)+INDEX(Ci,$W161,2)*3*X161*POWER(1-X161,2)+INDEX(Ci,$W161,3)*3*POWER(X161,2)*(1-X161)+INDEX(Ci,$W161,4)*POWER(X161,3))</f>
        <v>1151.5655988548958</v>
      </c>
      <c r="Z161" s="3">
        <f t="shared" si="64"/>
        <v>1135.8247549691762</v>
      </c>
      <c r="AA161" s="3">
        <f t="shared" si="65"/>
        <v>1036.1600112915044</v>
      </c>
      <c r="AB161" s="3">
        <f t="shared" si="74"/>
        <v>99.664743677671822</v>
      </c>
      <c r="AC161" s="3">
        <f t="shared" si="75"/>
        <v>99.664743677671822</v>
      </c>
      <c r="AE161" s="34">
        <f t="shared" si="66"/>
        <v>9</v>
      </c>
      <c r="AF161" s="73" t="b">
        <f>COUNTIF('Power Curve'!$D$2:$D$31,AE161)&gt;0</f>
        <v>1</v>
      </c>
      <c r="AG161" s="73" t="b">
        <f t="shared" si="67"/>
        <v>0</v>
      </c>
      <c r="AH161" s="73" t="b">
        <f t="shared" si="76"/>
        <v>1</v>
      </c>
      <c r="AI161" s="34" t="str">
        <f t="shared" si="68"/>
        <v>Outer</v>
      </c>
      <c r="AJ161" s="35" t="str">
        <f t="shared" si="77"/>
        <v>0.7-0.8</v>
      </c>
      <c r="AK161" s="36" t="str">
        <f t="shared" si="69"/>
        <v>10-11</v>
      </c>
      <c r="AL161" s="36" t="str">
        <f t="shared" si="70"/>
        <v>Nov</v>
      </c>
      <c r="AM161" s="35" t="str">
        <f t="shared" si="71"/>
        <v>285-295</v>
      </c>
      <c r="AN161" s="36" t="str">
        <f t="shared" si="72"/>
        <v>HWS-LTI</v>
      </c>
    </row>
    <row r="162" spans="5:40" x14ac:dyDescent="0.3">
      <c r="E162" s="12">
        <v>40855.430555555555</v>
      </c>
      <c r="F162" s="16">
        <v>8.86</v>
      </c>
      <c r="G162" s="16">
        <v>1121.9099426269531</v>
      </c>
      <c r="H162" s="29">
        <v>1.1795892650677788</v>
      </c>
      <c r="I162" s="26">
        <v>286.89999999999998</v>
      </c>
      <c r="J162" s="30">
        <v>0.11851015801354403</v>
      </c>
      <c r="K162" s="31">
        <v>0.20845891251722162</v>
      </c>
      <c r="L162" s="111">
        <f t="shared" si="52"/>
        <v>0.70000000000000007</v>
      </c>
      <c r="M162" s="112">
        <f t="shared" si="53"/>
        <v>0.12</v>
      </c>
      <c r="N162" s="112" t="b">
        <f t="shared" si="54"/>
        <v>1</v>
      </c>
      <c r="O162" s="112" t="b">
        <f t="shared" si="55"/>
        <v>1</v>
      </c>
      <c r="P162" s="113">
        <f t="shared" si="56"/>
        <v>7.0000000000000009</v>
      </c>
      <c r="Q162" s="113">
        <f t="shared" si="57"/>
        <v>14</v>
      </c>
      <c r="R162" s="114" t="str">
        <f t="shared" si="73"/>
        <v>0.7-0.12</v>
      </c>
      <c r="S162" s="127">
        <f t="shared" si="58"/>
        <v>7.9909258919463686E-3</v>
      </c>
      <c r="T162" s="112" t="b">
        <f t="shared" si="59"/>
        <v>1</v>
      </c>
      <c r="U162" s="22">
        <f t="shared" si="60"/>
        <v>8.7491385937570083</v>
      </c>
      <c r="V162" s="22">
        <f t="shared" si="61"/>
        <v>0.71025754932193197</v>
      </c>
      <c r="W162" s="81">
        <f t="shared" si="62"/>
        <v>9</v>
      </c>
      <c r="X162" s="22">
        <f t="shared" si="63"/>
        <v>0.74011848437348449</v>
      </c>
      <c r="Y162" s="3">
        <f>IF(U162&gt;'Power Curve'!$C$37,0,INDEX(Ci,$W162,1)*POWER(1-X162,3)+INDEX(Ci,$W162,2)*3*X162*POWER(1-X162,2)+INDEX(Ci,$W162,3)*3*POWER(X162,2)*(1-X162)+INDEX(Ci,$W162,4)*POWER(X162,3))</f>
        <v>1113.2167964462501</v>
      </c>
      <c r="Z162" s="3">
        <f t="shared" si="64"/>
        <v>1122.112429368322</v>
      </c>
      <c r="AA162" s="3">
        <f t="shared" si="65"/>
        <v>1121.9099426269531</v>
      </c>
      <c r="AB162" s="3">
        <f t="shared" si="74"/>
        <v>0.20248674136882983</v>
      </c>
      <c r="AC162" s="3">
        <f t="shared" si="75"/>
        <v>0.20248674136882983</v>
      </c>
      <c r="AE162" s="34">
        <f t="shared" si="66"/>
        <v>9</v>
      </c>
      <c r="AF162" s="73" t="b">
        <f>COUNTIF('Power Curve'!$D$2:$D$31,AE162)&gt;0</f>
        <v>1</v>
      </c>
      <c r="AG162" s="73" t="b">
        <f t="shared" si="67"/>
        <v>0</v>
      </c>
      <c r="AH162" s="73" t="b">
        <f t="shared" si="76"/>
        <v>1</v>
      </c>
      <c r="AI162" s="34" t="str">
        <f t="shared" si="68"/>
        <v>Inner</v>
      </c>
      <c r="AJ162" s="35" t="str">
        <f t="shared" si="77"/>
        <v>0.7-0.8</v>
      </c>
      <c r="AK162" s="36" t="str">
        <f t="shared" si="69"/>
        <v>10-11</v>
      </c>
      <c r="AL162" s="36" t="str">
        <f t="shared" si="70"/>
        <v>Nov</v>
      </c>
      <c r="AM162" s="35" t="str">
        <f t="shared" si="71"/>
        <v>285-295</v>
      </c>
      <c r="AN162" s="36" t="str">
        <f t="shared" si="72"/>
        <v>Inner-TI</v>
      </c>
    </row>
    <row r="163" spans="5:40" x14ac:dyDescent="0.3">
      <c r="E163" s="12">
        <v>40855.4375</v>
      </c>
      <c r="F163" s="16">
        <v>7.21</v>
      </c>
      <c r="G163" s="16">
        <v>659.87998771667503</v>
      </c>
      <c r="H163" s="29">
        <v>1.1801113728780728</v>
      </c>
      <c r="I163" s="26">
        <v>281.2</v>
      </c>
      <c r="J163" s="30">
        <v>0.2843273231622746</v>
      </c>
      <c r="K163" s="31">
        <v>0.19189549217278162</v>
      </c>
      <c r="L163" s="111">
        <f t="shared" si="52"/>
        <v>0.5</v>
      </c>
      <c r="M163" s="112">
        <f t="shared" si="53"/>
        <v>0.28000000000000003</v>
      </c>
      <c r="N163" s="112" t="b">
        <f t="shared" si="54"/>
        <v>1</v>
      </c>
      <c r="O163" s="112" t="b">
        <f t="shared" si="55"/>
        <v>0</v>
      </c>
      <c r="P163" s="113">
        <f t="shared" si="56"/>
        <v>5</v>
      </c>
      <c r="Q163" s="113">
        <f t="shared" si="57"/>
        <v>-2</v>
      </c>
      <c r="R163" s="114" t="str">
        <f t="shared" si="73"/>
        <v>0.5-0.28</v>
      </c>
      <c r="S163" s="127">
        <f t="shared" si="58"/>
        <v>0</v>
      </c>
      <c r="T163" s="112" t="b">
        <f t="shared" si="59"/>
        <v>0</v>
      </c>
      <c r="U163" s="22">
        <f t="shared" si="60"/>
        <v>7.1208346350022369</v>
      </c>
      <c r="V163" s="22">
        <f t="shared" si="61"/>
        <v>0.45859792352876816</v>
      </c>
      <c r="W163" s="81">
        <f t="shared" si="62"/>
        <v>8</v>
      </c>
      <c r="X163" s="22">
        <f t="shared" si="63"/>
        <v>0.10639463115931846</v>
      </c>
      <c r="Y163" s="3">
        <f>IF(U163&gt;'Power Curve'!$C$37,0,INDEX(Ci,$W163,1)*POWER(1-X163,3)+INDEX(Ci,$W163,2)*3*X163*POWER(1-X163,2)+INDEX(Ci,$W163,3)*3*POWER(X163,2)*(1-X163)+INDEX(Ci,$W163,4)*POWER(X163,3))</f>
        <v>627.81824270069524</v>
      </c>
      <c r="Z163" s="3">
        <f t="shared" si="64"/>
        <v>627.81824270069524</v>
      </c>
      <c r="AA163" s="3">
        <f t="shared" si="65"/>
        <v>659.87998771667503</v>
      </c>
      <c r="AB163" s="3">
        <f t="shared" si="74"/>
        <v>-32.061745015979795</v>
      </c>
      <c r="AC163" s="3">
        <f t="shared" si="75"/>
        <v>32.061745015979795</v>
      </c>
      <c r="AE163" s="34">
        <f t="shared" si="66"/>
        <v>7</v>
      </c>
      <c r="AF163" s="73" t="b">
        <f>COUNTIF('Power Curve'!$D$2:$D$31,AE163)&gt;0</f>
        <v>1</v>
      </c>
      <c r="AG163" s="73" t="b">
        <f t="shared" si="67"/>
        <v>0</v>
      </c>
      <c r="AH163" s="73" t="b">
        <f t="shared" si="76"/>
        <v>1</v>
      </c>
      <c r="AI163" s="34" t="str">
        <f t="shared" si="68"/>
        <v>Outer</v>
      </c>
      <c r="AJ163" s="35" t="str">
        <f t="shared" si="77"/>
        <v>0.4-0.5</v>
      </c>
      <c r="AK163" s="36" t="str">
        <f t="shared" si="69"/>
        <v>10-11</v>
      </c>
      <c r="AL163" s="36" t="str">
        <f t="shared" si="70"/>
        <v>Nov</v>
      </c>
      <c r="AM163" s="35" t="str">
        <f t="shared" si="71"/>
        <v>275-285</v>
      </c>
      <c r="AN163" s="36" t="str">
        <f t="shared" si="72"/>
        <v>LWS-HTI</v>
      </c>
    </row>
    <row r="164" spans="5:40" x14ac:dyDescent="0.3">
      <c r="E164" s="12">
        <v>40855.444444444445</v>
      </c>
      <c r="F164" s="16">
        <v>5.81</v>
      </c>
      <c r="G164" s="16">
        <v>372.29000473022512</v>
      </c>
      <c r="H164" s="29">
        <v>1.1806073601501852</v>
      </c>
      <c r="I164" s="26">
        <v>275.39999999999998</v>
      </c>
      <c r="J164" s="30">
        <v>0.19965576592082615</v>
      </c>
      <c r="K164" s="31">
        <v>0.15814920120028447</v>
      </c>
      <c r="L164" s="111">
        <f t="shared" si="52"/>
        <v>0.2</v>
      </c>
      <c r="M164" s="112">
        <f t="shared" si="53"/>
        <v>0.2</v>
      </c>
      <c r="N164" s="112" t="b">
        <f t="shared" si="54"/>
        <v>1</v>
      </c>
      <c r="O164" s="112" t="b">
        <f t="shared" si="55"/>
        <v>1</v>
      </c>
      <c r="P164" s="113">
        <f t="shared" si="56"/>
        <v>2</v>
      </c>
      <c r="Q164" s="113">
        <f t="shared" si="57"/>
        <v>6</v>
      </c>
      <c r="R164" s="114" t="str">
        <f t="shared" si="73"/>
        <v>0.2-0.2</v>
      </c>
      <c r="S164" s="127">
        <f t="shared" si="58"/>
        <v>6.8697946750169242E-2</v>
      </c>
      <c r="T164" s="112" t="b">
        <f t="shared" si="59"/>
        <v>1</v>
      </c>
      <c r="U164" s="22">
        <f t="shared" si="60"/>
        <v>5.7389520781470234</v>
      </c>
      <c r="V164" s="22">
        <f t="shared" si="61"/>
        <v>0.24502351975821396</v>
      </c>
      <c r="W164" s="81">
        <f t="shared" si="62"/>
        <v>6</v>
      </c>
      <c r="X164" s="22">
        <f t="shared" si="63"/>
        <v>0.70850992045789041</v>
      </c>
      <c r="Y164" s="3">
        <f>IF(U164&gt;'Power Curve'!$C$37,0,INDEX(Ci,$W164,1)*POWER(1-X164,3)+INDEX(Ci,$W164,2)*3*X164*POWER(1-X164,2)+INDEX(Ci,$W164,3)*3*POWER(X164,2)*(1-X164)+INDEX(Ci,$W164,4)*POWER(X164,3))</f>
        <v>318.37873308059983</v>
      </c>
      <c r="Z164" s="3">
        <f t="shared" si="64"/>
        <v>340.25069833215719</v>
      </c>
      <c r="AA164" s="3">
        <f t="shared" si="65"/>
        <v>372.29000473022512</v>
      </c>
      <c r="AB164" s="3">
        <f t="shared" si="74"/>
        <v>-32.039306398067936</v>
      </c>
      <c r="AC164" s="3">
        <f t="shared" si="75"/>
        <v>32.039306398067936</v>
      </c>
      <c r="AE164" s="34">
        <f t="shared" si="66"/>
        <v>6</v>
      </c>
      <c r="AF164" s="73" t="b">
        <f>COUNTIF('Power Curve'!$D$2:$D$31,AE164)&gt;0</f>
        <v>1</v>
      </c>
      <c r="AG164" s="73" t="b">
        <f t="shared" si="67"/>
        <v>0</v>
      </c>
      <c r="AH164" s="73" t="b">
        <f t="shared" si="76"/>
        <v>1</v>
      </c>
      <c r="AI164" s="34" t="str">
        <f t="shared" si="68"/>
        <v>Outer</v>
      </c>
      <c r="AJ164" s="35" t="str">
        <f t="shared" si="77"/>
        <v>0.2-0.3</v>
      </c>
      <c r="AK164" s="36" t="str">
        <f t="shared" si="69"/>
        <v>10-11</v>
      </c>
      <c r="AL164" s="36" t="str">
        <f t="shared" si="70"/>
        <v>Nov</v>
      </c>
      <c r="AM164" s="35" t="str">
        <f t="shared" si="71"/>
        <v>275-285</v>
      </c>
      <c r="AN164" s="36" t="str">
        <f t="shared" si="72"/>
        <v>LWS-HTI</v>
      </c>
    </row>
    <row r="165" spans="5:40" x14ac:dyDescent="0.3">
      <c r="E165" s="12">
        <v>40855.451388888891</v>
      </c>
      <c r="F165" s="16">
        <v>8.32</v>
      </c>
      <c r="G165" s="16">
        <v>798.58001518249557</v>
      </c>
      <c r="H165" s="29">
        <v>1.180169564633595</v>
      </c>
      <c r="I165" s="26">
        <v>275.3</v>
      </c>
      <c r="J165" s="30">
        <v>0.21514423076923075</v>
      </c>
      <c r="K165" s="31">
        <v>0.12735888421733388</v>
      </c>
      <c r="L165" s="111">
        <f t="shared" si="52"/>
        <v>0.6</v>
      </c>
      <c r="M165" s="112">
        <f t="shared" si="53"/>
        <v>0.22</v>
      </c>
      <c r="N165" s="112" t="b">
        <f t="shared" si="54"/>
        <v>1</v>
      </c>
      <c r="O165" s="112" t="b">
        <f t="shared" si="55"/>
        <v>1</v>
      </c>
      <c r="P165" s="113">
        <f t="shared" si="56"/>
        <v>6</v>
      </c>
      <c r="Q165" s="113">
        <f t="shared" si="57"/>
        <v>4</v>
      </c>
      <c r="R165" s="114" t="str">
        <f t="shared" si="73"/>
        <v>0.6-0.22</v>
      </c>
      <c r="S165" s="127">
        <f t="shared" si="58"/>
        <v>0</v>
      </c>
      <c r="T165" s="112" t="b">
        <f t="shared" si="59"/>
        <v>0</v>
      </c>
      <c r="U165" s="22">
        <f t="shared" si="60"/>
        <v>8.2172424342505632</v>
      </c>
      <c r="V165" s="22">
        <f t="shared" si="61"/>
        <v>0.62805128326053972</v>
      </c>
      <c r="W165" s="81">
        <f t="shared" si="62"/>
        <v>9</v>
      </c>
      <c r="X165" s="22">
        <f t="shared" si="63"/>
        <v>0.20846254703711495</v>
      </c>
      <c r="Y165" s="3">
        <f>IF(U165&gt;'Power Curve'!$C$37,0,INDEX(Ci,$W165,1)*POWER(1-X165,3)+INDEX(Ci,$W165,2)*3*X165*POWER(1-X165,2)+INDEX(Ci,$W165,3)*3*POWER(X165,2)*(1-X165)+INDEX(Ci,$W165,4)*POWER(X165,3))</f>
        <v>944.11409969747626</v>
      </c>
      <c r="Z165" s="3">
        <f t="shared" si="64"/>
        <v>944.11409969747626</v>
      </c>
      <c r="AA165" s="3">
        <f t="shared" si="65"/>
        <v>798.58001518249557</v>
      </c>
      <c r="AB165" s="3">
        <f t="shared" si="74"/>
        <v>145.53408451498069</v>
      </c>
      <c r="AC165" s="3">
        <f t="shared" si="75"/>
        <v>145.53408451498069</v>
      </c>
      <c r="AE165" s="34">
        <f t="shared" si="66"/>
        <v>8</v>
      </c>
      <c r="AF165" s="73" t="b">
        <f>COUNTIF('Power Curve'!$D$2:$D$31,AE165)&gt;0</f>
        <v>1</v>
      </c>
      <c r="AG165" s="73" t="b">
        <f t="shared" si="67"/>
        <v>0</v>
      </c>
      <c r="AH165" s="73" t="b">
        <f t="shared" si="76"/>
        <v>1</v>
      </c>
      <c r="AI165" s="34" t="str">
        <f t="shared" si="68"/>
        <v>Outer</v>
      </c>
      <c r="AJ165" s="35" t="str">
        <f t="shared" si="77"/>
        <v>0.6-0.7</v>
      </c>
      <c r="AK165" s="36" t="str">
        <f t="shared" si="69"/>
        <v>10-11</v>
      </c>
      <c r="AL165" s="36" t="str">
        <f t="shared" si="70"/>
        <v>Nov</v>
      </c>
      <c r="AM165" s="35" t="str">
        <f t="shared" si="71"/>
        <v>275-285</v>
      </c>
      <c r="AN165" s="36" t="str">
        <f t="shared" si="72"/>
        <v>HWS-HTI</v>
      </c>
    </row>
    <row r="166" spans="5:40" x14ac:dyDescent="0.3">
      <c r="E166" s="12">
        <v>40855.458333333336</v>
      </c>
      <c r="F166" s="16">
        <v>11.58</v>
      </c>
      <c r="G166" s="16">
        <v>1809.690002441404</v>
      </c>
      <c r="H166" s="29">
        <v>1.1794206681779105</v>
      </c>
      <c r="I166" s="26">
        <v>282.3</v>
      </c>
      <c r="J166" s="30">
        <v>0.12694300518134716</v>
      </c>
      <c r="K166" s="31">
        <v>0.109040301452315</v>
      </c>
      <c r="L166" s="111">
        <f t="shared" si="52"/>
        <v>1.1000000000000001</v>
      </c>
      <c r="M166" s="112">
        <f t="shared" si="53"/>
        <v>0.13</v>
      </c>
      <c r="N166" s="112" t="b">
        <f t="shared" si="54"/>
        <v>1</v>
      </c>
      <c r="O166" s="112" t="b">
        <f t="shared" si="55"/>
        <v>1</v>
      </c>
      <c r="P166" s="113">
        <f t="shared" si="56"/>
        <v>11</v>
      </c>
      <c r="Q166" s="113">
        <f t="shared" si="57"/>
        <v>13</v>
      </c>
      <c r="R166" s="114" t="str">
        <f t="shared" si="73"/>
        <v>1.1-0.13</v>
      </c>
      <c r="S166" s="127">
        <f t="shared" si="58"/>
        <v>-4.3216784295225328E-3</v>
      </c>
      <c r="T166" s="112" t="b">
        <f t="shared" si="59"/>
        <v>1</v>
      </c>
      <c r="U166" s="22">
        <f t="shared" si="60"/>
        <v>11.434559565672449</v>
      </c>
      <c r="V166" s="22">
        <f t="shared" si="61"/>
        <v>1.1252980172000389</v>
      </c>
      <c r="W166" s="81">
        <f t="shared" si="62"/>
        <v>12</v>
      </c>
      <c r="X166" s="22">
        <f t="shared" si="63"/>
        <v>0.43752626159138902</v>
      </c>
      <c r="Y166" s="3">
        <f>IF(U166&gt;'Power Curve'!$C$37,0,INDEX(Ci,$W166,1)*POWER(1-X166,3)+INDEX(Ci,$W166,2)*3*X166*POWER(1-X166,2)+INDEX(Ci,$W166,3)*3*POWER(X166,2)*(1-X166)+INDEX(Ci,$W166,4)*POWER(X166,3))</f>
        <v>1852.2973390031766</v>
      </c>
      <c r="Z166" s="3">
        <f t="shared" si="64"/>
        <v>1844.2923055481444</v>
      </c>
      <c r="AA166" s="3">
        <f t="shared" si="65"/>
        <v>1809.690002441404</v>
      </c>
      <c r="AB166" s="3">
        <f t="shared" si="74"/>
        <v>34.602303106740465</v>
      </c>
      <c r="AC166" s="3">
        <f t="shared" si="75"/>
        <v>34.602303106740465</v>
      </c>
      <c r="AE166" s="34">
        <f t="shared" si="66"/>
        <v>11</v>
      </c>
      <c r="AF166" s="73" t="b">
        <f>COUNTIF('Power Curve'!$D$2:$D$31,AE166)&gt;0</f>
        <v>1</v>
      </c>
      <c r="AG166" s="73" t="b">
        <f t="shared" si="67"/>
        <v>0</v>
      </c>
      <c r="AH166" s="73" t="b">
        <f t="shared" si="76"/>
        <v>1</v>
      </c>
      <c r="AI166" s="34" t="str">
        <f t="shared" si="68"/>
        <v>Inner</v>
      </c>
      <c r="AJ166" s="35" t="str">
        <f t="shared" si="77"/>
        <v>1.1-1.2</v>
      </c>
      <c r="AK166" s="36" t="str">
        <f t="shared" si="69"/>
        <v>11-12</v>
      </c>
      <c r="AL166" s="36" t="str">
        <f t="shared" si="70"/>
        <v>Nov</v>
      </c>
      <c r="AM166" s="35" t="str">
        <f t="shared" si="71"/>
        <v>275-285</v>
      </c>
      <c r="AN166" s="36" t="str">
        <f t="shared" si="72"/>
        <v>Inner-TI</v>
      </c>
    </row>
    <row r="167" spans="5:40" x14ac:dyDescent="0.3">
      <c r="E167" s="12">
        <v>40855.465277777781</v>
      </c>
      <c r="F167" s="16">
        <v>10.95</v>
      </c>
      <c r="G167" s="16">
        <v>1773.02001953125</v>
      </c>
      <c r="H167" s="29">
        <v>1.1794628138868182</v>
      </c>
      <c r="I167" s="26">
        <v>284.2</v>
      </c>
      <c r="J167" s="30">
        <v>0.15068493150684931</v>
      </c>
      <c r="K167" s="31">
        <v>0.2329467522321404</v>
      </c>
      <c r="L167" s="111">
        <f t="shared" si="52"/>
        <v>1</v>
      </c>
      <c r="M167" s="112">
        <f t="shared" si="53"/>
        <v>0.15000000000000002</v>
      </c>
      <c r="N167" s="112" t="b">
        <f t="shared" si="54"/>
        <v>1</v>
      </c>
      <c r="O167" s="112" t="b">
        <f t="shared" si="55"/>
        <v>1</v>
      </c>
      <c r="P167" s="113">
        <f t="shared" si="56"/>
        <v>10</v>
      </c>
      <c r="Q167" s="113">
        <f t="shared" si="57"/>
        <v>10.999999999999998</v>
      </c>
      <c r="R167" s="114" t="str">
        <f t="shared" si="73"/>
        <v>1-0.15</v>
      </c>
      <c r="S167" s="127">
        <f t="shared" si="58"/>
        <v>-1.7592900824812019E-2</v>
      </c>
      <c r="T167" s="112" t="b">
        <f t="shared" si="59"/>
        <v>1</v>
      </c>
      <c r="U167" s="22">
        <f t="shared" si="60"/>
        <v>10.812600918475884</v>
      </c>
      <c r="V167" s="22">
        <f t="shared" si="61"/>
        <v>1.02917230334253</v>
      </c>
      <c r="W167" s="81">
        <f t="shared" si="62"/>
        <v>11</v>
      </c>
      <c r="X167" s="22">
        <f t="shared" si="63"/>
        <v>0.8372283944384451</v>
      </c>
      <c r="Y167" s="3">
        <f>IF(U167&gt;'Power Curve'!$C$37,0,INDEX(Ci,$W167,1)*POWER(1-X167,3)+INDEX(Ci,$W167,2)*3*X167*POWER(1-X167,2)+INDEX(Ci,$W167,3)*3*POWER(X167,2)*(1-X167)+INDEX(Ci,$W167,4)*POWER(X167,3))</f>
        <v>1743.8007643777262</v>
      </c>
      <c r="Z167" s="3">
        <f t="shared" si="64"/>
        <v>1713.1222504717975</v>
      </c>
      <c r="AA167" s="3">
        <f t="shared" si="65"/>
        <v>1773.02001953125</v>
      </c>
      <c r="AB167" s="3">
        <f t="shared" si="74"/>
        <v>-59.897769059452457</v>
      </c>
      <c r="AC167" s="3">
        <f t="shared" si="75"/>
        <v>59.897769059452457</v>
      </c>
      <c r="AE167" s="34">
        <f t="shared" si="66"/>
        <v>11</v>
      </c>
      <c r="AF167" s="73" t="b">
        <f>COUNTIF('Power Curve'!$D$2:$D$31,AE167)&gt;0</f>
        <v>1</v>
      </c>
      <c r="AG167" s="73" t="b">
        <f t="shared" si="67"/>
        <v>0</v>
      </c>
      <c r="AH167" s="73" t="b">
        <f t="shared" si="76"/>
        <v>1</v>
      </c>
      <c r="AI167" s="34" t="str">
        <f t="shared" si="68"/>
        <v>Outer</v>
      </c>
      <c r="AJ167" s="35" t="str">
        <f t="shared" si="77"/>
        <v>1.0-1.1</v>
      </c>
      <c r="AK167" s="36" t="str">
        <f t="shared" si="69"/>
        <v>11-12</v>
      </c>
      <c r="AL167" s="36" t="str">
        <f t="shared" si="70"/>
        <v>Nov</v>
      </c>
      <c r="AM167" s="35" t="str">
        <f t="shared" si="71"/>
        <v>275-285</v>
      </c>
      <c r="AN167" s="36" t="str">
        <f t="shared" si="72"/>
        <v>HWS-HTI</v>
      </c>
    </row>
    <row r="168" spans="5:40" x14ac:dyDescent="0.3">
      <c r="E168" s="12">
        <v>40855.472222222219</v>
      </c>
      <c r="F168" s="16">
        <v>10.48</v>
      </c>
      <c r="G168" s="16">
        <v>1682.800048828128</v>
      </c>
      <c r="H168" s="29">
        <v>1.1800430537547855</v>
      </c>
      <c r="I168" s="26">
        <v>285.3</v>
      </c>
      <c r="J168" s="30">
        <v>0.13549618320610685</v>
      </c>
      <c r="K168" s="31">
        <v>0.16860990906996745</v>
      </c>
      <c r="L168" s="111">
        <f t="shared" si="52"/>
        <v>1</v>
      </c>
      <c r="M168" s="112">
        <f t="shared" si="53"/>
        <v>0.14000000000000001</v>
      </c>
      <c r="N168" s="112" t="b">
        <f t="shared" si="54"/>
        <v>1</v>
      </c>
      <c r="O168" s="112" t="b">
        <f t="shared" si="55"/>
        <v>1</v>
      </c>
      <c r="P168" s="113">
        <f t="shared" si="56"/>
        <v>10</v>
      </c>
      <c r="Q168" s="113">
        <f t="shared" si="57"/>
        <v>12</v>
      </c>
      <c r="R168" s="114" t="str">
        <f t="shared" si="73"/>
        <v>1-0.14</v>
      </c>
      <c r="S168" s="127">
        <f t="shared" si="58"/>
        <v>-3.1492945966296315E-3</v>
      </c>
      <c r="T168" s="112" t="b">
        <f t="shared" si="59"/>
        <v>1</v>
      </c>
      <c r="U168" s="22">
        <f t="shared" si="60"/>
        <v>10.350195125534114</v>
      </c>
      <c r="V168" s="22">
        <f t="shared" si="61"/>
        <v>0.95770599744144458</v>
      </c>
      <c r="W168" s="81">
        <f t="shared" si="62"/>
        <v>11</v>
      </c>
      <c r="X168" s="22">
        <f t="shared" si="63"/>
        <v>0.38846091042860004</v>
      </c>
      <c r="Y168" s="3">
        <f>IF(U168&gt;'Power Curve'!$C$37,0,INDEX(Ci,$W168,1)*POWER(1-X168,3)+INDEX(Ci,$W168,2)*3*X168*POWER(1-X168,2)+INDEX(Ci,$W168,3)*3*POWER(X168,2)*(1-X168)+INDEX(Ci,$W168,4)*POWER(X168,3))</f>
        <v>1631.7160836933508</v>
      </c>
      <c r="Z168" s="3">
        <f t="shared" si="64"/>
        <v>1626.5773290477416</v>
      </c>
      <c r="AA168" s="3">
        <f t="shared" si="65"/>
        <v>1682.800048828128</v>
      </c>
      <c r="AB168" s="3">
        <f t="shared" si="74"/>
        <v>-56.222719780386342</v>
      </c>
      <c r="AC168" s="3">
        <f t="shared" si="75"/>
        <v>56.222719780386342</v>
      </c>
      <c r="AE168" s="34">
        <f t="shared" si="66"/>
        <v>10</v>
      </c>
      <c r="AF168" s="73" t="b">
        <f>COUNTIF('Power Curve'!$D$2:$D$31,AE168)&gt;0</f>
        <v>1</v>
      </c>
      <c r="AG168" s="73" t="b">
        <f t="shared" si="67"/>
        <v>0</v>
      </c>
      <c r="AH168" s="73" t="b">
        <f t="shared" si="76"/>
        <v>1</v>
      </c>
      <c r="AI168" s="34" t="str">
        <f t="shared" si="68"/>
        <v>Inner</v>
      </c>
      <c r="AJ168" s="35" t="str">
        <f t="shared" si="77"/>
        <v>0.9-1.0</v>
      </c>
      <c r="AK168" s="36" t="str">
        <f t="shared" si="69"/>
        <v>11-12</v>
      </c>
      <c r="AL168" s="36" t="str">
        <f t="shared" si="70"/>
        <v>Nov</v>
      </c>
      <c r="AM168" s="35" t="str">
        <f t="shared" si="71"/>
        <v>285-295</v>
      </c>
      <c r="AN168" s="36" t="str">
        <f t="shared" si="72"/>
        <v>Inner-TI</v>
      </c>
    </row>
    <row r="169" spans="5:40" x14ac:dyDescent="0.3">
      <c r="E169" s="12">
        <v>40855.479166666664</v>
      </c>
      <c r="F169" s="16">
        <v>9.64</v>
      </c>
      <c r="G169" s="16">
        <v>1396.609939575193</v>
      </c>
      <c r="H169" s="29">
        <v>1.1801855644251993</v>
      </c>
      <c r="I169" s="26">
        <v>290.3</v>
      </c>
      <c r="J169" s="30">
        <v>9.1286307053941904E-2</v>
      </c>
      <c r="K169" s="31">
        <v>0.1400371128903648</v>
      </c>
      <c r="L169" s="111">
        <f t="shared" si="52"/>
        <v>0.8</v>
      </c>
      <c r="M169" s="112">
        <f t="shared" si="53"/>
        <v>0.09</v>
      </c>
      <c r="N169" s="112" t="b">
        <f t="shared" si="54"/>
        <v>1</v>
      </c>
      <c r="O169" s="112" t="b">
        <f t="shared" si="55"/>
        <v>1</v>
      </c>
      <c r="P169" s="113">
        <f t="shared" si="56"/>
        <v>8</v>
      </c>
      <c r="Q169" s="113">
        <f t="shared" si="57"/>
        <v>17</v>
      </c>
      <c r="R169" s="114" t="str">
        <f t="shared" si="73"/>
        <v>0.8-0.09</v>
      </c>
      <c r="S169" s="127">
        <f t="shared" si="58"/>
        <v>-1.1973539536404244E-2</v>
      </c>
      <c r="T169" s="112" t="b">
        <f t="shared" si="59"/>
        <v>1</v>
      </c>
      <c r="U169" s="22">
        <f t="shared" si="60"/>
        <v>9.5209825767804848</v>
      </c>
      <c r="V169" s="22">
        <f t="shared" si="61"/>
        <v>0.82954852499881826</v>
      </c>
      <c r="W169" s="81">
        <f t="shared" si="62"/>
        <v>10</v>
      </c>
      <c r="X169" s="22">
        <f t="shared" si="63"/>
        <v>0.54405811192214204</v>
      </c>
      <c r="Y169" s="3">
        <f>IF(U169&gt;'Power Curve'!$C$37,0,INDEX(Ci,$W169,1)*POWER(1-X169,3)+INDEX(Ci,$W169,2)*3*X169*POWER(1-X169,2)+INDEX(Ci,$W169,3)*3*POWER(X169,2)*(1-X169)+INDEX(Ci,$W169,4)*POWER(X169,3))</f>
        <v>1378.0741476575681</v>
      </c>
      <c r="Z169" s="3">
        <f t="shared" si="64"/>
        <v>1361.5737223664937</v>
      </c>
      <c r="AA169" s="3">
        <f t="shared" si="65"/>
        <v>1396.609939575193</v>
      </c>
      <c r="AB169" s="3">
        <f t="shared" si="74"/>
        <v>-35.036217208699327</v>
      </c>
      <c r="AC169" s="3">
        <f t="shared" si="75"/>
        <v>35.036217208699327</v>
      </c>
      <c r="AE169" s="34">
        <f t="shared" si="66"/>
        <v>10</v>
      </c>
      <c r="AF169" s="73" t="b">
        <f>COUNTIF('Power Curve'!$D$2:$D$31,AE169)&gt;0</f>
        <v>1</v>
      </c>
      <c r="AG169" s="73" t="b">
        <f t="shared" si="67"/>
        <v>0</v>
      </c>
      <c r="AH169" s="73" t="b">
        <f t="shared" si="76"/>
        <v>1</v>
      </c>
      <c r="AI169" s="34" t="str">
        <f t="shared" si="68"/>
        <v>Outer</v>
      </c>
      <c r="AJ169" s="35" t="str">
        <f t="shared" si="77"/>
        <v>0.8-0.9</v>
      </c>
      <c r="AK169" s="36" t="str">
        <f t="shared" si="69"/>
        <v>11-12</v>
      </c>
      <c r="AL169" s="36" t="str">
        <f t="shared" si="70"/>
        <v>Nov</v>
      </c>
      <c r="AM169" s="35" t="str">
        <f t="shared" si="71"/>
        <v>285-295</v>
      </c>
      <c r="AN169" s="36" t="str">
        <f t="shared" si="72"/>
        <v>HWS-LTI</v>
      </c>
    </row>
    <row r="170" spans="5:40" x14ac:dyDescent="0.3">
      <c r="E170" s="12">
        <v>40855.506944444445</v>
      </c>
      <c r="F170" s="16">
        <v>10.9</v>
      </c>
      <c r="G170" s="16">
        <v>1822.3799743652371</v>
      </c>
      <c r="H170" s="29">
        <v>1.1807180866772442</v>
      </c>
      <c r="I170" s="26">
        <v>279.60000000000002</v>
      </c>
      <c r="J170" s="30">
        <v>7.7981651376146779E-2</v>
      </c>
      <c r="K170" s="31">
        <v>0.12545018651001419</v>
      </c>
      <c r="L170" s="111">
        <f t="shared" si="52"/>
        <v>1</v>
      </c>
      <c r="M170" s="112">
        <f t="shared" si="53"/>
        <v>0.08</v>
      </c>
      <c r="N170" s="112" t="b">
        <f t="shared" si="54"/>
        <v>1</v>
      </c>
      <c r="O170" s="112" t="b">
        <f t="shared" si="55"/>
        <v>1</v>
      </c>
      <c r="P170" s="113">
        <f t="shared" si="56"/>
        <v>10</v>
      </c>
      <c r="Q170" s="113">
        <f t="shared" si="57"/>
        <v>18</v>
      </c>
      <c r="R170" s="114" t="str">
        <f t="shared" si="73"/>
        <v>1-0.08</v>
      </c>
      <c r="S170" s="127">
        <f t="shared" si="58"/>
        <v>6.6467624446601226E-3</v>
      </c>
      <c r="T170" s="112" t="b">
        <f t="shared" si="59"/>
        <v>1</v>
      </c>
      <c r="U170" s="22">
        <f t="shared" si="60"/>
        <v>10.767045302702655</v>
      </c>
      <c r="V170" s="22">
        <f t="shared" si="61"/>
        <v>1.0221315360726186</v>
      </c>
      <c r="W170" s="81">
        <f t="shared" si="62"/>
        <v>11</v>
      </c>
      <c r="X170" s="22">
        <f t="shared" si="63"/>
        <v>0.79301640707771293</v>
      </c>
      <c r="Y170" s="3">
        <f>IF(U170&gt;'Power Curve'!$C$37,0,INDEX(Ci,$W170,1)*POWER(1-X170,3)+INDEX(Ci,$W170,2)*3*X170*POWER(1-X170,2)+INDEX(Ci,$W170,3)*3*POWER(X170,2)*(1-X170)+INDEX(Ci,$W170,4)*POWER(X170,3))</f>
        <v>1734.1264058471638</v>
      </c>
      <c r="Z170" s="3">
        <f t="shared" si="64"/>
        <v>1745.6527321158424</v>
      </c>
      <c r="AA170" s="3">
        <f t="shared" si="65"/>
        <v>1822.3799743652371</v>
      </c>
      <c r="AB170" s="3">
        <f t="shared" si="74"/>
        <v>-76.727242249394749</v>
      </c>
      <c r="AC170" s="3">
        <f t="shared" si="75"/>
        <v>76.727242249394749</v>
      </c>
      <c r="AE170" s="34">
        <f t="shared" si="66"/>
        <v>11</v>
      </c>
      <c r="AF170" s="73" t="b">
        <f>COUNTIF('Power Curve'!$D$2:$D$31,AE170)&gt;0</f>
        <v>1</v>
      </c>
      <c r="AG170" s="73" t="b">
        <f t="shared" si="67"/>
        <v>0</v>
      </c>
      <c r="AH170" s="73" t="b">
        <f t="shared" si="76"/>
        <v>1</v>
      </c>
      <c r="AI170" s="34" t="str">
        <f t="shared" si="68"/>
        <v>Outer</v>
      </c>
      <c r="AJ170" s="35" t="str">
        <f t="shared" si="77"/>
        <v>1.0-1.1</v>
      </c>
      <c r="AK170" s="36" t="str">
        <f t="shared" si="69"/>
        <v>12-13</v>
      </c>
      <c r="AL170" s="36" t="str">
        <f t="shared" si="70"/>
        <v>Nov</v>
      </c>
      <c r="AM170" s="35" t="str">
        <f t="shared" si="71"/>
        <v>275-285</v>
      </c>
      <c r="AN170" s="36" t="str">
        <f t="shared" si="72"/>
        <v>HWS-LTI</v>
      </c>
    </row>
    <row r="171" spans="5:40" x14ac:dyDescent="0.3">
      <c r="E171" s="12">
        <v>40855.513888888891</v>
      </c>
      <c r="F171" s="16">
        <v>10.85</v>
      </c>
      <c r="G171" s="16">
        <v>1763.380050659177</v>
      </c>
      <c r="H171" s="29">
        <v>1.1812248704184851</v>
      </c>
      <c r="I171" s="26">
        <v>284.5</v>
      </c>
      <c r="J171" s="30">
        <v>9.6774193548387108E-2</v>
      </c>
      <c r="K171" s="31">
        <v>0.22228011314831009</v>
      </c>
      <c r="L171" s="111">
        <f t="shared" si="52"/>
        <v>1</v>
      </c>
      <c r="M171" s="112">
        <f t="shared" si="53"/>
        <v>9.9999999999999992E-2</v>
      </c>
      <c r="N171" s="112" t="b">
        <f t="shared" si="54"/>
        <v>1</v>
      </c>
      <c r="O171" s="112" t="b">
        <f t="shared" si="55"/>
        <v>1</v>
      </c>
      <c r="P171" s="113">
        <f t="shared" si="56"/>
        <v>10</v>
      </c>
      <c r="Q171" s="113">
        <f t="shared" si="57"/>
        <v>16</v>
      </c>
      <c r="R171" s="114" t="str">
        <f t="shared" si="73"/>
        <v>1-0.1</v>
      </c>
      <c r="S171" s="127">
        <f t="shared" si="58"/>
        <v>9.5759205925877739E-3</v>
      </c>
      <c r="T171" s="112" t="b">
        <f t="shared" si="59"/>
        <v>1</v>
      </c>
      <c r="U171" s="22">
        <f t="shared" si="60"/>
        <v>10.719188365621232</v>
      </c>
      <c r="V171" s="22">
        <f t="shared" si="61"/>
        <v>1.014735092176033</v>
      </c>
      <c r="W171" s="81">
        <f t="shared" si="62"/>
        <v>11</v>
      </c>
      <c r="X171" s="22">
        <f t="shared" si="63"/>
        <v>0.74657097413921947</v>
      </c>
      <c r="Y171" s="3">
        <f>IF(U171&gt;'Power Curve'!$C$37,0,INDEX(Ci,$W171,1)*POWER(1-X171,3)+INDEX(Ci,$W171,2)*3*X171*POWER(1-X171,2)+INDEX(Ci,$W171,3)*3*POWER(X171,2)*(1-X171)+INDEX(Ci,$W171,4)*POWER(X171,3))</f>
        <v>1723.5879097375905</v>
      </c>
      <c r="Z171" s="3">
        <f t="shared" si="64"/>
        <v>1740.092850695582</v>
      </c>
      <c r="AA171" s="3">
        <f t="shared" si="65"/>
        <v>1763.380050659177</v>
      </c>
      <c r="AB171" s="3">
        <f t="shared" si="74"/>
        <v>-23.287199963594958</v>
      </c>
      <c r="AC171" s="3">
        <f t="shared" si="75"/>
        <v>23.287199963594958</v>
      </c>
      <c r="AE171" s="34">
        <f t="shared" si="66"/>
        <v>11</v>
      </c>
      <c r="AF171" s="73" t="b">
        <f>COUNTIF('Power Curve'!$D$2:$D$31,AE171)&gt;0</f>
        <v>1</v>
      </c>
      <c r="AG171" s="73" t="b">
        <f t="shared" si="67"/>
        <v>0</v>
      </c>
      <c r="AH171" s="73" t="b">
        <f t="shared" si="76"/>
        <v>1</v>
      </c>
      <c r="AI171" s="34" t="str">
        <f t="shared" si="68"/>
        <v>Outer</v>
      </c>
      <c r="AJ171" s="35" t="str">
        <f t="shared" si="77"/>
        <v>1.0-1.1</v>
      </c>
      <c r="AK171" s="36" t="str">
        <f t="shared" si="69"/>
        <v>12-13</v>
      </c>
      <c r="AL171" s="36" t="str">
        <f t="shared" si="70"/>
        <v>Nov</v>
      </c>
      <c r="AM171" s="35" t="str">
        <f t="shared" si="71"/>
        <v>275-285</v>
      </c>
      <c r="AN171" s="36" t="str">
        <f t="shared" si="72"/>
        <v>HWS-LTI</v>
      </c>
    </row>
    <row r="172" spans="5:40" x14ac:dyDescent="0.3">
      <c r="E172" s="12">
        <v>40855.520833333336</v>
      </c>
      <c r="F172" s="16">
        <v>9.25</v>
      </c>
      <c r="G172" s="16">
        <v>1471.1499938964871</v>
      </c>
      <c r="H172" s="29">
        <v>1.1822707527787226</v>
      </c>
      <c r="I172" s="26">
        <v>286.10000000000002</v>
      </c>
      <c r="J172" s="30">
        <v>0.12648648648648647</v>
      </c>
      <c r="K172" s="31">
        <v>0.18977106988043432</v>
      </c>
      <c r="L172" s="111">
        <f t="shared" si="52"/>
        <v>0.8</v>
      </c>
      <c r="M172" s="112">
        <f t="shared" si="53"/>
        <v>0.13</v>
      </c>
      <c r="N172" s="112" t="b">
        <f t="shared" si="54"/>
        <v>1</v>
      </c>
      <c r="O172" s="112" t="b">
        <f t="shared" si="55"/>
        <v>1</v>
      </c>
      <c r="P172" s="113">
        <f t="shared" si="56"/>
        <v>8</v>
      </c>
      <c r="Q172" s="113">
        <f t="shared" si="57"/>
        <v>13</v>
      </c>
      <c r="R172" s="114" t="str">
        <f t="shared" si="73"/>
        <v>0.8-0.13</v>
      </c>
      <c r="S172" s="127">
        <f t="shared" si="58"/>
        <v>5.5344116648088706E-3</v>
      </c>
      <c r="T172" s="112" t="b">
        <f t="shared" si="59"/>
        <v>1</v>
      </c>
      <c r="U172" s="22">
        <f t="shared" si="60"/>
        <v>9.1411749012367132</v>
      </c>
      <c r="V172" s="22">
        <f t="shared" si="61"/>
        <v>0.77084802440320932</v>
      </c>
      <c r="W172" s="81">
        <f t="shared" si="62"/>
        <v>10</v>
      </c>
      <c r="X172" s="22">
        <f t="shared" si="63"/>
        <v>0.14034716538078765</v>
      </c>
      <c r="Y172" s="3">
        <f>IF(U172&gt;'Power Curve'!$C$37,0,INDEX(Ci,$W172,1)*POWER(1-X172,3)+INDEX(Ci,$W172,2)*3*X172*POWER(1-X172,2)+INDEX(Ci,$W172,3)*3*POWER(X172,2)*(1-X172)+INDEX(Ci,$W172,4)*POWER(X172,3))</f>
        <v>1242.9596790457369</v>
      </c>
      <c r="Z172" s="3">
        <f t="shared" si="64"/>
        <v>1249.8387295923346</v>
      </c>
      <c r="AA172" s="3">
        <f t="shared" si="65"/>
        <v>1471.1499938964871</v>
      </c>
      <c r="AB172" s="3">
        <f t="shared" si="74"/>
        <v>-221.31126430415247</v>
      </c>
      <c r="AC172" s="3">
        <f t="shared" si="75"/>
        <v>221.31126430415247</v>
      </c>
      <c r="AE172" s="34">
        <f t="shared" si="66"/>
        <v>9</v>
      </c>
      <c r="AF172" s="73" t="b">
        <f>COUNTIF('Power Curve'!$D$2:$D$31,AE172)&gt;0</f>
        <v>1</v>
      </c>
      <c r="AG172" s="73" t="b">
        <f t="shared" si="67"/>
        <v>0</v>
      </c>
      <c r="AH172" s="73" t="b">
        <f t="shared" si="76"/>
        <v>1</v>
      </c>
      <c r="AI172" s="34" t="str">
        <f t="shared" si="68"/>
        <v>Inner</v>
      </c>
      <c r="AJ172" s="35" t="str">
        <f t="shared" si="77"/>
        <v>0.7-0.8</v>
      </c>
      <c r="AK172" s="36" t="str">
        <f t="shared" si="69"/>
        <v>12-13</v>
      </c>
      <c r="AL172" s="36" t="str">
        <f t="shared" si="70"/>
        <v>Nov</v>
      </c>
      <c r="AM172" s="35" t="str">
        <f t="shared" si="71"/>
        <v>285-295</v>
      </c>
      <c r="AN172" s="36" t="str">
        <f t="shared" si="72"/>
        <v>Inner-TI</v>
      </c>
    </row>
    <row r="173" spans="5:40" x14ac:dyDescent="0.3">
      <c r="E173" s="12">
        <v>40855.527777777781</v>
      </c>
      <c r="F173" s="16">
        <v>9.15</v>
      </c>
      <c r="G173" s="16">
        <v>1012.640022277832</v>
      </c>
      <c r="H173" s="29">
        <v>1.1829209746248435</v>
      </c>
      <c r="I173" s="26">
        <v>284.2</v>
      </c>
      <c r="J173" s="30">
        <v>0.13005464480874315</v>
      </c>
      <c r="K173" s="31">
        <v>0.25640181074040713</v>
      </c>
      <c r="L173" s="111">
        <f t="shared" si="52"/>
        <v>0.8</v>
      </c>
      <c r="M173" s="112">
        <f t="shared" si="53"/>
        <v>0.13</v>
      </c>
      <c r="N173" s="112" t="b">
        <f t="shared" si="54"/>
        <v>1</v>
      </c>
      <c r="O173" s="112" t="b">
        <f t="shared" si="55"/>
        <v>1</v>
      </c>
      <c r="P173" s="113">
        <f t="shared" si="56"/>
        <v>8</v>
      </c>
      <c r="Q173" s="113">
        <f t="shared" si="57"/>
        <v>13</v>
      </c>
      <c r="R173" s="114" t="str">
        <f t="shared" si="73"/>
        <v>0.8-0.13</v>
      </c>
      <c r="S173" s="127">
        <f t="shared" si="58"/>
        <v>5.5344116648088706E-3</v>
      </c>
      <c r="T173" s="112" t="b">
        <f t="shared" si="59"/>
        <v>1</v>
      </c>
      <c r="U173" s="22">
        <f t="shared" si="60"/>
        <v>9.0440087803990856</v>
      </c>
      <c r="V173" s="22">
        <f t="shared" si="61"/>
        <v>0.75583068720501767</v>
      </c>
      <c r="W173" s="81">
        <f t="shared" si="62"/>
        <v>10</v>
      </c>
      <c r="X173" s="22">
        <f t="shared" si="63"/>
        <v>3.7065875557066211E-2</v>
      </c>
      <c r="Y173" s="3">
        <f>IF(U173&gt;'Power Curve'!$C$37,0,INDEX(Ci,$W173,1)*POWER(1-X173,3)+INDEX(Ci,$W173,2)*3*X173*POWER(1-X173,2)+INDEX(Ci,$W173,3)*3*POWER(X173,2)*(1-X173)+INDEX(Ci,$W173,4)*POWER(X173,3))</f>
        <v>1209.8626321790518</v>
      </c>
      <c r="Z173" s="3">
        <f t="shared" si="64"/>
        <v>1216.5585100434</v>
      </c>
      <c r="AA173" s="3">
        <f t="shared" si="65"/>
        <v>1012.640022277832</v>
      </c>
      <c r="AB173" s="3">
        <f t="shared" si="74"/>
        <v>203.91848776556799</v>
      </c>
      <c r="AC173" s="3">
        <f t="shared" si="75"/>
        <v>203.91848776556799</v>
      </c>
      <c r="AE173" s="34">
        <f t="shared" si="66"/>
        <v>9</v>
      </c>
      <c r="AF173" s="73" t="b">
        <f>COUNTIF('Power Curve'!$D$2:$D$31,AE173)&gt;0</f>
        <v>1</v>
      </c>
      <c r="AG173" s="73" t="b">
        <f t="shared" si="67"/>
        <v>0</v>
      </c>
      <c r="AH173" s="73" t="b">
        <f t="shared" si="76"/>
        <v>1</v>
      </c>
      <c r="AI173" s="34" t="str">
        <f t="shared" si="68"/>
        <v>Inner</v>
      </c>
      <c r="AJ173" s="35" t="str">
        <f t="shared" si="77"/>
        <v>0.7-0.8</v>
      </c>
      <c r="AK173" s="36" t="str">
        <f t="shared" si="69"/>
        <v>12-13</v>
      </c>
      <c r="AL173" s="36" t="str">
        <f t="shared" si="70"/>
        <v>Nov</v>
      </c>
      <c r="AM173" s="35" t="str">
        <f t="shared" si="71"/>
        <v>275-285</v>
      </c>
      <c r="AN173" s="36" t="str">
        <f t="shared" si="72"/>
        <v>Inner-TI</v>
      </c>
    </row>
    <row r="174" spans="5:40" x14ac:dyDescent="0.3">
      <c r="E174" s="12">
        <v>40855.534722222219</v>
      </c>
      <c r="F174" s="16">
        <v>6.71</v>
      </c>
      <c r="G174" s="16">
        <v>536.10997009277344</v>
      </c>
      <c r="H174" s="29">
        <v>1.1836987034337285</v>
      </c>
      <c r="I174" s="26">
        <v>286.10000000000002</v>
      </c>
      <c r="J174" s="30">
        <v>0.18926974664679583</v>
      </c>
      <c r="K174" s="31">
        <v>0.30425907517186596</v>
      </c>
      <c r="L174" s="111">
        <f t="shared" si="52"/>
        <v>0.4</v>
      </c>
      <c r="M174" s="112">
        <f t="shared" si="53"/>
        <v>0.19</v>
      </c>
      <c r="N174" s="112" t="b">
        <f t="shared" si="54"/>
        <v>1</v>
      </c>
      <c r="O174" s="112" t="b">
        <f t="shared" si="55"/>
        <v>1</v>
      </c>
      <c r="P174" s="113">
        <f t="shared" si="56"/>
        <v>4</v>
      </c>
      <c r="Q174" s="113">
        <f t="shared" si="57"/>
        <v>7</v>
      </c>
      <c r="R174" s="114" t="str">
        <f t="shared" si="73"/>
        <v>0.4-0.19</v>
      </c>
      <c r="S174" s="127">
        <f t="shared" si="58"/>
        <v>8.8090522856547601E-2</v>
      </c>
      <c r="T174" s="112" t="b">
        <f t="shared" si="59"/>
        <v>1</v>
      </c>
      <c r="U174" s="22">
        <f t="shared" si="60"/>
        <v>6.6337262823979843</v>
      </c>
      <c r="V174" s="22">
        <f t="shared" si="61"/>
        <v>0.38331375740117568</v>
      </c>
      <c r="W174" s="81">
        <f t="shared" si="62"/>
        <v>7</v>
      </c>
      <c r="X174" s="22">
        <f t="shared" si="63"/>
        <v>0.61229043796020333</v>
      </c>
      <c r="Y174" s="3">
        <f>IF(U174&gt;'Power Curve'!$C$37,0,INDEX(Ci,$W174,1)*POWER(1-X174,3)+INDEX(Ci,$W174,2)*3*X174*POWER(1-X174,2)+INDEX(Ci,$W174,3)*3*POWER(X174,2)*(1-X174)+INDEX(Ci,$W174,4)*POWER(X174,3))</f>
        <v>503.3693330142338</v>
      </c>
      <c r="Z174" s="3">
        <f t="shared" si="64"/>
        <v>547.71140074940934</v>
      </c>
      <c r="AA174" s="3">
        <f t="shared" si="65"/>
        <v>536.10997009277344</v>
      </c>
      <c r="AB174" s="3">
        <f t="shared" si="74"/>
        <v>11.601430656635898</v>
      </c>
      <c r="AC174" s="3">
        <f t="shared" si="75"/>
        <v>11.601430656635898</v>
      </c>
      <c r="AE174" s="34">
        <f t="shared" si="66"/>
        <v>7</v>
      </c>
      <c r="AF174" s="73" t="b">
        <f>COUNTIF('Power Curve'!$D$2:$D$31,AE174)&gt;0</f>
        <v>1</v>
      </c>
      <c r="AG174" s="73" t="b">
        <f t="shared" si="67"/>
        <v>0</v>
      </c>
      <c r="AH174" s="73" t="b">
        <f t="shared" si="76"/>
        <v>1</v>
      </c>
      <c r="AI174" s="34" t="str">
        <f t="shared" si="68"/>
        <v>Outer</v>
      </c>
      <c r="AJ174" s="35" t="str">
        <f t="shared" si="77"/>
        <v>0.3-0.4</v>
      </c>
      <c r="AK174" s="36" t="str">
        <f t="shared" si="69"/>
        <v>12-13</v>
      </c>
      <c r="AL174" s="36" t="str">
        <f t="shared" si="70"/>
        <v>Nov</v>
      </c>
      <c r="AM174" s="35" t="str">
        <f t="shared" si="71"/>
        <v>285-295</v>
      </c>
      <c r="AN174" s="36" t="str">
        <f t="shared" si="72"/>
        <v>LWS-HTI</v>
      </c>
    </row>
    <row r="175" spans="5:40" x14ac:dyDescent="0.3">
      <c r="E175" s="12">
        <v>40855.541666666664</v>
      </c>
      <c r="F175" s="16">
        <v>8.25</v>
      </c>
      <c r="G175" s="16">
        <v>864.28997230529762</v>
      </c>
      <c r="H175" s="29">
        <v>1.1838258632310659</v>
      </c>
      <c r="I175" s="26">
        <v>280.5</v>
      </c>
      <c r="J175" s="30">
        <v>0.14545454545454545</v>
      </c>
      <c r="K175" s="31">
        <v>0.16433739694549329</v>
      </c>
      <c r="L175" s="111">
        <f t="shared" si="52"/>
        <v>0.6</v>
      </c>
      <c r="M175" s="112">
        <f t="shared" si="53"/>
        <v>0.15000000000000002</v>
      </c>
      <c r="N175" s="112" t="b">
        <f t="shared" si="54"/>
        <v>1</v>
      </c>
      <c r="O175" s="112" t="b">
        <f t="shared" si="55"/>
        <v>1</v>
      </c>
      <c r="P175" s="113">
        <f t="shared" si="56"/>
        <v>6</v>
      </c>
      <c r="Q175" s="113">
        <f t="shared" si="57"/>
        <v>10.999999999999998</v>
      </c>
      <c r="R175" s="114" t="str">
        <f t="shared" si="73"/>
        <v>0.6-0.15</v>
      </c>
      <c r="S175" s="127">
        <f t="shared" si="58"/>
        <v>2.2030281169860458E-2</v>
      </c>
      <c r="T175" s="112" t="b">
        <f t="shared" si="59"/>
        <v>1</v>
      </c>
      <c r="U175" s="22">
        <f t="shared" si="60"/>
        <v>8.1565128914451286</v>
      </c>
      <c r="V175" s="22">
        <f t="shared" si="61"/>
        <v>0.61866533665343748</v>
      </c>
      <c r="W175" s="81">
        <f t="shared" si="62"/>
        <v>9</v>
      </c>
      <c r="X175" s="22">
        <f t="shared" si="63"/>
        <v>0.14776043173289399</v>
      </c>
      <c r="Y175" s="3">
        <f>IF(U175&gt;'Power Curve'!$C$37,0,INDEX(Ci,$W175,1)*POWER(1-X175,3)+INDEX(Ci,$W175,2)*3*X175*POWER(1-X175,2)+INDEX(Ci,$W175,3)*3*POWER(X175,2)*(1-X175)+INDEX(Ci,$W175,4)*POWER(X175,3))</f>
        <v>925.45218423048459</v>
      </c>
      <c r="Z175" s="3">
        <f t="shared" si="64"/>
        <v>945.84015605834372</v>
      </c>
      <c r="AA175" s="3">
        <f t="shared" si="65"/>
        <v>864.28997230529762</v>
      </c>
      <c r="AB175" s="3">
        <f t="shared" si="74"/>
        <v>81.550183753046099</v>
      </c>
      <c r="AC175" s="3">
        <f t="shared" si="75"/>
        <v>81.550183753046099</v>
      </c>
      <c r="AE175" s="34">
        <f t="shared" si="66"/>
        <v>8</v>
      </c>
      <c r="AF175" s="73" t="b">
        <f>COUNTIF('Power Curve'!$D$2:$D$31,AE175)&gt;0</f>
        <v>1</v>
      </c>
      <c r="AG175" s="73" t="b">
        <f t="shared" si="67"/>
        <v>0</v>
      </c>
      <c r="AH175" s="73" t="b">
        <f t="shared" si="76"/>
        <v>1</v>
      </c>
      <c r="AI175" s="34" t="str">
        <f t="shared" si="68"/>
        <v>Outer</v>
      </c>
      <c r="AJ175" s="35" t="str">
        <f t="shared" si="77"/>
        <v>0.6-0.7</v>
      </c>
      <c r="AK175" s="36" t="str">
        <f t="shared" si="69"/>
        <v>13-14</v>
      </c>
      <c r="AL175" s="36" t="str">
        <f t="shared" si="70"/>
        <v>Nov</v>
      </c>
      <c r="AM175" s="35" t="str">
        <f t="shared" si="71"/>
        <v>275-285</v>
      </c>
      <c r="AN175" s="36" t="str">
        <f t="shared" si="72"/>
        <v>HWS-HTI</v>
      </c>
    </row>
    <row r="176" spans="5:40" x14ac:dyDescent="0.3">
      <c r="E176" s="12">
        <v>40855.548611111109</v>
      </c>
      <c r="F176" s="16">
        <v>6.22</v>
      </c>
      <c r="G176" s="16">
        <v>576.69001483917282</v>
      </c>
      <c r="H176" s="29">
        <v>1.1843921952429952</v>
      </c>
      <c r="I176" s="26">
        <v>285.89999999999998</v>
      </c>
      <c r="J176" s="30">
        <v>0.28135048231511256</v>
      </c>
      <c r="K176" s="31">
        <v>0.13697299675792451</v>
      </c>
      <c r="L176" s="111">
        <f t="shared" si="52"/>
        <v>0.30000000000000004</v>
      </c>
      <c r="M176" s="112">
        <f t="shared" si="53"/>
        <v>0.28000000000000003</v>
      </c>
      <c r="N176" s="112" t="b">
        <f t="shared" si="54"/>
        <v>1</v>
      </c>
      <c r="O176" s="112" t="b">
        <f t="shared" si="55"/>
        <v>0</v>
      </c>
      <c r="P176" s="113">
        <f t="shared" si="56"/>
        <v>3.0000000000000004</v>
      </c>
      <c r="Q176" s="113">
        <f t="shared" si="57"/>
        <v>-2</v>
      </c>
      <c r="R176" s="114" t="str">
        <f t="shared" si="73"/>
        <v>0.3-0.28</v>
      </c>
      <c r="S176" s="127">
        <f t="shared" si="58"/>
        <v>0</v>
      </c>
      <c r="T176" s="112" t="b">
        <f t="shared" si="59"/>
        <v>0</v>
      </c>
      <c r="U176" s="22">
        <f t="shared" si="60"/>
        <v>6.1504968547800534</v>
      </c>
      <c r="V176" s="22">
        <f t="shared" si="61"/>
        <v>0.30862909163424318</v>
      </c>
      <c r="W176" s="81">
        <f t="shared" si="62"/>
        <v>7</v>
      </c>
      <c r="X176" s="22">
        <f t="shared" si="63"/>
        <v>0.12106537620226462</v>
      </c>
      <c r="Y176" s="3">
        <f>IF(U176&gt;'Power Curve'!$C$37,0,INDEX(Ci,$W176,1)*POWER(1-X176,3)+INDEX(Ci,$W176,2)*3*X176*POWER(1-X176,2)+INDEX(Ci,$W176,3)*3*POWER(X176,2)*(1-X176)+INDEX(Ci,$W176,4)*POWER(X176,3))</f>
        <v>392.47398995287932</v>
      </c>
      <c r="Z176" s="3">
        <f t="shared" si="64"/>
        <v>392.47398995287932</v>
      </c>
      <c r="AA176" s="3">
        <f t="shared" si="65"/>
        <v>576.69001483917282</v>
      </c>
      <c r="AB176" s="3">
        <f t="shared" si="74"/>
        <v>-184.2160248862935</v>
      </c>
      <c r="AC176" s="3">
        <f t="shared" si="75"/>
        <v>184.2160248862935</v>
      </c>
      <c r="AE176" s="34">
        <f t="shared" si="66"/>
        <v>6</v>
      </c>
      <c r="AF176" s="73" t="b">
        <f>COUNTIF('Power Curve'!$D$2:$D$31,AE176)&gt;0</f>
        <v>1</v>
      </c>
      <c r="AG176" s="73" t="b">
        <f t="shared" si="67"/>
        <v>0</v>
      </c>
      <c r="AH176" s="73" t="b">
        <f t="shared" si="76"/>
        <v>1</v>
      </c>
      <c r="AI176" s="34" t="str">
        <f t="shared" si="68"/>
        <v>Outer</v>
      </c>
      <c r="AJ176" s="35" t="str">
        <f t="shared" si="77"/>
        <v>0.3-0.4</v>
      </c>
      <c r="AK176" s="36" t="str">
        <f t="shared" si="69"/>
        <v>13-14</v>
      </c>
      <c r="AL176" s="36" t="str">
        <f t="shared" si="70"/>
        <v>Nov</v>
      </c>
      <c r="AM176" s="35" t="str">
        <f t="shared" si="71"/>
        <v>285-295</v>
      </c>
      <c r="AN176" s="36" t="str">
        <f t="shared" si="72"/>
        <v>LWS-HTI</v>
      </c>
    </row>
    <row r="177" spans="5:40" x14ac:dyDescent="0.3">
      <c r="E177" s="12">
        <v>40855.555555555555</v>
      </c>
      <c r="F177" s="16">
        <v>6.15</v>
      </c>
      <c r="G177" s="16">
        <v>368.02998733520553</v>
      </c>
      <c r="H177" s="29">
        <v>1.1844770430877427</v>
      </c>
      <c r="I177" s="26">
        <v>290.89999999999998</v>
      </c>
      <c r="J177" s="30">
        <v>0.19512195121951217</v>
      </c>
      <c r="K177" s="31">
        <v>0.12561771320278545</v>
      </c>
      <c r="L177" s="111">
        <f t="shared" si="52"/>
        <v>0.30000000000000004</v>
      </c>
      <c r="M177" s="112">
        <f t="shared" si="53"/>
        <v>0.2</v>
      </c>
      <c r="N177" s="112" t="b">
        <f t="shared" si="54"/>
        <v>1</v>
      </c>
      <c r="O177" s="112" t="b">
        <f t="shared" si="55"/>
        <v>1</v>
      </c>
      <c r="P177" s="113">
        <f t="shared" si="56"/>
        <v>3.0000000000000004</v>
      </c>
      <c r="Q177" s="113">
        <f t="shared" si="57"/>
        <v>6</v>
      </c>
      <c r="R177" s="114" t="str">
        <f t="shared" si="73"/>
        <v>0.3-0.2</v>
      </c>
      <c r="S177" s="127">
        <f t="shared" si="58"/>
        <v>3.3270699532487777E-2</v>
      </c>
      <c r="T177" s="112" t="b">
        <f t="shared" si="59"/>
        <v>1</v>
      </c>
      <c r="U177" s="22">
        <f t="shared" si="60"/>
        <v>6.0814242585495126</v>
      </c>
      <c r="V177" s="22">
        <f t="shared" si="61"/>
        <v>0.2979536992257929</v>
      </c>
      <c r="W177" s="81">
        <f t="shared" si="62"/>
        <v>7</v>
      </c>
      <c r="X177" s="22">
        <f t="shared" si="63"/>
        <v>5.0849887637367655E-2</v>
      </c>
      <c r="Y177" s="3">
        <f>IF(U177&gt;'Power Curve'!$C$37,0,INDEX(Ci,$W177,1)*POWER(1-X177,3)+INDEX(Ci,$W177,2)*3*X177*POWER(1-X177,2)+INDEX(Ci,$W177,3)*3*POWER(X177,2)*(1-X177)+INDEX(Ci,$W177,4)*POWER(X177,3))</f>
        <v>378.64401519604519</v>
      </c>
      <c r="Z177" s="3">
        <f t="shared" si="64"/>
        <v>391.24176645540757</v>
      </c>
      <c r="AA177" s="3">
        <f t="shared" si="65"/>
        <v>368.02998733520553</v>
      </c>
      <c r="AB177" s="3">
        <f t="shared" si="74"/>
        <v>23.211779120202038</v>
      </c>
      <c r="AC177" s="3">
        <f t="shared" si="75"/>
        <v>23.211779120202038</v>
      </c>
      <c r="AE177" s="34">
        <f t="shared" si="66"/>
        <v>6</v>
      </c>
      <c r="AF177" s="73" t="b">
        <f>COUNTIF('Power Curve'!$D$2:$D$31,AE177)&gt;0</f>
        <v>1</v>
      </c>
      <c r="AG177" s="73" t="b">
        <f t="shared" si="67"/>
        <v>0</v>
      </c>
      <c r="AH177" s="73" t="b">
        <f t="shared" si="76"/>
        <v>1</v>
      </c>
      <c r="AI177" s="34" t="str">
        <f t="shared" si="68"/>
        <v>Outer</v>
      </c>
      <c r="AJ177" s="35" t="str">
        <f t="shared" si="77"/>
        <v>0.2-0.3</v>
      </c>
      <c r="AK177" s="36" t="str">
        <f t="shared" si="69"/>
        <v>13-14</v>
      </c>
      <c r="AL177" s="36" t="str">
        <f t="shared" si="70"/>
        <v>Nov</v>
      </c>
      <c r="AM177" s="35" t="str">
        <f t="shared" si="71"/>
        <v>285-295</v>
      </c>
      <c r="AN177" s="36" t="str">
        <f t="shared" si="72"/>
        <v>LWS-HTI</v>
      </c>
    </row>
    <row r="178" spans="5:40" x14ac:dyDescent="0.3">
      <c r="E178" s="12">
        <v>40855.5625</v>
      </c>
      <c r="F178" s="16">
        <v>8.4700000000000006</v>
      </c>
      <c r="G178" s="16">
        <v>961.80999755859398</v>
      </c>
      <c r="H178" s="29">
        <v>1.1842499299789078</v>
      </c>
      <c r="I178" s="26">
        <v>286.5</v>
      </c>
      <c r="J178" s="30">
        <v>0.1369539551357733</v>
      </c>
      <c r="K178" s="31">
        <v>0.12271086236415164</v>
      </c>
      <c r="L178" s="111">
        <f t="shared" si="52"/>
        <v>0.70000000000000007</v>
      </c>
      <c r="M178" s="112">
        <f t="shared" si="53"/>
        <v>0.14000000000000001</v>
      </c>
      <c r="N178" s="112" t="b">
        <f t="shared" si="54"/>
        <v>1</v>
      </c>
      <c r="O178" s="112" t="b">
        <f t="shared" si="55"/>
        <v>1</v>
      </c>
      <c r="P178" s="113">
        <f t="shared" si="56"/>
        <v>7.0000000000000009</v>
      </c>
      <c r="Q178" s="113">
        <f t="shared" si="57"/>
        <v>12</v>
      </c>
      <c r="R178" s="114" t="str">
        <f t="shared" si="73"/>
        <v>0.7-0.14</v>
      </c>
      <c r="S178" s="127">
        <f t="shared" si="58"/>
        <v>1.0811335537812461E-2</v>
      </c>
      <c r="T178" s="112" t="b">
        <f t="shared" si="59"/>
        <v>1</v>
      </c>
      <c r="U178" s="22">
        <f t="shared" si="60"/>
        <v>8.3750196884102603</v>
      </c>
      <c r="V178" s="22">
        <f t="shared" si="61"/>
        <v>0.65243626649847719</v>
      </c>
      <c r="W178" s="81">
        <f t="shared" si="62"/>
        <v>9</v>
      </c>
      <c r="X178" s="22">
        <f t="shared" si="63"/>
        <v>0.36616854368967389</v>
      </c>
      <c r="Y178" s="3">
        <f>IF(U178&gt;'Power Curve'!$C$37,0,INDEX(Ci,$W178,1)*POWER(1-X178,3)+INDEX(Ci,$W178,2)*3*X178*POWER(1-X178,2)+INDEX(Ci,$W178,3)*3*POWER(X178,2)*(1-X178)+INDEX(Ci,$W178,4)*POWER(X178,3))</f>
        <v>993.30985090534671</v>
      </c>
      <c r="Z178" s="3">
        <f t="shared" si="64"/>
        <v>1004.048856996499</v>
      </c>
      <c r="AA178" s="3">
        <f t="shared" si="65"/>
        <v>961.80999755859398</v>
      </c>
      <c r="AB178" s="3">
        <f t="shared" si="74"/>
        <v>42.238859437905035</v>
      </c>
      <c r="AC178" s="3">
        <f t="shared" si="75"/>
        <v>42.238859437905035</v>
      </c>
      <c r="AE178" s="34">
        <f t="shared" si="66"/>
        <v>8</v>
      </c>
      <c r="AF178" s="73" t="b">
        <f>COUNTIF('Power Curve'!$D$2:$D$31,AE178)&gt;0</f>
        <v>1</v>
      </c>
      <c r="AG178" s="73" t="b">
        <f t="shared" si="67"/>
        <v>0</v>
      </c>
      <c r="AH178" s="73" t="b">
        <f t="shared" si="76"/>
        <v>1</v>
      </c>
      <c r="AI178" s="34" t="str">
        <f t="shared" si="68"/>
        <v>Inner</v>
      </c>
      <c r="AJ178" s="35" t="str">
        <f t="shared" si="77"/>
        <v>0.6-0.7</v>
      </c>
      <c r="AK178" s="36" t="str">
        <f t="shared" si="69"/>
        <v>13-14</v>
      </c>
      <c r="AL178" s="36" t="str">
        <f t="shared" si="70"/>
        <v>Nov</v>
      </c>
      <c r="AM178" s="35" t="str">
        <f t="shared" si="71"/>
        <v>285-295</v>
      </c>
      <c r="AN178" s="36" t="str">
        <f t="shared" si="72"/>
        <v>Inner-TI</v>
      </c>
    </row>
    <row r="179" spans="5:40" x14ac:dyDescent="0.3">
      <c r="E179" s="12">
        <v>40855.569444444445</v>
      </c>
      <c r="F179" s="16">
        <v>8.59</v>
      </c>
      <c r="G179" s="16">
        <v>942.36997985839866</v>
      </c>
      <c r="H179" s="29">
        <v>1.1842923543756589</v>
      </c>
      <c r="I179" s="26">
        <v>282.39999999999998</v>
      </c>
      <c r="J179" s="30">
        <v>0.19674039580908032</v>
      </c>
      <c r="K179" s="31">
        <v>0.20447453226032603</v>
      </c>
      <c r="L179" s="111">
        <f t="shared" si="52"/>
        <v>0.70000000000000007</v>
      </c>
      <c r="M179" s="112">
        <f t="shared" si="53"/>
        <v>0.2</v>
      </c>
      <c r="N179" s="112" t="b">
        <f t="shared" si="54"/>
        <v>1</v>
      </c>
      <c r="O179" s="112" t="b">
        <f t="shared" si="55"/>
        <v>1</v>
      </c>
      <c r="P179" s="113">
        <f t="shared" si="56"/>
        <v>7.0000000000000009</v>
      </c>
      <c r="Q179" s="113">
        <f t="shared" si="57"/>
        <v>6</v>
      </c>
      <c r="R179" s="114" t="str">
        <f t="shared" si="73"/>
        <v>0.7-0.2</v>
      </c>
      <c r="S179" s="127">
        <f t="shared" si="58"/>
        <v>3.9208380984217042E-2</v>
      </c>
      <c r="T179" s="112" t="b">
        <f t="shared" si="59"/>
        <v>1</v>
      </c>
      <c r="U179" s="22">
        <f t="shared" si="60"/>
        <v>8.4937754647171442</v>
      </c>
      <c r="V179" s="22">
        <f t="shared" si="61"/>
        <v>0.6707903545454178</v>
      </c>
      <c r="W179" s="81">
        <f t="shared" si="62"/>
        <v>9</v>
      </c>
      <c r="X179" s="22">
        <f t="shared" si="63"/>
        <v>0.4848706858994063</v>
      </c>
      <c r="Y179" s="3">
        <f>IF(U179&gt;'Power Curve'!$C$37,0,INDEX(Ci,$W179,1)*POWER(1-X179,3)+INDEX(Ci,$W179,2)*3*X179*POWER(1-X179,2)+INDEX(Ci,$W179,3)*3*POWER(X179,2)*(1-X179)+INDEX(Ci,$W179,4)*POWER(X179,3))</f>
        <v>1030.9362366674468</v>
      </c>
      <c r="Z179" s="3">
        <f t="shared" si="64"/>
        <v>1071.357577405139</v>
      </c>
      <c r="AA179" s="3">
        <f t="shared" si="65"/>
        <v>942.36997985839866</v>
      </c>
      <c r="AB179" s="3">
        <f t="shared" si="74"/>
        <v>128.98759754674029</v>
      </c>
      <c r="AC179" s="3">
        <f t="shared" si="75"/>
        <v>128.98759754674029</v>
      </c>
      <c r="AE179" s="34">
        <f t="shared" si="66"/>
        <v>8</v>
      </c>
      <c r="AF179" s="73" t="b">
        <f>COUNTIF('Power Curve'!$D$2:$D$31,AE179)&gt;0</f>
        <v>1</v>
      </c>
      <c r="AG179" s="73" t="b">
        <f t="shared" si="67"/>
        <v>0</v>
      </c>
      <c r="AH179" s="73" t="b">
        <f t="shared" si="76"/>
        <v>1</v>
      </c>
      <c r="AI179" s="34" t="str">
        <f t="shared" si="68"/>
        <v>Outer</v>
      </c>
      <c r="AJ179" s="35" t="str">
        <f t="shared" si="77"/>
        <v>0.6-0.7</v>
      </c>
      <c r="AK179" s="36" t="str">
        <f t="shared" si="69"/>
        <v>13-14</v>
      </c>
      <c r="AL179" s="36" t="str">
        <f t="shared" si="70"/>
        <v>Nov</v>
      </c>
      <c r="AM179" s="35" t="str">
        <f t="shared" si="71"/>
        <v>275-285</v>
      </c>
      <c r="AN179" s="36" t="str">
        <f t="shared" si="72"/>
        <v>HWS-HTI</v>
      </c>
    </row>
    <row r="180" spans="5:40" x14ac:dyDescent="0.3">
      <c r="E180" s="12">
        <v>40855.576388888891</v>
      </c>
      <c r="F180" s="16">
        <v>4.7699999999999996</v>
      </c>
      <c r="G180" s="16">
        <v>107.70000076293979</v>
      </c>
      <c r="H180" s="29">
        <v>1.1852135292926349</v>
      </c>
      <c r="I180" s="26">
        <v>273.3</v>
      </c>
      <c r="J180" s="30">
        <v>0.28301886792452835</v>
      </c>
      <c r="K180" s="31">
        <v>0.31107461735919695</v>
      </c>
      <c r="L180" s="111">
        <f t="shared" si="52"/>
        <v>0.1</v>
      </c>
      <c r="M180" s="112">
        <f t="shared" si="53"/>
        <v>0.28000000000000003</v>
      </c>
      <c r="N180" s="112" t="b">
        <f t="shared" si="54"/>
        <v>1</v>
      </c>
      <c r="O180" s="112" t="b">
        <f t="shared" si="55"/>
        <v>0</v>
      </c>
      <c r="P180" s="113">
        <f t="shared" si="56"/>
        <v>1</v>
      </c>
      <c r="Q180" s="113">
        <f t="shared" si="57"/>
        <v>-2</v>
      </c>
      <c r="R180" s="114" t="str">
        <f t="shared" si="73"/>
        <v>0.1-0.28</v>
      </c>
      <c r="S180" s="127">
        <f t="shared" si="58"/>
        <v>0</v>
      </c>
      <c r="T180" s="112" t="b">
        <f t="shared" si="59"/>
        <v>0</v>
      </c>
      <c r="U180" s="22">
        <f t="shared" si="60"/>
        <v>4.7177893925481236</v>
      </c>
      <c r="V180" s="22">
        <f t="shared" si="61"/>
        <v>8.7199534899583375E-2</v>
      </c>
      <c r="W180" s="81">
        <f t="shared" si="62"/>
        <v>5</v>
      </c>
      <c r="X180" s="22">
        <f t="shared" si="63"/>
        <v>0.64515578517608485</v>
      </c>
      <c r="Y180" s="3">
        <f>IF(U180&gt;'Power Curve'!$C$37,0,INDEX(Ci,$W180,1)*POWER(1-X180,3)+INDEX(Ci,$W180,2)*3*X180*POWER(1-X180,2)+INDEX(Ci,$W180,3)*3*POWER(X180,2)*(1-X180)+INDEX(Ci,$W180,4)*POWER(X180,3))</f>
        <v>158.74900061072071</v>
      </c>
      <c r="Z180" s="3">
        <f t="shared" si="64"/>
        <v>158.74900061072071</v>
      </c>
      <c r="AA180" s="3">
        <f t="shared" si="65"/>
        <v>107.70000076293979</v>
      </c>
      <c r="AB180" s="3">
        <f t="shared" si="74"/>
        <v>51.048999847780919</v>
      </c>
      <c r="AC180" s="3">
        <f t="shared" si="75"/>
        <v>51.048999847780919</v>
      </c>
      <c r="AE180" s="34">
        <f t="shared" si="66"/>
        <v>5</v>
      </c>
      <c r="AF180" s="73" t="b">
        <f>COUNTIF('Power Curve'!$D$2:$D$31,AE180)&gt;0</f>
        <v>1</v>
      </c>
      <c r="AG180" s="73" t="b">
        <f t="shared" si="67"/>
        <v>0</v>
      </c>
      <c r="AH180" s="73" t="b">
        <f t="shared" si="76"/>
        <v>1</v>
      </c>
      <c r="AI180" s="34" t="str">
        <f t="shared" si="68"/>
        <v>Outer</v>
      </c>
      <c r="AJ180" s="35" t="str">
        <f t="shared" si="77"/>
        <v>0.0-0.1</v>
      </c>
      <c r="AK180" s="36" t="str">
        <f t="shared" si="69"/>
        <v>13-14</v>
      </c>
      <c r="AL180" s="36" t="str">
        <f t="shared" si="70"/>
        <v>Nov</v>
      </c>
      <c r="AM180" s="35" t="str">
        <f t="shared" si="71"/>
        <v>265-275</v>
      </c>
      <c r="AN180" s="36" t="str">
        <f t="shared" si="72"/>
        <v>LWS-HTI</v>
      </c>
    </row>
    <row r="181" spans="5:40" x14ac:dyDescent="0.3">
      <c r="E181" s="12">
        <v>40855.583333333336</v>
      </c>
      <c r="F181" s="16">
        <v>8.18</v>
      </c>
      <c r="G181" s="16">
        <v>727.6099777221682</v>
      </c>
      <c r="H181" s="29">
        <v>1.1843347818121299</v>
      </c>
      <c r="I181" s="26">
        <v>284</v>
      </c>
      <c r="J181" s="30">
        <v>0.19559902200488999</v>
      </c>
      <c r="K181" s="31">
        <v>0.23758105260210649</v>
      </c>
      <c r="L181" s="111">
        <f t="shared" si="52"/>
        <v>0.6</v>
      </c>
      <c r="M181" s="112">
        <f t="shared" si="53"/>
        <v>0.2</v>
      </c>
      <c r="N181" s="112" t="b">
        <f t="shared" si="54"/>
        <v>1</v>
      </c>
      <c r="O181" s="112" t="b">
        <f t="shared" si="55"/>
        <v>1</v>
      </c>
      <c r="P181" s="113">
        <f t="shared" si="56"/>
        <v>6</v>
      </c>
      <c r="Q181" s="113">
        <f t="shared" si="57"/>
        <v>6</v>
      </c>
      <c r="R181" s="114" t="str">
        <f t="shared" si="73"/>
        <v>0.6-0.2</v>
      </c>
      <c r="S181" s="127">
        <f t="shared" si="58"/>
        <v>3.8748368226932471E-2</v>
      </c>
      <c r="T181" s="112" t="b">
        <f t="shared" si="59"/>
        <v>1</v>
      </c>
      <c r="U181" s="22">
        <f t="shared" si="60"/>
        <v>8.0884648417597962</v>
      </c>
      <c r="V181" s="22">
        <f t="shared" si="61"/>
        <v>0.60814829121625658</v>
      </c>
      <c r="W181" s="81">
        <f t="shared" si="62"/>
        <v>9</v>
      </c>
      <c r="X181" s="22">
        <f t="shared" si="63"/>
        <v>7.9743114832284065E-2</v>
      </c>
      <c r="Y181" s="3">
        <f>IF(U181&gt;'Power Curve'!$C$37,0,INDEX(Ci,$W181,1)*POWER(1-X181,3)+INDEX(Ci,$W181,2)*3*X181*POWER(1-X181,2)+INDEX(Ci,$W181,3)*3*POWER(X181,2)*(1-X181)+INDEX(Ci,$W181,4)*POWER(X181,3))</f>
        <v>904.74032214900205</v>
      </c>
      <c r="Z181" s="3">
        <f t="shared" si="64"/>
        <v>939.7975333013851</v>
      </c>
      <c r="AA181" s="3">
        <f t="shared" si="65"/>
        <v>727.6099777221682</v>
      </c>
      <c r="AB181" s="3">
        <f t="shared" si="74"/>
        <v>212.18755557921691</v>
      </c>
      <c r="AC181" s="3">
        <f t="shared" si="75"/>
        <v>212.18755557921691</v>
      </c>
      <c r="AE181" s="34">
        <f t="shared" si="66"/>
        <v>8</v>
      </c>
      <c r="AF181" s="73" t="b">
        <f>COUNTIF('Power Curve'!$D$2:$D$31,AE181)&gt;0</f>
        <v>1</v>
      </c>
      <c r="AG181" s="73" t="b">
        <f t="shared" si="67"/>
        <v>0</v>
      </c>
      <c r="AH181" s="73" t="b">
        <f t="shared" si="76"/>
        <v>1</v>
      </c>
      <c r="AI181" s="34" t="str">
        <f t="shared" si="68"/>
        <v>Outer</v>
      </c>
      <c r="AJ181" s="35" t="str">
        <f t="shared" si="77"/>
        <v>0.6-0.7</v>
      </c>
      <c r="AK181" s="36" t="str">
        <f t="shared" si="69"/>
        <v>14-15</v>
      </c>
      <c r="AL181" s="36" t="str">
        <f t="shared" si="70"/>
        <v>Nov</v>
      </c>
      <c r="AM181" s="35" t="str">
        <f t="shared" si="71"/>
        <v>275-285</v>
      </c>
      <c r="AN181" s="36" t="str">
        <f t="shared" si="72"/>
        <v>HWS-HTI</v>
      </c>
    </row>
    <row r="182" spans="5:40" x14ac:dyDescent="0.3">
      <c r="E182" s="12">
        <v>40855.590277777781</v>
      </c>
      <c r="F182" s="16">
        <v>9.25</v>
      </c>
      <c r="G182" s="16">
        <v>1092.4899749755823</v>
      </c>
      <c r="H182" s="29">
        <v>1.1843772102653782</v>
      </c>
      <c r="I182" s="26">
        <v>283.2</v>
      </c>
      <c r="J182" s="30">
        <v>0.14918918918918916</v>
      </c>
      <c r="K182" s="31">
        <v>0.22573837767833316</v>
      </c>
      <c r="L182" s="111">
        <f t="shared" si="52"/>
        <v>0.8</v>
      </c>
      <c r="M182" s="112">
        <f t="shared" si="53"/>
        <v>0.15000000000000002</v>
      </c>
      <c r="N182" s="112" t="b">
        <f t="shared" si="54"/>
        <v>1</v>
      </c>
      <c r="O182" s="112" t="b">
        <f t="shared" si="55"/>
        <v>1</v>
      </c>
      <c r="P182" s="113">
        <f t="shared" si="56"/>
        <v>8</v>
      </c>
      <c r="Q182" s="113">
        <f t="shared" si="57"/>
        <v>10.999999999999998</v>
      </c>
      <c r="R182" s="114" t="str">
        <f t="shared" si="73"/>
        <v>0.8-0.15</v>
      </c>
      <c r="S182" s="127">
        <f t="shared" si="58"/>
        <v>1.2610160596368438E-2</v>
      </c>
      <c r="T182" s="112" t="b">
        <f t="shared" si="59"/>
        <v>1</v>
      </c>
      <c r="U182" s="22">
        <f t="shared" si="60"/>
        <v>9.1466006385867473</v>
      </c>
      <c r="V182" s="22">
        <f t="shared" si="61"/>
        <v>0.77168658960095393</v>
      </c>
      <c r="W182" s="81">
        <f t="shared" si="62"/>
        <v>10</v>
      </c>
      <c r="X182" s="22">
        <f t="shared" si="63"/>
        <v>0.14611437258146107</v>
      </c>
      <c r="Y182" s="3">
        <f>IF(U182&gt;'Power Curve'!$C$37,0,INDEX(Ci,$W182,1)*POWER(1-X182,3)+INDEX(Ci,$W182,2)*3*X182*POWER(1-X182,2)+INDEX(Ci,$W182,3)*3*POWER(X182,2)*(1-X182)+INDEX(Ci,$W182,4)*POWER(X182,3))</f>
        <v>1244.84052589973</v>
      </c>
      <c r="Z182" s="3">
        <f t="shared" si="64"/>
        <v>1260.5381648481932</v>
      </c>
      <c r="AA182" s="3">
        <f t="shared" si="65"/>
        <v>1092.4899749755823</v>
      </c>
      <c r="AB182" s="3">
        <f t="shared" si="74"/>
        <v>168.04818987261092</v>
      </c>
      <c r="AC182" s="3">
        <f t="shared" si="75"/>
        <v>168.04818987261092</v>
      </c>
      <c r="AE182" s="34">
        <f t="shared" si="66"/>
        <v>9</v>
      </c>
      <c r="AF182" s="73" t="b">
        <f>COUNTIF('Power Curve'!$D$2:$D$31,AE182)&gt;0</f>
        <v>1</v>
      </c>
      <c r="AG182" s="73" t="b">
        <f t="shared" si="67"/>
        <v>0</v>
      </c>
      <c r="AH182" s="73" t="b">
        <f t="shared" si="76"/>
        <v>1</v>
      </c>
      <c r="AI182" s="34" t="str">
        <f t="shared" si="68"/>
        <v>Outer</v>
      </c>
      <c r="AJ182" s="35" t="str">
        <f t="shared" si="77"/>
        <v>0.7-0.8</v>
      </c>
      <c r="AK182" s="36" t="str">
        <f t="shared" si="69"/>
        <v>14-15</v>
      </c>
      <c r="AL182" s="36" t="str">
        <f t="shared" si="70"/>
        <v>Nov</v>
      </c>
      <c r="AM182" s="35" t="str">
        <f t="shared" si="71"/>
        <v>275-285</v>
      </c>
      <c r="AN182" s="36" t="str">
        <f t="shared" si="72"/>
        <v>HWS-HTI</v>
      </c>
    </row>
    <row r="183" spans="5:40" x14ac:dyDescent="0.3">
      <c r="E183" s="12">
        <v>40855.597222222219</v>
      </c>
      <c r="F183" s="16">
        <v>8.06</v>
      </c>
      <c r="G183" s="16">
        <v>892.14997482299782</v>
      </c>
      <c r="H183" s="29">
        <v>1.185198741907129</v>
      </c>
      <c r="I183" s="26">
        <v>279.89999999999998</v>
      </c>
      <c r="J183" s="30">
        <v>0.12779156327543423</v>
      </c>
      <c r="K183" s="31">
        <v>0.19557498511222896</v>
      </c>
      <c r="L183" s="111">
        <f t="shared" si="52"/>
        <v>0.6</v>
      </c>
      <c r="M183" s="112">
        <f t="shared" si="53"/>
        <v>0.13</v>
      </c>
      <c r="N183" s="112" t="b">
        <f t="shared" si="54"/>
        <v>1</v>
      </c>
      <c r="O183" s="112" t="b">
        <f t="shared" si="55"/>
        <v>1</v>
      </c>
      <c r="P183" s="113">
        <f t="shared" si="56"/>
        <v>6</v>
      </c>
      <c r="Q183" s="113">
        <f t="shared" si="57"/>
        <v>13</v>
      </c>
      <c r="R183" s="114" t="str">
        <f t="shared" si="73"/>
        <v>0.6-0.13</v>
      </c>
      <c r="S183" s="127">
        <f t="shared" si="58"/>
        <v>1.7757460449273912E-2</v>
      </c>
      <c r="T183" s="112" t="b">
        <f t="shared" si="59"/>
        <v>1</v>
      </c>
      <c r="U183" s="22">
        <f t="shared" si="60"/>
        <v>7.9717451491226408</v>
      </c>
      <c r="V183" s="22">
        <f t="shared" si="61"/>
        <v>0.59010888646395054</v>
      </c>
      <c r="W183" s="81">
        <f t="shared" si="62"/>
        <v>8</v>
      </c>
      <c r="X183" s="22">
        <f t="shared" si="63"/>
        <v>0.96282003541421268</v>
      </c>
      <c r="Y183" s="3">
        <f>IF(U183&gt;'Power Curve'!$C$37,0,INDEX(Ci,$W183,1)*POWER(1-X183,3)+INDEX(Ci,$W183,2)*3*X183*POWER(1-X183,2)+INDEX(Ci,$W183,3)*3*POWER(X183,2)*(1-X183)+INDEX(Ci,$W183,4)*POWER(X183,3))</f>
        <v>869.71708347706476</v>
      </c>
      <c r="Z183" s="3">
        <f t="shared" si="64"/>
        <v>885.16105018896656</v>
      </c>
      <c r="AA183" s="3">
        <f t="shared" si="65"/>
        <v>892.14997482299782</v>
      </c>
      <c r="AB183" s="3">
        <f t="shared" si="74"/>
        <v>-6.9889246340312638</v>
      </c>
      <c r="AC183" s="3">
        <f t="shared" si="75"/>
        <v>6.9889246340312638</v>
      </c>
      <c r="AE183" s="34">
        <f t="shared" si="66"/>
        <v>8</v>
      </c>
      <c r="AF183" s="73" t="b">
        <f>COUNTIF('Power Curve'!$D$2:$D$31,AE183)&gt;0</f>
        <v>1</v>
      </c>
      <c r="AG183" s="73" t="b">
        <f t="shared" si="67"/>
        <v>0</v>
      </c>
      <c r="AH183" s="73" t="b">
        <f t="shared" si="76"/>
        <v>1</v>
      </c>
      <c r="AI183" s="34" t="str">
        <f t="shared" si="68"/>
        <v>Inner</v>
      </c>
      <c r="AJ183" s="35" t="str">
        <f t="shared" si="77"/>
        <v>0.5-0.6</v>
      </c>
      <c r="AK183" s="36" t="str">
        <f t="shared" si="69"/>
        <v>14-15</v>
      </c>
      <c r="AL183" s="36" t="str">
        <f t="shared" si="70"/>
        <v>Nov</v>
      </c>
      <c r="AM183" s="35" t="str">
        <f t="shared" si="71"/>
        <v>275-285</v>
      </c>
      <c r="AN183" s="36" t="str">
        <f t="shared" si="72"/>
        <v>Inner-TI</v>
      </c>
    </row>
    <row r="184" spans="5:40" x14ac:dyDescent="0.3">
      <c r="E184" s="12">
        <v>40855.604166666664</v>
      </c>
      <c r="F184" s="16">
        <v>7.86</v>
      </c>
      <c r="G184" s="16">
        <v>675.91998767852806</v>
      </c>
      <c r="H184" s="29">
        <v>1.185368680984576</v>
      </c>
      <c r="I184" s="26">
        <v>288.7</v>
      </c>
      <c r="J184" s="30">
        <v>0.10814249363867684</v>
      </c>
      <c r="K184" s="31">
        <v>0.22407523131344667</v>
      </c>
      <c r="L184" s="111">
        <f t="shared" si="52"/>
        <v>0.6</v>
      </c>
      <c r="M184" s="112">
        <f t="shared" si="53"/>
        <v>0.11</v>
      </c>
      <c r="N184" s="112" t="b">
        <f t="shared" si="54"/>
        <v>1</v>
      </c>
      <c r="O184" s="112" t="b">
        <f t="shared" si="55"/>
        <v>1</v>
      </c>
      <c r="P184" s="113">
        <f t="shared" si="56"/>
        <v>6</v>
      </c>
      <c r="Q184" s="113">
        <f t="shared" si="57"/>
        <v>15</v>
      </c>
      <c r="R184" s="114" t="str">
        <f t="shared" si="73"/>
        <v>0.6-0.11</v>
      </c>
      <c r="S184" s="127">
        <f t="shared" si="58"/>
        <v>-1.5111837704289E-2</v>
      </c>
      <c r="T184" s="112" t="b">
        <f t="shared" si="59"/>
        <v>1</v>
      </c>
      <c r="U184" s="22">
        <f t="shared" si="60"/>
        <v>7.7743066318571143</v>
      </c>
      <c r="V184" s="22">
        <f t="shared" si="61"/>
        <v>0.55959412716176393</v>
      </c>
      <c r="W184" s="81">
        <f t="shared" si="62"/>
        <v>8</v>
      </c>
      <c r="X184" s="22">
        <f t="shared" si="63"/>
        <v>0.76410188684437497</v>
      </c>
      <c r="Y184" s="3">
        <f>IF(U184&gt;'Power Curve'!$C$37,0,INDEX(Ci,$W184,1)*POWER(1-X184,3)+INDEX(Ci,$W184,2)*3*X184*POWER(1-X184,2)+INDEX(Ci,$W184,3)*3*POWER(X184,2)*(1-X184)+INDEX(Ci,$W184,4)*POWER(X184,3))</f>
        <v>811.24207780890117</v>
      </c>
      <c r="Z184" s="3">
        <f t="shared" si="64"/>
        <v>798.98271919016281</v>
      </c>
      <c r="AA184" s="3">
        <f t="shared" si="65"/>
        <v>675.91998767852806</v>
      </c>
      <c r="AB184" s="3">
        <f t="shared" si="74"/>
        <v>123.06273151163475</v>
      </c>
      <c r="AC184" s="3">
        <f t="shared" si="75"/>
        <v>123.06273151163475</v>
      </c>
      <c r="AE184" s="34">
        <f t="shared" si="66"/>
        <v>8</v>
      </c>
      <c r="AF184" s="73" t="b">
        <f>COUNTIF('Power Curve'!$D$2:$D$31,AE184)&gt;0</f>
        <v>1</v>
      </c>
      <c r="AG184" s="73" t="b">
        <f t="shared" si="67"/>
        <v>0</v>
      </c>
      <c r="AH184" s="73" t="b">
        <f t="shared" si="76"/>
        <v>1</v>
      </c>
      <c r="AI184" s="34" t="str">
        <f t="shared" si="68"/>
        <v>Inner</v>
      </c>
      <c r="AJ184" s="35" t="str">
        <f t="shared" si="77"/>
        <v>0.5-0.6</v>
      </c>
      <c r="AK184" s="36" t="str">
        <f t="shared" si="69"/>
        <v>14-15</v>
      </c>
      <c r="AL184" s="36" t="str">
        <f t="shared" si="70"/>
        <v>Nov</v>
      </c>
      <c r="AM184" s="35" t="str">
        <f t="shared" si="71"/>
        <v>285-295</v>
      </c>
      <c r="AN184" s="36" t="str">
        <f t="shared" si="72"/>
        <v>Inner-TI</v>
      </c>
    </row>
    <row r="185" spans="5:40" x14ac:dyDescent="0.3">
      <c r="E185" s="12">
        <v>40855.611111111109</v>
      </c>
      <c r="F185" s="16">
        <v>8.67</v>
      </c>
      <c r="G185" s="16">
        <v>921.08998870849632</v>
      </c>
      <c r="H185" s="29">
        <v>1.1854961682905725</v>
      </c>
      <c r="I185" s="26">
        <v>289.2</v>
      </c>
      <c r="J185" s="30">
        <v>9.6885813148788927E-2</v>
      </c>
      <c r="K185" s="31">
        <v>0.27678812861976704</v>
      </c>
      <c r="L185" s="111">
        <f t="shared" si="52"/>
        <v>0.70000000000000007</v>
      </c>
      <c r="M185" s="112">
        <f t="shared" si="53"/>
        <v>9.9999999999999992E-2</v>
      </c>
      <c r="N185" s="112" t="b">
        <f t="shared" si="54"/>
        <v>1</v>
      </c>
      <c r="O185" s="112" t="b">
        <f t="shared" si="55"/>
        <v>1</v>
      </c>
      <c r="P185" s="113">
        <f t="shared" si="56"/>
        <v>7.0000000000000009</v>
      </c>
      <c r="Q185" s="113">
        <f t="shared" si="57"/>
        <v>16</v>
      </c>
      <c r="R185" s="114" t="str">
        <f t="shared" si="73"/>
        <v>0.7-0.1</v>
      </c>
      <c r="S185" s="127">
        <f t="shared" si="58"/>
        <v>-1.3669081380489443E-2</v>
      </c>
      <c r="T185" s="112" t="b">
        <f t="shared" si="59"/>
        <v>1</v>
      </c>
      <c r="U185" s="22">
        <f t="shared" si="60"/>
        <v>8.5757830578649497</v>
      </c>
      <c r="V185" s="22">
        <f t="shared" si="61"/>
        <v>0.68346489242442499</v>
      </c>
      <c r="W185" s="81">
        <f t="shared" si="62"/>
        <v>9</v>
      </c>
      <c r="X185" s="22">
        <f t="shared" si="63"/>
        <v>0.56684124166381178</v>
      </c>
      <c r="Y185" s="3">
        <f>IF(U185&gt;'Power Curve'!$C$37,0,INDEX(Ci,$W185,1)*POWER(1-X185,3)+INDEX(Ci,$W185,2)*3*X185*POWER(1-X185,2)+INDEX(Ci,$W185,3)*3*POWER(X185,2)*(1-X185)+INDEX(Ci,$W185,4)*POWER(X185,3))</f>
        <v>1057.1764051866828</v>
      </c>
      <c r="Z185" s="3">
        <f t="shared" si="64"/>
        <v>1042.7257748706529</v>
      </c>
      <c r="AA185" s="3">
        <f t="shared" si="65"/>
        <v>921.08998870849632</v>
      </c>
      <c r="AB185" s="3">
        <f t="shared" si="74"/>
        <v>121.63578616215659</v>
      </c>
      <c r="AC185" s="3">
        <f t="shared" si="75"/>
        <v>121.63578616215659</v>
      </c>
      <c r="AE185" s="34">
        <f t="shared" si="66"/>
        <v>9</v>
      </c>
      <c r="AF185" s="73" t="b">
        <f>COUNTIF('Power Curve'!$D$2:$D$31,AE185)&gt;0</f>
        <v>1</v>
      </c>
      <c r="AG185" s="73" t="b">
        <f t="shared" si="67"/>
        <v>0</v>
      </c>
      <c r="AH185" s="73" t="b">
        <f t="shared" si="76"/>
        <v>1</v>
      </c>
      <c r="AI185" s="34" t="str">
        <f t="shared" si="68"/>
        <v>Outer</v>
      </c>
      <c r="AJ185" s="35" t="str">
        <f t="shared" si="77"/>
        <v>0.6-0.7</v>
      </c>
      <c r="AK185" s="36" t="str">
        <f t="shared" si="69"/>
        <v>14-15</v>
      </c>
      <c r="AL185" s="36" t="str">
        <f t="shared" si="70"/>
        <v>Nov</v>
      </c>
      <c r="AM185" s="35" t="str">
        <f t="shared" si="71"/>
        <v>285-295</v>
      </c>
      <c r="AN185" s="36" t="str">
        <f t="shared" si="72"/>
        <v>HWS-LTI</v>
      </c>
    </row>
    <row r="186" spans="5:40" x14ac:dyDescent="0.3">
      <c r="E186" s="12">
        <v>40855.618055555555</v>
      </c>
      <c r="F186" s="16">
        <v>7.89</v>
      </c>
      <c r="G186" s="16">
        <v>674.56000471115158</v>
      </c>
      <c r="H186" s="29">
        <v>1.1855811743882201</v>
      </c>
      <c r="I186" s="26">
        <v>291.5</v>
      </c>
      <c r="J186" s="30">
        <v>0.1343472750316857</v>
      </c>
      <c r="K186" s="31">
        <v>0.23683750793406366</v>
      </c>
      <c r="L186" s="111">
        <f t="shared" si="52"/>
        <v>0.6</v>
      </c>
      <c r="M186" s="112">
        <f t="shared" si="53"/>
        <v>0.13</v>
      </c>
      <c r="N186" s="112" t="b">
        <f t="shared" si="54"/>
        <v>1</v>
      </c>
      <c r="O186" s="112" t="b">
        <f t="shared" si="55"/>
        <v>1</v>
      </c>
      <c r="P186" s="113">
        <f t="shared" si="56"/>
        <v>6</v>
      </c>
      <c r="Q186" s="113">
        <f t="shared" si="57"/>
        <v>13</v>
      </c>
      <c r="R186" s="114" t="str">
        <f t="shared" si="73"/>
        <v>0.6-0.13</v>
      </c>
      <c r="S186" s="127">
        <f t="shared" si="58"/>
        <v>1.7757460449273912E-2</v>
      </c>
      <c r="T186" s="112" t="b">
        <f t="shared" si="59"/>
        <v>1</v>
      </c>
      <c r="U186" s="22">
        <f t="shared" si="60"/>
        <v>7.8044458531101304</v>
      </c>
      <c r="V186" s="22">
        <f t="shared" si="61"/>
        <v>0.56425224096259985</v>
      </c>
      <c r="W186" s="81">
        <f t="shared" si="62"/>
        <v>8</v>
      </c>
      <c r="X186" s="22">
        <f t="shared" si="63"/>
        <v>0.79443644531698254</v>
      </c>
      <c r="Y186" s="3">
        <f>IF(U186&gt;'Power Curve'!$C$37,0,INDEX(Ci,$W186,1)*POWER(1-X186,3)+INDEX(Ci,$W186,2)*3*X186*POWER(1-X186,2)+INDEX(Ci,$W186,3)*3*POWER(X186,2)*(1-X186)+INDEX(Ci,$W186,4)*POWER(X186,3))</f>
        <v>820.10881105167891</v>
      </c>
      <c r="Z186" s="3">
        <f t="shared" si="64"/>
        <v>834.67186082803005</v>
      </c>
      <c r="AA186" s="3">
        <f t="shared" si="65"/>
        <v>674.56000471115158</v>
      </c>
      <c r="AB186" s="3">
        <f t="shared" si="74"/>
        <v>160.11185611687847</v>
      </c>
      <c r="AC186" s="3">
        <f t="shared" si="75"/>
        <v>160.11185611687847</v>
      </c>
      <c r="AE186" s="34">
        <f t="shared" si="66"/>
        <v>8</v>
      </c>
      <c r="AF186" s="73" t="b">
        <f>COUNTIF('Power Curve'!$D$2:$D$31,AE186)&gt;0</f>
        <v>1</v>
      </c>
      <c r="AG186" s="73" t="b">
        <f t="shared" si="67"/>
        <v>0</v>
      </c>
      <c r="AH186" s="73" t="b">
        <f t="shared" si="76"/>
        <v>1</v>
      </c>
      <c r="AI186" s="34" t="str">
        <f t="shared" si="68"/>
        <v>Inner</v>
      </c>
      <c r="AJ186" s="35" t="str">
        <f t="shared" si="77"/>
        <v>0.5-0.6</v>
      </c>
      <c r="AK186" s="36" t="str">
        <f t="shared" si="69"/>
        <v>14-15</v>
      </c>
      <c r="AL186" s="36" t="str">
        <f t="shared" si="70"/>
        <v>Nov</v>
      </c>
      <c r="AM186" s="35" t="str">
        <f t="shared" si="71"/>
        <v>285-295</v>
      </c>
      <c r="AN186" s="36" t="str">
        <f t="shared" si="72"/>
        <v>Inner-TI</v>
      </c>
    </row>
    <row r="187" spans="5:40" x14ac:dyDescent="0.3">
      <c r="E187" s="12">
        <v>40855.625</v>
      </c>
      <c r="F187" s="16">
        <v>8.2799999999999994</v>
      </c>
      <c r="G187" s="16">
        <v>853.48997497558639</v>
      </c>
      <c r="H187" s="29">
        <v>1.1853114282480692</v>
      </c>
      <c r="I187" s="26">
        <v>286.3</v>
      </c>
      <c r="J187" s="30">
        <v>0.11352657004830918</v>
      </c>
      <c r="K187" s="31">
        <v>0.18606224223095644</v>
      </c>
      <c r="L187" s="111">
        <f t="shared" si="52"/>
        <v>0.6</v>
      </c>
      <c r="M187" s="112">
        <f t="shared" si="53"/>
        <v>0.11</v>
      </c>
      <c r="N187" s="112" t="b">
        <f t="shared" si="54"/>
        <v>1</v>
      </c>
      <c r="O187" s="112" t="b">
        <f t="shared" si="55"/>
        <v>1</v>
      </c>
      <c r="P187" s="113">
        <f t="shared" si="56"/>
        <v>6</v>
      </c>
      <c r="Q187" s="113">
        <f t="shared" si="57"/>
        <v>15</v>
      </c>
      <c r="R187" s="114" t="str">
        <f t="shared" si="73"/>
        <v>0.6-0.11</v>
      </c>
      <c r="S187" s="127">
        <f t="shared" si="58"/>
        <v>-1.5111837704289E-2</v>
      </c>
      <c r="T187" s="112" t="b">
        <f t="shared" si="59"/>
        <v>1</v>
      </c>
      <c r="U187" s="22">
        <f t="shared" si="60"/>
        <v>8.1895957414955163</v>
      </c>
      <c r="V187" s="22">
        <f t="shared" si="61"/>
        <v>0.62377839777392929</v>
      </c>
      <c r="W187" s="81">
        <f t="shared" si="62"/>
        <v>9</v>
      </c>
      <c r="X187" s="22">
        <f t="shared" si="63"/>
        <v>0.18082834045706728</v>
      </c>
      <c r="Y187" s="3">
        <f>IF(U187&gt;'Power Curve'!$C$37,0,INDEX(Ci,$W187,1)*POWER(1-X187,3)+INDEX(Ci,$W187,2)*3*X187*POWER(1-X187,2)+INDEX(Ci,$W187,3)*3*POWER(X187,2)*(1-X187)+INDEX(Ci,$W187,4)*POWER(X187,3))</f>
        <v>935.59829357096953</v>
      </c>
      <c r="Z187" s="3">
        <f t="shared" si="64"/>
        <v>921.4596840021153</v>
      </c>
      <c r="AA187" s="3">
        <f t="shared" si="65"/>
        <v>853.48997497558639</v>
      </c>
      <c r="AB187" s="3">
        <f t="shared" si="74"/>
        <v>67.969709026528903</v>
      </c>
      <c r="AC187" s="3">
        <f t="shared" si="75"/>
        <v>67.969709026528903</v>
      </c>
      <c r="AE187" s="34">
        <f t="shared" si="66"/>
        <v>8</v>
      </c>
      <c r="AF187" s="73" t="b">
        <f>COUNTIF('Power Curve'!$D$2:$D$31,AE187)&gt;0</f>
        <v>1</v>
      </c>
      <c r="AG187" s="73" t="b">
        <f t="shared" si="67"/>
        <v>0</v>
      </c>
      <c r="AH187" s="73" t="b">
        <f t="shared" si="76"/>
        <v>1</v>
      </c>
      <c r="AI187" s="34" t="str">
        <f t="shared" si="68"/>
        <v>Inner</v>
      </c>
      <c r="AJ187" s="35" t="str">
        <f t="shared" si="77"/>
        <v>0.6-0.7</v>
      </c>
      <c r="AK187" s="36" t="str">
        <f t="shared" si="69"/>
        <v>15-16</v>
      </c>
      <c r="AL187" s="36" t="str">
        <f t="shared" si="70"/>
        <v>Nov</v>
      </c>
      <c r="AM187" s="35" t="str">
        <f t="shared" si="71"/>
        <v>285-295</v>
      </c>
      <c r="AN187" s="36" t="str">
        <f t="shared" si="72"/>
        <v>Inner-TI</v>
      </c>
    </row>
    <row r="188" spans="5:40" x14ac:dyDescent="0.3">
      <c r="E188" s="12">
        <v>40855.631944444445</v>
      </c>
      <c r="F188" s="16">
        <v>7.6</v>
      </c>
      <c r="G188" s="16">
        <v>522.64002418518112</v>
      </c>
      <c r="H188" s="29">
        <v>1.1857087074084278</v>
      </c>
      <c r="I188" s="26">
        <v>290</v>
      </c>
      <c r="J188" s="30">
        <v>0.18026315789473688</v>
      </c>
      <c r="K188" s="31">
        <v>0.22597217275159032</v>
      </c>
      <c r="L188" s="111">
        <f t="shared" si="52"/>
        <v>0.5</v>
      </c>
      <c r="M188" s="112">
        <f t="shared" si="53"/>
        <v>0.18000000000000002</v>
      </c>
      <c r="N188" s="112" t="b">
        <f t="shared" si="54"/>
        <v>1</v>
      </c>
      <c r="O188" s="112" t="b">
        <f t="shared" si="55"/>
        <v>1</v>
      </c>
      <c r="P188" s="113">
        <f t="shared" si="56"/>
        <v>5</v>
      </c>
      <c r="Q188" s="113">
        <f t="shared" si="57"/>
        <v>8</v>
      </c>
      <c r="R188" s="114" t="str">
        <f t="shared" si="73"/>
        <v>0.5-0.18</v>
      </c>
      <c r="S188" s="127">
        <f t="shared" si="58"/>
        <v>0.10912678642423018</v>
      </c>
      <c r="T188" s="112" t="b">
        <f t="shared" si="59"/>
        <v>1</v>
      </c>
      <c r="U188" s="22">
        <f t="shared" si="60"/>
        <v>7.5178599750332831</v>
      </c>
      <c r="V188" s="22">
        <f t="shared" si="61"/>
        <v>0.51995946967339945</v>
      </c>
      <c r="W188" s="81">
        <f t="shared" si="62"/>
        <v>8</v>
      </c>
      <c r="X188" s="22">
        <f t="shared" si="63"/>
        <v>0.50599315731810124</v>
      </c>
      <c r="Y188" s="3">
        <f>IF(U188&gt;'Power Curve'!$C$37,0,INDEX(Ci,$W188,1)*POWER(1-X188,3)+INDEX(Ci,$W188,2)*3*X188*POWER(1-X188,2)+INDEX(Ci,$W188,3)*3*POWER(X188,2)*(1-X188)+INDEX(Ci,$W188,4)*POWER(X188,3))</f>
        <v>736.97659430148997</v>
      </c>
      <c r="Z188" s="3">
        <f t="shared" si="64"/>
        <v>817.40048170748526</v>
      </c>
      <c r="AA188" s="3">
        <f t="shared" si="65"/>
        <v>522.64002418518112</v>
      </c>
      <c r="AB188" s="3">
        <f t="shared" si="74"/>
        <v>294.76045752230414</v>
      </c>
      <c r="AC188" s="3">
        <f t="shared" si="75"/>
        <v>294.76045752230414</v>
      </c>
      <c r="AE188" s="34">
        <f t="shared" si="66"/>
        <v>8</v>
      </c>
      <c r="AF188" s="73" t="b">
        <f>COUNTIF('Power Curve'!$D$2:$D$31,AE188)&gt;0</f>
        <v>1</v>
      </c>
      <c r="AG188" s="73" t="b">
        <f t="shared" si="67"/>
        <v>0</v>
      </c>
      <c r="AH188" s="73" t="b">
        <f t="shared" si="76"/>
        <v>1</v>
      </c>
      <c r="AI188" s="34" t="str">
        <f t="shared" si="68"/>
        <v>Outer</v>
      </c>
      <c r="AJ188" s="35" t="str">
        <f t="shared" si="77"/>
        <v>0.5-0.6</v>
      </c>
      <c r="AK188" s="36" t="str">
        <f t="shared" si="69"/>
        <v>15-16</v>
      </c>
      <c r="AL188" s="36" t="str">
        <f t="shared" si="70"/>
        <v>Nov</v>
      </c>
      <c r="AM188" s="35" t="str">
        <f t="shared" si="71"/>
        <v>285-295</v>
      </c>
      <c r="AN188" s="36" t="str">
        <f t="shared" si="72"/>
        <v>HWS-HTI</v>
      </c>
    </row>
    <row r="189" spans="5:40" x14ac:dyDescent="0.3">
      <c r="E189" s="12">
        <v>40855.638888888891</v>
      </c>
      <c r="F189" s="16">
        <v>7.92</v>
      </c>
      <c r="G189" s="16">
        <v>740.39002895355225</v>
      </c>
      <c r="H189" s="29">
        <v>1.1860063878031135</v>
      </c>
      <c r="I189" s="26">
        <v>300.8</v>
      </c>
      <c r="J189" s="30">
        <v>0.14772727272727271</v>
      </c>
      <c r="K189" s="31">
        <v>0.22055524162231688</v>
      </c>
      <c r="L189" s="111">
        <f t="shared" si="52"/>
        <v>0.6</v>
      </c>
      <c r="M189" s="112">
        <f t="shared" si="53"/>
        <v>0.15000000000000002</v>
      </c>
      <c r="N189" s="112" t="b">
        <f t="shared" si="54"/>
        <v>1</v>
      </c>
      <c r="O189" s="112" t="b">
        <f t="shared" si="55"/>
        <v>1</v>
      </c>
      <c r="P189" s="113">
        <f t="shared" si="56"/>
        <v>6</v>
      </c>
      <c r="Q189" s="113">
        <f t="shared" si="57"/>
        <v>10.999999999999998</v>
      </c>
      <c r="R189" s="114" t="str">
        <f t="shared" si="73"/>
        <v>0.6-0.15</v>
      </c>
      <c r="S189" s="127">
        <f t="shared" si="58"/>
        <v>2.2030281169860458E-2</v>
      </c>
      <c r="T189" s="112" t="b">
        <f t="shared" si="59"/>
        <v>1</v>
      </c>
      <c r="U189" s="22">
        <f t="shared" si="60"/>
        <v>7.8350570197474525</v>
      </c>
      <c r="V189" s="22">
        <f t="shared" si="61"/>
        <v>0.56898329544393378</v>
      </c>
      <c r="W189" s="81">
        <f t="shared" si="62"/>
        <v>8</v>
      </c>
      <c r="X189" s="22">
        <f t="shared" si="63"/>
        <v>0.82524600792907754</v>
      </c>
      <c r="Y189" s="3">
        <f>IF(U189&gt;'Power Curve'!$C$37,0,INDEX(Ci,$W189,1)*POWER(1-X189,3)+INDEX(Ci,$W189,2)*3*X189*POWER(1-X189,2)+INDEX(Ci,$W189,3)*3*POWER(X189,2)*(1-X189)+INDEX(Ci,$W189,4)*POWER(X189,3))</f>
        <v>829.13872002694256</v>
      </c>
      <c r="Z189" s="3">
        <f t="shared" si="64"/>
        <v>847.40487915795438</v>
      </c>
      <c r="AA189" s="3">
        <f t="shared" si="65"/>
        <v>740.39002895355225</v>
      </c>
      <c r="AB189" s="3">
        <f t="shared" si="74"/>
        <v>107.01485020440214</v>
      </c>
      <c r="AC189" s="3">
        <f t="shared" si="75"/>
        <v>107.01485020440214</v>
      </c>
      <c r="AE189" s="34">
        <f t="shared" si="66"/>
        <v>8</v>
      </c>
      <c r="AF189" s="73" t="b">
        <f>COUNTIF('Power Curve'!$D$2:$D$31,AE189)&gt;0</f>
        <v>1</v>
      </c>
      <c r="AG189" s="73" t="b">
        <f t="shared" si="67"/>
        <v>0</v>
      </c>
      <c r="AH189" s="73" t="b">
        <f t="shared" si="76"/>
        <v>1</v>
      </c>
      <c r="AI189" s="34" t="str">
        <f t="shared" si="68"/>
        <v>Outer</v>
      </c>
      <c r="AJ189" s="35" t="str">
        <f t="shared" si="77"/>
        <v>0.5-0.6</v>
      </c>
      <c r="AK189" s="36" t="str">
        <f t="shared" si="69"/>
        <v>15-16</v>
      </c>
      <c r="AL189" s="36" t="str">
        <f t="shared" si="70"/>
        <v>Nov</v>
      </c>
      <c r="AM189" s="35" t="str">
        <f t="shared" si="71"/>
        <v>295-305</v>
      </c>
      <c r="AN189" s="36" t="str">
        <f t="shared" si="72"/>
        <v>HWS-HTI</v>
      </c>
    </row>
    <row r="190" spans="5:40" x14ac:dyDescent="0.3">
      <c r="E190" s="12">
        <v>40855.645833333336</v>
      </c>
      <c r="F190" s="16">
        <v>8.42</v>
      </c>
      <c r="G190" s="16">
        <v>1146.0100479126027</v>
      </c>
      <c r="H190" s="29">
        <v>1.1862616622878683</v>
      </c>
      <c r="I190" s="26">
        <v>301.7</v>
      </c>
      <c r="J190" s="30">
        <v>0.14608076009501186</v>
      </c>
      <c r="K190" s="31">
        <v>0.21821183353356868</v>
      </c>
      <c r="L190" s="111">
        <f t="shared" si="52"/>
        <v>0.6</v>
      </c>
      <c r="M190" s="112">
        <f t="shared" si="53"/>
        <v>0.15000000000000002</v>
      </c>
      <c r="N190" s="112" t="b">
        <f t="shared" si="54"/>
        <v>1</v>
      </c>
      <c r="O190" s="112" t="b">
        <f t="shared" si="55"/>
        <v>1</v>
      </c>
      <c r="P190" s="113">
        <f t="shared" si="56"/>
        <v>6</v>
      </c>
      <c r="Q190" s="113">
        <f t="shared" si="57"/>
        <v>10.999999999999998</v>
      </c>
      <c r="R190" s="114" t="str">
        <f t="shared" si="73"/>
        <v>0.6-0.15</v>
      </c>
      <c r="S190" s="127">
        <f t="shared" si="58"/>
        <v>2.2030281169860458E-2</v>
      </c>
      <c r="T190" s="112" t="b">
        <f t="shared" si="59"/>
        <v>1</v>
      </c>
      <c r="U190" s="22">
        <f t="shared" si="60"/>
        <v>8.3302920392201081</v>
      </c>
      <c r="V190" s="22">
        <f t="shared" si="61"/>
        <v>0.64552346413299644</v>
      </c>
      <c r="W190" s="81">
        <f t="shared" si="62"/>
        <v>9</v>
      </c>
      <c r="X190" s="22">
        <f t="shared" si="63"/>
        <v>0.32146109500813369</v>
      </c>
      <c r="Y190" s="3">
        <f>IF(U190&gt;'Power Curve'!$C$37,0,INDEX(Ci,$W190,1)*POWER(1-X190,3)+INDEX(Ci,$W190,2)*3*X190*POWER(1-X190,2)+INDEX(Ci,$W190,3)*3*POWER(X190,2)*(1-X190)+INDEX(Ci,$W190,4)*POWER(X190,3))</f>
        <v>979.26553525740178</v>
      </c>
      <c r="Z190" s="3">
        <f t="shared" si="64"/>
        <v>1000.8390303390763</v>
      </c>
      <c r="AA190" s="3">
        <f t="shared" si="65"/>
        <v>1146.0100479126027</v>
      </c>
      <c r="AB190" s="3">
        <f t="shared" si="74"/>
        <v>-145.17101757352634</v>
      </c>
      <c r="AC190" s="3">
        <f t="shared" si="75"/>
        <v>145.17101757352634</v>
      </c>
      <c r="AE190" s="34">
        <f t="shared" si="66"/>
        <v>8</v>
      </c>
      <c r="AF190" s="73" t="b">
        <f>COUNTIF('Power Curve'!$D$2:$D$31,AE190)&gt;0</f>
        <v>1</v>
      </c>
      <c r="AG190" s="73" t="b">
        <f t="shared" si="67"/>
        <v>0</v>
      </c>
      <c r="AH190" s="73" t="b">
        <f t="shared" si="76"/>
        <v>1</v>
      </c>
      <c r="AI190" s="34" t="str">
        <f t="shared" si="68"/>
        <v>Outer</v>
      </c>
      <c r="AJ190" s="35" t="str">
        <f t="shared" si="77"/>
        <v>0.6-0.7</v>
      </c>
      <c r="AK190" s="36" t="str">
        <f t="shared" si="69"/>
        <v>15-16</v>
      </c>
      <c r="AL190" s="36" t="str">
        <f t="shared" si="70"/>
        <v>Nov</v>
      </c>
      <c r="AM190" s="35" t="str">
        <f t="shared" si="71"/>
        <v>295-305</v>
      </c>
      <c r="AN190" s="36" t="str">
        <f t="shared" si="72"/>
        <v>HWS-HTI</v>
      </c>
    </row>
    <row r="191" spans="5:40" x14ac:dyDescent="0.3">
      <c r="E191" s="12">
        <v>40855.652777777781</v>
      </c>
      <c r="F191" s="16">
        <v>9.0500000000000007</v>
      </c>
      <c r="G191" s="16">
        <v>919.42001342773415</v>
      </c>
      <c r="H191" s="29">
        <v>1.1865170466861825</v>
      </c>
      <c r="I191" s="26">
        <v>295.2</v>
      </c>
      <c r="J191" s="30">
        <v>0.13922651933701657</v>
      </c>
      <c r="K191" s="31">
        <v>0.32092885884457312</v>
      </c>
      <c r="L191" s="111">
        <f t="shared" si="52"/>
        <v>0.70000000000000007</v>
      </c>
      <c r="M191" s="112">
        <f t="shared" si="53"/>
        <v>0.14000000000000001</v>
      </c>
      <c r="N191" s="112" t="b">
        <f t="shared" si="54"/>
        <v>1</v>
      </c>
      <c r="O191" s="112" t="b">
        <f t="shared" si="55"/>
        <v>1</v>
      </c>
      <c r="P191" s="113">
        <f t="shared" si="56"/>
        <v>7.0000000000000009</v>
      </c>
      <c r="Q191" s="113">
        <f t="shared" si="57"/>
        <v>12</v>
      </c>
      <c r="R191" s="114" t="str">
        <f t="shared" si="73"/>
        <v>0.7-0.14</v>
      </c>
      <c r="S191" s="127">
        <f t="shared" si="58"/>
        <v>1.0811335537812461E-2</v>
      </c>
      <c r="T191" s="112" t="b">
        <f t="shared" si="59"/>
        <v>1</v>
      </c>
      <c r="U191" s="22">
        <f t="shared" si="60"/>
        <v>8.9542224012464011</v>
      </c>
      <c r="V191" s="22">
        <f t="shared" si="61"/>
        <v>0.74195391287341961</v>
      </c>
      <c r="W191" s="81">
        <f t="shared" si="62"/>
        <v>9</v>
      </c>
      <c r="X191" s="22">
        <f t="shared" si="63"/>
        <v>0.9451096691274018</v>
      </c>
      <c r="Y191" s="3">
        <f>IF(U191&gt;'Power Curve'!$C$37,0,INDEX(Ci,$W191,1)*POWER(1-X191,3)+INDEX(Ci,$W191,2)*3*X191*POWER(1-X191,2)+INDEX(Ci,$W191,3)*3*POWER(X191,2)*(1-X191)+INDEX(Ci,$W191,4)*POWER(X191,3))</f>
        <v>1180.2575102506203</v>
      </c>
      <c r="Z191" s="3">
        <f t="shared" si="64"/>
        <v>1193.0176702149629</v>
      </c>
      <c r="AA191" s="3">
        <f t="shared" si="65"/>
        <v>919.42001342773415</v>
      </c>
      <c r="AB191" s="3">
        <f t="shared" si="74"/>
        <v>273.59765678722874</v>
      </c>
      <c r="AC191" s="3">
        <f t="shared" si="75"/>
        <v>273.59765678722874</v>
      </c>
      <c r="AE191" s="34">
        <f t="shared" si="66"/>
        <v>9</v>
      </c>
      <c r="AF191" s="73" t="b">
        <f>COUNTIF('Power Curve'!$D$2:$D$31,AE191)&gt;0</f>
        <v>1</v>
      </c>
      <c r="AG191" s="73" t="b">
        <f t="shared" si="67"/>
        <v>0</v>
      </c>
      <c r="AH191" s="73" t="b">
        <f t="shared" si="76"/>
        <v>1</v>
      </c>
      <c r="AI191" s="34" t="str">
        <f t="shared" si="68"/>
        <v>Outer</v>
      </c>
      <c r="AJ191" s="35" t="str">
        <f t="shared" si="77"/>
        <v>0.7-0.8</v>
      </c>
      <c r="AK191" s="36" t="str">
        <f t="shared" si="69"/>
        <v>15-16</v>
      </c>
      <c r="AL191" s="36" t="str">
        <f t="shared" si="70"/>
        <v>Nov</v>
      </c>
      <c r="AM191" s="35" t="str">
        <f t="shared" si="71"/>
        <v>295-305</v>
      </c>
      <c r="AN191" s="36" t="str">
        <f t="shared" si="72"/>
        <v>Inner-TI</v>
      </c>
    </row>
    <row r="192" spans="5:40" x14ac:dyDescent="0.3">
      <c r="E192" s="12">
        <v>40855.659722222219</v>
      </c>
      <c r="F192" s="16">
        <v>8.4700000000000006</v>
      </c>
      <c r="G192" s="16">
        <v>890.489990234375</v>
      </c>
      <c r="H192" s="29">
        <v>1.186545154593756</v>
      </c>
      <c r="I192" s="26">
        <v>297.60000000000002</v>
      </c>
      <c r="J192" s="30">
        <v>0.12632821723730814</v>
      </c>
      <c r="K192" s="31">
        <v>0.25716257828158429</v>
      </c>
      <c r="L192" s="111">
        <f t="shared" si="52"/>
        <v>0.70000000000000007</v>
      </c>
      <c r="M192" s="112">
        <f t="shared" si="53"/>
        <v>0.13</v>
      </c>
      <c r="N192" s="112" t="b">
        <f t="shared" si="54"/>
        <v>1</v>
      </c>
      <c r="O192" s="112" t="b">
        <f t="shared" si="55"/>
        <v>1</v>
      </c>
      <c r="P192" s="113">
        <f t="shared" si="56"/>
        <v>7.0000000000000009</v>
      </c>
      <c r="Q192" s="113">
        <f t="shared" si="57"/>
        <v>13</v>
      </c>
      <c r="R192" s="114" t="str">
        <f t="shared" si="73"/>
        <v>0.7-0.13</v>
      </c>
      <c r="S192" s="127">
        <f t="shared" si="58"/>
        <v>6.7771350788973393E-3</v>
      </c>
      <c r="T192" s="112" t="b">
        <f t="shared" si="59"/>
        <v>1</v>
      </c>
      <c r="U192" s="22">
        <f t="shared" si="60"/>
        <v>8.3804268088827101</v>
      </c>
      <c r="V192" s="22">
        <f t="shared" si="61"/>
        <v>0.65327195439777819</v>
      </c>
      <c r="W192" s="81">
        <f t="shared" si="62"/>
        <v>9</v>
      </c>
      <c r="X192" s="22">
        <f t="shared" si="63"/>
        <v>0.37157322212491289</v>
      </c>
      <c r="Y192" s="3">
        <f>IF(U192&gt;'Power Curve'!$C$37,0,INDEX(Ci,$W192,1)*POWER(1-X192,3)+INDEX(Ci,$W192,2)*3*X192*POWER(1-X192,2)+INDEX(Ci,$W192,3)*3*POWER(X192,2)*(1-X192)+INDEX(Ci,$W192,4)*POWER(X192,3))</f>
        <v>995.01260133289099</v>
      </c>
      <c r="Z192" s="3">
        <f t="shared" si="64"/>
        <v>1001.7559361373292</v>
      </c>
      <c r="AA192" s="3">
        <f t="shared" si="65"/>
        <v>890.489990234375</v>
      </c>
      <c r="AB192" s="3">
        <f t="shared" si="74"/>
        <v>111.26594590295417</v>
      </c>
      <c r="AC192" s="3">
        <f t="shared" si="75"/>
        <v>111.26594590295417</v>
      </c>
      <c r="AE192" s="34">
        <f t="shared" si="66"/>
        <v>8</v>
      </c>
      <c r="AF192" s="73" t="b">
        <f>COUNTIF('Power Curve'!$D$2:$D$31,AE192)&gt;0</f>
        <v>1</v>
      </c>
      <c r="AG192" s="73" t="b">
        <f t="shared" si="67"/>
        <v>0</v>
      </c>
      <c r="AH192" s="73" t="b">
        <f t="shared" si="76"/>
        <v>1</v>
      </c>
      <c r="AI192" s="34" t="str">
        <f t="shared" si="68"/>
        <v>Inner</v>
      </c>
      <c r="AJ192" s="35" t="str">
        <f t="shared" si="77"/>
        <v>0.6-0.7</v>
      </c>
      <c r="AK192" s="36" t="str">
        <f t="shared" si="69"/>
        <v>15-16</v>
      </c>
      <c r="AL192" s="36" t="str">
        <f t="shared" si="70"/>
        <v>Nov</v>
      </c>
      <c r="AM192" s="35" t="str">
        <f t="shared" si="71"/>
        <v>295-305</v>
      </c>
      <c r="AN192" s="36" t="str">
        <f t="shared" si="72"/>
        <v>Inner-TI</v>
      </c>
    </row>
    <row r="193" spans="5:40" x14ac:dyDescent="0.3">
      <c r="E193" s="12">
        <v>40855.666666666664</v>
      </c>
      <c r="F193" s="16">
        <v>9.73</v>
      </c>
      <c r="G193" s="16">
        <v>1300.4700088501031</v>
      </c>
      <c r="H193" s="29">
        <v>1.1863748311649522</v>
      </c>
      <c r="I193" s="26">
        <v>291.8</v>
      </c>
      <c r="J193" s="30">
        <v>0.1079136690647482</v>
      </c>
      <c r="K193" s="31">
        <v>0.21795293414117672</v>
      </c>
      <c r="L193" s="111">
        <f t="shared" si="52"/>
        <v>0.8</v>
      </c>
      <c r="M193" s="112">
        <f t="shared" si="53"/>
        <v>0.11</v>
      </c>
      <c r="N193" s="112" t="b">
        <f t="shared" si="54"/>
        <v>1</v>
      </c>
      <c r="O193" s="112" t="b">
        <f t="shared" si="55"/>
        <v>1</v>
      </c>
      <c r="P193" s="113">
        <f t="shared" si="56"/>
        <v>8</v>
      </c>
      <c r="Q193" s="113">
        <f t="shared" si="57"/>
        <v>15</v>
      </c>
      <c r="R193" s="114" t="str">
        <f t="shared" si="73"/>
        <v>0.8-0.11</v>
      </c>
      <c r="S193" s="127">
        <f t="shared" si="58"/>
        <v>-6.4327119838497289E-3</v>
      </c>
      <c r="T193" s="112" t="b">
        <f t="shared" si="59"/>
        <v>1</v>
      </c>
      <c r="U193" s="22">
        <f t="shared" si="60"/>
        <v>9.626641206362871</v>
      </c>
      <c r="V193" s="22">
        <f t="shared" si="61"/>
        <v>0.84587840679979132</v>
      </c>
      <c r="W193" s="81">
        <f t="shared" si="62"/>
        <v>10</v>
      </c>
      <c r="X193" s="22">
        <f t="shared" si="63"/>
        <v>0.656366388204072</v>
      </c>
      <c r="Y193" s="3">
        <f>IF(U193&gt;'Power Curve'!$C$37,0,INDEX(Ci,$W193,1)*POWER(1-X193,3)+INDEX(Ci,$W193,2)*3*X193*POWER(1-X193,2)+INDEX(Ci,$W193,3)*3*POWER(X193,2)*(1-X193)+INDEX(Ci,$W193,4)*POWER(X193,3))</f>
        <v>1415.126936115239</v>
      </c>
      <c r="Z193" s="3">
        <f t="shared" si="64"/>
        <v>1406.0238321146219</v>
      </c>
      <c r="AA193" s="3">
        <f t="shared" si="65"/>
        <v>1300.4700088501031</v>
      </c>
      <c r="AB193" s="3">
        <f t="shared" si="74"/>
        <v>105.55382326451877</v>
      </c>
      <c r="AC193" s="3">
        <f t="shared" si="75"/>
        <v>105.55382326451877</v>
      </c>
      <c r="AE193" s="34">
        <f t="shared" si="66"/>
        <v>10</v>
      </c>
      <c r="AF193" s="73" t="b">
        <f>COUNTIF('Power Curve'!$D$2:$D$31,AE193)&gt;0</f>
        <v>1</v>
      </c>
      <c r="AG193" s="73" t="b">
        <f t="shared" si="67"/>
        <v>0</v>
      </c>
      <c r="AH193" s="73" t="b">
        <f t="shared" si="76"/>
        <v>1</v>
      </c>
      <c r="AI193" s="34" t="str">
        <f t="shared" si="68"/>
        <v>Inner</v>
      </c>
      <c r="AJ193" s="35" t="str">
        <f t="shared" si="77"/>
        <v>0.8-0.9</v>
      </c>
      <c r="AK193" s="36" t="str">
        <f t="shared" si="69"/>
        <v>16-17</v>
      </c>
      <c r="AL193" s="36" t="str">
        <f t="shared" si="70"/>
        <v>Nov</v>
      </c>
      <c r="AM193" s="35" t="str">
        <f t="shared" si="71"/>
        <v>285-295</v>
      </c>
      <c r="AN193" s="36" t="str">
        <f t="shared" si="72"/>
        <v>Inner-TI</v>
      </c>
    </row>
    <row r="194" spans="5:40" x14ac:dyDescent="0.3">
      <c r="E194" s="12">
        <v>40855.673611111109</v>
      </c>
      <c r="F194" s="16">
        <v>9.3000000000000007</v>
      </c>
      <c r="G194" s="16">
        <v>1200.880058288574</v>
      </c>
      <c r="H194" s="29">
        <v>1.1871559900360193</v>
      </c>
      <c r="I194" s="26">
        <v>294.8</v>
      </c>
      <c r="J194" s="30">
        <v>0.12903225806451613</v>
      </c>
      <c r="K194" s="31">
        <v>0.22193327600439469</v>
      </c>
      <c r="L194" s="111">
        <f t="shared" si="52"/>
        <v>0.8</v>
      </c>
      <c r="M194" s="112">
        <f t="shared" si="53"/>
        <v>0.13</v>
      </c>
      <c r="N194" s="112" t="b">
        <f t="shared" si="54"/>
        <v>1</v>
      </c>
      <c r="O194" s="112" t="b">
        <f t="shared" si="55"/>
        <v>1</v>
      </c>
      <c r="P194" s="113">
        <f t="shared" si="56"/>
        <v>8</v>
      </c>
      <c r="Q194" s="113">
        <f t="shared" si="57"/>
        <v>13</v>
      </c>
      <c r="R194" s="114" t="str">
        <f t="shared" si="73"/>
        <v>0.8-0.13</v>
      </c>
      <c r="S194" s="127">
        <f t="shared" si="58"/>
        <v>5.5344116648088706E-3</v>
      </c>
      <c r="T194" s="112" t="b">
        <f t="shared" si="59"/>
        <v>1</v>
      </c>
      <c r="U194" s="22">
        <f t="shared" si="60"/>
        <v>9.2032280079690842</v>
      </c>
      <c r="V194" s="22">
        <f t="shared" si="61"/>
        <v>0.78043853208183345</v>
      </c>
      <c r="W194" s="81">
        <f t="shared" si="62"/>
        <v>10</v>
      </c>
      <c r="X194" s="22">
        <f t="shared" si="63"/>
        <v>0.20630559662863143</v>
      </c>
      <c r="Y194" s="3">
        <f>IF(U194&gt;'Power Curve'!$C$37,0,INDEX(Ci,$W194,1)*POWER(1-X194,3)+INDEX(Ci,$W194,2)*3*X194*POWER(1-X194,2)+INDEX(Ci,$W194,3)*3*POWER(X194,2)*(1-X194)+INDEX(Ci,$W194,4)*POWER(X194,3))</f>
        <v>1264.6366240971406</v>
      </c>
      <c r="Z194" s="3">
        <f t="shared" si="64"/>
        <v>1271.6356437812883</v>
      </c>
      <c r="AA194" s="3">
        <f t="shared" si="65"/>
        <v>1200.880058288574</v>
      </c>
      <c r="AB194" s="3">
        <f t="shared" si="74"/>
        <v>70.755585492714317</v>
      </c>
      <c r="AC194" s="3">
        <f t="shared" si="75"/>
        <v>70.755585492714317</v>
      </c>
      <c r="AE194" s="34">
        <f t="shared" si="66"/>
        <v>9</v>
      </c>
      <c r="AF194" s="73" t="b">
        <f>COUNTIF('Power Curve'!$D$2:$D$31,AE194)&gt;0</f>
        <v>1</v>
      </c>
      <c r="AG194" s="73" t="b">
        <f t="shared" si="67"/>
        <v>0</v>
      </c>
      <c r="AH194" s="73" t="b">
        <f t="shared" si="76"/>
        <v>1</v>
      </c>
      <c r="AI194" s="34" t="str">
        <f t="shared" si="68"/>
        <v>Inner</v>
      </c>
      <c r="AJ194" s="35" t="str">
        <f t="shared" si="77"/>
        <v>0.7-0.8</v>
      </c>
      <c r="AK194" s="36" t="str">
        <f t="shared" si="69"/>
        <v>16-17</v>
      </c>
      <c r="AL194" s="36" t="str">
        <f t="shared" si="70"/>
        <v>Nov</v>
      </c>
      <c r="AM194" s="35" t="str">
        <f t="shared" si="71"/>
        <v>285-295</v>
      </c>
      <c r="AN194" s="36" t="str">
        <f t="shared" si="72"/>
        <v>Inner-TI</v>
      </c>
    </row>
    <row r="195" spans="5:40" x14ac:dyDescent="0.3">
      <c r="E195" s="12">
        <v>40855.680555555555</v>
      </c>
      <c r="F195" s="16">
        <v>9.84</v>
      </c>
      <c r="G195" s="16">
        <v>1589.0400085449269</v>
      </c>
      <c r="H195" s="29">
        <v>1.1867155249037205</v>
      </c>
      <c r="I195" s="26">
        <v>295.60000000000002</v>
      </c>
      <c r="J195" s="30">
        <v>8.943089430894309E-2</v>
      </c>
      <c r="K195" s="31">
        <v>0.24795059703580505</v>
      </c>
      <c r="L195" s="111">
        <f t="shared" ref="L195:L258" si="78">ROUND((V195-CenterOfFirstWindSpeedBin)/WindSpeedBinWidth,0)*WindSpeedBinWidth+CenterOfFirstWindSpeedBin</f>
        <v>0.9</v>
      </c>
      <c r="M195" s="112">
        <f t="shared" ref="M195:M258" si="79">ROUND((J195-CenterOfFirstTurbulenceBin)/TurbulenceBinWidth,0)*TurbulenceBinWidth+CenterOfFirstTurbulenceBin</f>
        <v>0.09</v>
      </c>
      <c r="N195" s="112" t="b">
        <f t="shared" ref="N195:N258" si="80">IF(AND(L195&gt;=CenterOfFirstWindSpeedBin,L195&lt;=CenterOfLastWindSpeedBin),TRUE,FALSE)</f>
        <v>1</v>
      </c>
      <c r="O195" s="112" t="b">
        <f t="shared" ref="O195:O258" si="81">IF(AND(M195&gt;=CenterOfFirstTurbulenceBin,M195&lt;=CenterOfLastTurbulenceBin),TRUE,FALSE)</f>
        <v>1</v>
      </c>
      <c r="P195" s="113">
        <f t="shared" ref="P195:P258" si="82">(L195-CenterOfFirstWindSpeedBin)/WindSpeedBinWidth+1</f>
        <v>9</v>
      </c>
      <c r="Q195" s="113">
        <f t="shared" ref="Q195:Q258" si="83">NumberOfTurbulenceBins-(M195-CenterOfFirstTurbulenceBin)/TurbulenceBinWidth</f>
        <v>17</v>
      </c>
      <c r="R195" s="114" t="str">
        <f t="shared" si="73"/>
        <v>0.9-0.09</v>
      </c>
      <c r="S195" s="127">
        <f t="shared" ref="S195:S258" si="84">IF(T195,INDEX(PowerDeviationMatrix,Q195,P195),IF(UseMatrixPadValue,MatrixPadValue,0))</f>
        <v>-7.7733543286704898E-3</v>
      </c>
      <c r="T195" s="112" t="b">
        <f t="shared" ref="T195:T258" si="85">IF(AND(P195&gt;0,Q195&gt;0,N195,O195),LEN(INDEX(PowerDeviationMatrix,Q195,P195))&gt;0,FALSE)</f>
        <v>1</v>
      </c>
      <c r="U195" s="22">
        <f t="shared" ref="U195:U258" si="86">F195*(H195/Ref_Density)^(1/3)</f>
        <v>9.7364045397236829</v>
      </c>
      <c r="V195" s="22">
        <f t="shared" ref="V195:V258" si="87">(U195-CutInWindSpeed)/(RatedWindSpeed-CutInWindSpeed)</f>
        <v>0.86284268380155982</v>
      </c>
      <c r="W195" s="81">
        <f t="shared" ref="W195:W258" si="88">COUNTIF(xa,"&lt;"&amp;U195)</f>
        <v>10</v>
      </c>
      <c r="X195" s="22">
        <f t="shared" ref="X195:X258" si="89">(U195-INDEX(xa,$W195))/(INDEX(xb,$W195)-INDEX(xa,$W195))</f>
        <v>0.77303769860659355</v>
      </c>
      <c r="Y195" s="3">
        <f>IF(U195&gt;'Power Curve'!$C$37,0,INDEX(Ci,$W195,1)*POWER(1-X195,3)+INDEX(Ci,$W195,2)*3*X195*POWER(1-X195,2)+INDEX(Ci,$W195,3)*3*POWER(X195,2)*(1-X195)+INDEX(Ci,$W195,4)*POWER(X195,3))</f>
        <v>1452.3550733649145</v>
      </c>
      <c r="Z195" s="3">
        <f t="shared" ref="Z195:Z258" si="90">IF(OR(T195,UseMatrixPadValue),Y195*(1+S195),"")</f>
        <v>1441.0654027686069</v>
      </c>
      <c r="AA195" s="3">
        <f t="shared" ref="AA195:AA258" si="91">IF(AH195,G195,"")</f>
        <v>1589.0400085449269</v>
      </c>
      <c r="AB195" s="3">
        <f t="shared" si="74"/>
        <v>-147.97460577632</v>
      </c>
      <c r="AC195" s="3">
        <f t="shared" si="75"/>
        <v>147.97460577632</v>
      </c>
      <c r="AE195" s="34">
        <f t="shared" ref="AE195:AE258" si="92">MROUND(U195-Centre_First_Bin,Bin_Width)+Centre_First_Bin</f>
        <v>10</v>
      </c>
      <c r="AF195" s="73" t="b">
        <f>COUNTIF('Power Curve'!$D$2:$D$31,AE195)&gt;0</f>
        <v>1</v>
      </c>
      <c r="AG195" s="73" t="b">
        <f t="shared" ref="AG195:AG258" si="93">(G195&lt;0)</f>
        <v>0</v>
      </c>
      <c r="AH195" s="73" t="b">
        <f t="shared" si="76"/>
        <v>1</v>
      </c>
      <c r="AI195" s="34" t="str">
        <f t="shared" ref="AI195:AI258" si="94">IF(AH195,IF(AND(J195&gt;=LowerTurbLimit,J195&lt;=UpperTurbLimit,K195&gt;=LowerShearLimit,K195&lt;=UpperShearLimit),"Inner","Outer"),"")</f>
        <v>Outer</v>
      </c>
      <c r="AJ195" s="35" t="str">
        <f t="shared" si="77"/>
        <v>0.8-0.9</v>
      </c>
      <c r="AK195" s="36" t="str">
        <f t="shared" ref="AK195:AK258" si="95">IF(AH195,HOUR(E195)&amp;"-"&amp;HOUR(E195)+1,"")</f>
        <v>16-17</v>
      </c>
      <c r="AL195" s="36" t="str">
        <f t="shared" ref="AL195:AL258" si="96">IF(AH195,TEXT(E195,"mmm"),"")</f>
        <v>Nov</v>
      </c>
      <c r="AM195" s="35" t="str">
        <f t="shared" ref="AM195:AM258" si="97">IF(AH195,IF(OR(I195&lt;5,I195&gt;=355),"355-5",MROUND(I195,10)-5&amp;"-"&amp;MROUND(I195,10)+5),"")</f>
        <v>295-305</v>
      </c>
      <c r="AN195" s="36" t="str">
        <f t="shared" ref="AN195:AN258" si="98">IF(AH195,IF(V195&lt;0.5,IF(J195&lt;=LowerTurbLimit,"LWS-LTI",IF(J195&gt;=UpperTurbLimit,"LWS-HTI","Inner-TI")),IF(J195&lt;=LowerTurbLimit,"HWS-LTI",IF(J195&gt;=UpperTurbLimit,"HWS-HTI","Inner-TI"))),"")</f>
        <v>HWS-LTI</v>
      </c>
    </row>
    <row r="196" spans="5:40" x14ac:dyDescent="0.3">
      <c r="E196" s="12">
        <v>40855.6875</v>
      </c>
      <c r="F196" s="16">
        <v>9.1</v>
      </c>
      <c r="G196" s="16">
        <v>1273.930038452148</v>
      </c>
      <c r="H196" s="29">
        <v>1.1871559900360193</v>
      </c>
      <c r="I196" s="26">
        <v>297.5</v>
      </c>
      <c r="J196" s="30">
        <v>8.5714285714285715E-2</v>
      </c>
      <c r="K196" s="31">
        <v>0.28610302377375324</v>
      </c>
      <c r="L196" s="111">
        <f t="shared" si="78"/>
        <v>0.70000000000000007</v>
      </c>
      <c r="M196" s="112">
        <f t="shared" si="79"/>
        <v>0.09</v>
      </c>
      <c r="N196" s="112" t="b">
        <f t="shared" si="80"/>
        <v>1</v>
      </c>
      <c r="O196" s="112" t="b">
        <f t="shared" si="81"/>
        <v>1</v>
      </c>
      <c r="P196" s="113">
        <f t="shared" si="82"/>
        <v>7.0000000000000009</v>
      </c>
      <c r="Q196" s="113">
        <f t="shared" si="83"/>
        <v>17</v>
      </c>
      <c r="R196" s="114" t="str">
        <f t="shared" ref="R196:R259" si="99">L196&amp;"-"&amp;M196</f>
        <v>0.7-0.09</v>
      </c>
      <c r="S196" s="127">
        <f t="shared" si="84"/>
        <v>-1.3720698393030565E-2</v>
      </c>
      <c r="T196" s="112" t="b">
        <f t="shared" si="85"/>
        <v>1</v>
      </c>
      <c r="U196" s="22">
        <f t="shared" si="86"/>
        <v>9.0053091260772753</v>
      </c>
      <c r="V196" s="22">
        <f t="shared" si="87"/>
        <v>0.7498495308781612</v>
      </c>
      <c r="W196" s="81">
        <f t="shared" si="88"/>
        <v>9</v>
      </c>
      <c r="X196" s="22">
        <f t="shared" si="89"/>
        <v>0.99617332147752646</v>
      </c>
      <c r="Y196" s="3">
        <f>IF(U196&gt;'Power Curve'!$C$37,0,INDEX(Ci,$W196,1)*POWER(1-X196,3)+INDEX(Ci,$W196,2)*3*X196*POWER(1-X196,2)+INDEX(Ci,$W196,3)*3*POWER(X196,2)*(1-X196)+INDEX(Ci,$W196,4)*POWER(X196,3))</f>
        <v>1197.0422316011379</v>
      </c>
      <c r="Z196" s="3">
        <f t="shared" si="90"/>
        <v>1180.6179761776184</v>
      </c>
      <c r="AA196" s="3">
        <f t="shared" si="91"/>
        <v>1273.930038452148</v>
      </c>
      <c r="AB196" s="3">
        <f t="shared" ref="AB196:AB259" si="100">IF(AH196,Z196-AA196,"")</f>
        <v>-93.31206227452958</v>
      </c>
      <c r="AC196" s="3">
        <f t="shared" ref="AC196:AC259" si="101">IF(AH196,ABS(AB196),"")</f>
        <v>93.31206227452958</v>
      </c>
      <c r="AE196" s="34">
        <f t="shared" si="92"/>
        <v>9</v>
      </c>
      <c r="AF196" s="73" t="b">
        <f>COUNTIF('Power Curve'!$D$2:$D$31,AE196)&gt;0</f>
        <v>1</v>
      </c>
      <c r="AG196" s="73" t="b">
        <f t="shared" si="93"/>
        <v>0</v>
      </c>
      <c r="AH196" s="73" t="b">
        <f t="shared" ref="AH196:AH259" si="102">AND(AF196,NOT(AG196))</f>
        <v>1</v>
      </c>
      <c r="AI196" s="34" t="str">
        <f t="shared" si="94"/>
        <v>Outer</v>
      </c>
      <c r="AJ196" s="35" t="str">
        <f t="shared" ref="AJ196:AJ259" si="103">IF(AH196,TEXT(ROUND(V196+0.05,1)-0.1,"0.0")&amp;"-"&amp;TEXT(ROUND(V196+0.05,1),"0.0"),"")</f>
        <v>0.7-0.8</v>
      </c>
      <c r="AK196" s="36" t="str">
        <f t="shared" si="95"/>
        <v>16-17</v>
      </c>
      <c r="AL196" s="36" t="str">
        <f t="shared" si="96"/>
        <v>Nov</v>
      </c>
      <c r="AM196" s="35" t="str">
        <f t="shared" si="97"/>
        <v>295-305</v>
      </c>
      <c r="AN196" s="36" t="str">
        <f t="shared" si="98"/>
        <v>HWS-LTI</v>
      </c>
    </row>
    <row r="197" spans="5:40" x14ac:dyDescent="0.3">
      <c r="E197" s="12">
        <v>40855.694444444445</v>
      </c>
      <c r="F197" s="16">
        <v>8.61</v>
      </c>
      <c r="G197" s="16">
        <v>1000.6499938964846</v>
      </c>
      <c r="H197" s="29">
        <v>1.1871986116760871</v>
      </c>
      <c r="I197" s="26">
        <v>299.60000000000002</v>
      </c>
      <c r="J197" s="30">
        <v>8.4785133565621368E-2</v>
      </c>
      <c r="K197" s="31">
        <v>0.30057577330442209</v>
      </c>
      <c r="L197" s="111">
        <f t="shared" si="78"/>
        <v>0.70000000000000007</v>
      </c>
      <c r="M197" s="112">
        <f t="shared" si="79"/>
        <v>0.08</v>
      </c>
      <c r="N197" s="112" t="b">
        <f t="shared" si="80"/>
        <v>1</v>
      </c>
      <c r="O197" s="112" t="b">
        <f t="shared" si="81"/>
        <v>1</v>
      </c>
      <c r="P197" s="113">
        <f t="shared" si="82"/>
        <v>7.0000000000000009</v>
      </c>
      <c r="Q197" s="113">
        <f t="shared" si="83"/>
        <v>18</v>
      </c>
      <c r="R197" s="114" t="str">
        <f t="shared" si="99"/>
        <v>0.7-0.08</v>
      </c>
      <c r="S197" s="127">
        <f t="shared" si="84"/>
        <v>-1.674127324026084E-2</v>
      </c>
      <c r="T197" s="112" t="b">
        <f t="shared" si="85"/>
        <v>1</v>
      </c>
      <c r="U197" s="22">
        <f t="shared" si="86"/>
        <v>8.520509831658071</v>
      </c>
      <c r="V197" s="22">
        <f t="shared" si="87"/>
        <v>0.67492223713650101</v>
      </c>
      <c r="W197" s="81">
        <f t="shared" si="88"/>
        <v>9</v>
      </c>
      <c r="X197" s="22">
        <f t="shared" si="89"/>
        <v>0.51159297870231313</v>
      </c>
      <c r="Y197" s="3">
        <f>IF(U197&gt;'Power Curve'!$C$37,0,INDEX(Ci,$W197,1)*POWER(1-X197,3)+INDEX(Ci,$W197,2)*3*X197*POWER(1-X197,2)+INDEX(Ci,$W197,3)*3*POWER(X197,2)*(1-X197)+INDEX(Ci,$W197,4)*POWER(X197,3))</f>
        <v>1039.4689824115194</v>
      </c>
      <c r="Z197" s="3">
        <f t="shared" si="90"/>
        <v>1022.0669481521923</v>
      </c>
      <c r="AA197" s="3">
        <f t="shared" si="91"/>
        <v>1000.6499938964846</v>
      </c>
      <c r="AB197" s="3">
        <f t="shared" si="100"/>
        <v>21.416954255707651</v>
      </c>
      <c r="AC197" s="3">
        <f t="shared" si="101"/>
        <v>21.416954255707651</v>
      </c>
      <c r="AE197" s="34">
        <f t="shared" si="92"/>
        <v>9</v>
      </c>
      <c r="AF197" s="73" t="b">
        <f>COUNTIF('Power Curve'!$D$2:$D$31,AE197)&gt;0</f>
        <v>1</v>
      </c>
      <c r="AG197" s="73" t="b">
        <f t="shared" si="93"/>
        <v>0</v>
      </c>
      <c r="AH197" s="73" t="b">
        <f t="shared" si="102"/>
        <v>1</v>
      </c>
      <c r="AI197" s="34" t="str">
        <f t="shared" si="94"/>
        <v>Outer</v>
      </c>
      <c r="AJ197" s="35" t="str">
        <f t="shared" si="103"/>
        <v>0.6-0.7</v>
      </c>
      <c r="AK197" s="36" t="str">
        <f t="shared" si="95"/>
        <v>16-17</v>
      </c>
      <c r="AL197" s="36" t="str">
        <f t="shared" si="96"/>
        <v>Nov</v>
      </c>
      <c r="AM197" s="35" t="str">
        <f t="shared" si="97"/>
        <v>295-305</v>
      </c>
      <c r="AN197" s="36" t="str">
        <f t="shared" si="98"/>
        <v>HWS-LTI</v>
      </c>
    </row>
    <row r="198" spans="5:40" x14ac:dyDescent="0.3">
      <c r="E198" s="12">
        <v>40855.701388888891</v>
      </c>
      <c r="F198" s="16">
        <v>8.93</v>
      </c>
      <c r="G198" s="16">
        <v>1070</v>
      </c>
      <c r="H198" s="29">
        <v>1.1870707579681334</v>
      </c>
      <c r="I198" s="26">
        <v>299.3</v>
      </c>
      <c r="J198" s="30">
        <v>7.3908174692049272E-2</v>
      </c>
      <c r="K198" s="31">
        <v>0.29651559827105495</v>
      </c>
      <c r="L198" s="111">
        <f t="shared" si="78"/>
        <v>0.70000000000000007</v>
      </c>
      <c r="M198" s="112">
        <f t="shared" si="79"/>
        <v>6.9999999999999993E-2</v>
      </c>
      <c r="N198" s="112" t="b">
        <f t="shared" si="80"/>
        <v>1</v>
      </c>
      <c r="O198" s="112" t="b">
        <f t="shared" si="81"/>
        <v>1</v>
      </c>
      <c r="P198" s="113">
        <f t="shared" si="82"/>
        <v>7.0000000000000009</v>
      </c>
      <c r="Q198" s="113">
        <f t="shared" si="83"/>
        <v>19</v>
      </c>
      <c r="R198" s="114" t="str">
        <f t="shared" si="99"/>
        <v>0.7-0.07</v>
      </c>
      <c r="S198" s="127">
        <f t="shared" si="84"/>
        <v>-1.8996706929311522E-2</v>
      </c>
      <c r="T198" s="112" t="b">
        <f t="shared" si="85"/>
        <v>1</v>
      </c>
      <c r="U198" s="22">
        <f t="shared" si="86"/>
        <v>8.8368665848958194</v>
      </c>
      <c r="V198" s="22">
        <f t="shared" si="87"/>
        <v>0.72381619315060797</v>
      </c>
      <c r="W198" s="81">
        <f t="shared" si="88"/>
        <v>9</v>
      </c>
      <c r="X198" s="22">
        <f t="shared" si="89"/>
        <v>0.82780685460503567</v>
      </c>
      <c r="Y198" s="3">
        <f>IF(U198&gt;'Power Curve'!$C$37,0,INDEX(Ci,$W198,1)*POWER(1-X198,3)+INDEX(Ci,$W198,2)*3*X198*POWER(1-X198,2)+INDEX(Ci,$W198,3)*3*POWER(X198,2)*(1-X198)+INDEX(Ci,$W198,4)*POWER(X198,3))</f>
        <v>1141.8153559704826</v>
      </c>
      <c r="Z198" s="3">
        <f t="shared" si="90"/>
        <v>1120.1246242857239</v>
      </c>
      <c r="AA198" s="3">
        <f t="shared" si="91"/>
        <v>1070</v>
      </c>
      <c r="AB198" s="3">
        <f t="shared" si="100"/>
        <v>50.124624285723939</v>
      </c>
      <c r="AC198" s="3">
        <f t="shared" si="101"/>
        <v>50.124624285723939</v>
      </c>
      <c r="AE198" s="34">
        <f t="shared" si="92"/>
        <v>9</v>
      </c>
      <c r="AF198" s="73" t="b">
        <f>COUNTIF('Power Curve'!$D$2:$D$31,AE198)&gt;0</f>
        <v>1</v>
      </c>
      <c r="AG198" s="73" t="b">
        <f t="shared" si="93"/>
        <v>0</v>
      </c>
      <c r="AH198" s="73" t="b">
        <f t="shared" si="102"/>
        <v>1</v>
      </c>
      <c r="AI198" s="34" t="str">
        <f t="shared" si="94"/>
        <v>Outer</v>
      </c>
      <c r="AJ198" s="35" t="str">
        <f t="shared" si="103"/>
        <v>0.7-0.8</v>
      </c>
      <c r="AK198" s="36" t="str">
        <f t="shared" si="95"/>
        <v>16-17</v>
      </c>
      <c r="AL198" s="36" t="str">
        <f t="shared" si="96"/>
        <v>Nov</v>
      </c>
      <c r="AM198" s="35" t="str">
        <f t="shared" si="97"/>
        <v>295-305</v>
      </c>
      <c r="AN198" s="36" t="str">
        <f t="shared" si="98"/>
        <v>HWS-LTI</v>
      </c>
    </row>
    <row r="199" spans="5:40" x14ac:dyDescent="0.3">
      <c r="E199" s="12">
        <v>40855.708333333336</v>
      </c>
      <c r="F199" s="16">
        <v>8.49</v>
      </c>
      <c r="G199" s="16">
        <v>907.70001983642555</v>
      </c>
      <c r="H199" s="29">
        <v>1.187241234344165</v>
      </c>
      <c r="I199" s="26">
        <v>299.10000000000002</v>
      </c>
      <c r="J199" s="30">
        <v>6.360424028268552E-2</v>
      </c>
      <c r="K199" s="31">
        <v>0.29891386514395313</v>
      </c>
      <c r="L199" s="111">
        <f t="shared" si="78"/>
        <v>0.70000000000000007</v>
      </c>
      <c r="M199" s="112">
        <f t="shared" si="79"/>
        <v>6.0000000000000005E-2</v>
      </c>
      <c r="N199" s="112" t="b">
        <f t="shared" si="80"/>
        <v>1</v>
      </c>
      <c r="O199" s="112" t="b">
        <f t="shared" si="81"/>
        <v>1</v>
      </c>
      <c r="P199" s="113">
        <f t="shared" si="82"/>
        <v>7.0000000000000009</v>
      </c>
      <c r="Q199" s="113">
        <f t="shared" si="83"/>
        <v>20</v>
      </c>
      <c r="R199" s="114" t="str">
        <f t="shared" si="99"/>
        <v>0.7-0.06</v>
      </c>
      <c r="S199" s="127">
        <f t="shared" si="84"/>
        <v>-7.4767306816489049E-2</v>
      </c>
      <c r="T199" s="112" t="b">
        <f t="shared" si="85"/>
        <v>1</v>
      </c>
      <c r="U199" s="22">
        <f t="shared" si="86"/>
        <v>8.4018576264934435</v>
      </c>
      <c r="V199" s="22">
        <f t="shared" si="87"/>
        <v>0.65658415634346601</v>
      </c>
      <c r="W199" s="81">
        <f t="shared" si="88"/>
        <v>9</v>
      </c>
      <c r="X199" s="22">
        <f t="shared" si="89"/>
        <v>0.39299436085863071</v>
      </c>
      <c r="Y199" s="3">
        <f>IF(U199&gt;'Power Curve'!$C$37,0,INDEX(Ci,$W199,1)*POWER(1-X199,3)+INDEX(Ci,$W199,2)*3*X199*POWER(1-X199,2)+INDEX(Ci,$W199,3)*3*POWER(X199,2)*(1-X199)+INDEX(Ci,$W199,4)*POWER(X199,3))</f>
        <v>1001.7715292955779</v>
      </c>
      <c r="Z199" s="3">
        <f t="shared" si="90"/>
        <v>926.87177000471206</v>
      </c>
      <c r="AA199" s="3">
        <f t="shared" si="91"/>
        <v>907.70001983642555</v>
      </c>
      <c r="AB199" s="3">
        <f t="shared" si="100"/>
        <v>19.171750168286508</v>
      </c>
      <c r="AC199" s="3">
        <f t="shared" si="101"/>
        <v>19.171750168286508</v>
      </c>
      <c r="AE199" s="34">
        <f t="shared" si="92"/>
        <v>8</v>
      </c>
      <c r="AF199" s="73" t="b">
        <f>COUNTIF('Power Curve'!$D$2:$D$31,AE199)&gt;0</f>
        <v>1</v>
      </c>
      <c r="AG199" s="73" t="b">
        <f t="shared" si="93"/>
        <v>0</v>
      </c>
      <c r="AH199" s="73" t="b">
        <f t="shared" si="102"/>
        <v>1</v>
      </c>
      <c r="AI199" s="34" t="str">
        <f t="shared" si="94"/>
        <v>Outer</v>
      </c>
      <c r="AJ199" s="35" t="str">
        <f t="shared" si="103"/>
        <v>0.6-0.7</v>
      </c>
      <c r="AK199" s="36" t="str">
        <f t="shared" si="95"/>
        <v>17-18</v>
      </c>
      <c r="AL199" s="36" t="str">
        <f t="shared" si="96"/>
        <v>Nov</v>
      </c>
      <c r="AM199" s="35" t="str">
        <f t="shared" si="97"/>
        <v>295-305</v>
      </c>
      <c r="AN199" s="36" t="str">
        <f t="shared" si="98"/>
        <v>HWS-LTI</v>
      </c>
    </row>
    <row r="200" spans="5:40" x14ac:dyDescent="0.3">
      <c r="E200" s="12">
        <v>40855.715277777781</v>
      </c>
      <c r="F200" s="16">
        <v>7.39</v>
      </c>
      <c r="G200" s="16">
        <v>622.68001937866211</v>
      </c>
      <c r="H200" s="29">
        <v>1.1877244833577536</v>
      </c>
      <c r="I200" s="26">
        <v>301.2</v>
      </c>
      <c r="J200" s="30">
        <v>0.10825439783491206</v>
      </c>
      <c r="K200" s="31">
        <v>0.32811976836152112</v>
      </c>
      <c r="L200" s="111">
        <f t="shared" si="78"/>
        <v>0.5</v>
      </c>
      <c r="M200" s="112">
        <f t="shared" si="79"/>
        <v>0.11</v>
      </c>
      <c r="N200" s="112" t="b">
        <f t="shared" si="80"/>
        <v>1</v>
      </c>
      <c r="O200" s="112" t="b">
        <f t="shared" si="81"/>
        <v>1</v>
      </c>
      <c r="P200" s="113">
        <f t="shared" si="82"/>
        <v>5</v>
      </c>
      <c r="Q200" s="113">
        <f t="shared" si="83"/>
        <v>15</v>
      </c>
      <c r="R200" s="114" t="str">
        <f t="shared" si="99"/>
        <v>0.5-0.11</v>
      </c>
      <c r="S200" s="127">
        <f t="shared" si="84"/>
        <v>-1.6291054077775705E-2</v>
      </c>
      <c r="T200" s="112" t="b">
        <f t="shared" si="85"/>
        <v>1</v>
      </c>
      <c r="U200" s="22">
        <f t="shared" si="86"/>
        <v>7.314269841306638</v>
      </c>
      <c r="V200" s="22">
        <f t="shared" si="87"/>
        <v>0.48849395821692088</v>
      </c>
      <c r="W200" s="81">
        <f t="shared" si="88"/>
        <v>8</v>
      </c>
      <c r="X200" s="22">
        <f t="shared" si="89"/>
        <v>0.30108352265529814</v>
      </c>
      <c r="Y200" s="3">
        <f>IF(U200&gt;'Power Curve'!$C$37,0,INDEX(Ci,$W200,1)*POWER(1-X200,3)+INDEX(Ci,$W200,2)*3*X200*POWER(1-X200,2)+INDEX(Ci,$W200,3)*3*POWER(X200,2)*(1-X200)+INDEX(Ci,$W200,4)*POWER(X200,3))</f>
        <v>679.9492387004359</v>
      </c>
      <c r="Z200" s="3">
        <f t="shared" si="90"/>
        <v>668.87214888262463</v>
      </c>
      <c r="AA200" s="3">
        <f t="shared" si="91"/>
        <v>622.68001937866211</v>
      </c>
      <c r="AB200" s="3">
        <f t="shared" si="100"/>
        <v>46.192129503962519</v>
      </c>
      <c r="AC200" s="3">
        <f t="shared" si="101"/>
        <v>46.192129503962519</v>
      </c>
      <c r="AE200" s="34">
        <f t="shared" si="92"/>
        <v>7</v>
      </c>
      <c r="AF200" s="73" t="b">
        <f>COUNTIF('Power Curve'!$D$2:$D$31,AE200)&gt;0</f>
        <v>1</v>
      </c>
      <c r="AG200" s="73" t="b">
        <f t="shared" si="93"/>
        <v>0</v>
      </c>
      <c r="AH200" s="73" t="b">
        <f t="shared" si="102"/>
        <v>1</v>
      </c>
      <c r="AI200" s="34" t="str">
        <f t="shared" si="94"/>
        <v>Outer</v>
      </c>
      <c r="AJ200" s="35" t="str">
        <f t="shared" si="103"/>
        <v>0.4-0.5</v>
      </c>
      <c r="AK200" s="36" t="str">
        <f t="shared" si="95"/>
        <v>17-18</v>
      </c>
      <c r="AL200" s="36" t="str">
        <f t="shared" si="96"/>
        <v>Nov</v>
      </c>
      <c r="AM200" s="35" t="str">
        <f t="shared" si="97"/>
        <v>295-305</v>
      </c>
      <c r="AN200" s="36" t="str">
        <f t="shared" si="98"/>
        <v>Inner-TI</v>
      </c>
    </row>
    <row r="201" spans="5:40" x14ac:dyDescent="0.3">
      <c r="E201" s="12">
        <v>40855.722222222219</v>
      </c>
      <c r="F201" s="16">
        <v>7.7</v>
      </c>
      <c r="G201" s="16">
        <v>683.88002967834473</v>
      </c>
      <c r="H201" s="29">
        <v>1.1878524442271874</v>
      </c>
      <c r="I201" s="26">
        <v>298.3</v>
      </c>
      <c r="J201" s="30">
        <v>6.6233766233766228E-2</v>
      </c>
      <c r="K201" s="31">
        <v>0.26771788953958958</v>
      </c>
      <c r="L201" s="111">
        <f t="shared" si="78"/>
        <v>0.5</v>
      </c>
      <c r="M201" s="112">
        <f t="shared" si="79"/>
        <v>6.9999999999999993E-2</v>
      </c>
      <c r="N201" s="112" t="b">
        <f t="shared" si="80"/>
        <v>1</v>
      </c>
      <c r="O201" s="112" t="b">
        <f t="shared" si="81"/>
        <v>1</v>
      </c>
      <c r="P201" s="113">
        <f t="shared" si="82"/>
        <v>5</v>
      </c>
      <c r="Q201" s="113">
        <f t="shared" si="83"/>
        <v>19</v>
      </c>
      <c r="R201" s="114" t="str">
        <f t="shared" si="99"/>
        <v>0.5-0.07</v>
      </c>
      <c r="S201" s="127">
        <f t="shared" si="84"/>
        <v>-3.1853825121220224E-2</v>
      </c>
      <c r="T201" s="112" t="b">
        <f t="shared" si="85"/>
        <v>1</v>
      </c>
      <c r="U201" s="22">
        <f t="shared" si="86"/>
        <v>7.6213667480105549</v>
      </c>
      <c r="V201" s="22">
        <f t="shared" si="87"/>
        <v>0.53595677509937067</v>
      </c>
      <c r="W201" s="81">
        <f t="shared" si="88"/>
        <v>8</v>
      </c>
      <c r="X201" s="22">
        <f t="shared" si="89"/>
        <v>0.61017077461057745</v>
      </c>
      <c r="Y201" s="3">
        <f>IF(U201&gt;'Power Curve'!$C$37,0,INDEX(Ci,$W201,1)*POWER(1-X201,3)+INDEX(Ci,$W201,2)*3*X201*POWER(1-X201,2)+INDEX(Ci,$W201,3)*3*POWER(X201,2)*(1-X201)+INDEX(Ci,$W201,4)*POWER(X201,3))</f>
        <v>766.67052100091098</v>
      </c>
      <c r="Z201" s="3">
        <f t="shared" si="90"/>
        <v>742.24913229935316</v>
      </c>
      <c r="AA201" s="3">
        <f t="shared" si="91"/>
        <v>683.88002967834473</v>
      </c>
      <c r="AB201" s="3">
        <f t="shared" si="100"/>
        <v>58.369102621008437</v>
      </c>
      <c r="AC201" s="3">
        <f t="shared" si="101"/>
        <v>58.369102621008437</v>
      </c>
      <c r="AE201" s="34">
        <f t="shared" si="92"/>
        <v>8</v>
      </c>
      <c r="AF201" s="73" t="b">
        <f>COUNTIF('Power Curve'!$D$2:$D$31,AE201)&gt;0</f>
        <v>1</v>
      </c>
      <c r="AG201" s="73" t="b">
        <f t="shared" si="93"/>
        <v>0</v>
      </c>
      <c r="AH201" s="73" t="b">
        <f t="shared" si="102"/>
        <v>1</v>
      </c>
      <c r="AI201" s="34" t="str">
        <f t="shared" si="94"/>
        <v>Outer</v>
      </c>
      <c r="AJ201" s="35" t="str">
        <f t="shared" si="103"/>
        <v>0.5-0.6</v>
      </c>
      <c r="AK201" s="36" t="str">
        <f t="shared" si="95"/>
        <v>17-18</v>
      </c>
      <c r="AL201" s="36" t="str">
        <f t="shared" si="96"/>
        <v>Nov</v>
      </c>
      <c r="AM201" s="35" t="str">
        <f t="shared" si="97"/>
        <v>295-305</v>
      </c>
      <c r="AN201" s="36" t="str">
        <f t="shared" si="98"/>
        <v>HWS-LTI</v>
      </c>
    </row>
    <row r="202" spans="5:40" x14ac:dyDescent="0.3">
      <c r="E202" s="12">
        <v>40855.729166666664</v>
      </c>
      <c r="F202" s="16">
        <v>7.47</v>
      </c>
      <c r="G202" s="16">
        <v>657.06999254226662</v>
      </c>
      <c r="H202" s="29">
        <v>1.1876818372165145</v>
      </c>
      <c r="I202" s="26">
        <v>301.10000000000002</v>
      </c>
      <c r="J202" s="30">
        <v>9.7724230254350744E-2</v>
      </c>
      <c r="K202" s="31">
        <v>0.29795468872870268</v>
      </c>
      <c r="L202" s="111">
        <f t="shared" si="78"/>
        <v>0.5</v>
      </c>
      <c r="M202" s="112">
        <f t="shared" si="79"/>
        <v>9.9999999999999992E-2</v>
      </c>
      <c r="N202" s="112" t="b">
        <f t="shared" si="80"/>
        <v>1</v>
      </c>
      <c r="O202" s="112" t="b">
        <f t="shared" si="81"/>
        <v>1</v>
      </c>
      <c r="P202" s="113">
        <f t="shared" si="82"/>
        <v>5</v>
      </c>
      <c r="Q202" s="113">
        <f t="shared" si="83"/>
        <v>16</v>
      </c>
      <c r="R202" s="114" t="str">
        <f t="shared" si="99"/>
        <v>0.5-0.1</v>
      </c>
      <c r="S202" s="127">
        <f t="shared" si="84"/>
        <v>-1.2082008028820396E-2</v>
      </c>
      <c r="T202" s="112" t="b">
        <f t="shared" si="85"/>
        <v>1</v>
      </c>
      <c r="U202" s="22">
        <f t="shared" si="86"/>
        <v>7.3933615388460474</v>
      </c>
      <c r="V202" s="22">
        <f t="shared" si="87"/>
        <v>0.50071783503002854</v>
      </c>
      <c r="W202" s="81">
        <f t="shared" si="88"/>
        <v>8</v>
      </c>
      <c r="X202" s="22">
        <f t="shared" si="89"/>
        <v>0.38068782641503501</v>
      </c>
      <c r="Y202" s="3">
        <f>IF(U202&gt;'Power Curve'!$C$37,0,INDEX(Ci,$W202,1)*POWER(1-X202,3)+INDEX(Ci,$W202,2)*3*X202*POWER(1-X202,2)+INDEX(Ci,$W202,3)*3*POWER(X202,2)*(1-X202)+INDEX(Ci,$W202,4)*POWER(X202,3))</f>
        <v>701.86546689485328</v>
      </c>
      <c r="Z202" s="3">
        <f t="shared" si="90"/>
        <v>693.38552268867784</v>
      </c>
      <c r="AA202" s="3">
        <f t="shared" si="91"/>
        <v>657.06999254226662</v>
      </c>
      <c r="AB202" s="3">
        <f t="shared" si="100"/>
        <v>36.31553014641122</v>
      </c>
      <c r="AC202" s="3">
        <f t="shared" si="101"/>
        <v>36.31553014641122</v>
      </c>
      <c r="AE202" s="34">
        <f t="shared" si="92"/>
        <v>7</v>
      </c>
      <c r="AF202" s="73" t="b">
        <f>COUNTIF('Power Curve'!$D$2:$D$31,AE202)&gt;0</f>
        <v>1</v>
      </c>
      <c r="AG202" s="73" t="b">
        <f t="shared" si="93"/>
        <v>0</v>
      </c>
      <c r="AH202" s="73" t="b">
        <f t="shared" si="102"/>
        <v>1</v>
      </c>
      <c r="AI202" s="34" t="str">
        <f t="shared" si="94"/>
        <v>Outer</v>
      </c>
      <c r="AJ202" s="35" t="str">
        <f t="shared" si="103"/>
        <v>0.5-0.6</v>
      </c>
      <c r="AK202" s="36" t="str">
        <f t="shared" si="95"/>
        <v>17-18</v>
      </c>
      <c r="AL202" s="36" t="str">
        <f t="shared" si="96"/>
        <v>Nov</v>
      </c>
      <c r="AM202" s="35" t="str">
        <f t="shared" si="97"/>
        <v>295-305</v>
      </c>
      <c r="AN202" s="36" t="str">
        <f t="shared" si="98"/>
        <v>HWS-LTI</v>
      </c>
    </row>
    <row r="203" spans="5:40" x14ac:dyDescent="0.3">
      <c r="E203" s="12">
        <v>40855.736111111109</v>
      </c>
      <c r="F203" s="16">
        <v>8.3000000000000007</v>
      </c>
      <c r="G203" s="16">
        <v>1022.0600204467773</v>
      </c>
      <c r="H203" s="29">
        <v>1.1884072566936255</v>
      </c>
      <c r="I203" s="26">
        <v>297.2</v>
      </c>
      <c r="J203" s="30">
        <v>0.14939759036144576</v>
      </c>
      <c r="K203" s="31">
        <v>0.18469702349072517</v>
      </c>
      <c r="L203" s="111">
        <f t="shared" si="78"/>
        <v>0.6</v>
      </c>
      <c r="M203" s="112">
        <f t="shared" si="79"/>
        <v>0.15000000000000002</v>
      </c>
      <c r="N203" s="112" t="b">
        <f t="shared" si="80"/>
        <v>1</v>
      </c>
      <c r="O203" s="112" t="b">
        <f t="shared" si="81"/>
        <v>1</v>
      </c>
      <c r="P203" s="113">
        <f t="shared" si="82"/>
        <v>6</v>
      </c>
      <c r="Q203" s="113">
        <f t="shared" si="83"/>
        <v>10.999999999999998</v>
      </c>
      <c r="R203" s="114" t="str">
        <f t="shared" si="99"/>
        <v>0.6-0.15</v>
      </c>
      <c r="S203" s="127">
        <f t="shared" si="84"/>
        <v>2.2030281169860458E-2</v>
      </c>
      <c r="T203" s="112" t="b">
        <f t="shared" si="85"/>
        <v>1</v>
      </c>
      <c r="U203" s="22">
        <f t="shared" si="86"/>
        <v>8.216518318304562</v>
      </c>
      <c r="V203" s="22">
        <f t="shared" si="87"/>
        <v>0.62793936880683976</v>
      </c>
      <c r="W203" s="81">
        <f t="shared" si="88"/>
        <v>9</v>
      </c>
      <c r="X203" s="22">
        <f t="shared" si="89"/>
        <v>0.20773875812619538</v>
      </c>
      <c r="Y203" s="3">
        <f>IF(U203&gt;'Power Curve'!$C$37,0,INDEX(Ci,$W203,1)*POWER(1-X203,3)+INDEX(Ci,$W203,2)*3*X203*POWER(1-X203,2)+INDEX(Ci,$W203,3)*3*POWER(X203,2)*(1-X203)+INDEX(Ci,$W203,4)*POWER(X203,3))</f>
        <v>943.89063561296234</v>
      </c>
      <c r="Z203" s="3">
        <f t="shared" si="90"/>
        <v>964.68481170911423</v>
      </c>
      <c r="AA203" s="3">
        <f t="shared" si="91"/>
        <v>1022.0600204467773</v>
      </c>
      <c r="AB203" s="3">
        <f t="shared" si="100"/>
        <v>-57.375208737663115</v>
      </c>
      <c r="AC203" s="3">
        <f t="shared" si="101"/>
        <v>57.375208737663115</v>
      </c>
      <c r="AE203" s="34">
        <f t="shared" si="92"/>
        <v>8</v>
      </c>
      <c r="AF203" s="73" t="b">
        <f>COUNTIF('Power Curve'!$D$2:$D$31,AE203)&gt;0</f>
        <v>1</v>
      </c>
      <c r="AG203" s="73" t="b">
        <f t="shared" si="93"/>
        <v>0</v>
      </c>
      <c r="AH203" s="73" t="b">
        <f t="shared" si="102"/>
        <v>1</v>
      </c>
      <c r="AI203" s="34" t="str">
        <f t="shared" si="94"/>
        <v>Outer</v>
      </c>
      <c r="AJ203" s="35" t="str">
        <f t="shared" si="103"/>
        <v>0.6-0.7</v>
      </c>
      <c r="AK203" s="36" t="str">
        <f t="shared" si="95"/>
        <v>17-18</v>
      </c>
      <c r="AL203" s="36" t="str">
        <f t="shared" si="96"/>
        <v>Nov</v>
      </c>
      <c r="AM203" s="35" t="str">
        <f t="shared" si="97"/>
        <v>295-305</v>
      </c>
      <c r="AN203" s="36" t="str">
        <f t="shared" si="98"/>
        <v>HWS-HTI</v>
      </c>
    </row>
    <row r="204" spans="5:40" x14ac:dyDescent="0.3">
      <c r="E204" s="12">
        <v>40855.743055555555</v>
      </c>
      <c r="F204" s="16">
        <v>6.91</v>
      </c>
      <c r="G204" s="16">
        <v>558.97999763488792</v>
      </c>
      <c r="H204" s="29">
        <v>1.1891474034289684</v>
      </c>
      <c r="I204" s="26">
        <v>291.5</v>
      </c>
      <c r="J204" s="30">
        <v>0.12590448625180897</v>
      </c>
      <c r="K204" s="31">
        <v>0.27909319951105821</v>
      </c>
      <c r="L204" s="111">
        <f t="shared" si="78"/>
        <v>0.4</v>
      </c>
      <c r="M204" s="112">
        <f t="shared" si="79"/>
        <v>0.13</v>
      </c>
      <c r="N204" s="112" t="b">
        <f t="shared" si="80"/>
        <v>1</v>
      </c>
      <c r="O204" s="112" t="b">
        <f t="shared" si="81"/>
        <v>1</v>
      </c>
      <c r="P204" s="113">
        <f t="shared" si="82"/>
        <v>4</v>
      </c>
      <c r="Q204" s="113">
        <f t="shared" si="83"/>
        <v>13</v>
      </c>
      <c r="R204" s="114" t="str">
        <f t="shared" si="99"/>
        <v>0.4-0.13</v>
      </c>
      <c r="S204" s="127">
        <f t="shared" si="84"/>
        <v>1.1783103696728841E-2</v>
      </c>
      <c r="T204" s="112" t="b">
        <f t="shared" si="85"/>
        <v>1</v>
      </c>
      <c r="U204" s="22">
        <f t="shared" si="86"/>
        <v>6.8419187912030957</v>
      </c>
      <c r="V204" s="22">
        <f t="shared" si="87"/>
        <v>0.41549058076215417</v>
      </c>
      <c r="W204" s="81">
        <f t="shared" si="88"/>
        <v>7</v>
      </c>
      <c r="X204" s="22">
        <f t="shared" si="89"/>
        <v>0.82392775172949451</v>
      </c>
      <c r="Y204" s="3">
        <f>IF(U204&gt;'Power Curve'!$C$37,0,INDEX(Ci,$W204,1)*POWER(1-X204,3)+INDEX(Ci,$W204,2)*3*X204*POWER(1-X204,2)+INDEX(Ci,$W204,3)*3*POWER(X204,2)*(1-X204)+INDEX(Ci,$W204,4)*POWER(X204,3))</f>
        <v>555.91353084114883</v>
      </c>
      <c r="Z204" s="3">
        <f t="shared" si="90"/>
        <v>562.46391762146482</v>
      </c>
      <c r="AA204" s="3">
        <f t="shared" si="91"/>
        <v>558.97999763488792</v>
      </c>
      <c r="AB204" s="3">
        <f t="shared" si="100"/>
        <v>3.4839199865768933</v>
      </c>
      <c r="AC204" s="3">
        <f t="shared" si="101"/>
        <v>3.4839199865768933</v>
      </c>
      <c r="AE204" s="34">
        <f t="shared" si="92"/>
        <v>7</v>
      </c>
      <c r="AF204" s="73" t="b">
        <f>COUNTIF('Power Curve'!$D$2:$D$31,AE204)&gt;0</f>
        <v>1</v>
      </c>
      <c r="AG204" s="73" t="b">
        <f t="shared" si="93"/>
        <v>0</v>
      </c>
      <c r="AH204" s="73" t="b">
        <f t="shared" si="102"/>
        <v>1</v>
      </c>
      <c r="AI204" s="34" t="str">
        <f t="shared" si="94"/>
        <v>Inner</v>
      </c>
      <c r="AJ204" s="35" t="str">
        <f t="shared" si="103"/>
        <v>0.4-0.5</v>
      </c>
      <c r="AK204" s="36" t="str">
        <f t="shared" si="95"/>
        <v>17-18</v>
      </c>
      <c r="AL204" s="36" t="str">
        <f t="shared" si="96"/>
        <v>Nov</v>
      </c>
      <c r="AM204" s="35" t="str">
        <f t="shared" si="97"/>
        <v>285-295</v>
      </c>
      <c r="AN204" s="36" t="str">
        <f t="shared" si="98"/>
        <v>Inner-TI</v>
      </c>
    </row>
    <row r="205" spans="5:40" x14ac:dyDescent="0.3">
      <c r="E205" s="12">
        <v>40855.75</v>
      </c>
      <c r="F205" s="16">
        <v>8.1</v>
      </c>
      <c r="G205" s="16">
        <v>919.7099914550779</v>
      </c>
      <c r="H205" s="29">
        <v>1.1884072566936255</v>
      </c>
      <c r="I205" s="26">
        <v>287.3</v>
      </c>
      <c r="J205" s="30">
        <v>8.6419753086419748E-2</v>
      </c>
      <c r="K205" s="31">
        <v>0.27783991195360941</v>
      </c>
      <c r="L205" s="111">
        <f t="shared" si="78"/>
        <v>0.6</v>
      </c>
      <c r="M205" s="112">
        <f t="shared" si="79"/>
        <v>0.09</v>
      </c>
      <c r="N205" s="112" t="b">
        <f t="shared" si="80"/>
        <v>1</v>
      </c>
      <c r="O205" s="112" t="b">
        <f t="shared" si="81"/>
        <v>1</v>
      </c>
      <c r="P205" s="113">
        <f t="shared" si="82"/>
        <v>6</v>
      </c>
      <c r="Q205" s="113">
        <f t="shared" si="83"/>
        <v>17</v>
      </c>
      <c r="R205" s="114" t="str">
        <f t="shared" si="99"/>
        <v>0.6-0.09</v>
      </c>
      <c r="S205" s="127">
        <f t="shared" si="84"/>
        <v>-2.6533940218358566E-2</v>
      </c>
      <c r="T205" s="112" t="b">
        <f t="shared" si="85"/>
        <v>1</v>
      </c>
      <c r="U205" s="22">
        <f t="shared" si="86"/>
        <v>8.0185299250924018</v>
      </c>
      <c r="V205" s="22">
        <f t="shared" si="87"/>
        <v>0.59733962440453192</v>
      </c>
      <c r="W205" s="81">
        <f t="shared" si="88"/>
        <v>9</v>
      </c>
      <c r="X205" s="22">
        <f t="shared" si="89"/>
        <v>9.839783122114195E-3</v>
      </c>
      <c r="Y205" s="3">
        <f>IF(U205&gt;'Power Curve'!$C$37,0,INDEX(Ci,$W205,1)*POWER(1-X205,3)+INDEX(Ci,$W205,2)*3*X205*POWER(1-X205,2)+INDEX(Ci,$W205,3)*3*POWER(X205,2)*(1-X205)+INDEX(Ci,$W205,4)*POWER(X205,3))</f>
        <v>883.68714214374006</v>
      </c>
      <c r="Z205" s="3">
        <f t="shared" si="90"/>
        <v>860.23944034236592</v>
      </c>
      <c r="AA205" s="3">
        <f t="shared" si="91"/>
        <v>919.7099914550779</v>
      </c>
      <c r="AB205" s="3">
        <f t="shared" si="100"/>
        <v>-59.470551112711973</v>
      </c>
      <c r="AC205" s="3">
        <f t="shared" si="101"/>
        <v>59.470551112711973</v>
      </c>
      <c r="AE205" s="34">
        <f t="shared" si="92"/>
        <v>8</v>
      </c>
      <c r="AF205" s="73" t="b">
        <f>COUNTIF('Power Curve'!$D$2:$D$31,AE205)&gt;0</f>
        <v>1</v>
      </c>
      <c r="AG205" s="73" t="b">
        <f t="shared" si="93"/>
        <v>0</v>
      </c>
      <c r="AH205" s="73" t="b">
        <f t="shared" si="102"/>
        <v>1</v>
      </c>
      <c r="AI205" s="34" t="str">
        <f t="shared" si="94"/>
        <v>Outer</v>
      </c>
      <c r="AJ205" s="35" t="str">
        <f t="shared" si="103"/>
        <v>0.5-0.6</v>
      </c>
      <c r="AK205" s="36" t="str">
        <f t="shared" si="95"/>
        <v>18-19</v>
      </c>
      <c r="AL205" s="36" t="str">
        <f t="shared" si="96"/>
        <v>Nov</v>
      </c>
      <c r="AM205" s="35" t="str">
        <f t="shared" si="97"/>
        <v>285-295</v>
      </c>
      <c r="AN205" s="36" t="str">
        <f t="shared" si="98"/>
        <v>HWS-LTI</v>
      </c>
    </row>
    <row r="206" spans="5:40" x14ac:dyDescent="0.3">
      <c r="E206" s="12">
        <v>40855.756944444445</v>
      </c>
      <c r="F206" s="16">
        <v>7.45</v>
      </c>
      <c r="G206" s="16">
        <v>801.01000595092796</v>
      </c>
      <c r="H206" s="29">
        <v>1.188762869627126</v>
      </c>
      <c r="I206" s="26">
        <v>289.89999999999998</v>
      </c>
      <c r="J206" s="30">
        <v>0.12483221476510067</v>
      </c>
      <c r="K206" s="31">
        <v>0.32274867192620288</v>
      </c>
      <c r="L206" s="111">
        <f t="shared" si="78"/>
        <v>0.5</v>
      </c>
      <c r="M206" s="112">
        <f t="shared" si="79"/>
        <v>0.12</v>
      </c>
      <c r="N206" s="112" t="b">
        <f t="shared" si="80"/>
        <v>1</v>
      </c>
      <c r="O206" s="112" t="b">
        <f t="shared" si="81"/>
        <v>1</v>
      </c>
      <c r="P206" s="113">
        <f t="shared" si="82"/>
        <v>5</v>
      </c>
      <c r="Q206" s="113">
        <f t="shared" si="83"/>
        <v>14</v>
      </c>
      <c r="R206" s="114" t="str">
        <f t="shared" si="99"/>
        <v>0.5-0.12</v>
      </c>
      <c r="S206" s="127">
        <f t="shared" si="84"/>
        <v>-3.7124310330351562E-3</v>
      </c>
      <c r="T206" s="112" t="b">
        <f t="shared" si="85"/>
        <v>1</v>
      </c>
      <c r="U206" s="22">
        <f t="shared" si="86"/>
        <v>7.3758031996809734</v>
      </c>
      <c r="V206" s="22">
        <f t="shared" si="87"/>
        <v>0.49800413711136038</v>
      </c>
      <c r="W206" s="81">
        <f t="shared" si="88"/>
        <v>8</v>
      </c>
      <c r="X206" s="22">
        <f t="shared" si="89"/>
        <v>0.3630156887836915</v>
      </c>
      <c r="Y206" s="3">
        <f>IF(U206&gt;'Power Curve'!$C$37,0,INDEX(Ci,$W206,1)*POWER(1-X206,3)+INDEX(Ci,$W206,2)*3*X206*POWER(1-X206,2)+INDEX(Ci,$W206,3)*3*POWER(X206,2)*(1-X206)+INDEX(Ci,$W206,4)*POWER(X206,3))</f>
        <v>696.97251829824165</v>
      </c>
      <c r="Z206" s="3">
        <f t="shared" si="90"/>
        <v>694.38505589213855</v>
      </c>
      <c r="AA206" s="3">
        <f t="shared" si="91"/>
        <v>801.01000595092796</v>
      </c>
      <c r="AB206" s="3">
        <f t="shared" si="100"/>
        <v>-106.62495005878941</v>
      </c>
      <c r="AC206" s="3">
        <f t="shared" si="101"/>
        <v>106.62495005878941</v>
      </c>
      <c r="AE206" s="34">
        <f t="shared" si="92"/>
        <v>7</v>
      </c>
      <c r="AF206" s="73" t="b">
        <f>COUNTIF('Power Curve'!$D$2:$D$31,AE206)&gt;0</f>
        <v>1</v>
      </c>
      <c r="AG206" s="73" t="b">
        <f t="shared" si="93"/>
        <v>0</v>
      </c>
      <c r="AH206" s="73" t="b">
        <f t="shared" si="102"/>
        <v>1</v>
      </c>
      <c r="AI206" s="34" t="str">
        <f t="shared" si="94"/>
        <v>Outer</v>
      </c>
      <c r="AJ206" s="35" t="str">
        <f t="shared" si="103"/>
        <v>0.4-0.5</v>
      </c>
      <c r="AK206" s="36" t="str">
        <f t="shared" si="95"/>
        <v>18-19</v>
      </c>
      <c r="AL206" s="36" t="str">
        <f t="shared" si="96"/>
        <v>Nov</v>
      </c>
      <c r="AM206" s="35" t="str">
        <f t="shared" si="97"/>
        <v>285-295</v>
      </c>
      <c r="AN206" s="36" t="str">
        <f t="shared" si="98"/>
        <v>Inner-TI</v>
      </c>
    </row>
    <row r="207" spans="5:40" x14ac:dyDescent="0.3">
      <c r="E207" s="12">
        <v>40855.763888888891</v>
      </c>
      <c r="F207" s="16">
        <v>7.83</v>
      </c>
      <c r="G207" s="16">
        <v>753.56001186370827</v>
      </c>
      <c r="H207" s="29">
        <v>1.1879945496539071</v>
      </c>
      <c r="I207" s="26">
        <v>292.8</v>
      </c>
      <c r="J207" s="30">
        <v>0.10727969348659003</v>
      </c>
      <c r="K207" s="31">
        <v>0.44091989182407382</v>
      </c>
      <c r="L207" s="111">
        <f t="shared" si="78"/>
        <v>0.6</v>
      </c>
      <c r="M207" s="112">
        <f t="shared" si="79"/>
        <v>0.11</v>
      </c>
      <c r="N207" s="112" t="b">
        <f t="shared" si="80"/>
        <v>1</v>
      </c>
      <c r="O207" s="112" t="b">
        <f t="shared" si="81"/>
        <v>1</v>
      </c>
      <c r="P207" s="113">
        <f t="shared" si="82"/>
        <v>6</v>
      </c>
      <c r="Q207" s="113">
        <f t="shared" si="83"/>
        <v>15</v>
      </c>
      <c r="R207" s="114" t="str">
        <f t="shared" si="99"/>
        <v>0.6-0.11</v>
      </c>
      <c r="S207" s="127">
        <f t="shared" si="84"/>
        <v>-1.5111837704289E-2</v>
      </c>
      <c r="T207" s="112" t="b">
        <f t="shared" si="85"/>
        <v>1</v>
      </c>
      <c r="U207" s="22">
        <f t="shared" si="86"/>
        <v>7.750348212770656</v>
      </c>
      <c r="V207" s="22">
        <f t="shared" si="87"/>
        <v>0.55589127626007795</v>
      </c>
      <c r="W207" s="81">
        <f t="shared" si="88"/>
        <v>8</v>
      </c>
      <c r="X207" s="22">
        <f t="shared" si="89"/>
        <v>0.73998818932749966</v>
      </c>
      <c r="Y207" s="3">
        <f>IF(U207&gt;'Power Curve'!$C$37,0,INDEX(Ci,$W207,1)*POWER(1-X207,3)+INDEX(Ci,$W207,2)*3*X207*POWER(1-X207,2)+INDEX(Ci,$W207,3)*3*POWER(X207,2)*(1-X207)+INDEX(Ci,$W207,4)*POWER(X207,3))</f>
        <v>804.21167394180316</v>
      </c>
      <c r="Z207" s="3">
        <f t="shared" si="90"/>
        <v>792.05855764529997</v>
      </c>
      <c r="AA207" s="3">
        <f t="shared" si="91"/>
        <v>753.56001186370827</v>
      </c>
      <c r="AB207" s="3">
        <f t="shared" si="100"/>
        <v>38.498545781591702</v>
      </c>
      <c r="AC207" s="3">
        <f t="shared" si="101"/>
        <v>38.498545781591702</v>
      </c>
      <c r="AE207" s="34">
        <f t="shared" si="92"/>
        <v>8</v>
      </c>
      <c r="AF207" s="73" t="b">
        <f>COUNTIF('Power Curve'!$D$2:$D$31,AE207)&gt;0</f>
        <v>1</v>
      </c>
      <c r="AG207" s="73" t="b">
        <f t="shared" si="93"/>
        <v>0</v>
      </c>
      <c r="AH207" s="73" t="b">
        <f t="shared" si="102"/>
        <v>1</v>
      </c>
      <c r="AI207" s="34" t="str">
        <f t="shared" si="94"/>
        <v>Outer</v>
      </c>
      <c r="AJ207" s="35" t="str">
        <f t="shared" si="103"/>
        <v>0.5-0.6</v>
      </c>
      <c r="AK207" s="36" t="str">
        <f t="shared" si="95"/>
        <v>18-19</v>
      </c>
      <c r="AL207" s="36" t="str">
        <f t="shared" si="96"/>
        <v>Nov</v>
      </c>
      <c r="AM207" s="35" t="str">
        <f t="shared" si="97"/>
        <v>285-295</v>
      </c>
      <c r="AN207" s="36" t="str">
        <f t="shared" si="98"/>
        <v>Inner-TI</v>
      </c>
    </row>
    <row r="208" spans="5:40" x14ac:dyDescent="0.3">
      <c r="E208" s="12">
        <v>40855.770833333336</v>
      </c>
      <c r="F208" s="16">
        <v>7.8</v>
      </c>
      <c r="G208" s="16">
        <v>865.25997161865234</v>
      </c>
      <c r="H208" s="29">
        <v>1.1873550402487607</v>
      </c>
      <c r="I208" s="26">
        <v>296.39999999999998</v>
      </c>
      <c r="J208" s="30">
        <v>0.12820512820512822</v>
      </c>
      <c r="K208" s="31">
        <v>0.33985714672114986</v>
      </c>
      <c r="L208" s="111">
        <f t="shared" si="78"/>
        <v>0.6</v>
      </c>
      <c r="M208" s="112">
        <f t="shared" si="79"/>
        <v>0.13</v>
      </c>
      <c r="N208" s="112" t="b">
        <f t="shared" si="80"/>
        <v>1</v>
      </c>
      <c r="O208" s="112" t="b">
        <f t="shared" si="81"/>
        <v>1</v>
      </c>
      <c r="P208" s="113">
        <f t="shared" si="82"/>
        <v>6</v>
      </c>
      <c r="Q208" s="113">
        <f t="shared" si="83"/>
        <v>13</v>
      </c>
      <c r="R208" s="114" t="str">
        <f t="shared" si="99"/>
        <v>0.6-0.13</v>
      </c>
      <c r="S208" s="127">
        <f t="shared" si="84"/>
        <v>1.7757460449273912E-2</v>
      </c>
      <c r="T208" s="112" t="b">
        <f t="shared" si="85"/>
        <v>1</v>
      </c>
      <c r="U208" s="22">
        <f t="shared" si="86"/>
        <v>7.7192677749345524</v>
      </c>
      <c r="V208" s="22">
        <f t="shared" si="87"/>
        <v>0.55108769440223915</v>
      </c>
      <c r="W208" s="81">
        <f t="shared" si="88"/>
        <v>8</v>
      </c>
      <c r="X208" s="22">
        <f t="shared" si="89"/>
        <v>0.70870631409327534</v>
      </c>
      <c r="Y208" s="3">
        <f>IF(U208&gt;'Power Curve'!$C$37,0,INDEX(Ci,$W208,1)*POWER(1-X208,3)+INDEX(Ci,$W208,2)*3*X208*POWER(1-X208,2)+INDEX(Ci,$W208,3)*3*POWER(X208,2)*(1-X208)+INDEX(Ci,$W208,4)*POWER(X208,3))</f>
        <v>795.11646665807484</v>
      </c>
      <c r="Z208" s="3">
        <f t="shared" si="90"/>
        <v>809.23571586732191</v>
      </c>
      <c r="AA208" s="3">
        <f t="shared" si="91"/>
        <v>865.25997161865234</v>
      </c>
      <c r="AB208" s="3">
        <f t="shared" si="100"/>
        <v>-56.024255751330429</v>
      </c>
      <c r="AC208" s="3">
        <f t="shared" si="101"/>
        <v>56.024255751330429</v>
      </c>
      <c r="AE208" s="34">
        <f t="shared" si="92"/>
        <v>8</v>
      </c>
      <c r="AF208" s="73" t="b">
        <f>COUNTIF('Power Curve'!$D$2:$D$31,AE208)&gt;0</f>
        <v>1</v>
      </c>
      <c r="AG208" s="73" t="b">
        <f t="shared" si="93"/>
        <v>0</v>
      </c>
      <c r="AH208" s="73" t="b">
        <f t="shared" si="102"/>
        <v>1</v>
      </c>
      <c r="AI208" s="34" t="str">
        <f t="shared" si="94"/>
        <v>Outer</v>
      </c>
      <c r="AJ208" s="35" t="str">
        <f t="shared" si="103"/>
        <v>0.5-0.6</v>
      </c>
      <c r="AK208" s="36" t="str">
        <f t="shared" si="95"/>
        <v>18-19</v>
      </c>
      <c r="AL208" s="36" t="str">
        <f t="shared" si="96"/>
        <v>Nov</v>
      </c>
      <c r="AM208" s="35" t="str">
        <f t="shared" si="97"/>
        <v>295-305</v>
      </c>
      <c r="AN208" s="36" t="str">
        <f t="shared" si="98"/>
        <v>Inner-TI</v>
      </c>
    </row>
    <row r="209" spans="5:40" x14ac:dyDescent="0.3">
      <c r="E209" s="12">
        <v>40855.777777777781</v>
      </c>
      <c r="F209" s="16">
        <v>8.74</v>
      </c>
      <c r="G209" s="16">
        <v>1155.94995880127</v>
      </c>
      <c r="H209" s="29">
        <v>1.1868865038271299</v>
      </c>
      <c r="I209" s="26">
        <v>297.89999999999998</v>
      </c>
      <c r="J209" s="30">
        <v>0.12128146453089245</v>
      </c>
      <c r="K209" s="31">
        <v>0.39132830200233321</v>
      </c>
      <c r="L209" s="111">
        <f t="shared" si="78"/>
        <v>0.70000000000000007</v>
      </c>
      <c r="M209" s="112">
        <f t="shared" si="79"/>
        <v>0.12</v>
      </c>
      <c r="N209" s="112" t="b">
        <f t="shared" si="80"/>
        <v>1</v>
      </c>
      <c r="O209" s="112" t="b">
        <f t="shared" si="81"/>
        <v>1</v>
      </c>
      <c r="P209" s="113">
        <f t="shared" si="82"/>
        <v>7.0000000000000009</v>
      </c>
      <c r="Q209" s="113">
        <f t="shared" si="83"/>
        <v>14</v>
      </c>
      <c r="R209" s="114" t="str">
        <f t="shared" si="99"/>
        <v>0.7-0.12</v>
      </c>
      <c r="S209" s="127">
        <f t="shared" si="84"/>
        <v>7.9909258919463686E-3</v>
      </c>
      <c r="T209" s="112" t="b">
        <f t="shared" si="85"/>
        <v>1</v>
      </c>
      <c r="U209" s="22">
        <f t="shared" si="86"/>
        <v>8.6484006396040165</v>
      </c>
      <c r="V209" s="22">
        <f t="shared" si="87"/>
        <v>0.69468817377076142</v>
      </c>
      <c r="W209" s="81">
        <f t="shared" si="88"/>
        <v>9</v>
      </c>
      <c r="X209" s="22">
        <f t="shared" si="89"/>
        <v>0.63942602686400685</v>
      </c>
      <c r="Y209" s="3">
        <f>IF(U209&gt;'Power Curve'!$C$37,0,INDEX(Ci,$W209,1)*POWER(1-X209,3)+INDEX(Ci,$W209,2)*3*X209*POWER(1-X209,2)+INDEX(Ci,$W209,3)*3*POWER(X209,2)*(1-X209)+INDEX(Ci,$W209,4)*POWER(X209,3))</f>
        <v>1080.5651345713718</v>
      </c>
      <c r="Z209" s="3">
        <f t="shared" si="90"/>
        <v>1089.1998504831527</v>
      </c>
      <c r="AA209" s="3">
        <f t="shared" si="91"/>
        <v>1155.94995880127</v>
      </c>
      <c r="AB209" s="3">
        <f t="shared" si="100"/>
        <v>-66.750108318117327</v>
      </c>
      <c r="AC209" s="3">
        <f t="shared" si="101"/>
        <v>66.750108318117327</v>
      </c>
      <c r="AE209" s="34">
        <f t="shared" si="92"/>
        <v>9</v>
      </c>
      <c r="AF209" s="73" t="b">
        <f>COUNTIF('Power Curve'!$D$2:$D$31,AE209)&gt;0</f>
        <v>1</v>
      </c>
      <c r="AG209" s="73" t="b">
        <f t="shared" si="93"/>
        <v>0</v>
      </c>
      <c r="AH209" s="73" t="b">
        <f t="shared" si="102"/>
        <v>1</v>
      </c>
      <c r="AI209" s="34" t="str">
        <f t="shared" si="94"/>
        <v>Outer</v>
      </c>
      <c r="AJ209" s="35" t="str">
        <f t="shared" si="103"/>
        <v>0.6-0.7</v>
      </c>
      <c r="AK209" s="36" t="str">
        <f t="shared" si="95"/>
        <v>18-19</v>
      </c>
      <c r="AL209" s="36" t="str">
        <f t="shared" si="96"/>
        <v>Nov</v>
      </c>
      <c r="AM209" s="35" t="str">
        <f t="shared" si="97"/>
        <v>295-305</v>
      </c>
      <c r="AN209" s="36" t="str">
        <f t="shared" si="98"/>
        <v>Inner-TI</v>
      </c>
    </row>
    <row r="210" spans="5:40" x14ac:dyDescent="0.3">
      <c r="E210" s="12">
        <v>40855.784722222219</v>
      </c>
      <c r="F210" s="16">
        <v>8.3699999999999992</v>
      </c>
      <c r="G210" s="16">
        <v>1033.9999847412107</v>
      </c>
      <c r="H210" s="29">
        <v>1.1869290836897275</v>
      </c>
      <c r="I210" s="26">
        <v>297.5</v>
      </c>
      <c r="J210" s="30">
        <v>0.10633213859020312</v>
      </c>
      <c r="K210" s="31">
        <v>0.40741075708901792</v>
      </c>
      <c r="L210" s="111">
        <f t="shared" si="78"/>
        <v>0.6</v>
      </c>
      <c r="M210" s="112">
        <f t="shared" si="79"/>
        <v>0.11</v>
      </c>
      <c r="N210" s="112" t="b">
        <f t="shared" si="80"/>
        <v>1</v>
      </c>
      <c r="O210" s="112" t="b">
        <f t="shared" si="81"/>
        <v>1</v>
      </c>
      <c r="P210" s="113">
        <f t="shared" si="82"/>
        <v>6</v>
      </c>
      <c r="Q210" s="113">
        <f t="shared" si="83"/>
        <v>15</v>
      </c>
      <c r="R210" s="114" t="str">
        <f t="shared" si="99"/>
        <v>0.6-0.11</v>
      </c>
      <c r="S210" s="127">
        <f t="shared" si="84"/>
        <v>-1.5111837704289E-2</v>
      </c>
      <c r="T210" s="112" t="b">
        <f t="shared" si="85"/>
        <v>1</v>
      </c>
      <c r="U210" s="22">
        <f t="shared" si="86"/>
        <v>8.282377457511684</v>
      </c>
      <c r="V210" s="22">
        <f t="shared" si="87"/>
        <v>0.63811811107348582</v>
      </c>
      <c r="W210" s="81">
        <f t="shared" si="88"/>
        <v>9</v>
      </c>
      <c r="X210" s="22">
        <f t="shared" si="89"/>
        <v>0.27356815313408428</v>
      </c>
      <c r="Y210" s="3">
        <f>IF(U210&gt;'Power Curve'!$C$37,0,INDEX(Ci,$W210,1)*POWER(1-X210,3)+INDEX(Ci,$W210,2)*3*X210*POWER(1-X210,2)+INDEX(Ci,$W210,3)*3*POWER(X210,2)*(1-X210)+INDEX(Ci,$W210,4)*POWER(X210,3))</f>
        <v>964.3044831430833</v>
      </c>
      <c r="Z210" s="3">
        <f t="shared" si="90"/>
        <v>949.73207029630669</v>
      </c>
      <c r="AA210" s="3">
        <f t="shared" si="91"/>
        <v>1033.9999847412107</v>
      </c>
      <c r="AB210" s="3">
        <f t="shared" si="100"/>
        <v>-84.267914444904022</v>
      </c>
      <c r="AC210" s="3">
        <f t="shared" si="101"/>
        <v>84.267914444904022</v>
      </c>
      <c r="AE210" s="34">
        <f t="shared" si="92"/>
        <v>8</v>
      </c>
      <c r="AF210" s="73" t="b">
        <f>COUNTIF('Power Curve'!$D$2:$D$31,AE210)&gt;0</f>
        <v>1</v>
      </c>
      <c r="AG210" s="73" t="b">
        <f t="shared" si="93"/>
        <v>0</v>
      </c>
      <c r="AH210" s="73" t="b">
        <f t="shared" si="102"/>
        <v>1</v>
      </c>
      <c r="AI210" s="34" t="str">
        <f t="shared" si="94"/>
        <v>Outer</v>
      </c>
      <c r="AJ210" s="35" t="str">
        <f t="shared" si="103"/>
        <v>0.6-0.7</v>
      </c>
      <c r="AK210" s="36" t="str">
        <f t="shared" si="95"/>
        <v>18-19</v>
      </c>
      <c r="AL210" s="36" t="str">
        <f t="shared" si="96"/>
        <v>Nov</v>
      </c>
      <c r="AM210" s="35" t="str">
        <f t="shared" si="97"/>
        <v>295-305</v>
      </c>
      <c r="AN210" s="36" t="str">
        <f t="shared" si="98"/>
        <v>Inner-TI</v>
      </c>
    </row>
    <row r="211" spans="5:40" x14ac:dyDescent="0.3">
      <c r="E211" s="12">
        <v>40855.791666666664</v>
      </c>
      <c r="F211" s="16">
        <v>7.06</v>
      </c>
      <c r="G211" s="16">
        <v>685.54997062683105</v>
      </c>
      <c r="H211" s="29">
        <v>1.1881792706104364</v>
      </c>
      <c r="I211" s="26">
        <v>294.39999999999998</v>
      </c>
      <c r="J211" s="30">
        <v>0.12181303116147309</v>
      </c>
      <c r="K211" s="31">
        <v>0.36417224103480889</v>
      </c>
      <c r="L211" s="111">
        <f t="shared" si="78"/>
        <v>0.4</v>
      </c>
      <c r="M211" s="112">
        <f t="shared" si="79"/>
        <v>0.12</v>
      </c>
      <c r="N211" s="112" t="b">
        <f t="shared" si="80"/>
        <v>1</v>
      </c>
      <c r="O211" s="112" t="b">
        <f t="shared" si="81"/>
        <v>1</v>
      </c>
      <c r="P211" s="113">
        <f t="shared" si="82"/>
        <v>4</v>
      </c>
      <c r="Q211" s="113">
        <f t="shared" si="83"/>
        <v>14</v>
      </c>
      <c r="R211" s="114" t="str">
        <f t="shared" si="99"/>
        <v>0.4-0.12</v>
      </c>
      <c r="S211" s="127">
        <f t="shared" si="84"/>
        <v>-3.0982127234546147E-3</v>
      </c>
      <c r="T211" s="112" t="b">
        <f t="shared" si="85"/>
        <v>1</v>
      </c>
      <c r="U211" s="22">
        <f t="shared" si="86"/>
        <v>6.9885433251852271</v>
      </c>
      <c r="V211" s="22">
        <f t="shared" si="87"/>
        <v>0.43815187514496629</v>
      </c>
      <c r="W211" s="81">
        <f t="shared" si="88"/>
        <v>7</v>
      </c>
      <c r="X211" s="22">
        <f t="shared" si="89"/>
        <v>0.97297837167135182</v>
      </c>
      <c r="Y211" s="3">
        <f>IF(U211&gt;'Power Curve'!$C$37,0,INDEX(Ci,$W211,1)*POWER(1-X211,3)+INDEX(Ci,$W211,2)*3*X211*POWER(1-X211,2)+INDEX(Ci,$W211,3)*3*POWER(X211,2)*(1-X211)+INDEX(Ci,$W211,4)*POWER(X211,3))</f>
        <v>593.5023732322212</v>
      </c>
      <c r="Z211" s="3">
        <f t="shared" si="90"/>
        <v>591.66357662807263</v>
      </c>
      <c r="AA211" s="3">
        <f t="shared" si="91"/>
        <v>685.54997062683105</v>
      </c>
      <c r="AB211" s="3">
        <f t="shared" si="100"/>
        <v>-93.886393998758422</v>
      </c>
      <c r="AC211" s="3">
        <f t="shared" si="101"/>
        <v>93.886393998758422</v>
      </c>
      <c r="AE211" s="34">
        <f t="shared" si="92"/>
        <v>7</v>
      </c>
      <c r="AF211" s="73" t="b">
        <f>COUNTIF('Power Curve'!$D$2:$D$31,AE211)&gt;0</f>
        <v>1</v>
      </c>
      <c r="AG211" s="73" t="b">
        <f t="shared" si="93"/>
        <v>0</v>
      </c>
      <c r="AH211" s="73" t="b">
        <f t="shared" si="102"/>
        <v>1</v>
      </c>
      <c r="AI211" s="34" t="str">
        <f t="shared" si="94"/>
        <v>Outer</v>
      </c>
      <c r="AJ211" s="35" t="str">
        <f t="shared" si="103"/>
        <v>0.4-0.5</v>
      </c>
      <c r="AK211" s="36" t="str">
        <f t="shared" si="95"/>
        <v>19-20</v>
      </c>
      <c r="AL211" s="36" t="str">
        <f t="shared" si="96"/>
        <v>Nov</v>
      </c>
      <c r="AM211" s="35" t="str">
        <f t="shared" si="97"/>
        <v>285-295</v>
      </c>
      <c r="AN211" s="36" t="str">
        <f t="shared" si="98"/>
        <v>Inner-TI</v>
      </c>
    </row>
    <row r="212" spans="5:40" x14ac:dyDescent="0.3">
      <c r="E212" s="12">
        <v>40855.798611111109</v>
      </c>
      <c r="F212" s="16">
        <v>7.69</v>
      </c>
      <c r="G212" s="16">
        <v>813.5200080871582</v>
      </c>
      <c r="H212" s="29">
        <v>1.1879233723792226</v>
      </c>
      <c r="I212" s="26">
        <v>295.3</v>
      </c>
      <c r="J212" s="30">
        <v>0.12353706111833548</v>
      </c>
      <c r="K212" s="31">
        <v>0.44389262048821321</v>
      </c>
      <c r="L212" s="111">
        <f t="shared" si="78"/>
        <v>0.5</v>
      </c>
      <c r="M212" s="112">
        <f t="shared" si="79"/>
        <v>0.12</v>
      </c>
      <c r="N212" s="112" t="b">
        <f t="shared" si="80"/>
        <v>1</v>
      </c>
      <c r="O212" s="112" t="b">
        <f t="shared" si="81"/>
        <v>1</v>
      </c>
      <c r="P212" s="113">
        <f t="shared" si="82"/>
        <v>5</v>
      </c>
      <c r="Q212" s="113">
        <f t="shared" si="83"/>
        <v>14</v>
      </c>
      <c r="R212" s="114" t="str">
        <f t="shared" si="99"/>
        <v>0.5-0.12</v>
      </c>
      <c r="S212" s="127">
        <f t="shared" si="84"/>
        <v>-3.7124310330351562E-3</v>
      </c>
      <c r="T212" s="112" t="b">
        <f t="shared" si="85"/>
        <v>1</v>
      </c>
      <c r="U212" s="22">
        <f t="shared" si="86"/>
        <v>7.611620362870533</v>
      </c>
      <c r="V212" s="22">
        <f t="shared" si="87"/>
        <v>0.53445043985773089</v>
      </c>
      <c r="W212" s="81">
        <f t="shared" si="88"/>
        <v>8</v>
      </c>
      <c r="X212" s="22">
        <f t="shared" si="89"/>
        <v>0.6003612215552887</v>
      </c>
      <c r="Y212" s="3">
        <f>IF(U212&gt;'Power Curve'!$C$37,0,INDEX(Ci,$W212,1)*POWER(1-X212,3)+INDEX(Ci,$W212,2)*3*X212*POWER(1-X212,2)+INDEX(Ci,$W212,3)*3*POWER(X212,2)*(1-X212)+INDEX(Ci,$W212,4)*POWER(X212,3))</f>
        <v>763.85687620868271</v>
      </c>
      <c r="Z212" s="3">
        <f t="shared" si="90"/>
        <v>761.02111023664827</v>
      </c>
      <c r="AA212" s="3">
        <f t="shared" si="91"/>
        <v>813.5200080871582</v>
      </c>
      <c r="AB212" s="3">
        <f t="shared" si="100"/>
        <v>-52.498897850509934</v>
      </c>
      <c r="AC212" s="3">
        <f t="shared" si="101"/>
        <v>52.498897850509934</v>
      </c>
      <c r="AE212" s="34">
        <f t="shared" si="92"/>
        <v>8</v>
      </c>
      <c r="AF212" s="73" t="b">
        <f>COUNTIF('Power Curve'!$D$2:$D$31,AE212)&gt;0</f>
        <v>1</v>
      </c>
      <c r="AG212" s="73" t="b">
        <f t="shared" si="93"/>
        <v>0</v>
      </c>
      <c r="AH212" s="73" t="b">
        <f t="shared" si="102"/>
        <v>1</v>
      </c>
      <c r="AI212" s="34" t="str">
        <f t="shared" si="94"/>
        <v>Outer</v>
      </c>
      <c r="AJ212" s="35" t="str">
        <f t="shared" si="103"/>
        <v>0.5-0.6</v>
      </c>
      <c r="AK212" s="36" t="str">
        <f t="shared" si="95"/>
        <v>19-20</v>
      </c>
      <c r="AL212" s="36" t="str">
        <f t="shared" si="96"/>
        <v>Nov</v>
      </c>
      <c r="AM212" s="35" t="str">
        <f t="shared" si="97"/>
        <v>295-305</v>
      </c>
      <c r="AN212" s="36" t="str">
        <f t="shared" si="98"/>
        <v>Inner-TI</v>
      </c>
    </row>
    <row r="213" spans="5:40" x14ac:dyDescent="0.3">
      <c r="E213" s="12">
        <v>40855.805555555555</v>
      </c>
      <c r="F213" s="16">
        <v>7.47</v>
      </c>
      <c r="G213" s="16">
        <v>651.21000957489014</v>
      </c>
      <c r="H213" s="29">
        <v>1.1880513087319908</v>
      </c>
      <c r="I213" s="26">
        <v>295.89999999999998</v>
      </c>
      <c r="J213" s="30">
        <v>0.11244979919678715</v>
      </c>
      <c r="K213" s="31">
        <v>0.48757819479881942</v>
      </c>
      <c r="L213" s="111">
        <f t="shared" si="78"/>
        <v>0.5</v>
      </c>
      <c r="M213" s="112">
        <f t="shared" si="79"/>
        <v>0.11</v>
      </c>
      <c r="N213" s="112" t="b">
        <f t="shared" si="80"/>
        <v>1</v>
      </c>
      <c r="O213" s="112" t="b">
        <f t="shared" si="81"/>
        <v>1</v>
      </c>
      <c r="P213" s="113">
        <f t="shared" si="82"/>
        <v>5</v>
      </c>
      <c r="Q213" s="113">
        <f t="shared" si="83"/>
        <v>15</v>
      </c>
      <c r="R213" s="114" t="str">
        <f t="shared" si="99"/>
        <v>0.5-0.11</v>
      </c>
      <c r="S213" s="127">
        <f t="shared" si="84"/>
        <v>-1.6291054077775705E-2</v>
      </c>
      <c r="T213" s="112" t="b">
        <f t="shared" si="85"/>
        <v>1</v>
      </c>
      <c r="U213" s="22">
        <f t="shared" si="86"/>
        <v>7.3941281171212978</v>
      </c>
      <c r="V213" s="22">
        <f t="shared" si="87"/>
        <v>0.5008363121735947</v>
      </c>
      <c r="W213" s="81">
        <f t="shared" si="88"/>
        <v>8</v>
      </c>
      <c r="X213" s="22">
        <f t="shared" si="89"/>
        <v>0.38145937300939459</v>
      </c>
      <c r="Y213" s="3">
        <f>IF(U213&gt;'Power Curve'!$C$37,0,INDEX(Ci,$W213,1)*POWER(1-X213,3)+INDEX(Ci,$W213,2)*3*X213*POWER(1-X213,2)+INDEX(Ci,$W213,3)*3*POWER(X213,2)*(1-X213)+INDEX(Ci,$W213,4)*POWER(X213,3))</f>
        <v>702.07943553050802</v>
      </c>
      <c r="Z213" s="3">
        <f t="shared" si="90"/>
        <v>690.64182147938618</v>
      </c>
      <c r="AA213" s="3">
        <f t="shared" si="91"/>
        <v>651.21000957489014</v>
      </c>
      <c r="AB213" s="3">
        <f t="shared" si="100"/>
        <v>39.431811904496044</v>
      </c>
      <c r="AC213" s="3">
        <f t="shared" si="101"/>
        <v>39.431811904496044</v>
      </c>
      <c r="AE213" s="34">
        <f t="shared" si="92"/>
        <v>7</v>
      </c>
      <c r="AF213" s="73" t="b">
        <f>COUNTIF('Power Curve'!$D$2:$D$31,AE213)&gt;0</f>
        <v>1</v>
      </c>
      <c r="AG213" s="73" t="b">
        <f t="shared" si="93"/>
        <v>0</v>
      </c>
      <c r="AH213" s="73" t="b">
        <f t="shared" si="102"/>
        <v>1</v>
      </c>
      <c r="AI213" s="34" t="str">
        <f t="shared" si="94"/>
        <v>Outer</v>
      </c>
      <c r="AJ213" s="35" t="str">
        <f t="shared" si="103"/>
        <v>0.5-0.6</v>
      </c>
      <c r="AK213" s="36" t="str">
        <f t="shared" si="95"/>
        <v>19-20</v>
      </c>
      <c r="AL213" s="36" t="str">
        <f t="shared" si="96"/>
        <v>Nov</v>
      </c>
      <c r="AM213" s="35" t="str">
        <f t="shared" si="97"/>
        <v>295-305</v>
      </c>
      <c r="AN213" s="36" t="str">
        <f t="shared" si="98"/>
        <v>Inner-TI</v>
      </c>
    </row>
    <row r="214" spans="5:40" x14ac:dyDescent="0.3">
      <c r="E214" s="12">
        <v>40855.8125</v>
      </c>
      <c r="F214" s="16">
        <v>8.06</v>
      </c>
      <c r="G214" s="16">
        <v>809.22000885009788</v>
      </c>
      <c r="H214" s="29">
        <v>1.1877102090545018</v>
      </c>
      <c r="I214" s="26">
        <v>296.10000000000002</v>
      </c>
      <c r="J214" s="30">
        <v>0.10794044665012406</v>
      </c>
      <c r="K214" s="31">
        <v>0.44190619739013626</v>
      </c>
      <c r="L214" s="111">
        <f t="shared" si="78"/>
        <v>0.6</v>
      </c>
      <c r="M214" s="112">
        <f t="shared" si="79"/>
        <v>0.11</v>
      </c>
      <c r="N214" s="112" t="b">
        <f t="shared" si="80"/>
        <v>1</v>
      </c>
      <c r="O214" s="112" t="b">
        <f t="shared" si="81"/>
        <v>1</v>
      </c>
      <c r="P214" s="113">
        <f t="shared" si="82"/>
        <v>6</v>
      </c>
      <c r="Q214" s="113">
        <f t="shared" si="83"/>
        <v>15</v>
      </c>
      <c r="R214" s="114" t="str">
        <f t="shared" si="99"/>
        <v>0.6-0.11</v>
      </c>
      <c r="S214" s="127">
        <f t="shared" si="84"/>
        <v>-1.5111837704289E-2</v>
      </c>
      <c r="T214" s="112" t="b">
        <f t="shared" si="85"/>
        <v>1</v>
      </c>
      <c r="U214" s="22">
        <f t="shared" si="86"/>
        <v>7.9773719553985716</v>
      </c>
      <c r="V214" s="22">
        <f t="shared" si="87"/>
        <v>0.59097852751235425</v>
      </c>
      <c r="W214" s="81">
        <f t="shared" si="88"/>
        <v>8</v>
      </c>
      <c r="X214" s="22">
        <f t="shared" si="89"/>
        <v>0.96848330994139298</v>
      </c>
      <c r="Y214" s="3">
        <f>IF(U214&gt;'Power Curve'!$C$37,0,INDEX(Ci,$W214,1)*POWER(1-X214,3)+INDEX(Ci,$W214,2)*3*X214*POWER(1-X214,2)+INDEX(Ci,$W214,3)*3*POWER(X214,2)*(1-X214)+INDEX(Ci,$W214,4)*POWER(X214,3))</f>
        <v>871.39521376940615</v>
      </c>
      <c r="Z214" s="3">
        <f t="shared" si="90"/>
        <v>858.22683072262862</v>
      </c>
      <c r="AA214" s="3">
        <f t="shared" si="91"/>
        <v>809.22000885009788</v>
      </c>
      <c r="AB214" s="3">
        <f t="shared" si="100"/>
        <v>49.006821872530736</v>
      </c>
      <c r="AC214" s="3">
        <f t="shared" si="101"/>
        <v>49.006821872530736</v>
      </c>
      <c r="AE214" s="34">
        <f t="shared" si="92"/>
        <v>8</v>
      </c>
      <c r="AF214" s="73" t="b">
        <f>COUNTIF('Power Curve'!$D$2:$D$31,AE214)&gt;0</f>
        <v>1</v>
      </c>
      <c r="AG214" s="73" t="b">
        <f t="shared" si="93"/>
        <v>0</v>
      </c>
      <c r="AH214" s="73" t="b">
        <f t="shared" si="102"/>
        <v>1</v>
      </c>
      <c r="AI214" s="34" t="str">
        <f t="shared" si="94"/>
        <v>Outer</v>
      </c>
      <c r="AJ214" s="35" t="str">
        <f t="shared" si="103"/>
        <v>0.5-0.6</v>
      </c>
      <c r="AK214" s="36" t="str">
        <f t="shared" si="95"/>
        <v>19-20</v>
      </c>
      <c r="AL214" s="36" t="str">
        <f t="shared" si="96"/>
        <v>Nov</v>
      </c>
      <c r="AM214" s="35" t="str">
        <f t="shared" si="97"/>
        <v>295-305</v>
      </c>
      <c r="AN214" s="36" t="str">
        <f t="shared" si="98"/>
        <v>Inner-TI</v>
      </c>
    </row>
    <row r="215" spans="5:40" x14ac:dyDescent="0.3">
      <c r="E215" s="12">
        <v>40855.819444444445</v>
      </c>
      <c r="F215" s="16">
        <v>7.61</v>
      </c>
      <c r="G215" s="16">
        <v>737.17999839782738</v>
      </c>
      <c r="H215" s="29">
        <v>1.1880086595414556</v>
      </c>
      <c r="I215" s="26">
        <v>301.60000000000002</v>
      </c>
      <c r="J215" s="30">
        <v>0.11957950065703023</v>
      </c>
      <c r="K215" s="31">
        <v>0.38616155567143473</v>
      </c>
      <c r="L215" s="111">
        <f t="shared" si="78"/>
        <v>0.5</v>
      </c>
      <c r="M215" s="112">
        <f t="shared" si="79"/>
        <v>0.12</v>
      </c>
      <c r="N215" s="112" t="b">
        <f t="shared" si="80"/>
        <v>1</v>
      </c>
      <c r="O215" s="112" t="b">
        <f t="shared" si="81"/>
        <v>1</v>
      </c>
      <c r="P215" s="113">
        <f t="shared" si="82"/>
        <v>5</v>
      </c>
      <c r="Q215" s="113">
        <f t="shared" si="83"/>
        <v>14</v>
      </c>
      <c r="R215" s="114" t="str">
        <f t="shared" si="99"/>
        <v>0.5-0.12</v>
      </c>
      <c r="S215" s="127">
        <f t="shared" si="84"/>
        <v>-3.7124310330351562E-3</v>
      </c>
      <c r="T215" s="112" t="b">
        <f t="shared" si="85"/>
        <v>1</v>
      </c>
      <c r="U215" s="22">
        <f t="shared" si="86"/>
        <v>7.5326160155729367</v>
      </c>
      <c r="V215" s="22">
        <f t="shared" si="87"/>
        <v>0.52224006330607586</v>
      </c>
      <c r="W215" s="81">
        <f t="shared" si="88"/>
        <v>8</v>
      </c>
      <c r="X215" s="22">
        <f t="shared" si="89"/>
        <v>0.52084483416856064</v>
      </c>
      <c r="Y215" s="3">
        <f>IF(U215&gt;'Power Curve'!$C$37,0,INDEX(Ci,$W215,1)*POWER(1-X215,3)+INDEX(Ci,$W215,2)*3*X215*POWER(1-X215,2)+INDEX(Ci,$W215,3)*3*POWER(X215,2)*(1-X215)+INDEX(Ci,$W215,4)*POWER(X215,3))</f>
        <v>741.1835896196352</v>
      </c>
      <c r="Z215" s="3">
        <f t="shared" si="90"/>
        <v>738.4319966603548</v>
      </c>
      <c r="AA215" s="3">
        <f t="shared" si="91"/>
        <v>737.17999839782738</v>
      </c>
      <c r="AB215" s="3">
        <f t="shared" si="100"/>
        <v>1.2519982625274224</v>
      </c>
      <c r="AC215" s="3">
        <f t="shared" si="101"/>
        <v>1.2519982625274224</v>
      </c>
      <c r="AE215" s="34">
        <f t="shared" si="92"/>
        <v>8</v>
      </c>
      <c r="AF215" s="73" t="b">
        <f>COUNTIF('Power Curve'!$D$2:$D$31,AE215)&gt;0</f>
        <v>1</v>
      </c>
      <c r="AG215" s="73" t="b">
        <f t="shared" si="93"/>
        <v>0</v>
      </c>
      <c r="AH215" s="73" t="b">
        <f t="shared" si="102"/>
        <v>1</v>
      </c>
      <c r="AI215" s="34" t="str">
        <f t="shared" si="94"/>
        <v>Outer</v>
      </c>
      <c r="AJ215" s="35" t="str">
        <f t="shared" si="103"/>
        <v>0.5-0.6</v>
      </c>
      <c r="AK215" s="36" t="str">
        <f t="shared" si="95"/>
        <v>19-20</v>
      </c>
      <c r="AL215" s="36" t="str">
        <f t="shared" si="96"/>
        <v>Nov</v>
      </c>
      <c r="AM215" s="35" t="str">
        <f t="shared" si="97"/>
        <v>295-305</v>
      </c>
      <c r="AN215" s="36" t="str">
        <f t="shared" si="98"/>
        <v>Inner-TI</v>
      </c>
    </row>
    <row r="216" spans="5:40" x14ac:dyDescent="0.3">
      <c r="E216" s="12">
        <v>40855.826388888891</v>
      </c>
      <c r="F216" s="16">
        <v>7.74</v>
      </c>
      <c r="G216" s="16">
        <v>688.760009765625</v>
      </c>
      <c r="H216" s="29">
        <v>1.1873267049463172</v>
      </c>
      <c r="I216" s="26">
        <v>304.2</v>
      </c>
      <c r="J216" s="30">
        <v>0.1020671834625323</v>
      </c>
      <c r="K216" s="31">
        <v>0.58305492359374755</v>
      </c>
      <c r="L216" s="111">
        <f t="shared" si="78"/>
        <v>0.5</v>
      </c>
      <c r="M216" s="112">
        <f t="shared" si="79"/>
        <v>9.9999999999999992E-2</v>
      </c>
      <c r="N216" s="112" t="b">
        <f t="shared" si="80"/>
        <v>1</v>
      </c>
      <c r="O216" s="112" t="b">
        <f t="shared" si="81"/>
        <v>1</v>
      </c>
      <c r="P216" s="113">
        <f t="shared" si="82"/>
        <v>5</v>
      </c>
      <c r="Q216" s="113">
        <f t="shared" si="83"/>
        <v>16</v>
      </c>
      <c r="R216" s="114" t="str">
        <f t="shared" si="99"/>
        <v>0.5-0.1</v>
      </c>
      <c r="S216" s="127">
        <f t="shared" si="84"/>
        <v>-1.2082008028820396E-2</v>
      </c>
      <c r="T216" s="112" t="b">
        <f t="shared" si="85"/>
        <v>1</v>
      </c>
      <c r="U216" s="22">
        <f t="shared" si="86"/>
        <v>7.6598278591407913</v>
      </c>
      <c r="V216" s="22">
        <f t="shared" si="87"/>
        <v>0.54190106380700642</v>
      </c>
      <c r="W216" s="81">
        <f t="shared" si="88"/>
        <v>8</v>
      </c>
      <c r="X216" s="22">
        <f t="shared" si="89"/>
        <v>0.64888115848902161</v>
      </c>
      <c r="Y216" s="3">
        <f>IF(U216&gt;'Power Curve'!$C$37,0,INDEX(Ci,$W216,1)*POWER(1-X216,3)+INDEX(Ci,$W216,2)*3*X216*POWER(1-X216,2)+INDEX(Ci,$W216,3)*3*POWER(X216,2)*(1-X216)+INDEX(Ci,$W216,4)*POWER(X216,3))</f>
        <v>777.80698008298396</v>
      </c>
      <c r="Z216" s="3">
        <f t="shared" si="90"/>
        <v>768.4095099047488</v>
      </c>
      <c r="AA216" s="3">
        <f t="shared" si="91"/>
        <v>688.760009765625</v>
      </c>
      <c r="AB216" s="3">
        <f t="shared" si="100"/>
        <v>79.649500139123802</v>
      </c>
      <c r="AC216" s="3">
        <f t="shared" si="101"/>
        <v>79.649500139123802</v>
      </c>
      <c r="AE216" s="34">
        <f t="shared" si="92"/>
        <v>8</v>
      </c>
      <c r="AF216" s="73" t="b">
        <f>COUNTIF('Power Curve'!$D$2:$D$31,AE216)&gt;0</f>
        <v>1</v>
      </c>
      <c r="AG216" s="73" t="b">
        <f t="shared" si="93"/>
        <v>0</v>
      </c>
      <c r="AH216" s="73" t="b">
        <f t="shared" si="102"/>
        <v>1</v>
      </c>
      <c r="AI216" s="34" t="str">
        <f t="shared" si="94"/>
        <v>Outer</v>
      </c>
      <c r="AJ216" s="35" t="str">
        <f t="shared" si="103"/>
        <v>0.5-0.6</v>
      </c>
      <c r="AK216" s="36" t="str">
        <f t="shared" si="95"/>
        <v>19-20</v>
      </c>
      <c r="AL216" s="36" t="str">
        <f t="shared" si="96"/>
        <v>Nov</v>
      </c>
      <c r="AM216" s="35" t="str">
        <f t="shared" si="97"/>
        <v>295-305</v>
      </c>
      <c r="AN216" s="36" t="str">
        <f t="shared" si="98"/>
        <v>Inner-TI</v>
      </c>
    </row>
    <row r="217" spans="5:40" x14ac:dyDescent="0.3">
      <c r="E217" s="12">
        <v>40855.833333333336</v>
      </c>
      <c r="F217" s="16">
        <v>7.46</v>
      </c>
      <c r="G217" s="16">
        <v>595.349997520447</v>
      </c>
      <c r="H217" s="29">
        <v>1.1861776791835981</v>
      </c>
      <c r="I217" s="26">
        <v>306.7</v>
      </c>
      <c r="J217" s="30">
        <v>8.7131367292225204E-2</v>
      </c>
      <c r="K217" s="31">
        <v>0.6300583307899611</v>
      </c>
      <c r="L217" s="111">
        <f t="shared" si="78"/>
        <v>0.5</v>
      </c>
      <c r="M217" s="112">
        <f t="shared" si="79"/>
        <v>0.09</v>
      </c>
      <c r="N217" s="112" t="b">
        <f t="shared" si="80"/>
        <v>1</v>
      </c>
      <c r="O217" s="112" t="b">
        <f t="shared" si="81"/>
        <v>1</v>
      </c>
      <c r="P217" s="113">
        <f t="shared" si="82"/>
        <v>5</v>
      </c>
      <c r="Q217" s="113">
        <f t="shared" si="83"/>
        <v>17</v>
      </c>
      <c r="R217" s="114" t="str">
        <f t="shared" si="99"/>
        <v>0.5-0.09</v>
      </c>
      <c r="S217" s="127">
        <f t="shared" si="84"/>
        <v>-1.9098901849401599E-2</v>
      </c>
      <c r="T217" s="112" t="b">
        <f t="shared" si="85"/>
        <v>1</v>
      </c>
      <c r="U217" s="22">
        <f t="shared" si="86"/>
        <v>7.3803458496190197</v>
      </c>
      <c r="V217" s="22">
        <f t="shared" si="87"/>
        <v>0.49870621830287964</v>
      </c>
      <c r="W217" s="81">
        <f t="shared" si="88"/>
        <v>8</v>
      </c>
      <c r="X217" s="22">
        <f t="shared" si="89"/>
        <v>0.36758778037854195</v>
      </c>
      <c r="Y217" s="3">
        <f>IF(U217&gt;'Power Curve'!$C$37,0,INDEX(Ci,$W217,1)*POWER(1-X217,3)+INDEX(Ci,$W217,2)*3*X217*POWER(1-X217,2)+INDEX(Ci,$W217,3)*3*POWER(X217,2)*(1-X217)+INDEX(Ci,$W217,4)*POWER(X217,3))</f>
        <v>698.23693856829243</v>
      </c>
      <c r="Z217" s="3">
        <f t="shared" si="90"/>
        <v>684.90137981094995</v>
      </c>
      <c r="AA217" s="3">
        <f t="shared" si="91"/>
        <v>595.349997520447</v>
      </c>
      <c r="AB217" s="3">
        <f t="shared" si="100"/>
        <v>89.551382290502943</v>
      </c>
      <c r="AC217" s="3">
        <f t="shared" si="101"/>
        <v>89.551382290502943</v>
      </c>
      <c r="AE217" s="34">
        <f t="shared" si="92"/>
        <v>7</v>
      </c>
      <c r="AF217" s="73" t="b">
        <f>COUNTIF('Power Curve'!$D$2:$D$31,AE217)&gt;0</f>
        <v>1</v>
      </c>
      <c r="AG217" s="73" t="b">
        <f t="shared" si="93"/>
        <v>0</v>
      </c>
      <c r="AH217" s="73" t="b">
        <f t="shared" si="102"/>
        <v>1</v>
      </c>
      <c r="AI217" s="34" t="str">
        <f t="shared" si="94"/>
        <v>Outer</v>
      </c>
      <c r="AJ217" s="35" t="str">
        <f t="shared" si="103"/>
        <v>0.4-0.5</v>
      </c>
      <c r="AK217" s="36" t="str">
        <f t="shared" si="95"/>
        <v>20-21</v>
      </c>
      <c r="AL217" s="36" t="str">
        <f t="shared" si="96"/>
        <v>Nov</v>
      </c>
      <c r="AM217" s="35" t="str">
        <f t="shared" si="97"/>
        <v>305-315</v>
      </c>
      <c r="AN217" s="36" t="str">
        <f t="shared" si="98"/>
        <v>LWS-LTI</v>
      </c>
    </row>
    <row r="218" spans="5:40" x14ac:dyDescent="0.3">
      <c r="E218" s="12">
        <v>40855.840277777781</v>
      </c>
      <c r="F218" s="16">
        <v>7.32</v>
      </c>
      <c r="G218" s="16">
        <v>535.47999268770195</v>
      </c>
      <c r="H218" s="29">
        <v>1.1852855286233432</v>
      </c>
      <c r="I218" s="26">
        <v>302.39999999999998</v>
      </c>
      <c r="J218" s="30">
        <v>7.1038251366120214E-2</v>
      </c>
      <c r="K218" s="31">
        <v>0.45402314015921075</v>
      </c>
      <c r="L218" s="111">
        <f t="shared" si="78"/>
        <v>0.5</v>
      </c>
      <c r="M218" s="112">
        <f t="shared" si="79"/>
        <v>6.9999999999999993E-2</v>
      </c>
      <c r="N218" s="112" t="b">
        <f t="shared" si="80"/>
        <v>1</v>
      </c>
      <c r="O218" s="112" t="b">
        <f t="shared" si="81"/>
        <v>1</v>
      </c>
      <c r="P218" s="113">
        <f t="shared" si="82"/>
        <v>5</v>
      </c>
      <c r="Q218" s="113">
        <f t="shared" si="83"/>
        <v>19</v>
      </c>
      <c r="R218" s="114" t="str">
        <f t="shared" si="99"/>
        <v>0.5-0.07</v>
      </c>
      <c r="S218" s="127">
        <f t="shared" si="84"/>
        <v>-3.1853825121220224E-2</v>
      </c>
      <c r="T218" s="112" t="b">
        <f t="shared" si="85"/>
        <v>1</v>
      </c>
      <c r="U218" s="22">
        <f t="shared" si="86"/>
        <v>7.2400246612137575</v>
      </c>
      <c r="V218" s="22">
        <f t="shared" si="87"/>
        <v>0.47701912629830961</v>
      </c>
      <c r="W218" s="81">
        <f t="shared" si="88"/>
        <v>8</v>
      </c>
      <c r="X218" s="22">
        <f t="shared" si="89"/>
        <v>0.2263571474138879</v>
      </c>
      <c r="Y218" s="3">
        <f>IF(U218&gt;'Power Curve'!$C$37,0,INDEX(Ci,$W218,1)*POWER(1-X218,3)+INDEX(Ci,$W218,2)*3*X218*POWER(1-X218,2)+INDEX(Ci,$W218,3)*3*POWER(X218,2)*(1-X218)+INDEX(Ci,$W218,4)*POWER(X218,3))</f>
        <v>659.6807066998357</v>
      </c>
      <c r="Z218" s="3">
        <f t="shared" si="90"/>
        <v>638.66735283277615</v>
      </c>
      <c r="AA218" s="3">
        <f t="shared" si="91"/>
        <v>535.47999268770195</v>
      </c>
      <c r="AB218" s="3">
        <f t="shared" si="100"/>
        <v>103.18736014507419</v>
      </c>
      <c r="AC218" s="3">
        <f t="shared" si="101"/>
        <v>103.18736014507419</v>
      </c>
      <c r="AE218" s="34">
        <f t="shared" si="92"/>
        <v>7</v>
      </c>
      <c r="AF218" s="73" t="b">
        <f>COUNTIF('Power Curve'!$D$2:$D$31,AE218)&gt;0</f>
        <v>1</v>
      </c>
      <c r="AG218" s="73" t="b">
        <f t="shared" si="93"/>
        <v>0</v>
      </c>
      <c r="AH218" s="73" t="b">
        <f t="shared" si="102"/>
        <v>1</v>
      </c>
      <c r="AI218" s="34" t="str">
        <f t="shared" si="94"/>
        <v>Outer</v>
      </c>
      <c r="AJ218" s="35" t="str">
        <f t="shared" si="103"/>
        <v>0.4-0.5</v>
      </c>
      <c r="AK218" s="36" t="str">
        <f t="shared" si="95"/>
        <v>20-21</v>
      </c>
      <c r="AL218" s="36" t="str">
        <f t="shared" si="96"/>
        <v>Nov</v>
      </c>
      <c r="AM218" s="35" t="str">
        <f t="shared" si="97"/>
        <v>295-305</v>
      </c>
      <c r="AN218" s="36" t="str">
        <f t="shared" si="98"/>
        <v>LWS-LTI</v>
      </c>
    </row>
    <row r="219" spans="5:40" x14ac:dyDescent="0.3">
      <c r="E219" s="12">
        <v>40855.847222222219</v>
      </c>
      <c r="F219" s="16">
        <v>6.31</v>
      </c>
      <c r="G219" s="16">
        <v>393.60999679565475</v>
      </c>
      <c r="H219" s="29">
        <v>1.1876391593423556</v>
      </c>
      <c r="I219" s="26">
        <v>297.5</v>
      </c>
      <c r="J219" s="30">
        <v>0.10459587955625992</v>
      </c>
      <c r="K219" s="31">
        <v>0.40282595414137556</v>
      </c>
      <c r="L219" s="111">
        <f t="shared" si="78"/>
        <v>0.30000000000000004</v>
      </c>
      <c r="M219" s="112">
        <f t="shared" si="79"/>
        <v>9.9999999999999992E-2</v>
      </c>
      <c r="N219" s="112" t="b">
        <f t="shared" si="80"/>
        <v>1</v>
      </c>
      <c r="O219" s="112" t="b">
        <f t="shared" si="81"/>
        <v>1</v>
      </c>
      <c r="P219" s="113">
        <f t="shared" si="82"/>
        <v>3.0000000000000004</v>
      </c>
      <c r="Q219" s="113">
        <f t="shared" si="83"/>
        <v>16</v>
      </c>
      <c r="R219" s="114" t="str">
        <f t="shared" si="99"/>
        <v>0.3-0.1</v>
      </c>
      <c r="S219" s="127">
        <f t="shared" si="84"/>
        <v>-1.967349151230606E-2</v>
      </c>
      <c r="T219" s="112" t="b">
        <f t="shared" si="85"/>
        <v>1</v>
      </c>
      <c r="U219" s="22">
        <f t="shared" si="86"/>
        <v>6.24518775209736</v>
      </c>
      <c r="V219" s="22">
        <f t="shared" si="87"/>
        <v>0.32326387505828885</v>
      </c>
      <c r="W219" s="81">
        <f t="shared" si="88"/>
        <v>7</v>
      </c>
      <c r="X219" s="22">
        <f t="shared" si="89"/>
        <v>0.21732305262710697</v>
      </c>
      <c r="Y219" s="3">
        <f>IF(U219&gt;'Power Curve'!$C$37,0,INDEX(Ci,$W219,1)*POWER(1-X219,3)+INDEX(Ci,$W219,2)*3*X219*POWER(1-X219,2)+INDEX(Ci,$W219,3)*3*POWER(X219,2)*(1-X219)+INDEX(Ci,$W219,4)*POWER(X219,3))</f>
        <v>412.41245148949935</v>
      </c>
      <c r="Z219" s="3">
        <f t="shared" si="90"/>
        <v>404.29885862555136</v>
      </c>
      <c r="AA219" s="3">
        <f t="shared" si="91"/>
        <v>393.60999679565475</v>
      </c>
      <c r="AB219" s="3">
        <f t="shared" si="100"/>
        <v>10.688861829896609</v>
      </c>
      <c r="AC219" s="3">
        <f t="shared" si="101"/>
        <v>10.688861829896609</v>
      </c>
      <c r="AE219" s="34">
        <f t="shared" si="92"/>
        <v>6</v>
      </c>
      <c r="AF219" s="73" t="b">
        <f>COUNTIF('Power Curve'!$D$2:$D$31,AE219)&gt;0</f>
        <v>1</v>
      </c>
      <c r="AG219" s="73" t="b">
        <f t="shared" si="93"/>
        <v>0</v>
      </c>
      <c r="AH219" s="73" t="b">
        <f t="shared" si="102"/>
        <v>1</v>
      </c>
      <c r="AI219" s="34" t="str">
        <f t="shared" si="94"/>
        <v>Outer</v>
      </c>
      <c r="AJ219" s="35" t="str">
        <f t="shared" si="103"/>
        <v>0.3-0.4</v>
      </c>
      <c r="AK219" s="36" t="str">
        <f t="shared" si="95"/>
        <v>20-21</v>
      </c>
      <c r="AL219" s="36" t="str">
        <f t="shared" si="96"/>
        <v>Nov</v>
      </c>
      <c r="AM219" s="35" t="str">
        <f t="shared" si="97"/>
        <v>295-305</v>
      </c>
      <c r="AN219" s="36" t="str">
        <f t="shared" si="98"/>
        <v>Inner-TI</v>
      </c>
    </row>
    <row r="220" spans="5:40" x14ac:dyDescent="0.3">
      <c r="E220" s="12">
        <v>40855.854166666664</v>
      </c>
      <c r="F220" s="16">
        <v>5.98</v>
      </c>
      <c r="G220" s="16">
        <v>322.11000061035116</v>
      </c>
      <c r="H220" s="29">
        <v>1.1875255654360053</v>
      </c>
      <c r="I220" s="26">
        <v>295.39999999999998</v>
      </c>
      <c r="J220" s="30">
        <v>0.1237458193979933</v>
      </c>
      <c r="K220" s="31">
        <v>0.3769188299585961</v>
      </c>
      <c r="L220" s="111">
        <f t="shared" si="78"/>
        <v>0.30000000000000004</v>
      </c>
      <c r="M220" s="112">
        <f t="shared" si="79"/>
        <v>0.12</v>
      </c>
      <c r="N220" s="112" t="b">
        <f t="shared" si="80"/>
        <v>1</v>
      </c>
      <c r="O220" s="112" t="b">
        <f t="shared" si="81"/>
        <v>1</v>
      </c>
      <c r="P220" s="113">
        <f t="shared" si="82"/>
        <v>3.0000000000000004</v>
      </c>
      <c r="Q220" s="113">
        <f t="shared" si="83"/>
        <v>14</v>
      </c>
      <c r="R220" s="114" t="str">
        <f t="shared" si="99"/>
        <v>0.3-0.12</v>
      </c>
      <c r="S220" s="127">
        <f t="shared" si="84"/>
        <v>1.2614701106734599E-2</v>
      </c>
      <c r="T220" s="112" t="b">
        <f t="shared" si="85"/>
        <v>1</v>
      </c>
      <c r="U220" s="22">
        <f t="shared" si="86"/>
        <v>5.9183885954236652</v>
      </c>
      <c r="V220" s="22">
        <f t="shared" si="87"/>
        <v>0.27275601193123644</v>
      </c>
      <c r="W220" s="81">
        <f t="shared" si="88"/>
        <v>6</v>
      </c>
      <c r="X220" s="22">
        <f t="shared" si="89"/>
        <v>0.88735748273182713</v>
      </c>
      <c r="Y220" s="3">
        <f>IF(U220&gt;'Power Curve'!$C$37,0,INDEX(Ci,$W220,1)*POWER(1-X220,3)+INDEX(Ci,$W220,2)*3*X220*POWER(1-X220,2)+INDEX(Ci,$W220,3)*3*POWER(X220,2)*(1-X220)+INDEX(Ci,$W220,4)*POWER(X220,3))</f>
        <v>348.47271758268988</v>
      </c>
      <c r="Z220" s="3">
        <f t="shared" si="90"/>
        <v>352.86859675884705</v>
      </c>
      <c r="AA220" s="3">
        <f t="shared" si="91"/>
        <v>322.11000061035116</v>
      </c>
      <c r="AB220" s="3">
        <f t="shared" si="100"/>
        <v>30.758596148495883</v>
      </c>
      <c r="AC220" s="3">
        <f t="shared" si="101"/>
        <v>30.758596148495883</v>
      </c>
      <c r="AE220" s="34">
        <f t="shared" si="92"/>
        <v>6</v>
      </c>
      <c r="AF220" s="73" t="b">
        <f>COUNTIF('Power Curve'!$D$2:$D$31,AE220)&gt;0</f>
        <v>1</v>
      </c>
      <c r="AG220" s="73" t="b">
        <f t="shared" si="93"/>
        <v>0</v>
      </c>
      <c r="AH220" s="73" t="b">
        <f t="shared" si="102"/>
        <v>1</v>
      </c>
      <c r="AI220" s="34" t="str">
        <f t="shared" si="94"/>
        <v>Outer</v>
      </c>
      <c r="AJ220" s="35" t="str">
        <f t="shared" si="103"/>
        <v>0.2-0.3</v>
      </c>
      <c r="AK220" s="36" t="str">
        <f t="shared" si="95"/>
        <v>20-21</v>
      </c>
      <c r="AL220" s="36" t="str">
        <f t="shared" si="96"/>
        <v>Nov</v>
      </c>
      <c r="AM220" s="35" t="str">
        <f t="shared" si="97"/>
        <v>295-305</v>
      </c>
      <c r="AN220" s="36" t="str">
        <f t="shared" si="98"/>
        <v>Inner-TI</v>
      </c>
    </row>
    <row r="221" spans="5:40" x14ac:dyDescent="0.3">
      <c r="E221" s="12">
        <v>40855.861111111109</v>
      </c>
      <c r="F221" s="16">
        <v>5.87</v>
      </c>
      <c r="G221" s="16">
        <v>210.55001068115229</v>
      </c>
      <c r="H221" s="29">
        <v>1.1872275123939371</v>
      </c>
      <c r="I221" s="26">
        <v>296.10000000000002</v>
      </c>
      <c r="J221" s="30">
        <v>8.8586030664395229E-2</v>
      </c>
      <c r="K221" s="31">
        <v>0.42679943573667239</v>
      </c>
      <c r="L221" s="111">
        <f t="shared" si="78"/>
        <v>0.30000000000000004</v>
      </c>
      <c r="M221" s="112">
        <f t="shared" si="79"/>
        <v>0.09</v>
      </c>
      <c r="N221" s="112" t="b">
        <f t="shared" si="80"/>
        <v>1</v>
      </c>
      <c r="O221" s="112" t="b">
        <f t="shared" si="81"/>
        <v>1</v>
      </c>
      <c r="P221" s="113">
        <f t="shared" si="82"/>
        <v>3.0000000000000004</v>
      </c>
      <c r="Q221" s="113">
        <f t="shared" si="83"/>
        <v>17</v>
      </c>
      <c r="R221" s="114" t="str">
        <f t="shared" si="99"/>
        <v>0.3-0.09</v>
      </c>
      <c r="S221" s="127">
        <f t="shared" si="84"/>
        <v>-3.2202117881719686E-2</v>
      </c>
      <c r="T221" s="112" t="b">
        <f t="shared" si="85"/>
        <v>1</v>
      </c>
      <c r="U221" s="22">
        <f t="shared" si="86"/>
        <v>5.8090358374597457</v>
      </c>
      <c r="V221" s="22">
        <f t="shared" si="87"/>
        <v>0.25585519068058016</v>
      </c>
      <c r="W221" s="81">
        <f t="shared" si="88"/>
        <v>6</v>
      </c>
      <c r="X221" s="22">
        <f t="shared" si="89"/>
        <v>0.77836364754928977</v>
      </c>
      <c r="Y221" s="3">
        <f>IF(U221&gt;'Power Curve'!$C$37,0,INDEX(Ci,$W221,1)*POWER(1-X221,3)+INDEX(Ci,$W221,2)*3*X221*POWER(1-X221,2)+INDEX(Ci,$W221,3)*3*POWER(X221,2)*(1-X221)+INDEX(Ci,$W221,4)*POWER(X221,3))</f>
        <v>329.8089507887521</v>
      </c>
      <c r="Z221" s="3">
        <f t="shared" si="90"/>
        <v>319.1884040770064</v>
      </c>
      <c r="AA221" s="3">
        <f t="shared" si="91"/>
        <v>210.55001068115229</v>
      </c>
      <c r="AB221" s="3">
        <f t="shared" si="100"/>
        <v>108.63839339585411</v>
      </c>
      <c r="AC221" s="3">
        <f t="shared" si="101"/>
        <v>108.63839339585411</v>
      </c>
      <c r="AE221" s="34">
        <f t="shared" si="92"/>
        <v>6</v>
      </c>
      <c r="AF221" s="73" t="b">
        <f>COUNTIF('Power Curve'!$D$2:$D$31,AE221)&gt;0</f>
        <v>1</v>
      </c>
      <c r="AG221" s="73" t="b">
        <f t="shared" si="93"/>
        <v>0</v>
      </c>
      <c r="AH221" s="73" t="b">
        <f t="shared" si="102"/>
        <v>1</v>
      </c>
      <c r="AI221" s="34" t="str">
        <f t="shared" si="94"/>
        <v>Outer</v>
      </c>
      <c r="AJ221" s="35" t="str">
        <f t="shared" si="103"/>
        <v>0.2-0.3</v>
      </c>
      <c r="AK221" s="36" t="str">
        <f t="shared" si="95"/>
        <v>20-21</v>
      </c>
      <c r="AL221" s="36" t="str">
        <f t="shared" si="96"/>
        <v>Nov</v>
      </c>
      <c r="AM221" s="35" t="str">
        <f t="shared" si="97"/>
        <v>295-305</v>
      </c>
      <c r="AN221" s="36" t="str">
        <f t="shared" si="98"/>
        <v>LWS-LTI</v>
      </c>
    </row>
    <row r="222" spans="5:40" x14ac:dyDescent="0.3">
      <c r="E222" s="12">
        <v>40855.868055555555</v>
      </c>
      <c r="F222" s="16">
        <v>5.13</v>
      </c>
      <c r="G222" s="16">
        <v>156.20999526977531</v>
      </c>
      <c r="H222" s="29">
        <v>1.1877385503649587</v>
      </c>
      <c r="I222" s="26">
        <v>288</v>
      </c>
      <c r="J222" s="30">
        <v>0.10721247563352827</v>
      </c>
      <c r="K222" s="31">
        <v>0.31343466772348277</v>
      </c>
      <c r="L222" s="111">
        <f t="shared" si="78"/>
        <v>0.1</v>
      </c>
      <c r="M222" s="112">
        <f t="shared" si="79"/>
        <v>0.11</v>
      </c>
      <c r="N222" s="112" t="b">
        <f t="shared" si="80"/>
        <v>1</v>
      </c>
      <c r="O222" s="112" t="b">
        <f t="shared" si="81"/>
        <v>1</v>
      </c>
      <c r="P222" s="113">
        <f t="shared" si="82"/>
        <v>1</v>
      </c>
      <c r="Q222" s="113">
        <f t="shared" si="83"/>
        <v>15</v>
      </c>
      <c r="R222" s="114" t="str">
        <f t="shared" si="99"/>
        <v>0.1-0.11</v>
      </c>
      <c r="S222" s="127">
        <f t="shared" si="84"/>
        <v>1.6125726309400339E-2</v>
      </c>
      <c r="T222" s="112" t="b">
        <f t="shared" si="85"/>
        <v>1</v>
      </c>
      <c r="U222" s="22">
        <f t="shared" si="86"/>
        <v>5.0774495830516839</v>
      </c>
      <c r="V222" s="22">
        <f t="shared" si="87"/>
        <v>0.14278617673520358</v>
      </c>
      <c r="W222" s="81">
        <f t="shared" si="88"/>
        <v>6</v>
      </c>
      <c r="X222" s="22">
        <f t="shared" si="89"/>
        <v>4.9178640061216201E-2</v>
      </c>
      <c r="Y222" s="3">
        <f>IF(U222&gt;'Power Curve'!$C$37,0,INDEX(Ci,$W222,1)*POWER(1-X222,3)+INDEX(Ci,$W222,2)*3*X222*POWER(1-X222,2)+INDEX(Ci,$W222,3)*3*POWER(X222,2)*(1-X222)+INDEX(Ci,$W222,4)*POWER(X222,3))</f>
        <v>219.04541506899309</v>
      </c>
      <c r="Z222" s="3">
        <f t="shared" si="90"/>
        <v>222.57768148172468</v>
      </c>
      <c r="AA222" s="3">
        <f t="shared" si="91"/>
        <v>156.20999526977531</v>
      </c>
      <c r="AB222" s="3">
        <f t="shared" si="100"/>
        <v>66.367686211949376</v>
      </c>
      <c r="AC222" s="3">
        <f t="shared" si="101"/>
        <v>66.367686211949376</v>
      </c>
      <c r="AE222" s="34">
        <f t="shared" si="92"/>
        <v>5</v>
      </c>
      <c r="AF222" s="73" t="b">
        <f>COUNTIF('Power Curve'!$D$2:$D$31,AE222)&gt;0</f>
        <v>1</v>
      </c>
      <c r="AG222" s="73" t="b">
        <f t="shared" si="93"/>
        <v>0</v>
      </c>
      <c r="AH222" s="73" t="b">
        <f t="shared" si="102"/>
        <v>1</v>
      </c>
      <c r="AI222" s="34" t="str">
        <f t="shared" si="94"/>
        <v>Outer</v>
      </c>
      <c r="AJ222" s="35" t="str">
        <f t="shared" si="103"/>
        <v>0.1-0.2</v>
      </c>
      <c r="AK222" s="36" t="str">
        <f t="shared" si="95"/>
        <v>20-21</v>
      </c>
      <c r="AL222" s="36" t="str">
        <f t="shared" si="96"/>
        <v>Nov</v>
      </c>
      <c r="AM222" s="35" t="str">
        <f t="shared" si="97"/>
        <v>285-295</v>
      </c>
      <c r="AN222" s="36" t="str">
        <f t="shared" si="98"/>
        <v>Inner-TI</v>
      </c>
    </row>
    <row r="223" spans="5:40" x14ac:dyDescent="0.3">
      <c r="E223" s="12">
        <v>40855.875</v>
      </c>
      <c r="F223" s="16">
        <v>5.64</v>
      </c>
      <c r="G223" s="16">
        <v>269.47000122070318</v>
      </c>
      <c r="H223" s="29">
        <v>1.1892026981497159</v>
      </c>
      <c r="I223" s="26">
        <v>289.39999999999998</v>
      </c>
      <c r="J223" s="30">
        <v>8.6879432624113476E-2</v>
      </c>
      <c r="K223" s="31">
        <v>0.29653926106912964</v>
      </c>
      <c r="L223" s="111">
        <f t="shared" si="78"/>
        <v>0.2</v>
      </c>
      <c r="M223" s="112">
        <f t="shared" si="79"/>
        <v>0.09</v>
      </c>
      <c r="N223" s="112" t="b">
        <f t="shared" si="80"/>
        <v>1</v>
      </c>
      <c r="O223" s="112" t="b">
        <f t="shared" si="81"/>
        <v>1</v>
      </c>
      <c r="P223" s="113">
        <f t="shared" si="82"/>
        <v>2</v>
      </c>
      <c r="Q223" s="113">
        <f t="shared" si="83"/>
        <v>17</v>
      </c>
      <c r="R223" s="114" t="str">
        <f t="shared" si="99"/>
        <v>0.2-0.09</v>
      </c>
      <c r="S223" s="127">
        <f t="shared" si="84"/>
        <v>2.727872872332233E-3</v>
      </c>
      <c r="T223" s="112" t="b">
        <f t="shared" si="85"/>
        <v>1</v>
      </c>
      <c r="U223" s="22">
        <f t="shared" si="86"/>
        <v>5.5845181022870003</v>
      </c>
      <c r="V223" s="22">
        <f t="shared" si="87"/>
        <v>0.22115525095881525</v>
      </c>
      <c r="W223" s="81">
        <f t="shared" si="88"/>
        <v>6</v>
      </c>
      <c r="X223" s="22">
        <f t="shared" si="89"/>
        <v>0.55458283507953099</v>
      </c>
      <c r="Y223" s="3">
        <f>IF(U223&gt;'Power Curve'!$C$37,0,INDEX(Ci,$W223,1)*POWER(1-X223,3)+INDEX(Ci,$W223,2)*3*X223*POWER(1-X223,2)+INDEX(Ci,$W223,3)*3*POWER(X223,2)*(1-X223)+INDEX(Ci,$W223,4)*POWER(X223,3))</f>
        <v>294.31816511357346</v>
      </c>
      <c r="Z223" s="3">
        <f t="shared" si="90"/>
        <v>295.12102765202138</v>
      </c>
      <c r="AA223" s="3">
        <f t="shared" si="91"/>
        <v>269.47000122070318</v>
      </c>
      <c r="AB223" s="3">
        <f t="shared" si="100"/>
        <v>25.651026431318201</v>
      </c>
      <c r="AC223" s="3">
        <f t="shared" si="101"/>
        <v>25.651026431318201</v>
      </c>
      <c r="AE223" s="34">
        <f t="shared" si="92"/>
        <v>6</v>
      </c>
      <c r="AF223" s="73" t="b">
        <f>COUNTIF('Power Curve'!$D$2:$D$31,AE223)&gt;0</f>
        <v>1</v>
      </c>
      <c r="AG223" s="73" t="b">
        <f t="shared" si="93"/>
        <v>0</v>
      </c>
      <c r="AH223" s="73" t="b">
        <f t="shared" si="102"/>
        <v>1</v>
      </c>
      <c r="AI223" s="34" t="str">
        <f t="shared" si="94"/>
        <v>Outer</v>
      </c>
      <c r="AJ223" s="35" t="str">
        <f t="shared" si="103"/>
        <v>0.2-0.3</v>
      </c>
      <c r="AK223" s="36" t="str">
        <f t="shared" si="95"/>
        <v>21-22</v>
      </c>
      <c r="AL223" s="36" t="str">
        <f t="shared" si="96"/>
        <v>Nov</v>
      </c>
      <c r="AM223" s="35" t="str">
        <f t="shared" si="97"/>
        <v>285-295</v>
      </c>
      <c r="AN223" s="36" t="str">
        <f t="shared" si="98"/>
        <v>LWS-LTI</v>
      </c>
    </row>
    <row r="224" spans="5:40" x14ac:dyDescent="0.3">
      <c r="E224" s="12">
        <v>40855.881944444445</v>
      </c>
      <c r="F224" s="16">
        <v>6.41</v>
      </c>
      <c r="G224" s="16">
        <v>349.5699844360355</v>
      </c>
      <c r="H224" s="29">
        <v>1.1870715869035586</v>
      </c>
      <c r="I224" s="26">
        <v>301.10000000000002</v>
      </c>
      <c r="J224" s="30">
        <v>7.1762870514820595E-2</v>
      </c>
      <c r="K224" s="31">
        <v>0.37767562635753343</v>
      </c>
      <c r="L224" s="111">
        <f t="shared" si="78"/>
        <v>0.30000000000000004</v>
      </c>
      <c r="M224" s="112">
        <f t="shared" si="79"/>
        <v>6.9999999999999993E-2</v>
      </c>
      <c r="N224" s="112" t="b">
        <f t="shared" si="80"/>
        <v>1</v>
      </c>
      <c r="O224" s="112" t="b">
        <f t="shared" si="81"/>
        <v>1</v>
      </c>
      <c r="P224" s="113">
        <f t="shared" si="82"/>
        <v>3.0000000000000004</v>
      </c>
      <c r="Q224" s="113">
        <f t="shared" si="83"/>
        <v>19</v>
      </c>
      <c r="R224" s="114" t="str">
        <f t="shared" si="99"/>
        <v>0.3-0.07</v>
      </c>
      <c r="S224" s="127">
        <f t="shared" si="84"/>
        <v>-5.596465047464419E-2</v>
      </c>
      <c r="T224" s="112" t="b">
        <f t="shared" si="85"/>
        <v>1</v>
      </c>
      <c r="U224" s="22">
        <f t="shared" si="86"/>
        <v>6.3431498313717531</v>
      </c>
      <c r="V224" s="22">
        <f t="shared" si="87"/>
        <v>0.33840423019871801</v>
      </c>
      <c r="W224" s="81">
        <f t="shared" si="88"/>
        <v>7</v>
      </c>
      <c r="X224" s="22">
        <f t="shared" si="89"/>
        <v>0.31690603679823542</v>
      </c>
      <c r="Y224" s="3">
        <f>IF(U224&gt;'Power Curve'!$C$37,0,INDEX(Ci,$W224,1)*POWER(1-X224,3)+INDEX(Ci,$W224,2)*3*X224*POWER(1-X224,2)+INDEX(Ci,$W224,3)*3*POWER(X224,2)*(1-X224)+INDEX(Ci,$W224,4)*POWER(X224,3))</f>
        <v>434.10223319264009</v>
      </c>
      <c r="Z224" s="3">
        <f t="shared" si="90"/>
        <v>409.80785344175149</v>
      </c>
      <c r="AA224" s="3">
        <f t="shared" si="91"/>
        <v>349.5699844360355</v>
      </c>
      <c r="AB224" s="3">
        <f t="shared" si="100"/>
        <v>60.237869005715993</v>
      </c>
      <c r="AC224" s="3">
        <f t="shared" si="101"/>
        <v>60.237869005715993</v>
      </c>
      <c r="AE224" s="34">
        <f t="shared" si="92"/>
        <v>6</v>
      </c>
      <c r="AF224" s="73" t="b">
        <f>COUNTIF('Power Curve'!$D$2:$D$31,AE224)&gt;0</f>
        <v>1</v>
      </c>
      <c r="AG224" s="73" t="b">
        <f t="shared" si="93"/>
        <v>0</v>
      </c>
      <c r="AH224" s="73" t="b">
        <f t="shared" si="102"/>
        <v>1</v>
      </c>
      <c r="AI224" s="34" t="str">
        <f t="shared" si="94"/>
        <v>Outer</v>
      </c>
      <c r="AJ224" s="35" t="str">
        <f t="shared" si="103"/>
        <v>0.3-0.4</v>
      </c>
      <c r="AK224" s="36" t="str">
        <f t="shared" si="95"/>
        <v>21-22</v>
      </c>
      <c r="AL224" s="36" t="str">
        <f t="shared" si="96"/>
        <v>Nov</v>
      </c>
      <c r="AM224" s="35" t="str">
        <f t="shared" si="97"/>
        <v>295-305</v>
      </c>
      <c r="AN224" s="36" t="str">
        <f t="shared" si="98"/>
        <v>LWS-LTI</v>
      </c>
    </row>
    <row r="225" spans="5:40" x14ac:dyDescent="0.3">
      <c r="E225" s="12">
        <v>40855.888888888891</v>
      </c>
      <c r="F225" s="16">
        <v>5.91</v>
      </c>
      <c r="G225" s="16">
        <v>305.579990386963</v>
      </c>
      <c r="H225" s="29">
        <v>1.1882640681344327</v>
      </c>
      <c r="I225" s="26">
        <v>299.39999999999998</v>
      </c>
      <c r="J225" s="30">
        <v>9.9830795262267333E-2</v>
      </c>
      <c r="K225" s="31">
        <v>0.38304836816275117</v>
      </c>
      <c r="L225" s="111">
        <f t="shared" si="78"/>
        <v>0.30000000000000004</v>
      </c>
      <c r="M225" s="112">
        <f t="shared" si="79"/>
        <v>9.9999999999999992E-2</v>
      </c>
      <c r="N225" s="112" t="b">
        <f t="shared" si="80"/>
        <v>1</v>
      </c>
      <c r="O225" s="112" t="b">
        <f t="shared" si="81"/>
        <v>1</v>
      </c>
      <c r="P225" s="113">
        <f t="shared" si="82"/>
        <v>3.0000000000000004</v>
      </c>
      <c r="Q225" s="113">
        <f t="shared" si="83"/>
        <v>16</v>
      </c>
      <c r="R225" s="114" t="str">
        <f t="shared" si="99"/>
        <v>0.3-0.1</v>
      </c>
      <c r="S225" s="127">
        <f t="shared" si="84"/>
        <v>-1.967349151230606E-2</v>
      </c>
      <c r="T225" s="112" t="b">
        <f t="shared" si="85"/>
        <v>1</v>
      </c>
      <c r="U225" s="22">
        <f t="shared" si="86"/>
        <v>5.8503220364275004</v>
      </c>
      <c r="V225" s="22">
        <f t="shared" si="87"/>
        <v>0.26223610582040024</v>
      </c>
      <c r="W225" s="81">
        <f t="shared" si="88"/>
        <v>6</v>
      </c>
      <c r="X225" s="22">
        <f t="shared" si="89"/>
        <v>0.81951433500693605</v>
      </c>
      <c r="Y225" s="3">
        <f>IF(U225&gt;'Power Curve'!$C$37,0,INDEX(Ci,$W225,1)*POWER(1-X225,3)+INDEX(Ci,$W225,2)*3*X225*POWER(1-X225,2)+INDEX(Ci,$W225,3)*3*POWER(X225,2)*(1-X225)+INDEX(Ci,$W225,4)*POWER(X225,3))</f>
        <v>336.72758954970425</v>
      </c>
      <c r="Z225" s="3">
        <f t="shared" si="90"/>
        <v>330.10298217473888</v>
      </c>
      <c r="AA225" s="3">
        <f t="shared" si="91"/>
        <v>305.579990386963</v>
      </c>
      <c r="AB225" s="3">
        <f t="shared" si="100"/>
        <v>24.522991787775879</v>
      </c>
      <c r="AC225" s="3">
        <f t="shared" si="101"/>
        <v>24.522991787775879</v>
      </c>
      <c r="AE225" s="34">
        <f t="shared" si="92"/>
        <v>6</v>
      </c>
      <c r="AF225" s="73" t="b">
        <f>COUNTIF('Power Curve'!$D$2:$D$31,AE225)&gt;0</f>
        <v>1</v>
      </c>
      <c r="AG225" s="73" t="b">
        <f t="shared" si="93"/>
        <v>0</v>
      </c>
      <c r="AH225" s="73" t="b">
        <f t="shared" si="102"/>
        <v>1</v>
      </c>
      <c r="AI225" s="34" t="str">
        <f t="shared" si="94"/>
        <v>Outer</v>
      </c>
      <c r="AJ225" s="35" t="str">
        <f t="shared" si="103"/>
        <v>0.2-0.3</v>
      </c>
      <c r="AK225" s="36" t="str">
        <f t="shared" si="95"/>
        <v>21-22</v>
      </c>
      <c r="AL225" s="36" t="str">
        <f t="shared" si="96"/>
        <v>Nov</v>
      </c>
      <c r="AM225" s="35" t="str">
        <f t="shared" si="97"/>
        <v>295-305</v>
      </c>
      <c r="AN225" s="36" t="str">
        <f t="shared" si="98"/>
        <v>LWS-LTI</v>
      </c>
    </row>
    <row r="226" spans="5:40" x14ac:dyDescent="0.3">
      <c r="E226" s="12">
        <v>40855.895833333336</v>
      </c>
      <c r="F226" s="16">
        <v>6.13</v>
      </c>
      <c r="G226" s="16">
        <v>339.4499969482423</v>
      </c>
      <c r="H226" s="29">
        <v>1.1892165059888704</v>
      </c>
      <c r="I226" s="26">
        <v>296.2</v>
      </c>
      <c r="J226" s="30">
        <v>8.3197389885807507E-2</v>
      </c>
      <c r="K226" s="31">
        <v>0.37965992145127614</v>
      </c>
      <c r="L226" s="111">
        <f t="shared" si="78"/>
        <v>0.30000000000000004</v>
      </c>
      <c r="M226" s="112">
        <f t="shared" si="79"/>
        <v>0.08</v>
      </c>
      <c r="N226" s="112" t="b">
        <f t="shared" si="80"/>
        <v>1</v>
      </c>
      <c r="O226" s="112" t="b">
        <f t="shared" si="81"/>
        <v>1</v>
      </c>
      <c r="P226" s="113">
        <f t="shared" si="82"/>
        <v>3.0000000000000004</v>
      </c>
      <c r="Q226" s="113">
        <f t="shared" si="83"/>
        <v>18</v>
      </c>
      <c r="R226" s="114" t="str">
        <f t="shared" si="99"/>
        <v>0.3-0.08</v>
      </c>
      <c r="S226" s="127">
        <f t="shared" si="84"/>
        <v>-1.9975433083800127E-2</v>
      </c>
      <c r="T226" s="112" t="b">
        <f t="shared" si="85"/>
        <v>1</v>
      </c>
      <c r="U226" s="22">
        <f t="shared" si="86"/>
        <v>6.0697213581671159</v>
      </c>
      <c r="V226" s="22">
        <f t="shared" si="87"/>
        <v>0.29614497824646119</v>
      </c>
      <c r="W226" s="81">
        <f t="shared" si="88"/>
        <v>7</v>
      </c>
      <c r="X226" s="22">
        <f t="shared" si="89"/>
        <v>3.8953348158329258E-2</v>
      </c>
      <c r="Y226" s="3">
        <f>IF(U226&gt;'Power Curve'!$C$37,0,INDEX(Ci,$W226,1)*POWER(1-X226,3)+INDEX(Ci,$W226,2)*3*X226*POWER(1-X226,2)+INDEX(Ci,$W226,3)*3*POWER(X226,2)*(1-X226)+INDEX(Ci,$W226,4)*POWER(X226,3))</f>
        <v>376.36483700837664</v>
      </c>
      <c r="Z226" s="3">
        <f t="shared" si="90"/>
        <v>368.84678639162047</v>
      </c>
      <c r="AA226" s="3">
        <f t="shared" si="91"/>
        <v>339.4499969482423</v>
      </c>
      <c r="AB226" s="3">
        <f t="shared" si="100"/>
        <v>29.396789443378168</v>
      </c>
      <c r="AC226" s="3">
        <f t="shared" si="101"/>
        <v>29.396789443378168</v>
      </c>
      <c r="AE226" s="34">
        <f t="shared" si="92"/>
        <v>6</v>
      </c>
      <c r="AF226" s="73" t="b">
        <f>COUNTIF('Power Curve'!$D$2:$D$31,AE226)&gt;0</f>
        <v>1</v>
      </c>
      <c r="AG226" s="73" t="b">
        <f t="shared" si="93"/>
        <v>0</v>
      </c>
      <c r="AH226" s="73" t="b">
        <f t="shared" si="102"/>
        <v>1</v>
      </c>
      <c r="AI226" s="34" t="str">
        <f t="shared" si="94"/>
        <v>Outer</v>
      </c>
      <c r="AJ226" s="35" t="str">
        <f t="shared" si="103"/>
        <v>0.2-0.3</v>
      </c>
      <c r="AK226" s="36" t="str">
        <f t="shared" si="95"/>
        <v>21-22</v>
      </c>
      <c r="AL226" s="36" t="str">
        <f t="shared" si="96"/>
        <v>Nov</v>
      </c>
      <c r="AM226" s="35" t="str">
        <f t="shared" si="97"/>
        <v>295-305</v>
      </c>
      <c r="AN226" s="36" t="str">
        <f t="shared" si="98"/>
        <v>LWS-LTI</v>
      </c>
    </row>
    <row r="227" spans="5:40" x14ac:dyDescent="0.3">
      <c r="E227" s="12">
        <v>40855.902777777781</v>
      </c>
      <c r="F227" s="16">
        <v>6.09</v>
      </c>
      <c r="G227" s="16">
        <v>378.59998703002947</v>
      </c>
      <c r="H227" s="29">
        <v>1.1880224269845714</v>
      </c>
      <c r="I227" s="26">
        <v>297.2</v>
      </c>
      <c r="J227" s="30">
        <v>0.11001642036124795</v>
      </c>
      <c r="K227" s="31">
        <v>0.41970140959817975</v>
      </c>
      <c r="L227" s="111">
        <f t="shared" si="78"/>
        <v>0.30000000000000004</v>
      </c>
      <c r="M227" s="112">
        <f t="shared" si="79"/>
        <v>0.11</v>
      </c>
      <c r="N227" s="112" t="b">
        <f t="shared" si="80"/>
        <v>1</v>
      </c>
      <c r="O227" s="112" t="b">
        <f t="shared" si="81"/>
        <v>1</v>
      </c>
      <c r="P227" s="113">
        <f t="shared" si="82"/>
        <v>3.0000000000000004</v>
      </c>
      <c r="Q227" s="113">
        <f t="shared" si="83"/>
        <v>15</v>
      </c>
      <c r="R227" s="114" t="str">
        <f t="shared" si="99"/>
        <v>0.3-0.11</v>
      </c>
      <c r="S227" s="127">
        <f t="shared" si="84"/>
        <v>-2.4161179974829692E-3</v>
      </c>
      <c r="T227" s="112" t="b">
        <f t="shared" si="85"/>
        <v>1</v>
      </c>
      <c r="U227" s="22">
        <f t="shared" si="86"/>
        <v>6.0280957607073935</v>
      </c>
      <c r="V227" s="22">
        <f t="shared" si="87"/>
        <v>0.28971160797562945</v>
      </c>
      <c r="W227" s="81">
        <f t="shared" si="88"/>
        <v>6</v>
      </c>
      <c r="X227" s="22">
        <f t="shared" si="89"/>
        <v>0.99670456198174751</v>
      </c>
      <c r="Y227" s="3">
        <f>IF(U227&gt;'Power Curve'!$C$37,0,INDEX(Ci,$W227,1)*POWER(1-X227,3)+INDEX(Ci,$W227,2)*3*X227*POWER(1-X227,2)+INDEX(Ci,$W227,3)*3*POWER(X227,2)*(1-X227)+INDEX(Ci,$W227,4)*POWER(X227,3))</f>
        <v>368.41541366631066</v>
      </c>
      <c r="Z227" s="3">
        <f t="shared" si="90"/>
        <v>367.52527855480133</v>
      </c>
      <c r="AA227" s="3">
        <f t="shared" si="91"/>
        <v>378.59998703002947</v>
      </c>
      <c r="AB227" s="3">
        <f t="shared" si="100"/>
        <v>-11.074708475228135</v>
      </c>
      <c r="AC227" s="3">
        <f t="shared" si="101"/>
        <v>11.074708475228135</v>
      </c>
      <c r="AE227" s="34">
        <f t="shared" si="92"/>
        <v>6</v>
      </c>
      <c r="AF227" s="73" t="b">
        <f>COUNTIF('Power Curve'!$D$2:$D$31,AE227)&gt;0</f>
        <v>1</v>
      </c>
      <c r="AG227" s="73" t="b">
        <f t="shared" si="93"/>
        <v>0</v>
      </c>
      <c r="AH227" s="73" t="b">
        <f t="shared" si="102"/>
        <v>1</v>
      </c>
      <c r="AI227" s="34" t="str">
        <f t="shared" si="94"/>
        <v>Outer</v>
      </c>
      <c r="AJ227" s="35" t="str">
        <f t="shared" si="103"/>
        <v>0.2-0.3</v>
      </c>
      <c r="AK227" s="36" t="str">
        <f t="shared" si="95"/>
        <v>21-22</v>
      </c>
      <c r="AL227" s="36" t="str">
        <f t="shared" si="96"/>
        <v>Nov</v>
      </c>
      <c r="AM227" s="35" t="str">
        <f t="shared" si="97"/>
        <v>295-305</v>
      </c>
      <c r="AN227" s="36" t="str">
        <f t="shared" si="98"/>
        <v>Inner-TI</v>
      </c>
    </row>
    <row r="228" spans="5:40" x14ac:dyDescent="0.3">
      <c r="E228" s="12">
        <v>40855.909722222219</v>
      </c>
      <c r="F228" s="16">
        <v>6.35</v>
      </c>
      <c r="G228" s="16">
        <v>375.06999969482411</v>
      </c>
      <c r="H228" s="29">
        <v>1.1863207544075276</v>
      </c>
      <c r="I228" s="26">
        <v>299.10000000000002</v>
      </c>
      <c r="J228" s="30">
        <v>0.10708661417322836</v>
      </c>
      <c r="K228" s="31">
        <v>0.37442275808208086</v>
      </c>
      <c r="L228" s="111">
        <f t="shared" si="78"/>
        <v>0.30000000000000004</v>
      </c>
      <c r="M228" s="112">
        <f t="shared" si="79"/>
        <v>0.11</v>
      </c>
      <c r="N228" s="112" t="b">
        <f t="shared" si="80"/>
        <v>1</v>
      </c>
      <c r="O228" s="112" t="b">
        <f t="shared" si="81"/>
        <v>1</v>
      </c>
      <c r="P228" s="113">
        <f t="shared" si="82"/>
        <v>3.0000000000000004</v>
      </c>
      <c r="Q228" s="113">
        <f t="shared" si="83"/>
        <v>15</v>
      </c>
      <c r="R228" s="114" t="str">
        <f t="shared" si="99"/>
        <v>0.3-0.11</v>
      </c>
      <c r="S228" s="127">
        <f t="shared" si="84"/>
        <v>-2.4161179974829692E-3</v>
      </c>
      <c r="T228" s="112" t="b">
        <f t="shared" si="85"/>
        <v>1</v>
      </c>
      <c r="U228" s="22">
        <f t="shared" si="86"/>
        <v>6.28245044805979</v>
      </c>
      <c r="V228" s="22">
        <f t="shared" si="87"/>
        <v>0.32902294483855327</v>
      </c>
      <c r="W228" s="81">
        <f t="shared" si="88"/>
        <v>7</v>
      </c>
      <c r="X228" s="22">
        <f t="shared" si="89"/>
        <v>0.25520230641271147</v>
      </c>
      <c r="Y228" s="3">
        <f>IF(U228&gt;'Power Curve'!$C$37,0,INDEX(Ci,$W228,1)*POWER(1-X228,3)+INDEX(Ci,$W228,2)*3*X228*POWER(1-X228,2)+INDEX(Ci,$W228,3)*3*POWER(X228,2)*(1-X228)+INDEX(Ci,$W228,4)*POWER(X228,3))</f>
        <v>420.54324328018112</v>
      </c>
      <c r="Z228" s="3">
        <f t="shared" si="90"/>
        <v>419.52716118137198</v>
      </c>
      <c r="AA228" s="3">
        <f t="shared" si="91"/>
        <v>375.06999969482411</v>
      </c>
      <c r="AB228" s="3">
        <f t="shared" si="100"/>
        <v>44.457161486547875</v>
      </c>
      <c r="AC228" s="3">
        <f t="shared" si="101"/>
        <v>44.457161486547875</v>
      </c>
      <c r="AE228" s="34">
        <f t="shared" si="92"/>
        <v>6</v>
      </c>
      <c r="AF228" s="73" t="b">
        <f>COUNTIF('Power Curve'!$D$2:$D$31,AE228)&gt;0</f>
        <v>1</v>
      </c>
      <c r="AG228" s="73" t="b">
        <f t="shared" si="93"/>
        <v>0</v>
      </c>
      <c r="AH228" s="73" t="b">
        <f t="shared" si="102"/>
        <v>1</v>
      </c>
      <c r="AI228" s="34" t="str">
        <f t="shared" si="94"/>
        <v>Outer</v>
      </c>
      <c r="AJ228" s="35" t="str">
        <f t="shared" si="103"/>
        <v>0.3-0.4</v>
      </c>
      <c r="AK228" s="36" t="str">
        <f t="shared" si="95"/>
        <v>21-22</v>
      </c>
      <c r="AL228" s="36" t="str">
        <f t="shared" si="96"/>
        <v>Nov</v>
      </c>
      <c r="AM228" s="35" t="str">
        <f t="shared" si="97"/>
        <v>295-305</v>
      </c>
      <c r="AN228" s="36" t="str">
        <f t="shared" si="98"/>
        <v>Inner-TI</v>
      </c>
    </row>
    <row r="229" spans="5:40" x14ac:dyDescent="0.3">
      <c r="E229" s="12">
        <v>40855.916666666664</v>
      </c>
      <c r="F229" s="16">
        <v>6.17</v>
      </c>
      <c r="G229" s="16">
        <v>373.79999160766602</v>
      </c>
      <c r="H229" s="29">
        <v>1.1841158549529121</v>
      </c>
      <c r="I229" s="26">
        <v>302.5</v>
      </c>
      <c r="J229" s="30">
        <v>7.1312803889789306E-2</v>
      </c>
      <c r="K229" s="31">
        <v>0.30871184175741961</v>
      </c>
      <c r="L229" s="111">
        <f t="shared" si="78"/>
        <v>0.30000000000000004</v>
      </c>
      <c r="M229" s="112">
        <f t="shared" si="79"/>
        <v>6.9999999999999993E-2</v>
      </c>
      <c r="N229" s="112" t="b">
        <f t="shared" si="80"/>
        <v>1</v>
      </c>
      <c r="O229" s="112" t="b">
        <f t="shared" si="81"/>
        <v>1</v>
      </c>
      <c r="P229" s="113">
        <f t="shared" si="82"/>
        <v>3.0000000000000004</v>
      </c>
      <c r="Q229" s="113">
        <f t="shared" si="83"/>
        <v>19</v>
      </c>
      <c r="R229" s="114" t="str">
        <f t="shared" si="99"/>
        <v>0.3-0.07</v>
      </c>
      <c r="S229" s="127">
        <f t="shared" si="84"/>
        <v>-5.596465047464419E-2</v>
      </c>
      <c r="T229" s="112" t="b">
        <f t="shared" si="85"/>
        <v>1</v>
      </c>
      <c r="U229" s="22">
        <f t="shared" si="86"/>
        <v>6.1005810290002271</v>
      </c>
      <c r="V229" s="22">
        <f t="shared" si="87"/>
        <v>0.30091443985232752</v>
      </c>
      <c r="W229" s="81">
        <f t="shared" si="88"/>
        <v>7</v>
      </c>
      <c r="X229" s="22">
        <f t="shared" si="89"/>
        <v>7.0323630770360801E-2</v>
      </c>
      <c r="Y229" s="3">
        <f>IF(U229&gt;'Power Curve'!$C$37,0,INDEX(Ci,$W229,1)*POWER(1-X229,3)+INDEX(Ci,$W229,2)*3*X229*POWER(1-X229,2)+INDEX(Ci,$W229,3)*3*POWER(X229,2)*(1-X229)+INDEX(Ci,$W229,4)*POWER(X229,3))</f>
        <v>382.41566693827906</v>
      </c>
      <c r="Z229" s="3">
        <f t="shared" si="90"/>
        <v>361.01390780205031</v>
      </c>
      <c r="AA229" s="3">
        <f t="shared" si="91"/>
        <v>373.79999160766602</v>
      </c>
      <c r="AB229" s="3">
        <f t="shared" si="100"/>
        <v>-12.786083805615704</v>
      </c>
      <c r="AC229" s="3">
        <f t="shared" si="101"/>
        <v>12.786083805615704</v>
      </c>
      <c r="AE229" s="34">
        <f t="shared" si="92"/>
        <v>6</v>
      </c>
      <c r="AF229" s="73" t="b">
        <f>COUNTIF('Power Curve'!$D$2:$D$31,AE229)&gt;0</f>
        <v>1</v>
      </c>
      <c r="AG229" s="73" t="b">
        <f t="shared" si="93"/>
        <v>0</v>
      </c>
      <c r="AH229" s="73" t="b">
        <f t="shared" si="102"/>
        <v>1</v>
      </c>
      <c r="AI229" s="34" t="str">
        <f t="shared" si="94"/>
        <v>Outer</v>
      </c>
      <c r="AJ229" s="35" t="str">
        <f t="shared" si="103"/>
        <v>0.3-0.4</v>
      </c>
      <c r="AK229" s="36" t="str">
        <f t="shared" si="95"/>
        <v>22-23</v>
      </c>
      <c r="AL229" s="36" t="str">
        <f t="shared" si="96"/>
        <v>Nov</v>
      </c>
      <c r="AM229" s="35" t="str">
        <f t="shared" si="97"/>
        <v>295-305</v>
      </c>
      <c r="AN229" s="36" t="str">
        <f t="shared" si="98"/>
        <v>LWS-LTI</v>
      </c>
    </row>
    <row r="230" spans="5:40" x14ac:dyDescent="0.3">
      <c r="E230" s="12">
        <v>40855.958333333336</v>
      </c>
      <c r="F230" s="16">
        <v>5.0599999999999996</v>
      </c>
      <c r="G230" s="16">
        <v>165.00999450683591</v>
      </c>
      <c r="H230" s="29">
        <v>1.1854016252368889</v>
      </c>
      <c r="I230" s="26">
        <v>310</v>
      </c>
      <c r="J230" s="30">
        <v>8.3003952569169967E-2</v>
      </c>
      <c r="K230" s="31">
        <v>0.64195820685065808</v>
      </c>
      <c r="L230" s="111">
        <f t="shared" si="78"/>
        <v>0.1</v>
      </c>
      <c r="M230" s="112">
        <f t="shared" si="79"/>
        <v>0.08</v>
      </c>
      <c r="N230" s="112" t="b">
        <f t="shared" si="80"/>
        <v>1</v>
      </c>
      <c r="O230" s="112" t="b">
        <f t="shared" si="81"/>
        <v>1</v>
      </c>
      <c r="P230" s="113">
        <f t="shared" si="82"/>
        <v>1</v>
      </c>
      <c r="Q230" s="113">
        <f t="shared" si="83"/>
        <v>18</v>
      </c>
      <c r="R230" s="114" t="str">
        <f t="shared" si="99"/>
        <v>0.1-0.08</v>
      </c>
      <c r="S230" s="127">
        <f t="shared" si="84"/>
        <v>-2.9800925258515902E-2</v>
      </c>
      <c r="T230" s="112" t="b">
        <f t="shared" si="85"/>
        <v>1</v>
      </c>
      <c r="U230" s="22">
        <f t="shared" si="86"/>
        <v>5.0048798964822003</v>
      </c>
      <c r="V230" s="22">
        <f t="shared" si="87"/>
        <v>0.13157029774172024</v>
      </c>
      <c r="W230" s="81">
        <f t="shared" si="88"/>
        <v>5</v>
      </c>
      <c r="X230" s="22">
        <f t="shared" si="89"/>
        <v>0.97343799375100226</v>
      </c>
      <c r="Y230" s="3">
        <f>IF(U230&gt;'Power Curve'!$C$37,0,INDEX(Ci,$W230,1)*POWER(1-X230,3)+INDEX(Ci,$W230,2)*3*X230*POWER(1-X230,2)+INDEX(Ci,$W230,3)*3*POWER(X230,2)*(1-X230)+INDEX(Ci,$W230,4)*POWER(X230,3))</f>
        <v>207.8136381914465</v>
      </c>
      <c r="Z230" s="3">
        <f t="shared" si="90"/>
        <v>201.62059949200295</v>
      </c>
      <c r="AA230" s="3">
        <f t="shared" si="91"/>
        <v>165.00999450683591</v>
      </c>
      <c r="AB230" s="3">
        <f t="shared" si="100"/>
        <v>36.610604985167043</v>
      </c>
      <c r="AC230" s="3">
        <f t="shared" si="101"/>
        <v>36.610604985167043</v>
      </c>
      <c r="AE230" s="34">
        <f t="shared" si="92"/>
        <v>5</v>
      </c>
      <c r="AF230" s="73" t="b">
        <f>COUNTIF('Power Curve'!$D$2:$D$31,AE230)&gt;0</f>
        <v>1</v>
      </c>
      <c r="AG230" s="73" t="b">
        <f t="shared" si="93"/>
        <v>0</v>
      </c>
      <c r="AH230" s="73" t="b">
        <f t="shared" si="102"/>
        <v>1</v>
      </c>
      <c r="AI230" s="34" t="str">
        <f t="shared" si="94"/>
        <v>Outer</v>
      </c>
      <c r="AJ230" s="35" t="str">
        <f t="shared" si="103"/>
        <v>0.1-0.2</v>
      </c>
      <c r="AK230" s="36" t="str">
        <f t="shared" si="95"/>
        <v>23-24</v>
      </c>
      <c r="AL230" s="36" t="str">
        <f t="shared" si="96"/>
        <v>Nov</v>
      </c>
      <c r="AM230" s="35" t="str">
        <f t="shared" si="97"/>
        <v>305-315</v>
      </c>
      <c r="AN230" s="36" t="str">
        <f t="shared" si="98"/>
        <v>LWS-LTI</v>
      </c>
    </row>
    <row r="231" spans="5:40" x14ac:dyDescent="0.3">
      <c r="E231" s="12">
        <v>40855.965277777781</v>
      </c>
      <c r="F231" s="16">
        <v>4.84</v>
      </c>
      <c r="G231" s="16">
        <v>153.77999496459981</v>
      </c>
      <c r="H231" s="29">
        <v>1.186590126343021</v>
      </c>
      <c r="I231" s="26">
        <v>310.2</v>
      </c>
      <c r="J231" s="30">
        <v>6.4049586776859499E-2</v>
      </c>
      <c r="K231" s="31">
        <v>0.51270085555640554</v>
      </c>
      <c r="L231" s="111">
        <f t="shared" si="78"/>
        <v>0.1</v>
      </c>
      <c r="M231" s="112">
        <f t="shared" si="79"/>
        <v>6.0000000000000005E-2</v>
      </c>
      <c r="N231" s="112" t="b">
        <f t="shared" si="80"/>
        <v>1</v>
      </c>
      <c r="O231" s="112" t="b">
        <f t="shared" si="81"/>
        <v>1</v>
      </c>
      <c r="P231" s="113">
        <f t="shared" si="82"/>
        <v>1</v>
      </c>
      <c r="Q231" s="113">
        <f t="shared" si="83"/>
        <v>20</v>
      </c>
      <c r="R231" s="114" t="str">
        <f t="shared" si="99"/>
        <v>0.1-0.06</v>
      </c>
      <c r="S231" s="127">
        <f t="shared" si="84"/>
        <v>-0.11327910441251345</v>
      </c>
      <c r="T231" s="112" t="b">
        <f t="shared" si="85"/>
        <v>1</v>
      </c>
      <c r="U231" s="22">
        <f t="shared" si="86"/>
        <v>4.7888758195681653</v>
      </c>
      <c r="V231" s="22">
        <f t="shared" si="87"/>
        <v>9.818617134829509E-2</v>
      </c>
      <c r="W231" s="81">
        <f t="shared" si="88"/>
        <v>5</v>
      </c>
      <c r="X231" s="22">
        <f t="shared" si="89"/>
        <v>0.72644168262672859</v>
      </c>
      <c r="Y231" s="3">
        <f>IF(U231&gt;'Power Curve'!$C$37,0,INDEX(Ci,$W231,1)*POWER(1-X231,3)+INDEX(Ci,$W231,2)*3*X231*POWER(1-X231,2)+INDEX(Ci,$W231,3)*3*POWER(X231,2)*(1-X231)+INDEX(Ci,$W231,4)*POWER(X231,3))</f>
        <v>171.27315103640947</v>
      </c>
      <c r="Z231" s="3">
        <f t="shared" si="90"/>
        <v>151.87148187709587</v>
      </c>
      <c r="AA231" s="3">
        <f t="shared" si="91"/>
        <v>153.77999496459981</v>
      </c>
      <c r="AB231" s="3">
        <f t="shared" si="100"/>
        <v>-1.908513087503934</v>
      </c>
      <c r="AC231" s="3">
        <f t="shared" si="101"/>
        <v>1.908513087503934</v>
      </c>
      <c r="AE231" s="34">
        <f t="shared" si="92"/>
        <v>5</v>
      </c>
      <c r="AF231" s="73" t="b">
        <f>COUNTIF('Power Curve'!$D$2:$D$31,AE231)&gt;0</f>
        <v>1</v>
      </c>
      <c r="AG231" s="73" t="b">
        <f t="shared" si="93"/>
        <v>0</v>
      </c>
      <c r="AH231" s="73" t="b">
        <f t="shared" si="102"/>
        <v>1</v>
      </c>
      <c r="AI231" s="34" t="str">
        <f t="shared" si="94"/>
        <v>Outer</v>
      </c>
      <c r="AJ231" s="35" t="str">
        <f t="shared" si="103"/>
        <v>0.0-0.1</v>
      </c>
      <c r="AK231" s="36" t="str">
        <f t="shared" si="95"/>
        <v>23-24</v>
      </c>
      <c r="AL231" s="36" t="str">
        <f t="shared" si="96"/>
        <v>Nov</v>
      </c>
      <c r="AM231" s="35" t="str">
        <f t="shared" si="97"/>
        <v>305-315</v>
      </c>
      <c r="AN231" s="36" t="str">
        <f t="shared" si="98"/>
        <v>LWS-LTI</v>
      </c>
    </row>
    <row r="232" spans="5:40" x14ac:dyDescent="0.3">
      <c r="E232" s="12">
        <v>40855.972222222219</v>
      </c>
      <c r="F232" s="16">
        <v>4.13</v>
      </c>
      <c r="G232" s="16">
        <v>86.479997634888207</v>
      </c>
      <c r="H232" s="29">
        <v>1.1860804778964646</v>
      </c>
      <c r="I232" s="26">
        <v>310.39999999999998</v>
      </c>
      <c r="J232" s="30">
        <v>0.13317191283292978</v>
      </c>
      <c r="K232" s="31">
        <v>0.61651906529372758</v>
      </c>
      <c r="L232" s="111">
        <f t="shared" si="78"/>
        <v>0</v>
      </c>
      <c r="M232" s="112">
        <f t="shared" si="79"/>
        <v>0.13</v>
      </c>
      <c r="N232" s="112" t="b">
        <f t="shared" si="80"/>
        <v>0</v>
      </c>
      <c r="O232" s="112" t="b">
        <f t="shared" si="81"/>
        <v>1</v>
      </c>
      <c r="P232" s="113">
        <f t="shared" si="82"/>
        <v>0</v>
      </c>
      <c r="Q232" s="113">
        <f t="shared" si="83"/>
        <v>13</v>
      </c>
      <c r="R232" s="114" t="str">
        <f t="shared" si="99"/>
        <v>0-0.13</v>
      </c>
      <c r="S232" s="127">
        <f t="shared" si="84"/>
        <v>0</v>
      </c>
      <c r="T232" s="112" t="b">
        <f t="shared" si="85"/>
        <v>0</v>
      </c>
      <c r="U232" s="22">
        <f t="shared" si="86"/>
        <v>4.0857903153784694</v>
      </c>
      <c r="V232" s="22">
        <f t="shared" si="87"/>
        <v>-1.0477959776392742E-2</v>
      </c>
      <c r="W232" s="81">
        <f t="shared" si="88"/>
        <v>4</v>
      </c>
      <c r="X232" s="22">
        <f t="shared" si="89"/>
        <v>0.95169857060627006</v>
      </c>
      <c r="Y232" s="3">
        <f>IF(U232&gt;'Power Curve'!$C$37,0,INDEX(Ci,$W232,1)*POWER(1-X232,3)+INDEX(Ci,$W232,2)*3*X232*POWER(1-X232,2)+INDEX(Ci,$W232,3)*3*POWER(X232,2)*(1-X232)+INDEX(Ci,$W232,4)*POWER(X232,3))</f>
        <v>71.723646725788427</v>
      </c>
      <c r="Z232" s="3">
        <f t="shared" si="90"/>
        <v>71.723646725788427</v>
      </c>
      <c r="AA232" s="3">
        <f t="shared" si="91"/>
        <v>86.479997634888207</v>
      </c>
      <c r="AB232" s="3">
        <f t="shared" si="100"/>
        <v>-14.75635090909978</v>
      </c>
      <c r="AC232" s="3">
        <f t="shared" si="101"/>
        <v>14.75635090909978</v>
      </c>
      <c r="AE232" s="34">
        <f t="shared" si="92"/>
        <v>4</v>
      </c>
      <c r="AF232" s="73" t="b">
        <f>COUNTIF('Power Curve'!$D$2:$D$31,AE232)&gt;0</f>
        <v>1</v>
      </c>
      <c r="AG232" s="73" t="b">
        <f t="shared" si="93"/>
        <v>0</v>
      </c>
      <c r="AH232" s="73" t="b">
        <f t="shared" si="102"/>
        <v>1</v>
      </c>
      <c r="AI232" s="34" t="str">
        <f t="shared" si="94"/>
        <v>Outer</v>
      </c>
      <c r="AJ232" s="35" t="str">
        <f t="shared" si="103"/>
        <v>-0.1-0.0</v>
      </c>
      <c r="AK232" s="36" t="str">
        <f t="shared" si="95"/>
        <v>23-24</v>
      </c>
      <c r="AL232" s="36" t="str">
        <f t="shared" si="96"/>
        <v>Nov</v>
      </c>
      <c r="AM232" s="35" t="str">
        <f t="shared" si="97"/>
        <v>305-315</v>
      </c>
      <c r="AN232" s="36" t="str">
        <f t="shared" si="98"/>
        <v>Inner-TI</v>
      </c>
    </row>
    <row r="233" spans="5:40" x14ac:dyDescent="0.3">
      <c r="E233" s="12">
        <v>40874.694444444445</v>
      </c>
      <c r="F233" s="16">
        <v>8.98</v>
      </c>
      <c r="G233" s="16">
        <v>1325.9399719238331</v>
      </c>
      <c r="H233" s="29">
        <v>1.169460020756967</v>
      </c>
      <c r="I233" s="26">
        <v>314.3</v>
      </c>
      <c r="J233" s="30">
        <v>0.11358574610244988</v>
      </c>
      <c r="K233" s="31">
        <v>0.2567009390971372</v>
      </c>
      <c r="L233" s="111">
        <f t="shared" si="78"/>
        <v>0.70000000000000007</v>
      </c>
      <c r="M233" s="112">
        <f t="shared" si="79"/>
        <v>0.11</v>
      </c>
      <c r="N233" s="112" t="b">
        <f t="shared" si="80"/>
        <v>1</v>
      </c>
      <c r="O233" s="112" t="b">
        <f t="shared" si="81"/>
        <v>1</v>
      </c>
      <c r="P233" s="113">
        <f t="shared" si="82"/>
        <v>7.0000000000000009</v>
      </c>
      <c r="Q233" s="113">
        <f t="shared" si="83"/>
        <v>15</v>
      </c>
      <c r="R233" s="114" t="str">
        <f t="shared" si="99"/>
        <v>0.7-0.11</v>
      </c>
      <c r="S233" s="127">
        <f t="shared" si="84"/>
        <v>-5.1188842505708954E-3</v>
      </c>
      <c r="T233" s="112" t="b">
        <f t="shared" si="85"/>
        <v>1</v>
      </c>
      <c r="U233" s="22">
        <f t="shared" si="86"/>
        <v>8.8421816704504845</v>
      </c>
      <c r="V233" s="22">
        <f t="shared" si="87"/>
        <v>0.72463765675668346</v>
      </c>
      <c r="W233" s="81">
        <f t="shared" si="88"/>
        <v>9</v>
      </c>
      <c r="X233" s="22">
        <f t="shared" si="89"/>
        <v>0.83311953968855013</v>
      </c>
      <c r="Y233" s="3">
        <f>IF(U233&gt;'Power Curve'!$C$37,0,INDEX(Ci,$W233,1)*POWER(1-X233,3)+INDEX(Ci,$W233,2)*3*X233*POWER(1-X233,2)+INDEX(Ci,$W233,3)*3*POWER(X233,2)*(1-X233)+INDEX(Ci,$W233,4)*POWER(X233,3))</f>
        <v>1143.5522328491093</v>
      </c>
      <c r="Z233" s="3">
        <f t="shared" si="90"/>
        <v>1137.6985213346727</v>
      </c>
      <c r="AA233" s="3">
        <f t="shared" si="91"/>
        <v>1325.9399719238331</v>
      </c>
      <c r="AB233" s="3">
        <f t="shared" si="100"/>
        <v>-188.24145058916042</v>
      </c>
      <c r="AC233" s="3">
        <f t="shared" si="101"/>
        <v>188.24145058916042</v>
      </c>
      <c r="AE233" s="34">
        <f t="shared" si="92"/>
        <v>9</v>
      </c>
      <c r="AF233" s="73" t="b">
        <f>COUNTIF('Power Curve'!$D$2:$D$31,AE233)&gt;0</f>
        <v>1</v>
      </c>
      <c r="AG233" s="73" t="b">
        <f t="shared" si="93"/>
        <v>0</v>
      </c>
      <c r="AH233" s="73" t="b">
        <f t="shared" si="102"/>
        <v>1</v>
      </c>
      <c r="AI233" s="34" t="str">
        <f t="shared" si="94"/>
        <v>Inner</v>
      </c>
      <c r="AJ233" s="35" t="str">
        <f t="shared" si="103"/>
        <v>0.7-0.8</v>
      </c>
      <c r="AK233" s="36" t="str">
        <f t="shared" si="95"/>
        <v>16-17</v>
      </c>
      <c r="AL233" s="36" t="str">
        <f t="shared" si="96"/>
        <v>Nov</v>
      </c>
      <c r="AM233" s="35" t="str">
        <f t="shared" si="97"/>
        <v>305-315</v>
      </c>
      <c r="AN233" s="36" t="str">
        <f t="shared" si="98"/>
        <v>Inner-TI</v>
      </c>
    </row>
    <row r="234" spans="5:40" x14ac:dyDescent="0.3">
      <c r="E234" s="12">
        <v>40874.701388888891</v>
      </c>
      <c r="F234" s="16">
        <v>8.8800000000000008</v>
      </c>
      <c r="G234" s="16">
        <v>1236.920051574712</v>
      </c>
      <c r="H234" s="29">
        <v>1.1691554278035385</v>
      </c>
      <c r="I234" s="26">
        <v>312.39999999999998</v>
      </c>
      <c r="J234" s="30">
        <v>0.1306306306306306</v>
      </c>
      <c r="K234" s="31">
        <v>0.27644958034920569</v>
      </c>
      <c r="L234" s="111">
        <f t="shared" si="78"/>
        <v>0.70000000000000007</v>
      </c>
      <c r="M234" s="112">
        <f t="shared" si="79"/>
        <v>0.13</v>
      </c>
      <c r="N234" s="112" t="b">
        <f t="shared" si="80"/>
        <v>1</v>
      </c>
      <c r="O234" s="112" t="b">
        <f t="shared" si="81"/>
        <v>1</v>
      </c>
      <c r="P234" s="113">
        <f t="shared" si="82"/>
        <v>7.0000000000000009</v>
      </c>
      <c r="Q234" s="113">
        <f t="shared" si="83"/>
        <v>13</v>
      </c>
      <c r="R234" s="114" t="str">
        <f t="shared" si="99"/>
        <v>0.7-0.13</v>
      </c>
      <c r="S234" s="127">
        <f t="shared" si="84"/>
        <v>6.7771350788973393E-3</v>
      </c>
      <c r="T234" s="112" t="b">
        <f t="shared" si="85"/>
        <v>1</v>
      </c>
      <c r="U234" s="22">
        <f t="shared" si="86"/>
        <v>8.7429572118244323</v>
      </c>
      <c r="V234" s="22">
        <f t="shared" si="87"/>
        <v>0.70930219681807494</v>
      </c>
      <c r="W234" s="81">
        <f t="shared" si="88"/>
        <v>9</v>
      </c>
      <c r="X234" s="22">
        <f t="shared" si="89"/>
        <v>0.73393989416059924</v>
      </c>
      <c r="Y234" s="3">
        <f>IF(U234&gt;'Power Curve'!$C$37,0,INDEX(Ci,$W234,1)*POWER(1-X234,3)+INDEX(Ci,$W234,2)*3*X234*POWER(1-X234,2)+INDEX(Ci,$W234,3)*3*POWER(X234,2)*(1-X234)+INDEX(Ci,$W234,4)*POWER(X234,3))</f>
        <v>1111.2070723901029</v>
      </c>
      <c r="Z234" s="3">
        <f t="shared" si="90"/>
        <v>1118.7378728203169</v>
      </c>
      <c r="AA234" s="3">
        <f t="shared" si="91"/>
        <v>1236.920051574712</v>
      </c>
      <c r="AB234" s="3">
        <f t="shared" si="100"/>
        <v>-118.18217875439518</v>
      </c>
      <c r="AC234" s="3">
        <f t="shared" si="101"/>
        <v>118.18217875439518</v>
      </c>
      <c r="AE234" s="34">
        <f t="shared" si="92"/>
        <v>9</v>
      </c>
      <c r="AF234" s="73" t="b">
        <f>COUNTIF('Power Curve'!$D$2:$D$31,AE234)&gt;0</f>
        <v>1</v>
      </c>
      <c r="AG234" s="73" t="b">
        <f t="shared" si="93"/>
        <v>0</v>
      </c>
      <c r="AH234" s="73" t="b">
        <f t="shared" si="102"/>
        <v>1</v>
      </c>
      <c r="AI234" s="34" t="str">
        <f t="shared" si="94"/>
        <v>Inner</v>
      </c>
      <c r="AJ234" s="35" t="str">
        <f t="shared" si="103"/>
        <v>0.7-0.8</v>
      </c>
      <c r="AK234" s="36" t="str">
        <f t="shared" si="95"/>
        <v>16-17</v>
      </c>
      <c r="AL234" s="36" t="str">
        <f t="shared" si="96"/>
        <v>Nov</v>
      </c>
      <c r="AM234" s="35" t="str">
        <f t="shared" si="97"/>
        <v>305-315</v>
      </c>
      <c r="AN234" s="36" t="str">
        <f t="shared" si="98"/>
        <v>Inner-TI</v>
      </c>
    </row>
    <row r="235" spans="5:40" x14ac:dyDescent="0.3">
      <c r="E235" s="12">
        <v>40875.263888888891</v>
      </c>
      <c r="F235" s="16">
        <v>19.559999999999999</v>
      </c>
      <c r="G235" s="16">
        <v>1977.8900299072241</v>
      </c>
      <c r="H235" s="29">
        <v>1.1705372825995783</v>
      </c>
      <c r="I235" s="26">
        <v>267.10000000000002</v>
      </c>
      <c r="J235" s="30">
        <v>0.15030674846625769</v>
      </c>
      <c r="K235" s="31">
        <v>0.13597941056914412</v>
      </c>
      <c r="L235" s="111">
        <f t="shared" si="78"/>
        <v>2.3000000000000003</v>
      </c>
      <c r="M235" s="112">
        <f t="shared" si="79"/>
        <v>0.15000000000000002</v>
      </c>
      <c r="N235" s="112" t="b">
        <f t="shared" si="80"/>
        <v>0</v>
      </c>
      <c r="O235" s="112" t="b">
        <f t="shared" si="81"/>
        <v>1</v>
      </c>
      <c r="P235" s="113">
        <f t="shared" si="82"/>
        <v>23</v>
      </c>
      <c r="Q235" s="113">
        <f t="shared" si="83"/>
        <v>10.999999999999998</v>
      </c>
      <c r="R235" s="114" t="str">
        <f t="shared" si="99"/>
        <v>2.3-0.15</v>
      </c>
      <c r="S235" s="127">
        <f t="shared" si="84"/>
        <v>0</v>
      </c>
      <c r="T235" s="112" t="b">
        <f t="shared" si="85"/>
        <v>0</v>
      </c>
      <c r="U235" s="22">
        <f t="shared" si="86"/>
        <v>19.265719721018375</v>
      </c>
      <c r="V235" s="22">
        <f t="shared" si="87"/>
        <v>2.3356290635777857</v>
      </c>
      <c r="W235" s="81">
        <f t="shared" si="88"/>
        <v>21</v>
      </c>
      <c r="X235" s="22">
        <f t="shared" si="89"/>
        <v>0.22846469111626549</v>
      </c>
      <c r="Y235" s="3">
        <f>IF(U235&gt;'Power Curve'!$C$37,0,INDEX(Ci,$W235,1)*POWER(1-X235,3)+INDEX(Ci,$W235,2)*3*X235*POWER(1-X235,2)+INDEX(Ci,$W235,3)*3*POWER(X235,2)*(1-X235)+INDEX(Ci,$W235,4)*POWER(X235,3))</f>
        <v>1988.5952453191401</v>
      </c>
      <c r="Z235" s="3">
        <f t="shared" si="90"/>
        <v>1988.5952453191401</v>
      </c>
      <c r="AA235" s="3">
        <f t="shared" si="91"/>
        <v>1977.8900299072241</v>
      </c>
      <c r="AB235" s="3">
        <f t="shared" si="100"/>
        <v>10.705215411916015</v>
      </c>
      <c r="AC235" s="3">
        <f t="shared" si="101"/>
        <v>10.705215411916015</v>
      </c>
      <c r="AE235" s="34">
        <f t="shared" si="92"/>
        <v>19</v>
      </c>
      <c r="AF235" s="73" t="b">
        <f>COUNTIF('Power Curve'!$D$2:$D$31,AE235)&gt;0</f>
        <v>1</v>
      </c>
      <c r="AG235" s="73" t="b">
        <f t="shared" si="93"/>
        <v>0</v>
      </c>
      <c r="AH235" s="73" t="b">
        <f t="shared" si="102"/>
        <v>1</v>
      </c>
      <c r="AI235" s="34" t="str">
        <f t="shared" si="94"/>
        <v>Outer</v>
      </c>
      <c r="AJ235" s="35" t="str">
        <f t="shared" si="103"/>
        <v>2.3-2.4</v>
      </c>
      <c r="AK235" s="36" t="str">
        <f t="shared" si="95"/>
        <v>6-7</v>
      </c>
      <c r="AL235" s="36" t="str">
        <f t="shared" si="96"/>
        <v>Nov</v>
      </c>
      <c r="AM235" s="35" t="str">
        <f t="shared" si="97"/>
        <v>265-275</v>
      </c>
      <c r="AN235" s="36" t="str">
        <f t="shared" si="98"/>
        <v>HWS-HTI</v>
      </c>
    </row>
    <row r="236" spans="5:40" x14ac:dyDescent="0.3">
      <c r="E236" s="12">
        <v>40875.291666666664</v>
      </c>
      <c r="F236" s="16">
        <v>21.32</v>
      </c>
      <c r="G236" s="16">
        <v>1993.7499694824269</v>
      </c>
      <c r="H236" s="29">
        <v>1.1728969452894333</v>
      </c>
      <c r="I236" s="26">
        <v>265.10000000000002</v>
      </c>
      <c r="J236" s="30">
        <v>0.13742964352720452</v>
      </c>
      <c r="K236" s="31">
        <v>0.16034056977154093</v>
      </c>
      <c r="L236" s="111">
        <f t="shared" si="78"/>
        <v>2.6</v>
      </c>
      <c r="M236" s="112">
        <f t="shared" si="79"/>
        <v>0.14000000000000001</v>
      </c>
      <c r="N236" s="112" t="b">
        <f t="shared" si="80"/>
        <v>0</v>
      </c>
      <c r="O236" s="112" t="b">
        <f t="shared" si="81"/>
        <v>1</v>
      </c>
      <c r="P236" s="113">
        <f t="shared" si="82"/>
        <v>26</v>
      </c>
      <c r="Q236" s="113">
        <f t="shared" si="83"/>
        <v>12</v>
      </c>
      <c r="R236" s="114" t="str">
        <f t="shared" si="99"/>
        <v>2.6-0.14</v>
      </c>
      <c r="S236" s="127">
        <f t="shared" si="84"/>
        <v>0</v>
      </c>
      <c r="T236" s="112" t="b">
        <f t="shared" si="85"/>
        <v>0</v>
      </c>
      <c r="U236" s="22">
        <f t="shared" si="86"/>
        <v>21.013341692335814</v>
      </c>
      <c r="V236" s="22">
        <f t="shared" si="87"/>
        <v>2.6057296728436352</v>
      </c>
      <c r="W236" s="81">
        <f t="shared" si="88"/>
        <v>23</v>
      </c>
      <c r="X236" s="22">
        <f t="shared" si="89"/>
        <v>1.3341692335814059E-2</v>
      </c>
      <c r="Y236" s="3">
        <f>IF(U236&gt;'Power Curve'!$C$37,0,INDEX(Ci,$W236,1)*POWER(1-X236,3)+INDEX(Ci,$W236,2)*3*X236*POWER(1-X236,2)+INDEX(Ci,$W236,3)*3*POWER(X236,2)*(1-X236)+INDEX(Ci,$W236,4)*POWER(X236,3))</f>
        <v>1989.4713307698573</v>
      </c>
      <c r="Z236" s="3">
        <f t="shared" si="90"/>
        <v>1989.4713307698573</v>
      </c>
      <c r="AA236" s="3" t="str">
        <f t="shared" si="91"/>
        <v/>
      </c>
      <c r="AB236" s="3" t="str">
        <f t="shared" si="100"/>
        <v/>
      </c>
      <c r="AC236" s="3" t="str">
        <f t="shared" si="101"/>
        <v/>
      </c>
      <c r="AE236" s="34">
        <f t="shared" si="92"/>
        <v>21</v>
      </c>
      <c r="AF236" s="73" t="b">
        <f>COUNTIF('Power Curve'!$D$2:$D$31,AE236)&gt;0</f>
        <v>0</v>
      </c>
      <c r="AG236" s="73" t="b">
        <f t="shared" si="93"/>
        <v>0</v>
      </c>
      <c r="AH236" s="73" t="b">
        <f t="shared" si="102"/>
        <v>0</v>
      </c>
      <c r="AI236" s="34" t="str">
        <f t="shared" si="94"/>
        <v/>
      </c>
      <c r="AJ236" s="35" t="str">
        <f t="shared" si="103"/>
        <v/>
      </c>
      <c r="AK236" s="36" t="str">
        <f t="shared" si="95"/>
        <v/>
      </c>
      <c r="AL236" s="36" t="str">
        <f t="shared" si="96"/>
        <v/>
      </c>
      <c r="AM236" s="35" t="str">
        <f t="shared" si="97"/>
        <v/>
      </c>
      <c r="AN236" s="36" t="str">
        <f t="shared" si="98"/>
        <v/>
      </c>
    </row>
    <row r="237" spans="5:40" x14ac:dyDescent="0.3">
      <c r="E237" s="12">
        <v>40875.409722222219</v>
      </c>
      <c r="F237" s="16">
        <v>16.989999999999998</v>
      </c>
      <c r="G237" s="16">
        <v>1996.9100189209009</v>
      </c>
      <c r="H237" s="29">
        <v>1.1731489049246437</v>
      </c>
      <c r="I237" s="26">
        <v>265.2</v>
      </c>
      <c r="J237" s="30">
        <v>0.12831077104178931</v>
      </c>
      <c r="K237" s="31">
        <v>0.25319407315193465</v>
      </c>
      <c r="L237" s="111">
        <f t="shared" si="78"/>
        <v>1.9000000000000001</v>
      </c>
      <c r="M237" s="112">
        <f t="shared" si="79"/>
        <v>0.13</v>
      </c>
      <c r="N237" s="112" t="b">
        <f t="shared" si="80"/>
        <v>1</v>
      </c>
      <c r="O237" s="112" t="b">
        <f t="shared" si="81"/>
        <v>1</v>
      </c>
      <c r="P237" s="113">
        <f t="shared" si="82"/>
        <v>19</v>
      </c>
      <c r="Q237" s="113">
        <f t="shared" si="83"/>
        <v>13</v>
      </c>
      <c r="R237" s="114" t="str">
        <f t="shared" si="99"/>
        <v>1.9-0.13</v>
      </c>
      <c r="S237" s="127">
        <f t="shared" si="84"/>
        <v>-5.5644227078488625E-4</v>
      </c>
      <c r="T237" s="112" t="b">
        <f t="shared" si="85"/>
        <v>1</v>
      </c>
      <c r="U237" s="22">
        <f t="shared" si="86"/>
        <v>16.74682167377027</v>
      </c>
      <c r="V237" s="22">
        <f t="shared" si="87"/>
        <v>1.9463252505069382</v>
      </c>
      <c r="W237" s="81">
        <f t="shared" si="88"/>
        <v>17</v>
      </c>
      <c r="X237" s="22">
        <f t="shared" si="89"/>
        <v>0.75727025756456634</v>
      </c>
      <c r="Y237" s="3">
        <f>IF(U237&gt;'Power Curve'!$C$37,0,INDEX(Ci,$W237,1)*POWER(1-X237,3)+INDEX(Ci,$W237,2)*3*X237*POWER(1-X237,2)+INDEX(Ci,$W237,3)*3*POWER(X237,2)*(1-X237)+INDEX(Ci,$W237,4)*POWER(X237,3))</f>
        <v>1984.8949180056022</v>
      </c>
      <c r="Z237" s="3">
        <f t="shared" si="90"/>
        <v>1983.7904385701579</v>
      </c>
      <c r="AA237" s="3">
        <f t="shared" si="91"/>
        <v>1996.9100189209009</v>
      </c>
      <c r="AB237" s="3">
        <f t="shared" si="100"/>
        <v>-13.119580350743036</v>
      </c>
      <c r="AC237" s="3">
        <f t="shared" si="101"/>
        <v>13.119580350743036</v>
      </c>
      <c r="AE237" s="34">
        <f t="shared" si="92"/>
        <v>17</v>
      </c>
      <c r="AF237" s="73" t="b">
        <f>COUNTIF('Power Curve'!$D$2:$D$31,AE237)&gt;0</f>
        <v>1</v>
      </c>
      <c r="AG237" s="73" t="b">
        <f t="shared" si="93"/>
        <v>0</v>
      </c>
      <c r="AH237" s="73" t="b">
        <f t="shared" si="102"/>
        <v>1</v>
      </c>
      <c r="AI237" s="34" t="str">
        <f t="shared" si="94"/>
        <v>Inner</v>
      </c>
      <c r="AJ237" s="35" t="str">
        <f t="shared" si="103"/>
        <v>1.9-2.0</v>
      </c>
      <c r="AK237" s="36" t="str">
        <f t="shared" si="95"/>
        <v>9-10</v>
      </c>
      <c r="AL237" s="36" t="str">
        <f t="shared" si="96"/>
        <v>Nov</v>
      </c>
      <c r="AM237" s="35" t="str">
        <f t="shared" si="97"/>
        <v>265-275</v>
      </c>
      <c r="AN237" s="36" t="str">
        <f t="shared" si="98"/>
        <v>Inner-TI</v>
      </c>
    </row>
    <row r="238" spans="5:40" x14ac:dyDescent="0.3">
      <c r="E238" s="12">
        <v>40875.416666666664</v>
      </c>
      <c r="F238" s="16">
        <v>17.86</v>
      </c>
      <c r="G238" s="16">
        <v>1992.6899719238331</v>
      </c>
      <c r="H238" s="29">
        <v>1.1717234504200977</v>
      </c>
      <c r="I238" s="26">
        <v>267.8</v>
      </c>
      <c r="J238" s="30">
        <v>0.10302351623740202</v>
      </c>
      <c r="K238" s="31">
        <v>0.20421763861035686</v>
      </c>
      <c r="L238" s="111">
        <f t="shared" si="78"/>
        <v>2.1</v>
      </c>
      <c r="M238" s="112">
        <f t="shared" si="79"/>
        <v>9.9999999999999992E-2</v>
      </c>
      <c r="N238" s="112" t="b">
        <f t="shared" si="80"/>
        <v>0</v>
      </c>
      <c r="O238" s="112" t="b">
        <f t="shared" si="81"/>
        <v>1</v>
      </c>
      <c r="P238" s="113">
        <f t="shared" si="82"/>
        <v>21</v>
      </c>
      <c r="Q238" s="113">
        <f t="shared" si="83"/>
        <v>16</v>
      </c>
      <c r="R238" s="114" t="str">
        <f t="shared" si="99"/>
        <v>2.1-0.1</v>
      </c>
      <c r="S238" s="127">
        <f t="shared" si="84"/>
        <v>0</v>
      </c>
      <c r="T238" s="112" t="b">
        <f t="shared" si="85"/>
        <v>0</v>
      </c>
      <c r="U238" s="22">
        <f t="shared" si="86"/>
        <v>17.597236287914701</v>
      </c>
      <c r="V238" s="22">
        <f t="shared" si="87"/>
        <v>2.0777595705022605</v>
      </c>
      <c r="W238" s="81">
        <f t="shared" si="88"/>
        <v>18</v>
      </c>
      <c r="X238" s="22">
        <f t="shared" si="89"/>
        <v>0.6567054740207805</v>
      </c>
      <c r="Y238" s="3">
        <f>IF(U238&gt;'Power Curve'!$C$37,0,INDEX(Ci,$W238,1)*POWER(1-X238,3)+INDEX(Ci,$W238,2)*3*X238*POWER(1-X238,2)+INDEX(Ci,$W238,3)*3*POWER(X238,2)*(1-X238)+INDEX(Ci,$W238,4)*POWER(X238,3))</f>
        <v>1981.3745015625052</v>
      </c>
      <c r="Z238" s="3">
        <f t="shared" si="90"/>
        <v>1981.3745015625052</v>
      </c>
      <c r="AA238" s="3">
        <f t="shared" si="91"/>
        <v>1992.6899719238331</v>
      </c>
      <c r="AB238" s="3">
        <f t="shared" si="100"/>
        <v>-11.315470361327925</v>
      </c>
      <c r="AC238" s="3">
        <f t="shared" si="101"/>
        <v>11.315470361327925</v>
      </c>
      <c r="AE238" s="34">
        <f t="shared" si="92"/>
        <v>18</v>
      </c>
      <c r="AF238" s="73" t="b">
        <f>COUNTIF('Power Curve'!$D$2:$D$31,AE238)&gt;0</f>
        <v>1</v>
      </c>
      <c r="AG238" s="73" t="b">
        <f t="shared" si="93"/>
        <v>0</v>
      </c>
      <c r="AH238" s="73" t="b">
        <f t="shared" si="102"/>
        <v>1</v>
      </c>
      <c r="AI238" s="34" t="str">
        <f t="shared" si="94"/>
        <v>Inner</v>
      </c>
      <c r="AJ238" s="35" t="str">
        <f t="shared" si="103"/>
        <v>2.0-2.1</v>
      </c>
      <c r="AK238" s="36" t="str">
        <f t="shared" si="95"/>
        <v>10-11</v>
      </c>
      <c r="AL238" s="36" t="str">
        <f t="shared" si="96"/>
        <v>Nov</v>
      </c>
      <c r="AM238" s="35" t="str">
        <f t="shared" si="97"/>
        <v>265-275</v>
      </c>
      <c r="AN238" s="36" t="str">
        <f t="shared" si="98"/>
        <v>Inner-TI</v>
      </c>
    </row>
    <row r="239" spans="5:40" x14ac:dyDescent="0.3">
      <c r="E239" s="12">
        <v>40875.4375</v>
      </c>
      <c r="F239" s="16">
        <v>18.920000000000002</v>
      </c>
      <c r="G239" s="16">
        <v>1987.110046386719</v>
      </c>
      <c r="H239" s="29">
        <v>1.168278244701406</v>
      </c>
      <c r="I239" s="26">
        <v>276.39999999999998</v>
      </c>
      <c r="J239" s="30">
        <v>0.15803382663847779</v>
      </c>
      <c r="K239" s="31">
        <v>0.17560976777035539</v>
      </c>
      <c r="L239" s="111">
        <f t="shared" si="78"/>
        <v>2.2000000000000002</v>
      </c>
      <c r="M239" s="112">
        <f t="shared" si="79"/>
        <v>0.16</v>
      </c>
      <c r="N239" s="112" t="b">
        <f t="shared" si="80"/>
        <v>0</v>
      </c>
      <c r="O239" s="112" t="b">
        <f t="shared" si="81"/>
        <v>1</v>
      </c>
      <c r="P239" s="113">
        <f t="shared" si="82"/>
        <v>22</v>
      </c>
      <c r="Q239" s="113">
        <f t="shared" si="83"/>
        <v>10</v>
      </c>
      <c r="R239" s="114" t="str">
        <f t="shared" si="99"/>
        <v>2.2-0.16</v>
      </c>
      <c r="S239" s="127">
        <f t="shared" si="84"/>
        <v>0</v>
      </c>
      <c r="T239" s="112" t="b">
        <f t="shared" si="85"/>
        <v>0</v>
      </c>
      <c r="U239" s="22">
        <f t="shared" si="86"/>
        <v>18.623352588034411</v>
      </c>
      <c r="V239" s="22">
        <f t="shared" si="87"/>
        <v>2.2363491524534536</v>
      </c>
      <c r="W239" s="81">
        <f t="shared" si="88"/>
        <v>20</v>
      </c>
      <c r="X239" s="22">
        <f t="shared" si="89"/>
        <v>0.23351001736951438</v>
      </c>
      <c r="Y239" s="3">
        <f>IF(U239&gt;'Power Curve'!$C$37,0,INDEX(Ci,$W239,1)*POWER(1-X239,3)+INDEX(Ci,$W239,2)*3*X239*POWER(1-X239,2)+INDEX(Ci,$W239,3)*3*POWER(X239,2)*(1-X239)+INDEX(Ci,$W239,4)*POWER(X239,3))</f>
        <v>1989.4713307698569</v>
      </c>
      <c r="Z239" s="3">
        <f t="shared" si="90"/>
        <v>1989.4713307698569</v>
      </c>
      <c r="AA239" s="3">
        <f t="shared" si="91"/>
        <v>1987.110046386719</v>
      </c>
      <c r="AB239" s="3">
        <f t="shared" si="100"/>
        <v>2.3612843831378996</v>
      </c>
      <c r="AC239" s="3">
        <f t="shared" si="101"/>
        <v>2.3612843831378996</v>
      </c>
      <c r="AE239" s="34">
        <f t="shared" si="92"/>
        <v>19</v>
      </c>
      <c r="AF239" s="73" t="b">
        <f>COUNTIF('Power Curve'!$D$2:$D$31,AE239)&gt;0</f>
        <v>1</v>
      </c>
      <c r="AG239" s="73" t="b">
        <f t="shared" si="93"/>
        <v>0</v>
      </c>
      <c r="AH239" s="73" t="b">
        <f t="shared" si="102"/>
        <v>1</v>
      </c>
      <c r="AI239" s="34" t="str">
        <f t="shared" si="94"/>
        <v>Outer</v>
      </c>
      <c r="AJ239" s="35" t="str">
        <f t="shared" si="103"/>
        <v>2.2-2.3</v>
      </c>
      <c r="AK239" s="36" t="str">
        <f t="shared" si="95"/>
        <v>10-11</v>
      </c>
      <c r="AL239" s="36" t="str">
        <f t="shared" si="96"/>
        <v>Nov</v>
      </c>
      <c r="AM239" s="35" t="str">
        <f t="shared" si="97"/>
        <v>275-285</v>
      </c>
      <c r="AN239" s="36" t="str">
        <f t="shared" si="98"/>
        <v>HWS-HTI</v>
      </c>
    </row>
    <row r="240" spans="5:40" x14ac:dyDescent="0.3">
      <c r="E240" s="12">
        <v>40875.458333333336</v>
      </c>
      <c r="F240" s="16">
        <v>21.01</v>
      </c>
      <c r="G240" s="16">
        <v>1998.280029296878</v>
      </c>
      <c r="H240" s="29">
        <v>1.1697566503926802</v>
      </c>
      <c r="I240" s="26">
        <v>279.8</v>
      </c>
      <c r="J240" s="30">
        <v>0.13660161827701095</v>
      </c>
      <c r="K240" s="31">
        <v>0.16390542901086869</v>
      </c>
      <c r="L240" s="111">
        <f t="shared" si="78"/>
        <v>2.6</v>
      </c>
      <c r="M240" s="112">
        <f t="shared" si="79"/>
        <v>0.14000000000000001</v>
      </c>
      <c r="N240" s="112" t="b">
        <f t="shared" si="80"/>
        <v>0</v>
      </c>
      <c r="O240" s="112" t="b">
        <f t="shared" si="81"/>
        <v>1</v>
      </c>
      <c r="P240" s="113">
        <f t="shared" si="82"/>
        <v>26</v>
      </c>
      <c r="Q240" s="113">
        <f t="shared" si="83"/>
        <v>12</v>
      </c>
      <c r="R240" s="114" t="str">
        <f t="shared" si="99"/>
        <v>2.6-0.14</v>
      </c>
      <c r="S240" s="127">
        <f t="shared" si="84"/>
        <v>0</v>
      </c>
      <c r="T240" s="112" t="b">
        <f t="shared" si="85"/>
        <v>0</v>
      </c>
      <c r="U240" s="22">
        <f t="shared" si="86"/>
        <v>20.689303181919495</v>
      </c>
      <c r="V240" s="22">
        <f t="shared" si="87"/>
        <v>2.5556484764948233</v>
      </c>
      <c r="W240" s="81">
        <f t="shared" si="88"/>
        <v>22</v>
      </c>
      <c r="X240" s="22">
        <f t="shared" si="89"/>
        <v>0.70372521473572724</v>
      </c>
      <c r="Y240" s="3">
        <f>IF(U240&gt;'Power Curve'!$C$37,0,INDEX(Ci,$W240,1)*POWER(1-X240,3)+INDEX(Ci,$W240,2)*3*X240*POWER(1-X240,2)+INDEX(Ci,$W240,3)*3*POWER(X240,2)*(1-X240)+INDEX(Ci,$W240,4)*POWER(X240,3))</f>
        <v>1988.076580013982</v>
      </c>
      <c r="Z240" s="3">
        <f t="shared" si="90"/>
        <v>1988.076580013982</v>
      </c>
      <c r="AA240" s="3" t="str">
        <f t="shared" si="91"/>
        <v/>
      </c>
      <c r="AB240" s="3" t="str">
        <f t="shared" si="100"/>
        <v/>
      </c>
      <c r="AC240" s="3" t="str">
        <f t="shared" si="101"/>
        <v/>
      </c>
      <c r="AE240" s="34">
        <f t="shared" si="92"/>
        <v>21</v>
      </c>
      <c r="AF240" s="73" t="b">
        <f>COUNTIF('Power Curve'!$D$2:$D$31,AE240)&gt;0</f>
        <v>0</v>
      </c>
      <c r="AG240" s="73" t="b">
        <f t="shared" si="93"/>
        <v>0</v>
      </c>
      <c r="AH240" s="73" t="b">
        <f t="shared" si="102"/>
        <v>0</v>
      </c>
      <c r="AI240" s="34" t="str">
        <f t="shared" si="94"/>
        <v/>
      </c>
      <c r="AJ240" s="35" t="str">
        <f t="shared" si="103"/>
        <v/>
      </c>
      <c r="AK240" s="36" t="str">
        <f t="shared" si="95"/>
        <v/>
      </c>
      <c r="AL240" s="36" t="str">
        <f t="shared" si="96"/>
        <v/>
      </c>
      <c r="AM240" s="35" t="str">
        <f t="shared" si="97"/>
        <v/>
      </c>
      <c r="AN240" s="36" t="str">
        <f t="shared" si="98"/>
        <v/>
      </c>
    </row>
    <row r="241" spans="5:40" x14ac:dyDescent="0.3">
      <c r="E241" s="12">
        <v>40875.5</v>
      </c>
      <c r="F241" s="16">
        <v>20.37</v>
      </c>
      <c r="G241" s="16">
        <v>1995.440002441411</v>
      </c>
      <c r="H241" s="29">
        <v>1.1729122497114199</v>
      </c>
      <c r="I241" s="26">
        <v>285.89999999999998</v>
      </c>
      <c r="J241" s="30">
        <v>0.10849288168875797</v>
      </c>
      <c r="K241" s="31">
        <v>0.1783932828210617</v>
      </c>
      <c r="L241" s="111">
        <f t="shared" si="78"/>
        <v>2.5000000000000004</v>
      </c>
      <c r="M241" s="112">
        <f t="shared" si="79"/>
        <v>0.11</v>
      </c>
      <c r="N241" s="112" t="b">
        <f t="shared" si="80"/>
        <v>0</v>
      </c>
      <c r="O241" s="112" t="b">
        <f t="shared" si="81"/>
        <v>1</v>
      </c>
      <c r="P241" s="113">
        <f t="shared" si="82"/>
        <v>25.000000000000004</v>
      </c>
      <c r="Q241" s="113">
        <f t="shared" si="83"/>
        <v>15</v>
      </c>
      <c r="R241" s="114" t="str">
        <f t="shared" si="99"/>
        <v>2.5-0.11</v>
      </c>
      <c r="S241" s="127">
        <f t="shared" si="84"/>
        <v>0</v>
      </c>
      <c r="T241" s="112" t="b">
        <f t="shared" si="85"/>
        <v>0</v>
      </c>
      <c r="U241" s="22">
        <f t="shared" si="86"/>
        <v>20.077093434212113</v>
      </c>
      <c r="V241" s="22">
        <f t="shared" si="87"/>
        <v>2.4610294864797226</v>
      </c>
      <c r="W241" s="81">
        <f t="shared" si="88"/>
        <v>22</v>
      </c>
      <c r="X241" s="22">
        <f t="shared" si="89"/>
        <v>0.11993323173672117</v>
      </c>
      <c r="Y241" s="3">
        <f>IF(U241&gt;'Power Curve'!$C$37,0,INDEX(Ci,$W241,1)*POWER(1-X241,3)+INDEX(Ci,$W241,2)*3*X241*POWER(1-X241,2)+INDEX(Ci,$W241,3)*3*POWER(X241,2)*(1-X241)+INDEX(Ci,$W241,4)*POWER(X241,3))</f>
        <v>1983.1332754533496</v>
      </c>
      <c r="Z241" s="3">
        <f t="shared" si="90"/>
        <v>1983.1332754533496</v>
      </c>
      <c r="AA241" s="3">
        <f t="shared" si="91"/>
        <v>1995.440002441411</v>
      </c>
      <c r="AB241" s="3">
        <f t="shared" si="100"/>
        <v>-12.306726988061428</v>
      </c>
      <c r="AC241" s="3">
        <f t="shared" si="101"/>
        <v>12.306726988061428</v>
      </c>
      <c r="AE241" s="34">
        <f t="shared" si="92"/>
        <v>20</v>
      </c>
      <c r="AF241" s="73" t="b">
        <f>COUNTIF('Power Curve'!$D$2:$D$31,AE241)&gt;0</f>
        <v>1</v>
      </c>
      <c r="AG241" s="73" t="b">
        <f t="shared" si="93"/>
        <v>0</v>
      </c>
      <c r="AH241" s="73" t="b">
        <f t="shared" si="102"/>
        <v>1</v>
      </c>
      <c r="AI241" s="34" t="str">
        <f t="shared" si="94"/>
        <v>Inner</v>
      </c>
      <c r="AJ241" s="35" t="str">
        <f t="shared" si="103"/>
        <v>2.4-2.5</v>
      </c>
      <c r="AK241" s="36" t="str">
        <f t="shared" si="95"/>
        <v>12-13</v>
      </c>
      <c r="AL241" s="36" t="str">
        <f t="shared" si="96"/>
        <v>Nov</v>
      </c>
      <c r="AM241" s="35" t="str">
        <f t="shared" si="97"/>
        <v>285-295</v>
      </c>
      <c r="AN241" s="36" t="str">
        <f t="shared" si="98"/>
        <v>Inner-TI</v>
      </c>
    </row>
    <row r="242" spans="5:40" x14ac:dyDescent="0.3">
      <c r="E242" s="12">
        <v>40875.506944444445</v>
      </c>
      <c r="F242" s="16">
        <v>18.91</v>
      </c>
      <c r="G242" s="16">
        <v>1998.779968261719</v>
      </c>
      <c r="H242" s="29">
        <v>1.1744577800705802</v>
      </c>
      <c r="I242" s="26">
        <v>288.39999999999998</v>
      </c>
      <c r="J242" s="30">
        <v>0.12374405076679006</v>
      </c>
      <c r="K242" s="31">
        <v>0.17729054157950394</v>
      </c>
      <c r="L242" s="111">
        <f t="shared" si="78"/>
        <v>2.2000000000000002</v>
      </c>
      <c r="M242" s="112">
        <f t="shared" si="79"/>
        <v>0.12</v>
      </c>
      <c r="N242" s="112" t="b">
        <f t="shared" si="80"/>
        <v>0</v>
      </c>
      <c r="O242" s="112" t="b">
        <f t="shared" si="81"/>
        <v>1</v>
      </c>
      <c r="P242" s="113">
        <f t="shared" si="82"/>
        <v>22</v>
      </c>
      <c r="Q242" s="113">
        <f t="shared" si="83"/>
        <v>14</v>
      </c>
      <c r="R242" s="114" t="str">
        <f t="shared" si="99"/>
        <v>2.2-0.12</v>
      </c>
      <c r="S242" s="127">
        <f t="shared" si="84"/>
        <v>0</v>
      </c>
      <c r="T242" s="112" t="b">
        <f t="shared" si="85"/>
        <v>0</v>
      </c>
      <c r="U242" s="22">
        <f t="shared" si="86"/>
        <v>18.646270019094811</v>
      </c>
      <c r="V242" s="22">
        <f t="shared" si="87"/>
        <v>2.2398911153000043</v>
      </c>
      <c r="W242" s="81">
        <f t="shared" si="88"/>
        <v>20</v>
      </c>
      <c r="X242" s="22">
        <f t="shared" si="89"/>
        <v>0.27349189008008101</v>
      </c>
      <c r="Y242" s="3">
        <f>IF(U242&gt;'Power Curve'!$C$37,0,INDEX(Ci,$W242,1)*POWER(1-X242,3)+INDEX(Ci,$W242,2)*3*X242*POWER(1-X242,2)+INDEX(Ci,$W242,3)*3*POWER(X242,2)*(1-X242)+INDEX(Ci,$W242,4)*POWER(X242,3))</f>
        <v>1989.4713307698571</v>
      </c>
      <c r="Z242" s="3">
        <f t="shared" si="90"/>
        <v>1989.4713307698571</v>
      </c>
      <c r="AA242" s="3">
        <f t="shared" si="91"/>
        <v>1998.779968261719</v>
      </c>
      <c r="AB242" s="3">
        <f t="shared" si="100"/>
        <v>-9.3086374918618731</v>
      </c>
      <c r="AC242" s="3">
        <f t="shared" si="101"/>
        <v>9.3086374918618731</v>
      </c>
      <c r="AE242" s="34">
        <f t="shared" si="92"/>
        <v>19</v>
      </c>
      <c r="AF242" s="73" t="b">
        <f>COUNTIF('Power Curve'!$D$2:$D$31,AE242)&gt;0</f>
        <v>1</v>
      </c>
      <c r="AG242" s="73" t="b">
        <f t="shared" si="93"/>
        <v>0</v>
      </c>
      <c r="AH242" s="73" t="b">
        <f t="shared" si="102"/>
        <v>1</v>
      </c>
      <c r="AI242" s="34" t="str">
        <f t="shared" si="94"/>
        <v>Inner</v>
      </c>
      <c r="AJ242" s="35" t="str">
        <f t="shared" si="103"/>
        <v>2.2-2.3</v>
      </c>
      <c r="AK242" s="36" t="str">
        <f t="shared" si="95"/>
        <v>12-13</v>
      </c>
      <c r="AL242" s="36" t="str">
        <f t="shared" si="96"/>
        <v>Nov</v>
      </c>
      <c r="AM242" s="35" t="str">
        <f t="shared" si="97"/>
        <v>285-295</v>
      </c>
      <c r="AN242" s="36" t="str">
        <f t="shared" si="98"/>
        <v>Inner-TI</v>
      </c>
    </row>
    <row r="243" spans="5:40" x14ac:dyDescent="0.3">
      <c r="E243" s="12">
        <v>40875.513888888891</v>
      </c>
      <c r="F243" s="16">
        <v>17.54</v>
      </c>
      <c r="G243" s="16">
        <v>1999.6799621582031</v>
      </c>
      <c r="H243" s="29">
        <v>1.1749862197786807</v>
      </c>
      <c r="I243" s="26">
        <v>287.5</v>
      </c>
      <c r="J243" s="30">
        <v>0.10547320410490309</v>
      </c>
      <c r="K243" s="31">
        <v>0.10262349430527971</v>
      </c>
      <c r="L243" s="111">
        <f t="shared" si="78"/>
        <v>2</v>
      </c>
      <c r="M243" s="112">
        <f t="shared" si="79"/>
        <v>0.11</v>
      </c>
      <c r="N243" s="112" t="b">
        <f t="shared" si="80"/>
        <v>1</v>
      </c>
      <c r="O243" s="112" t="b">
        <f t="shared" si="81"/>
        <v>1</v>
      </c>
      <c r="P243" s="113">
        <f t="shared" si="82"/>
        <v>19.999999999999996</v>
      </c>
      <c r="Q243" s="113">
        <f t="shared" si="83"/>
        <v>15</v>
      </c>
      <c r="R243" s="114" t="str">
        <f t="shared" si="99"/>
        <v>2-0.11</v>
      </c>
      <c r="S243" s="127">
        <f t="shared" si="84"/>
        <v>4.8156202281070699E-4</v>
      </c>
      <c r="T243" s="112" t="b">
        <f t="shared" si="85"/>
        <v>1</v>
      </c>
      <c r="U243" s="22">
        <f t="shared" si="86"/>
        <v>17.297970436946859</v>
      </c>
      <c r="V243" s="22">
        <f t="shared" si="87"/>
        <v>2.0315070685278536</v>
      </c>
      <c r="W243" s="81">
        <f t="shared" si="88"/>
        <v>18</v>
      </c>
      <c r="X243" s="22">
        <f t="shared" si="89"/>
        <v>0.33472257014042278</v>
      </c>
      <c r="Y243" s="3">
        <f>IF(U243&gt;'Power Curve'!$C$37,0,INDEX(Ci,$W243,1)*POWER(1-X243,3)+INDEX(Ci,$W243,2)*3*X243*POWER(1-X243,2)+INDEX(Ci,$W243,3)*3*POWER(X243,2)*(1-X243)+INDEX(Ci,$W243,4)*POWER(X243,3))</f>
        <v>1983.8075742048434</v>
      </c>
      <c r="Z243" s="3">
        <f t="shared" si="90"/>
        <v>1984.7629005931446</v>
      </c>
      <c r="AA243" s="3">
        <f t="shared" si="91"/>
        <v>1999.6799621582031</v>
      </c>
      <c r="AB243" s="3">
        <f t="shared" si="100"/>
        <v>-14.917061565058475</v>
      </c>
      <c r="AC243" s="3">
        <f t="shared" si="101"/>
        <v>14.917061565058475</v>
      </c>
      <c r="AE243" s="34">
        <f t="shared" si="92"/>
        <v>17</v>
      </c>
      <c r="AF243" s="73" t="b">
        <f>COUNTIF('Power Curve'!$D$2:$D$31,AE243)&gt;0</f>
        <v>1</v>
      </c>
      <c r="AG243" s="73" t="b">
        <f t="shared" si="93"/>
        <v>0</v>
      </c>
      <c r="AH243" s="73" t="b">
        <f t="shared" si="102"/>
        <v>1</v>
      </c>
      <c r="AI243" s="34" t="str">
        <f t="shared" si="94"/>
        <v>Inner</v>
      </c>
      <c r="AJ243" s="35" t="str">
        <f t="shared" si="103"/>
        <v>2.0-2.1</v>
      </c>
      <c r="AK243" s="36" t="str">
        <f t="shared" si="95"/>
        <v>12-13</v>
      </c>
      <c r="AL243" s="36" t="str">
        <f t="shared" si="96"/>
        <v>Nov</v>
      </c>
      <c r="AM243" s="35" t="str">
        <f t="shared" si="97"/>
        <v>285-295</v>
      </c>
      <c r="AN243" s="36" t="str">
        <f t="shared" si="98"/>
        <v>Inner-TI</v>
      </c>
    </row>
    <row r="244" spans="5:40" x14ac:dyDescent="0.3">
      <c r="E244" s="12">
        <v>40875.520833333336</v>
      </c>
      <c r="F244" s="16">
        <v>16.78</v>
      </c>
      <c r="G244" s="16">
        <v>1995.7199859619191</v>
      </c>
      <c r="H244" s="29">
        <v>1.1747882399109109</v>
      </c>
      <c r="I244" s="26">
        <v>286.60000000000002</v>
      </c>
      <c r="J244" s="30">
        <v>0.11084624553039332</v>
      </c>
      <c r="K244" s="31">
        <v>0.17481122149940526</v>
      </c>
      <c r="L244" s="111">
        <f t="shared" si="78"/>
        <v>1.9000000000000001</v>
      </c>
      <c r="M244" s="112">
        <f t="shared" si="79"/>
        <v>0.11</v>
      </c>
      <c r="N244" s="112" t="b">
        <f t="shared" si="80"/>
        <v>1</v>
      </c>
      <c r="O244" s="112" t="b">
        <f t="shared" si="81"/>
        <v>1</v>
      </c>
      <c r="P244" s="113">
        <f t="shared" si="82"/>
        <v>19</v>
      </c>
      <c r="Q244" s="113">
        <f t="shared" si="83"/>
        <v>15</v>
      </c>
      <c r="R244" s="114" t="str">
        <f t="shared" si="99"/>
        <v>1.9-0.11</v>
      </c>
      <c r="S244" s="127">
        <f t="shared" si="84"/>
        <v>-1.1701723451534409E-3</v>
      </c>
      <c r="T244" s="112" t="b">
        <f t="shared" si="85"/>
        <v>1</v>
      </c>
      <c r="U244" s="22">
        <f t="shared" si="86"/>
        <v>16.5475279657926</v>
      </c>
      <c r="V244" s="22">
        <f t="shared" si="87"/>
        <v>1.9155237654998345</v>
      </c>
      <c r="W244" s="81">
        <f t="shared" si="88"/>
        <v>17</v>
      </c>
      <c r="X244" s="22">
        <f t="shared" si="89"/>
        <v>0.55574512763246497</v>
      </c>
      <c r="Y244" s="3">
        <f>IF(U244&gt;'Power Curve'!$C$37,0,INDEX(Ci,$W244,1)*POWER(1-X244,3)+INDEX(Ci,$W244,2)*3*X244*POWER(1-X244,2)+INDEX(Ci,$W244,3)*3*POWER(X244,2)*(1-X244)+INDEX(Ci,$W244,4)*POWER(X244,3))</f>
        <v>1984.3481646540124</v>
      </c>
      <c r="Z244" s="3">
        <f t="shared" si="90"/>
        <v>1982.0261353085782</v>
      </c>
      <c r="AA244" s="3">
        <f t="shared" si="91"/>
        <v>1995.7199859619191</v>
      </c>
      <c r="AB244" s="3">
        <f t="shared" si="100"/>
        <v>-13.69385065334086</v>
      </c>
      <c r="AC244" s="3">
        <f t="shared" si="101"/>
        <v>13.69385065334086</v>
      </c>
      <c r="AE244" s="34">
        <f t="shared" si="92"/>
        <v>17</v>
      </c>
      <c r="AF244" s="73" t="b">
        <f>COUNTIF('Power Curve'!$D$2:$D$31,AE244)&gt;0</f>
        <v>1</v>
      </c>
      <c r="AG244" s="73" t="b">
        <f t="shared" si="93"/>
        <v>0</v>
      </c>
      <c r="AH244" s="73" t="b">
        <f t="shared" si="102"/>
        <v>1</v>
      </c>
      <c r="AI244" s="34" t="str">
        <f t="shared" si="94"/>
        <v>Inner</v>
      </c>
      <c r="AJ244" s="35" t="str">
        <f t="shared" si="103"/>
        <v>1.9-2.0</v>
      </c>
      <c r="AK244" s="36" t="str">
        <f t="shared" si="95"/>
        <v>12-13</v>
      </c>
      <c r="AL244" s="36" t="str">
        <f t="shared" si="96"/>
        <v>Nov</v>
      </c>
      <c r="AM244" s="35" t="str">
        <f t="shared" si="97"/>
        <v>285-295</v>
      </c>
      <c r="AN244" s="36" t="str">
        <f t="shared" si="98"/>
        <v>Inner-TI</v>
      </c>
    </row>
    <row r="245" spans="5:40" x14ac:dyDescent="0.3">
      <c r="E245" s="12">
        <v>40875.527777777781</v>
      </c>
      <c r="F245" s="16">
        <v>16.7</v>
      </c>
      <c r="G245" s="16">
        <v>1999.809936523438</v>
      </c>
      <c r="H245" s="29">
        <v>1.1754710983609131</v>
      </c>
      <c r="I245" s="26">
        <v>288.7</v>
      </c>
      <c r="J245" s="30">
        <v>9.7005988023952106E-2</v>
      </c>
      <c r="K245" s="31">
        <v>0.15738906967081331</v>
      </c>
      <c r="L245" s="111">
        <f t="shared" si="78"/>
        <v>1.9000000000000001</v>
      </c>
      <c r="M245" s="112">
        <f t="shared" si="79"/>
        <v>9.9999999999999992E-2</v>
      </c>
      <c r="N245" s="112" t="b">
        <f t="shared" si="80"/>
        <v>1</v>
      </c>
      <c r="O245" s="112" t="b">
        <f t="shared" si="81"/>
        <v>1</v>
      </c>
      <c r="P245" s="113">
        <f t="shared" si="82"/>
        <v>19</v>
      </c>
      <c r="Q245" s="113">
        <f t="shared" si="83"/>
        <v>16</v>
      </c>
      <c r="R245" s="114" t="str">
        <f t="shared" si="99"/>
        <v>1.9-0.1</v>
      </c>
      <c r="S245" s="127">
        <f t="shared" si="84"/>
        <v>1.9552526408647022E-3</v>
      </c>
      <c r="T245" s="112" t="b">
        <f t="shared" si="85"/>
        <v>1</v>
      </c>
      <c r="U245" s="22">
        <f t="shared" si="86"/>
        <v>16.471826534904405</v>
      </c>
      <c r="V245" s="22">
        <f t="shared" si="87"/>
        <v>1.9038238653264667</v>
      </c>
      <c r="W245" s="81">
        <f t="shared" si="88"/>
        <v>17</v>
      </c>
      <c r="X245" s="22">
        <f t="shared" si="89"/>
        <v>0.47919609429570348</v>
      </c>
      <c r="Y245" s="3">
        <f>IF(U245&gt;'Power Curve'!$C$37,0,INDEX(Ci,$W245,1)*POWER(1-X245,3)+INDEX(Ci,$W245,2)*3*X245*POWER(1-X245,2)+INDEX(Ci,$W245,3)*3*POWER(X245,2)*(1-X245)+INDEX(Ci,$W245,4)*POWER(X245,3))</f>
        <v>1984.0927015089107</v>
      </c>
      <c r="Z245" s="3">
        <f t="shared" si="90"/>
        <v>1987.9721040032562</v>
      </c>
      <c r="AA245" s="3">
        <f t="shared" si="91"/>
        <v>1999.809936523438</v>
      </c>
      <c r="AB245" s="3">
        <f t="shared" si="100"/>
        <v>-11.837832520181792</v>
      </c>
      <c r="AC245" s="3">
        <f t="shared" si="101"/>
        <v>11.837832520181792</v>
      </c>
      <c r="AE245" s="34">
        <f t="shared" si="92"/>
        <v>16</v>
      </c>
      <c r="AF245" s="73" t="b">
        <f>COUNTIF('Power Curve'!$D$2:$D$31,AE245)&gt;0</f>
        <v>1</v>
      </c>
      <c r="AG245" s="73" t="b">
        <f t="shared" si="93"/>
        <v>0</v>
      </c>
      <c r="AH245" s="73" t="b">
        <f t="shared" si="102"/>
        <v>1</v>
      </c>
      <c r="AI245" s="34" t="str">
        <f t="shared" si="94"/>
        <v>Outer</v>
      </c>
      <c r="AJ245" s="35" t="str">
        <f t="shared" si="103"/>
        <v>1.9-2.0</v>
      </c>
      <c r="AK245" s="36" t="str">
        <f t="shared" si="95"/>
        <v>12-13</v>
      </c>
      <c r="AL245" s="36" t="str">
        <f t="shared" si="96"/>
        <v>Nov</v>
      </c>
      <c r="AM245" s="35" t="str">
        <f t="shared" si="97"/>
        <v>285-295</v>
      </c>
      <c r="AN245" s="36" t="str">
        <f t="shared" si="98"/>
        <v>HWS-LTI</v>
      </c>
    </row>
    <row r="246" spans="5:40" x14ac:dyDescent="0.3">
      <c r="E246" s="12">
        <v>40875.534722222219</v>
      </c>
      <c r="F246" s="16">
        <v>16.63</v>
      </c>
      <c r="G246" s="16">
        <v>1997.9199676513649</v>
      </c>
      <c r="H246" s="29">
        <v>1.1755750782560863</v>
      </c>
      <c r="I246" s="26">
        <v>289.2</v>
      </c>
      <c r="J246" s="30">
        <v>0.10042092603728202</v>
      </c>
      <c r="K246" s="31">
        <v>0.17640723707490547</v>
      </c>
      <c r="L246" s="111">
        <f t="shared" si="78"/>
        <v>1.9000000000000001</v>
      </c>
      <c r="M246" s="112">
        <f t="shared" si="79"/>
        <v>9.9999999999999992E-2</v>
      </c>
      <c r="N246" s="112" t="b">
        <f t="shared" si="80"/>
        <v>1</v>
      </c>
      <c r="O246" s="112" t="b">
        <f t="shared" si="81"/>
        <v>1</v>
      </c>
      <c r="P246" s="113">
        <f t="shared" si="82"/>
        <v>19</v>
      </c>
      <c r="Q246" s="113">
        <f t="shared" si="83"/>
        <v>16</v>
      </c>
      <c r="R246" s="114" t="str">
        <f t="shared" si="99"/>
        <v>1.9-0.1</v>
      </c>
      <c r="S246" s="127">
        <f t="shared" si="84"/>
        <v>1.9552526408647022E-3</v>
      </c>
      <c r="T246" s="112" t="b">
        <f t="shared" si="85"/>
        <v>1</v>
      </c>
      <c r="U246" s="22">
        <f t="shared" si="86"/>
        <v>16.403266589162559</v>
      </c>
      <c r="V246" s="22">
        <f t="shared" si="87"/>
        <v>1.8932277047036139</v>
      </c>
      <c r="W246" s="81">
        <f t="shared" si="88"/>
        <v>17</v>
      </c>
      <c r="X246" s="22">
        <f t="shared" si="89"/>
        <v>0.40986850681706893</v>
      </c>
      <c r="Y246" s="3">
        <f>IF(U246&gt;'Power Curve'!$C$37,0,INDEX(Ci,$W246,1)*POWER(1-X246,3)+INDEX(Ci,$W246,2)*3*X246*POWER(1-X246,2)+INDEX(Ci,$W246,3)*3*POWER(X246,2)*(1-X246)+INDEX(Ci,$W246,4)*POWER(X246,3))</f>
        <v>1983.8474740127917</v>
      </c>
      <c r="Z246" s="3">
        <f t="shared" si="90"/>
        <v>1987.7263970254278</v>
      </c>
      <c r="AA246" s="3">
        <f t="shared" si="91"/>
        <v>1997.9199676513649</v>
      </c>
      <c r="AB246" s="3">
        <f t="shared" si="100"/>
        <v>-10.193570625937127</v>
      </c>
      <c r="AC246" s="3">
        <f t="shared" si="101"/>
        <v>10.193570625937127</v>
      </c>
      <c r="AE246" s="34">
        <f t="shared" si="92"/>
        <v>16</v>
      </c>
      <c r="AF246" s="73" t="b">
        <f>COUNTIF('Power Curve'!$D$2:$D$31,AE246)&gt;0</f>
        <v>1</v>
      </c>
      <c r="AG246" s="73" t="b">
        <f t="shared" si="93"/>
        <v>0</v>
      </c>
      <c r="AH246" s="73" t="b">
        <f t="shared" si="102"/>
        <v>1</v>
      </c>
      <c r="AI246" s="34" t="str">
        <f t="shared" si="94"/>
        <v>Inner</v>
      </c>
      <c r="AJ246" s="35" t="str">
        <f t="shared" si="103"/>
        <v>1.8-1.9</v>
      </c>
      <c r="AK246" s="36" t="str">
        <f t="shared" si="95"/>
        <v>12-13</v>
      </c>
      <c r="AL246" s="36" t="str">
        <f t="shared" si="96"/>
        <v>Nov</v>
      </c>
      <c r="AM246" s="35" t="str">
        <f t="shared" si="97"/>
        <v>285-295</v>
      </c>
      <c r="AN246" s="36" t="str">
        <f t="shared" si="98"/>
        <v>Inner-TI</v>
      </c>
    </row>
    <row r="247" spans="5:40" x14ac:dyDescent="0.3">
      <c r="E247" s="12">
        <v>40875.541666666664</v>
      </c>
      <c r="F247" s="16">
        <v>14.66</v>
      </c>
      <c r="G247" s="16">
        <v>1989.3600158691411</v>
      </c>
      <c r="H247" s="29">
        <v>1.1761282978207337</v>
      </c>
      <c r="I247" s="26">
        <v>286.60000000000002</v>
      </c>
      <c r="J247" s="30">
        <v>0.11664392905866303</v>
      </c>
      <c r="K247" s="31">
        <v>0.15570809251003045</v>
      </c>
      <c r="L247" s="111">
        <f t="shared" si="78"/>
        <v>1.6</v>
      </c>
      <c r="M247" s="112">
        <f t="shared" si="79"/>
        <v>0.12</v>
      </c>
      <c r="N247" s="112" t="b">
        <f t="shared" si="80"/>
        <v>1</v>
      </c>
      <c r="O247" s="112" t="b">
        <f t="shared" si="81"/>
        <v>1</v>
      </c>
      <c r="P247" s="113">
        <f t="shared" si="82"/>
        <v>16</v>
      </c>
      <c r="Q247" s="113">
        <f t="shared" si="83"/>
        <v>14</v>
      </c>
      <c r="R247" s="114" t="str">
        <f t="shared" si="99"/>
        <v>1.6-0.12</v>
      </c>
      <c r="S247" s="127">
        <f t="shared" si="84"/>
        <v>6.9193617767456883E-4</v>
      </c>
      <c r="T247" s="112" t="b">
        <f t="shared" si="85"/>
        <v>1</v>
      </c>
      <c r="U247" s="22">
        <f t="shared" si="86"/>
        <v>14.462393499176521</v>
      </c>
      <c r="V247" s="22">
        <f t="shared" si="87"/>
        <v>1.5932595120871464</v>
      </c>
      <c r="W247" s="81">
        <f t="shared" si="88"/>
        <v>15</v>
      </c>
      <c r="X247" s="22">
        <f t="shared" si="89"/>
        <v>0.48602626185793957</v>
      </c>
      <c r="Y247" s="3">
        <f>IF(U247&gt;'Power Curve'!$C$37,0,INDEX(Ci,$W247,1)*POWER(1-X247,3)+INDEX(Ci,$W247,2)*3*X247*POWER(1-X247,2)+INDEX(Ci,$W247,3)*3*POWER(X247,2)*(1-X247)+INDEX(Ci,$W247,4)*POWER(X247,3))</f>
        <v>1977.3203716720766</v>
      </c>
      <c r="Z247" s="3">
        <f t="shared" si="90"/>
        <v>1978.6885511720893</v>
      </c>
      <c r="AA247" s="3">
        <f t="shared" si="91"/>
        <v>1989.3600158691411</v>
      </c>
      <c r="AB247" s="3">
        <f t="shared" si="100"/>
        <v>-10.671464697051761</v>
      </c>
      <c r="AC247" s="3">
        <f t="shared" si="101"/>
        <v>10.671464697051761</v>
      </c>
      <c r="AE247" s="34">
        <f t="shared" si="92"/>
        <v>14</v>
      </c>
      <c r="AF247" s="73" t="b">
        <f>COUNTIF('Power Curve'!$D$2:$D$31,AE247)&gt;0</f>
        <v>1</v>
      </c>
      <c r="AG247" s="73" t="b">
        <f t="shared" si="93"/>
        <v>0</v>
      </c>
      <c r="AH247" s="73" t="b">
        <f t="shared" si="102"/>
        <v>1</v>
      </c>
      <c r="AI247" s="34" t="str">
        <f t="shared" si="94"/>
        <v>Inner</v>
      </c>
      <c r="AJ247" s="35" t="str">
        <f t="shared" si="103"/>
        <v>1.5-1.6</v>
      </c>
      <c r="AK247" s="36" t="str">
        <f t="shared" si="95"/>
        <v>13-14</v>
      </c>
      <c r="AL247" s="36" t="str">
        <f t="shared" si="96"/>
        <v>Nov</v>
      </c>
      <c r="AM247" s="35" t="str">
        <f t="shared" si="97"/>
        <v>285-295</v>
      </c>
      <c r="AN247" s="36" t="str">
        <f t="shared" si="98"/>
        <v>Inner-TI</v>
      </c>
    </row>
    <row r="248" spans="5:40" x14ac:dyDescent="0.3">
      <c r="E248" s="12">
        <v>40875.548611111109</v>
      </c>
      <c r="F248" s="16">
        <v>14.45</v>
      </c>
      <c r="G248" s="16">
        <v>1991.270019531253</v>
      </c>
      <c r="H248" s="29">
        <v>1.1759299457542158</v>
      </c>
      <c r="I248" s="26">
        <v>285.89999999999998</v>
      </c>
      <c r="J248" s="30">
        <v>0.13633217993079585</v>
      </c>
      <c r="K248" s="31">
        <v>0.15913964602499614</v>
      </c>
      <c r="L248" s="111">
        <f t="shared" si="78"/>
        <v>1.6</v>
      </c>
      <c r="M248" s="112">
        <f t="shared" si="79"/>
        <v>0.14000000000000001</v>
      </c>
      <c r="N248" s="112" t="b">
        <f t="shared" si="80"/>
        <v>1</v>
      </c>
      <c r="O248" s="112" t="b">
        <f t="shared" si="81"/>
        <v>1</v>
      </c>
      <c r="P248" s="113">
        <f t="shared" si="82"/>
        <v>16</v>
      </c>
      <c r="Q248" s="113">
        <f t="shared" si="83"/>
        <v>12</v>
      </c>
      <c r="R248" s="114" t="str">
        <f t="shared" si="99"/>
        <v>1.6-0.14</v>
      </c>
      <c r="S248" s="127">
        <f t="shared" si="84"/>
        <v>-4.3153521593601672E-3</v>
      </c>
      <c r="T248" s="112" t="b">
        <f t="shared" si="85"/>
        <v>1</v>
      </c>
      <c r="U248" s="22">
        <f t="shared" si="86"/>
        <v>14.254422733368063</v>
      </c>
      <c r="V248" s="22">
        <f t="shared" si="87"/>
        <v>1.561116959821107</v>
      </c>
      <c r="W248" s="81">
        <f t="shared" si="88"/>
        <v>15</v>
      </c>
      <c r="X248" s="22">
        <f t="shared" si="89"/>
        <v>0.28734352629199555</v>
      </c>
      <c r="Y248" s="3">
        <f>IF(U248&gt;'Power Curve'!$C$37,0,INDEX(Ci,$W248,1)*POWER(1-X248,3)+INDEX(Ci,$W248,2)*3*X248*POWER(1-X248,2)+INDEX(Ci,$W248,3)*3*POWER(X248,2)*(1-X248)+INDEX(Ci,$W248,4)*POWER(X248,3))</f>
        <v>1976.5138277215513</v>
      </c>
      <c r="Z248" s="3">
        <f t="shared" si="90"/>
        <v>1967.9844745070877</v>
      </c>
      <c r="AA248" s="3">
        <f t="shared" si="91"/>
        <v>1991.270019531253</v>
      </c>
      <c r="AB248" s="3">
        <f t="shared" si="100"/>
        <v>-23.285545024165231</v>
      </c>
      <c r="AC248" s="3">
        <f t="shared" si="101"/>
        <v>23.285545024165231</v>
      </c>
      <c r="AE248" s="34">
        <f t="shared" si="92"/>
        <v>14</v>
      </c>
      <c r="AF248" s="73" t="b">
        <f>COUNTIF('Power Curve'!$D$2:$D$31,AE248)&gt;0</f>
        <v>1</v>
      </c>
      <c r="AG248" s="73" t="b">
        <f t="shared" si="93"/>
        <v>0</v>
      </c>
      <c r="AH248" s="73" t="b">
        <f t="shared" si="102"/>
        <v>1</v>
      </c>
      <c r="AI248" s="34" t="str">
        <f t="shared" si="94"/>
        <v>Inner</v>
      </c>
      <c r="AJ248" s="35" t="str">
        <f t="shared" si="103"/>
        <v>1.5-1.6</v>
      </c>
      <c r="AK248" s="36" t="str">
        <f t="shared" si="95"/>
        <v>13-14</v>
      </c>
      <c r="AL248" s="36" t="str">
        <f t="shared" si="96"/>
        <v>Nov</v>
      </c>
      <c r="AM248" s="35" t="str">
        <f t="shared" si="97"/>
        <v>285-295</v>
      </c>
      <c r="AN248" s="36" t="str">
        <f t="shared" si="98"/>
        <v>Inner-TI</v>
      </c>
    </row>
    <row r="249" spans="5:40" x14ac:dyDescent="0.3">
      <c r="E249" s="12">
        <v>40875.555555555555</v>
      </c>
      <c r="F249" s="16">
        <v>14.81</v>
      </c>
      <c r="G249" s="16">
        <v>1996.3700408935549</v>
      </c>
      <c r="H249" s="29">
        <v>1.1753691574660741</v>
      </c>
      <c r="I249" s="26">
        <v>282.8</v>
      </c>
      <c r="J249" s="30">
        <v>0.15462525320729237</v>
      </c>
      <c r="K249" s="31">
        <v>0.19846528298194066</v>
      </c>
      <c r="L249" s="111">
        <f t="shared" si="78"/>
        <v>1.6</v>
      </c>
      <c r="M249" s="112">
        <f t="shared" si="79"/>
        <v>0.15000000000000002</v>
      </c>
      <c r="N249" s="112" t="b">
        <f t="shared" si="80"/>
        <v>1</v>
      </c>
      <c r="O249" s="112" t="b">
        <f t="shared" si="81"/>
        <v>1</v>
      </c>
      <c r="P249" s="113">
        <f t="shared" si="82"/>
        <v>16</v>
      </c>
      <c r="Q249" s="113">
        <f t="shared" si="83"/>
        <v>10.999999999999998</v>
      </c>
      <c r="R249" s="114" t="str">
        <f t="shared" si="99"/>
        <v>1.6-0.15</v>
      </c>
      <c r="S249" s="127">
        <f t="shared" si="84"/>
        <v>-3.7924166262919348E-4</v>
      </c>
      <c r="T249" s="112" t="b">
        <f t="shared" si="85"/>
        <v>1</v>
      </c>
      <c r="U249" s="22">
        <f t="shared" si="86"/>
        <v>14.607227471987208</v>
      </c>
      <c r="V249" s="22">
        <f t="shared" si="87"/>
        <v>1.6156440694688952</v>
      </c>
      <c r="W249" s="81">
        <f t="shared" si="88"/>
        <v>15</v>
      </c>
      <c r="X249" s="22">
        <f t="shared" si="89"/>
        <v>0.62439191055403442</v>
      </c>
      <c r="Y249" s="3">
        <f>IF(U249&gt;'Power Curve'!$C$37,0,INDEX(Ci,$W249,1)*POWER(1-X249,3)+INDEX(Ci,$W249,2)*3*X249*POWER(1-X249,2)+INDEX(Ci,$W249,3)*3*POWER(X249,2)*(1-X249)+INDEX(Ci,$W249,4)*POWER(X249,3))</f>
        <v>1977.7908225297588</v>
      </c>
      <c r="Z249" s="3">
        <f t="shared" si="90"/>
        <v>1977.0407618498898</v>
      </c>
      <c r="AA249" s="3">
        <f t="shared" si="91"/>
        <v>1996.3700408935549</v>
      </c>
      <c r="AB249" s="3">
        <f t="shared" si="100"/>
        <v>-19.32927904366511</v>
      </c>
      <c r="AC249" s="3">
        <f t="shared" si="101"/>
        <v>19.32927904366511</v>
      </c>
      <c r="AE249" s="34">
        <f t="shared" si="92"/>
        <v>15</v>
      </c>
      <c r="AF249" s="73" t="b">
        <f>COUNTIF('Power Curve'!$D$2:$D$31,AE249)&gt;0</f>
        <v>1</v>
      </c>
      <c r="AG249" s="73" t="b">
        <f t="shared" si="93"/>
        <v>0</v>
      </c>
      <c r="AH249" s="73" t="b">
        <f t="shared" si="102"/>
        <v>1</v>
      </c>
      <c r="AI249" s="34" t="str">
        <f t="shared" si="94"/>
        <v>Outer</v>
      </c>
      <c r="AJ249" s="35" t="str">
        <f t="shared" si="103"/>
        <v>1.6-1.7</v>
      </c>
      <c r="AK249" s="36" t="str">
        <f t="shared" si="95"/>
        <v>13-14</v>
      </c>
      <c r="AL249" s="36" t="str">
        <f t="shared" si="96"/>
        <v>Nov</v>
      </c>
      <c r="AM249" s="35" t="str">
        <f t="shared" si="97"/>
        <v>275-285</v>
      </c>
      <c r="AN249" s="36" t="str">
        <f t="shared" si="98"/>
        <v>HWS-HTI</v>
      </c>
    </row>
    <row r="250" spans="5:40" x14ac:dyDescent="0.3">
      <c r="E250" s="12">
        <v>40875.5625</v>
      </c>
      <c r="F250" s="16">
        <v>17.09</v>
      </c>
      <c r="G250" s="16">
        <v>1992.350036621091</v>
      </c>
      <c r="H250" s="29">
        <v>1.1745757100753764</v>
      </c>
      <c r="I250" s="26">
        <v>285.3</v>
      </c>
      <c r="J250" s="30">
        <v>0.13224107665301343</v>
      </c>
      <c r="K250" s="31">
        <v>0.21685368178484837</v>
      </c>
      <c r="L250" s="111">
        <f t="shared" si="78"/>
        <v>2</v>
      </c>
      <c r="M250" s="112">
        <f t="shared" si="79"/>
        <v>0.13</v>
      </c>
      <c r="N250" s="112" t="b">
        <f t="shared" si="80"/>
        <v>1</v>
      </c>
      <c r="O250" s="112" t="b">
        <f t="shared" si="81"/>
        <v>1</v>
      </c>
      <c r="P250" s="113">
        <f t="shared" si="82"/>
        <v>19.999999999999996</v>
      </c>
      <c r="Q250" s="113">
        <f t="shared" si="83"/>
        <v>13</v>
      </c>
      <c r="R250" s="114" t="str">
        <f t="shared" si="99"/>
        <v>2-0.13</v>
      </c>
      <c r="S250" s="127">
        <f t="shared" si="84"/>
        <v>-3.7048256344578942E-4</v>
      </c>
      <c r="T250" s="112" t="b">
        <f t="shared" si="85"/>
        <v>1</v>
      </c>
      <c r="U250" s="22">
        <f t="shared" si="86"/>
        <v>16.852216828281588</v>
      </c>
      <c r="V250" s="22">
        <f t="shared" si="87"/>
        <v>1.9626144113863444</v>
      </c>
      <c r="W250" s="81">
        <f t="shared" si="88"/>
        <v>17</v>
      </c>
      <c r="X250" s="22">
        <f t="shared" si="89"/>
        <v>0.86384548476384604</v>
      </c>
      <c r="Y250" s="3">
        <f>IF(U250&gt;'Power Curve'!$C$37,0,INDEX(Ci,$W250,1)*POWER(1-X250,3)+INDEX(Ci,$W250,2)*3*X250*POWER(1-X250,2)+INDEX(Ci,$W250,3)*3*POWER(X250,2)*(1-X250)+INDEX(Ci,$W250,4)*POWER(X250,3))</f>
        <v>1985.0785948786452</v>
      </c>
      <c r="Z250" s="3">
        <f t="shared" si="90"/>
        <v>1984.3431578721732</v>
      </c>
      <c r="AA250" s="3">
        <f t="shared" si="91"/>
        <v>1992.350036621091</v>
      </c>
      <c r="AB250" s="3">
        <f t="shared" si="100"/>
        <v>-8.0068787489178703</v>
      </c>
      <c r="AC250" s="3">
        <f t="shared" si="101"/>
        <v>8.0068787489178703</v>
      </c>
      <c r="AE250" s="34">
        <f t="shared" si="92"/>
        <v>17</v>
      </c>
      <c r="AF250" s="73" t="b">
        <f>COUNTIF('Power Curve'!$D$2:$D$31,AE250)&gt;0</f>
        <v>1</v>
      </c>
      <c r="AG250" s="73" t="b">
        <f t="shared" si="93"/>
        <v>0</v>
      </c>
      <c r="AH250" s="73" t="b">
        <f t="shared" si="102"/>
        <v>1</v>
      </c>
      <c r="AI250" s="34" t="str">
        <f t="shared" si="94"/>
        <v>Inner</v>
      </c>
      <c r="AJ250" s="35" t="str">
        <f t="shared" si="103"/>
        <v>1.9-2.0</v>
      </c>
      <c r="AK250" s="36" t="str">
        <f t="shared" si="95"/>
        <v>13-14</v>
      </c>
      <c r="AL250" s="36" t="str">
        <f t="shared" si="96"/>
        <v>Nov</v>
      </c>
      <c r="AM250" s="35" t="str">
        <f t="shared" si="97"/>
        <v>285-295</v>
      </c>
      <c r="AN250" s="36" t="str">
        <f t="shared" si="98"/>
        <v>Inner-TI</v>
      </c>
    </row>
    <row r="251" spans="5:40" x14ac:dyDescent="0.3">
      <c r="E251" s="12">
        <v>40875.576388888891</v>
      </c>
      <c r="F251" s="16">
        <v>19.28</v>
      </c>
      <c r="G251" s="16">
        <v>1997.5900573730469</v>
      </c>
      <c r="H251" s="29">
        <v>1.1736968607479499</v>
      </c>
      <c r="I251" s="26">
        <v>286.10000000000002</v>
      </c>
      <c r="J251" s="30">
        <v>0.10995850622406639</v>
      </c>
      <c r="K251" s="31">
        <v>0.21297092074998755</v>
      </c>
      <c r="L251" s="111">
        <f t="shared" si="78"/>
        <v>2.3000000000000003</v>
      </c>
      <c r="M251" s="112">
        <f t="shared" si="79"/>
        <v>0.11</v>
      </c>
      <c r="N251" s="112" t="b">
        <f t="shared" si="80"/>
        <v>0</v>
      </c>
      <c r="O251" s="112" t="b">
        <f t="shared" si="81"/>
        <v>1</v>
      </c>
      <c r="P251" s="113">
        <f t="shared" si="82"/>
        <v>23</v>
      </c>
      <c r="Q251" s="113">
        <f t="shared" si="83"/>
        <v>15</v>
      </c>
      <c r="R251" s="114" t="str">
        <f t="shared" si="99"/>
        <v>2.3-0.11</v>
      </c>
      <c r="S251" s="127">
        <f t="shared" si="84"/>
        <v>0</v>
      </c>
      <c r="T251" s="112" t="b">
        <f t="shared" si="85"/>
        <v>0</v>
      </c>
      <c r="U251" s="22">
        <f t="shared" si="86"/>
        <v>19.007003192553451</v>
      </c>
      <c r="V251" s="22">
        <f t="shared" si="87"/>
        <v>2.2956435901101786</v>
      </c>
      <c r="W251" s="81">
        <f t="shared" si="88"/>
        <v>20</v>
      </c>
      <c r="X251" s="22">
        <f t="shared" si="89"/>
        <v>0.902828912440507</v>
      </c>
      <c r="Y251" s="3">
        <f>IF(U251&gt;'Power Curve'!$C$37,0,INDEX(Ci,$W251,1)*POWER(1-X251,3)+INDEX(Ci,$W251,2)*3*X251*POWER(1-X251,2)+INDEX(Ci,$W251,3)*3*POWER(X251,2)*(1-X251)+INDEX(Ci,$W251,4)*POWER(X251,3))</f>
        <v>1989.4713307698573</v>
      </c>
      <c r="Z251" s="3">
        <f t="shared" si="90"/>
        <v>1989.4713307698573</v>
      </c>
      <c r="AA251" s="3">
        <f t="shared" si="91"/>
        <v>1997.5900573730469</v>
      </c>
      <c r="AB251" s="3">
        <f t="shared" si="100"/>
        <v>-8.1187266031895433</v>
      </c>
      <c r="AC251" s="3">
        <f t="shared" si="101"/>
        <v>8.1187266031895433</v>
      </c>
      <c r="AE251" s="34">
        <f t="shared" si="92"/>
        <v>19</v>
      </c>
      <c r="AF251" s="73" t="b">
        <f>COUNTIF('Power Curve'!$D$2:$D$31,AE251)&gt;0</f>
        <v>1</v>
      </c>
      <c r="AG251" s="73" t="b">
        <f t="shared" si="93"/>
        <v>0</v>
      </c>
      <c r="AH251" s="73" t="b">
        <f t="shared" si="102"/>
        <v>1</v>
      </c>
      <c r="AI251" s="34" t="str">
        <f t="shared" si="94"/>
        <v>Inner</v>
      </c>
      <c r="AJ251" s="35" t="str">
        <f t="shared" si="103"/>
        <v>2.2-2.3</v>
      </c>
      <c r="AK251" s="36" t="str">
        <f t="shared" si="95"/>
        <v>13-14</v>
      </c>
      <c r="AL251" s="36" t="str">
        <f t="shared" si="96"/>
        <v>Nov</v>
      </c>
      <c r="AM251" s="35" t="str">
        <f t="shared" si="97"/>
        <v>285-295</v>
      </c>
      <c r="AN251" s="36" t="str">
        <f t="shared" si="98"/>
        <v>Inner-TI</v>
      </c>
    </row>
    <row r="252" spans="5:40" x14ac:dyDescent="0.3">
      <c r="E252" s="12">
        <v>40875.590277777781</v>
      </c>
      <c r="F252" s="16">
        <v>16.190000000000001</v>
      </c>
      <c r="G252" s="16">
        <v>1982.3900451660211</v>
      </c>
      <c r="H252" s="29">
        <v>1.1753613680873103</v>
      </c>
      <c r="I252" s="26">
        <v>286.10000000000002</v>
      </c>
      <c r="J252" s="30">
        <v>0.11365040148239654</v>
      </c>
      <c r="K252" s="31">
        <v>0.13805584607144961</v>
      </c>
      <c r="L252" s="111">
        <f t="shared" si="78"/>
        <v>1.8000000000000003</v>
      </c>
      <c r="M252" s="112">
        <f t="shared" si="79"/>
        <v>0.11</v>
      </c>
      <c r="N252" s="112" t="b">
        <f t="shared" si="80"/>
        <v>1</v>
      </c>
      <c r="O252" s="112" t="b">
        <f t="shared" si="81"/>
        <v>1</v>
      </c>
      <c r="P252" s="113">
        <f t="shared" si="82"/>
        <v>18</v>
      </c>
      <c r="Q252" s="113">
        <f t="shared" si="83"/>
        <v>15</v>
      </c>
      <c r="R252" s="114" t="str">
        <f t="shared" si="99"/>
        <v>1.8-0.11</v>
      </c>
      <c r="S252" s="127">
        <f t="shared" si="84"/>
        <v>7.6294021619234314E-4</v>
      </c>
      <c r="T252" s="112" t="b">
        <f t="shared" si="85"/>
        <v>1</v>
      </c>
      <c r="U252" s="22">
        <f t="shared" si="86"/>
        <v>15.968297795257561</v>
      </c>
      <c r="V252" s="22">
        <f t="shared" si="87"/>
        <v>1.8260018754490148</v>
      </c>
      <c r="W252" s="81">
        <f t="shared" si="88"/>
        <v>16</v>
      </c>
      <c r="X252" s="22">
        <f t="shared" si="89"/>
        <v>0.97028833901389233</v>
      </c>
      <c r="Y252" s="3">
        <f>IF(U252&gt;'Power Curve'!$C$37,0,INDEX(Ci,$W252,1)*POWER(1-X252,3)+INDEX(Ci,$W252,2)*3*X252*POWER(1-X252,2)+INDEX(Ci,$W252,3)*3*POWER(X252,2)*(1-X252)+INDEX(Ci,$W252,4)*POWER(X252,3))</f>
        <v>1982.3121778836082</v>
      </c>
      <c r="Z252" s="3">
        <f t="shared" si="90"/>
        <v>1983.8245635651635</v>
      </c>
      <c r="AA252" s="3">
        <f t="shared" si="91"/>
        <v>1982.3900451660211</v>
      </c>
      <c r="AB252" s="3">
        <f t="shared" si="100"/>
        <v>1.4345183991424619</v>
      </c>
      <c r="AC252" s="3">
        <f t="shared" si="101"/>
        <v>1.4345183991424619</v>
      </c>
      <c r="AE252" s="34">
        <f t="shared" si="92"/>
        <v>16</v>
      </c>
      <c r="AF252" s="73" t="b">
        <f>COUNTIF('Power Curve'!$D$2:$D$31,AE252)&gt;0</f>
        <v>1</v>
      </c>
      <c r="AG252" s="73" t="b">
        <f t="shared" si="93"/>
        <v>0</v>
      </c>
      <c r="AH252" s="73" t="b">
        <f t="shared" si="102"/>
        <v>1</v>
      </c>
      <c r="AI252" s="34" t="str">
        <f t="shared" si="94"/>
        <v>Inner</v>
      </c>
      <c r="AJ252" s="35" t="str">
        <f t="shared" si="103"/>
        <v>1.8-1.9</v>
      </c>
      <c r="AK252" s="36" t="str">
        <f t="shared" si="95"/>
        <v>14-15</v>
      </c>
      <c r="AL252" s="36" t="str">
        <f t="shared" si="96"/>
        <v>Nov</v>
      </c>
      <c r="AM252" s="35" t="str">
        <f t="shared" si="97"/>
        <v>285-295</v>
      </c>
      <c r="AN252" s="36" t="str">
        <f t="shared" si="98"/>
        <v>Inner-TI</v>
      </c>
    </row>
    <row r="253" spans="5:40" x14ac:dyDescent="0.3">
      <c r="E253" s="12">
        <v>40875.597222222219</v>
      </c>
      <c r="F253" s="16">
        <v>17.95</v>
      </c>
      <c r="G253" s="16">
        <v>1987.329940795898</v>
      </c>
      <c r="H253" s="29">
        <v>1.1753182765874584</v>
      </c>
      <c r="I253" s="26">
        <v>286.39999999999998</v>
      </c>
      <c r="J253" s="30">
        <v>0.10974930362116991</v>
      </c>
      <c r="K253" s="31">
        <v>0.21422534043428096</v>
      </c>
      <c r="L253" s="111">
        <f t="shared" si="78"/>
        <v>2.1</v>
      </c>
      <c r="M253" s="112">
        <f t="shared" si="79"/>
        <v>0.11</v>
      </c>
      <c r="N253" s="112" t="b">
        <f t="shared" si="80"/>
        <v>0</v>
      </c>
      <c r="O253" s="112" t="b">
        <f t="shared" si="81"/>
        <v>1</v>
      </c>
      <c r="P253" s="113">
        <f t="shared" si="82"/>
        <v>21</v>
      </c>
      <c r="Q253" s="113">
        <f t="shared" si="83"/>
        <v>15</v>
      </c>
      <c r="R253" s="114" t="str">
        <f t="shared" si="99"/>
        <v>2.1-0.11</v>
      </c>
      <c r="S253" s="127">
        <f t="shared" si="84"/>
        <v>0</v>
      </c>
      <c r="T253" s="112" t="b">
        <f t="shared" si="85"/>
        <v>0</v>
      </c>
      <c r="U253" s="22">
        <f t="shared" si="86"/>
        <v>17.703980390870726</v>
      </c>
      <c r="V253" s="22">
        <f t="shared" si="87"/>
        <v>2.0942572157122394</v>
      </c>
      <c r="W253" s="81">
        <f t="shared" si="88"/>
        <v>18</v>
      </c>
      <c r="X253" s="22">
        <f t="shared" si="89"/>
        <v>0.77155244413357837</v>
      </c>
      <c r="Y253" s="3">
        <f>IF(U253&gt;'Power Curve'!$C$37,0,INDEX(Ci,$W253,1)*POWER(1-X253,3)+INDEX(Ci,$W253,2)*3*X253*POWER(1-X253,2)+INDEX(Ci,$W253,3)*3*POWER(X253,2)*(1-X253)+INDEX(Ci,$W253,4)*POWER(X253,3))</f>
        <v>1980.6443538514447</v>
      </c>
      <c r="Z253" s="3">
        <f t="shared" si="90"/>
        <v>1980.6443538514447</v>
      </c>
      <c r="AA253" s="3">
        <f t="shared" si="91"/>
        <v>1987.329940795898</v>
      </c>
      <c r="AB253" s="3">
        <f t="shared" si="100"/>
        <v>-6.6855869444532345</v>
      </c>
      <c r="AC253" s="3">
        <f t="shared" si="101"/>
        <v>6.6855869444532345</v>
      </c>
      <c r="AE253" s="34">
        <f t="shared" si="92"/>
        <v>18</v>
      </c>
      <c r="AF253" s="73" t="b">
        <f>COUNTIF('Power Curve'!$D$2:$D$31,AE253)&gt;0</f>
        <v>1</v>
      </c>
      <c r="AG253" s="73" t="b">
        <f t="shared" si="93"/>
        <v>0</v>
      </c>
      <c r="AH253" s="73" t="b">
        <f t="shared" si="102"/>
        <v>1</v>
      </c>
      <c r="AI253" s="34" t="str">
        <f t="shared" si="94"/>
        <v>Inner</v>
      </c>
      <c r="AJ253" s="35" t="str">
        <f t="shared" si="103"/>
        <v>2.0-2.1</v>
      </c>
      <c r="AK253" s="36" t="str">
        <f t="shared" si="95"/>
        <v>14-15</v>
      </c>
      <c r="AL253" s="36" t="str">
        <f t="shared" si="96"/>
        <v>Nov</v>
      </c>
      <c r="AM253" s="35" t="str">
        <f t="shared" si="97"/>
        <v>285-295</v>
      </c>
      <c r="AN253" s="36" t="str">
        <f t="shared" si="98"/>
        <v>Inner-TI</v>
      </c>
    </row>
    <row r="254" spans="5:40" x14ac:dyDescent="0.3">
      <c r="E254" s="12">
        <v>40875.604166666664</v>
      </c>
      <c r="F254" s="16">
        <v>14.34</v>
      </c>
      <c r="G254" s="16">
        <v>1990.710021972656</v>
      </c>
      <c r="H254" s="29">
        <v>1.1766212570733368</v>
      </c>
      <c r="I254" s="26">
        <v>286.39999999999998</v>
      </c>
      <c r="J254" s="30">
        <v>0.1415620641562064</v>
      </c>
      <c r="K254" s="31">
        <v>0.16999656065388943</v>
      </c>
      <c r="L254" s="111">
        <f t="shared" si="78"/>
        <v>1.5000000000000002</v>
      </c>
      <c r="M254" s="112">
        <f t="shared" si="79"/>
        <v>0.14000000000000001</v>
      </c>
      <c r="N254" s="112" t="b">
        <f t="shared" si="80"/>
        <v>1</v>
      </c>
      <c r="O254" s="112" t="b">
        <f t="shared" si="81"/>
        <v>1</v>
      </c>
      <c r="P254" s="113">
        <f t="shared" si="82"/>
        <v>15</v>
      </c>
      <c r="Q254" s="113">
        <f t="shared" si="83"/>
        <v>12</v>
      </c>
      <c r="R254" s="114" t="str">
        <f t="shared" si="99"/>
        <v>1.5-0.14</v>
      </c>
      <c r="S254" s="127">
        <f t="shared" si="84"/>
        <v>-1.010407212220238E-3</v>
      </c>
      <c r="T254" s="112" t="b">
        <f t="shared" si="85"/>
        <v>1</v>
      </c>
      <c r="U254" s="22">
        <f t="shared" si="86"/>
        <v>14.148683069186545</v>
      </c>
      <c r="V254" s="22">
        <f t="shared" si="87"/>
        <v>1.5447745538616164</v>
      </c>
      <c r="W254" s="81">
        <f t="shared" si="88"/>
        <v>15</v>
      </c>
      <c r="X254" s="22">
        <f t="shared" si="89"/>
        <v>0.18632622390461379</v>
      </c>
      <c r="Y254" s="3">
        <f>IF(U254&gt;'Power Curve'!$C$37,0,INDEX(Ci,$W254,1)*POWER(1-X254,3)+INDEX(Ci,$W254,2)*3*X254*POWER(1-X254,2)+INDEX(Ci,$W254,3)*3*POWER(X254,2)*(1-X254)+INDEX(Ci,$W254,4)*POWER(X254,3))</f>
        <v>1976.0097505316542</v>
      </c>
      <c r="Z254" s="3">
        <f t="shared" si="90"/>
        <v>1974.0131760282995</v>
      </c>
      <c r="AA254" s="3">
        <f t="shared" si="91"/>
        <v>1990.710021972656</v>
      </c>
      <c r="AB254" s="3">
        <f t="shared" si="100"/>
        <v>-16.696845944356483</v>
      </c>
      <c r="AC254" s="3">
        <f t="shared" si="101"/>
        <v>16.696845944356483</v>
      </c>
      <c r="AE254" s="34">
        <f t="shared" si="92"/>
        <v>14</v>
      </c>
      <c r="AF254" s="73" t="b">
        <f>COUNTIF('Power Curve'!$D$2:$D$31,AE254)&gt;0</f>
        <v>1</v>
      </c>
      <c r="AG254" s="73" t="b">
        <f t="shared" si="93"/>
        <v>0</v>
      </c>
      <c r="AH254" s="73" t="b">
        <f t="shared" si="102"/>
        <v>1</v>
      </c>
      <c r="AI254" s="34" t="str">
        <f t="shared" si="94"/>
        <v>Outer</v>
      </c>
      <c r="AJ254" s="35" t="str">
        <f t="shared" si="103"/>
        <v>1.5-1.6</v>
      </c>
      <c r="AK254" s="36" t="str">
        <f t="shared" si="95"/>
        <v>14-15</v>
      </c>
      <c r="AL254" s="36" t="str">
        <f t="shared" si="96"/>
        <v>Nov</v>
      </c>
      <c r="AM254" s="35" t="str">
        <f t="shared" si="97"/>
        <v>285-295</v>
      </c>
      <c r="AN254" s="36" t="str">
        <f t="shared" si="98"/>
        <v>HWS-HTI</v>
      </c>
    </row>
    <row r="255" spans="5:40" x14ac:dyDescent="0.3">
      <c r="E255" s="12">
        <v>40875.611111111109</v>
      </c>
      <c r="F255" s="16">
        <v>13.88</v>
      </c>
      <c r="G255" s="16">
        <v>1969.579956054693</v>
      </c>
      <c r="H255" s="29">
        <v>1.1771133171314492</v>
      </c>
      <c r="I255" s="26">
        <v>287.5</v>
      </c>
      <c r="J255" s="30">
        <v>0.13472622478386168</v>
      </c>
      <c r="K255" s="31">
        <v>0.22472994350553729</v>
      </c>
      <c r="L255" s="111">
        <f t="shared" si="78"/>
        <v>1.5000000000000002</v>
      </c>
      <c r="M255" s="112">
        <f t="shared" si="79"/>
        <v>0.13</v>
      </c>
      <c r="N255" s="112" t="b">
        <f t="shared" si="80"/>
        <v>1</v>
      </c>
      <c r="O255" s="112" t="b">
        <f t="shared" si="81"/>
        <v>1</v>
      </c>
      <c r="P255" s="113">
        <f t="shared" si="82"/>
        <v>15</v>
      </c>
      <c r="Q255" s="113">
        <f t="shared" si="83"/>
        <v>13</v>
      </c>
      <c r="R255" s="114" t="str">
        <f t="shared" si="99"/>
        <v>1.5-0.13</v>
      </c>
      <c r="S255" s="127">
        <f t="shared" si="84"/>
        <v>-1.1197886700886556E-3</v>
      </c>
      <c r="T255" s="112" t="b">
        <f t="shared" si="85"/>
        <v>1</v>
      </c>
      <c r="U255" s="22">
        <f t="shared" si="86"/>
        <v>13.696728933858985</v>
      </c>
      <c r="V255" s="22">
        <f t="shared" si="87"/>
        <v>1.4749235853365588</v>
      </c>
      <c r="W255" s="81">
        <f t="shared" si="88"/>
        <v>14</v>
      </c>
      <c r="X255" s="22">
        <f t="shared" si="89"/>
        <v>0.73342338326985657</v>
      </c>
      <c r="Y255" s="3">
        <f>IF(U255&gt;'Power Curve'!$C$37,0,INDEX(Ci,$W255,1)*POWER(1-X255,3)+INDEX(Ci,$W255,2)*3*X255*POWER(1-X255,2)+INDEX(Ci,$W255,3)*3*POWER(X255,2)*(1-X255)+INDEX(Ci,$W255,4)*POWER(X255,3))</f>
        <v>1971.5020053780534</v>
      </c>
      <c r="Z255" s="3">
        <f t="shared" si="90"/>
        <v>1969.2943397693739</v>
      </c>
      <c r="AA255" s="3">
        <f t="shared" si="91"/>
        <v>1969.579956054693</v>
      </c>
      <c r="AB255" s="3">
        <f t="shared" si="100"/>
        <v>-0.28561628531906535</v>
      </c>
      <c r="AC255" s="3">
        <f t="shared" si="101"/>
        <v>0.28561628531906535</v>
      </c>
      <c r="AE255" s="34">
        <f t="shared" si="92"/>
        <v>14</v>
      </c>
      <c r="AF255" s="73" t="b">
        <f>COUNTIF('Power Curve'!$D$2:$D$31,AE255)&gt;0</f>
        <v>1</v>
      </c>
      <c r="AG255" s="73" t="b">
        <f t="shared" si="93"/>
        <v>0</v>
      </c>
      <c r="AH255" s="73" t="b">
        <f t="shared" si="102"/>
        <v>1</v>
      </c>
      <c r="AI255" s="34" t="str">
        <f t="shared" si="94"/>
        <v>Inner</v>
      </c>
      <c r="AJ255" s="35" t="str">
        <f t="shared" si="103"/>
        <v>1.4-1.5</v>
      </c>
      <c r="AK255" s="36" t="str">
        <f t="shared" si="95"/>
        <v>14-15</v>
      </c>
      <c r="AL255" s="36" t="str">
        <f t="shared" si="96"/>
        <v>Nov</v>
      </c>
      <c r="AM255" s="35" t="str">
        <f t="shared" si="97"/>
        <v>285-295</v>
      </c>
      <c r="AN255" s="36" t="str">
        <f t="shared" si="98"/>
        <v>Inner-TI</v>
      </c>
    </row>
    <row r="256" spans="5:40" x14ac:dyDescent="0.3">
      <c r="E256" s="12">
        <v>40875.618055555555</v>
      </c>
      <c r="F256" s="16">
        <v>13.42</v>
      </c>
      <c r="G256" s="16">
        <v>1928.9099884033251</v>
      </c>
      <c r="H256" s="29">
        <v>1.1774327508674414</v>
      </c>
      <c r="I256" s="26">
        <v>289.3</v>
      </c>
      <c r="J256" s="30">
        <v>0.15275707898658716</v>
      </c>
      <c r="K256" s="31">
        <v>0.17423014375329179</v>
      </c>
      <c r="L256" s="111">
        <f t="shared" si="78"/>
        <v>1.4000000000000001</v>
      </c>
      <c r="M256" s="112">
        <f t="shared" si="79"/>
        <v>0.15000000000000002</v>
      </c>
      <c r="N256" s="112" t="b">
        <f t="shared" si="80"/>
        <v>1</v>
      </c>
      <c r="O256" s="112" t="b">
        <f t="shared" si="81"/>
        <v>1</v>
      </c>
      <c r="P256" s="113">
        <f t="shared" si="82"/>
        <v>14</v>
      </c>
      <c r="Q256" s="113">
        <f t="shared" si="83"/>
        <v>10.999999999999998</v>
      </c>
      <c r="R256" s="114" t="str">
        <f t="shared" si="99"/>
        <v>1.4-0.15</v>
      </c>
      <c r="S256" s="127">
        <f t="shared" si="84"/>
        <v>-1.3938101452171635E-2</v>
      </c>
      <c r="T256" s="112" t="b">
        <f t="shared" si="85"/>
        <v>1</v>
      </c>
      <c r="U256" s="22">
        <f t="shared" si="86"/>
        <v>13.244000552127158</v>
      </c>
      <c r="V256" s="22">
        <f t="shared" si="87"/>
        <v>1.4049529545338766</v>
      </c>
      <c r="W256" s="81">
        <f t="shared" si="88"/>
        <v>14</v>
      </c>
      <c r="X256" s="22">
        <f t="shared" si="89"/>
        <v>0.26367418740148157</v>
      </c>
      <c r="Y256" s="3">
        <f>IF(U256&gt;'Power Curve'!$C$37,0,INDEX(Ci,$W256,1)*POWER(1-X256,3)+INDEX(Ci,$W256,2)*3*X256*POWER(1-X256,2)+INDEX(Ci,$W256,3)*3*POWER(X256,2)*(1-X256)+INDEX(Ci,$W256,4)*POWER(X256,3))</f>
        <v>1960.420255258573</v>
      </c>
      <c r="Z256" s="3">
        <f t="shared" si="90"/>
        <v>1933.0957188518867</v>
      </c>
      <c r="AA256" s="3">
        <f t="shared" si="91"/>
        <v>1928.9099884033251</v>
      </c>
      <c r="AB256" s="3">
        <f t="shared" si="100"/>
        <v>4.1857304485615714</v>
      </c>
      <c r="AC256" s="3">
        <f t="shared" si="101"/>
        <v>4.1857304485615714</v>
      </c>
      <c r="AE256" s="34">
        <f t="shared" si="92"/>
        <v>13</v>
      </c>
      <c r="AF256" s="73" t="b">
        <f>COUNTIF('Power Curve'!$D$2:$D$31,AE256)&gt;0</f>
        <v>1</v>
      </c>
      <c r="AG256" s="73" t="b">
        <f t="shared" si="93"/>
        <v>0</v>
      </c>
      <c r="AH256" s="73" t="b">
        <f t="shared" si="102"/>
        <v>1</v>
      </c>
      <c r="AI256" s="34" t="str">
        <f t="shared" si="94"/>
        <v>Outer</v>
      </c>
      <c r="AJ256" s="35" t="str">
        <f t="shared" si="103"/>
        <v>1.4-1.5</v>
      </c>
      <c r="AK256" s="36" t="str">
        <f t="shared" si="95"/>
        <v>14-15</v>
      </c>
      <c r="AL256" s="36" t="str">
        <f t="shared" si="96"/>
        <v>Nov</v>
      </c>
      <c r="AM256" s="35" t="str">
        <f t="shared" si="97"/>
        <v>285-295</v>
      </c>
      <c r="AN256" s="36" t="str">
        <f t="shared" si="98"/>
        <v>HWS-HTI</v>
      </c>
    </row>
    <row r="257" spans="5:40" x14ac:dyDescent="0.3">
      <c r="E257" s="12">
        <v>40875.625</v>
      </c>
      <c r="F257" s="16">
        <v>12.38</v>
      </c>
      <c r="G257" s="16">
        <v>1929.4799652099609</v>
      </c>
      <c r="H257" s="29">
        <v>1.1780114300868967</v>
      </c>
      <c r="I257" s="26">
        <v>288.89999999999998</v>
      </c>
      <c r="J257" s="30">
        <v>0.14297253634894991</v>
      </c>
      <c r="K257" s="31">
        <v>0.13995812822444134</v>
      </c>
      <c r="L257" s="111">
        <f t="shared" si="78"/>
        <v>1.2000000000000002</v>
      </c>
      <c r="M257" s="112">
        <f t="shared" si="79"/>
        <v>0.14000000000000001</v>
      </c>
      <c r="N257" s="112" t="b">
        <f t="shared" si="80"/>
        <v>1</v>
      </c>
      <c r="O257" s="112" t="b">
        <f t="shared" si="81"/>
        <v>1</v>
      </c>
      <c r="P257" s="113">
        <f t="shared" si="82"/>
        <v>12</v>
      </c>
      <c r="Q257" s="113">
        <f t="shared" si="83"/>
        <v>12</v>
      </c>
      <c r="R257" s="114" t="str">
        <f t="shared" si="99"/>
        <v>1.2-0.14</v>
      </c>
      <c r="S257" s="127">
        <f t="shared" si="84"/>
        <v>-1.1188851936056029E-2</v>
      </c>
      <c r="T257" s="112" t="b">
        <f t="shared" si="85"/>
        <v>1</v>
      </c>
      <c r="U257" s="22">
        <f t="shared" si="86"/>
        <v>12.21964108221985</v>
      </c>
      <c r="V257" s="22">
        <f t="shared" si="87"/>
        <v>1.246634896355292</v>
      </c>
      <c r="W257" s="81">
        <f t="shared" si="88"/>
        <v>13</v>
      </c>
      <c r="X257" s="22">
        <f t="shared" si="89"/>
        <v>0.20705054509192988</v>
      </c>
      <c r="Y257" s="3">
        <f>IF(U257&gt;'Power Curve'!$C$37,0,INDEX(Ci,$W257,1)*POWER(1-X257,3)+INDEX(Ci,$W257,2)*3*X257*POWER(1-X257,2)+INDEX(Ci,$W257,3)*3*POWER(X257,2)*(1-X257)+INDEX(Ci,$W257,4)*POWER(X257,3))</f>
        <v>1927.5360416522328</v>
      </c>
      <c r="Z257" s="3">
        <f t="shared" si="90"/>
        <v>1905.9691262807744</v>
      </c>
      <c r="AA257" s="3">
        <f t="shared" si="91"/>
        <v>1929.4799652099609</v>
      </c>
      <c r="AB257" s="3">
        <f t="shared" si="100"/>
        <v>-23.510838929186548</v>
      </c>
      <c r="AC257" s="3">
        <f t="shared" si="101"/>
        <v>23.510838929186548</v>
      </c>
      <c r="AE257" s="34">
        <f t="shared" si="92"/>
        <v>12</v>
      </c>
      <c r="AF257" s="73" t="b">
        <f>COUNTIF('Power Curve'!$D$2:$D$31,AE257)&gt;0</f>
        <v>1</v>
      </c>
      <c r="AG257" s="73" t="b">
        <f t="shared" si="93"/>
        <v>0</v>
      </c>
      <c r="AH257" s="73" t="b">
        <f t="shared" si="102"/>
        <v>1</v>
      </c>
      <c r="AI257" s="34" t="str">
        <f t="shared" si="94"/>
        <v>Outer</v>
      </c>
      <c r="AJ257" s="35" t="str">
        <f t="shared" si="103"/>
        <v>1.2-1.3</v>
      </c>
      <c r="AK257" s="36" t="str">
        <f t="shared" si="95"/>
        <v>15-16</v>
      </c>
      <c r="AL257" s="36" t="str">
        <f t="shared" si="96"/>
        <v>Nov</v>
      </c>
      <c r="AM257" s="35" t="str">
        <f t="shared" si="97"/>
        <v>285-295</v>
      </c>
      <c r="AN257" s="36" t="str">
        <f t="shared" si="98"/>
        <v>HWS-HTI</v>
      </c>
    </row>
    <row r="258" spans="5:40" x14ac:dyDescent="0.3">
      <c r="E258" s="12">
        <v>40875.631944444445</v>
      </c>
      <c r="F258" s="16">
        <v>10.99</v>
      </c>
      <c r="G258" s="16">
        <v>1851.249938964841</v>
      </c>
      <c r="H258" s="29">
        <v>1.1783309341362829</v>
      </c>
      <c r="I258" s="26">
        <v>290.3</v>
      </c>
      <c r="J258" s="30">
        <v>0.16196542311191992</v>
      </c>
      <c r="K258" s="31">
        <v>0.19003076375570452</v>
      </c>
      <c r="L258" s="111">
        <f t="shared" si="78"/>
        <v>1</v>
      </c>
      <c r="M258" s="112">
        <f t="shared" si="79"/>
        <v>0.16</v>
      </c>
      <c r="N258" s="112" t="b">
        <f t="shared" si="80"/>
        <v>1</v>
      </c>
      <c r="O258" s="112" t="b">
        <f t="shared" si="81"/>
        <v>1</v>
      </c>
      <c r="P258" s="113">
        <f t="shared" si="82"/>
        <v>10</v>
      </c>
      <c r="Q258" s="113">
        <f t="shared" si="83"/>
        <v>10</v>
      </c>
      <c r="R258" s="114" t="str">
        <f t="shared" si="99"/>
        <v>1-0.16</v>
      </c>
      <c r="S258" s="127">
        <f t="shared" si="84"/>
        <v>-1.209348127692573E-2</v>
      </c>
      <c r="T258" s="112" t="b">
        <f t="shared" si="85"/>
        <v>1</v>
      </c>
      <c r="U258" s="22">
        <f t="shared" si="86"/>
        <v>10.848626462029596</v>
      </c>
      <c r="V258" s="22">
        <f t="shared" si="87"/>
        <v>1.0347401672299679</v>
      </c>
      <c r="W258" s="81">
        <f t="shared" si="88"/>
        <v>11</v>
      </c>
      <c r="X258" s="22">
        <f t="shared" si="89"/>
        <v>0.87219139184778471</v>
      </c>
      <c r="Y258" s="3">
        <f>IF(U258&gt;'Power Curve'!$C$37,0,INDEX(Ci,$W258,1)*POWER(1-X258,3)+INDEX(Ci,$W258,2)*3*X258*POWER(1-X258,2)+INDEX(Ci,$W258,3)*3*POWER(X258,2)*(1-X258)+INDEX(Ci,$W258,4)*POWER(X258,3))</f>
        <v>1751.1921629867384</v>
      </c>
      <c r="Z258" s="3">
        <f t="shared" si="90"/>
        <v>1730.014153351359</v>
      </c>
      <c r="AA258" s="3">
        <f t="shared" si="91"/>
        <v>1851.249938964841</v>
      </c>
      <c r="AB258" s="3">
        <f t="shared" si="100"/>
        <v>-121.23578561348199</v>
      </c>
      <c r="AC258" s="3">
        <f t="shared" si="101"/>
        <v>121.23578561348199</v>
      </c>
      <c r="AE258" s="34">
        <f t="shared" si="92"/>
        <v>11</v>
      </c>
      <c r="AF258" s="73" t="b">
        <f>COUNTIF('Power Curve'!$D$2:$D$31,AE258)&gt;0</f>
        <v>1</v>
      </c>
      <c r="AG258" s="73" t="b">
        <f t="shared" si="93"/>
        <v>0</v>
      </c>
      <c r="AH258" s="73" t="b">
        <f t="shared" si="102"/>
        <v>1</v>
      </c>
      <c r="AI258" s="34" t="str">
        <f t="shared" si="94"/>
        <v>Outer</v>
      </c>
      <c r="AJ258" s="35" t="str">
        <f t="shared" si="103"/>
        <v>1.0-1.1</v>
      </c>
      <c r="AK258" s="36" t="str">
        <f t="shared" si="95"/>
        <v>15-16</v>
      </c>
      <c r="AL258" s="36" t="str">
        <f t="shared" si="96"/>
        <v>Nov</v>
      </c>
      <c r="AM258" s="35" t="str">
        <f t="shared" si="97"/>
        <v>285-295</v>
      </c>
      <c r="AN258" s="36" t="str">
        <f t="shared" si="98"/>
        <v>HWS-HTI</v>
      </c>
    </row>
    <row r="259" spans="5:40" x14ac:dyDescent="0.3">
      <c r="E259" s="12">
        <v>40875.638888888891</v>
      </c>
      <c r="F259" s="16">
        <v>11.05</v>
      </c>
      <c r="G259" s="16">
        <v>1707.0900421142551</v>
      </c>
      <c r="H259" s="29">
        <v>1.1783478321990832</v>
      </c>
      <c r="I259" s="26">
        <v>291.7</v>
      </c>
      <c r="J259" s="30">
        <v>0.17375565610859728</v>
      </c>
      <c r="K259" s="31">
        <v>0.14935810161981164</v>
      </c>
      <c r="L259" s="111">
        <f t="shared" ref="L259:L322" si="104">ROUND((V259-CenterOfFirstWindSpeedBin)/WindSpeedBinWidth,0)*WindSpeedBinWidth+CenterOfFirstWindSpeedBin</f>
        <v>1</v>
      </c>
      <c r="M259" s="112">
        <f t="shared" ref="M259:M322" si="105">ROUND((J259-CenterOfFirstTurbulenceBin)/TurbulenceBinWidth,0)*TurbulenceBinWidth+CenterOfFirstTurbulenceBin</f>
        <v>0.17</v>
      </c>
      <c r="N259" s="112" t="b">
        <f t="shared" ref="N259:N322" si="106">IF(AND(L259&gt;=CenterOfFirstWindSpeedBin,L259&lt;=CenterOfLastWindSpeedBin),TRUE,FALSE)</f>
        <v>1</v>
      </c>
      <c r="O259" s="112" t="b">
        <f t="shared" ref="O259:O322" si="107">IF(AND(M259&gt;=CenterOfFirstTurbulenceBin,M259&lt;=CenterOfLastTurbulenceBin),TRUE,FALSE)</f>
        <v>1</v>
      </c>
      <c r="P259" s="113">
        <f t="shared" ref="P259:P322" si="108">(L259-CenterOfFirstWindSpeedBin)/WindSpeedBinWidth+1</f>
        <v>10</v>
      </c>
      <c r="Q259" s="113">
        <f t="shared" ref="Q259:Q322" si="109">NumberOfTurbulenceBins-(M259-CenterOfFirstTurbulenceBin)/TurbulenceBinWidth</f>
        <v>9</v>
      </c>
      <c r="R259" s="114" t="str">
        <f t="shared" si="99"/>
        <v>1-0.17</v>
      </c>
      <c r="S259" s="127">
        <f t="shared" ref="S259:S322" si="110">IF(T259,INDEX(PowerDeviationMatrix,Q259,P259),IF(UseMatrixPadValue,MatrixPadValue,0))</f>
        <v>-1.9134996662948628E-2</v>
      </c>
      <c r="T259" s="112" t="b">
        <f t="shared" ref="T259:T322" si="111">IF(AND(P259&gt;0,Q259&gt;0,N259,O259),LEN(INDEX(PowerDeviationMatrix,Q259,P259))&gt;0,FALSE)</f>
        <v>1</v>
      </c>
      <c r="U259" s="22">
        <f t="shared" ref="U259:U322" si="112">F259*(H259/Ref_Density)^(1/3)</f>
        <v>10.907906773732794</v>
      </c>
      <c r="V259" s="22">
        <f t="shared" ref="V259:V322" si="113">(U259-CutInWindSpeed)/(RatedWindSpeed-CutInWindSpeed)</f>
        <v>1.0439021304985074</v>
      </c>
      <c r="W259" s="81">
        <f t="shared" ref="W259:W322" si="114">COUNTIF(xa,"&lt;"&amp;U259)</f>
        <v>11</v>
      </c>
      <c r="X259" s="22">
        <f t="shared" ref="X259:X322" si="115">(U259-INDEX(xa,$W259))/(INDEX(xb,$W259)-INDEX(xa,$W259))</f>
        <v>0.92972327561835311</v>
      </c>
      <c r="Y259" s="3">
        <f>IF(U259&gt;'Power Curve'!$C$37,0,INDEX(Ci,$W259,1)*POWER(1-X259,3)+INDEX(Ci,$W259,2)*3*X259*POWER(1-X259,2)+INDEX(Ci,$W259,3)*3*POWER(X259,2)*(1-X259)+INDEX(Ci,$W259,4)*POWER(X259,3))</f>
        <v>1762.8309102706171</v>
      </c>
      <c r="Z259" s="3">
        <f t="shared" ref="Z259:Z322" si="116">IF(OR(T259,UseMatrixPadValue),Y259*(1+S259),"")</f>
        <v>1729.0991466852463</v>
      </c>
      <c r="AA259" s="3">
        <f t="shared" ref="AA259:AA322" si="117">IF(AH259,G259,"")</f>
        <v>1707.0900421142551</v>
      </c>
      <c r="AB259" s="3">
        <f t="shared" si="100"/>
        <v>22.009104570991212</v>
      </c>
      <c r="AC259" s="3">
        <f t="shared" si="101"/>
        <v>22.009104570991212</v>
      </c>
      <c r="AE259" s="34">
        <f t="shared" ref="AE259:AE322" si="118">MROUND(U259-Centre_First_Bin,Bin_Width)+Centre_First_Bin</f>
        <v>11</v>
      </c>
      <c r="AF259" s="73" t="b">
        <f>COUNTIF('Power Curve'!$D$2:$D$31,AE259)&gt;0</f>
        <v>1</v>
      </c>
      <c r="AG259" s="73" t="b">
        <f t="shared" ref="AG259:AG322" si="119">(G259&lt;0)</f>
        <v>0</v>
      </c>
      <c r="AH259" s="73" t="b">
        <f t="shared" si="102"/>
        <v>1</v>
      </c>
      <c r="AI259" s="34" t="str">
        <f t="shared" ref="AI259:AI322" si="120">IF(AH259,IF(AND(J259&gt;=LowerTurbLimit,J259&lt;=UpperTurbLimit,K259&gt;=LowerShearLimit,K259&lt;=UpperShearLimit),"Inner","Outer"),"")</f>
        <v>Outer</v>
      </c>
      <c r="AJ259" s="35" t="str">
        <f t="shared" si="103"/>
        <v>1.0-1.1</v>
      </c>
      <c r="AK259" s="36" t="str">
        <f t="shared" ref="AK259:AK322" si="121">IF(AH259,HOUR(E259)&amp;"-"&amp;HOUR(E259)+1,"")</f>
        <v>15-16</v>
      </c>
      <c r="AL259" s="36" t="str">
        <f t="shared" ref="AL259:AL322" si="122">IF(AH259,TEXT(E259,"mmm"),"")</f>
        <v>Nov</v>
      </c>
      <c r="AM259" s="35" t="str">
        <f t="shared" ref="AM259:AM322" si="123">IF(AH259,IF(OR(I259&lt;5,I259&gt;=355),"355-5",MROUND(I259,10)-5&amp;"-"&amp;MROUND(I259,10)+5),"")</f>
        <v>285-295</v>
      </c>
      <c r="AN259" s="36" t="str">
        <f t="shared" ref="AN259:AN322" si="124">IF(AH259,IF(V259&lt;0.5,IF(J259&lt;=LowerTurbLimit,"LWS-LTI",IF(J259&gt;=UpperTurbLimit,"LWS-HTI","Inner-TI")),IF(J259&lt;=LowerTurbLimit,"HWS-LTI",IF(J259&gt;=UpperTurbLimit,"HWS-HTI","Inner-TI"))),"")</f>
        <v>HWS-HTI</v>
      </c>
    </row>
    <row r="260" spans="5:40" x14ac:dyDescent="0.3">
      <c r="E260" s="12">
        <v>40875.645833333336</v>
      </c>
      <c r="F260" s="16">
        <v>10.39</v>
      </c>
      <c r="G260" s="16">
        <v>1507.2600250244191</v>
      </c>
      <c r="H260" s="29">
        <v>1.1788569652165273</v>
      </c>
      <c r="I260" s="26">
        <v>296.2</v>
      </c>
      <c r="J260" s="30">
        <v>0.15784408084696822</v>
      </c>
      <c r="K260" s="31">
        <v>0.17905699046742191</v>
      </c>
      <c r="L260" s="111">
        <f t="shared" si="104"/>
        <v>0.9</v>
      </c>
      <c r="M260" s="112">
        <f t="shared" si="105"/>
        <v>0.16</v>
      </c>
      <c r="N260" s="112" t="b">
        <f t="shared" si="106"/>
        <v>1</v>
      </c>
      <c r="O260" s="112" t="b">
        <f t="shared" si="107"/>
        <v>1</v>
      </c>
      <c r="P260" s="113">
        <f t="shared" si="108"/>
        <v>9</v>
      </c>
      <c r="Q260" s="113">
        <f t="shared" si="109"/>
        <v>10</v>
      </c>
      <c r="R260" s="114" t="str">
        <f t="shared" ref="R260:R323" si="125">L260&amp;"-"&amp;M260</f>
        <v>0.9-0.16</v>
      </c>
      <c r="S260" s="127">
        <f t="shared" si="110"/>
        <v>-4.1323127328913335E-3</v>
      </c>
      <c r="T260" s="112" t="b">
        <f t="shared" si="111"/>
        <v>1</v>
      </c>
      <c r="U260" s="22">
        <f t="shared" si="112"/>
        <v>10.25787074967347</v>
      </c>
      <c r="V260" s="22">
        <f t="shared" si="113"/>
        <v>0.94343696753719675</v>
      </c>
      <c r="W260" s="81">
        <f t="shared" si="114"/>
        <v>11</v>
      </c>
      <c r="X260" s="22">
        <f t="shared" si="115"/>
        <v>0.29885957216643466</v>
      </c>
      <c r="Y260" s="3">
        <f>IF(U260&gt;'Power Curve'!$C$37,0,INDEX(Ci,$W260,1)*POWER(1-X260,3)+INDEX(Ci,$W260,2)*3*X260*POWER(1-X260,2)+INDEX(Ci,$W260,3)*3*POWER(X260,2)*(1-X260)+INDEX(Ci,$W260,4)*POWER(X260,3))</f>
        <v>1606.4910174498625</v>
      </c>
      <c r="Z260" s="3">
        <f t="shared" si="116"/>
        <v>1599.8524941631788</v>
      </c>
      <c r="AA260" s="3">
        <f t="shared" si="117"/>
        <v>1507.2600250244191</v>
      </c>
      <c r="AB260" s="3">
        <f t="shared" ref="AB260:AB323" si="126">IF(AH260,Z260-AA260,"")</f>
        <v>92.592469138759725</v>
      </c>
      <c r="AC260" s="3">
        <f t="shared" ref="AC260:AC323" si="127">IF(AH260,ABS(AB260),"")</f>
        <v>92.592469138759725</v>
      </c>
      <c r="AE260" s="34">
        <f t="shared" si="118"/>
        <v>10</v>
      </c>
      <c r="AF260" s="73" t="b">
        <f>COUNTIF('Power Curve'!$D$2:$D$31,AE260)&gt;0</f>
        <v>1</v>
      </c>
      <c r="AG260" s="73" t="b">
        <f t="shared" si="119"/>
        <v>0</v>
      </c>
      <c r="AH260" s="73" t="b">
        <f t="shared" ref="AH260:AH323" si="128">AND(AF260,NOT(AG260))</f>
        <v>1</v>
      </c>
      <c r="AI260" s="34" t="str">
        <f t="shared" si="120"/>
        <v>Outer</v>
      </c>
      <c r="AJ260" s="35" t="str">
        <f t="shared" ref="AJ260:AJ323" si="129">IF(AH260,TEXT(ROUND(V260+0.05,1)-0.1,"0.0")&amp;"-"&amp;TEXT(ROUND(V260+0.05,1),"0.0"),"")</f>
        <v>0.9-1.0</v>
      </c>
      <c r="AK260" s="36" t="str">
        <f t="shared" si="121"/>
        <v>15-16</v>
      </c>
      <c r="AL260" s="36" t="str">
        <f t="shared" si="122"/>
        <v>Nov</v>
      </c>
      <c r="AM260" s="35" t="str">
        <f t="shared" si="123"/>
        <v>295-305</v>
      </c>
      <c r="AN260" s="36" t="str">
        <f t="shared" si="124"/>
        <v>HWS-HTI</v>
      </c>
    </row>
    <row r="261" spans="5:40" x14ac:dyDescent="0.3">
      <c r="E261" s="12">
        <v>40875.652777777781</v>
      </c>
      <c r="F261" s="16">
        <v>9.19</v>
      </c>
      <c r="G261" s="16">
        <v>1234.489997863772</v>
      </c>
      <c r="H261" s="29">
        <v>1.1793493532833947</v>
      </c>
      <c r="I261" s="26">
        <v>298.39999999999998</v>
      </c>
      <c r="J261" s="30">
        <v>0.18171926006528835</v>
      </c>
      <c r="K261" s="31">
        <v>0.15016153435689716</v>
      </c>
      <c r="L261" s="111">
        <f t="shared" si="104"/>
        <v>0.8</v>
      </c>
      <c r="M261" s="112">
        <f t="shared" si="105"/>
        <v>0.18000000000000002</v>
      </c>
      <c r="N261" s="112" t="b">
        <f t="shared" si="106"/>
        <v>1</v>
      </c>
      <c r="O261" s="112" t="b">
        <f t="shared" si="107"/>
        <v>1</v>
      </c>
      <c r="P261" s="113">
        <f t="shared" si="108"/>
        <v>8</v>
      </c>
      <c r="Q261" s="113">
        <f t="shared" si="109"/>
        <v>8</v>
      </c>
      <c r="R261" s="114" t="str">
        <f t="shared" si="125"/>
        <v>0.8-0.18</v>
      </c>
      <c r="S261" s="127">
        <f t="shared" si="110"/>
        <v>6.6985726013134433E-3</v>
      </c>
      <c r="T261" s="112" t="b">
        <f t="shared" si="111"/>
        <v>1</v>
      </c>
      <c r="U261" s="22">
        <f t="shared" si="112"/>
        <v>9.0743941597138651</v>
      </c>
      <c r="V261" s="22">
        <f t="shared" si="113"/>
        <v>0.76052684552780925</v>
      </c>
      <c r="W261" s="81">
        <f t="shared" si="114"/>
        <v>10</v>
      </c>
      <c r="X261" s="22">
        <f t="shared" si="115"/>
        <v>6.9363564714151157E-2</v>
      </c>
      <c r="Y261" s="3">
        <f>IF(U261&gt;'Power Curve'!$C$37,0,INDEX(Ci,$W261,1)*POWER(1-X261,3)+INDEX(Ci,$W261,2)*3*X261*POWER(1-X261,2)+INDEX(Ci,$W261,3)*3*POWER(X261,2)*(1-X261)+INDEX(Ci,$W261,4)*POWER(X261,3))</f>
        <v>1220.0827513066383</v>
      </c>
      <c r="Z261" s="3">
        <f t="shared" si="116"/>
        <v>1228.2555641958759</v>
      </c>
      <c r="AA261" s="3">
        <f t="shared" si="117"/>
        <v>1234.489997863772</v>
      </c>
      <c r="AB261" s="3">
        <f t="shared" si="126"/>
        <v>-6.2344336678961554</v>
      </c>
      <c r="AC261" s="3">
        <f t="shared" si="127"/>
        <v>6.2344336678961554</v>
      </c>
      <c r="AE261" s="34">
        <f t="shared" si="118"/>
        <v>9</v>
      </c>
      <c r="AF261" s="73" t="b">
        <f>COUNTIF('Power Curve'!$D$2:$D$31,AE261)&gt;0</f>
        <v>1</v>
      </c>
      <c r="AG261" s="73" t="b">
        <f t="shared" si="119"/>
        <v>0</v>
      </c>
      <c r="AH261" s="73" t="b">
        <f t="shared" si="128"/>
        <v>1</v>
      </c>
      <c r="AI261" s="34" t="str">
        <f t="shared" si="120"/>
        <v>Outer</v>
      </c>
      <c r="AJ261" s="35" t="str">
        <f t="shared" si="129"/>
        <v>0.7-0.8</v>
      </c>
      <c r="AK261" s="36" t="str">
        <f t="shared" si="121"/>
        <v>15-16</v>
      </c>
      <c r="AL261" s="36" t="str">
        <f t="shared" si="122"/>
        <v>Nov</v>
      </c>
      <c r="AM261" s="35" t="str">
        <f t="shared" si="123"/>
        <v>295-305</v>
      </c>
      <c r="AN261" s="36" t="str">
        <f t="shared" si="124"/>
        <v>HWS-HTI</v>
      </c>
    </row>
    <row r="262" spans="5:40" x14ac:dyDescent="0.3">
      <c r="E262" s="12">
        <v>40875.659722222219</v>
      </c>
      <c r="F262" s="16">
        <v>8.8000000000000007</v>
      </c>
      <c r="G262" s="16">
        <v>893.66001129150391</v>
      </c>
      <c r="H262" s="29">
        <v>1.1797120569332602</v>
      </c>
      <c r="I262" s="26">
        <v>302.89999999999998</v>
      </c>
      <c r="J262" s="30">
        <v>0.13977272727272727</v>
      </c>
      <c r="K262" s="31">
        <v>0.12534505522938952</v>
      </c>
      <c r="L262" s="111">
        <f t="shared" si="104"/>
        <v>0.70000000000000007</v>
      </c>
      <c r="M262" s="112">
        <f t="shared" si="105"/>
        <v>0.14000000000000001</v>
      </c>
      <c r="N262" s="112" t="b">
        <f t="shared" si="106"/>
        <v>1</v>
      </c>
      <c r="O262" s="112" t="b">
        <f t="shared" si="107"/>
        <v>1</v>
      </c>
      <c r="P262" s="113">
        <f t="shared" si="108"/>
        <v>7.0000000000000009</v>
      </c>
      <c r="Q262" s="113">
        <f t="shared" si="109"/>
        <v>12</v>
      </c>
      <c r="R262" s="114" t="str">
        <f t="shared" si="125"/>
        <v>0.7-0.14</v>
      </c>
      <c r="S262" s="127">
        <f t="shared" si="110"/>
        <v>1.0811335537812461E-2</v>
      </c>
      <c r="T262" s="112" t="b">
        <f t="shared" si="111"/>
        <v>1</v>
      </c>
      <c r="U262" s="22">
        <f t="shared" si="112"/>
        <v>8.6901908686065692</v>
      </c>
      <c r="V262" s="22">
        <f t="shared" si="113"/>
        <v>0.70114698837724043</v>
      </c>
      <c r="W262" s="81">
        <f t="shared" si="114"/>
        <v>9</v>
      </c>
      <c r="X262" s="22">
        <f t="shared" si="115"/>
        <v>0.68119738199556135</v>
      </c>
      <c r="Y262" s="3">
        <f>IF(U262&gt;'Power Curve'!$C$37,0,INDEX(Ci,$W262,1)*POWER(1-X262,3)+INDEX(Ci,$W262,2)*3*X262*POWER(1-X262,2)+INDEX(Ci,$W262,3)*3*POWER(X262,2)*(1-X262)+INDEX(Ci,$W262,4)*POWER(X262,3))</f>
        <v>1094.083372761964</v>
      </c>
      <c r="Z262" s="3">
        <f t="shared" si="116"/>
        <v>1105.9118752112352</v>
      </c>
      <c r="AA262" s="3">
        <f t="shared" si="117"/>
        <v>893.66001129150391</v>
      </c>
      <c r="AB262" s="3">
        <f t="shared" si="126"/>
        <v>212.25186391973125</v>
      </c>
      <c r="AC262" s="3">
        <f t="shared" si="127"/>
        <v>212.25186391973125</v>
      </c>
      <c r="AE262" s="34">
        <f t="shared" si="118"/>
        <v>9</v>
      </c>
      <c r="AF262" s="73" t="b">
        <f>COUNTIF('Power Curve'!$D$2:$D$31,AE262)&gt;0</f>
        <v>1</v>
      </c>
      <c r="AG262" s="73" t="b">
        <f t="shared" si="119"/>
        <v>0</v>
      </c>
      <c r="AH262" s="73" t="b">
        <f t="shared" si="128"/>
        <v>1</v>
      </c>
      <c r="AI262" s="34" t="str">
        <f t="shared" si="120"/>
        <v>Inner</v>
      </c>
      <c r="AJ262" s="35" t="str">
        <f t="shared" si="129"/>
        <v>0.7-0.8</v>
      </c>
      <c r="AK262" s="36" t="str">
        <f t="shared" si="121"/>
        <v>15-16</v>
      </c>
      <c r="AL262" s="36" t="str">
        <f t="shared" si="122"/>
        <v>Nov</v>
      </c>
      <c r="AM262" s="35" t="str">
        <f t="shared" si="123"/>
        <v>295-305</v>
      </c>
      <c r="AN262" s="36" t="str">
        <f t="shared" si="124"/>
        <v>Inner-TI</v>
      </c>
    </row>
    <row r="263" spans="5:40" x14ac:dyDescent="0.3">
      <c r="E263" s="12">
        <v>40875.666666666664</v>
      </c>
      <c r="F263" s="16">
        <v>8.61</v>
      </c>
      <c r="G263" s="16">
        <v>773.24000740051292</v>
      </c>
      <c r="H263" s="29">
        <v>1.1797120569332602</v>
      </c>
      <c r="I263" s="26">
        <v>296.89999999999998</v>
      </c>
      <c r="J263" s="30">
        <v>0.20092915214866436</v>
      </c>
      <c r="K263" s="31">
        <v>0.15058143773735369</v>
      </c>
      <c r="L263" s="111">
        <f t="shared" si="104"/>
        <v>0.70000000000000007</v>
      </c>
      <c r="M263" s="112">
        <f t="shared" si="105"/>
        <v>0.2</v>
      </c>
      <c r="N263" s="112" t="b">
        <f t="shared" si="106"/>
        <v>1</v>
      </c>
      <c r="O263" s="112" t="b">
        <f t="shared" si="107"/>
        <v>1</v>
      </c>
      <c r="P263" s="113">
        <f t="shared" si="108"/>
        <v>7.0000000000000009</v>
      </c>
      <c r="Q263" s="113">
        <f t="shared" si="109"/>
        <v>6</v>
      </c>
      <c r="R263" s="114" t="str">
        <f t="shared" si="125"/>
        <v>0.7-0.2</v>
      </c>
      <c r="S263" s="127">
        <f t="shared" si="110"/>
        <v>3.9208380984217042E-2</v>
      </c>
      <c r="T263" s="112" t="b">
        <f t="shared" si="111"/>
        <v>1</v>
      </c>
      <c r="U263" s="22">
        <f t="shared" si="112"/>
        <v>8.5025617475798345</v>
      </c>
      <c r="V263" s="22">
        <f t="shared" si="113"/>
        <v>0.67214830288512983</v>
      </c>
      <c r="W263" s="81">
        <f t="shared" si="114"/>
        <v>9</v>
      </c>
      <c r="X263" s="22">
        <f t="shared" si="115"/>
        <v>0.49365300058165684</v>
      </c>
      <c r="Y263" s="3">
        <f>IF(U263&gt;'Power Curve'!$C$37,0,INDEX(Ci,$W263,1)*POWER(1-X263,3)+INDEX(Ci,$W263,2)*3*X263*POWER(1-X263,2)+INDEX(Ci,$W263,3)*3*POWER(X263,2)*(1-X263)+INDEX(Ci,$W263,4)*POWER(X263,3))</f>
        <v>1033.7381547228242</v>
      </c>
      <c r="Z263" s="3">
        <f t="shared" si="116"/>
        <v>1074.2693541311182</v>
      </c>
      <c r="AA263" s="3">
        <f t="shared" si="117"/>
        <v>773.24000740051292</v>
      </c>
      <c r="AB263" s="3">
        <f t="shared" si="126"/>
        <v>301.02934673060531</v>
      </c>
      <c r="AC263" s="3">
        <f t="shared" si="127"/>
        <v>301.02934673060531</v>
      </c>
      <c r="AE263" s="34">
        <f t="shared" si="118"/>
        <v>9</v>
      </c>
      <c r="AF263" s="73" t="b">
        <f>COUNTIF('Power Curve'!$D$2:$D$31,AE263)&gt;0</f>
        <v>1</v>
      </c>
      <c r="AG263" s="73" t="b">
        <f t="shared" si="119"/>
        <v>0</v>
      </c>
      <c r="AH263" s="73" t="b">
        <f t="shared" si="128"/>
        <v>1</v>
      </c>
      <c r="AI263" s="34" t="str">
        <f t="shared" si="120"/>
        <v>Outer</v>
      </c>
      <c r="AJ263" s="35" t="str">
        <f t="shared" si="129"/>
        <v>0.6-0.7</v>
      </c>
      <c r="AK263" s="36" t="str">
        <f t="shared" si="121"/>
        <v>16-17</v>
      </c>
      <c r="AL263" s="36" t="str">
        <f t="shared" si="122"/>
        <v>Nov</v>
      </c>
      <c r="AM263" s="35" t="str">
        <f t="shared" si="123"/>
        <v>295-305</v>
      </c>
      <c r="AN263" s="36" t="str">
        <f t="shared" si="124"/>
        <v>HWS-HTI</v>
      </c>
    </row>
    <row r="264" spans="5:40" x14ac:dyDescent="0.3">
      <c r="E264" s="12">
        <v>40875.673611111109</v>
      </c>
      <c r="F264" s="16">
        <v>8.74</v>
      </c>
      <c r="G264" s="16">
        <v>1016.7699966430664</v>
      </c>
      <c r="H264" s="29">
        <v>1.1802046609223145</v>
      </c>
      <c r="I264" s="26">
        <v>291.39999999999998</v>
      </c>
      <c r="J264" s="30">
        <v>0.16704805491990846</v>
      </c>
      <c r="K264" s="31">
        <v>0.18091521333863508</v>
      </c>
      <c r="L264" s="111">
        <f t="shared" si="104"/>
        <v>0.70000000000000007</v>
      </c>
      <c r="M264" s="112">
        <f t="shared" si="105"/>
        <v>0.17</v>
      </c>
      <c r="N264" s="112" t="b">
        <f t="shared" si="106"/>
        <v>1</v>
      </c>
      <c r="O264" s="112" t="b">
        <f t="shared" si="107"/>
        <v>1</v>
      </c>
      <c r="P264" s="113">
        <f t="shared" si="108"/>
        <v>7.0000000000000009</v>
      </c>
      <c r="Q264" s="113">
        <f t="shared" si="109"/>
        <v>9</v>
      </c>
      <c r="R264" s="114" t="str">
        <f t="shared" si="125"/>
        <v>0.7-0.17</v>
      </c>
      <c r="S264" s="127">
        <f t="shared" si="110"/>
        <v>2.7711055118690941E-2</v>
      </c>
      <c r="T264" s="112" t="b">
        <f t="shared" si="111"/>
        <v>1</v>
      </c>
      <c r="U264" s="22">
        <f t="shared" si="112"/>
        <v>8.6321407201147995</v>
      </c>
      <c r="V264" s="22">
        <f t="shared" si="113"/>
        <v>0.69217515079855618</v>
      </c>
      <c r="W264" s="81">
        <f t="shared" si="114"/>
        <v>9</v>
      </c>
      <c r="X264" s="22">
        <f t="shared" si="115"/>
        <v>0.62317345090054233</v>
      </c>
      <c r="Y264" s="3">
        <f>IF(U264&gt;'Power Curve'!$C$37,0,INDEX(Ci,$W264,1)*POWER(1-X264,3)+INDEX(Ci,$W264,2)*3*X264*POWER(1-X264,2)+INDEX(Ci,$W264,3)*3*POWER(X264,2)*(1-X264)+INDEX(Ci,$W264,4)*POWER(X264,3))</f>
        <v>1075.3165475876256</v>
      </c>
      <c r="Z264" s="3">
        <f t="shared" si="116"/>
        <v>1105.1147037078667</v>
      </c>
      <c r="AA264" s="3">
        <f t="shared" si="117"/>
        <v>1016.7699966430664</v>
      </c>
      <c r="AB264" s="3">
        <f t="shared" si="126"/>
        <v>88.344707064800332</v>
      </c>
      <c r="AC264" s="3">
        <f t="shared" si="127"/>
        <v>88.344707064800332</v>
      </c>
      <c r="AE264" s="34">
        <f t="shared" si="118"/>
        <v>9</v>
      </c>
      <c r="AF264" s="73" t="b">
        <f>COUNTIF('Power Curve'!$D$2:$D$31,AE264)&gt;0</f>
        <v>1</v>
      </c>
      <c r="AG264" s="73" t="b">
        <f t="shared" si="119"/>
        <v>0</v>
      </c>
      <c r="AH264" s="73" t="b">
        <f t="shared" si="128"/>
        <v>1</v>
      </c>
      <c r="AI264" s="34" t="str">
        <f t="shared" si="120"/>
        <v>Outer</v>
      </c>
      <c r="AJ264" s="35" t="str">
        <f t="shared" si="129"/>
        <v>0.6-0.7</v>
      </c>
      <c r="AK264" s="36" t="str">
        <f t="shared" si="121"/>
        <v>16-17</v>
      </c>
      <c r="AL264" s="36" t="str">
        <f t="shared" si="122"/>
        <v>Nov</v>
      </c>
      <c r="AM264" s="35" t="str">
        <f t="shared" si="123"/>
        <v>285-295</v>
      </c>
      <c r="AN264" s="36" t="str">
        <f t="shared" si="124"/>
        <v>HWS-HTI</v>
      </c>
    </row>
    <row r="265" spans="5:40" x14ac:dyDescent="0.3">
      <c r="E265" s="12">
        <v>40875.680555555555</v>
      </c>
      <c r="F265" s="16">
        <v>11.26</v>
      </c>
      <c r="G265" s="16">
        <v>1708.8600006103541</v>
      </c>
      <c r="H265" s="29">
        <v>1.1796255202795376</v>
      </c>
      <c r="I265" s="26">
        <v>289.3</v>
      </c>
      <c r="J265" s="30">
        <v>0.130550621669627</v>
      </c>
      <c r="K265" s="31">
        <v>0.18550264746998851</v>
      </c>
      <c r="L265" s="111">
        <f t="shared" si="104"/>
        <v>1.1000000000000001</v>
      </c>
      <c r="M265" s="112">
        <f t="shared" si="105"/>
        <v>0.13</v>
      </c>
      <c r="N265" s="112" t="b">
        <f t="shared" si="106"/>
        <v>1</v>
      </c>
      <c r="O265" s="112" t="b">
        <f t="shared" si="107"/>
        <v>1</v>
      </c>
      <c r="P265" s="113">
        <f t="shared" si="108"/>
        <v>11</v>
      </c>
      <c r="Q265" s="113">
        <f t="shared" si="109"/>
        <v>13</v>
      </c>
      <c r="R265" s="114" t="str">
        <f t="shared" si="125"/>
        <v>1.1-0.13</v>
      </c>
      <c r="S265" s="127">
        <f t="shared" si="110"/>
        <v>-4.3216784295225328E-3</v>
      </c>
      <c r="T265" s="112" t="b">
        <f t="shared" si="111"/>
        <v>1</v>
      </c>
      <c r="U265" s="22">
        <f t="shared" si="112"/>
        <v>11.119222331775521</v>
      </c>
      <c r="V265" s="22">
        <f t="shared" si="113"/>
        <v>1.0765616311865576</v>
      </c>
      <c r="W265" s="81">
        <f t="shared" si="114"/>
        <v>12</v>
      </c>
      <c r="X265" s="22">
        <f t="shared" si="115"/>
        <v>0.13379205723064155</v>
      </c>
      <c r="Y265" s="3">
        <f>IF(U265&gt;'Power Curve'!$C$37,0,INDEX(Ci,$W265,1)*POWER(1-X265,3)+INDEX(Ci,$W265,2)*3*X265*POWER(1-X265,2)+INDEX(Ci,$W265,3)*3*POWER(X265,2)*(1-X265)+INDEX(Ci,$W265,4)*POWER(X265,3))</f>
        <v>1800.4198128533726</v>
      </c>
      <c r="Z265" s="3">
        <f t="shared" si="116"/>
        <v>1792.638977384079</v>
      </c>
      <c r="AA265" s="3">
        <f t="shared" si="117"/>
        <v>1708.8600006103541</v>
      </c>
      <c r="AB265" s="3">
        <f t="shared" si="126"/>
        <v>83.778976773724935</v>
      </c>
      <c r="AC265" s="3">
        <f t="shared" si="127"/>
        <v>83.778976773724935</v>
      </c>
      <c r="AE265" s="34">
        <f t="shared" si="118"/>
        <v>11</v>
      </c>
      <c r="AF265" s="73" t="b">
        <f>COUNTIF('Power Curve'!$D$2:$D$31,AE265)&gt;0</f>
        <v>1</v>
      </c>
      <c r="AG265" s="73" t="b">
        <f t="shared" si="119"/>
        <v>0</v>
      </c>
      <c r="AH265" s="73" t="b">
        <f t="shared" si="128"/>
        <v>1</v>
      </c>
      <c r="AI265" s="34" t="str">
        <f t="shared" si="120"/>
        <v>Inner</v>
      </c>
      <c r="AJ265" s="35" t="str">
        <f t="shared" si="129"/>
        <v>1.0-1.1</v>
      </c>
      <c r="AK265" s="36" t="str">
        <f t="shared" si="121"/>
        <v>16-17</v>
      </c>
      <c r="AL265" s="36" t="str">
        <f t="shared" si="122"/>
        <v>Nov</v>
      </c>
      <c r="AM265" s="35" t="str">
        <f t="shared" si="123"/>
        <v>285-295</v>
      </c>
      <c r="AN265" s="36" t="str">
        <f t="shared" si="124"/>
        <v>Inner-TI</v>
      </c>
    </row>
    <row r="266" spans="5:40" x14ac:dyDescent="0.3">
      <c r="E266" s="12">
        <v>40875.6875</v>
      </c>
      <c r="F266" s="16">
        <v>12.24</v>
      </c>
      <c r="G266" s="16">
        <v>1911.1600036621089</v>
      </c>
      <c r="H266" s="29">
        <v>1.1792795001970886</v>
      </c>
      <c r="I266" s="26">
        <v>290.7</v>
      </c>
      <c r="J266" s="30">
        <v>0.10457516339869281</v>
      </c>
      <c r="K266" s="31">
        <v>0.15545881667035591</v>
      </c>
      <c r="L266" s="111">
        <f t="shared" si="104"/>
        <v>1.2000000000000002</v>
      </c>
      <c r="M266" s="112">
        <f t="shared" si="105"/>
        <v>9.9999999999999992E-2</v>
      </c>
      <c r="N266" s="112" t="b">
        <f t="shared" si="106"/>
        <v>1</v>
      </c>
      <c r="O266" s="112" t="b">
        <f t="shared" si="107"/>
        <v>1</v>
      </c>
      <c r="P266" s="113">
        <f t="shared" si="108"/>
        <v>12</v>
      </c>
      <c r="Q266" s="113">
        <f t="shared" si="109"/>
        <v>16</v>
      </c>
      <c r="R266" s="114" t="str">
        <f t="shared" si="125"/>
        <v>1.2-0.1</v>
      </c>
      <c r="S266" s="127">
        <f t="shared" si="110"/>
        <v>7.9080893564048085E-3</v>
      </c>
      <c r="T266" s="112" t="b">
        <f t="shared" si="111"/>
        <v>1</v>
      </c>
      <c r="U266" s="22">
        <f t="shared" si="112"/>
        <v>12.085787982697672</v>
      </c>
      <c r="V266" s="22">
        <f t="shared" si="113"/>
        <v>1.2259474683380032</v>
      </c>
      <c r="W266" s="81">
        <f t="shared" si="114"/>
        <v>13</v>
      </c>
      <c r="X266" s="22">
        <f t="shared" si="115"/>
        <v>6.9250831639942917E-2</v>
      </c>
      <c r="Y266" s="3">
        <f>IF(U266&gt;'Power Curve'!$C$37,0,INDEX(Ci,$W266,1)*POWER(1-X266,3)+INDEX(Ci,$W266,2)*3*X266*POWER(1-X266,2)+INDEX(Ci,$W266,3)*3*POWER(X266,2)*(1-X266)+INDEX(Ci,$W266,4)*POWER(X266,3))</f>
        <v>1920.8893423618686</v>
      </c>
      <c r="Z266" s="3">
        <f t="shared" si="116"/>
        <v>1936.0799069250318</v>
      </c>
      <c r="AA266" s="3">
        <f t="shared" si="117"/>
        <v>1911.1600036621089</v>
      </c>
      <c r="AB266" s="3">
        <f t="shared" si="126"/>
        <v>24.919903262922844</v>
      </c>
      <c r="AC266" s="3">
        <f t="shared" si="127"/>
        <v>24.919903262922844</v>
      </c>
      <c r="AE266" s="34">
        <f t="shared" si="118"/>
        <v>12</v>
      </c>
      <c r="AF266" s="73" t="b">
        <f>COUNTIF('Power Curve'!$D$2:$D$31,AE266)&gt;0</f>
        <v>1</v>
      </c>
      <c r="AG266" s="73" t="b">
        <f t="shared" si="119"/>
        <v>0</v>
      </c>
      <c r="AH266" s="73" t="b">
        <f t="shared" si="128"/>
        <v>1</v>
      </c>
      <c r="AI266" s="34" t="str">
        <f t="shared" si="120"/>
        <v>Inner</v>
      </c>
      <c r="AJ266" s="35" t="str">
        <f t="shared" si="129"/>
        <v>1.2-1.3</v>
      </c>
      <c r="AK266" s="36" t="str">
        <f t="shared" si="121"/>
        <v>16-17</v>
      </c>
      <c r="AL266" s="36" t="str">
        <f t="shared" si="122"/>
        <v>Nov</v>
      </c>
      <c r="AM266" s="35" t="str">
        <f t="shared" si="123"/>
        <v>285-295</v>
      </c>
      <c r="AN266" s="36" t="str">
        <f t="shared" si="124"/>
        <v>Inner-TI</v>
      </c>
    </row>
    <row r="267" spans="5:40" x14ac:dyDescent="0.3">
      <c r="E267" s="12">
        <v>40875.694444444445</v>
      </c>
      <c r="F267" s="16">
        <v>11.04</v>
      </c>
      <c r="G267" s="16">
        <v>1689.9400482177709</v>
      </c>
      <c r="H267" s="29">
        <v>1.1794957389717244</v>
      </c>
      <c r="I267" s="26">
        <v>290</v>
      </c>
      <c r="J267" s="30">
        <v>0.11322463768115942</v>
      </c>
      <c r="K267" s="31">
        <v>0.2123532118046178</v>
      </c>
      <c r="L267" s="111">
        <f t="shared" si="104"/>
        <v>1</v>
      </c>
      <c r="M267" s="112">
        <f t="shared" si="105"/>
        <v>0.11</v>
      </c>
      <c r="N267" s="112" t="b">
        <f t="shared" si="106"/>
        <v>1</v>
      </c>
      <c r="O267" s="112" t="b">
        <f t="shared" si="107"/>
        <v>1</v>
      </c>
      <c r="P267" s="113">
        <f t="shared" si="108"/>
        <v>10</v>
      </c>
      <c r="Q267" s="113">
        <f t="shared" si="109"/>
        <v>15</v>
      </c>
      <c r="R267" s="114" t="str">
        <f t="shared" si="125"/>
        <v>1-0.11</v>
      </c>
      <c r="S267" s="127">
        <f t="shared" si="110"/>
        <v>3.3916226553713921E-4</v>
      </c>
      <c r="T267" s="112" t="b">
        <f t="shared" si="111"/>
        <v>1</v>
      </c>
      <c r="U267" s="22">
        <f t="shared" si="112"/>
        <v>10.901573049378111</v>
      </c>
      <c r="V267" s="22">
        <f t="shared" si="113"/>
        <v>1.0429232329822258</v>
      </c>
      <c r="W267" s="81">
        <f t="shared" si="114"/>
        <v>11</v>
      </c>
      <c r="X267" s="22">
        <f t="shared" si="115"/>
        <v>0.92357635967039331</v>
      </c>
      <c r="Y267" s="3">
        <f>IF(U267&gt;'Power Curve'!$C$37,0,INDEX(Ci,$W267,1)*POWER(1-X267,3)+INDEX(Ci,$W267,2)*3*X267*POWER(1-X267,2)+INDEX(Ci,$W267,3)*3*POWER(X267,2)*(1-X267)+INDEX(Ci,$W267,4)*POWER(X267,3))</f>
        <v>1761.6194434708177</v>
      </c>
      <c r="Z267" s="3">
        <f t="shared" si="116"/>
        <v>1762.2169183122794</v>
      </c>
      <c r="AA267" s="3">
        <f t="shared" si="117"/>
        <v>1689.9400482177709</v>
      </c>
      <c r="AB267" s="3">
        <f t="shared" si="126"/>
        <v>72.276870094508467</v>
      </c>
      <c r="AC267" s="3">
        <f t="shared" si="127"/>
        <v>72.276870094508467</v>
      </c>
      <c r="AE267" s="34">
        <f t="shared" si="118"/>
        <v>11</v>
      </c>
      <c r="AF267" s="73" t="b">
        <f>COUNTIF('Power Curve'!$D$2:$D$31,AE267)&gt;0</f>
        <v>1</v>
      </c>
      <c r="AG267" s="73" t="b">
        <f t="shared" si="119"/>
        <v>0</v>
      </c>
      <c r="AH267" s="73" t="b">
        <f t="shared" si="128"/>
        <v>1</v>
      </c>
      <c r="AI267" s="34" t="str">
        <f t="shared" si="120"/>
        <v>Inner</v>
      </c>
      <c r="AJ267" s="35" t="str">
        <f t="shared" si="129"/>
        <v>1.0-1.1</v>
      </c>
      <c r="AK267" s="36" t="str">
        <f t="shared" si="121"/>
        <v>16-17</v>
      </c>
      <c r="AL267" s="36" t="str">
        <f t="shared" si="122"/>
        <v>Nov</v>
      </c>
      <c r="AM267" s="35" t="str">
        <f t="shared" si="123"/>
        <v>285-295</v>
      </c>
      <c r="AN267" s="36" t="str">
        <f t="shared" si="124"/>
        <v>Inner-TI</v>
      </c>
    </row>
    <row r="268" spans="5:40" x14ac:dyDescent="0.3">
      <c r="E268" s="12">
        <v>40875.701388888891</v>
      </c>
      <c r="F268" s="16">
        <v>9.89</v>
      </c>
      <c r="G268" s="16">
        <v>1514.7600402832061</v>
      </c>
      <c r="H268" s="29">
        <v>1.1800315023859904</v>
      </c>
      <c r="I268" s="26">
        <v>286.7</v>
      </c>
      <c r="J268" s="30">
        <v>0.12639029322548029</v>
      </c>
      <c r="K268" s="31">
        <v>0.21046776767188605</v>
      </c>
      <c r="L268" s="111">
        <f t="shared" si="104"/>
        <v>0.9</v>
      </c>
      <c r="M268" s="112">
        <f t="shared" si="105"/>
        <v>0.13</v>
      </c>
      <c r="N268" s="112" t="b">
        <f t="shared" si="106"/>
        <v>1</v>
      </c>
      <c r="O268" s="112" t="b">
        <f t="shared" si="107"/>
        <v>1</v>
      </c>
      <c r="P268" s="113">
        <f t="shared" si="108"/>
        <v>9</v>
      </c>
      <c r="Q268" s="113">
        <f t="shared" si="109"/>
        <v>13</v>
      </c>
      <c r="R268" s="114" t="str">
        <f t="shared" si="125"/>
        <v>0.9-0.13</v>
      </c>
      <c r="S268" s="127">
        <f t="shared" si="110"/>
        <v>-3.9361611857989297E-3</v>
      </c>
      <c r="T268" s="112" t="b">
        <f t="shared" si="111"/>
        <v>1</v>
      </c>
      <c r="U268" s="22">
        <f t="shared" si="112"/>
        <v>9.7674709714381702</v>
      </c>
      <c r="V268" s="22">
        <f t="shared" si="113"/>
        <v>0.86764410096815292</v>
      </c>
      <c r="W268" s="81">
        <f t="shared" si="114"/>
        <v>10</v>
      </c>
      <c r="X268" s="22">
        <f t="shared" si="115"/>
        <v>0.8060593023305358</v>
      </c>
      <c r="Y268" s="3">
        <f>IF(U268&gt;'Power Curve'!$C$37,0,INDEX(Ci,$W268,1)*POWER(1-X268,3)+INDEX(Ci,$W268,2)*3*X268*POWER(1-X268,2)+INDEX(Ci,$W268,3)*3*POWER(X268,2)*(1-X268)+INDEX(Ci,$W268,4)*POWER(X268,3))</f>
        <v>1462.5799247147791</v>
      </c>
      <c r="Z268" s="3">
        <f t="shared" si="116"/>
        <v>1456.8229743839879</v>
      </c>
      <c r="AA268" s="3">
        <f t="shared" si="117"/>
        <v>1514.7600402832061</v>
      </c>
      <c r="AB268" s="3">
        <f t="shared" si="126"/>
        <v>-57.937065899218169</v>
      </c>
      <c r="AC268" s="3">
        <f t="shared" si="127"/>
        <v>57.937065899218169</v>
      </c>
      <c r="AE268" s="34">
        <f t="shared" si="118"/>
        <v>10</v>
      </c>
      <c r="AF268" s="73" t="b">
        <f>COUNTIF('Power Curve'!$D$2:$D$31,AE268)&gt;0</f>
        <v>1</v>
      </c>
      <c r="AG268" s="73" t="b">
        <f t="shared" si="119"/>
        <v>0</v>
      </c>
      <c r="AH268" s="73" t="b">
        <f t="shared" si="128"/>
        <v>1</v>
      </c>
      <c r="AI268" s="34" t="str">
        <f t="shared" si="120"/>
        <v>Inner</v>
      </c>
      <c r="AJ268" s="35" t="str">
        <f t="shared" si="129"/>
        <v>0.8-0.9</v>
      </c>
      <c r="AK268" s="36" t="str">
        <f t="shared" si="121"/>
        <v>16-17</v>
      </c>
      <c r="AL268" s="36" t="str">
        <f t="shared" si="122"/>
        <v>Nov</v>
      </c>
      <c r="AM268" s="35" t="str">
        <f t="shared" si="123"/>
        <v>285-295</v>
      </c>
      <c r="AN268" s="36" t="str">
        <f t="shared" si="124"/>
        <v>Inner-TI</v>
      </c>
    </row>
    <row r="269" spans="5:40" x14ac:dyDescent="0.3">
      <c r="E269" s="12">
        <v>40875.708333333336</v>
      </c>
      <c r="F269" s="16">
        <v>9.91</v>
      </c>
      <c r="G269" s="16">
        <v>1515.6999664306641</v>
      </c>
      <c r="H269" s="29">
        <v>1.1801777933733888</v>
      </c>
      <c r="I269" s="26">
        <v>286.5</v>
      </c>
      <c r="J269" s="30">
        <v>0.13723511604439961</v>
      </c>
      <c r="K269" s="31">
        <v>0.27445930124594703</v>
      </c>
      <c r="L269" s="111">
        <f t="shared" si="104"/>
        <v>0.9</v>
      </c>
      <c r="M269" s="112">
        <f t="shared" si="105"/>
        <v>0.14000000000000001</v>
      </c>
      <c r="N269" s="112" t="b">
        <f t="shared" si="106"/>
        <v>1</v>
      </c>
      <c r="O269" s="112" t="b">
        <f t="shared" si="107"/>
        <v>1</v>
      </c>
      <c r="P269" s="113">
        <f t="shared" si="108"/>
        <v>9</v>
      </c>
      <c r="Q269" s="113">
        <f t="shared" si="109"/>
        <v>12</v>
      </c>
      <c r="R269" s="114" t="str">
        <f t="shared" si="125"/>
        <v>0.9-0.14</v>
      </c>
      <c r="S269" s="127">
        <f t="shared" si="110"/>
        <v>2.6289869952386964E-3</v>
      </c>
      <c r="T269" s="112" t="b">
        <f t="shared" si="111"/>
        <v>1</v>
      </c>
      <c r="U269" s="22">
        <f t="shared" si="112"/>
        <v>9.7876276185965985</v>
      </c>
      <c r="V269" s="22">
        <f t="shared" si="113"/>
        <v>0.87075937576304696</v>
      </c>
      <c r="W269" s="81">
        <f t="shared" si="114"/>
        <v>10</v>
      </c>
      <c r="X269" s="22">
        <f t="shared" si="115"/>
        <v>0.82748451205484885</v>
      </c>
      <c r="Y269" s="3">
        <f>IF(U269&gt;'Power Curve'!$C$37,0,INDEX(Ci,$W269,1)*POWER(1-X269,3)+INDEX(Ci,$W269,2)*3*X269*POWER(1-X269,2)+INDEX(Ci,$W269,3)*3*POWER(X269,2)*(1-X269)+INDEX(Ci,$W269,4)*POWER(X269,3))</f>
        <v>1469.1284375665973</v>
      </c>
      <c r="Z269" s="3">
        <f t="shared" si="116"/>
        <v>1472.9907571232952</v>
      </c>
      <c r="AA269" s="3">
        <f t="shared" si="117"/>
        <v>1515.6999664306641</v>
      </c>
      <c r="AB269" s="3">
        <f t="shared" si="126"/>
        <v>-42.709209307368837</v>
      </c>
      <c r="AC269" s="3">
        <f t="shared" si="127"/>
        <v>42.709209307368837</v>
      </c>
      <c r="AE269" s="34">
        <f t="shared" si="118"/>
        <v>10</v>
      </c>
      <c r="AF269" s="73" t="b">
        <f>COUNTIF('Power Curve'!$D$2:$D$31,AE269)&gt;0</f>
        <v>1</v>
      </c>
      <c r="AG269" s="73" t="b">
        <f t="shared" si="119"/>
        <v>0</v>
      </c>
      <c r="AH269" s="73" t="b">
        <f t="shared" si="128"/>
        <v>1</v>
      </c>
      <c r="AI269" s="34" t="str">
        <f t="shared" si="120"/>
        <v>Inner</v>
      </c>
      <c r="AJ269" s="35" t="str">
        <f t="shared" si="129"/>
        <v>0.8-0.9</v>
      </c>
      <c r="AK269" s="36" t="str">
        <f t="shared" si="121"/>
        <v>17-18</v>
      </c>
      <c r="AL269" s="36" t="str">
        <f t="shared" si="122"/>
        <v>Nov</v>
      </c>
      <c r="AM269" s="35" t="str">
        <f t="shared" si="123"/>
        <v>285-295</v>
      </c>
      <c r="AN269" s="36" t="str">
        <f t="shared" si="124"/>
        <v>Inner-TI</v>
      </c>
    </row>
    <row r="270" spans="5:40" x14ac:dyDescent="0.3">
      <c r="E270" s="12">
        <v>40875.715277777781</v>
      </c>
      <c r="F270" s="16">
        <v>8.76</v>
      </c>
      <c r="G270" s="16">
        <v>1114.7899703979542</v>
      </c>
      <c r="H270" s="29">
        <v>1.1804971919642882</v>
      </c>
      <c r="I270" s="26">
        <v>283.10000000000002</v>
      </c>
      <c r="J270" s="30">
        <v>0.15639269406392695</v>
      </c>
      <c r="K270" s="31">
        <v>0.27037883924420603</v>
      </c>
      <c r="L270" s="111">
        <f t="shared" si="104"/>
        <v>0.70000000000000007</v>
      </c>
      <c r="M270" s="112">
        <f t="shared" si="105"/>
        <v>0.16</v>
      </c>
      <c r="N270" s="112" t="b">
        <f t="shared" si="106"/>
        <v>1</v>
      </c>
      <c r="O270" s="112" t="b">
        <f t="shared" si="107"/>
        <v>1</v>
      </c>
      <c r="P270" s="113">
        <f t="shared" si="108"/>
        <v>7.0000000000000009</v>
      </c>
      <c r="Q270" s="113">
        <f t="shared" si="109"/>
        <v>10</v>
      </c>
      <c r="R270" s="114" t="str">
        <f t="shared" si="125"/>
        <v>0.7-0.16</v>
      </c>
      <c r="S270" s="127">
        <f t="shared" si="110"/>
        <v>2.9400999933467547E-2</v>
      </c>
      <c r="T270" s="112" t="b">
        <f t="shared" si="111"/>
        <v>1</v>
      </c>
      <c r="U270" s="22">
        <f t="shared" si="112"/>
        <v>8.6526086764382804</v>
      </c>
      <c r="V270" s="22">
        <f t="shared" si="113"/>
        <v>0.69533853942843904</v>
      </c>
      <c r="W270" s="81">
        <f t="shared" si="114"/>
        <v>9</v>
      </c>
      <c r="X270" s="22">
        <f t="shared" si="115"/>
        <v>0.64363216320750383</v>
      </c>
      <c r="Y270" s="3">
        <f>IF(U270&gt;'Power Curve'!$C$37,0,INDEX(Ci,$W270,1)*POWER(1-X270,3)+INDEX(Ci,$W270,2)*3*X270*POWER(1-X270,2)+INDEX(Ci,$W270,3)*3*POWER(X270,2)*(1-X270)+INDEX(Ci,$W270,4)*POWER(X270,3))</f>
        <v>1081.9244995929764</v>
      </c>
      <c r="Z270" s="3">
        <f t="shared" si="116"/>
        <v>1113.7341617335264</v>
      </c>
      <c r="AA270" s="3">
        <f t="shared" si="117"/>
        <v>1114.7899703979542</v>
      </c>
      <c r="AB270" s="3">
        <f t="shared" si="126"/>
        <v>-1.0558086644277864</v>
      </c>
      <c r="AC270" s="3">
        <f t="shared" si="127"/>
        <v>1.0558086644277864</v>
      </c>
      <c r="AE270" s="34">
        <f t="shared" si="118"/>
        <v>9</v>
      </c>
      <c r="AF270" s="73" t="b">
        <f>COUNTIF('Power Curve'!$D$2:$D$31,AE270)&gt;0</f>
        <v>1</v>
      </c>
      <c r="AG270" s="73" t="b">
        <f t="shared" si="119"/>
        <v>0</v>
      </c>
      <c r="AH270" s="73" t="b">
        <f t="shared" si="128"/>
        <v>1</v>
      </c>
      <c r="AI270" s="34" t="str">
        <f t="shared" si="120"/>
        <v>Outer</v>
      </c>
      <c r="AJ270" s="35" t="str">
        <f t="shared" si="129"/>
        <v>0.6-0.7</v>
      </c>
      <c r="AK270" s="36" t="str">
        <f t="shared" si="121"/>
        <v>17-18</v>
      </c>
      <c r="AL270" s="36" t="str">
        <f t="shared" si="122"/>
        <v>Nov</v>
      </c>
      <c r="AM270" s="35" t="str">
        <f t="shared" si="123"/>
        <v>275-285</v>
      </c>
      <c r="AN270" s="36" t="str">
        <f t="shared" si="124"/>
        <v>HWS-HTI</v>
      </c>
    </row>
    <row r="271" spans="5:40" x14ac:dyDescent="0.3">
      <c r="E271" s="12">
        <v>40875.722222222219</v>
      </c>
      <c r="F271" s="16">
        <v>7.46</v>
      </c>
      <c r="G271" s="16">
        <v>742.33999252319313</v>
      </c>
      <c r="H271" s="29">
        <v>1.1810060511883282</v>
      </c>
      <c r="I271" s="26">
        <v>283.2</v>
      </c>
      <c r="J271" s="30">
        <v>0.20107238605898123</v>
      </c>
      <c r="K271" s="31">
        <v>0.22594462293202155</v>
      </c>
      <c r="L271" s="111">
        <f t="shared" si="104"/>
        <v>0.5</v>
      </c>
      <c r="M271" s="112">
        <f t="shared" si="105"/>
        <v>0.2</v>
      </c>
      <c r="N271" s="112" t="b">
        <f t="shared" si="106"/>
        <v>1</v>
      </c>
      <c r="O271" s="112" t="b">
        <f t="shared" si="107"/>
        <v>1</v>
      </c>
      <c r="P271" s="113">
        <f t="shared" si="108"/>
        <v>5</v>
      </c>
      <c r="Q271" s="113">
        <f t="shared" si="109"/>
        <v>6</v>
      </c>
      <c r="R271" s="114" t="str">
        <f t="shared" si="125"/>
        <v>0.5-0.2</v>
      </c>
      <c r="S271" s="127">
        <f t="shared" si="110"/>
        <v>7.6968855082678062E-2</v>
      </c>
      <c r="T271" s="112" t="b">
        <f t="shared" si="111"/>
        <v>1</v>
      </c>
      <c r="U271" s="22">
        <f t="shared" si="112"/>
        <v>7.3696043424232176</v>
      </c>
      <c r="V271" s="22">
        <f t="shared" si="113"/>
        <v>0.49704608373966369</v>
      </c>
      <c r="W271" s="81">
        <f t="shared" si="114"/>
        <v>8</v>
      </c>
      <c r="X271" s="22">
        <f t="shared" si="115"/>
        <v>0.35677665571876371</v>
      </c>
      <c r="Y271" s="3">
        <f>IF(U271&gt;'Power Curve'!$C$37,0,INDEX(Ci,$W271,1)*POWER(1-X271,3)+INDEX(Ci,$W271,2)*3*X271*POWER(1-X271,2)+INDEX(Ci,$W271,3)*3*POWER(X271,2)*(1-X271)+INDEX(Ci,$W271,4)*POWER(X271,3))</f>
        <v>695.24877394955729</v>
      </c>
      <c r="Z271" s="3">
        <f t="shared" si="116"/>
        <v>748.76127607809042</v>
      </c>
      <c r="AA271" s="3">
        <f t="shared" si="117"/>
        <v>742.33999252319313</v>
      </c>
      <c r="AB271" s="3">
        <f t="shared" si="126"/>
        <v>6.4212835548972862</v>
      </c>
      <c r="AC271" s="3">
        <f t="shared" si="127"/>
        <v>6.4212835548972862</v>
      </c>
      <c r="AE271" s="34">
        <f t="shared" si="118"/>
        <v>7</v>
      </c>
      <c r="AF271" s="73" t="b">
        <f>COUNTIF('Power Curve'!$D$2:$D$31,AE271)&gt;0</f>
        <v>1</v>
      </c>
      <c r="AG271" s="73" t="b">
        <f t="shared" si="119"/>
        <v>0</v>
      </c>
      <c r="AH271" s="73" t="b">
        <f t="shared" si="128"/>
        <v>1</v>
      </c>
      <c r="AI271" s="34" t="str">
        <f t="shared" si="120"/>
        <v>Outer</v>
      </c>
      <c r="AJ271" s="35" t="str">
        <f t="shared" si="129"/>
        <v>0.4-0.5</v>
      </c>
      <c r="AK271" s="36" t="str">
        <f t="shared" si="121"/>
        <v>17-18</v>
      </c>
      <c r="AL271" s="36" t="str">
        <f t="shared" si="122"/>
        <v>Nov</v>
      </c>
      <c r="AM271" s="35" t="str">
        <f t="shared" si="123"/>
        <v>275-285</v>
      </c>
      <c r="AN271" s="36" t="str">
        <f t="shared" si="124"/>
        <v>LWS-HTI</v>
      </c>
    </row>
    <row r="272" spans="5:40" x14ac:dyDescent="0.3">
      <c r="E272" s="12">
        <v>40875.736111111109</v>
      </c>
      <c r="F272" s="16">
        <v>7.5</v>
      </c>
      <c r="G272" s="16">
        <v>400.67000198364218</v>
      </c>
      <c r="H272" s="29">
        <v>1.1809627449316862</v>
      </c>
      <c r="I272" s="26">
        <v>284.3</v>
      </c>
      <c r="J272" s="30">
        <v>0.156</v>
      </c>
      <c r="K272" s="31">
        <v>0.22429052037974095</v>
      </c>
      <c r="L272" s="111">
        <f t="shared" si="104"/>
        <v>0.5</v>
      </c>
      <c r="M272" s="112">
        <f t="shared" si="105"/>
        <v>0.16</v>
      </c>
      <c r="N272" s="112" t="b">
        <f t="shared" si="106"/>
        <v>1</v>
      </c>
      <c r="O272" s="112" t="b">
        <f t="shared" si="107"/>
        <v>1</v>
      </c>
      <c r="P272" s="113">
        <f t="shared" si="108"/>
        <v>5</v>
      </c>
      <c r="Q272" s="113">
        <f t="shared" si="109"/>
        <v>10</v>
      </c>
      <c r="R272" s="114" t="str">
        <f t="shared" si="125"/>
        <v>0.5-0.16</v>
      </c>
      <c r="S272" s="127">
        <f t="shared" si="110"/>
        <v>2.7070438384100125E-2</v>
      </c>
      <c r="T272" s="112" t="b">
        <f t="shared" si="111"/>
        <v>1</v>
      </c>
      <c r="U272" s="22">
        <f t="shared" si="112"/>
        <v>7.4090290845453701</v>
      </c>
      <c r="V272" s="22">
        <f t="shared" si="113"/>
        <v>0.50313930472344137</v>
      </c>
      <c r="W272" s="81">
        <f t="shared" si="114"/>
        <v>8</v>
      </c>
      <c r="X272" s="22">
        <f t="shared" si="115"/>
        <v>0.39645691603910072</v>
      </c>
      <c r="Y272" s="3">
        <f>IF(U272&gt;'Power Curve'!$C$37,0,INDEX(Ci,$W272,1)*POWER(1-X272,3)+INDEX(Ci,$W272,2)*3*X272*POWER(1-X272,2)+INDEX(Ci,$W272,3)*3*POWER(X272,2)*(1-X272)+INDEX(Ci,$W272,4)*POWER(X272,3))</f>
        <v>706.24432587472222</v>
      </c>
      <c r="Z272" s="3">
        <f t="shared" si="116"/>
        <v>725.36266938243421</v>
      </c>
      <c r="AA272" s="3">
        <f t="shared" si="117"/>
        <v>400.67000198364218</v>
      </c>
      <c r="AB272" s="3">
        <f t="shared" si="126"/>
        <v>324.69266739879203</v>
      </c>
      <c r="AC272" s="3">
        <f t="shared" si="127"/>
        <v>324.69266739879203</v>
      </c>
      <c r="AE272" s="34">
        <f t="shared" si="118"/>
        <v>7</v>
      </c>
      <c r="AF272" s="73" t="b">
        <f>COUNTIF('Power Curve'!$D$2:$D$31,AE272)&gt;0</f>
        <v>1</v>
      </c>
      <c r="AG272" s="73" t="b">
        <f t="shared" si="119"/>
        <v>0</v>
      </c>
      <c r="AH272" s="73" t="b">
        <f t="shared" si="128"/>
        <v>1</v>
      </c>
      <c r="AI272" s="34" t="str">
        <f t="shared" si="120"/>
        <v>Outer</v>
      </c>
      <c r="AJ272" s="35" t="str">
        <f t="shared" si="129"/>
        <v>0.5-0.6</v>
      </c>
      <c r="AK272" s="36" t="str">
        <f t="shared" si="121"/>
        <v>17-18</v>
      </c>
      <c r="AL272" s="36" t="str">
        <f t="shared" si="122"/>
        <v>Nov</v>
      </c>
      <c r="AM272" s="35" t="str">
        <f t="shared" si="123"/>
        <v>275-285</v>
      </c>
      <c r="AN272" s="36" t="str">
        <f t="shared" si="124"/>
        <v>HWS-HTI</v>
      </c>
    </row>
    <row r="273" spans="5:40" x14ac:dyDescent="0.3">
      <c r="E273" s="12">
        <v>40875.743055555555</v>
      </c>
      <c r="F273" s="16">
        <v>5.84</v>
      </c>
      <c r="G273" s="16">
        <v>368.23999404907187</v>
      </c>
      <c r="H273" s="29">
        <v>1.1818181288490222</v>
      </c>
      <c r="I273" s="26">
        <v>309.3</v>
      </c>
      <c r="J273" s="30">
        <v>0.18493150684931509</v>
      </c>
      <c r="K273" s="31">
        <v>0.17020849249202594</v>
      </c>
      <c r="L273" s="111">
        <f t="shared" si="104"/>
        <v>0.2</v>
      </c>
      <c r="M273" s="112">
        <f t="shared" si="105"/>
        <v>0.18000000000000002</v>
      </c>
      <c r="N273" s="112" t="b">
        <f t="shared" si="106"/>
        <v>1</v>
      </c>
      <c r="O273" s="112" t="b">
        <f t="shared" si="107"/>
        <v>1</v>
      </c>
      <c r="P273" s="113">
        <f t="shared" si="108"/>
        <v>2</v>
      </c>
      <c r="Q273" s="113">
        <f t="shared" si="109"/>
        <v>8</v>
      </c>
      <c r="R273" s="114" t="str">
        <f t="shared" si="125"/>
        <v>0.2-0.18</v>
      </c>
      <c r="S273" s="127">
        <f t="shared" si="110"/>
        <v>0.10965762067765471</v>
      </c>
      <c r="T273" s="112" t="b">
        <f t="shared" si="111"/>
        <v>1</v>
      </c>
      <c r="U273" s="22">
        <f t="shared" si="112"/>
        <v>5.7705565333496516</v>
      </c>
      <c r="V273" s="22">
        <f t="shared" si="113"/>
        <v>0.24990809018926088</v>
      </c>
      <c r="W273" s="81">
        <f t="shared" si="114"/>
        <v>6</v>
      </c>
      <c r="X273" s="22">
        <f t="shared" si="115"/>
        <v>0.74001064202657463</v>
      </c>
      <c r="Y273" s="3">
        <f>IF(U273&gt;'Power Curve'!$C$37,0,INDEX(Ci,$W273,1)*POWER(1-X273,3)+INDEX(Ci,$W273,2)*3*X273*POWER(1-X273,2)+INDEX(Ci,$W273,3)*3*POWER(X273,2)*(1-X273)+INDEX(Ci,$W273,4)*POWER(X273,3))</f>
        <v>323.4870926996357</v>
      </c>
      <c r="Z273" s="3">
        <f t="shared" si="116"/>
        <v>358.95991760500965</v>
      </c>
      <c r="AA273" s="3">
        <f t="shared" si="117"/>
        <v>368.23999404907187</v>
      </c>
      <c r="AB273" s="3">
        <f t="shared" si="126"/>
        <v>-9.2800764440622174</v>
      </c>
      <c r="AC273" s="3">
        <f t="shared" si="127"/>
        <v>9.2800764440622174</v>
      </c>
      <c r="AE273" s="34">
        <f t="shared" si="118"/>
        <v>6</v>
      </c>
      <c r="AF273" s="73" t="b">
        <f>COUNTIF('Power Curve'!$D$2:$D$31,AE273)&gt;0</f>
        <v>1</v>
      </c>
      <c r="AG273" s="73" t="b">
        <f t="shared" si="119"/>
        <v>0</v>
      </c>
      <c r="AH273" s="73" t="b">
        <f t="shared" si="128"/>
        <v>1</v>
      </c>
      <c r="AI273" s="34" t="str">
        <f t="shared" si="120"/>
        <v>Outer</v>
      </c>
      <c r="AJ273" s="35" t="str">
        <f t="shared" si="129"/>
        <v>0.2-0.3</v>
      </c>
      <c r="AK273" s="36" t="str">
        <f t="shared" si="121"/>
        <v>17-18</v>
      </c>
      <c r="AL273" s="36" t="str">
        <f t="shared" si="122"/>
        <v>Nov</v>
      </c>
      <c r="AM273" s="35" t="str">
        <f t="shared" si="123"/>
        <v>305-315</v>
      </c>
      <c r="AN273" s="36" t="str">
        <f t="shared" si="124"/>
        <v>LWS-HTI</v>
      </c>
    </row>
    <row r="274" spans="5:40" x14ac:dyDescent="0.3">
      <c r="E274" s="12">
        <v>40875.75</v>
      </c>
      <c r="F274" s="16">
        <v>5.84</v>
      </c>
      <c r="G274" s="16">
        <v>248.05998611450218</v>
      </c>
      <c r="H274" s="29">
        <v>1.1819481751023726</v>
      </c>
      <c r="I274" s="26">
        <v>298.2</v>
      </c>
      <c r="J274" s="30">
        <v>0.21746575342465754</v>
      </c>
      <c r="K274" s="31">
        <v>0.25977962515364472</v>
      </c>
      <c r="L274" s="111">
        <f t="shared" si="104"/>
        <v>0.2</v>
      </c>
      <c r="M274" s="112">
        <f t="shared" si="105"/>
        <v>0.22</v>
      </c>
      <c r="N274" s="112" t="b">
        <f t="shared" si="106"/>
        <v>1</v>
      </c>
      <c r="O274" s="112" t="b">
        <f t="shared" si="107"/>
        <v>1</v>
      </c>
      <c r="P274" s="113">
        <f t="shared" si="108"/>
        <v>2</v>
      </c>
      <c r="Q274" s="113">
        <f t="shared" si="109"/>
        <v>4</v>
      </c>
      <c r="R274" s="114" t="str">
        <f t="shared" si="125"/>
        <v>0.2-0.22</v>
      </c>
      <c r="S274" s="127">
        <f t="shared" si="110"/>
        <v>5.6598947953733374E-2</v>
      </c>
      <c r="T274" s="112" t="b">
        <f t="shared" si="111"/>
        <v>1</v>
      </c>
      <c r="U274" s="22">
        <f t="shared" si="112"/>
        <v>5.7707681879504102</v>
      </c>
      <c r="V274" s="22">
        <f t="shared" si="113"/>
        <v>0.24994080209009362</v>
      </c>
      <c r="W274" s="81">
        <f t="shared" si="114"/>
        <v>6</v>
      </c>
      <c r="X274" s="22">
        <f t="shared" si="115"/>
        <v>0.74022160192461695</v>
      </c>
      <c r="Y274" s="3">
        <f>IF(U274&gt;'Power Curve'!$C$37,0,INDEX(Ci,$W274,1)*POWER(1-X274,3)+INDEX(Ci,$W274,2)*3*X274*POWER(1-X274,2)+INDEX(Ci,$W274,3)*3*POWER(X274,2)*(1-X274)+INDEX(Ci,$W274,4)*POWER(X274,3))</f>
        <v>323.52155120281907</v>
      </c>
      <c r="Z274" s="3">
        <f t="shared" si="116"/>
        <v>341.83253064125853</v>
      </c>
      <c r="AA274" s="3">
        <f t="shared" si="117"/>
        <v>248.05998611450218</v>
      </c>
      <c r="AB274" s="3">
        <f t="shared" si="126"/>
        <v>93.772544526756349</v>
      </c>
      <c r="AC274" s="3">
        <f t="shared" si="127"/>
        <v>93.772544526756349</v>
      </c>
      <c r="AE274" s="34">
        <f t="shared" si="118"/>
        <v>6</v>
      </c>
      <c r="AF274" s="73" t="b">
        <f>COUNTIF('Power Curve'!$D$2:$D$31,AE274)&gt;0</f>
        <v>1</v>
      </c>
      <c r="AG274" s="73" t="b">
        <f t="shared" si="119"/>
        <v>0</v>
      </c>
      <c r="AH274" s="73" t="b">
        <f t="shared" si="128"/>
        <v>1</v>
      </c>
      <c r="AI274" s="34" t="str">
        <f t="shared" si="120"/>
        <v>Outer</v>
      </c>
      <c r="AJ274" s="35" t="str">
        <f t="shared" si="129"/>
        <v>0.2-0.3</v>
      </c>
      <c r="AK274" s="36" t="str">
        <f t="shared" si="121"/>
        <v>18-19</v>
      </c>
      <c r="AL274" s="36" t="str">
        <f t="shared" si="122"/>
        <v>Nov</v>
      </c>
      <c r="AM274" s="35" t="str">
        <f t="shared" si="123"/>
        <v>295-305</v>
      </c>
      <c r="AN274" s="36" t="str">
        <f t="shared" si="124"/>
        <v>LWS-HTI</v>
      </c>
    </row>
    <row r="275" spans="5:40" x14ac:dyDescent="0.3">
      <c r="E275" s="12">
        <v>40875.756944444445</v>
      </c>
      <c r="F275" s="16">
        <v>5.78</v>
      </c>
      <c r="G275" s="16">
        <v>224.4800109863281</v>
      </c>
      <c r="H275" s="29">
        <v>1.1821808964404463</v>
      </c>
      <c r="I275" s="26">
        <v>288.8</v>
      </c>
      <c r="J275" s="30">
        <v>0.15397923875432526</v>
      </c>
      <c r="K275" s="31">
        <v>0.2579119949246757</v>
      </c>
      <c r="L275" s="111">
        <f t="shared" si="104"/>
        <v>0.2</v>
      </c>
      <c r="M275" s="112">
        <f t="shared" si="105"/>
        <v>0.15000000000000002</v>
      </c>
      <c r="N275" s="112" t="b">
        <f t="shared" si="106"/>
        <v>1</v>
      </c>
      <c r="O275" s="112" t="b">
        <f t="shared" si="107"/>
        <v>1</v>
      </c>
      <c r="P275" s="113">
        <f t="shared" si="108"/>
        <v>2</v>
      </c>
      <c r="Q275" s="113">
        <f t="shared" si="109"/>
        <v>10.999999999999998</v>
      </c>
      <c r="R275" s="114" t="str">
        <f t="shared" si="125"/>
        <v>0.2-0.15</v>
      </c>
      <c r="S275" s="127">
        <f t="shared" si="110"/>
        <v>6.8623495782788868E-2</v>
      </c>
      <c r="T275" s="112" t="b">
        <f t="shared" si="111"/>
        <v>1</v>
      </c>
      <c r="U275" s="22">
        <f t="shared" si="112"/>
        <v>5.7118543056688758</v>
      </c>
      <c r="V275" s="22">
        <f t="shared" si="113"/>
        <v>0.2408354716698865</v>
      </c>
      <c r="W275" s="81">
        <f t="shared" si="114"/>
        <v>6</v>
      </c>
      <c r="X275" s="22">
        <f t="shared" si="115"/>
        <v>0.68150108956702615</v>
      </c>
      <c r="Y275" s="3">
        <f>IF(U275&gt;'Power Curve'!$C$37,0,INDEX(Ci,$W275,1)*POWER(1-X275,3)+INDEX(Ci,$W275,2)*3*X275*POWER(1-X275,2)+INDEX(Ci,$W275,3)*3*POWER(X275,2)*(1-X275)+INDEX(Ci,$W275,4)*POWER(X275,3))</f>
        <v>314.05462461873583</v>
      </c>
      <c r="Z275" s="3">
        <f t="shared" si="116"/>
        <v>335.606150826825</v>
      </c>
      <c r="AA275" s="3">
        <f t="shared" si="117"/>
        <v>224.4800109863281</v>
      </c>
      <c r="AB275" s="3">
        <f t="shared" si="126"/>
        <v>111.1261398404969</v>
      </c>
      <c r="AC275" s="3">
        <f t="shared" si="127"/>
        <v>111.1261398404969</v>
      </c>
      <c r="AE275" s="34">
        <f t="shared" si="118"/>
        <v>6</v>
      </c>
      <c r="AF275" s="73" t="b">
        <f>COUNTIF('Power Curve'!$D$2:$D$31,AE275)&gt;0</f>
        <v>1</v>
      </c>
      <c r="AG275" s="73" t="b">
        <f t="shared" si="119"/>
        <v>0</v>
      </c>
      <c r="AH275" s="73" t="b">
        <f t="shared" si="128"/>
        <v>1</v>
      </c>
      <c r="AI275" s="34" t="str">
        <f t="shared" si="120"/>
        <v>Outer</v>
      </c>
      <c r="AJ275" s="35" t="str">
        <f t="shared" si="129"/>
        <v>0.2-0.3</v>
      </c>
      <c r="AK275" s="36" t="str">
        <f t="shared" si="121"/>
        <v>18-19</v>
      </c>
      <c r="AL275" s="36" t="str">
        <f t="shared" si="122"/>
        <v>Nov</v>
      </c>
      <c r="AM275" s="35" t="str">
        <f t="shared" si="123"/>
        <v>285-295</v>
      </c>
      <c r="AN275" s="36" t="str">
        <f t="shared" si="124"/>
        <v>LWS-HTI</v>
      </c>
    </row>
    <row r="276" spans="5:40" x14ac:dyDescent="0.3">
      <c r="E276" s="12">
        <v>40875.763888888891</v>
      </c>
      <c r="F276" s="16">
        <v>5.29</v>
      </c>
      <c r="G276" s="16">
        <v>214.20999908447288</v>
      </c>
      <c r="H276" s="29">
        <v>1.182267620555103</v>
      </c>
      <c r="I276" s="26">
        <v>294.60000000000002</v>
      </c>
      <c r="J276" s="30">
        <v>0.15689981096408318</v>
      </c>
      <c r="K276" s="31">
        <v>0.23842832199345737</v>
      </c>
      <c r="L276" s="111">
        <f t="shared" si="104"/>
        <v>0.2</v>
      </c>
      <c r="M276" s="112">
        <f t="shared" si="105"/>
        <v>0.16</v>
      </c>
      <c r="N276" s="112" t="b">
        <f t="shared" si="106"/>
        <v>1</v>
      </c>
      <c r="O276" s="112" t="b">
        <f t="shared" si="107"/>
        <v>1</v>
      </c>
      <c r="P276" s="113">
        <f t="shared" si="108"/>
        <v>2</v>
      </c>
      <c r="Q276" s="113">
        <f t="shared" si="109"/>
        <v>10</v>
      </c>
      <c r="R276" s="114" t="str">
        <f t="shared" si="125"/>
        <v>0.2-0.16</v>
      </c>
      <c r="S276" s="127">
        <f t="shared" si="110"/>
        <v>4.5031155928527619E-2</v>
      </c>
      <c r="T276" s="112" t="b">
        <f t="shared" si="111"/>
        <v>1</v>
      </c>
      <c r="U276" s="22">
        <f t="shared" si="112"/>
        <v>5.2277591916909527</v>
      </c>
      <c r="V276" s="22">
        <f t="shared" si="113"/>
        <v>0.16601701128540819</v>
      </c>
      <c r="W276" s="81">
        <f t="shared" si="114"/>
        <v>6</v>
      </c>
      <c r="X276" s="22">
        <f t="shared" si="115"/>
        <v>0.19899489541149828</v>
      </c>
      <c r="Y276" s="3">
        <f>IF(U276&gt;'Power Curve'!$C$37,0,INDEX(Ci,$W276,1)*POWER(1-X276,3)+INDEX(Ci,$W276,2)*3*X276*POWER(1-X276,2)+INDEX(Ci,$W276,3)*3*POWER(X276,2)*(1-X276)+INDEX(Ci,$W276,4)*POWER(X276,3))</f>
        <v>241.56355636989278</v>
      </c>
      <c r="Z276" s="3">
        <f t="shared" si="116"/>
        <v>252.4414425434351</v>
      </c>
      <c r="AA276" s="3">
        <f t="shared" si="117"/>
        <v>214.20999908447288</v>
      </c>
      <c r="AB276" s="3">
        <f t="shared" si="126"/>
        <v>38.231443458962218</v>
      </c>
      <c r="AC276" s="3">
        <f t="shared" si="127"/>
        <v>38.231443458962218</v>
      </c>
      <c r="AE276" s="34">
        <f t="shared" si="118"/>
        <v>5</v>
      </c>
      <c r="AF276" s="73" t="b">
        <f>COUNTIF('Power Curve'!$D$2:$D$31,AE276)&gt;0</f>
        <v>1</v>
      </c>
      <c r="AG276" s="73" t="b">
        <f t="shared" si="119"/>
        <v>0</v>
      </c>
      <c r="AH276" s="73" t="b">
        <f t="shared" si="128"/>
        <v>1</v>
      </c>
      <c r="AI276" s="34" t="str">
        <f t="shared" si="120"/>
        <v>Outer</v>
      </c>
      <c r="AJ276" s="35" t="str">
        <f t="shared" si="129"/>
        <v>0.1-0.2</v>
      </c>
      <c r="AK276" s="36" t="str">
        <f t="shared" si="121"/>
        <v>18-19</v>
      </c>
      <c r="AL276" s="36" t="str">
        <f t="shared" si="122"/>
        <v>Nov</v>
      </c>
      <c r="AM276" s="35" t="str">
        <f t="shared" si="123"/>
        <v>285-295</v>
      </c>
      <c r="AN276" s="36" t="str">
        <f t="shared" si="124"/>
        <v>LWS-HTI</v>
      </c>
    </row>
    <row r="277" spans="5:40" x14ac:dyDescent="0.3">
      <c r="E277" s="12">
        <v>40875.770833333336</v>
      </c>
      <c r="F277" s="16">
        <v>5.56</v>
      </c>
      <c r="G277" s="16">
        <v>148.51000213623018</v>
      </c>
      <c r="H277" s="29">
        <v>1.1818614744203328</v>
      </c>
      <c r="I277" s="26">
        <v>294.3</v>
      </c>
      <c r="J277" s="30">
        <v>0.22122302158273383</v>
      </c>
      <c r="K277" s="31">
        <v>0.38411860057186215</v>
      </c>
      <c r="L277" s="111">
        <f t="shared" si="104"/>
        <v>0.2</v>
      </c>
      <c r="M277" s="112">
        <f t="shared" si="105"/>
        <v>0.22</v>
      </c>
      <c r="N277" s="112" t="b">
        <f t="shared" si="106"/>
        <v>1</v>
      </c>
      <c r="O277" s="112" t="b">
        <f t="shared" si="107"/>
        <v>1</v>
      </c>
      <c r="P277" s="113">
        <f t="shared" si="108"/>
        <v>2</v>
      </c>
      <c r="Q277" s="113">
        <f t="shared" si="109"/>
        <v>4</v>
      </c>
      <c r="R277" s="114" t="str">
        <f t="shared" si="125"/>
        <v>0.2-0.22</v>
      </c>
      <c r="S277" s="127">
        <f t="shared" si="110"/>
        <v>5.6598947953733374E-2</v>
      </c>
      <c r="T277" s="112" t="b">
        <f t="shared" si="111"/>
        <v>1</v>
      </c>
      <c r="U277" s="22">
        <f t="shared" si="112"/>
        <v>5.4939531802684645</v>
      </c>
      <c r="V277" s="22">
        <f t="shared" si="113"/>
        <v>0.2071581503176049</v>
      </c>
      <c r="W277" s="81">
        <f t="shared" si="114"/>
        <v>6</v>
      </c>
      <c r="X277" s="22">
        <f t="shared" si="115"/>
        <v>0.46431516952083934</v>
      </c>
      <c r="Y277" s="3">
        <f>IF(U277&gt;'Power Curve'!$C$37,0,INDEX(Ci,$W277,1)*POWER(1-X277,3)+INDEX(Ci,$W277,2)*3*X277*POWER(1-X277,2)+INDEX(Ci,$W277,3)*3*POWER(X277,2)*(1-X277)+INDEX(Ci,$W277,4)*POWER(X277,3))</f>
        <v>280.72495207038293</v>
      </c>
      <c r="Z277" s="3">
        <f t="shared" si="116"/>
        <v>296.61368902192885</v>
      </c>
      <c r="AA277" s="3">
        <f t="shared" si="117"/>
        <v>148.51000213623018</v>
      </c>
      <c r="AB277" s="3">
        <f t="shared" si="126"/>
        <v>148.10368688569866</v>
      </c>
      <c r="AC277" s="3">
        <f t="shared" si="127"/>
        <v>148.10368688569866</v>
      </c>
      <c r="AE277" s="34">
        <f t="shared" si="118"/>
        <v>5</v>
      </c>
      <c r="AF277" s="73" t="b">
        <f>COUNTIF('Power Curve'!$D$2:$D$31,AE277)&gt;0</f>
        <v>1</v>
      </c>
      <c r="AG277" s="73" t="b">
        <f t="shared" si="119"/>
        <v>0</v>
      </c>
      <c r="AH277" s="73" t="b">
        <f t="shared" si="128"/>
        <v>1</v>
      </c>
      <c r="AI277" s="34" t="str">
        <f t="shared" si="120"/>
        <v>Outer</v>
      </c>
      <c r="AJ277" s="35" t="str">
        <f t="shared" si="129"/>
        <v>0.2-0.3</v>
      </c>
      <c r="AK277" s="36" t="str">
        <f t="shared" si="121"/>
        <v>18-19</v>
      </c>
      <c r="AL277" s="36" t="str">
        <f t="shared" si="122"/>
        <v>Nov</v>
      </c>
      <c r="AM277" s="35" t="str">
        <f t="shared" si="123"/>
        <v>285-295</v>
      </c>
      <c r="AN277" s="36" t="str">
        <f t="shared" si="124"/>
        <v>LWS-HTI</v>
      </c>
    </row>
    <row r="278" spans="5:40" x14ac:dyDescent="0.3">
      <c r="E278" s="12">
        <v>40875.777777777781</v>
      </c>
      <c r="F278" s="16">
        <v>4.76</v>
      </c>
      <c r="G278" s="16">
        <v>155.68999862670921</v>
      </c>
      <c r="H278" s="29">
        <v>1.1821375391541167</v>
      </c>
      <c r="I278" s="26">
        <v>291.3</v>
      </c>
      <c r="J278" s="30">
        <v>0.18067226890756302</v>
      </c>
      <c r="K278" s="31">
        <v>0.24726390418198355</v>
      </c>
      <c r="L278" s="111">
        <f t="shared" si="104"/>
        <v>0.1</v>
      </c>
      <c r="M278" s="112">
        <f t="shared" si="105"/>
        <v>0.18000000000000002</v>
      </c>
      <c r="N278" s="112" t="b">
        <f t="shared" si="106"/>
        <v>1</v>
      </c>
      <c r="O278" s="112" t="b">
        <f t="shared" si="107"/>
        <v>1</v>
      </c>
      <c r="P278" s="113">
        <f t="shared" si="108"/>
        <v>1</v>
      </c>
      <c r="Q278" s="113">
        <f t="shared" si="109"/>
        <v>8</v>
      </c>
      <c r="R278" s="114" t="str">
        <f t="shared" si="125"/>
        <v>0.1-0.18</v>
      </c>
      <c r="S278" s="127">
        <f t="shared" si="110"/>
        <v>0.10278368873005088</v>
      </c>
      <c r="T278" s="112" t="b">
        <f t="shared" si="111"/>
        <v>1</v>
      </c>
      <c r="U278" s="22">
        <f t="shared" si="112"/>
        <v>4.7038225097332997</v>
      </c>
      <c r="V278" s="22">
        <f t="shared" si="113"/>
        <v>8.50409081371922E-2</v>
      </c>
      <c r="W278" s="81">
        <f t="shared" si="114"/>
        <v>5</v>
      </c>
      <c r="X278" s="22">
        <f t="shared" si="115"/>
        <v>0.6291849360029953</v>
      </c>
      <c r="Y278" s="3">
        <f>IF(U278&gt;'Power Curve'!$C$37,0,INDEX(Ci,$W278,1)*POWER(1-X278,3)+INDEX(Ci,$W278,2)*3*X278*POWER(1-X278,2)+INDEX(Ci,$W278,3)*3*POWER(X278,2)*(1-X278)+INDEX(Ci,$W278,4)*POWER(X278,3))</f>
        <v>156.29070253025174</v>
      </c>
      <c r="Z278" s="3">
        <f t="shared" si="116"/>
        <v>172.3548374505221</v>
      </c>
      <c r="AA278" s="3">
        <f t="shared" si="117"/>
        <v>155.68999862670921</v>
      </c>
      <c r="AB278" s="3">
        <f t="shared" si="126"/>
        <v>16.664838823812886</v>
      </c>
      <c r="AC278" s="3">
        <f t="shared" si="127"/>
        <v>16.664838823812886</v>
      </c>
      <c r="AE278" s="34">
        <f t="shared" si="118"/>
        <v>5</v>
      </c>
      <c r="AF278" s="73" t="b">
        <f>COUNTIF('Power Curve'!$D$2:$D$31,AE278)&gt;0</f>
        <v>1</v>
      </c>
      <c r="AG278" s="73" t="b">
        <f t="shared" si="119"/>
        <v>0</v>
      </c>
      <c r="AH278" s="73" t="b">
        <f t="shared" si="128"/>
        <v>1</v>
      </c>
      <c r="AI278" s="34" t="str">
        <f t="shared" si="120"/>
        <v>Outer</v>
      </c>
      <c r="AJ278" s="35" t="str">
        <f t="shared" si="129"/>
        <v>0.0-0.1</v>
      </c>
      <c r="AK278" s="36" t="str">
        <f t="shared" si="121"/>
        <v>18-19</v>
      </c>
      <c r="AL278" s="36" t="str">
        <f t="shared" si="122"/>
        <v>Nov</v>
      </c>
      <c r="AM278" s="35" t="str">
        <f t="shared" si="123"/>
        <v>285-295</v>
      </c>
      <c r="AN278" s="36" t="str">
        <f t="shared" si="124"/>
        <v>LWS-HTI</v>
      </c>
    </row>
    <row r="279" spans="5:40" x14ac:dyDescent="0.3">
      <c r="E279" s="12">
        <v>40875.784722222219</v>
      </c>
      <c r="F279" s="16">
        <v>4.37</v>
      </c>
      <c r="G279" s="16">
        <v>111.51000404357961</v>
      </c>
      <c r="H279" s="29">
        <v>1.1822242569073251</v>
      </c>
      <c r="I279" s="26">
        <v>282.10000000000002</v>
      </c>
      <c r="J279" s="30">
        <v>0.22196796338672767</v>
      </c>
      <c r="K279" s="31">
        <v>0.19051494654366039</v>
      </c>
      <c r="L279" s="111">
        <f t="shared" si="104"/>
        <v>0</v>
      </c>
      <c r="M279" s="112">
        <f t="shared" si="105"/>
        <v>0.22</v>
      </c>
      <c r="N279" s="112" t="b">
        <f t="shared" si="106"/>
        <v>0</v>
      </c>
      <c r="O279" s="112" t="b">
        <f t="shared" si="107"/>
        <v>1</v>
      </c>
      <c r="P279" s="113">
        <f t="shared" si="108"/>
        <v>0</v>
      </c>
      <c r="Q279" s="113">
        <f t="shared" si="109"/>
        <v>4</v>
      </c>
      <c r="R279" s="114" t="str">
        <f t="shared" si="125"/>
        <v>0-0.22</v>
      </c>
      <c r="S279" s="127">
        <f t="shared" si="110"/>
        <v>0</v>
      </c>
      <c r="T279" s="112" t="b">
        <f t="shared" si="111"/>
        <v>0</v>
      </c>
      <c r="U279" s="22">
        <f t="shared" si="112"/>
        <v>4.3185308799120445</v>
      </c>
      <c r="V279" s="22">
        <f t="shared" si="113"/>
        <v>2.5492844730034353E-2</v>
      </c>
      <c r="W279" s="81">
        <f t="shared" si="114"/>
        <v>5</v>
      </c>
      <c r="X279" s="22">
        <f t="shared" si="115"/>
        <v>0.1886117179762675</v>
      </c>
      <c r="Y279" s="3">
        <f>IF(U279&gt;'Power Curve'!$C$37,0,INDEX(Ci,$W279,1)*POWER(1-X279,3)+INDEX(Ci,$W279,2)*3*X279*POWER(1-X279,2)+INDEX(Ci,$W279,3)*3*POWER(X279,2)*(1-X279)+INDEX(Ci,$W279,4)*POWER(X279,3))</f>
        <v>95.150920352115747</v>
      </c>
      <c r="Z279" s="3">
        <f t="shared" si="116"/>
        <v>95.150920352115747</v>
      </c>
      <c r="AA279" s="3">
        <f t="shared" si="117"/>
        <v>111.51000404357961</v>
      </c>
      <c r="AB279" s="3">
        <f t="shared" si="126"/>
        <v>-16.359083691463866</v>
      </c>
      <c r="AC279" s="3">
        <f t="shared" si="127"/>
        <v>16.359083691463866</v>
      </c>
      <c r="AE279" s="34">
        <f t="shared" si="118"/>
        <v>4</v>
      </c>
      <c r="AF279" s="73" t="b">
        <f>COUNTIF('Power Curve'!$D$2:$D$31,AE279)&gt;0</f>
        <v>1</v>
      </c>
      <c r="AG279" s="73" t="b">
        <f t="shared" si="119"/>
        <v>0</v>
      </c>
      <c r="AH279" s="73" t="b">
        <f t="shared" si="128"/>
        <v>1</v>
      </c>
      <c r="AI279" s="34" t="str">
        <f t="shared" si="120"/>
        <v>Outer</v>
      </c>
      <c r="AJ279" s="35" t="str">
        <f t="shared" si="129"/>
        <v>0.0-0.1</v>
      </c>
      <c r="AK279" s="36" t="str">
        <f t="shared" si="121"/>
        <v>18-19</v>
      </c>
      <c r="AL279" s="36" t="str">
        <f t="shared" si="122"/>
        <v>Nov</v>
      </c>
      <c r="AM279" s="35" t="str">
        <f t="shared" si="123"/>
        <v>275-285</v>
      </c>
      <c r="AN279" s="36" t="str">
        <f t="shared" si="124"/>
        <v>LWS-HTI</v>
      </c>
    </row>
    <row r="280" spans="5:40" x14ac:dyDescent="0.3">
      <c r="E280" s="12">
        <v>40875.791666666664</v>
      </c>
      <c r="F280" s="16">
        <v>4.83</v>
      </c>
      <c r="G280" s="16">
        <v>155.28999328613301</v>
      </c>
      <c r="H280" s="29">
        <v>1.1825436906433173</v>
      </c>
      <c r="I280" s="26">
        <v>285.60000000000002</v>
      </c>
      <c r="J280" s="30">
        <v>0.10766045548654245</v>
      </c>
      <c r="K280" s="31">
        <v>0.2112533493976031</v>
      </c>
      <c r="L280" s="111">
        <f t="shared" si="104"/>
        <v>0.1</v>
      </c>
      <c r="M280" s="112">
        <f t="shared" si="105"/>
        <v>0.11</v>
      </c>
      <c r="N280" s="112" t="b">
        <f t="shared" si="106"/>
        <v>1</v>
      </c>
      <c r="O280" s="112" t="b">
        <f t="shared" si="107"/>
        <v>1</v>
      </c>
      <c r="P280" s="113">
        <f t="shared" si="108"/>
        <v>1</v>
      </c>
      <c r="Q280" s="113">
        <f t="shared" si="109"/>
        <v>15</v>
      </c>
      <c r="R280" s="114" t="str">
        <f t="shared" si="125"/>
        <v>0.1-0.11</v>
      </c>
      <c r="S280" s="127">
        <f t="shared" si="110"/>
        <v>1.6125726309400339E-2</v>
      </c>
      <c r="T280" s="112" t="b">
        <f t="shared" si="111"/>
        <v>1</v>
      </c>
      <c r="U280" s="22">
        <f t="shared" si="112"/>
        <v>4.7735429330842303</v>
      </c>
      <c r="V280" s="22">
        <f t="shared" si="113"/>
        <v>9.5816424315421062E-2</v>
      </c>
      <c r="W280" s="81">
        <f t="shared" si="114"/>
        <v>5</v>
      </c>
      <c r="X280" s="22">
        <f t="shared" si="115"/>
        <v>0.70890883577251662</v>
      </c>
      <c r="Y280" s="3">
        <f>IF(U280&gt;'Power Curve'!$C$37,0,INDEX(Ci,$W280,1)*POWER(1-X280,3)+INDEX(Ci,$W280,2)*3*X280*POWER(1-X280,2)+INDEX(Ci,$W280,3)*3*POWER(X280,2)*(1-X280)+INDEX(Ci,$W280,4)*POWER(X280,3))</f>
        <v>168.57527469556427</v>
      </c>
      <c r="Z280" s="3">
        <f t="shared" si="116"/>
        <v>171.29367343783693</v>
      </c>
      <c r="AA280" s="3">
        <f t="shared" si="117"/>
        <v>155.28999328613301</v>
      </c>
      <c r="AB280" s="3">
        <f t="shared" si="126"/>
        <v>16.003680151703918</v>
      </c>
      <c r="AC280" s="3">
        <f t="shared" si="127"/>
        <v>16.003680151703918</v>
      </c>
      <c r="AE280" s="34">
        <f t="shared" si="118"/>
        <v>5</v>
      </c>
      <c r="AF280" s="73" t="b">
        <f>COUNTIF('Power Curve'!$D$2:$D$31,AE280)&gt;0</f>
        <v>1</v>
      </c>
      <c r="AG280" s="73" t="b">
        <f t="shared" si="119"/>
        <v>0</v>
      </c>
      <c r="AH280" s="73" t="b">
        <f t="shared" si="128"/>
        <v>1</v>
      </c>
      <c r="AI280" s="34" t="str">
        <f t="shared" si="120"/>
        <v>Inner</v>
      </c>
      <c r="AJ280" s="35" t="str">
        <f t="shared" si="129"/>
        <v>0.0-0.1</v>
      </c>
      <c r="AK280" s="36" t="str">
        <f t="shared" si="121"/>
        <v>19-20</v>
      </c>
      <c r="AL280" s="36" t="str">
        <f t="shared" si="122"/>
        <v>Nov</v>
      </c>
      <c r="AM280" s="35" t="str">
        <f t="shared" si="123"/>
        <v>285-295</v>
      </c>
      <c r="AN280" s="36" t="str">
        <f t="shared" si="124"/>
        <v>Inner-TI</v>
      </c>
    </row>
    <row r="281" spans="5:40" x14ac:dyDescent="0.3">
      <c r="E281" s="12">
        <v>40875.798611111109</v>
      </c>
      <c r="F281" s="16">
        <v>4.34</v>
      </c>
      <c r="G281" s="16">
        <v>75.100002288818501</v>
      </c>
      <c r="H281" s="29">
        <v>1.1823702208701121</v>
      </c>
      <c r="I281" s="26">
        <v>286.60000000000002</v>
      </c>
      <c r="J281" s="30">
        <v>0.26267281105990781</v>
      </c>
      <c r="K281" s="31">
        <v>0.20994024937400887</v>
      </c>
      <c r="L281" s="111">
        <f t="shared" si="104"/>
        <v>0</v>
      </c>
      <c r="M281" s="112">
        <f t="shared" si="105"/>
        <v>0.26</v>
      </c>
      <c r="N281" s="112" t="b">
        <f t="shared" si="106"/>
        <v>0</v>
      </c>
      <c r="O281" s="112" t="b">
        <f t="shared" si="107"/>
        <v>0</v>
      </c>
      <c r="P281" s="113">
        <f t="shared" si="108"/>
        <v>0</v>
      </c>
      <c r="Q281" s="113">
        <f t="shared" si="109"/>
        <v>0</v>
      </c>
      <c r="R281" s="114" t="str">
        <f t="shared" si="125"/>
        <v>0-0.26</v>
      </c>
      <c r="S281" s="127">
        <f t="shared" si="110"/>
        <v>0</v>
      </c>
      <c r="T281" s="112" t="b">
        <f t="shared" si="111"/>
        <v>0</v>
      </c>
      <c r="U281" s="22">
        <f t="shared" si="112"/>
        <v>4.28906071737849</v>
      </c>
      <c r="V281" s="22">
        <f t="shared" si="113"/>
        <v>2.0938136111055317E-2</v>
      </c>
      <c r="W281" s="81">
        <f t="shared" si="114"/>
        <v>5</v>
      </c>
      <c r="X281" s="22">
        <f t="shared" si="115"/>
        <v>0.15491318071709514</v>
      </c>
      <c r="Y281" s="3">
        <f>IF(U281&gt;'Power Curve'!$C$37,0,INDEX(Ci,$W281,1)*POWER(1-X281,3)+INDEX(Ci,$W281,2)*3*X281*POWER(1-X281,2)+INDEX(Ci,$W281,3)*3*POWER(X281,2)*(1-X281)+INDEX(Ci,$W281,4)*POWER(X281,3))</f>
        <v>91.465650534733086</v>
      </c>
      <c r="Z281" s="3">
        <f t="shared" si="116"/>
        <v>91.465650534733086</v>
      </c>
      <c r="AA281" s="3">
        <f t="shared" si="117"/>
        <v>75.100002288818501</v>
      </c>
      <c r="AB281" s="3">
        <f t="shared" si="126"/>
        <v>16.365648245914585</v>
      </c>
      <c r="AC281" s="3">
        <f t="shared" si="127"/>
        <v>16.365648245914585</v>
      </c>
      <c r="AE281" s="34">
        <f t="shared" si="118"/>
        <v>4</v>
      </c>
      <c r="AF281" s="73" t="b">
        <f>COUNTIF('Power Curve'!$D$2:$D$31,AE281)&gt;0</f>
        <v>1</v>
      </c>
      <c r="AG281" s="73" t="b">
        <f t="shared" si="119"/>
        <v>0</v>
      </c>
      <c r="AH281" s="73" t="b">
        <f t="shared" si="128"/>
        <v>1</v>
      </c>
      <c r="AI281" s="34" t="str">
        <f t="shared" si="120"/>
        <v>Outer</v>
      </c>
      <c r="AJ281" s="35" t="str">
        <f t="shared" si="129"/>
        <v>0.0-0.1</v>
      </c>
      <c r="AK281" s="36" t="str">
        <f t="shared" si="121"/>
        <v>19-20</v>
      </c>
      <c r="AL281" s="36" t="str">
        <f t="shared" si="122"/>
        <v>Nov</v>
      </c>
      <c r="AM281" s="35" t="str">
        <f t="shared" si="123"/>
        <v>285-295</v>
      </c>
      <c r="AN281" s="36" t="str">
        <f t="shared" si="124"/>
        <v>LWS-HTI</v>
      </c>
    </row>
    <row r="282" spans="5:40" x14ac:dyDescent="0.3">
      <c r="E282" s="12">
        <v>40875.805555555555</v>
      </c>
      <c r="F282" s="16">
        <v>4.87</v>
      </c>
      <c r="G282" s="16">
        <v>131.1799964904782</v>
      </c>
      <c r="H282" s="29">
        <v>1.1825595036457637</v>
      </c>
      <c r="I282" s="26">
        <v>280.10000000000002</v>
      </c>
      <c r="J282" s="30">
        <v>0.1375770020533881</v>
      </c>
      <c r="K282" s="31">
        <v>0.21457681874690734</v>
      </c>
      <c r="L282" s="111">
        <f t="shared" si="104"/>
        <v>0.1</v>
      </c>
      <c r="M282" s="112">
        <f t="shared" si="105"/>
        <v>0.14000000000000001</v>
      </c>
      <c r="N282" s="112" t="b">
        <f t="shared" si="106"/>
        <v>1</v>
      </c>
      <c r="O282" s="112" t="b">
        <f t="shared" si="107"/>
        <v>1</v>
      </c>
      <c r="P282" s="113">
        <f t="shared" si="108"/>
        <v>1</v>
      </c>
      <c r="Q282" s="113">
        <f t="shared" si="109"/>
        <v>12</v>
      </c>
      <c r="R282" s="114" t="str">
        <f t="shared" si="125"/>
        <v>0.1-0.14</v>
      </c>
      <c r="S282" s="127">
        <f t="shared" si="110"/>
        <v>5.7648834867645611E-2</v>
      </c>
      <c r="T282" s="112" t="b">
        <f t="shared" si="111"/>
        <v>1</v>
      </c>
      <c r="U282" s="22">
        <f t="shared" si="112"/>
        <v>4.8130968331590127</v>
      </c>
      <c r="V282" s="22">
        <f t="shared" si="113"/>
        <v>0.10192960707712868</v>
      </c>
      <c r="W282" s="81">
        <f t="shared" si="114"/>
        <v>5</v>
      </c>
      <c r="X282" s="22">
        <f t="shared" si="115"/>
        <v>0.75413792380004274</v>
      </c>
      <c r="Y282" s="3">
        <f>IF(U282&gt;'Power Curve'!$C$37,0,INDEX(Ci,$W282,1)*POWER(1-X282,3)+INDEX(Ci,$W282,2)*3*X282*POWER(1-X282,2)+INDEX(Ci,$W282,3)*3*POWER(X282,2)*(1-X282)+INDEX(Ci,$W282,4)*POWER(X282,3))</f>
        <v>175.52297094369447</v>
      </c>
      <c r="Z282" s="3">
        <f t="shared" si="116"/>
        <v>185.64166571110607</v>
      </c>
      <c r="AA282" s="3">
        <f t="shared" si="117"/>
        <v>131.1799964904782</v>
      </c>
      <c r="AB282" s="3">
        <f t="shared" si="126"/>
        <v>54.461669220627869</v>
      </c>
      <c r="AC282" s="3">
        <f t="shared" si="127"/>
        <v>54.461669220627869</v>
      </c>
      <c r="AE282" s="34">
        <f t="shared" si="118"/>
        <v>5</v>
      </c>
      <c r="AF282" s="73" t="b">
        <f>COUNTIF('Power Curve'!$D$2:$D$31,AE282)&gt;0</f>
        <v>1</v>
      </c>
      <c r="AG282" s="73" t="b">
        <f t="shared" si="119"/>
        <v>0</v>
      </c>
      <c r="AH282" s="73" t="b">
        <f t="shared" si="128"/>
        <v>1</v>
      </c>
      <c r="AI282" s="34" t="str">
        <f t="shared" si="120"/>
        <v>Inner</v>
      </c>
      <c r="AJ282" s="35" t="str">
        <f t="shared" si="129"/>
        <v>0.1-0.2</v>
      </c>
      <c r="AK282" s="36" t="str">
        <f t="shared" si="121"/>
        <v>19-20</v>
      </c>
      <c r="AL282" s="36" t="str">
        <f t="shared" si="122"/>
        <v>Nov</v>
      </c>
      <c r="AM282" s="35" t="str">
        <f t="shared" si="123"/>
        <v>275-285</v>
      </c>
      <c r="AN282" s="36" t="str">
        <f t="shared" si="124"/>
        <v>Inner-TI</v>
      </c>
    </row>
    <row r="283" spans="5:40" x14ac:dyDescent="0.3">
      <c r="E283" s="12">
        <v>40875.861111111109</v>
      </c>
      <c r="F283" s="16">
        <v>5.46</v>
      </c>
      <c r="G283" s="16">
        <v>73.479997634887695</v>
      </c>
      <c r="H283" s="29">
        <v>1.182922231909564</v>
      </c>
      <c r="I283" s="26">
        <v>207.4</v>
      </c>
      <c r="J283" s="30">
        <v>8.7912087912087905E-2</v>
      </c>
      <c r="K283" s="31">
        <v>3.7649888466453979E-2</v>
      </c>
      <c r="L283" s="111">
        <f t="shared" si="104"/>
        <v>0.2</v>
      </c>
      <c r="M283" s="112">
        <f t="shared" si="105"/>
        <v>0.09</v>
      </c>
      <c r="N283" s="112" t="b">
        <f t="shared" si="106"/>
        <v>1</v>
      </c>
      <c r="O283" s="112" t="b">
        <f t="shared" si="107"/>
        <v>1</v>
      </c>
      <c r="P283" s="113">
        <f t="shared" si="108"/>
        <v>2</v>
      </c>
      <c r="Q283" s="113">
        <f t="shared" si="109"/>
        <v>17</v>
      </c>
      <c r="R283" s="114" t="str">
        <f t="shared" si="125"/>
        <v>0.2-0.09</v>
      </c>
      <c r="S283" s="127">
        <f t="shared" si="110"/>
        <v>2.727872872332233E-3</v>
      </c>
      <c r="T283" s="112" t="b">
        <f t="shared" si="111"/>
        <v>1</v>
      </c>
      <c r="U283" s="22">
        <f t="shared" si="112"/>
        <v>5.39675469243985</v>
      </c>
      <c r="V283" s="22">
        <f t="shared" si="113"/>
        <v>0.19213581069661867</v>
      </c>
      <c r="W283" s="81">
        <f t="shared" si="114"/>
        <v>6</v>
      </c>
      <c r="X283" s="22">
        <f t="shared" si="115"/>
        <v>0.36743571115473822</v>
      </c>
      <c r="Y283" s="3">
        <f>IF(U283&gt;'Power Curve'!$C$37,0,INDEX(Ci,$W283,1)*POWER(1-X283,3)+INDEX(Ci,$W283,2)*3*X283*POWER(1-X283,2)+INDEX(Ci,$W283,3)*3*POWER(X283,2)*(1-X283)+INDEX(Ci,$W283,4)*POWER(X283,3))</f>
        <v>266.378536290336</v>
      </c>
      <c r="Z283" s="3">
        <f t="shared" si="116"/>
        <v>267.10518307325401</v>
      </c>
      <c r="AA283" s="3">
        <f t="shared" si="117"/>
        <v>73.479997634887695</v>
      </c>
      <c r="AB283" s="3">
        <f t="shared" si="126"/>
        <v>193.62518543836632</v>
      </c>
      <c r="AC283" s="3">
        <f t="shared" si="127"/>
        <v>193.62518543836632</v>
      </c>
      <c r="AE283" s="34">
        <f t="shared" si="118"/>
        <v>5</v>
      </c>
      <c r="AF283" s="73" t="b">
        <f>COUNTIF('Power Curve'!$D$2:$D$31,AE283)&gt;0</f>
        <v>1</v>
      </c>
      <c r="AG283" s="73" t="b">
        <f t="shared" si="119"/>
        <v>0</v>
      </c>
      <c r="AH283" s="73" t="b">
        <f t="shared" si="128"/>
        <v>1</v>
      </c>
      <c r="AI283" s="34" t="str">
        <f t="shared" si="120"/>
        <v>Outer</v>
      </c>
      <c r="AJ283" s="35" t="str">
        <f t="shared" si="129"/>
        <v>0.1-0.2</v>
      </c>
      <c r="AK283" s="36" t="str">
        <f t="shared" si="121"/>
        <v>20-21</v>
      </c>
      <c r="AL283" s="36" t="str">
        <f t="shared" si="122"/>
        <v>Nov</v>
      </c>
      <c r="AM283" s="35" t="str">
        <f t="shared" si="123"/>
        <v>205-215</v>
      </c>
      <c r="AN283" s="36" t="str">
        <f t="shared" si="124"/>
        <v>LWS-LTI</v>
      </c>
    </row>
    <row r="284" spans="5:40" x14ac:dyDescent="0.3">
      <c r="E284" s="12">
        <v>40875.868055555555</v>
      </c>
      <c r="F284" s="16">
        <v>6.69</v>
      </c>
      <c r="G284" s="16">
        <v>318.45001220703091</v>
      </c>
      <c r="H284" s="29">
        <v>1.1846164027203254</v>
      </c>
      <c r="I284" s="26">
        <v>202.6</v>
      </c>
      <c r="J284" s="30">
        <v>9.5665171898355758E-2</v>
      </c>
      <c r="K284" s="31">
        <v>0.27637118841689962</v>
      </c>
      <c r="L284" s="111">
        <f t="shared" si="104"/>
        <v>0.4</v>
      </c>
      <c r="M284" s="112">
        <f t="shared" si="105"/>
        <v>9.9999999999999992E-2</v>
      </c>
      <c r="N284" s="112" t="b">
        <f t="shared" si="106"/>
        <v>1</v>
      </c>
      <c r="O284" s="112" t="b">
        <f t="shared" si="107"/>
        <v>1</v>
      </c>
      <c r="P284" s="113">
        <f t="shared" si="108"/>
        <v>4</v>
      </c>
      <c r="Q284" s="113">
        <f t="shared" si="109"/>
        <v>16</v>
      </c>
      <c r="R284" s="114" t="str">
        <f t="shared" si="125"/>
        <v>0.4-0.1</v>
      </c>
      <c r="S284" s="127">
        <f t="shared" si="110"/>
        <v>-1.1366894958513816E-3</v>
      </c>
      <c r="T284" s="112" t="b">
        <f t="shared" si="111"/>
        <v>1</v>
      </c>
      <c r="U284" s="22">
        <f t="shared" si="112"/>
        <v>6.6156624088130584</v>
      </c>
      <c r="V284" s="22">
        <f t="shared" si="113"/>
        <v>0.38052192750828889</v>
      </c>
      <c r="W284" s="81">
        <f t="shared" si="114"/>
        <v>7</v>
      </c>
      <c r="X284" s="22">
        <f t="shared" si="115"/>
        <v>0.59392767503600774</v>
      </c>
      <c r="Y284" s="3">
        <f>IF(U284&gt;'Power Curve'!$C$37,0,INDEX(Ci,$W284,1)*POWER(1-X284,3)+INDEX(Ci,$W284,2)*3*X284*POWER(1-X284,2)+INDEX(Ci,$W284,3)*3*POWER(X284,2)*(1-X284)+INDEX(Ci,$W284,4)*POWER(X284,3))</f>
        <v>498.89597498065109</v>
      </c>
      <c r="Z284" s="3">
        <f t="shared" si="116"/>
        <v>498.32888516636808</v>
      </c>
      <c r="AA284" s="3">
        <f t="shared" si="117"/>
        <v>318.45001220703091</v>
      </c>
      <c r="AB284" s="3">
        <f t="shared" si="126"/>
        <v>179.87887295933717</v>
      </c>
      <c r="AC284" s="3">
        <f t="shared" si="127"/>
        <v>179.87887295933717</v>
      </c>
      <c r="AE284" s="34">
        <f t="shared" si="118"/>
        <v>7</v>
      </c>
      <c r="AF284" s="73" t="b">
        <f>COUNTIF('Power Curve'!$D$2:$D$31,AE284)&gt;0</f>
        <v>1</v>
      </c>
      <c r="AG284" s="73" t="b">
        <f t="shared" si="119"/>
        <v>0</v>
      </c>
      <c r="AH284" s="73" t="b">
        <f t="shared" si="128"/>
        <v>1</v>
      </c>
      <c r="AI284" s="34" t="str">
        <f t="shared" si="120"/>
        <v>Outer</v>
      </c>
      <c r="AJ284" s="35" t="str">
        <f t="shared" si="129"/>
        <v>0.3-0.4</v>
      </c>
      <c r="AK284" s="36" t="str">
        <f t="shared" si="121"/>
        <v>20-21</v>
      </c>
      <c r="AL284" s="36" t="str">
        <f t="shared" si="122"/>
        <v>Nov</v>
      </c>
      <c r="AM284" s="35" t="str">
        <f t="shared" si="123"/>
        <v>195-205</v>
      </c>
      <c r="AN284" s="36" t="str">
        <f t="shared" si="124"/>
        <v>LWS-LTI</v>
      </c>
    </row>
    <row r="285" spans="5:40" x14ac:dyDescent="0.3">
      <c r="E285" s="12">
        <v>40875.930555555555</v>
      </c>
      <c r="F285" s="16">
        <v>6.74</v>
      </c>
      <c r="G285" s="16">
        <v>404.01000213623104</v>
      </c>
      <c r="H285" s="29">
        <v>1.1849209987030394</v>
      </c>
      <c r="I285" s="26">
        <v>204.6</v>
      </c>
      <c r="J285" s="30">
        <v>8.6053412462907999E-2</v>
      </c>
      <c r="K285" s="31">
        <v>0.21997046297550168</v>
      </c>
      <c r="L285" s="111">
        <f t="shared" si="104"/>
        <v>0.4</v>
      </c>
      <c r="M285" s="112">
        <f t="shared" si="105"/>
        <v>0.09</v>
      </c>
      <c r="N285" s="112" t="b">
        <f t="shared" si="106"/>
        <v>1</v>
      </c>
      <c r="O285" s="112" t="b">
        <f t="shared" si="107"/>
        <v>1</v>
      </c>
      <c r="P285" s="113">
        <f t="shared" si="108"/>
        <v>4</v>
      </c>
      <c r="Q285" s="113">
        <f t="shared" si="109"/>
        <v>17</v>
      </c>
      <c r="R285" s="114" t="str">
        <f t="shared" si="125"/>
        <v>0.4-0.09</v>
      </c>
      <c r="S285" s="127">
        <f t="shared" si="110"/>
        <v>-2.2461451467925553E-2</v>
      </c>
      <c r="T285" s="112" t="b">
        <f t="shared" si="111"/>
        <v>1</v>
      </c>
      <c r="U285" s="22">
        <f t="shared" si="112"/>
        <v>6.6656780304720629</v>
      </c>
      <c r="V285" s="22">
        <f t="shared" si="113"/>
        <v>0.38825200306503155</v>
      </c>
      <c r="W285" s="81">
        <f t="shared" si="114"/>
        <v>7</v>
      </c>
      <c r="X285" s="22">
        <f t="shared" si="115"/>
        <v>0.6447708675944952</v>
      </c>
      <c r="Y285" s="3">
        <f>IF(U285&gt;'Power Curve'!$C$37,0,INDEX(Ci,$W285,1)*POWER(1-X285,3)+INDEX(Ci,$W285,2)*3*X285*POWER(1-X285,2)+INDEX(Ci,$W285,3)*3*POWER(X285,2)*(1-X285)+INDEX(Ci,$W285,4)*POWER(X285,3))</f>
        <v>511.32275086416826</v>
      </c>
      <c r="Z285" s="3">
        <f t="shared" si="116"/>
        <v>499.83769971118653</v>
      </c>
      <c r="AA285" s="3">
        <f t="shared" si="117"/>
        <v>404.01000213623104</v>
      </c>
      <c r="AB285" s="3">
        <f t="shared" si="126"/>
        <v>95.827697574955494</v>
      </c>
      <c r="AC285" s="3">
        <f t="shared" si="127"/>
        <v>95.827697574955494</v>
      </c>
      <c r="AE285" s="34">
        <f t="shared" si="118"/>
        <v>7</v>
      </c>
      <c r="AF285" s="73" t="b">
        <f>COUNTIF('Power Curve'!$D$2:$D$31,AE285)&gt;0</f>
        <v>1</v>
      </c>
      <c r="AG285" s="73" t="b">
        <f t="shared" si="119"/>
        <v>0</v>
      </c>
      <c r="AH285" s="73" t="b">
        <f t="shared" si="128"/>
        <v>1</v>
      </c>
      <c r="AI285" s="34" t="str">
        <f t="shared" si="120"/>
        <v>Outer</v>
      </c>
      <c r="AJ285" s="35" t="str">
        <f t="shared" si="129"/>
        <v>0.3-0.4</v>
      </c>
      <c r="AK285" s="36" t="str">
        <f t="shared" si="121"/>
        <v>22-23</v>
      </c>
      <c r="AL285" s="36" t="str">
        <f t="shared" si="122"/>
        <v>Nov</v>
      </c>
      <c r="AM285" s="35" t="str">
        <f t="shared" si="123"/>
        <v>195-205</v>
      </c>
      <c r="AN285" s="36" t="str">
        <f t="shared" si="124"/>
        <v>LWS-LTI</v>
      </c>
    </row>
    <row r="286" spans="5:40" x14ac:dyDescent="0.3">
      <c r="E286" s="12">
        <v>40875.9375</v>
      </c>
      <c r="F286" s="16">
        <v>7.9</v>
      </c>
      <c r="G286" s="16">
        <v>565.76001739501953</v>
      </c>
      <c r="H286" s="29">
        <v>1.1855306600489126</v>
      </c>
      <c r="I286" s="26">
        <v>208.8</v>
      </c>
      <c r="J286" s="30">
        <v>0.11645569620253164</v>
      </c>
      <c r="K286" s="31">
        <v>0.22103922643061683</v>
      </c>
      <c r="L286" s="111">
        <f t="shared" si="104"/>
        <v>0.6</v>
      </c>
      <c r="M286" s="112">
        <f t="shared" si="105"/>
        <v>0.12</v>
      </c>
      <c r="N286" s="112" t="b">
        <f t="shared" si="106"/>
        <v>1</v>
      </c>
      <c r="O286" s="112" t="b">
        <f t="shared" si="107"/>
        <v>1</v>
      </c>
      <c r="P286" s="113">
        <f t="shared" si="108"/>
        <v>6</v>
      </c>
      <c r="Q286" s="113">
        <f t="shared" si="109"/>
        <v>14</v>
      </c>
      <c r="R286" s="114" t="str">
        <f t="shared" si="125"/>
        <v>0.6-0.12</v>
      </c>
      <c r="S286" s="127">
        <f t="shared" si="110"/>
        <v>4.5001612482616585E-3</v>
      </c>
      <c r="T286" s="112" t="b">
        <f t="shared" si="111"/>
        <v>1</v>
      </c>
      <c r="U286" s="22">
        <f t="shared" si="112"/>
        <v>7.8142264354427864</v>
      </c>
      <c r="V286" s="22">
        <f t="shared" si="113"/>
        <v>0.56576386149059865</v>
      </c>
      <c r="W286" s="81">
        <f t="shared" si="114"/>
        <v>8</v>
      </c>
      <c r="X286" s="22">
        <f t="shared" si="115"/>
        <v>0.80428041720250087</v>
      </c>
      <c r="Y286" s="3">
        <f>IF(U286&gt;'Power Curve'!$C$37,0,INDEX(Ci,$W286,1)*POWER(1-X286,3)+INDEX(Ci,$W286,2)*3*X286*POWER(1-X286,2)+INDEX(Ci,$W286,3)*3*POWER(X286,2)*(1-X286)+INDEX(Ci,$W286,4)*POWER(X286,3))</f>
        <v>822.99136984373206</v>
      </c>
      <c r="Z286" s="3">
        <f t="shared" si="116"/>
        <v>826.69496371395655</v>
      </c>
      <c r="AA286" s="3">
        <f t="shared" si="117"/>
        <v>565.76001739501953</v>
      </c>
      <c r="AB286" s="3">
        <f t="shared" si="126"/>
        <v>260.93494631893702</v>
      </c>
      <c r="AC286" s="3">
        <f t="shared" si="127"/>
        <v>260.93494631893702</v>
      </c>
      <c r="AE286" s="34">
        <f t="shared" si="118"/>
        <v>8</v>
      </c>
      <c r="AF286" s="73" t="b">
        <f>COUNTIF('Power Curve'!$D$2:$D$31,AE286)&gt;0</f>
        <v>1</v>
      </c>
      <c r="AG286" s="73" t="b">
        <f t="shared" si="119"/>
        <v>0</v>
      </c>
      <c r="AH286" s="73" t="b">
        <f t="shared" si="128"/>
        <v>1</v>
      </c>
      <c r="AI286" s="34" t="str">
        <f t="shared" si="120"/>
        <v>Inner</v>
      </c>
      <c r="AJ286" s="35" t="str">
        <f t="shared" si="129"/>
        <v>0.5-0.6</v>
      </c>
      <c r="AK286" s="36" t="str">
        <f t="shared" si="121"/>
        <v>22-23</v>
      </c>
      <c r="AL286" s="36" t="str">
        <f t="shared" si="122"/>
        <v>Nov</v>
      </c>
      <c r="AM286" s="35" t="str">
        <f t="shared" si="123"/>
        <v>205-215</v>
      </c>
      <c r="AN286" s="36" t="str">
        <f t="shared" si="124"/>
        <v>Inner-TI</v>
      </c>
    </row>
    <row r="287" spans="5:40" x14ac:dyDescent="0.3">
      <c r="E287" s="12">
        <v>40875.958333333336</v>
      </c>
      <c r="F287" s="16">
        <v>8.33</v>
      </c>
      <c r="G287" s="16">
        <v>550.58001327514626</v>
      </c>
      <c r="H287" s="29">
        <v>1.1844270686341392</v>
      </c>
      <c r="I287" s="26">
        <v>209</v>
      </c>
      <c r="J287" s="30">
        <v>9.963985594237694E-2</v>
      </c>
      <c r="K287" s="31">
        <v>0.35630845110173665</v>
      </c>
      <c r="L287" s="111">
        <f t="shared" si="104"/>
        <v>0.6</v>
      </c>
      <c r="M287" s="112">
        <f t="shared" si="105"/>
        <v>9.9999999999999992E-2</v>
      </c>
      <c r="N287" s="112" t="b">
        <f t="shared" si="106"/>
        <v>1</v>
      </c>
      <c r="O287" s="112" t="b">
        <f t="shared" si="107"/>
        <v>1</v>
      </c>
      <c r="P287" s="113">
        <f t="shared" si="108"/>
        <v>6</v>
      </c>
      <c r="Q287" s="113">
        <f t="shared" si="109"/>
        <v>16</v>
      </c>
      <c r="R287" s="114" t="str">
        <f t="shared" si="125"/>
        <v>0.6-0.1</v>
      </c>
      <c r="S287" s="127">
        <f t="shared" si="110"/>
        <v>-7.7910698820127019E-3</v>
      </c>
      <c r="T287" s="112" t="b">
        <f t="shared" si="111"/>
        <v>1</v>
      </c>
      <c r="U287" s="22">
        <f t="shared" si="112"/>
        <v>8.2370002634395867</v>
      </c>
      <c r="V287" s="22">
        <f t="shared" si="113"/>
        <v>0.6311049194526408</v>
      </c>
      <c r="W287" s="81">
        <f t="shared" si="114"/>
        <v>9</v>
      </c>
      <c r="X287" s="22">
        <f t="shared" si="115"/>
        <v>0.22821145292688361</v>
      </c>
      <c r="Y287" s="3">
        <f>IF(U287&gt;'Power Curve'!$C$37,0,INDEX(Ci,$W287,1)*POWER(1-X287,3)+INDEX(Ci,$W287,2)*3*X287*POWER(1-X287,2)+INDEX(Ci,$W287,3)*3*POWER(X287,2)*(1-X287)+INDEX(Ci,$W287,4)*POWER(X287,3))</f>
        <v>950.21999767900343</v>
      </c>
      <c r="Z287" s="3">
        <f t="shared" si="116"/>
        <v>942.81676727380034</v>
      </c>
      <c r="AA287" s="3">
        <f t="shared" si="117"/>
        <v>550.58001327514626</v>
      </c>
      <c r="AB287" s="3">
        <f t="shared" si="126"/>
        <v>392.23675399865408</v>
      </c>
      <c r="AC287" s="3">
        <f t="shared" si="127"/>
        <v>392.23675399865408</v>
      </c>
      <c r="AE287" s="34">
        <f t="shared" si="118"/>
        <v>8</v>
      </c>
      <c r="AF287" s="73" t="b">
        <f>COUNTIF('Power Curve'!$D$2:$D$31,AE287)&gt;0</f>
        <v>1</v>
      </c>
      <c r="AG287" s="73" t="b">
        <f t="shared" si="119"/>
        <v>0</v>
      </c>
      <c r="AH287" s="73" t="b">
        <f t="shared" si="128"/>
        <v>1</v>
      </c>
      <c r="AI287" s="34" t="str">
        <f t="shared" si="120"/>
        <v>Outer</v>
      </c>
      <c r="AJ287" s="35" t="str">
        <f t="shared" si="129"/>
        <v>0.6-0.7</v>
      </c>
      <c r="AK287" s="36" t="str">
        <f t="shared" si="121"/>
        <v>23-24</v>
      </c>
      <c r="AL287" s="36" t="str">
        <f t="shared" si="122"/>
        <v>Nov</v>
      </c>
      <c r="AM287" s="35" t="str">
        <f t="shared" si="123"/>
        <v>205-215</v>
      </c>
      <c r="AN287" s="36" t="str">
        <f t="shared" si="124"/>
        <v>HWS-LTI</v>
      </c>
    </row>
    <row r="288" spans="5:40" x14ac:dyDescent="0.3">
      <c r="E288" s="12">
        <v>40875.972222222219</v>
      </c>
      <c r="F288" s="16">
        <v>9</v>
      </c>
      <c r="G288" s="16">
        <v>667.00001525878952</v>
      </c>
      <c r="H288" s="29">
        <v>1.1870865471516823</v>
      </c>
      <c r="I288" s="26">
        <v>207.2</v>
      </c>
      <c r="J288" s="30">
        <v>7.2222222222222229E-2</v>
      </c>
      <c r="K288" s="31">
        <v>0.28777658110832871</v>
      </c>
      <c r="L288" s="111">
        <f t="shared" si="104"/>
        <v>0.70000000000000007</v>
      </c>
      <c r="M288" s="112">
        <f t="shared" si="105"/>
        <v>6.9999999999999993E-2</v>
      </c>
      <c r="N288" s="112" t="b">
        <f t="shared" si="106"/>
        <v>1</v>
      </c>
      <c r="O288" s="112" t="b">
        <f t="shared" si="107"/>
        <v>1</v>
      </c>
      <c r="P288" s="113">
        <f t="shared" si="108"/>
        <v>7.0000000000000009</v>
      </c>
      <c r="Q288" s="113">
        <f t="shared" si="109"/>
        <v>19</v>
      </c>
      <c r="R288" s="114" t="str">
        <f t="shared" si="125"/>
        <v>0.7-0.07</v>
      </c>
      <c r="S288" s="127">
        <f t="shared" si="110"/>
        <v>-1.8996706929311522E-2</v>
      </c>
      <c r="T288" s="112" t="b">
        <f t="shared" si="111"/>
        <v>1</v>
      </c>
      <c r="U288" s="22">
        <f t="shared" si="112"/>
        <v>8.9061760222833435</v>
      </c>
      <c r="V288" s="22">
        <f t="shared" si="113"/>
        <v>0.73452819012334636</v>
      </c>
      <c r="W288" s="81">
        <f t="shared" si="114"/>
        <v>9</v>
      </c>
      <c r="X288" s="22">
        <f t="shared" si="115"/>
        <v>0.89708498952278559</v>
      </c>
      <c r="Y288" s="3">
        <f>IF(U288&gt;'Power Curve'!$C$37,0,INDEX(Ci,$W288,1)*POWER(1-X288,3)+INDEX(Ci,$W288,2)*3*X288*POWER(1-X288,2)+INDEX(Ci,$W288,3)*3*POWER(X288,2)*(1-X288)+INDEX(Ci,$W288,4)*POWER(X288,3))</f>
        <v>1164.4971512332268</v>
      </c>
      <c r="Z288" s="3">
        <f t="shared" si="116"/>
        <v>1142.375540131231</v>
      </c>
      <c r="AA288" s="3">
        <f t="shared" si="117"/>
        <v>667.00001525878952</v>
      </c>
      <c r="AB288" s="3">
        <f t="shared" si="126"/>
        <v>475.37552487244147</v>
      </c>
      <c r="AC288" s="3">
        <f t="shared" si="127"/>
        <v>475.37552487244147</v>
      </c>
      <c r="AE288" s="34">
        <f t="shared" si="118"/>
        <v>9</v>
      </c>
      <c r="AF288" s="73" t="b">
        <f>COUNTIF('Power Curve'!$D$2:$D$31,AE288)&gt;0</f>
        <v>1</v>
      </c>
      <c r="AG288" s="73" t="b">
        <f t="shared" si="119"/>
        <v>0</v>
      </c>
      <c r="AH288" s="73" t="b">
        <f t="shared" si="128"/>
        <v>1</v>
      </c>
      <c r="AI288" s="34" t="str">
        <f t="shared" si="120"/>
        <v>Outer</v>
      </c>
      <c r="AJ288" s="35" t="str">
        <f t="shared" si="129"/>
        <v>0.7-0.8</v>
      </c>
      <c r="AK288" s="36" t="str">
        <f t="shared" si="121"/>
        <v>23-24</v>
      </c>
      <c r="AL288" s="36" t="str">
        <f t="shared" si="122"/>
        <v>Nov</v>
      </c>
      <c r="AM288" s="35" t="str">
        <f t="shared" si="123"/>
        <v>205-215</v>
      </c>
      <c r="AN288" s="36" t="str">
        <f t="shared" si="124"/>
        <v>HWS-LTI</v>
      </c>
    </row>
    <row r="289" spans="5:40" x14ac:dyDescent="0.3">
      <c r="E289" s="12">
        <v>40877.930555555555</v>
      </c>
      <c r="F289" s="16">
        <v>9.8000000000000007</v>
      </c>
      <c r="G289" s="16">
        <v>928.31001281738327</v>
      </c>
      <c r="H289" s="29">
        <v>1.1832239573138568</v>
      </c>
      <c r="I289" s="26">
        <v>207.5</v>
      </c>
      <c r="J289" s="30">
        <v>9.1836734693877542E-2</v>
      </c>
      <c r="K289" s="31">
        <v>0.37115618803317435</v>
      </c>
      <c r="L289" s="111">
        <f t="shared" si="104"/>
        <v>0.9</v>
      </c>
      <c r="M289" s="112">
        <f t="shared" si="105"/>
        <v>0.09</v>
      </c>
      <c r="N289" s="112" t="b">
        <f t="shared" si="106"/>
        <v>1</v>
      </c>
      <c r="O289" s="112" t="b">
        <f t="shared" si="107"/>
        <v>1</v>
      </c>
      <c r="P289" s="113">
        <f t="shared" si="108"/>
        <v>9</v>
      </c>
      <c r="Q289" s="113">
        <f t="shared" si="109"/>
        <v>17</v>
      </c>
      <c r="R289" s="114" t="str">
        <f t="shared" si="125"/>
        <v>0.9-0.09</v>
      </c>
      <c r="S289" s="127">
        <f t="shared" si="110"/>
        <v>-7.7733543286704898E-3</v>
      </c>
      <c r="T289" s="112" t="b">
        <f t="shared" si="111"/>
        <v>1</v>
      </c>
      <c r="U289" s="22">
        <f t="shared" si="112"/>
        <v>9.6873062813312174</v>
      </c>
      <c r="V289" s="22">
        <f t="shared" si="113"/>
        <v>0.85525438969485434</v>
      </c>
      <c r="W289" s="81">
        <f t="shared" si="114"/>
        <v>10</v>
      </c>
      <c r="X289" s="22">
        <f t="shared" si="115"/>
        <v>0.72084943163495918</v>
      </c>
      <c r="Y289" s="3">
        <f>IF(U289&gt;'Power Curve'!$C$37,0,INDEX(Ci,$W289,1)*POWER(1-X289,3)+INDEX(Ci,$W289,2)*3*X289*POWER(1-X289,2)+INDEX(Ci,$W289,3)*3*POWER(X289,2)*(1-X289)+INDEX(Ci,$W289,4)*POWER(X289,3))</f>
        <v>1435.8976029106948</v>
      </c>
      <c r="Z289" s="3">
        <f t="shared" si="116"/>
        <v>1424.7358620635814</v>
      </c>
      <c r="AA289" s="3">
        <f t="shared" si="117"/>
        <v>928.31001281738327</v>
      </c>
      <c r="AB289" s="3">
        <f t="shared" si="126"/>
        <v>496.42584924619814</v>
      </c>
      <c r="AC289" s="3">
        <f t="shared" si="127"/>
        <v>496.42584924619814</v>
      </c>
      <c r="AE289" s="34">
        <f t="shared" si="118"/>
        <v>10</v>
      </c>
      <c r="AF289" s="73" t="b">
        <f>COUNTIF('Power Curve'!$D$2:$D$31,AE289)&gt;0</f>
        <v>1</v>
      </c>
      <c r="AG289" s="73" t="b">
        <f t="shared" si="119"/>
        <v>0</v>
      </c>
      <c r="AH289" s="73" t="b">
        <f t="shared" si="128"/>
        <v>1</v>
      </c>
      <c r="AI289" s="34" t="str">
        <f t="shared" si="120"/>
        <v>Outer</v>
      </c>
      <c r="AJ289" s="35" t="str">
        <f t="shared" si="129"/>
        <v>0.8-0.9</v>
      </c>
      <c r="AK289" s="36" t="str">
        <f t="shared" si="121"/>
        <v>22-23</v>
      </c>
      <c r="AL289" s="36" t="str">
        <f t="shared" si="122"/>
        <v>Nov</v>
      </c>
      <c r="AM289" s="35" t="str">
        <f t="shared" si="123"/>
        <v>205-215</v>
      </c>
      <c r="AN289" s="36" t="str">
        <f t="shared" si="124"/>
        <v>HWS-LTI</v>
      </c>
    </row>
    <row r="290" spans="5:40" x14ac:dyDescent="0.3">
      <c r="E290" s="12">
        <v>40877.9375</v>
      </c>
      <c r="F290" s="16">
        <v>10.56</v>
      </c>
      <c r="G290" s="16">
        <v>1122.3800277709936</v>
      </c>
      <c r="H290" s="29">
        <v>1.1834697623568149</v>
      </c>
      <c r="I290" s="26">
        <v>205.3</v>
      </c>
      <c r="J290" s="30">
        <v>9.2803030303030304E-2</v>
      </c>
      <c r="K290" s="31">
        <v>0.35544658938469459</v>
      </c>
      <c r="L290" s="111">
        <f t="shared" si="104"/>
        <v>1</v>
      </c>
      <c r="M290" s="112">
        <f t="shared" si="105"/>
        <v>0.09</v>
      </c>
      <c r="N290" s="112" t="b">
        <f t="shared" si="106"/>
        <v>1</v>
      </c>
      <c r="O290" s="112" t="b">
        <f t="shared" si="107"/>
        <v>1</v>
      </c>
      <c r="P290" s="113">
        <f t="shared" si="108"/>
        <v>10</v>
      </c>
      <c r="Q290" s="113">
        <f t="shared" si="109"/>
        <v>17</v>
      </c>
      <c r="R290" s="114" t="str">
        <f t="shared" si="125"/>
        <v>1-0.09</v>
      </c>
      <c r="S290" s="127">
        <f t="shared" si="110"/>
        <v>6.0590199511918325E-3</v>
      </c>
      <c r="T290" s="112" t="b">
        <f t="shared" si="111"/>
        <v>1</v>
      </c>
      <c r="U290" s="22">
        <f t="shared" si="112"/>
        <v>10.439289560529106</v>
      </c>
      <c r="V290" s="22">
        <f t="shared" si="113"/>
        <v>0.9714758295729341</v>
      </c>
      <c r="W290" s="81">
        <f t="shared" si="114"/>
        <v>11</v>
      </c>
      <c r="X290" s="22">
        <f t="shared" si="115"/>
        <v>0.47492757248665163</v>
      </c>
      <c r="Y290" s="3">
        <f>IF(U290&gt;'Power Curve'!$C$37,0,INDEX(Ci,$W290,1)*POWER(1-X290,3)+INDEX(Ci,$W290,2)*3*X290*POWER(1-X290,2)+INDEX(Ci,$W290,3)*3*POWER(X290,2)*(1-X290)+INDEX(Ci,$W290,4)*POWER(X290,3))</f>
        <v>1655.3556062335879</v>
      </c>
      <c r="Z290" s="3">
        <f t="shared" si="116"/>
        <v>1665.3854388780744</v>
      </c>
      <c r="AA290" s="3">
        <f t="shared" si="117"/>
        <v>1122.3800277709936</v>
      </c>
      <c r="AB290" s="3">
        <f t="shared" si="126"/>
        <v>543.00541110708082</v>
      </c>
      <c r="AC290" s="3">
        <f t="shared" si="127"/>
        <v>543.00541110708082</v>
      </c>
      <c r="AE290" s="34">
        <f t="shared" si="118"/>
        <v>10</v>
      </c>
      <c r="AF290" s="73" t="b">
        <f>COUNTIF('Power Curve'!$D$2:$D$31,AE290)&gt;0</f>
        <v>1</v>
      </c>
      <c r="AG290" s="73" t="b">
        <f t="shared" si="119"/>
        <v>0</v>
      </c>
      <c r="AH290" s="73" t="b">
        <f t="shared" si="128"/>
        <v>1</v>
      </c>
      <c r="AI290" s="34" t="str">
        <f t="shared" si="120"/>
        <v>Outer</v>
      </c>
      <c r="AJ290" s="35" t="str">
        <f t="shared" si="129"/>
        <v>0.9-1.0</v>
      </c>
      <c r="AK290" s="36" t="str">
        <f t="shared" si="121"/>
        <v>22-23</v>
      </c>
      <c r="AL290" s="36" t="str">
        <f t="shared" si="122"/>
        <v>Nov</v>
      </c>
      <c r="AM290" s="35" t="str">
        <f t="shared" si="123"/>
        <v>205-215</v>
      </c>
      <c r="AN290" s="36" t="str">
        <f t="shared" si="124"/>
        <v>HWS-LTI</v>
      </c>
    </row>
    <row r="291" spans="5:40" x14ac:dyDescent="0.3">
      <c r="E291" s="12">
        <v>40877.944444444445</v>
      </c>
      <c r="F291" s="16">
        <v>10.75</v>
      </c>
      <c r="G291" s="16">
        <v>845.28002357482956</v>
      </c>
      <c r="H291" s="29">
        <v>1.1822503640143254</v>
      </c>
      <c r="I291" s="26">
        <v>210</v>
      </c>
      <c r="J291" s="30">
        <v>0.08</v>
      </c>
      <c r="K291" s="31">
        <v>0.40915924485083305</v>
      </c>
      <c r="L291" s="111">
        <f t="shared" si="104"/>
        <v>1</v>
      </c>
      <c r="M291" s="112">
        <f t="shared" si="105"/>
        <v>0.08</v>
      </c>
      <c r="N291" s="112" t="b">
        <f t="shared" si="106"/>
        <v>1</v>
      </c>
      <c r="O291" s="112" t="b">
        <f t="shared" si="107"/>
        <v>1</v>
      </c>
      <c r="P291" s="113">
        <f t="shared" si="108"/>
        <v>10</v>
      </c>
      <c r="Q291" s="113">
        <f t="shared" si="109"/>
        <v>18</v>
      </c>
      <c r="R291" s="114" t="str">
        <f t="shared" si="125"/>
        <v>1-0.08</v>
      </c>
      <c r="S291" s="127">
        <f t="shared" si="110"/>
        <v>6.6467624446601226E-3</v>
      </c>
      <c r="T291" s="112" t="b">
        <f t="shared" si="111"/>
        <v>1</v>
      </c>
      <c r="U291" s="22">
        <f t="shared" si="112"/>
        <v>10.62346651848155</v>
      </c>
      <c r="V291" s="22">
        <f t="shared" si="113"/>
        <v>0.99994097213359023</v>
      </c>
      <c r="W291" s="81">
        <f t="shared" si="114"/>
        <v>11</v>
      </c>
      <c r="X291" s="22">
        <f t="shared" si="115"/>
        <v>0.65367237044231541</v>
      </c>
      <c r="Y291" s="3">
        <f>IF(U291&gt;'Power Curve'!$C$37,0,INDEX(Ci,$W291,1)*POWER(1-X291,3)+INDEX(Ci,$W291,2)*3*X291*POWER(1-X291,2)+INDEX(Ci,$W291,3)*3*POWER(X291,2)*(1-X291)+INDEX(Ci,$W291,4)*POWER(X291,3))</f>
        <v>1701.4390765830374</v>
      </c>
      <c r="Z291" s="3">
        <f t="shared" si="116"/>
        <v>1712.7481379391468</v>
      </c>
      <c r="AA291" s="3">
        <f t="shared" si="117"/>
        <v>845.28002357482956</v>
      </c>
      <c r="AB291" s="3">
        <f t="shared" si="126"/>
        <v>867.46811436431722</v>
      </c>
      <c r="AC291" s="3">
        <f t="shared" si="127"/>
        <v>867.46811436431722</v>
      </c>
      <c r="AE291" s="34">
        <f t="shared" si="118"/>
        <v>11</v>
      </c>
      <c r="AF291" s="73" t="b">
        <f>COUNTIF('Power Curve'!$D$2:$D$31,AE291)&gt;0</f>
        <v>1</v>
      </c>
      <c r="AG291" s="73" t="b">
        <f t="shared" si="119"/>
        <v>0</v>
      </c>
      <c r="AH291" s="73" t="b">
        <f t="shared" si="128"/>
        <v>1</v>
      </c>
      <c r="AI291" s="34" t="str">
        <f t="shared" si="120"/>
        <v>Outer</v>
      </c>
      <c r="AJ291" s="35" t="str">
        <f t="shared" si="129"/>
        <v>0.9-1.0</v>
      </c>
      <c r="AK291" s="36" t="str">
        <f t="shared" si="121"/>
        <v>22-23</v>
      </c>
      <c r="AL291" s="36" t="str">
        <f t="shared" si="122"/>
        <v>Nov</v>
      </c>
      <c r="AM291" s="35" t="str">
        <f t="shared" si="123"/>
        <v>205-215</v>
      </c>
      <c r="AN291" s="36" t="str">
        <f t="shared" si="124"/>
        <v>HWS-LTI</v>
      </c>
    </row>
    <row r="292" spans="5:40" x14ac:dyDescent="0.3">
      <c r="E292" s="12">
        <v>40877.951388888891</v>
      </c>
      <c r="F292" s="16">
        <v>9.94</v>
      </c>
      <c r="G292" s="16">
        <v>1102.9099884033253</v>
      </c>
      <c r="H292" s="29">
        <v>1.1830339746652807</v>
      </c>
      <c r="I292" s="26">
        <v>204.3</v>
      </c>
      <c r="J292" s="30">
        <v>8.8531187122736429E-2</v>
      </c>
      <c r="K292" s="31">
        <v>0.27708052873757366</v>
      </c>
      <c r="L292" s="111">
        <f t="shared" si="104"/>
        <v>0.9</v>
      </c>
      <c r="M292" s="112">
        <f t="shared" si="105"/>
        <v>0.09</v>
      </c>
      <c r="N292" s="112" t="b">
        <f t="shared" si="106"/>
        <v>1</v>
      </c>
      <c r="O292" s="112" t="b">
        <f t="shared" si="107"/>
        <v>1</v>
      </c>
      <c r="P292" s="113">
        <f t="shared" si="108"/>
        <v>9</v>
      </c>
      <c r="Q292" s="113">
        <f t="shared" si="109"/>
        <v>17</v>
      </c>
      <c r="R292" s="114" t="str">
        <f t="shared" si="125"/>
        <v>0.9-0.09</v>
      </c>
      <c r="S292" s="127">
        <f t="shared" si="110"/>
        <v>-7.7733543286704898E-3</v>
      </c>
      <c r="T292" s="112" t="b">
        <f t="shared" si="111"/>
        <v>1</v>
      </c>
      <c r="U292" s="22">
        <f t="shared" si="112"/>
        <v>9.8251704599928562</v>
      </c>
      <c r="V292" s="22">
        <f t="shared" si="113"/>
        <v>0.87656174292318068</v>
      </c>
      <c r="W292" s="81">
        <f t="shared" si="114"/>
        <v>10</v>
      </c>
      <c r="X292" s="22">
        <f t="shared" si="115"/>
        <v>0.86739011958169943</v>
      </c>
      <c r="Y292" s="3">
        <f>IF(U292&gt;'Power Curve'!$C$37,0,INDEX(Ci,$W292,1)*POWER(1-X292,3)+INDEX(Ci,$W292,2)*3*X292*POWER(1-X292,2)+INDEX(Ci,$W292,3)*3*POWER(X292,2)*(1-X292)+INDEX(Ci,$W292,4)*POWER(X292,3))</f>
        <v>1481.1318657695153</v>
      </c>
      <c r="Z292" s="3">
        <f t="shared" si="116"/>
        <v>1469.6185029694041</v>
      </c>
      <c r="AA292" s="3">
        <f t="shared" si="117"/>
        <v>1102.9099884033253</v>
      </c>
      <c r="AB292" s="3">
        <f t="shared" si="126"/>
        <v>366.70851456607875</v>
      </c>
      <c r="AC292" s="3">
        <f t="shared" si="127"/>
        <v>366.70851456607875</v>
      </c>
      <c r="AE292" s="34">
        <f t="shared" si="118"/>
        <v>10</v>
      </c>
      <c r="AF292" s="73" t="b">
        <f>COUNTIF('Power Curve'!$D$2:$D$31,AE292)&gt;0</f>
        <v>1</v>
      </c>
      <c r="AG292" s="73" t="b">
        <f t="shared" si="119"/>
        <v>0</v>
      </c>
      <c r="AH292" s="73" t="b">
        <f t="shared" si="128"/>
        <v>1</v>
      </c>
      <c r="AI292" s="34" t="str">
        <f t="shared" si="120"/>
        <v>Outer</v>
      </c>
      <c r="AJ292" s="35" t="str">
        <f t="shared" si="129"/>
        <v>0.8-0.9</v>
      </c>
      <c r="AK292" s="36" t="str">
        <f t="shared" si="121"/>
        <v>22-23</v>
      </c>
      <c r="AL292" s="36" t="str">
        <f t="shared" si="122"/>
        <v>Nov</v>
      </c>
      <c r="AM292" s="35" t="str">
        <f t="shared" si="123"/>
        <v>195-205</v>
      </c>
      <c r="AN292" s="36" t="str">
        <f t="shared" si="124"/>
        <v>HWS-LTI</v>
      </c>
    </row>
    <row r="293" spans="5:40" x14ac:dyDescent="0.3">
      <c r="E293" s="12">
        <v>40877.958333333336</v>
      </c>
      <c r="F293" s="16">
        <v>10.86</v>
      </c>
      <c r="G293" s="16">
        <v>1464.3600158691411</v>
      </c>
      <c r="H293" s="29">
        <v>1.1832361248543641</v>
      </c>
      <c r="I293" s="26">
        <v>204.3</v>
      </c>
      <c r="J293" s="30">
        <v>9.3922651933701667E-2</v>
      </c>
      <c r="K293" s="31">
        <v>0.29833115411418371</v>
      </c>
      <c r="L293" s="111">
        <f t="shared" si="104"/>
        <v>1</v>
      </c>
      <c r="M293" s="112">
        <f t="shared" si="105"/>
        <v>0.09</v>
      </c>
      <c r="N293" s="112" t="b">
        <f t="shared" si="106"/>
        <v>1</v>
      </c>
      <c r="O293" s="112" t="b">
        <f t="shared" si="107"/>
        <v>1</v>
      </c>
      <c r="P293" s="113">
        <f t="shared" si="108"/>
        <v>10</v>
      </c>
      <c r="Q293" s="113">
        <f t="shared" si="109"/>
        <v>17</v>
      </c>
      <c r="R293" s="114" t="str">
        <f t="shared" si="125"/>
        <v>1-0.09</v>
      </c>
      <c r="S293" s="127">
        <f t="shared" si="110"/>
        <v>6.0590199511918325E-3</v>
      </c>
      <c r="T293" s="112" t="b">
        <f t="shared" si="111"/>
        <v>1</v>
      </c>
      <c r="U293" s="22">
        <f t="shared" si="112"/>
        <v>10.735153758373489</v>
      </c>
      <c r="V293" s="22">
        <f t="shared" si="113"/>
        <v>1.0172025950916104</v>
      </c>
      <c r="W293" s="81">
        <f t="shared" si="114"/>
        <v>11</v>
      </c>
      <c r="X293" s="22">
        <f t="shared" si="115"/>
        <v>0.76206547971424288</v>
      </c>
      <c r="Y293" s="3">
        <f>IF(U293&gt;'Power Curve'!$C$37,0,INDEX(Ci,$W293,1)*POWER(1-X293,3)+INDEX(Ci,$W293,2)*3*X293*POWER(1-X293,2)+INDEX(Ci,$W293,3)*3*POWER(X293,2)*(1-X293)+INDEX(Ci,$W293,4)*POWER(X293,3))</f>
        <v>1727.145105186929</v>
      </c>
      <c r="Z293" s="3">
        <f t="shared" si="116"/>
        <v>1737.60991183786</v>
      </c>
      <c r="AA293" s="3">
        <f t="shared" si="117"/>
        <v>1464.3600158691411</v>
      </c>
      <c r="AB293" s="3">
        <f t="shared" si="126"/>
        <v>273.24989596871887</v>
      </c>
      <c r="AC293" s="3">
        <f t="shared" si="127"/>
        <v>273.24989596871887</v>
      </c>
      <c r="AE293" s="34">
        <f t="shared" si="118"/>
        <v>11</v>
      </c>
      <c r="AF293" s="73" t="b">
        <f>COUNTIF('Power Curve'!$D$2:$D$31,AE293)&gt;0</f>
        <v>1</v>
      </c>
      <c r="AG293" s="73" t="b">
        <f t="shared" si="119"/>
        <v>0</v>
      </c>
      <c r="AH293" s="73" t="b">
        <f t="shared" si="128"/>
        <v>1</v>
      </c>
      <c r="AI293" s="34" t="str">
        <f t="shared" si="120"/>
        <v>Outer</v>
      </c>
      <c r="AJ293" s="35" t="str">
        <f t="shared" si="129"/>
        <v>1.0-1.1</v>
      </c>
      <c r="AK293" s="36" t="str">
        <f t="shared" si="121"/>
        <v>23-24</v>
      </c>
      <c r="AL293" s="36" t="str">
        <f t="shared" si="122"/>
        <v>Nov</v>
      </c>
      <c r="AM293" s="35" t="str">
        <f t="shared" si="123"/>
        <v>195-205</v>
      </c>
      <c r="AN293" s="36" t="str">
        <f t="shared" si="124"/>
        <v>HWS-LTI</v>
      </c>
    </row>
    <row r="294" spans="5:40" x14ac:dyDescent="0.3">
      <c r="E294" s="12">
        <v>40877.965277777781</v>
      </c>
      <c r="F294" s="16">
        <v>11.5</v>
      </c>
      <c r="G294" s="16">
        <v>1603.690002441406</v>
      </c>
      <c r="H294" s="29">
        <v>1.1823925900219274</v>
      </c>
      <c r="I294" s="26">
        <v>206.5</v>
      </c>
      <c r="J294" s="30">
        <v>7.2173913043478255E-2</v>
      </c>
      <c r="K294" s="31">
        <v>0.3765981411090133</v>
      </c>
      <c r="L294" s="111">
        <f t="shared" si="104"/>
        <v>1.1000000000000001</v>
      </c>
      <c r="M294" s="112">
        <f t="shared" si="105"/>
        <v>6.9999999999999993E-2</v>
      </c>
      <c r="N294" s="112" t="b">
        <f t="shared" si="106"/>
        <v>1</v>
      </c>
      <c r="O294" s="112" t="b">
        <f t="shared" si="107"/>
        <v>1</v>
      </c>
      <c r="P294" s="113">
        <f t="shared" si="108"/>
        <v>11</v>
      </c>
      <c r="Q294" s="113">
        <f t="shared" si="109"/>
        <v>19</v>
      </c>
      <c r="R294" s="114" t="str">
        <f t="shared" si="125"/>
        <v>1.1-0.07</v>
      </c>
      <c r="S294" s="127">
        <f t="shared" si="110"/>
        <v>3.6061561685225896E-2</v>
      </c>
      <c r="T294" s="112" t="b">
        <f t="shared" si="111"/>
        <v>1</v>
      </c>
      <c r="U294" s="22">
        <f t="shared" si="112"/>
        <v>11.365094309030313</v>
      </c>
      <c r="V294" s="22">
        <f t="shared" si="113"/>
        <v>1.1145619378592044</v>
      </c>
      <c r="W294" s="81">
        <f t="shared" si="114"/>
        <v>12</v>
      </c>
      <c r="X294" s="22">
        <f t="shared" si="115"/>
        <v>0.37061702224729431</v>
      </c>
      <c r="Y294" s="3">
        <f>IF(U294&gt;'Power Curve'!$C$37,0,INDEX(Ci,$W294,1)*POWER(1-X294,3)+INDEX(Ci,$W294,2)*3*X294*POWER(1-X294,2)+INDEX(Ci,$W294,3)*3*POWER(X294,2)*(1-X294)+INDEX(Ci,$W294,4)*POWER(X294,3))</f>
        <v>1841.4937896984472</v>
      </c>
      <c r="Z294" s="3">
        <f t="shared" si="116"/>
        <v>1907.9009315886185</v>
      </c>
      <c r="AA294" s="3">
        <f t="shared" si="117"/>
        <v>1603.690002441406</v>
      </c>
      <c r="AB294" s="3">
        <f t="shared" si="126"/>
        <v>304.21092914721248</v>
      </c>
      <c r="AC294" s="3">
        <f t="shared" si="127"/>
        <v>304.21092914721248</v>
      </c>
      <c r="AE294" s="34">
        <f t="shared" si="118"/>
        <v>11</v>
      </c>
      <c r="AF294" s="73" t="b">
        <f>COUNTIF('Power Curve'!$D$2:$D$31,AE294)&gt;0</f>
        <v>1</v>
      </c>
      <c r="AG294" s="73" t="b">
        <f t="shared" si="119"/>
        <v>0</v>
      </c>
      <c r="AH294" s="73" t="b">
        <f t="shared" si="128"/>
        <v>1</v>
      </c>
      <c r="AI294" s="34" t="str">
        <f t="shared" si="120"/>
        <v>Outer</v>
      </c>
      <c r="AJ294" s="35" t="str">
        <f t="shared" si="129"/>
        <v>1.1-1.2</v>
      </c>
      <c r="AK294" s="36" t="str">
        <f t="shared" si="121"/>
        <v>23-24</v>
      </c>
      <c r="AL294" s="36" t="str">
        <f t="shared" si="122"/>
        <v>Nov</v>
      </c>
      <c r="AM294" s="35" t="str">
        <f t="shared" si="123"/>
        <v>205-215</v>
      </c>
      <c r="AN294" s="36" t="str">
        <f t="shared" si="124"/>
        <v>HWS-LTI</v>
      </c>
    </row>
    <row r="295" spans="5:40" x14ac:dyDescent="0.3">
      <c r="E295" s="12">
        <v>40877.972222222219</v>
      </c>
      <c r="F295" s="16">
        <v>11.35</v>
      </c>
      <c r="G295" s="16">
        <v>1467.589988708494</v>
      </c>
      <c r="H295" s="29">
        <v>1.1833233101320828</v>
      </c>
      <c r="I295" s="26">
        <v>207.8</v>
      </c>
      <c r="J295" s="30">
        <v>8.546255506607929E-2</v>
      </c>
      <c r="K295" s="31">
        <v>0.46879070860243449</v>
      </c>
      <c r="L295" s="111">
        <f t="shared" si="104"/>
        <v>1.1000000000000001</v>
      </c>
      <c r="M295" s="112">
        <f t="shared" si="105"/>
        <v>0.09</v>
      </c>
      <c r="N295" s="112" t="b">
        <f t="shared" si="106"/>
        <v>1</v>
      </c>
      <c r="O295" s="112" t="b">
        <f t="shared" si="107"/>
        <v>1</v>
      </c>
      <c r="P295" s="113">
        <f t="shared" si="108"/>
        <v>11</v>
      </c>
      <c r="Q295" s="113">
        <f t="shared" si="109"/>
        <v>17</v>
      </c>
      <c r="R295" s="114" t="str">
        <f t="shared" si="125"/>
        <v>1.1-0.09</v>
      </c>
      <c r="S295" s="127">
        <f t="shared" si="110"/>
        <v>1.1181626133052857E-2</v>
      </c>
      <c r="T295" s="112" t="b">
        <f t="shared" si="111"/>
        <v>1</v>
      </c>
      <c r="U295" s="22">
        <f t="shared" si="112"/>
        <v>11.219796291433227</v>
      </c>
      <c r="V295" s="22">
        <f t="shared" si="113"/>
        <v>1.0921056608598323</v>
      </c>
      <c r="W295" s="81">
        <f t="shared" si="114"/>
        <v>12</v>
      </c>
      <c r="X295" s="22">
        <f t="shared" si="115"/>
        <v>0.23066533552554755</v>
      </c>
      <c r="Y295" s="3">
        <f>IF(U295&gt;'Power Curve'!$C$37,0,INDEX(Ci,$W295,1)*POWER(1-X295,3)+INDEX(Ci,$W295,2)*3*X295*POWER(1-X295,2)+INDEX(Ci,$W295,3)*3*POWER(X295,2)*(1-X295)+INDEX(Ci,$W295,4)*POWER(X295,3))</f>
        <v>1817.6454617422864</v>
      </c>
      <c r="Z295" s="3">
        <f t="shared" si="116"/>
        <v>1837.969693737929</v>
      </c>
      <c r="AA295" s="3">
        <f t="shared" si="117"/>
        <v>1467.589988708494</v>
      </c>
      <c r="AB295" s="3">
        <f t="shared" si="126"/>
        <v>370.37970502943494</v>
      </c>
      <c r="AC295" s="3">
        <f t="shared" si="127"/>
        <v>370.37970502943494</v>
      </c>
      <c r="AE295" s="34">
        <f t="shared" si="118"/>
        <v>11</v>
      </c>
      <c r="AF295" s="73" t="b">
        <f>COUNTIF('Power Curve'!$D$2:$D$31,AE295)&gt;0</f>
        <v>1</v>
      </c>
      <c r="AG295" s="73" t="b">
        <f t="shared" si="119"/>
        <v>0</v>
      </c>
      <c r="AH295" s="73" t="b">
        <f t="shared" si="128"/>
        <v>1</v>
      </c>
      <c r="AI295" s="34" t="str">
        <f t="shared" si="120"/>
        <v>Outer</v>
      </c>
      <c r="AJ295" s="35" t="str">
        <f t="shared" si="129"/>
        <v>1.0-1.1</v>
      </c>
      <c r="AK295" s="36" t="str">
        <f t="shared" si="121"/>
        <v>23-24</v>
      </c>
      <c r="AL295" s="36" t="str">
        <f t="shared" si="122"/>
        <v>Nov</v>
      </c>
      <c r="AM295" s="35" t="str">
        <f t="shared" si="123"/>
        <v>205-215</v>
      </c>
      <c r="AN295" s="36" t="str">
        <f t="shared" si="124"/>
        <v>HWS-LTI</v>
      </c>
    </row>
    <row r="296" spans="5:40" x14ac:dyDescent="0.3">
      <c r="E296" s="12">
        <v>40877.979166666664</v>
      </c>
      <c r="F296" s="16">
        <v>9.4499999999999993</v>
      </c>
      <c r="G296" s="16">
        <v>946.4599752426152</v>
      </c>
      <c r="H296" s="29">
        <v>1.1838030594357192</v>
      </c>
      <c r="I296" s="26">
        <v>205.2</v>
      </c>
      <c r="J296" s="30">
        <v>9.1005291005291006E-2</v>
      </c>
      <c r="K296" s="31">
        <v>0.23087382755036726</v>
      </c>
      <c r="L296" s="111">
        <f t="shared" si="104"/>
        <v>0.8</v>
      </c>
      <c r="M296" s="112">
        <f t="shared" si="105"/>
        <v>0.09</v>
      </c>
      <c r="N296" s="112" t="b">
        <f t="shared" si="106"/>
        <v>1</v>
      </c>
      <c r="O296" s="112" t="b">
        <f t="shared" si="107"/>
        <v>1</v>
      </c>
      <c r="P296" s="113">
        <f t="shared" si="108"/>
        <v>8</v>
      </c>
      <c r="Q296" s="113">
        <f t="shared" si="109"/>
        <v>17</v>
      </c>
      <c r="R296" s="114" t="str">
        <f t="shared" si="125"/>
        <v>0.8-0.09</v>
      </c>
      <c r="S296" s="127">
        <f t="shared" si="110"/>
        <v>-1.1973539536404244E-2</v>
      </c>
      <c r="T296" s="112" t="b">
        <f t="shared" si="111"/>
        <v>1</v>
      </c>
      <c r="U296" s="22">
        <f t="shared" si="112"/>
        <v>9.3428547759608129</v>
      </c>
      <c r="V296" s="22">
        <f t="shared" si="113"/>
        <v>0.80201829917297229</v>
      </c>
      <c r="W296" s="81">
        <f t="shared" si="114"/>
        <v>10</v>
      </c>
      <c r="X296" s="22">
        <f t="shared" si="115"/>
        <v>0.35471980281271509</v>
      </c>
      <c r="Y296" s="3">
        <f>IF(U296&gt;'Power Curve'!$C$37,0,INDEX(Ci,$W296,1)*POWER(1-X296,3)+INDEX(Ci,$W296,2)*3*X296*POWER(1-X296,2)+INDEX(Ci,$W296,3)*3*POWER(X296,2)*(1-X296)+INDEX(Ci,$W296,4)*POWER(X296,3))</f>
        <v>1314.343522580893</v>
      </c>
      <c r="Z296" s="3">
        <f t="shared" si="116"/>
        <v>1298.6061784488538</v>
      </c>
      <c r="AA296" s="3">
        <f t="shared" si="117"/>
        <v>946.4599752426152</v>
      </c>
      <c r="AB296" s="3">
        <f t="shared" si="126"/>
        <v>352.14620320623862</v>
      </c>
      <c r="AC296" s="3">
        <f t="shared" si="127"/>
        <v>352.14620320623862</v>
      </c>
      <c r="AE296" s="34">
        <f t="shared" si="118"/>
        <v>9</v>
      </c>
      <c r="AF296" s="73" t="b">
        <f>COUNTIF('Power Curve'!$D$2:$D$31,AE296)&gt;0</f>
        <v>1</v>
      </c>
      <c r="AG296" s="73" t="b">
        <f t="shared" si="119"/>
        <v>0</v>
      </c>
      <c r="AH296" s="73" t="b">
        <f t="shared" si="128"/>
        <v>1</v>
      </c>
      <c r="AI296" s="34" t="str">
        <f t="shared" si="120"/>
        <v>Outer</v>
      </c>
      <c r="AJ296" s="35" t="str">
        <f t="shared" si="129"/>
        <v>0.8-0.9</v>
      </c>
      <c r="AK296" s="36" t="str">
        <f t="shared" si="121"/>
        <v>23-24</v>
      </c>
      <c r="AL296" s="36" t="str">
        <f t="shared" si="122"/>
        <v>Nov</v>
      </c>
      <c r="AM296" s="35" t="str">
        <f t="shared" si="123"/>
        <v>205-215</v>
      </c>
      <c r="AN296" s="36" t="str">
        <f t="shared" si="124"/>
        <v>HWS-LTI</v>
      </c>
    </row>
    <row r="297" spans="5:40" x14ac:dyDescent="0.3">
      <c r="E297" s="12">
        <v>40877.986111111109</v>
      </c>
      <c r="F297" s="16">
        <v>9.61</v>
      </c>
      <c r="G297" s="16">
        <v>933.68998813629173</v>
      </c>
      <c r="H297" s="29">
        <v>1.1836441678625957</v>
      </c>
      <c r="I297" s="26">
        <v>205.8</v>
      </c>
      <c r="J297" s="30">
        <v>7.4921956295525491E-2</v>
      </c>
      <c r="K297" s="31">
        <v>0.33054925184741335</v>
      </c>
      <c r="L297" s="111">
        <f t="shared" si="104"/>
        <v>0.8</v>
      </c>
      <c r="M297" s="112">
        <f t="shared" si="105"/>
        <v>6.9999999999999993E-2</v>
      </c>
      <c r="N297" s="112" t="b">
        <f t="shared" si="106"/>
        <v>1</v>
      </c>
      <c r="O297" s="112" t="b">
        <f t="shared" si="107"/>
        <v>1</v>
      </c>
      <c r="P297" s="113">
        <f t="shared" si="108"/>
        <v>8</v>
      </c>
      <c r="Q297" s="113">
        <f t="shared" si="109"/>
        <v>19</v>
      </c>
      <c r="R297" s="114" t="str">
        <f t="shared" si="125"/>
        <v>0.8-0.07</v>
      </c>
      <c r="S297" s="127">
        <f t="shared" si="110"/>
        <v>-2.836915760076816E-2</v>
      </c>
      <c r="T297" s="112" t="b">
        <f t="shared" si="111"/>
        <v>1</v>
      </c>
      <c r="U297" s="22">
        <f t="shared" si="112"/>
        <v>9.5006155772660783</v>
      </c>
      <c r="V297" s="22">
        <f t="shared" si="113"/>
        <v>0.82640073956922022</v>
      </c>
      <c r="W297" s="81">
        <f t="shared" si="114"/>
        <v>10</v>
      </c>
      <c r="X297" s="22">
        <f t="shared" si="115"/>
        <v>0.52240931127482404</v>
      </c>
      <c r="Y297" s="3">
        <f>IF(U297&gt;'Power Curve'!$C$37,0,INDEX(Ci,$W297,1)*POWER(1-X297,3)+INDEX(Ci,$W297,2)*3*X297*POWER(1-X297,2)+INDEX(Ci,$W297,3)*3*POWER(X297,2)*(1-X297)+INDEX(Ci,$W297,4)*POWER(X297,3))</f>
        <v>1370.8383047462298</v>
      </c>
      <c r="Z297" s="3">
        <f t="shared" si="116"/>
        <v>1331.9487768337142</v>
      </c>
      <c r="AA297" s="3">
        <f t="shared" si="117"/>
        <v>933.68998813629173</v>
      </c>
      <c r="AB297" s="3">
        <f t="shared" si="126"/>
        <v>398.25878869742246</v>
      </c>
      <c r="AC297" s="3">
        <f t="shared" si="127"/>
        <v>398.25878869742246</v>
      </c>
      <c r="AE297" s="34">
        <f t="shared" si="118"/>
        <v>10</v>
      </c>
      <c r="AF297" s="73" t="b">
        <f>COUNTIF('Power Curve'!$D$2:$D$31,AE297)&gt;0</f>
        <v>1</v>
      </c>
      <c r="AG297" s="73" t="b">
        <f t="shared" si="119"/>
        <v>0</v>
      </c>
      <c r="AH297" s="73" t="b">
        <f t="shared" si="128"/>
        <v>1</v>
      </c>
      <c r="AI297" s="34" t="str">
        <f t="shared" si="120"/>
        <v>Outer</v>
      </c>
      <c r="AJ297" s="35" t="str">
        <f t="shared" si="129"/>
        <v>0.8-0.9</v>
      </c>
      <c r="AK297" s="36" t="str">
        <f t="shared" si="121"/>
        <v>23-24</v>
      </c>
      <c r="AL297" s="36" t="str">
        <f t="shared" si="122"/>
        <v>Nov</v>
      </c>
      <c r="AM297" s="35" t="str">
        <f t="shared" si="123"/>
        <v>205-215</v>
      </c>
      <c r="AN297" s="36" t="str">
        <f t="shared" si="124"/>
        <v>HWS-LTI</v>
      </c>
    </row>
    <row r="298" spans="5:40" x14ac:dyDescent="0.3">
      <c r="E298" s="12">
        <v>40878</v>
      </c>
      <c r="F298" s="16">
        <v>10.029999999999999</v>
      </c>
      <c r="G298" s="16">
        <v>1167.4299926757838</v>
      </c>
      <c r="H298" s="29">
        <v>1.1830617923157651</v>
      </c>
      <c r="I298" s="26">
        <v>202.7</v>
      </c>
      <c r="J298" s="30">
        <v>7.1784646061814561E-2</v>
      </c>
      <c r="K298" s="31">
        <v>0.10789914594953309</v>
      </c>
      <c r="L298" s="111">
        <f t="shared" si="104"/>
        <v>0.9</v>
      </c>
      <c r="M298" s="112">
        <f t="shared" si="105"/>
        <v>6.9999999999999993E-2</v>
      </c>
      <c r="N298" s="112" t="b">
        <f t="shared" si="106"/>
        <v>1</v>
      </c>
      <c r="O298" s="112" t="b">
        <f t="shared" si="107"/>
        <v>1</v>
      </c>
      <c r="P298" s="113">
        <f t="shared" si="108"/>
        <v>9</v>
      </c>
      <c r="Q298" s="113">
        <f t="shared" si="109"/>
        <v>19</v>
      </c>
      <c r="R298" s="114" t="str">
        <f t="shared" si="125"/>
        <v>0.9-0.07</v>
      </c>
      <c r="S298" s="127">
        <f t="shared" si="110"/>
        <v>-1.5989491724503296E-2</v>
      </c>
      <c r="T298" s="112" t="b">
        <f t="shared" si="111"/>
        <v>1</v>
      </c>
      <c r="U298" s="22">
        <f t="shared" si="112"/>
        <v>9.914208461668375</v>
      </c>
      <c r="V298" s="22">
        <f t="shared" si="113"/>
        <v>0.89032285310322823</v>
      </c>
      <c r="W298" s="81">
        <f t="shared" si="114"/>
        <v>10</v>
      </c>
      <c r="X298" s="22">
        <f t="shared" si="115"/>
        <v>0.96203174546014159</v>
      </c>
      <c r="Y298" s="3">
        <f>IF(U298&gt;'Power Curve'!$C$37,0,INDEX(Ci,$W298,1)*POWER(1-X298,3)+INDEX(Ci,$W298,2)*3*X298*POWER(1-X298,2)+INDEX(Ci,$W298,3)*3*POWER(X298,2)*(1-X298)+INDEX(Ci,$W298,4)*POWER(X298,3))</f>
        <v>1508.4731545980462</v>
      </c>
      <c r="Z298" s="3">
        <f t="shared" si="116"/>
        <v>1484.3534355759655</v>
      </c>
      <c r="AA298" s="3">
        <f t="shared" si="117"/>
        <v>1167.4299926757838</v>
      </c>
      <c r="AB298" s="3">
        <f t="shared" si="126"/>
        <v>316.92344290018173</v>
      </c>
      <c r="AC298" s="3">
        <f t="shared" si="127"/>
        <v>316.92344290018173</v>
      </c>
      <c r="AE298" s="34">
        <f t="shared" si="118"/>
        <v>10</v>
      </c>
      <c r="AF298" s="73" t="b">
        <f>COUNTIF('Power Curve'!$D$2:$D$31,AE298)&gt;0</f>
        <v>1</v>
      </c>
      <c r="AG298" s="73" t="b">
        <f t="shared" si="119"/>
        <v>0</v>
      </c>
      <c r="AH298" s="73" t="b">
        <f t="shared" si="128"/>
        <v>1</v>
      </c>
      <c r="AI298" s="34" t="str">
        <f t="shared" si="120"/>
        <v>Outer</v>
      </c>
      <c r="AJ298" s="35" t="str">
        <f t="shared" si="129"/>
        <v>0.8-0.9</v>
      </c>
      <c r="AK298" s="36" t="str">
        <f t="shared" si="121"/>
        <v>0-1</v>
      </c>
      <c r="AL298" s="36" t="str">
        <f t="shared" si="122"/>
        <v>Dec</v>
      </c>
      <c r="AM298" s="35" t="str">
        <f t="shared" si="123"/>
        <v>195-205</v>
      </c>
      <c r="AN298" s="36" t="str">
        <f t="shared" si="124"/>
        <v>HWS-LTI</v>
      </c>
    </row>
    <row r="299" spans="5:40" x14ac:dyDescent="0.3">
      <c r="E299" s="12">
        <v>40878.944444444445</v>
      </c>
      <c r="F299" s="16">
        <v>11.9</v>
      </c>
      <c r="G299" s="16">
        <v>1848.660034179688</v>
      </c>
      <c r="H299" s="29">
        <v>1.1514741498650609</v>
      </c>
      <c r="I299" s="26">
        <v>200.5</v>
      </c>
      <c r="J299" s="30">
        <v>9.6638655462184864E-2</v>
      </c>
      <c r="K299" s="31">
        <v>0.14493081184680201</v>
      </c>
      <c r="L299" s="111">
        <f t="shared" si="104"/>
        <v>1.2000000000000002</v>
      </c>
      <c r="M299" s="112">
        <f t="shared" si="105"/>
        <v>9.9999999999999992E-2</v>
      </c>
      <c r="N299" s="112" t="b">
        <f t="shared" si="106"/>
        <v>1</v>
      </c>
      <c r="O299" s="112" t="b">
        <f t="shared" si="107"/>
        <v>1</v>
      </c>
      <c r="P299" s="113">
        <f t="shared" si="108"/>
        <v>12</v>
      </c>
      <c r="Q299" s="113">
        <f t="shared" si="109"/>
        <v>16</v>
      </c>
      <c r="R299" s="114" t="str">
        <f t="shared" si="125"/>
        <v>1.2-0.1</v>
      </c>
      <c r="S299" s="127">
        <f t="shared" si="110"/>
        <v>7.9080893564048085E-3</v>
      </c>
      <c r="T299" s="112" t="b">
        <f t="shared" si="111"/>
        <v>1</v>
      </c>
      <c r="U299" s="22">
        <f t="shared" si="112"/>
        <v>11.656987462796446</v>
      </c>
      <c r="V299" s="22">
        <f t="shared" si="113"/>
        <v>1.1596749657146102</v>
      </c>
      <c r="W299" s="81">
        <f t="shared" si="114"/>
        <v>12</v>
      </c>
      <c r="X299" s="22">
        <f t="shared" si="115"/>
        <v>0.65176978597859681</v>
      </c>
      <c r="Y299" s="3">
        <f>IF(U299&gt;'Power Curve'!$C$37,0,INDEX(Ci,$W299,1)*POWER(1-X299,3)+INDEX(Ci,$W299,2)*3*X299*POWER(1-X299,2)+INDEX(Ci,$W299,3)*3*POWER(X299,2)*(1-X299)+INDEX(Ci,$W299,4)*POWER(X299,3))</f>
        <v>1883.2929620520738</v>
      </c>
      <c r="Z299" s="3">
        <f t="shared" si="116"/>
        <v>1898.1862110802697</v>
      </c>
      <c r="AA299" s="3">
        <f t="shared" si="117"/>
        <v>1848.660034179688</v>
      </c>
      <c r="AB299" s="3">
        <f t="shared" si="126"/>
        <v>49.526176900581731</v>
      </c>
      <c r="AC299" s="3">
        <f t="shared" si="127"/>
        <v>49.526176900581731</v>
      </c>
      <c r="AE299" s="34">
        <f t="shared" si="118"/>
        <v>12</v>
      </c>
      <c r="AF299" s="73" t="b">
        <f>COUNTIF('Power Curve'!$D$2:$D$31,AE299)&gt;0</f>
        <v>1</v>
      </c>
      <c r="AG299" s="73" t="b">
        <f t="shared" si="119"/>
        <v>0</v>
      </c>
      <c r="AH299" s="73" t="b">
        <f t="shared" si="128"/>
        <v>1</v>
      </c>
      <c r="AI299" s="34" t="str">
        <f t="shared" si="120"/>
        <v>Outer</v>
      </c>
      <c r="AJ299" s="35" t="str">
        <f t="shared" si="129"/>
        <v>1.1-1.2</v>
      </c>
      <c r="AK299" s="36" t="str">
        <f t="shared" si="121"/>
        <v>22-23</v>
      </c>
      <c r="AL299" s="36" t="str">
        <f t="shared" si="122"/>
        <v>Dec</v>
      </c>
      <c r="AM299" s="35" t="str">
        <f t="shared" si="123"/>
        <v>195-205</v>
      </c>
      <c r="AN299" s="36" t="str">
        <f t="shared" si="124"/>
        <v>HWS-LTI</v>
      </c>
    </row>
    <row r="300" spans="5:40" x14ac:dyDescent="0.3">
      <c r="E300" s="12">
        <v>40878.958333333336</v>
      </c>
      <c r="F300" s="16">
        <v>12.27</v>
      </c>
      <c r="G300" s="16">
        <v>1861.4700164794949</v>
      </c>
      <c r="H300" s="29">
        <v>1.1534624404514331</v>
      </c>
      <c r="I300" s="26">
        <v>201.1</v>
      </c>
      <c r="J300" s="30">
        <v>9.453952730236348E-2</v>
      </c>
      <c r="K300" s="31">
        <v>0.11438608951537375</v>
      </c>
      <c r="L300" s="111">
        <f t="shared" si="104"/>
        <v>1.2000000000000002</v>
      </c>
      <c r="M300" s="112">
        <f t="shared" si="105"/>
        <v>0.09</v>
      </c>
      <c r="N300" s="112" t="b">
        <f t="shared" si="106"/>
        <v>1</v>
      </c>
      <c r="O300" s="112" t="b">
        <f t="shared" si="107"/>
        <v>1</v>
      </c>
      <c r="P300" s="113">
        <f t="shared" si="108"/>
        <v>12</v>
      </c>
      <c r="Q300" s="113">
        <f t="shared" si="109"/>
        <v>17</v>
      </c>
      <c r="R300" s="114" t="str">
        <f t="shared" si="125"/>
        <v>1.2-0.09</v>
      </c>
      <c r="S300" s="127">
        <f t="shared" si="110"/>
        <v>1.4867427553726871E-2</v>
      </c>
      <c r="T300" s="112" t="b">
        <f t="shared" si="111"/>
        <v>1</v>
      </c>
      <c r="U300" s="22">
        <f t="shared" si="112"/>
        <v>12.02634575665536</v>
      </c>
      <c r="V300" s="22">
        <f t="shared" si="113"/>
        <v>1.2167604806864094</v>
      </c>
      <c r="W300" s="81">
        <f t="shared" si="114"/>
        <v>13</v>
      </c>
      <c r="X300" s="22">
        <f t="shared" si="115"/>
        <v>8.0559714176603753E-3</v>
      </c>
      <c r="Y300" s="3">
        <f>IF(U300&gt;'Power Curve'!$C$37,0,INDEX(Ci,$W300,1)*POWER(1-X300,3)+INDEX(Ci,$W300,2)*3*X300*POWER(1-X300,2)+INDEX(Ci,$W300,3)*3*POWER(X300,2)*(1-X300)+INDEX(Ci,$W300,4)*POWER(X300,3))</f>
        <v>1917.5923458679899</v>
      </c>
      <c r="Z300" s="3">
        <f t="shared" si="116"/>
        <v>1946.1020111477633</v>
      </c>
      <c r="AA300" s="3">
        <f t="shared" si="117"/>
        <v>1861.4700164794949</v>
      </c>
      <c r="AB300" s="3">
        <f t="shared" si="126"/>
        <v>84.631994668268362</v>
      </c>
      <c r="AC300" s="3">
        <f t="shared" si="127"/>
        <v>84.631994668268362</v>
      </c>
      <c r="AE300" s="34">
        <f t="shared" si="118"/>
        <v>12</v>
      </c>
      <c r="AF300" s="73" t="b">
        <f>COUNTIF('Power Curve'!$D$2:$D$31,AE300)&gt;0</f>
        <v>1</v>
      </c>
      <c r="AG300" s="73" t="b">
        <f t="shared" si="119"/>
        <v>0</v>
      </c>
      <c r="AH300" s="73" t="b">
        <f t="shared" si="128"/>
        <v>1</v>
      </c>
      <c r="AI300" s="34" t="str">
        <f t="shared" si="120"/>
        <v>Outer</v>
      </c>
      <c r="AJ300" s="35" t="str">
        <f t="shared" si="129"/>
        <v>1.2-1.3</v>
      </c>
      <c r="AK300" s="36" t="str">
        <f t="shared" si="121"/>
        <v>23-24</v>
      </c>
      <c r="AL300" s="36" t="str">
        <f t="shared" si="122"/>
        <v>Dec</v>
      </c>
      <c r="AM300" s="35" t="str">
        <f t="shared" si="123"/>
        <v>195-205</v>
      </c>
      <c r="AN300" s="36" t="str">
        <f t="shared" si="124"/>
        <v>HWS-LTI</v>
      </c>
    </row>
    <row r="301" spans="5:40" x14ac:dyDescent="0.3">
      <c r="E301" s="12">
        <v>40878.965277777781</v>
      </c>
      <c r="F301" s="16">
        <v>13.32</v>
      </c>
      <c r="G301" s="16">
        <v>1984.539978027346</v>
      </c>
      <c r="H301" s="29">
        <v>1.1534815009865143</v>
      </c>
      <c r="I301" s="26">
        <v>203.1</v>
      </c>
      <c r="J301" s="30">
        <v>9.2342342342342343E-2</v>
      </c>
      <c r="K301" s="31">
        <v>0.22132252233594085</v>
      </c>
      <c r="L301" s="111">
        <f t="shared" si="104"/>
        <v>1.4000000000000001</v>
      </c>
      <c r="M301" s="112">
        <f t="shared" si="105"/>
        <v>0.09</v>
      </c>
      <c r="N301" s="112" t="b">
        <f t="shared" si="106"/>
        <v>1</v>
      </c>
      <c r="O301" s="112" t="b">
        <f t="shared" si="107"/>
        <v>1</v>
      </c>
      <c r="P301" s="113">
        <f t="shared" si="108"/>
        <v>14</v>
      </c>
      <c r="Q301" s="113">
        <f t="shared" si="109"/>
        <v>17</v>
      </c>
      <c r="R301" s="114" t="str">
        <f t="shared" si="125"/>
        <v>1.4-0.09</v>
      </c>
      <c r="S301" s="127">
        <f t="shared" si="110"/>
        <v>1.4349591422147685E-2</v>
      </c>
      <c r="T301" s="112" t="b">
        <f t="shared" si="111"/>
        <v>1</v>
      </c>
      <c r="U301" s="22">
        <f t="shared" si="112"/>
        <v>13.055567061028274</v>
      </c>
      <c r="V301" s="22">
        <f t="shared" si="113"/>
        <v>1.3758299510541641</v>
      </c>
      <c r="W301" s="81">
        <f t="shared" si="114"/>
        <v>14</v>
      </c>
      <c r="X301" s="22">
        <f t="shared" si="115"/>
        <v>6.8156334997865359E-2</v>
      </c>
      <c r="Y301" s="3">
        <f>IF(U301&gt;'Power Curve'!$C$37,0,INDEX(Ci,$W301,1)*POWER(1-X301,3)+INDEX(Ci,$W301,2)*3*X301*POWER(1-X301,2)+INDEX(Ci,$W301,3)*3*POWER(X301,2)*(1-X301)+INDEX(Ci,$W301,4)*POWER(X301,3))</f>
        <v>1955.0349241244587</v>
      </c>
      <c r="Z301" s="3">
        <f t="shared" si="116"/>
        <v>1983.0888765016741</v>
      </c>
      <c r="AA301" s="3">
        <f t="shared" si="117"/>
        <v>1984.539978027346</v>
      </c>
      <c r="AB301" s="3">
        <f t="shared" si="126"/>
        <v>-1.451101525671902</v>
      </c>
      <c r="AC301" s="3">
        <f t="shared" si="127"/>
        <v>1.451101525671902</v>
      </c>
      <c r="AE301" s="34">
        <f t="shared" si="118"/>
        <v>13</v>
      </c>
      <c r="AF301" s="73" t="b">
        <f>COUNTIF('Power Curve'!$D$2:$D$31,AE301)&gt;0</f>
        <v>1</v>
      </c>
      <c r="AG301" s="73" t="b">
        <f t="shared" si="119"/>
        <v>0</v>
      </c>
      <c r="AH301" s="73" t="b">
        <f t="shared" si="128"/>
        <v>1</v>
      </c>
      <c r="AI301" s="34" t="str">
        <f t="shared" si="120"/>
        <v>Outer</v>
      </c>
      <c r="AJ301" s="35" t="str">
        <f t="shared" si="129"/>
        <v>1.3-1.4</v>
      </c>
      <c r="AK301" s="36" t="str">
        <f t="shared" si="121"/>
        <v>23-24</v>
      </c>
      <c r="AL301" s="36" t="str">
        <f t="shared" si="122"/>
        <v>Dec</v>
      </c>
      <c r="AM301" s="35" t="str">
        <f t="shared" si="123"/>
        <v>195-205</v>
      </c>
      <c r="AN301" s="36" t="str">
        <f t="shared" si="124"/>
        <v>HWS-LTI</v>
      </c>
    </row>
    <row r="302" spans="5:40" x14ac:dyDescent="0.3">
      <c r="E302" s="12">
        <v>40878.972222222219</v>
      </c>
      <c r="F302" s="16">
        <v>12.97</v>
      </c>
      <c r="G302" s="16">
        <v>1950.730041503909</v>
      </c>
      <c r="H302" s="29">
        <v>1.1539287773880924</v>
      </c>
      <c r="I302" s="26">
        <v>204.8</v>
      </c>
      <c r="J302" s="30">
        <v>9.5605242868157275E-2</v>
      </c>
      <c r="K302" s="31">
        <v>0.30600309692109512</v>
      </c>
      <c r="L302" s="111">
        <f t="shared" si="104"/>
        <v>1.3000000000000003</v>
      </c>
      <c r="M302" s="112">
        <f t="shared" si="105"/>
        <v>9.9999999999999992E-2</v>
      </c>
      <c r="N302" s="112" t="b">
        <f t="shared" si="106"/>
        <v>1</v>
      </c>
      <c r="O302" s="112" t="b">
        <f t="shared" si="107"/>
        <v>1</v>
      </c>
      <c r="P302" s="113">
        <f t="shared" si="108"/>
        <v>13.000000000000002</v>
      </c>
      <c r="Q302" s="113">
        <f t="shared" si="109"/>
        <v>16</v>
      </c>
      <c r="R302" s="114" t="str">
        <f t="shared" si="125"/>
        <v>1.3-0.1</v>
      </c>
      <c r="S302" s="127">
        <f t="shared" si="110"/>
        <v>6.7406043568055728E-3</v>
      </c>
      <c r="T302" s="112" t="b">
        <f t="shared" si="111"/>
        <v>1</v>
      </c>
      <c r="U302" s="22">
        <f t="shared" si="112"/>
        <v>12.714158305510161</v>
      </c>
      <c r="V302" s="22">
        <f t="shared" si="113"/>
        <v>1.3230641273305004</v>
      </c>
      <c r="W302" s="81">
        <f t="shared" si="114"/>
        <v>13</v>
      </c>
      <c r="X302" s="22">
        <f t="shared" si="115"/>
        <v>0.7161484435323513</v>
      </c>
      <c r="Y302" s="3">
        <f>IF(U302&gt;'Power Curve'!$C$37,0,INDEX(Ci,$W302,1)*POWER(1-X302,3)+INDEX(Ci,$W302,2)*3*X302*POWER(1-X302,2)+INDEX(Ci,$W302,3)*3*POWER(X302,2)*(1-X302)+INDEX(Ci,$W302,4)*POWER(X302,3))</f>
        <v>1945.4048710097934</v>
      </c>
      <c r="Z302" s="3">
        <f t="shared" si="116"/>
        <v>1958.5180755590729</v>
      </c>
      <c r="AA302" s="3">
        <f t="shared" si="117"/>
        <v>1950.730041503909</v>
      </c>
      <c r="AB302" s="3">
        <f t="shared" si="126"/>
        <v>7.788034055163962</v>
      </c>
      <c r="AC302" s="3">
        <f t="shared" si="127"/>
        <v>7.788034055163962</v>
      </c>
      <c r="AE302" s="34">
        <f t="shared" si="118"/>
        <v>13</v>
      </c>
      <c r="AF302" s="73" t="b">
        <f>COUNTIF('Power Curve'!$D$2:$D$31,AE302)&gt;0</f>
        <v>1</v>
      </c>
      <c r="AG302" s="73" t="b">
        <f t="shared" si="119"/>
        <v>0</v>
      </c>
      <c r="AH302" s="73" t="b">
        <f t="shared" si="128"/>
        <v>1</v>
      </c>
      <c r="AI302" s="34" t="str">
        <f t="shared" si="120"/>
        <v>Outer</v>
      </c>
      <c r="AJ302" s="35" t="str">
        <f t="shared" si="129"/>
        <v>1.3-1.4</v>
      </c>
      <c r="AK302" s="36" t="str">
        <f t="shared" si="121"/>
        <v>23-24</v>
      </c>
      <c r="AL302" s="36" t="str">
        <f t="shared" si="122"/>
        <v>Dec</v>
      </c>
      <c r="AM302" s="35" t="str">
        <f t="shared" si="123"/>
        <v>195-205</v>
      </c>
      <c r="AN302" s="36" t="str">
        <f t="shared" si="124"/>
        <v>HWS-LTI</v>
      </c>
    </row>
    <row r="303" spans="5:40" x14ac:dyDescent="0.3">
      <c r="E303" s="12">
        <v>40878.979166666664</v>
      </c>
      <c r="F303" s="16">
        <v>13.1</v>
      </c>
      <c r="G303" s="16">
        <v>1992.909988403323</v>
      </c>
      <c r="H303" s="29">
        <v>1.1538439604417738</v>
      </c>
      <c r="I303" s="26">
        <v>201.2</v>
      </c>
      <c r="J303" s="30">
        <v>0.10305343511450382</v>
      </c>
      <c r="K303" s="31">
        <v>0.23849490653939304</v>
      </c>
      <c r="L303" s="111">
        <f t="shared" si="104"/>
        <v>1.3000000000000003</v>
      </c>
      <c r="M303" s="112">
        <f t="shared" si="105"/>
        <v>9.9999999999999992E-2</v>
      </c>
      <c r="N303" s="112" t="b">
        <f t="shared" si="106"/>
        <v>1</v>
      </c>
      <c r="O303" s="112" t="b">
        <f t="shared" si="107"/>
        <v>1</v>
      </c>
      <c r="P303" s="113">
        <f t="shared" si="108"/>
        <v>13.000000000000002</v>
      </c>
      <c r="Q303" s="113">
        <f t="shared" si="109"/>
        <v>16</v>
      </c>
      <c r="R303" s="114" t="str">
        <f t="shared" si="125"/>
        <v>1.3-0.1</v>
      </c>
      <c r="S303" s="127">
        <f t="shared" si="110"/>
        <v>6.7406043568055728E-3</v>
      </c>
      <c r="T303" s="112" t="b">
        <f t="shared" si="111"/>
        <v>1</v>
      </c>
      <c r="U303" s="22">
        <f t="shared" si="112"/>
        <v>12.841279332307913</v>
      </c>
      <c r="V303" s="22">
        <f t="shared" si="113"/>
        <v>1.3427110918068565</v>
      </c>
      <c r="W303" s="81">
        <f t="shared" si="114"/>
        <v>13</v>
      </c>
      <c r="X303" s="22">
        <f t="shared" si="115"/>
        <v>0.8470175913442799</v>
      </c>
      <c r="Y303" s="3">
        <f>IF(U303&gt;'Power Curve'!$C$37,0,INDEX(Ci,$W303,1)*POWER(1-X303,3)+INDEX(Ci,$W303,2)*3*X303*POWER(1-X303,2)+INDEX(Ci,$W303,3)*3*POWER(X303,2)*(1-X303)+INDEX(Ci,$W303,4)*POWER(X303,3))</f>
        <v>1949.03815931076</v>
      </c>
      <c r="Z303" s="3">
        <f t="shared" si="116"/>
        <v>1962.1758544189906</v>
      </c>
      <c r="AA303" s="3">
        <f t="shared" si="117"/>
        <v>1992.909988403323</v>
      </c>
      <c r="AB303" s="3">
        <f t="shared" si="126"/>
        <v>-30.734133984332402</v>
      </c>
      <c r="AC303" s="3">
        <f t="shared" si="127"/>
        <v>30.734133984332402</v>
      </c>
      <c r="AE303" s="34">
        <f t="shared" si="118"/>
        <v>13</v>
      </c>
      <c r="AF303" s="73" t="b">
        <f>COUNTIF('Power Curve'!$D$2:$D$31,AE303)&gt;0</f>
        <v>1</v>
      </c>
      <c r="AG303" s="73" t="b">
        <f t="shared" si="119"/>
        <v>0</v>
      </c>
      <c r="AH303" s="73" t="b">
        <f t="shared" si="128"/>
        <v>1</v>
      </c>
      <c r="AI303" s="34" t="str">
        <f t="shared" si="120"/>
        <v>Inner</v>
      </c>
      <c r="AJ303" s="35" t="str">
        <f t="shared" si="129"/>
        <v>1.3-1.4</v>
      </c>
      <c r="AK303" s="36" t="str">
        <f t="shared" si="121"/>
        <v>23-24</v>
      </c>
      <c r="AL303" s="36" t="str">
        <f t="shared" si="122"/>
        <v>Dec</v>
      </c>
      <c r="AM303" s="35" t="str">
        <f t="shared" si="123"/>
        <v>195-205</v>
      </c>
      <c r="AN303" s="36" t="str">
        <f t="shared" si="124"/>
        <v>Inner-TI</v>
      </c>
    </row>
    <row r="304" spans="5:40" x14ac:dyDescent="0.3">
      <c r="E304" s="12">
        <v>40878.986111111109</v>
      </c>
      <c r="F304" s="16">
        <v>12.85</v>
      </c>
      <c r="G304" s="16">
        <v>1893.0799865722661</v>
      </c>
      <c r="H304" s="29">
        <v>1.1539711902846668</v>
      </c>
      <c r="I304" s="26">
        <v>204.8</v>
      </c>
      <c r="J304" s="30">
        <v>9.5719844357976661E-2</v>
      </c>
      <c r="K304" s="31">
        <v>0.28524549784648739</v>
      </c>
      <c r="L304" s="111">
        <f t="shared" si="104"/>
        <v>1.3000000000000003</v>
      </c>
      <c r="M304" s="112">
        <f t="shared" si="105"/>
        <v>9.9999999999999992E-2</v>
      </c>
      <c r="N304" s="112" t="b">
        <f t="shared" si="106"/>
        <v>1</v>
      </c>
      <c r="O304" s="112" t="b">
        <f t="shared" si="107"/>
        <v>1</v>
      </c>
      <c r="P304" s="113">
        <f t="shared" si="108"/>
        <v>13.000000000000002</v>
      </c>
      <c r="Q304" s="113">
        <f t="shared" si="109"/>
        <v>16</v>
      </c>
      <c r="R304" s="114" t="str">
        <f t="shared" si="125"/>
        <v>1.3-0.1</v>
      </c>
      <c r="S304" s="127">
        <f t="shared" si="110"/>
        <v>6.7406043568055728E-3</v>
      </c>
      <c r="T304" s="112" t="b">
        <f t="shared" si="111"/>
        <v>1</v>
      </c>
      <c r="U304" s="22">
        <f t="shared" si="112"/>
        <v>12.596679711068157</v>
      </c>
      <c r="V304" s="22">
        <f t="shared" si="113"/>
        <v>1.3049074318578744</v>
      </c>
      <c r="W304" s="81">
        <f t="shared" si="114"/>
        <v>13</v>
      </c>
      <c r="X304" s="22">
        <f t="shared" si="115"/>
        <v>0.59520603197341637</v>
      </c>
      <c r="Y304" s="3">
        <f>IF(U304&gt;'Power Curve'!$C$37,0,INDEX(Ci,$W304,1)*POWER(1-X304,3)+INDEX(Ci,$W304,2)*3*X304*POWER(1-X304,2)+INDEX(Ci,$W304,3)*3*POWER(X304,2)*(1-X304)+INDEX(Ci,$W304,4)*POWER(X304,3))</f>
        <v>1941.8324459499468</v>
      </c>
      <c r="Z304" s="3">
        <f t="shared" si="116"/>
        <v>1954.9215701953035</v>
      </c>
      <c r="AA304" s="3">
        <f t="shared" si="117"/>
        <v>1893.0799865722661</v>
      </c>
      <c r="AB304" s="3">
        <f t="shared" si="126"/>
        <v>61.841583623037423</v>
      </c>
      <c r="AC304" s="3">
        <f t="shared" si="127"/>
        <v>61.841583623037423</v>
      </c>
      <c r="AE304" s="34">
        <f t="shared" si="118"/>
        <v>13</v>
      </c>
      <c r="AF304" s="73" t="b">
        <f>COUNTIF('Power Curve'!$D$2:$D$31,AE304)&gt;0</f>
        <v>1</v>
      </c>
      <c r="AG304" s="73" t="b">
        <f t="shared" si="119"/>
        <v>0</v>
      </c>
      <c r="AH304" s="73" t="b">
        <f t="shared" si="128"/>
        <v>1</v>
      </c>
      <c r="AI304" s="34" t="str">
        <f t="shared" si="120"/>
        <v>Outer</v>
      </c>
      <c r="AJ304" s="35" t="str">
        <f t="shared" si="129"/>
        <v>1.3-1.4</v>
      </c>
      <c r="AK304" s="36" t="str">
        <f t="shared" si="121"/>
        <v>23-24</v>
      </c>
      <c r="AL304" s="36" t="str">
        <f t="shared" si="122"/>
        <v>Dec</v>
      </c>
      <c r="AM304" s="35" t="str">
        <f t="shared" si="123"/>
        <v>195-205</v>
      </c>
      <c r="AN304" s="36" t="str">
        <f t="shared" si="124"/>
        <v>HWS-LTI</v>
      </c>
    </row>
    <row r="305" spans="5:40" x14ac:dyDescent="0.3">
      <c r="E305" s="12">
        <v>40878.993055555555</v>
      </c>
      <c r="F305" s="16">
        <v>12.51</v>
      </c>
      <c r="G305" s="16">
        <v>1648.340026855474</v>
      </c>
      <c r="H305" s="29">
        <v>1.1542064465396227</v>
      </c>
      <c r="I305" s="26">
        <v>207.8</v>
      </c>
      <c r="J305" s="30">
        <v>0.11350919264588329</v>
      </c>
      <c r="K305" s="31">
        <v>0.29873939582365011</v>
      </c>
      <c r="L305" s="111">
        <f t="shared" si="104"/>
        <v>1.3000000000000003</v>
      </c>
      <c r="M305" s="112">
        <f t="shared" si="105"/>
        <v>0.11</v>
      </c>
      <c r="N305" s="112" t="b">
        <f t="shared" si="106"/>
        <v>1</v>
      </c>
      <c r="O305" s="112" t="b">
        <f t="shared" si="107"/>
        <v>1</v>
      </c>
      <c r="P305" s="113">
        <f t="shared" si="108"/>
        <v>13.000000000000002</v>
      </c>
      <c r="Q305" s="113">
        <f t="shared" si="109"/>
        <v>15</v>
      </c>
      <c r="R305" s="114" t="str">
        <f t="shared" si="125"/>
        <v>1.3-0.11</v>
      </c>
      <c r="S305" s="127">
        <f t="shared" si="110"/>
        <v>7.6432603684871349E-4</v>
      </c>
      <c r="T305" s="112" t="b">
        <f t="shared" si="111"/>
        <v>1</v>
      </c>
      <c r="U305" s="22">
        <f t="shared" si="112"/>
        <v>12.264215657380555</v>
      </c>
      <c r="V305" s="22">
        <f t="shared" si="113"/>
        <v>1.2535240406360755</v>
      </c>
      <c r="W305" s="81">
        <f t="shared" si="114"/>
        <v>13</v>
      </c>
      <c r="X305" s="22">
        <f t="shared" si="115"/>
        <v>0.25293938671245281</v>
      </c>
      <c r="Y305" s="3">
        <f>IF(U305&gt;'Power Curve'!$C$37,0,INDEX(Ci,$W305,1)*POWER(1-X305,3)+INDEX(Ci,$W305,2)*3*X305*POWER(1-X305,2)+INDEX(Ci,$W305,3)*3*POWER(X305,2)*(1-X305)+INDEX(Ci,$W305,4)*POWER(X305,3))</f>
        <v>1929.5339200117123</v>
      </c>
      <c r="Z305" s="3">
        <f t="shared" si="116"/>
        <v>1931.0087130257598</v>
      </c>
      <c r="AA305" s="3">
        <f t="shared" si="117"/>
        <v>1648.340026855474</v>
      </c>
      <c r="AB305" s="3">
        <f t="shared" si="126"/>
        <v>282.66868617028581</v>
      </c>
      <c r="AC305" s="3">
        <f t="shared" si="127"/>
        <v>282.66868617028581</v>
      </c>
      <c r="AE305" s="34">
        <f t="shared" si="118"/>
        <v>12</v>
      </c>
      <c r="AF305" s="73" t="b">
        <f>COUNTIF('Power Curve'!$D$2:$D$31,AE305)&gt;0</f>
        <v>1</v>
      </c>
      <c r="AG305" s="73" t="b">
        <f t="shared" si="119"/>
        <v>0</v>
      </c>
      <c r="AH305" s="73" t="b">
        <f t="shared" si="128"/>
        <v>1</v>
      </c>
      <c r="AI305" s="34" t="str">
        <f t="shared" si="120"/>
        <v>Inner</v>
      </c>
      <c r="AJ305" s="35" t="str">
        <f t="shared" si="129"/>
        <v>1.2-1.3</v>
      </c>
      <c r="AK305" s="36" t="str">
        <f t="shared" si="121"/>
        <v>23-24</v>
      </c>
      <c r="AL305" s="36" t="str">
        <f t="shared" si="122"/>
        <v>Dec</v>
      </c>
      <c r="AM305" s="35" t="str">
        <f t="shared" si="123"/>
        <v>205-215</v>
      </c>
      <c r="AN305" s="36" t="str">
        <f t="shared" si="124"/>
        <v>Inner-TI</v>
      </c>
    </row>
    <row r="306" spans="5:40" x14ac:dyDescent="0.3">
      <c r="E306" s="12">
        <v>40879.736111111109</v>
      </c>
      <c r="F306" s="16">
        <v>12.01</v>
      </c>
      <c r="G306" s="16">
        <v>1813.309997558591</v>
      </c>
      <c r="H306" s="29">
        <v>1.16951176972882</v>
      </c>
      <c r="I306" s="26">
        <v>281.89999999999998</v>
      </c>
      <c r="J306" s="30">
        <v>0.1398834304746045</v>
      </c>
      <c r="K306" s="31">
        <v>0.14485050656347609</v>
      </c>
      <c r="L306" s="111">
        <f t="shared" si="104"/>
        <v>1.2000000000000002</v>
      </c>
      <c r="M306" s="112">
        <f t="shared" si="105"/>
        <v>0.14000000000000001</v>
      </c>
      <c r="N306" s="112" t="b">
        <f t="shared" si="106"/>
        <v>1</v>
      </c>
      <c r="O306" s="112" t="b">
        <f t="shared" si="107"/>
        <v>1</v>
      </c>
      <c r="P306" s="113">
        <f t="shared" si="108"/>
        <v>12</v>
      </c>
      <c r="Q306" s="113">
        <f t="shared" si="109"/>
        <v>12</v>
      </c>
      <c r="R306" s="114" t="str">
        <f t="shared" si="125"/>
        <v>1.2-0.14</v>
      </c>
      <c r="S306" s="127">
        <f t="shared" si="110"/>
        <v>-1.1188851936056029E-2</v>
      </c>
      <c r="T306" s="112" t="b">
        <f t="shared" si="111"/>
        <v>1</v>
      </c>
      <c r="U306" s="22">
        <f t="shared" si="112"/>
        <v>11.825853922100276</v>
      </c>
      <c r="V306" s="22">
        <f t="shared" si="113"/>
        <v>1.1857738213545099</v>
      </c>
      <c r="W306" s="81">
        <f t="shared" si="114"/>
        <v>12</v>
      </c>
      <c r="X306" s="22">
        <f t="shared" si="115"/>
        <v>0.81442269894424524</v>
      </c>
      <c r="Y306" s="3">
        <f>IF(U306&gt;'Power Curve'!$C$37,0,INDEX(Ci,$W306,1)*POWER(1-X306,3)+INDEX(Ci,$W306,2)*3*X306*POWER(1-X306,2)+INDEX(Ci,$W306,3)*3*POWER(X306,2)*(1-X306)+INDEX(Ci,$W306,4)*POWER(X306,3))</f>
        <v>1902.0967038362778</v>
      </c>
      <c r="Z306" s="3">
        <f t="shared" si="116"/>
        <v>1880.8144254489935</v>
      </c>
      <c r="AA306" s="3">
        <f t="shared" si="117"/>
        <v>1813.309997558591</v>
      </c>
      <c r="AB306" s="3">
        <f t="shared" si="126"/>
        <v>67.50442789040244</v>
      </c>
      <c r="AC306" s="3">
        <f t="shared" si="127"/>
        <v>67.50442789040244</v>
      </c>
      <c r="AE306" s="34">
        <f t="shared" si="118"/>
        <v>12</v>
      </c>
      <c r="AF306" s="73" t="b">
        <f>COUNTIF('Power Curve'!$D$2:$D$31,AE306)&gt;0</f>
        <v>1</v>
      </c>
      <c r="AG306" s="73" t="b">
        <f t="shared" si="119"/>
        <v>0</v>
      </c>
      <c r="AH306" s="73" t="b">
        <f t="shared" si="128"/>
        <v>1</v>
      </c>
      <c r="AI306" s="34" t="str">
        <f t="shared" si="120"/>
        <v>Inner</v>
      </c>
      <c r="AJ306" s="35" t="str">
        <f t="shared" si="129"/>
        <v>1.1-1.2</v>
      </c>
      <c r="AK306" s="36" t="str">
        <f t="shared" si="121"/>
        <v>17-18</v>
      </c>
      <c r="AL306" s="36" t="str">
        <f t="shared" si="122"/>
        <v>Dec</v>
      </c>
      <c r="AM306" s="35" t="str">
        <f t="shared" si="123"/>
        <v>275-285</v>
      </c>
      <c r="AN306" s="36" t="str">
        <f t="shared" si="124"/>
        <v>Inner-TI</v>
      </c>
    </row>
    <row r="307" spans="5:40" x14ac:dyDescent="0.3">
      <c r="E307" s="12">
        <v>40879.743055555555</v>
      </c>
      <c r="F307" s="16">
        <v>14.05</v>
      </c>
      <c r="G307" s="16">
        <v>1987.11999511719</v>
      </c>
      <c r="H307" s="29">
        <v>1.1691906517250503</v>
      </c>
      <c r="I307" s="26">
        <v>285.89999999999998</v>
      </c>
      <c r="J307" s="30">
        <v>0.12313167259786476</v>
      </c>
      <c r="K307" s="31">
        <v>0.21632729625771621</v>
      </c>
      <c r="L307" s="111">
        <f t="shared" si="104"/>
        <v>1.5000000000000002</v>
      </c>
      <c r="M307" s="112">
        <f t="shared" si="105"/>
        <v>0.12</v>
      </c>
      <c r="N307" s="112" t="b">
        <f t="shared" si="106"/>
        <v>1</v>
      </c>
      <c r="O307" s="112" t="b">
        <f t="shared" si="107"/>
        <v>1</v>
      </c>
      <c r="P307" s="113">
        <f t="shared" si="108"/>
        <v>15</v>
      </c>
      <c r="Q307" s="113">
        <f t="shared" si="109"/>
        <v>14</v>
      </c>
      <c r="R307" s="114" t="str">
        <f t="shared" si="125"/>
        <v>1.5-0.12</v>
      </c>
      <c r="S307" s="127">
        <f t="shared" si="110"/>
        <v>-2.6858717067739375E-4</v>
      </c>
      <c r="T307" s="112" t="b">
        <f t="shared" si="111"/>
        <v>1</v>
      </c>
      <c r="U307" s="22">
        <f t="shared" si="112"/>
        <v>13.833308831821315</v>
      </c>
      <c r="V307" s="22">
        <f t="shared" si="113"/>
        <v>1.4960324488428254</v>
      </c>
      <c r="W307" s="81">
        <f t="shared" si="114"/>
        <v>14</v>
      </c>
      <c r="X307" s="22">
        <f t="shared" si="115"/>
        <v>0.87513815050879917</v>
      </c>
      <c r="Y307" s="3">
        <f>IF(U307&gt;'Power Curve'!$C$37,0,INDEX(Ci,$W307,1)*POWER(1-X307,3)+INDEX(Ci,$W307,2)*3*X307*POWER(1-X307,2)+INDEX(Ci,$W307,3)*3*POWER(X307,2)*(1-X307)+INDEX(Ci,$W307,4)*POWER(X307,3))</f>
        <v>1973.6501809811748</v>
      </c>
      <c r="Z307" s="3">
        <f t="shared" si="116"/>
        <v>1973.1200838631582</v>
      </c>
      <c r="AA307" s="3">
        <f t="shared" si="117"/>
        <v>1987.11999511719</v>
      </c>
      <c r="AB307" s="3">
        <f t="shared" si="126"/>
        <v>-13.999911254031758</v>
      </c>
      <c r="AC307" s="3">
        <f t="shared" si="127"/>
        <v>13.999911254031758</v>
      </c>
      <c r="AE307" s="34">
        <f t="shared" si="118"/>
        <v>14</v>
      </c>
      <c r="AF307" s="73" t="b">
        <f>COUNTIF('Power Curve'!$D$2:$D$31,AE307)&gt;0</f>
        <v>1</v>
      </c>
      <c r="AG307" s="73" t="b">
        <f t="shared" si="119"/>
        <v>0</v>
      </c>
      <c r="AH307" s="73" t="b">
        <f t="shared" si="128"/>
        <v>1</v>
      </c>
      <c r="AI307" s="34" t="str">
        <f t="shared" si="120"/>
        <v>Inner</v>
      </c>
      <c r="AJ307" s="35" t="str">
        <f t="shared" si="129"/>
        <v>1.4-1.5</v>
      </c>
      <c r="AK307" s="36" t="str">
        <f t="shared" si="121"/>
        <v>17-18</v>
      </c>
      <c r="AL307" s="36" t="str">
        <f t="shared" si="122"/>
        <v>Dec</v>
      </c>
      <c r="AM307" s="35" t="str">
        <f t="shared" si="123"/>
        <v>285-295</v>
      </c>
      <c r="AN307" s="36" t="str">
        <f t="shared" si="124"/>
        <v>Inner-TI</v>
      </c>
    </row>
    <row r="308" spans="5:40" x14ac:dyDescent="0.3">
      <c r="E308" s="12">
        <v>40879.75</v>
      </c>
      <c r="F308" s="16">
        <v>12.66</v>
      </c>
      <c r="G308" s="16">
        <v>1977.4500427246071</v>
      </c>
      <c r="H308" s="29">
        <v>1.1700485964971812</v>
      </c>
      <c r="I308" s="26">
        <v>286.60000000000002</v>
      </c>
      <c r="J308" s="30">
        <v>0.14375987361769352</v>
      </c>
      <c r="K308" s="31">
        <v>0.18933753155651847</v>
      </c>
      <c r="L308" s="111">
        <f t="shared" si="104"/>
        <v>1.3000000000000003</v>
      </c>
      <c r="M308" s="112">
        <f t="shared" si="105"/>
        <v>0.14000000000000001</v>
      </c>
      <c r="N308" s="112" t="b">
        <f t="shared" si="106"/>
        <v>1</v>
      </c>
      <c r="O308" s="112" t="b">
        <f t="shared" si="107"/>
        <v>1</v>
      </c>
      <c r="P308" s="113">
        <f t="shared" si="108"/>
        <v>13.000000000000002</v>
      </c>
      <c r="Q308" s="113">
        <f t="shared" si="109"/>
        <v>12</v>
      </c>
      <c r="R308" s="114" t="str">
        <f t="shared" si="125"/>
        <v>1.3-0.14</v>
      </c>
      <c r="S308" s="127">
        <f t="shared" si="110"/>
        <v>-8.9101516438049953E-3</v>
      </c>
      <c r="T308" s="112" t="b">
        <f t="shared" si="111"/>
        <v>1</v>
      </c>
      <c r="U308" s="22">
        <f t="shared" si="112"/>
        <v>12.467794711294404</v>
      </c>
      <c r="V308" s="22">
        <f t="shared" si="113"/>
        <v>1.2849878396717698</v>
      </c>
      <c r="W308" s="81">
        <f t="shared" si="114"/>
        <v>13</v>
      </c>
      <c r="X308" s="22">
        <f t="shared" si="115"/>
        <v>0.4625209010314919</v>
      </c>
      <c r="Y308" s="3">
        <f>IF(U308&gt;'Power Curve'!$C$37,0,INDEX(Ci,$W308,1)*POWER(1-X308,3)+INDEX(Ci,$W308,2)*3*X308*POWER(1-X308,2)+INDEX(Ci,$W308,3)*3*POWER(X308,2)*(1-X308)+INDEX(Ci,$W308,4)*POWER(X308,3))</f>
        <v>1937.528785611983</v>
      </c>
      <c r="Z308" s="3">
        <f t="shared" si="116"/>
        <v>1920.2651103179428</v>
      </c>
      <c r="AA308" s="3">
        <f t="shared" si="117"/>
        <v>1977.4500427246071</v>
      </c>
      <c r="AB308" s="3">
        <f t="shared" si="126"/>
        <v>-57.184932406664302</v>
      </c>
      <c r="AC308" s="3">
        <f t="shared" si="127"/>
        <v>57.184932406664302</v>
      </c>
      <c r="AE308" s="34">
        <f t="shared" si="118"/>
        <v>12</v>
      </c>
      <c r="AF308" s="73" t="b">
        <f>COUNTIF('Power Curve'!$D$2:$D$31,AE308)&gt;0</f>
        <v>1</v>
      </c>
      <c r="AG308" s="73" t="b">
        <f t="shared" si="119"/>
        <v>0</v>
      </c>
      <c r="AH308" s="73" t="b">
        <f t="shared" si="128"/>
        <v>1</v>
      </c>
      <c r="AI308" s="34" t="str">
        <f t="shared" si="120"/>
        <v>Outer</v>
      </c>
      <c r="AJ308" s="35" t="str">
        <f t="shared" si="129"/>
        <v>1.2-1.3</v>
      </c>
      <c r="AK308" s="36" t="str">
        <f t="shared" si="121"/>
        <v>18-19</v>
      </c>
      <c r="AL308" s="36" t="str">
        <f t="shared" si="122"/>
        <v>Dec</v>
      </c>
      <c r="AM308" s="35" t="str">
        <f t="shared" si="123"/>
        <v>285-295</v>
      </c>
      <c r="AN308" s="36" t="str">
        <f t="shared" si="124"/>
        <v>HWS-HTI</v>
      </c>
    </row>
    <row r="309" spans="5:40" x14ac:dyDescent="0.3">
      <c r="E309" s="12">
        <v>40879.756944444445</v>
      </c>
      <c r="F309" s="16">
        <v>11.35</v>
      </c>
      <c r="G309" s="16">
        <v>1660.220016479497</v>
      </c>
      <c r="H309" s="29">
        <v>1.1703697737127994</v>
      </c>
      <c r="I309" s="26">
        <v>279.8</v>
      </c>
      <c r="J309" s="30">
        <v>0.1277533039647577</v>
      </c>
      <c r="K309" s="31">
        <v>0.16026985226091464</v>
      </c>
      <c r="L309" s="111">
        <f t="shared" si="104"/>
        <v>1.1000000000000001</v>
      </c>
      <c r="M309" s="112">
        <f t="shared" si="105"/>
        <v>0.13</v>
      </c>
      <c r="N309" s="112" t="b">
        <f t="shared" si="106"/>
        <v>1</v>
      </c>
      <c r="O309" s="112" t="b">
        <f t="shared" si="107"/>
        <v>1</v>
      </c>
      <c r="P309" s="113">
        <f t="shared" si="108"/>
        <v>11</v>
      </c>
      <c r="Q309" s="113">
        <f t="shared" si="109"/>
        <v>13</v>
      </c>
      <c r="R309" s="114" t="str">
        <f t="shared" si="125"/>
        <v>1.1-0.13</v>
      </c>
      <c r="S309" s="127">
        <f t="shared" si="110"/>
        <v>-4.3216784295225328E-3</v>
      </c>
      <c r="T309" s="112" t="b">
        <f t="shared" si="111"/>
        <v>1</v>
      </c>
      <c r="U309" s="22">
        <f t="shared" si="112"/>
        <v>11.178705913097319</v>
      </c>
      <c r="V309" s="22">
        <f t="shared" si="113"/>
        <v>1.0857550104299076</v>
      </c>
      <c r="W309" s="81">
        <f t="shared" si="114"/>
        <v>12</v>
      </c>
      <c r="X309" s="22">
        <f t="shared" si="115"/>
        <v>0.19108690320246111</v>
      </c>
      <c r="Y309" s="3">
        <f>IF(U309&gt;'Power Curve'!$C$37,0,INDEX(Ci,$W309,1)*POWER(1-X309,3)+INDEX(Ci,$W309,2)*3*X309*POWER(1-X309,2)+INDEX(Ci,$W309,3)*3*POWER(X309,2)*(1-X309)+INDEX(Ci,$W309,4)*POWER(X309,3))</f>
        <v>1810.6627809257586</v>
      </c>
      <c r="Z309" s="3">
        <f t="shared" si="116"/>
        <v>1802.8376786422923</v>
      </c>
      <c r="AA309" s="3">
        <f t="shared" si="117"/>
        <v>1660.220016479497</v>
      </c>
      <c r="AB309" s="3">
        <f t="shared" si="126"/>
        <v>142.61766216279534</v>
      </c>
      <c r="AC309" s="3">
        <f t="shared" si="127"/>
        <v>142.61766216279534</v>
      </c>
      <c r="AE309" s="34">
        <f t="shared" si="118"/>
        <v>11</v>
      </c>
      <c r="AF309" s="73" t="b">
        <f>COUNTIF('Power Curve'!$D$2:$D$31,AE309)&gt;0</f>
        <v>1</v>
      </c>
      <c r="AG309" s="73" t="b">
        <f t="shared" si="119"/>
        <v>0</v>
      </c>
      <c r="AH309" s="73" t="b">
        <f t="shared" si="128"/>
        <v>1</v>
      </c>
      <c r="AI309" s="34" t="str">
        <f t="shared" si="120"/>
        <v>Inner</v>
      </c>
      <c r="AJ309" s="35" t="str">
        <f t="shared" si="129"/>
        <v>1.0-1.1</v>
      </c>
      <c r="AK309" s="36" t="str">
        <f t="shared" si="121"/>
        <v>18-19</v>
      </c>
      <c r="AL309" s="36" t="str">
        <f t="shared" si="122"/>
        <v>Dec</v>
      </c>
      <c r="AM309" s="35" t="str">
        <f t="shared" si="123"/>
        <v>275-285</v>
      </c>
      <c r="AN309" s="36" t="str">
        <f t="shared" si="124"/>
        <v>Inner-TI</v>
      </c>
    </row>
    <row r="310" spans="5:40" x14ac:dyDescent="0.3">
      <c r="E310" s="12">
        <v>40879.763888888891</v>
      </c>
      <c r="F310" s="16">
        <v>9.6</v>
      </c>
      <c r="G310" s="16">
        <v>1216.96996307373</v>
      </c>
      <c r="H310" s="29">
        <v>1.1709500486416449</v>
      </c>
      <c r="I310" s="26">
        <v>272.39999999999998</v>
      </c>
      <c r="J310" s="30">
        <v>0.16770833333333335</v>
      </c>
      <c r="K310" s="31">
        <v>0.26568374296313435</v>
      </c>
      <c r="L310" s="111">
        <f t="shared" si="104"/>
        <v>0.8</v>
      </c>
      <c r="M310" s="112">
        <f t="shared" si="105"/>
        <v>0.17</v>
      </c>
      <c r="N310" s="112" t="b">
        <f t="shared" si="106"/>
        <v>1</v>
      </c>
      <c r="O310" s="112" t="b">
        <f t="shared" si="107"/>
        <v>1</v>
      </c>
      <c r="P310" s="113">
        <f t="shared" si="108"/>
        <v>8</v>
      </c>
      <c r="Q310" s="113">
        <f t="shared" si="109"/>
        <v>9</v>
      </c>
      <c r="R310" s="114" t="str">
        <f t="shared" si="125"/>
        <v>0.8-0.17</v>
      </c>
      <c r="S310" s="127">
        <f t="shared" si="110"/>
        <v>1.6635214384949217E-2</v>
      </c>
      <c r="T310" s="112" t="b">
        <f t="shared" si="111"/>
        <v>1</v>
      </c>
      <c r="U310" s="22">
        <f t="shared" si="112"/>
        <v>9.4566792681965079</v>
      </c>
      <c r="V310" s="22">
        <f t="shared" si="113"/>
        <v>0.81961024137032334</v>
      </c>
      <c r="W310" s="81">
        <f t="shared" si="114"/>
        <v>10</v>
      </c>
      <c r="X310" s="22">
        <f t="shared" si="115"/>
        <v>0.47570786192518988</v>
      </c>
      <c r="Y310" s="3">
        <f>IF(U310&gt;'Power Curve'!$C$37,0,INDEX(Ci,$W310,1)*POWER(1-X310,3)+INDEX(Ci,$W310,2)*3*X310*POWER(1-X310,2)+INDEX(Ci,$W310,3)*3*POWER(X310,2)*(1-X310)+INDEX(Ci,$W310,4)*POWER(X310,3))</f>
        <v>1355.1607691469098</v>
      </c>
      <c r="Z310" s="3">
        <f t="shared" si="116"/>
        <v>1377.7041590677416</v>
      </c>
      <c r="AA310" s="3">
        <f t="shared" si="117"/>
        <v>1216.96996307373</v>
      </c>
      <c r="AB310" s="3">
        <f t="shared" si="126"/>
        <v>160.73419599401154</v>
      </c>
      <c r="AC310" s="3">
        <f t="shared" si="127"/>
        <v>160.73419599401154</v>
      </c>
      <c r="AE310" s="34">
        <f t="shared" si="118"/>
        <v>9</v>
      </c>
      <c r="AF310" s="73" t="b">
        <f>COUNTIF('Power Curve'!$D$2:$D$31,AE310)&gt;0</f>
        <v>1</v>
      </c>
      <c r="AG310" s="73" t="b">
        <f t="shared" si="119"/>
        <v>0</v>
      </c>
      <c r="AH310" s="73" t="b">
        <f t="shared" si="128"/>
        <v>1</v>
      </c>
      <c r="AI310" s="34" t="str">
        <f t="shared" si="120"/>
        <v>Outer</v>
      </c>
      <c r="AJ310" s="35" t="str">
        <f t="shared" si="129"/>
        <v>0.8-0.9</v>
      </c>
      <c r="AK310" s="36" t="str">
        <f t="shared" si="121"/>
        <v>18-19</v>
      </c>
      <c r="AL310" s="36" t="str">
        <f t="shared" si="122"/>
        <v>Dec</v>
      </c>
      <c r="AM310" s="35" t="str">
        <f t="shared" si="123"/>
        <v>265-275</v>
      </c>
      <c r="AN310" s="36" t="str">
        <f t="shared" si="124"/>
        <v>HWS-HTI</v>
      </c>
    </row>
    <row r="311" spans="5:40" x14ac:dyDescent="0.3">
      <c r="E311" s="12">
        <v>40879.770833333336</v>
      </c>
      <c r="F311" s="16">
        <v>8.59</v>
      </c>
      <c r="G311" s="16">
        <v>1000.010013580322</v>
      </c>
      <c r="H311" s="29">
        <v>1.1717899798722031</v>
      </c>
      <c r="I311" s="26">
        <v>275.7</v>
      </c>
      <c r="J311" s="30">
        <v>0.22933643771827708</v>
      </c>
      <c r="K311" s="31">
        <v>0.26702127025993921</v>
      </c>
      <c r="L311" s="111">
        <f t="shared" si="104"/>
        <v>0.70000000000000007</v>
      </c>
      <c r="M311" s="112">
        <f t="shared" si="105"/>
        <v>0.23</v>
      </c>
      <c r="N311" s="112" t="b">
        <f t="shared" si="106"/>
        <v>1</v>
      </c>
      <c r="O311" s="112" t="b">
        <f t="shared" si="107"/>
        <v>1</v>
      </c>
      <c r="P311" s="113">
        <f t="shared" si="108"/>
        <v>7.0000000000000009</v>
      </c>
      <c r="Q311" s="113">
        <f t="shared" si="109"/>
        <v>3</v>
      </c>
      <c r="R311" s="114" t="str">
        <f t="shared" si="125"/>
        <v>0.7-0.23</v>
      </c>
      <c r="S311" s="127">
        <f t="shared" si="110"/>
        <v>0</v>
      </c>
      <c r="T311" s="112" t="b">
        <f t="shared" si="111"/>
        <v>0</v>
      </c>
      <c r="U311" s="22">
        <f t="shared" si="112"/>
        <v>8.4637805473491685</v>
      </c>
      <c r="V311" s="22">
        <f t="shared" si="113"/>
        <v>0.66615454337518998</v>
      </c>
      <c r="W311" s="81">
        <f t="shared" si="114"/>
        <v>9</v>
      </c>
      <c r="X311" s="22">
        <f t="shared" si="115"/>
        <v>0.45488931524353338</v>
      </c>
      <c r="Y311" s="3">
        <f>IF(U311&gt;'Power Curve'!$C$37,0,INDEX(Ci,$W311,1)*POWER(1-X311,3)+INDEX(Ci,$W311,2)*3*X311*POWER(1-X311,2)+INDEX(Ci,$W311,3)*3*POWER(X311,2)*(1-X311)+INDEX(Ci,$W311,4)*POWER(X311,3))</f>
        <v>1021.3889799690974</v>
      </c>
      <c r="Z311" s="3">
        <f t="shared" si="116"/>
        <v>1021.3889799690974</v>
      </c>
      <c r="AA311" s="3">
        <f t="shared" si="117"/>
        <v>1000.010013580322</v>
      </c>
      <c r="AB311" s="3">
        <f t="shared" si="126"/>
        <v>21.378966388775325</v>
      </c>
      <c r="AC311" s="3">
        <f t="shared" si="127"/>
        <v>21.378966388775325</v>
      </c>
      <c r="AE311" s="34">
        <f t="shared" si="118"/>
        <v>8</v>
      </c>
      <c r="AF311" s="73" t="b">
        <f>COUNTIF('Power Curve'!$D$2:$D$31,AE311)&gt;0</f>
        <v>1</v>
      </c>
      <c r="AG311" s="73" t="b">
        <f t="shared" si="119"/>
        <v>0</v>
      </c>
      <c r="AH311" s="73" t="b">
        <f t="shared" si="128"/>
        <v>1</v>
      </c>
      <c r="AI311" s="34" t="str">
        <f t="shared" si="120"/>
        <v>Outer</v>
      </c>
      <c r="AJ311" s="35" t="str">
        <f t="shared" si="129"/>
        <v>0.6-0.7</v>
      </c>
      <c r="AK311" s="36" t="str">
        <f t="shared" si="121"/>
        <v>18-19</v>
      </c>
      <c r="AL311" s="36" t="str">
        <f t="shared" si="122"/>
        <v>Dec</v>
      </c>
      <c r="AM311" s="35" t="str">
        <f t="shared" si="123"/>
        <v>275-285</v>
      </c>
      <c r="AN311" s="36" t="str">
        <f t="shared" si="124"/>
        <v>HWS-HTI</v>
      </c>
    </row>
    <row r="312" spans="5:40" x14ac:dyDescent="0.3">
      <c r="E312" s="12">
        <v>40879.777777777781</v>
      </c>
      <c r="F312" s="16">
        <v>9.4</v>
      </c>
      <c r="G312" s="16">
        <v>1325.52001953125</v>
      </c>
      <c r="H312" s="29">
        <v>1.1718764715213479</v>
      </c>
      <c r="I312" s="26">
        <v>280.89999999999998</v>
      </c>
      <c r="J312" s="30">
        <v>0.18085106382978722</v>
      </c>
      <c r="K312" s="31">
        <v>0.19114478564513734</v>
      </c>
      <c r="L312" s="111">
        <f t="shared" si="104"/>
        <v>0.8</v>
      </c>
      <c r="M312" s="112">
        <f t="shared" si="105"/>
        <v>0.18000000000000002</v>
      </c>
      <c r="N312" s="112" t="b">
        <f t="shared" si="106"/>
        <v>1</v>
      </c>
      <c r="O312" s="112" t="b">
        <f t="shared" si="107"/>
        <v>1</v>
      </c>
      <c r="P312" s="113">
        <f t="shared" si="108"/>
        <v>8</v>
      </c>
      <c r="Q312" s="113">
        <f t="shared" si="109"/>
        <v>8</v>
      </c>
      <c r="R312" s="114" t="str">
        <f t="shared" si="125"/>
        <v>0.8-0.18</v>
      </c>
      <c r="S312" s="127">
        <f t="shared" si="110"/>
        <v>6.6985726013134433E-3</v>
      </c>
      <c r="T312" s="112" t="b">
        <f t="shared" si="111"/>
        <v>1</v>
      </c>
      <c r="U312" s="22">
        <f t="shared" si="112"/>
        <v>9.262106468936901</v>
      </c>
      <c r="V312" s="22">
        <f t="shared" si="113"/>
        <v>0.78953838802382204</v>
      </c>
      <c r="W312" s="81">
        <f t="shared" si="114"/>
        <v>10</v>
      </c>
      <c r="X312" s="22">
        <f t="shared" si="115"/>
        <v>0.26888958515436123</v>
      </c>
      <c r="Y312" s="3">
        <f>IF(U312&gt;'Power Curve'!$C$37,0,INDEX(Ci,$W312,1)*POWER(1-X312,3)+INDEX(Ci,$W312,2)*3*X312*POWER(1-X312,2)+INDEX(Ci,$W312,3)*3*POWER(X312,2)*(1-X312)+INDEX(Ci,$W312,4)*POWER(X312,3))</f>
        <v>1285.4816066501992</v>
      </c>
      <c r="Z312" s="3">
        <f t="shared" si="116"/>
        <v>1294.0924985199986</v>
      </c>
      <c r="AA312" s="3">
        <f t="shared" si="117"/>
        <v>1325.52001953125</v>
      </c>
      <c r="AB312" s="3">
        <f t="shared" si="126"/>
        <v>-31.427521011251429</v>
      </c>
      <c r="AC312" s="3">
        <f t="shared" si="127"/>
        <v>31.427521011251429</v>
      </c>
      <c r="AE312" s="34">
        <f t="shared" si="118"/>
        <v>9</v>
      </c>
      <c r="AF312" s="73" t="b">
        <f>COUNTIF('Power Curve'!$D$2:$D$31,AE312)&gt;0</f>
        <v>1</v>
      </c>
      <c r="AG312" s="73" t="b">
        <f t="shared" si="119"/>
        <v>0</v>
      </c>
      <c r="AH312" s="73" t="b">
        <f t="shared" si="128"/>
        <v>1</v>
      </c>
      <c r="AI312" s="34" t="str">
        <f t="shared" si="120"/>
        <v>Outer</v>
      </c>
      <c r="AJ312" s="35" t="str">
        <f t="shared" si="129"/>
        <v>0.7-0.8</v>
      </c>
      <c r="AK312" s="36" t="str">
        <f t="shared" si="121"/>
        <v>18-19</v>
      </c>
      <c r="AL312" s="36" t="str">
        <f t="shared" si="122"/>
        <v>Dec</v>
      </c>
      <c r="AM312" s="35" t="str">
        <f t="shared" si="123"/>
        <v>275-285</v>
      </c>
      <c r="AN312" s="36" t="str">
        <f t="shared" si="124"/>
        <v>HWS-HTI</v>
      </c>
    </row>
    <row r="313" spans="5:40" x14ac:dyDescent="0.3">
      <c r="E313" s="12">
        <v>40879.784722222219</v>
      </c>
      <c r="F313" s="16">
        <v>9.49</v>
      </c>
      <c r="G313" s="16">
        <v>1213.9000549316411</v>
      </c>
      <c r="H313" s="29">
        <v>1.1718764715213479</v>
      </c>
      <c r="I313" s="26">
        <v>281.2</v>
      </c>
      <c r="J313" s="30">
        <v>0.14436248682824027</v>
      </c>
      <c r="K313" s="31">
        <v>0.19934395225070953</v>
      </c>
      <c r="L313" s="111">
        <f t="shared" si="104"/>
        <v>0.8</v>
      </c>
      <c r="M313" s="112">
        <f t="shared" si="105"/>
        <v>0.14000000000000001</v>
      </c>
      <c r="N313" s="112" t="b">
        <f t="shared" si="106"/>
        <v>1</v>
      </c>
      <c r="O313" s="112" t="b">
        <f t="shared" si="107"/>
        <v>1</v>
      </c>
      <c r="P313" s="113">
        <f t="shared" si="108"/>
        <v>8</v>
      </c>
      <c r="Q313" s="113">
        <f t="shared" si="109"/>
        <v>12</v>
      </c>
      <c r="R313" s="114" t="str">
        <f t="shared" si="125"/>
        <v>0.8-0.14</v>
      </c>
      <c r="S313" s="127">
        <f t="shared" si="110"/>
        <v>-7.2881878221121429E-3</v>
      </c>
      <c r="T313" s="112" t="b">
        <f t="shared" si="111"/>
        <v>1</v>
      </c>
      <c r="U313" s="22">
        <f t="shared" si="112"/>
        <v>9.3507862117245946</v>
      </c>
      <c r="V313" s="22">
        <f t="shared" si="113"/>
        <v>0.80324412813788026</v>
      </c>
      <c r="W313" s="81">
        <f t="shared" si="114"/>
        <v>10</v>
      </c>
      <c r="X313" s="22">
        <f t="shared" si="115"/>
        <v>0.36315040505118729</v>
      </c>
      <c r="Y313" s="3">
        <f>IF(U313&gt;'Power Curve'!$C$37,0,INDEX(Ci,$W313,1)*POWER(1-X313,3)+INDEX(Ci,$W313,2)*3*X313*POWER(1-X313,2)+INDEX(Ci,$W313,3)*3*POWER(X313,2)*(1-X313)+INDEX(Ci,$W313,4)*POWER(X313,3))</f>
        <v>1317.1880659856733</v>
      </c>
      <c r="Z313" s="3">
        <f t="shared" si="116"/>
        <v>1307.5881519637251</v>
      </c>
      <c r="AA313" s="3">
        <f t="shared" si="117"/>
        <v>1213.9000549316411</v>
      </c>
      <c r="AB313" s="3">
        <f t="shared" si="126"/>
        <v>93.688097032083988</v>
      </c>
      <c r="AC313" s="3">
        <f t="shared" si="127"/>
        <v>93.688097032083988</v>
      </c>
      <c r="AE313" s="34">
        <f t="shared" si="118"/>
        <v>9</v>
      </c>
      <c r="AF313" s="73" t="b">
        <f>COUNTIF('Power Curve'!$D$2:$D$31,AE313)&gt;0</f>
        <v>1</v>
      </c>
      <c r="AG313" s="73" t="b">
        <f t="shared" si="119"/>
        <v>0</v>
      </c>
      <c r="AH313" s="73" t="b">
        <f t="shared" si="128"/>
        <v>1</v>
      </c>
      <c r="AI313" s="34" t="str">
        <f t="shared" si="120"/>
        <v>Outer</v>
      </c>
      <c r="AJ313" s="35" t="str">
        <f t="shared" si="129"/>
        <v>0.8-0.9</v>
      </c>
      <c r="AK313" s="36" t="str">
        <f t="shared" si="121"/>
        <v>18-19</v>
      </c>
      <c r="AL313" s="36" t="str">
        <f t="shared" si="122"/>
        <v>Dec</v>
      </c>
      <c r="AM313" s="35" t="str">
        <f t="shared" si="123"/>
        <v>275-285</v>
      </c>
      <c r="AN313" s="36" t="str">
        <f t="shared" si="124"/>
        <v>HWS-HTI</v>
      </c>
    </row>
    <row r="314" spans="5:40" x14ac:dyDescent="0.3">
      <c r="E314" s="12">
        <v>40879.791666666664</v>
      </c>
      <c r="F314" s="16">
        <v>8.93</v>
      </c>
      <c r="G314" s="16">
        <v>891.82999801635765</v>
      </c>
      <c r="H314" s="29">
        <v>1.1724142301182463</v>
      </c>
      <c r="I314" s="26">
        <v>275.2</v>
      </c>
      <c r="J314" s="30">
        <v>0.1175811870100784</v>
      </c>
      <c r="K314" s="31">
        <v>0.1990483888786328</v>
      </c>
      <c r="L314" s="111">
        <f t="shared" si="104"/>
        <v>0.70000000000000007</v>
      </c>
      <c r="M314" s="112">
        <f t="shared" si="105"/>
        <v>0.12</v>
      </c>
      <c r="N314" s="112" t="b">
        <f t="shared" si="106"/>
        <v>1</v>
      </c>
      <c r="O314" s="112" t="b">
        <f t="shared" si="107"/>
        <v>1</v>
      </c>
      <c r="P314" s="113">
        <f t="shared" si="108"/>
        <v>7.0000000000000009</v>
      </c>
      <c r="Q314" s="113">
        <f t="shared" si="109"/>
        <v>14</v>
      </c>
      <c r="R314" s="114" t="str">
        <f t="shared" si="125"/>
        <v>0.7-0.12</v>
      </c>
      <c r="S314" s="127">
        <f t="shared" si="110"/>
        <v>7.9909258919463686E-3</v>
      </c>
      <c r="T314" s="112" t="b">
        <f t="shared" si="111"/>
        <v>1</v>
      </c>
      <c r="U314" s="22">
        <f t="shared" si="112"/>
        <v>8.8003468547100265</v>
      </c>
      <c r="V314" s="22">
        <f t="shared" si="113"/>
        <v>0.71817195112613219</v>
      </c>
      <c r="W314" s="81">
        <f t="shared" si="114"/>
        <v>9</v>
      </c>
      <c r="X314" s="22">
        <f t="shared" si="115"/>
        <v>0.7913036179559586</v>
      </c>
      <c r="Y314" s="3">
        <f>IF(U314&gt;'Power Curve'!$C$37,0,INDEX(Ci,$W314,1)*POWER(1-X314,3)+INDEX(Ci,$W314,2)*3*X314*POWER(1-X314,2)+INDEX(Ci,$W314,3)*3*POWER(X314,2)*(1-X314)+INDEX(Ci,$W314,4)*POWER(X314,3))</f>
        <v>1129.893774396332</v>
      </c>
      <c r="Z314" s="3">
        <f t="shared" si="116"/>
        <v>1138.9226718133048</v>
      </c>
      <c r="AA314" s="3">
        <f t="shared" si="117"/>
        <v>891.82999801635765</v>
      </c>
      <c r="AB314" s="3">
        <f t="shared" si="126"/>
        <v>247.09267379694711</v>
      </c>
      <c r="AC314" s="3">
        <f t="shared" si="127"/>
        <v>247.09267379694711</v>
      </c>
      <c r="AE314" s="34">
        <f t="shared" si="118"/>
        <v>9</v>
      </c>
      <c r="AF314" s="73" t="b">
        <f>COUNTIF('Power Curve'!$D$2:$D$31,AE314)&gt;0</f>
        <v>1</v>
      </c>
      <c r="AG314" s="73" t="b">
        <f t="shared" si="119"/>
        <v>0</v>
      </c>
      <c r="AH314" s="73" t="b">
        <f t="shared" si="128"/>
        <v>1</v>
      </c>
      <c r="AI314" s="34" t="str">
        <f t="shared" si="120"/>
        <v>Inner</v>
      </c>
      <c r="AJ314" s="35" t="str">
        <f t="shared" si="129"/>
        <v>0.7-0.8</v>
      </c>
      <c r="AK314" s="36" t="str">
        <f t="shared" si="121"/>
        <v>19-20</v>
      </c>
      <c r="AL314" s="36" t="str">
        <f t="shared" si="122"/>
        <v>Dec</v>
      </c>
      <c r="AM314" s="35" t="str">
        <f t="shared" si="123"/>
        <v>275-285</v>
      </c>
      <c r="AN314" s="36" t="str">
        <f t="shared" si="124"/>
        <v>Inner-TI</v>
      </c>
    </row>
    <row r="315" spans="5:40" x14ac:dyDescent="0.3">
      <c r="E315" s="12">
        <v>40879.819444444445</v>
      </c>
      <c r="F315" s="16">
        <v>9.08</v>
      </c>
      <c r="G315" s="16">
        <v>1146.050056457522</v>
      </c>
      <c r="H315" s="29">
        <v>1.1718086661442566</v>
      </c>
      <c r="I315" s="26">
        <v>270.8</v>
      </c>
      <c r="J315" s="30">
        <v>0.15859030837004404</v>
      </c>
      <c r="K315" s="31">
        <v>0.24213178542706354</v>
      </c>
      <c r="L315" s="111">
        <f t="shared" si="104"/>
        <v>0.70000000000000007</v>
      </c>
      <c r="M315" s="112">
        <f t="shared" si="105"/>
        <v>0.16</v>
      </c>
      <c r="N315" s="112" t="b">
        <f t="shared" si="106"/>
        <v>1</v>
      </c>
      <c r="O315" s="112" t="b">
        <f t="shared" si="107"/>
        <v>1</v>
      </c>
      <c r="P315" s="113">
        <f t="shared" si="108"/>
        <v>7.0000000000000009</v>
      </c>
      <c r="Q315" s="113">
        <f t="shared" si="109"/>
        <v>10</v>
      </c>
      <c r="R315" s="114" t="str">
        <f t="shared" si="125"/>
        <v>0.7-0.16</v>
      </c>
      <c r="S315" s="127">
        <f t="shared" si="110"/>
        <v>2.9400999933467547E-2</v>
      </c>
      <c r="T315" s="112" t="b">
        <f t="shared" si="111"/>
        <v>1</v>
      </c>
      <c r="U315" s="22">
        <f t="shared" si="112"/>
        <v>8.946628157973322</v>
      </c>
      <c r="V315" s="22">
        <f t="shared" si="113"/>
        <v>0.74078019809491669</v>
      </c>
      <c r="W315" s="81">
        <f t="shared" si="114"/>
        <v>9</v>
      </c>
      <c r="X315" s="22">
        <f t="shared" si="115"/>
        <v>0.93751885566964754</v>
      </c>
      <c r="Y315" s="3">
        <f>IF(U315&gt;'Power Curve'!$C$37,0,INDEX(Ci,$W315,1)*POWER(1-X315,3)+INDEX(Ci,$W315,2)*3*X315*POWER(1-X315,2)+INDEX(Ci,$W315,3)*3*POWER(X315,2)*(1-X315)+INDEX(Ci,$W315,4)*POWER(X315,3))</f>
        <v>1177.7646457289268</v>
      </c>
      <c r="Z315" s="3">
        <f t="shared" si="116"/>
        <v>1212.3921039996433</v>
      </c>
      <c r="AA315" s="3">
        <f t="shared" si="117"/>
        <v>1146.050056457522</v>
      </c>
      <c r="AB315" s="3">
        <f t="shared" si="126"/>
        <v>66.342047542121236</v>
      </c>
      <c r="AC315" s="3">
        <f t="shared" si="127"/>
        <v>66.342047542121236</v>
      </c>
      <c r="AE315" s="34">
        <f t="shared" si="118"/>
        <v>9</v>
      </c>
      <c r="AF315" s="73" t="b">
        <f>COUNTIF('Power Curve'!$D$2:$D$31,AE315)&gt;0</f>
        <v>1</v>
      </c>
      <c r="AG315" s="73" t="b">
        <f t="shared" si="119"/>
        <v>0</v>
      </c>
      <c r="AH315" s="73" t="b">
        <f t="shared" si="128"/>
        <v>1</v>
      </c>
      <c r="AI315" s="34" t="str">
        <f t="shared" si="120"/>
        <v>Outer</v>
      </c>
      <c r="AJ315" s="35" t="str">
        <f t="shared" si="129"/>
        <v>0.7-0.8</v>
      </c>
      <c r="AK315" s="36" t="str">
        <f t="shared" si="121"/>
        <v>19-20</v>
      </c>
      <c r="AL315" s="36" t="str">
        <f t="shared" si="122"/>
        <v>Dec</v>
      </c>
      <c r="AM315" s="35" t="str">
        <f t="shared" si="123"/>
        <v>265-275</v>
      </c>
      <c r="AN315" s="36" t="str">
        <f t="shared" si="124"/>
        <v>HWS-HTI</v>
      </c>
    </row>
    <row r="316" spans="5:40" x14ac:dyDescent="0.3">
      <c r="E316" s="12">
        <v>40879.826388888891</v>
      </c>
      <c r="F316" s="16">
        <v>8.25</v>
      </c>
      <c r="G316" s="16">
        <v>943.01998138427712</v>
      </c>
      <c r="H316" s="29">
        <v>1.1724327609911676</v>
      </c>
      <c r="I316" s="26">
        <v>275</v>
      </c>
      <c r="J316" s="30">
        <v>0.1709090909090909</v>
      </c>
      <c r="K316" s="31">
        <v>0.18867565680083431</v>
      </c>
      <c r="L316" s="111">
        <f t="shared" si="104"/>
        <v>0.6</v>
      </c>
      <c r="M316" s="112">
        <f t="shared" si="105"/>
        <v>0.17</v>
      </c>
      <c r="N316" s="112" t="b">
        <f t="shared" si="106"/>
        <v>1</v>
      </c>
      <c r="O316" s="112" t="b">
        <f t="shared" si="107"/>
        <v>1</v>
      </c>
      <c r="P316" s="113">
        <f t="shared" si="108"/>
        <v>6</v>
      </c>
      <c r="Q316" s="113">
        <f t="shared" si="109"/>
        <v>9</v>
      </c>
      <c r="R316" s="114" t="str">
        <f t="shared" si="125"/>
        <v>0.6-0.17</v>
      </c>
      <c r="S316" s="127">
        <f t="shared" si="110"/>
        <v>1.9645999686223482E-2</v>
      </c>
      <c r="T316" s="112" t="b">
        <f t="shared" si="111"/>
        <v>1</v>
      </c>
      <c r="U316" s="22">
        <f t="shared" si="112"/>
        <v>8.1302624930900667</v>
      </c>
      <c r="V316" s="22">
        <f t="shared" si="113"/>
        <v>0.61460825296741095</v>
      </c>
      <c r="W316" s="81">
        <f t="shared" si="114"/>
        <v>9</v>
      </c>
      <c r="X316" s="22">
        <f t="shared" si="115"/>
        <v>0.12152188893938388</v>
      </c>
      <c r="Y316" s="3">
        <f>IF(U316&gt;'Power Curve'!$C$37,0,INDEX(Ci,$W316,1)*POWER(1-X316,3)+INDEX(Ci,$W316,2)*3*X316*POWER(1-X316,2)+INDEX(Ci,$W316,3)*3*POWER(X316,2)*(1-X316)+INDEX(Ci,$W316,4)*POWER(X316,3))</f>
        <v>917.43671506483611</v>
      </c>
      <c r="Z316" s="3">
        <f t="shared" si="116"/>
        <v>935.46067648112978</v>
      </c>
      <c r="AA316" s="3">
        <f t="shared" si="117"/>
        <v>943.01998138427712</v>
      </c>
      <c r="AB316" s="3">
        <f t="shared" si="126"/>
        <v>-7.5593049031473356</v>
      </c>
      <c r="AC316" s="3">
        <f t="shared" si="127"/>
        <v>7.5593049031473356</v>
      </c>
      <c r="AE316" s="34">
        <f t="shared" si="118"/>
        <v>8</v>
      </c>
      <c r="AF316" s="73" t="b">
        <f>COUNTIF('Power Curve'!$D$2:$D$31,AE316)&gt;0</f>
        <v>1</v>
      </c>
      <c r="AG316" s="73" t="b">
        <f t="shared" si="119"/>
        <v>0</v>
      </c>
      <c r="AH316" s="73" t="b">
        <f t="shared" si="128"/>
        <v>1</v>
      </c>
      <c r="AI316" s="34" t="str">
        <f t="shared" si="120"/>
        <v>Outer</v>
      </c>
      <c r="AJ316" s="35" t="str">
        <f t="shared" si="129"/>
        <v>0.6-0.7</v>
      </c>
      <c r="AK316" s="36" t="str">
        <f t="shared" si="121"/>
        <v>19-20</v>
      </c>
      <c r="AL316" s="36" t="str">
        <f t="shared" si="122"/>
        <v>Dec</v>
      </c>
      <c r="AM316" s="35" t="str">
        <f t="shared" si="123"/>
        <v>275-285</v>
      </c>
      <c r="AN316" s="36" t="str">
        <f t="shared" si="124"/>
        <v>HWS-HTI</v>
      </c>
    </row>
    <row r="317" spans="5:40" x14ac:dyDescent="0.3">
      <c r="E317" s="12">
        <v>40879.833333333336</v>
      </c>
      <c r="F317" s="16">
        <v>8.9499999999999993</v>
      </c>
      <c r="G317" s="16">
        <v>1142.2499618530273</v>
      </c>
      <c r="H317" s="29">
        <v>1.1723709548668031</v>
      </c>
      <c r="I317" s="26">
        <v>283.89999999999998</v>
      </c>
      <c r="J317" s="30">
        <v>0.14189944134078214</v>
      </c>
      <c r="K317" s="31">
        <v>0.19740220973793463</v>
      </c>
      <c r="L317" s="111">
        <f t="shared" si="104"/>
        <v>0.70000000000000007</v>
      </c>
      <c r="M317" s="112">
        <f t="shared" si="105"/>
        <v>0.14000000000000001</v>
      </c>
      <c r="N317" s="112" t="b">
        <f t="shared" si="106"/>
        <v>1</v>
      </c>
      <c r="O317" s="112" t="b">
        <f t="shared" si="107"/>
        <v>1</v>
      </c>
      <c r="P317" s="113">
        <f t="shared" si="108"/>
        <v>7.0000000000000009</v>
      </c>
      <c r="Q317" s="113">
        <f t="shared" si="109"/>
        <v>12</v>
      </c>
      <c r="R317" s="114" t="str">
        <f t="shared" si="125"/>
        <v>0.7-0.14</v>
      </c>
      <c r="S317" s="127">
        <f t="shared" si="110"/>
        <v>1.0811335537812461E-2</v>
      </c>
      <c r="T317" s="112" t="b">
        <f t="shared" si="111"/>
        <v>1</v>
      </c>
      <c r="U317" s="22">
        <f t="shared" si="112"/>
        <v>8.8199479570781598</v>
      </c>
      <c r="V317" s="22">
        <f t="shared" si="113"/>
        <v>0.72120136468284324</v>
      </c>
      <c r="W317" s="81">
        <f t="shared" si="114"/>
        <v>9</v>
      </c>
      <c r="X317" s="22">
        <f t="shared" si="115"/>
        <v>0.81089586780793321</v>
      </c>
      <c r="Y317" s="3">
        <f>IF(U317&gt;'Power Curve'!$C$37,0,INDEX(Ci,$W317,1)*POWER(1-X317,3)+INDEX(Ci,$W317,2)*3*X317*POWER(1-X317,2)+INDEX(Ci,$W317,3)*3*POWER(X317,2)*(1-X317)+INDEX(Ci,$W317,4)*POWER(X317,3))</f>
        <v>1136.2896510327464</v>
      </c>
      <c r="Z317" s="3">
        <f t="shared" si="116"/>
        <v>1148.5744597182054</v>
      </c>
      <c r="AA317" s="3">
        <f t="shared" si="117"/>
        <v>1142.2499618530273</v>
      </c>
      <c r="AB317" s="3">
        <f t="shared" si="126"/>
        <v>6.3244978651780457</v>
      </c>
      <c r="AC317" s="3">
        <f t="shared" si="127"/>
        <v>6.3244978651780457</v>
      </c>
      <c r="AE317" s="34">
        <f t="shared" si="118"/>
        <v>9</v>
      </c>
      <c r="AF317" s="73" t="b">
        <f>COUNTIF('Power Curve'!$D$2:$D$31,AE317)&gt;0</f>
        <v>1</v>
      </c>
      <c r="AG317" s="73" t="b">
        <f t="shared" si="119"/>
        <v>0</v>
      </c>
      <c r="AH317" s="73" t="b">
        <f t="shared" si="128"/>
        <v>1</v>
      </c>
      <c r="AI317" s="34" t="str">
        <f t="shared" si="120"/>
        <v>Outer</v>
      </c>
      <c r="AJ317" s="35" t="str">
        <f t="shared" si="129"/>
        <v>0.7-0.8</v>
      </c>
      <c r="AK317" s="36" t="str">
        <f t="shared" si="121"/>
        <v>20-21</v>
      </c>
      <c r="AL317" s="36" t="str">
        <f t="shared" si="122"/>
        <v>Dec</v>
      </c>
      <c r="AM317" s="35" t="str">
        <f t="shared" si="123"/>
        <v>275-285</v>
      </c>
      <c r="AN317" s="36" t="str">
        <f t="shared" si="124"/>
        <v>HWS-HTI</v>
      </c>
    </row>
    <row r="318" spans="5:40" x14ac:dyDescent="0.3">
      <c r="E318" s="12">
        <v>40879.840277777781</v>
      </c>
      <c r="F318" s="16">
        <v>7.87</v>
      </c>
      <c r="G318" s="16">
        <v>716.49001502990768</v>
      </c>
      <c r="H318" s="29">
        <v>1.1730821157391182</v>
      </c>
      <c r="I318" s="26">
        <v>275.3</v>
      </c>
      <c r="J318" s="30">
        <v>0.11435832274459974</v>
      </c>
      <c r="K318" s="31">
        <v>0.20367517502889412</v>
      </c>
      <c r="L318" s="111">
        <f t="shared" si="104"/>
        <v>0.6</v>
      </c>
      <c r="M318" s="112">
        <f t="shared" si="105"/>
        <v>0.11</v>
      </c>
      <c r="N318" s="112" t="b">
        <f t="shared" si="106"/>
        <v>1</v>
      </c>
      <c r="O318" s="112" t="b">
        <f t="shared" si="107"/>
        <v>1</v>
      </c>
      <c r="P318" s="113">
        <f t="shared" si="108"/>
        <v>6</v>
      </c>
      <c r="Q318" s="113">
        <f t="shared" si="109"/>
        <v>15</v>
      </c>
      <c r="R318" s="114" t="str">
        <f t="shared" si="125"/>
        <v>0.6-0.11</v>
      </c>
      <c r="S318" s="127">
        <f t="shared" si="110"/>
        <v>-1.5111837704289E-2</v>
      </c>
      <c r="T318" s="112" t="b">
        <f t="shared" si="111"/>
        <v>1</v>
      </c>
      <c r="U318" s="22">
        <f t="shared" si="112"/>
        <v>7.7572092630983382</v>
      </c>
      <c r="V318" s="22">
        <f t="shared" si="113"/>
        <v>0.55695167370536391</v>
      </c>
      <c r="W318" s="81">
        <f t="shared" si="114"/>
        <v>8</v>
      </c>
      <c r="X318" s="22">
        <f t="shared" si="115"/>
        <v>0.74689370724388426</v>
      </c>
      <c r="Y318" s="3">
        <f>IF(U318&gt;'Power Curve'!$C$37,0,INDEX(Ci,$W318,1)*POWER(1-X318,3)+INDEX(Ci,$W318,2)*3*X318*POWER(1-X318,2)+INDEX(Ci,$W318,3)*3*POWER(X318,2)*(1-X318)+INDEX(Ci,$W318,4)*POWER(X318,3))</f>
        <v>806.2233141809071</v>
      </c>
      <c r="Z318" s="3">
        <f t="shared" si="116"/>
        <v>794.03979830359117</v>
      </c>
      <c r="AA318" s="3">
        <f t="shared" si="117"/>
        <v>716.49001502990768</v>
      </c>
      <c r="AB318" s="3">
        <f t="shared" si="126"/>
        <v>77.549783273683488</v>
      </c>
      <c r="AC318" s="3">
        <f t="shared" si="127"/>
        <v>77.549783273683488</v>
      </c>
      <c r="AE318" s="34">
        <f t="shared" si="118"/>
        <v>8</v>
      </c>
      <c r="AF318" s="73" t="b">
        <f>COUNTIF('Power Curve'!$D$2:$D$31,AE318)&gt;0</f>
        <v>1</v>
      </c>
      <c r="AG318" s="73" t="b">
        <f t="shared" si="119"/>
        <v>0</v>
      </c>
      <c r="AH318" s="73" t="b">
        <f t="shared" si="128"/>
        <v>1</v>
      </c>
      <c r="AI318" s="34" t="str">
        <f t="shared" si="120"/>
        <v>Inner</v>
      </c>
      <c r="AJ318" s="35" t="str">
        <f t="shared" si="129"/>
        <v>0.5-0.6</v>
      </c>
      <c r="AK318" s="36" t="str">
        <f t="shared" si="121"/>
        <v>20-21</v>
      </c>
      <c r="AL318" s="36" t="str">
        <f t="shared" si="122"/>
        <v>Dec</v>
      </c>
      <c r="AM318" s="35" t="str">
        <f t="shared" si="123"/>
        <v>275-285</v>
      </c>
      <c r="AN318" s="36" t="str">
        <f t="shared" si="124"/>
        <v>Inner-TI</v>
      </c>
    </row>
    <row r="319" spans="5:40" x14ac:dyDescent="0.3">
      <c r="E319" s="12">
        <v>40879.847222222219</v>
      </c>
      <c r="F319" s="16">
        <v>7.38</v>
      </c>
      <c r="G319" s="16">
        <v>644.82001972198486</v>
      </c>
      <c r="H319" s="29">
        <v>1.1725873630767716</v>
      </c>
      <c r="I319" s="26">
        <v>272.2</v>
      </c>
      <c r="J319" s="30">
        <v>0.12872628726287264</v>
      </c>
      <c r="K319" s="31">
        <v>0.19303922542160715</v>
      </c>
      <c r="L319" s="111">
        <f t="shared" si="104"/>
        <v>0.5</v>
      </c>
      <c r="M319" s="112">
        <f t="shared" si="105"/>
        <v>0.13</v>
      </c>
      <c r="N319" s="112" t="b">
        <f t="shared" si="106"/>
        <v>1</v>
      </c>
      <c r="O319" s="112" t="b">
        <f t="shared" si="107"/>
        <v>1</v>
      </c>
      <c r="P319" s="113">
        <f t="shared" si="108"/>
        <v>5</v>
      </c>
      <c r="Q319" s="113">
        <f t="shared" si="109"/>
        <v>13</v>
      </c>
      <c r="R319" s="114" t="str">
        <f t="shared" si="125"/>
        <v>0.5-0.13</v>
      </c>
      <c r="S319" s="127">
        <f t="shared" si="110"/>
        <v>1.7080752491931649E-2</v>
      </c>
      <c r="T319" s="112" t="b">
        <f t="shared" si="111"/>
        <v>1</v>
      </c>
      <c r="U319" s="22">
        <f t="shared" si="112"/>
        <v>7.2732090216840941</v>
      </c>
      <c r="V319" s="22">
        <f t="shared" si="113"/>
        <v>0.48214787618143146</v>
      </c>
      <c r="W319" s="81">
        <f t="shared" si="114"/>
        <v>8</v>
      </c>
      <c r="X319" s="22">
        <f t="shared" si="115"/>
        <v>0.25975658114885136</v>
      </c>
      <c r="Y319" s="3">
        <f>IF(U319&gt;'Power Curve'!$C$37,0,INDEX(Ci,$W319,1)*POWER(1-X319,3)+INDEX(Ci,$W319,2)*3*X319*POWER(1-X319,2)+INDEX(Ci,$W319,3)*3*POWER(X319,2)*(1-X319)+INDEX(Ci,$W319,4)*POWER(X319,3))</f>
        <v>668.70185722857377</v>
      </c>
      <c r="Z319" s="3">
        <f t="shared" si="116"/>
        <v>680.12378814279009</v>
      </c>
      <c r="AA319" s="3">
        <f t="shared" si="117"/>
        <v>644.82001972198486</v>
      </c>
      <c r="AB319" s="3">
        <f t="shared" si="126"/>
        <v>35.303768420805227</v>
      </c>
      <c r="AC319" s="3">
        <f t="shared" si="127"/>
        <v>35.303768420805227</v>
      </c>
      <c r="AE319" s="34">
        <f t="shared" si="118"/>
        <v>7</v>
      </c>
      <c r="AF319" s="73" t="b">
        <f>COUNTIF('Power Curve'!$D$2:$D$31,AE319)&gt;0</f>
        <v>1</v>
      </c>
      <c r="AG319" s="73" t="b">
        <f t="shared" si="119"/>
        <v>0</v>
      </c>
      <c r="AH319" s="73" t="b">
        <f t="shared" si="128"/>
        <v>1</v>
      </c>
      <c r="AI319" s="34" t="str">
        <f t="shared" si="120"/>
        <v>Inner</v>
      </c>
      <c r="AJ319" s="35" t="str">
        <f t="shared" si="129"/>
        <v>0.4-0.5</v>
      </c>
      <c r="AK319" s="36" t="str">
        <f t="shared" si="121"/>
        <v>20-21</v>
      </c>
      <c r="AL319" s="36" t="str">
        <f t="shared" si="122"/>
        <v>Dec</v>
      </c>
      <c r="AM319" s="35" t="str">
        <f t="shared" si="123"/>
        <v>265-275</v>
      </c>
      <c r="AN319" s="36" t="str">
        <f t="shared" si="124"/>
        <v>Inner-TI</v>
      </c>
    </row>
    <row r="320" spans="5:40" x14ac:dyDescent="0.3">
      <c r="E320" s="12">
        <v>40879.854166666664</v>
      </c>
      <c r="F320" s="16">
        <v>7.23</v>
      </c>
      <c r="G320" s="16">
        <v>536.33001518249557</v>
      </c>
      <c r="H320" s="29">
        <v>1.1721978858031694</v>
      </c>
      <c r="I320" s="26">
        <v>277.89999999999998</v>
      </c>
      <c r="J320" s="30">
        <v>0.1230982019363762</v>
      </c>
      <c r="K320" s="31">
        <v>0.18900824452573184</v>
      </c>
      <c r="L320" s="111">
        <f t="shared" si="104"/>
        <v>0.5</v>
      </c>
      <c r="M320" s="112">
        <f t="shared" si="105"/>
        <v>0.12</v>
      </c>
      <c r="N320" s="112" t="b">
        <f t="shared" si="106"/>
        <v>1</v>
      </c>
      <c r="O320" s="112" t="b">
        <f t="shared" si="107"/>
        <v>1</v>
      </c>
      <c r="P320" s="113">
        <f t="shared" si="108"/>
        <v>5</v>
      </c>
      <c r="Q320" s="113">
        <f t="shared" si="109"/>
        <v>14</v>
      </c>
      <c r="R320" s="114" t="str">
        <f t="shared" si="125"/>
        <v>0.5-0.12</v>
      </c>
      <c r="S320" s="127">
        <f t="shared" si="110"/>
        <v>-3.7124310330351562E-3</v>
      </c>
      <c r="T320" s="112" t="b">
        <f t="shared" si="111"/>
        <v>1</v>
      </c>
      <c r="U320" s="22">
        <f t="shared" si="112"/>
        <v>7.1245905795650142</v>
      </c>
      <c r="V320" s="22">
        <f t="shared" si="113"/>
        <v>0.45917841686853211</v>
      </c>
      <c r="W320" s="81">
        <f t="shared" si="114"/>
        <v>8</v>
      </c>
      <c r="X320" s="22">
        <f t="shared" si="115"/>
        <v>0.11017491861276546</v>
      </c>
      <c r="Y320" s="3">
        <f>IF(U320&gt;'Power Curve'!$C$37,0,INDEX(Ci,$W320,1)*POWER(1-X320,3)+INDEX(Ci,$W320,2)*3*X320*POWER(1-X320,2)+INDEX(Ci,$W320,3)*3*POWER(X320,2)*(1-X320)+INDEX(Ci,$W320,4)*POWER(X320,3))</f>
        <v>628.80882487488407</v>
      </c>
      <c r="Z320" s="3">
        <f t="shared" si="116"/>
        <v>626.47441547957214</v>
      </c>
      <c r="AA320" s="3">
        <f t="shared" si="117"/>
        <v>536.33001518249557</v>
      </c>
      <c r="AB320" s="3">
        <f t="shared" si="126"/>
        <v>90.144400297076572</v>
      </c>
      <c r="AC320" s="3">
        <f t="shared" si="127"/>
        <v>90.144400297076572</v>
      </c>
      <c r="AE320" s="34">
        <f t="shared" si="118"/>
        <v>7</v>
      </c>
      <c r="AF320" s="73" t="b">
        <f>COUNTIF('Power Curve'!$D$2:$D$31,AE320)&gt;0</f>
        <v>1</v>
      </c>
      <c r="AG320" s="73" t="b">
        <f t="shared" si="119"/>
        <v>0</v>
      </c>
      <c r="AH320" s="73" t="b">
        <f t="shared" si="128"/>
        <v>1</v>
      </c>
      <c r="AI320" s="34" t="str">
        <f t="shared" si="120"/>
        <v>Inner</v>
      </c>
      <c r="AJ320" s="35" t="str">
        <f t="shared" si="129"/>
        <v>0.4-0.5</v>
      </c>
      <c r="AK320" s="36" t="str">
        <f t="shared" si="121"/>
        <v>20-21</v>
      </c>
      <c r="AL320" s="36" t="str">
        <f t="shared" si="122"/>
        <v>Dec</v>
      </c>
      <c r="AM320" s="35" t="str">
        <f t="shared" si="123"/>
        <v>275-285</v>
      </c>
      <c r="AN320" s="36" t="str">
        <f t="shared" si="124"/>
        <v>Inner-TI</v>
      </c>
    </row>
    <row r="321" spans="5:40" x14ac:dyDescent="0.3">
      <c r="E321" s="12">
        <v>40880.034722222219</v>
      </c>
      <c r="F321" s="16">
        <v>8.3800000000000008</v>
      </c>
      <c r="G321" s="16">
        <v>725.58999776840233</v>
      </c>
      <c r="H321" s="29">
        <v>1.1809968280219918</v>
      </c>
      <c r="I321" s="26">
        <v>205</v>
      </c>
      <c r="J321" s="30">
        <v>0.12052505966587111</v>
      </c>
      <c r="K321" s="31">
        <v>0.18256194847798221</v>
      </c>
      <c r="L321" s="111">
        <f t="shared" si="104"/>
        <v>0.6</v>
      </c>
      <c r="M321" s="112">
        <f t="shared" si="105"/>
        <v>0.12</v>
      </c>
      <c r="N321" s="112" t="b">
        <f t="shared" si="106"/>
        <v>1</v>
      </c>
      <c r="O321" s="112" t="b">
        <f t="shared" si="107"/>
        <v>1</v>
      </c>
      <c r="P321" s="113">
        <f t="shared" si="108"/>
        <v>6</v>
      </c>
      <c r="Q321" s="113">
        <f t="shared" si="109"/>
        <v>14</v>
      </c>
      <c r="R321" s="114" t="str">
        <f t="shared" si="125"/>
        <v>0.6-0.12</v>
      </c>
      <c r="S321" s="127">
        <f t="shared" si="110"/>
        <v>4.5001612482616585E-3</v>
      </c>
      <c r="T321" s="112" t="b">
        <f t="shared" si="111"/>
        <v>1</v>
      </c>
      <c r="U321" s="22">
        <f t="shared" si="112"/>
        <v>8.2784348019903717</v>
      </c>
      <c r="V321" s="22">
        <f t="shared" si="113"/>
        <v>0.63750876095320264</v>
      </c>
      <c r="W321" s="81">
        <f t="shared" si="114"/>
        <v>9</v>
      </c>
      <c r="X321" s="22">
        <f t="shared" si="115"/>
        <v>0.26962727824842486</v>
      </c>
      <c r="Y321" s="3">
        <f>IF(U321&gt;'Power Curve'!$C$37,0,INDEX(Ci,$W321,1)*POWER(1-X321,3)+INDEX(Ci,$W321,2)*3*X321*POWER(1-X321,2)+INDEX(Ci,$W321,3)*3*POWER(X321,2)*(1-X321)+INDEX(Ci,$W321,4)*POWER(X321,3))</f>
        <v>963.07742099809786</v>
      </c>
      <c r="Z321" s="3">
        <f t="shared" si="116"/>
        <v>967.41142468714918</v>
      </c>
      <c r="AA321" s="3">
        <f t="shared" si="117"/>
        <v>725.58999776840233</v>
      </c>
      <c r="AB321" s="3">
        <f t="shared" si="126"/>
        <v>241.82142691874685</v>
      </c>
      <c r="AC321" s="3">
        <f t="shared" si="127"/>
        <v>241.82142691874685</v>
      </c>
      <c r="AE321" s="34">
        <f t="shared" si="118"/>
        <v>8</v>
      </c>
      <c r="AF321" s="73" t="b">
        <f>COUNTIF('Power Curve'!$D$2:$D$31,AE321)&gt;0</f>
        <v>1</v>
      </c>
      <c r="AG321" s="73" t="b">
        <f t="shared" si="119"/>
        <v>0</v>
      </c>
      <c r="AH321" s="73" t="b">
        <f t="shared" si="128"/>
        <v>1</v>
      </c>
      <c r="AI321" s="34" t="str">
        <f t="shared" si="120"/>
        <v>Inner</v>
      </c>
      <c r="AJ321" s="35" t="str">
        <f t="shared" si="129"/>
        <v>0.6-0.7</v>
      </c>
      <c r="AK321" s="36" t="str">
        <f t="shared" si="121"/>
        <v>0-1</v>
      </c>
      <c r="AL321" s="36" t="str">
        <f t="shared" si="122"/>
        <v>Dec</v>
      </c>
      <c r="AM321" s="35" t="str">
        <f t="shared" si="123"/>
        <v>205-215</v>
      </c>
      <c r="AN321" s="36" t="str">
        <f t="shared" si="124"/>
        <v>Inner-TI</v>
      </c>
    </row>
    <row r="322" spans="5:40" x14ac:dyDescent="0.3">
      <c r="E322" s="12">
        <v>40880.041666666664</v>
      </c>
      <c r="F322" s="16">
        <v>10.07</v>
      </c>
      <c r="G322" s="16">
        <v>915.75998306274391</v>
      </c>
      <c r="H322" s="29">
        <v>1.1795753326115541</v>
      </c>
      <c r="I322" s="26">
        <v>204.3</v>
      </c>
      <c r="J322" s="30">
        <v>8.937437934458789E-2</v>
      </c>
      <c r="K322" s="31">
        <v>0.12720078017187289</v>
      </c>
      <c r="L322" s="111">
        <f t="shared" si="104"/>
        <v>0.9</v>
      </c>
      <c r="M322" s="112">
        <f t="shared" si="105"/>
        <v>0.09</v>
      </c>
      <c r="N322" s="112" t="b">
        <f t="shared" si="106"/>
        <v>1</v>
      </c>
      <c r="O322" s="112" t="b">
        <f t="shared" si="107"/>
        <v>1</v>
      </c>
      <c r="P322" s="113">
        <f t="shared" si="108"/>
        <v>9</v>
      </c>
      <c r="Q322" s="113">
        <f t="shared" si="109"/>
        <v>17</v>
      </c>
      <c r="R322" s="114" t="str">
        <f t="shared" si="125"/>
        <v>0.9-0.09</v>
      </c>
      <c r="S322" s="127">
        <f t="shared" si="110"/>
        <v>-7.7733543286704898E-3</v>
      </c>
      <c r="T322" s="112" t="b">
        <f t="shared" si="111"/>
        <v>1</v>
      </c>
      <c r="U322" s="22">
        <f t="shared" si="112"/>
        <v>9.9439592285388585</v>
      </c>
      <c r="V322" s="22">
        <f t="shared" si="113"/>
        <v>0.8949209300270301</v>
      </c>
      <c r="W322" s="81">
        <f t="shared" si="114"/>
        <v>10</v>
      </c>
      <c r="X322" s="22">
        <f t="shared" si="115"/>
        <v>0.99365488271353786</v>
      </c>
      <c r="Y322" s="3">
        <f>IF(U322&gt;'Power Curve'!$C$37,0,INDEX(Ci,$W322,1)*POWER(1-X322,3)+INDEX(Ci,$W322,2)*3*X322*POWER(1-X322,2)+INDEX(Ci,$W322,3)*3*POWER(X322,2)*(1-X322)+INDEX(Ci,$W322,4)*POWER(X322,3))</f>
        <v>1517.2156768699938</v>
      </c>
      <c r="Z322" s="3">
        <f t="shared" si="116"/>
        <v>1505.4218218206697</v>
      </c>
      <c r="AA322" s="3">
        <f t="shared" si="117"/>
        <v>915.75998306274391</v>
      </c>
      <c r="AB322" s="3">
        <f t="shared" si="126"/>
        <v>589.66183875792581</v>
      </c>
      <c r="AC322" s="3">
        <f t="shared" si="127"/>
        <v>589.66183875792581</v>
      </c>
      <c r="AE322" s="34">
        <f t="shared" si="118"/>
        <v>10</v>
      </c>
      <c r="AF322" s="73" t="b">
        <f>COUNTIF('Power Curve'!$D$2:$D$31,AE322)&gt;0</f>
        <v>1</v>
      </c>
      <c r="AG322" s="73" t="b">
        <f t="shared" si="119"/>
        <v>0</v>
      </c>
      <c r="AH322" s="73" t="b">
        <f t="shared" si="128"/>
        <v>1</v>
      </c>
      <c r="AI322" s="34" t="str">
        <f t="shared" si="120"/>
        <v>Outer</v>
      </c>
      <c r="AJ322" s="35" t="str">
        <f t="shared" si="129"/>
        <v>0.8-0.9</v>
      </c>
      <c r="AK322" s="36" t="str">
        <f t="shared" si="121"/>
        <v>1-2</v>
      </c>
      <c r="AL322" s="36" t="str">
        <f t="shared" si="122"/>
        <v>Dec</v>
      </c>
      <c r="AM322" s="35" t="str">
        <f t="shared" si="123"/>
        <v>195-205</v>
      </c>
      <c r="AN322" s="36" t="str">
        <f t="shared" si="124"/>
        <v>HWS-LTI</v>
      </c>
    </row>
    <row r="323" spans="5:40" x14ac:dyDescent="0.3">
      <c r="E323" s="12">
        <v>40880.048611111109</v>
      </c>
      <c r="F323" s="16">
        <v>11.48</v>
      </c>
      <c r="G323" s="16">
        <v>976.55998229980446</v>
      </c>
      <c r="H323" s="29">
        <v>1.1797507796359485</v>
      </c>
      <c r="I323" s="26">
        <v>207.5</v>
      </c>
      <c r="J323" s="30">
        <v>5.139372822299651E-2</v>
      </c>
      <c r="K323" s="31">
        <v>0.31792684075861688</v>
      </c>
      <c r="L323" s="111">
        <f t="shared" ref="L323:L386" si="130">ROUND((V323-CenterOfFirstWindSpeedBin)/WindSpeedBinWidth,0)*WindSpeedBinWidth+CenterOfFirstWindSpeedBin</f>
        <v>1.1000000000000001</v>
      </c>
      <c r="M323" s="112">
        <f t="shared" ref="M323:M386" si="131">ROUND((J323-CenterOfFirstTurbulenceBin)/TurbulenceBinWidth,0)*TurbulenceBinWidth+CenterOfFirstTurbulenceBin</f>
        <v>0.05</v>
      </c>
      <c r="N323" s="112" t="b">
        <f t="shared" ref="N323:N386" si="132">IF(AND(L323&gt;=CenterOfFirstWindSpeedBin,L323&lt;=CenterOfLastWindSpeedBin),TRUE,FALSE)</f>
        <v>1</v>
      </c>
      <c r="O323" s="112" t="b">
        <f t="shared" ref="O323:O386" si="133">IF(AND(M323&gt;=CenterOfFirstTurbulenceBin,M323&lt;=CenterOfLastTurbulenceBin),TRUE,FALSE)</f>
        <v>1</v>
      </c>
      <c r="P323" s="113">
        <f t="shared" ref="P323:P386" si="134">(L323-CenterOfFirstWindSpeedBin)/WindSpeedBinWidth+1</f>
        <v>11</v>
      </c>
      <c r="Q323" s="113">
        <f t="shared" ref="Q323:Q386" si="135">NumberOfTurbulenceBins-(M323-CenterOfFirstTurbulenceBin)/TurbulenceBinWidth</f>
        <v>21</v>
      </c>
      <c r="R323" s="114" t="str">
        <f t="shared" si="125"/>
        <v>1.1-0.05</v>
      </c>
      <c r="S323" s="127">
        <f t="shared" ref="S323:S386" si="136">IF(T323,INDEX(PowerDeviationMatrix,Q323,P323),IF(UseMatrixPadValue,MatrixPadValue,0))</f>
        <v>-1.8410599132716903E-2</v>
      </c>
      <c r="T323" s="112" t="b">
        <f t="shared" ref="T323:T386" si="137">IF(AND(P323&gt;0,Q323&gt;0,N323,O323),LEN(INDEX(PowerDeviationMatrix,Q323,P323))&gt;0,FALSE)</f>
        <v>1</v>
      </c>
      <c r="U323" s="22">
        <f t="shared" ref="U323:U386" si="138">F323*(H323/Ref_Density)^(1/3)</f>
        <v>11.336873034034369</v>
      </c>
      <c r="V323" s="22">
        <f t="shared" ref="V323:V386" si="139">(U323-CutInWindSpeed)/(RatedWindSpeed-CutInWindSpeed)</f>
        <v>1.1102002488350515</v>
      </c>
      <c r="W323" s="81">
        <f t="shared" ref="W323:W386" si="140">COUNTIF(xa,"&lt;"&amp;U323)</f>
        <v>12</v>
      </c>
      <c r="X323" s="22">
        <f t="shared" ref="X323:X386" si="141">(U323-INDEX(xa,$W323))/(INDEX(xb,$W323)-INDEX(xa,$W323))</f>
        <v>0.34343416660728809</v>
      </c>
      <c r="Y323" s="3">
        <f>IF(U323&gt;'Power Curve'!$C$37,0,INDEX(Ci,$W323,1)*POWER(1-X323,3)+INDEX(Ci,$W323,2)*3*X323*POWER(1-X323,2)+INDEX(Ci,$W323,3)*3*POWER(X323,2)*(1-X323)+INDEX(Ci,$W323,4)*POWER(X323,3))</f>
        <v>1836.9828642474899</v>
      </c>
      <c r="Z323" s="3">
        <f t="shared" ref="Z323:Z386" si="142">IF(OR(T323,UseMatrixPadValue),Y323*(1+S323),"")</f>
        <v>1803.1629091201592</v>
      </c>
      <c r="AA323" s="3">
        <f t="shared" ref="AA323:AA386" si="143">IF(AH323,G323,"")</f>
        <v>976.55998229980446</v>
      </c>
      <c r="AB323" s="3">
        <f t="shared" si="126"/>
        <v>826.6029268203547</v>
      </c>
      <c r="AC323" s="3">
        <f t="shared" si="127"/>
        <v>826.6029268203547</v>
      </c>
      <c r="AE323" s="34">
        <f t="shared" ref="AE323:AE386" si="144">MROUND(U323-Centre_First_Bin,Bin_Width)+Centre_First_Bin</f>
        <v>11</v>
      </c>
      <c r="AF323" s="73" t="b">
        <f>COUNTIF('Power Curve'!$D$2:$D$31,AE323)&gt;0</f>
        <v>1</v>
      </c>
      <c r="AG323" s="73" t="b">
        <f t="shared" ref="AG323:AG386" si="145">(G323&lt;0)</f>
        <v>0</v>
      </c>
      <c r="AH323" s="73" t="b">
        <f t="shared" si="128"/>
        <v>1</v>
      </c>
      <c r="AI323" s="34" t="str">
        <f t="shared" ref="AI323:AI386" si="146">IF(AH323,IF(AND(J323&gt;=LowerTurbLimit,J323&lt;=UpperTurbLimit,K323&gt;=LowerShearLimit,K323&lt;=UpperShearLimit),"Inner","Outer"),"")</f>
        <v>Outer</v>
      </c>
      <c r="AJ323" s="35" t="str">
        <f t="shared" si="129"/>
        <v>1.1-1.2</v>
      </c>
      <c r="AK323" s="36" t="str">
        <f t="shared" ref="AK323:AK386" si="147">IF(AH323,HOUR(E323)&amp;"-"&amp;HOUR(E323)+1,"")</f>
        <v>1-2</v>
      </c>
      <c r="AL323" s="36" t="str">
        <f t="shared" ref="AL323:AL386" si="148">IF(AH323,TEXT(E323,"mmm"),"")</f>
        <v>Dec</v>
      </c>
      <c r="AM323" s="35" t="str">
        <f t="shared" ref="AM323:AM386" si="149">IF(AH323,IF(OR(I323&lt;5,I323&gt;=355),"355-5",MROUND(I323,10)-5&amp;"-"&amp;MROUND(I323,10)+5),"")</f>
        <v>205-215</v>
      </c>
      <c r="AN323" s="36" t="str">
        <f t="shared" ref="AN323:AN386" si="150">IF(AH323,IF(V323&lt;0.5,IF(J323&lt;=LowerTurbLimit,"LWS-LTI",IF(J323&gt;=UpperTurbLimit,"LWS-HTI","Inner-TI")),IF(J323&lt;=LowerTurbLimit,"HWS-LTI",IF(J323&gt;=UpperTurbLimit,"HWS-HTI","Inner-TI"))),"")</f>
        <v>HWS-LTI</v>
      </c>
    </row>
    <row r="324" spans="5:40" x14ac:dyDescent="0.3">
      <c r="E324" s="12">
        <v>40880.055555555555</v>
      </c>
      <c r="F324" s="16">
        <v>9.84</v>
      </c>
      <c r="G324" s="16">
        <v>654.63002014160156</v>
      </c>
      <c r="H324" s="29">
        <v>1.1777972458154127</v>
      </c>
      <c r="I324" s="26">
        <v>205.3</v>
      </c>
      <c r="J324" s="30">
        <v>0.10467479674796748</v>
      </c>
      <c r="K324" s="31">
        <v>0.19170422818168026</v>
      </c>
      <c r="L324" s="111">
        <f t="shared" si="130"/>
        <v>0.9</v>
      </c>
      <c r="M324" s="112">
        <f t="shared" si="131"/>
        <v>9.9999999999999992E-2</v>
      </c>
      <c r="N324" s="112" t="b">
        <f t="shared" si="132"/>
        <v>1</v>
      </c>
      <c r="O324" s="112" t="b">
        <f t="shared" si="133"/>
        <v>1</v>
      </c>
      <c r="P324" s="113">
        <f t="shared" si="134"/>
        <v>9</v>
      </c>
      <c r="Q324" s="113">
        <f t="shared" si="135"/>
        <v>16</v>
      </c>
      <c r="R324" s="114" t="str">
        <f t="shared" ref="R324:R387" si="151">L324&amp;"-"&amp;M324</f>
        <v>0.9-0.1</v>
      </c>
      <c r="S324" s="127">
        <f t="shared" si="136"/>
        <v>-1.1722365426955051E-2</v>
      </c>
      <c r="T324" s="112" t="b">
        <f t="shared" si="137"/>
        <v>1</v>
      </c>
      <c r="U324" s="22">
        <f t="shared" si="138"/>
        <v>9.7119531861862889</v>
      </c>
      <c r="V324" s="22">
        <f t="shared" si="139"/>
        <v>0.8590636482914682</v>
      </c>
      <c r="W324" s="81">
        <f t="shared" si="140"/>
        <v>10</v>
      </c>
      <c r="X324" s="22">
        <f t="shared" si="141"/>
        <v>0.74704749430999562</v>
      </c>
      <c r="Y324" s="3">
        <f>IF(U324&gt;'Power Curve'!$C$37,0,INDEX(Ci,$W324,1)*POWER(1-X324,3)+INDEX(Ci,$W324,2)*3*X324*POWER(1-X324,2)+INDEX(Ci,$W324,3)*3*POWER(X324,2)*(1-X324)+INDEX(Ci,$W324,4)*POWER(X324,3))</f>
        <v>1444.2022948418362</v>
      </c>
      <c r="Z324" s="3">
        <f t="shared" si="142"/>
        <v>1427.2728277912531</v>
      </c>
      <c r="AA324" s="3">
        <f t="shared" si="143"/>
        <v>654.63002014160156</v>
      </c>
      <c r="AB324" s="3">
        <f t="shared" ref="AB324:AB387" si="152">IF(AH324,Z324-AA324,"")</f>
        <v>772.64280764965156</v>
      </c>
      <c r="AC324" s="3">
        <f t="shared" ref="AC324:AC387" si="153">IF(AH324,ABS(AB324),"")</f>
        <v>772.64280764965156</v>
      </c>
      <c r="AE324" s="34">
        <f t="shared" si="144"/>
        <v>10</v>
      </c>
      <c r="AF324" s="73" t="b">
        <f>COUNTIF('Power Curve'!$D$2:$D$31,AE324)&gt;0</f>
        <v>1</v>
      </c>
      <c r="AG324" s="73" t="b">
        <f t="shared" si="145"/>
        <v>0</v>
      </c>
      <c r="AH324" s="73" t="b">
        <f t="shared" ref="AH324:AH387" si="154">AND(AF324,NOT(AG324))</f>
        <v>1</v>
      </c>
      <c r="AI324" s="34" t="str">
        <f t="shared" si="146"/>
        <v>Inner</v>
      </c>
      <c r="AJ324" s="35" t="str">
        <f t="shared" ref="AJ324:AJ387" si="155">IF(AH324,TEXT(ROUND(V324+0.05,1)-0.1,"0.0")&amp;"-"&amp;TEXT(ROUND(V324+0.05,1),"0.0"),"")</f>
        <v>0.8-0.9</v>
      </c>
      <c r="AK324" s="36" t="str">
        <f t="shared" si="147"/>
        <v>1-2</v>
      </c>
      <c r="AL324" s="36" t="str">
        <f t="shared" si="148"/>
        <v>Dec</v>
      </c>
      <c r="AM324" s="35" t="str">
        <f t="shared" si="149"/>
        <v>205-215</v>
      </c>
      <c r="AN324" s="36" t="str">
        <f t="shared" si="150"/>
        <v>Inner-TI</v>
      </c>
    </row>
    <row r="325" spans="5:40" x14ac:dyDescent="0.3">
      <c r="E325" s="12">
        <v>40880.0625</v>
      </c>
      <c r="F325" s="16">
        <v>8.16</v>
      </c>
      <c r="G325" s="16">
        <v>629.11997079849243</v>
      </c>
      <c r="H325" s="29">
        <v>1.1824209708332742</v>
      </c>
      <c r="I325" s="26">
        <v>200.3</v>
      </c>
      <c r="J325" s="30">
        <v>8.3333333333333343E-2</v>
      </c>
      <c r="K325" s="31">
        <v>0.18078895551989571</v>
      </c>
      <c r="L325" s="111">
        <f t="shared" si="130"/>
        <v>0.6</v>
      </c>
      <c r="M325" s="112">
        <f t="shared" si="131"/>
        <v>0.08</v>
      </c>
      <c r="N325" s="112" t="b">
        <f t="shared" si="132"/>
        <v>1</v>
      </c>
      <c r="O325" s="112" t="b">
        <f t="shared" si="133"/>
        <v>1</v>
      </c>
      <c r="P325" s="113">
        <f t="shared" si="134"/>
        <v>6</v>
      </c>
      <c r="Q325" s="113">
        <f t="shared" si="135"/>
        <v>18</v>
      </c>
      <c r="R325" s="114" t="str">
        <f t="shared" si="151"/>
        <v>0.6-0.08</v>
      </c>
      <c r="S325" s="127">
        <f t="shared" si="136"/>
        <v>-2.6698824562309216E-2</v>
      </c>
      <c r="T325" s="112" t="b">
        <f t="shared" si="137"/>
        <v>1</v>
      </c>
      <c r="U325" s="22">
        <f t="shared" si="138"/>
        <v>8.0643401354535449</v>
      </c>
      <c r="V325" s="22">
        <f t="shared" si="139"/>
        <v>0.60441974008871158</v>
      </c>
      <c r="W325" s="81">
        <f t="shared" si="140"/>
        <v>9</v>
      </c>
      <c r="X325" s="22">
        <f t="shared" si="141"/>
        <v>5.5629304053661129E-2</v>
      </c>
      <c r="Y325" s="3">
        <f>IF(U325&gt;'Power Curve'!$C$37,0,INDEX(Ci,$W325,1)*POWER(1-X325,3)+INDEX(Ci,$W325,2)*3*X325*POWER(1-X325,2)+INDEX(Ci,$W325,3)*3*POWER(X325,2)*(1-X325)+INDEX(Ci,$W325,4)*POWER(X325,3))</f>
        <v>897.45041051587145</v>
      </c>
      <c r="Z325" s="3">
        <f t="shared" si="142"/>
        <v>873.48953945213577</v>
      </c>
      <c r="AA325" s="3">
        <f t="shared" si="143"/>
        <v>629.11997079849243</v>
      </c>
      <c r="AB325" s="3">
        <f t="shared" si="152"/>
        <v>244.36956865364334</v>
      </c>
      <c r="AC325" s="3">
        <f t="shared" si="153"/>
        <v>244.36956865364334</v>
      </c>
      <c r="AE325" s="34">
        <f t="shared" si="144"/>
        <v>8</v>
      </c>
      <c r="AF325" s="73" t="b">
        <f>COUNTIF('Power Curve'!$D$2:$D$31,AE325)&gt;0</f>
        <v>1</v>
      </c>
      <c r="AG325" s="73" t="b">
        <f t="shared" si="145"/>
        <v>0</v>
      </c>
      <c r="AH325" s="73" t="b">
        <f t="shared" si="154"/>
        <v>1</v>
      </c>
      <c r="AI325" s="34" t="str">
        <f t="shared" si="146"/>
        <v>Outer</v>
      </c>
      <c r="AJ325" s="35" t="str">
        <f t="shared" si="155"/>
        <v>0.6-0.7</v>
      </c>
      <c r="AK325" s="36" t="str">
        <f t="shared" si="147"/>
        <v>1-2</v>
      </c>
      <c r="AL325" s="36" t="str">
        <f t="shared" si="148"/>
        <v>Dec</v>
      </c>
      <c r="AM325" s="35" t="str">
        <f t="shared" si="149"/>
        <v>195-205</v>
      </c>
      <c r="AN325" s="36" t="str">
        <f t="shared" si="150"/>
        <v>HWS-LTI</v>
      </c>
    </row>
    <row r="326" spans="5:40" x14ac:dyDescent="0.3">
      <c r="E326" s="12">
        <v>40880.069444444445</v>
      </c>
      <c r="F326" s="16">
        <v>9.2200000000000006</v>
      </c>
      <c r="G326" s="16">
        <v>559.59997558593795</v>
      </c>
      <c r="H326" s="29">
        <v>1.1814364830492012</v>
      </c>
      <c r="I326" s="26">
        <v>205.4</v>
      </c>
      <c r="J326" s="30">
        <v>0.10629067245119304</v>
      </c>
      <c r="K326" s="31">
        <v>0.41650948399067689</v>
      </c>
      <c r="L326" s="111">
        <f t="shared" si="130"/>
        <v>0.8</v>
      </c>
      <c r="M326" s="112">
        <f t="shared" si="131"/>
        <v>0.11</v>
      </c>
      <c r="N326" s="112" t="b">
        <f t="shared" si="132"/>
        <v>1</v>
      </c>
      <c r="O326" s="112" t="b">
        <f t="shared" si="133"/>
        <v>1</v>
      </c>
      <c r="P326" s="113">
        <f t="shared" si="134"/>
        <v>8</v>
      </c>
      <c r="Q326" s="113">
        <f t="shared" si="135"/>
        <v>15</v>
      </c>
      <c r="R326" s="114" t="str">
        <f t="shared" si="151"/>
        <v>0.8-0.11</v>
      </c>
      <c r="S326" s="127">
        <f t="shared" si="136"/>
        <v>-6.4327119838497289E-3</v>
      </c>
      <c r="T326" s="112" t="b">
        <f t="shared" si="137"/>
        <v>1</v>
      </c>
      <c r="U326" s="22">
        <f t="shared" si="138"/>
        <v>9.1093841590261047</v>
      </c>
      <c r="V326" s="22">
        <f t="shared" si="139"/>
        <v>0.765934662714568</v>
      </c>
      <c r="W326" s="81">
        <f t="shared" si="140"/>
        <v>10</v>
      </c>
      <c r="X326" s="22">
        <f t="shared" si="141"/>
        <v>0.1065556665367422</v>
      </c>
      <c r="Y326" s="3">
        <f>IF(U326&gt;'Power Curve'!$C$37,0,INDEX(Ci,$W326,1)*POWER(1-X326,3)+INDEX(Ci,$W326,2)*3*X326*POWER(1-X326,2)+INDEX(Ci,$W326,3)*3*POWER(X326,2)*(1-X326)+INDEX(Ci,$W326,4)*POWER(X326,3))</f>
        <v>1232.0032723334868</v>
      </c>
      <c r="Z326" s="3">
        <f t="shared" si="142"/>
        <v>1224.0781501194051</v>
      </c>
      <c r="AA326" s="3">
        <f t="shared" si="143"/>
        <v>559.59997558593795</v>
      </c>
      <c r="AB326" s="3">
        <f t="shared" si="152"/>
        <v>664.47817453346715</v>
      </c>
      <c r="AC326" s="3">
        <f t="shared" si="153"/>
        <v>664.47817453346715</v>
      </c>
      <c r="AE326" s="34">
        <f t="shared" si="144"/>
        <v>9</v>
      </c>
      <c r="AF326" s="73" t="b">
        <f>COUNTIF('Power Curve'!$D$2:$D$31,AE326)&gt;0</f>
        <v>1</v>
      </c>
      <c r="AG326" s="73" t="b">
        <f t="shared" si="145"/>
        <v>0</v>
      </c>
      <c r="AH326" s="73" t="b">
        <f t="shared" si="154"/>
        <v>1</v>
      </c>
      <c r="AI326" s="34" t="str">
        <f t="shared" si="146"/>
        <v>Outer</v>
      </c>
      <c r="AJ326" s="35" t="str">
        <f t="shared" si="155"/>
        <v>0.7-0.8</v>
      </c>
      <c r="AK326" s="36" t="str">
        <f t="shared" si="147"/>
        <v>1-2</v>
      </c>
      <c r="AL326" s="36" t="str">
        <f t="shared" si="148"/>
        <v>Dec</v>
      </c>
      <c r="AM326" s="35" t="str">
        <f t="shared" si="149"/>
        <v>205-215</v>
      </c>
      <c r="AN326" s="36" t="str">
        <f t="shared" si="150"/>
        <v>Inner-TI</v>
      </c>
    </row>
    <row r="327" spans="5:40" x14ac:dyDescent="0.3">
      <c r="E327" s="12">
        <v>40880.076388888891</v>
      </c>
      <c r="F327" s="16">
        <v>9.41</v>
      </c>
      <c r="G327" s="16">
        <v>964.59001541137741</v>
      </c>
      <c r="H327" s="29">
        <v>1.1801018323976336</v>
      </c>
      <c r="I327" s="26">
        <v>202</v>
      </c>
      <c r="J327" s="30">
        <v>7.1200850159404888E-2</v>
      </c>
      <c r="K327" s="31">
        <v>0.17459362623063551</v>
      </c>
      <c r="L327" s="111">
        <f t="shared" si="130"/>
        <v>0.8</v>
      </c>
      <c r="M327" s="112">
        <f t="shared" si="131"/>
        <v>6.9999999999999993E-2</v>
      </c>
      <c r="N327" s="112" t="b">
        <f t="shared" si="132"/>
        <v>1</v>
      </c>
      <c r="O327" s="112" t="b">
        <f t="shared" si="133"/>
        <v>1</v>
      </c>
      <c r="P327" s="113">
        <f t="shared" si="134"/>
        <v>8</v>
      </c>
      <c r="Q327" s="113">
        <f t="shared" si="135"/>
        <v>19</v>
      </c>
      <c r="R327" s="114" t="str">
        <f t="shared" si="151"/>
        <v>0.8-0.07</v>
      </c>
      <c r="S327" s="127">
        <f t="shared" si="136"/>
        <v>-2.836915760076816E-2</v>
      </c>
      <c r="T327" s="112" t="b">
        <f t="shared" si="137"/>
        <v>1</v>
      </c>
      <c r="U327" s="22">
        <f t="shared" si="138"/>
        <v>9.2936024056174222</v>
      </c>
      <c r="V327" s="22">
        <f t="shared" si="139"/>
        <v>0.7944061865674592</v>
      </c>
      <c r="W327" s="81">
        <f t="shared" si="140"/>
        <v>10</v>
      </c>
      <c r="X327" s="22">
        <f t="shared" si="141"/>
        <v>0.30236772482411728</v>
      </c>
      <c r="Y327" s="3">
        <f>IF(U327&gt;'Power Curve'!$C$37,0,INDEX(Ci,$W327,1)*POWER(1-X327,3)+INDEX(Ci,$W327,2)*3*X327*POWER(1-X327,2)+INDEX(Ci,$W327,3)*3*POWER(X327,2)*(1-X327)+INDEX(Ci,$W327,4)*POWER(X327,3))</f>
        <v>1296.7116195302947</v>
      </c>
      <c r="Z327" s="3">
        <f t="shared" si="142"/>
        <v>1259.9250032330924</v>
      </c>
      <c r="AA327" s="3">
        <f t="shared" si="143"/>
        <v>964.59001541137741</v>
      </c>
      <c r="AB327" s="3">
        <f t="shared" si="152"/>
        <v>295.334987821715</v>
      </c>
      <c r="AC327" s="3">
        <f t="shared" si="153"/>
        <v>295.334987821715</v>
      </c>
      <c r="AE327" s="34">
        <f t="shared" si="144"/>
        <v>9</v>
      </c>
      <c r="AF327" s="73" t="b">
        <f>COUNTIF('Power Curve'!$D$2:$D$31,AE327)&gt;0</f>
        <v>1</v>
      </c>
      <c r="AG327" s="73" t="b">
        <f t="shared" si="145"/>
        <v>0</v>
      </c>
      <c r="AH327" s="73" t="b">
        <f t="shared" si="154"/>
        <v>1</v>
      </c>
      <c r="AI327" s="34" t="str">
        <f t="shared" si="146"/>
        <v>Outer</v>
      </c>
      <c r="AJ327" s="35" t="str">
        <f t="shared" si="155"/>
        <v>0.7-0.8</v>
      </c>
      <c r="AK327" s="36" t="str">
        <f t="shared" si="147"/>
        <v>1-2</v>
      </c>
      <c r="AL327" s="36" t="str">
        <f t="shared" si="148"/>
        <v>Dec</v>
      </c>
      <c r="AM327" s="35" t="str">
        <f t="shared" si="149"/>
        <v>195-205</v>
      </c>
      <c r="AN327" s="36" t="str">
        <f t="shared" si="150"/>
        <v>HWS-LTI</v>
      </c>
    </row>
    <row r="328" spans="5:40" x14ac:dyDescent="0.3">
      <c r="E328" s="12">
        <v>40881.194444444445</v>
      </c>
      <c r="F328" s="16">
        <v>5.28</v>
      </c>
      <c r="G328" s="16">
        <v>188.35999679565401</v>
      </c>
      <c r="H328" s="29">
        <v>1.142281274714289</v>
      </c>
      <c r="I328" s="26">
        <v>201.9</v>
      </c>
      <c r="J328" s="30">
        <v>0.11363636363636363</v>
      </c>
      <c r="K328" s="31">
        <v>4.9776002046483837E-2</v>
      </c>
      <c r="L328" s="111">
        <f t="shared" si="130"/>
        <v>0.2</v>
      </c>
      <c r="M328" s="112">
        <f t="shared" si="131"/>
        <v>0.11</v>
      </c>
      <c r="N328" s="112" t="b">
        <f t="shared" si="132"/>
        <v>1</v>
      </c>
      <c r="O328" s="112" t="b">
        <f t="shared" si="133"/>
        <v>1</v>
      </c>
      <c r="P328" s="113">
        <f t="shared" si="134"/>
        <v>2</v>
      </c>
      <c r="Q328" s="113">
        <f t="shared" si="135"/>
        <v>15</v>
      </c>
      <c r="R328" s="114" t="str">
        <f t="shared" si="151"/>
        <v>0.2-0.11</v>
      </c>
      <c r="S328" s="127">
        <f t="shared" si="136"/>
        <v>1.2047330358197833E-2</v>
      </c>
      <c r="T328" s="112" t="b">
        <f t="shared" si="137"/>
        <v>1</v>
      </c>
      <c r="U328" s="22">
        <f t="shared" si="138"/>
        <v>5.1583750136211464</v>
      </c>
      <c r="V328" s="22">
        <f t="shared" si="139"/>
        <v>0.15529346289929055</v>
      </c>
      <c r="W328" s="81">
        <f t="shared" si="140"/>
        <v>6</v>
      </c>
      <c r="X328" s="22">
        <f t="shared" si="141"/>
        <v>0.12983845336445365</v>
      </c>
      <c r="Y328" s="3">
        <f>IF(U328&gt;'Power Curve'!$C$37,0,INDEX(Ci,$W328,1)*POWER(1-X328,3)+INDEX(Ci,$W328,2)*3*X328*POWER(1-X328,2)+INDEX(Ci,$W328,3)*3*POWER(X328,2)*(1-X328)+INDEX(Ci,$W328,4)*POWER(X328,3))</f>
        <v>231.26039944413125</v>
      </c>
      <c r="Z328" s="3">
        <f t="shared" si="142"/>
        <v>234.04646987500348</v>
      </c>
      <c r="AA328" s="3">
        <f t="shared" si="143"/>
        <v>188.35999679565401</v>
      </c>
      <c r="AB328" s="3">
        <f t="shared" si="152"/>
        <v>45.686473079349469</v>
      </c>
      <c r="AC328" s="3">
        <f t="shared" si="153"/>
        <v>45.686473079349469</v>
      </c>
      <c r="AE328" s="34">
        <f t="shared" si="144"/>
        <v>5</v>
      </c>
      <c r="AF328" s="73" t="b">
        <f>COUNTIF('Power Curve'!$D$2:$D$31,AE328)&gt;0</f>
        <v>1</v>
      </c>
      <c r="AG328" s="73" t="b">
        <f t="shared" si="145"/>
        <v>0</v>
      </c>
      <c r="AH328" s="73" t="b">
        <f t="shared" si="154"/>
        <v>1</v>
      </c>
      <c r="AI328" s="34" t="str">
        <f t="shared" si="146"/>
        <v>Outer</v>
      </c>
      <c r="AJ328" s="35" t="str">
        <f t="shared" si="155"/>
        <v>0.1-0.2</v>
      </c>
      <c r="AK328" s="36" t="str">
        <f t="shared" si="147"/>
        <v>4-5</v>
      </c>
      <c r="AL328" s="36" t="str">
        <f t="shared" si="148"/>
        <v>Dec</v>
      </c>
      <c r="AM328" s="35" t="str">
        <f t="shared" si="149"/>
        <v>195-205</v>
      </c>
      <c r="AN328" s="36" t="str">
        <f t="shared" si="150"/>
        <v>Inner-TI</v>
      </c>
    </row>
    <row r="329" spans="5:40" x14ac:dyDescent="0.3">
      <c r="E329" s="12">
        <v>40881.201388888891</v>
      </c>
      <c r="F329" s="16">
        <v>5.22</v>
      </c>
      <c r="G329" s="16">
        <v>129.69000244140631</v>
      </c>
      <c r="H329" s="29">
        <v>1.1426508988547164</v>
      </c>
      <c r="I329" s="26">
        <v>205.2</v>
      </c>
      <c r="J329" s="30">
        <v>0.1111111111111111</v>
      </c>
      <c r="K329" s="31">
        <v>0.20129434829937823</v>
      </c>
      <c r="L329" s="111">
        <f t="shared" si="130"/>
        <v>0.1</v>
      </c>
      <c r="M329" s="112">
        <f t="shared" si="131"/>
        <v>0.11</v>
      </c>
      <c r="N329" s="112" t="b">
        <f t="shared" si="132"/>
        <v>1</v>
      </c>
      <c r="O329" s="112" t="b">
        <f t="shared" si="133"/>
        <v>1</v>
      </c>
      <c r="P329" s="113">
        <f t="shared" si="134"/>
        <v>1</v>
      </c>
      <c r="Q329" s="113">
        <f t="shared" si="135"/>
        <v>15</v>
      </c>
      <c r="R329" s="114" t="str">
        <f t="shared" si="151"/>
        <v>0.1-0.11</v>
      </c>
      <c r="S329" s="127">
        <f t="shared" si="136"/>
        <v>1.6125726309400339E-2</v>
      </c>
      <c r="T329" s="112" t="b">
        <f t="shared" si="137"/>
        <v>1</v>
      </c>
      <c r="U329" s="22">
        <f t="shared" si="138"/>
        <v>5.1003071233132742</v>
      </c>
      <c r="V329" s="22">
        <f t="shared" si="139"/>
        <v>0.14631888326573553</v>
      </c>
      <c r="W329" s="81">
        <f t="shared" si="140"/>
        <v>6</v>
      </c>
      <c r="X329" s="22">
        <f t="shared" si="141"/>
        <v>7.1961156225755787E-2</v>
      </c>
      <c r="Y329" s="3">
        <f>IF(U329&gt;'Power Curve'!$C$37,0,INDEX(Ci,$W329,1)*POWER(1-X329,3)+INDEX(Ci,$W329,2)*3*X329*POWER(1-X329,2)+INDEX(Ci,$W329,3)*3*POWER(X329,2)*(1-X329)+INDEX(Ci,$W329,4)*POWER(X329,3))</f>
        <v>222.52211114234834</v>
      </c>
      <c r="Z329" s="3">
        <f t="shared" si="142"/>
        <v>226.11044180441982</v>
      </c>
      <c r="AA329" s="3">
        <f t="shared" si="143"/>
        <v>129.69000244140631</v>
      </c>
      <c r="AB329" s="3">
        <f t="shared" si="152"/>
        <v>96.420439363013514</v>
      </c>
      <c r="AC329" s="3">
        <f t="shared" si="153"/>
        <v>96.420439363013514</v>
      </c>
      <c r="AE329" s="34">
        <f t="shared" si="144"/>
        <v>5</v>
      </c>
      <c r="AF329" s="73" t="b">
        <f>COUNTIF('Power Curve'!$D$2:$D$31,AE329)&gt;0</f>
        <v>1</v>
      </c>
      <c r="AG329" s="73" t="b">
        <f t="shared" si="145"/>
        <v>0</v>
      </c>
      <c r="AH329" s="73" t="b">
        <f t="shared" si="154"/>
        <v>1</v>
      </c>
      <c r="AI329" s="34" t="str">
        <f t="shared" si="146"/>
        <v>Inner</v>
      </c>
      <c r="AJ329" s="35" t="str">
        <f t="shared" si="155"/>
        <v>0.1-0.2</v>
      </c>
      <c r="AK329" s="36" t="str">
        <f t="shared" si="147"/>
        <v>4-5</v>
      </c>
      <c r="AL329" s="36" t="str">
        <f t="shared" si="148"/>
        <v>Dec</v>
      </c>
      <c r="AM329" s="35" t="str">
        <f t="shared" si="149"/>
        <v>205-215</v>
      </c>
      <c r="AN329" s="36" t="str">
        <f t="shared" si="150"/>
        <v>Inner-TI</v>
      </c>
    </row>
    <row r="330" spans="5:40" x14ac:dyDescent="0.3">
      <c r="E330" s="12">
        <v>40881.208333333336</v>
      </c>
      <c r="F330" s="16">
        <v>5.33</v>
      </c>
      <c r="G330" s="16">
        <v>168.47999572753901</v>
      </c>
      <c r="H330" s="29">
        <v>1.1425281409074013</v>
      </c>
      <c r="I330" s="26">
        <v>202.2</v>
      </c>
      <c r="J330" s="30">
        <v>8.0675422138836772E-2</v>
      </c>
      <c r="K330" s="31">
        <v>0</v>
      </c>
      <c r="L330" s="111">
        <f t="shared" si="130"/>
        <v>0.2</v>
      </c>
      <c r="M330" s="112">
        <f t="shared" si="131"/>
        <v>0.08</v>
      </c>
      <c r="N330" s="112" t="b">
        <f t="shared" si="132"/>
        <v>1</v>
      </c>
      <c r="O330" s="112" t="b">
        <f t="shared" si="133"/>
        <v>1</v>
      </c>
      <c r="P330" s="113">
        <f t="shared" si="134"/>
        <v>2</v>
      </c>
      <c r="Q330" s="113">
        <f t="shared" si="135"/>
        <v>18</v>
      </c>
      <c r="R330" s="114" t="str">
        <f t="shared" si="151"/>
        <v>0.2-0.08</v>
      </c>
      <c r="S330" s="127">
        <f t="shared" si="136"/>
        <v>-4.963225655588225E-2</v>
      </c>
      <c r="T330" s="112" t="b">
        <f t="shared" si="137"/>
        <v>1</v>
      </c>
      <c r="U330" s="22">
        <f t="shared" si="138"/>
        <v>5.20759835767476</v>
      </c>
      <c r="V330" s="22">
        <f t="shared" si="139"/>
        <v>0.16290108939815001</v>
      </c>
      <c r="W330" s="81">
        <f t="shared" si="140"/>
        <v>6</v>
      </c>
      <c r="X330" s="22">
        <f t="shared" si="141"/>
        <v>0.17890023423588872</v>
      </c>
      <c r="Y330" s="3">
        <f>IF(U330&gt;'Power Curve'!$C$37,0,INDEX(Ci,$W330,1)*POWER(1-X330,3)+INDEX(Ci,$W330,2)*3*X330*POWER(1-X330,2)+INDEX(Ci,$W330,3)*3*POWER(X330,2)*(1-X330)+INDEX(Ci,$W330,4)*POWER(X330,3))</f>
        <v>238.58216751498168</v>
      </c>
      <c r="Z330" s="3">
        <f t="shared" si="142"/>
        <v>226.74079616721963</v>
      </c>
      <c r="AA330" s="3">
        <f t="shared" si="143"/>
        <v>168.47999572753901</v>
      </c>
      <c r="AB330" s="3">
        <f t="shared" si="152"/>
        <v>58.260800439680622</v>
      </c>
      <c r="AC330" s="3">
        <f t="shared" si="153"/>
        <v>58.260800439680622</v>
      </c>
      <c r="AE330" s="34">
        <f t="shared" si="144"/>
        <v>5</v>
      </c>
      <c r="AF330" s="73" t="b">
        <f>COUNTIF('Power Curve'!$D$2:$D$31,AE330)&gt;0</f>
        <v>1</v>
      </c>
      <c r="AG330" s="73" t="b">
        <f t="shared" si="145"/>
        <v>0</v>
      </c>
      <c r="AH330" s="73" t="b">
        <f t="shared" si="154"/>
        <v>1</v>
      </c>
      <c r="AI330" s="34" t="str">
        <f t="shared" si="146"/>
        <v>Outer</v>
      </c>
      <c r="AJ330" s="35" t="str">
        <f t="shared" si="155"/>
        <v>0.1-0.2</v>
      </c>
      <c r="AK330" s="36" t="str">
        <f t="shared" si="147"/>
        <v>5-6</v>
      </c>
      <c r="AL330" s="36" t="str">
        <f t="shared" si="148"/>
        <v>Dec</v>
      </c>
      <c r="AM330" s="35" t="str">
        <f t="shared" si="149"/>
        <v>195-205</v>
      </c>
      <c r="AN330" s="36" t="str">
        <f t="shared" si="150"/>
        <v>LWS-LTI</v>
      </c>
    </row>
    <row r="331" spans="5:40" x14ac:dyDescent="0.3">
      <c r="E331" s="12">
        <v>40883.236111111109</v>
      </c>
      <c r="F331" s="16">
        <v>11.89</v>
      </c>
      <c r="G331" s="16">
        <v>1946.120056152344</v>
      </c>
      <c r="H331" s="29">
        <v>1.1522780802265311</v>
      </c>
      <c r="I331" s="26">
        <v>265.60000000000002</v>
      </c>
      <c r="J331" s="30">
        <v>0.14465937762825903</v>
      </c>
      <c r="K331" s="31">
        <v>0.1628784445501229</v>
      </c>
      <c r="L331" s="111">
        <f t="shared" si="130"/>
        <v>1.2000000000000002</v>
      </c>
      <c r="M331" s="112">
        <f t="shared" si="131"/>
        <v>0.14000000000000001</v>
      </c>
      <c r="N331" s="112" t="b">
        <f t="shared" si="132"/>
        <v>1</v>
      </c>
      <c r="O331" s="112" t="b">
        <f t="shared" si="133"/>
        <v>1</v>
      </c>
      <c r="P331" s="113">
        <f t="shared" si="134"/>
        <v>12</v>
      </c>
      <c r="Q331" s="113">
        <f t="shared" si="135"/>
        <v>12</v>
      </c>
      <c r="R331" s="114" t="str">
        <f t="shared" si="151"/>
        <v>1.2-0.14</v>
      </c>
      <c r="S331" s="127">
        <f t="shared" si="136"/>
        <v>-1.1188851936056029E-2</v>
      </c>
      <c r="T331" s="112" t="b">
        <f t="shared" si="137"/>
        <v>1</v>
      </c>
      <c r="U331" s="22">
        <f t="shared" si="138"/>
        <v>11.649901636769538</v>
      </c>
      <c r="V331" s="22">
        <f t="shared" si="139"/>
        <v>1.1585798284604265</v>
      </c>
      <c r="W331" s="81">
        <f t="shared" si="140"/>
        <v>12</v>
      </c>
      <c r="X331" s="22">
        <f t="shared" si="141"/>
        <v>0.64494468732492871</v>
      </c>
      <c r="Y331" s="3">
        <f>IF(U331&gt;'Power Curve'!$C$37,0,INDEX(Ci,$W331,1)*POWER(1-X331,3)+INDEX(Ci,$W331,2)*3*X331*POWER(1-X331,2)+INDEX(Ci,$W331,3)*3*POWER(X331,2)*(1-X331)+INDEX(Ci,$W331,4)*POWER(X331,3))</f>
        <v>1882.4053168958517</v>
      </c>
      <c r="Z331" s="3">
        <f t="shared" si="142"/>
        <v>1861.3433625214593</v>
      </c>
      <c r="AA331" s="3">
        <f t="shared" si="143"/>
        <v>1946.120056152344</v>
      </c>
      <c r="AB331" s="3">
        <f t="shared" si="152"/>
        <v>-84.776693630884665</v>
      </c>
      <c r="AC331" s="3">
        <f t="shared" si="153"/>
        <v>84.776693630884665</v>
      </c>
      <c r="AE331" s="34">
        <f t="shared" si="144"/>
        <v>12</v>
      </c>
      <c r="AF331" s="73" t="b">
        <f>COUNTIF('Power Curve'!$D$2:$D$31,AE331)&gt;0</f>
        <v>1</v>
      </c>
      <c r="AG331" s="73" t="b">
        <f t="shared" si="145"/>
        <v>0</v>
      </c>
      <c r="AH331" s="73" t="b">
        <f t="shared" si="154"/>
        <v>1</v>
      </c>
      <c r="AI331" s="34" t="str">
        <f t="shared" si="146"/>
        <v>Outer</v>
      </c>
      <c r="AJ331" s="35" t="str">
        <f t="shared" si="155"/>
        <v>1.1-1.2</v>
      </c>
      <c r="AK331" s="36" t="str">
        <f t="shared" si="147"/>
        <v>5-6</v>
      </c>
      <c r="AL331" s="36" t="str">
        <f t="shared" si="148"/>
        <v>Dec</v>
      </c>
      <c r="AM331" s="35" t="str">
        <f t="shared" si="149"/>
        <v>265-275</v>
      </c>
      <c r="AN331" s="36" t="str">
        <f t="shared" si="150"/>
        <v>HWS-HTI</v>
      </c>
    </row>
    <row r="332" spans="5:40" x14ac:dyDescent="0.3">
      <c r="E332" s="12">
        <v>40883.243055555555</v>
      </c>
      <c r="F332" s="16">
        <v>12.72</v>
      </c>
      <c r="G332" s="16">
        <v>1977.600036621091</v>
      </c>
      <c r="H332" s="29">
        <v>1.1518575332552552</v>
      </c>
      <c r="I332" s="26">
        <v>266</v>
      </c>
      <c r="J332" s="30">
        <v>0.11792452830188678</v>
      </c>
      <c r="K332" s="31">
        <v>0.20332378745441931</v>
      </c>
      <c r="L332" s="111">
        <f t="shared" si="130"/>
        <v>1.3000000000000003</v>
      </c>
      <c r="M332" s="112">
        <f t="shared" si="131"/>
        <v>0.12</v>
      </c>
      <c r="N332" s="112" t="b">
        <f t="shared" si="132"/>
        <v>1</v>
      </c>
      <c r="O332" s="112" t="b">
        <f t="shared" si="133"/>
        <v>1</v>
      </c>
      <c r="P332" s="113">
        <f t="shared" si="134"/>
        <v>13.000000000000002</v>
      </c>
      <c r="Q332" s="113">
        <f t="shared" si="135"/>
        <v>14</v>
      </c>
      <c r="R332" s="114" t="str">
        <f t="shared" si="151"/>
        <v>1.3-0.12</v>
      </c>
      <c r="S332" s="127">
        <f t="shared" si="136"/>
        <v>-8.674156854531109E-4</v>
      </c>
      <c r="T332" s="112" t="b">
        <f t="shared" si="137"/>
        <v>1</v>
      </c>
      <c r="U332" s="22">
        <f t="shared" si="138"/>
        <v>12.461624787082732</v>
      </c>
      <c r="V332" s="22">
        <f t="shared" si="139"/>
        <v>1.2840342579956132</v>
      </c>
      <c r="W332" s="81">
        <f t="shared" si="140"/>
        <v>13</v>
      </c>
      <c r="X332" s="22">
        <f t="shared" si="141"/>
        <v>0.45616905866531593</v>
      </c>
      <c r="Y332" s="3">
        <f>IF(U332&gt;'Power Curve'!$C$37,0,INDEX(Ci,$W332,1)*POWER(1-X332,3)+INDEX(Ci,$W332,2)*3*X332*POWER(1-X332,2)+INDEX(Ci,$W332,3)*3*POWER(X332,2)*(1-X332)+INDEX(Ci,$W332,4)*POWER(X332,3))</f>
        <v>1937.3100654623049</v>
      </c>
      <c r="Z332" s="3">
        <f t="shared" si="142"/>
        <v>1935.6296123239367</v>
      </c>
      <c r="AA332" s="3">
        <f t="shared" si="143"/>
        <v>1977.600036621091</v>
      </c>
      <c r="AB332" s="3">
        <f t="shared" si="152"/>
        <v>-41.970424297154295</v>
      </c>
      <c r="AC332" s="3">
        <f t="shared" si="153"/>
        <v>41.970424297154295</v>
      </c>
      <c r="AE332" s="34">
        <f t="shared" si="144"/>
        <v>12</v>
      </c>
      <c r="AF332" s="73" t="b">
        <f>COUNTIF('Power Curve'!$D$2:$D$31,AE332)&gt;0</f>
        <v>1</v>
      </c>
      <c r="AG332" s="73" t="b">
        <f t="shared" si="145"/>
        <v>0</v>
      </c>
      <c r="AH332" s="73" t="b">
        <f t="shared" si="154"/>
        <v>1</v>
      </c>
      <c r="AI332" s="34" t="str">
        <f t="shared" si="146"/>
        <v>Inner</v>
      </c>
      <c r="AJ332" s="35" t="str">
        <f t="shared" si="155"/>
        <v>1.2-1.3</v>
      </c>
      <c r="AK332" s="36" t="str">
        <f t="shared" si="147"/>
        <v>5-6</v>
      </c>
      <c r="AL332" s="36" t="str">
        <f t="shared" si="148"/>
        <v>Dec</v>
      </c>
      <c r="AM332" s="35" t="str">
        <f t="shared" si="149"/>
        <v>265-275</v>
      </c>
      <c r="AN332" s="36" t="str">
        <f t="shared" si="150"/>
        <v>Inner-TI</v>
      </c>
    </row>
    <row r="333" spans="5:40" x14ac:dyDescent="0.3">
      <c r="E333" s="12">
        <v>40883.256944444445</v>
      </c>
      <c r="F333" s="16">
        <v>13.2</v>
      </c>
      <c r="G333" s="16">
        <v>1989.719970703123</v>
      </c>
      <c r="H333" s="29">
        <v>1.1518210812312784</v>
      </c>
      <c r="I333" s="26">
        <v>267.3</v>
      </c>
      <c r="J333" s="30">
        <v>0.11893939393939396</v>
      </c>
      <c r="K333" s="31">
        <v>0.15677947788740351</v>
      </c>
      <c r="L333" s="111">
        <f t="shared" si="130"/>
        <v>1.4000000000000001</v>
      </c>
      <c r="M333" s="112">
        <f t="shared" si="131"/>
        <v>0.12</v>
      </c>
      <c r="N333" s="112" t="b">
        <f t="shared" si="132"/>
        <v>1</v>
      </c>
      <c r="O333" s="112" t="b">
        <f t="shared" si="133"/>
        <v>1</v>
      </c>
      <c r="P333" s="113">
        <f t="shared" si="134"/>
        <v>14</v>
      </c>
      <c r="Q333" s="113">
        <f t="shared" si="135"/>
        <v>14</v>
      </c>
      <c r="R333" s="114" t="str">
        <f t="shared" si="151"/>
        <v>1.4-0.12</v>
      </c>
      <c r="S333" s="127">
        <f t="shared" si="136"/>
        <v>-1.0712795490469469E-3</v>
      </c>
      <c r="T333" s="112" t="b">
        <f t="shared" si="137"/>
        <v>1</v>
      </c>
      <c r="U333" s="22">
        <f t="shared" si="138"/>
        <v>12.931738362298475</v>
      </c>
      <c r="V333" s="22">
        <f t="shared" si="139"/>
        <v>1.3566918264937922</v>
      </c>
      <c r="W333" s="81">
        <f t="shared" si="140"/>
        <v>13</v>
      </c>
      <c r="X333" s="22">
        <f t="shared" si="141"/>
        <v>0.94014377561899554</v>
      </c>
      <c r="Y333" s="3">
        <f>IF(U333&gt;'Power Curve'!$C$37,0,INDEX(Ci,$W333,1)*POWER(1-X333,3)+INDEX(Ci,$W333,2)*3*X333*POWER(1-X333,2)+INDEX(Ci,$W333,3)*3*POWER(X333,2)*(1-X333)+INDEX(Ci,$W333,4)*POWER(X333,3))</f>
        <v>1951.5583189537451</v>
      </c>
      <c r="Z333" s="3">
        <f t="shared" si="142"/>
        <v>1949.4676544378776</v>
      </c>
      <c r="AA333" s="3">
        <f t="shared" si="143"/>
        <v>1989.719970703123</v>
      </c>
      <c r="AB333" s="3">
        <f t="shared" si="152"/>
        <v>-40.252316265245327</v>
      </c>
      <c r="AC333" s="3">
        <f t="shared" si="153"/>
        <v>40.252316265245327</v>
      </c>
      <c r="AE333" s="34">
        <f t="shared" si="144"/>
        <v>13</v>
      </c>
      <c r="AF333" s="73" t="b">
        <f>COUNTIF('Power Curve'!$D$2:$D$31,AE333)&gt;0</f>
        <v>1</v>
      </c>
      <c r="AG333" s="73" t="b">
        <f t="shared" si="145"/>
        <v>0</v>
      </c>
      <c r="AH333" s="73" t="b">
        <f t="shared" si="154"/>
        <v>1</v>
      </c>
      <c r="AI333" s="34" t="str">
        <f t="shared" si="146"/>
        <v>Inner</v>
      </c>
      <c r="AJ333" s="35" t="str">
        <f t="shared" si="155"/>
        <v>1.3-1.4</v>
      </c>
      <c r="AK333" s="36" t="str">
        <f t="shared" si="147"/>
        <v>6-7</v>
      </c>
      <c r="AL333" s="36" t="str">
        <f t="shared" si="148"/>
        <v>Dec</v>
      </c>
      <c r="AM333" s="35" t="str">
        <f t="shared" si="149"/>
        <v>265-275</v>
      </c>
      <c r="AN333" s="36" t="str">
        <f t="shared" si="150"/>
        <v>Inner-TI</v>
      </c>
    </row>
    <row r="334" spans="5:40" x14ac:dyDescent="0.3">
      <c r="E334" s="12">
        <v>40883.263888888891</v>
      </c>
      <c r="F334" s="16">
        <v>13.74</v>
      </c>
      <c r="G334" s="16">
        <v>1984.340042114263</v>
      </c>
      <c r="H334" s="29">
        <v>1.1516475094580769</v>
      </c>
      <c r="I334" s="26">
        <v>266.7</v>
      </c>
      <c r="J334" s="30">
        <v>0.13027656477438138</v>
      </c>
      <c r="K334" s="31">
        <v>0.18062844702521952</v>
      </c>
      <c r="L334" s="111">
        <f t="shared" si="130"/>
        <v>1.4000000000000001</v>
      </c>
      <c r="M334" s="112">
        <f t="shared" si="131"/>
        <v>0.13</v>
      </c>
      <c r="N334" s="112" t="b">
        <f t="shared" si="132"/>
        <v>1</v>
      </c>
      <c r="O334" s="112" t="b">
        <f t="shared" si="133"/>
        <v>1</v>
      </c>
      <c r="P334" s="113">
        <f t="shared" si="134"/>
        <v>14</v>
      </c>
      <c r="Q334" s="113">
        <f t="shared" si="135"/>
        <v>13</v>
      </c>
      <c r="R334" s="114" t="str">
        <f t="shared" si="151"/>
        <v>1.4-0.13</v>
      </c>
      <c r="S334" s="127">
        <f t="shared" si="136"/>
        <v>-2.6749175816282314E-3</v>
      </c>
      <c r="T334" s="112" t="b">
        <f t="shared" si="137"/>
        <v>1</v>
      </c>
      <c r="U334" s="22">
        <f t="shared" si="138"/>
        <v>13.460087839415799</v>
      </c>
      <c r="V334" s="22">
        <f t="shared" si="139"/>
        <v>1.4383499413589322</v>
      </c>
      <c r="W334" s="81">
        <f t="shared" si="140"/>
        <v>14</v>
      </c>
      <c r="X334" s="22">
        <f t="shared" si="141"/>
        <v>0.48788551043124684</v>
      </c>
      <c r="Y334" s="3">
        <f>IF(U334&gt;'Power Curve'!$C$37,0,INDEX(Ci,$W334,1)*POWER(1-X334,3)+INDEX(Ci,$W334,2)*3*X334*POWER(1-X334,2)+INDEX(Ci,$W334,3)*3*POWER(X334,2)*(1-X334)+INDEX(Ci,$W334,4)*POWER(X334,3))</f>
        <v>1966.2614329100231</v>
      </c>
      <c r="Z334" s="3">
        <f t="shared" si="142"/>
        <v>1961.0018456330547</v>
      </c>
      <c r="AA334" s="3">
        <f t="shared" si="143"/>
        <v>1984.340042114263</v>
      </c>
      <c r="AB334" s="3">
        <f t="shared" si="152"/>
        <v>-23.338196481208342</v>
      </c>
      <c r="AC334" s="3">
        <f t="shared" si="153"/>
        <v>23.338196481208342</v>
      </c>
      <c r="AE334" s="34">
        <f t="shared" si="144"/>
        <v>13</v>
      </c>
      <c r="AF334" s="73" t="b">
        <f>COUNTIF('Power Curve'!$D$2:$D$31,AE334)&gt;0</f>
        <v>1</v>
      </c>
      <c r="AG334" s="73" t="b">
        <f t="shared" si="145"/>
        <v>0</v>
      </c>
      <c r="AH334" s="73" t="b">
        <f t="shared" si="154"/>
        <v>1</v>
      </c>
      <c r="AI334" s="34" t="str">
        <f t="shared" si="146"/>
        <v>Inner</v>
      </c>
      <c r="AJ334" s="35" t="str">
        <f t="shared" si="155"/>
        <v>1.4-1.5</v>
      </c>
      <c r="AK334" s="36" t="str">
        <f t="shared" si="147"/>
        <v>6-7</v>
      </c>
      <c r="AL334" s="36" t="str">
        <f t="shared" si="148"/>
        <v>Dec</v>
      </c>
      <c r="AM334" s="35" t="str">
        <f t="shared" si="149"/>
        <v>265-275</v>
      </c>
      <c r="AN334" s="36" t="str">
        <f t="shared" si="150"/>
        <v>Inner-TI</v>
      </c>
    </row>
    <row r="335" spans="5:40" x14ac:dyDescent="0.3">
      <c r="E335" s="12">
        <v>40883.270833333336</v>
      </c>
      <c r="F335" s="16">
        <v>14.03</v>
      </c>
      <c r="G335" s="16">
        <v>1987.11999511719</v>
      </c>
      <c r="H335" s="29">
        <v>1.1514817617489066</v>
      </c>
      <c r="I335" s="26">
        <v>266.39999999999998</v>
      </c>
      <c r="J335" s="30">
        <v>0.13043478260869568</v>
      </c>
      <c r="K335" s="31">
        <v>0.2127607141883425</v>
      </c>
      <c r="L335" s="111">
        <f t="shared" si="130"/>
        <v>1.5000000000000002</v>
      </c>
      <c r="M335" s="112">
        <f t="shared" si="131"/>
        <v>0.13</v>
      </c>
      <c r="N335" s="112" t="b">
        <f t="shared" si="132"/>
        <v>1</v>
      </c>
      <c r="O335" s="112" t="b">
        <f t="shared" si="133"/>
        <v>1</v>
      </c>
      <c r="P335" s="113">
        <f t="shared" si="134"/>
        <v>15</v>
      </c>
      <c r="Q335" s="113">
        <f t="shared" si="135"/>
        <v>13</v>
      </c>
      <c r="R335" s="114" t="str">
        <f t="shared" si="151"/>
        <v>1.5-0.13</v>
      </c>
      <c r="S335" s="127">
        <f t="shared" si="136"/>
        <v>-1.1197886700886556E-3</v>
      </c>
      <c r="T335" s="112" t="b">
        <f t="shared" si="137"/>
        <v>1</v>
      </c>
      <c r="U335" s="22">
        <f t="shared" si="138"/>
        <v>13.743520544727767</v>
      </c>
      <c r="V335" s="22">
        <f t="shared" si="139"/>
        <v>1.4821553796328166</v>
      </c>
      <c r="W335" s="81">
        <f t="shared" si="140"/>
        <v>14</v>
      </c>
      <c r="X335" s="22">
        <f t="shared" si="141"/>
        <v>0.78197417545769043</v>
      </c>
      <c r="Y335" s="3">
        <f>IF(U335&gt;'Power Curve'!$C$37,0,INDEX(Ci,$W335,1)*POWER(1-X335,3)+INDEX(Ci,$W335,2)*3*X335*POWER(1-X335,2)+INDEX(Ci,$W335,3)*3*POWER(X335,2)*(1-X335)+INDEX(Ci,$W335,4)*POWER(X335,3))</f>
        <v>1972.3231362963684</v>
      </c>
      <c r="Z335" s="3">
        <f t="shared" si="142"/>
        <v>1970.1145511945899</v>
      </c>
      <c r="AA335" s="3">
        <f t="shared" si="143"/>
        <v>1987.11999511719</v>
      </c>
      <c r="AB335" s="3">
        <f t="shared" si="152"/>
        <v>-17.00544392260008</v>
      </c>
      <c r="AC335" s="3">
        <f t="shared" si="153"/>
        <v>17.00544392260008</v>
      </c>
      <c r="AE335" s="34">
        <f t="shared" si="144"/>
        <v>14</v>
      </c>
      <c r="AF335" s="73" t="b">
        <f>COUNTIF('Power Curve'!$D$2:$D$31,AE335)&gt;0</f>
        <v>1</v>
      </c>
      <c r="AG335" s="73" t="b">
        <f t="shared" si="145"/>
        <v>0</v>
      </c>
      <c r="AH335" s="73" t="b">
        <f t="shared" si="154"/>
        <v>1</v>
      </c>
      <c r="AI335" s="34" t="str">
        <f t="shared" si="146"/>
        <v>Inner</v>
      </c>
      <c r="AJ335" s="35" t="str">
        <f t="shared" si="155"/>
        <v>1.4-1.5</v>
      </c>
      <c r="AK335" s="36" t="str">
        <f t="shared" si="147"/>
        <v>6-7</v>
      </c>
      <c r="AL335" s="36" t="str">
        <f t="shared" si="148"/>
        <v>Dec</v>
      </c>
      <c r="AM335" s="35" t="str">
        <f t="shared" si="149"/>
        <v>265-275</v>
      </c>
      <c r="AN335" s="36" t="str">
        <f t="shared" si="150"/>
        <v>Inner-TI</v>
      </c>
    </row>
    <row r="336" spans="5:40" x14ac:dyDescent="0.3">
      <c r="E336" s="12">
        <v>40883.277777777781</v>
      </c>
      <c r="F336" s="16">
        <v>13.56</v>
      </c>
      <c r="G336" s="16">
        <v>1989.3099670410211</v>
      </c>
      <c r="H336" s="29">
        <v>1.1516948326550922</v>
      </c>
      <c r="I336" s="26">
        <v>265.89999999999998</v>
      </c>
      <c r="J336" s="30">
        <v>9.2182890855457222E-2</v>
      </c>
      <c r="K336" s="31">
        <v>0.17064301127735362</v>
      </c>
      <c r="L336" s="111">
        <f t="shared" si="130"/>
        <v>1.4000000000000001</v>
      </c>
      <c r="M336" s="112">
        <f t="shared" si="131"/>
        <v>0.09</v>
      </c>
      <c r="N336" s="112" t="b">
        <f t="shared" si="132"/>
        <v>1</v>
      </c>
      <c r="O336" s="112" t="b">
        <f t="shared" si="133"/>
        <v>1</v>
      </c>
      <c r="P336" s="113">
        <f t="shared" si="134"/>
        <v>14</v>
      </c>
      <c r="Q336" s="113">
        <f t="shared" si="135"/>
        <v>17</v>
      </c>
      <c r="R336" s="114" t="str">
        <f t="shared" si="151"/>
        <v>1.4-0.09</v>
      </c>
      <c r="S336" s="127">
        <f t="shared" si="136"/>
        <v>1.4349591422147685E-2</v>
      </c>
      <c r="T336" s="112" t="b">
        <f t="shared" si="137"/>
        <v>1</v>
      </c>
      <c r="U336" s="22">
        <f t="shared" si="138"/>
        <v>13.283936759314379</v>
      </c>
      <c r="V336" s="22">
        <f t="shared" si="139"/>
        <v>1.411125224092209</v>
      </c>
      <c r="W336" s="81">
        <f t="shared" si="140"/>
        <v>14</v>
      </c>
      <c r="X336" s="22">
        <f t="shared" si="141"/>
        <v>0.30511183957709093</v>
      </c>
      <c r="Y336" s="3">
        <f>IF(U336&gt;'Power Curve'!$C$37,0,INDEX(Ci,$W336,1)*POWER(1-X336,3)+INDEX(Ci,$W336,2)*3*X336*POWER(1-X336,2)+INDEX(Ci,$W336,3)*3*POWER(X336,2)*(1-X336)+INDEX(Ci,$W336,4)*POWER(X336,3))</f>
        <v>1961.544165875845</v>
      </c>
      <c r="Z336" s="3">
        <f t="shared" si="142"/>
        <v>1989.6915232126607</v>
      </c>
      <c r="AA336" s="3">
        <f t="shared" si="143"/>
        <v>1989.3099670410211</v>
      </c>
      <c r="AB336" s="3">
        <f t="shared" si="152"/>
        <v>0.38155617163965871</v>
      </c>
      <c r="AC336" s="3">
        <f t="shared" si="153"/>
        <v>0.38155617163965871</v>
      </c>
      <c r="AE336" s="34">
        <f t="shared" si="144"/>
        <v>13</v>
      </c>
      <c r="AF336" s="73" t="b">
        <f>COUNTIF('Power Curve'!$D$2:$D$31,AE336)&gt;0</f>
        <v>1</v>
      </c>
      <c r="AG336" s="73" t="b">
        <f t="shared" si="145"/>
        <v>0</v>
      </c>
      <c r="AH336" s="73" t="b">
        <f t="shared" si="154"/>
        <v>1</v>
      </c>
      <c r="AI336" s="34" t="str">
        <f t="shared" si="146"/>
        <v>Outer</v>
      </c>
      <c r="AJ336" s="35" t="str">
        <f t="shared" si="155"/>
        <v>1.4-1.5</v>
      </c>
      <c r="AK336" s="36" t="str">
        <f t="shared" si="147"/>
        <v>6-7</v>
      </c>
      <c r="AL336" s="36" t="str">
        <f t="shared" si="148"/>
        <v>Dec</v>
      </c>
      <c r="AM336" s="35" t="str">
        <f t="shared" si="149"/>
        <v>265-275</v>
      </c>
      <c r="AN336" s="36" t="str">
        <f t="shared" si="150"/>
        <v>HWS-LTI</v>
      </c>
    </row>
    <row r="337" spans="5:40" x14ac:dyDescent="0.3">
      <c r="E337" s="12">
        <v>40883.305555555555</v>
      </c>
      <c r="F337" s="16">
        <v>14.36</v>
      </c>
      <c r="G337" s="16">
        <v>1992.729965209958</v>
      </c>
      <c r="H337" s="29">
        <v>1.1520531053551026</v>
      </c>
      <c r="I337" s="26">
        <v>265.8</v>
      </c>
      <c r="J337" s="30">
        <v>0.10306406685236769</v>
      </c>
      <c r="K337" s="31">
        <v>0.24519695782673512</v>
      </c>
      <c r="L337" s="111">
        <f t="shared" si="130"/>
        <v>1.5000000000000002</v>
      </c>
      <c r="M337" s="112">
        <f t="shared" si="131"/>
        <v>9.9999999999999992E-2</v>
      </c>
      <c r="N337" s="112" t="b">
        <f t="shared" si="132"/>
        <v>1</v>
      </c>
      <c r="O337" s="112" t="b">
        <f t="shared" si="133"/>
        <v>1</v>
      </c>
      <c r="P337" s="113">
        <f t="shared" si="134"/>
        <v>15</v>
      </c>
      <c r="Q337" s="113">
        <f t="shared" si="135"/>
        <v>16</v>
      </c>
      <c r="R337" s="114" t="str">
        <f t="shared" si="151"/>
        <v>1.5-0.1</v>
      </c>
      <c r="S337" s="127">
        <f t="shared" si="136"/>
        <v>4.3430159491362154E-3</v>
      </c>
      <c r="T337" s="112" t="b">
        <f t="shared" si="137"/>
        <v>1</v>
      </c>
      <c r="U337" s="22">
        <f t="shared" si="138"/>
        <v>14.069108426861968</v>
      </c>
      <c r="V337" s="22">
        <f t="shared" si="139"/>
        <v>1.5324760363751502</v>
      </c>
      <c r="W337" s="81">
        <f t="shared" si="140"/>
        <v>15</v>
      </c>
      <c r="X337" s="22">
        <f t="shared" si="141"/>
        <v>0.11030540647256362</v>
      </c>
      <c r="Y337" s="3">
        <f>IF(U337&gt;'Power Curve'!$C$37,0,INDEX(Ci,$W337,1)*POWER(1-X337,3)+INDEX(Ci,$W337,2)*3*X337*POWER(1-X337,2)+INDEX(Ci,$W337,3)*3*POWER(X337,2)*(1-X337)+INDEX(Ci,$W337,4)*POWER(X337,3))</f>
        <v>1975.5753600195114</v>
      </c>
      <c r="Z337" s="3">
        <f t="shared" si="142"/>
        <v>1984.1553153167968</v>
      </c>
      <c r="AA337" s="3">
        <f t="shared" si="143"/>
        <v>1992.729965209958</v>
      </c>
      <c r="AB337" s="3">
        <f t="shared" si="152"/>
        <v>-8.5746498931612223</v>
      </c>
      <c r="AC337" s="3">
        <f t="shared" si="153"/>
        <v>8.5746498931612223</v>
      </c>
      <c r="AE337" s="34">
        <f t="shared" si="144"/>
        <v>14</v>
      </c>
      <c r="AF337" s="73" t="b">
        <f>COUNTIF('Power Curve'!$D$2:$D$31,AE337)&gt;0</f>
        <v>1</v>
      </c>
      <c r="AG337" s="73" t="b">
        <f t="shared" si="145"/>
        <v>0</v>
      </c>
      <c r="AH337" s="73" t="b">
        <f t="shared" si="154"/>
        <v>1</v>
      </c>
      <c r="AI337" s="34" t="str">
        <f t="shared" si="146"/>
        <v>Inner</v>
      </c>
      <c r="AJ337" s="35" t="str">
        <f t="shared" si="155"/>
        <v>1.5-1.6</v>
      </c>
      <c r="AK337" s="36" t="str">
        <f t="shared" si="147"/>
        <v>7-8</v>
      </c>
      <c r="AL337" s="36" t="str">
        <f t="shared" si="148"/>
        <v>Dec</v>
      </c>
      <c r="AM337" s="35" t="str">
        <f t="shared" si="149"/>
        <v>265-275</v>
      </c>
      <c r="AN337" s="36" t="str">
        <f t="shared" si="150"/>
        <v>Inner-TI</v>
      </c>
    </row>
    <row r="338" spans="5:40" x14ac:dyDescent="0.3">
      <c r="E338" s="12">
        <v>40883.3125</v>
      </c>
      <c r="F338" s="16">
        <v>14.22</v>
      </c>
      <c r="G338" s="16">
        <v>1988.259963989263</v>
      </c>
      <c r="H338" s="29">
        <v>1.1527590107122436</v>
      </c>
      <c r="I338" s="26">
        <v>267.3</v>
      </c>
      <c r="J338" s="30">
        <v>0.1019690576652602</v>
      </c>
      <c r="K338" s="31">
        <v>0.1911414625006003</v>
      </c>
      <c r="L338" s="111">
        <f t="shared" si="130"/>
        <v>1.5000000000000002</v>
      </c>
      <c r="M338" s="112">
        <f t="shared" si="131"/>
        <v>9.9999999999999992E-2</v>
      </c>
      <c r="N338" s="112" t="b">
        <f t="shared" si="132"/>
        <v>1</v>
      </c>
      <c r="O338" s="112" t="b">
        <f t="shared" si="133"/>
        <v>1</v>
      </c>
      <c r="P338" s="113">
        <f t="shared" si="134"/>
        <v>15</v>
      </c>
      <c r="Q338" s="113">
        <f t="shared" si="135"/>
        <v>16</v>
      </c>
      <c r="R338" s="114" t="str">
        <f t="shared" si="151"/>
        <v>1.5-0.1</v>
      </c>
      <c r="S338" s="127">
        <f t="shared" si="136"/>
        <v>4.3430159491362154E-3</v>
      </c>
      <c r="T338" s="112" t="b">
        <f t="shared" si="137"/>
        <v>1</v>
      </c>
      <c r="U338" s="22">
        <f t="shared" si="138"/>
        <v>13.934789374581495</v>
      </c>
      <c r="V338" s="22">
        <f t="shared" si="139"/>
        <v>1.5117165938570307</v>
      </c>
      <c r="W338" s="81">
        <f t="shared" si="140"/>
        <v>14</v>
      </c>
      <c r="X338" s="22">
        <f t="shared" si="141"/>
        <v>0.98043396424931806</v>
      </c>
      <c r="Y338" s="3">
        <f>IF(U338&gt;'Power Curve'!$C$37,0,INDEX(Ci,$W338,1)*POWER(1-X338,3)+INDEX(Ci,$W338,2)*3*X338*POWER(1-X338,2)+INDEX(Ci,$W338,3)*3*POWER(X338,2)*(1-X338)+INDEX(Ci,$W338,4)*POWER(X338,3))</f>
        <v>1974.7063212053192</v>
      </c>
      <c r="Z338" s="3">
        <f t="shared" si="142"/>
        <v>1983.282502253174</v>
      </c>
      <c r="AA338" s="3">
        <f t="shared" si="143"/>
        <v>1988.259963989263</v>
      </c>
      <c r="AB338" s="3">
        <f t="shared" si="152"/>
        <v>-4.9774617360890261</v>
      </c>
      <c r="AC338" s="3">
        <f t="shared" si="153"/>
        <v>4.9774617360890261</v>
      </c>
      <c r="AE338" s="34">
        <f t="shared" si="144"/>
        <v>14</v>
      </c>
      <c r="AF338" s="73" t="b">
        <f>COUNTIF('Power Curve'!$D$2:$D$31,AE338)&gt;0</f>
        <v>1</v>
      </c>
      <c r="AG338" s="73" t="b">
        <f t="shared" si="145"/>
        <v>0</v>
      </c>
      <c r="AH338" s="73" t="b">
        <f t="shared" si="154"/>
        <v>1</v>
      </c>
      <c r="AI338" s="34" t="str">
        <f t="shared" si="146"/>
        <v>Inner</v>
      </c>
      <c r="AJ338" s="35" t="str">
        <f t="shared" si="155"/>
        <v>1.5-1.6</v>
      </c>
      <c r="AK338" s="36" t="str">
        <f t="shared" si="147"/>
        <v>7-8</v>
      </c>
      <c r="AL338" s="36" t="str">
        <f t="shared" si="148"/>
        <v>Dec</v>
      </c>
      <c r="AM338" s="35" t="str">
        <f t="shared" si="149"/>
        <v>265-275</v>
      </c>
      <c r="AN338" s="36" t="str">
        <f t="shared" si="150"/>
        <v>Inner-TI</v>
      </c>
    </row>
    <row r="339" spans="5:40" x14ac:dyDescent="0.3">
      <c r="E339" s="12">
        <v>40883.319444444445</v>
      </c>
      <c r="F339" s="16">
        <v>13.95</v>
      </c>
      <c r="G339" s="16">
        <v>1989.5499420165991</v>
      </c>
      <c r="H339" s="29">
        <v>1.1532025318100145</v>
      </c>
      <c r="I339" s="26">
        <v>267.89999999999998</v>
      </c>
      <c r="J339" s="30">
        <v>0.13046594982078855</v>
      </c>
      <c r="K339" s="31">
        <v>0.22584064683253982</v>
      </c>
      <c r="L339" s="111">
        <f t="shared" si="130"/>
        <v>1.5000000000000002</v>
      </c>
      <c r="M339" s="112">
        <f t="shared" si="131"/>
        <v>0.13</v>
      </c>
      <c r="N339" s="112" t="b">
        <f t="shared" si="132"/>
        <v>1</v>
      </c>
      <c r="O339" s="112" t="b">
        <f t="shared" si="133"/>
        <v>1</v>
      </c>
      <c r="P339" s="113">
        <f t="shared" si="134"/>
        <v>15</v>
      </c>
      <c r="Q339" s="113">
        <f t="shared" si="135"/>
        <v>13</v>
      </c>
      <c r="R339" s="114" t="str">
        <f t="shared" si="151"/>
        <v>1.5-0.13</v>
      </c>
      <c r="S339" s="127">
        <f t="shared" si="136"/>
        <v>-1.1197886700886556E-3</v>
      </c>
      <c r="T339" s="112" t="b">
        <f t="shared" si="137"/>
        <v>1</v>
      </c>
      <c r="U339" s="22">
        <f t="shared" si="138"/>
        <v>13.67195773357896</v>
      </c>
      <c r="V339" s="22">
        <f t="shared" si="139"/>
        <v>1.4710951164813422</v>
      </c>
      <c r="W339" s="81">
        <f t="shared" si="140"/>
        <v>14</v>
      </c>
      <c r="X339" s="22">
        <f t="shared" si="141"/>
        <v>0.70772088287055779</v>
      </c>
      <c r="Y339" s="3">
        <f>IF(U339&gt;'Power Curve'!$C$37,0,INDEX(Ci,$W339,1)*POWER(1-X339,3)+INDEX(Ci,$W339,2)*3*X339*POWER(1-X339,2)+INDEX(Ci,$W339,3)*3*POWER(X339,2)*(1-X339)+INDEX(Ci,$W339,4)*POWER(X339,3))</f>
        <v>1971.0344719668469</v>
      </c>
      <c r="Z339" s="3">
        <f t="shared" si="142"/>
        <v>1968.8273298967842</v>
      </c>
      <c r="AA339" s="3">
        <f t="shared" si="143"/>
        <v>1989.5499420165991</v>
      </c>
      <c r="AB339" s="3">
        <f t="shared" si="152"/>
        <v>-20.722612119814812</v>
      </c>
      <c r="AC339" s="3">
        <f t="shared" si="153"/>
        <v>20.722612119814812</v>
      </c>
      <c r="AE339" s="34">
        <f t="shared" si="144"/>
        <v>14</v>
      </c>
      <c r="AF339" s="73" t="b">
        <f>COUNTIF('Power Curve'!$D$2:$D$31,AE339)&gt;0</f>
        <v>1</v>
      </c>
      <c r="AG339" s="73" t="b">
        <f t="shared" si="145"/>
        <v>0</v>
      </c>
      <c r="AH339" s="73" t="b">
        <f t="shared" si="154"/>
        <v>1</v>
      </c>
      <c r="AI339" s="34" t="str">
        <f t="shared" si="146"/>
        <v>Inner</v>
      </c>
      <c r="AJ339" s="35" t="str">
        <f t="shared" si="155"/>
        <v>1.4-1.5</v>
      </c>
      <c r="AK339" s="36" t="str">
        <f t="shared" si="147"/>
        <v>7-8</v>
      </c>
      <c r="AL339" s="36" t="str">
        <f t="shared" si="148"/>
        <v>Dec</v>
      </c>
      <c r="AM339" s="35" t="str">
        <f t="shared" si="149"/>
        <v>265-275</v>
      </c>
      <c r="AN339" s="36" t="str">
        <f t="shared" si="150"/>
        <v>Inner-TI</v>
      </c>
    </row>
    <row r="340" spans="5:40" x14ac:dyDescent="0.3">
      <c r="E340" s="12">
        <v>40883.326388888891</v>
      </c>
      <c r="F340" s="16">
        <v>13.05</v>
      </c>
      <c r="G340" s="16">
        <v>1990.1999969482449</v>
      </c>
      <c r="H340" s="29">
        <v>1.1538420566306535</v>
      </c>
      <c r="I340" s="26">
        <v>270.3</v>
      </c>
      <c r="J340" s="30">
        <v>9.1187739463601522E-2</v>
      </c>
      <c r="K340" s="31">
        <v>0.22921088502772488</v>
      </c>
      <c r="L340" s="111">
        <f t="shared" si="130"/>
        <v>1.3000000000000003</v>
      </c>
      <c r="M340" s="112">
        <f t="shared" si="131"/>
        <v>0.09</v>
      </c>
      <c r="N340" s="112" t="b">
        <f t="shared" si="132"/>
        <v>1</v>
      </c>
      <c r="O340" s="112" t="b">
        <f t="shared" si="133"/>
        <v>1</v>
      </c>
      <c r="P340" s="113">
        <f t="shared" si="134"/>
        <v>13.000000000000002</v>
      </c>
      <c r="Q340" s="113">
        <f t="shared" si="135"/>
        <v>17</v>
      </c>
      <c r="R340" s="114" t="str">
        <f t="shared" si="151"/>
        <v>1.3-0.09</v>
      </c>
      <c r="S340" s="127">
        <f t="shared" si="136"/>
        <v>1.752914764645979E-2</v>
      </c>
      <c r="T340" s="112" t="b">
        <f t="shared" si="137"/>
        <v>1</v>
      </c>
      <c r="U340" s="22">
        <f t="shared" si="138"/>
        <v>12.792259780137861</v>
      </c>
      <c r="V340" s="22">
        <f t="shared" si="139"/>
        <v>1.335134962000541</v>
      </c>
      <c r="W340" s="81">
        <f t="shared" si="140"/>
        <v>13</v>
      </c>
      <c r="X340" s="22">
        <f t="shared" si="141"/>
        <v>0.79655271405200145</v>
      </c>
      <c r="Y340" s="3">
        <f>IF(U340&gt;'Power Curve'!$C$37,0,INDEX(Ci,$W340,1)*POWER(1-X340,3)+INDEX(Ci,$W340,2)*3*X340*POWER(1-X340,2)+INDEX(Ci,$W340,3)*3*POWER(X340,2)*(1-X340)+INDEX(Ci,$W340,4)*POWER(X340,3))</f>
        <v>1947.6564368175259</v>
      </c>
      <c r="Z340" s="3">
        <f t="shared" si="142"/>
        <v>1981.7971940630782</v>
      </c>
      <c r="AA340" s="3">
        <f t="shared" si="143"/>
        <v>1990.1999969482449</v>
      </c>
      <c r="AB340" s="3">
        <f t="shared" si="152"/>
        <v>-8.4028028851666932</v>
      </c>
      <c r="AC340" s="3">
        <f t="shared" si="153"/>
        <v>8.4028028851666932</v>
      </c>
      <c r="AE340" s="34">
        <f t="shared" si="144"/>
        <v>13</v>
      </c>
      <c r="AF340" s="73" t="b">
        <f>COUNTIF('Power Curve'!$D$2:$D$31,AE340)&gt;0</f>
        <v>1</v>
      </c>
      <c r="AG340" s="73" t="b">
        <f t="shared" si="145"/>
        <v>0</v>
      </c>
      <c r="AH340" s="73" t="b">
        <f t="shared" si="154"/>
        <v>1</v>
      </c>
      <c r="AI340" s="34" t="str">
        <f t="shared" si="146"/>
        <v>Outer</v>
      </c>
      <c r="AJ340" s="35" t="str">
        <f t="shared" si="155"/>
        <v>1.3-1.4</v>
      </c>
      <c r="AK340" s="36" t="str">
        <f t="shared" si="147"/>
        <v>7-8</v>
      </c>
      <c r="AL340" s="36" t="str">
        <f t="shared" si="148"/>
        <v>Dec</v>
      </c>
      <c r="AM340" s="35" t="str">
        <f t="shared" si="149"/>
        <v>265-275</v>
      </c>
      <c r="AN340" s="36" t="str">
        <f t="shared" si="150"/>
        <v>HWS-LTI</v>
      </c>
    </row>
    <row r="341" spans="5:40" x14ac:dyDescent="0.3">
      <c r="E341" s="12">
        <v>40883.333333333336</v>
      </c>
      <c r="F341" s="16">
        <v>13.93</v>
      </c>
      <c r="G341" s="16">
        <v>1988.470031738281</v>
      </c>
      <c r="H341" s="29">
        <v>1.1532250593411757</v>
      </c>
      <c r="I341" s="26">
        <v>268.89999999999998</v>
      </c>
      <c r="J341" s="30">
        <v>8.6145010768126348E-2</v>
      </c>
      <c r="K341" s="31">
        <v>0.23348968825991462</v>
      </c>
      <c r="L341" s="111">
        <f t="shared" si="130"/>
        <v>1.5000000000000002</v>
      </c>
      <c r="M341" s="112">
        <f t="shared" si="131"/>
        <v>0.09</v>
      </c>
      <c r="N341" s="112" t="b">
        <f t="shared" si="132"/>
        <v>1</v>
      </c>
      <c r="O341" s="112" t="b">
        <f t="shared" si="133"/>
        <v>1</v>
      </c>
      <c r="P341" s="113">
        <f t="shared" si="134"/>
        <v>15</v>
      </c>
      <c r="Q341" s="113">
        <f t="shared" si="135"/>
        <v>17</v>
      </c>
      <c r="R341" s="114" t="str">
        <f t="shared" si="151"/>
        <v>1.5-0.09</v>
      </c>
      <c r="S341" s="127">
        <f t="shared" si="136"/>
        <v>6.7040725477101725E-3</v>
      </c>
      <c r="T341" s="112" t="b">
        <f t="shared" si="137"/>
        <v>1</v>
      </c>
      <c r="U341" s="22">
        <f t="shared" si="138"/>
        <v>13.652445258393078</v>
      </c>
      <c r="V341" s="22">
        <f t="shared" si="139"/>
        <v>1.4680794005413447</v>
      </c>
      <c r="W341" s="81">
        <f t="shared" si="140"/>
        <v>14</v>
      </c>
      <c r="X341" s="22">
        <f t="shared" si="141"/>
        <v>0.68747481503423802</v>
      </c>
      <c r="Y341" s="3">
        <f>IF(U341&gt;'Power Curve'!$C$37,0,INDEX(Ci,$W341,1)*POWER(1-X341,3)+INDEX(Ci,$W341,2)*3*X341*POWER(1-X341,2)+INDEX(Ci,$W341,3)*3*POWER(X341,2)*(1-X341)+INDEX(Ci,$W341,4)*POWER(X341,3))</f>
        <v>1970.651043628061</v>
      </c>
      <c r="Z341" s="3">
        <f t="shared" si="142"/>
        <v>1983.862431190764</v>
      </c>
      <c r="AA341" s="3">
        <f t="shared" si="143"/>
        <v>1988.470031738281</v>
      </c>
      <c r="AB341" s="3">
        <f t="shared" si="152"/>
        <v>-4.607600547516995</v>
      </c>
      <c r="AC341" s="3">
        <f t="shared" si="153"/>
        <v>4.607600547516995</v>
      </c>
      <c r="AE341" s="34">
        <f t="shared" si="144"/>
        <v>14</v>
      </c>
      <c r="AF341" s="73" t="b">
        <f>COUNTIF('Power Curve'!$D$2:$D$31,AE341)&gt;0</f>
        <v>1</v>
      </c>
      <c r="AG341" s="73" t="b">
        <f t="shared" si="145"/>
        <v>0</v>
      </c>
      <c r="AH341" s="73" t="b">
        <f t="shared" si="154"/>
        <v>1</v>
      </c>
      <c r="AI341" s="34" t="str">
        <f t="shared" si="146"/>
        <v>Outer</v>
      </c>
      <c r="AJ341" s="35" t="str">
        <f t="shared" si="155"/>
        <v>1.4-1.5</v>
      </c>
      <c r="AK341" s="36" t="str">
        <f t="shared" si="147"/>
        <v>8-9</v>
      </c>
      <c r="AL341" s="36" t="str">
        <f t="shared" si="148"/>
        <v>Dec</v>
      </c>
      <c r="AM341" s="35" t="str">
        <f t="shared" si="149"/>
        <v>265-275</v>
      </c>
      <c r="AN341" s="36" t="str">
        <f t="shared" si="150"/>
        <v>HWS-LTI</v>
      </c>
    </row>
    <row r="342" spans="5:40" x14ac:dyDescent="0.3">
      <c r="E342" s="12">
        <v>40883.340277777781</v>
      </c>
      <c r="F342" s="16">
        <v>13.65</v>
      </c>
      <c r="G342" s="16">
        <v>1985.089965820318</v>
      </c>
      <c r="H342" s="29">
        <v>1.1530095526727213</v>
      </c>
      <c r="I342" s="26">
        <v>266.89999999999998</v>
      </c>
      <c r="J342" s="30">
        <v>0.10109890109890109</v>
      </c>
      <c r="K342" s="31">
        <v>0.26870497015551137</v>
      </c>
      <c r="L342" s="111">
        <f t="shared" si="130"/>
        <v>1.4000000000000001</v>
      </c>
      <c r="M342" s="112">
        <f t="shared" si="131"/>
        <v>9.9999999999999992E-2</v>
      </c>
      <c r="N342" s="112" t="b">
        <f t="shared" si="132"/>
        <v>1</v>
      </c>
      <c r="O342" s="112" t="b">
        <f t="shared" si="133"/>
        <v>1</v>
      </c>
      <c r="P342" s="113">
        <f t="shared" si="134"/>
        <v>14</v>
      </c>
      <c r="Q342" s="113">
        <f t="shared" si="135"/>
        <v>16</v>
      </c>
      <c r="R342" s="114" t="str">
        <f t="shared" si="151"/>
        <v>1.4-0.1</v>
      </c>
      <c r="S342" s="127">
        <f t="shared" si="136"/>
        <v>3.2653981276478494E-3</v>
      </c>
      <c r="T342" s="112" t="b">
        <f t="shared" si="137"/>
        <v>1</v>
      </c>
      <c r="U342" s="22">
        <f t="shared" si="138"/>
        <v>13.377190865589103</v>
      </c>
      <c r="V342" s="22">
        <f t="shared" si="139"/>
        <v>1.425537946829013</v>
      </c>
      <c r="W342" s="81">
        <f t="shared" si="140"/>
        <v>14</v>
      </c>
      <c r="X342" s="22">
        <f t="shared" si="141"/>
        <v>0.40187193503742824</v>
      </c>
      <c r="Y342" s="3">
        <f>IF(U342&gt;'Power Curve'!$C$37,0,INDEX(Ci,$W342,1)*POWER(1-X342,3)+INDEX(Ci,$W342,2)*3*X342*POWER(1-X342,2)+INDEX(Ci,$W342,3)*3*POWER(X342,2)*(1-X342)+INDEX(Ci,$W342,4)*POWER(X342,3))</f>
        <v>1964.1014259888229</v>
      </c>
      <c r="Z342" s="3">
        <f t="shared" si="142"/>
        <v>1970.5149991077571</v>
      </c>
      <c r="AA342" s="3">
        <f t="shared" si="143"/>
        <v>1985.089965820318</v>
      </c>
      <c r="AB342" s="3">
        <f t="shared" si="152"/>
        <v>-14.574966712560808</v>
      </c>
      <c r="AC342" s="3">
        <f t="shared" si="153"/>
        <v>14.574966712560808</v>
      </c>
      <c r="AE342" s="34">
        <f t="shared" si="144"/>
        <v>13</v>
      </c>
      <c r="AF342" s="73" t="b">
        <f>COUNTIF('Power Curve'!$D$2:$D$31,AE342)&gt;0</f>
        <v>1</v>
      </c>
      <c r="AG342" s="73" t="b">
        <f t="shared" si="145"/>
        <v>0</v>
      </c>
      <c r="AH342" s="73" t="b">
        <f t="shared" si="154"/>
        <v>1</v>
      </c>
      <c r="AI342" s="34" t="str">
        <f t="shared" si="146"/>
        <v>Inner</v>
      </c>
      <c r="AJ342" s="35" t="str">
        <f t="shared" si="155"/>
        <v>1.4-1.5</v>
      </c>
      <c r="AK342" s="36" t="str">
        <f t="shared" si="147"/>
        <v>8-9</v>
      </c>
      <c r="AL342" s="36" t="str">
        <f t="shared" si="148"/>
        <v>Dec</v>
      </c>
      <c r="AM342" s="35" t="str">
        <f t="shared" si="149"/>
        <v>265-275</v>
      </c>
      <c r="AN342" s="36" t="str">
        <f t="shared" si="150"/>
        <v>Inner-TI</v>
      </c>
    </row>
    <row r="343" spans="5:40" x14ac:dyDescent="0.3">
      <c r="E343" s="12">
        <v>40883.347222222219</v>
      </c>
      <c r="F343" s="16">
        <v>13.52</v>
      </c>
      <c r="G343" s="16">
        <v>1986.4699859619191</v>
      </c>
      <c r="H343" s="29">
        <v>1.1531379285767431</v>
      </c>
      <c r="I343" s="26">
        <v>266.5</v>
      </c>
      <c r="J343" s="30">
        <v>9.3195266272189353E-2</v>
      </c>
      <c r="K343" s="31">
        <v>0.24983825611785704</v>
      </c>
      <c r="L343" s="111">
        <f t="shared" si="130"/>
        <v>1.4000000000000001</v>
      </c>
      <c r="M343" s="112">
        <f t="shared" si="131"/>
        <v>0.09</v>
      </c>
      <c r="N343" s="112" t="b">
        <f t="shared" si="132"/>
        <v>1</v>
      </c>
      <c r="O343" s="112" t="b">
        <f t="shared" si="133"/>
        <v>1</v>
      </c>
      <c r="P343" s="113">
        <f t="shared" si="134"/>
        <v>14</v>
      </c>
      <c r="Q343" s="113">
        <f t="shared" si="135"/>
        <v>17</v>
      </c>
      <c r="R343" s="114" t="str">
        <f t="shared" si="151"/>
        <v>1.4-0.09</v>
      </c>
      <c r="S343" s="127">
        <f t="shared" si="136"/>
        <v>1.4349591422147685E-2</v>
      </c>
      <c r="T343" s="112" t="b">
        <f t="shared" si="137"/>
        <v>1</v>
      </c>
      <c r="U343" s="22">
        <f t="shared" si="138"/>
        <v>13.250280772722189</v>
      </c>
      <c r="V343" s="22">
        <f t="shared" si="139"/>
        <v>1.4059235828716301</v>
      </c>
      <c r="W343" s="81">
        <f t="shared" si="140"/>
        <v>14</v>
      </c>
      <c r="X343" s="22">
        <f t="shared" si="141"/>
        <v>0.27019051969570718</v>
      </c>
      <c r="Y343" s="3">
        <f>IF(U343&gt;'Power Curve'!$C$37,0,INDEX(Ci,$W343,1)*POWER(1-X343,3)+INDEX(Ci,$W343,2)*3*X343*POWER(1-X343,2)+INDEX(Ci,$W343,3)*3*POWER(X343,2)*(1-X343)+INDEX(Ci,$W343,4)*POWER(X343,3))</f>
        <v>1960.5978487248308</v>
      </c>
      <c r="Z343" s="3">
        <f t="shared" si="142"/>
        <v>1988.7316267971737</v>
      </c>
      <c r="AA343" s="3">
        <f t="shared" si="143"/>
        <v>1986.4699859619191</v>
      </c>
      <c r="AB343" s="3">
        <f t="shared" si="152"/>
        <v>2.2616408352546387</v>
      </c>
      <c r="AC343" s="3">
        <f t="shared" si="153"/>
        <v>2.2616408352546387</v>
      </c>
      <c r="AE343" s="34">
        <f t="shared" si="144"/>
        <v>13</v>
      </c>
      <c r="AF343" s="73" t="b">
        <f>COUNTIF('Power Curve'!$D$2:$D$31,AE343)&gt;0</f>
        <v>1</v>
      </c>
      <c r="AG343" s="73" t="b">
        <f t="shared" si="145"/>
        <v>0</v>
      </c>
      <c r="AH343" s="73" t="b">
        <f t="shared" si="154"/>
        <v>1</v>
      </c>
      <c r="AI343" s="34" t="str">
        <f t="shared" si="146"/>
        <v>Outer</v>
      </c>
      <c r="AJ343" s="35" t="str">
        <f t="shared" si="155"/>
        <v>1.4-1.5</v>
      </c>
      <c r="AK343" s="36" t="str">
        <f t="shared" si="147"/>
        <v>8-9</v>
      </c>
      <c r="AL343" s="36" t="str">
        <f t="shared" si="148"/>
        <v>Dec</v>
      </c>
      <c r="AM343" s="35" t="str">
        <f t="shared" si="149"/>
        <v>265-275</v>
      </c>
      <c r="AN343" s="36" t="str">
        <f t="shared" si="150"/>
        <v>HWS-LTI</v>
      </c>
    </row>
    <row r="344" spans="5:40" x14ac:dyDescent="0.3">
      <c r="E344" s="12">
        <v>40883.840277777781</v>
      </c>
      <c r="F344" s="16">
        <v>9.51</v>
      </c>
      <c r="G344" s="16">
        <v>965.55997467041038</v>
      </c>
      <c r="H344" s="29">
        <v>1.1752280641235369</v>
      </c>
      <c r="I344" s="26">
        <v>209.4</v>
      </c>
      <c r="J344" s="30">
        <v>0.10725552050473186</v>
      </c>
      <c r="K344" s="31">
        <v>0.37508851480132466</v>
      </c>
      <c r="L344" s="111">
        <f t="shared" si="130"/>
        <v>0.8</v>
      </c>
      <c r="M344" s="112">
        <f t="shared" si="131"/>
        <v>0.11</v>
      </c>
      <c r="N344" s="112" t="b">
        <f t="shared" si="132"/>
        <v>1</v>
      </c>
      <c r="O344" s="112" t="b">
        <f t="shared" si="133"/>
        <v>1</v>
      </c>
      <c r="P344" s="113">
        <f t="shared" si="134"/>
        <v>8</v>
      </c>
      <c r="Q344" s="113">
        <f t="shared" si="135"/>
        <v>15</v>
      </c>
      <c r="R344" s="114" t="str">
        <f t="shared" si="151"/>
        <v>0.8-0.11</v>
      </c>
      <c r="S344" s="127">
        <f t="shared" si="136"/>
        <v>-6.4327119838497289E-3</v>
      </c>
      <c r="T344" s="112" t="b">
        <f t="shared" si="137"/>
        <v>1</v>
      </c>
      <c r="U344" s="22">
        <f t="shared" si="138"/>
        <v>9.3794175904597488</v>
      </c>
      <c r="V344" s="22">
        <f t="shared" si="139"/>
        <v>0.80766920001692999</v>
      </c>
      <c r="W344" s="81">
        <f t="shared" si="140"/>
        <v>10</v>
      </c>
      <c r="X344" s="22">
        <f t="shared" si="141"/>
        <v>0.39358370525609848</v>
      </c>
      <c r="Y344" s="3">
        <f>IF(U344&gt;'Power Curve'!$C$37,0,INDEX(Ci,$W344,1)*POWER(1-X344,3)+INDEX(Ci,$W344,2)*3*X344*POWER(1-X344,2)+INDEX(Ci,$W344,3)*3*POWER(X344,2)*(1-X344)+INDEX(Ci,$W344,4)*POWER(X344,3))</f>
        <v>1327.4618887614633</v>
      </c>
      <c r="Z344" s="3">
        <f t="shared" si="142"/>
        <v>1318.9227087615236</v>
      </c>
      <c r="AA344" s="3">
        <f t="shared" si="143"/>
        <v>965.55997467041038</v>
      </c>
      <c r="AB344" s="3">
        <f t="shared" si="152"/>
        <v>353.36273409111323</v>
      </c>
      <c r="AC344" s="3">
        <f t="shared" si="153"/>
        <v>353.36273409111323</v>
      </c>
      <c r="AE344" s="34">
        <f t="shared" si="144"/>
        <v>9</v>
      </c>
      <c r="AF344" s="73" t="b">
        <f>COUNTIF('Power Curve'!$D$2:$D$31,AE344)&gt;0</f>
        <v>1</v>
      </c>
      <c r="AG344" s="73" t="b">
        <f t="shared" si="145"/>
        <v>0</v>
      </c>
      <c r="AH344" s="73" t="b">
        <f t="shared" si="154"/>
        <v>1</v>
      </c>
      <c r="AI344" s="34" t="str">
        <f t="shared" si="146"/>
        <v>Outer</v>
      </c>
      <c r="AJ344" s="35" t="str">
        <f t="shared" si="155"/>
        <v>0.8-0.9</v>
      </c>
      <c r="AK344" s="36" t="str">
        <f t="shared" si="147"/>
        <v>20-21</v>
      </c>
      <c r="AL344" s="36" t="str">
        <f t="shared" si="148"/>
        <v>Dec</v>
      </c>
      <c r="AM344" s="35" t="str">
        <f t="shared" si="149"/>
        <v>205-215</v>
      </c>
      <c r="AN344" s="36" t="str">
        <f t="shared" si="150"/>
        <v>Inner-TI</v>
      </c>
    </row>
    <row r="345" spans="5:40" x14ac:dyDescent="0.3">
      <c r="E345" s="12">
        <v>40901.375</v>
      </c>
      <c r="F345" s="16">
        <v>13.97</v>
      </c>
      <c r="G345" s="16">
        <v>1982.999938964841</v>
      </c>
      <c r="H345" s="29">
        <v>1.1838344899003739</v>
      </c>
      <c r="I345" s="26">
        <v>268.2</v>
      </c>
      <c r="J345" s="30">
        <v>0.10307802433786685</v>
      </c>
      <c r="K345" s="31">
        <v>0.34972251448364183</v>
      </c>
      <c r="L345" s="111">
        <f t="shared" si="130"/>
        <v>1.5000000000000002</v>
      </c>
      <c r="M345" s="112">
        <f t="shared" si="131"/>
        <v>9.9999999999999992E-2</v>
      </c>
      <c r="N345" s="112" t="b">
        <f t="shared" si="132"/>
        <v>1</v>
      </c>
      <c r="O345" s="112" t="b">
        <f t="shared" si="133"/>
        <v>1</v>
      </c>
      <c r="P345" s="113">
        <f t="shared" si="134"/>
        <v>15</v>
      </c>
      <c r="Q345" s="113">
        <f t="shared" si="135"/>
        <v>16</v>
      </c>
      <c r="R345" s="114" t="str">
        <f t="shared" si="151"/>
        <v>1.5-0.1</v>
      </c>
      <c r="S345" s="127">
        <f t="shared" si="136"/>
        <v>4.3430159491362154E-3</v>
      </c>
      <c r="T345" s="112" t="b">
        <f t="shared" si="137"/>
        <v>1</v>
      </c>
      <c r="U345" s="22">
        <f t="shared" si="138"/>
        <v>13.811728711879656</v>
      </c>
      <c r="V345" s="22">
        <f t="shared" si="139"/>
        <v>1.4926971717406055</v>
      </c>
      <c r="W345" s="81">
        <f t="shared" si="140"/>
        <v>14</v>
      </c>
      <c r="X345" s="22">
        <f t="shared" si="141"/>
        <v>0.85274670257138685</v>
      </c>
      <c r="Y345" s="3">
        <f>IF(U345&gt;'Power Curve'!$C$37,0,INDEX(Ci,$W345,1)*POWER(1-X345,3)+INDEX(Ci,$W345,2)*3*X345*POWER(1-X345,2)+INDEX(Ci,$W345,3)*3*POWER(X345,2)*(1-X345)+INDEX(Ci,$W345,4)*POWER(X345,3))</f>
        <v>1973.3629136616473</v>
      </c>
      <c r="Z345" s="3">
        <f t="shared" si="142"/>
        <v>1981.9332602691138</v>
      </c>
      <c r="AA345" s="3">
        <f t="shared" si="143"/>
        <v>1982.999938964841</v>
      </c>
      <c r="AB345" s="3">
        <f t="shared" si="152"/>
        <v>-1.0666786957272052</v>
      </c>
      <c r="AC345" s="3">
        <f t="shared" si="153"/>
        <v>1.0666786957272052</v>
      </c>
      <c r="AE345" s="34">
        <f t="shared" si="144"/>
        <v>14</v>
      </c>
      <c r="AF345" s="73" t="b">
        <f>COUNTIF('Power Curve'!$D$2:$D$31,AE345)&gt;0</f>
        <v>1</v>
      </c>
      <c r="AG345" s="73" t="b">
        <f t="shared" si="145"/>
        <v>0</v>
      </c>
      <c r="AH345" s="73" t="b">
        <f t="shared" si="154"/>
        <v>1</v>
      </c>
      <c r="AI345" s="34" t="str">
        <f t="shared" si="146"/>
        <v>Outer</v>
      </c>
      <c r="AJ345" s="35" t="str">
        <f t="shared" si="155"/>
        <v>1.4-1.5</v>
      </c>
      <c r="AK345" s="36" t="str">
        <f t="shared" si="147"/>
        <v>9-10</v>
      </c>
      <c r="AL345" s="36" t="str">
        <f t="shared" si="148"/>
        <v>Dec</v>
      </c>
      <c r="AM345" s="35" t="str">
        <f t="shared" si="149"/>
        <v>265-275</v>
      </c>
      <c r="AN345" s="36" t="str">
        <f t="shared" si="150"/>
        <v>Inner-TI</v>
      </c>
    </row>
    <row r="346" spans="5:40" x14ac:dyDescent="0.3">
      <c r="E346" s="12">
        <v>40901.381944444445</v>
      </c>
      <c r="F346" s="16">
        <v>13.47</v>
      </c>
      <c r="G346" s="16">
        <v>1981.7999420165991</v>
      </c>
      <c r="H346" s="29">
        <v>1.1845661843450803</v>
      </c>
      <c r="I346" s="26">
        <v>267</v>
      </c>
      <c r="J346" s="30">
        <v>0.11581291759465479</v>
      </c>
      <c r="K346" s="31">
        <v>0.38679681046147835</v>
      </c>
      <c r="L346" s="111">
        <f t="shared" si="130"/>
        <v>1.4000000000000001</v>
      </c>
      <c r="M346" s="112">
        <f t="shared" si="131"/>
        <v>0.12</v>
      </c>
      <c r="N346" s="112" t="b">
        <f t="shared" si="132"/>
        <v>1</v>
      </c>
      <c r="O346" s="112" t="b">
        <f t="shared" si="133"/>
        <v>1</v>
      </c>
      <c r="P346" s="113">
        <f t="shared" si="134"/>
        <v>14</v>
      </c>
      <c r="Q346" s="113">
        <f t="shared" si="135"/>
        <v>14</v>
      </c>
      <c r="R346" s="114" t="str">
        <f t="shared" si="151"/>
        <v>1.4-0.12</v>
      </c>
      <c r="S346" s="127">
        <f t="shared" si="136"/>
        <v>-1.0712795490469469E-3</v>
      </c>
      <c r="T346" s="112" t="b">
        <f t="shared" si="137"/>
        <v>1</v>
      </c>
      <c r="U346" s="22">
        <f t="shared" si="138"/>
        <v>13.320136532179264</v>
      </c>
      <c r="V346" s="22">
        <f t="shared" si="139"/>
        <v>1.4167200156813302</v>
      </c>
      <c r="W346" s="81">
        <f t="shared" si="140"/>
        <v>14</v>
      </c>
      <c r="X346" s="22">
        <f t="shared" si="141"/>
        <v>0.34267258213281226</v>
      </c>
      <c r="Y346" s="3">
        <f>IF(U346&gt;'Power Curve'!$C$37,0,INDEX(Ci,$W346,1)*POWER(1-X346,3)+INDEX(Ci,$W346,2)*3*X346*POWER(1-X346,2)+INDEX(Ci,$W346,3)*3*POWER(X346,2)*(1-X346)+INDEX(Ci,$W346,4)*POWER(X346,3))</f>
        <v>1962.5497295355071</v>
      </c>
      <c r="Z346" s="3">
        <f t="shared" si="142"/>
        <v>1960.4472901462682</v>
      </c>
      <c r="AA346" s="3">
        <f t="shared" si="143"/>
        <v>1981.7999420165991</v>
      </c>
      <c r="AB346" s="3">
        <f t="shared" si="152"/>
        <v>-21.352651870330874</v>
      </c>
      <c r="AC346" s="3">
        <f t="shared" si="153"/>
        <v>21.352651870330874</v>
      </c>
      <c r="AE346" s="34">
        <f t="shared" si="144"/>
        <v>13</v>
      </c>
      <c r="AF346" s="73" t="b">
        <f>COUNTIF('Power Curve'!$D$2:$D$31,AE346)&gt;0</f>
        <v>1</v>
      </c>
      <c r="AG346" s="73" t="b">
        <f t="shared" si="145"/>
        <v>0</v>
      </c>
      <c r="AH346" s="73" t="b">
        <f t="shared" si="154"/>
        <v>1</v>
      </c>
      <c r="AI346" s="34" t="str">
        <f t="shared" si="146"/>
        <v>Outer</v>
      </c>
      <c r="AJ346" s="35" t="str">
        <f t="shared" si="155"/>
        <v>1.4-1.5</v>
      </c>
      <c r="AK346" s="36" t="str">
        <f t="shared" si="147"/>
        <v>9-10</v>
      </c>
      <c r="AL346" s="36" t="str">
        <f t="shared" si="148"/>
        <v>Dec</v>
      </c>
      <c r="AM346" s="35" t="str">
        <f t="shared" si="149"/>
        <v>265-275</v>
      </c>
      <c r="AN346" s="36" t="str">
        <f t="shared" si="150"/>
        <v>Inner-TI</v>
      </c>
    </row>
    <row r="347" spans="5:40" x14ac:dyDescent="0.3">
      <c r="E347" s="12">
        <v>40901.388888888891</v>
      </c>
      <c r="F347" s="16">
        <v>12.55</v>
      </c>
      <c r="G347" s="16">
        <v>1953.029968261719</v>
      </c>
      <c r="H347" s="29">
        <v>1.1845223797058253</v>
      </c>
      <c r="I347" s="26">
        <v>265.89999999999998</v>
      </c>
      <c r="J347" s="30">
        <v>0.12350597609561753</v>
      </c>
      <c r="K347" s="31">
        <v>0.33090264737204733</v>
      </c>
      <c r="L347" s="111">
        <f t="shared" si="130"/>
        <v>1.3000000000000003</v>
      </c>
      <c r="M347" s="112">
        <f t="shared" si="131"/>
        <v>0.12</v>
      </c>
      <c r="N347" s="112" t="b">
        <f t="shared" si="132"/>
        <v>1</v>
      </c>
      <c r="O347" s="112" t="b">
        <f t="shared" si="133"/>
        <v>1</v>
      </c>
      <c r="P347" s="113">
        <f t="shared" si="134"/>
        <v>13.000000000000002</v>
      </c>
      <c r="Q347" s="113">
        <f t="shared" si="135"/>
        <v>14</v>
      </c>
      <c r="R347" s="114" t="str">
        <f t="shared" si="151"/>
        <v>1.3-0.12</v>
      </c>
      <c r="S347" s="127">
        <f t="shared" si="136"/>
        <v>-8.674156854531109E-4</v>
      </c>
      <c r="T347" s="112" t="b">
        <f t="shared" si="137"/>
        <v>1</v>
      </c>
      <c r="U347" s="22">
        <f t="shared" si="138"/>
        <v>12.410219217657779</v>
      </c>
      <c r="V347" s="22">
        <f t="shared" si="139"/>
        <v>1.2760893615310362</v>
      </c>
      <c r="W347" s="81">
        <f t="shared" si="140"/>
        <v>13</v>
      </c>
      <c r="X347" s="22">
        <f t="shared" si="141"/>
        <v>0.40324781319635306</v>
      </c>
      <c r="Y347" s="3">
        <f>IF(U347&gt;'Power Curve'!$C$37,0,INDEX(Ci,$W347,1)*POWER(1-X347,3)+INDEX(Ci,$W347,2)*3*X347*POWER(1-X347,2)+INDEX(Ci,$W347,3)*3*POWER(X347,2)*(1-X347)+INDEX(Ci,$W347,4)*POWER(X347,3))</f>
        <v>1935.4358241685266</v>
      </c>
      <c r="Z347" s="3">
        <f t="shared" si="142"/>
        <v>1933.7569967764548</v>
      </c>
      <c r="AA347" s="3">
        <f t="shared" si="143"/>
        <v>1953.029968261719</v>
      </c>
      <c r="AB347" s="3">
        <f t="shared" si="152"/>
        <v>-19.272971485264179</v>
      </c>
      <c r="AC347" s="3">
        <f t="shared" si="153"/>
        <v>19.272971485264179</v>
      </c>
      <c r="AE347" s="34">
        <f t="shared" si="144"/>
        <v>12</v>
      </c>
      <c r="AF347" s="73" t="b">
        <f>COUNTIF('Power Curve'!$D$2:$D$31,AE347)&gt;0</f>
        <v>1</v>
      </c>
      <c r="AG347" s="73" t="b">
        <f t="shared" si="145"/>
        <v>0</v>
      </c>
      <c r="AH347" s="73" t="b">
        <f t="shared" si="154"/>
        <v>1</v>
      </c>
      <c r="AI347" s="34" t="str">
        <f t="shared" si="146"/>
        <v>Outer</v>
      </c>
      <c r="AJ347" s="35" t="str">
        <f t="shared" si="155"/>
        <v>1.2-1.3</v>
      </c>
      <c r="AK347" s="36" t="str">
        <f t="shared" si="147"/>
        <v>9-10</v>
      </c>
      <c r="AL347" s="36" t="str">
        <f t="shared" si="148"/>
        <v>Dec</v>
      </c>
      <c r="AM347" s="35" t="str">
        <f t="shared" si="149"/>
        <v>265-275</v>
      </c>
      <c r="AN347" s="36" t="str">
        <f t="shared" si="150"/>
        <v>Inner-TI</v>
      </c>
    </row>
    <row r="348" spans="5:40" x14ac:dyDescent="0.3">
      <c r="E348" s="12">
        <v>40901.395833333336</v>
      </c>
      <c r="F348" s="16">
        <v>10.8</v>
      </c>
      <c r="G348" s="16">
        <v>1752.1000213623049</v>
      </c>
      <c r="H348" s="29">
        <v>1.1853856666461149</v>
      </c>
      <c r="I348" s="26">
        <v>268.7</v>
      </c>
      <c r="J348" s="30">
        <v>0.14074074074074072</v>
      </c>
      <c r="K348" s="31">
        <v>0.30123781002958727</v>
      </c>
      <c r="L348" s="111">
        <f t="shared" si="130"/>
        <v>1</v>
      </c>
      <c r="M348" s="112">
        <f t="shared" si="131"/>
        <v>0.14000000000000001</v>
      </c>
      <c r="N348" s="112" t="b">
        <f t="shared" si="132"/>
        <v>1</v>
      </c>
      <c r="O348" s="112" t="b">
        <f t="shared" si="133"/>
        <v>1</v>
      </c>
      <c r="P348" s="113">
        <f t="shared" si="134"/>
        <v>10</v>
      </c>
      <c r="Q348" s="113">
        <f t="shared" si="135"/>
        <v>12</v>
      </c>
      <c r="R348" s="114" t="str">
        <f t="shared" si="151"/>
        <v>1-0.14</v>
      </c>
      <c r="S348" s="127">
        <f t="shared" si="136"/>
        <v>-3.1492945966296315E-3</v>
      </c>
      <c r="T348" s="112" t="b">
        <f t="shared" si="137"/>
        <v>1</v>
      </c>
      <c r="U348" s="22">
        <f t="shared" si="138"/>
        <v>10.682304410586944</v>
      </c>
      <c r="V348" s="22">
        <f t="shared" si="139"/>
        <v>1.0090345580271145</v>
      </c>
      <c r="W348" s="81">
        <f t="shared" si="140"/>
        <v>11</v>
      </c>
      <c r="X348" s="22">
        <f t="shared" si="141"/>
        <v>0.71077488344631168</v>
      </c>
      <c r="Y348" s="3">
        <f>IF(U348&gt;'Power Curve'!$C$37,0,INDEX(Ci,$W348,1)*POWER(1-X348,3)+INDEX(Ci,$W348,2)*3*X348*POWER(1-X348,2)+INDEX(Ci,$W348,3)*3*POWER(X348,2)*(1-X348)+INDEX(Ci,$W348,4)*POWER(X348,3))</f>
        <v>1715.216447849547</v>
      </c>
      <c r="Z348" s="3">
        <f t="shared" si="142"/>
        <v>1709.8147259582843</v>
      </c>
      <c r="AA348" s="3">
        <f t="shared" si="143"/>
        <v>1752.1000213623049</v>
      </c>
      <c r="AB348" s="3">
        <f t="shared" si="152"/>
        <v>-42.285295404020644</v>
      </c>
      <c r="AC348" s="3">
        <f t="shared" si="153"/>
        <v>42.285295404020644</v>
      </c>
      <c r="AE348" s="34">
        <f t="shared" si="144"/>
        <v>11</v>
      </c>
      <c r="AF348" s="73" t="b">
        <f>COUNTIF('Power Curve'!$D$2:$D$31,AE348)&gt;0</f>
        <v>1</v>
      </c>
      <c r="AG348" s="73" t="b">
        <f t="shared" si="145"/>
        <v>0</v>
      </c>
      <c r="AH348" s="73" t="b">
        <f t="shared" si="154"/>
        <v>1</v>
      </c>
      <c r="AI348" s="34" t="str">
        <f t="shared" si="146"/>
        <v>Outer</v>
      </c>
      <c r="AJ348" s="35" t="str">
        <f t="shared" si="155"/>
        <v>1.0-1.1</v>
      </c>
      <c r="AK348" s="36" t="str">
        <f t="shared" si="147"/>
        <v>9-10</v>
      </c>
      <c r="AL348" s="36" t="str">
        <f t="shared" si="148"/>
        <v>Dec</v>
      </c>
      <c r="AM348" s="35" t="str">
        <f t="shared" si="149"/>
        <v>265-275</v>
      </c>
      <c r="AN348" s="36" t="str">
        <f t="shared" si="150"/>
        <v>HWS-HTI</v>
      </c>
    </row>
    <row r="349" spans="5:40" x14ac:dyDescent="0.3">
      <c r="E349" s="12">
        <v>40901.402777777781</v>
      </c>
      <c r="F349" s="16">
        <v>10.9</v>
      </c>
      <c r="G349" s="16">
        <v>1845.1999969482449</v>
      </c>
      <c r="H349" s="29">
        <v>1.1851226667120174</v>
      </c>
      <c r="I349" s="26">
        <v>269.3</v>
      </c>
      <c r="J349" s="30">
        <v>8.8990825688073386E-2</v>
      </c>
      <c r="K349" s="31">
        <v>0.35835666303700903</v>
      </c>
      <c r="L349" s="111">
        <f t="shared" si="130"/>
        <v>1</v>
      </c>
      <c r="M349" s="112">
        <f t="shared" si="131"/>
        <v>0.09</v>
      </c>
      <c r="N349" s="112" t="b">
        <f t="shared" si="132"/>
        <v>1</v>
      </c>
      <c r="O349" s="112" t="b">
        <f t="shared" si="133"/>
        <v>1</v>
      </c>
      <c r="P349" s="113">
        <f t="shared" si="134"/>
        <v>10</v>
      </c>
      <c r="Q349" s="113">
        <f t="shared" si="135"/>
        <v>17</v>
      </c>
      <c r="R349" s="114" t="str">
        <f t="shared" si="151"/>
        <v>1-0.09</v>
      </c>
      <c r="S349" s="127">
        <f t="shared" si="136"/>
        <v>6.0590199511918325E-3</v>
      </c>
      <c r="T349" s="112" t="b">
        <f t="shared" si="137"/>
        <v>1</v>
      </c>
      <c r="U349" s="22">
        <f t="shared" si="138"/>
        <v>10.780417239739883</v>
      </c>
      <c r="V349" s="22">
        <f t="shared" si="139"/>
        <v>1.0241982120472271</v>
      </c>
      <c r="W349" s="81">
        <f t="shared" si="140"/>
        <v>11</v>
      </c>
      <c r="X349" s="22">
        <f t="shared" si="141"/>
        <v>0.80599394895139442</v>
      </c>
      <c r="Y349" s="3">
        <f>IF(U349&gt;'Power Curve'!$C$37,0,INDEX(Ci,$W349,1)*POWER(1-X349,3)+INDEX(Ci,$W349,2)*3*X349*POWER(1-X349,2)+INDEX(Ci,$W349,3)*3*POWER(X349,2)*(1-X349)+INDEX(Ci,$W349,4)*POWER(X349,3))</f>
        <v>1737.0031128677465</v>
      </c>
      <c r="Z349" s="3">
        <f t="shared" si="142"/>
        <v>1747.5276493838944</v>
      </c>
      <c r="AA349" s="3">
        <f t="shared" si="143"/>
        <v>1845.1999969482449</v>
      </c>
      <c r="AB349" s="3">
        <f t="shared" si="152"/>
        <v>-97.672347564350503</v>
      </c>
      <c r="AC349" s="3">
        <f t="shared" si="153"/>
        <v>97.672347564350503</v>
      </c>
      <c r="AE349" s="34">
        <f t="shared" si="144"/>
        <v>11</v>
      </c>
      <c r="AF349" s="73" t="b">
        <f>COUNTIF('Power Curve'!$D$2:$D$31,AE349)&gt;0</f>
        <v>1</v>
      </c>
      <c r="AG349" s="73" t="b">
        <f t="shared" si="145"/>
        <v>0</v>
      </c>
      <c r="AH349" s="73" t="b">
        <f t="shared" si="154"/>
        <v>1</v>
      </c>
      <c r="AI349" s="34" t="str">
        <f t="shared" si="146"/>
        <v>Outer</v>
      </c>
      <c r="AJ349" s="35" t="str">
        <f t="shared" si="155"/>
        <v>1.0-1.1</v>
      </c>
      <c r="AK349" s="36" t="str">
        <f t="shared" si="147"/>
        <v>9-10</v>
      </c>
      <c r="AL349" s="36" t="str">
        <f t="shared" si="148"/>
        <v>Dec</v>
      </c>
      <c r="AM349" s="35" t="str">
        <f t="shared" si="149"/>
        <v>265-275</v>
      </c>
      <c r="AN349" s="36" t="str">
        <f t="shared" si="150"/>
        <v>HWS-LTI</v>
      </c>
    </row>
    <row r="350" spans="5:40" x14ac:dyDescent="0.3">
      <c r="E350" s="12">
        <v>40901.409722222219</v>
      </c>
      <c r="F350" s="16">
        <v>10.55</v>
      </c>
      <c r="G350" s="16">
        <v>1674.300048828128</v>
      </c>
      <c r="H350" s="29">
        <v>1.1856639289747521</v>
      </c>
      <c r="I350" s="26">
        <v>268.39999999999998</v>
      </c>
      <c r="J350" s="30">
        <v>8.4360189573459712E-2</v>
      </c>
      <c r="K350" s="31">
        <v>0.45329848661211469</v>
      </c>
      <c r="L350" s="111">
        <f t="shared" si="130"/>
        <v>1</v>
      </c>
      <c r="M350" s="112">
        <f t="shared" si="131"/>
        <v>0.08</v>
      </c>
      <c r="N350" s="112" t="b">
        <f t="shared" si="132"/>
        <v>1</v>
      </c>
      <c r="O350" s="112" t="b">
        <f t="shared" si="133"/>
        <v>1</v>
      </c>
      <c r="P350" s="113">
        <f t="shared" si="134"/>
        <v>10</v>
      </c>
      <c r="Q350" s="113">
        <f t="shared" si="135"/>
        <v>18</v>
      </c>
      <c r="R350" s="114" t="str">
        <f t="shared" si="151"/>
        <v>1-0.08</v>
      </c>
      <c r="S350" s="127">
        <f t="shared" si="136"/>
        <v>6.6467624446601226E-3</v>
      </c>
      <c r="T350" s="112" t="b">
        <f t="shared" si="137"/>
        <v>1</v>
      </c>
      <c r="U350" s="22">
        <f t="shared" si="138"/>
        <v>10.435845302238254</v>
      </c>
      <c r="V350" s="22">
        <f t="shared" si="139"/>
        <v>0.97094350835124177</v>
      </c>
      <c r="W350" s="81">
        <f t="shared" si="140"/>
        <v>11</v>
      </c>
      <c r="X350" s="22">
        <f t="shared" si="141"/>
        <v>0.4715848999876065</v>
      </c>
      <c r="Y350" s="3">
        <f>IF(U350&gt;'Power Curve'!$C$37,0,INDEX(Ci,$W350,1)*POWER(1-X350,3)+INDEX(Ci,$W350,2)*3*X350*POWER(1-X350,2)+INDEX(Ci,$W350,3)*3*POWER(X350,2)*(1-X350)+INDEX(Ci,$W350,4)*POWER(X350,3))</f>
        <v>1654.4562673221444</v>
      </c>
      <c r="Z350" s="3">
        <f t="shared" si="142"/>
        <v>1665.4530451061139</v>
      </c>
      <c r="AA350" s="3">
        <f t="shared" si="143"/>
        <v>1674.300048828128</v>
      </c>
      <c r="AB350" s="3">
        <f t="shared" si="152"/>
        <v>-8.8470037220140512</v>
      </c>
      <c r="AC350" s="3">
        <f t="shared" si="153"/>
        <v>8.8470037220140512</v>
      </c>
      <c r="AE350" s="34">
        <f t="shared" si="144"/>
        <v>10</v>
      </c>
      <c r="AF350" s="73" t="b">
        <f>COUNTIF('Power Curve'!$D$2:$D$31,AE350)&gt;0</f>
        <v>1</v>
      </c>
      <c r="AG350" s="73" t="b">
        <f t="shared" si="145"/>
        <v>0</v>
      </c>
      <c r="AH350" s="73" t="b">
        <f t="shared" si="154"/>
        <v>1</v>
      </c>
      <c r="AI350" s="34" t="str">
        <f t="shared" si="146"/>
        <v>Outer</v>
      </c>
      <c r="AJ350" s="35" t="str">
        <f t="shared" si="155"/>
        <v>0.9-1.0</v>
      </c>
      <c r="AK350" s="36" t="str">
        <f t="shared" si="147"/>
        <v>9-10</v>
      </c>
      <c r="AL350" s="36" t="str">
        <f t="shared" si="148"/>
        <v>Dec</v>
      </c>
      <c r="AM350" s="35" t="str">
        <f t="shared" si="149"/>
        <v>265-275</v>
      </c>
      <c r="AN350" s="36" t="str">
        <f t="shared" si="150"/>
        <v>HWS-LTI</v>
      </c>
    </row>
    <row r="351" spans="5:40" x14ac:dyDescent="0.3">
      <c r="E351" s="12">
        <v>40901.416666666664</v>
      </c>
      <c r="F351" s="16">
        <v>9.73</v>
      </c>
      <c r="G351" s="16">
        <v>1468.980041503911</v>
      </c>
      <c r="H351" s="29">
        <v>1.1857516389021134</v>
      </c>
      <c r="I351" s="26">
        <v>268.10000000000002</v>
      </c>
      <c r="J351" s="30">
        <v>0.10585817060637204</v>
      </c>
      <c r="K351" s="31">
        <v>0.41191633305716829</v>
      </c>
      <c r="L351" s="111">
        <f t="shared" si="130"/>
        <v>0.8</v>
      </c>
      <c r="M351" s="112">
        <f t="shared" si="131"/>
        <v>0.11</v>
      </c>
      <c r="N351" s="112" t="b">
        <f t="shared" si="132"/>
        <v>1</v>
      </c>
      <c r="O351" s="112" t="b">
        <f t="shared" si="133"/>
        <v>1</v>
      </c>
      <c r="P351" s="113">
        <f t="shared" si="134"/>
        <v>8</v>
      </c>
      <c r="Q351" s="113">
        <f t="shared" si="135"/>
        <v>15</v>
      </c>
      <c r="R351" s="114" t="str">
        <f t="shared" si="151"/>
        <v>0.8-0.11</v>
      </c>
      <c r="S351" s="127">
        <f t="shared" si="136"/>
        <v>-6.4327119838497289E-3</v>
      </c>
      <c r="T351" s="112" t="b">
        <f t="shared" si="137"/>
        <v>1</v>
      </c>
      <c r="U351" s="22">
        <f t="shared" si="138"/>
        <v>9.6249553144854332</v>
      </c>
      <c r="V351" s="22">
        <f t="shared" si="139"/>
        <v>0.84561784677552643</v>
      </c>
      <c r="W351" s="81">
        <f t="shared" si="140"/>
        <v>10</v>
      </c>
      <c r="X351" s="22">
        <f t="shared" si="141"/>
        <v>0.65457439438869591</v>
      </c>
      <c r="Y351" s="3">
        <f>IF(U351&gt;'Power Curve'!$C$37,0,INDEX(Ci,$W351,1)*POWER(1-X351,3)+INDEX(Ci,$W351,2)*3*X351*POWER(1-X351,2)+INDEX(Ci,$W351,3)*3*POWER(X351,2)*(1-X351)+INDEX(Ci,$W351,4)*POWER(X351,3))</f>
        <v>1414.5436793459016</v>
      </c>
      <c r="Z351" s="3">
        <f t="shared" si="142"/>
        <v>1405.4443272680944</v>
      </c>
      <c r="AA351" s="3">
        <f t="shared" si="143"/>
        <v>1468.980041503911</v>
      </c>
      <c r="AB351" s="3">
        <f t="shared" si="152"/>
        <v>-63.535714235816613</v>
      </c>
      <c r="AC351" s="3">
        <f t="shared" si="153"/>
        <v>63.535714235816613</v>
      </c>
      <c r="AE351" s="34">
        <f t="shared" si="144"/>
        <v>10</v>
      </c>
      <c r="AF351" s="73" t="b">
        <f>COUNTIF('Power Curve'!$D$2:$D$31,AE351)&gt;0</f>
        <v>1</v>
      </c>
      <c r="AG351" s="73" t="b">
        <f t="shared" si="145"/>
        <v>0</v>
      </c>
      <c r="AH351" s="73" t="b">
        <f t="shared" si="154"/>
        <v>1</v>
      </c>
      <c r="AI351" s="34" t="str">
        <f t="shared" si="146"/>
        <v>Outer</v>
      </c>
      <c r="AJ351" s="35" t="str">
        <f t="shared" si="155"/>
        <v>0.8-0.9</v>
      </c>
      <c r="AK351" s="36" t="str">
        <f t="shared" si="147"/>
        <v>10-11</v>
      </c>
      <c r="AL351" s="36" t="str">
        <f t="shared" si="148"/>
        <v>Dec</v>
      </c>
      <c r="AM351" s="35" t="str">
        <f t="shared" si="149"/>
        <v>265-275</v>
      </c>
      <c r="AN351" s="36" t="str">
        <f t="shared" si="150"/>
        <v>Inner-TI</v>
      </c>
    </row>
    <row r="352" spans="5:40" x14ac:dyDescent="0.3">
      <c r="E352" s="12">
        <v>40901.458333333336</v>
      </c>
      <c r="F352" s="16">
        <v>9.86</v>
      </c>
      <c r="G352" s="16">
        <v>1479.9799957275441</v>
      </c>
      <c r="H352" s="29">
        <v>1.1872449840218406</v>
      </c>
      <c r="I352" s="26">
        <v>269.8</v>
      </c>
      <c r="J352" s="30">
        <v>7.6064908722109539E-2</v>
      </c>
      <c r="K352" s="31">
        <v>0.42012821756588392</v>
      </c>
      <c r="L352" s="111">
        <f t="shared" si="130"/>
        <v>0.9</v>
      </c>
      <c r="M352" s="112">
        <f t="shared" si="131"/>
        <v>0.08</v>
      </c>
      <c r="N352" s="112" t="b">
        <f t="shared" si="132"/>
        <v>1</v>
      </c>
      <c r="O352" s="112" t="b">
        <f t="shared" si="133"/>
        <v>1</v>
      </c>
      <c r="P352" s="113">
        <f t="shared" si="134"/>
        <v>9</v>
      </c>
      <c r="Q352" s="113">
        <f t="shared" si="135"/>
        <v>18</v>
      </c>
      <c r="R352" s="114" t="str">
        <f t="shared" si="151"/>
        <v>0.9-0.08</v>
      </c>
      <c r="S352" s="127">
        <f t="shared" si="136"/>
        <v>-3.2661595904943932E-3</v>
      </c>
      <c r="T352" s="112" t="b">
        <f t="shared" si="137"/>
        <v>1</v>
      </c>
      <c r="U352" s="22">
        <f t="shared" si="138"/>
        <v>9.7576446891732544</v>
      </c>
      <c r="V352" s="22">
        <f t="shared" si="139"/>
        <v>0.86612541736830606</v>
      </c>
      <c r="W352" s="81">
        <f t="shared" si="140"/>
        <v>10</v>
      </c>
      <c r="X352" s="22">
        <f t="shared" si="141"/>
        <v>0.79561460105252146</v>
      </c>
      <c r="Y352" s="3">
        <f>IF(U352&gt;'Power Curve'!$C$37,0,INDEX(Ci,$W352,1)*POWER(1-X352,3)+INDEX(Ci,$W352,2)*3*X352*POWER(1-X352,2)+INDEX(Ci,$W352,3)*3*POWER(X352,2)*(1-X352)+INDEX(Ci,$W352,4)*POWER(X352,3))</f>
        <v>1459.362668581904</v>
      </c>
      <c r="Z352" s="3">
        <f t="shared" si="142"/>
        <v>1454.5961572059057</v>
      </c>
      <c r="AA352" s="3">
        <f t="shared" si="143"/>
        <v>1479.9799957275441</v>
      </c>
      <c r="AB352" s="3">
        <f t="shared" si="152"/>
        <v>-25.383838521638381</v>
      </c>
      <c r="AC352" s="3">
        <f t="shared" si="153"/>
        <v>25.383838521638381</v>
      </c>
      <c r="AE352" s="34">
        <f t="shared" si="144"/>
        <v>10</v>
      </c>
      <c r="AF352" s="73" t="b">
        <f>COUNTIF('Power Curve'!$D$2:$D$31,AE352)&gt;0</f>
        <v>1</v>
      </c>
      <c r="AG352" s="73" t="b">
        <f t="shared" si="145"/>
        <v>0</v>
      </c>
      <c r="AH352" s="73" t="b">
        <f t="shared" si="154"/>
        <v>1</v>
      </c>
      <c r="AI352" s="34" t="str">
        <f t="shared" si="146"/>
        <v>Outer</v>
      </c>
      <c r="AJ352" s="35" t="str">
        <f t="shared" si="155"/>
        <v>0.8-0.9</v>
      </c>
      <c r="AK352" s="36" t="str">
        <f t="shared" si="147"/>
        <v>11-12</v>
      </c>
      <c r="AL352" s="36" t="str">
        <f t="shared" si="148"/>
        <v>Dec</v>
      </c>
      <c r="AM352" s="35" t="str">
        <f t="shared" si="149"/>
        <v>265-275</v>
      </c>
      <c r="AN352" s="36" t="str">
        <f t="shared" si="150"/>
        <v>HWS-LTI</v>
      </c>
    </row>
    <row r="353" spans="5:40" x14ac:dyDescent="0.3">
      <c r="E353" s="12">
        <v>40901.465277777781</v>
      </c>
      <c r="F353" s="16">
        <v>11.32</v>
      </c>
      <c r="G353" s="16">
        <v>1954.580017089849</v>
      </c>
      <c r="H353" s="29">
        <v>1.1874646893869436</v>
      </c>
      <c r="I353" s="26">
        <v>268.8</v>
      </c>
      <c r="J353" s="30">
        <v>6.3604240282685506E-2</v>
      </c>
      <c r="K353" s="31">
        <v>0.38223530650914977</v>
      </c>
      <c r="L353" s="111">
        <f t="shared" si="130"/>
        <v>1.1000000000000001</v>
      </c>
      <c r="M353" s="112">
        <f t="shared" si="131"/>
        <v>6.0000000000000005E-2</v>
      </c>
      <c r="N353" s="112" t="b">
        <f t="shared" si="132"/>
        <v>1</v>
      </c>
      <c r="O353" s="112" t="b">
        <f t="shared" si="133"/>
        <v>1</v>
      </c>
      <c r="P353" s="113">
        <f t="shared" si="134"/>
        <v>11</v>
      </c>
      <c r="Q353" s="113">
        <f t="shared" si="135"/>
        <v>20</v>
      </c>
      <c r="R353" s="114" t="str">
        <f t="shared" si="151"/>
        <v>1.1-0.06</v>
      </c>
      <c r="S353" s="127">
        <f t="shared" si="136"/>
        <v>-3.1802676396208235E-2</v>
      </c>
      <c r="T353" s="112" t="b">
        <f t="shared" si="137"/>
        <v>1</v>
      </c>
      <c r="U353" s="22">
        <f t="shared" si="138"/>
        <v>11.203179611035726</v>
      </c>
      <c r="V353" s="22">
        <f t="shared" si="139"/>
        <v>1.0895374993392046</v>
      </c>
      <c r="W353" s="81">
        <f t="shared" si="140"/>
        <v>12</v>
      </c>
      <c r="X353" s="22">
        <f t="shared" si="141"/>
        <v>0.21466007621227062</v>
      </c>
      <c r="Y353" s="3">
        <f>IF(U353&gt;'Power Curve'!$C$37,0,INDEX(Ci,$W353,1)*POWER(1-X353,3)+INDEX(Ci,$W353,2)*3*X353*POWER(1-X353,2)+INDEX(Ci,$W353,3)*3*POWER(X353,2)*(1-X353)+INDEX(Ci,$W353,4)*POWER(X353,3))</f>
        <v>1814.8320603816853</v>
      </c>
      <c r="Z353" s="3">
        <f t="shared" si="142"/>
        <v>1757.1155436519027</v>
      </c>
      <c r="AA353" s="3">
        <f t="shared" si="143"/>
        <v>1954.580017089849</v>
      </c>
      <c r="AB353" s="3">
        <f t="shared" si="152"/>
        <v>-197.46447343794625</v>
      </c>
      <c r="AC353" s="3">
        <f t="shared" si="153"/>
        <v>197.46447343794625</v>
      </c>
      <c r="AE353" s="34">
        <f t="shared" si="144"/>
        <v>11</v>
      </c>
      <c r="AF353" s="73" t="b">
        <f>COUNTIF('Power Curve'!$D$2:$D$31,AE353)&gt;0</f>
        <v>1</v>
      </c>
      <c r="AG353" s="73" t="b">
        <f t="shared" si="145"/>
        <v>0</v>
      </c>
      <c r="AH353" s="73" t="b">
        <f t="shared" si="154"/>
        <v>1</v>
      </c>
      <c r="AI353" s="34" t="str">
        <f t="shared" si="146"/>
        <v>Outer</v>
      </c>
      <c r="AJ353" s="35" t="str">
        <f t="shared" si="155"/>
        <v>1.0-1.1</v>
      </c>
      <c r="AK353" s="36" t="str">
        <f t="shared" si="147"/>
        <v>11-12</v>
      </c>
      <c r="AL353" s="36" t="str">
        <f t="shared" si="148"/>
        <v>Dec</v>
      </c>
      <c r="AM353" s="35" t="str">
        <f t="shared" si="149"/>
        <v>265-275</v>
      </c>
      <c r="AN353" s="36" t="str">
        <f t="shared" si="150"/>
        <v>HWS-LTI</v>
      </c>
    </row>
    <row r="354" spans="5:40" x14ac:dyDescent="0.3">
      <c r="E354" s="12">
        <v>40901.486111111109</v>
      </c>
      <c r="F354" s="16">
        <v>12.13</v>
      </c>
      <c r="G354" s="16">
        <v>1965.1099548339871</v>
      </c>
      <c r="H354" s="29">
        <v>1.188344325649678</v>
      </c>
      <c r="I354" s="26">
        <v>265.2</v>
      </c>
      <c r="J354" s="30">
        <v>8.244023083264633E-2</v>
      </c>
      <c r="K354" s="31">
        <v>0.41197424212003936</v>
      </c>
      <c r="L354" s="111">
        <f t="shared" si="130"/>
        <v>1.2000000000000002</v>
      </c>
      <c r="M354" s="112">
        <f t="shared" si="131"/>
        <v>0.08</v>
      </c>
      <c r="N354" s="112" t="b">
        <f t="shared" si="132"/>
        <v>1</v>
      </c>
      <c r="O354" s="112" t="b">
        <f t="shared" si="133"/>
        <v>1</v>
      </c>
      <c r="P354" s="113">
        <f t="shared" si="134"/>
        <v>12</v>
      </c>
      <c r="Q354" s="113">
        <f t="shared" si="135"/>
        <v>18</v>
      </c>
      <c r="R354" s="114" t="str">
        <f t="shared" si="151"/>
        <v>1.2-0.08</v>
      </c>
      <c r="S354" s="127">
        <f t="shared" si="136"/>
        <v>1.0627438266313389E-2</v>
      </c>
      <c r="T354" s="112" t="b">
        <f t="shared" si="137"/>
        <v>1</v>
      </c>
      <c r="U354" s="22">
        <f t="shared" si="138"/>
        <v>12.007784087010386</v>
      </c>
      <c r="V354" s="22">
        <f t="shared" si="139"/>
        <v>1.213891714807757</v>
      </c>
      <c r="W354" s="81">
        <f t="shared" si="140"/>
        <v>12</v>
      </c>
      <c r="X354" s="22">
        <f t="shared" si="141"/>
        <v>0.98965863034793655</v>
      </c>
      <c r="Y354" s="3">
        <f>IF(U354&gt;'Power Curve'!$C$37,0,INDEX(Ci,$W354,1)*POWER(1-X354,3)+INDEX(Ci,$W354,2)*3*X354*POWER(1-X354,2)+INDEX(Ci,$W354,3)*3*POWER(X354,2)*(1-X354)+INDEX(Ci,$W354,4)*POWER(X354,3))</f>
        <v>1916.5065683055443</v>
      </c>
      <c r="Z354" s="3">
        <f t="shared" si="142"/>
        <v>1936.8741235471957</v>
      </c>
      <c r="AA354" s="3">
        <f t="shared" si="143"/>
        <v>1965.1099548339871</v>
      </c>
      <c r="AB354" s="3">
        <f t="shared" si="152"/>
        <v>-28.235831286791381</v>
      </c>
      <c r="AC354" s="3">
        <f t="shared" si="153"/>
        <v>28.235831286791381</v>
      </c>
      <c r="AE354" s="34">
        <f t="shared" si="144"/>
        <v>12</v>
      </c>
      <c r="AF354" s="73" t="b">
        <f>COUNTIF('Power Curve'!$D$2:$D$31,AE354)&gt;0</f>
        <v>1</v>
      </c>
      <c r="AG354" s="73" t="b">
        <f t="shared" si="145"/>
        <v>0</v>
      </c>
      <c r="AH354" s="73" t="b">
        <f t="shared" si="154"/>
        <v>1</v>
      </c>
      <c r="AI354" s="34" t="str">
        <f t="shared" si="146"/>
        <v>Outer</v>
      </c>
      <c r="AJ354" s="35" t="str">
        <f t="shared" si="155"/>
        <v>1.2-1.3</v>
      </c>
      <c r="AK354" s="36" t="str">
        <f t="shared" si="147"/>
        <v>11-12</v>
      </c>
      <c r="AL354" s="36" t="str">
        <f t="shared" si="148"/>
        <v>Dec</v>
      </c>
      <c r="AM354" s="35" t="str">
        <f t="shared" si="149"/>
        <v>265-275</v>
      </c>
      <c r="AN354" s="36" t="str">
        <f t="shared" si="150"/>
        <v>HWS-LTI</v>
      </c>
    </row>
    <row r="355" spans="5:40" x14ac:dyDescent="0.3">
      <c r="E355" s="12">
        <v>40901.493055555555</v>
      </c>
      <c r="F355" s="16">
        <v>12.06</v>
      </c>
      <c r="G355" s="16">
        <v>1966.479980468753</v>
      </c>
      <c r="H355" s="29">
        <v>1.188740586810523</v>
      </c>
      <c r="I355" s="26">
        <v>267.2</v>
      </c>
      <c r="J355" s="30">
        <v>8.1260364842454386E-2</v>
      </c>
      <c r="K355" s="31">
        <v>0.37313422760541531</v>
      </c>
      <c r="L355" s="111">
        <f t="shared" si="130"/>
        <v>1.2000000000000002</v>
      </c>
      <c r="M355" s="112">
        <f t="shared" si="131"/>
        <v>0.08</v>
      </c>
      <c r="N355" s="112" t="b">
        <f t="shared" si="132"/>
        <v>1</v>
      </c>
      <c r="O355" s="112" t="b">
        <f t="shared" si="133"/>
        <v>1</v>
      </c>
      <c r="P355" s="113">
        <f t="shared" si="134"/>
        <v>12</v>
      </c>
      <c r="Q355" s="113">
        <f t="shared" si="135"/>
        <v>18</v>
      </c>
      <c r="R355" s="114" t="str">
        <f t="shared" si="151"/>
        <v>1.2-0.08</v>
      </c>
      <c r="S355" s="127">
        <f t="shared" si="136"/>
        <v>1.0627438266313389E-2</v>
      </c>
      <c r="T355" s="112" t="b">
        <f t="shared" si="137"/>
        <v>1</v>
      </c>
      <c r="U355" s="22">
        <f t="shared" si="138"/>
        <v>11.939816214137016</v>
      </c>
      <c r="V355" s="22">
        <f t="shared" si="139"/>
        <v>1.2033870609553214</v>
      </c>
      <c r="W355" s="81">
        <f t="shared" si="140"/>
        <v>12</v>
      </c>
      <c r="X355" s="22">
        <f t="shared" si="141"/>
        <v>0.92419167760605669</v>
      </c>
      <c r="Y355" s="3">
        <f>IF(U355&gt;'Power Curve'!$C$37,0,INDEX(Ci,$W355,1)*POWER(1-X355,3)+INDEX(Ci,$W355,2)*3*X355*POWER(1-X355,2)+INDEX(Ci,$W355,3)*3*POWER(X355,2)*(1-X355)+INDEX(Ci,$W355,4)*POWER(X355,3))</f>
        <v>1911.9097369252429</v>
      </c>
      <c r="Z355" s="3">
        <f t="shared" si="142"/>
        <v>1932.2284396251794</v>
      </c>
      <c r="AA355" s="3">
        <f t="shared" si="143"/>
        <v>1966.479980468753</v>
      </c>
      <c r="AB355" s="3">
        <f t="shared" si="152"/>
        <v>-34.251540843573594</v>
      </c>
      <c r="AC355" s="3">
        <f t="shared" si="153"/>
        <v>34.251540843573594</v>
      </c>
      <c r="AE355" s="34">
        <f t="shared" si="144"/>
        <v>12</v>
      </c>
      <c r="AF355" s="73" t="b">
        <f>COUNTIF('Power Curve'!$D$2:$D$31,AE355)&gt;0</f>
        <v>1</v>
      </c>
      <c r="AG355" s="73" t="b">
        <f t="shared" si="145"/>
        <v>0</v>
      </c>
      <c r="AH355" s="73" t="b">
        <f t="shared" si="154"/>
        <v>1</v>
      </c>
      <c r="AI355" s="34" t="str">
        <f t="shared" si="146"/>
        <v>Outer</v>
      </c>
      <c r="AJ355" s="35" t="str">
        <f t="shared" si="155"/>
        <v>1.2-1.3</v>
      </c>
      <c r="AK355" s="36" t="str">
        <f t="shared" si="147"/>
        <v>11-12</v>
      </c>
      <c r="AL355" s="36" t="str">
        <f t="shared" si="148"/>
        <v>Dec</v>
      </c>
      <c r="AM355" s="35" t="str">
        <f t="shared" si="149"/>
        <v>265-275</v>
      </c>
      <c r="AN355" s="36" t="str">
        <f t="shared" si="150"/>
        <v>HWS-LTI</v>
      </c>
    </row>
    <row r="356" spans="5:40" x14ac:dyDescent="0.3">
      <c r="E356" s="12">
        <v>40901.5</v>
      </c>
      <c r="F356" s="16">
        <v>12</v>
      </c>
      <c r="G356" s="16">
        <v>1974.529968261721</v>
      </c>
      <c r="H356" s="29">
        <v>1.1888727325977184</v>
      </c>
      <c r="I356" s="26">
        <v>266.39999999999998</v>
      </c>
      <c r="J356" s="30">
        <v>7.8333333333333324E-2</v>
      </c>
      <c r="K356" s="31">
        <v>0.377629607296807</v>
      </c>
      <c r="L356" s="111">
        <f t="shared" si="130"/>
        <v>1.2000000000000002</v>
      </c>
      <c r="M356" s="112">
        <f t="shared" si="131"/>
        <v>0.08</v>
      </c>
      <c r="N356" s="112" t="b">
        <f t="shared" si="132"/>
        <v>1</v>
      </c>
      <c r="O356" s="112" t="b">
        <f t="shared" si="133"/>
        <v>1</v>
      </c>
      <c r="P356" s="113">
        <f t="shared" si="134"/>
        <v>12</v>
      </c>
      <c r="Q356" s="113">
        <f t="shared" si="135"/>
        <v>18</v>
      </c>
      <c r="R356" s="114" t="str">
        <f t="shared" si="151"/>
        <v>1.2-0.08</v>
      </c>
      <c r="S356" s="127">
        <f t="shared" si="136"/>
        <v>1.0627438266313389E-2</v>
      </c>
      <c r="T356" s="112" t="b">
        <f t="shared" si="137"/>
        <v>1</v>
      </c>
      <c r="U356" s="22">
        <f t="shared" si="138"/>
        <v>11.880854353988445</v>
      </c>
      <c r="V356" s="22">
        <f t="shared" si="139"/>
        <v>1.1942743154011033</v>
      </c>
      <c r="W356" s="81">
        <f t="shared" si="140"/>
        <v>12</v>
      </c>
      <c r="X356" s="22">
        <f t="shared" si="141"/>
        <v>0.86739935575259108</v>
      </c>
      <c r="Y356" s="3">
        <f>IF(U356&gt;'Power Curve'!$C$37,0,INDEX(Ci,$W356,1)*POWER(1-X356,3)+INDEX(Ci,$W356,2)*3*X356*POWER(1-X356,2)+INDEX(Ci,$W356,3)*3*POWER(X356,2)*(1-X356)+INDEX(Ci,$W356,4)*POWER(X356,3))</f>
        <v>1907.1475660683836</v>
      </c>
      <c r="Z356" s="3">
        <f t="shared" si="142"/>
        <v>1927.4156590915252</v>
      </c>
      <c r="AA356" s="3">
        <f t="shared" si="143"/>
        <v>1974.529968261721</v>
      </c>
      <c r="AB356" s="3">
        <f t="shared" si="152"/>
        <v>-47.114309170195838</v>
      </c>
      <c r="AC356" s="3">
        <f t="shared" si="153"/>
        <v>47.114309170195838</v>
      </c>
      <c r="AE356" s="34">
        <f t="shared" si="144"/>
        <v>12</v>
      </c>
      <c r="AF356" s="73" t="b">
        <f>COUNTIF('Power Curve'!$D$2:$D$31,AE356)&gt;0</f>
        <v>1</v>
      </c>
      <c r="AG356" s="73" t="b">
        <f t="shared" si="145"/>
        <v>0</v>
      </c>
      <c r="AH356" s="73" t="b">
        <f t="shared" si="154"/>
        <v>1</v>
      </c>
      <c r="AI356" s="34" t="str">
        <f t="shared" si="146"/>
        <v>Outer</v>
      </c>
      <c r="AJ356" s="35" t="str">
        <f t="shared" si="155"/>
        <v>1.1-1.2</v>
      </c>
      <c r="AK356" s="36" t="str">
        <f t="shared" si="147"/>
        <v>12-13</v>
      </c>
      <c r="AL356" s="36" t="str">
        <f t="shared" si="148"/>
        <v>Dec</v>
      </c>
      <c r="AM356" s="35" t="str">
        <f t="shared" si="149"/>
        <v>265-275</v>
      </c>
      <c r="AN356" s="36" t="str">
        <f t="shared" si="150"/>
        <v>HWS-LTI</v>
      </c>
    </row>
    <row r="357" spans="5:40" x14ac:dyDescent="0.3">
      <c r="E357" s="12">
        <v>40901.506944444445</v>
      </c>
      <c r="F357" s="16">
        <v>12.25</v>
      </c>
      <c r="G357" s="16">
        <v>1986.2099914550811</v>
      </c>
      <c r="H357" s="29">
        <v>1.1893575196653643</v>
      </c>
      <c r="I357" s="26">
        <v>267.60000000000002</v>
      </c>
      <c r="J357" s="30">
        <v>9.2244897959183669E-2</v>
      </c>
      <c r="K357" s="31">
        <v>0.44519835236849625</v>
      </c>
      <c r="L357" s="111">
        <f t="shared" si="130"/>
        <v>1.2000000000000002</v>
      </c>
      <c r="M357" s="112">
        <f t="shared" si="131"/>
        <v>0.09</v>
      </c>
      <c r="N357" s="112" t="b">
        <f t="shared" si="132"/>
        <v>1</v>
      </c>
      <c r="O357" s="112" t="b">
        <f t="shared" si="133"/>
        <v>1</v>
      </c>
      <c r="P357" s="113">
        <f t="shared" si="134"/>
        <v>12</v>
      </c>
      <c r="Q357" s="113">
        <f t="shared" si="135"/>
        <v>17</v>
      </c>
      <c r="R357" s="114" t="str">
        <f t="shared" si="151"/>
        <v>1.2-0.09</v>
      </c>
      <c r="S357" s="127">
        <f t="shared" si="136"/>
        <v>1.4867427553726871E-2</v>
      </c>
      <c r="T357" s="112" t="b">
        <f t="shared" si="137"/>
        <v>1</v>
      </c>
      <c r="U357" s="22">
        <f t="shared" si="138"/>
        <v>12.130020459251678</v>
      </c>
      <c r="V357" s="22">
        <f t="shared" si="139"/>
        <v>1.2327837401763391</v>
      </c>
      <c r="W357" s="81">
        <f t="shared" si="140"/>
        <v>13</v>
      </c>
      <c r="X357" s="22">
        <f t="shared" si="141"/>
        <v>0.11478748799061551</v>
      </c>
      <c r="Y357" s="3">
        <f>IF(U357&gt;'Power Curve'!$C$37,0,INDEX(Ci,$W357,1)*POWER(1-X357,3)+INDEX(Ci,$W357,2)*3*X357*POWER(1-X357,2)+INDEX(Ci,$W357,3)*3*POWER(X357,2)*(1-X357)+INDEX(Ci,$W357,4)*POWER(X357,3))</f>
        <v>1923.1998121521576</v>
      </c>
      <c r="Z357" s="3">
        <f t="shared" si="142"/>
        <v>1951.7928460306709</v>
      </c>
      <c r="AA357" s="3">
        <f t="shared" si="143"/>
        <v>1986.2099914550811</v>
      </c>
      <c r="AB357" s="3">
        <f t="shared" si="152"/>
        <v>-34.417145424410137</v>
      </c>
      <c r="AC357" s="3">
        <f t="shared" si="153"/>
        <v>34.417145424410137</v>
      </c>
      <c r="AE357" s="34">
        <f t="shared" si="144"/>
        <v>12</v>
      </c>
      <c r="AF357" s="73" t="b">
        <f>COUNTIF('Power Curve'!$D$2:$D$31,AE357)&gt;0</f>
        <v>1</v>
      </c>
      <c r="AG357" s="73" t="b">
        <f t="shared" si="145"/>
        <v>0</v>
      </c>
      <c r="AH357" s="73" t="b">
        <f t="shared" si="154"/>
        <v>1</v>
      </c>
      <c r="AI357" s="34" t="str">
        <f t="shared" si="146"/>
        <v>Outer</v>
      </c>
      <c r="AJ357" s="35" t="str">
        <f t="shared" si="155"/>
        <v>1.2-1.3</v>
      </c>
      <c r="AK357" s="36" t="str">
        <f t="shared" si="147"/>
        <v>12-13</v>
      </c>
      <c r="AL357" s="36" t="str">
        <f t="shared" si="148"/>
        <v>Dec</v>
      </c>
      <c r="AM357" s="35" t="str">
        <f t="shared" si="149"/>
        <v>265-275</v>
      </c>
      <c r="AN357" s="36" t="str">
        <f t="shared" si="150"/>
        <v>HWS-LTI</v>
      </c>
    </row>
    <row r="358" spans="5:40" x14ac:dyDescent="0.3">
      <c r="E358" s="12">
        <v>40901.513888888891</v>
      </c>
      <c r="F358" s="16">
        <v>9.5399999999999991</v>
      </c>
      <c r="G358" s="16">
        <v>1411.6099395751951</v>
      </c>
      <c r="H358" s="29">
        <v>1.1906791592093506</v>
      </c>
      <c r="I358" s="26">
        <v>265.60000000000002</v>
      </c>
      <c r="J358" s="30">
        <v>0.20335429769392036</v>
      </c>
      <c r="K358" s="31">
        <v>0.32966628905138951</v>
      </c>
      <c r="L358" s="111">
        <f t="shared" si="130"/>
        <v>0.8</v>
      </c>
      <c r="M358" s="112">
        <f t="shared" si="131"/>
        <v>0.2</v>
      </c>
      <c r="N358" s="112" t="b">
        <f t="shared" si="132"/>
        <v>1</v>
      </c>
      <c r="O358" s="112" t="b">
        <f t="shared" si="133"/>
        <v>1</v>
      </c>
      <c r="P358" s="113">
        <f t="shared" si="134"/>
        <v>8</v>
      </c>
      <c r="Q358" s="113">
        <f t="shared" si="135"/>
        <v>6</v>
      </c>
      <c r="R358" s="114" t="str">
        <f t="shared" si="151"/>
        <v>0.8-0.2</v>
      </c>
      <c r="S358" s="127">
        <f t="shared" si="136"/>
        <v>0</v>
      </c>
      <c r="T358" s="112" t="b">
        <f t="shared" si="137"/>
        <v>0</v>
      </c>
      <c r="U358" s="22">
        <f t="shared" si="138"/>
        <v>9.450060650972409</v>
      </c>
      <c r="V358" s="22">
        <f t="shared" si="139"/>
        <v>0.81858731274269869</v>
      </c>
      <c r="W358" s="81">
        <f t="shared" si="140"/>
        <v>10</v>
      </c>
      <c r="X358" s="22">
        <f t="shared" si="141"/>
        <v>0.46867270072021849</v>
      </c>
      <c r="Y358" s="3">
        <f>IF(U358&gt;'Power Curve'!$C$37,0,INDEX(Ci,$W358,1)*POWER(1-X358,3)+INDEX(Ci,$W358,2)*3*X358*POWER(1-X358,2)+INDEX(Ci,$W358,3)*3*POWER(X358,2)*(1-X358)+INDEX(Ci,$W358,4)*POWER(X358,3))</f>
        <v>1352.7927306500378</v>
      </c>
      <c r="Z358" s="3">
        <f t="shared" si="142"/>
        <v>1352.7927306500378</v>
      </c>
      <c r="AA358" s="3">
        <f t="shared" si="143"/>
        <v>1411.6099395751951</v>
      </c>
      <c r="AB358" s="3">
        <f t="shared" si="152"/>
        <v>-58.817208925157274</v>
      </c>
      <c r="AC358" s="3">
        <f t="shared" si="153"/>
        <v>58.817208925157274</v>
      </c>
      <c r="AE358" s="34">
        <f t="shared" si="144"/>
        <v>9</v>
      </c>
      <c r="AF358" s="73" t="b">
        <f>COUNTIF('Power Curve'!$D$2:$D$31,AE358)&gt;0</f>
        <v>1</v>
      </c>
      <c r="AG358" s="73" t="b">
        <f t="shared" si="145"/>
        <v>0</v>
      </c>
      <c r="AH358" s="73" t="b">
        <f t="shared" si="154"/>
        <v>1</v>
      </c>
      <c r="AI358" s="34" t="str">
        <f t="shared" si="146"/>
        <v>Outer</v>
      </c>
      <c r="AJ358" s="35" t="str">
        <f t="shared" si="155"/>
        <v>0.8-0.9</v>
      </c>
      <c r="AK358" s="36" t="str">
        <f t="shared" si="147"/>
        <v>12-13</v>
      </c>
      <c r="AL358" s="36" t="str">
        <f t="shared" si="148"/>
        <v>Dec</v>
      </c>
      <c r="AM358" s="35" t="str">
        <f t="shared" si="149"/>
        <v>265-275</v>
      </c>
      <c r="AN358" s="36" t="str">
        <f t="shared" si="150"/>
        <v>HWS-HTI</v>
      </c>
    </row>
    <row r="359" spans="5:40" x14ac:dyDescent="0.3">
      <c r="E359" s="12">
        <v>40901.527777777781</v>
      </c>
      <c r="F359" s="16">
        <v>8.48</v>
      </c>
      <c r="G359" s="16">
        <v>1061.450019836426</v>
      </c>
      <c r="H359" s="29">
        <v>1.1921514589044411</v>
      </c>
      <c r="I359" s="26">
        <v>269.10000000000002</v>
      </c>
      <c r="J359" s="30">
        <v>0.15566037735849056</v>
      </c>
      <c r="K359" s="31">
        <v>0.51947944324281126</v>
      </c>
      <c r="L359" s="111">
        <f t="shared" si="130"/>
        <v>0.70000000000000007</v>
      </c>
      <c r="M359" s="112">
        <f t="shared" si="131"/>
        <v>0.16</v>
      </c>
      <c r="N359" s="112" t="b">
        <f t="shared" si="132"/>
        <v>1</v>
      </c>
      <c r="O359" s="112" t="b">
        <f t="shared" si="133"/>
        <v>1</v>
      </c>
      <c r="P359" s="113">
        <f t="shared" si="134"/>
        <v>7.0000000000000009</v>
      </c>
      <c r="Q359" s="113">
        <f t="shared" si="135"/>
        <v>10</v>
      </c>
      <c r="R359" s="114" t="str">
        <f t="shared" si="151"/>
        <v>0.7-0.16</v>
      </c>
      <c r="S359" s="127">
        <f t="shared" si="136"/>
        <v>2.9400999933467547E-2</v>
      </c>
      <c r="T359" s="112" t="b">
        <f t="shared" si="137"/>
        <v>1</v>
      </c>
      <c r="U359" s="22">
        <f t="shared" si="138"/>
        <v>8.403514766704653</v>
      </c>
      <c r="V359" s="22">
        <f t="shared" si="139"/>
        <v>0.65684027270503198</v>
      </c>
      <c r="W359" s="81">
        <f t="shared" si="140"/>
        <v>9</v>
      </c>
      <c r="X359" s="22">
        <f t="shared" si="141"/>
        <v>0.39465075264966359</v>
      </c>
      <c r="Y359" s="3">
        <f>IF(U359&gt;'Power Curve'!$C$37,0,INDEX(Ci,$W359,1)*POWER(1-X359,3)+INDEX(Ci,$W359,2)*3*X359*POWER(1-X359,2)+INDEX(Ci,$W359,3)*3*POWER(X359,2)*(1-X359)+INDEX(Ci,$W359,4)*POWER(X359,3))</f>
        <v>1002.2948329109263</v>
      </c>
      <c r="Z359" s="3">
        <f t="shared" si="142"/>
        <v>1031.7633032266551</v>
      </c>
      <c r="AA359" s="3">
        <f t="shared" si="143"/>
        <v>1061.450019836426</v>
      </c>
      <c r="AB359" s="3">
        <f t="shared" si="152"/>
        <v>-29.686716609770883</v>
      </c>
      <c r="AC359" s="3">
        <f t="shared" si="153"/>
        <v>29.686716609770883</v>
      </c>
      <c r="AE359" s="34">
        <f t="shared" si="144"/>
        <v>8</v>
      </c>
      <c r="AF359" s="73" t="b">
        <f>COUNTIF('Power Curve'!$D$2:$D$31,AE359)&gt;0</f>
        <v>1</v>
      </c>
      <c r="AG359" s="73" t="b">
        <f t="shared" si="145"/>
        <v>0</v>
      </c>
      <c r="AH359" s="73" t="b">
        <f t="shared" si="154"/>
        <v>1</v>
      </c>
      <c r="AI359" s="34" t="str">
        <f t="shared" si="146"/>
        <v>Outer</v>
      </c>
      <c r="AJ359" s="35" t="str">
        <f t="shared" si="155"/>
        <v>0.6-0.7</v>
      </c>
      <c r="AK359" s="36" t="str">
        <f t="shared" si="147"/>
        <v>12-13</v>
      </c>
      <c r="AL359" s="36" t="str">
        <f t="shared" si="148"/>
        <v>Dec</v>
      </c>
      <c r="AM359" s="35" t="str">
        <f t="shared" si="149"/>
        <v>265-275</v>
      </c>
      <c r="AN359" s="36" t="str">
        <f t="shared" si="150"/>
        <v>HWS-HTI</v>
      </c>
    </row>
    <row r="360" spans="5:40" x14ac:dyDescent="0.3">
      <c r="E360" s="12">
        <v>40901.534722222219</v>
      </c>
      <c r="F360" s="16">
        <v>10.220000000000001</v>
      </c>
      <c r="G360" s="16">
        <v>1637.220031738281</v>
      </c>
      <c r="H360" s="29">
        <v>1.1907233123603786</v>
      </c>
      <c r="I360" s="26">
        <v>271.3</v>
      </c>
      <c r="J360" s="30">
        <v>0.12524461839530332</v>
      </c>
      <c r="K360" s="31">
        <v>0.44059159624510791</v>
      </c>
      <c r="L360" s="111">
        <f t="shared" si="130"/>
        <v>0.9</v>
      </c>
      <c r="M360" s="112">
        <f t="shared" si="131"/>
        <v>0.13</v>
      </c>
      <c r="N360" s="112" t="b">
        <f t="shared" si="132"/>
        <v>1</v>
      </c>
      <c r="O360" s="112" t="b">
        <f t="shared" si="133"/>
        <v>1</v>
      </c>
      <c r="P360" s="113">
        <f t="shared" si="134"/>
        <v>9</v>
      </c>
      <c r="Q360" s="113">
        <f t="shared" si="135"/>
        <v>13</v>
      </c>
      <c r="R360" s="114" t="str">
        <f t="shared" si="151"/>
        <v>0.9-0.13</v>
      </c>
      <c r="S360" s="127">
        <f t="shared" si="136"/>
        <v>-3.9361611857989297E-3</v>
      </c>
      <c r="T360" s="112" t="b">
        <f t="shared" si="137"/>
        <v>1</v>
      </c>
      <c r="U360" s="22">
        <f t="shared" si="138"/>
        <v>10.123775014373006</v>
      </c>
      <c r="V360" s="22">
        <f t="shared" si="139"/>
        <v>0.92271203937821755</v>
      </c>
      <c r="W360" s="81">
        <f t="shared" si="140"/>
        <v>11</v>
      </c>
      <c r="X360" s="22">
        <f t="shared" si="141"/>
        <v>0.16871888910017019</v>
      </c>
      <c r="Y360" s="3">
        <f>IF(U360&gt;'Power Curve'!$C$37,0,INDEX(Ci,$W360,1)*POWER(1-X360,3)+INDEX(Ci,$W360,2)*3*X360*POWER(1-X360,2)+INDEX(Ci,$W360,3)*3*POWER(X360,2)*(1-X360)+INDEX(Ci,$W360,4)*POWER(X360,3))</f>
        <v>1568.8423241934327</v>
      </c>
      <c r="Z360" s="3">
        <f t="shared" si="142"/>
        <v>1562.6671079303037</v>
      </c>
      <c r="AA360" s="3">
        <f t="shared" si="143"/>
        <v>1637.220031738281</v>
      </c>
      <c r="AB360" s="3">
        <f t="shared" si="152"/>
        <v>-74.552923807977322</v>
      </c>
      <c r="AC360" s="3">
        <f t="shared" si="153"/>
        <v>74.552923807977322</v>
      </c>
      <c r="AE360" s="34">
        <f t="shared" si="144"/>
        <v>10</v>
      </c>
      <c r="AF360" s="73" t="b">
        <f>COUNTIF('Power Curve'!$D$2:$D$31,AE360)&gt;0</f>
        <v>1</v>
      </c>
      <c r="AG360" s="73" t="b">
        <f t="shared" si="145"/>
        <v>0</v>
      </c>
      <c r="AH360" s="73" t="b">
        <f t="shared" si="154"/>
        <v>1</v>
      </c>
      <c r="AI360" s="34" t="str">
        <f t="shared" si="146"/>
        <v>Outer</v>
      </c>
      <c r="AJ360" s="35" t="str">
        <f t="shared" si="155"/>
        <v>0.9-1.0</v>
      </c>
      <c r="AK360" s="36" t="str">
        <f t="shared" si="147"/>
        <v>12-13</v>
      </c>
      <c r="AL360" s="36" t="str">
        <f t="shared" si="148"/>
        <v>Dec</v>
      </c>
      <c r="AM360" s="35" t="str">
        <f t="shared" si="149"/>
        <v>265-275</v>
      </c>
      <c r="AN360" s="36" t="str">
        <f t="shared" si="150"/>
        <v>Inner-TI</v>
      </c>
    </row>
    <row r="361" spans="5:40" x14ac:dyDescent="0.3">
      <c r="E361" s="12">
        <v>40901.541666666664</v>
      </c>
      <c r="F361" s="16">
        <v>9.32</v>
      </c>
      <c r="G361" s="16">
        <v>1380.129997253418</v>
      </c>
      <c r="H361" s="29">
        <v>1.1905164976848879</v>
      </c>
      <c r="I361" s="26">
        <v>271.39999999999998</v>
      </c>
      <c r="J361" s="30">
        <v>8.6909871244635201E-2</v>
      </c>
      <c r="K361" s="31">
        <v>0.39868367224639167</v>
      </c>
      <c r="L361" s="111">
        <f t="shared" si="130"/>
        <v>0.8</v>
      </c>
      <c r="M361" s="112">
        <f t="shared" si="131"/>
        <v>0.09</v>
      </c>
      <c r="N361" s="112" t="b">
        <f t="shared" si="132"/>
        <v>1</v>
      </c>
      <c r="O361" s="112" t="b">
        <f t="shared" si="133"/>
        <v>1</v>
      </c>
      <c r="P361" s="113">
        <f t="shared" si="134"/>
        <v>8</v>
      </c>
      <c r="Q361" s="113">
        <f t="shared" si="135"/>
        <v>17</v>
      </c>
      <c r="R361" s="114" t="str">
        <f t="shared" si="151"/>
        <v>0.8-0.09</v>
      </c>
      <c r="S361" s="127">
        <f t="shared" si="136"/>
        <v>-1.1973539536404244E-2</v>
      </c>
      <c r="T361" s="112" t="b">
        <f t="shared" si="137"/>
        <v>1</v>
      </c>
      <c r="U361" s="22">
        <f t="shared" si="138"/>
        <v>9.231714296871635</v>
      </c>
      <c r="V361" s="22">
        <f t="shared" si="139"/>
        <v>0.78484117985954582</v>
      </c>
      <c r="W361" s="81">
        <f t="shared" si="140"/>
        <v>10</v>
      </c>
      <c r="X361" s="22">
        <f t="shared" si="141"/>
        <v>0.23658467574369765</v>
      </c>
      <c r="Y361" s="3">
        <f>IF(U361&gt;'Power Curve'!$C$37,0,INDEX(Ci,$W361,1)*POWER(1-X361,3)+INDEX(Ci,$W361,2)*3*X361*POWER(1-X361,2)+INDEX(Ci,$W361,3)*3*POWER(X361,2)*(1-X361)+INDEX(Ci,$W361,4)*POWER(X361,3))</f>
        <v>1274.6937243360157</v>
      </c>
      <c r="Z361" s="3">
        <f t="shared" si="142"/>
        <v>1259.4311286308721</v>
      </c>
      <c r="AA361" s="3">
        <f t="shared" si="143"/>
        <v>1380.129997253418</v>
      </c>
      <c r="AB361" s="3">
        <f t="shared" si="152"/>
        <v>-120.69886862254589</v>
      </c>
      <c r="AC361" s="3">
        <f t="shared" si="153"/>
        <v>120.69886862254589</v>
      </c>
      <c r="AE361" s="34">
        <f t="shared" si="144"/>
        <v>9</v>
      </c>
      <c r="AF361" s="73" t="b">
        <f>COUNTIF('Power Curve'!$D$2:$D$31,AE361)&gt;0</f>
        <v>1</v>
      </c>
      <c r="AG361" s="73" t="b">
        <f t="shared" si="145"/>
        <v>0</v>
      </c>
      <c r="AH361" s="73" t="b">
        <f t="shared" si="154"/>
        <v>1</v>
      </c>
      <c r="AI361" s="34" t="str">
        <f t="shared" si="146"/>
        <v>Outer</v>
      </c>
      <c r="AJ361" s="35" t="str">
        <f t="shared" si="155"/>
        <v>0.7-0.8</v>
      </c>
      <c r="AK361" s="36" t="str">
        <f t="shared" si="147"/>
        <v>13-14</v>
      </c>
      <c r="AL361" s="36" t="str">
        <f t="shared" si="148"/>
        <v>Dec</v>
      </c>
      <c r="AM361" s="35" t="str">
        <f t="shared" si="149"/>
        <v>265-275</v>
      </c>
      <c r="AN361" s="36" t="str">
        <f t="shared" si="150"/>
        <v>HWS-LTI</v>
      </c>
    </row>
    <row r="362" spans="5:40" x14ac:dyDescent="0.3">
      <c r="E362" s="12">
        <v>40901.6875</v>
      </c>
      <c r="F362" s="16">
        <v>8.0299999999999994</v>
      </c>
      <c r="G362" s="16">
        <v>967.0800170898442</v>
      </c>
      <c r="H362" s="29">
        <v>1.1991180111090329</v>
      </c>
      <c r="I362" s="26">
        <v>209.4</v>
      </c>
      <c r="J362" s="30">
        <v>0.12951432129514323</v>
      </c>
      <c r="K362" s="31">
        <v>0.44405252657761141</v>
      </c>
      <c r="L362" s="111">
        <f t="shared" si="130"/>
        <v>0.6</v>
      </c>
      <c r="M362" s="112">
        <f t="shared" si="131"/>
        <v>0.13</v>
      </c>
      <c r="N362" s="112" t="b">
        <f t="shared" si="132"/>
        <v>1</v>
      </c>
      <c r="O362" s="112" t="b">
        <f t="shared" si="133"/>
        <v>1</v>
      </c>
      <c r="P362" s="113">
        <f t="shared" si="134"/>
        <v>6</v>
      </c>
      <c r="Q362" s="113">
        <f t="shared" si="135"/>
        <v>13</v>
      </c>
      <c r="R362" s="114" t="str">
        <f t="shared" si="151"/>
        <v>0.6-0.13</v>
      </c>
      <c r="S362" s="127">
        <f t="shared" si="136"/>
        <v>1.7757460449273912E-2</v>
      </c>
      <c r="T362" s="112" t="b">
        <f t="shared" si="137"/>
        <v>1</v>
      </c>
      <c r="U362" s="22">
        <f t="shared" si="138"/>
        <v>7.9730439449892101</v>
      </c>
      <c r="V362" s="22">
        <f t="shared" si="139"/>
        <v>0.59030961955190087</v>
      </c>
      <c r="W362" s="81">
        <f t="shared" si="140"/>
        <v>8</v>
      </c>
      <c r="X362" s="22">
        <f t="shared" si="141"/>
        <v>0.96412724898909841</v>
      </c>
      <c r="Y362" s="3">
        <f>IF(U362&gt;'Power Curve'!$C$37,0,INDEX(Ci,$W362,1)*POWER(1-X362,3)+INDEX(Ci,$W362,2)*3*X362*POWER(1-X362,2)+INDEX(Ci,$W362,3)*3*POWER(X362,2)*(1-X362)+INDEX(Ci,$W362,4)*POWER(X362,3))</f>
        <v>870.10438752983134</v>
      </c>
      <c r="Z362" s="3">
        <f t="shared" si="142"/>
        <v>885.555231778132</v>
      </c>
      <c r="AA362" s="3">
        <f t="shared" si="143"/>
        <v>967.0800170898442</v>
      </c>
      <c r="AB362" s="3">
        <f t="shared" si="152"/>
        <v>-81.524785311712208</v>
      </c>
      <c r="AC362" s="3">
        <f t="shared" si="153"/>
        <v>81.524785311712208</v>
      </c>
      <c r="AE362" s="34">
        <f t="shared" si="144"/>
        <v>8</v>
      </c>
      <c r="AF362" s="73" t="b">
        <f>COUNTIF('Power Curve'!$D$2:$D$31,AE362)&gt;0</f>
        <v>1</v>
      </c>
      <c r="AG362" s="73" t="b">
        <f t="shared" si="145"/>
        <v>0</v>
      </c>
      <c r="AH362" s="73" t="b">
        <f t="shared" si="154"/>
        <v>1</v>
      </c>
      <c r="AI362" s="34" t="str">
        <f t="shared" si="146"/>
        <v>Outer</v>
      </c>
      <c r="AJ362" s="35" t="str">
        <f t="shared" si="155"/>
        <v>0.5-0.6</v>
      </c>
      <c r="AK362" s="36" t="str">
        <f t="shared" si="147"/>
        <v>16-17</v>
      </c>
      <c r="AL362" s="36" t="str">
        <f t="shared" si="148"/>
        <v>Dec</v>
      </c>
      <c r="AM362" s="35" t="str">
        <f t="shared" si="149"/>
        <v>205-215</v>
      </c>
      <c r="AN362" s="36" t="str">
        <f t="shared" si="150"/>
        <v>Inner-TI</v>
      </c>
    </row>
    <row r="363" spans="5:40" x14ac:dyDescent="0.3">
      <c r="E363" s="12">
        <v>40901.756944444445</v>
      </c>
      <c r="F363" s="16">
        <v>8.01</v>
      </c>
      <c r="G363" s="16">
        <v>899.52999114990212</v>
      </c>
      <c r="H363" s="29">
        <v>1.1957909391786115</v>
      </c>
      <c r="I363" s="26">
        <v>206.1</v>
      </c>
      <c r="J363" s="30">
        <v>0.13982521847690388</v>
      </c>
      <c r="K363" s="31">
        <v>0.41672235387628115</v>
      </c>
      <c r="L363" s="111">
        <f t="shared" si="130"/>
        <v>0.6</v>
      </c>
      <c r="M363" s="112">
        <f t="shared" si="131"/>
        <v>0.14000000000000001</v>
      </c>
      <c r="N363" s="112" t="b">
        <f t="shared" si="132"/>
        <v>1</v>
      </c>
      <c r="O363" s="112" t="b">
        <f t="shared" si="133"/>
        <v>1</v>
      </c>
      <c r="P363" s="113">
        <f t="shared" si="134"/>
        <v>6</v>
      </c>
      <c r="Q363" s="113">
        <f t="shared" si="135"/>
        <v>12</v>
      </c>
      <c r="R363" s="114" t="str">
        <f t="shared" si="151"/>
        <v>0.6-0.14</v>
      </c>
      <c r="S363" s="127">
        <f t="shared" si="136"/>
        <v>1.631392633888494E-2</v>
      </c>
      <c r="T363" s="112" t="b">
        <f t="shared" si="137"/>
        <v>1</v>
      </c>
      <c r="U363" s="22">
        <f t="shared" si="138"/>
        <v>7.9458233552271791</v>
      </c>
      <c r="V363" s="22">
        <f t="shared" si="139"/>
        <v>0.58610258965643791</v>
      </c>
      <c r="W363" s="81">
        <f t="shared" si="140"/>
        <v>8</v>
      </c>
      <c r="X363" s="22">
        <f t="shared" si="141"/>
        <v>0.93673023813525746</v>
      </c>
      <c r="Y363" s="3">
        <f>IF(U363&gt;'Power Curve'!$C$37,0,INDEX(Ci,$W363,1)*POWER(1-X363,3)+INDEX(Ci,$W363,2)*3*X363*POWER(1-X363,2)+INDEX(Ci,$W363,3)*3*POWER(X363,2)*(1-X363)+INDEX(Ci,$W363,4)*POWER(X363,3))</f>
        <v>861.99323517751009</v>
      </c>
      <c r="Z363" s="3">
        <f t="shared" si="142"/>
        <v>876.05572932081316</v>
      </c>
      <c r="AA363" s="3">
        <f t="shared" si="143"/>
        <v>899.52999114990212</v>
      </c>
      <c r="AB363" s="3">
        <f t="shared" si="152"/>
        <v>-23.47426182908896</v>
      </c>
      <c r="AC363" s="3">
        <f t="shared" si="153"/>
        <v>23.47426182908896</v>
      </c>
      <c r="AE363" s="34">
        <f t="shared" si="144"/>
        <v>8</v>
      </c>
      <c r="AF363" s="73" t="b">
        <f>COUNTIF('Power Curve'!$D$2:$D$31,AE363)&gt;0</f>
        <v>1</v>
      </c>
      <c r="AG363" s="73" t="b">
        <f t="shared" si="145"/>
        <v>0</v>
      </c>
      <c r="AH363" s="73" t="b">
        <f t="shared" si="154"/>
        <v>1</v>
      </c>
      <c r="AI363" s="34" t="str">
        <f t="shared" si="146"/>
        <v>Outer</v>
      </c>
      <c r="AJ363" s="35" t="str">
        <f t="shared" si="155"/>
        <v>0.5-0.6</v>
      </c>
      <c r="AK363" s="36" t="str">
        <f t="shared" si="147"/>
        <v>18-19</v>
      </c>
      <c r="AL363" s="36" t="str">
        <f t="shared" si="148"/>
        <v>Dec</v>
      </c>
      <c r="AM363" s="35" t="str">
        <f t="shared" si="149"/>
        <v>205-215</v>
      </c>
      <c r="AN363" s="36" t="str">
        <f t="shared" si="150"/>
        <v>Inner-TI</v>
      </c>
    </row>
    <row r="364" spans="5:40" x14ac:dyDescent="0.3">
      <c r="E364" s="12">
        <v>40901.763888888891</v>
      </c>
      <c r="F364" s="16">
        <v>8.93</v>
      </c>
      <c r="G364" s="16">
        <v>1131.3399810791016</v>
      </c>
      <c r="H364" s="29">
        <v>1.1965358308833949</v>
      </c>
      <c r="I364" s="26">
        <v>203</v>
      </c>
      <c r="J364" s="30">
        <v>0.12206047032474805</v>
      </c>
      <c r="K364" s="31">
        <v>0.45895251526440911</v>
      </c>
      <c r="L364" s="111">
        <f t="shared" si="130"/>
        <v>0.70000000000000007</v>
      </c>
      <c r="M364" s="112">
        <f t="shared" si="131"/>
        <v>0.12</v>
      </c>
      <c r="N364" s="112" t="b">
        <f t="shared" si="132"/>
        <v>1</v>
      </c>
      <c r="O364" s="112" t="b">
        <f t="shared" si="133"/>
        <v>1</v>
      </c>
      <c r="P364" s="113">
        <f t="shared" si="134"/>
        <v>7.0000000000000009</v>
      </c>
      <c r="Q364" s="113">
        <f t="shared" si="135"/>
        <v>14</v>
      </c>
      <c r="R364" s="114" t="str">
        <f t="shared" si="151"/>
        <v>0.7-0.12</v>
      </c>
      <c r="S364" s="127">
        <f t="shared" si="136"/>
        <v>7.9909258919463686E-3</v>
      </c>
      <c r="T364" s="112" t="b">
        <f t="shared" si="137"/>
        <v>1</v>
      </c>
      <c r="U364" s="22">
        <f t="shared" si="138"/>
        <v>8.8602912659132116</v>
      </c>
      <c r="V364" s="22">
        <f t="shared" si="139"/>
        <v>0.72743655311317257</v>
      </c>
      <c r="W364" s="81">
        <f t="shared" si="140"/>
        <v>9</v>
      </c>
      <c r="X364" s="22">
        <f t="shared" si="141"/>
        <v>0.85122095624973126</v>
      </c>
      <c r="Y364" s="3">
        <f>IF(U364&gt;'Power Curve'!$C$37,0,INDEX(Ci,$W364,1)*POWER(1-X364,3)+INDEX(Ci,$W364,2)*3*X364*POWER(1-X364,2)+INDEX(Ci,$W364,3)*3*POWER(X364,2)*(1-X364)+INDEX(Ci,$W364,4)*POWER(X364,3))</f>
        <v>1149.4733981914271</v>
      </c>
      <c r="Z364" s="3">
        <f t="shared" si="142"/>
        <v>1158.6587549311387</v>
      </c>
      <c r="AA364" s="3">
        <f t="shared" si="143"/>
        <v>1131.3399810791016</v>
      </c>
      <c r="AB364" s="3">
        <f t="shared" si="152"/>
        <v>27.318773852037111</v>
      </c>
      <c r="AC364" s="3">
        <f t="shared" si="153"/>
        <v>27.318773852037111</v>
      </c>
      <c r="AE364" s="34">
        <f t="shared" si="144"/>
        <v>9</v>
      </c>
      <c r="AF364" s="73" t="b">
        <f>COUNTIF('Power Curve'!$D$2:$D$31,AE364)&gt;0</f>
        <v>1</v>
      </c>
      <c r="AG364" s="73" t="b">
        <f t="shared" si="145"/>
        <v>0</v>
      </c>
      <c r="AH364" s="73" t="b">
        <f t="shared" si="154"/>
        <v>1</v>
      </c>
      <c r="AI364" s="34" t="str">
        <f t="shared" si="146"/>
        <v>Outer</v>
      </c>
      <c r="AJ364" s="35" t="str">
        <f t="shared" si="155"/>
        <v>0.7-0.8</v>
      </c>
      <c r="AK364" s="36" t="str">
        <f t="shared" si="147"/>
        <v>18-19</v>
      </c>
      <c r="AL364" s="36" t="str">
        <f t="shared" si="148"/>
        <v>Dec</v>
      </c>
      <c r="AM364" s="35" t="str">
        <f t="shared" si="149"/>
        <v>195-205</v>
      </c>
      <c r="AN364" s="36" t="str">
        <f t="shared" si="150"/>
        <v>Inner-TI</v>
      </c>
    </row>
    <row r="365" spans="5:40" x14ac:dyDescent="0.3">
      <c r="E365" s="12">
        <v>40901.777777777781</v>
      </c>
      <c r="F365" s="16">
        <v>12.06</v>
      </c>
      <c r="G365" s="16">
        <v>1409.4000549316429</v>
      </c>
      <c r="H365" s="29">
        <v>1.1951741953326416</v>
      </c>
      <c r="I365" s="26">
        <v>202.3</v>
      </c>
      <c r="J365" s="30">
        <v>4.0630182421227193E-2</v>
      </c>
      <c r="K365" s="31">
        <v>0.48881096370665544</v>
      </c>
      <c r="L365" s="111">
        <f t="shared" si="130"/>
        <v>1.2000000000000002</v>
      </c>
      <c r="M365" s="112">
        <f t="shared" si="131"/>
        <v>0.04</v>
      </c>
      <c r="N365" s="112" t="b">
        <f t="shared" si="132"/>
        <v>1</v>
      </c>
      <c r="O365" s="112" t="b">
        <f t="shared" si="133"/>
        <v>1</v>
      </c>
      <c r="P365" s="113">
        <f t="shared" si="134"/>
        <v>12</v>
      </c>
      <c r="Q365" s="113">
        <f t="shared" si="135"/>
        <v>22</v>
      </c>
      <c r="R365" s="114" t="str">
        <f t="shared" si="151"/>
        <v>1.2-0.04</v>
      </c>
      <c r="S365" s="127">
        <f t="shared" si="136"/>
        <v>2.3864374932499682E-2</v>
      </c>
      <c r="T365" s="112" t="b">
        <f t="shared" si="137"/>
        <v>1</v>
      </c>
      <c r="U365" s="22">
        <f t="shared" si="138"/>
        <v>11.961317383809133</v>
      </c>
      <c r="V365" s="22">
        <f t="shared" si="139"/>
        <v>1.2067101360388814</v>
      </c>
      <c r="W365" s="81">
        <f t="shared" si="140"/>
        <v>12</v>
      </c>
      <c r="X365" s="22">
        <f t="shared" si="141"/>
        <v>0.94490169837487115</v>
      </c>
      <c r="Y365" s="3">
        <f>IF(U365&gt;'Power Curve'!$C$37,0,INDEX(Ci,$W365,1)*POWER(1-X365,3)+INDEX(Ci,$W365,2)*3*X365*POWER(1-X365,2)+INDEX(Ci,$W365,3)*3*POWER(X365,2)*(1-X365)+INDEX(Ci,$W365,4)*POWER(X365,3))</f>
        <v>1913.4701146023449</v>
      </c>
      <c r="Z365" s="3">
        <f t="shared" si="142"/>
        <v>1959.1338828393482</v>
      </c>
      <c r="AA365" s="3">
        <f t="shared" si="143"/>
        <v>1409.4000549316429</v>
      </c>
      <c r="AB365" s="3">
        <f t="shared" si="152"/>
        <v>549.73382790770529</v>
      </c>
      <c r="AC365" s="3">
        <f t="shared" si="153"/>
        <v>549.73382790770529</v>
      </c>
      <c r="AE365" s="34">
        <f t="shared" si="144"/>
        <v>12</v>
      </c>
      <c r="AF365" s="73" t="b">
        <f>COUNTIF('Power Curve'!$D$2:$D$31,AE365)&gt;0</f>
        <v>1</v>
      </c>
      <c r="AG365" s="73" t="b">
        <f t="shared" si="145"/>
        <v>0</v>
      </c>
      <c r="AH365" s="73" t="b">
        <f t="shared" si="154"/>
        <v>1</v>
      </c>
      <c r="AI365" s="34" t="str">
        <f t="shared" si="146"/>
        <v>Outer</v>
      </c>
      <c r="AJ365" s="35" t="str">
        <f t="shared" si="155"/>
        <v>1.2-1.3</v>
      </c>
      <c r="AK365" s="36" t="str">
        <f t="shared" si="147"/>
        <v>18-19</v>
      </c>
      <c r="AL365" s="36" t="str">
        <f t="shared" si="148"/>
        <v>Dec</v>
      </c>
      <c r="AM365" s="35" t="str">
        <f t="shared" si="149"/>
        <v>195-205</v>
      </c>
      <c r="AN365" s="36" t="str">
        <f t="shared" si="150"/>
        <v>HWS-LTI</v>
      </c>
    </row>
    <row r="366" spans="5:40" x14ac:dyDescent="0.3">
      <c r="E366" s="12">
        <v>40901.8125</v>
      </c>
      <c r="F366" s="16">
        <v>13.26</v>
      </c>
      <c r="G366" s="16">
        <v>1956.3500061035129</v>
      </c>
      <c r="H366" s="29">
        <v>1.1919509260264689</v>
      </c>
      <c r="I366" s="26">
        <v>201.1</v>
      </c>
      <c r="J366" s="30">
        <v>8.3710407239819012E-2</v>
      </c>
      <c r="K366" s="31">
        <v>0.47636590260306322</v>
      </c>
      <c r="L366" s="111">
        <f t="shared" si="130"/>
        <v>1.4000000000000001</v>
      </c>
      <c r="M366" s="112">
        <f t="shared" si="131"/>
        <v>0.08</v>
      </c>
      <c r="N366" s="112" t="b">
        <f t="shared" si="132"/>
        <v>1</v>
      </c>
      <c r="O366" s="112" t="b">
        <f t="shared" si="133"/>
        <v>1</v>
      </c>
      <c r="P366" s="113">
        <f t="shared" si="134"/>
        <v>14</v>
      </c>
      <c r="Q366" s="113">
        <f t="shared" si="135"/>
        <v>18</v>
      </c>
      <c r="R366" s="114" t="str">
        <f t="shared" si="151"/>
        <v>1.4-0.08</v>
      </c>
      <c r="S366" s="127">
        <f t="shared" si="136"/>
        <v>9.600161514537537E-3</v>
      </c>
      <c r="T366" s="112" t="b">
        <f t="shared" si="137"/>
        <v>1</v>
      </c>
      <c r="U366" s="22">
        <f t="shared" si="138"/>
        <v>13.139664800518451</v>
      </c>
      <c r="V366" s="22">
        <f t="shared" si="139"/>
        <v>1.3888275277881381</v>
      </c>
      <c r="W366" s="81">
        <f t="shared" si="140"/>
        <v>14</v>
      </c>
      <c r="X366" s="22">
        <f t="shared" si="141"/>
        <v>0.15541582014156363</v>
      </c>
      <c r="Y366" s="3">
        <f>IF(U366&gt;'Power Curve'!$C$37,0,INDEX(Ci,$W366,1)*POWER(1-X366,3)+INDEX(Ci,$W366,2)*3*X366*POWER(1-X366,2)+INDEX(Ci,$W366,3)*3*POWER(X366,2)*(1-X366)+INDEX(Ci,$W366,4)*POWER(X366,3))</f>
        <v>1957.4414248993357</v>
      </c>
      <c r="Z366" s="3">
        <f t="shared" si="142"/>
        <v>1976.2331787336159</v>
      </c>
      <c r="AA366" s="3">
        <f t="shared" si="143"/>
        <v>1956.3500061035129</v>
      </c>
      <c r="AB366" s="3">
        <f t="shared" si="152"/>
        <v>19.88317263010299</v>
      </c>
      <c r="AC366" s="3">
        <f t="shared" si="153"/>
        <v>19.88317263010299</v>
      </c>
      <c r="AE366" s="34">
        <f t="shared" si="144"/>
        <v>13</v>
      </c>
      <c r="AF366" s="73" t="b">
        <f>COUNTIF('Power Curve'!$D$2:$D$31,AE366)&gt;0</f>
        <v>1</v>
      </c>
      <c r="AG366" s="73" t="b">
        <f t="shared" si="145"/>
        <v>0</v>
      </c>
      <c r="AH366" s="73" t="b">
        <f t="shared" si="154"/>
        <v>1</v>
      </c>
      <c r="AI366" s="34" t="str">
        <f t="shared" si="146"/>
        <v>Outer</v>
      </c>
      <c r="AJ366" s="35" t="str">
        <f t="shared" si="155"/>
        <v>1.3-1.4</v>
      </c>
      <c r="AK366" s="36" t="str">
        <f t="shared" si="147"/>
        <v>19-20</v>
      </c>
      <c r="AL366" s="36" t="str">
        <f t="shared" si="148"/>
        <v>Dec</v>
      </c>
      <c r="AM366" s="35" t="str">
        <f t="shared" si="149"/>
        <v>195-205</v>
      </c>
      <c r="AN366" s="36" t="str">
        <f t="shared" si="150"/>
        <v>HWS-LTI</v>
      </c>
    </row>
    <row r="367" spans="5:40" x14ac:dyDescent="0.3">
      <c r="E367" s="12">
        <v>40901.819444444445</v>
      </c>
      <c r="F367" s="16">
        <v>11.71</v>
      </c>
      <c r="G367" s="16">
        <v>1596.9400482177759</v>
      </c>
      <c r="H367" s="29">
        <v>1.194138321161307</v>
      </c>
      <c r="I367" s="26">
        <v>201.3</v>
      </c>
      <c r="J367" s="30">
        <v>6.6609735269000853E-2</v>
      </c>
      <c r="K367" s="31">
        <v>0.42012821756588381</v>
      </c>
      <c r="L367" s="111">
        <f t="shared" si="130"/>
        <v>1.2000000000000002</v>
      </c>
      <c r="M367" s="112">
        <f t="shared" si="131"/>
        <v>6.9999999999999993E-2</v>
      </c>
      <c r="N367" s="112" t="b">
        <f t="shared" si="132"/>
        <v>1</v>
      </c>
      <c r="O367" s="112" t="b">
        <f t="shared" si="133"/>
        <v>1</v>
      </c>
      <c r="P367" s="113">
        <f t="shared" si="134"/>
        <v>12</v>
      </c>
      <c r="Q367" s="113">
        <f t="shared" si="135"/>
        <v>19</v>
      </c>
      <c r="R367" s="114" t="str">
        <f t="shared" si="151"/>
        <v>1.2-0.07</v>
      </c>
      <c r="S367" s="127">
        <f t="shared" si="136"/>
        <v>1.0417836425684624E-2</v>
      </c>
      <c r="T367" s="112" t="b">
        <f t="shared" si="137"/>
        <v>1</v>
      </c>
      <c r="U367" s="22">
        <f t="shared" si="138"/>
        <v>11.610824946247552</v>
      </c>
      <c r="V367" s="22">
        <f t="shared" si="139"/>
        <v>1.1525403999734267</v>
      </c>
      <c r="W367" s="81">
        <f t="shared" si="140"/>
        <v>12</v>
      </c>
      <c r="X367" s="22">
        <f t="shared" si="141"/>
        <v>0.60730584792093345</v>
      </c>
      <c r="Y367" s="3">
        <f>IF(U367&gt;'Power Curve'!$C$37,0,INDEX(Ci,$W367,1)*POWER(1-X367,3)+INDEX(Ci,$W367,2)*3*X367*POWER(1-X367,2)+INDEX(Ci,$W367,3)*3*POWER(X367,2)*(1-X367)+INDEX(Ci,$W367,4)*POWER(X367,3))</f>
        <v>1877.3810651724712</v>
      </c>
      <c r="Z367" s="3">
        <f t="shared" si="142"/>
        <v>1896.9393140181155</v>
      </c>
      <c r="AA367" s="3">
        <f t="shared" si="143"/>
        <v>1596.9400482177759</v>
      </c>
      <c r="AB367" s="3">
        <f t="shared" si="152"/>
        <v>299.99926580033957</v>
      </c>
      <c r="AC367" s="3">
        <f t="shared" si="153"/>
        <v>299.99926580033957</v>
      </c>
      <c r="AE367" s="34">
        <f t="shared" si="144"/>
        <v>12</v>
      </c>
      <c r="AF367" s="73" t="b">
        <f>COUNTIF('Power Curve'!$D$2:$D$31,AE367)&gt;0</f>
        <v>1</v>
      </c>
      <c r="AG367" s="73" t="b">
        <f t="shared" si="145"/>
        <v>0</v>
      </c>
      <c r="AH367" s="73" t="b">
        <f t="shared" si="154"/>
        <v>1</v>
      </c>
      <c r="AI367" s="34" t="str">
        <f t="shared" si="146"/>
        <v>Outer</v>
      </c>
      <c r="AJ367" s="35" t="str">
        <f t="shared" si="155"/>
        <v>1.1-1.2</v>
      </c>
      <c r="AK367" s="36" t="str">
        <f t="shared" si="147"/>
        <v>19-20</v>
      </c>
      <c r="AL367" s="36" t="str">
        <f t="shared" si="148"/>
        <v>Dec</v>
      </c>
      <c r="AM367" s="35" t="str">
        <f t="shared" si="149"/>
        <v>195-205</v>
      </c>
      <c r="AN367" s="36" t="str">
        <f t="shared" si="150"/>
        <v>HWS-LTI</v>
      </c>
    </row>
    <row r="368" spans="5:40" x14ac:dyDescent="0.3">
      <c r="E368" s="12">
        <v>40902.111111111109</v>
      </c>
      <c r="F368" s="16">
        <v>12.67</v>
      </c>
      <c r="G368" s="16">
        <v>1983.1999969482449</v>
      </c>
      <c r="H368" s="29">
        <v>1.1908713514986222</v>
      </c>
      <c r="I368" s="26">
        <v>202.6</v>
      </c>
      <c r="J368" s="30">
        <v>8.050513022888714E-2</v>
      </c>
      <c r="K368" s="31">
        <v>0.39598798061146212</v>
      </c>
      <c r="L368" s="111">
        <f t="shared" si="130"/>
        <v>1.3000000000000003</v>
      </c>
      <c r="M368" s="112">
        <f t="shared" si="131"/>
        <v>0.08</v>
      </c>
      <c r="N368" s="112" t="b">
        <f t="shared" si="132"/>
        <v>1</v>
      </c>
      <c r="O368" s="112" t="b">
        <f t="shared" si="133"/>
        <v>1</v>
      </c>
      <c r="P368" s="113">
        <f t="shared" si="134"/>
        <v>13.000000000000002</v>
      </c>
      <c r="Q368" s="113">
        <f t="shared" si="135"/>
        <v>18</v>
      </c>
      <c r="R368" s="114" t="str">
        <f t="shared" si="151"/>
        <v>1.3-0.08</v>
      </c>
      <c r="S368" s="127">
        <f t="shared" si="136"/>
        <v>3.2668659250828534E-2</v>
      </c>
      <c r="T368" s="112" t="b">
        <f t="shared" si="137"/>
        <v>1</v>
      </c>
      <c r="U368" s="22">
        <f t="shared" si="138"/>
        <v>12.55122749016172</v>
      </c>
      <c r="V368" s="22">
        <f t="shared" si="139"/>
        <v>1.297882644597927</v>
      </c>
      <c r="W368" s="81">
        <f t="shared" si="140"/>
        <v>13</v>
      </c>
      <c r="X368" s="22">
        <f t="shared" si="141"/>
        <v>0.54841366751550014</v>
      </c>
      <c r="Y368" s="3">
        <f>IF(U368&gt;'Power Curve'!$C$37,0,INDEX(Ci,$W368,1)*POWER(1-X368,3)+INDEX(Ci,$W368,2)*3*X368*POWER(1-X368,2)+INDEX(Ci,$W368,3)*3*POWER(X368,2)*(1-X368)+INDEX(Ci,$W368,4)*POWER(X368,3))</f>
        <v>1940.3682991066253</v>
      </c>
      <c r="Z368" s="3">
        <f t="shared" si="142"/>
        <v>2003.7575298912493</v>
      </c>
      <c r="AA368" s="3">
        <f t="shared" si="143"/>
        <v>1983.1999969482449</v>
      </c>
      <c r="AB368" s="3">
        <f t="shared" si="152"/>
        <v>20.557532943004389</v>
      </c>
      <c r="AC368" s="3">
        <f t="shared" si="153"/>
        <v>20.557532943004389</v>
      </c>
      <c r="AE368" s="34">
        <f t="shared" si="144"/>
        <v>13</v>
      </c>
      <c r="AF368" s="73" t="b">
        <f>COUNTIF('Power Curve'!$D$2:$D$31,AE368)&gt;0</f>
        <v>1</v>
      </c>
      <c r="AG368" s="73" t="b">
        <f t="shared" si="145"/>
        <v>0</v>
      </c>
      <c r="AH368" s="73" t="b">
        <f t="shared" si="154"/>
        <v>1</v>
      </c>
      <c r="AI368" s="34" t="str">
        <f t="shared" si="146"/>
        <v>Outer</v>
      </c>
      <c r="AJ368" s="35" t="str">
        <f t="shared" si="155"/>
        <v>1.2-1.3</v>
      </c>
      <c r="AK368" s="36" t="str">
        <f t="shared" si="147"/>
        <v>2-3</v>
      </c>
      <c r="AL368" s="36" t="str">
        <f t="shared" si="148"/>
        <v>Dec</v>
      </c>
      <c r="AM368" s="35" t="str">
        <f t="shared" si="149"/>
        <v>195-205</v>
      </c>
      <c r="AN368" s="36" t="str">
        <f t="shared" si="150"/>
        <v>HWS-LTI</v>
      </c>
    </row>
    <row r="369" spans="5:40" x14ac:dyDescent="0.3">
      <c r="E369" s="12">
        <v>40902.118055555555</v>
      </c>
      <c r="F369" s="16">
        <v>11.52</v>
      </c>
      <c r="G369" s="16">
        <v>1693.2999420165991</v>
      </c>
      <c r="H369" s="29">
        <v>1.1925635889442978</v>
      </c>
      <c r="I369" s="26">
        <v>210</v>
      </c>
      <c r="J369" s="30">
        <v>0.1310763888888889</v>
      </c>
      <c r="K369" s="31">
        <v>0.46883969132314912</v>
      </c>
      <c r="L369" s="111">
        <f t="shared" si="130"/>
        <v>1.1000000000000001</v>
      </c>
      <c r="M369" s="112">
        <f t="shared" si="131"/>
        <v>0.13</v>
      </c>
      <c r="N369" s="112" t="b">
        <f t="shared" si="132"/>
        <v>1</v>
      </c>
      <c r="O369" s="112" t="b">
        <f t="shared" si="133"/>
        <v>1</v>
      </c>
      <c r="P369" s="113">
        <f t="shared" si="134"/>
        <v>11</v>
      </c>
      <c r="Q369" s="113">
        <f t="shared" si="135"/>
        <v>13</v>
      </c>
      <c r="R369" s="114" t="str">
        <f t="shared" si="151"/>
        <v>1.1-0.13</v>
      </c>
      <c r="S369" s="127">
        <f t="shared" si="136"/>
        <v>-4.3216784295225328E-3</v>
      </c>
      <c r="T369" s="112" t="b">
        <f t="shared" si="137"/>
        <v>1</v>
      </c>
      <c r="U369" s="22">
        <f t="shared" si="138"/>
        <v>11.417410905775888</v>
      </c>
      <c r="V369" s="22">
        <f t="shared" si="139"/>
        <v>1.1226476365329532</v>
      </c>
      <c r="W369" s="81">
        <f t="shared" si="140"/>
        <v>12</v>
      </c>
      <c r="X369" s="22">
        <f t="shared" si="141"/>
        <v>0.42100859729540058</v>
      </c>
      <c r="Y369" s="3">
        <f>IF(U369&gt;'Power Curve'!$C$37,0,INDEX(Ci,$W369,1)*POWER(1-X369,3)+INDEX(Ci,$W369,2)*3*X369*POWER(1-X369,2)+INDEX(Ci,$W369,3)*3*POWER(X369,2)*(1-X369)+INDEX(Ci,$W369,4)*POWER(X369,3))</f>
        <v>1849.6724800495736</v>
      </c>
      <c r="Z369" s="3">
        <f t="shared" si="142"/>
        <v>1841.6787903908619</v>
      </c>
      <c r="AA369" s="3">
        <f t="shared" si="143"/>
        <v>1693.2999420165991</v>
      </c>
      <c r="AB369" s="3">
        <f t="shared" si="152"/>
        <v>148.37884837426282</v>
      </c>
      <c r="AC369" s="3">
        <f t="shared" si="153"/>
        <v>148.37884837426282</v>
      </c>
      <c r="AE369" s="34">
        <f t="shared" si="144"/>
        <v>11</v>
      </c>
      <c r="AF369" s="73" t="b">
        <f>COUNTIF('Power Curve'!$D$2:$D$31,AE369)&gt;0</f>
        <v>1</v>
      </c>
      <c r="AG369" s="73" t="b">
        <f t="shared" si="145"/>
        <v>0</v>
      </c>
      <c r="AH369" s="73" t="b">
        <f t="shared" si="154"/>
        <v>1</v>
      </c>
      <c r="AI369" s="34" t="str">
        <f t="shared" si="146"/>
        <v>Outer</v>
      </c>
      <c r="AJ369" s="35" t="str">
        <f t="shared" si="155"/>
        <v>1.1-1.2</v>
      </c>
      <c r="AK369" s="36" t="str">
        <f t="shared" si="147"/>
        <v>2-3</v>
      </c>
      <c r="AL369" s="36" t="str">
        <f t="shared" si="148"/>
        <v>Dec</v>
      </c>
      <c r="AM369" s="35" t="str">
        <f t="shared" si="149"/>
        <v>205-215</v>
      </c>
      <c r="AN369" s="36" t="str">
        <f t="shared" si="150"/>
        <v>Inner-TI</v>
      </c>
    </row>
    <row r="370" spans="5:40" x14ac:dyDescent="0.3">
      <c r="E370" s="12">
        <v>40902.125</v>
      </c>
      <c r="F370" s="16">
        <v>13.35</v>
      </c>
      <c r="G370" s="16">
        <v>1902.7000427246139</v>
      </c>
      <c r="H370" s="29">
        <v>1.19146494402061</v>
      </c>
      <c r="I370" s="26">
        <v>209.2</v>
      </c>
      <c r="J370" s="30">
        <v>0.11086142322097378</v>
      </c>
      <c r="K370" s="31">
        <v>0.64249962298712082</v>
      </c>
      <c r="L370" s="111">
        <f t="shared" si="130"/>
        <v>1.4000000000000001</v>
      </c>
      <c r="M370" s="112">
        <f t="shared" si="131"/>
        <v>0.11</v>
      </c>
      <c r="N370" s="112" t="b">
        <f t="shared" si="132"/>
        <v>1</v>
      </c>
      <c r="O370" s="112" t="b">
        <f t="shared" si="133"/>
        <v>1</v>
      </c>
      <c r="P370" s="113">
        <f t="shared" si="134"/>
        <v>14</v>
      </c>
      <c r="Q370" s="113">
        <f t="shared" si="135"/>
        <v>15</v>
      </c>
      <c r="R370" s="114" t="str">
        <f t="shared" si="151"/>
        <v>1.4-0.11</v>
      </c>
      <c r="S370" s="127">
        <f t="shared" si="136"/>
        <v>1.8738601164012363E-3</v>
      </c>
      <c r="T370" s="112" t="b">
        <f t="shared" si="137"/>
        <v>1</v>
      </c>
      <c r="U370" s="22">
        <f t="shared" si="138"/>
        <v>13.22704991356389</v>
      </c>
      <c r="V370" s="22">
        <f t="shared" si="139"/>
        <v>1.4023331787021887</v>
      </c>
      <c r="W370" s="81">
        <f t="shared" si="140"/>
        <v>14</v>
      </c>
      <c r="X370" s="22">
        <f t="shared" si="141"/>
        <v>0.24608627121188642</v>
      </c>
      <c r="Y370" s="3">
        <f>IF(U370&gt;'Power Curve'!$C$37,0,INDEX(Ci,$W370,1)*POWER(1-X370,3)+INDEX(Ci,$W370,2)*3*X370*POWER(1-X370,2)+INDEX(Ci,$W370,3)*3*POWER(X370,2)*(1-X370)+INDEX(Ci,$W370,4)*POWER(X370,3))</f>
        <v>1959.9395784996536</v>
      </c>
      <c r="Z370" s="3">
        <f t="shared" si="142"/>
        <v>1963.6122311063605</v>
      </c>
      <c r="AA370" s="3">
        <f t="shared" si="143"/>
        <v>1902.7000427246139</v>
      </c>
      <c r="AB370" s="3">
        <f t="shared" si="152"/>
        <v>60.912188381746546</v>
      </c>
      <c r="AC370" s="3">
        <f t="shared" si="153"/>
        <v>60.912188381746546</v>
      </c>
      <c r="AE370" s="34">
        <f t="shared" si="144"/>
        <v>13</v>
      </c>
      <c r="AF370" s="73" t="b">
        <f>COUNTIF('Power Curve'!$D$2:$D$31,AE370)&gt;0</f>
        <v>1</v>
      </c>
      <c r="AG370" s="73" t="b">
        <f t="shared" si="145"/>
        <v>0</v>
      </c>
      <c r="AH370" s="73" t="b">
        <f t="shared" si="154"/>
        <v>1</v>
      </c>
      <c r="AI370" s="34" t="str">
        <f t="shared" si="146"/>
        <v>Outer</v>
      </c>
      <c r="AJ370" s="35" t="str">
        <f t="shared" si="155"/>
        <v>1.4-1.5</v>
      </c>
      <c r="AK370" s="36" t="str">
        <f t="shared" si="147"/>
        <v>3-4</v>
      </c>
      <c r="AL370" s="36" t="str">
        <f t="shared" si="148"/>
        <v>Dec</v>
      </c>
      <c r="AM370" s="35" t="str">
        <f t="shared" si="149"/>
        <v>205-215</v>
      </c>
      <c r="AN370" s="36" t="str">
        <f t="shared" si="150"/>
        <v>Inner-TI</v>
      </c>
    </row>
    <row r="371" spans="5:40" x14ac:dyDescent="0.3">
      <c r="E371" s="12">
        <v>40902.229166666664</v>
      </c>
      <c r="F371" s="16">
        <v>11.67</v>
      </c>
      <c r="G371" s="16">
        <v>1952.3399810790991</v>
      </c>
      <c r="H371" s="29">
        <v>1.1818026805691297</v>
      </c>
      <c r="I371" s="26">
        <v>204.7</v>
      </c>
      <c r="J371" s="30">
        <v>9.2544987146529575E-2</v>
      </c>
      <c r="K371" s="31">
        <v>0.46350282065978987</v>
      </c>
      <c r="L371" s="111">
        <f t="shared" si="130"/>
        <v>1.1000000000000001</v>
      </c>
      <c r="M371" s="112">
        <f t="shared" si="131"/>
        <v>0.09</v>
      </c>
      <c r="N371" s="112" t="b">
        <f t="shared" si="132"/>
        <v>1</v>
      </c>
      <c r="O371" s="112" t="b">
        <f t="shared" si="133"/>
        <v>1</v>
      </c>
      <c r="P371" s="113">
        <f t="shared" si="134"/>
        <v>11</v>
      </c>
      <c r="Q371" s="113">
        <f t="shared" si="135"/>
        <v>17</v>
      </c>
      <c r="R371" s="114" t="str">
        <f t="shared" si="151"/>
        <v>1.1-0.09</v>
      </c>
      <c r="S371" s="127">
        <f t="shared" si="136"/>
        <v>1.1181626133052857E-2</v>
      </c>
      <c r="T371" s="112" t="b">
        <f t="shared" si="137"/>
        <v>1</v>
      </c>
      <c r="U371" s="22">
        <f t="shared" si="138"/>
        <v>11.531181732557352</v>
      </c>
      <c r="V371" s="22">
        <f t="shared" si="139"/>
        <v>1.1402312845613578</v>
      </c>
      <c r="W371" s="81">
        <f t="shared" si="140"/>
        <v>12</v>
      </c>
      <c r="X371" s="22">
        <f t="shared" si="141"/>
        <v>0.53059315578501842</v>
      </c>
      <c r="Y371" s="3">
        <f>IF(U371&gt;'Power Curve'!$C$37,0,INDEX(Ci,$W371,1)*POWER(1-X371,3)+INDEX(Ci,$W371,2)*3*X371*POWER(1-X371,2)+INDEX(Ci,$W371,3)*3*POWER(X371,2)*(1-X371)+INDEX(Ci,$W371,4)*POWER(X371,3))</f>
        <v>1866.5060294052621</v>
      </c>
      <c r="Z371" s="3">
        <f t="shared" si="142"/>
        <v>1887.3766020011608</v>
      </c>
      <c r="AA371" s="3">
        <f t="shared" si="143"/>
        <v>1952.3399810790991</v>
      </c>
      <c r="AB371" s="3">
        <f t="shared" si="152"/>
        <v>-64.963379077938271</v>
      </c>
      <c r="AC371" s="3">
        <f t="shared" si="153"/>
        <v>64.963379077938271</v>
      </c>
      <c r="AE371" s="34">
        <f t="shared" si="144"/>
        <v>12</v>
      </c>
      <c r="AF371" s="73" t="b">
        <f>COUNTIF('Power Curve'!$D$2:$D$31,AE371)&gt;0</f>
        <v>1</v>
      </c>
      <c r="AG371" s="73" t="b">
        <f t="shared" si="145"/>
        <v>0</v>
      </c>
      <c r="AH371" s="73" t="b">
        <f t="shared" si="154"/>
        <v>1</v>
      </c>
      <c r="AI371" s="34" t="str">
        <f t="shared" si="146"/>
        <v>Outer</v>
      </c>
      <c r="AJ371" s="35" t="str">
        <f t="shared" si="155"/>
        <v>1.1-1.2</v>
      </c>
      <c r="AK371" s="36" t="str">
        <f t="shared" si="147"/>
        <v>5-6</v>
      </c>
      <c r="AL371" s="36" t="str">
        <f t="shared" si="148"/>
        <v>Dec</v>
      </c>
      <c r="AM371" s="35" t="str">
        <f t="shared" si="149"/>
        <v>195-205</v>
      </c>
      <c r="AN371" s="36" t="str">
        <f t="shared" si="150"/>
        <v>HWS-LTI</v>
      </c>
    </row>
    <row r="372" spans="5:40" x14ac:dyDescent="0.3">
      <c r="E372" s="12">
        <v>40902.236111111109</v>
      </c>
      <c r="F372" s="16">
        <v>11.03</v>
      </c>
      <c r="G372" s="16">
        <v>1869.2800445556641</v>
      </c>
      <c r="H372" s="29">
        <v>1.1814352780605297</v>
      </c>
      <c r="I372" s="26">
        <v>203.8</v>
      </c>
      <c r="J372" s="30">
        <v>8.8848594741613787E-2</v>
      </c>
      <c r="K372" s="31">
        <v>0.41768232707298536</v>
      </c>
      <c r="L372" s="111">
        <f t="shared" si="130"/>
        <v>1</v>
      </c>
      <c r="M372" s="112">
        <f t="shared" si="131"/>
        <v>0.09</v>
      </c>
      <c r="N372" s="112" t="b">
        <f t="shared" si="132"/>
        <v>1</v>
      </c>
      <c r="O372" s="112" t="b">
        <f t="shared" si="133"/>
        <v>1</v>
      </c>
      <c r="P372" s="113">
        <f t="shared" si="134"/>
        <v>10</v>
      </c>
      <c r="Q372" s="113">
        <f t="shared" si="135"/>
        <v>17</v>
      </c>
      <c r="R372" s="114" t="str">
        <f t="shared" si="151"/>
        <v>1-0.09</v>
      </c>
      <c r="S372" s="127">
        <f t="shared" si="136"/>
        <v>6.0590199511918325E-3</v>
      </c>
      <c r="T372" s="112" t="b">
        <f t="shared" si="137"/>
        <v>1</v>
      </c>
      <c r="U372" s="22">
        <f t="shared" si="138"/>
        <v>10.897665196768294</v>
      </c>
      <c r="V372" s="22">
        <f t="shared" si="139"/>
        <v>1.0423192617641042</v>
      </c>
      <c r="W372" s="81">
        <f t="shared" si="140"/>
        <v>11</v>
      </c>
      <c r="X372" s="22">
        <f t="shared" si="141"/>
        <v>0.91978376621599023</v>
      </c>
      <c r="Y372" s="3">
        <f>IF(U372&gt;'Power Curve'!$C$37,0,INDEX(Ci,$W372,1)*POWER(1-X372,3)+INDEX(Ci,$W372,2)*3*X372*POWER(1-X372,2)+INDEX(Ci,$W372,3)*3*POWER(X372,2)*(1-X372)+INDEX(Ci,$W372,4)*POWER(X372,3))</f>
        <v>1760.868089395457</v>
      </c>
      <c r="Z372" s="3">
        <f t="shared" si="142"/>
        <v>1771.5372242805211</v>
      </c>
      <c r="AA372" s="3">
        <f t="shared" si="143"/>
        <v>1869.2800445556641</v>
      </c>
      <c r="AB372" s="3">
        <f t="shared" si="152"/>
        <v>-97.742820275143004</v>
      </c>
      <c r="AC372" s="3">
        <f t="shared" si="153"/>
        <v>97.742820275143004</v>
      </c>
      <c r="AE372" s="34">
        <f t="shared" si="144"/>
        <v>11</v>
      </c>
      <c r="AF372" s="73" t="b">
        <f>COUNTIF('Power Curve'!$D$2:$D$31,AE372)&gt;0</f>
        <v>1</v>
      </c>
      <c r="AG372" s="73" t="b">
        <f t="shared" si="145"/>
        <v>0</v>
      </c>
      <c r="AH372" s="73" t="b">
        <f t="shared" si="154"/>
        <v>1</v>
      </c>
      <c r="AI372" s="34" t="str">
        <f t="shared" si="146"/>
        <v>Outer</v>
      </c>
      <c r="AJ372" s="35" t="str">
        <f t="shared" si="155"/>
        <v>1.0-1.1</v>
      </c>
      <c r="AK372" s="36" t="str">
        <f t="shared" si="147"/>
        <v>5-6</v>
      </c>
      <c r="AL372" s="36" t="str">
        <f t="shared" si="148"/>
        <v>Dec</v>
      </c>
      <c r="AM372" s="35" t="str">
        <f t="shared" si="149"/>
        <v>195-205</v>
      </c>
      <c r="AN372" s="36" t="str">
        <f t="shared" si="150"/>
        <v>HWS-LTI</v>
      </c>
    </row>
    <row r="373" spans="5:40" x14ac:dyDescent="0.3">
      <c r="E373" s="12">
        <v>40902.243055555555</v>
      </c>
      <c r="F373" s="16">
        <v>13.38</v>
      </c>
      <c r="G373" s="16">
        <v>1988.6799468994141</v>
      </c>
      <c r="H373" s="29">
        <v>1.1813036370541714</v>
      </c>
      <c r="I373" s="26">
        <v>203.9</v>
      </c>
      <c r="J373" s="30">
        <v>7.9970104633781763E-2</v>
      </c>
      <c r="K373" s="31">
        <v>0.54144946790073945</v>
      </c>
      <c r="L373" s="111">
        <f t="shared" si="130"/>
        <v>1.4000000000000001</v>
      </c>
      <c r="M373" s="112">
        <f t="shared" si="131"/>
        <v>0.08</v>
      </c>
      <c r="N373" s="112" t="b">
        <f t="shared" si="132"/>
        <v>1</v>
      </c>
      <c r="O373" s="112" t="b">
        <f t="shared" si="133"/>
        <v>1</v>
      </c>
      <c r="P373" s="113">
        <f t="shared" si="134"/>
        <v>14</v>
      </c>
      <c r="Q373" s="113">
        <f t="shared" si="135"/>
        <v>18</v>
      </c>
      <c r="R373" s="114" t="str">
        <f t="shared" si="151"/>
        <v>1.4-0.08</v>
      </c>
      <c r="S373" s="127">
        <f t="shared" si="136"/>
        <v>9.600161514537537E-3</v>
      </c>
      <c r="T373" s="112" t="b">
        <f t="shared" si="137"/>
        <v>1</v>
      </c>
      <c r="U373" s="22">
        <f t="shared" si="138"/>
        <v>13.218979555231501</v>
      </c>
      <c r="V373" s="22">
        <f t="shared" si="139"/>
        <v>1.4010858788064744</v>
      </c>
      <c r="W373" s="81">
        <f t="shared" si="140"/>
        <v>14</v>
      </c>
      <c r="X373" s="22">
        <f t="shared" si="141"/>
        <v>0.2377124990120793</v>
      </c>
      <c r="Y373" s="3">
        <f>IF(U373&gt;'Power Curve'!$C$37,0,INDEX(Ci,$W373,1)*POWER(1-X373,3)+INDEX(Ci,$W373,2)*3*X373*POWER(1-X373,2)+INDEX(Ci,$W373,3)*3*POWER(X373,2)*(1-X373)+INDEX(Ci,$W373,4)*POWER(X373,3))</f>
        <v>1959.7101038315009</v>
      </c>
      <c r="Z373" s="3">
        <f t="shared" si="142"/>
        <v>1978.5236373499545</v>
      </c>
      <c r="AA373" s="3">
        <f t="shared" si="143"/>
        <v>1988.6799468994141</v>
      </c>
      <c r="AB373" s="3">
        <f t="shared" si="152"/>
        <v>-10.156309549459593</v>
      </c>
      <c r="AC373" s="3">
        <f t="shared" si="153"/>
        <v>10.156309549459593</v>
      </c>
      <c r="AE373" s="34">
        <f t="shared" si="144"/>
        <v>13</v>
      </c>
      <c r="AF373" s="73" t="b">
        <f>COUNTIF('Power Curve'!$D$2:$D$31,AE373)&gt;0</f>
        <v>1</v>
      </c>
      <c r="AG373" s="73" t="b">
        <f t="shared" si="145"/>
        <v>0</v>
      </c>
      <c r="AH373" s="73" t="b">
        <f t="shared" si="154"/>
        <v>1</v>
      </c>
      <c r="AI373" s="34" t="str">
        <f t="shared" si="146"/>
        <v>Outer</v>
      </c>
      <c r="AJ373" s="35" t="str">
        <f t="shared" si="155"/>
        <v>1.4-1.5</v>
      </c>
      <c r="AK373" s="36" t="str">
        <f t="shared" si="147"/>
        <v>5-6</v>
      </c>
      <c r="AL373" s="36" t="str">
        <f t="shared" si="148"/>
        <v>Dec</v>
      </c>
      <c r="AM373" s="35" t="str">
        <f t="shared" si="149"/>
        <v>195-205</v>
      </c>
      <c r="AN373" s="36" t="str">
        <f t="shared" si="150"/>
        <v>HWS-LTI</v>
      </c>
    </row>
    <row r="374" spans="5:40" x14ac:dyDescent="0.3">
      <c r="E374" s="12">
        <v>40902.25</v>
      </c>
      <c r="F374" s="16">
        <v>13.77</v>
      </c>
      <c r="G374" s="16">
        <v>1993.059997558596</v>
      </c>
      <c r="H374" s="29">
        <v>1.1818742933892759</v>
      </c>
      <c r="I374" s="26">
        <v>203.2</v>
      </c>
      <c r="J374" s="30">
        <v>6.7538126361655779E-2</v>
      </c>
      <c r="K374" s="31">
        <v>0.51063657793157646</v>
      </c>
      <c r="L374" s="111">
        <f t="shared" si="130"/>
        <v>1.5000000000000002</v>
      </c>
      <c r="M374" s="112">
        <f t="shared" si="131"/>
        <v>6.9999999999999993E-2</v>
      </c>
      <c r="N374" s="112" t="b">
        <f t="shared" si="132"/>
        <v>1</v>
      </c>
      <c r="O374" s="112" t="b">
        <f t="shared" si="133"/>
        <v>1</v>
      </c>
      <c r="P374" s="113">
        <f t="shared" si="134"/>
        <v>15</v>
      </c>
      <c r="Q374" s="113">
        <f t="shared" si="135"/>
        <v>19</v>
      </c>
      <c r="R374" s="114" t="str">
        <f t="shared" si="151"/>
        <v>1.5-0.07</v>
      </c>
      <c r="S374" s="127">
        <f t="shared" si="136"/>
        <v>0</v>
      </c>
      <c r="T374" s="112" t="b">
        <f t="shared" si="137"/>
        <v>0</v>
      </c>
      <c r="U374" s="22">
        <f t="shared" si="138"/>
        <v>13.606476404353176</v>
      </c>
      <c r="V374" s="22">
        <f t="shared" si="139"/>
        <v>1.4609747659652124</v>
      </c>
      <c r="W374" s="81">
        <f t="shared" si="140"/>
        <v>14</v>
      </c>
      <c r="X374" s="22">
        <f t="shared" si="141"/>
        <v>0.63977771210989387</v>
      </c>
      <c r="Y374" s="3">
        <f>IF(U374&gt;'Power Curve'!$C$37,0,INDEX(Ci,$W374,1)*POWER(1-X374,3)+INDEX(Ci,$W374,2)*3*X374*POWER(1-X374,2)+INDEX(Ci,$W374,3)*3*POWER(X374,2)*(1-X374)+INDEX(Ci,$W374,4)*POWER(X374,3))</f>
        <v>1969.6979168773817</v>
      </c>
      <c r="Z374" s="3">
        <f t="shared" si="142"/>
        <v>1969.6979168773817</v>
      </c>
      <c r="AA374" s="3">
        <f t="shared" si="143"/>
        <v>1993.059997558596</v>
      </c>
      <c r="AB374" s="3">
        <f t="shared" si="152"/>
        <v>-23.362080681214366</v>
      </c>
      <c r="AC374" s="3">
        <f t="shared" si="153"/>
        <v>23.362080681214366</v>
      </c>
      <c r="AE374" s="34">
        <f t="shared" si="144"/>
        <v>14</v>
      </c>
      <c r="AF374" s="73" t="b">
        <f>COUNTIF('Power Curve'!$D$2:$D$31,AE374)&gt;0</f>
        <v>1</v>
      </c>
      <c r="AG374" s="73" t="b">
        <f t="shared" si="145"/>
        <v>0</v>
      </c>
      <c r="AH374" s="73" t="b">
        <f t="shared" si="154"/>
        <v>1</v>
      </c>
      <c r="AI374" s="34" t="str">
        <f t="shared" si="146"/>
        <v>Outer</v>
      </c>
      <c r="AJ374" s="35" t="str">
        <f t="shared" si="155"/>
        <v>1.4-1.5</v>
      </c>
      <c r="AK374" s="36" t="str">
        <f t="shared" si="147"/>
        <v>6-7</v>
      </c>
      <c r="AL374" s="36" t="str">
        <f t="shared" si="148"/>
        <v>Dec</v>
      </c>
      <c r="AM374" s="35" t="str">
        <f t="shared" si="149"/>
        <v>195-205</v>
      </c>
      <c r="AN374" s="36" t="str">
        <f t="shared" si="150"/>
        <v>HWS-LTI</v>
      </c>
    </row>
    <row r="375" spans="5:40" x14ac:dyDescent="0.3">
      <c r="E375" s="12">
        <v>40902.256944444445</v>
      </c>
      <c r="F375" s="16">
        <v>14.98</v>
      </c>
      <c r="G375" s="16">
        <v>1984.389968872073</v>
      </c>
      <c r="H375" s="29">
        <v>1.179726228052</v>
      </c>
      <c r="I375" s="26">
        <v>206.2</v>
      </c>
      <c r="J375" s="30">
        <v>5.4739652870493989E-2</v>
      </c>
      <c r="K375" s="31">
        <v>0.66538210021498356</v>
      </c>
      <c r="L375" s="111">
        <f t="shared" si="130"/>
        <v>1.6</v>
      </c>
      <c r="M375" s="112">
        <f t="shared" si="131"/>
        <v>0.05</v>
      </c>
      <c r="N375" s="112" t="b">
        <f t="shared" si="132"/>
        <v>1</v>
      </c>
      <c r="O375" s="112" t="b">
        <f t="shared" si="133"/>
        <v>1</v>
      </c>
      <c r="P375" s="113">
        <f t="shared" si="134"/>
        <v>16</v>
      </c>
      <c r="Q375" s="113">
        <f t="shared" si="135"/>
        <v>21</v>
      </c>
      <c r="R375" s="114" t="str">
        <f t="shared" si="151"/>
        <v>1.6-0.05</v>
      </c>
      <c r="S375" s="127">
        <f t="shared" si="136"/>
        <v>0</v>
      </c>
      <c r="T375" s="112" t="b">
        <f t="shared" si="137"/>
        <v>0</v>
      </c>
      <c r="U375" s="22">
        <f t="shared" si="138"/>
        <v>14.793134143403361</v>
      </c>
      <c r="V375" s="22">
        <f t="shared" si="139"/>
        <v>1.6443765448212366</v>
      </c>
      <c r="W375" s="81">
        <f t="shared" si="140"/>
        <v>15</v>
      </c>
      <c r="X375" s="22">
        <f t="shared" si="141"/>
        <v>0.80199594010758635</v>
      </c>
      <c r="Y375" s="3">
        <f>IF(U375&gt;'Power Curve'!$C$37,0,INDEX(Ci,$W375,1)*POWER(1-X375,3)+INDEX(Ci,$W375,2)*3*X375*POWER(1-X375,2)+INDEX(Ci,$W375,3)*3*POWER(X375,2)*(1-X375)+INDEX(Ci,$W375,4)*POWER(X375,3))</f>
        <v>1978.3606195800753</v>
      </c>
      <c r="Z375" s="3">
        <f t="shared" si="142"/>
        <v>1978.3606195800753</v>
      </c>
      <c r="AA375" s="3">
        <f t="shared" si="143"/>
        <v>1984.389968872073</v>
      </c>
      <c r="AB375" s="3">
        <f t="shared" si="152"/>
        <v>-6.0293492919977325</v>
      </c>
      <c r="AC375" s="3">
        <f t="shared" si="153"/>
        <v>6.0293492919977325</v>
      </c>
      <c r="AE375" s="34">
        <f t="shared" si="144"/>
        <v>15</v>
      </c>
      <c r="AF375" s="73" t="b">
        <f>COUNTIF('Power Curve'!$D$2:$D$31,AE375)&gt;0</f>
        <v>1</v>
      </c>
      <c r="AG375" s="73" t="b">
        <f t="shared" si="145"/>
        <v>0</v>
      </c>
      <c r="AH375" s="73" t="b">
        <f t="shared" si="154"/>
        <v>1</v>
      </c>
      <c r="AI375" s="34" t="str">
        <f t="shared" si="146"/>
        <v>Outer</v>
      </c>
      <c r="AJ375" s="35" t="str">
        <f t="shared" si="155"/>
        <v>1.6-1.7</v>
      </c>
      <c r="AK375" s="36" t="str">
        <f t="shared" si="147"/>
        <v>6-7</v>
      </c>
      <c r="AL375" s="36" t="str">
        <f t="shared" si="148"/>
        <v>Dec</v>
      </c>
      <c r="AM375" s="35" t="str">
        <f t="shared" si="149"/>
        <v>205-215</v>
      </c>
      <c r="AN375" s="36" t="str">
        <f t="shared" si="150"/>
        <v>HWS-LTI</v>
      </c>
    </row>
    <row r="376" spans="5:40" x14ac:dyDescent="0.3">
      <c r="E376" s="12">
        <v>40902.263888888891</v>
      </c>
      <c r="F376" s="16">
        <v>14.3</v>
      </c>
      <c r="G376" s="16">
        <v>1991.0599517822241</v>
      </c>
      <c r="H376" s="29">
        <v>1.179726228052</v>
      </c>
      <c r="I376" s="26">
        <v>204.3</v>
      </c>
      <c r="J376" s="30">
        <v>7.9020979020979015E-2</v>
      </c>
      <c r="K376" s="31">
        <v>0.59960774285485907</v>
      </c>
      <c r="L376" s="111">
        <f t="shared" si="130"/>
        <v>1.5000000000000002</v>
      </c>
      <c r="M376" s="112">
        <f t="shared" si="131"/>
        <v>0.08</v>
      </c>
      <c r="N376" s="112" t="b">
        <f t="shared" si="132"/>
        <v>1</v>
      </c>
      <c r="O376" s="112" t="b">
        <f t="shared" si="133"/>
        <v>1</v>
      </c>
      <c r="P376" s="113">
        <f t="shared" si="134"/>
        <v>15</v>
      </c>
      <c r="Q376" s="113">
        <f t="shared" si="135"/>
        <v>18</v>
      </c>
      <c r="R376" s="114" t="str">
        <f t="shared" si="151"/>
        <v>1.5-0.08</v>
      </c>
      <c r="S376" s="127">
        <f t="shared" si="136"/>
        <v>9.9891254844586275E-3</v>
      </c>
      <c r="T376" s="112" t="b">
        <f t="shared" si="137"/>
        <v>1</v>
      </c>
      <c r="U376" s="22">
        <f t="shared" si="138"/>
        <v>14.121616705652073</v>
      </c>
      <c r="V376" s="22">
        <f t="shared" si="139"/>
        <v>1.5405913601267835</v>
      </c>
      <c r="W376" s="81">
        <f t="shared" si="140"/>
        <v>15</v>
      </c>
      <c r="X376" s="22">
        <f t="shared" si="141"/>
        <v>0.16046865143308711</v>
      </c>
      <c r="Y376" s="3">
        <f>IF(U376&gt;'Power Curve'!$C$37,0,INDEX(Ci,$W376,1)*POWER(1-X376,3)+INDEX(Ci,$W376,2)*3*X376*POWER(1-X376,2)+INDEX(Ci,$W376,3)*3*POWER(X376,2)*(1-X376)+INDEX(Ci,$W376,4)*POWER(X376,3))</f>
        <v>1975.8677344430034</v>
      </c>
      <c r="Z376" s="3">
        <f t="shared" si="142"/>
        <v>1995.6049251830475</v>
      </c>
      <c r="AA376" s="3">
        <f t="shared" si="143"/>
        <v>1991.0599517822241</v>
      </c>
      <c r="AB376" s="3">
        <f t="shared" si="152"/>
        <v>4.5449734008234373</v>
      </c>
      <c r="AC376" s="3">
        <f t="shared" si="153"/>
        <v>4.5449734008234373</v>
      </c>
      <c r="AE376" s="34">
        <f t="shared" si="144"/>
        <v>14</v>
      </c>
      <c r="AF376" s="73" t="b">
        <f>COUNTIF('Power Curve'!$D$2:$D$31,AE376)&gt;0</f>
        <v>1</v>
      </c>
      <c r="AG376" s="73" t="b">
        <f t="shared" si="145"/>
        <v>0</v>
      </c>
      <c r="AH376" s="73" t="b">
        <f t="shared" si="154"/>
        <v>1</v>
      </c>
      <c r="AI376" s="34" t="str">
        <f t="shared" si="146"/>
        <v>Outer</v>
      </c>
      <c r="AJ376" s="35" t="str">
        <f t="shared" si="155"/>
        <v>1.5-1.6</v>
      </c>
      <c r="AK376" s="36" t="str">
        <f t="shared" si="147"/>
        <v>6-7</v>
      </c>
      <c r="AL376" s="36" t="str">
        <f t="shared" si="148"/>
        <v>Dec</v>
      </c>
      <c r="AM376" s="35" t="str">
        <f t="shared" si="149"/>
        <v>195-205</v>
      </c>
      <c r="AN376" s="36" t="str">
        <f t="shared" si="150"/>
        <v>HWS-LTI</v>
      </c>
    </row>
    <row r="377" spans="5:40" x14ac:dyDescent="0.3">
      <c r="E377" s="12">
        <v>40902.270833333336</v>
      </c>
      <c r="F377" s="16">
        <v>15.92</v>
      </c>
      <c r="G377" s="16">
        <v>1987.479934692383</v>
      </c>
      <c r="H377" s="29">
        <v>1.1775078173762135</v>
      </c>
      <c r="I377" s="26">
        <v>206.1</v>
      </c>
      <c r="J377" s="30">
        <v>3.5175879396984931E-2</v>
      </c>
      <c r="K377" s="31">
        <v>0.61758125043647905</v>
      </c>
      <c r="L377" s="111">
        <f t="shared" si="130"/>
        <v>1.8000000000000003</v>
      </c>
      <c r="M377" s="112">
        <f t="shared" si="131"/>
        <v>0.04</v>
      </c>
      <c r="N377" s="112" t="b">
        <f t="shared" si="132"/>
        <v>1</v>
      </c>
      <c r="O377" s="112" t="b">
        <f t="shared" si="133"/>
        <v>1</v>
      </c>
      <c r="P377" s="113">
        <f t="shared" si="134"/>
        <v>18</v>
      </c>
      <c r="Q377" s="113">
        <f t="shared" si="135"/>
        <v>22</v>
      </c>
      <c r="R377" s="114" t="str">
        <f t="shared" si="151"/>
        <v>1.8-0.04</v>
      </c>
      <c r="S377" s="127">
        <f t="shared" si="136"/>
        <v>0</v>
      </c>
      <c r="T377" s="112" t="b">
        <f t="shared" si="137"/>
        <v>0</v>
      </c>
      <c r="U377" s="22">
        <f t="shared" si="138"/>
        <v>15.711547648933351</v>
      </c>
      <c r="V377" s="22">
        <f t="shared" si="139"/>
        <v>1.7863203126800447</v>
      </c>
      <c r="W377" s="81">
        <f t="shared" si="140"/>
        <v>16</v>
      </c>
      <c r="X377" s="22">
        <f t="shared" si="141"/>
        <v>0.7129055240335066</v>
      </c>
      <c r="Y377" s="3">
        <f>IF(U377&gt;'Power Curve'!$C$37,0,INDEX(Ci,$W377,1)*POWER(1-X377,3)+INDEX(Ci,$W377,2)*3*X377*POWER(1-X377,2)+INDEX(Ci,$W377,3)*3*POWER(X377,2)*(1-X377)+INDEX(Ci,$W377,4)*POWER(X377,3))</f>
        <v>1981.5026977868488</v>
      </c>
      <c r="Z377" s="3">
        <f t="shared" si="142"/>
        <v>1981.5026977868488</v>
      </c>
      <c r="AA377" s="3">
        <f t="shared" si="143"/>
        <v>1987.479934692383</v>
      </c>
      <c r="AB377" s="3">
        <f t="shared" si="152"/>
        <v>-5.9772369055342551</v>
      </c>
      <c r="AC377" s="3">
        <f t="shared" si="153"/>
        <v>5.9772369055342551</v>
      </c>
      <c r="AE377" s="34">
        <f t="shared" si="144"/>
        <v>16</v>
      </c>
      <c r="AF377" s="73" t="b">
        <f>COUNTIF('Power Curve'!$D$2:$D$31,AE377)&gt;0</f>
        <v>1</v>
      </c>
      <c r="AG377" s="73" t="b">
        <f t="shared" si="145"/>
        <v>0</v>
      </c>
      <c r="AH377" s="73" t="b">
        <f t="shared" si="154"/>
        <v>1</v>
      </c>
      <c r="AI377" s="34" t="str">
        <f t="shared" si="146"/>
        <v>Outer</v>
      </c>
      <c r="AJ377" s="35" t="str">
        <f t="shared" si="155"/>
        <v>1.7-1.8</v>
      </c>
      <c r="AK377" s="36" t="str">
        <f t="shared" si="147"/>
        <v>6-7</v>
      </c>
      <c r="AL377" s="36" t="str">
        <f t="shared" si="148"/>
        <v>Dec</v>
      </c>
      <c r="AM377" s="35" t="str">
        <f t="shared" si="149"/>
        <v>205-215</v>
      </c>
      <c r="AN377" s="36" t="str">
        <f t="shared" si="150"/>
        <v>HWS-LTI</v>
      </c>
    </row>
    <row r="378" spans="5:40" x14ac:dyDescent="0.3">
      <c r="E378" s="12">
        <v>40902.277777777781</v>
      </c>
      <c r="F378" s="16">
        <v>16.399999999999999</v>
      </c>
      <c r="G378" s="16">
        <v>1991.0300445556641</v>
      </c>
      <c r="H378" s="29">
        <v>1.1775078173762135</v>
      </c>
      <c r="I378" s="26">
        <v>205.5</v>
      </c>
      <c r="J378" s="30">
        <v>3.4146341463414644E-2</v>
      </c>
      <c r="K378" s="31">
        <v>0.62315787856272919</v>
      </c>
      <c r="L378" s="111">
        <f t="shared" si="130"/>
        <v>1.9000000000000001</v>
      </c>
      <c r="M378" s="112">
        <f t="shared" si="131"/>
        <v>0.03</v>
      </c>
      <c r="N378" s="112" t="b">
        <f t="shared" si="132"/>
        <v>1</v>
      </c>
      <c r="O378" s="112" t="b">
        <f t="shared" si="133"/>
        <v>1</v>
      </c>
      <c r="P378" s="113">
        <f t="shared" si="134"/>
        <v>19</v>
      </c>
      <c r="Q378" s="113">
        <f t="shared" si="135"/>
        <v>23</v>
      </c>
      <c r="R378" s="114" t="str">
        <f t="shared" si="151"/>
        <v>1.9-0.03</v>
      </c>
      <c r="S378" s="127">
        <f t="shared" si="136"/>
        <v>0</v>
      </c>
      <c r="T378" s="112" t="b">
        <f t="shared" si="137"/>
        <v>0</v>
      </c>
      <c r="U378" s="22">
        <f t="shared" si="138"/>
        <v>16.185262653423802</v>
      </c>
      <c r="V378" s="22">
        <f t="shared" si="139"/>
        <v>1.8595344936821236</v>
      </c>
      <c r="W378" s="81">
        <f t="shared" si="140"/>
        <v>17</v>
      </c>
      <c r="X378" s="22">
        <f t="shared" si="141"/>
        <v>0.18942365724668014</v>
      </c>
      <c r="Y378" s="3">
        <f>IF(U378&gt;'Power Curve'!$C$37,0,INDEX(Ci,$W378,1)*POWER(1-X378,3)+INDEX(Ci,$W378,2)*3*X378*POWER(1-X378,2)+INDEX(Ci,$W378,3)*3*POWER(X378,2)*(1-X378)+INDEX(Ci,$W378,4)*POWER(X378,3))</f>
        <v>1983.0389928362611</v>
      </c>
      <c r="Z378" s="3">
        <f t="shared" si="142"/>
        <v>1983.0389928362611</v>
      </c>
      <c r="AA378" s="3">
        <f t="shared" si="143"/>
        <v>1991.0300445556641</v>
      </c>
      <c r="AB378" s="3">
        <f t="shared" si="152"/>
        <v>-7.9910517194030035</v>
      </c>
      <c r="AC378" s="3">
        <f t="shared" si="153"/>
        <v>7.9910517194030035</v>
      </c>
      <c r="AE378" s="34">
        <f t="shared" si="144"/>
        <v>16</v>
      </c>
      <c r="AF378" s="73" t="b">
        <f>COUNTIF('Power Curve'!$D$2:$D$31,AE378)&gt;0</f>
        <v>1</v>
      </c>
      <c r="AG378" s="73" t="b">
        <f t="shared" si="145"/>
        <v>0</v>
      </c>
      <c r="AH378" s="73" t="b">
        <f t="shared" si="154"/>
        <v>1</v>
      </c>
      <c r="AI378" s="34" t="str">
        <f t="shared" si="146"/>
        <v>Outer</v>
      </c>
      <c r="AJ378" s="35" t="str">
        <f t="shared" si="155"/>
        <v>1.8-1.9</v>
      </c>
      <c r="AK378" s="36" t="str">
        <f t="shared" si="147"/>
        <v>6-7</v>
      </c>
      <c r="AL378" s="36" t="str">
        <f t="shared" si="148"/>
        <v>Dec</v>
      </c>
      <c r="AM378" s="35" t="str">
        <f t="shared" si="149"/>
        <v>205-215</v>
      </c>
      <c r="AN378" s="36" t="str">
        <f t="shared" si="150"/>
        <v>HWS-LTI</v>
      </c>
    </row>
    <row r="379" spans="5:40" x14ac:dyDescent="0.3">
      <c r="E379" s="12">
        <v>40902.284722222219</v>
      </c>
      <c r="F379" s="16">
        <v>15.92</v>
      </c>
      <c r="G379" s="16">
        <v>1991.0599517822241</v>
      </c>
      <c r="H379" s="29">
        <v>1.177856863380166</v>
      </c>
      <c r="I379" s="26">
        <v>205.8</v>
      </c>
      <c r="J379" s="30">
        <v>2.8894472361809045E-2</v>
      </c>
      <c r="K379" s="31">
        <v>0.60404101544553368</v>
      </c>
      <c r="L379" s="111">
        <f t="shared" si="130"/>
        <v>1.8000000000000003</v>
      </c>
      <c r="M379" s="112">
        <f t="shared" si="131"/>
        <v>0.03</v>
      </c>
      <c r="N379" s="112" t="b">
        <f t="shared" si="132"/>
        <v>1</v>
      </c>
      <c r="O379" s="112" t="b">
        <f t="shared" si="133"/>
        <v>1</v>
      </c>
      <c r="P379" s="113">
        <f t="shared" si="134"/>
        <v>18</v>
      </c>
      <c r="Q379" s="113">
        <f t="shared" si="135"/>
        <v>23</v>
      </c>
      <c r="R379" s="114" t="str">
        <f t="shared" si="151"/>
        <v>1.8-0.03</v>
      </c>
      <c r="S379" s="127">
        <f t="shared" si="136"/>
        <v>0</v>
      </c>
      <c r="T379" s="112" t="b">
        <f t="shared" si="137"/>
        <v>0</v>
      </c>
      <c r="U379" s="22">
        <f t="shared" si="138"/>
        <v>15.713099941851183</v>
      </c>
      <c r="V379" s="22">
        <f t="shared" si="139"/>
        <v>1.7865602245544356</v>
      </c>
      <c r="W379" s="81">
        <f t="shared" si="140"/>
        <v>16</v>
      </c>
      <c r="X379" s="22">
        <f t="shared" si="141"/>
        <v>0.71446164202052931</v>
      </c>
      <c r="Y379" s="3">
        <f>IF(U379&gt;'Power Curve'!$C$37,0,INDEX(Ci,$W379,1)*POWER(1-X379,3)+INDEX(Ci,$W379,2)*3*X379*POWER(1-X379,2)+INDEX(Ci,$W379,3)*3*POWER(X379,2)*(1-X379)+INDEX(Ci,$W379,4)*POWER(X379,3))</f>
        <v>1981.5077154234932</v>
      </c>
      <c r="Z379" s="3">
        <f t="shared" si="142"/>
        <v>1981.5077154234932</v>
      </c>
      <c r="AA379" s="3">
        <f t="shared" si="143"/>
        <v>1991.0599517822241</v>
      </c>
      <c r="AB379" s="3">
        <f t="shared" si="152"/>
        <v>-9.5522363587308519</v>
      </c>
      <c r="AC379" s="3">
        <f t="shared" si="153"/>
        <v>9.5522363587308519</v>
      </c>
      <c r="AE379" s="34">
        <f t="shared" si="144"/>
        <v>16</v>
      </c>
      <c r="AF379" s="73" t="b">
        <f>COUNTIF('Power Curve'!$D$2:$D$31,AE379)&gt;0</f>
        <v>1</v>
      </c>
      <c r="AG379" s="73" t="b">
        <f t="shared" si="145"/>
        <v>0</v>
      </c>
      <c r="AH379" s="73" t="b">
        <f t="shared" si="154"/>
        <v>1</v>
      </c>
      <c r="AI379" s="34" t="str">
        <f t="shared" si="146"/>
        <v>Outer</v>
      </c>
      <c r="AJ379" s="35" t="str">
        <f t="shared" si="155"/>
        <v>1.7-1.8</v>
      </c>
      <c r="AK379" s="36" t="str">
        <f t="shared" si="147"/>
        <v>6-7</v>
      </c>
      <c r="AL379" s="36" t="str">
        <f t="shared" si="148"/>
        <v>Dec</v>
      </c>
      <c r="AM379" s="35" t="str">
        <f t="shared" si="149"/>
        <v>205-215</v>
      </c>
      <c r="AN379" s="36" t="str">
        <f t="shared" si="150"/>
        <v>HWS-LTI</v>
      </c>
    </row>
    <row r="380" spans="5:40" x14ac:dyDescent="0.3">
      <c r="E380" s="12">
        <v>40902.291666666664</v>
      </c>
      <c r="F380" s="16">
        <v>15.99</v>
      </c>
      <c r="G380" s="16">
        <v>1994.430007934573</v>
      </c>
      <c r="H380" s="29">
        <v>1.1778304222576863</v>
      </c>
      <c r="I380" s="26">
        <v>206.5</v>
      </c>
      <c r="J380" s="30">
        <v>3.9399624765478425E-2</v>
      </c>
      <c r="K380" s="31">
        <v>0.57589273880476166</v>
      </c>
      <c r="L380" s="111">
        <f t="shared" si="130"/>
        <v>1.8000000000000003</v>
      </c>
      <c r="M380" s="112">
        <f t="shared" si="131"/>
        <v>0.04</v>
      </c>
      <c r="N380" s="112" t="b">
        <f t="shared" si="132"/>
        <v>1</v>
      </c>
      <c r="O380" s="112" t="b">
        <f t="shared" si="133"/>
        <v>1</v>
      </c>
      <c r="P380" s="113">
        <f t="shared" si="134"/>
        <v>18</v>
      </c>
      <c r="Q380" s="113">
        <f t="shared" si="135"/>
        <v>22</v>
      </c>
      <c r="R380" s="114" t="str">
        <f t="shared" si="151"/>
        <v>1.8-0.04</v>
      </c>
      <c r="S380" s="127">
        <f t="shared" si="136"/>
        <v>0</v>
      </c>
      <c r="T380" s="112" t="b">
        <f t="shared" si="137"/>
        <v>0</v>
      </c>
      <c r="U380" s="22">
        <f t="shared" si="138"/>
        <v>15.782072109019978</v>
      </c>
      <c r="V380" s="22">
        <f t="shared" si="139"/>
        <v>1.7972200953276518</v>
      </c>
      <c r="W380" s="81">
        <f t="shared" si="140"/>
        <v>16</v>
      </c>
      <c r="X380" s="22">
        <f t="shared" si="141"/>
        <v>0.78360376635951845</v>
      </c>
      <c r="Y380" s="3">
        <f>IF(U380&gt;'Power Curve'!$C$37,0,INDEX(Ci,$W380,1)*POWER(1-X380,3)+INDEX(Ci,$W380,2)*3*X380*POWER(1-X380,2)+INDEX(Ci,$W380,3)*3*POWER(X380,2)*(1-X380)+INDEX(Ci,$W380,4)*POWER(X380,3))</f>
        <v>1981.7291532536465</v>
      </c>
      <c r="Z380" s="3">
        <f t="shared" si="142"/>
        <v>1981.7291532536465</v>
      </c>
      <c r="AA380" s="3">
        <f t="shared" si="143"/>
        <v>1994.430007934573</v>
      </c>
      <c r="AB380" s="3">
        <f t="shared" si="152"/>
        <v>-12.700854680926568</v>
      </c>
      <c r="AC380" s="3">
        <f t="shared" si="153"/>
        <v>12.700854680926568</v>
      </c>
      <c r="AE380" s="34">
        <f t="shared" si="144"/>
        <v>16</v>
      </c>
      <c r="AF380" s="73" t="b">
        <f>COUNTIF('Power Curve'!$D$2:$D$31,AE380)&gt;0</f>
        <v>1</v>
      </c>
      <c r="AG380" s="73" t="b">
        <f t="shared" si="145"/>
        <v>0</v>
      </c>
      <c r="AH380" s="73" t="b">
        <f t="shared" si="154"/>
        <v>1</v>
      </c>
      <c r="AI380" s="34" t="str">
        <f t="shared" si="146"/>
        <v>Outer</v>
      </c>
      <c r="AJ380" s="35" t="str">
        <f t="shared" si="155"/>
        <v>1.7-1.8</v>
      </c>
      <c r="AK380" s="36" t="str">
        <f t="shared" si="147"/>
        <v>7-8</v>
      </c>
      <c r="AL380" s="36" t="str">
        <f t="shared" si="148"/>
        <v>Dec</v>
      </c>
      <c r="AM380" s="35" t="str">
        <f t="shared" si="149"/>
        <v>205-215</v>
      </c>
      <c r="AN380" s="36" t="str">
        <f t="shared" si="150"/>
        <v>HWS-LTI</v>
      </c>
    </row>
    <row r="381" spans="5:40" x14ac:dyDescent="0.3">
      <c r="E381" s="12">
        <v>40902.298611111109</v>
      </c>
      <c r="F381" s="16">
        <v>15.9</v>
      </c>
      <c r="G381" s="16">
        <v>1993.3600006103541</v>
      </c>
      <c r="H381" s="29">
        <v>1.1776731626956849</v>
      </c>
      <c r="I381" s="26">
        <v>207.1</v>
      </c>
      <c r="J381" s="30">
        <v>4.2138364779874218E-2</v>
      </c>
      <c r="K381" s="31">
        <v>0.57866536398247459</v>
      </c>
      <c r="L381" s="111">
        <f t="shared" si="130"/>
        <v>1.8000000000000003</v>
      </c>
      <c r="M381" s="112">
        <f t="shared" si="131"/>
        <v>0.04</v>
      </c>
      <c r="N381" s="112" t="b">
        <f t="shared" si="132"/>
        <v>1</v>
      </c>
      <c r="O381" s="112" t="b">
        <f t="shared" si="133"/>
        <v>1</v>
      </c>
      <c r="P381" s="113">
        <f t="shared" si="134"/>
        <v>18</v>
      </c>
      <c r="Q381" s="113">
        <f t="shared" si="135"/>
        <v>22</v>
      </c>
      <c r="R381" s="114" t="str">
        <f t="shared" si="151"/>
        <v>1.8-0.04</v>
      </c>
      <c r="S381" s="127">
        <f t="shared" si="136"/>
        <v>0</v>
      </c>
      <c r="T381" s="112" t="b">
        <f t="shared" si="137"/>
        <v>0</v>
      </c>
      <c r="U381" s="22">
        <f t="shared" si="138"/>
        <v>15.692543969210126</v>
      </c>
      <c r="V381" s="22">
        <f t="shared" si="139"/>
        <v>1.7833832327189434</v>
      </c>
      <c r="W381" s="81">
        <f t="shared" si="140"/>
        <v>16</v>
      </c>
      <c r="X381" s="22">
        <f t="shared" si="141"/>
        <v>0.69385501655697746</v>
      </c>
      <c r="Y381" s="3">
        <f>IF(U381&gt;'Power Curve'!$C$37,0,INDEX(Ci,$W381,1)*POWER(1-X381,3)+INDEX(Ci,$W381,2)*3*X381*POWER(1-X381,2)+INDEX(Ci,$W381,3)*3*POWER(X381,2)*(1-X381)+INDEX(Ci,$W381,4)*POWER(X381,3))</f>
        <v>1981.4411494861861</v>
      </c>
      <c r="Z381" s="3">
        <f t="shared" si="142"/>
        <v>1981.4411494861861</v>
      </c>
      <c r="AA381" s="3">
        <f t="shared" si="143"/>
        <v>1993.3600006103541</v>
      </c>
      <c r="AB381" s="3">
        <f t="shared" si="152"/>
        <v>-11.918851124167986</v>
      </c>
      <c r="AC381" s="3">
        <f t="shared" si="153"/>
        <v>11.918851124167986</v>
      </c>
      <c r="AE381" s="34">
        <f t="shared" si="144"/>
        <v>16</v>
      </c>
      <c r="AF381" s="73" t="b">
        <f>COUNTIF('Power Curve'!$D$2:$D$31,AE381)&gt;0</f>
        <v>1</v>
      </c>
      <c r="AG381" s="73" t="b">
        <f t="shared" si="145"/>
        <v>0</v>
      </c>
      <c r="AH381" s="73" t="b">
        <f t="shared" si="154"/>
        <v>1</v>
      </c>
      <c r="AI381" s="34" t="str">
        <f t="shared" si="146"/>
        <v>Outer</v>
      </c>
      <c r="AJ381" s="35" t="str">
        <f t="shared" si="155"/>
        <v>1.7-1.8</v>
      </c>
      <c r="AK381" s="36" t="str">
        <f t="shared" si="147"/>
        <v>7-8</v>
      </c>
      <c r="AL381" s="36" t="str">
        <f t="shared" si="148"/>
        <v>Dec</v>
      </c>
      <c r="AM381" s="35" t="str">
        <f t="shared" si="149"/>
        <v>205-215</v>
      </c>
      <c r="AN381" s="36" t="str">
        <f t="shared" si="150"/>
        <v>HWS-LTI</v>
      </c>
    </row>
    <row r="382" spans="5:40" x14ac:dyDescent="0.3">
      <c r="E382" s="12">
        <v>40902.305555555555</v>
      </c>
      <c r="F382" s="16">
        <v>15.73</v>
      </c>
      <c r="G382" s="16">
        <v>1993.530014038088</v>
      </c>
      <c r="H382" s="29">
        <v>1.1760184551493802</v>
      </c>
      <c r="I382" s="26">
        <v>204.9</v>
      </c>
      <c r="J382" s="30">
        <v>4.7679593134138588E-2</v>
      </c>
      <c r="K382" s="31">
        <v>0.57070965530323747</v>
      </c>
      <c r="L382" s="111">
        <f t="shared" si="130"/>
        <v>1.8000000000000003</v>
      </c>
      <c r="M382" s="112">
        <f t="shared" si="131"/>
        <v>0.05</v>
      </c>
      <c r="N382" s="112" t="b">
        <f t="shared" si="132"/>
        <v>1</v>
      </c>
      <c r="O382" s="112" t="b">
        <f t="shared" si="133"/>
        <v>1</v>
      </c>
      <c r="P382" s="113">
        <f t="shared" si="134"/>
        <v>18</v>
      </c>
      <c r="Q382" s="113">
        <f t="shared" si="135"/>
        <v>21</v>
      </c>
      <c r="R382" s="114" t="str">
        <f t="shared" si="151"/>
        <v>1.8-0.05</v>
      </c>
      <c r="S382" s="127">
        <f t="shared" si="136"/>
        <v>0</v>
      </c>
      <c r="T382" s="112" t="b">
        <f t="shared" si="137"/>
        <v>0</v>
      </c>
      <c r="U382" s="22">
        <f t="shared" si="138"/>
        <v>15.51748754361321</v>
      </c>
      <c r="V382" s="22">
        <f t="shared" si="139"/>
        <v>1.7563276978345976</v>
      </c>
      <c r="W382" s="81">
        <f t="shared" si="140"/>
        <v>16</v>
      </c>
      <c r="X382" s="22">
        <f t="shared" si="141"/>
        <v>0.51836722718043826</v>
      </c>
      <c r="Y382" s="3">
        <f>IF(U382&gt;'Power Curve'!$C$37,0,INDEX(Ci,$W382,1)*POWER(1-X382,3)+INDEX(Ci,$W382,2)*3*X382*POWER(1-X382,2)+INDEX(Ci,$W382,3)*3*POWER(X382,2)*(1-X382)+INDEX(Ci,$W382,4)*POWER(X382,3))</f>
        <v>1980.8637527149033</v>
      </c>
      <c r="Z382" s="3">
        <f t="shared" si="142"/>
        <v>1980.8637527149033</v>
      </c>
      <c r="AA382" s="3">
        <f t="shared" si="143"/>
        <v>1993.530014038088</v>
      </c>
      <c r="AB382" s="3">
        <f t="shared" si="152"/>
        <v>-12.666261323184699</v>
      </c>
      <c r="AC382" s="3">
        <f t="shared" si="153"/>
        <v>12.666261323184699</v>
      </c>
      <c r="AE382" s="34">
        <f t="shared" si="144"/>
        <v>16</v>
      </c>
      <c r="AF382" s="73" t="b">
        <f>COUNTIF('Power Curve'!$D$2:$D$31,AE382)&gt;0</f>
        <v>1</v>
      </c>
      <c r="AG382" s="73" t="b">
        <f t="shared" si="145"/>
        <v>0</v>
      </c>
      <c r="AH382" s="73" t="b">
        <f t="shared" si="154"/>
        <v>1</v>
      </c>
      <c r="AI382" s="34" t="str">
        <f t="shared" si="146"/>
        <v>Outer</v>
      </c>
      <c r="AJ382" s="35" t="str">
        <f t="shared" si="155"/>
        <v>1.7-1.8</v>
      </c>
      <c r="AK382" s="36" t="str">
        <f t="shared" si="147"/>
        <v>7-8</v>
      </c>
      <c r="AL382" s="36" t="str">
        <f t="shared" si="148"/>
        <v>Dec</v>
      </c>
      <c r="AM382" s="35" t="str">
        <f t="shared" si="149"/>
        <v>195-205</v>
      </c>
      <c r="AN382" s="36" t="str">
        <f t="shared" si="150"/>
        <v>HWS-LTI</v>
      </c>
    </row>
    <row r="383" spans="5:40" x14ac:dyDescent="0.3">
      <c r="E383" s="12">
        <v>40902.3125</v>
      </c>
      <c r="F383" s="16">
        <v>13.74</v>
      </c>
      <c r="G383" s="16">
        <v>1997.7899475097661</v>
      </c>
      <c r="H383" s="29">
        <v>1.1792013614778034</v>
      </c>
      <c r="I383" s="26">
        <v>200.7</v>
      </c>
      <c r="J383" s="30">
        <v>6.9141193595342057E-2</v>
      </c>
      <c r="K383" s="31">
        <v>0.37340314834616434</v>
      </c>
      <c r="L383" s="111">
        <f t="shared" si="130"/>
        <v>1.5000000000000002</v>
      </c>
      <c r="M383" s="112">
        <f t="shared" si="131"/>
        <v>6.9999999999999993E-2</v>
      </c>
      <c r="N383" s="112" t="b">
        <f t="shared" si="132"/>
        <v>1</v>
      </c>
      <c r="O383" s="112" t="b">
        <f t="shared" si="133"/>
        <v>1</v>
      </c>
      <c r="P383" s="113">
        <f t="shared" si="134"/>
        <v>15</v>
      </c>
      <c r="Q383" s="113">
        <f t="shared" si="135"/>
        <v>19</v>
      </c>
      <c r="R383" s="114" t="str">
        <f t="shared" si="151"/>
        <v>1.5-0.07</v>
      </c>
      <c r="S383" s="127">
        <f t="shared" si="136"/>
        <v>0</v>
      </c>
      <c r="T383" s="112" t="b">
        <f t="shared" si="137"/>
        <v>0</v>
      </c>
      <c r="U383" s="22">
        <f t="shared" si="138"/>
        <v>13.566589798487474</v>
      </c>
      <c r="V383" s="22">
        <f t="shared" si="139"/>
        <v>1.4548101624510148</v>
      </c>
      <c r="W383" s="81">
        <f t="shared" si="140"/>
        <v>14</v>
      </c>
      <c r="X383" s="22">
        <f t="shared" si="141"/>
        <v>0.5983915260712398</v>
      </c>
      <c r="Y383" s="3">
        <f>IF(U383&gt;'Power Curve'!$C$37,0,INDEX(Ci,$W383,1)*POWER(1-X383,3)+INDEX(Ci,$W383,2)*3*X383*POWER(1-X383,2)+INDEX(Ci,$W383,3)*3*POWER(X383,2)*(1-X383)+INDEX(Ci,$W383,4)*POWER(X383,3))</f>
        <v>1968.8181428967325</v>
      </c>
      <c r="Z383" s="3">
        <f t="shared" si="142"/>
        <v>1968.8181428967325</v>
      </c>
      <c r="AA383" s="3">
        <f t="shared" si="143"/>
        <v>1997.7899475097661</v>
      </c>
      <c r="AB383" s="3">
        <f t="shared" si="152"/>
        <v>-28.971804613033555</v>
      </c>
      <c r="AC383" s="3">
        <f t="shared" si="153"/>
        <v>28.971804613033555</v>
      </c>
      <c r="AE383" s="34">
        <f t="shared" si="144"/>
        <v>14</v>
      </c>
      <c r="AF383" s="73" t="b">
        <f>COUNTIF('Power Curve'!$D$2:$D$31,AE383)&gt;0</f>
        <v>1</v>
      </c>
      <c r="AG383" s="73" t="b">
        <f t="shared" si="145"/>
        <v>0</v>
      </c>
      <c r="AH383" s="73" t="b">
        <f t="shared" si="154"/>
        <v>1</v>
      </c>
      <c r="AI383" s="34" t="str">
        <f t="shared" si="146"/>
        <v>Outer</v>
      </c>
      <c r="AJ383" s="35" t="str">
        <f t="shared" si="155"/>
        <v>1.4-1.5</v>
      </c>
      <c r="AK383" s="36" t="str">
        <f t="shared" si="147"/>
        <v>7-8</v>
      </c>
      <c r="AL383" s="36" t="str">
        <f t="shared" si="148"/>
        <v>Dec</v>
      </c>
      <c r="AM383" s="35" t="str">
        <f t="shared" si="149"/>
        <v>195-205</v>
      </c>
      <c r="AN383" s="36" t="str">
        <f t="shared" si="150"/>
        <v>HWS-LTI</v>
      </c>
    </row>
    <row r="384" spans="5:40" x14ac:dyDescent="0.3">
      <c r="E384" s="12">
        <v>40902.319444444445</v>
      </c>
      <c r="F384" s="16">
        <v>14.47</v>
      </c>
      <c r="G384" s="16">
        <v>1998.1199645996139</v>
      </c>
      <c r="H384" s="29">
        <v>1.1799283836103249</v>
      </c>
      <c r="I384" s="26">
        <v>202.3</v>
      </c>
      <c r="J384" s="30">
        <v>6.1506565307532825E-2</v>
      </c>
      <c r="K384" s="31">
        <v>0.4287838773172411</v>
      </c>
      <c r="L384" s="111">
        <f t="shared" si="130"/>
        <v>1.6</v>
      </c>
      <c r="M384" s="112">
        <f t="shared" si="131"/>
        <v>6.0000000000000005E-2</v>
      </c>
      <c r="N384" s="112" t="b">
        <f t="shared" si="132"/>
        <v>1</v>
      </c>
      <c r="O384" s="112" t="b">
        <f t="shared" si="133"/>
        <v>1</v>
      </c>
      <c r="P384" s="113">
        <f t="shared" si="134"/>
        <v>16</v>
      </c>
      <c r="Q384" s="113">
        <f t="shared" si="135"/>
        <v>20</v>
      </c>
      <c r="R384" s="114" t="str">
        <f t="shared" si="151"/>
        <v>1.6-0.06</v>
      </c>
      <c r="S384" s="127">
        <f t="shared" si="136"/>
        <v>0</v>
      </c>
      <c r="T384" s="112" t="b">
        <f t="shared" si="137"/>
        <v>0</v>
      </c>
      <c r="U384" s="22">
        <f t="shared" si="138"/>
        <v>14.290312225088584</v>
      </c>
      <c r="V384" s="22">
        <f t="shared" si="139"/>
        <v>1.5666637964591512</v>
      </c>
      <c r="W384" s="81">
        <f t="shared" si="140"/>
        <v>15</v>
      </c>
      <c r="X384" s="22">
        <f t="shared" si="141"/>
        <v>0.3216301836757155</v>
      </c>
      <c r="Y384" s="3">
        <f>IF(U384&gt;'Power Curve'!$C$37,0,INDEX(Ci,$W384,1)*POWER(1-X384,3)+INDEX(Ci,$W384,2)*3*X384*POWER(1-X384,2)+INDEX(Ci,$W384,3)*3*POWER(X384,2)*(1-X384)+INDEX(Ci,$W384,4)*POWER(X384,3))</f>
        <v>1976.6685146569112</v>
      </c>
      <c r="Z384" s="3">
        <f t="shared" si="142"/>
        <v>1976.6685146569112</v>
      </c>
      <c r="AA384" s="3">
        <f t="shared" si="143"/>
        <v>1998.1199645996139</v>
      </c>
      <c r="AB384" s="3">
        <f t="shared" si="152"/>
        <v>-21.451449942702766</v>
      </c>
      <c r="AC384" s="3">
        <f t="shared" si="153"/>
        <v>21.451449942702766</v>
      </c>
      <c r="AE384" s="34">
        <f t="shared" si="144"/>
        <v>14</v>
      </c>
      <c r="AF384" s="73" t="b">
        <f>COUNTIF('Power Curve'!$D$2:$D$31,AE384)&gt;0</f>
        <v>1</v>
      </c>
      <c r="AG384" s="73" t="b">
        <f t="shared" si="145"/>
        <v>0</v>
      </c>
      <c r="AH384" s="73" t="b">
        <f t="shared" si="154"/>
        <v>1</v>
      </c>
      <c r="AI384" s="34" t="str">
        <f t="shared" si="146"/>
        <v>Outer</v>
      </c>
      <c r="AJ384" s="35" t="str">
        <f t="shared" si="155"/>
        <v>1.5-1.6</v>
      </c>
      <c r="AK384" s="36" t="str">
        <f t="shared" si="147"/>
        <v>7-8</v>
      </c>
      <c r="AL384" s="36" t="str">
        <f t="shared" si="148"/>
        <v>Dec</v>
      </c>
      <c r="AM384" s="35" t="str">
        <f t="shared" si="149"/>
        <v>195-205</v>
      </c>
      <c r="AN384" s="36" t="str">
        <f t="shared" si="150"/>
        <v>HWS-LTI</v>
      </c>
    </row>
    <row r="385" spans="5:40" x14ac:dyDescent="0.3">
      <c r="E385" s="12">
        <v>40902.326388888891</v>
      </c>
      <c r="F385" s="16">
        <v>14.87</v>
      </c>
      <c r="G385" s="16">
        <v>1975.960021972656</v>
      </c>
      <c r="H385" s="29">
        <v>1.1800597542459033</v>
      </c>
      <c r="I385" s="26">
        <v>203.5</v>
      </c>
      <c r="J385" s="30">
        <v>4.3712172158708811E-2</v>
      </c>
      <c r="K385" s="31">
        <v>0.60359235888831764</v>
      </c>
      <c r="L385" s="111">
        <f t="shared" si="130"/>
        <v>1.6</v>
      </c>
      <c r="M385" s="112">
        <f t="shared" si="131"/>
        <v>0.04</v>
      </c>
      <c r="N385" s="112" t="b">
        <f t="shared" si="132"/>
        <v>1</v>
      </c>
      <c r="O385" s="112" t="b">
        <f t="shared" si="133"/>
        <v>1</v>
      </c>
      <c r="P385" s="113">
        <f t="shared" si="134"/>
        <v>16</v>
      </c>
      <c r="Q385" s="113">
        <f t="shared" si="135"/>
        <v>22</v>
      </c>
      <c r="R385" s="114" t="str">
        <f t="shared" si="151"/>
        <v>1.6-0.04</v>
      </c>
      <c r="S385" s="127">
        <f t="shared" si="136"/>
        <v>0</v>
      </c>
      <c r="T385" s="112" t="b">
        <f t="shared" si="137"/>
        <v>0</v>
      </c>
      <c r="U385" s="22">
        <f t="shared" si="138"/>
        <v>14.685890035159233</v>
      </c>
      <c r="V385" s="22">
        <f t="shared" si="139"/>
        <v>1.6278016221821747</v>
      </c>
      <c r="W385" s="81">
        <f t="shared" si="140"/>
        <v>15</v>
      </c>
      <c r="X385" s="22">
        <f t="shared" si="141"/>
        <v>0.69954138253338427</v>
      </c>
      <c r="Y385" s="3">
        <f>IF(U385&gt;'Power Curve'!$C$37,0,INDEX(Ci,$W385,1)*POWER(1-X385,3)+INDEX(Ci,$W385,2)*3*X385*POWER(1-X385,2)+INDEX(Ci,$W385,3)*3*POWER(X385,2)*(1-X385)+INDEX(Ci,$W385,4)*POWER(X385,3))</f>
        <v>1978.0322841706216</v>
      </c>
      <c r="Z385" s="3">
        <f t="shared" si="142"/>
        <v>1978.0322841706216</v>
      </c>
      <c r="AA385" s="3">
        <f t="shared" si="143"/>
        <v>1975.960021972656</v>
      </c>
      <c r="AB385" s="3">
        <f t="shared" si="152"/>
        <v>2.0722621979655287</v>
      </c>
      <c r="AC385" s="3">
        <f t="shared" si="153"/>
        <v>2.0722621979655287</v>
      </c>
      <c r="AE385" s="34">
        <f t="shared" si="144"/>
        <v>15</v>
      </c>
      <c r="AF385" s="73" t="b">
        <f>COUNTIF('Power Curve'!$D$2:$D$31,AE385)&gt;0</f>
        <v>1</v>
      </c>
      <c r="AG385" s="73" t="b">
        <f t="shared" si="145"/>
        <v>0</v>
      </c>
      <c r="AH385" s="73" t="b">
        <f t="shared" si="154"/>
        <v>1</v>
      </c>
      <c r="AI385" s="34" t="str">
        <f t="shared" si="146"/>
        <v>Outer</v>
      </c>
      <c r="AJ385" s="35" t="str">
        <f t="shared" si="155"/>
        <v>1.6-1.7</v>
      </c>
      <c r="AK385" s="36" t="str">
        <f t="shared" si="147"/>
        <v>7-8</v>
      </c>
      <c r="AL385" s="36" t="str">
        <f t="shared" si="148"/>
        <v>Dec</v>
      </c>
      <c r="AM385" s="35" t="str">
        <f t="shared" si="149"/>
        <v>195-205</v>
      </c>
      <c r="AN385" s="36" t="str">
        <f t="shared" si="150"/>
        <v>HWS-LTI</v>
      </c>
    </row>
    <row r="386" spans="5:40" x14ac:dyDescent="0.3">
      <c r="E386" s="12">
        <v>40902.625</v>
      </c>
      <c r="F386" s="16">
        <v>14.11</v>
      </c>
      <c r="G386" s="16">
        <v>1983.550003051758</v>
      </c>
      <c r="H386" s="29">
        <v>1.1690096051204437</v>
      </c>
      <c r="I386" s="26">
        <v>208.6</v>
      </c>
      <c r="J386" s="30">
        <v>5.3862508858965277E-2</v>
      </c>
      <c r="K386" s="31">
        <v>0.39612877643401012</v>
      </c>
      <c r="L386" s="111">
        <f t="shared" si="130"/>
        <v>1.5000000000000002</v>
      </c>
      <c r="M386" s="112">
        <f t="shared" si="131"/>
        <v>0.05</v>
      </c>
      <c r="N386" s="112" t="b">
        <f t="shared" si="132"/>
        <v>1</v>
      </c>
      <c r="O386" s="112" t="b">
        <f t="shared" si="133"/>
        <v>1</v>
      </c>
      <c r="P386" s="113">
        <f t="shared" si="134"/>
        <v>15</v>
      </c>
      <c r="Q386" s="113">
        <f t="shared" si="135"/>
        <v>21</v>
      </c>
      <c r="R386" s="114" t="str">
        <f t="shared" si="151"/>
        <v>1.5-0.05</v>
      </c>
      <c r="S386" s="127">
        <f t="shared" si="136"/>
        <v>0</v>
      </c>
      <c r="T386" s="112" t="b">
        <f t="shared" si="137"/>
        <v>0</v>
      </c>
      <c r="U386" s="22">
        <f t="shared" si="138"/>
        <v>13.891666354913289</v>
      </c>
      <c r="V386" s="22">
        <f t="shared" si="139"/>
        <v>1.5050517921568178</v>
      </c>
      <c r="W386" s="81">
        <f t="shared" si="140"/>
        <v>14</v>
      </c>
      <c r="X386" s="22">
        <f t="shared" si="141"/>
        <v>0.93568968792392704</v>
      </c>
      <c r="Y386" s="3">
        <f>IF(U386&gt;'Power Curve'!$C$37,0,INDEX(Ci,$W386,1)*POWER(1-X386,3)+INDEX(Ci,$W386,2)*3*X386*POWER(1-X386,2)+INDEX(Ci,$W386,3)*3*POWER(X386,2)*(1-X386)+INDEX(Ci,$W386,4)*POWER(X386,3))</f>
        <v>1974.3191047422815</v>
      </c>
      <c r="Z386" s="3">
        <f t="shared" si="142"/>
        <v>1974.3191047422815</v>
      </c>
      <c r="AA386" s="3">
        <f t="shared" si="143"/>
        <v>1983.550003051758</v>
      </c>
      <c r="AB386" s="3">
        <f t="shared" si="152"/>
        <v>-9.2308983094765154</v>
      </c>
      <c r="AC386" s="3">
        <f t="shared" si="153"/>
        <v>9.2308983094765154</v>
      </c>
      <c r="AE386" s="34">
        <f t="shared" si="144"/>
        <v>14</v>
      </c>
      <c r="AF386" s="73" t="b">
        <f>COUNTIF('Power Curve'!$D$2:$D$31,AE386)&gt;0</f>
        <v>1</v>
      </c>
      <c r="AG386" s="73" t="b">
        <f t="shared" si="145"/>
        <v>0</v>
      </c>
      <c r="AH386" s="73" t="b">
        <f t="shared" si="154"/>
        <v>1</v>
      </c>
      <c r="AI386" s="34" t="str">
        <f t="shared" si="146"/>
        <v>Outer</v>
      </c>
      <c r="AJ386" s="35" t="str">
        <f t="shared" si="155"/>
        <v>1.5-1.6</v>
      </c>
      <c r="AK386" s="36" t="str">
        <f t="shared" si="147"/>
        <v>15-16</v>
      </c>
      <c r="AL386" s="36" t="str">
        <f t="shared" si="148"/>
        <v>Dec</v>
      </c>
      <c r="AM386" s="35" t="str">
        <f t="shared" si="149"/>
        <v>205-215</v>
      </c>
      <c r="AN386" s="36" t="str">
        <f t="shared" si="150"/>
        <v>HWS-LTI</v>
      </c>
    </row>
    <row r="387" spans="5:40" x14ac:dyDescent="0.3">
      <c r="E387" s="12">
        <v>40902.638888888891</v>
      </c>
      <c r="F387" s="16">
        <v>14.28</v>
      </c>
      <c r="G387" s="16">
        <v>1985.070022583008</v>
      </c>
      <c r="H387" s="29">
        <v>1.1691668952705898</v>
      </c>
      <c r="I387" s="26">
        <v>203.8</v>
      </c>
      <c r="J387" s="30">
        <v>7.492997198879553E-2</v>
      </c>
      <c r="K387" s="31">
        <v>0.3620324644994144</v>
      </c>
      <c r="L387" s="111">
        <f t="shared" ref="L387:L450" si="156">ROUND((V387-CenterOfFirstWindSpeedBin)/WindSpeedBinWidth,0)*WindSpeedBinWidth+CenterOfFirstWindSpeedBin</f>
        <v>1.5000000000000002</v>
      </c>
      <c r="M387" s="112">
        <f t="shared" ref="M387:M450" si="157">ROUND((J387-CenterOfFirstTurbulenceBin)/TurbulenceBinWidth,0)*TurbulenceBinWidth+CenterOfFirstTurbulenceBin</f>
        <v>6.9999999999999993E-2</v>
      </c>
      <c r="N387" s="112" t="b">
        <f t="shared" ref="N387:N450" si="158">IF(AND(L387&gt;=CenterOfFirstWindSpeedBin,L387&lt;=CenterOfLastWindSpeedBin),TRUE,FALSE)</f>
        <v>1</v>
      </c>
      <c r="O387" s="112" t="b">
        <f t="shared" ref="O387:O450" si="159">IF(AND(M387&gt;=CenterOfFirstTurbulenceBin,M387&lt;=CenterOfLastTurbulenceBin),TRUE,FALSE)</f>
        <v>1</v>
      </c>
      <c r="P387" s="113">
        <f t="shared" ref="P387:P450" si="160">(L387-CenterOfFirstWindSpeedBin)/WindSpeedBinWidth+1</f>
        <v>15</v>
      </c>
      <c r="Q387" s="113">
        <f t="shared" ref="Q387:Q450" si="161">NumberOfTurbulenceBins-(M387-CenterOfFirstTurbulenceBin)/TurbulenceBinWidth</f>
        <v>19</v>
      </c>
      <c r="R387" s="114" t="str">
        <f t="shared" si="151"/>
        <v>1.5-0.07</v>
      </c>
      <c r="S387" s="127">
        <f t="shared" ref="S387:S450" si="162">IF(T387,INDEX(PowerDeviationMatrix,Q387,P387),IF(UseMatrixPadValue,MatrixPadValue,0))</f>
        <v>0</v>
      </c>
      <c r="T387" s="112" t="b">
        <f t="shared" ref="T387:T450" si="163">IF(AND(P387&gt;0,Q387&gt;0,N387,O387),LEN(INDEX(PowerDeviationMatrix,Q387,P387))&gt;0,FALSE)</f>
        <v>0</v>
      </c>
      <c r="U387" s="22">
        <f t="shared" ref="U387:U450" si="164">F387*(H387/Ref_Density)^(1/3)</f>
        <v>14.059666348178181</v>
      </c>
      <c r="V387" s="22">
        <f t="shared" ref="V387:V450" si="165">(U387-CutInWindSpeed)/(RatedWindSpeed-CutInWindSpeed)</f>
        <v>1.5310167326772777</v>
      </c>
      <c r="W387" s="81">
        <f t="shared" ref="W387:W450" si="166">COUNTIF(xa,"&lt;"&amp;U387)</f>
        <v>15</v>
      </c>
      <c r="X387" s="22">
        <f t="shared" ref="X387:X450" si="167">(U387-INDEX(xa,$W387))/(INDEX(xb,$W387)-INDEX(xa,$W387))</f>
        <v>0.10128501355805475</v>
      </c>
      <c r="Y387" s="3">
        <f>IF(U387&gt;'Power Curve'!$C$37,0,INDEX(Ci,$W387,1)*POWER(1-X387,3)+INDEX(Ci,$W387,2)*3*X387*POWER(1-X387,2)+INDEX(Ci,$W387,3)*3*POWER(X387,2)*(1-X387)+INDEX(Ci,$W387,4)*POWER(X387,3))</f>
        <v>1975.520304907121</v>
      </c>
      <c r="Z387" s="3">
        <f t="shared" ref="Z387:Z450" si="168">IF(OR(T387,UseMatrixPadValue),Y387*(1+S387),"")</f>
        <v>1975.520304907121</v>
      </c>
      <c r="AA387" s="3">
        <f t="shared" ref="AA387:AA450" si="169">IF(AH387,G387,"")</f>
        <v>1985.070022583008</v>
      </c>
      <c r="AB387" s="3">
        <f t="shared" si="152"/>
        <v>-9.5497176758869955</v>
      </c>
      <c r="AC387" s="3">
        <f t="shared" si="153"/>
        <v>9.5497176758869955</v>
      </c>
      <c r="AE387" s="34">
        <f t="shared" ref="AE387:AE450" si="170">MROUND(U387-Centre_First_Bin,Bin_Width)+Centre_First_Bin</f>
        <v>14</v>
      </c>
      <c r="AF387" s="73" t="b">
        <f>COUNTIF('Power Curve'!$D$2:$D$31,AE387)&gt;0</f>
        <v>1</v>
      </c>
      <c r="AG387" s="73" t="b">
        <f t="shared" ref="AG387:AG450" si="171">(G387&lt;0)</f>
        <v>0</v>
      </c>
      <c r="AH387" s="73" t="b">
        <f t="shared" si="154"/>
        <v>1</v>
      </c>
      <c r="AI387" s="34" t="str">
        <f t="shared" ref="AI387:AI450" si="172">IF(AH387,IF(AND(J387&gt;=LowerTurbLimit,J387&lt;=UpperTurbLimit,K387&gt;=LowerShearLimit,K387&lt;=UpperShearLimit),"Inner","Outer"),"")</f>
        <v>Outer</v>
      </c>
      <c r="AJ387" s="35" t="str">
        <f t="shared" si="155"/>
        <v>1.5-1.6</v>
      </c>
      <c r="AK387" s="36" t="str">
        <f t="shared" ref="AK387:AK450" si="173">IF(AH387,HOUR(E387)&amp;"-"&amp;HOUR(E387)+1,"")</f>
        <v>15-16</v>
      </c>
      <c r="AL387" s="36" t="str">
        <f t="shared" ref="AL387:AL450" si="174">IF(AH387,TEXT(E387,"mmm"),"")</f>
        <v>Dec</v>
      </c>
      <c r="AM387" s="35" t="str">
        <f t="shared" ref="AM387:AM450" si="175">IF(AH387,IF(OR(I387&lt;5,I387&gt;=355),"355-5",MROUND(I387,10)-5&amp;"-"&amp;MROUND(I387,10)+5),"")</f>
        <v>195-205</v>
      </c>
      <c r="AN387" s="36" t="str">
        <f t="shared" ref="AN387:AN450" si="176">IF(AH387,IF(V387&lt;0.5,IF(J387&lt;=LowerTurbLimit,"LWS-LTI",IF(J387&gt;=UpperTurbLimit,"LWS-HTI","Inner-TI")),IF(J387&lt;=LowerTurbLimit,"HWS-LTI",IF(J387&gt;=UpperTurbLimit,"HWS-HTI","Inner-TI"))),"")</f>
        <v>HWS-LTI</v>
      </c>
    </row>
    <row r="388" spans="5:40" x14ac:dyDescent="0.3">
      <c r="E388" s="12">
        <v>40902.645833333336</v>
      </c>
      <c r="F388" s="16">
        <v>15.65</v>
      </c>
      <c r="G388" s="16">
        <v>1981.8499450683639</v>
      </c>
      <c r="H388" s="29">
        <v>1.1676837407071179</v>
      </c>
      <c r="I388" s="26">
        <v>204.6</v>
      </c>
      <c r="J388" s="30">
        <v>6.3897763578274758E-2</v>
      </c>
      <c r="K388" s="31">
        <v>0.44885103657201197</v>
      </c>
      <c r="L388" s="111">
        <f t="shared" si="156"/>
        <v>1.7000000000000002</v>
      </c>
      <c r="M388" s="112">
        <f t="shared" si="157"/>
        <v>6.0000000000000005E-2</v>
      </c>
      <c r="N388" s="112" t="b">
        <f t="shared" si="158"/>
        <v>1</v>
      </c>
      <c r="O388" s="112" t="b">
        <f t="shared" si="159"/>
        <v>1</v>
      </c>
      <c r="P388" s="113">
        <f t="shared" si="160"/>
        <v>17</v>
      </c>
      <c r="Q388" s="113">
        <f t="shared" si="161"/>
        <v>20</v>
      </c>
      <c r="R388" s="114" t="str">
        <f t="shared" ref="R388:R451" si="177">L388&amp;"-"&amp;M388</f>
        <v>1.7-0.06</v>
      </c>
      <c r="S388" s="127">
        <f t="shared" si="162"/>
        <v>0</v>
      </c>
      <c r="T388" s="112" t="b">
        <f t="shared" si="163"/>
        <v>0</v>
      </c>
      <c r="U388" s="22">
        <f t="shared" si="164"/>
        <v>15.402009607818451</v>
      </c>
      <c r="V388" s="22">
        <f t="shared" si="165"/>
        <v>1.7384802106051858</v>
      </c>
      <c r="W388" s="81">
        <f t="shared" si="166"/>
        <v>16</v>
      </c>
      <c r="X388" s="22">
        <f t="shared" si="167"/>
        <v>0.40260473742727543</v>
      </c>
      <c r="Y388" s="3">
        <f>IF(U388&gt;'Power Curve'!$C$37,0,INDEX(Ci,$W388,1)*POWER(1-X388,3)+INDEX(Ci,$W388,2)*3*X388*POWER(1-X388,2)+INDEX(Ci,$W388,3)*3*POWER(X388,2)*(1-X388)+INDEX(Ci,$W388,4)*POWER(X388,3))</f>
        <v>1980.4726718907725</v>
      </c>
      <c r="Z388" s="3">
        <f t="shared" si="168"/>
        <v>1980.4726718907725</v>
      </c>
      <c r="AA388" s="3">
        <f t="shared" si="169"/>
        <v>1981.8499450683639</v>
      </c>
      <c r="AB388" s="3">
        <f t="shared" ref="AB388:AB451" si="178">IF(AH388,Z388-AA388,"")</f>
        <v>-1.3772731775914053</v>
      </c>
      <c r="AC388" s="3">
        <f t="shared" ref="AC388:AC451" si="179">IF(AH388,ABS(AB388),"")</f>
        <v>1.3772731775914053</v>
      </c>
      <c r="AE388" s="34">
        <f t="shared" si="170"/>
        <v>15</v>
      </c>
      <c r="AF388" s="73" t="b">
        <f>COUNTIF('Power Curve'!$D$2:$D$31,AE388)&gt;0</f>
        <v>1</v>
      </c>
      <c r="AG388" s="73" t="b">
        <f t="shared" si="171"/>
        <v>0</v>
      </c>
      <c r="AH388" s="73" t="b">
        <f t="shared" ref="AH388:AH451" si="180">AND(AF388,NOT(AG388))</f>
        <v>1</v>
      </c>
      <c r="AI388" s="34" t="str">
        <f t="shared" si="172"/>
        <v>Outer</v>
      </c>
      <c r="AJ388" s="35" t="str">
        <f t="shared" ref="AJ388:AJ451" si="181">IF(AH388,TEXT(ROUND(V388+0.05,1)-0.1,"0.0")&amp;"-"&amp;TEXT(ROUND(V388+0.05,1),"0.0"),"")</f>
        <v>1.7-1.8</v>
      </c>
      <c r="AK388" s="36" t="str">
        <f t="shared" si="173"/>
        <v>15-16</v>
      </c>
      <c r="AL388" s="36" t="str">
        <f t="shared" si="174"/>
        <v>Dec</v>
      </c>
      <c r="AM388" s="35" t="str">
        <f t="shared" si="175"/>
        <v>195-205</v>
      </c>
      <c r="AN388" s="36" t="str">
        <f t="shared" si="176"/>
        <v>HWS-LTI</v>
      </c>
    </row>
    <row r="389" spans="5:40" x14ac:dyDescent="0.3">
      <c r="E389" s="12">
        <v>40902.652777777781</v>
      </c>
      <c r="F389" s="16">
        <v>14.48</v>
      </c>
      <c r="G389" s="16">
        <v>1985.56994628906</v>
      </c>
      <c r="H389" s="29">
        <v>1.1681334917202641</v>
      </c>
      <c r="I389" s="26">
        <v>203.6</v>
      </c>
      <c r="J389" s="30">
        <v>8.4254143646408833E-2</v>
      </c>
      <c r="K389" s="31">
        <v>0.38220965023550885</v>
      </c>
      <c r="L389" s="111">
        <f t="shared" si="156"/>
        <v>1.6</v>
      </c>
      <c r="M389" s="112">
        <f t="shared" si="157"/>
        <v>0.08</v>
      </c>
      <c r="N389" s="112" t="b">
        <f t="shared" si="158"/>
        <v>1</v>
      </c>
      <c r="O389" s="112" t="b">
        <f t="shared" si="159"/>
        <v>1</v>
      </c>
      <c r="P389" s="113">
        <f t="shared" si="160"/>
        <v>16</v>
      </c>
      <c r="Q389" s="113">
        <f t="shared" si="161"/>
        <v>18</v>
      </c>
      <c r="R389" s="114" t="str">
        <f t="shared" si="177"/>
        <v>1.6-0.08</v>
      </c>
      <c r="S389" s="127">
        <f t="shared" si="162"/>
        <v>1.0014011166315107E-3</v>
      </c>
      <c r="T389" s="112" t="b">
        <f t="shared" si="163"/>
        <v>1</v>
      </c>
      <c r="U389" s="22">
        <f t="shared" si="164"/>
        <v>14.252378834487056</v>
      </c>
      <c r="V389" s="22">
        <f t="shared" si="165"/>
        <v>1.5608010686603762</v>
      </c>
      <c r="W389" s="81">
        <f t="shared" si="166"/>
        <v>15</v>
      </c>
      <c r="X389" s="22">
        <f t="shared" si="167"/>
        <v>0.2853909084838141</v>
      </c>
      <c r="Y389" s="3">
        <f>IF(U389&gt;'Power Curve'!$C$37,0,INDEX(Ci,$W389,1)*POWER(1-X389,3)+INDEX(Ci,$W389,2)*3*X389*POWER(1-X389,2)+INDEX(Ci,$W389,3)*3*POWER(X389,2)*(1-X389)+INDEX(Ci,$W389,4)*POWER(X389,3))</f>
        <v>1976.5047865026274</v>
      </c>
      <c r="Z389" s="3">
        <f t="shared" si="168"/>
        <v>1978.4840606028586</v>
      </c>
      <c r="AA389" s="3">
        <f t="shared" si="169"/>
        <v>1985.56994628906</v>
      </c>
      <c r="AB389" s="3">
        <f t="shared" si="178"/>
        <v>-7.0858856862014363</v>
      </c>
      <c r="AC389" s="3">
        <f t="shared" si="179"/>
        <v>7.0858856862014363</v>
      </c>
      <c r="AE389" s="34">
        <f t="shared" si="170"/>
        <v>14</v>
      </c>
      <c r="AF389" s="73" t="b">
        <f>COUNTIF('Power Curve'!$D$2:$D$31,AE389)&gt;0</f>
        <v>1</v>
      </c>
      <c r="AG389" s="73" t="b">
        <f t="shared" si="171"/>
        <v>0</v>
      </c>
      <c r="AH389" s="73" t="b">
        <f t="shared" si="180"/>
        <v>1</v>
      </c>
      <c r="AI389" s="34" t="str">
        <f t="shared" si="172"/>
        <v>Outer</v>
      </c>
      <c r="AJ389" s="35" t="str">
        <f t="shared" si="181"/>
        <v>1.5-1.6</v>
      </c>
      <c r="AK389" s="36" t="str">
        <f t="shared" si="173"/>
        <v>15-16</v>
      </c>
      <c r="AL389" s="36" t="str">
        <f t="shared" si="174"/>
        <v>Dec</v>
      </c>
      <c r="AM389" s="35" t="str">
        <f t="shared" si="175"/>
        <v>195-205</v>
      </c>
      <c r="AN389" s="36" t="str">
        <f t="shared" si="176"/>
        <v>HWS-LTI</v>
      </c>
    </row>
    <row r="390" spans="5:40" x14ac:dyDescent="0.3">
      <c r="E390" s="12">
        <v>40902.944444444445</v>
      </c>
      <c r="F390" s="16">
        <v>15.02</v>
      </c>
      <c r="G390" s="16">
        <v>1989.0700378417969</v>
      </c>
      <c r="H390" s="29">
        <v>1.1425525469814042</v>
      </c>
      <c r="I390" s="26">
        <v>205.6</v>
      </c>
      <c r="J390" s="30">
        <v>9.9866844207723043E-2</v>
      </c>
      <c r="K390" s="31">
        <v>0.26499793922539128</v>
      </c>
      <c r="L390" s="111">
        <f t="shared" si="156"/>
        <v>1.6</v>
      </c>
      <c r="M390" s="112">
        <f t="shared" si="157"/>
        <v>9.9999999999999992E-2</v>
      </c>
      <c r="N390" s="112" t="b">
        <f t="shared" si="158"/>
        <v>1</v>
      </c>
      <c r="O390" s="112" t="b">
        <f t="shared" si="159"/>
        <v>1</v>
      </c>
      <c r="P390" s="113">
        <f t="shared" si="160"/>
        <v>16</v>
      </c>
      <c r="Q390" s="113">
        <f t="shared" si="161"/>
        <v>16</v>
      </c>
      <c r="R390" s="114" t="str">
        <f t="shared" si="177"/>
        <v>1.6-0.1</v>
      </c>
      <c r="S390" s="127">
        <f t="shared" si="162"/>
        <v>1.2087194893846741E-3</v>
      </c>
      <c r="T390" s="112" t="b">
        <f t="shared" si="163"/>
        <v>1</v>
      </c>
      <c r="U390" s="22">
        <f t="shared" si="164"/>
        <v>14.675175286970351</v>
      </c>
      <c r="V390" s="22">
        <f t="shared" si="165"/>
        <v>1.626145623309738</v>
      </c>
      <c r="W390" s="81">
        <f t="shared" si="166"/>
        <v>15</v>
      </c>
      <c r="X390" s="22">
        <f t="shared" si="167"/>
        <v>0.68930515787559787</v>
      </c>
      <c r="Y390" s="3">
        <f>IF(U390&gt;'Power Curve'!$C$37,0,INDEX(Ci,$W390,1)*POWER(1-X390,3)+INDEX(Ci,$W390,2)*3*X390*POWER(1-X390,2)+INDEX(Ci,$W390,3)*3*POWER(X390,2)*(1-X390)+INDEX(Ci,$W390,4)*POWER(X390,3))</f>
        <v>1977.9996220298251</v>
      </c>
      <c r="Z390" s="3">
        <f t="shared" si="168"/>
        <v>1980.3904687229679</v>
      </c>
      <c r="AA390" s="3">
        <f t="shared" si="169"/>
        <v>1989.0700378417969</v>
      </c>
      <c r="AB390" s="3">
        <f t="shared" si="178"/>
        <v>-8.679569118829022</v>
      </c>
      <c r="AC390" s="3">
        <f t="shared" si="179"/>
        <v>8.679569118829022</v>
      </c>
      <c r="AE390" s="34">
        <f t="shared" si="170"/>
        <v>15</v>
      </c>
      <c r="AF390" s="73" t="b">
        <f>COUNTIF('Power Curve'!$D$2:$D$31,AE390)&gt;0</f>
        <v>1</v>
      </c>
      <c r="AG390" s="73" t="b">
        <f t="shared" si="171"/>
        <v>0</v>
      </c>
      <c r="AH390" s="73" t="b">
        <f t="shared" si="180"/>
        <v>1</v>
      </c>
      <c r="AI390" s="34" t="str">
        <f t="shared" si="172"/>
        <v>Outer</v>
      </c>
      <c r="AJ390" s="35" t="str">
        <f t="shared" si="181"/>
        <v>1.6-1.7</v>
      </c>
      <c r="AK390" s="36" t="str">
        <f t="shared" si="173"/>
        <v>22-23</v>
      </c>
      <c r="AL390" s="36" t="str">
        <f t="shared" si="174"/>
        <v>Dec</v>
      </c>
      <c r="AM390" s="35" t="str">
        <f t="shared" si="175"/>
        <v>205-215</v>
      </c>
      <c r="AN390" s="36" t="str">
        <f t="shared" si="176"/>
        <v>HWS-LTI</v>
      </c>
    </row>
    <row r="391" spans="5:40" x14ac:dyDescent="0.3">
      <c r="E391" s="12">
        <v>40902.958333333336</v>
      </c>
      <c r="F391" s="16">
        <v>15.21</v>
      </c>
      <c r="G391" s="16">
        <v>1983.1799774169949</v>
      </c>
      <c r="H391" s="29">
        <v>1.1398280804342174</v>
      </c>
      <c r="I391" s="26">
        <v>207.1</v>
      </c>
      <c r="J391" s="30">
        <v>0.11768573307034845</v>
      </c>
      <c r="K391" s="31">
        <v>0.31325211648718848</v>
      </c>
      <c r="L391" s="111">
        <f t="shared" si="156"/>
        <v>1.7000000000000002</v>
      </c>
      <c r="M391" s="112">
        <f t="shared" si="157"/>
        <v>0.12</v>
      </c>
      <c r="N391" s="112" t="b">
        <f t="shared" si="158"/>
        <v>1</v>
      </c>
      <c r="O391" s="112" t="b">
        <f t="shared" si="159"/>
        <v>1</v>
      </c>
      <c r="P391" s="113">
        <f t="shared" si="160"/>
        <v>17</v>
      </c>
      <c r="Q391" s="113">
        <f t="shared" si="161"/>
        <v>14</v>
      </c>
      <c r="R391" s="114" t="str">
        <f t="shared" si="177"/>
        <v>1.7-0.12</v>
      </c>
      <c r="S391" s="127">
        <f t="shared" si="162"/>
        <v>-1.9369753789638688E-3</v>
      </c>
      <c r="T391" s="112" t="b">
        <f t="shared" si="163"/>
        <v>1</v>
      </c>
      <c r="U391" s="22">
        <f t="shared" si="164"/>
        <v>14.848991835390612</v>
      </c>
      <c r="V391" s="22">
        <f t="shared" si="165"/>
        <v>1.6530095311795889</v>
      </c>
      <c r="W391" s="81">
        <f t="shared" si="166"/>
        <v>15</v>
      </c>
      <c r="X391" s="22">
        <f t="shared" si="167"/>
        <v>0.85535901257253188</v>
      </c>
      <c r="Y391" s="3">
        <f>IF(U391&gt;'Power Curve'!$C$37,0,INDEX(Ci,$W391,1)*POWER(1-X391,3)+INDEX(Ci,$W391,2)*3*X391*POWER(1-X391,2)+INDEX(Ci,$W391,3)*3*POWER(X391,2)*(1-X391)+INDEX(Ci,$W391,4)*POWER(X391,3))</f>
        <v>1978.5362741534914</v>
      </c>
      <c r="Z391" s="3">
        <f t="shared" si="168"/>
        <v>1974.7038981040691</v>
      </c>
      <c r="AA391" s="3">
        <f t="shared" si="169"/>
        <v>1983.1799774169949</v>
      </c>
      <c r="AB391" s="3">
        <f t="shared" si="178"/>
        <v>-8.4760793129257763</v>
      </c>
      <c r="AC391" s="3">
        <f t="shared" si="179"/>
        <v>8.4760793129257763</v>
      </c>
      <c r="AE391" s="34">
        <f t="shared" si="170"/>
        <v>15</v>
      </c>
      <c r="AF391" s="73" t="b">
        <f>COUNTIF('Power Curve'!$D$2:$D$31,AE391)&gt;0</f>
        <v>1</v>
      </c>
      <c r="AG391" s="73" t="b">
        <f t="shared" si="171"/>
        <v>0</v>
      </c>
      <c r="AH391" s="73" t="b">
        <f t="shared" si="180"/>
        <v>1</v>
      </c>
      <c r="AI391" s="34" t="str">
        <f t="shared" si="172"/>
        <v>Outer</v>
      </c>
      <c r="AJ391" s="35" t="str">
        <f t="shared" si="181"/>
        <v>1.6-1.7</v>
      </c>
      <c r="AK391" s="36" t="str">
        <f t="shared" si="173"/>
        <v>23-24</v>
      </c>
      <c r="AL391" s="36" t="str">
        <f t="shared" si="174"/>
        <v>Dec</v>
      </c>
      <c r="AM391" s="35" t="str">
        <f t="shared" si="175"/>
        <v>205-215</v>
      </c>
      <c r="AN391" s="36" t="str">
        <f t="shared" si="176"/>
        <v>Inner-TI</v>
      </c>
    </row>
    <row r="392" spans="5:40" x14ac:dyDescent="0.3">
      <c r="E392" s="12">
        <v>40902.965277777781</v>
      </c>
      <c r="F392" s="16">
        <v>15.14</v>
      </c>
      <c r="G392" s="16">
        <v>1971.880004882813</v>
      </c>
      <c r="H392" s="29">
        <v>1.1405814758820516</v>
      </c>
      <c r="I392" s="26">
        <v>207.8</v>
      </c>
      <c r="J392" s="30">
        <v>9.3130779392338173E-2</v>
      </c>
      <c r="K392" s="31">
        <v>0.29490757912111037</v>
      </c>
      <c r="L392" s="111">
        <f t="shared" si="156"/>
        <v>1.6</v>
      </c>
      <c r="M392" s="112">
        <f t="shared" si="157"/>
        <v>0.09</v>
      </c>
      <c r="N392" s="112" t="b">
        <f t="shared" si="158"/>
        <v>1</v>
      </c>
      <c r="O392" s="112" t="b">
        <f t="shared" si="159"/>
        <v>1</v>
      </c>
      <c r="P392" s="113">
        <f t="shared" si="160"/>
        <v>16</v>
      </c>
      <c r="Q392" s="113">
        <f t="shared" si="161"/>
        <v>17</v>
      </c>
      <c r="R392" s="114" t="str">
        <f t="shared" si="177"/>
        <v>1.6-0.09</v>
      </c>
      <c r="S392" s="127">
        <f t="shared" si="162"/>
        <v>6.1784572449577919E-3</v>
      </c>
      <c r="T392" s="112" t="b">
        <f t="shared" si="163"/>
        <v>1</v>
      </c>
      <c r="U392" s="22">
        <f t="shared" si="164"/>
        <v>14.783909099688051</v>
      </c>
      <c r="V392" s="22">
        <f t="shared" si="165"/>
        <v>1.6429507845773716</v>
      </c>
      <c r="W392" s="81">
        <f t="shared" si="166"/>
        <v>15</v>
      </c>
      <c r="X392" s="22">
        <f t="shared" si="167"/>
        <v>0.79318288932158709</v>
      </c>
      <c r="Y392" s="3">
        <f>IF(U392&gt;'Power Curve'!$C$37,0,INDEX(Ci,$W392,1)*POWER(1-X392,3)+INDEX(Ci,$W392,2)*3*X392*POWER(1-X392,2)+INDEX(Ci,$W392,3)*3*POWER(X392,2)*(1-X392)+INDEX(Ci,$W392,4)*POWER(X392,3))</f>
        <v>1978.3320502338017</v>
      </c>
      <c r="Z392" s="3">
        <f t="shared" si="168"/>
        <v>1990.5550902225007</v>
      </c>
      <c r="AA392" s="3">
        <f t="shared" si="169"/>
        <v>1971.880004882813</v>
      </c>
      <c r="AB392" s="3">
        <f t="shared" si="178"/>
        <v>18.675085339687712</v>
      </c>
      <c r="AC392" s="3">
        <f t="shared" si="179"/>
        <v>18.675085339687712</v>
      </c>
      <c r="AE392" s="34">
        <f t="shared" si="170"/>
        <v>15</v>
      </c>
      <c r="AF392" s="73" t="b">
        <f>COUNTIF('Power Curve'!$D$2:$D$31,AE392)&gt;0</f>
        <v>1</v>
      </c>
      <c r="AG392" s="73" t="b">
        <f t="shared" si="171"/>
        <v>0</v>
      </c>
      <c r="AH392" s="73" t="b">
        <f t="shared" si="180"/>
        <v>1</v>
      </c>
      <c r="AI392" s="34" t="str">
        <f t="shared" si="172"/>
        <v>Outer</v>
      </c>
      <c r="AJ392" s="35" t="str">
        <f t="shared" si="181"/>
        <v>1.6-1.7</v>
      </c>
      <c r="AK392" s="36" t="str">
        <f t="shared" si="173"/>
        <v>23-24</v>
      </c>
      <c r="AL392" s="36" t="str">
        <f t="shared" si="174"/>
        <v>Dec</v>
      </c>
      <c r="AM392" s="35" t="str">
        <f t="shared" si="175"/>
        <v>205-215</v>
      </c>
      <c r="AN392" s="36" t="str">
        <f t="shared" si="176"/>
        <v>HWS-LTI</v>
      </c>
    </row>
    <row r="393" spans="5:40" x14ac:dyDescent="0.3">
      <c r="E393" s="12">
        <v>40903.173611111109</v>
      </c>
      <c r="F393" s="16">
        <v>20.38</v>
      </c>
      <c r="G393" s="16">
        <v>1996.190002441411</v>
      </c>
      <c r="H393" s="29">
        <v>1.1506047729930038</v>
      </c>
      <c r="I393" s="26">
        <v>290.8</v>
      </c>
      <c r="J393" s="30">
        <v>0.13886162904808638</v>
      </c>
      <c r="K393" s="31">
        <v>0.16601756457659383</v>
      </c>
      <c r="L393" s="111">
        <f t="shared" si="156"/>
        <v>2.4000000000000004</v>
      </c>
      <c r="M393" s="112">
        <f t="shared" si="157"/>
        <v>0.14000000000000001</v>
      </c>
      <c r="N393" s="112" t="b">
        <f t="shared" si="158"/>
        <v>0</v>
      </c>
      <c r="O393" s="112" t="b">
        <f t="shared" si="159"/>
        <v>1</v>
      </c>
      <c r="P393" s="113">
        <f t="shared" si="160"/>
        <v>24</v>
      </c>
      <c r="Q393" s="113">
        <f t="shared" si="161"/>
        <v>12</v>
      </c>
      <c r="R393" s="114" t="str">
        <f t="shared" si="177"/>
        <v>2.4-0.14</v>
      </c>
      <c r="S393" s="127">
        <f t="shared" si="162"/>
        <v>0</v>
      </c>
      <c r="T393" s="112" t="b">
        <f t="shared" si="163"/>
        <v>0</v>
      </c>
      <c r="U393" s="22">
        <f t="shared" si="164"/>
        <v>19.958789931341837</v>
      </c>
      <c r="V393" s="22">
        <f t="shared" si="165"/>
        <v>2.4427452987503488</v>
      </c>
      <c r="W393" s="81">
        <f t="shared" si="166"/>
        <v>22</v>
      </c>
      <c r="X393" s="22">
        <f t="shared" si="167"/>
        <v>7.121181953126555E-3</v>
      </c>
      <c r="Y393" s="3">
        <f>IF(U393&gt;'Power Curve'!$C$37,0,INDEX(Ci,$W393,1)*POWER(1-X393,3)+INDEX(Ci,$W393,2)*3*X393*POWER(1-X393,2)+INDEX(Ci,$W393,3)*3*POWER(X393,2)*(1-X393)+INDEX(Ci,$W393,4)*POWER(X393,3))</f>
        <v>1982.8722399450626</v>
      </c>
      <c r="Z393" s="3">
        <f t="shared" si="168"/>
        <v>1982.8722399450626</v>
      </c>
      <c r="AA393" s="3">
        <f t="shared" si="169"/>
        <v>1996.190002441411</v>
      </c>
      <c r="AB393" s="3">
        <f t="shared" si="178"/>
        <v>-13.31776249634845</v>
      </c>
      <c r="AC393" s="3">
        <f t="shared" si="179"/>
        <v>13.31776249634845</v>
      </c>
      <c r="AE393" s="34">
        <f t="shared" si="170"/>
        <v>20</v>
      </c>
      <c r="AF393" s="73" t="b">
        <f>COUNTIF('Power Curve'!$D$2:$D$31,AE393)&gt;0</f>
        <v>1</v>
      </c>
      <c r="AG393" s="73" t="b">
        <f t="shared" si="171"/>
        <v>0</v>
      </c>
      <c r="AH393" s="73" t="b">
        <f t="shared" si="180"/>
        <v>1</v>
      </c>
      <c r="AI393" s="34" t="str">
        <f t="shared" si="172"/>
        <v>Inner</v>
      </c>
      <c r="AJ393" s="35" t="str">
        <f t="shared" si="181"/>
        <v>2.4-2.5</v>
      </c>
      <c r="AK393" s="36" t="str">
        <f t="shared" si="173"/>
        <v>4-5</v>
      </c>
      <c r="AL393" s="36" t="str">
        <f t="shared" si="174"/>
        <v>Dec</v>
      </c>
      <c r="AM393" s="35" t="str">
        <f t="shared" si="175"/>
        <v>285-295</v>
      </c>
      <c r="AN393" s="36" t="str">
        <f t="shared" si="176"/>
        <v>Inner-TI</v>
      </c>
    </row>
    <row r="394" spans="5:40" x14ac:dyDescent="0.3">
      <c r="E394" s="12">
        <v>40903.180555555555</v>
      </c>
      <c r="F394" s="16">
        <v>21.2</v>
      </c>
      <c r="G394" s="16">
        <v>1997.509963989263</v>
      </c>
      <c r="H394" s="29">
        <v>1.1517455080451817</v>
      </c>
      <c r="I394" s="26">
        <v>289.7</v>
      </c>
      <c r="J394" s="30">
        <v>0.11556603773584907</v>
      </c>
      <c r="K394" s="31">
        <v>0.15391048042624139</v>
      </c>
      <c r="L394" s="111">
        <f t="shared" si="156"/>
        <v>2.6</v>
      </c>
      <c r="M394" s="112">
        <f t="shared" si="157"/>
        <v>0.12</v>
      </c>
      <c r="N394" s="112" t="b">
        <f t="shared" si="158"/>
        <v>0</v>
      </c>
      <c r="O394" s="112" t="b">
        <f t="shared" si="159"/>
        <v>1</v>
      </c>
      <c r="P394" s="113">
        <f t="shared" si="160"/>
        <v>26</v>
      </c>
      <c r="Q394" s="113">
        <f t="shared" si="161"/>
        <v>14</v>
      </c>
      <c r="R394" s="114" t="str">
        <f t="shared" si="177"/>
        <v>2.6-0.12</v>
      </c>
      <c r="S394" s="127">
        <f t="shared" si="162"/>
        <v>0</v>
      </c>
      <c r="T394" s="112" t="b">
        <f t="shared" si="163"/>
        <v>0</v>
      </c>
      <c r="U394" s="22">
        <f t="shared" si="164"/>
        <v>20.768701306950646</v>
      </c>
      <c r="V394" s="22">
        <f t="shared" si="165"/>
        <v>2.567919712664573</v>
      </c>
      <c r="W394" s="81">
        <f t="shared" si="166"/>
        <v>22</v>
      </c>
      <c r="X394" s="22">
        <f t="shared" si="167"/>
        <v>0.77943781002176882</v>
      </c>
      <c r="Y394" s="3">
        <f>IF(U394&gt;'Power Curve'!$C$37,0,INDEX(Ci,$W394,1)*POWER(1-X394,3)+INDEX(Ci,$W394,2)*3*X394*POWER(1-X394,2)+INDEX(Ci,$W394,3)*3*POWER(X394,2)*(1-X394)+INDEX(Ci,$W394,4)*POWER(X394,3))</f>
        <v>1988.6497293617913</v>
      </c>
      <c r="Z394" s="3">
        <f t="shared" si="168"/>
        <v>1988.6497293617913</v>
      </c>
      <c r="AA394" s="3" t="str">
        <f t="shared" si="169"/>
        <v/>
      </c>
      <c r="AB394" s="3" t="str">
        <f t="shared" si="178"/>
        <v/>
      </c>
      <c r="AC394" s="3" t="str">
        <f t="shared" si="179"/>
        <v/>
      </c>
      <c r="AE394" s="34">
        <f t="shared" si="170"/>
        <v>21</v>
      </c>
      <c r="AF394" s="73" t="b">
        <f>COUNTIF('Power Curve'!$D$2:$D$31,AE394)&gt;0</f>
        <v>0</v>
      </c>
      <c r="AG394" s="73" t="b">
        <f t="shared" si="171"/>
        <v>0</v>
      </c>
      <c r="AH394" s="73" t="b">
        <f t="shared" si="180"/>
        <v>0</v>
      </c>
      <c r="AI394" s="34" t="str">
        <f t="shared" si="172"/>
        <v/>
      </c>
      <c r="AJ394" s="35" t="str">
        <f t="shared" si="181"/>
        <v/>
      </c>
      <c r="AK394" s="36" t="str">
        <f t="shared" si="173"/>
        <v/>
      </c>
      <c r="AL394" s="36" t="str">
        <f t="shared" si="174"/>
        <v/>
      </c>
      <c r="AM394" s="35" t="str">
        <f t="shared" si="175"/>
        <v/>
      </c>
      <c r="AN394" s="36" t="str">
        <f t="shared" si="176"/>
        <v/>
      </c>
    </row>
    <row r="395" spans="5:40" x14ac:dyDescent="0.3">
      <c r="E395" s="12">
        <v>40903.1875</v>
      </c>
      <c r="F395" s="16">
        <v>22.28</v>
      </c>
      <c r="G395" s="16">
        <v>1996.7900085449269</v>
      </c>
      <c r="H395" s="29">
        <v>1.1525502528438112</v>
      </c>
      <c r="I395" s="26">
        <v>290.3</v>
      </c>
      <c r="J395" s="30">
        <v>0.1490125673249551</v>
      </c>
      <c r="K395" s="31">
        <v>0.11844477033959461</v>
      </c>
      <c r="L395" s="111">
        <f t="shared" si="156"/>
        <v>2.7</v>
      </c>
      <c r="M395" s="112">
        <f t="shared" si="157"/>
        <v>0.15000000000000002</v>
      </c>
      <c r="N395" s="112" t="b">
        <f t="shared" si="158"/>
        <v>0</v>
      </c>
      <c r="O395" s="112" t="b">
        <f t="shared" si="159"/>
        <v>1</v>
      </c>
      <c r="P395" s="113">
        <f t="shared" si="160"/>
        <v>27</v>
      </c>
      <c r="Q395" s="113">
        <f t="shared" si="161"/>
        <v>10.999999999999998</v>
      </c>
      <c r="R395" s="114" t="str">
        <f t="shared" si="177"/>
        <v>2.7-0.15</v>
      </c>
      <c r="S395" s="127">
        <f t="shared" si="162"/>
        <v>0</v>
      </c>
      <c r="T395" s="112" t="b">
        <f t="shared" si="163"/>
        <v>0</v>
      </c>
      <c r="U395" s="22">
        <f t="shared" si="164"/>
        <v>21.831811876181867</v>
      </c>
      <c r="V395" s="22">
        <f t="shared" si="165"/>
        <v>2.7322268781609256</v>
      </c>
      <c r="W395" s="81">
        <f t="shared" si="166"/>
        <v>23</v>
      </c>
      <c r="X395" s="22">
        <f t="shared" si="167"/>
        <v>0.83181187618186669</v>
      </c>
      <c r="Y395" s="3">
        <f>IF(U395&gt;'Power Curve'!$C$37,0,INDEX(Ci,$W395,1)*POWER(1-X395,3)+INDEX(Ci,$W395,2)*3*X395*POWER(1-X395,2)+INDEX(Ci,$W395,3)*3*POWER(X395,2)*(1-X395)+INDEX(Ci,$W395,4)*POWER(X395,3))</f>
        <v>1989.4713307698571</v>
      </c>
      <c r="Z395" s="3">
        <f t="shared" si="168"/>
        <v>1989.4713307698571</v>
      </c>
      <c r="AA395" s="3" t="str">
        <f t="shared" si="169"/>
        <v/>
      </c>
      <c r="AB395" s="3" t="str">
        <f t="shared" si="178"/>
        <v/>
      </c>
      <c r="AC395" s="3" t="str">
        <f t="shared" si="179"/>
        <v/>
      </c>
      <c r="AE395" s="34">
        <f t="shared" si="170"/>
        <v>22</v>
      </c>
      <c r="AF395" s="73" t="b">
        <f>COUNTIF('Power Curve'!$D$2:$D$31,AE395)&gt;0</f>
        <v>0</v>
      </c>
      <c r="AG395" s="73" t="b">
        <f t="shared" si="171"/>
        <v>0</v>
      </c>
      <c r="AH395" s="73" t="b">
        <f t="shared" si="180"/>
        <v>0</v>
      </c>
      <c r="AI395" s="34" t="str">
        <f t="shared" si="172"/>
        <v/>
      </c>
      <c r="AJ395" s="35" t="str">
        <f t="shared" si="181"/>
        <v/>
      </c>
      <c r="AK395" s="36" t="str">
        <f t="shared" si="173"/>
        <v/>
      </c>
      <c r="AL395" s="36" t="str">
        <f t="shared" si="174"/>
        <v/>
      </c>
      <c r="AM395" s="35" t="str">
        <f t="shared" si="175"/>
        <v/>
      </c>
      <c r="AN395" s="36" t="str">
        <f t="shared" si="176"/>
        <v/>
      </c>
    </row>
    <row r="396" spans="5:40" x14ac:dyDescent="0.3">
      <c r="E396" s="12">
        <v>40903.194444444445</v>
      </c>
      <c r="F396" s="16">
        <v>23.11</v>
      </c>
      <c r="G396" s="16">
        <v>1995.119995117193</v>
      </c>
      <c r="H396" s="29">
        <v>1.1528684610858995</v>
      </c>
      <c r="I396" s="26">
        <v>288</v>
      </c>
      <c r="J396" s="30">
        <v>0.12765036780614453</v>
      </c>
      <c r="K396" s="31">
        <v>0.15375434531246299</v>
      </c>
      <c r="L396" s="111">
        <f t="shared" si="156"/>
        <v>2.9000000000000004</v>
      </c>
      <c r="M396" s="112">
        <f t="shared" si="157"/>
        <v>0.13</v>
      </c>
      <c r="N396" s="112" t="b">
        <f t="shared" si="158"/>
        <v>0</v>
      </c>
      <c r="O396" s="112" t="b">
        <f t="shared" si="159"/>
        <v>1</v>
      </c>
      <c r="P396" s="113">
        <f t="shared" si="160"/>
        <v>29</v>
      </c>
      <c r="Q396" s="113">
        <f t="shared" si="161"/>
        <v>13</v>
      </c>
      <c r="R396" s="114" t="str">
        <f t="shared" si="177"/>
        <v>2.9-0.13</v>
      </c>
      <c r="S396" s="127">
        <f t="shared" si="162"/>
        <v>0</v>
      </c>
      <c r="T396" s="112" t="b">
        <f t="shared" si="163"/>
        <v>0</v>
      </c>
      <c r="U396" s="22">
        <f t="shared" si="164"/>
        <v>22.647199302859125</v>
      </c>
      <c r="V396" s="22">
        <f t="shared" si="165"/>
        <v>2.858247633420266</v>
      </c>
      <c r="W396" s="81">
        <f t="shared" si="166"/>
        <v>24</v>
      </c>
      <c r="X396" s="22">
        <f t="shared" si="167"/>
        <v>0.64719930285912497</v>
      </c>
      <c r="Y396" s="3">
        <f>IF(U396&gt;'Power Curve'!$C$37,0,INDEX(Ci,$W396,1)*POWER(1-X396,3)+INDEX(Ci,$W396,2)*3*X396*POWER(1-X396,2)+INDEX(Ci,$W396,3)*3*POWER(X396,2)*(1-X396)+INDEX(Ci,$W396,4)*POWER(X396,3))</f>
        <v>1989.4713307698571</v>
      </c>
      <c r="Z396" s="3">
        <f t="shared" si="168"/>
        <v>1989.4713307698571</v>
      </c>
      <c r="AA396" s="3" t="str">
        <f t="shared" si="169"/>
        <v/>
      </c>
      <c r="AB396" s="3" t="str">
        <f t="shared" si="178"/>
        <v/>
      </c>
      <c r="AC396" s="3" t="str">
        <f t="shared" si="179"/>
        <v/>
      </c>
      <c r="AE396" s="34">
        <f t="shared" si="170"/>
        <v>23</v>
      </c>
      <c r="AF396" s="73" t="b">
        <f>COUNTIF('Power Curve'!$D$2:$D$31,AE396)&gt;0</f>
        <v>0</v>
      </c>
      <c r="AG396" s="73" t="b">
        <f t="shared" si="171"/>
        <v>0</v>
      </c>
      <c r="AH396" s="73" t="b">
        <f t="shared" si="180"/>
        <v>0</v>
      </c>
      <c r="AI396" s="34" t="str">
        <f t="shared" si="172"/>
        <v/>
      </c>
      <c r="AJ396" s="35" t="str">
        <f t="shared" si="181"/>
        <v/>
      </c>
      <c r="AK396" s="36" t="str">
        <f t="shared" si="173"/>
        <v/>
      </c>
      <c r="AL396" s="36" t="str">
        <f t="shared" si="174"/>
        <v/>
      </c>
      <c r="AM396" s="35" t="str">
        <f t="shared" si="175"/>
        <v/>
      </c>
      <c r="AN396" s="36" t="str">
        <f t="shared" si="176"/>
        <v/>
      </c>
    </row>
    <row r="397" spans="5:40" x14ac:dyDescent="0.3">
      <c r="E397" s="12">
        <v>40903.201388888891</v>
      </c>
      <c r="F397" s="16">
        <v>22.9</v>
      </c>
      <c r="G397" s="16">
        <v>1994.369995117193</v>
      </c>
      <c r="H397" s="29">
        <v>1.1550469655475115</v>
      </c>
      <c r="I397" s="26">
        <v>288.8</v>
      </c>
      <c r="J397" s="30">
        <v>0.12620087336244543</v>
      </c>
      <c r="K397" s="31">
        <v>0.10569401394901864</v>
      </c>
      <c r="L397" s="111">
        <f t="shared" si="156"/>
        <v>2.8000000000000003</v>
      </c>
      <c r="M397" s="112">
        <f t="shared" si="157"/>
        <v>0.13</v>
      </c>
      <c r="N397" s="112" t="b">
        <f t="shared" si="158"/>
        <v>0</v>
      </c>
      <c r="O397" s="112" t="b">
        <f t="shared" si="159"/>
        <v>1</v>
      </c>
      <c r="P397" s="113">
        <f t="shared" si="160"/>
        <v>28</v>
      </c>
      <c r="Q397" s="113">
        <f t="shared" si="161"/>
        <v>13</v>
      </c>
      <c r="R397" s="114" t="str">
        <f t="shared" si="177"/>
        <v>2.8-0.13</v>
      </c>
      <c r="S397" s="127">
        <f t="shared" si="162"/>
        <v>0</v>
      </c>
      <c r="T397" s="112" t="b">
        <f t="shared" si="163"/>
        <v>0</v>
      </c>
      <c r="U397" s="22">
        <f t="shared" si="164"/>
        <v>22.455531246850239</v>
      </c>
      <c r="V397" s="22">
        <f t="shared" si="165"/>
        <v>2.8286247175068349</v>
      </c>
      <c r="W397" s="81">
        <f t="shared" si="166"/>
        <v>24</v>
      </c>
      <c r="X397" s="22">
        <f t="shared" si="167"/>
        <v>0.4555312468502386</v>
      </c>
      <c r="Y397" s="3">
        <f>IF(U397&gt;'Power Curve'!$C$37,0,INDEX(Ci,$W397,1)*POWER(1-X397,3)+INDEX(Ci,$W397,2)*3*X397*POWER(1-X397,2)+INDEX(Ci,$W397,3)*3*POWER(X397,2)*(1-X397)+INDEX(Ci,$W397,4)*POWER(X397,3))</f>
        <v>1989.4713307698571</v>
      </c>
      <c r="Z397" s="3">
        <f t="shared" si="168"/>
        <v>1989.4713307698571</v>
      </c>
      <c r="AA397" s="3" t="str">
        <f t="shared" si="169"/>
        <v/>
      </c>
      <c r="AB397" s="3" t="str">
        <f t="shared" si="178"/>
        <v/>
      </c>
      <c r="AC397" s="3" t="str">
        <f t="shared" si="179"/>
        <v/>
      </c>
      <c r="AE397" s="34">
        <f t="shared" si="170"/>
        <v>22</v>
      </c>
      <c r="AF397" s="73" t="b">
        <f>COUNTIF('Power Curve'!$D$2:$D$31,AE397)&gt;0</f>
        <v>0</v>
      </c>
      <c r="AG397" s="73" t="b">
        <f t="shared" si="171"/>
        <v>0</v>
      </c>
      <c r="AH397" s="73" t="b">
        <f t="shared" si="180"/>
        <v>0</v>
      </c>
      <c r="AI397" s="34" t="str">
        <f t="shared" si="172"/>
        <v/>
      </c>
      <c r="AJ397" s="35" t="str">
        <f t="shared" si="181"/>
        <v/>
      </c>
      <c r="AK397" s="36" t="str">
        <f t="shared" si="173"/>
        <v/>
      </c>
      <c r="AL397" s="36" t="str">
        <f t="shared" si="174"/>
        <v/>
      </c>
      <c r="AM397" s="35" t="str">
        <f t="shared" si="175"/>
        <v/>
      </c>
      <c r="AN397" s="36" t="str">
        <f t="shared" si="176"/>
        <v/>
      </c>
    </row>
    <row r="398" spans="5:40" x14ac:dyDescent="0.3">
      <c r="E398" s="12">
        <v>40903.208333333336</v>
      </c>
      <c r="F398" s="16">
        <v>19.18</v>
      </c>
      <c r="G398" s="16">
        <v>1996.640014648443</v>
      </c>
      <c r="H398" s="29">
        <v>1.1574864291681812</v>
      </c>
      <c r="I398" s="26">
        <v>292.89999999999998</v>
      </c>
      <c r="J398" s="30">
        <v>0.11522419186652763</v>
      </c>
      <c r="K398" s="31">
        <v>0.15151319599191249</v>
      </c>
      <c r="L398" s="111">
        <f t="shared" si="156"/>
        <v>2.3000000000000003</v>
      </c>
      <c r="M398" s="112">
        <f t="shared" si="157"/>
        <v>0.12</v>
      </c>
      <c r="N398" s="112" t="b">
        <f t="shared" si="158"/>
        <v>0</v>
      </c>
      <c r="O398" s="112" t="b">
        <f t="shared" si="159"/>
        <v>1</v>
      </c>
      <c r="P398" s="113">
        <f t="shared" si="160"/>
        <v>23</v>
      </c>
      <c r="Q398" s="113">
        <f t="shared" si="161"/>
        <v>14</v>
      </c>
      <c r="R398" s="114" t="str">
        <f t="shared" si="177"/>
        <v>2.3-0.12</v>
      </c>
      <c r="S398" s="127">
        <f t="shared" si="162"/>
        <v>0</v>
      </c>
      <c r="T398" s="112" t="b">
        <f t="shared" si="163"/>
        <v>0</v>
      </c>
      <c r="U398" s="22">
        <f t="shared" si="164"/>
        <v>18.820964515501476</v>
      </c>
      <c r="V398" s="22">
        <f t="shared" si="165"/>
        <v>2.2668907128612896</v>
      </c>
      <c r="W398" s="81">
        <f t="shared" si="166"/>
        <v>20</v>
      </c>
      <c r="X398" s="22">
        <f t="shared" si="167"/>
        <v>0.5782648421688088</v>
      </c>
      <c r="Y398" s="3">
        <f>IF(U398&gt;'Power Curve'!$C$37,0,INDEX(Ci,$W398,1)*POWER(1-X398,3)+INDEX(Ci,$W398,2)*3*X398*POWER(1-X398,2)+INDEX(Ci,$W398,3)*3*POWER(X398,2)*(1-X398)+INDEX(Ci,$W398,4)*POWER(X398,3))</f>
        <v>1989.4713307698571</v>
      </c>
      <c r="Z398" s="3">
        <f t="shared" si="168"/>
        <v>1989.4713307698571</v>
      </c>
      <c r="AA398" s="3">
        <f t="shared" si="169"/>
        <v>1996.640014648443</v>
      </c>
      <c r="AB398" s="3">
        <f t="shared" si="178"/>
        <v>-7.1686838785858527</v>
      </c>
      <c r="AC398" s="3">
        <f t="shared" si="179"/>
        <v>7.1686838785858527</v>
      </c>
      <c r="AE398" s="34">
        <f t="shared" si="170"/>
        <v>19</v>
      </c>
      <c r="AF398" s="73" t="b">
        <f>COUNTIF('Power Curve'!$D$2:$D$31,AE398)&gt;0</f>
        <v>1</v>
      </c>
      <c r="AG398" s="73" t="b">
        <f t="shared" si="171"/>
        <v>0</v>
      </c>
      <c r="AH398" s="73" t="b">
        <f t="shared" si="180"/>
        <v>1</v>
      </c>
      <c r="AI398" s="34" t="str">
        <f t="shared" si="172"/>
        <v>Inner</v>
      </c>
      <c r="AJ398" s="35" t="str">
        <f t="shared" si="181"/>
        <v>2.2-2.3</v>
      </c>
      <c r="AK398" s="36" t="str">
        <f t="shared" si="173"/>
        <v>5-6</v>
      </c>
      <c r="AL398" s="36" t="str">
        <f t="shared" si="174"/>
        <v>Dec</v>
      </c>
      <c r="AM398" s="35" t="str">
        <f t="shared" si="175"/>
        <v>285-295</v>
      </c>
      <c r="AN398" s="36" t="str">
        <f t="shared" si="176"/>
        <v>Inner-TI</v>
      </c>
    </row>
    <row r="399" spans="5:40" x14ac:dyDescent="0.3">
      <c r="E399" s="12">
        <v>40903.215277777781</v>
      </c>
      <c r="F399" s="16">
        <v>19.7</v>
      </c>
      <c r="G399" s="16">
        <v>1988.3000183105469</v>
      </c>
      <c r="H399" s="29">
        <v>1.1575086283400966</v>
      </c>
      <c r="I399" s="26">
        <v>288.60000000000002</v>
      </c>
      <c r="J399" s="30">
        <v>0.13451776649746192</v>
      </c>
      <c r="K399" s="31">
        <v>0.14316520563309018</v>
      </c>
      <c r="L399" s="111">
        <f t="shared" si="156"/>
        <v>2.3000000000000003</v>
      </c>
      <c r="M399" s="112">
        <f t="shared" si="157"/>
        <v>0.13</v>
      </c>
      <c r="N399" s="112" t="b">
        <f t="shared" si="158"/>
        <v>0</v>
      </c>
      <c r="O399" s="112" t="b">
        <f t="shared" si="159"/>
        <v>1</v>
      </c>
      <c r="P399" s="113">
        <f t="shared" si="160"/>
        <v>23</v>
      </c>
      <c r="Q399" s="113">
        <f t="shared" si="161"/>
        <v>13</v>
      </c>
      <c r="R399" s="114" t="str">
        <f t="shared" si="177"/>
        <v>2.3-0.13</v>
      </c>
      <c r="S399" s="127">
        <f t="shared" si="162"/>
        <v>0</v>
      </c>
      <c r="T399" s="112" t="b">
        <f t="shared" si="163"/>
        <v>0</v>
      </c>
      <c r="U399" s="22">
        <f t="shared" si="164"/>
        <v>19.331354080512323</v>
      </c>
      <c r="V399" s="22">
        <f t="shared" si="165"/>
        <v>2.3457730654151656</v>
      </c>
      <c r="W399" s="81">
        <f t="shared" si="166"/>
        <v>21</v>
      </c>
      <c r="X399" s="22">
        <f t="shared" si="167"/>
        <v>0.30232561545190034</v>
      </c>
      <c r="Y399" s="3">
        <f>IF(U399&gt;'Power Curve'!$C$37,0,INDEX(Ci,$W399,1)*POWER(1-X399,3)+INDEX(Ci,$W399,2)*3*X399*POWER(1-X399,2)+INDEX(Ci,$W399,3)*3*POWER(X399,2)*(1-X399)+INDEX(Ci,$W399,4)*POWER(X399,3))</f>
        <v>1988.0263285445455</v>
      </c>
      <c r="Z399" s="3">
        <f t="shared" si="168"/>
        <v>1988.0263285445455</v>
      </c>
      <c r="AA399" s="3">
        <f t="shared" si="169"/>
        <v>1988.3000183105469</v>
      </c>
      <c r="AB399" s="3">
        <f t="shared" si="178"/>
        <v>-0.27368976600132555</v>
      </c>
      <c r="AC399" s="3">
        <f t="shared" si="179"/>
        <v>0.27368976600132555</v>
      </c>
      <c r="AE399" s="34">
        <f t="shared" si="170"/>
        <v>19</v>
      </c>
      <c r="AF399" s="73" t="b">
        <f>COUNTIF('Power Curve'!$D$2:$D$31,AE399)&gt;0</f>
        <v>1</v>
      </c>
      <c r="AG399" s="73" t="b">
        <f t="shared" si="171"/>
        <v>0</v>
      </c>
      <c r="AH399" s="73" t="b">
        <f t="shared" si="180"/>
        <v>1</v>
      </c>
      <c r="AI399" s="34" t="str">
        <f t="shared" si="172"/>
        <v>Inner</v>
      </c>
      <c r="AJ399" s="35" t="str">
        <f t="shared" si="181"/>
        <v>2.3-2.4</v>
      </c>
      <c r="AK399" s="36" t="str">
        <f t="shared" si="173"/>
        <v>5-6</v>
      </c>
      <c r="AL399" s="36" t="str">
        <f t="shared" si="174"/>
        <v>Dec</v>
      </c>
      <c r="AM399" s="35" t="str">
        <f t="shared" si="175"/>
        <v>285-295</v>
      </c>
      <c r="AN399" s="36" t="str">
        <f t="shared" si="176"/>
        <v>Inner-TI</v>
      </c>
    </row>
    <row r="400" spans="5:40" x14ac:dyDescent="0.3">
      <c r="E400" s="12">
        <v>40903.222222222219</v>
      </c>
      <c r="F400" s="16">
        <v>20.52</v>
      </c>
      <c r="G400" s="16">
        <v>1997.2500152587941</v>
      </c>
      <c r="H400" s="29">
        <v>1.1589505838933496</v>
      </c>
      <c r="I400" s="26">
        <v>288.60000000000002</v>
      </c>
      <c r="J400" s="30">
        <v>0.15545808966861599</v>
      </c>
      <c r="K400" s="31">
        <v>0.13284813981464125</v>
      </c>
      <c r="L400" s="111">
        <f t="shared" si="156"/>
        <v>2.5000000000000004</v>
      </c>
      <c r="M400" s="112">
        <f t="shared" si="157"/>
        <v>0.16</v>
      </c>
      <c r="N400" s="112" t="b">
        <f t="shared" si="158"/>
        <v>0</v>
      </c>
      <c r="O400" s="112" t="b">
        <f t="shared" si="159"/>
        <v>1</v>
      </c>
      <c r="P400" s="113">
        <f t="shared" si="160"/>
        <v>25.000000000000004</v>
      </c>
      <c r="Q400" s="113">
        <f t="shared" si="161"/>
        <v>10</v>
      </c>
      <c r="R400" s="114" t="str">
        <f t="shared" si="177"/>
        <v>2.5-0.16</v>
      </c>
      <c r="S400" s="127">
        <f t="shared" si="162"/>
        <v>0</v>
      </c>
      <c r="T400" s="112" t="b">
        <f t="shared" si="163"/>
        <v>0</v>
      </c>
      <c r="U400" s="22">
        <f t="shared" si="164"/>
        <v>20.144367373545915</v>
      </c>
      <c r="V400" s="22">
        <f t="shared" si="165"/>
        <v>2.4714268906666677</v>
      </c>
      <c r="W400" s="81">
        <f t="shared" si="166"/>
        <v>22</v>
      </c>
      <c r="X400" s="22">
        <f t="shared" si="167"/>
        <v>0.18408442598821628</v>
      </c>
      <c r="Y400" s="3">
        <f>IF(U400&gt;'Power Curve'!$C$37,0,INDEX(Ci,$W400,1)*POWER(1-X400,3)+INDEX(Ci,$W400,2)*3*X400*POWER(1-X400,2)+INDEX(Ci,$W400,3)*3*POWER(X400,2)*(1-X400)+INDEX(Ci,$W400,4)*POWER(X400,3))</f>
        <v>1983.459870064424</v>
      </c>
      <c r="Z400" s="3">
        <f t="shared" si="168"/>
        <v>1983.459870064424</v>
      </c>
      <c r="AA400" s="3">
        <f t="shared" si="169"/>
        <v>1997.2500152587941</v>
      </c>
      <c r="AB400" s="3">
        <f t="shared" si="178"/>
        <v>-13.790145194370098</v>
      </c>
      <c r="AC400" s="3">
        <f t="shared" si="179"/>
        <v>13.790145194370098</v>
      </c>
      <c r="AE400" s="34">
        <f t="shared" si="170"/>
        <v>20</v>
      </c>
      <c r="AF400" s="73" t="b">
        <f>COUNTIF('Power Curve'!$D$2:$D$31,AE400)&gt;0</f>
        <v>1</v>
      </c>
      <c r="AG400" s="73" t="b">
        <f t="shared" si="171"/>
        <v>0</v>
      </c>
      <c r="AH400" s="73" t="b">
        <f t="shared" si="180"/>
        <v>1</v>
      </c>
      <c r="AI400" s="34" t="str">
        <f t="shared" si="172"/>
        <v>Outer</v>
      </c>
      <c r="AJ400" s="35" t="str">
        <f t="shared" si="181"/>
        <v>2.4-2.5</v>
      </c>
      <c r="AK400" s="36" t="str">
        <f t="shared" si="173"/>
        <v>5-6</v>
      </c>
      <c r="AL400" s="36" t="str">
        <f t="shared" si="174"/>
        <v>Dec</v>
      </c>
      <c r="AM400" s="35" t="str">
        <f t="shared" si="175"/>
        <v>285-295</v>
      </c>
      <c r="AN400" s="36" t="str">
        <f t="shared" si="176"/>
        <v>HWS-HTI</v>
      </c>
    </row>
    <row r="401" spans="5:40" x14ac:dyDescent="0.3">
      <c r="E401" s="12">
        <v>40903.25</v>
      </c>
      <c r="F401" s="16">
        <v>20.55</v>
      </c>
      <c r="G401" s="16">
        <v>1997.510009765628</v>
      </c>
      <c r="H401" s="29">
        <v>1.1618653655253186</v>
      </c>
      <c r="I401" s="26">
        <v>284.60000000000002</v>
      </c>
      <c r="J401" s="30">
        <v>0.14160583941605839</v>
      </c>
      <c r="K401" s="31">
        <v>0.11674311156298722</v>
      </c>
      <c r="L401" s="111">
        <f t="shared" si="156"/>
        <v>2.5000000000000004</v>
      </c>
      <c r="M401" s="112">
        <f t="shared" si="157"/>
        <v>0.14000000000000001</v>
      </c>
      <c r="N401" s="112" t="b">
        <f t="shared" si="158"/>
        <v>0</v>
      </c>
      <c r="O401" s="112" t="b">
        <f t="shared" si="159"/>
        <v>1</v>
      </c>
      <c r="P401" s="113">
        <f t="shared" si="160"/>
        <v>25.000000000000004</v>
      </c>
      <c r="Q401" s="113">
        <f t="shared" si="161"/>
        <v>12</v>
      </c>
      <c r="R401" s="114" t="str">
        <f t="shared" si="177"/>
        <v>2.5-0.14</v>
      </c>
      <c r="S401" s="127">
        <f t="shared" si="162"/>
        <v>0</v>
      </c>
      <c r="T401" s="112" t="b">
        <f t="shared" si="163"/>
        <v>0</v>
      </c>
      <c r="U401" s="22">
        <f t="shared" si="164"/>
        <v>20.190716550004836</v>
      </c>
      <c r="V401" s="22">
        <f t="shared" si="165"/>
        <v>2.4785903052986593</v>
      </c>
      <c r="W401" s="81">
        <f t="shared" si="166"/>
        <v>22</v>
      </c>
      <c r="X401" s="22">
        <f t="shared" si="167"/>
        <v>0.22828215027577148</v>
      </c>
      <c r="Y401" s="3">
        <f>IF(U401&gt;'Power Curve'!$C$37,0,INDEX(Ci,$W401,1)*POWER(1-X401,3)+INDEX(Ci,$W401,2)*3*X401*POWER(1-X401,2)+INDEX(Ci,$W401,3)*3*POWER(X401,2)*(1-X401)+INDEX(Ci,$W401,4)*POWER(X401,3))</f>
        <v>1983.7460522294643</v>
      </c>
      <c r="Z401" s="3">
        <f t="shared" si="168"/>
        <v>1983.7460522294643</v>
      </c>
      <c r="AA401" s="3">
        <f t="shared" si="169"/>
        <v>1997.510009765628</v>
      </c>
      <c r="AB401" s="3">
        <f t="shared" si="178"/>
        <v>-13.763957536163616</v>
      </c>
      <c r="AC401" s="3">
        <f t="shared" si="179"/>
        <v>13.763957536163616</v>
      </c>
      <c r="AE401" s="34">
        <f t="shared" si="170"/>
        <v>20</v>
      </c>
      <c r="AF401" s="73" t="b">
        <f>COUNTIF('Power Curve'!$D$2:$D$31,AE401)&gt;0</f>
        <v>1</v>
      </c>
      <c r="AG401" s="73" t="b">
        <f t="shared" si="171"/>
        <v>0</v>
      </c>
      <c r="AH401" s="73" t="b">
        <f t="shared" si="180"/>
        <v>1</v>
      </c>
      <c r="AI401" s="34" t="str">
        <f t="shared" si="172"/>
        <v>Outer</v>
      </c>
      <c r="AJ401" s="35" t="str">
        <f t="shared" si="181"/>
        <v>2.4-2.5</v>
      </c>
      <c r="AK401" s="36" t="str">
        <f t="shared" si="173"/>
        <v>6-7</v>
      </c>
      <c r="AL401" s="36" t="str">
        <f t="shared" si="174"/>
        <v>Dec</v>
      </c>
      <c r="AM401" s="35" t="str">
        <f t="shared" si="175"/>
        <v>275-285</v>
      </c>
      <c r="AN401" s="36" t="str">
        <f t="shared" si="176"/>
        <v>HWS-HTI</v>
      </c>
    </row>
    <row r="402" spans="5:40" x14ac:dyDescent="0.3">
      <c r="E402" s="12">
        <v>40903.256944444445</v>
      </c>
      <c r="F402" s="16">
        <v>21.25</v>
      </c>
      <c r="G402" s="16">
        <v>1994.690002441411</v>
      </c>
      <c r="H402" s="29">
        <v>1.1627814479385505</v>
      </c>
      <c r="I402" s="26">
        <v>284.8</v>
      </c>
      <c r="J402" s="30">
        <v>0.17317647058823529</v>
      </c>
      <c r="K402" s="31">
        <v>0.10290439908491596</v>
      </c>
      <c r="L402" s="111">
        <f t="shared" si="156"/>
        <v>2.6</v>
      </c>
      <c r="M402" s="112">
        <f t="shared" si="157"/>
        <v>0.17</v>
      </c>
      <c r="N402" s="112" t="b">
        <f t="shared" si="158"/>
        <v>0</v>
      </c>
      <c r="O402" s="112" t="b">
        <f t="shared" si="159"/>
        <v>1</v>
      </c>
      <c r="P402" s="113">
        <f t="shared" si="160"/>
        <v>26</v>
      </c>
      <c r="Q402" s="113">
        <f t="shared" si="161"/>
        <v>9</v>
      </c>
      <c r="R402" s="114" t="str">
        <f t="shared" si="177"/>
        <v>2.6-0.17</v>
      </c>
      <c r="S402" s="127">
        <f t="shared" si="162"/>
        <v>0</v>
      </c>
      <c r="T402" s="112" t="b">
        <f t="shared" si="163"/>
        <v>0</v>
      </c>
      <c r="U402" s="22">
        <f t="shared" si="164"/>
        <v>20.883964012720586</v>
      </c>
      <c r="V402" s="22">
        <f t="shared" si="165"/>
        <v>2.5857339353998379</v>
      </c>
      <c r="W402" s="81">
        <f t="shared" si="166"/>
        <v>22</v>
      </c>
      <c r="X402" s="22">
        <f t="shared" si="167"/>
        <v>0.88935021148099302</v>
      </c>
      <c r="Y402" s="3">
        <f>IF(U402&gt;'Power Curve'!$C$37,0,INDEX(Ci,$W402,1)*POWER(1-X402,3)+INDEX(Ci,$W402,2)*3*X402*POWER(1-X402,2)+INDEX(Ci,$W402,3)*3*POWER(X402,2)*(1-X402)+INDEX(Ci,$W402,4)*POWER(X402,3))</f>
        <v>1989.2467912594122</v>
      </c>
      <c r="Z402" s="3">
        <f t="shared" si="168"/>
        <v>1989.2467912594122</v>
      </c>
      <c r="AA402" s="3" t="str">
        <f t="shared" si="169"/>
        <v/>
      </c>
      <c r="AB402" s="3" t="str">
        <f t="shared" si="178"/>
        <v/>
      </c>
      <c r="AC402" s="3" t="str">
        <f t="shared" si="179"/>
        <v/>
      </c>
      <c r="AE402" s="34">
        <f t="shared" si="170"/>
        <v>21</v>
      </c>
      <c r="AF402" s="73" t="b">
        <f>COUNTIF('Power Curve'!$D$2:$D$31,AE402)&gt;0</f>
        <v>0</v>
      </c>
      <c r="AG402" s="73" t="b">
        <f t="shared" si="171"/>
        <v>0</v>
      </c>
      <c r="AH402" s="73" t="b">
        <f t="shared" si="180"/>
        <v>0</v>
      </c>
      <c r="AI402" s="34" t="str">
        <f t="shared" si="172"/>
        <v/>
      </c>
      <c r="AJ402" s="35" t="str">
        <f t="shared" si="181"/>
        <v/>
      </c>
      <c r="AK402" s="36" t="str">
        <f t="shared" si="173"/>
        <v/>
      </c>
      <c r="AL402" s="36" t="str">
        <f t="shared" si="174"/>
        <v/>
      </c>
      <c r="AM402" s="35" t="str">
        <f t="shared" si="175"/>
        <v/>
      </c>
      <c r="AN402" s="36" t="str">
        <f t="shared" si="176"/>
        <v/>
      </c>
    </row>
    <row r="403" spans="5:40" x14ac:dyDescent="0.3">
      <c r="E403" s="12">
        <v>40903.263888888891</v>
      </c>
      <c r="F403" s="16">
        <v>21.87</v>
      </c>
      <c r="G403" s="16">
        <v>1994.610046386716</v>
      </c>
      <c r="H403" s="29">
        <v>1.1644676896071016</v>
      </c>
      <c r="I403" s="26">
        <v>281.7</v>
      </c>
      <c r="J403" s="30">
        <v>0.15226337448559671</v>
      </c>
      <c r="K403" s="31">
        <v>0.11210832744565774</v>
      </c>
      <c r="L403" s="111">
        <f t="shared" si="156"/>
        <v>2.7</v>
      </c>
      <c r="M403" s="112">
        <f t="shared" si="157"/>
        <v>0.15000000000000002</v>
      </c>
      <c r="N403" s="112" t="b">
        <f t="shared" si="158"/>
        <v>0</v>
      </c>
      <c r="O403" s="112" t="b">
        <f t="shared" si="159"/>
        <v>1</v>
      </c>
      <c r="P403" s="113">
        <f t="shared" si="160"/>
        <v>27</v>
      </c>
      <c r="Q403" s="113">
        <f t="shared" si="161"/>
        <v>10.999999999999998</v>
      </c>
      <c r="R403" s="114" t="str">
        <f t="shared" si="177"/>
        <v>2.7-0.15</v>
      </c>
      <c r="S403" s="127">
        <f t="shared" si="162"/>
        <v>0</v>
      </c>
      <c r="T403" s="112" t="b">
        <f t="shared" si="163"/>
        <v>0</v>
      </c>
      <c r="U403" s="22">
        <f t="shared" si="164"/>
        <v>21.503669062103686</v>
      </c>
      <c r="V403" s="22">
        <f t="shared" si="165"/>
        <v>2.6815113484506234</v>
      </c>
      <c r="W403" s="81">
        <f t="shared" si="166"/>
        <v>23</v>
      </c>
      <c r="X403" s="22">
        <f t="shared" si="167"/>
        <v>0.50366906210368612</v>
      </c>
      <c r="Y403" s="3">
        <f>IF(U403&gt;'Power Curve'!$C$37,0,INDEX(Ci,$W403,1)*POWER(1-X403,3)+INDEX(Ci,$W403,2)*3*X403*POWER(1-X403,2)+INDEX(Ci,$W403,3)*3*POWER(X403,2)*(1-X403)+INDEX(Ci,$W403,4)*POWER(X403,3))</f>
        <v>1989.4713307698573</v>
      </c>
      <c r="Z403" s="3">
        <f t="shared" si="168"/>
        <v>1989.4713307698573</v>
      </c>
      <c r="AA403" s="3" t="str">
        <f t="shared" si="169"/>
        <v/>
      </c>
      <c r="AB403" s="3" t="str">
        <f t="shared" si="178"/>
        <v/>
      </c>
      <c r="AC403" s="3" t="str">
        <f t="shared" si="179"/>
        <v/>
      </c>
      <c r="AE403" s="34">
        <f t="shared" si="170"/>
        <v>22</v>
      </c>
      <c r="AF403" s="73" t="b">
        <f>COUNTIF('Power Curve'!$D$2:$D$31,AE403)&gt;0</f>
        <v>0</v>
      </c>
      <c r="AG403" s="73" t="b">
        <f t="shared" si="171"/>
        <v>0</v>
      </c>
      <c r="AH403" s="73" t="b">
        <f t="shared" si="180"/>
        <v>0</v>
      </c>
      <c r="AI403" s="34" t="str">
        <f t="shared" si="172"/>
        <v/>
      </c>
      <c r="AJ403" s="35" t="str">
        <f t="shared" si="181"/>
        <v/>
      </c>
      <c r="AK403" s="36" t="str">
        <f t="shared" si="173"/>
        <v/>
      </c>
      <c r="AL403" s="36" t="str">
        <f t="shared" si="174"/>
        <v/>
      </c>
      <c r="AM403" s="35" t="str">
        <f t="shared" si="175"/>
        <v/>
      </c>
      <c r="AN403" s="36" t="str">
        <f t="shared" si="176"/>
        <v/>
      </c>
    </row>
    <row r="404" spans="5:40" x14ac:dyDescent="0.3">
      <c r="E404" s="12">
        <v>40903.319444444445</v>
      </c>
      <c r="F404" s="16">
        <v>19.559999999999999</v>
      </c>
      <c r="G404" s="16">
        <v>1994.669982910161</v>
      </c>
      <c r="H404" s="29">
        <v>1.1709124528221966</v>
      </c>
      <c r="I404" s="26">
        <v>279.60000000000002</v>
      </c>
      <c r="J404" s="30">
        <v>0.1032719836400818</v>
      </c>
      <c r="K404" s="31">
        <v>0.16169182140564345</v>
      </c>
      <c r="L404" s="111">
        <f t="shared" si="156"/>
        <v>2.3000000000000003</v>
      </c>
      <c r="M404" s="112">
        <f t="shared" si="157"/>
        <v>9.9999999999999992E-2</v>
      </c>
      <c r="N404" s="112" t="b">
        <f t="shared" si="158"/>
        <v>0</v>
      </c>
      <c r="O404" s="112" t="b">
        <f t="shared" si="159"/>
        <v>1</v>
      </c>
      <c r="P404" s="113">
        <f t="shared" si="160"/>
        <v>23</v>
      </c>
      <c r="Q404" s="113">
        <f t="shared" si="161"/>
        <v>16</v>
      </c>
      <c r="R404" s="114" t="str">
        <f t="shared" si="177"/>
        <v>2.3-0.1</v>
      </c>
      <c r="S404" s="127">
        <f t="shared" si="162"/>
        <v>0</v>
      </c>
      <c r="T404" s="112" t="b">
        <f t="shared" si="163"/>
        <v>0</v>
      </c>
      <c r="U404" s="22">
        <f t="shared" si="164"/>
        <v>19.267777793663441</v>
      </c>
      <c r="V404" s="22">
        <f t="shared" si="165"/>
        <v>2.3359471453394423</v>
      </c>
      <c r="W404" s="81">
        <f t="shared" si="166"/>
        <v>21</v>
      </c>
      <c r="X404" s="22">
        <f t="shared" si="167"/>
        <v>0.23078072115124329</v>
      </c>
      <c r="Y404" s="3">
        <f>IF(U404&gt;'Power Curve'!$C$37,0,INDEX(Ci,$W404,1)*POWER(1-X404,3)+INDEX(Ci,$W404,2)*3*X404*POWER(1-X404,2)+INDEX(Ci,$W404,3)*3*POWER(X404,2)*(1-X404)+INDEX(Ci,$W404,4)*POWER(X404,3))</f>
        <v>1988.5790211482295</v>
      </c>
      <c r="Z404" s="3">
        <f t="shared" si="168"/>
        <v>1988.5790211482295</v>
      </c>
      <c r="AA404" s="3">
        <f t="shared" si="169"/>
        <v>1994.669982910161</v>
      </c>
      <c r="AB404" s="3">
        <f t="shared" si="178"/>
        <v>-6.0909617619315668</v>
      </c>
      <c r="AC404" s="3">
        <f t="shared" si="179"/>
        <v>6.0909617619315668</v>
      </c>
      <c r="AE404" s="34">
        <f t="shared" si="170"/>
        <v>19</v>
      </c>
      <c r="AF404" s="73" t="b">
        <f>COUNTIF('Power Curve'!$D$2:$D$31,AE404)&gt;0</f>
        <v>1</v>
      </c>
      <c r="AG404" s="73" t="b">
        <f t="shared" si="171"/>
        <v>0</v>
      </c>
      <c r="AH404" s="73" t="b">
        <f t="shared" si="180"/>
        <v>1</v>
      </c>
      <c r="AI404" s="34" t="str">
        <f t="shared" si="172"/>
        <v>Inner</v>
      </c>
      <c r="AJ404" s="35" t="str">
        <f t="shared" si="181"/>
        <v>2.3-2.4</v>
      </c>
      <c r="AK404" s="36" t="str">
        <f t="shared" si="173"/>
        <v>7-8</v>
      </c>
      <c r="AL404" s="36" t="str">
        <f t="shared" si="174"/>
        <v>Dec</v>
      </c>
      <c r="AM404" s="35" t="str">
        <f t="shared" si="175"/>
        <v>275-285</v>
      </c>
      <c r="AN404" s="36" t="str">
        <f t="shared" si="176"/>
        <v>Inner-TI</v>
      </c>
    </row>
    <row r="405" spans="5:40" x14ac:dyDescent="0.3">
      <c r="E405" s="12">
        <v>40903.347222222219</v>
      </c>
      <c r="F405" s="16">
        <v>17.22</v>
      </c>
      <c r="G405" s="16">
        <v>1998.480041503906</v>
      </c>
      <c r="H405" s="29">
        <v>1.1766460559149203</v>
      </c>
      <c r="I405" s="26">
        <v>279.39999999999998</v>
      </c>
      <c r="J405" s="30">
        <v>0.14343786295005809</v>
      </c>
      <c r="K405" s="31">
        <v>0.11552714853472049</v>
      </c>
      <c r="L405" s="111">
        <f t="shared" si="156"/>
        <v>2</v>
      </c>
      <c r="M405" s="112">
        <f t="shared" si="157"/>
        <v>0.14000000000000001</v>
      </c>
      <c r="N405" s="112" t="b">
        <f t="shared" si="158"/>
        <v>1</v>
      </c>
      <c r="O405" s="112" t="b">
        <f t="shared" si="159"/>
        <v>1</v>
      </c>
      <c r="P405" s="113">
        <f t="shared" si="160"/>
        <v>19.999999999999996</v>
      </c>
      <c r="Q405" s="113">
        <f t="shared" si="161"/>
        <v>12</v>
      </c>
      <c r="R405" s="114" t="str">
        <f t="shared" si="177"/>
        <v>2-0.14</v>
      </c>
      <c r="S405" s="127">
        <f t="shared" si="162"/>
        <v>-9.866668283418777E-4</v>
      </c>
      <c r="T405" s="112" t="b">
        <f t="shared" si="163"/>
        <v>1</v>
      </c>
      <c r="U405" s="22">
        <f t="shared" si="164"/>
        <v>16.990378948362626</v>
      </c>
      <c r="V405" s="22">
        <f t="shared" si="165"/>
        <v>1.9839678124214768</v>
      </c>
      <c r="W405" s="81">
        <f t="shared" si="166"/>
        <v>18</v>
      </c>
      <c r="X405" s="22">
        <f t="shared" si="167"/>
        <v>3.7820355524133286E-3</v>
      </c>
      <c r="Y405" s="3">
        <f>IF(U405&gt;'Power Curve'!$C$37,0,INDEX(Ci,$W405,1)*POWER(1-X405,3)+INDEX(Ci,$W405,2)*3*X405*POWER(1-X405,2)+INDEX(Ci,$W405,3)*3*POWER(X405,2)*(1-X405)+INDEX(Ci,$W405,4)*POWER(X405,3))</f>
        <v>1985.1699466354544</v>
      </c>
      <c r="Z405" s="3">
        <f t="shared" si="168"/>
        <v>1983.2112453004879</v>
      </c>
      <c r="AA405" s="3">
        <f t="shared" si="169"/>
        <v>1998.480041503906</v>
      </c>
      <c r="AB405" s="3">
        <f t="shared" si="178"/>
        <v>-15.268796203418106</v>
      </c>
      <c r="AC405" s="3">
        <f t="shared" si="179"/>
        <v>15.268796203418106</v>
      </c>
      <c r="AE405" s="34">
        <f t="shared" si="170"/>
        <v>17</v>
      </c>
      <c r="AF405" s="73" t="b">
        <f>COUNTIF('Power Curve'!$D$2:$D$31,AE405)&gt;0</f>
        <v>1</v>
      </c>
      <c r="AG405" s="73" t="b">
        <f t="shared" si="171"/>
        <v>0</v>
      </c>
      <c r="AH405" s="73" t="b">
        <f t="shared" si="180"/>
        <v>1</v>
      </c>
      <c r="AI405" s="34" t="str">
        <f t="shared" si="172"/>
        <v>Outer</v>
      </c>
      <c r="AJ405" s="35" t="str">
        <f t="shared" si="181"/>
        <v>1.9-2.0</v>
      </c>
      <c r="AK405" s="36" t="str">
        <f t="shared" si="173"/>
        <v>8-9</v>
      </c>
      <c r="AL405" s="36" t="str">
        <f t="shared" si="174"/>
        <v>Dec</v>
      </c>
      <c r="AM405" s="35" t="str">
        <f t="shared" si="175"/>
        <v>275-285</v>
      </c>
      <c r="AN405" s="36" t="str">
        <f t="shared" si="176"/>
        <v>HWS-HTI</v>
      </c>
    </row>
    <row r="406" spans="5:40" x14ac:dyDescent="0.3">
      <c r="E406" s="12">
        <v>40903.354166666664</v>
      </c>
      <c r="F406" s="16">
        <v>19.52</v>
      </c>
      <c r="G406" s="16">
        <v>1997.8900604248049</v>
      </c>
      <c r="H406" s="29">
        <v>1.1766286469982867</v>
      </c>
      <c r="I406" s="26">
        <v>286.8</v>
      </c>
      <c r="J406" s="30">
        <v>0.11680327868852458</v>
      </c>
      <c r="K406" s="31">
        <v>0.16839903395521089</v>
      </c>
      <c r="L406" s="111">
        <f t="shared" si="156"/>
        <v>2.3000000000000003</v>
      </c>
      <c r="M406" s="112">
        <f t="shared" si="157"/>
        <v>0.12</v>
      </c>
      <c r="N406" s="112" t="b">
        <f t="shared" si="158"/>
        <v>0</v>
      </c>
      <c r="O406" s="112" t="b">
        <f t="shared" si="159"/>
        <v>1</v>
      </c>
      <c r="P406" s="113">
        <f t="shared" si="160"/>
        <v>23</v>
      </c>
      <c r="Q406" s="113">
        <f t="shared" si="161"/>
        <v>14</v>
      </c>
      <c r="R406" s="114" t="str">
        <f t="shared" si="177"/>
        <v>2.3-0.12</v>
      </c>
      <c r="S406" s="127">
        <f t="shared" si="162"/>
        <v>0</v>
      </c>
      <c r="T406" s="112" t="b">
        <f t="shared" si="163"/>
        <v>0</v>
      </c>
      <c r="U406" s="22">
        <f t="shared" si="164"/>
        <v>19.25961448459422</v>
      </c>
      <c r="V406" s="22">
        <f t="shared" si="165"/>
        <v>2.3346854796077166</v>
      </c>
      <c r="W406" s="81">
        <f t="shared" si="166"/>
        <v>21</v>
      </c>
      <c r="X406" s="22">
        <f t="shared" si="167"/>
        <v>0.22159422861686029</v>
      </c>
      <c r="Y406" s="3">
        <f>IF(U406&gt;'Power Curve'!$C$37,0,INDEX(Ci,$W406,1)*POWER(1-X406,3)+INDEX(Ci,$W406,2)*3*X406*POWER(1-X406,2)+INDEX(Ci,$W406,3)*3*POWER(X406,2)*(1-X406)+INDEX(Ci,$W406,4)*POWER(X406,3))</f>
        <v>1988.6426915662892</v>
      </c>
      <c r="Z406" s="3">
        <f t="shared" si="168"/>
        <v>1988.6426915662892</v>
      </c>
      <c r="AA406" s="3">
        <f t="shared" si="169"/>
        <v>1997.8900604248049</v>
      </c>
      <c r="AB406" s="3">
        <f t="shared" si="178"/>
        <v>-9.2473688585157561</v>
      </c>
      <c r="AC406" s="3">
        <f t="shared" si="179"/>
        <v>9.2473688585157561</v>
      </c>
      <c r="AE406" s="34">
        <f t="shared" si="170"/>
        <v>19</v>
      </c>
      <c r="AF406" s="73" t="b">
        <f>COUNTIF('Power Curve'!$D$2:$D$31,AE406)&gt;0</f>
        <v>1</v>
      </c>
      <c r="AG406" s="73" t="b">
        <f t="shared" si="171"/>
        <v>0</v>
      </c>
      <c r="AH406" s="73" t="b">
        <f t="shared" si="180"/>
        <v>1</v>
      </c>
      <c r="AI406" s="34" t="str">
        <f t="shared" si="172"/>
        <v>Inner</v>
      </c>
      <c r="AJ406" s="35" t="str">
        <f t="shared" si="181"/>
        <v>2.3-2.4</v>
      </c>
      <c r="AK406" s="36" t="str">
        <f t="shared" si="173"/>
        <v>8-9</v>
      </c>
      <c r="AL406" s="36" t="str">
        <f t="shared" si="174"/>
        <v>Dec</v>
      </c>
      <c r="AM406" s="35" t="str">
        <f t="shared" si="175"/>
        <v>285-295</v>
      </c>
      <c r="AN406" s="36" t="str">
        <f t="shared" si="176"/>
        <v>Inner-TI</v>
      </c>
    </row>
    <row r="407" spans="5:40" x14ac:dyDescent="0.3">
      <c r="E407" s="12">
        <v>40903.361111111109</v>
      </c>
      <c r="F407" s="16">
        <v>15.46</v>
      </c>
      <c r="G407" s="16">
        <v>1998.3400573730469</v>
      </c>
      <c r="H407" s="29">
        <v>1.1779121252060842</v>
      </c>
      <c r="I407" s="26">
        <v>281</v>
      </c>
      <c r="J407" s="30">
        <v>0.15071151358344115</v>
      </c>
      <c r="K407" s="31">
        <v>0.2054740363037548</v>
      </c>
      <c r="L407" s="111">
        <f t="shared" si="156"/>
        <v>1.7000000000000002</v>
      </c>
      <c r="M407" s="112">
        <f t="shared" si="157"/>
        <v>0.15000000000000002</v>
      </c>
      <c r="N407" s="112" t="b">
        <f t="shared" si="158"/>
        <v>1</v>
      </c>
      <c r="O407" s="112" t="b">
        <f t="shared" si="159"/>
        <v>1</v>
      </c>
      <c r="P407" s="113">
        <f t="shared" si="160"/>
        <v>17</v>
      </c>
      <c r="Q407" s="113">
        <f t="shared" si="161"/>
        <v>10.999999999999998</v>
      </c>
      <c r="R407" s="114" t="str">
        <f t="shared" si="177"/>
        <v>1.7-0.15</v>
      </c>
      <c r="S407" s="127">
        <f t="shared" si="162"/>
        <v>-1.9711728107279537E-3</v>
      </c>
      <c r="T407" s="112" t="b">
        <f t="shared" si="163"/>
        <v>1</v>
      </c>
      <c r="U407" s="22">
        <f t="shared" si="164"/>
        <v>15.259316844217413</v>
      </c>
      <c r="V407" s="22">
        <f t="shared" si="165"/>
        <v>1.716426584009147</v>
      </c>
      <c r="W407" s="81">
        <f t="shared" si="166"/>
        <v>16</v>
      </c>
      <c r="X407" s="22">
        <f t="shared" si="167"/>
        <v>0.25956035868487876</v>
      </c>
      <c r="Y407" s="3">
        <f>IF(U407&gt;'Power Curve'!$C$37,0,INDEX(Ci,$W407,1)*POWER(1-X407,3)+INDEX(Ci,$W407,2)*3*X407*POWER(1-X407,2)+INDEX(Ci,$W407,3)*3*POWER(X407,2)*(1-X407)+INDEX(Ci,$W407,4)*POWER(X407,3))</f>
        <v>1979.9783961254482</v>
      </c>
      <c r="Z407" s="3">
        <f t="shared" si="168"/>
        <v>1976.0755165451769</v>
      </c>
      <c r="AA407" s="3">
        <f t="shared" si="169"/>
        <v>1998.3400573730469</v>
      </c>
      <c r="AB407" s="3">
        <f t="shared" si="178"/>
        <v>-22.264540827869951</v>
      </c>
      <c r="AC407" s="3">
        <f t="shared" si="179"/>
        <v>22.264540827869951</v>
      </c>
      <c r="AE407" s="34">
        <f t="shared" si="170"/>
        <v>15</v>
      </c>
      <c r="AF407" s="73" t="b">
        <f>COUNTIF('Power Curve'!$D$2:$D$31,AE407)&gt;0</f>
        <v>1</v>
      </c>
      <c r="AG407" s="73" t="b">
        <f t="shared" si="171"/>
        <v>0</v>
      </c>
      <c r="AH407" s="73" t="b">
        <f t="shared" si="180"/>
        <v>1</v>
      </c>
      <c r="AI407" s="34" t="str">
        <f t="shared" si="172"/>
        <v>Outer</v>
      </c>
      <c r="AJ407" s="35" t="str">
        <f t="shared" si="181"/>
        <v>1.7-1.8</v>
      </c>
      <c r="AK407" s="36" t="str">
        <f t="shared" si="173"/>
        <v>8-9</v>
      </c>
      <c r="AL407" s="36" t="str">
        <f t="shared" si="174"/>
        <v>Dec</v>
      </c>
      <c r="AM407" s="35" t="str">
        <f t="shared" si="175"/>
        <v>275-285</v>
      </c>
      <c r="AN407" s="36" t="str">
        <f t="shared" si="176"/>
        <v>HWS-HTI</v>
      </c>
    </row>
    <row r="408" spans="5:40" x14ac:dyDescent="0.3">
      <c r="E408" s="12">
        <v>40903.368055555555</v>
      </c>
      <c r="F408" s="16">
        <v>18.260000000000002</v>
      </c>
      <c r="G408" s="16">
        <v>1998.129989624028</v>
      </c>
      <c r="H408" s="29">
        <v>1.1768714901427961</v>
      </c>
      <c r="I408" s="26">
        <v>282.8</v>
      </c>
      <c r="J408" s="30">
        <v>0.16538882803943045</v>
      </c>
      <c r="K408" s="31">
        <v>0.15729535063971195</v>
      </c>
      <c r="L408" s="111">
        <f t="shared" si="156"/>
        <v>2.1</v>
      </c>
      <c r="M408" s="112">
        <f t="shared" si="157"/>
        <v>0.17</v>
      </c>
      <c r="N408" s="112" t="b">
        <f t="shared" si="158"/>
        <v>0</v>
      </c>
      <c r="O408" s="112" t="b">
        <f t="shared" si="159"/>
        <v>1</v>
      </c>
      <c r="P408" s="113">
        <f t="shared" si="160"/>
        <v>21</v>
      </c>
      <c r="Q408" s="113">
        <f t="shared" si="161"/>
        <v>9</v>
      </c>
      <c r="R408" s="114" t="str">
        <f t="shared" si="177"/>
        <v>2.1-0.17</v>
      </c>
      <c r="S408" s="127">
        <f t="shared" si="162"/>
        <v>0</v>
      </c>
      <c r="T408" s="112" t="b">
        <f t="shared" si="163"/>
        <v>0</v>
      </c>
      <c r="U408" s="22">
        <f t="shared" si="164"/>
        <v>18.017661534372934</v>
      </c>
      <c r="V408" s="22">
        <f t="shared" si="165"/>
        <v>2.1427376476166775</v>
      </c>
      <c r="W408" s="81">
        <f t="shared" si="166"/>
        <v>19</v>
      </c>
      <c r="X408" s="22">
        <f t="shared" si="167"/>
        <v>0.17681816802573103</v>
      </c>
      <c r="Y408" s="3">
        <f>IF(U408&gt;'Power Curve'!$C$37,0,INDEX(Ci,$W408,1)*POWER(1-X408,3)+INDEX(Ci,$W408,2)*3*X408*POWER(1-X408,2)+INDEX(Ci,$W408,3)*3*POWER(X408,2)*(1-X408)+INDEX(Ci,$W408,4)*POWER(X408,3))</f>
        <v>1980.7393924042965</v>
      </c>
      <c r="Z408" s="3">
        <f t="shared" si="168"/>
        <v>1980.7393924042965</v>
      </c>
      <c r="AA408" s="3">
        <f t="shared" si="169"/>
        <v>1998.129989624028</v>
      </c>
      <c r="AB408" s="3">
        <f t="shared" si="178"/>
        <v>-17.39059721973149</v>
      </c>
      <c r="AC408" s="3">
        <f t="shared" si="179"/>
        <v>17.39059721973149</v>
      </c>
      <c r="AE408" s="34">
        <f t="shared" si="170"/>
        <v>18</v>
      </c>
      <c r="AF408" s="73" t="b">
        <f>COUNTIF('Power Curve'!$D$2:$D$31,AE408)&gt;0</f>
        <v>1</v>
      </c>
      <c r="AG408" s="73" t="b">
        <f t="shared" si="171"/>
        <v>0</v>
      </c>
      <c r="AH408" s="73" t="b">
        <f t="shared" si="180"/>
        <v>1</v>
      </c>
      <c r="AI408" s="34" t="str">
        <f t="shared" si="172"/>
        <v>Outer</v>
      </c>
      <c r="AJ408" s="35" t="str">
        <f t="shared" si="181"/>
        <v>2.1-2.2</v>
      </c>
      <c r="AK408" s="36" t="str">
        <f t="shared" si="173"/>
        <v>8-9</v>
      </c>
      <c r="AL408" s="36" t="str">
        <f t="shared" si="174"/>
        <v>Dec</v>
      </c>
      <c r="AM408" s="35" t="str">
        <f t="shared" si="175"/>
        <v>275-285</v>
      </c>
      <c r="AN408" s="36" t="str">
        <f t="shared" si="176"/>
        <v>HWS-HTI</v>
      </c>
    </row>
    <row r="409" spans="5:40" x14ac:dyDescent="0.3">
      <c r="E409" s="12">
        <v>40903.375</v>
      </c>
      <c r="F409" s="16">
        <v>15.26</v>
      </c>
      <c r="G409" s="16">
        <v>1998.7800445556641</v>
      </c>
      <c r="H409" s="29">
        <v>1.1789181690194299</v>
      </c>
      <c r="I409" s="26">
        <v>287.5</v>
      </c>
      <c r="J409" s="30">
        <v>0.15203145478374835</v>
      </c>
      <c r="K409" s="31">
        <v>0.12457420783015208</v>
      </c>
      <c r="L409" s="111">
        <f t="shared" si="156"/>
        <v>1.7000000000000002</v>
      </c>
      <c r="M409" s="112">
        <f t="shared" si="157"/>
        <v>0.15000000000000002</v>
      </c>
      <c r="N409" s="112" t="b">
        <f t="shared" si="158"/>
        <v>1</v>
      </c>
      <c r="O409" s="112" t="b">
        <f t="shared" si="159"/>
        <v>1</v>
      </c>
      <c r="P409" s="113">
        <f t="shared" si="160"/>
        <v>17</v>
      </c>
      <c r="Q409" s="113">
        <f t="shared" si="161"/>
        <v>10.999999999999998</v>
      </c>
      <c r="R409" s="114" t="str">
        <f t="shared" si="177"/>
        <v>1.7-0.15</v>
      </c>
      <c r="S409" s="127">
        <f t="shared" si="162"/>
        <v>-1.9711728107279537E-3</v>
      </c>
      <c r="T409" s="112" t="b">
        <f t="shared" si="163"/>
        <v>1</v>
      </c>
      <c r="U409" s="22">
        <f t="shared" si="164"/>
        <v>15.066199863868377</v>
      </c>
      <c r="V409" s="22">
        <f t="shared" si="165"/>
        <v>1.6865797321682228</v>
      </c>
      <c r="W409" s="81">
        <f t="shared" si="166"/>
        <v>16</v>
      </c>
      <c r="X409" s="22">
        <f t="shared" si="167"/>
        <v>6.5967510796169498E-2</v>
      </c>
      <c r="Y409" s="3">
        <f>IF(U409&gt;'Power Curve'!$C$37,0,INDEX(Ci,$W409,1)*POWER(1-X409,3)+INDEX(Ci,$W409,2)*3*X409*POWER(1-X409,2)+INDEX(Ci,$W409,3)*3*POWER(X409,2)*(1-X409)+INDEX(Ci,$W409,4)*POWER(X409,3))</f>
        <v>1979.2903443225691</v>
      </c>
      <c r="Z409" s="3">
        <f t="shared" si="168"/>
        <v>1975.3888210113041</v>
      </c>
      <c r="AA409" s="3">
        <f t="shared" si="169"/>
        <v>1998.7800445556641</v>
      </c>
      <c r="AB409" s="3">
        <f t="shared" si="178"/>
        <v>-23.391223544359946</v>
      </c>
      <c r="AC409" s="3">
        <f t="shared" si="179"/>
        <v>23.391223544359946</v>
      </c>
      <c r="AE409" s="34">
        <f t="shared" si="170"/>
        <v>15</v>
      </c>
      <c r="AF409" s="73" t="b">
        <f>COUNTIF('Power Curve'!$D$2:$D$31,AE409)&gt;0</f>
        <v>1</v>
      </c>
      <c r="AG409" s="73" t="b">
        <f t="shared" si="171"/>
        <v>0</v>
      </c>
      <c r="AH409" s="73" t="b">
        <f t="shared" si="180"/>
        <v>1</v>
      </c>
      <c r="AI409" s="34" t="str">
        <f t="shared" si="172"/>
        <v>Outer</v>
      </c>
      <c r="AJ409" s="35" t="str">
        <f t="shared" si="181"/>
        <v>1.6-1.7</v>
      </c>
      <c r="AK409" s="36" t="str">
        <f t="shared" si="173"/>
        <v>9-10</v>
      </c>
      <c r="AL409" s="36" t="str">
        <f t="shared" si="174"/>
        <v>Dec</v>
      </c>
      <c r="AM409" s="35" t="str">
        <f t="shared" si="175"/>
        <v>285-295</v>
      </c>
      <c r="AN409" s="36" t="str">
        <f t="shared" si="176"/>
        <v>HWS-HTI</v>
      </c>
    </row>
    <row r="410" spans="5:40" x14ac:dyDescent="0.3">
      <c r="E410" s="12">
        <v>40903.381944444445</v>
      </c>
      <c r="F410" s="16">
        <v>14.24</v>
      </c>
      <c r="G410" s="16">
        <v>1997.700012207036</v>
      </c>
      <c r="H410" s="29">
        <v>1.1789517992929359</v>
      </c>
      <c r="I410" s="26">
        <v>281.39999999999998</v>
      </c>
      <c r="J410" s="30">
        <v>0.14255617977528087</v>
      </c>
      <c r="K410" s="31">
        <v>0.11909558208945817</v>
      </c>
      <c r="L410" s="111">
        <f t="shared" si="156"/>
        <v>1.5000000000000002</v>
      </c>
      <c r="M410" s="112">
        <f t="shared" si="157"/>
        <v>0.14000000000000001</v>
      </c>
      <c r="N410" s="112" t="b">
        <f t="shared" si="158"/>
        <v>1</v>
      </c>
      <c r="O410" s="112" t="b">
        <f t="shared" si="159"/>
        <v>1</v>
      </c>
      <c r="P410" s="113">
        <f t="shared" si="160"/>
        <v>15</v>
      </c>
      <c r="Q410" s="113">
        <f t="shared" si="161"/>
        <v>12</v>
      </c>
      <c r="R410" s="114" t="str">
        <f t="shared" si="177"/>
        <v>1.5-0.14</v>
      </c>
      <c r="S410" s="127">
        <f t="shared" si="162"/>
        <v>-1.010407212220238E-3</v>
      </c>
      <c r="T410" s="112" t="b">
        <f t="shared" si="163"/>
        <v>1</v>
      </c>
      <c r="U410" s="22">
        <f t="shared" si="164"/>
        <v>14.059287423624122</v>
      </c>
      <c r="V410" s="22">
        <f t="shared" si="165"/>
        <v>1.5309581686659541</v>
      </c>
      <c r="W410" s="81">
        <f t="shared" si="166"/>
        <v>15</v>
      </c>
      <c r="X410" s="22">
        <f t="shared" si="167"/>
        <v>0.10092301187632324</v>
      </c>
      <c r="Y410" s="3">
        <f>IF(U410&gt;'Power Curve'!$C$37,0,INDEX(Ci,$W410,1)*POWER(1-X410,3)+INDEX(Ci,$W410,2)*3*X410*POWER(1-X410,2)+INDEX(Ci,$W410,3)*3*POWER(X410,2)*(1-X410)+INDEX(Ci,$W410,4)*POWER(X410,3))</f>
        <v>1975.5180791552909</v>
      </c>
      <c r="Z410" s="3">
        <f t="shared" si="168"/>
        <v>1973.522001440241</v>
      </c>
      <c r="AA410" s="3">
        <f t="shared" si="169"/>
        <v>1997.700012207036</v>
      </c>
      <c r="AB410" s="3">
        <f t="shared" si="178"/>
        <v>-24.178010766795069</v>
      </c>
      <c r="AC410" s="3">
        <f t="shared" si="179"/>
        <v>24.178010766795069</v>
      </c>
      <c r="AE410" s="34">
        <f t="shared" si="170"/>
        <v>14</v>
      </c>
      <c r="AF410" s="73" t="b">
        <f>COUNTIF('Power Curve'!$D$2:$D$31,AE410)&gt;0</f>
        <v>1</v>
      </c>
      <c r="AG410" s="73" t="b">
        <f t="shared" si="171"/>
        <v>0</v>
      </c>
      <c r="AH410" s="73" t="b">
        <f t="shared" si="180"/>
        <v>1</v>
      </c>
      <c r="AI410" s="34" t="str">
        <f t="shared" si="172"/>
        <v>Outer</v>
      </c>
      <c r="AJ410" s="35" t="str">
        <f t="shared" si="181"/>
        <v>1.5-1.6</v>
      </c>
      <c r="AK410" s="36" t="str">
        <f t="shared" si="173"/>
        <v>9-10</v>
      </c>
      <c r="AL410" s="36" t="str">
        <f t="shared" si="174"/>
        <v>Dec</v>
      </c>
      <c r="AM410" s="35" t="str">
        <f t="shared" si="175"/>
        <v>275-285</v>
      </c>
      <c r="AN410" s="36" t="str">
        <f t="shared" si="176"/>
        <v>HWS-HTI</v>
      </c>
    </row>
    <row r="411" spans="5:40" x14ac:dyDescent="0.3">
      <c r="E411" s="12">
        <v>40903.388888888891</v>
      </c>
      <c r="F411" s="16">
        <v>13.9</v>
      </c>
      <c r="G411" s="16">
        <v>1988.450012207031</v>
      </c>
      <c r="H411" s="29">
        <v>1.1786648442292127</v>
      </c>
      <c r="I411" s="26">
        <v>280.10000000000002</v>
      </c>
      <c r="J411" s="30">
        <v>0.13381294964028778</v>
      </c>
      <c r="K411" s="31">
        <v>0.13813168070360346</v>
      </c>
      <c r="L411" s="111">
        <f t="shared" si="156"/>
        <v>1.5000000000000002</v>
      </c>
      <c r="M411" s="112">
        <f t="shared" si="157"/>
        <v>0.13</v>
      </c>
      <c r="N411" s="112" t="b">
        <f t="shared" si="158"/>
        <v>1</v>
      </c>
      <c r="O411" s="112" t="b">
        <f t="shared" si="159"/>
        <v>1</v>
      </c>
      <c r="P411" s="113">
        <f t="shared" si="160"/>
        <v>15</v>
      </c>
      <c r="Q411" s="113">
        <f t="shared" si="161"/>
        <v>13</v>
      </c>
      <c r="R411" s="114" t="str">
        <f t="shared" si="177"/>
        <v>1.5-0.13</v>
      </c>
      <c r="S411" s="127">
        <f t="shared" si="162"/>
        <v>-1.1197886700886556E-3</v>
      </c>
      <c r="T411" s="112" t="b">
        <f t="shared" si="163"/>
        <v>1</v>
      </c>
      <c r="U411" s="22">
        <f t="shared" si="164"/>
        <v>13.722488665256254</v>
      </c>
      <c r="V411" s="22">
        <f t="shared" si="165"/>
        <v>1.4789048348625544</v>
      </c>
      <c r="W411" s="81">
        <f t="shared" si="166"/>
        <v>14</v>
      </c>
      <c r="X411" s="22">
        <f t="shared" si="167"/>
        <v>0.76015157968503111</v>
      </c>
      <c r="Y411" s="3">
        <f>IF(U411&gt;'Power Curve'!$C$37,0,INDEX(Ci,$W411,1)*POWER(1-X411,3)+INDEX(Ci,$W411,2)*3*X411*POWER(1-X411,2)+INDEX(Ci,$W411,3)*3*POWER(X411,2)*(1-X411)+INDEX(Ci,$W411,4)*POWER(X411,3))</f>
        <v>1971.9643860960532</v>
      </c>
      <c r="Z411" s="3">
        <f t="shared" si="168"/>
        <v>1969.7562027186846</v>
      </c>
      <c r="AA411" s="3">
        <f t="shared" si="169"/>
        <v>1988.450012207031</v>
      </c>
      <c r="AB411" s="3">
        <f t="shared" si="178"/>
        <v>-18.69380948834646</v>
      </c>
      <c r="AC411" s="3">
        <f t="shared" si="179"/>
        <v>18.69380948834646</v>
      </c>
      <c r="AE411" s="34">
        <f t="shared" si="170"/>
        <v>14</v>
      </c>
      <c r="AF411" s="73" t="b">
        <f>COUNTIF('Power Curve'!$D$2:$D$31,AE411)&gt;0</f>
        <v>1</v>
      </c>
      <c r="AG411" s="73" t="b">
        <f t="shared" si="171"/>
        <v>0</v>
      </c>
      <c r="AH411" s="73" t="b">
        <f t="shared" si="180"/>
        <v>1</v>
      </c>
      <c r="AI411" s="34" t="str">
        <f t="shared" si="172"/>
        <v>Inner</v>
      </c>
      <c r="AJ411" s="35" t="str">
        <f t="shared" si="181"/>
        <v>1.4-1.5</v>
      </c>
      <c r="AK411" s="36" t="str">
        <f t="shared" si="173"/>
        <v>9-10</v>
      </c>
      <c r="AL411" s="36" t="str">
        <f t="shared" si="174"/>
        <v>Dec</v>
      </c>
      <c r="AM411" s="35" t="str">
        <f t="shared" si="175"/>
        <v>275-285</v>
      </c>
      <c r="AN411" s="36" t="str">
        <f t="shared" si="176"/>
        <v>Inner-TI</v>
      </c>
    </row>
    <row r="412" spans="5:40" x14ac:dyDescent="0.3">
      <c r="E412" s="12">
        <v>40903.395833333336</v>
      </c>
      <c r="F412" s="16">
        <v>12.65</v>
      </c>
      <c r="G412" s="16">
        <v>1960.769958496099</v>
      </c>
      <c r="H412" s="29">
        <v>1.1788720421211383</v>
      </c>
      <c r="I412" s="26">
        <v>279.39999999999998</v>
      </c>
      <c r="J412" s="30">
        <v>0.14229249011857709</v>
      </c>
      <c r="K412" s="31">
        <v>0.14843254413799206</v>
      </c>
      <c r="L412" s="111">
        <f t="shared" si="156"/>
        <v>1.3000000000000003</v>
      </c>
      <c r="M412" s="112">
        <f t="shared" si="157"/>
        <v>0.14000000000000001</v>
      </c>
      <c r="N412" s="112" t="b">
        <f t="shared" si="158"/>
        <v>1</v>
      </c>
      <c r="O412" s="112" t="b">
        <f t="shared" si="159"/>
        <v>1</v>
      </c>
      <c r="P412" s="113">
        <f t="shared" si="160"/>
        <v>13.000000000000002</v>
      </c>
      <c r="Q412" s="113">
        <f t="shared" si="161"/>
        <v>12</v>
      </c>
      <c r="R412" s="114" t="str">
        <f t="shared" si="177"/>
        <v>1.3-0.14</v>
      </c>
      <c r="S412" s="127">
        <f t="shared" si="162"/>
        <v>-8.9101516438049953E-3</v>
      </c>
      <c r="T412" s="112" t="b">
        <f t="shared" si="163"/>
        <v>1</v>
      </c>
      <c r="U412" s="22">
        <f t="shared" si="164"/>
        <v>12.489183654970704</v>
      </c>
      <c r="V412" s="22">
        <f t="shared" si="165"/>
        <v>1.2882935698659068</v>
      </c>
      <c r="W412" s="81">
        <f t="shared" si="166"/>
        <v>13</v>
      </c>
      <c r="X412" s="22">
        <f t="shared" si="167"/>
        <v>0.484540490567754</v>
      </c>
      <c r="Y412" s="3">
        <f>IF(U412&gt;'Power Curve'!$C$37,0,INDEX(Ci,$W412,1)*POWER(1-X412,3)+INDEX(Ci,$W412,2)*3*X412*POWER(1-X412,2)+INDEX(Ci,$W412,3)*3*POWER(X412,2)*(1-X412)+INDEX(Ci,$W412,4)*POWER(X412,3))</f>
        <v>1938.2772430513799</v>
      </c>
      <c r="Z412" s="3">
        <f t="shared" si="168"/>
        <v>1921.0068988880557</v>
      </c>
      <c r="AA412" s="3">
        <f t="shared" si="169"/>
        <v>1960.769958496099</v>
      </c>
      <c r="AB412" s="3">
        <f t="shared" si="178"/>
        <v>-39.76305960804325</v>
      </c>
      <c r="AC412" s="3">
        <f t="shared" si="179"/>
        <v>39.76305960804325</v>
      </c>
      <c r="AE412" s="34">
        <f t="shared" si="170"/>
        <v>12</v>
      </c>
      <c r="AF412" s="73" t="b">
        <f>COUNTIF('Power Curve'!$D$2:$D$31,AE412)&gt;0</f>
        <v>1</v>
      </c>
      <c r="AG412" s="73" t="b">
        <f t="shared" si="171"/>
        <v>0</v>
      </c>
      <c r="AH412" s="73" t="b">
        <f t="shared" si="180"/>
        <v>1</v>
      </c>
      <c r="AI412" s="34" t="str">
        <f t="shared" si="172"/>
        <v>Outer</v>
      </c>
      <c r="AJ412" s="35" t="str">
        <f t="shared" si="181"/>
        <v>1.2-1.3</v>
      </c>
      <c r="AK412" s="36" t="str">
        <f t="shared" si="173"/>
        <v>9-10</v>
      </c>
      <c r="AL412" s="36" t="str">
        <f t="shared" si="174"/>
        <v>Dec</v>
      </c>
      <c r="AM412" s="35" t="str">
        <f t="shared" si="175"/>
        <v>275-285</v>
      </c>
      <c r="AN412" s="36" t="str">
        <f t="shared" si="176"/>
        <v>HWS-HTI</v>
      </c>
    </row>
    <row r="413" spans="5:40" x14ac:dyDescent="0.3">
      <c r="E413" s="12">
        <v>40903.402777777781</v>
      </c>
      <c r="F413" s="16">
        <v>11.32</v>
      </c>
      <c r="G413" s="16">
        <v>1870.999984741208</v>
      </c>
      <c r="H413" s="29">
        <v>1.1798601936120141</v>
      </c>
      <c r="I413" s="26">
        <v>273.60000000000002</v>
      </c>
      <c r="J413" s="30">
        <v>0.13427561837455831</v>
      </c>
      <c r="K413" s="31">
        <v>0.17679597697223765</v>
      </c>
      <c r="L413" s="111">
        <f t="shared" si="156"/>
        <v>1.1000000000000001</v>
      </c>
      <c r="M413" s="112">
        <f t="shared" si="157"/>
        <v>0.13</v>
      </c>
      <c r="N413" s="112" t="b">
        <f t="shared" si="158"/>
        <v>1</v>
      </c>
      <c r="O413" s="112" t="b">
        <f t="shared" si="159"/>
        <v>1</v>
      </c>
      <c r="P413" s="113">
        <f t="shared" si="160"/>
        <v>11</v>
      </c>
      <c r="Q413" s="113">
        <f t="shared" si="161"/>
        <v>13</v>
      </c>
      <c r="R413" s="114" t="str">
        <f t="shared" si="177"/>
        <v>1.1-0.13</v>
      </c>
      <c r="S413" s="127">
        <f t="shared" si="162"/>
        <v>-4.3216784295225328E-3</v>
      </c>
      <c r="T413" s="112" t="b">
        <f t="shared" si="163"/>
        <v>1</v>
      </c>
      <c r="U413" s="22">
        <f t="shared" si="164"/>
        <v>11.179213412621113</v>
      </c>
      <c r="V413" s="22">
        <f t="shared" si="165"/>
        <v>1.0858334461172752</v>
      </c>
      <c r="W413" s="81">
        <f t="shared" si="166"/>
        <v>12</v>
      </c>
      <c r="X413" s="22">
        <f t="shared" si="167"/>
        <v>0.19157572896581299</v>
      </c>
      <c r="Y413" s="3">
        <f>IF(U413&gt;'Power Curve'!$C$37,0,INDEX(Ci,$W413,1)*POWER(1-X413,3)+INDEX(Ci,$W413,2)*3*X413*POWER(1-X413,2)+INDEX(Ci,$W413,3)*3*POWER(X413,2)*(1-X413)+INDEX(Ci,$W413,4)*POWER(X413,3))</f>
        <v>1810.7495295332271</v>
      </c>
      <c r="Z413" s="3">
        <f t="shared" si="168"/>
        <v>1802.9240523501753</v>
      </c>
      <c r="AA413" s="3">
        <f t="shared" si="169"/>
        <v>1870.999984741208</v>
      </c>
      <c r="AB413" s="3">
        <f t="shared" si="178"/>
        <v>-68.075932391032666</v>
      </c>
      <c r="AC413" s="3">
        <f t="shared" si="179"/>
        <v>68.075932391032666</v>
      </c>
      <c r="AE413" s="34">
        <f t="shared" si="170"/>
        <v>11</v>
      </c>
      <c r="AF413" s="73" t="b">
        <f>COUNTIF('Power Curve'!$D$2:$D$31,AE413)&gt;0</f>
        <v>1</v>
      </c>
      <c r="AG413" s="73" t="b">
        <f t="shared" si="171"/>
        <v>0</v>
      </c>
      <c r="AH413" s="73" t="b">
        <f t="shared" si="180"/>
        <v>1</v>
      </c>
      <c r="AI413" s="34" t="str">
        <f t="shared" si="172"/>
        <v>Inner</v>
      </c>
      <c r="AJ413" s="35" t="str">
        <f t="shared" si="181"/>
        <v>1.0-1.1</v>
      </c>
      <c r="AK413" s="36" t="str">
        <f t="shared" si="173"/>
        <v>9-10</v>
      </c>
      <c r="AL413" s="36" t="str">
        <f t="shared" si="174"/>
        <v>Dec</v>
      </c>
      <c r="AM413" s="35" t="str">
        <f t="shared" si="175"/>
        <v>265-275</v>
      </c>
      <c r="AN413" s="36" t="str">
        <f t="shared" si="176"/>
        <v>Inner-TI</v>
      </c>
    </row>
    <row r="414" spans="5:40" x14ac:dyDescent="0.3">
      <c r="E414" s="12">
        <v>40903.409722222219</v>
      </c>
      <c r="F414" s="16">
        <v>12.96</v>
      </c>
      <c r="G414" s="16">
        <v>1986.2600402832011</v>
      </c>
      <c r="H414" s="29">
        <v>1.1795129075966049</v>
      </c>
      <c r="I414" s="26">
        <v>272.60000000000002</v>
      </c>
      <c r="J414" s="30">
        <v>0.13117283950617284</v>
      </c>
      <c r="K414" s="31">
        <v>0.18642368624644365</v>
      </c>
      <c r="L414" s="111">
        <f t="shared" si="156"/>
        <v>1.3000000000000003</v>
      </c>
      <c r="M414" s="112">
        <f t="shared" si="157"/>
        <v>0.13</v>
      </c>
      <c r="N414" s="112" t="b">
        <f t="shared" si="158"/>
        <v>1</v>
      </c>
      <c r="O414" s="112" t="b">
        <f t="shared" si="159"/>
        <v>1</v>
      </c>
      <c r="P414" s="113">
        <f t="shared" si="160"/>
        <v>13.000000000000002</v>
      </c>
      <c r="Q414" s="113">
        <f t="shared" si="161"/>
        <v>13</v>
      </c>
      <c r="R414" s="114" t="str">
        <f t="shared" si="177"/>
        <v>1.3-0.13</v>
      </c>
      <c r="S414" s="127">
        <f t="shared" si="162"/>
        <v>-3.4559656700221307E-3</v>
      </c>
      <c r="T414" s="112" t="b">
        <f t="shared" si="163"/>
        <v>1</v>
      </c>
      <c r="U414" s="22">
        <f t="shared" si="164"/>
        <v>12.797560889842675</v>
      </c>
      <c r="V414" s="22">
        <f t="shared" si="165"/>
        <v>1.3359542655939696</v>
      </c>
      <c r="W414" s="81">
        <f t="shared" si="166"/>
        <v>13</v>
      </c>
      <c r="X414" s="22">
        <f t="shared" si="167"/>
        <v>0.80201012520578507</v>
      </c>
      <c r="Y414" s="3">
        <f>IF(U414&gt;'Power Curve'!$C$37,0,INDEX(Ci,$W414,1)*POWER(1-X414,3)+INDEX(Ci,$W414,2)*3*X414*POWER(1-X414,2)+INDEX(Ci,$W414,3)*3*POWER(X414,2)*(1-X414)+INDEX(Ci,$W414,4)*POWER(X414,3))</f>
        <v>1947.8067899725884</v>
      </c>
      <c r="Z414" s="3">
        <f t="shared" si="168"/>
        <v>1941.0752365746071</v>
      </c>
      <c r="AA414" s="3">
        <f t="shared" si="169"/>
        <v>1986.2600402832011</v>
      </c>
      <c r="AB414" s="3">
        <f t="shared" si="178"/>
        <v>-45.184803708594018</v>
      </c>
      <c r="AC414" s="3">
        <f t="shared" si="179"/>
        <v>45.184803708594018</v>
      </c>
      <c r="AE414" s="34">
        <f t="shared" si="170"/>
        <v>13</v>
      </c>
      <c r="AF414" s="73" t="b">
        <f>COUNTIF('Power Curve'!$D$2:$D$31,AE414)&gt;0</f>
        <v>1</v>
      </c>
      <c r="AG414" s="73" t="b">
        <f t="shared" si="171"/>
        <v>0</v>
      </c>
      <c r="AH414" s="73" t="b">
        <f t="shared" si="180"/>
        <v>1</v>
      </c>
      <c r="AI414" s="34" t="str">
        <f t="shared" si="172"/>
        <v>Inner</v>
      </c>
      <c r="AJ414" s="35" t="str">
        <f t="shared" si="181"/>
        <v>1.3-1.4</v>
      </c>
      <c r="AK414" s="36" t="str">
        <f t="shared" si="173"/>
        <v>9-10</v>
      </c>
      <c r="AL414" s="36" t="str">
        <f t="shared" si="174"/>
        <v>Dec</v>
      </c>
      <c r="AM414" s="35" t="str">
        <f t="shared" si="175"/>
        <v>265-275</v>
      </c>
      <c r="AN414" s="36" t="str">
        <f t="shared" si="176"/>
        <v>Inner-TI</v>
      </c>
    </row>
    <row r="415" spans="5:40" x14ac:dyDescent="0.3">
      <c r="E415" s="12">
        <v>40903.416666666664</v>
      </c>
      <c r="F415" s="16">
        <v>13.7</v>
      </c>
      <c r="G415" s="16">
        <v>1960.1300201415991</v>
      </c>
      <c r="H415" s="29">
        <v>1.1785155986074136</v>
      </c>
      <c r="I415" s="26">
        <v>276.89999999999998</v>
      </c>
      <c r="J415" s="30">
        <v>0.13868613138686131</v>
      </c>
      <c r="K415" s="31">
        <v>0.13485374714687182</v>
      </c>
      <c r="L415" s="111">
        <f t="shared" si="156"/>
        <v>1.4000000000000001</v>
      </c>
      <c r="M415" s="112">
        <f t="shared" si="157"/>
        <v>0.14000000000000001</v>
      </c>
      <c r="N415" s="112" t="b">
        <f t="shared" si="158"/>
        <v>1</v>
      </c>
      <c r="O415" s="112" t="b">
        <f t="shared" si="159"/>
        <v>1</v>
      </c>
      <c r="P415" s="113">
        <f t="shared" si="160"/>
        <v>14</v>
      </c>
      <c r="Q415" s="113">
        <f t="shared" si="161"/>
        <v>12</v>
      </c>
      <c r="R415" s="114" t="str">
        <f t="shared" si="177"/>
        <v>1.4-0.14</v>
      </c>
      <c r="S415" s="127">
        <f t="shared" si="162"/>
        <v>-4.3734296661873655E-3</v>
      </c>
      <c r="T415" s="112" t="b">
        <f t="shared" si="163"/>
        <v>1</v>
      </c>
      <c r="U415" s="22">
        <f t="shared" si="164"/>
        <v>13.524471902333993</v>
      </c>
      <c r="V415" s="22">
        <f t="shared" si="165"/>
        <v>1.4483007058300985</v>
      </c>
      <c r="W415" s="81">
        <f t="shared" si="166"/>
        <v>14</v>
      </c>
      <c r="X415" s="22">
        <f t="shared" si="167"/>
        <v>0.55469016196836995</v>
      </c>
      <c r="Y415" s="3">
        <f>IF(U415&gt;'Power Curve'!$C$37,0,INDEX(Ci,$W415,1)*POWER(1-X415,3)+INDEX(Ci,$W415,2)*3*X415*POWER(1-X415,2)+INDEX(Ci,$W415,3)*3*POWER(X415,2)*(1-X415)+INDEX(Ci,$W415,4)*POWER(X415,3))</f>
        <v>1967.8407453074356</v>
      </c>
      <c r="Z415" s="3">
        <f t="shared" si="168"/>
        <v>1959.2345322135757</v>
      </c>
      <c r="AA415" s="3">
        <f t="shared" si="169"/>
        <v>1960.1300201415991</v>
      </c>
      <c r="AB415" s="3">
        <f t="shared" si="178"/>
        <v>-0.89548792802338539</v>
      </c>
      <c r="AC415" s="3">
        <f t="shared" si="179"/>
        <v>0.89548792802338539</v>
      </c>
      <c r="AE415" s="34">
        <f t="shared" si="170"/>
        <v>14</v>
      </c>
      <c r="AF415" s="73" t="b">
        <f>COUNTIF('Power Curve'!$D$2:$D$31,AE415)&gt;0</f>
        <v>1</v>
      </c>
      <c r="AG415" s="73" t="b">
        <f t="shared" si="171"/>
        <v>0</v>
      </c>
      <c r="AH415" s="73" t="b">
        <f t="shared" si="180"/>
        <v>1</v>
      </c>
      <c r="AI415" s="34" t="str">
        <f t="shared" si="172"/>
        <v>Inner</v>
      </c>
      <c r="AJ415" s="35" t="str">
        <f t="shared" si="181"/>
        <v>1.4-1.5</v>
      </c>
      <c r="AK415" s="36" t="str">
        <f t="shared" si="173"/>
        <v>10-11</v>
      </c>
      <c r="AL415" s="36" t="str">
        <f t="shared" si="174"/>
        <v>Dec</v>
      </c>
      <c r="AM415" s="35" t="str">
        <f t="shared" si="175"/>
        <v>275-285</v>
      </c>
      <c r="AN415" s="36" t="str">
        <f t="shared" si="176"/>
        <v>Inner-TI</v>
      </c>
    </row>
    <row r="416" spans="5:40" x14ac:dyDescent="0.3">
      <c r="E416" s="12">
        <v>40903.423611111109</v>
      </c>
      <c r="F416" s="16">
        <v>13.94</v>
      </c>
      <c r="G416" s="16">
        <v>1995.5599670410211</v>
      </c>
      <c r="H416" s="29">
        <v>1.1789657837171954</v>
      </c>
      <c r="I416" s="26">
        <v>272.89999999999998</v>
      </c>
      <c r="J416" s="30">
        <v>0.1054519368723099</v>
      </c>
      <c r="K416" s="31">
        <v>0.19142073308854046</v>
      </c>
      <c r="L416" s="111">
        <f t="shared" si="156"/>
        <v>1.5000000000000002</v>
      </c>
      <c r="M416" s="112">
        <f t="shared" si="157"/>
        <v>0.11</v>
      </c>
      <c r="N416" s="112" t="b">
        <f t="shared" si="158"/>
        <v>1</v>
      </c>
      <c r="O416" s="112" t="b">
        <f t="shared" si="159"/>
        <v>1</v>
      </c>
      <c r="P416" s="113">
        <f t="shared" si="160"/>
        <v>15</v>
      </c>
      <c r="Q416" s="113">
        <f t="shared" si="161"/>
        <v>15</v>
      </c>
      <c r="R416" s="114" t="str">
        <f t="shared" si="177"/>
        <v>1.5-0.11</v>
      </c>
      <c r="S416" s="127">
        <f t="shared" si="162"/>
        <v>2.8630694196125571E-3</v>
      </c>
      <c r="T416" s="112" t="b">
        <f t="shared" si="163"/>
        <v>1</v>
      </c>
      <c r="U416" s="22">
        <f t="shared" si="164"/>
        <v>13.763148988483982</v>
      </c>
      <c r="V416" s="22">
        <f t="shared" si="165"/>
        <v>1.4851890188891927</v>
      </c>
      <c r="W416" s="81">
        <f t="shared" si="166"/>
        <v>14</v>
      </c>
      <c r="X416" s="22">
        <f t="shared" si="167"/>
        <v>0.80234057182842045</v>
      </c>
      <c r="Y416" s="3">
        <f>IF(U416&gt;'Power Curve'!$C$37,0,INDEX(Ci,$W416,1)*POWER(1-X416,3)+INDEX(Ci,$W416,2)*3*X416*POWER(1-X416,2)+INDEX(Ci,$W416,3)*3*POWER(X416,2)*(1-X416)+INDEX(Ci,$W416,4)*POWER(X416,3))</f>
        <v>1972.6421520798638</v>
      </c>
      <c r="Z416" s="3">
        <f t="shared" si="168"/>
        <v>1978.2899635013223</v>
      </c>
      <c r="AA416" s="3">
        <f t="shared" si="169"/>
        <v>1995.5599670410211</v>
      </c>
      <c r="AB416" s="3">
        <f t="shared" si="178"/>
        <v>-17.270003539698791</v>
      </c>
      <c r="AC416" s="3">
        <f t="shared" si="179"/>
        <v>17.270003539698791</v>
      </c>
      <c r="AE416" s="34">
        <f t="shared" si="170"/>
        <v>14</v>
      </c>
      <c r="AF416" s="73" t="b">
        <f>COUNTIF('Power Curve'!$D$2:$D$31,AE416)&gt;0</f>
        <v>1</v>
      </c>
      <c r="AG416" s="73" t="b">
        <f t="shared" si="171"/>
        <v>0</v>
      </c>
      <c r="AH416" s="73" t="b">
        <f t="shared" si="180"/>
        <v>1</v>
      </c>
      <c r="AI416" s="34" t="str">
        <f t="shared" si="172"/>
        <v>Inner</v>
      </c>
      <c r="AJ416" s="35" t="str">
        <f t="shared" si="181"/>
        <v>1.4-1.5</v>
      </c>
      <c r="AK416" s="36" t="str">
        <f t="shared" si="173"/>
        <v>10-11</v>
      </c>
      <c r="AL416" s="36" t="str">
        <f t="shared" si="174"/>
        <v>Dec</v>
      </c>
      <c r="AM416" s="35" t="str">
        <f t="shared" si="175"/>
        <v>265-275</v>
      </c>
      <c r="AN416" s="36" t="str">
        <f t="shared" si="176"/>
        <v>Inner-TI</v>
      </c>
    </row>
    <row r="417" spans="5:40" x14ac:dyDescent="0.3">
      <c r="E417" s="12">
        <v>40903.430555555555</v>
      </c>
      <c r="F417" s="16">
        <v>14.58</v>
      </c>
      <c r="G417" s="16">
        <v>1984.80004882813</v>
      </c>
      <c r="H417" s="29">
        <v>1.1800669364841807</v>
      </c>
      <c r="I417" s="26">
        <v>273.7</v>
      </c>
      <c r="J417" s="30">
        <v>0.1419753086419753</v>
      </c>
      <c r="K417" s="31">
        <v>0.15754478842468081</v>
      </c>
      <c r="L417" s="111">
        <f t="shared" si="156"/>
        <v>1.6</v>
      </c>
      <c r="M417" s="112">
        <f t="shared" si="157"/>
        <v>0.14000000000000001</v>
      </c>
      <c r="N417" s="112" t="b">
        <f t="shared" si="158"/>
        <v>1</v>
      </c>
      <c r="O417" s="112" t="b">
        <f t="shared" si="159"/>
        <v>1</v>
      </c>
      <c r="P417" s="113">
        <f t="shared" si="160"/>
        <v>16</v>
      </c>
      <c r="Q417" s="113">
        <f t="shared" si="161"/>
        <v>12</v>
      </c>
      <c r="R417" s="114" t="str">
        <f t="shared" si="177"/>
        <v>1.6-0.14</v>
      </c>
      <c r="S417" s="127">
        <f t="shared" si="162"/>
        <v>-4.3153521593601672E-3</v>
      </c>
      <c r="T417" s="112" t="b">
        <f t="shared" si="163"/>
        <v>1</v>
      </c>
      <c r="U417" s="22">
        <f t="shared" si="164"/>
        <v>14.399509826111345</v>
      </c>
      <c r="V417" s="22">
        <f t="shared" si="165"/>
        <v>1.5835406377043906</v>
      </c>
      <c r="W417" s="81">
        <f t="shared" si="166"/>
        <v>15</v>
      </c>
      <c r="X417" s="22">
        <f t="shared" si="167"/>
        <v>0.42595099051653079</v>
      </c>
      <c r="Y417" s="3">
        <f>IF(U417&gt;'Power Curve'!$C$37,0,INDEX(Ci,$W417,1)*POWER(1-X417,3)+INDEX(Ci,$W417,2)*3*X417*POWER(1-X417,2)+INDEX(Ci,$W417,3)*3*POWER(X417,2)*(1-X417)+INDEX(Ci,$W417,4)*POWER(X417,3))</f>
        <v>1977.0971217551682</v>
      </c>
      <c r="Z417" s="3">
        <f t="shared" si="168"/>
        <v>1968.5652514215374</v>
      </c>
      <c r="AA417" s="3">
        <f t="shared" si="169"/>
        <v>1984.80004882813</v>
      </c>
      <c r="AB417" s="3">
        <f t="shared" si="178"/>
        <v>-16.234797406592634</v>
      </c>
      <c r="AC417" s="3">
        <f t="shared" si="179"/>
        <v>16.234797406592634</v>
      </c>
      <c r="AE417" s="34">
        <f t="shared" si="170"/>
        <v>14</v>
      </c>
      <c r="AF417" s="73" t="b">
        <f>COUNTIF('Power Curve'!$D$2:$D$31,AE417)&gt;0</f>
        <v>1</v>
      </c>
      <c r="AG417" s="73" t="b">
        <f t="shared" si="171"/>
        <v>0</v>
      </c>
      <c r="AH417" s="73" t="b">
        <f t="shared" si="180"/>
        <v>1</v>
      </c>
      <c r="AI417" s="34" t="str">
        <f t="shared" si="172"/>
        <v>Outer</v>
      </c>
      <c r="AJ417" s="35" t="str">
        <f t="shared" si="181"/>
        <v>1.5-1.6</v>
      </c>
      <c r="AK417" s="36" t="str">
        <f t="shared" si="173"/>
        <v>10-11</v>
      </c>
      <c r="AL417" s="36" t="str">
        <f t="shared" si="174"/>
        <v>Dec</v>
      </c>
      <c r="AM417" s="35" t="str">
        <f t="shared" si="175"/>
        <v>265-275</v>
      </c>
      <c r="AN417" s="36" t="str">
        <f t="shared" si="176"/>
        <v>HWS-HTI</v>
      </c>
    </row>
    <row r="418" spans="5:40" x14ac:dyDescent="0.3">
      <c r="E418" s="12">
        <v>40903.4375</v>
      </c>
      <c r="F418" s="16">
        <v>15.43</v>
      </c>
      <c r="G418" s="16">
        <v>1978.099975585943</v>
      </c>
      <c r="H418" s="29">
        <v>1.1822693046560289</v>
      </c>
      <c r="I418" s="26">
        <v>280.39999999999998</v>
      </c>
      <c r="J418" s="30">
        <v>0.12313674659753726</v>
      </c>
      <c r="K418" s="31">
        <v>9.9534679046131905E-2</v>
      </c>
      <c r="L418" s="111">
        <f t="shared" si="156"/>
        <v>1.7000000000000002</v>
      </c>
      <c r="M418" s="112">
        <f t="shared" si="157"/>
        <v>0.12</v>
      </c>
      <c r="N418" s="112" t="b">
        <f t="shared" si="158"/>
        <v>1</v>
      </c>
      <c r="O418" s="112" t="b">
        <f t="shared" si="159"/>
        <v>1</v>
      </c>
      <c r="P418" s="113">
        <f t="shared" si="160"/>
        <v>17</v>
      </c>
      <c r="Q418" s="113">
        <f t="shared" si="161"/>
        <v>14</v>
      </c>
      <c r="R418" s="114" t="str">
        <f t="shared" si="177"/>
        <v>1.7-0.12</v>
      </c>
      <c r="S418" s="127">
        <f t="shared" si="162"/>
        <v>-1.9369753789638688E-3</v>
      </c>
      <c r="T418" s="112" t="b">
        <f t="shared" si="163"/>
        <v>1</v>
      </c>
      <c r="U418" s="22">
        <f t="shared" si="164"/>
        <v>15.248461744610479</v>
      </c>
      <c r="V418" s="22">
        <f t="shared" si="165"/>
        <v>1.7147488933726163</v>
      </c>
      <c r="W418" s="81">
        <f t="shared" si="166"/>
        <v>16</v>
      </c>
      <c r="X418" s="22">
        <f t="shared" si="167"/>
        <v>0.24867851057797616</v>
      </c>
      <c r="Y418" s="3">
        <f>IF(U418&gt;'Power Curve'!$C$37,0,INDEX(Ci,$W418,1)*POWER(1-X418,3)+INDEX(Ci,$W418,2)*3*X418*POWER(1-X418,2)+INDEX(Ci,$W418,3)*3*POWER(X418,2)*(1-X418)+INDEX(Ci,$W418,4)*POWER(X418,3))</f>
        <v>1979.9403006397536</v>
      </c>
      <c r="Z418" s="3">
        <f t="shared" si="168"/>
        <v>1976.105205025596</v>
      </c>
      <c r="AA418" s="3">
        <f t="shared" si="169"/>
        <v>1978.099975585943</v>
      </c>
      <c r="AB418" s="3">
        <f t="shared" si="178"/>
        <v>-1.9947705603469785</v>
      </c>
      <c r="AC418" s="3">
        <f t="shared" si="179"/>
        <v>1.9947705603469785</v>
      </c>
      <c r="AE418" s="34">
        <f t="shared" si="170"/>
        <v>15</v>
      </c>
      <c r="AF418" s="73" t="b">
        <f>COUNTIF('Power Curve'!$D$2:$D$31,AE418)&gt;0</f>
        <v>1</v>
      </c>
      <c r="AG418" s="73" t="b">
        <f t="shared" si="171"/>
        <v>0</v>
      </c>
      <c r="AH418" s="73" t="b">
        <f t="shared" si="180"/>
        <v>1</v>
      </c>
      <c r="AI418" s="34" t="str">
        <f t="shared" si="172"/>
        <v>Outer</v>
      </c>
      <c r="AJ418" s="35" t="str">
        <f t="shared" si="181"/>
        <v>1.7-1.8</v>
      </c>
      <c r="AK418" s="36" t="str">
        <f t="shared" si="173"/>
        <v>10-11</v>
      </c>
      <c r="AL418" s="36" t="str">
        <f t="shared" si="174"/>
        <v>Dec</v>
      </c>
      <c r="AM418" s="35" t="str">
        <f t="shared" si="175"/>
        <v>275-285</v>
      </c>
      <c r="AN418" s="36" t="str">
        <f t="shared" si="176"/>
        <v>Inner-TI</v>
      </c>
    </row>
    <row r="419" spans="5:40" x14ac:dyDescent="0.3">
      <c r="E419" s="12">
        <v>40903.444444444445</v>
      </c>
      <c r="F419" s="16">
        <v>13.36</v>
      </c>
      <c r="G419" s="16">
        <v>1977.8399810791041</v>
      </c>
      <c r="H419" s="29">
        <v>1.1826776078833727</v>
      </c>
      <c r="I419" s="26">
        <v>274.10000000000002</v>
      </c>
      <c r="J419" s="30">
        <v>0.1437125748502994</v>
      </c>
      <c r="K419" s="31">
        <v>0.12904362449158488</v>
      </c>
      <c r="L419" s="111">
        <f t="shared" si="156"/>
        <v>1.4000000000000001</v>
      </c>
      <c r="M419" s="112">
        <f t="shared" si="157"/>
        <v>0.14000000000000001</v>
      </c>
      <c r="N419" s="112" t="b">
        <f t="shared" si="158"/>
        <v>1</v>
      </c>
      <c r="O419" s="112" t="b">
        <f t="shared" si="159"/>
        <v>1</v>
      </c>
      <c r="P419" s="113">
        <f t="shared" si="160"/>
        <v>14</v>
      </c>
      <c r="Q419" s="113">
        <f t="shared" si="161"/>
        <v>12</v>
      </c>
      <c r="R419" s="114" t="str">
        <f t="shared" si="177"/>
        <v>1.4-0.14</v>
      </c>
      <c r="S419" s="127">
        <f t="shared" si="162"/>
        <v>-4.3734296661873655E-3</v>
      </c>
      <c r="T419" s="112" t="b">
        <f t="shared" si="163"/>
        <v>1</v>
      </c>
      <c r="U419" s="22">
        <f t="shared" si="164"/>
        <v>13.204335585698329</v>
      </c>
      <c r="V419" s="22">
        <f t="shared" si="165"/>
        <v>1.3988226061091196</v>
      </c>
      <c r="W419" s="81">
        <f t="shared" si="166"/>
        <v>14</v>
      </c>
      <c r="X419" s="22">
        <f t="shared" si="167"/>
        <v>0.22251797357452224</v>
      </c>
      <c r="Y419" s="3">
        <f>IF(U419&gt;'Power Curve'!$C$37,0,INDEX(Ci,$W419,1)*POWER(1-X419,3)+INDEX(Ci,$W419,2)*3*X419*POWER(1-X419,2)+INDEX(Ci,$W419,3)*3*POWER(X419,2)*(1-X419)+INDEX(Ci,$W419,4)*POWER(X419,3))</f>
        <v>1959.2928355195595</v>
      </c>
      <c r="Z419" s="3">
        <f t="shared" si="168"/>
        <v>1950.7240061079499</v>
      </c>
      <c r="AA419" s="3">
        <f t="shared" si="169"/>
        <v>1977.8399810791041</v>
      </c>
      <c r="AB419" s="3">
        <f t="shared" si="178"/>
        <v>-27.115974971154174</v>
      </c>
      <c r="AC419" s="3">
        <f t="shared" si="179"/>
        <v>27.115974971154174</v>
      </c>
      <c r="AE419" s="34">
        <f t="shared" si="170"/>
        <v>13</v>
      </c>
      <c r="AF419" s="73" t="b">
        <f>COUNTIF('Power Curve'!$D$2:$D$31,AE419)&gt;0</f>
        <v>1</v>
      </c>
      <c r="AG419" s="73" t="b">
        <f t="shared" si="171"/>
        <v>0</v>
      </c>
      <c r="AH419" s="73" t="b">
        <f t="shared" si="180"/>
        <v>1</v>
      </c>
      <c r="AI419" s="34" t="str">
        <f t="shared" si="172"/>
        <v>Outer</v>
      </c>
      <c r="AJ419" s="35" t="str">
        <f t="shared" si="181"/>
        <v>1.3-1.4</v>
      </c>
      <c r="AK419" s="36" t="str">
        <f t="shared" si="173"/>
        <v>10-11</v>
      </c>
      <c r="AL419" s="36" t="str">
        <f t="shared" si="174"/>
        <v>Dec</v>
      </c>
      <c r="AM419" s="35" t="str">
        <f t="shared" si="175"/>
        <v>265-275</v>
      </c>
      <c r="AN419" s="36" t="str">
        <f t="shared" si="176"/>
        <v>HWS-HTI</v>
      </c>
    </row>
    <row r="420" spans="5:40" x14ac:dyDescent="0.3">
      <c r="E420" s="12">
        <v>40903.451388888891</v>
      </c>
      <c r="F420" s="16">
        <v>14.21</v>
      </c>
      <c r="G420" s="16">
        <v>1928.9700622558589</v>
      </c>
      <c r="H420" s="29">
        <v>1.1830702048263804</v>
      </c>
      <c r="I420" s="26">
        <v>274.10000000000002</v>
      </c>
      <c r="J420" s="30">
        <v>0.16748768472906403</v>
      </c>
      <c r="K420" s="31">
        <v>0.19173995784552181</v>
      </c>
      <c r="L420" s="111">
        <f t="shared" si="156"/>
        <v>1.5000000000000002</v>
      </c>
      <c r="M420" s="112">
        <f t="shared" si="157"/>
        <v>0.17</v>
      </c>
      <c r="N420" s="112" t="b">
        <f t="shared" si="158"/>
        <v>1</v>
      </c>
      <c r="O420" s="112" t="b">
        <f t="shared" si="159"/>
        <v>1</v>
      </c>
      <c r="P420" s="113">
        <f t="shared" si="160"/>
        <v>15</v>
      </c>
      <c r="Q420" s="113">
        <f t="shared" si="161"/>
        <v>9</v>
      </c>
      <c r="R420" s="114" t="str">
        <f t="shared" si="177"/>
        <v>1.5-0.17</v>
      </c>
      <c r="S420" s="127">
        <f t="shared" si="162"/>
        <v>0</v>
      </c>
      <c r="T420" s="112" t="b">
        <f t="shared" si="163"/>
        <v>0</v>
      </c>
      <c r="U420" s="22">
        <f t="shared" si="164"/>
        <v>14.045985659483268</v>
      </c>
      <c r="V420" s="22">
        <f t="shared" si="165"/>
        <v>1.5289023381386884</v>
      </c>
      <c r="W420" s="81">
        <f t="shared" si="166"/>
        <v>15</v>
      </c>
      <c r="X420" s="22">
        <f t="shared" si="167"/>
        <v>8.8215308093610348E-2</v>
      </c>
      <c r="Y420" s="3">
        <f>IF(U420&gt;'Power Curve'!$C$37,0,INDEX(Ci,$W420,1)*POWER(1-X420,3)+INDEX(Ci,$W420,2)*3*X420*POWER(1-X420,2)+INDEX(Ci,$W420,3)*3*POWER(X420,2)*(1-X420)+INDEX(Ci,$W420,4)*POWER(X420,3))</f>
        <v>1975.4391392586692</v>
      </c>
      <c r="Z420" s="3">
        <f t="shared" si="168"/>
        <v>1975.4391392586692</v>
      </c>
      <c r="AA420" s="3">
        <f t="shared" si="169"/>
        <v>1928.9700622558589</v>
      </c>
      <c r="AB420" s="3">
        <f t="shared" si="178"/>
        <v>46.469077002810309</v>
      </c>
      <c r="AC420" s="3">
        <f t="shared" si="179"/>
        <v>46.469077002810309</v>
      </c>
      <c r="AE420" s="34">
        <f t="shared" si="170"/>
        <v>14</v>
      </c>
      <c r="AF420" s="73" t="b">
        <f>COUNTIF('Power Curve'!$D$2:$D$31,AE420)&gt;0</f>
        <v>1</v>
      </c>
      <c r="AG420" s="73" t="b">
        <f t="shared" si="171"/>
        <v>0</v>
      </c>
      <c r="AH420" s="73" t="b">
        <f t="shared" si="180"/>
        <v>1</v>
      </c>
      <c r="AI420" s="34" t="str">
        <f t="shared" si="172"/>
        <v>Outer</v>
      </c>
      <c r="AJ420" s="35" t="str">
        <f t="shared" si="181"/>
        <v>1.5-1.6</v>
      </c>
      <c r="AK420" s="36" t="str">
        <f t="shared" si="173"/>
        <v>10-11</v>
      </c>
      <c r="AL420" s="36" t="str">
        <f t="shared" si="174"/>
        <v>Dec</v>
      </c>
      <c r="AM420" s="35" t="str">
        <f t="shared" si="175"/>
        <v>265-275</v>
      </c>
      <c r="AN420" s="36" t="str">
        <f t="shared" si="176"/>
        <v>HWS-HTI</v>
      </c>
    </row>
    <row r="421" spans="5:40" x14ac:dyDescent="0.3">
      <c r="E421" s="12">
        <v>40903.5</v>
      </c>
      <c r="F421" s="16">
        <v>12.58</v>
      </c>
      <c r="G421" s="16">
        <v>1970.7400207519511</v>
      </c>
      <c r="H421" s="29">
        <v>1.1814789742701663</v>
      </c>
      <c r="I421" s="26">
        <v>267.39999999999998</v>
      </c>
      <c r="J421" s="30">
        <v>0.12718600953895073</v>
      </c>
      <c r="K421" s="31">
        <v>0.2653302687951804</v>
      </c>
      <c r="L421" s="111">
        <f t="shared" si="156"/>
        <v>1.3000000000000003</v>
      </c>
      <c r="M421" s="112">
        <f t="shared" si="157"/>
        <v>0.13</v>
      </c>
      <c r="N421" s="112" t="b">
        <f t="shared" si="158"/>
        <v>1</v>
      </c>
      <c r="O421" s="112" t="b">
        <f t="shared" si="159"/>
        <v>1</v>
      </c>
      <c r="P421" s="113">
        <f t="shared" si="160"/>
        <v>13.000000000000002</v>
      </c>
      <c r="Q421" s="113">
        <f t="shared" si="161"/>
        <v>13</v>
      </c>
      <c r="R421" s="114" t="str">
        <f t="shared" si="177"/>
        <v>1.3-0.13</v>
      </c>
      <c r="S421" s="127">
        <f t="shared" si="162"/>
        <v>-3.4559656700221307E-3</v>
      </c>
      <c r="T421" s="112" t="b">
        <f t="shared" si="163"/>
        <v>1</v>
      </c>
      <c r="U421" s="22">
        <f t="shared" si="164"/>
        <v>12.429221968274774</v>
      </c>
      <c r="V421" s="22">
        <f t="shared" si="165"/>
        <v>1.2790262978957743</v>
      </c>
      <c r="W421" s="81">
        <f t="shared" si="166"/>
        <v>13</v>
      </c>
      <c r="X421" s="22">
        <f t="shared" si="167"/>
        <v>0.42281085356799258</v>
      </c>
      <c r="Y421" s="3">
        <f>IF(U421&gt;'Power Curve'!$C$37,0,INDEX(Ci,$W421,1)*POWER(1-X421,3)+INDEX(Ci,$W421,2)*3*X421*POWER(1-X421,2)+INDEX(Ci,$W421,3)*3*POWER(X421,2)*(1-X421)+INDEX(Ci,$W421,4)*POWER(X421,3))</f>
        <v>1936.1397635482999</v>
      </c>
      <c r="Z421" s="3">
        <f t="shared" si="168"/>
        <v>1929.4485309931122</v>
      </c>
      <c r="AA421" s="3">
        <f t="shared" si="169"/>
        <v>1970.7400207519511</v>
      </c>
      <c r="AB421" s="3">
        <f t="shared" si="178"/>
        <v>-41.291489758838907</v>
      </c>
      <c r="AC421" s="3">
        <f t="shared" si="179"/>
        <v>41.291489758838907</v>
      </c>
      <c r="AE421" s="34">
        <f t="shared" si="170"/>
        <v>12</v>
      </c>
      <c r="AF421" s="73" t="b">
        <f>COUNTIF('Power Curve'!$D$2:$D$31,AE421)&gt;0</f>
        <v>1</v>
      </c>
      <c r="AG421" s="73" t="b">
        <f t="shared" si="171"/>
        <v>0</v>
      </c>
      <c r="AH421" s="73" t="b">
        <f t="shared" si="180"/>
        <v>1</v>
      </c>
      <c r="AI421" s="34" t="str">
        <f t="shared" si="172"/>
        <v>Inner</v>
      </c>
      <c r="AJ421" s="35" t="str">
        <f t="shared" si="181"/>
        <v>1.2-1.3</v>
      </c>
      <c r="AK421" s="36" t="str">
        <f t="shared" si="173"/>
        <v>12-13</v>
      </c>
      <c r="AL421" s="36" t="str">
        <f t="shared" si="174"/>
        <v>Dec</v>
      </c>
      <c r="AM421" s="35" t="str">
        <f t="shared" si="175"/>
        <v>265-275</v>
      </c>
      <c r="AN421" s="36" t="str">
        <f t="shared" si="176"/>
        <v>Inner-TI</v>
      </c>
    </row>
    <row r="422" spans="5:40" x14ac:dyDescent="0.3">
      <c r="E422" s="12">
        <v>40903.506944444445</v>
      </c>
      <c r="F422" s="16">
        <v>12.32</v>
      </c>
      <c r="G422" s="16">
        <v>1976.799987792971</v>
      </c>
      <c r="H422" s="29">
        <v>1.1812616550177379</v>
      </c>
      <c r="I422" s="26">
        <v>266.2</v>
      </c>
      <c r="J422" s="30">
        <v>9.4967532467532464E-2</v>
      </c>
      <c r="K422" s="31">
        <v>0.27708369797358845</v>
      </c>
      <c r="L422" s="111">
        <f t="shared" si="156"/>
        <v>1.2000000000000002</v>
      </c>
      <c r="M422" s="112">
        <f t="shared" si="157"/>
        <v>0.09</v>
      </c>
      <c r="N422" s="112" t="b">
        <f t="shared" si="158"/>
        <v>1</v>
      </c>
      <c r="O422" s="112" t="b">
        <f t="shared" si="159"/>
        <v>1</v>
      </c>
      <c r="P422" s="113">
        <f t="shared" si="160"/>
        <v>12</v>
      </c>
      <c r="Q422" s="113">
        <f t="shared" si="161"/>
        <v>17</v>
      </c>
      <c r="R422" s="114" t="str">
        <f t="shared" si="177"/>
        <v>1.2-0.09</v>
      </c>
      <c r="S422" s="127">
        <f t="shared" si="162"/>
        <v>1.4867427553726871E-2</v>
      </c>
      <c r="T422" s="112" t="b">
        <f t="shared" si="163"/>
        <v>1</v>
      </c>
      <c r="U422" s="22">
        <f t="shared" si="164"/>
        <v>12.171591841845078</v>
      </c>
      <c r="V422" s="22">
        <f t="shared" si="165"/>
        <v>1.2392087313648148</v>
      </c>
      <c r="W422" s="81">
        <f t="shared" si="166"/>
        <v>13</v>
      </c>
      <c r="X422" s="22">
        <f t="shared" si="167"/>
        <v>0.15758458891411181</v>
      </c>
      <c r="Y422" s="3">
        <f>IF(U422&gt;'Power Curve'!$C$37,0,INDEX(Ci,$W422,1)*POWER(1-X422,3)+INDEX(Ci,$W422,2)*3*X422*POWER(1-X422,2)+INDEX(Ci,$W422,3)*3*POWER(X422,2)*(1-X422)+INDEX(Ci,$W422,4)*POWER(X422,3))</f>
        <v>1925.2665469480623</v>
      </c>
      <c r="Z422" s="3">
        <f t="shared" si="168"/>
        <v>1953.8903078564265</v>
      </c>
      <c r="AA422" s="3">
        <f t="shared" si="169"/>
        <v>1976.799987792971</v>
      </c>
      <c r="AB422" s="3">
        <f t="shared" si="178"/>
        <v>-22.909679936544535</v>
      </c>
      <c r="AC422" s="3">
        <f t="shared" si="179"/>
        <v>22.909679936544535</v>
      </c>
      <c r="AE422" s="34">
        <f t="shared" si="170"/>
        <v>12</v>
      </c>
      <c r="AF422" s="73" t="b">
        <f>COUNTIF('Power Curve'!$D$2:$D$31,AE422)&gt;0</f>
        <v>1</v>
      </c>
      <c r="AG422" s="73" t="b">
        <f t="shared" si="171"/>
        <v>0</v>
      </c>
      <c r="AH422" s="73" t="b">
        <f t="shared" si="180"/>
        <v>1</v>
      </c>
      <c r="AI422" s="34" t="str">
        <f t="shared" si="172"/>
        <v>Outer</v>
      </c>
      <c r="AJ422" s="35" t="str">
        <f t="shared" si="181"/>
        <v>1.2-1.3</v>
      </c>
      <c r="AK422" s="36" t="str">
        <f t="shared" si="173"/>
        <v>12-13</v>
      </c>
      <c r="AL422" s="36" t="str">
        <f t="shared" si="174"/>
        <v>Dec</v>
      </c>
      <c r="AM422" s="35" t="str">
        <f t="shared" si="175"/>
        <v>265-275</v>
      </c>
      <c r="AN422" s="36" t="str">
        <f t="shared" si="176"/>
        <v>HWS-LTI</v>
      </c>
    </row>
    <row r="423" spans="5:40" x14ac:dyDescent="0.3">
      <c r="E423" s="12">
        <v>40903.513888888891</v>
      </c>
      <c r="F423" s="16">
        <v>12.1</v>
      </c>
      <c r="G423" s="16">
        <v>1967.969955444338</v>
      </c>
      <c r="H423" s="29">
        <v>1.1813485731244024</v>
      </c>
      <c r="I423" s="26">
        <v>266.7</v>
      </c>
      <c r="J423" s="30">
        <v>9.7520661157024791E-2</v>
      </c>
      <c r="K423" s="31">
        <v>0.28993476528135048</v>
      </c>
      <c r="L423" s="111">
        <f t="shared" si="156"/>
        <v>1.2000000000000002</v>
      </c>
      <c r="M423" s="112">
        <f t="shared" si="157"/>
        <v>9.9999999999999992E-2</v>
      </c>
      <c r="N423" s="112" t="b">
        <f t="shared" si="158"/>
        <v>1</v>
      </c>
      <c r="O423" s="112" t="b">
        <f t="shared" si="159"/>
        <v>1</v>
      </c>
      <c r="P423" s="113">
        <f t="shared" si="160"/>
        <v>12</v>
      </c>
      <c r="Q423" s="113">
        <f t="shared" si="161"/>
        <v>16</v>
      </c>
      <c r="R423" s="114" t="str">
        <f t="shared" si="177"/>
        <v>1.2-0.1</v>
      </c>
      <c r="S423" s="127">
        <f t="shared" si="162"/>
        <v>7.9080893564048085E-3</v>
      </c>
      <c r="T423" s="112" t="b">
        <f t="shared" si="163"/>
        <v>1</v>
      </c>
      <c r="U423" s="22">
        <f t="shared" si="164"/>
        <v>11.954535180992442</v>
      </c>
      <c r="V423" s="22">
        <f t="shared" si="165"/>
        <v>1.2056619247305904</v>
      </c>
      <c r="W423" s="81">
        <f t="shared" si="166"/>
        <v>12</v>
      </c>
      <c r="X423" s="22">
        <f t="shared" si="167"/>
        <v>0.93836905092666612</v>
      </c>
      <c r="Y423" s="3">
        <f>IF(U423&gt;'Power Curve'!$C$37,0,INDEX(Ci,$W423,1)*POWER(1-X423,3)+INDEX(Ci,$W423,2)*3*X423*POWER(1-X423,2)+INDEX(Ci,$W423,3)*3*POWER(X423,2)*(1-X423)+INDEX(Ci,$W423,4)*POWER(X423,3))</f>
        <v>1912.9883434168541</v>
      </c>
      <c r="Z423" s="3">
        <f t="shared" si="168"/>
        <v>1928.1164261743554</v>
      </c>
      <c r="AA423" s="3">
        <f t="shared" si="169"/>
        <v>1967.969955444338</v>
      </c>
      <c r="AB423" s="3">
        <f t="shared" si="178"/>
        <v>-39.853529269982573</v>
      </c>
      <c r="AC423" s="3">
        <f t="shared" si="179"/>
        <v>39.853529269982573</v>
      </c>
      <c r="AE423" s="34">
        <f t="shared" si="170"/>
        <v>12</v>
      </c>
      <c r="AF423" s="73" t="b">
        <f>COUNTIF('Power Curve'!$D$2:$D$31,AE423)&gt;0</f>
        <v>1</v>
      </c>
      <c r="AG423" s="73" t="b">
        <f t="shared" si="171"/>
        <v>0</v>
      </c>
      <c r="AH423" s="73" t="b">
        <f t="shared" si="180"/>
        <v>1</v>
      </c>
      <c r="AI423" s="34" t="str">
        <f t="shared" si="172"/>
        <v>Outer</v>
      </c>
      <c r="AJ423" s="35" t="str">
        <f t="shared" si="181"/>
        <v>1.2-1.3</v>
      </c>
      <c r="AK423" s="36" t="str">
        <f t="shared" si="173"/>
        <v>12-13</v>
      </c>
      <c r="AL423" s="36" t="str">
        <f t="shared" si="174"/>
        <v>Dec</v>
      </c>
      <c r="AM423" s="35" t="str">
        <f t="shared" si="175"/>
        <v>265-275</v>
      </c>
      <c r="AN423" s="36" t="str">
        <f t="shared" si="176"/>
        <v>HWS-LTI</v>
      </c>
    </row>
    <row r="424" spans="5:40" x14ac:dyDescent="0.3">
      <c r="E424" s="12">
        <v>40903.534722222219</v>
      </c>
      <c r="F424" s="16">
        <v>10.81</v>
      </c>
      <c r="G424" s="16">
        <v>1792.7800598144531</v>
      </c>
      <c r="H424" s="29">
        <v>1.1817124579229958</v>
      </c>
      <c r="I424" s="26">
        <v>267.39999999999998</v>
      </c>
      <c r="J424" s="30">
        <v>0.11100832562442182</v>
      </c>
      <c r="K424" s="31">
        <v>0.19501948383671319</v>
      </c>
      <c r="L424" s="111">
        <f t="shared" si="156"/>
        <v>1</v>
      </c>
      <c r="M424" s="112">
        <f t="shared" si="157"/>
        <v>0.11</v>
      </c>
      <c r="N424" s="112" t="b">
        <f t="shared" si="158"/>
        <v>1</v>
      </c>
      <c r="O424" s="112" t="b">
        <f t="shared" si="159"/>
        <v>1</v>
      </c>
      <c r="P424" s="113">
        <f t="shared" si="160"/>
        <v>10</v>
      </c>
      <c r="Q424" s="113">
        <f t="shared" si="161"/>
        <v>15</v>
      </c>
      <c r="R424" s="114" t="str">
        <f t="shared" si="177"/>
        <v>1-0.11</v>
      </c>
      <c r="S424" s="127">
        <f t="shared" si="162"/>
        <v>3.3916226553713921E-4</v>
      </c>
      <c r="T424" s="112" t="b">
        <f t="shared" si="163"/>
        <v>1</v>
      </c>
      <c r="U424" s="22">
        <f t="shared" si="164"/>
        <v>10.681139874360598</v>
      </c>
      <c r="V424" s="22">
        <f t="shared" si="165"/>
        <v>1.0088545751993574</v>
      </c>
      <c r="W424" s="81">
        <f t="shared" si="166"/>
        <v>11</v>
      </c>
      <c r="X424" s="22">
        <f t="shared" si="167"/>
        <v>0.70964469433468547</v>
      </c>
      <c r="Y424" s="3">
        <f>IF(U424&gt;'Power Curve'!$C$37,0,INDEX(Ci,$W424,1)*POWER(1-X424,3)+INDEX(Ci,$W424,2)*3*X424*POWER(1-X424,2)+INDEX(Ci,$W424,3)*3*POWER(X424,2)*(1-X424)+INDEX(Ci,$W424,4)*POWER(X424,3))</f>
        <v>1714.9487247718803</v>
      </c>
      <c r="Z424" s="3">
        <f t="shared" si="168"/>
        <v>1715.5303706666539</v>
      </c>
      <c r="AA424" s="3">
        <f t="shared" si="169"/>
        <v>1792.7800598144531</v>
      </c>
      <c r="AB424" s="3">
        <f t="shared" si="178"/>
        <v>-77.249689147799245</v>
      </c>
      <c r="AC424" s="3">
        <f t="shared" si="179"/>
        <v>77.249689147799245</v>
      </c>
      <c r="AE424" s="34">
        <f t="shared" si="170"/>
        <v>11</v>
      </c>
      <c r="AF424" s="73" t="b">
        <f>COUNTIF('Power Curve'!$D$2:$D$31,AE424)&gt;0</f>
        <v>1</v>
      </c>
      <c r="AG424" s="73" t="b">
        <f t="shared" si="171"/>
        <v>0</v>
      </c>
      <c r="AH424" s="73" t="b">
        <f t="shared" si="180"/>
        <v>1</v>
      </c>
      <c r="AI424" s="34" t="str">
        <f t="shared" si="172"/>
        <v>Inner</v>
      </c>
      <c r="AJ424" s="35" t="str">
        <f t="shared" si="181"/>
        <v>1.0-1.1</v>
      </c>
      <c r="AK424" s="36" t="str">
        <f t="shared" si="173"/>
        <v>12-13</v>
      </c>
      <c r="AL424" s="36" t="str">
        <f t="shared" si="174"/>
        <v>Dec</v>
      </c>
      <c r="AM424" s="35" t="str">
        <f t="shared" si="175"/>
        <v>265-275</v>
      </c>
      <c r="AN424" s="36" t="str">
        <f t="shared" si="176"/>
        <v>Inner-TI</v>
      </c>
    </row>
    <row r="425" spans="5:40" x14ac:dyDescent="0.3">
      <c r="E425" s="12">
        <v>40903.638888888891</v>
      </c>
      <c r="F425" s="16">
        <v>9.57</v>
      </c>
      <c r="G425" s="16">
        <v>761.52999687194847</v>
      </c>
      <c r="H425" s="29">
        <v>1.1849342381150358</v>
      </c>
      <c r="I425" s="26">
        <v>205.8</v>
      </c>
      <c r="J425" s="30">
        <v>7.9414838035527693E-2</v>
      </c>
      <c r="K425" s="31">
        <v>0.26284417725018905</v>
      </c>
      <c r="L425" s="111">
        <f t="shared" si="156"/>
        <v>0.8</v>
      </c>
      <c r="M425" s="112">
        <f t="shared" si="157"/>
        <v>0.08</v>
      </c>
      <c r="N425" s="112" t="b">
        <f t="shared" si="158"/>
        <v>1</v>
      </c>
      <c r="O425" s="112" t="b">
        <f t="shared" si="159"/>
        <v>1</v>
      </c>
      <c r="P425" s="113">
        <f t="shared" si="160"/>
        <v>8</v>
      </c>
      <c r="Q425" s="113">
        <f t="shared" si="161"/>
        <v>18</v>
      </c>
      <c r="R425" s="114" t="str">
        <f t="shared" si="177"/>
        <v>0.8-0.08</v>
      </c>
      <c r="S425" s="127">
        <f t="shared" si="162"/>
        <v>-1.7357261610698626E-2</v>
      </c>
      <c r="T425" s="112" t="b">
        <f t="shared" si="163"/>
        <v>1</v>
      </c>
      <c r="U425" s="22">
        <f t="shared" si="164"/>
        <v>9.4645068743562177</v>
      </c>
      <c r="V425" s="22">
        <f t="shared" si="165"/>
        <v>0.82082002313521896</v>
      </c>
      <c r="W425" s="81">
        <f t="shared" si="166"/>
        <v>10</v>
      </c>
      <c r="X425" s="22">
        <f t="shared" si="167"/>
        <v>0.48402810002297209</v>
      </c>
      <c r="Y425" s="3">
        <f>IF(U425&gt;'Power Curve'!$C$37,0,INDEX(Ci,$W425,1)*POWER(1-X425,3)+INDEX(Ci,$W425,2)*3*X425*POWER(1-X425,2)+INDEX(Ci,$W425,3)*3*POWER(X425,2)*(1-X425)+INDEX(Ci,$W425,4)*POWER(X425,3))</f>
        <v>1357.9595122922783</v>
      </c>
      <c r="Z425" s="3">
        <f t="shared" si="168"/>
        <v>1334.3890537806844</v>
      </c>
      <c r="AA425" s="3">
        <f t="shared" si="169"/>
        <v>761.52999687194847</v>
      </c>
      <c r="AB425" s="3">
        <f t="shared" si="178"/>
        <v>572.85905690873597</v>
      </c>
      <c r="AC425" s="3">
        <f t="shared" si="179"/>
        <v>572.85905690873597</v>
      </c>
      <c r="AE425" s="34">
        <f t="shared" si="170"/>
        <v>9</v>
      </c>
      <c r="AF425" s="73" t="b">
        <f>COUNTIF('Power Curve'!$D$2:$D$31,AE425)&gt;0</f>
        <v>1</v>
      </c>
      <c r="AG425" s="73" t="b">
        <f t="shared" si="171"/>
        <v>0</v>
      </c>
      <c r="AH425" s="73" t="b">
        <f t="shared" si="180"/>
        <v>1</v>
      </c>
      <c r="AI425" s="34" t="str">
        <f t="shared" si="172"/>
        <v>Outer</v>
      </c>
      <c r="AJ425" s="35" t="str">
        <f t="shared" si="181"/>
        <v>0.8-0.9</v>
      </c>
      <c r="AK425" s="36" t="str">
        <f t="shared" si="173"/>
        <v>15-16</v>
      </c>
      <c r="AL425" s="36" t="str">
        <f t="shared" si="174"/>
        <v>Dec</v>
      </c>
      <c r="AM425" s="35" t="str">
        <f t="shared" si="175"/>
        <v>205-215</v>
      </c>
      <c r="AN425" s="36" t="str">
        <f t="shared" si="176"/>
        <v>HWS-LTI</v>
      </c>
    </row>
    <row r="426" spans="5:40" x14ac:dyDescent="0.3">
      <c r="E426" s="12">
        <v>40903.645833333336</v>
      </c>
      <c r="F426" s="16">
        <v>9.91</v>
      </c>
      <c r="G426" s="16">
        <v>739.18001556396507</v>
      </c>
      <c r="H426" s="29">
        <v>1.1855037289894073</v>
      </c>
      <c r="I426" s="26">
        <v>206.8</v>
      </c>
      <c r="J426" s="30">
        <v>6.0544904137235116E-2</v>
      </c>
      <c r="K426" s="31">
        <v>0.38819523345839735</v>
      </c>
      <c r="L426" s="111">
        <f t="shared" si="156"/>
        <v>0.9</v>
      </c>
      <c r="M426" s="112">
        <f t="shared" si="157"/>
        <v>6.0000000000000005E-2</v>
      </c>
      <c r="N426" s="112" t="b">
        <f t="shared" si="158"/>
        <v>1</v>
      </c>
      <c r="O426" s="112" t="b">
        <f t="shared" si="159"/>
        <v>1</v>
      </c>
      <c r="P426" s="113">
        <f t="shared" si="160"/>
        <v>9</v>
      </c>
      <c r="Q426" s="113">
        <f t="shared" si="161"/>
        <v>20</v>
      </c>
      <c r="R426" s="114" t="str">
        <f t="shared" si="177"/>
        <v>0.9-0.06</v>
      </c>
      <c r="S426" s="127">
        <f t="shared" si="162"/>
        <v>-3.9242550423652711E-2</v>
      </c>
      <c r="T426" s="112" t="b">
        <f t="shared" si="163"/>
        <v>1</v>
      </c>
      <c r="U426" s="22">
        <f t="shared" si="164"/>
        <v>9.8023288089802474</v>
      </c>
      <c r="V426" s="22">
        <f t="shared" si="165"/>
        <v>0.87303149212729902</v>
      </c>
      <c r="W426" s="81">
        <f t="shared" si="166"/>
        <v>10</v>
      </c>
      <c r="X426" s="22">
        <f t="shared" si="167"/>
        <v>0.84311092475588334</v>
      </c>
      <c r="Y426" s="3">
        <f>IF(U426&gt;'Power Curve'!$C$37,0,INDEX(Ci,$W426,1)*POWER(1-X426,3)+INDEX(Ci,$W426,2)*3*X426*POWER(1-X426,2)+INDEX(Ci,$W426,3)*3*POWER(X426,2)*(1-X426)+INDEX(Ci,$W426,4)*POWER(X426,3))</f>
        <v>1473.8596394391404</v>
      </c>
      <c r="Z426" s="3">
        <f t="shared" si="168"/>
        <v>1416.0216282210633</v>
      </c>
      <c r="AA426" s="3">
        <f t="shared" si="169"/>
        <v>739.18001556396507</v>
      </c>
      <c r="AB426" s="3">
        <f t="shared" si="178"/>
        <v>676.84161265709827</v>
      </c>
      <c r="AC426" s="3">
        <f t="shared" si="179"/>
        <v>676.84161265709827</v>
      </c>
      <c r="AE426" s="34">
        <f t="shared" si="170"/>
        <v>10</v>
      </c>
      <c r="AF426" s="73" t="b">
        <f>COUNTIF('Power Curve'!$D$2:$D$31,AE426)&gt;0</f>
        <v>1</v>
      </c>
      <c r="AG426" s="73" t="b">
        <f t="shared" si="171"/>
        <v>0</v>
      </c>
      <c r="AH426" s="73" t="b">
        <f t="shared" si="180"/>
        <v>1</v>
      </c>
      <c r="AI426" s="34" t="str">
        <f t="shared" si="172"/>
        <v>Outer</v>
      </c>
      <c r="AJ426" s="35" t="str">
        <f t="shared" si="181"/>
        <v>0.8-0.9</v>
      </c>
      <c r="AK426" s="36" t="str">
        <f t="shared" si="173"/>
        <v>15-16</v>
      </c>
      <c r="AL426" s="36" t="str">
        <f t="shared" si="174"/>
        <v>Dec</v>
      </c>
      <c r="AM426" s="35" t="str">
        <f t="shared" si="175"/>
        <v>205-215</v>
      </c>
      <c r="AN426" s="36" t="str">
        <f t="shared" si="176"/>
        <v>HWS-LTI</v>
      </c>
    </row>
    <row r="427" spans="5:40" x14ac:dyDescent="0.3">
      <c r="E427" s="12">
        <v>40903.652777777781</v>
      </c>
      <c r="F427" s="16">
        <v>10.26</v>
      </c>
      <c r="G427" s="16">
        <v>1018.7199859619145</v>
      </c>
      <c r="H427" s="29">
        <v>1.1849627153637197</v>
      </c>
      <c r="I427" s="26">
        <v>205</v>
      </c>
      <c r="J427" s="30">
        <v>5.9454191033138398E-2</v>
      </c>
      <c r="K427" s="31">
        <v>0.31671525800724665</v>
      </c>
      <c r="L427" s="111">
        <f t="shared" si="156"/>
        <v>0.9</v>
      </c>
      <c r="M427" s="112">
        <f t="shared" si="157"/>
        <v>6.0000000000000005E-2</v>
      </c>
      <c r="N427" s="112" t="b">
        <f t="shared" si="158"/>
        <v>1</v>
      </c>
      <c r="O427" s="112" t="b">
        <f t="shared" si="159"/>
        <v>1</v>
      </c>
      <c r="P427" s="113">
        <f t="shared" si="160"/>
        <v>9</v>
      </c>
      <c r="Q427" s="113">
        <f t="shared" si="161"/>
        <v>20</v>
      </c>
      <c r="R427" s="114" t="str">
        <f t="shared" si="177"/>
        <v>0.9-0.06</v>
      </c>
      <c r="S427" s="127">
        <f t="shared" si="162"/>
        <v>-3.9242550423652711E-2</v>
      </c>
      <c r="T427" s="112" t="b">
        <f t="shared" si="163"/>
        <v>1</v>
      </c>
      <c r="U427" s="22">
        <f t="shared" si="164"/>
        <v>10.146982072310969</v>
      </c>
      <c r="V427" s="22">
        <f t="shared" si="165"/>
        <v>0.92629876499233099</v>
      </c>
      <c r="W427" s="81">
        <f t="shared" si="166"/>
        <v>11</v>
      </c>
      <c r="X427" s="22">
        <f t="shared" si="167"/>
        <v>0.19124147242646058</v>
      </c>
      <c r="Y427" s="3">
        <f>IF(U427&gt;'Power Curve'!$C$37,0,INDEX(Ci,$W427,1)*POWER(1-X427,3)+INDEX(Ci,$W427,2)*3*X427*POWER(1-X427,2)+INDEX(Ci,$W427,3)*3*POWER(X427,2)*(1-X427)+INDEX(Ci,$W427,4)*POWER(X427,3))</f>
        <v>1575.4266872450955</v>
      </c>
      <c r="Z427" s="3">
        <f t="shared" si="168"/>
        <v>1513.6029260321118</v>
      </c>
      <c r="AA427" s="3">
        <f t="shared" si="169"/>
        <v>1018.7199859619145</v>
      </c>
      <c r="AB427" s="3">
        <f t="shared" si="178"/>
        <v>494.88294007019726</v>
      </c>
      <c r="AC427" s="3">
        <f t="shared" si="179"/>
        <v>494.88294007019726</v>
      </c>
      <c r="AE427" s="34">
        <f t="shared" si="170"/>
        <v>10</v>
      </c>
      <c r="AF427" s="73" t="b">
        <f>COUNTIF('Power Curve'!$D$2:$D$31,AE427)&gt;0</f>
        <v>1</v>
      </c>
      <c r="AG427" s="73" t="b">
        <f t="shared" si="171"/>
        <v>0</v>
      </c>
      <c r="AH427" s="73" t="b">
        <f t="shared" si="180"/>
        <v>1</v>
      </c>
      <c r="AI427" s="34" t="str">
        <f t="shared" si="172"/>
        <v>Outer</v>
      </c>
      <c r="AJ427" s="35" t="str">
        <f t="shared" si="181"/>
        <v>0.9-1.0</v>
      </c>
      <c r="AK427" s="36" t="str">
        <f t="shared" si="173"/>
        <v>15-16</v>
      </c>
      <c r="AL427" s="36" t="str">
        <f t="shared" si="174"/>
        <v>Dec</v>
      </c>
      <c r="AM427" s="35" t="str">
        <f t="shared" si="175"/>
        <v>205-215</v>
      </c>
      <c r="AN427" s="36" t="str">
        <f t="shared" si="176"/>
        <v>HWS-LTI</v>
      </c>
    </row>
    <row r="428" spans="5:40" x14ac:dyDescent="0.3">
      <c r="E428" s="12">
        <v>40903.666666666664</v>
      </c>
      <c r="F428" s="16">
        <v>10.36</v>
      </c>
      <c r="G428" s="16">
        <v>1694.4500427246071</v>
      </c>
      <c r="H428" s="29">
        <v>1.1848444358177628</v>
      </c>
      <c r="I428" s="26">
        <v>200.7</v>
      </c>
      <c r="J428" s="30">
        <v>6.9498069498069498E-2</v>
      </c>
      <c r="K428" s="31">
        <v>0.21013639442439674</v>
      </c>
      <c r="L428" s="111">
        <f t="shared" si="156"/>
        <v>0.9</v>
      </c>
      <c r="M428" s="112">
        <f t="shared" si="157"/>
        <v>6.9999999999999993E-2</v>
      </c>
      <c r="N428" s="112" t="b">
        <f t="shared" si="158"/>
        <v>1</v>
      </c>
      <c r="O428" s="112" t="b">
        <f t="shared" si="159"/>
        <v>1</v>
      </c>
      <c r="P428" s="113">
        <f t="shared" si="160"/>
        <v>9</v>
      </c>
      <c r="Q428" s="113">
        <f t="shared" si="161"/>
        <v>19</v>
      </c>
      <c r="R428" s="114" t="str">
        <f t="shared" si="177"/>
        <v>0.9-0.07</v>
      </c>
      <c r="S428" s="127">
        <f t="shared" si="162"/>
        <v>-1.5989491724503296E-2</v>
      </c>
      <c r="T428" s="112" t="b">
        <f t="shared" si="163"/>
        <v>1</v>
      </c>
      <c r="U428" s="22">
        <f t="shared" si="164"/>
        <v>10.245539617005667</v>
      </c>
      <c r="V428" s="22">
        <f t="shared" si="165"/>
        <v>0.94153115123299858</v>
      </c>
      <c r="W428" s="81">
        <f t="shared" si="166"/>
        <v>11</v>
      </c>
      <c r="X428" s="22">
        <f t="shared" si="167"/>
        <v>0.28689213692494181</v>
      </c>
      <c r="Y428" s="3">
        <f>IF(U428&gt;'Power Curve'!$C$37,0,INDEX(Ci,$W428,1)*POWER(1-X428,3)+INDEX(Ci,$W428,2)*3*X428*POWER(1-X428,2)+INDEX(Ci,$W428,3)*3*POWER(X428,2)*(1-X428)+INDEX(Ci,$W428,4)*POWER(X428,3))</f>
        <v>1603.0738334904097</v>
      </c>
      <c r="Z428" s="3">
        <f t="shared" si="168"/>
        <v>1577.441497696047</v>
      </c>
      <c r="AA428" s="3">
        <f t="shared" si="169"/>
        <v>1694.4500427246071</v>
      </c>
      <c r="AB428" s="3">
        <f t="shared" si="178"/>
        <v>-117.00854502856009</v>
      </c>
      <c r="AC428" s="3">
        <f t="shared" si="179"/>
        <v>117.00854502856009</v>
      </c>
      <c r="AE428" s="34">
        <f t="shared" si="170"/>
        <v>10</v>
      </c>
      <c r="AF428" s="73" t="b">
        <f>COUNTIF('Power Curve'!$D$2:$D$31,AE428)&gt;0</f>
        <v>1</v>
      </c>
      <c r="AG428" s="73" t="b">
        <f t="shared" si="171"/>
        <v>0</v>
      </c>
      <c r="AH428" s="73" t="b">
        <f t="shared" si="180"/>
        <v>1</v>
      </c>
      <c r="AI428" s="34" t="str">
        <f t="shared" si="172"/>
        <v>Outer</v>
      </c>
      <c r="AJ428" s="35" t="str">
        <f t="shared" si="181"/>
        <v>0.9-1.0</v>
      </c>
      <c r="AK428" s="36" t="str">
        <f t="shared" si="173"/>
        <v>16-17</v>
      </c>
      <c r="AL428" s="36" t="str">
        <f t="shared" si="174"/>
        <v>Dec</v>
      </c>
      <c r="AM428" s="35" t="str">
        <f t="shared" si="175"/>
        <v>195-205</v>
      </c>
      <c r="AN428" s="36" t="str">
        <f t="shared" si="176"/>
        <v>HWS-LTI</v>
      </c>
    </row>
    <row r="429" spans="5:40" x14ac:dyDescent="0.3">
      <c r="E429" s="12">
        <v>40903.673611111109</v>
      </c>
      <c r="F429" s="16">
        <v>11.27</v>
      </c>
      <c r="G429" s="16">
        <v>1616.6199645996139</v>
      </c>
      <c r="H429" s="29">
        <v>1.1841438104523252</v>
      </c>
      <c r="I429" s="26">
        <v>203.9</v>
      </c>
      <c r="J429" s="30">
        <v>8.9618456078083414E-2</v>
      </c>
      <c r="K429" s="31">
        <v>0.32581254551942529</v>
      </c>
      <c r="L429" s="111">
        <f t="shared" si="156"/>
        <v>1.1000000000000001</v>
      </c>
      <c r="M429" s="112">
        <f t="shared" si="157"/>
        <v>0.09</v>
      </c>
      <c r="N429" s="112" t="b">
        <f t="shared" si="158"/>
        <v>1</v>
      </c>
      <c r="O429" s="112" t="b">
        <f t="shared" si="159"/>
        <v>1</v>
      </c>
      <c r="P429" s="113">
        <f t="shared" si="160"/>
        <v>11</v>
      </c>
      <c r="Q429" s="113">
        <f t="shared" si="161"/>
        <v>17</v>
      </c>
      <c r="R429" s="114" t="str">
        <f t="shared" si="177"/>
        <v>1.1-0.09</v>
      </c>
      <c r="S429" s="127">
        <f t="shared" si="162"/>
        <v>1.1181626133052857E-2</v>
      </c>
      <c r="T429" s="112" t="b">
        <f t="shared" si="163"/>
        <v>1</v>
      </c>
      <c r="U429" s="22">
        <f t="shared" si="164"/>
        <v>11.143288371869271</v>
      </c>
      <c r="V429" s="22">
        <f t="shared" si="165"/>
        <v>1.0802811152618454</v>
      </c>
      <c r="W429" s="81">
        <f t="shared" si="166"/>
        <v>12</v>
      </c>
      <c r="X429" s="22">
        <f t="shared" si="167"/>
        <v>0.15697257241959089</v>
      </c>
      <c r="Y429" s="3">
        <f>IF(U429&gt;'Power Curve'!$C$37,0,INDEX(Ci,$W429,1)*POWER(1-X429,3)+INDEX(Ci,$W429,2)*3*X429*POWER(1-X429,2)+INDEX(Ci,$W429,3)*3*POWER(X429,2)*(1-X429)+INDEX(Ci,$W429,4)*POWER(X429,3))</f>
        <v>1804.5808409292254</v>
      </c>
      <c r="Z429" s="3">
        <f t="shared" si="168"/>
        <v>1824.758989219366</v>
      </c>
      <c r="AA429" s="3">
        <f t="shared" si="169"/>
        <v>1616.6199645996139</v>
      </c>
      <c r="AB429" s="3">
        <f t="shared" si="178"/>
        <v>208.13902461975204</v>
      </c>
      <c r="AC429" s="3">
        <f t="shared" si="179"/>
        <v>208.13902461975204</v>
      </c>
      <c r="AE429" s="34">
        <f t="shared" si="170"/>
        <v>11</v>
      </c>
      <c r="AF429" s="73" t="b">
        <f>COUNTIF('Power Curve'!$D$2:$D$31,AE429)&gt;0</f>
        <v>1</v>
      </c>
      <c r="AG429" s="73" t="b">
        <f t="shared" si="171"/>
        <v>0</v>
      </c>
      <c r="AH429" s="73" t="b">
        <f t="shared" si="180"/>
        <v>1</v>
      </c>
      <c r="AI429" s="34" t="str">
        <f t="shared" si="172"/>
        <v>Outer</v>
      </c>
      <c r="AJ429" s="35" t="str">
        <f t="shared" si="181"/>
        <v>1.0-1.1</v>
      </c>
      <c r="AK429" s="36" t="str">
        <f t="shared" si="173"/>
        <v>16-17</v>
      </c>
      <c r="AL429" s="36" t="str">
        <f t="shared" si="174"/>
        <v>Dec</v>
      </c>
      <c r="AM429" s="35" t="str">
        <f t="shared" si="175"/>
        <v>195-205</v>
      </c>
      <c r="AN429" s="36" t="str">
        <f t="shared" si="176"/>
        <v>HWS-LTI</v>
      </c>
    </row>
    <row r="430" spans="5:40" x14ac:dyDescent="0.3">
      <c r="E430" s="12">
        <v>40903.680555555555</v>
      </c>
      <c r="F430" s="16">
        <v>12.28</v>
      </c>
      <c r="G430" s="16">
        <v>1640.46997070313</v>
      </c>
      <c r="H430" s="29">
        <v>1.1825545164234619</v>
      </c>
      <c r="I430" s="26">
        <v>207</v>
      </c>
      <c r="J430" s="30">
        <v>6.921824104234528E-2</v>
      </c>
      <c r="K430" s="31">
        <v>0.43370038051244131</v>
      </c>
      <c r="L430" s="111">
        <f t="shared" si="156"/>
        <v>1.2000000000000002</v>
      </c>
      <c r="M430" s="112">
        <f t="shared" si="157"/>
        <v>6.9999999999999993E-2</v>
      </c>
      <c r="N430" s="112" t="b">
        <f t="shared" si="158"/>
        <v>1</v>
      </c>
      <c r="O430" s="112" t="b">
        <f t="shared" si="159"/>
        <v>1</v>
      </c>
      <c r="P430" s="113">
        <f t="shared" si="160"/>
        <v>12</v>
      </c>
      <c r="Q430" s="113">
        <f t="shared" si="161"/>
        <v>19</v>
      </c>
      <c r="R430" s="114" t="str">
        <f t="shared" si="177"/>
        <v>1.2-0.07</v>
      </c>
      <c r="S430" s="127">
        <f t="shared" si="162"/>
        <v>1.0417836425684624E-2</v>
      </c>
      <c r="T430" s="112" t="b">
        <f t="shared" si="163"/>
        <v>1</v>
      </c>
      <c r="U430" s="22">
        <f t="shared" si="164"/>
        <v>12.136498156723251</v>
      </c>
      <c r="V430" s="22">
        <f t="shared" si="165"/>
        <v>1.2337848892019447</v>
      </c>
      <c r="W430" s="81">
        <f t="shared" si="166"/>
        <v>13</v>
      </c>
      <c r="X430" s="22">
        <f t="shared" si="167"/>
        <v>0.12145617820845717</v>
      </c>
      <c r="Y430" s="3">
        <f>IF(U430&gt;'Power Curve'!$C$37,0,INDEX(Ci,$W430,1)*POWER(1-X430,3)+INDEX(Ci,$W430,2)*3*X430*POWER(1-X430,2)+INDEX(Ci,$W430,3)*3*POWER(X430,2)*(1-X430)+INDEX(Ci,$W430,4)*POWER(X430,3))</f>
        <v>1923.5283847376268</v>
      </c>
      <c r="Z430" s="3">
        <f t="shared" si="168"/>
        <v>1943.5673888099848</v>
      </c>
      <c r="AA430" s="3">
        <f t="shared" si="169"/>
        <v>1640.46997070313</v>
      </c>
      <c r="AB430" s="3">
        <f t="shared" si="178"/>
        <v>303.09741810685478</v>
      </c>
      <c r="AC430" s="3">
        <f t="shared" si="179"/>
        <v>303.09741810685478</v>
      </c>
      <c r="AE430" s="34">
        <f t="shared" si="170"/>
        <v>12</v>
      </c>
      <c r="AF430" s="73" t="b">
        <f>COUNTIF('Power Curve'!$D$2:$D$31,AE430)&gt;0</f>
        <v>1</v>
      </c>
      <c r="AG430" s="73" t="b">
        <f t="shared" si="171"/>
        <v>0</v>
      </c>
      <c r="AH430" s="73" t="b">
        <f t="shared" si="180"/>
        <v>1</v>
      </c>
      <c r="AI430" s="34" t="str">
        <f t="shared" si="172"/>
        <v>Outer</v>
      </c>
      <c r="AJ430" s="35" t="str">
        <f t="shared" si="181"/>
        <v>1.2-1.3</v>
      </c>
      <c r="AK430" s="36" t="str">
        <f t="shared" si="173"/>
        <v>16-17</v>
      </c>
      <c r="AL430" s="36" t="str">
        <f t="shared" si="174"/>
        <v>Dec</v>
      </c>
      <c r="AM430" s="35" t="str">
        <f t="shared" si="175"/>
        <v>205-215</v>
      </c>
      <c r="AN430" s="36" t="str">
        <f t="shared" si="176"/>
        <v>HWS-LTI</v>
      </c>
    </row>
    <row r="431" spans="5:40" x14ac:dyDescent="0.3">
      <c r="E431" s="12">
        <v>40903.6875</v>
      </c>
      <c r="F431" s="16">
        <v>11.93</v>
      </c>
      <c r="G431" s="16">
        <v>1722.480041503906</v>
      </c>
      <c r="H431" s="29">
        <v>1.1819872398899607</v>
      </c>
      <c r="I431" s="26">
        <v>206.1</v>
      </c>
      <c r="J431" s="30">
        <v>8.6336965632858351E-2</v>
      </c>
      <c r="K431" s="31">
        <v>0.40355711394662319</v>
      </c>
      <c r="L431" s="111">
        <f t="shared" si="156"/>
        <v>1.2000000000000002</v>
      </c>
      <c r="M431" s="112">
        <f t="shared" si="157"/>
        <v>0.09</v>
      </c>
      <c r="N431" s="112" t="b">
        <f t="shared" si="158"/>
        <v>1</v>
      </c>
      <c r="O431" s="112" t="b">
        <f t="shared" si="159"/>
        <v>1</v>
      </c>
      <c r="P431" s="113">
        <f t="shared" si="160"/>
        <v>12</v>
      </c>
      <c r="Q431" s="113">
        <f t="shared" si="161"/>
        <v>17</v>
      </c>
      <c r="R431" s="114" t="str">
        <f t="shared" si="177"/>
        <v>1.2-0.09</v>
      </c>
      <c r="S431" s="127">
        <f t="shared" si="162"/>
        <v>1.4867427553726871E-2</v>
      </c>
      <c r="T431" s="112" t="b">
        <f t="shared" si="163"/>
        <v>1</v>
      </c>
      <c r="U431" s="22">
        <f t="shared" si="164"/>
        <v>11.788702559317233</v>
      </c>
      <c r="V431" s="22">
        <f t="shared" si="165"/>
        <v>1.1800319584760113</v>
      </c>
      <c r="W431" s="81">
        <f t="shared" si="166"/>
        <v>12</v>
      </c>
      <c r="X431" s="22">
        <f t="shared" si="167"/>
        <v>0.77863834364824736</v>
      </c>
      <c r="Y431" s="3">
        <f>IF(U431&gt;'Power Curve'!$C$37,0,INDEX(Ci,$W431,1)*POWER(1-X431,3)+INDEX(Ci,$W431,2)*3*X431*POWER(1-X431,2)+INDEX(Ci,$W431,3)*3*POWER(X431,2)*(1-X431)+INDEX(Ci,$W431,4)*POWER(X431,3))</f>
        <v>1898.3706655273672</v>
      </c>
      <c r="Z431" s="3">
        <f t="shared" si="168"/>
        <v>1926.5945538672156</v>
      </c>
      <c r="AA431" s="3">
        <f t="shared" si="169"/>
        <v>1722.480041503906</v>
      </c>
      <c r="AB431" s="3">
        <f t="shared" si="178"/>
        <v>204.11451236330959</v>
      </c>
      <c r="AC431" s="3">
        <f t="shared" si="179"/>
        <v>204.11451236330959</v>
      </c>
      <c r="AE431" s="34">
        <f t="shared" si="170"/>
        <v>12</v>
      </c>
      <c r="AF431" s="73" t="b">
        <f>COUNTIF('Power Curve'!$D$2:$D$31,AE431)&gt;0</f>
        <v>1</v>
      </c>
      <c r="AG431" s="73" t="b">
        <f t="shared" si="171"/>
        <v>0</v>
      </c>
      <c r="AH431" s="73" t="b">
        <f t="shared" si="180"/>
        <v>1</v>
      </c>
      <c r="AI431" s="34" t="str">
        <f t="shared" si="172"/>
        <v>Outer</v>
      </c>
      <c r="AJ431" s="35" t="str">
        <f t="shared" si="181"/>
        <v>1.1-1.2</v>
      </c>
      <c r="AK431" s="36" t="str">
        <f t="shared" si="173"/>
        <v>16-17</v>
      </c>
      <c r="AL431" s="36" t="str">
        <f t="shared" si="174"/>
        <v>Dec</v>
      </c>
      <c r="AM431" s="35" t="str">
        <f t="shared" si="175"/>
        <v>205-215</v>
      </c>
      <c r="AN431" s="36" t="str">
        <f t="shared" si="176"/>
        <v>HWS-LTI</v>
      </c>
    </row>
    <row r="432" spans="5:40" x14ac:dyDescent="0.3">
      <c r="E432" s="12">
        <v>40903.694444444445</v>
      </c>
      <c r="F432" s="16">
        <v>11.24</v>
      </c>
      <c r="G432" s="16">
        <v>1709.4800109863311</v>
      </c>
      <c r="H432" s="29">
        <v>1.1812299941989926</v>
      </c>
      <c r="I432" s="26">
        <v>203.7</v>
      </c>
      <c r="J432" s="30">
        <v>8.8967971530249115E-2</v>
      </c>
      <c r="K432" s="31">
        <v>0.28277816306770592</v>
      </c>
      <c r="L432" s="111">
        <f t="shared" si="156"/>
        <v>1.1000000000000001</v>
      </c>
      <c r="M432" s="112">
        <f t="shared" si="157"/>
        <v>0.09</v>
      </c>
      <c r="N432" s="112" t="b">
        <f t="shared" si="158"/>
        <v>1</v>
      </c>
      <c r="O432" s="112" t="b">
        <f t="shared" si="159"/>
        <v>1</v>
      </c>
      <c r="P432" s="113">
        <f t="shared" si="160"/>
        <v>11</v>
      </c>
      <c r="Q432" s="113">
        <f t="shared" si="161"/>
        <v>17</v>
      </c>
      <c r="R432" s="114" t="str">
        <f t="shared" si="177"/>
        <v>1.1-0.09</v>
      </c>
      <c r="S432" s="127">
        <f t="shared" si="162"/>
        <v>1.1181626133052857E-2</v>
      </c>
      <c r="T432" s="112" t="b">
        <f t="shared" si="163"/>
        <v>1</v>
      </c>
      <c r="U432" s="22">
        <f t="shared" si="164"/>
        <v>11.104502436502013</v>
      </c>
      <c r="V432" s="22">
        <f t="shared" si="165"/>
        <v>1.0742866239212812</v>
      </c>
      <c r="W432" s="81">
        <f t="shared" si="166"/>
        <v>12</v>
      </c>
      <c r="X432" s="22">
        <f t="shared" si="167"/>
        <v>0.11961378965367057</v>
      </c>
      <c r="Y432" s="3">
        <f>IF(U432&gt;'Power Curve'!$C$37,0,INDEX(Ci,$W432,1)*POWER(1-X432,3)+INDEX(Ci,$W432,2)*3*X432*POWER(1-X432,2)+INDEX(Ci,$W432,3)*3*POWER(X432,2)*(1-X432)+INDEX(Ci,$W432,4)*POWER(X432,3))</f>
        <v>1797.864902777156</v>
      </c>
      <c r="Z432" s="3">
        <f t="shared" si="168"/>
        <v>1817.9679559577476</v>
      </c>
      <c r="AA432" s="3">
        <f t="shared" si="169"/>
        <v>1709.4800109863311</v>
      </c>
      <c r="AB432" s="3">
        <f t="shared" si="178"/>
        <v>108.48794497141648</v>
      </c>
      <c r="AC432" s="3">
        <f t="shared" si="179"/>
        <v>108.48794497141648</v>
      </c>
      <c r="AE432" s="34">
        <f t="shared" si="170"/>
        <v>11</v>
      </c>
      <c r="AF432" s="73" t="b">
        <f>COUNTIF('Power Curve'!$D$2:$D$31,AE432)&gt;0</f>
        <v>1</v>
      </c>
      <c r="AG432" s="73" t="b">
        <f t="shared" si="171"/>
        <v>0</v>
      </c>
      <c r="AH432" s="73" t="b">
        <f t="shared" si="180"/>
        <v>1</v>
      </c>
      <c r="AI432" s="34" t="str">
        <f t="shared" si="172"/>
        <v>Outer</v>
      </c>
      <c r="AJ432" s="35" t="str">
        <f t="shared" si="181"/>
        <v>1.0-1.1</v>
      </c>
      <c r="AK432" s="36" t="str">
        <f t="shared" si="173"/>
        <v>16-17</v>
      </c>
      <c r="AL432" s="36" t="str">
        <f t="shared" si="174"/>
        <v>Dec</v>
      </c>
      <c r="AM432" s="35" t="str">
        <f t="shared" si="175"/>
        <v>195-205</v>
      </c>
      <c r="AN432" s="36" t="str">
        <f t="shared" si="176"/>
        <v>HWS-LTI</v>
      </c>
    </row>
    <row r="433" spans="5:40" x14ac:dyDescent="0.3">
      <c r="E433" s="12">
        <v>40903.701388888891</v>
      </c>
      <c r="F433" s="16">
        <v>10.17</v>
      </c>
      <c r="G433" s="16">
        <v>1461.840042114263</v>
      </c>
      <c r="H433" s="29">
        <v>1.1803262673969643</v>
      </c>
      <c r="I433" s="26">
        <v>201.4</v>
      </c>
      <c r="J433" s="30">
        <v>7.0796460176991149E-2</v>
      </c>
      <c r="K433" s="31">
        <v>0.1828044216896749</v>
      </c>
      <c r="L433" s="111">
        <f t="shared" si="156"/>
        <v>0.9</v>
      </c>
      <c r="M433" s="112">
        <f t="shared" si="157"/>
        <v>6.9999999999999993E-2</v>
      </c>
      <c r="N433" s="112" t="b">
        <f t="shared" si="158"/>
        <v>1</v>
      </c>
      <c r="O433" s="112" t="b">
        <f t="shared" si="159"/>
        <v>1</v>
      </c>
      <c r="P433" s="113">
        <f t="shared" si="160"/>
        <v>9</v>
      </c>
      <c r="Q433" s="113">
        <f t="shared" si="161"/>
        <v>19</v>
      </c>
      <c r="R433" s="114" t="str">
        <f t="shared" si="177"/>
        <v>0.9-0.07</v>
      </c>
      <c r="S433" s="127">
        <f t="shared" si="162"/>
        <v>-1.5989491724503296E-2</v>
      </c>
      <c r="T433" s="112" t="b">
        <f t="shared" si="163"/>
        <v>1</v>
      </c>
      <c r="U433" s="22">
        <f t="shared" si="164"/>
        <v>10.044838241434546</v>
      </c>
      <c r="V433" s="22">
        <f t="shared" si="165"/>
        <v>0.91051210666159832</v>
      </c>
      <c r="W433" s="81">
        <f t="shared" si="166"/>
        <v>11</v>
      </c>
      <c r="X433" s="22">
        <f t="shared" si="167"/>
        <v>9.2110296543220352E-2</v>
      </c>
      <c r="Y433" s="3">
        <f>IF(U433&gt;'Power Curve'!$C$37,0,INDEX(Ci,$W433,1)*POWER(1-X433,3)+INDEX(Ci,$W433,2)*3*X433*POWER(1-X433,2)+INDEX(Ci,$W433,3)*3*POWER(X433,2)*(1-X433)+INDEX(Ci,$W433,4)*POWER(X433,3))</f>
        <v>1546.2863344900122</v>
      </c>
      <c r="Z433" s="3">
        <f t="shared" si="168"/>
        <v>1521.5620019409716</v>
      </c>
      <c r="AA433" s="3">
        <f t="shared" si="169"/>
        <v>1461.840042114263</v>
      </c>
      <c r="AB433" s="3">
        <f t="shared" si="178"/>
        <v>59.721959826708598</v>
      </c>
      <c r="AC433" s="3">
        <f t="shared" si="179"/>
        <v>59.721959826708598</v>
      </c>
      <c r="AE433" s="34">
        <f t="shared" si="170"/>
        <v>10</v>
      </c>
      <c r="AF433" s="73" t="b">
        <f>COUNTIF('Power Curve'!$D$2:$D$31,AE433)&gt;0</f>
        <v>1</v>
      </c>
      <c r="AG433" s="73" t="b">
        <f t="shared" si="171"/>
        <v>0</v>
      </c>
      <c r="AH433" s="73" t="b">
        <f t="shared" si="180"/>
        <v>1</v>
      </c>
      <c r="AI433" s="34" t="str">
        <f t="shared" si="172"/>
        <v>Outer</v>
      </c>
      <c r="AJ433" s="35" t="str">
        <f t="shared" si="181"/>
        <v>0.9-1.0</v>
      </c>
      <c r="AK433" s="36" t="str">
        <f t="shared" si="173"/>
        <v>16-17</v>
      </c>
      <c r="AL433" s="36" t="str">
        <f t="shared" si="174"/>
        <v>Dec</v>
      </c>
      <c r="AM433" s="35" t="str">
        <f t="shared" si="175"/>
        <v>195-205</v>
      </c>
      <c r="AN433" s="36" t="str">
        <f t="shared" si="176"/>
        <v>HWS-LTI</v>
      </c>
    </row>
    <row r="434" spans="5:40" x14ac:dyDescent="0.3">
      <c r="E434" s="12">
        <v>40903.944444444445</v>
      </c>
      <c r="F434" s="16">
        <v>14.18</v>
      </c>
      <c r="G434" s="16">
        <v>1929.60998535156</v>
      </c>
      <c r="H434" s="29">
        <v>1.1594792454122036</v>
      </c>
      <c r="I434" s="26">
        <v>208</v>
      </c>
      <c r="J434" s="30">
        <v>0.11847672778561354</v>
      </c>
      <c r="K434" s="31">
        <v>0.31568306225711878</v>
      </c>
      <c r="L434" s="111">
        <f t="shared" si="156"/>
        <v>1.5000000000000002</v>
      </c>
      <c r="M434" s="112">
        <f t="shared" si="157"/>
        <v>0.12</v>
      </c>
      <c r="N434" s="112" t="b">
        <f t="shared" si="158"/>
        <v>1</v>
      </c>
      <c r="O434" s="112" t="b">
        <f t="shared" si="159"/>
        <v>1</v>
      </c>
      <c r="P434" s="113">
        <f t="shared" si="160"/>
        <v>15</v>
      </c>
      <c r="Q434" s="113">
        <f t="shared" si="161"/>
        <v>14</v>
      </c>
      <c r="R434" s="114" t="str">
        <f t="shared" si="177"/>
        <v>1.5-0.12</v>
      </c>
      <c r="S434" s="127">
        <f t="shared" si="162"/>
        <v>-2.6858717067739375E-4</v>
      </c>
      <c r="T434" s="112" t="b">
        <f t="shared" si="163"/>
        <v>1</v>
      </c>
      <c r="U434" s="22">
        <f t="shared" si="164"/>
        <v>13.922541711046723</v>
      </c>
      <c r="V434" s="22">
        <f t="shared" si="165"/>
        <v>1.509823677976412</v>
      </c>
      <c r="W434" s="81">
        <f t="shared" si="166"/>
        <v>14</v>
      </c>
      <c r="X434" s="22">
        <f t="shared" si="167"/>
        <v>0.96772583653106581</v>
      </c>
      <c r="Y434" s="3">
        <f>IF(U434&gt;'Power Curve'!$C$37,0,INDEX(Ci,$W434,1)*POWER(1-X434,3)+INDEX(Ci,$W434,2)*3*X434*POWER(1-X434,2)+INDEX(Ci,$W434,3)*3*POWER(X434,2)*(1-X434)+INDEX(Ci,$W434,4)*POWER(X434,3))</f>
        <v>1974.6059649231076</v>
      </c>
      <c r="Z434" s="3">
        <f t="shared" si="168"/>
        <v>1974.0756110937864</v>
      </c>
      <c r="AA434" s="3">
        <f t="shared" si="169"/>
        <v>1929.60998535156</v>
      </c>
      <c r="AB434" s="3">
        <f t="shared" si="178"/>
        <v>44.465625742226393</v>
      </c>
      <c r="AC434" s="3">
        <f t="shared" si="179"/>
        <v>44.465625742226393</v>
      </c>
      <c r="AE434" s="34">
        <f t="shared" si="170"/>
        <v>14</v>
      </c>
      <c r="AF434" s="73" t="b">
        <f>COUNTIF('Power Curve'!$D$2:$D$31,AE434)&gt;0</f>
        <v>1</v>
      </c>
      <c r="AG434" s="73" t="b">
        <f t="shared" si="171"/>
        <v>0</v>
      </c>
      <c r="AH434" s="73" t="b">
        <f t="shared" si="180"/>
        <v>1</v>
      </c>
      <c r="AI434" s="34" t="str">
        <f t="shared" si="172"/>
        <v>Outer</v>
      </c>
      <c r="AJ434" s="35" t="str">
        <f t="shared" si="181"/>
        <v>1.5-1.6</v>
      </c>
      <c r="AK434" s="36" t="str">
        <f t="shared" si="173"/>
        <v>22-23</v>
      </c>
      <c r="AL434" s="36" t="str">
        <f t="shared" si="174"/>
        <v>Dec</v>
      </c>
      <c r="AM434" s="35" t="str">
        <f t="shared" si="175"/>
        <v>205-215</v>
      </c>
      <c r="AN434" s="36" t="str">
        <f t="shared" si="176"/>
        <v>Inner-TI</v>
      </c>
    </row>
    <row r="435" spans="5:40" x14ac:dyDescent="0.3">
      <c r="E435" s="12">
        <v>40904.104166666664</v>
      </c>
      <c r="F435" s="16">
        <v>16.38</v>
      </c>
      <c r="G435" s="16">
        <v>1981.710021972659</v>
      </c>
      <c r="H435" s="29">
        <v>1.1561350286813643</v>
      </c>
      <c r="I435" s="26">
        <v>278.10000000000002</v>
      </c>
      <c r="J435" s="30">
        <v>0.13431013431013433</v>
      </c>
      <c r="K435" s="31">
        <v>0.16464954293152828</v>
      </c>
      <c r="L435" s="111">
        <f t="shared" si="156"/>
        <v>1.8000000000000003</v>
      </c>
      <c r="M435" s="112">
        <f t="shared" si="157"/>
        <v>0.13</v>
      </c>
      <c r="N435" s="112" t="b">
        <f t="shared" si="158"/>
        <v>1</v>
      </c>
      <c r="O435" s="112" t="b">
        <f t="shared" si="159"/>
        <v>1</v>
      </c>
      <c r="P435" s="113">
        <f t="shared" si="160"/>
        <v>18</v>
      </c>
      <c r="Q435" s="113">
        <f t="shared" si="161"/>
        <v>13</v>
      </c>
      <c r="R435" s="114" t="str">
        <f t="shared" si="177"/>
        <v>1.8-0.13</v>
      </c>
      <c r="S435" s="127">
        <f t="shared" si="162"/>
        <v>-9.6790672673996772E-4</v>
      </c>
      <c r="T435" s="112" t="b">
        <f t="shared" si="163"/>
        <v>1</v>
      </c>
      <c r="U435" s="22">
        <f t="shared" si="164"/>
        <v>16.06712063331555</v>
      </c>
      <c r="V435" s="22">
        <f t="shared" si="165"/>
        <v>1.8412752636341738</v>
      </c>
      <c r="W435" s="81">
        <f t="shared" si="166"/>
        <v>17</v>
      </c>
      <c r="X435" s="22">
        <f t="shared" si="167"/>
        <v>6.9958842254006212E-2</v>
      </c>
      <c r="Y435" s="3">
        <f>IF(U435&gt;'Power Curve'!$C$37,0,INDEX(Ci,$W435,1)*POWER(1-X435,3)+INDEX(Ci,$W435,2)*3*X435*POWER(1-X435,2)+INDEX(Ci,$W435,3)*3*POWER(X435,2)*(1-X435)+INDEX(Ci,$W435,4)*POWER(X435,3))</f>
        <v>1982.6243956575527</v>
      </c>
      <c r="Z435" s="3">
        <f t="shared" si="168"/>
        <v>1980.7054001683969</v>
      </c>
      <c r="AA435" s="3">
        <f t="shared" si="169"/>
        <v>1981.710021972659</v>
      </c>
      <c r="AB435" s="3">
        <f t="shared" si="178"/>
        <v>-1.0046218042621149</v>
      </c>
      <c r="AC435" s="3">
        <f t="shared" si="179"/>
        <v>1.0046218042621149</v>
      </c>
      <c r="AE435" s="34">
        <f t="shared" si="170"/>
        <v>16</v>
      </c>
      <c r="AF435" s="73" t="b">
        <f>COUNTIF('Power Curve'!$D$2:$D$31,AE435)&gt;0</f>
        <v>1</v>
      </c>
      <c r="AG435" s="73" t="b">
        <f t="shared" si="171"/>
        <v>0</v>
      </c>
      <c r="AH435" s="73" t="b">
        <f t="shared" si="180"/>
        <v>1</v>
      </c>
      <c r="AI435" s="34" t="str">
        <f t="shared" si="172"/>
        <v>Inner</v>
      </c>
      <c r="AJ435" s="35" t="str">
        <f t="shared" si="181"/>
        <v>1.8-1.9</v>
      </c>
      <c r="AK435" s="36" t="str">
        <f t="shared" si="173"/>
        <v>2-3</v>
      </c>
      <c r="AL435" s="36" t="str">
        <f t="shared" si="174"/>
        <v>Dec</v>
      </c>
      <c r="AM435" s="35" t="str">
        <f t="shared" si="175"/>
        <v>275-285</v>
      </c>
      <c r="AN435" s="36" t="str">
        <f t="shared" si="176"/>
        <v>Inner-TI</v>
      </c>
    </row>
    <row r="436" spans="5:40" x14ac:dyDescent="0.3">
      <c r="E436" s="12">
        <v>40904.111111111109</v>
      </c>
      <c r="F436" s="16">
        <v>17.02</v>
      </c>
      <c r="G436" s="16">
        <v>1986.4900207519531</v>
      </c>
      <c r="H436" s="29">
        <v>1.1562617792214243</v>
      </c>
      <c r="I436" s="26">
        <v>281.89999999999998</v>
      </c>
      <c r="J436" s="30">
        <v>0.1492361927144536</v>
      </c>
      <c r="K436" s="31">
        <v>0.15117375713944903</v>
      </c>
      <c r="L436" s="111">
        <f t="shared" si="156"/>
        <v>1.9000000000000001</v>
      </c>
      <c r="M436" s="112">
        <f t="shared" si="157"/>
        <v>0.15000000000000002</v>
      </c>
      <c r="N436" s="112" t="b">
        <f t="shared" si="158"/>
        <v>1</v>
      </c>
      <c r="O436" s="112" t="b">
        <f t="shared" si="159"/>
        <v>1</v>
      </c>
      <c r="P436" s="113">
        <f t="shared" si="160"/>
        <v>19</v>
      </c>
      <c r="Q436" s="113">
        <f t="shared" si="161"/>
        <v>10.999999999999998</v>
      </c>
      <c r="R436" s="114" t="str">
        <f t="shared" si="177"/>
        <v>1.9-0.15</v>
      </c>
      <c r="S436" s="127">
        <f t="shared" si="162"/>
        <v>-7.5040228983893403E-3</v>
      </c>
      <c r="T436" s="112" t="b">
        <f t="shared" si="163"/>
        <v>1</v>
      </c>
      <c r="U436" s="22">
        <f t="shared" si="164"/>
        <v>16.695505879962624</v>
      </c>
      <c r="V436" s="22">
        <f t="shared" si="165"/>
        <v>1.9383942291534144</v>
      </c>
      <c r="W436" s="81">
        <f t="shared" si="166"/>
        <v>17</v>
      </c>
      <c r="X436" s="22">
        <f t="shared" si="167"/>
        <v>0.70537989875899132</v>
      </c>
      <c r="Y436" s="3">
        <f>IF(U436&gt;'Power Curve'!$C$37,0,INDEX(Ci,$W436,1)*POWER(1-X436,3)+INDEX(Ci,$W436,2)*3*X436*POWER(1-X436,2)+INDEX(Ci,$W436,3)*3*POWER(X436,2)*(1-X436)+INDEX(Ci,$W436,4)*POWER(X436,3))</f>
        <v>1984.7759810246428</v>
      </c>
      <c r="Z436" s="3">
        <f t="shared" si="168"/>
        <v>1969.8821766148606</v>
      </c>
      <c r="AA436" s="3">
        <f t="shared" si="169"/>
        <v>1986.4900207519531</v>
      </c>
      <c r="AB436" s="3">
        <f t="shared" si="178"/>
        <v>-16.60784413709257</v>
      </c>
      <c r="AC436" s="3">
        <f t="shared" si="179"/>
        <v>16.60784413709257</v>
      </c>
      <c r="AE436" s="34">
        <f t="shared" si="170"/>
        <v>17</v>
      </c>
      <c r="AF436" s="73" t="b">
        <f>COUNTIF('Power Curve'!$D$2:$D$31,AE436)&gt;0</f>
        <v>1</v>
      </c>
      <c r="AG436" s="73" t="b">
        <f t="shared" si="171"/>
        <v>0</v>
      </c>
      <c r="AH436" s="73" t="b">
        <f t="shared" si="180"/>
        <v>1</v>
      </c>
      <c r="AI436" s="34" t="str">
        <f t="shared" si="172"/>
        <v>Outer</v>
      </c>
      <c r="AJ436" s="35" t="str">
        <f t="shared" si="181"/>
        <v>1.9-2.0</v>
      </c>
      <c r="AK436" s="36" t="str">
        <f t="shared" si="173"/>
        <v>2-3</v>
      </c>
      <c r="AL436" s="36" t="str">
        <f t="shared" si="174"/>
        <v>Dec</v>
      </c>
      <c r="AM436" s="35" t="str">
        <f t="shared" si="175"/>
        <v>275-285</v>
      </c>
      <c r="AN436" s="36" t="str">
        <f t="shared" si="176"/>
        <v>HWS-HTI</v>
      </c>
    </row>
    <row r="437" spans="5:40" x14ac:dyDescent="0.3">
      <c r="E437" s="12">
        <v>40904.118055555555</v>
      </c>
      <c r="F437" s="16">
        <v>14.1</v>
      </c>
      <c r="G437" s="16">
        <v>1972.719970703128</v>
      </c>
      <c r="H437" s="29">
        <v>1.1590378994915407</v>
      </c>
      <c r="I437" s="26">
        <v>281.2</v>
      </c>
      <c r="J437" s="30">
        <v>0.18439716312056739</v>
      </c>
      <c r="K437" s="31">
        <v>0.17504611562455208</v>
      </c>
      <c r="L437" s="111">
        <f t="shared" si="156"/>
        <v>1.5000000000000002</v>
      </c>
      <c r="M437" s="112">
        <f t="shared" si="157"/>
        <v>0.18000000000000002</v>
      </c>
      <c r="N437" s="112" t="b">
        <f t="shared" si="158"/>
        <v>1</v>
      </c>
      <c r="O437" s="112" t="b">
        <f t="shared" si="159"/>
        <v>1</v>
      </c>
      <c r="P437" s="113">
        <f t="shared" si="160"/>
        <v>15</v>
      </c>
      <c r="Q437" s="113">
        <f t="shared" si="161"/>
        <v>8</v>
      </c>
      <c r="R437" s="114" t="str">
        <f t="shared" si="177"/>
        <v>1.5-0.18</v>
      </c>
      <c r="S437" s="127">
        <f t="shared" si="162"/>
        <v>0</v>
      </c>
      <c r="T437" s="112" t="b">
        <f t="shared" si="163"/>
        <v>0</v>
      </c>
      <c r="U437" s="22">
        <f t="shared" si="164"/>
        <v>13.842237470243909</v>
      </c>
      <c r="V437" s="22">
        <f t="shared" si="165"/>
        <v>1.4974123986932153</v>
      </c>
      <c r="W437" s="81">
        <f t="shared" si="166"/>
        <v>14</v>
      </c>
      <c r="X437" s="22">
        <f t="shared" si="167"/>
        <v>0.88440247076892686</v>
      </c>
      <c r="Y437" s="3">
        <f>IF(U437&gt;'Power Curve'!$C$37,0,INDEX(Ci,$W437,1)*POWER(1-X437,3)+INDEX(Ci,$W437,2)*3*X437*POWER(1-X437,2)+INDEX(Ci,$W437,3)*3*POWER(X437,2)*(1-X437)+INDEX(Ci,$W437,4)*POWER(X437,3))</f>
        <v>1973.7628809826078</v>
      </c>
      <c r="Z437" s="3">
        <f t="shared" si="168"/>
        <v>1973.7628809826078</v>
      </c>
      <c r="AA437" s="3">
        <f t="shared" si="169"/>
        <v>1972.719970703128</v>
      </c>
      <c r="AB437" s="3">
        <f t="shared" si="178"/>
        <v>1.0429102794798837</v>
      </c>
      <c r="AC437" s="3">
        <f t="shared" si="179"/>
        <v>1.0429102794798837</v>
      </c>
      <c r="AE437" s="34">
        <f t="shared" si="170"/>
        <v>14</v>
      </c>
      <c r="AF437" s="73" t="b">
        <f>COUNTIF('Power Curve'!$D$2:$D$31,AE437)&gt;0</f>
        <v>1</v>
      </c>
      <c r="AG437" s="73" t="b">
        <f t="shared" si="171"/>
        <v>0</v>
      </c>
      <c r="AH437" s="73" t="b">
        <f t="shared" si="180"/>
        <v>1</v>
      </c>
      <c r="AI437" s="34" t="str">
        <f t="shared" si="172"/>
        <v>Outer</v>
      </c>
      <c r="AJ437" s="35" t="str">
        <f t="shared" si="181"/>
        <v>1.4-1.5</v>
      </c>
      <c r="AK437" s="36" t="str">
        <f t="shared" si="173"/>
        <v>2-3</v>
      </c>
      <c r="AL437" s="36" t="str">
        <f t="shared" si="174"/>
        <v>Dec</v>
      </c>
      <c r="AM437" s="35" t="str">
        <f t="shared" si="175"/>
        <v>275-285</v>
      </c>
      <c r="AN437" s="36" t="str">
        <f t="shared" si="176"/>
        <v>HWS-HTI</v>
      </c>
    </row>
    <row r="438" spans="5:40" x14ac:dyDescent="0.3">
      <c r="E438" s="12">
        <v>40904.125</v>
      </c>
      <c r="F438" s="16">
        <v>19.170000000000002</v>
      </c>
      <c r="G438" s="16">
        <v>1984.1500396728491</v>
      </c>
      <c r="H438" s="29">
        <v>1.1584208006321519</v>
      </c>
      <c r="I438" s="26">
        <v>283.10000000000002</v>
      </c>
      <c r="J438" s="30">
        <v>0.12832550860719874</v>
      </c>
      <c r="K438" s="31">
        <v>0.20191118682535922</v>
      </c>
      <c r="L438" s="111">
        <f t="shared" si="156"/>
        <v>2.3000000000000003</v>
      </c>
      <c r="M438" s="112">
        <f t="shared" si="157"/>
        <v>0.13</v>
      </c>
      <c r="N438" s="112" t="b">
        <f t="shared" si="158"/>
        <v>0</v>
      </c>
      <c r="O438" s="112" t="b">
        <f t="shared" si="159"/>
        <v>1</v>
      </c>
      <c r="P438" s="113">
        <f t="shared" si="160"/>
        <v>23</v>
      </c>
      <c r="Q438" s="113">
        <f t="shared" si="161"/>
        <v>13</v>
      </c>
      <c r="R438" s="114" t="str">
        <f t="shared" si="177"/>
        <v>2.3-0.13</v>
      </c>
      <c r="S438" s="127">
        <f t="shared" si="162"/>
        <v>0</v>
      </c>
      <c r="T438" s="112" t="b">
        <f t="shared" si="163"/>
        <v>0</v>
      </c>
      <c r="U438" s="22">
        <f t="shared" si="164"/>
        <v>18.816212062922958</v>
      </c>
      <c r="V438" s="22">
        <f t="shared" si="165"/>
        <v>2.2661562059953702</v>
      </c>
      <c r="W438" s="81">
        <f t="shared" si="166"/>
        <v>20</v>
      </c>
      <c r="X438" s="22">
        <f t="shared" si="167"/>
        <v>0.56997368800076309</v>
      </c>
      <c r="Y438" s="3">
        <f>IF(U438&gt;'Power Curve'!$C$37,0,INDEX(Ci,$W438,1)*POWER(1-X438,3)+INDEX(Ci,$W438,2)*3*X438*POWER(1-X438,2)+INDEX(Ci,$W438,3)*3*POWER(X438,2)*(1-X438)+INDEX(Ci,$W438,4)*POWER(X438,3))</f>
        <v>1989.4713307698573</v>
      </c>
      <c r="Z438" s="3">
        <f t="shared" si="168"/>
        <v>1989.4713307698573</v>
      </c>
      <c r="AA438" s="3">
        <f t="shared" si="169"/>
        <v>1984.1500396728491</v>
      </c>
      <c r="AB438" s="3">
        <f t="shared" si="178"/>
        <v>5.3212910970082703</v>
      </c>
      <c r="AC438" s="3">
        <f t="shared" si="179"/>
        <v>5.3212910970082703</v>
      </c>
      <c r="AE438" s="34">
        <f t="shared" si="170"/>
        <v>19</v>
      </c>
      <c r="AF438" s="73" t="b">
        <f>COUNTIF('Power Curve'!$D$2:$D$31,AE438)&gt;0</f>
        <v>1</v>
      </c>
      <c r="AG438" s="73" t="b">
        <f t="shared" si="171"/>
        <v>0</v>
      </c>
      <c r="AH438" s="73" t="b">
        <f t="shared" si="180"/>
        <v>1</v>
      </c>
      <c r="AI438" s="34" t="str">
        <f t="shared" si="172"/>
        <v>Inner</v>
      </c>
      <c r="AJ438" s="35" t="str">
        <f t="shared" si="181"/>
        <v>2.2-2.3</v>
      </c>
      <c r="AK438" s="36" t="str">
        <f t="shared" si="173"/>
        <v>3-4</v>
      </c>
      <c r="AL438" s="36" t="str">
        <f t="shared" si="174"/>
        <v>Dec</v>
      </c>
      <c r="AM438" s="35" t="str">
        <f t="shared" si="175"/>
        <v>275-285</v>
      </c>
      <c r="AN438" s="36" t="str">
        <f t="shared" si="176"/>
        <v>Inner-TI</v>
      </c>
    </row>
    <row r="439" spans="5:40" x14ac:dyDescent="0.3">
      <c r="E439" s="12">
        <v>40904.131944444445</v>
      </c>
      <c r="F439" s="16">
        <v>19.88</v>
      </c>
      <c r="G439" s="16">
        <v>1985.6699371337891</v>
      </c>
      <c r="H439" s="29">
        <v>1.160077265062069</v>
      </c>
      <c r="I439" s="26">
        <v>280.8</v>
      </c>
      <c r="J439" s="30">
        <v>0.12927565392354123</v>
      </c>
      <c r="K439" s="31">
        <v>0.15826556359702873</v>
      </c>
      <c r="L439" s="111">
        <f t="shared" si="156"/>
        <v>2.4000000000000004</v>
      </c>
      <c r="M439" s="112">
        <f t="shared" si="157"/>
        <v>0.13</v>
      </c>
      <c r="N439" s="112" t="b">
        <f t="shared" si="158"/>
        <v>0</v>
      </c>
      <c r="O439" s="112" t="b">
        <f t="shared" si="159"/>
        <v>1</v>
      </c>
      <c r="P439" s="113">
        <f t="shared" si="160"/>
        <v>24</v>
      </c>
      <c r="Q439" s="113">
        <f t="shared" si="161"/>
        <v>13</v>
      </c>
      <c r="R439" s="114" t="str">
        <f t="shared" si="177"/>
        <v>2.4-0.13</v>
      </c>
      <c r="S439" s="127">
        <f t="shared" si="162"/>
        <v>0</v>
      </c>
      <c r="T439" s="112" t="b">
        <f t="shared" si="163"/>
        <v>0</v>
      </c>
      <c r="U439" s="22">
        <f t="shared" si="164"/>
        <v>19.522405190749385</v>
      </c>
      <c r="V439" s="22">
        <f t="shared" si="165"/>
        <v>2.3753006303707873</v>
      </c>
      <c r="W439" s="81">
        <f t="shared" si="166"/>
        <v>21</v>
      </c>
      <c r="X439" s="22">
        <f t="shared" si="167"/>
        <v>0.51732293859572898</v>
      </c>
      <c r="Y439" s="3">
        <f>IF(U439&gt;'Power Curve'!$C$37,0,INDEX(Ci,$W439,1)*POWER(1-X439,3)+INDEX(Ci,$W439,2)*3*X439*POWER(1-X439,2)+INDEX(Ci,$W439,3)*3*POWER(X439,2)*(1-X439)+INDEX(Ci,$W439,4)*POWER(X439,3))</f>
        <v>1985.9998548771832</v>
      </c>
      <c r="Z439" s="3">
        <f t="shared" si="168"/>
        <v>1985.9998548771832</v>
      </c>
      <c r="AA439" s="3">
        <f t="shared" si="169"/>
        <v>1985.6699371337891</v>
      </c>
      <c r="AB439" s="3">
        <f t="shared" si="178"/>
        <v>0.32991774339416224</v>
      </c>
      <c r="AC439" s="3">
        <f t="shared" si="179"/>
        <v>0.32991774339416224</v>
      </c>
      <c r="AE439" s="34">
        <f t="shared" si="170"/>
        <v>20</v>
      </c>
      <c r="AF439" s="73" t="b">
        <f>COUNTIF('Power Curve'!$D$2:$D$31,AE439)&gt;0</f>
        <v>1</v>
      </c>
      <c r="AG439" s="73" t="b">
        <f t="shared" si="171"/>
        <v>0</v>
      </c>
      <c r="AH439" s="73" t="b">
        <f t="shared" si="180"/>
        <v>1</v>
      </c>
      <c r="AI439" s="34" t="str">
        <f t="shared" si="172"/>
        <v>Inner</v>
      </c>
      <c r="AJ439" s="35" t="str">
        <f t="shared" si="181"/>
        <v>2.3-2.4</v>
      </c>
      <c r="AK439" s="36" t="str">
        <f t="shared" si="173"/>
        <v>3-4</v>
      </c>
      <c r="AL439" s="36" t="str">
        <f t="shared" si="174"/>
        <v>Dec</v>
      </c>
      <c r="AM439" s="35" t="str">
        <f t="shared" si="175"/>
        <v>275-285</v>
      </c>
      <c r="AN439" s="36" t="str">
        <f t="shared" si="176"/>
        <v>Inner-TI</v>
      </c>
    </row>
    <row r="440" spans="5:40" x14ac:dyDescent="0.3">
      <c r="E440" s="12">
        <v>40904.138888888891</v>
      </c>
      <c r="F440" s="16">
        <v>18.809999999999999</v>
      </c>
      <c r="G440" s="16">
        <v>1982.6100158691429</v>
      </c>
      <c r="H440" s="29">
        <v>1.1615464590570317</v>
      </c>
      <c r="I440" s="26">
        <v>282.39999999999998</v>
      </c>
      <c r="J440" s="30">
        <v>0.15948963317384371</v>
      </c>
      <c r="K440" s="31">
        <v>0.12436863263374687</v>
      </c>
      <c r="L440" s="111">
        <f t="shared" si="156"/>
        <v>2.2000000000000002</v>
      </c>
      <c r="M440" s="112">
        <f t="shared" si="157"/>
        <v>0.16</v>
      </c>
      <c r="N440" s="112" t="b">
        <f t="shared" si="158"/>
        <v>0</v>
      </c>
      <c r="O440" s="112" t="b">
        <f t="shared" si="159"/>
        <v>1</v>
      </c>
      <c r="P440" s="113">
        <f t="shared" si="160"/>
        <v>22</v>
      </c>
      <c r="Q440" s="113">
        <f t="shared" si="161"/>
        <v>10</v>
      </c>
      <c r="R440" s="114" t="str">
        <f t="shared" si="177"/>
        <v>2.2-0.16</v>
      </c>
      <c r="S440" s="127">
        <f t="shared" si="162"/>
        <v>0</v>
      </c>
      <c r="T440" s="112" t="b">
        <f t="shared" si="163"/>
        <v>0</v>
      </c>
      <c r="U440" s="22">
        <f t="shared" si="164"/>
        <v>18.479446587221695</v>
      </c>
      <c r="V440" s="22">
        <f t="shared" si="165"/>
        <v>2.2141080161353832</v>
      </c>
      <c r="W440" s="81">
        <f t="shared" si="166"/>
        <v>19</v>
      </c>
      <c r="X440" s="22">
        <f t="shared" si="167"/>
        <v>0.9824508392436202</v>
      </c>
      <c r="Y440" s="3">
        <f>IF(U440&gt;'Power Curve'!$C$37,0,INDEX(Ci,$W440,1)*POWER(1-X440,3)+INDEX(Ci,$W440,2)*3*X440*POWER(1-X440,2)+INDEX(Ci,$W440,3)*3*POWER(X440,2)*(1-X440)+INDEX(Ci,$W440,4)*POWER(X440,3))</f>
        <v>1989.4626383618179</v>
      </c>
      <c r="Z440" s="3">
        <f t="shared" si="168"/>
        <v>1989.4626383618179</v>
      </c>
      <c r="AA440" s="3">
        <f t="shared" si="169"/>
        <v>1982.6100158691429</v>
      </c>
      <c r="AB440" s="3">
        <f t="shared" si="178"/>
        <v>6.8526224926749819</v>
      </c>
      <c r="AC440" s="3">
        <f t="shared" si="179"/>
        <v>6.8526224926749819</v>
      </c>
      <c r="AE440" s="34">
        <f t="shared" si="170"/>
        <v>18</v>
      </c>
      <c r="AF440" s="73" t="b">
        <f>COUNTIF('Power Curve'!$D$2:$D$31,AE440)&gt;0</f>
        <v>1</v>
      </c>
      <c r="AG440" s="73" t="b">
        <f t="shared" si="171"/>
        <v>0</v>
      </c>
      <c r="AH440" s="73" t="b">
        <f t="shared" si="180"/>
        <v>1</v>
      </c>
      <c r="AI440" s="34" t="str">
        <f t="shared" si="172"/>
        <v>Outer</v>
      </c>
      <c r="AJ440" s="35" t="str">
        <f t="shared" si="181"/>
        <v>2.2-2.3</v>
      </c>
      <c r="AK440" s="36" t="str">
        <f t="shared" si="173"/>
        <v>3-4</v>
      </c>
      <c r="AL440" s="36" t="str">
        <f t="shared" si="174"/>
        <v>Dec</v>
      </c>
      <c r="AM440" s="35" t="str">
        <f t="shared" si="175"/>
        <v>275-285</v>
      </c>
      <c r="AN440" s="36" t="str">
        <f t="shared" si="176"/>
        <v>HWS-HTI</v>
      </c>
    </row>
    <row r="441" spans="5:40" x14ac:dyDescent="0.3">
      <c r="E441" s="12">
        <v>40904.145833333336</v>
      </c>
      <c r="F441" s="16">
        <v>16.420000000000002</v>
      </c>
      <c r="G441" s="16">
        <v>1971.7500152587891</v>
      </c>
      <c r="H441" s="29">
        <v>1.1619083487665354</v>
      </c>
      <c r="I441" s="26">
        <v>279</v>
      </c>
      <c r="J441" s="30">
        <v>0.14799025578562727</v>
      </c>
      <c r="K441" s="31">
        <v>0.19389050932488069</v>
      </c>
      <c r="L441" s="111">
        <f t="shared" si="156"/>
        <v>1.9000000000000001</v>
      </c>
      <c r="M441" s="112">
        <f t="shared" si="157"/>
        <v>0.15000000000000002</v>
      </c>
      <c r="N441" s="112" t="b">
        <f t="shared" si="158"/>
        <v>1</v>
      </c>
      <c r="O441" s="112" t="b">
        <f t="shared" si="159"/>
        <v>1</v>
      </c>
      <c r="P441" s="113">
        <f t="shared" si="160"/>
        <v>19</v>
      </c>
      <c r="Q441" s="113">
        <f t="shared" si="161"/>
        <v>10.999999999999998</v>
      </c>
      <c r="R441" s="114" t="str">
        <f t="shared" si="177"/>
        <v>1.9-0.15</v>
      </c>
      <c r="S441" s="127">
        <f t="shared" si="162"/>
        <v>-7.5040228983893403E-3</v>
      </c>
      <c r="T441" s="112" t="b">
        <f t="shared" si="163"/>
        <v>1</v>
      </c>
      <c r="U441" s="22">
        <f t="shared" si="164"/>
        <v>16.133121851117675</v>
      </c>
      <c r="V441" s="22">
        <f t="shared" si="165"/>
        <v>1.8514759646056791</v>
      </c>
      <c r="W441" s="81">
        <f t="shared" si="166"/>
        <v>17</v>
      </c>
      <c r="X441" s="22">
        <f t="shared" si="167"/>
        <v>0.13669905261097548</v>
      </c>
      <c r="Y441" s="3">
        <f>IF(U441&gt;'Power Curve'!$C$37,0,INDEX(Ci,$W441,1)*POWER(1-X441,3)+INDEX(Ci,$W441,2)*3*X441*POWER(1-X441,2)+INDEX(Ci,$W441,3)*3*POWER(X441,2)*(1-X441)+INDEX(Ci,$W441,4)*POWER(X441,3))</f>
        <v>1982.8515570566572</v>
      </c>
      <c r="Z441" s="3">
        <f t="shared" si="168"/>
        <v>1967.972193568397</v>
      </c>
      <c r="AA441" s="3">
        <f t="shared" si="169"/>
        <v>1971.7500152587891</v>
      </c>
      <c r="AB441" s="3">
        <f t="shared" si="178"/>
        <v>-3.777821690392102</v>
      </c>
      <c r="AC441" s="3">
        <f t="shared" si="179"/>
        <v>3.777821690392102</v>
      </c>
      <c r="AE441" s="34">
        <f t="shared" si="170"/>
        <v>16</v>
      </c>
      <c r="AF441" s="73" t="b">
        <f>COUNTIF('Power Curve'!$D$2:$D$31,AE441)&gt;0</f>
        <v>1</v>
      </c>
      <c r="AG441" s="73" t="b">
        <f t="shared" si="171"/>
        <v>0</v>
      </c>
      <c r="AH441" s="73" t="b">
        <f t="shared" si="180"/>
        <v>1</v>
      </c>
      <c r="AI441" s="34" t="str">
        <f t="shared" si="172"/>
        <v>Outer</v>
      </c>
      <c r="AJ441" s="35" t="str">
        <f t="shared" si="181"/>
        <v>1.8-1.9</v>
      </c>
      <c r="AK441" s="36" t="str">
        <f t="shared" si="173"/>
        <v>3-4</v>
      </c>
      <c r="AL441" s="36" t="str">
        <f t="shared" si="174"/>
        <v>Dec</v>
      </c>
      <c r="AM441" s="35" t="str">
        <f t="shared" si="175"/>
        <v>275-285</v>
      </c>
      <c r="AN441" s="36" t="str">
        <f t="shared" si="176"/>
        <v>HWS-HTI</v>
      </c>
    </row>
    <row r="442" spans="5:40" x14ac:dyDescent="0.3">
      <c r="E442" s="12">
        <v>40904.152777777781</v>
      </c>
      <c r="F442" s="16">
        <v>15.23</v>
      </c>
      <c r="G442" s="16">
        <v>1971.070053100588</v>
      </c>
      <c r="H442" s="29">
        <v>1.1621209921055722</v>
      </c>
      <c r="I442" s="26">
        <v>280.3</v>
      </c>
      <c r="J442" s="30">
        <v>0.12409717662508206</v>
      </c>
      <c r="K442" s="31">
        <v>0.17500542284647574</v>
      </c>
      <c r="L442" s="111">
        <f t="shared" si="156"/>
        <v>1.7000000000000002</v>
      </c>
      <c r="M442" s="112">
        <f t="shared" si="157"/>
        <v>0.12</v>
      </c>
      <c r="N442" s="112" t="b">
        <f t="shared" si="158"/>
        <v>1</v>
      </c>
      <c r="O442" s="112" t="b">
        <f t="shared" si="159"/>
        <v>1</v>
      </c>
      <c r="P442" s="113">
        <f t="shared" si="160"/>
        <v>17</v>
      </c>
      <c r="Q442" s="113">
        <f t="shared" si="161"/>
        <v>14</v>
      </c>
      <c r="R442" s="114" t="str">
        <f t="shared" si="177"/>
        <v>1.7-0.12</v>
      </c>
      <c r="S442" s="127">
        <f t="shared" si="162"/>
        <v>-1.9369753789638688E-3</v>
      </c>
      <c r="T442" s="112" t="b">
        <f t="shared" si="163"/>
        <v>1</v>
      </c>
      <c r="U442" s="22">
        <f t="shared" si="164"/>
        <v>14.964825458410704</v>
      </c>
      <c r="V442" s="22">
        <f t="shared" si="165"/>
        <v>1.6709119910162622</v>
      </c>
      <c r="W442" s="81">
        <f t="shared" si="166"/>
        <v>15</v>
      </c>
      <c r="X442" s="22">
        <f t="shared" si="167"/>
        <v>0.96601947488646334</v>
      </c>
      <c r="Y442" s="3">
        <f>IF(U442&gt;'Power Curve'!$C$37,0,INDEX(Ci,$W442,1)*POWER(1-X442,3)+INDEX(Ci,$W442,2)*3*X442*POWER(1-X442,2)+INDEX(Ci,$W442,3)*3*POWER(X442,2)*(1-X442)+INDEX(Ci,$W442,4)*POWER(X442,3))</f>
        <v>1978.9233491474522</v>
      </c>
      <c r="Z442" s="3">
        <f t="shared" si="168"/>
        <v>1975.0902233432969</v>
      </c>
      <c r="AA442" s="3">
        <f t="shared" si="169"/>
        <v>1971.070053100588</v>
      </c>
      <c r="AB442" s="3">
        <f t="shared" si="178"/>
        <v>4.0201702427089003</v>
      </c>
      <c r="AC442" s="3">
        <f t="shared" si="179"/>
        <v>4.0201702427089003</v>
      </c>
      <c r="AE442" s="34">
        <f t="shared" si="170"/>
        <v>15</v>
      </c>
      <c r="AF442" s="73" t="b">
        <f>COUNTIF('Power Curve'!$D$2:$D$31,AE442)&gt;0</f>
        <v>1</v>
      </c>
      <c r="AG442" s="73" t="b">
        <f t="shared" si="171"/>
        <v>0</v>
      </c>
      <c r="AH442" s="73" t="b">
        <f t="shared" si="180"/>
        <v>1</v>
      </c>
      <c r="AI442" s="34" t="str">
        <f t="shared" si="172"/>
        <v>Inner</v>
      </c>
      <c r="AJ442" s="35" t="str">
        <f t="shared" si="181"/>
        <v>1.6-1.7</v>
      </c>
      <c r="AK442" s="36" t="str">
        <f t="shared" si="173"/>
        <v>3-4</v>
      </c>
      <c r="AL442" s="36" t="str">
        <f t="shared" si="174"/>
        <v>Dec</v>
      </c>
      <c r="AM442" s="35" t="str">
        <f t="shared" si="175"/>
        <v>275-285</v>
      </c>
      <c r="AN442" s="36" t="str">
        <f t="shared" si="176"/>
        <v>Inner-TI</v>
      </c>
    </row>
    <row r="443" spans="5:40" x14ac:dyDescent="0.3">
      <c r="E443" s="12">
        <v>40904.159722222219</v>
      </c>
      <c r="F443" s="16">
        <v>14.5</v>
      </c>
      <c r="G443" s="16">
        <v>1971.5800018310549</v>
      </c>
      <c r="H443" s="29">
        <v>1.1622482739403153</v>
      </c>
      <c r="I443" s="26">
        <v>276.7</v>
      </c>
      <c r="J443" s="30">
        <v>0.12827586206896552</v>
      </c>
      <c r="K443" s="31">
        <v>0.1943620308848498</v>
      </c>
      <c r="L443" s="111">
        <f t="shared" si="156"/>
        <v>1.6</v>
      </c>
      <c r="M443" s="112">
        <f t="shared" si="157"/>
        <v>0.13</v>
      </c>
      <c r="N443" s="112" t="b">
        <f t="shared" si="158"/>
        <v>1</v>
      </c>
      <c r="O443" s="112" t="b">
        <f t="shared" si="159"/>
        <v>1</v>
      </c>
      <c r="P443" s="113">
        <f t="shared" si="160"/>
        <v>16</v>
      </c>
      <c r="Q443" s="113">
        <f t="shared" si="161"/>
        <v>13</v>
      </c>
      <c r="R443" s="114" t="str">
        <f t="shared" si="177"/>
        <v>1.6-0.13</v>
      </c>
      <c r="S443" s="127">
        <f t="shared" si="162"/>
        <v>-5.0184284528389592E-3</v>
      </c>
      <c r="T443" s="112" t="b">
        <f t="shared" si="163"/>
        <v>1</v>
      </c>
      <c r="U443" s="22">
        <f t="shared" si="164"/>
        <v>14.248055865597896</v>
      </c>
      <c r="V443" s="22">
        <f t="shared" si="165"/>
        <v>1.5601329398831216</v>
      </c>
      <c r="W443" s="81">
        <f t="shared" si="166"/>
        <v>15</v>
      </c>
      <c r="X443" s="22">
        <f t="shared" si="167"/>
        <v>0.28126100454599007</v>
      </c>
      <c r="Y443" s="3">
        <f>IF(U443&gt;'Power Curve'!$C$37,0,INDEX(Ci,$W443,1)*POWER(1-X443,3)+INDEX(Ci,$W443,2)*3*X443*POWER(1-X443,2)+INDEX(Ci,$W443,3)*3*POWER(X443,2)*(1-X443)+INDEX(Ci,$W443,4)*POWER(X443,3))</f>
        <v>1976.4855788230807</v>
      </c>
      <c r="Z443" s="3">
        <f t="shared" si="168"/>
        <v>1966.5667273576892</v>
      </c>
      <c r="AA443" s="3">
        <f t="shared" si="169"/>
        <v>1971.5800018310549</v>
      </c>
      <c r="AB443" s="3">
        <f t="shared" si="178"/>
        <v>-5.0132744733657546</v>
      </c>
      <c r="AC443" s="3">
        <f t="shared" si="179"/>
        <v>5.0132744733657546</v>
      </c>
      <c r="AE443" s="34">
        <f t="shared" si="170"/>
        <v>14</v>
      </c>
      <c r="AF443" s="73" t="b">
        <f>COUNTIF('Power Curve'!$D$2:$D$31,AE443)&gt;0</f>
        <v>1</v>
      </c>
      <c r="AG443" s="73" t="b">
        <f t="shared" si="171"/>
        <v>0</v>
      </c>
      <c r="AH443" s="73" t="b">
        <f t="shared" si="180"/>
        <v>1</v>
      </c>
      <c r="AI443" s="34" t="str">
        <f t="shared" si="172"/>
        <v>Inner</v>
      </c>
      <c r="AJ443" s="35" t="str">
        <f t="shared" si="181"/>
        <v>1.5-1.6</v>
      </c>
      <c r="AK443" s="36" t="str">
        <f t="shared" si="173"/>
        <v>3-4</v>
      </c>
      <c r="AL443" s="36" t="str">
        <f t="shared" si="174"/>
        <v>Dec</v>
      </c>
      <c r="AM443" s="35" t="str">
        <f t="shared" si="175"/>
        <v>275-285</v>
      </c>
      <c r="AN443" s="36" t="str">
        <f t="shared" si="176"/>
        <v>Inner-TI</v>
      </c>
    </row>
    <row r="444" spans="5:40" x14ac:dyDescent="0.3">
      <c r="E444" s="12">
        <v>40904.166666666664</v>
      </c>
      <c r="F444" s="16">
        <v>13.77</v>
      </c>
      <c r="G444" s="16">
        <v>1969.899963378911</v>
      </c>
      <c r="H444" s="29">
        <v>1.1624396649986553</v>
      </c>
      <c r="I444" s="26">
        <v>275.2</v>
      </c>
      <c r="J444" s="30">
        <v>0.14451706608569354</v>
      </c>
      <c r="K444" s="31">
        <v>0.20016810826852069</v>
      </c>
      <c r="L444" s="111">
        <f t="shared" si="156"/>
        <v>1.4000000000000001</v>
      </c>
      <c r="M444" s="112">
        <f t="shared" si="157"/>
        <v>0.14000000000000001</v>
      </c>
      <c r="N444" s="112" t="b">
        <f t="shared" si="158"/>
        <v>1</v>
      </c>
      <c r="O444" s="112" t="b">
        <f t="shared" si="159"/>
        <v>1</v>
      </c>
      <c r="P444" s="113">
        <f t="shared" si="160"/>
        <v>14</v>
      </c>
      <c r="Q444" s="113">
        <f t="shared" si="161"/>
        <v>12</v>
      </c>
      <c r="R444" s="114" t="str">
        <f t="shared" si="177"/>
        <v>1.4-0.14</v>
      </c>
      <c r="S444" s="127">
        <f t="shared" si="162"/>
        <v>-4.3734296661873655E-3</v>
      </c>
      <c r="T444" s="112" t="b">
        <f t="shared" si="163"/>
        <v>1</v>
      </c>
      <c r="U444" s="22">
        <f t="shared" si="164"/>
        <v>13.531482625263145</v>
      </c>
      <c r="V444" s="22">
        <f t="shared" si="165"/>
        <v>1.4493842356584232</v>
      </c>
      <c r="W444" s="81">
        <f t="shared" si="166"/>
        <v>14</v>
      </c>
      <c r="X444" s="22">
        <f t="shared" si="167"/>
        <v>0.56196446062361982</v>
      </c>
      <c r="Y444" s="3">
        <f>IF(U444&gt;'Power Curve'!$C$37,0,INDEX(Ci,$W444,1)*POWER(1-X444,3)+INDEX(Ci,$W444,2)*3*X444*POWER(1-X444,2)+INDEX(Ci,$W444,3)*3*POWER(X444,2)*(1-X444)+INDEX(Ci,$W444,4)*POWER(X444,3))</f>
        <v>1968.0066868726044</v>
      </c>
      <c r="Z444" s="3">
        <f t="shared" si="168"/>
        <v>1959.3997480449807</v>
      </c>
      <c r="AA444" s="3">
        <f t="shared" si="169"/>
        <v>1969.899963378911</v>
      </c>
      <c r="AB444" s="3">
        <f t="shared" si="178"/>
        <v>-10.500215333930328</v>
      </c>
      <c r="AC444" s="3">
        <f t="shared" si="179"/>
        <v>10.500215333930328</v>
      </c>
      <c r="AE444" s="34">
        <f t="shared" si="170"/>
        <v>14</v>
      </c>
      <c r="AF444" s="73" t="b">
        <f>COUNTIF('Power Curve'!$D$2:$D$31,AE444)&gt;0</f>
        <v>1</v>
      </c>
      <c r="AG444" s="73" t="b">
        <f t="shared" si="171"/>
        <v>0</v>
      </c>
      <c r="AH444" s="73" t="b">
        <f t="shared" si="180"/>
        <v>1</v>
      </c>
      <c r="AI444" s="34" t="str">
        <f t="shared" si="172"/>
        <v>Outer</v>
      </c>
      <c r="AJ444" s="35" t="str">
        <f t="shared" si="181"/>
        <v>1.4-1.5</v>
      </c>
      <c r="AK444" s="36" t="str">
        <f t="shared" si="173"/>
        <v>4-5</v>
      </c>
      <c r="AL444" s="36" t="str">
        <f t="shared" si="174"/>
        <v>Dec</v>
      </c>
      <c r="AM444" s="35" t="str">
        <f t="shared" si="175"/>
        <v>275-285</v>
      </c>
      <c r="AN444" s="36" t="str">
        <f t="shared" si="176"/>
        <v>HWS-HTI</v>
      </c>
    </row>
    <row r="445" spans="5:40" x14ac:dyDescent="0.3">
      <c r="E445" s="12">
        <v>40904.173611111109</v>
      </c>
      <c r="F445" s="16">
        <v>15.74</v>
      </c>
      <c r="G445" s="16">
        <v>1964.130004882813</v>
      </c>
      <c r="H445" s="29">
        <v>1.1616096292385023</v>
      </c>
      <c r="I445" s="26">
        <v>284</v>
      </c>
      <c r="J445" s="30">
        <v>0.1207115628970775</v>
      </c>
      <c r="K445" s="31">
        <v>0.14596626986057432</v>
      </c>
      <c r="L445" s="111">
        <f t="shared" si="156"/>
        <v>1.7000000000000002</v>
      </c>
      <c r="M445" s="112">
        <f t="shared" si="157"/>
        <v>0.12</v>
      </c>
      <c r="N445" s="112" t="b">
        <f t="shared" si="158"/>
        <v>1</v>
      </c>
      <c r="O445" s="112" t="b">
        <f t="shared" si="159"/>
        <v>1</v>
      </c>
      <c r="P445" s="113">
        <f t="shared" si="160"/>
        <v>17</v>
      </c>
      <c r="Q445" s="113">
        <f t="shared" si="161"/>
        <v>14</v>
      </c>
      <c r="R445" s="114" t="str">
        <f t="shared" si="177"/>
        <v>1.7-0.12</v>
      </c>
      <c r="S445" s="127">
        <f t="shared" si="162"/>
        <v>-1.9369753789638688E-3</v>
      </c>
      <c r="T445" s="112" t="b">
        <f t="shared" si="163"/>
        <v>1</v>
      </c>
      <c r="U445" s="22">
        <f t="shared" si="164"/>
        <v>15.463676877635677</v>
      </c>
      <c r="V445" s="22">
        <f t="shared" si="165"/>
        <v>1.7480110859447984</v>
      </c>
      <c r="W445" s="81">
        <f t="shared" si="166"/>
        <v>16</v>
      </c>
      <c r="X445" s="22">
        <f t="shared" si="167"/>
        <v>0.46442396411496062</v>
      </c>
      <c r="Y445" s="3">
        <f>IF(U445&gt;'Power Curve'!$C$37,0,INDEX(Ci,$W445,1)*POWER(1-X445,3)+INDEX(Ci,$W445,2)*3*X445*POWER(1-X445,2)+INDEX(Ci,$W445,3)*3*POWER(X445,2)*(1-X445)+INDEX(Ci,$W445,4)*POWER(X445,3))</f>
        <v>1980.6825164400907</v>
      </c>
      <c r="Z445" s="3">
        <f t="shared" si="168"/>
        <v>1976.8459831722021</v>
      </c>
      <c r="AA445" s="3">
        <f t="shared" si="169"/>
        <v>1964.130004882813</v>
      </c>
      <c r="AB445" s="3">
        <f t="shared" si="178"/>
        <v>12.715978289389113</v>
      </c>
      <c r="AC445" s="3">
        <f t="shared" si="179"/>
        <v>12.715978289389113</v>
      </c>
      <c r="AE445" s="34">
        <f t="shared" si="170"/>
        <v>15</v>
      </c>
      <c r="AF445" s="73" t="b">
        <f>COUNTIF('Power Curve'!$D$2:$D$31,AE445)&gt;0</f>
        <v>1</v>
      </c>
      <c r="AG445" s="73" t="b">
        <f t="shared" si="171"/>
        <v>0</v>
      </c>
      <c r="AH445" s="73" t="b">
        <f t="shared" si="180"/>
        <v>1</v>
      </c>
      <c r="AI445" s="34" t="str">
        <f t="shared" si="172"/>
        <v>Inner</v>
      </c>
      <c r="AJ445" s="35" t="str">
        <f t="shared" si="181"/>
        <v>1.7-1.8</v>
      </c>
      <c r="AK445" s="36" t="str">
        <f t="shared" si="173"/>
        <v>4-5</v>
      </c>
      <c r="AL445" s="36" t="str">
        <f t="shared" si="174"/>
        <v>Dec</v>
      </c>
      <c r="AM445" s="35" t="str">
        <f t="shared" si="175"/>
        <v>275-285</v>
      </c>
      <c r="AN445" s="36" t="str">
        <f t="shared" si="176"/>
        <v>Inner-TI</v>
      </c>
    </row>
    <row r="446" spans="5:40" x14ac:dyDescent="0.3">
      <c r="E446" s="12">
        <v>40904.180555555555</v>
      </c>
      <c r="F446" s="16">
        <v>16.87</v>
      </c>
      <c r="G446" s="16">
        <v>1974.499938964841</v>
      </c>
      <c r="H446" s="29">
        <v>1.1636777997058243</v>
      </c>
      <c r="I446" s="26">
        <v>279.3</v>
      </c>
      <c r="J446" s="30">
        <v>0.12211025489033787</v>
      </c>
      <c r="K446" s="31">
        <v>0.13927353835181261</v>
      </c>
      <c r="L446" s="111">
        <f t="shared" si="156"/>
        <v>1.9000000000000001</v>
      </c>
      <c r="M446" s="112">
        <f t="shared" si="157"/>
        <v>0.12</v>
      </c>
      <c r="N446" s="112" t="b">
        <f t="shared" si="158"/>
        <v>1</v>
      </c>
      <c r="O446" s="112" t="b">
        <f t="shared" si="159"/>
        <v>1</v>
      </c>
      <c r="P446" s="113">
        <f t="shared" si="160"/>
        <v>19</v>
      </c>
      <c r="Q446" s="113">
        <f t="shared" si="161"/>
        <v>14</v>
      </c>
      <c r="R446" s="114" t="str">
        <f t="shared" si="177"/>
        <v>1.9-0.12</v>
      </c>
      <c r="S446" s="127">
        <f t="shared" si="162"/>
        <v>-6.310010341642519E-4</v>
      </c>
      <c r="T446" s="112" t="b">
        <f t="shared" si="163"/>
        <v>1</v>
      </c>
      <c r="U446" s="22">
        <f t="shared" si="164"/>
        <v>16.583669577550214</v>
      </c>
      <c r="V446" s="22">
        <f t="shared" si="165"/>
        <v>1.9211095681023402</v>
      </c>
      <c r="W446" s="81">
        <f t="shared" si="166"/>
        <v>17</v>
      </c>
      <c r="X446" s="22">
        <f t="shared" si="167"/>
        <v>0.59229140437806505</v>
      </c>
      <c r="Y446" s="3">
        <f>IF(U446&gt;'Power Curve'!$C$37,0,INDEX(Ci,$W446,1)*POWER(1-X446,3)+INDEX(Ci,$W446,2)*3*X446*POWER(1-X446,2)+INDEX(Ci,$W446,3)*3*POWER(X446,2)*(1-X446)+INDEX(Ci,$W446,4)*POWER(X446,3))</f>
        <v>1984.4625661735333</v>
      </c>
      <c r="Z446" s="3">
        <f t="shared" si="168"/>
        <v>1983.2103682420177</v>
      </c>
      <c r="AA446" s="3">
        <f t="shared" si="169"/>
        <v>1974.499938964841</v>
      </c>
      <c r="AB446" s="3">
        <f t="shared" si="178"/>
        <v>8.7104292771766723</v>
      </c>
      <c r="AC446" s="3">
        <f t="shared" si="179"/>
        <v>8.7104292771766723</v>
      </c>
      <c r="AE446" s="34">
        <f t="shared" si="170"/>
        <v>17</v>
      </c>
      <c r="AF446" s="73" t="b">
        <f>COUNTIF('Power Curve'!$D$2:$D$31,AE446)&gt;0</f>
        <v>1</v>
      </c>
      <c r="AG446" s="73" t="b">
        <f t="shared" si="171"/>
        <v>0</v>
      </c>
      <c r="AH446" s="73" t="b">
        <f t="shared" si="180"/>
        <v>1</v>
      </c>
      <c r="AI446" s="34" t="str">
        <f t="shared" si="172"/>
        <v>Inner</v>
      </c>
      <c r="AJ446" s="35" t="str">
        <f t="shared" si="181"/>
        <v>1.9-2.0</v>
      </c>
      <c r="AK446" s="36" t="str">
        <f t="shared" si="173"/>
        <v>4-5</v>
      </c>
      <c r="AL446" s="36" t="str">
        <f t="shared" si="174"/>
        <v>Dec</v>
      </c>
      <c r="AM446" s="35" t="str">
        <f t="shared" si="175"/>
        <v>275-285</v>
      </c>
      <c r="AN446" s="36" t="str">
        <f t="shared" si="176"/>
        <v>Inner-TI</v>
      </c>
    </row>
    <row r="447" spans="5:40" x14ac:dyDescent="0.3">
      <c r="E447" s="12">
        <v>40904.1875</v>
      </c>
      <c r="F447" s="16">
        <v>15.84</v>
      </c>
      <c r="G447" s="16">
        <v>1976.609939575193</v>
      </c>
      <c r="H447" s="29">
        <v>1.1658377019321857</v>
      </c>
      <c r="I447" s="26">
        <v>271.3</v>
      </c>
      <c r="J447" s="30">
        <v>0.12563131313131312</v>
      </c>
      <c r="K447" s="31">
        <v>0.15405433971522603</v>
      </c>
      <c r="L447" s="111">
        <f t="shared" si="156"/>
        <v>1.8000000000000003</v>
      </c>
      <c r="M447" s="112">
        <f t="shared" si="157"/>
        <v>0.13</v>
      </c>
      <c r="N447" s="112" t="b">
        <f t="shared" si="158"/>
        <v>1</v>
      </c>
      <c r="O447" s="112" t="b">
        <f t="shared" si="159"/>
        <v>1</v>
      </c>
      <c r="P447" s="113">
        <f t="shared" si="160"/>
        <v>18</v>
      </c>
      <c r="Q447" s="113">
        <f t="shared" si="161"/>
        <v>13</v>
      </c>
      <c r="R447" s="114" t="str">
        <f t="shared" si="177"/>
        <v>1.8-0.13</v>
      </c>
      <c r="S447" s="127">
        <f t="shared" si="162"/>
        <v>-9.6790672673996772E-4</v>
      </c>
      <c r="T447" s="112" t="b">
        <f t="shared" si="163"/>
        <v>1</v>
      </c>
      <c r="U447" s="22">
        <f t="shared" si="164"/>
        <v>15.580779434477572</v>
      </c>
      <c r="V447" s="22">
        <f t="shared" si="165"/>
        <v>1.76610966359414</v>
      </c>
      <c r="W447" s="81">
        <f t="shared" si="166"/>
        <v>16</v>
      </c>
      <c r="X447" s="22">
        <f t="shared" si="167"/>
        <v>0.58181507821118417</v>
      </c>
      <c r="Y447" s="3">
        <f>IF(U447&gt;'Power Curve'!$C$37,0,INDEX(Ci,$W447,1)*POWER(1-X447,3)+INDEX(Ci,$W447,2)*3*X447*POWER(1-X447,2)+INDEX(Ci,$W447,3)*3*POWER(X447,2)*(1-X447)+INDEX(Ci,$W447,4)*POWER(X447,3))</f>
        <v>1981.0746738538721</v>
      </c>
      <c r="Z447" s="3">
        <f t="shared" si="168"/>
        <v>1979.1571783508748</v>
      </c>
      <c r="AA447" s="3">
        <f t="shared" si="169"/>
        <v>1976.609939575193</v>
      </c>
      <c r="AB447" s="3">
        <f t="shared" si="178"/>
        <v>2.5472387756817625</v>
      </c>
      <c r="AC447" s="3">
        <f t="shared" si="179"/>
        <v>2.5472387756817625</v>
      </c>
      <c r="AE447" s="34">
        <f t="shared" si="170"/>
        <v>16</v>
      </c>
      <c r="AF447" s="73" t="b">
        <f>COUNTIF('Power Curve'!$D$2:$D$31,AE447)&gt;0</f>
        <v>1</v>
      </c>
      <c r="AG447" s="73" t="b">
        <f t="shared" si="171"/>
        <v>0</v>
      </c>
      <c r="AH447" s="73" t="b">
        <f t="shared" si="180"/>
        <v>1</v>
      </c>
      <c r="AI447" s="34" t="str">
        <f t="shared" si="172"/>
        <v>Inner</v>
      </c>
      <c r="AJ447" s="35" t="str">
        <f t="shared" si="181"/>
        <v>1.7-1.8</v>
      </c>
      <c r="AK447" s="36" t="str">
        <f t="shared" si="173"/>
        <v>4-5</v>
      </c>
      <c r="AL447" s="36" t="str">
        <f t="shared" si="174"/>
        <v>Dec</v>
      </c>
      <c r="AM447" s="35" t="str">
        <f t="shared" si="175"/>
        <v>265-275</v>
      </c>
      <c r="AN447" s="36" t="str">
        <f t="shared" si="176"/>
        <v>Inner-TI</v>
      </c>
    </row>
    <row r="448" spans="5:40" x14ac:dyDescent="0.3">
      <c r="E448" s="12">
        <v>40904.215277777781</v>
      </c>
      <c r="F448" s="16">
        <v>15.66</v>
      </c>
      <c r="G448" s="16">
        <v>1983.7099456787109</v>
      </c>
      <c r="H448" s="29">
        <v>1.1661980222928663</v>
      </c>
      <c r="I448" s="26">
        <v>267.7</v>
      </c>
      <c r="J448" s="30">
        <v>0.11174968071519796</v>
      </c>
      <c r="K448" s="31">
        <v>0.14586005703173152</v>
      </c>
      <c r="L448" s="111">
        <f t="shared" si="156"/>
        <v>1.7000000000000002</v>
      </c>
      <c r="M448" s="112">
        <f t="shared" si="157"/>
        <v>0.11</v>
      </c>
      <c r="N448" s="112" t="b">
        <f t="shared" si="158"/>
        <v>1</v>
      </c>
      <c r="O448" s="112" t="b">
        <f t="shared" si="159"/>
        <v>1</v>
      </c>
      <c r="P448" s="113">
        <f t="shared" si="160"/>
        <v>17</v>
      </c>
      <c r="Q448" s="113">
        <f t="shared" si="161"/>
        <v>15</v>
      </c>
      <c r="R448" s="114" t="str">
        <f t="shared" si="177"/>
        <v>1.7-0.11</v>
      </c>
      <c r="S448" s="127">
        <f t="shared" si="162"/>
        <v>1.0144075492843235E-3</v>
      </c>
      <c r="T448" s="112" t="b">
        <f t="shared" si="163"/>
        <v>1</v>
      </c>
      <c r="U448" s="22">
        <f t="shared" si="164"/>
        <v>15.405311879918617</v>
      </c>
      <c r="V448" s="22">
        <f t="shared" si="165"/>
        <v>1.738990587403404</v>
      </c>
      <c r="W448" s="81">
        <f t="shared" si="166"/>
        <v>16</v>
      </c>
      <c r="X448" s="22">
        <f t="shared" si="167"/>
        <v>0.40591514679272395</v>
      </c>
      <c r="Y448" s="3">
        <f>IF(U448&gt;'Power Curve'!$C$37,0,INDEX(Ci,$W448,1)*POWER(1-X448,3)+INDEX(Ci,$W448,2)*3*X448*POWER(1-X448,2)+INDEX(Ci,$W448,3)*3*POWER(X448,2)*(1-X448)+INDEX(Ci,$W448,4)*POWER(X448,3))</f>
        <v>1980.4839669151702</v>
      </c>
      <c r="Z448" s="3">
        <f t="shared" si="168"/>
        <v>1982.4929848024456</v>
      </c>
      <c r="AA448" s="3">
        <f t="shared" si="169"/>
        <v>1983.7099456787109</v>
      </c>
      <c r="AB448" s="3">
        <f t="shared" si="178"/>
        <v>-1.2169608762653752</v>
      </c>
      <c r="AC448" s="3">
        <f t="shared" si="179"/>
        <v>1.2169608762653752</v>
      </c>
      <c r="AE448" s="34">
        <f t="shared" si="170"/>
        <v>15</v>
      </c>
      <c r="AF448" s="73" t="b">
        <f>COUNTIF('Power Curve'!$D$2:$D$31,AE448)&gt;0</f>
        <v>1</v>
      </c>
      <c r="AG448" s="73" t="b">
        <f t="shared" si="171"/>
        <v>0</v>
      </c>
      <c r="AH448" s="73" t="b">
        <f t="shared" si="180"/>
        <v>1</v>
      </c>
      <c r="AI448" s="34" t="str">
        <f t="shared" si="172"/>
        <v>Inner</v>
      </c>
      <c r="AJ448" s="35" t="str">
        <f t="shared" si="181"/>
        <v>1.7-1.8</v>
      </c>
      <c r="AK448" s="36" t="str">
        <f t="shared" si="173"/>
        <v>5-6</v>
      </c>
      <c r="AL448" s="36" t="str">
        <f t="shared" si="174"/>
        <v>Dec</v>
      </c>
      <c r="AM448" s="35" t="str">
        <f t="shared" si="175"/>
        <v>265-275</v>
      </c>
      <c r="AN448" s="36" t="str">
        <f t="shared" si="176"/>
        <v>Inner-TI</v>
      </c>
    </row>
    <row r="449" spans="5:40" x14ac:dyDescent="0.3">
      <c r="E449" s="12">
        <v>40904.222222222219</v>
      </c>
      <c r="F449" s="16">
        <v>14.24</v>
      </c>
      <c r="G449" s="16">
        <v>1994.2199859619191</v>
      </c>
      <c r="H449" s="29">
        <v>1.1664323286517919</v>
      </c>
      <c r="I449" s="26">
        <v>271</v>
      </c>
      <c r="J449" s="30">
        <v>0.11938202247191011</v>
      </c>
      <c r="K449" s="31">
        <v>0.1562234222222639</v>
      </c>
      <c r="L449" s="111">
        <f t="shared" si="156"/>
        <v>1.5000000000000002</v>
      </c>
      <c r="M449" s="112">
        <f t="shared" si="157"/>
        <v>0.12</v>
      </c>
      <c r="N449" s="112" t="b">
        <f t="shared" si="158"/>
        <v>1</v>
      </c>
      <c r="O449" s="112" t="b">
        <f t="shared" si="159"/>
        <v>1</v>
      </c>
      <c r="P449" s="113">
        <f t="shared" si="160"/>
        <v>15</v>
      </c>
      <c r="Q449" s="113">
        <f t="shared" si="161"/>
        <v>14</v>
      </c>
      <c r="R449" s="114" t="str">
        <f t="shared" si="177"/>
        <v>1.5-0.12</v>
      </c>
      <c r="S449" s="127">
        <f t="shared" si="162"/>
        <v>-2.6858717067739375E-4</v>
      </c>
      <c r="T449" s="112" t="b">
        <f t="shared" si="163"/>
        <v>1</v>
      </c>
      <c r="U449" s="22">
        <f t="shared" si="164"/>
        <v>14.009344307202817</v>
      </c>
      <c r="V449" s="22">
        <f t="shared" si="165"/>
        <v>1.5232392990274246</v>
      </c>
      <c r="W449" s="81">
        <f t="shared" si="166"/>
        <v>15</v>
      </c>
      <c r="X449" s="22">
        <f t="shared" si="167"/>
        <v>5.3210368444446182E-2</v>
      </c>
      <c r="Y449" s="3">
        <f>IF(U449&gt;'Power Curve'!$C$37,0,INDEX(Ci,$W449,1)*POWER(1-X449,3)+INDEX(Ci,$W449,2)*3*X449*POWER(1-X449,2)+INDEX(Ci,$W449,3)*3*POWER(X449,2)*(1-X449)+INDEX(Ci,$W449,4)*POWER(X449,3))</f>
        <v>1975.213362516306</v>
      </c>
      <c r="Z449" s="3">
        <f t="shared" si="168"/>
        <v>1974.6828455477837</v>
      </c>
      <c r="AA449" s="3">
        <f t="shared" si="169"/>
        <v>1994.2199859619191</v>
      </c>
      <c r="AB449" s="3">
        <f t="shared" si="178"/>
        <v>-19.537140414135365</v>
      </c>
      <c r="AC449" s="3">
        <f t="shared" si="179"/>
        <v>19.537140414135365</v>
      </c>
      <c r="AE449" s="34">
        <f t="shared" si="170"/>
        <v>14</v>
      </c>
      <c r="AF449" s="73" t="b">
        <f>COUNTIF('Power Curve'!$D$2:$D$31,AE449)&gt;0</f>
        <v>1</v>
      </c>
      <c r="AG449" s="73" t="b">
        <f t="shared" si="171"/>
        <v>0</v>
      </c>
      <c r="AH449" s="73" t="b">
        <f t="shared" si="180"/>
        <v>1</v>
      </c>
      <c r="AI449" s="34" t="str">
        <f t="shared" si="172"/>
        <v>Inner</v>
      </c>
      <c r="AJ449" s="35" t="str">
        <f t="shared" si="181"/>
        <v>1.5-1.6</v>
      </c>
      <c r="AK449" s="36" t="str">
        <f t="shared" si="173"/>
        <v>5-6</v>
      </c>
      <c r="AL449" s="36" t="str">
        <f t="shared" si="174"/>
        <v>Dec</v>
      </c>
      <c r="AM449" s="35" t="str">
        <f t="shared" si="175"/>
        <v>265-275</v>
      </c>
      <c r="AN449" s="36" t="str">
        <f t="shared" si="176"/>
        <v>Inner-TI</v>
      </c>
    </row>
    <row r="450" spans="5:40" x14ac:dyDescent="0.3">
      <c r="E450" s="12">
        <v>40904.229166666664</v>
      </c>
      <c r="F450" s="16">
        <v>14.51</v>
      </c>
      <c r="G450" s="16">
        <v>1988.3200378417969</v>
      </c>
      <c r="H450" s="29">
        <v>1.1670096239832126</v>
      </c>
      <c r="I450" s="26">
        <v>269.5</v>
      </c>
      <c r="J450" s="30">
        <v>0.11302549965541006</v>
      </c>
      <c r="K450" s="31">
        <v>0.16449384707933395</v>
      </c>
      <c r="L450" s="111">
        <f t="shared" si="156"/>
        <v>1.6</v>
      </c>
      <c r="M450" s="112">
        <f t="shared" si="157"/>
        <v>0.11</v>
      </c>
      <c r="N450" s="112" t="b">
        <f t="shared" si="158"/>
        <v>1</v>
      </c>
      <c r="O450" s="112" t="b">
        <f t="shared" si="159"/>
        <v>1</v>
      </c>
      <c r="P450" s="113">
        <f t="shared" si="160"/>
        <v>16</v>
      </c>
      <c r="Q450" s="113">
        <f t="shared" si="161"/>
        <v>15</v>
      </c>
      <c r="R450" s="114" t="str">
        <f t="shared" si="177"/>
        <v>1.6-0.11</v>
      </c>
      <c r="S450" s="127">
        <f t="shared" si="162"/>
        <v>1.6107408058097011E-3</v>
      </c>
      <c r="T450" s="112" t="b">
        <f t="shared" si="163"/>
        <v>1</v>
      </c>
      <c r="U450" s="22">
        <f t="shared" si="164"/>
        <v>14.277325539836996</v>
      </c>
      <c r="V450" s="22">
        <f t="shared" si="165"/>
        <v>1.5646566623899028</v>
      </c>
      <c r="W450" s="81">
        <f t="shared" si="166"/>
        <v>15</v>
      </c>
      <c r="X450" s="22">
        <f t="shared" si="167"/>
        <v>0.30922348727447269</v>
      </c>
      <c r="Y450" s="3">
        <f>IF(U450&gt;'Power Curve'!$C$37,0,INDEX(Ci,$W450,1)*POWER(1-X450,3)+INDEX(Ci,$W450,2)*3*X450*POWER(1-X450,2)+INDEX(Ci,$W450,3)*3*POWER(X450,2)*(1-X450)+INDEX(Ci,$W450,4)*POWER(X450,3))</f>
        <v>1976.6134132737423</v>
      </c>
      <c r="Z450" s="3">
        <f t="shared" si="168"/>
        <v>1979.7972251558131</v>
      </c>
      <c r="AA450" s="3">
        <f t="shared" si="169"/>
        <v>1988.3200378417969</v>
      </c>
      <c r="AB450" s="3">
        <f t="shared" si="178"/>
        <v>-8.5228126859838085</v>
      </c>
      <c r="AC450" s="3">
        <f t="shared" si="179"/>
        <v>8.5228126859838085</v>
      </c>
      <c r="AE450" s="34">
        <f t="shared" si="170"/>
        <v>14</v>
      </c>
      <c r="AF450" s="73" t="b">
        <f>COUNTIF('Power Curve'!$D$2:$D$31,AE450)&gt;0</f>
        <v>1</v>
      </c>
      <c r="AG450" s="73" t="b">
        <f t="shared" si="171"/>
        <v>0</v>
      </c>
      <c r="AH450" s="73" t="b">
        <f t="shared" si="180"/>
        <v>1</v>
      </c>
      <c r="AI450" s="34" t="str">
        <f t="shared" si="172"/>
        <v>Inner</v>
      </c>
      <c r="AJ450" s="35" t="str">
        <f t="shared" si="181"/>
        <v>1.5-1.6</v>
      </c>
      <c r="AK450" s="36" t="str">
        <f t="shared" si="173"/>
        <v>5-6</v>
      </c>
      <c r="AL450" s="36" t="str">
        <f t="shared" si="174"/>
        <v>Dec</v>
      </c>
      <c r="AM450" s="35" t="str">
        <f t="shared" si="175"/>
        <v>265-275</v>
      </c>
      <c r="AN450" s="36" t="str">
        <f t="shared" si="176"/>
        <v>Inner-TI</v>
      </c>
    </row>
    <row r="451" spans="5:40" x14ac:dyDescent="0.3">
      <c r="E451" s="12">
        <v>40904.236111111109</v>
      </c>
      <c r="F451" s="16">
        <v>13.49</v>
      </c>
      <c r="G451" s="16">
        <v>1986.569946289063</v>
      </c>
      <c r="H451" s="29">
        <v>1.1677821656706482</v>
      </c>
      <c r="I451" s="26">
        <v>268.60000000000002</v>
      </c>
      <c r="J451" s="30">
        <v>0.11638250555967383</v>
      </c>
      <c r="K451" s="31">
        <v>0.15728009488390143</v>
      </c>
      <c r="L451" s="111">
        <f t="shared" ref="L451:L514" si="182">ROUND((V451-CenterOfFirstWindSpeedBin)/WindSpeedBinWidth,0)*WindSpeedBinWidth+CenterOfFirstWindSpeedBin</f>
        <v>1.4000000000000001</v>
      </c>
      <c r="M451" s="112">
        <f t="shared" ref="M451:M514" si="183">ROUND((J451-CenterOfFirstTurbulenceBin)/TurbulenceBinWidth,0)*TurbulenceBinWidth+CenterOfFirstTurbulenceBin</f>
        <v>0.12</v>
      </c>
      <c r="N451" s="112" t="b">
        <f t="shared" ref="N451:N514" si="184">IF(AND(L451&gt;=CenterOfFirstWindSpeedBin,L451&lt;=CenterOfLastWindSpeedBin),TRUE,FALSE)</f>
        <v>1</v>
      </c>
      <c r="O451" s="112" t="b">
        <f t="shared" ref="O451:O514" si="185">IF(AND(M451&gt;=CenterOfFirstTurbulenceBin,M451&lt;=CenterOfLastTurbulenceBin),TRUE,FALSE)</f>
        <v>1</v>
      </c>
      <c r="P451" s="113">
        <f t="shared" ref="P451:P514" si="186">(L451-CenterOfFirstWindSpeedBin)/WindSpeedBinWidth+1</f>
        <v>14</v>
      </c>
      <c r="Q451" s="113">
        <f t="shared" ref="Q451:Q514" si="187">NumberOfTurbulenceBins-(M451-CenterOfFirstTurbulenceBin)/TurbulenceBinWidth</f>
        <v>14</v>
      </c>
      <c r="R451" s="114" t="str">
        <f t="shared" si="177"/>
        <v>1.4-0.12</v>
      </c>
      <c r="S451" s="127">
        <f t="shared" ref="S451:S514" si="188">IF(T451,INDEX(PowerDeviationMatrix,Q451,P451),IF(UseMatrixPadValue,MatrixPadValue,0))</f>
        <v>-1.0712795490469469E-3</v>
      </c>
      <c r="T451" s="112" t="b">
        <f t="shared" ref="T451:T514" si="189">IF(AND(P451&gt;0,Q451&gt;0,N451,O451),LEN(INDEX(PowerDeviationMatrix,Q451,P451))&gt;0,FALSE)</f>
        <v>1</v>
      </c>
      <c r="U451" s="22">
        <f t="shared" ref="U451:U514" si="190">F451*(H451/Ref_Density)^(1/3)</f>
        <v>13.276610046690061</v>
      </c>
      <c r="V451" s="22">
        <f t="shared" ref="V451:V514" si="191">(U451-CutInWindSpeed)/(RatedWindSpeed-CutInWindSpeed)</f>
        <v>1.4099928570378781</v>
      </c>
      <c r="W451" s="81">
        <f t="shared" ref="W451:W514" si="192">COUNTIF(xa,"&lt;"&amp;U451)</f>
        <v>14</v>
      </c>
      <c r="X451" s="22">
        <f t="shared" ref="X451:X514" si="193">(U451-INDEX(xa,$W451))/(INDEX(xb,$W451)-INDEX(xa,$W451))</f>
        <v>0.2975096712516454</v>
      </c>
      <c r="Y451" s="3">
        <f>IF(U451&gt;'Power Curve'!$C$37,0,INDEX(Ci,$W451,1)*POWER(1-X451,3)+INDEX(Ci,$W451,2)*3*X451*POWER(1-X451,2)+INDEX(Ci,$W451,3)*3*POWER(X451,2)*(1-X451)+INDEX(Ci,$W451,4)*POWER(X451,3))</f>
        <v>1961.3390035434138</v>
      </c>
      <c r="Z451" s="3">
        <f t="shared" ref="Z451:Z514" si="194">IF(OR(T451,UseMatrixPadValue),Y451*(1+S451),"")</f>
        <v>1959.2378611801696</v>
      </c>
      <c r="AA451" s="3">
        <f t="shared" ref="AA451:AA514" si="195">IF(AH451,G451,"")</f>
        <v>1986.569946289063</v>
      </c>
      <c r="AB451" s="3">
        <f t="shared" si="178"/>
        <v>-27.332085108893352</v>
      </c>
      <c r="AC451" s="3">
        <f t="shared" si="179"/>
        <v>27.332085108893352</v>
      </c>
      <c r="AE451" s="34">
        <f t="shared" ref="AE451:AE514" si="196">MROUND(U451-Centre_First_Bin,Bin_Width)+Centre_First_Bin</f>
        <v>13</v>
      </c>
      <c r="AF451" s="73" t="b">
        <f>COUNTIF('Power Curve'!$D$2:$D$31,AE451)&gt;0</f>
        <v>1</v>
      </c>
      <c r="AG451" s="73" t="b">
        <f t="shared" ref="AG451:AG514" si="197">(G451&lt;0)</f>
        <v>0</v>
      </c>
      <c r="AH451" s="73" t="b">
        <f t="shared" si="180"/>
        <v>1</v>
      </c>
      <c r="AI451" s="34" t="str">
        <f t="shared" ref="AI451:AI514" si="198">IF(AH451,IF(AND(J451&gt;=LowerTurbLimit,J451&lt;=UpperTurbLimit,K451&gt;=LowerShearLimit,K451&lt;=UpperShearLimit),"Inner","Outer"),"")</f>
        <v>Inner</v>
      </c>
      <c r="AJ451" s="35" t="str">
        <f t="shared" si="181"/>
        <v>1.4-1.5</v>
      </c>
      <c r="AK451" s="36" t="str">
        <f t="shared" ref="AK451:AK514" si="199">IF(AH451,HOUR(E451)&amp;"-"&amp;HOUR(E451)+1,"")</f>
        <v>5-6</v>
      </c>
      <c r="AL451" s="36" t="str">
        <f t="shared" ref="AL451:AL514" si="200">IF(AH451,TEXT(E451,"mmm"),"")</f>
        <v>Dec</v>
      </c>
      <c r="AM451" s="35" t="str">
        <f t="shared" ref="AM451:AM514" si="201">IF(AH451,IF(OR(I451&lt;5,I451&gt;=355),"355-5",MROUND(I451,10)-5&amp;"-"&amp;MROUND(I451,10)+5),"")</f>
        <v>265-275</v>
      </c>
      <c r="AN451" s="36" t="str">
        <f t="shared" ref="AN451:AN514" si="202">IF(AH451,IF(V451&lt;0.5,IF(J451&lt;=LowerTurbLimit,"LWS-LTI",IF(J451&gt;=UpperTurbLimit,"LWS-HTI","Inner-TI")),IF(J451&lt;=LowerTurbLimit,"HWS-LTI",IF(J451&gt;=UpperTurbLimit,"HWS-HTI","Inner-TI"))),"")</f>
        <v>Inner-TI</v>
      </c>
    </row>
    <row r="452" spans="5:40" x14ac:dyDescent="0.3">
      <c r="E452" s="12">
        <v>40904.243055555555</v>
      </c>
      <c r="F452" s="16">
        <v>13.79</v>
      </c>
      <c r="G452" s="16">
        <v>1969.1699981689451</v>
      </c>
      <c r="H452" s="29">
        <v>1.1677821656706482</v>
      </c>
      <c r="I452" s="26">
        <v>268.2</v>
      </c>
      <c r="J452" s="30">
        <v>0.13850616388687456</v>
      </c>
      <c r="K452" s="31">
        <v>0.165952173436301</v>
      </c>
      <c r="L452" s="111">
        <f t="shared" si="182"/>
        <v>1.5000000000000002</v>
      </c>
      <c r="M452" s="112">
        <f t="shared" si="183"/>
        <v>0.14000000000000001</v>
      </c>
      <c r="N452" s="112" t="b">
        <f t="shared" si="184"/>
        <v>1</v>
      </c>
      <c r="O452" s="112" t="b">
        <f t="shared" si="185"/>
        <v>1</v>
      </c>
      <c r="P452" s="113">
        <f t="shared" si="186"/>
        <v>15</v>
      </c>
      <c r="Q452" s="113">
        <f t="shared" si="187"/>
        <v>12</v>
      </c>
      <c r="R452" s="114" t="str">
        <f t="shared" ref="R452:R515" si="203">L452&amp;"-"&amp;M452</f>
        <v>1.5-0.14</v>
      </c>
      <c r="S452" s="127">
        <f t="shared" si="188"/>
        <v>-1.010407212220238E-3</v>
      </c>
      <c r="T452" s="112" t="b">
        <f t="shared" si="189"/>
        <v>1</v>
      </c>
      <c r="U452" s="22">
        <f t="shared" si="190"/>
        <v>13.571864532531945</v>
      </c>
      <c r="V452" s="22">
        <f t="shared" si="191"/>
        <v>1.4556253896011131</v>
      </c>
      <c r="W452" s="81">
        <f t="shared" si="192"/>
        <v>14</v>
      </c>
      <c r="X452" s="22">
        <f t="shared" si="193"/>
        <v>0.60386456945838429</v>
      </c>
      <c r="Y452" s="3">
        <f>IF(U452&gt;'Power Curve'!$C$37,0,INDEX(Ci,$W452,1)*POWER(1-X452,3)+INDEX(Ci,$W452,2)*3*X452*POWER(1-X452,2)+INDEX(Ci,$W452,3)*3*POWER(X452,2)*(1-X452)+INDEX(Ci,$W452,4)*POWER(X452,3))</f>
        <v>1968.9371398882622</v>
      </c>
      <c r="Z452" s="3">
        <f t="shared" si="194"/>
        <v>1966.9477116017108</v>
      </c>
      <c r="AA452" s="3">
        <f t="shared" si="195"/>
        <v>1969.1699981689451</v>
      </c>
      <c r="AB452" s="3">
        <f t="shared" ref="AB452:AB515" si="204">IF(AH452,Z452-AA452,"")</f>
        <v>-2.2222865672342778</v>
      </c>
      <c r="AC452" s="3">
        <f t="shared" ref="AC452:AC515" si="205">IF(AH452,ABS(AB452),"")</f>
        <v>2.2222865672342778</v>
      </c>
      <c r="AE452" s="34">
        <f t="shared" si="196"/>
        <v>14</v>
      </c>
      <c r="AF452" s="73" t="b">
        <f>COUNTIF('Power Curve'!$D$2:$D$31,AE452)&gt;0</f>
        <v>1</v>
      </c>
      <c r="AG452" s="73" t="b">
        <f t="shared" si="197"/>
        <v>0</v>
      </c>
      <c r="AH452" s="73" t="b">
        <f t="shared" ref="AH452:AH515" si="206">AND(AF452,NOT(AG452))</f>
        <v>1</v>
      </c>
      <c r="AI452" s="34" t="str">
        <f t="shared" si="198"/>
        <v>Inner</v>
      </c>
      <c r="AJ452" s="35" t="str">
        <f t="shared" ref="AJ452:AJ515" si="207">IF(AH452,TEXT(ROUND(V452+0.05,1)-0.1,"0.0")&amp;"-"&amp;TEXT(ROUND(V452+0.05,1),"0.0"),"")</f>
        <v>1.4-1.5</v>
      </c>
      <c r="AK452" s="36" t="str">
        <f t="shared" si="199"/>
        <v>5-6</v>
      </c>
      <c r="AL452" s="36" t="str">
        <f t="shared" si="200"/>
        <v>Dec</v>
      </c>
      <c r="AM452" s="35" t="str">
        <f t="shared" si="201"/>
        <v>265-275</v>
      </c>
      <c r="AN452" s="36" t="str">
        <f t="shared" si="202"/>
        <v>Inner-TI</v>
      </c>
    </row>
    <row r="453" spans="5:40" x14ac:dyDescent="0.3">
      <c r="E453" s="12">
        <v>40904.256944444445</v>
      </c>
      <c r="F453" s="16">
        <v>16.45</v>
      </c>
      <c r="G453" s="16">
        <v>1989.3100128173851</v>
      </c>
      <c r="H453" s="29">
        <v>1.1685167633636662</v>
      </c>
      <c r="I453" s="26">
        <v>271.89999999999998</v>
      </c>
      <c r="J453" s="30">
        <v>0.19939209726443768</v>
      </c>
      <c r="K453" s="31">
        <v>0.19069162650018828</v>
      </c>
      <c r="L453" s="111">
        <f t="shared" si="182"/>
        <v>1.9000000000000001</v>
      </c>
      <c r="M453" s="112">
        <f t="shared" si="183"/>
        <v>0.2</v>
      </c>
      <c r="N453" s="112" t="b">
        <f t="shared" si="184"/>
        <v>1</v>
      </c>
      <c r="O453" s="112" t="b">
        <f t="shared" si="185"/>
        <v>1</v>
      </c>
      <c r="P453" s="113">
        <f t="shared" si="186"/>
        <v>19</v>
      </c>
      <c r="Q453" s="113">
        <f t="shared" si="187"/>
        <v>6</v>
      </c>
      <c r="R453" s="114" t="str">
        <f t="shared" si="203"/>
        <v>1.9-0.2</v>
      </c>
      <c r="S453" s="127">
        <f t="shared" si="188"/>
        <v>0</v>
      </c>
      <c r="T453" s="112" t="b">
        <f t="shared" si="189"/>
        <v>0</v>
      </c>
      <c r="U453" s="22">
        <f t="shared" si="190"/>
        <v>16.19318167736224</v>
      </c>
      <c r="V453" s="22">
        <f t="shared" si="191"/>
        <v>1.8607584043594143</v>
      </c>
      <c r="W453" s="81">
        <f t="shared" si="192"/>
        <v>17</v>
      </c>
      <c r="X453" s="22">
        <f t="shared" si="193"/>
        <v>0.19743134772684309</v>
      </c>
      <c r="Y453" s="3">
        <f>IF(U453&gt;'Power Curve'!$C$37,0,INDEX(Ci,$W453,1)*POWER(1-X453,3)+INDEX(Ci,$W453,2)*3*X453*POWER(1-X453,2)+INDEX(Ci,$W453,3)*3*POWER(X453,2)*(1-X453)+INDEX(Ci,$W453,4)*POWER(X453,3))</f>
        <v>1983.0679202756307</v>
      </c>
      <c r="Z453" s="3">
        <f t="shared" si="194"/>
        <v>1983.0679202756307</v>
      </c>
      <c r="AA453" s="3">
        <f t="shared" si="195"/>
        <v>1989.3100128173851</v>
      </c>
      <c r="AB453" s="3">
        <f t="shared" si="204"/>
        <v>-6.2420925417543458</v>
      </c>
      <c r="AC453" s="3">
        <f t="shared" si="205"/>
        <v>6.2420925417543458</v>
      </c>
      <c r="AE453" s="34">
        <f t="shared" si="196"/>
        <v>16</v>
      </c>
      <c r="AF453" s="73" t="b">
        <f>COUNTIF('Power Curve'!$D$2:$D$31,AE453)&gt;0</f>
        <v>1</v>
      </c>
      <c r="AG453" s="73" t="b">
        <f t="shared" si="197"/>
        <v>0</v>
      </c>
      <c r="AH453" s="73" t="b">
        <f t="shared" si="206"/>
        <v>1</v>
      </c>
      <c r="AI453" s="34" t="str">
        <f t="shared" si="198"/>
        <v>Outer</v>
      </c>
      <c r="AJ453" s="35" t="str">
        <f t="shared" si="207"/>
        <v>1.8-1.9</v>
      </c>
      <c r="AK453" s="36" t="str">
        <f t="shared" si="199"/>
        <v>6-7</v>
      </c>
      <c r="AL453" s="36" t="str">
        <f t="shared" si="200"/>
        <v>Dec</v>
      </c>
      <c r="AM453" s="35" t="str">
        <f t="shared" si="201"/>
        <v>265-275</v>
      </c>
      <c r="AN453" s="36" t="str">
        <f t="shared" si="202"/>
        <v>HWS-HTI</v>
      </c>
    </row>
    <row r="454" spans="5:40" x14ac:dyDescent="0.3">
      <c r="E454" s="12">
        <v>40904.263888888891</v>
      </c>
      <c r="F454" s="16">
        <v>16.64</v>
      </c>
      <c r="G454" s="16">
        <v>1982.529968261724</v>
      </c>
      <c r="H454" s="29">
        <v>1.1701540057363591</v>
      </c>
      <c r="I454" s="26">
        <v>273.89999999999998</v>
      </c>
      <c r="J454" s="30">
        <v>0.15084134615384615</v>
      </c>
      <c r="K454" s="31">
        <v>0.13432201840904032</v>
      </c>
      <c r="L454" s="111">
        <f t="shared" si="182"/>
        <v>1.9000000000000001</v>
      </c>
      <c r="M454" s="112">
        <f t="shared" si="183"/>
        <v>0.15000000000000002</v>
      </c>
      <c r="N454" s="112" t="b">
        <f t="shared" si="184"/>
        <v>1</v>
      </c>
      <c r="O454" s="112" t="b">
        <f t="shared" si="185"/>
        <v>1</v>
      </c>
      <c r="P454" s="113">
        <f t="shared" si="186"/>
        <v>19</v>
      </c>
      <c r="Q454" s="113">
        <f t="shared" si="187"/>
        <v>10.999999999999998</v>
      </c>
      <c r="R454" s="114" t="str">
        <f t="shared" si="203"/>
        <v>1.9-0.15</v>
      </c>
      <c r="S454" s="127">
        <f t="shared" si="188"/>
        <v>-7.5040228983893403E-3</v>
      </c>
      <c r="T454" s="112" t="b">
        <f t="shared" si="189"/>
        <v>1</v>
      </c>
      <c r="U454" s="22">
        <f t="shared" si="190"/>
        <v>16.387862079775818</v>
      </c>
      <c r="V454" s="22">
        <f t="shared" si="191"/>
        <v>1.8908468881202292</v>
      </c>
      <c r="W454" s="81">
        <f t="shared" si="192"/>
        <v>17</v>
      </c>
      <c r="X454" s="22">
        <f t="shared" si="193"/>
        <v>0.39429151852574224</v>
      </c>
      <c r="Y454" s="3">
        <f>IF(U454&gt;'Power Curve'!$C$37,0,INDEX(Ci,$W454,1)*POWER(1-X454,3)+INDEX(Ci,$W454,2)*3*X454*POWER(1-X454,2)+INDEX(Ci,$W454,3)*3*POWER(X454,2)*(1-X454)+INDEX(Ci,$W454,4)*POWER(X454,3))</f>
        <v>1983.7910986253826</v>
      </c>
      <c r="Z454" s="3">
        <f t="shared" si="194"/>
        <v>1968.9046847956768</v>
      </c>
      <c r="AA454" s="3">
        <f t="shared" si="195"/>
        <v>1982.529968261724</v>
      </c>
      <c r="AB454" s="3">
        <f t="shared" si="204"/>
        <v>-13.625283466047222</v>
      </c>
      <c r="AC454" s="3">
        <f t="shared" si="205"/>
        <v>13.625283466047222</v>
      </c>
      <c r="AE454" s="34">
        <f t="shared" si="196"/>
        <v>16</v>
      </c>
      <c r="AF454" s="73" t="b">
        <f>COUNTIF('Power Curve'!$D$2:$D$31,AE454)&gt;0</f>
        <v>1</v>
      </c>
      <c r="AG454" s="73" t="b">
        <f t="shared" si="197"/>
        <v>0</v>
      </c>
      <c r="AH454" s="73" t="b">
        <f t="shared" si="206"/>
        <v>1</v>
      </c>
      <c r="AI454" s="34" t="str">
        <f t="shared" si="198"/>
        <v>Outer</v>
      </c>
      <c r="AJ454" s="35" t="str">
        <f t="shared" si="207"/>
        <v>1.8-1.9</v>
      </c>
      <c r="AK454" s="36" t="str">
        <f t="shared" si="199"/>
        <v>6-7</v>
      </c>
      <c r="AL454" s="36" t="str">
        <f t="shared" si="200"/>
        <v>Dec</v>
      </c>
      <c r="AM454" s="35" t="str">
        <f t="shared" si="201"/>
        <v>265-275</v>
      </c>
      <c r="AN454" s="36" t="str">
        <f t="shared" si="202"/>
        <v>HWS-HTI</v>
      </c>
    </row>
    <row r="455" spans="5:40" x14ac:dyDescent="0.3">
      <c r="E455" s="12">
        <v>40904.361111111109</v>
      </c>
      <c r="F455" s="16">
        <v>16.47</v>
      </c>
      <c r="G455" s="16">
        <v>1995.920043945313</v>
      </c>
      <c r="H455" s="29">
        <v>1.1784585984209655</v>
      </c>
      <c r="I455" s="26">
        <v>278.5</v>
      </c>
      <c r="J455" s="30">
        <v>0.11232544019429266</v>
      </c>
      <c r="K455" s="31">
        <v>0.15265030309846228</v>
      </c>
      <c r="L455" s="111">
        <f t="shared" si="182"/>
        <v>1.9000000000000001</v>
      </c>
      <c r="M455" s="112">
        <f t="shared" si="183"/>
        <v>0.11</v>
      </c>
      <c r="N455" s="112" t="b">
        <f t="shared" si="184"/>
        <v>1</v>
      </c>
      <c r="O455" s="112" t="b">
        <f t="shared" si="185"/>
        <v>1</v>
      </c>
      <c r="P455" s="113">
        <f t="shared" si="186"/>
        <v>19</v>
      </c>
      <c r="Q455" s="113">
        <f t="shared" si="187"/>
        <v>15</v>
      </c>
      <c r="R455" s="114" t="str">
        <f t="shared" si="203"/>
        <v>1.9-0.11</v>
      </c>
      <c r="S455" s="127">
        <f t="shared" si="188"/>
        <v>-1.1701723451534409E-3</v>
      </c>
      <c r="T455" s="112" t="b">
        <f t="shared" si="189"/>
        <v>1</v>
      </c>
      <c r="U455" s="22">
        <f t="shared" si="190"/>
        <v>16.258719782706638</v>
      </c>
      <c r="V455" s="22">
        <f t="shared" si="191"/>
        <v>1.8708875298076981</v>
      </c>
      <c r="W455" s="81">
        <f t="shared" si="192"/>
        <v>17</v>
      </c>
      <c r="X455" s="22">
        <f t="shared" si="193"/>
        <v>0.26370326031784891</v>
      </c>
      <c r="Y455" s="3">
        <f>IF(U455&gt;'Power Curve'!$C$37,0,INDEX(Ci,$W455,1)*POWER(1-X455,3)+INDEX(Ci,$W455,2)*3*X455*POWER(1-X455,2)+INDEX(Ci,$W455,3)*3*POWER(X455,2)*(1-X455)+INDEX(Ci,$W455,4)*POWER(X455,3))</f>
        <v>1983.3104097979574</v>
      </c>
      <c r="Z455" s="3">
        <f t="shared" si="194"/>
        <v>1980.9895948045569</v>
      </c>
      <c r="AA455" s="3">
        <f t="shared" si="195"/>
        <v>1995.920043945313</v>
      </c>
      <c r="AB455" s="3">
        <f t="shared" si="204"/>
        <v>-14.930449140756082</v>
      </c>
      <c r="AC455" s="3">
        <f t="shared" si="205"/>
        <v>14.930449140756082</v>
      </c>
      <c r="AE455" s="34">
        <f t="shared" si="196"/>
        <v>16</v>
      </c>
      <c r="AF455" s="73" t="b">
        <f>COUNTIF('Power Curve'!$D$2:$D$31,AE455)&gt;0</f>
        <v>1</v>
      </c>
      <c r="AG455" s="73" t="b">
        <f t="shared" si="197"/>
        <v>0</v>
      </c>
      <c r="AH455" s="73" t="b">
        <f t="shared" si="206"/>
        <v>1</v>
      </c>
      <c r="AI455" s="34" t="str">
        <f t="shared" si="198"/>
        <v>Inner</v>
      </c>
      <c r="AJ455" s="35" t="str">
        <f t="shared" si="207"/>
        <v>1.8-1.9</v>
      </c>
      <c r="AK455" s="36" t="str">
        <f t="shared" si="199"/>
        <v>8-9</v>
      </c>
      <c r="AL455" s="36" t="str">
        <f t="shared" si="200"/>
        <v>Dec</v>
      </c>
      <c r="AM455" s="35" t="str">
        <f t="shared" si="201"/>
        <v>275-285</v>
      </c>
      <c r="AN455" s="36" t="str">
        <f t="shared" si="202"/>
        <v>Inner-TI</v>
      </c>
    </row>
    <row r="456" spans="5:40" x14ac:dyDescent="0.3">
      <c r="E456" s="12">
        <v>40904.368055555555</v>
      </c>
      <c r="F456" s="16">
        <v>13.53</v>
      </c>
      <c r="G456" s="16">
        <v>1986.2699432373049</v>
      </c>
      <c r="H456" s="29">
        <v>1.1804326277226225</v>
      </c>
      <c r="I456" s="26">
        <v>277.89999999999998</v>
      </c>
      <c r="J456" s="30">
        <v>0.12934220251293424</v>
      </c>
      <c r="K456" s="31">
        <v>0.10310757199238654</v>
      </c>
      <c r="L456" s="111">
        <f t="shared" si="182"/>
        <v>1.4000000000000001</v>
      </c>
      <c r="M456" s="112">
        <f t="shared" si="183"/>
        <v>0.13</v>
      </c>
      <c r="N456" s="112" t="b">
        <f t="shared" si="184"/>
        <v>1</v>
      </c>
      <c r="O456" s="112" t="b">
        <f t="shared" si="185"/>
        <v>1</v>
      </c>
      <c r="P456" s="113">
        <f t="shared" si="186"/>
        <v>14</v>
      </c>
      <c r="Q456" s="113">
        <f t="shared" si="187"/>
        <v>13</v>
      </c>
      <c r="R456" s="114" t="str">
        <f t="shared" si="203"/>
        <v>1.4-0.13</v>
      </c>
      <c r="S456" s="127">
        <f t="shared" si="188"/>
        <v>-2.6749175816282314E-3</v>
      </c>
      <c r="T456" s="112" t="b">
        <f t="shared" si="189"/>
        <v>1</v>
      </c>
      <c r="U456" s="22">
        <f t="shared" si="190"/>
        <v>13.363888250765971</v>
      </c>
      <c r="V456" s="22">
        <f t="shared" si="191"/>
        <v>1.4234819848260587</v>
      </c>
      <c r="W456" s="81">
        <f t="shared" si="192"/>
        <v>14</v>
      </c>
      <c r="X456" s="22">
        <f t="shared" si="193"/>
        <v>0.38806919399387102</v>
      </c>
      <c r="Y456" s="3">
        <f>IF(U456&gt;'Power Curve'!$C$37,0,INDEX(Ci,$W456,1)*POWER(1-X456,3)+INDEX(Ci,$W456,2)*3*X456*POWER(1-X456,2)+INDEX(Ci,$W456,3)*3*POWER(X456,2)*(1-X456)+INDEX(Ci,$W456,4)*POWER(X456,3))</f>
        <v>1963.7437710211195</v>
      </c>
      <c r="Z456" s="3">
        <f t="shared" si="194"/>
        <v>1958.4909182822023</v>
      </c>
      <c r="AA456" s="3">
        <f t="shared" si="195"/>
        <v>1986.2699432373049</v>
      </c>
      <c r="AB456" s="3">
        <f t="shared" si="204"/>
        <v>-27.779024955102614</v>
      </c>
      <c r="AC456" s="3">
        <f t="shared" si="205"/>
        <v>27.779024955102614</v>
      </c>
      <c r="AE456" s="34">
        <f t="shared" si="196"/>
        <v>13</v>
      </c>
      <c r="AF456" s="73" t="b">
        <f>COUNTIF('Power Curve'!$D$2:$D$31,AE456)&gt;0</f>
        <v>1</v>
      </c>
      <c r="AG456" s="73" t="b">
        <f t="shared" si="197"/>
        <v>0</v>
      </c>
      <c r="AH456" s="73" t="b">
        <f t="shared" si="206"/>
        <v>1</v>
      </c>
      <c r="AI456" s="34" t="str">
        <f t="shared" si="198"/>
        <v>Inner</v>
      </c>
      <c r="AJ456" s="35" t="str">
        <f t="shared" si="207"/>
        <v>1.4-1.5</v>
      </c>
      <c r="AK456" s="36" t="str">
        <f t="shared" si="199"/>
        <v>8-9</v>
      </c>
      <c r="AL456" s="36" t="str">
        <f t="shared" si="200"/>
        <v>Dec</v>
      </c>
      <c r="AM456" s="35" t="str">
        <f t="shared" si="201"/>
        <v>275-285</v>
      </c>
      <c r="AN456" s="36" t="str">
        <f t="shared" si="202"/>
        <v>Inner-TI</v>
      </c>
    </row>
    <row r="457" spans="5:40" x14ac:dyDescent="0.3">
      <c r="E457" s="12">
        <v>40904.375</v>
      </c>
      <c r="F457" s="16">
        <v>13.57</v>
      </c>
      <c r="G457" s="16">
        <v>1997.400009155278</v>
      </c>
      <c r="H457" s="29">
        <v>1.1814565970570736</v>
      </c>
      <c r="I457" s="26">
        <v>277.89999999999998</v>
      </c>
      <c r="J457" s="30">
        <v>0.12822402358142962</v>
      </c>
      <c r="K457" s="31">
        <v>0.15510581489092987</v>
      </c>
      <c r="L457" s="111">
        <f t="shared" si="182"/>
        <v>1.4000000000000001</v>
      </c>
      <c r="M457" s="112">
        <f t="shared" si="183"/>
        <v>0.13</v>
      </c>
      <c r="N457" s="112" t="b">
        <f t="shared" si="184"/>
        <v>1</v>
      </c>
      <c r="O457" s="112" t="b">
        <f t="shared" si="185"/>
        <v>1</v>
      </c>
      <c r="P457" s="113">
        <f t="shared" si="186"/>
        <v>14</v>
      </c>
      <c r="Q457" s="113">
        <f t="shared" si="187"/>
        <v>13</v>
      </c>
      <c r="R457" s="114" t="str">
        <f t="shared" si="203"/>
        <v>1.4-0.13</v>
      </c>
      <c r="S457" s="127">
        <f t="shared" si="188"/>
        <v>-2.6749175816282314E-3</v>
      </c>
      <c r="T457" s="112" t="b">
        <f t="shared" si="189"/>
        <v>1</v>
      </c>
      <c r="U457" s="22">
        <f t="shared" si="190"/>
        <v>13.407271642863854</v>
      </c>
      <c r="V457" s="22">
        <f t="shared" si="191"/>
        <v>1.4301870279246094</v>
      </c>
      <c r="W457" s="81">
        <f t="shared" si="192"/>
        <v>14</v>
      </c>
      <c r="X457" s="22">
        <f t="shared" si="193"/>
        <v>0.43308363173260067</v>
      </c>
      <c r="Y457" s="3">
        <f>IF(U457&gt;'Power Curve'!$C$37,0,INDEX(Ci,$W457,1)*POWER(1-X457,3)+INDEX(Ci,$W457,2)*3*X457*POWER(1-X457,2)+INDEX(Ci,$W457,3)*3*POWER(X457,2)*(1-X457)+INDEX(Ci,$W457,4)*POWER(X457,3))</f>
        <v>1964.8996752903195</v>
      </c>
      <c r="Z457" s="3">
        <f t="shared" si="194"/>
        <v>1959.6437306027499</v>
      </c>
      <c r="AA457" s="3">
        <f t="shared" si="195"/>
        <v>1997.400009155278</v>
      </c>
      <c r="AB457" s="3">
        <f t="shared" si="204"/>
        <v>-37.756278552528101</v>
      </c>
      <c r="AC457" s="3">
        <f t="shared" si="205"/>
        <v>37.756278552528101</v>
      </c>
      <c r="AE457" s="34">
        <f t="shared" si="196"/>
        <v>13</v>
      </c>
      <c r="AF457" s="73" t="b">
        <f>COUNTIF('Power Curve'!$D$2:$D$31,AE457)&gt;0</f>
        <v>1</v>
      </c>
      <c r="AG457" s="73" t="b">
        <f t="shared" si="197"/>
        <v>0</v>
      </c>
      <c r="AH457" s="73" t="b">
        <f t="shared" si="206"/>
        <v>1</v>
      </c>
      <c r="AI457" s="34" t="str">
        <f t="shared" si="198"/>
        <v>Inner</v>
      </c>
      <c r="AJ457" s="35" t="str">
        <f t="shared" si="207"/>
        <v>1.4-1.5</v>
      </c>
      <c r="AK457" s="36" t="str">
        <f t="shared" si="199"/>
        <v>9-10</v>
      </c>
      <c r="AL457" s="36" t="str">
        <f t="shared" si="200"/>
        <v>Dec</v>
      </c>
      <c r="AM457" s="35" t="str">
        <f t="shared" si="201"/>
        <v>275-285</v>
      </c>
      <c r="AN457" s="36" t="str">
        <f t="shared" si="202"/>
        <v>Inner-TI</v>
      </c>
    </row>
    <row r="458" spans="5:40" x14ac:dyDescent="0.3">
      <c r="E458" s="12">
        <v>40904.381944444445</v>
      </c>
      <c r="F458" s="16">
        <v>14.06</v>
      </c>
      <c r="G458" s="16">
        <v>1990.2600250244141</v>
      </c>
      <c r="H458" s="29">
        <v>1.1812812668631281</v>
      </c>
      <c r="I458" s="26">
        <v>271.8</v>
      </c>
      <c r="J458" s="30">
        <v>0.12660028449502134</v>
      </c>
      <c r="K458" s="31">
        <v>0.15616270446743186</v>
      </c>
      <c r="L458" s="111">
        <f t="shared" si="182"/>
        <v>1.5000000000000002</v>
      </c>
      <c r="M458" s="112">
        <f t="shared" si="183"/>
        <v>0.13</v>
      </c>
      <c r="N458" s="112" t="b">
        <f t="shared" si="184"/>
        <v>1</v>
      </c>
      <c r="O458" s="112" t="b">
        <f t="shared" si="185"/>
        <v>1</v>
      </c>
      <c r="P458" s="113">
        <f t="shared" si="186"/>
        <v>15</v>
      </c>
      <c r="Q458" s="113">
        <f t="shared" si="187"/>
        <v>13</v>
      </c>
      <c r="R458" s="114" t="str">
        <f t="shared" si="203"/>
        <v>1.5-0.13</v>
      </c>
      <c r="S458" s="127">
        <f t="shared" si="188"/>
        <v>-1.1197886700886556E-3</v>
      </c>
      <c r="T458" s="112" t="b">
        <f t="shared" si="189"/>
        <v>1</v>
      </c>
      <c r="U458" s="22">
        <f t="shared" si="190"/>
        <v>13.890708471173156</v>
      </c>
      <c r="V458" s="22">
        <f t="shared" si="191"/>
        <v>1.5049037481369658</v>
      </c>
      <c r="W458" s="81">
        <f t="shared" si="192"/>
        <v>14</v>
      </c>
      <c r="X458" s="22">
        <f t="shared" si="193"/>
        <v>0.93469579150651738</v>
      </c>
      <c r="Y458" s="3">
        <f>IF(U458&gt;'Power Curve'!$C$37,0,INDEX(Ci,$W458,1)*POWER(1-X458,3)+INDEX(Ci,$W458,2)*3*X458*POWER(1-X458,2)+INDEX(Ci,$W458,3)*3*POWER(X458,2)*(1-X458)+INDEX(Ci,$W458,4)*POWER(X458,3))</f>
        <v>1974.3094440385378</v>
      </c>
      <c r="Z458" s="3">
        <f t="shared" si="194"/>
        <v>1972.0986346918544</v>
      </c>
      <c r="AA458" s="3">
        <f t="shared" si="195"/>
        <v>1990.2600250244141</v>
      </c>
      <c r="AB458" s="3">
        <f t="shared" si="204"/>
        <v>-18.161390332559677</v>
      </c>
      <c r="AC458" s="3">
        <f t="shared" si="205"/>
        <v>18.161390332559677</v>
      </c>
      <c r="AE458" s="34">
        <f t="shared" si="196"/>
        <v>14</v>
      </c>
      <c r="AF458" s="73" t="b">
        <f>COUNTIF('Power Curve'!$D$2:$D$31,AE458)&gt;0</f>
        <v>1</v>
      </c>
      <c r="AG458" s="73" t="b">
        <f t="shared" si="197"/>
        <v>0</v>
      </c>
      <c r="AH458" s="73" t="b">
        <f t="shared" si="206"/>
        <v>1</v>
      </c>
      <c r="AI458" s="34" t="str">
        <f t="shared" si="198"/>
        <v>Inner</v>
      </c>
      <c r="AJ458" s="35" t="str">
        <f t="shared" si="207"/>
        <v>1.5-1.6</v>
      </c>
      <c r="AK458" s="36" t="str">
        <f t="shared" si="199"/>
        <v>9-10</v>
      </c>
      <c r="AL458" s="36" t="str">
        <f t="shared" si="200"/>
        <v>Dec</v>
      </c>
      <c r="AM458" s="35" t="str">
        <f t="shared" si="201"/>
        <v>265-275</v>
      </c>
      <c r="AN458" s="36" t="str">
        <f t="shared" si="202"/>
        <v>Inner-TI</v>
      </c>
    </row>
    <row r="459" spans="5:40" x14ac:dyDescent="0.3">
      <c r="E459" s="12">
        <v>40904.388888888891</v>
      </c>
      <c r="F459" s="16">
        <v>14.17</v>
      </c>
      <c r="G459" s="16">
        <v>1989.069992065432</v>
      </c>
      <c r="H459" s="29">
        <v>1.1823061963970678</v>
      </c>
      <c r="I459" s="26">
        <v>269.8</v>
      </c>
      <c r="J459" s="30">
        <v>0.11432604093154553</v>
      </c>
      <c r="K459" s="31">
        <v>0.21323493071086561</v>
      </c>
      <c r="L459" s="111">
        <f t="shared" si="182"/>
        <v>1.5000000000000002</v>
      </c>
      <c r="M459" s="112">
        <f t="shared" si="183"/>
        <v>0.11</v>
      </c>
      <c r="N459" s="112" t="b">
        <f t="shared" si="184"/>
        <v>1</v>
      </c>
      <c r="O459" s="112" t="b">
        <f t="shared" si="185"/>
        <v>1</v>
      </c>
      <c r="P459" s="113">
        <f t="shared" si="186"/>
        <v>15</v>
      </c>
      <c r="Q459" s="113">
        <f t="shared" si="187"/>
        <v>15</v>
      </c>
      <c r="R459" s="114" t="str">
        <f t="shared" si="203"/>
        <v>1.5-0.11</v>
      </c>
      <c r="S459" s="127">
        <f t="shared" si="188"/>
        <v>2.8630694196125571E-3</v>
      </c>
      <c r="T459" s="112" t="b">
        <f t="shared" si="189"/>
        <v>1</v>
      </c>
      <c r="U459" s="22">
        <f t="shared" si="190"/>
        <v>14.003431648342923</v>
      </c>
      <c r="V459" s="22">
        <f t="shared" si="191"/>
        <v>1.5223254785407008</v>
      </c>
      <c r="W459" s="81">
        <f t="shared" si="192"/>
        <v>15</v>
      </c>
      <c r="X459" s="22">
        <f t="shared" si="193"/>
        <v>4.7561770516823289E-2</v>
      </c>
      <c r="Y459" s="3">
        <f>IF(U459&gt;'Power Curve'!$C$37,0,INDEX(Ci,$W459,1)*POWER(1-X459,3)+INDEX(Ci,$W459,2)*3*X459*POWER(1-X459,2)+INDEX(Ci,$W459,3)*3*POWER(X459,2)*(1-X459)+INDEX(Ci,$W459,4)*POWER(X459,3))</f>
        <v>1975.1757528592852</v>
      </c>
      <c r="Z459" s="3">
        <f t="shared" si="194"/>
        <v>1980.830818155657</v>
      </c>
      <c r="AA459" s="3">
        <f t="shared" si="195"/>
        <v>1989.069992065432</v>
      </c>
      <c r="AB459" s="3">
        <f t="shared" si="204"/>
        <v>-8.2391739097749905</v>
      </c>
      <c r="AC459" s="3">
        <f t="shared" si="205"/>
        <v>8.2391739097749905</v>
      </c>
      <c r="AE459" s="34">
        <f t="shared" si="196"/>
        <v>14</v>
      </c>
      <c r="AF459" s="73" t="b">
        <f>COUNTIF('Power Curve'!$D$2:$D$31,AE459)&gt;0</f>
        <v>1</v>
      </c>
      <c r="AG459" s="73" t="b">
        <f t="shared" si="197"/>
        <v>0</v>
      </c>
      <c r="AH459" s="73" t="b">
        <f t="shared" si="206"/>
        <v>1</v>
      </c>
      <c r="AI459" s="34" t="str">
        <f t="shared" si="198"/>
        <v>Inner</v>
      </c>
      <c r="AJ459" s="35" t="str">
        <f t="shared" si="207"/>
        <v>1.5-1.6</v>
      </c>
      <c r="AK459" s="36" t="str">
        <f t="shared" si="199"/>
        <v>9-10</v>
      </c>
      <c r="AL459" s="36" t="str">
        <f t="shared" si="200"/>
        <v>Dec</v>
      </c>
      <c r="AM459" s="35" t="str">
        <f t="shared" si="201"/>
        <v>265-275</v>
      </c>
      <c r="AN459" s="36" t="str">
        <f t="shared" si="202"/>
        <v>Inner-TI</v>
      </c>
    </row>
    <row r="460" spans="5:40" x14ac:dyDescent="0.3">
      <c r="E460" s="12">
        <v>40904.395833333336</v>
      </c>
      <c r="F460" s="16">
        <v>14.89</v>
      </c>
      <c r="G460" s="16">
        <v>1982.060012817383</v>
      </c>
      <c r="H460" s="29">
        <v>1.1839040230184448</v>
      </c>
      <c r="I460" s="26">
        <v>275.8</v>
      </c>
      <c r="J460" s="30">
        <v>0.13028878441907318</v>
      </c>
      <c r="K460" s="31">
        <v>0.12078580752824425</v>
      </c>
      <c r="L460" s="111">
        <f t="shared" si="182"/>
        <v>1.6</v>
      </c>
      <c r="M460" s="112">
        <f t="shared" si="183"/>
        <v>0.13</v>
      </c>
      <c r="N460" s="112" t="b">
        <f t="shared" si="184"/>
        <v>1</v>
      </c>
      <c r="O460" s="112" t="b">
        <f t="shared" si="185"/>
        <v>1</v>
      </c>
      <c r="P460" s="113">
        <f t="shared" si="186"/>
        <v>16</v>
      </c>
      <c r="Q460" s="113">
        <f t="shared" si="187"/>
        <v>13</v>
      </c>
      <c r="R460" s="114" t="str">
        <f t="shared" si="203"/>
        <v>1.6-0.13</v>
      </c>
      <c r="S460" s="127">
        <f t="shared" si="188"/>
        <v>-5.0184284528389592E-3</v>
      </c>
      <c r="T460" s="112" t="b">
        <f t="shared" si="189"/>
        <v>1</v>
      </c>
      <c r="U460" s="22">
        <f t="shared" si="190"/>
        <v>14.721593907660925</v>
      </c>
      <c r="V460" s="22">
        <f t="shared" si="191"/>
        <v>1.6333197707715903</v>
      </c>
      <c r="W460" s="81">
        <f t="shared" si="192"/>
        <v>15</v>
      </c>
      <c r="X460" s="22">
        <f t="shared" si="193"/>
        <v>0.73365071050242792</v>
      </c>
      <c r="Y460" s="3">
        <f>IF(U460&gt;'Power Curve'!$C$37,0,INDEX(Ci,$W460,1)*POWER(1-X460,3)+INDEX(Ci,$W460,2)*3*X460*POWER(1-X460,2)+INDEX(Ci,$W460,3)*3*POWER(X460,2)*(1-X460)+INDEX(Ci,$W460,4)*POWER(X460,3))</f>
        <v>1978.1410364490139</v>
      </c>
      <c r="Z460" s="3">
        <f t="shared" si="194"/>
        <v>1968.2138771879697</v>
      </c>
      <c r="AA460" s="3">
        <f t="shared" si="195"/>
        <v>1982.060012817383</v>
      </c>
      <c r="AB460" s="3">
        <f t="shared" si="204"/>
        <v>-13.846135629413311</v>
      </c>
      <c r="AC460" s="3">
        <f t="shared" si="205"/>
        <v>13.846135629413311</v>
      </c>
      <c r="AE460" s="34">
        <f t="shared" si="196"/>
        <v>15</v>
      </c>
      <c r="AF460" s="73" t="b">
        <f>COUNTIF('Power Curve'!$D$2:$D$31,AE460)&gt;0</f>
        <v>1</v>
      </c>
      <c r="AG460" s="73" t="b">
        <f t="shared" si="197"/>
        <v>0</v>
      </c>
      <c r="AH460" s="73" t="b">
        <f t="shared" si="206"/>
        <v>1</v>
      </c>
      <c r="AI460" s="34" t="str">
        <f t="shared" si="198"/>
        <v>Inner</v>
      </c>
      <c r="AJ460" s="35" t="str">
        <f t="shared" si="207"/>
        <v>1.6-1.7</v>
      </c>
      <c r="AK460" s="36" t="str">
        <f t="shared" si="199"/>
        <v>9-10</v>
      </c>
      <c r="AL460" s="36" t="str">
        <f t="shared" si="200"/>
        <v>Dec</v>
      </c>
      <c r="AM460" s="35" t="str">
        <f t="shared" si="201"/>
        <v>275-285</v>
      </c>
      <c r="AN460" s="36" t="str">
        <f t="shared" si="202"/>
        <v>Inner-TI</v>
      </c>
    </row>
    <row r="461" spans="5:40" x14ac:dyDescent="0.3">
      <c r="E461" s="12">
        <v>40904.402777777781</v>
      </c>
      <c r="F461" s="16">
        <v>15.78</v>
      </c>
      <c r="G461" s="16">
        <v>1982.190002441406</v>
      </c>
      <c r="H461" s="29">
        <v>1.1843441519798514</v>
      </c>
      <c r="I461" s="26">
        <v>275.5</v>
      </c>
      <c r="J461" s="30">
        <v>0.12927756653992395</v>
      </c>
      <c r="K461" s="31">
        <v>0.13430009102691473</v>
      </c>
      <c r="L461" s="111">
        <f t="shared" si="182"/>
        <v>1.8000000000000003</v>
      </c>
      <c r="M461" s="112">
        <f t="shared" si="183"/>
        <v>0.13</v>
      </c>
      <c r="N461" s="112" t="b">
        <f t="shared" si="184"/>
        <v>1</v>
      </c>
      <c r="O461" s="112" t="b">
        <f t="shared" si="185"/>
        <v>1</v>
      </c>
      <c r="P461" s="113">
        <f t="shared" si="186"/>
        <v>18</v>
      </c>
      <c r="Q461" s="113">
        <f t="shared" si="187"/>
        <v>13</v>
      </c>
      <c r="R461" s="114" t="str">
        <f t="shared" si="203"/>
        <v>1.8-0.13</v>
      </c>
      <c r="S461" s="127">
        <f t="shared" si="188"/>
        <v>-9.6790672673996772E-4</v>
      </c>
      <c r="T461" s="112" t="b">
        <f t="shared" si="189"/>
        <v>1</v>
      </c>
      <c r="U461" s="22">
        <f t="shared" si="190"/>
        <v>15.603461101504809</v>
      </c>
      <c r="V461" s="22">
        <f t="shared" si="191"/>
        <v>1.7696151883493616</v>
      </c>
      <c r="W461" s="81">
        <f t="shared" si="192"/>
        <v>16</v>
      </c>
      <c r="X461" s="22">
        <f t="shared" si="193"/>
        <v>0.60455263607238363</v>
      </c>
      <c r="Y461" s="3">
        <f>IF(U461&gt;'Power Curve'!$C$37,0,INDEX(Ci,$W461,1)*POWER(1-X461,3)+INDEX(Ci,$W461,2)*3*X461*POWER(1-X461,2)+INDEX(Ci,$W461,3)*3*POWER(X461,2)*(1-X461)+INDEX(Ci,$W461,4)*POWER(X461,3))</f>
        <v>1981.1496664909862</v>
      </c>
      <c r="Z461" s="3">
        <f t="shared" si="194"/>
        <v>1979.232098402111</v>
      </c>
      <c r="AA461" s="3">
        <f t="shared" si="195"/>
        <v>1982.190002441406</v>
      </c>
      <c r="AB461" s="3">
        <f t="shared" si="204"/>
        <v>-2.9579040392950446</v>
      </c>
      <c r="AC461" s="3">
        <f t="shared" si="205"/>
        <v>2.9579040392950446</v>
      </c>
      <c r="AE461" s="34">
        <f t="shared" si="196"/>
        <v>16</v>
      </c>
      <c r="AF461" s="73" t="b">
        <f>COUNTIF('Power Curve'!$D$2:$D$31,AE461)&gt;0</f>
        <v>1</v>
      </c>
      <c r="AG461" s="73" t="b">
        <f t="shared" si="197"/>
        <v>0</v>
      </c>
      <c r="AH461" s="73" t="b">
        <f t="shared" si="206"/>
        <v>1</v>
      </c>
      <c r="AI461" s="34" t="str">
        <f t="shared" si="198"/>
        <v>Inner</v>
      </c>
      <c r="AJ461" s="35" t="str">
        <f t="shared" si="207"/>
        <v>1.7-1.8</v>
      </c>
      <c r="AK461" s="36" t="str">
        <f t="shared" si="199"/>
        <v>9-10</v>
      </c>
      <c r="AL461" s="36" t="str">
        <f t="shared" si="200"/>
        <v>Dec</v>
      </c>
      <c r="AM461" s="35" t="str">
        <f t="shared" si="201"/>
        <v>275-285</v>
      </c>
      <c r="AN461" s="36" t="str">
        <f t="shared" si="202"/>
        <v>Inner-TI</v>
      </c>
    </row>
    <row r="462" spans="5:40" x14ac:dyDescent="0.3">
      <c r="E462" s="12">
        <v>40904.409722222219</v>
      </c>
      <c r="F462" s="16">
        <v>16.61</v>
      </c>
      <c r="G462" s="16">
        <v>1986.869934082031</v>
      </c>
      <c r="H462" s="29">
        <v>1.1858871869163372</v>
      </c>
      <c r="I462" s="26">
        <v>280.5</v>
      </c>
      <c r="J462" s="30">
        <v>0.1264298615291993</v>
      </c>
      <c r="K462" s="31">
        <v>0.15638306748224509</v>
      </c>
      <c r="L462" s="111">
        <f t="shared" si="182"/>
        <v>1.9000000000000001</v>
      </c>
      <c r="M462" s="112">
        <f t="shared" si="183"/>
        <v>0.13</v>
      </c>
      <c r="N462" s="112" t="b">
        <f t="shared" si="184"/>
        <v>1</v>
      </c>
      <c r="O462" s="112" t="b">
        <f t="shared" si="185"/>
        <v>1</v>
      </c>
      <c r="P462" s="113">
        <f t="shared" si="186"/>
        <v>19</v>
      </c>
      <c r="Q462" s="113">
        <f t="shared" si="187"/>
        <v>13</v>
      </c>
      <c r="R462" s="114" t="str">
        <f t="shared" si="203"/>
        <v>1.9-0.13</v>
      </c>
      <c r="S462" s="127">
        <f t="shared" si="188"/>
        <v>-5.5644227078488625E-4</v>
      </c>
      <c r="T462" s="112" t="b">
        <f t="shared" si="189"/>
        <v>1</v>
      </c>
      <c r="U462" s="22">
        <f t="shared" si="190"/>
        <v>16.431305175124521</v>
      </c>
      <c r="V462" s="22">
        <f t="shared" si="191"/>
        <v>1.8975611585486523</v>
      </c>
      <c r="W462" s="81">
        <f t="shared" si="192"/>
        <v>17</v>
      </c>
      <c r="X462" s="22">
        <f t="shared" si="193"/>
        <v>0.43822103102084314</v>
      </c>
      <c r="Y462" s="3">
        <f>IF(U462&gt;'Power Curve'!$C$37,0,INDEX(Ci,$W462,1)*POWER(1-X462,3)+INDEX(Ci,$W462,2)*3*X462*POWER(1-X462,2)+INDEX(Ci,$W462,3)*3*POWER(X462,2)*(1-X462)+INDEX(Ci,$W462,4)*POWER(X462,3))</f>
        <v>1983.9490125887301</v>
      </c>
      <c r="Z462" s="3">
        <f t="shared" si="194"/>
        <v>1982.8450594950436</v>
      </c>
      <c r="AA462" s="3">
        <f t="shared" si="195"/>
        <v>1986.869934082031</v>
      </c>
      <c r="AB462" s="3">
        <f t="shared" si="204"/>
        <v>-4.0248745869873801</v>
      </c>
      <c r="AC462" s="3">
        <f t="shared" si="205"/>
        <v>4.0248745869873801</v>
      </c>
      <c r="AE462" s="34">
        <f t="shared" si="196"/>
        <v>16</v>
      </c>
      <c r="AF462" s="73" t="b">
        <f>COUNTIF('Power Curve'!$D$2:$D$31,AE462)&gt;0</f>
        <v>1</v>
      </c>
      <c r="AG462" s="73" t="b">
        <f t="shared" si="197"/>
        <v>0</v>
      </c>
      <c r="AH462" s="73" t="b">
        <f t="shared" si="206"/>
        <v>1</v>
      </c>
      <c r="AI462" s="34" t="str">
        <f t="shared" si="198"/>
        <v>Inner</v>
      </c>
      <c r="AJ462" s="35" t="str">
        <f t="shared" si="207"/>
        <v>1.8-1.9</v>
      </c>
      <c r="AK462" s="36" t="str">
        <f t="shared" si="199"/>
        <v>9-10</v>
      </c>
      <c r="AL462" s="36" t="str">
        <f t="shared" si="200"/>
        <v>Dec</v>
      </c>
      <c r="AM462" s="35" t="str">
        <f t="shared" si="201"/>
        <v>275-285</v>
      </c>
      <c r="AN462" s="36" t="str">
        <f t="shared" si="202"/>
        <v>Inner-TI</v>
      </c>
    </row>
    <row r="463" spans="5:40" x14ac:dyDescent="0.3">
      <c r="E463" s="12">
        <v>40904.479166666664</v>
      </c>
      <c r="F463" s="16">
        <v>15.96</v>
      </c>
      <c r="G463" s="16">
        <v>1976.9399719238311</v>
      </c>
      <c r="H463" s="29">
        <v>1.1863890156476393</v>
      </c>
      <c r="I463" s="26">
        <v>274.10000000000002</v>
      </c>
      <c r="J463" s="30">
        <v>0.12969924812030073</v>
      </c>
      <c r="K463" s="31">
        <v>0.19603118465043567</v>
      </c>
      <c r="L463" s="111">
        <f t="shared" si="182"/>
        <v>1.8000000000000003</v>
      </c>
      <c r="M463" s="112">
        <f t="shared" si="183"/>
        <v>0.13</v>
      </c>
      <c r="N463" s="112" t="b">
        <f t="shared" si="184"/>
        <v>1</v>
      </c>
      <c r="O463" s="112" t="b">
        <f t="shared" si="185"/>
        <v>1</v>
      </c>
      <c r="P463" s="113">
        <f t="shared" si="186"/>
        <v>18</v>
      </c>
      <c r="Q463" s="113">
        <f t="shared" si="187"/>
        <v>13</v>
      </c>
      <c r="R463" s="114" t="str">
        <f t="shared" si="203"/>
        <v>1.8-0.13</v>
      </c>
      <c r="S463" s="127">
        <f t="shared" si="188"/>
        <v>-9.6790672673996772E-4</v>
      </c>
      <c r="T463" s="112" t="b">
        <f t="shared" si="189"/>
        <v>1</v>
      </c>
      <c r="U463" s="22">
        <f t="shared" si="190"/>
        <v>15.790524765722155</v>
      </c>
      <c r="V463" s="22">
        <f t="shared" si="191"/>
        <v>1.7985264806687857</v>
      </c>
      <c r="W463" s="81">
        <f t="shared" si="192"/>
        <v>16</v>
      </c>
      <c r="X463" s="22">
        <f t="shared" si="193"/>
        <v>0.79207725160272446</v>
      </c>
      <c r="Y463" s="3">
        <f>IF(U463&gt;'Power Curve'!$C$37,0,INDEX(Ci,$W463,1)*POWER(1-X463,3)+INDEX(Ci,$W463,2)*3*X463*POWER(1-X463,2)+INDEX(Ci,$W463,3)*3*POWER(X463,2)*(1-X463)+INDEX(Ci,$W463,4)*POWER(X463,3))</f>
        <v>1981.7560874077951</v>
      </c>
      <c r="Z463" s="3">
        <f t="shared" si="194"/>
        <v>1979.8379323600352</v>
      </c>
      <c r="AA463" s="3">
        <f t="shared" si="195"/>
        <v>1976.9399719238311</v>
      </c>
      <c r="AB463" s="3">
        <f t="shared" si="204"/>
        <v>2.89796043620413</v>
      </c>
      <c r="AC463" s="3">
        <f t="shared" si="205"/>
        <v>2.89796043620413</v>
      </c>
      <c r="AE463" s="34">
        <f t="shared" si="196"/>
        <v>16</v>
      </c>
      <c r="AF463" s="73" t="b">
        <f>COUNTIF('Power Curve'!$D$2:$D$31,AE463)&gt;0</f>
        <v>1</v>
      </c>
      <c r="AG463" s="73" t="b">
        <f t="shared" si="197"/>
        <v>0</v>
      </c>
      <c r="AH463" s="73" t="b">
        <f t="shared" si="206"/>
        <v>1</v>
      </c>
      <c r="AI463" s="34" t="str">
        <f t="shared" si="198"/>
        <v>Inner</v>
      </c>
      <c r="AJ463" s="35" t="str">
        <f t="shared" si="207"/>
        <v>1.7-1.8</v>
      </c>
      <c r="AK463" s="36" t="str">
        <f t="shared" si="199"/>
        <v>11-12</v>
      </c>
      <c r="AL463" s="36" t="str">
        <f t="shared" si="200"/>
        <v>Dec</v>
      </c>
      <c r="AM463" s="35" t="str">
        <f t="shared" si="201"/>
        <v>265-275</v>
      </c>
      <c r="AN463" s="36" t="str">
        <f t="shared" si="202"/>
        <v>Inner-TI</v>
      </c>
    </row>
    <row r="464" spans="5:40" x14ac:dyDescent="0.3">
      <c r="E464" s="12">
        <v>40904.486111111109</v>
      </c>
      <c r="F464" s="16">
        <v>14.74</v>
      </c>
      <c r="G464" s="16">
        <v>1970.290023803708</v>
      </c>
      <c r="H464" s="29">
        <v>1.187567085515334</v>
      </c>
      <c r="I464" s="26">
        <v>270.7</v>
      </c>
      <c r="J464" s="30">
        <v>0.1587516960651289</v>
      </c>
      <c r="K464" s="31">
        <v>0.16843547185721475</v>
      </c>
      <c r="L464" s="111">
        <f t="shared" si="182"/>
        <v>1.6</v>
      </c>
      <c r="M464" s="112">
        <f t="shared" si="183"/>
        <v>0.16</v>
      </c>
      <c r="N464" s="112" t="b">
        <f t="shared" si="184"/>
        <v>1</v>
      </c>
      <c r="O464" s="112" t="b">
        <f t="shared" si="185"/>
        <v>1</v>
      </c>
      <c r="P464" s="113">
        <f t="shared" si="186"/>
        <v>16</v>
      </c>
      <c r="Q464" s="113">
        <f t="shared" si="187"/>
        <v>10</v>
      </c>
      <c r="R464" s="114" t="str">
        <f t="shared" si="203"/>
        <v>1.6-0.16</v>
      </c>
      <c r="S464" s="127">
        <f t="shared" si="188"/>
        <v>-1.7083171206946416E-2</v>
      </c>
      <c r="T464" s="112" t="b">
        <f t="shared" si="189"/>
        <v>1</v>
      </c>
      <c r="U464" s="22">
        <f t="shared" si="190"/>
        <v>14.588305115315404</v>
      </c>
      <c r="V464" s="22">
        <f t="shared" si="191"/>
        <v>1.6127195582475427</v>
      </c>
      <c r="W464" s="81">
        <f t="shared" si="192"/>
        <v>15</v>
      </c>
      <c r="X464" s="22">
        <f t="shared" si="193"/>
        <v>0.60631463141196862</v>
      </c>
      <c r="Y464" s="3">
        <f>IF(U464&gt;'Power Curve'!$C$37,0,INDEX(Ci,$W464,1)*POWER(1-X464,3)+INDEX(Ci,$W464,2)*3*X464*POWER(1-X464,2)+INDEX(Ci,$W464,3)*3*POWER(X464,2)*(1-X464)+INDEX(Ci,$W464,4)*POWER(X464,3))</f>
        <v>1977.7317944319761</v>
      </c>
      <c r="Z464" s="3">
        <f t="shared" si="194"/>
        <v>1943.9458635862732</v>
      </c>
      <c r="AA464" s="3">
        <f t="shared" si="195"/>
        <v>1970.290023803708</v>
      </c>
      <c r="AB464" s="3">
        <f t="shared" si="204"/>
        <v>-26.344160217434819</v>
      </c>
      <c r="AC464" s="3">
        <f t="shared" si="205"/>
        <v>26.344160217434819</v>
      </c>
      <c r="AE464" s="34">
        <f t="shared" si="196"/>
        <v>15</v>
      </c>
      <c r="AF464" s="73" t="b">
        <f>COUNTIF('Power Curve'!$D$2:$D$31,AE464)&gt;0</f>
        <v>1</v>
      </c>
      <c r="AG464" s="73" t="b">
        <f t="shared" si="197"/>
        <v>0</v>
      </c>
      <c r="AH464" s="73" t="b">
        <f t="shared" si="206"/>
        <v>1</v>
      </c>
      <c r="AI464" s="34" t="str">
        <f t="shared" si="198"/>
        <v>Outer</v>
      </c>
      <c r="AJ464" s="35" t="str">
        <f t="shared" si="207"/>
        <v>1.6-1.7</v>
      </c>
      <c r="AK464" s="36" t="str">
        <f t="shared" si="199"/>
        <v>11-12</v>
      </c>
      <c r="AL464" s="36" t="str">
        <f t="shared" si="200"/>
        <v>Dec</v>
      </c>
      <c r="AM464" s="35" t="str">
        <f t="shared" si="201"/>
        <v>265-275</v>
      </c>
      <c r="AN464" s="36" t="str">
        <f t="shared" si="202"/>
        <v>HWS-HTI</v>
      </c>
    </row>
    <row r="465" spans="5:40" x14ac:dyDescent="0.3">
      <c r="E465" s="12">
        <v>40904.493055555555</v>
      </c>
      <c r="F465" s="16">
        <v>16.760000000000002</v>
      </c>
      <c r="G465" s="16">
        <v>1979.0700531005909</v>
      </c>
      <c r="H465" s="29">
        <v>1.1859189063338094</v>
      </c>
      <c r="I465" s="26">
        <v>273.3</v>
      </c>
      <c r="J465" s="30">
        <v>0.12947494033412887</v>
      </c>
      <c r="K465" s="31">
        <v>0.14678329626458789</v>
      </c>
      <c r="L465" s="111">
        <f t="shared" si="182"/>
        <v>1.9000000000000001</v>
      </c>
      <c r="M465" s="112">
        <f t="shared" si="183"/>
        <v>0.13</v>
      </c>
      <c r="N465" s="112" t="b">
        <f t="shared" si="184"/>
        <v>1</v>
      </c>
      <c r="O465" s="112" t="b">
        <f t="shared" si="185"/>
        <v>1</v>
      </c>
      <c r="P465" s="113">
        <f t="shared" si="186"/>
        <v>19</v>
      </c>
      <c r="Q465" s="113">
        <f t="shared" si="187"/>
        <v>13</v>
      </c>
      <c r="R465" s="114" t="str">
        <f t="shared" si="203"/>
        <v>1.9-0.13</v>
      </c>
      <c r="S465" s="127">
        <f t="shared" si="188"/>
        <v>-5.5644227078488625E-4</v>
      </c>
      <c r="T465" s="112" t="b">
        <f t="shared" si="189"/>
        <v>1</v>
      </c>
      <c r="U465" s="22">
        <f t="shared" si="190"/>
        <v>16.579839254965485</v>
      </c>
      <c r="V465" s="22">
        <f t="shared" si="191"/>
        <v>1.9205175793995202</v>
      </c>
      <c r="W465" s="81">
        <f t="shared" si="192"/>
        <v>17</v>
      </c>
      <c r="X465" s="22">
        <f t="shared" si="193"/>
        <v>0.58841819501083337</v>
      </c>
      <c r="Y465" s="3">
        <f>IF(U465&gt;'Power Curve'!$C$37,0,INDEX(Ci,$W465,1)*POWER(1-X465,3)+INDEX(Ci,$W465,2)*3*X465*POWER(1-X465,2)+INDEX(Ci,$W465,3)*3*POWER(X465,2)*(1-X465)+INDEX(Ci,$W465,4)*POWER(X465,3))</f>
        <v>1984.4507081005686</v>
      </c>
      <c r="Z465" s="3">
        <f t="shared" si="194"/>
        <v>1983.3464758422924</v>
      </c>
      <c r="AA465" s="3">
        <f t="shared" si="195"/>
        <v>1979.0700531005909</v>
      </c>
      <c r="AB465" s="3">
        <f t="shared" si="204"/>
        <v>4.2764227417014808</v>
      </c>
      <c r="AC465" s="3">
        <f t="shared" si="205"/>
        <v>4.2764227417014808</v>
      </c>
      <c r="AE465" s="34">
        <f t="shared" si="196"/>
        <v>17</v>
      </c>
      <c r="AF465" s="73" t="b">
        <f>COUNTIF('Power Curve'!$D$2:$D$31,AE465)&gt;0</f>
        <v>1</v>
      </c>
      <c r="AG465" s="73" t="b">
        <f t="shared" si="197"/>
        <v>0</v>
      </c>
      <c r="AH465" s="73" t="b">
        <f t="shared" si="206"/>
        <v>1</v>
      </c>
      <c r="AI465" s="34" t="str">
        <f t="shared" si="198"/>
        <v>Inner</v>
      </c>
      <c r="AJ465" s="35" t="str">
        <f t="shared" si="207"/>
        <v>1.9-2.0</v>
      </c>
      <c r="AK465" s="36" t="str">
        <f t="shared" si="199"/>
        <v>11-12</v>
      </c>
      <c r="AL465" s="36" t="str">
        <f t="shared" si="200"/>
        <v>Dec</v>
      </c>
      <c r="AM465" s="35" t="str">
        <f t="shared" si="201"/>
        <v>265-275</v>
      </c>
      <c r="AN465" s="36" t="str">
        <f t="shared" si="202"/>
        <v>Inner-TI</v>
      </c>
    </row>
    <row r="466" spans="5:40" x14ac:dyDescent="0.3">
      <c r="E466" s="12">
        <v>40904.5</v>
      </c>
      <c r="F466" s="16">
        <v>16.86</v>
      </c>
      <c r="G466" s="16">
        <v>1987.9599761962941</v>
      </c>
      <c r="H466" s="29">
        <v>1.1863308654732343</v>
      </c>
      <c r="I466" s="26">
        <v>273.89999999999998</v>
      </c>
      <c r="J466" s="30">
        <v>0.15361803084223014</v>
      </c>
      <c r="K466" s="31">
        <v>0.17925827154573692</v>
      </c>
      <c r="L466" s="111">
        <f t="shared" si="182"/>
        <v>1.9000000000000001</v>
      </c>
      <c r="M466" s="112">
        <f t="shared" si="183"/>
        <v>0.15000000000000002</v>
      </c>
      <c r="N466" s="112" t="b">
        <f t="shared" si="184"/>
        <v>1</v>
      </c>
      <c r="O466" s="112" t="b">
        <f t="shared" si="185"/>
        <v>1</v>
      </c>
      <c r="P466" s="113">
        <f t="shared" si="186"/>
        <v>19</v>
      </c>
      <c r="Q466" s="113">
        <f t="shared" si="187"/>
        <v>10.999999999999998</v>
      </c>
      <c r="R466" s="114" t="str">
        <f t="shared" si="203"/>
        <v>1.9-0.15</v>
      </c>
      <c r="S466" s="127">
        <f t="shared" si="188"/>
        <v>-7.5040228983893403E-3</v>
      </c>
      <c r="T466" s="112" t="b">
        <f t="shared" si="189"/>
        <v>1</v>
      </c>
      <c r="U466" s="22">
        <f t="shared" si="190"/>
        <v>16.680695351144134</v>
      </c>
      <c r="V466" s="22">
        <f t="shared" si="191"/>
        <v>1.9361052141815964</v>
      </c>
      <c r="W466" s="81">
        <f t="shared" si="192"/>
        <v>17</v>
      </c>
      <c r="X466" s="22">
        <f t="shared" si="193"/>
        <v>0.69040354162862083</v>
      </c>
      <c r="Y466" s="3">
        <f>IF(U466&gt;'Power Curve'!$C$37,0,INDEX(Ci,$W466,1)*POWER(1-X466,3)+INDEX(Ci,$W466,2)*3*X466*POWER(1-X466,2)+INDEX(Ci,$W466,3)*3*POWER(X466,2)*(1-X466)+INDEX(Ci,$W466,4)*POWER(X466,3))</f>
        <v>1984.7384973434987</v>
      </c>
      <c r="Z466" s="3">
        <f t="shared" si="194"/>
        <v>1969.8449742121181</v>
      </c>
      <c r="AA466" s="3">
        <f t="shared" si="195"/>
        <v>1987.9599761962941</v>
      </c>
      <c r="AB466" s="3">
        <f t="shared" si="204"/>
        <v>-18.115001984175933</v>
      </c>
      <c r="AC466" s="3">
        <f t="shared" si="205"/>
        <v>18.115001984175933</v>
      </c>
      <c r="AE466" s="34">
        <f t="shared" si="196"/>
        <v>17</v>
      </c>
      <c r="AF466" s="73" t="b">
        <f>COUNTIF('Power Curve'!$D$2:$D$31,AE466)&gt;0</f>
        <v>1</v>
      </c>
      <c r="AG466" s="73" t="b">
        <f t="shared" si="197"/>
        <v>0</v>
      </c>
      <c r="AH466" s="73" t="b">
        <f t="shared" si="206"/>
        <v>1</v>
      </c>
      <c r="AI466" s="34" t="str">
        <f t="shared" si="198"/>
        <v>Outer</v>
      </c>
      <c r="AJ466" s="35" t="str">
        <f t="shared" si="207"/>
        <v>1.9-2.0</v>
      </c>
      <c r="AK466" s="36" t="str">
        <f t="shared" si="199"/>
        <v>12-13</v>
      </c>
      <c r="AL466" s="36" t="str">
        <f t="shared" si="200"/>
        <v>Dec</v>
      </c>
      <c r="AM466" s="35" t="str">
        <f t="shared" si="201"/>
        <v>265-275</v>
      </c>
      <c r="AN466" s="36" t="str">
        <f t="shared" si="202"/>
        <v>HWS-HTI</v>
      </c>
    </row>
    <row r="467" spans="5:40" x14ac:dyDescent="0.3">
      <c r="E467" s="12">
        <v>40904.506944444445</v>
      </c>
      <c r="F467" s="16">
        <v>16.61</v>
      </c>
      <c r="G467" s="16">
        <v>1986.4900207519531</v>
      </c>
      <c r="H467" s="29">
        <v>1.1868603587711282</v>
      </c>
      <c r="I467" s="26">
        <v>278.7</v>
      </c>
      <c r="J467" s="30">
        <v>0.15111378687537627</v>
      </c>
      <c r="K467" s="31">
        <v>0.1758338913738281</v>
      </c>
      <c r="L467" s="111">
        <f t="shared" si="182"/>
        <v>1.9000000000000001</v>
      </c>
      <c r="M467" s="112">
        <f t="shared" si="183"/>
        <v>0.15000000000000002</v>
      </c>
      <c r="N467" s="112" t="b">
        <f t="shared" si="184"/>
        <v>1</v>
      </c>
      <c r="O467" s="112" t="b">
        <f t="shared" si="185"/>
        <v>1</v>
      </c>
      <c r="P467" s="113">
        <f t="shared" si="186"/>
        <v>19</v>
      </c>
      <c r="Q467" s="113">
        <f t="shared" si="187"/>
        <v>10.999999999999998</v>
      </c>
      <c r="R467" s="114" t="str">
        <f t="shared" si="203"/>
        <v>1.9-0.15</v>
      </c>
      <c r="S467" s="127">
        <f t="shared" si="188"/>
        <v>-7.5040228983893403E-3</v>
      </c>
      <c r="T467" s="112" t="b">
        <f t="shared" si="189"/>
        <v>1</v>
      </c>
      <c r="U467" s="22">
        <f t="shared" si="190"/>
        <v>16.435798607503102</v>
      </c>
      <c r="V467" s="22">
        <f t="shared" si="191"/>
        <v>1.8982556330076994</v>
      </c>
      <c r="W467" s="81">
        <f t="shared" si="192"/>
        <v>17</v>
      </c>
      <c r="X467" s="22">
        <f t="shared" si="193"/>
        <v>0.44276477479039611</v>
      </c>
      <c r="Y467" s="3">
        <f>IF(U467&gt;'Power Curve'!$C$37,0,INDEX(Ci,$W467,1)*POWER(1-X467,3)+INDEX(Ci,$W467,2)*3*X467*POWER(1-X467,2)+INDEX(Ci,$W467,3)*3*POWER(X467,2)*(1-X467)+INDEX(Ci,$W467,4)*POWER(X467,3))</f>
        <v>1983.9651380150947</v>
      </c>
      <c r="Z467" s="3">
        <f t="shared" si="194"/>
        <v>1969.0774181898232</v>
      </c>
      <c r="AA467" s="3">
        <f t="shared" si="195"/>
        <v>1986.4900207519531</v>
      </c>
      <c r="AB467" s="3">
        <f t="shared" si="204"/>
        <v>-17.412602562129905</v>
      </c>
      <c r="AC467" s="3">
        <f t="shared" si="205"/>
        <v>17.412602562129905</v>
      </c>
      <c r="AE467" s="34">
        <f t="shared" si="196"/>
        <v>16</v>
      </c>
      <c r="AF467" s="73" t="b">
        <f>COUNTIF('Power Curve'!$D$2:$D$31,AE467)&gt;0</f>
        <v>1</v>
      </c>
      <c r="AG467" s="73" t="b">
        <f t="shared" si="197"/>
        <v>0</v>
      </c>
      <c r="AH467" s="73" t="b">
        <f t="shared" si="206"/>
        <v>1</v>
      </c>
      <c r="AI467" s="34" t="str">
        <f t="shared" si="198"/>
        <v>Outer</v>
      </c>
      <c r="AJ467" s="35" t="str">
        <f t="shared" si="207"/>
        <v>1.8-1.9</v>
      </c>
      <c r="AK467" s="36" t="str">
        <f t="shared" si="199"/>
        <v>12-13</v>
      </c>
      <c r="AL467" s="36" t="str">
        <f t="shared" si="200"/>
        <v>Dec</v>
      </c>
      <c r="AM467" s="35" t="str">
        <f t="shared" si="201"/>
        <v>275-285</v>
      </c>
      <c r="AN467" s="36" t="str">
        <f t="shared" si="202"/>
        <v>HWS-HTI</v>
      </c>
    </row>
    <row r="468" spans="5:40" x14ac:dyDescent="0.3">
      <c r="E468" s="12">
        <v>40904.513888888891</v>
      </c>
      <c r="F468" s="16">
        <v>15.95</v>
      </c>
      <c r="G468" s="16">
        <v>1987.2199859619191</v>
      </c>
      <c r="H468" s="29">
        <v>1.1884364672698626</v>
      </c>
      <c r="I468" s="26">
        <v>282.60000000000002</v>
      </c>
      <c r="J468" s="30">
        <v>0.12727272727272726</v>
      </c>
      <c r="K468" s="31">
        <v>0.12675101632569591</v>
      </c>
      <c r="L468" s="111">
        <f t="shared" si="182"/>
        <v>1.8000000000000003</v>
      </c>
      <c r="M468" s="112">
        <f t="shared" si="183"/>
        <v>0.13</v>
      </c>
      <c r="N468" s="112" t="b">
        <f t="shared" si="184"/>
        <v>1</v>
      </c>
      <c r="O468" s="112" t="b">
        <f t="shared" si="185"/>
        <v>1</v>
      </c>
      <c r="P468" s="113">
        <f t="shared" si="186"/>
        <v>18</v>
      </c>
      <c r="Q468" s="113">
        <f t="shared" si="187"/>
        <v>13</v>
      </c>
      <c r="R468" s="114" t="str">
        <f t="shared" si="203"/>
        <v>1.8-0.13</v>
      </c>
      <c r="S468" s="127">
        <f t="shared" si="188"/>
        <v>-9.6790672673996772E-4</v>
      </c>
      <c r="T468" s="112" t="b">
        <f t="shared" si="189"/>
        <v>1</v>
      </c>
      <c r="U468" s="22">
        <f t="shared" si="190"/>
        <v>15.789703724755775</v>
      </c>
      <c r="V468" s="22">
        <f t="shared" si="191"/>
        <v>1.7983995861407409</v>
      </c>
      <c r="W468" s="81">
        <f t="shared" si="192"/>
        <v>16</v>
      </c>
      <c r="X468" s="22">
        <f t="shared" si="193"/>
        <v>0.79125418747533571</v>
      </c>
      <c r="Y468" s="3">
        <f>IF(U468&gt;'Power Curve'!$C$37,0,INDEX(Ci,$W468,1)*POWER(1-X468,3)+INDEX(Ci,$W468,2)*3*X468*POWER(1-X468,2)+INDEX(Ci,$W468,3)*3*POWER(X468,2)*(1-X468)+INDEX(Ci,$W468,4)*POWER(X468,3))</f>
        <v>1981.7534731363967</v>
      </c>
      <c r="Z468" s="3">
        <f t="shared" si="194"/>
        <v>1979.8353206190077</v>
      </c>
      <c r="AA468" s="3">
        <f t="shared" si="195"/>
        <v>1987.2199859619191</v>
      </c>
      <c r="AB468" s="3">
        <f t="shared" si="204"/>
        <v>-7.3846653429113758</v>
      </c>
      <c r="AC468" s="3">
        <f t="shared" si="205"/>
        <v>7.3846653429113758</v>
      </c>
      <c r="AE468" s="34">
        <f t="shared" si="196"/>
        <v>16</v>
      </c>
      <c r="AF468" s="73" t="b">
        <f>COUNTIF('Power Curve'!$D$2:$D$31,AE468)&gt;0</f>
        <v>1</v>
      </c>
      <c r="AG468" s="73" t="b">
        <f t="shared" si="197"/>
        <v>0</v>
      </c>
      <c r="AH468" s="73" t="b">
        <f t="shared" si="206"/>
        <v>1</v>
      </c>
      <c r="AI468" s="34" t="str">
        <f t="shared" si="198"/>
        <v>Inner</v>
      </c>
      <c r="AJ468" s="35" t="str">
        <f t="shared" si="207"/>
        <v>1.7-1.8</v>
      </c>
      <c r="AK468" s="36" t="str">
        <f t="shared" si="199"/>
        <v>12-13</v>
      </c>
      <c r="AL468" s="36" t="str">
        <f t="shared" si="200"/>
        <v>Dec</v>
      </c>
      <c r="AM468" s="35" t="str">
        <f t="shared" si="201"/>
        <v>275-285</v>
      </c>
      <c r="AN468" s="36" t="str">
        <f t="shared" si="202"/>
        <v>Inner-TI</v>
      </c>
    </row>
    <row r="469" spans="5:40" x14ac:dyDescent="0.3">
      <c r="E469" s="12">
        <v>40904.541666666664</v>
      </c>
      <c r="F469" s="16">
        <v>13.3</v>
      </c>
      <c r="G469" s="16">
        <v>1940.5099639892551</v>
      </c>
      <c r="H469" s="29">
        <v>1.1914903107852177</v>
      </c>
      <c r="I469" s="26">
        <v>274.5</v>
      </c>
      <c r="J469" s="30">
        <v>0.12556390977443607</v>
      </c>
      <c r="K469" s="31">
        <v>0.15300215569968062</v>
      </c>
      <c r="L469" s="111">
        <f t="shared" si="182"/>
        <v>1.4000000000000001</v>
      </c>
      <c r="M469" s="112">
        <f t="shared" si="183"/>
        <v>0.13</v>
      </c>
      <c r="N469" s="112" t="b">
        <f t="shared" si="184"/>
        <v>1</v>
      </c>
      <c r="O469" s="112" t="b">
        <f t="shared" si="185"/>
        <v>1</v>
      </c>
      <c r="P469" s="113">
        <f t="shared" si="186"/>
        <v>14</v>
      </c>
      <c r="Q469" s="113">
        <f t="shared" si="187"/>
        <v>13</v>
      </c>
      <c r="R469" s="114" t="str">
        <f t="shared" si="203"/>
        <v>1.4-0.13</v>
      </c>
      <c r="S469" s="127">
        <f t="shared" si="188"/>
        <v>-2.6749175816282314E-3</v>
      </c>
      <c r="T469" s="112" t="b">
        <f t="shared" si="189"/>
        <v>1</v>
      </c>
      <c r="U469" s="22">
        <f t="shared" si="190"/>
        <v>13.177603918268801</v>
      </c>
      <c r="V469" s="22">
        <f t="shared" si="191"/>
        <v>1.3946911407362252</v>
      </c>
      <c r="W469" s="81">
        <f t="shared" si="192"/>
        <v>14</v>
      </c>
      <c r="X469" s="22">
        <f t="shared" si="193"/>
        <v>0.19478130013866063</v>
      </c>
      <c r="Y469" s="3">
        <f>IF(U469&gt;'Power Curve'!$C$37,0,INDEX(Ci,$W469,1)*POWER(1-X469,3)+INDEX(Ci,$W469,2)*3*X469*POWER(1-X469,2)+INDEX(Ci,$W469,3)*3*POWER(X469,2)*(1-X469)+INDEX(Ci,$W469,4)*POWER(X469,3))</f>
        <v>1958.5288129121914</v>
      </c>
      <c r="Z469" s="3">
        <f t="shared" si="194"/>
        <v>1953.2899097564073</v>
      </c>
      <c r="AA469" s="3">
        <f t="shared" si="195"/>
        <v>1940.5099639892551</v>
      </c>
      <c r="AB469" s="3">
        <f t="shared" si="204"/>
        <v>12.779945767152185</v>
      </c>
      <c r="AC469" s="3">
        <f t="shared" si="205"/>
        <v>12.779945767152185</v>
      </c>
      <c r="AE469" s="34">
        <f t="shared" si="196"/>
        <v>13</v>
      </c>
      <c r="AF469" s="73" t="b">
        <f>COUNTIF('Power Curve'!$D$2:$D$31,AE469)&gt;0</f>
        <v>1</v>
      </c>
      <c r="AG469" s="73" t="b">
        <f t="shared" si="197"/>
        <v>0</v>
      </c>
      <c r="AH469" s="73" t="b">
        <f t="shared" si="206"/>
        <v>1</v>
      </c>
      <c r="AI469" s="34" t="str">
        <f t="shared" si="198"/>
        <v>Inner</v>
      </c>
      <c r="AJ469" s="35" t="str">
        <f t="shared" si="207"/>
        <v>1.3-1.4</v>
      </c>
      <c r="AK469" s="36" t="str">
        <f t="shared" si="199"/>
        <v>13-14</v>
      </c>
      <c r="AL469" s="36" t="str">
        <f t="shared" si="200"/>
        <v>Dec</v>
      </c>
      <c r="AM469" s="35" t="str">
        <f t="shared" si="201"/>
        <v>265-275</v>
      </c>
      <c r="AN469" s="36" t="str">
        <f t="shared" si="202"/>
        <v>Inner-TI</v>
      </c>
    </row>
    <row r="470" spans="5:40" x14ac:dyDescent="0.3">
      <c r="E470" s="12">
        <v>40904.548611111109</v>
      </c>
      <c r="F470" s="16">
        <v>13.11</v>
      </c>
      <c r="G470" s="16">
        <v>1968.780029296873</v>
      </c>
      <c r="H470" s="29">
        <v>1.1916815913963106</v>
      </c>
      <c r="I470" s="26">
        <v>271</v>
      </c>
      <c r="J470" s="30">
        <v>0.13958810068649888</v>
      </c>
      <c r="K470" s="31">
        <v>0.14802347848001757</v>
      </c>
      <c r="L470" s="111">
        <f t="shared" si="182"/>
        <v>1.4000000000000001</v>
      </c>
      <c r="M470" s="112">
        <f t="shared" si="183"/>
        <v>0.14000000000000001</v>
      </c>
      <c r="N470" s="112" t="b">
        <f t="shared" si="184"/>
        <v>1</v>
      </c>
      <c r="O470" s="112" t="b">
        <f t="shared" si="185"/>
        <v>1</v>
      </c>
      <c r="P470" s="113">
        <f t="shared" si="186"/>
        <v>14</v>
      </c>
      <c r="Q470" s="113">
        <f t="shared" si="187"/>
        <v>12</v>
      </c>
      <c r="R470" s="114" t="str">
        <f t="shared" si="203"/>
        <v>1.4-0.14</v>
      </c>
      <c r="S470" s="127">
        <f t="shared" si="188"/>
        <v>-4.3734296661873655E-3</v>
      </c>
      <c r="T470" s="112" t="b">
        <f t="shared" si="189"/>
        <v>1</v>
      </c>
      <c r="U470" s="22">
        <f t="shared" si="190"/>
        <v>12.990047495556743</v>
      </c>
      <c r="V470" s="22">
        <f t="shared" si="191"/>
        <v>1.3657036910029965</v>
      </c>
      <c r="W470" s="81">
        <f t="shared" si="192"/>
        <v>14</v>
      </c>
      <c r="X470" s="22">
        <f t="shared" si="193"/>
        <v>1.7349045835908443E-4</v>
      </c>
      <c r="Y470" s="3">
        <f>IF(U470&gt;'Power Curve'!$C$37,0,INDEX(Ci,$W470,1)*POWER(1-X470,3)+INDEX(Ci,$W470,2)*3*X470*POWER(1-X470,2)+INDEX(Ci,$W470,3)*3*POWER(X470,2)*(1-X470)+INDEX(Ci,$W470,4)*POWER(X470,3))</f>
        <v>1953.1837067331812</v>
      </c>
      <c r="Z470" s="3">
        <f t="shared" si="194"/>
        <v>1944.6415951666406</v>
      </c>
      <c r="AA470" s="3">
        <f t="shared" si="195"/>
        <v>1968.780029296873</v>
      </c>
      <c r="AB470" s="3">
        <f t="shared" si="204"/>
        <v>-24.138434130232326</v>
      </c>
      <c r="AC470" s="3">
        <f t="shared" si="205"/>
        <v>24.138434130232326</v>
      </c>
      <c r="AE470" s="34">
        <f t="shared" si="196"/>
        <v>13</v>
      </c>
      <c r="AF470" s="73" t="b">
        <f>COUNTIF('Power Curve'!$D$2:$D$31,AE470)&gt;0</f>
        <v>1</v>
      </c>
      <c r="AG470" s="73" t="b">
        <f t="shared" si="197"/>
        <v>0</v>
      </c>
      <c r="AH470" s="73" t="b">
        <f t="shared" si="206"/>
        <v>1</v>
      </c>
      <c r="AI470" s="34" t="str">
        <f t="shared" si="198"/>
        <v>Inner</v>
      </c>
      <c r="AJ470" s="35" t="str">
        <f t="shared" si="207"/>
        <v>1.3-1.4</v>
      </c>
      <c r="AK470" s="36" t="str">
        <f t="shared" si="199"/>
        <v>13-14</v>
      </c>
      <c r="AL470" s="36" t="str">
        <f t="shared" si="200"/>
        <v>Dec</v>
      </c>
      <c r="AM470" s="35" t="str">
        <f t="shared" si="201"/>
        <v>265-275</v>
      </c>
      <c r="AN470" s="36" t="str">
        <f t="shared" si="202"/>
        <v>Inner-TI</v>
      </c>
    </row>
    <row r="471" spans="5:40" x14ac:dyDescent="0.3">
      <c r="E471" s="12">
        <v>40904.555555555555</v>
      </c>
      <c r="F471" s="16">
        <v>13.42</v>
      </c>
      <c r="G471" s="16">
        <v>1985.819946289063</v>
      </c>
      <c r="H471" s="29">
        <v>1.1913846675035371</v>
      </c>
      <c r="I471" s="26">
        <v>272.2</v>
      </c>
      <c r="J471" s="30">
        <v>0.14381520119225036</v>
      </c>
      <c r="K471" s="31">
        <v>0.18981149486456933</v>
      </c>
      <c r="L471" s="111">
        <f t="shared" si="182"/>
        <v>1.4000000000000001</v>
      </c>
      <c r="M471" s="112">
        <f t="shared" si="183"/>
        <v>0.14000000000000001</v>
      </c>
      <c r="N471" s="112" t="b">
        <f t="shared" si="184"/>
        <v>1</v>
      </c>
      <c r="O471" s="112" t="b">
        <f t="shared" si="185"/>
        <v>1</v>
      </c>
      <c r="P471" s="113">
        <f t="shared" si="186"/>
        <v>14</v>
      </c>
      <c r="Q471" s="113">
        <f t="shared" si="187"/>
        <v>12</v>
      </c>
      <c r="R471" s="114" t="str">
        <f t="shared" si="203"/>
        <v>1.4-0.14</v>
      </c>
      <c r="S471" s="127">
        <f t="shared" si="188"/>
        <v>-4.3734296661873655E-3</v>
      </c>
      <c r="T471" s="112" t="b">
        <f t="shared" si="189"/>
        <v>1</v>
      </c>
      <c r="U471" s="22">
        <f t="shared" si="190"/>
        <v>13.296106603827877</v>
      </c>
      <c r="V471" s="22">
        <f t="shared" si="191"/>
        <v>1.413006112792234</v>
      </c>
      <c r="W471" s="81">
        <f t="shared" si="192"/>
        <v>14</v>
      </c>
      <c r="X471" s="22">
        <f t="shared" si="193"/>
        <v>0.31773922258363041</v>
      </c>
      <c r="Y471" s="3">
        <f>IF(U471&gt;'Power Curve'!$C$37,0,INDEX(Ci,$W471,1)*POWER(1-X471,3)+INDEX(Ci,$W471,2)*3*X471*POWER(1-X471,2)+INDEX(Ci,$W471,3)*3*POWER(X471,2)*(1-X471)+INDEX(Ci,$W471,4)*POWER(X471,3))</f>
        <v>1961.8837874504384</v>
      </c>
      <c r="Z471" s="3">
        <f t="shared" si="194"/>
        <v>1953.3036266927907</v>
      </c>
      <c r="AA471" s="3">
        <f t="shared" si="195"/>
        <v>1985.819946289063</v>
      </c>
      <c r="AB471" s="3">
        <f t="shared" si="204"/>
        <v>-32.516319596272297</v>
      </c>
      <c r="AC471" s="3">
        <f t="shared" si="205"/>
        <v>32.516319596272297</v>
      </c>
      <c r="AE471" s="34">
        <f t="shared" si="196"/>
        <v>13</v>
      </c>
      <c r="AF471" s="73" t="b">
        <f>COUNTIF('Power Curve'!$D$2:$D$31,AE471)&gt;0</f>
        <v>1</v>
      </c>
      <c r="AG471" s="73" t="b">
        <f t="shared" si="197"/>
        <v>0</v>
      </c>
      <c r="AH471" s="73" t="b">
        <f t="shared" si="206"/>
        <v>1</v>
      </c>
      <c r="AI471" s="34" t="str">
        <f t="shared" si="198"/>
        <v>Outer</v>
      </c>
      <c r="AJ471" s="35" t="str">
        <f t="shared" si="207"/>
        <v>1.4-1.5</v>
      </c>
      <c r="AK471" s="36" t="str">
        <f t="shared" si="199"/>
        <v>13-14</v>
      </c>
      <c r="AL471" s="36" t="str">
        <f t="shared" si="200"/>
        <v>Dec</v>
      </c>
      <c r="AM471" s="35" t="str">
        <f t="shared" si="201"/>
        <v>265-275</v>
      </c>
      <c r="AN471" s="36" t="str">
        <f t="shared" si="202"/>
        <v>HWS-HTI</v>
      </c>
    </row>
    <row r="472" spans="5:40" x14ac:dyDescent="0.3">
      <c r="E472" s="12">
        <v>40904.5625</v>
      </c>
      <c r="F472" s="16">
        <v>13.03</v>
      </c>
      <c r="G472" s="16">
        <v>1915.980041503904</v>
      </c>
      <c r="H472" s="29">
        <v>1.1912653838494285</v>
      </c>
      <c r="I472" s="26">
        <v>270.39999999999998</v>
      </c>
      <c r="J472" s="30">
        <v>0.18572524942440521</v>
      </c>
      <c r="K472" s="31">
        <v>0.14158170994952332</v>
      </c>
      <c r="L472" s="111">
        <f t="shared" si="182"/>
        <v>1.4000000000000001</v>
      </c>
      <c r="M472" s="112">
        <f t="shared" si="183"/>
        <v>0.19</v>
      </c>
      <c r="N472" s="112" t="b">
        <f t="shared" si="184"/>
        <v>1</v>
      </c>
      <c r="O472" s="112" t="b">
        <f t="shared" si="185"/>
        <v>1</v>
      </c>
      <c r="P472" s="113">
        <f t="shared" si="186"/>
        <v>14</v>
      </c>
      <c r="Q472" s="113">
        <f t="shared" si="187"/>
        <v>7</v>
      </c>
      <c r="R472" s="114" t="str">
        <f t="shared" si="203"/>
        <v>1.4-0.19</v>
      </c>
      <c r="S472" s="127">
        <f t="shared" si="188"/>
        <v>0</v>
      </c>
      <c r="T472" s="112" t="b">
        <f t="shared" si="189"/>
        <v>0</v>
      </c>
      <c r="U472" s="22">
        <f t="shared" si="190"/>
        <v>12.909276220193705</v>
      </c>
      <c r="V472" s="22">
        <f t="shared" si="191"/>
        <v>1.3532202300229941</v>
      </c>
      <c r="W472" s="81">
        <f t="shared" si="192"/>
        <v>13</v>
      </c>
      <c r="X472" s="22">
        <f t="shared" si="193"/>
        <v>0.9170193447570697</v>
      </c>
      <c r="Y472" s="3">
        <f>IF(U472&gt;'Power Curve'!$C$37,0,INDEX(Ci,$W472,1)*POWER(1-X472,3)+INDEX(Ci,$W472,2)*3*X472*POWER(1-X472,2)+INDEX(Ci,$W472,3)*3*POWER(X472,2)*(1-X472)+INDEX(Ci,$W472,4)*POWER(X472,3))</f>
        <v>1950.9339001562414</v>
      </c>
      <c r="Z472" s="3">
        <f t="shared" si="194"/>
        <v>1950.9339001562414</v>
      </c>
      <c r="AA472" s="3">
        <f t="shared" si="195"/>
        <v>1915.980041503904</v>
      </c>
      <c r="AB472" s="3">
        <f t="shared" si="204"/>
        <v>34.953858652337431</v>
      </c>
      <c r="AC472" s="3">
        <f t="shared" si="205"/>
        <v>34.953858652337431</v>
      </c>
      <c r="AE472" s="34">
        <f t="shared" si="196"/>
        <v>13</v>
      </c>
      <c r="AF472" s="73" t="b">
        <f>COUNTIF('Power Curve'!$D$2:$D$31,AE472)&gt;0</f>
        <v>1</v>
      </c>
      <c r="AG472" s="73" t="b">
        <f t="shared" si="197"/>
        <v>0</v>
      </c>
      <c r="AH472" s="73" t="b">
        <f t="shared" si="206"/>
        <v>1</v>
      </c>
      <c r="AI472" s="34" t="str">
        <f t="shared" si="198"/>
        <v>Outer</v>
      </c>
      <c r="AJ472" s="35" t="str">
        <f t="shared" si="207"/>
        <v>1.3-1.4</v>
      </c>
      <c r="AK472" s="36" t="str">
        <f t="shared" si="199"/>
        <v>13-14</v>
      </c>
      <c r="AL472" s="36" t="str">
        <f t="shared" si="200"/>
        <v>Dec</v>
      </c>
      <c r="AM472" s="35" t="str">
        <f t="shared" si="201"/>
        <v>265-275</v>
      </c>
      <c r="AN472" s="36" t="str">
        <f t="shared" si="202"/>
        <v>HWS-HTI</v>
      </c>
    </row>
    <row r="473" spans="5:40" x14ac:dyDescent="0.3">
      <c r="E473" s="12">
        <v>40904.569444444445</v>
      </c>
      <c r="F473" s="16">
        <v>17.71</v>
      </c>
      <c r="G473" s="16">
        <v>1991.0699615478491</v>
      </c>
      <c r="H473" s="29">
        <v>1.1907943632722473</v>
      </c>
      <c r="I473" s="26">
        <v>277.3</v>
      </c>
      <c r="J473" s="30">
        <v>0.13382269904009034</v>
      </c>
      <c r="K473" s="31">
        <v>0.15861232407989442</v>
      </c>
      <c r="L473" s="111">
        <f t="shared" si="182"/>
        <v>2.1</v>
      </c>
      <c r="M473" s="112">
        <f t="shared" si="183"/>
        <v>0.13</v>
      </c>
      <c r="N473" s="112" t="b">
        <f t="shared" si="184"/>
        <v>0</v>
      </c>
      <c r="O473" s="112" t="b">
        <f t="shared" si="185"/>
        <v>1</v>
      </c>
      <c r="P473" s="113">
        <f t="shared" si="186"/>
        <v>21</v>
      </c>
      <c r="Q473" s="113">
        <f t="shared" si="187"/>
        <v>13</v>
      </c>
      <c r="R473" s="114" t="str">
        <f t="shared" si="203"/>
        <v>2.1-0.13</v>
      </c>
      <c r="S473" s="127">
        <f t="shared" si="188"/>
        <v>0</v>
      </c>
      <c r="T473" s="112" t="b">
        <f t="shared" si="189"/>
        <v>0</v>
      </c>
      <c r="U473" s="22">
        <f t="shared" si="190"/>
        <v>17.543602893862889</v>
      </c>
      <c r="V473" s="22">
        <f t="shared" si="191"/>
        <v>2.0694703565600321</v>
      </c>
      <c r="W473" s="81">
        <f t="shared" si="192"/>
        <v>18</v>
      </c>
      <c r="X473" s="22">
        <f t="shared" si="193"/>
        <v>0.59900080806603595</v>
      </c>
      <c r="Y473" s="3">
        <f>IF(U473&gt;'Power Curve'!$C$37,0,INDEX(Ci,$W473,1)*POWER(1-X473,3)+INDEX(Ci,$W473,2)*3*X473*POWER(1-X473,2)+INDEX(Ci,$W473,3)*3*POWER(X473,2)*(1-X473)+INDEX(Ci,$W473,4)*POWER(X473,3))</f>
        <v>1981.7961555942572</v>
      </c>
      <c r="Z473" s="3">
        <f t="shared" si="194"/>
        <v>1981.7961555942572</v>
      </c>
      <c r="AA473" s="3">
        <f t="shared" si="195"/>
        <v>1991.0699615478491</v>
      </c>
      <c r="AB473" s="3">
        <f t="shared" si="204"/>
        <v>-9.2738059535918183</v>
      </c>
      <c r="AC473" s="3">
        <f t="shared" si="205"/>
        <v>9.2738059535918183</v>
      </c>
      <c r="AE473" s="34">
        <f t="shared" si="196"/>
        <v>18</v>
      </c>
      <c r="AF473" s="73" t="b">
        <f>COUNTIF('Power Curve'!$D$2:$D$31,AE473)&gt;0</f>
        <v>1</v>
      </c>
      <c r="AG473" s="73" t="b">
        <f t="shared" si="197"/>
        <v>0</v>
      </c>
      <c r="AH473" s="73" t="b">
        <f t="shared" si="206"/>
        <v>1</v>
      </c>
      <c r="AI473" s="34" t="str">
        <f t="shared" si="198"/>
        <v>Inner</v>
      </c>
      <c r="AJ473" s="35" t="str">
        <f t="shared" si="207"/>
        <v>2.0-2.1</v>
      </c>
      <c r="AK473" s="36" t="str">
        <f t="shared" si="199"/>
        <v>13-14</v>
      </c>
      <c r="AL473" s="36" t="str">
        <f t="shared" si="200"/>
        <v>Dec</v>
      </c>
      <c r="AM473" s="35" t="str">
        <f t="shared" si="201"/>
        <v>275-285</v>
      </c>
      <c r="AN473" s="36" t="str">
        <f t="shared" si="202"/>
        <v>Inner-TI</v>
      </c>
    </row>
    <row r="474" spans="5:40" x14ac:dyDescent="0.3">
      <c r="E474" s="12">
        <v>40904.576388888891</v>
      </c>
      <c r="F474" s="16">
        <v>16.32</v>
      </c>
      <c r="G474" s="16">
        <v>1983.070007324221</v>
      </c>
      <c r="H474" s="29">
        <v>1.1921836898363933</v>
      </c>
      <c r="I474" s="26">
        <v>287.39999999999998</v>
      </c>
      <c r="J474" s="30">
        <v>0.11642156862745097</v>
      </c>
      <c r="K474" s="31">
        <v>0.12419445225151018</v>
      </c>
      <c r="L474" s="111">
        <f t="shared" si="182"/>
        <v>1.9000000000000001</v>
      </c>
      <c r="M474" s="112">
        <f t="shared" si="183"/>
        <v>0.12</v>
      </c>
      <c r="N474" s="112" t="b">
        <f t="shared" si="184"/>
        <v>1</v>
      </c>
      <c r="O474" s="112" t="b">
        <f t="shared" si="185"/>
        <v>1</v>
      </c>
      <c r="P474" s="113">
        <f t="shared" si="186"/>
        <v>19</v>
      </c>
      <c r="Q474" s="113">
        <f t="shared" si="187"/>
        <v>14</v>
      </c>
      <c r="R474" s="114" t="str">
        <f t="shared" si="203"/>
        <v>1.9-0.12</v>
      </c>
      <c r="S474" s="127">
        <f t="shared" si="188"/>
        <v>-6.310010341642519E-4</v>
      </c>
      <c r="T474" s="112" t="b">
        <f t="shared" si="189"/>
        <v>1</v>
      </c>
      <c r="U474" s="22">
        <f t="shared" si="190"/>
        <v>16.172947751486227</v>
      </c>
      <c r="V474" s="22">
        <f t="shared" si="191"/>
        <v>1.8576311858896033</v>
      </c>
      <c r="W474" s="81">
        <f t="shared" si="192"/>
        <v>17</v>
      </c>
      <c r="X474" s="22">
        <f t="shared" si="193"/>
        <v>0.17697086965867961</v>
      </c>
      <c r="Y474" s="3">
        <f>IF(U474&gt;'Power Curve'!$C$37,0,INDEX(Ci,$W474,1)*POWER(1-X474,3)+INDEX(Ci,$W474,2)*3*X474*POWER(1-X474,2)+INDEX(Ci,$W474,3)*3*POWER(X474,2)*(1-X474)+INDEX(Ci,$W474,4)*POWER(X474,3))</f>
        <v>1982.9942229322396</v>
      </c>
      <c r="Z474" s="3">
        <f t="shared" si="194"/>
        <v>1981.7429515268277</v>
      </c>
      <c r="AA474" s="3">
        <f t="shared" si="195"/>
        <v>1983.070007324221</v>
      </c>
      <c r="AB474" s="3">
        <f t="shared" si="204"/>
        <v>-1.3270557973933137</v>
      </c>
      <c r="AC474" s="3">
        <f t="shared" si="205"/>
        <v>1.3270557973933137</v>
      </c>
      <c r="AE474" s="34">
        <f t="shared" si="196"/>
        <v>16</v>
      </c>
      <c r="AF474" s="73" t="b">
        <f>COUNTIF('Power Curve'!$D$2:$D$31,AE474)&gt;0</f>
        <v>1</v>
      </c>
      <c r="AG474" s="73" t="b">
        <f t="shared" si="197"/>
        <v>0</v>
      </c>
      <c r="AH474" s="73" t="b">
        <f t="shared" si="206"/>
        <v>1</v>
      </c>
      <c r="AI474" s="34" t="str">
        <f t="shared" si="198"/>
        <v>Inner</v>
      </c>
      <c r="AJ474" s="35" t="str">
        <f t="shared" si="207"/>
        <v>1.8-1.9</v>
      </c>
      <c r="AK474" s="36" t="str">
        <f t="shared" si="199"/>
        <v>13-14</v>
      </c>
      <c r="AL474" s="36" t="str">
        <f t="shared" si="200"/>
        <v>Dec</v>
      </c>
      <c r="AM474" s="35" t="str">
        <f t="shared" si="201"/>
        <v>285-295</v>
      </c>
      <c r="AN474" s="36" t="str">
        <f t="shared" si="202"/>
        <v>Inner-TI</v>
      </c>
    </row>
    <row r="475" spans="5:40" x14ac:dyDescent="0.3">
      <c r="E475" s="12">
        <v>40904.583333333336</v>
      </c>
      <c r="F475" s="16">
        <v>14.43</v>
      </c>
      <c r="G475" s="16">
        <v>1977.239974975588</v>
      </c>
      <c r="H475" s="29">
        <v>1.1920332165876435</v>
      </c>
      <c r="I475" s="26">
        <v>282</v>
      </c>
      <c r="J475" s="30">
        <v>0.16216216216216214</v>
      </c>
      <c r="K475" s="31">
        <v>0.20199869667958253</v>
      </c>
      <c r="L475" s="111">
        <f t="shared" si="182"/>
        <v>1.6</v>
      </c>
      <c r="M475" s="112">
        <f t="shared" si="183"/>
        <v>0.16</v>
      </c>
      <c r="N475" s="112" t="b">
        <f t="shared" si="184"/>
        <v>1</v>
      </c>
      <c r="O475" s="112" t="b">
        <f t="shared" si="185"/>
        <v>1</v>
      </c>
      <c r="P475" s="113">
        <f t="shared" si="186"/>
        <v>16</v>
      </c>
      <c r="Q475" s="113">
        <f t="shared" si="187"/>
        <v>10</v>
      </c>
      <c r="R475" s="114" t="str">
        <f t="shared" si="203"/>
        <v>1.6-0.16</v>
      </c>
      <c r="S475" s="127">
        <f t="shared" si="188"/>
        <v>-1.7083171206946416E-2</v>
      </c>
      <c r="T475" s="112" t="b">
        <f t="shared" si="189"/>
        <v>1</v>
      </c>
      <c r="U475" s="22">
        <f t="shared" si="190"/>
        <v>14.299376043040914</v>
      </c>
      <c r="V475" s="22">
        <f t="shared" si="191"/>
        <v>1.5680646387416231</v>
      </c>
      <c r="W475" s="81">
        <f t="shared" si="192"/>
        <v>15</v>
      </c>
      <c r="X475" s="22">
        <f t="shared" si="193"/>
        <v>0.33028920908459947</v>
      </c>
      <c r="Y475" s="3">
        <f>IF(U475&gt;'Power Curve'!$C$37,0,INDEX(Ci,$W475,1)*POWER(1-X475,3)+INDEX(Ci,$W475,2)*3*X475*POWER(1-X475,2)+INDEX(Ci,$W475,3)*3*POWER(X475,2)*(1-X475)+INDEX(Ci,$W475,4)*POWER(X475,3))</f>
        <v>1976.7064059765996</v>
      </c>
      <c r="Z475" s="3">
        <f t="shared" si="194"/>
        <v>1942.9379920174335</v>
      </c>
      <c r="AA475" s="3">
        <f t="shared" si="195"/>
        <v>1977.239974975588</v>
      </c>
      <c r="AB475" s="3">
        <f t="shared" si="204"/>
        <v>-34.30198295815444</v>
      </c>
      <c r="AC475" s="3">
        <f t="shared" si="205"/>
        <v>34.30198295815444</v>
      </c>
      <c r="AE475" s="34">
        <f t="shared" si="196"/>
        <v>14</v>
      </c>
      <c r="AF475" s="73" t="b">
        <f>COUNTIF('Power Curve'!$D$2:$D$31,AE475)&gt;0</f>
        <v>1</v>
      </c>
      <c r="AG475" s="73" t="b">
        <f t="shared" si="197"/>
        <v>0</v>
      </c>
      <c r="AH475" s="73" t="b">
        <f t="shared" si="206"/>
        <v>1</v>
      </c>
      <c r="AI475" s="34" t="str">
        <f t="shared" si="198"/>
        <v>Outer</v>
      </c>
      <c r="AJ475" s="35" t="str">
        <f t="shared" si="207"/>
        <v>1.5-1.6</v>
      </c>
      <c r="AK475" s="36" t="str">
        <f t="shared" si="199"/>
        <v>14-15</v>
      </c>
      <c r="AL475" s="36" t="str">
        <f t="shared" si="200"/>
        <v>Dec</v>
      </c>
      <c r="AM475" s="35" t="str">
        <f t="shared" si="201"/>
        <v>275-285</v>
      </c>
      <c r="AN475" s="36" t="str">
        <f t="shared" si="202"/>
        <v>HWS-HTI</v>
      </c>
    </row>
    <row r="476" spans="5:40" x14ac:dyDescent="0.3">
      <c r="E476" s="12">
        <v>40904.590277777781</v>
      </c>
      <c r="F476" s="16">
        <v>16.559999999999999</v>
      </c>
      <c r="G476" s="16">
        <v>1980.679992675781</v>
      </c>
      <c r="H476" s="29">
        <v>1.1915758409656716</v>
      </c>
      <c r="I476" s="26">
        <v>288.2</v>
      </c>
      <c r="J476" s="30">
        <v>0.13828502415458938</v>
      </c>
      <c r="K476" s="31">
        <v>0.18168465364034153</v>
      </c>
      <c r="L476" s="111">
        <f t="shared" si="182"/>
        <v>1.9000000000000001</v>
      </c>
      <c r="M476" s="112">
        <f t="shared" si="183"/>
        <v>0.14000000000000001</v>
      </c>
      <c r="N476" s="112" t="b">
        <f t="shared" si="184"/>
        <v>1</v>
      </c>
      <c r="O476" s="112" t="b">
        <f t="shared" si="185"/>
        <v>1</v>
      </c>
      <c r="P476" s="113">
        <f t="shared" si="186"/>
        <v>19</v>
      </c>
      <c r="Q476" s="113">
        <f t="shared" si="187"/>
        <v>12</v>
      </c>
      <c r="R476" s="114" t="str">
        <f t="shared" si="203"/>
        <v>1.9-0.14</v>
      </c>
      <c r="S476" s="127">
        <f t="shared" si="188"/>
        <v>-3.5617737415622743E-4</v>
      </c>
      <c r="T476" s="112" t="b">
        <f t="shared" si="189"/>
        <v>1</v>
      </c>
      <c r="U476" s="22">
        <f t="shared" si="190"/>
        <v>16.407995667009391</v>
      </c>
      <c r="V476" s="22">
        <f t="shared" si="191"/>
        <v>1.8939585989294014</v>
      </c>
      <c r="W476" s="81">
        <f t="shared" si="192"/>
        <v>17</v>
      </c>
      <c r="X476" s="22">
        <f t="shared" si="193"/>
        <v>0.41465053449477507</v>
      </c>
      <c r="Y476" s="3">
        <f>IF(U476&gt;'Power Curve'!$C$37,0,INDEX(Ci,$W476,1)*POWER(1-X476,3)+INDEX(Ci,$W476,2)*3*X476*POWER(1-X476,2)+INDEX(Ci,$W476,3)*3*POWER(X476,2)*(1-X476)+INDEX(Ci,$W476,4)*POWER(X476,3))</f>
        <v>1983.8647027394518</v>
      </c>
      <c r="Z476" s="3">
        <f t="shared" si="194"/>
        <v>1983.1580950189486</v>
      </c>
      <c r="AA476" s="3">
        <f t="shared" si="195"/>
        <v>1980.679992675781</v>
      </c>
      <c r="AB476" s="3">
        <f t="shared" si="204"/>
        <v>2.4781023431676203</v>
      </c>
      <c r="AC476" s="3">
        <f t="shared" si="205"/>
        <v>2.4781023431676203</v>
      </c>
      <c r="AE476" s="34">
        <f t="shared" si="196"/>
        <v>16</v>
      </c>
      <c r="AF476" s="73" t="b">
        <f>COUNTIF('Power Curve'!$D$2:$D$31,AE476)&gt;0</f>
        <v>1</v>
      </c>
      <c r="AG476" s="73" t="b">
        <f t="shared" si="197"/>
        <v>0</v>
      </c>
      <c r="AH476" s="73" t="b">
        <f t="shared" si="206"/>
        <v>1</v>
      </c>
      <c r="AI476" s="34" t="str">
        <f t="shared" si="198"/>
        <v>Inner</v>
      </c>
      <c r="AJ476" s="35" t="str">
        <f t="shared" si="207"/>
        <v>1.8-1.9</v>
      </c>
      <c r="AK476" s="36" t="str">
        <f t="shared" si="199"/>
        <v>14-15</v>
      </c>
      <c r="AL476" s="36" t="str">
        <f t="shared" si="200"/>
        <v>Dec</v>
      </c>
      <c r="AM476" s="35" t="str">
        <f t="shared" si="201"/>
        <v>285-295</v>
      </c>
      <c r="AN476" s="36" t="str">
        <f t="shared" si="202"/>
        <v>Inner-TI</v>
      </c>
    </row>
    <row r="477" spans="5:40" x14ac:dyDescent="0.3">
      <c r="E477" s="12">
        <v>40904.597222222219</v>
      </c>
      <c r="F477" s="16">
        <v>13.37</v>
      </c>
      <c r="G477" s="16">
        <v>1948.4599761962891</v>
      </c>
      <c r="H477" s="29">
        <v>1.1918385985203479</v>
      </c>
      <c r="I477" s="26">
        <v>276.5</v>
      </c>
      <c r="J477" s="30">
        <v>0.11817501869857892</v>
      </c>
      <c r="K477" s="31">
        <v>0.16538230704295626</v>
      </c>
      <c r="L477" s="111">
        <f t="shared" si="182"/>
        <v>1.4000000000000001</v>
      </c>
      <c r="M477" s="112">
        <f t="shared" si="183"/>
        <v>0.12</v>
      </c>
      <c r="N477" s="112" t="b">
        <f t="shared" si="184"/>
        <v>1</v>
      </c>
      <c r="O477" s="112" t="b">
        <f t="shared" si="185"/>
        <v>1</v>
      </c>
      <c r="P477" s="113">
        <f t="shared" si="186"/>
        <v>14</v>
      </c>
      <c r="Q477" s="113">
        <f t="shared" si="187"/>
        <v>14</v>
      </c>
      <c r="R477" s="114" t="str">
        <f t="shared" si="203"/>
        <v>1.4-0.12</v>
      </c>
      <c r="S477" s="127">
        <f t="shared" si="188"/>
        <v>-1.0712795490469469E-3</v>
      </c>
      <c r="T477" s="112" t="b">
        <f t="shared" si="189"/>
        <v>1</v>
      </c>
      <c r="U477" s="22">
        <f t="shared" si="190"/>
        <v>13.248250354085105</v>
      </c>
      <c r="V477" s="22">
        <f t="shared" si="191"/>
        <v>1.4056097751260526</v>
      </c>
      <c r="W477" s="81">
        <f t="shared" si="192"/>
        <v>14</v>
      </c>
      <c r="X477" s="22">
        <f t="shared" si="193"/>
        <v>0.26808376526958161</v>
      </c>
      <c r="Y477" s="3">
        <f>IF(U477&gt;'Power Curve'!$C$37,0,INDEX(Ci,$W477,1)*POWER(1-X477,3)+INDEX(Ci,$W477,2)*3*X477*POWER(1-X477,2)+INDEX(Ci,$W477,3)*3*POWER(X477,2)*(1-X477)+INDEX(Ci,$W477,4)*POWER(X477,3))</f>
        <v>1960.5404635112493</v>
      </c>
      <c r="Z477" s="3">
        <f t="shared" si="194"/>
        <v>1958.4401766076107</v>
      </c>
      <c r="AA477" s="3">
        <f t="shared" si="195"/>
        <v>1948.4599761962891</v>
      </c>
      <c r="AB477" s="3">
        <f t="shared" si="204"/>
        <v>9.9802004113216753</v>
      </c>
      <c r="AC477" s="3">
        <f t="shared" si="205"/>
        <v>9.9802004113216753</v>
      </c>
      <c r="AE477" s="34">
        <f t="shared" si="196"/>
        <v>13</v>
      </c>
      <c r="AF477" s="73" t="b">
        <f>COUNTIF('Power Curve'!$D$2:$D$31,AE477)&gt;0</f>
        <v>1</v>
      </c>
      <c r="AG477" s="73" t="b">
        <f t="shared" si="197"/>
        <v>0</v>
      </c>
      <c r="AH477" s="73" t="b">
        <f t="shared" si="206"/>
        <v>1</v>
      </c>
      <c r="AI477" s="34" t="str">
        <f t="shared" si="198"/>
        <v>Inner</v>
      </c>
      <c r="AJ477" s="35" t="str">
        <f t="shared" si="207"/>
        <v>1.4-1.5</v>
      </c>
      <c r="AK477" s="36" t="str">
        <f t="shared" si="199"/>
        <v>14-15</v>
      </c>
      <c r="AL477" s="36" t="str">
        <f t="shared" si="200"/>
        <v>Dec</v>
      </c>
      <c r="AM477" s="35" t="str">
        <f t="shared" si="201"/>
        <v>275-285</v>
      </c>
      <c r="AN477" s="36" t="str">
        <f t="shared" si="202"/>
        <v>Inner-TI</v>
      </c>
    </row>
    <row r="478" spans="5:40" x14ac:dyDescent="0.3">
      <c r="E478" s="12">
        <v>40904.604166666664</v>
      </c>
      <c r="F478" s="16">
        <v>13.7</v>
      </c>
      <c r="G478" s="16">
        <v>1966.2199859619141</v>
      </c>
      <c r="H478" s="29">
        <v>1.1918965561353538</v>
      </c>
      <c r="I478" s="26">
        <v>271.39999999999998</v>
      </c>
      <c r="J478" s="30">
        <v>0.11167883211678833</v>
      </c>
      <c r="K478" s="31">
        <v>0.16036262436946067</v>
      </c>
      <c r="L478" s="111">
        <f t="shared" si="182"/>
        <v>1.5000000000000002</v>
      </c>
      <c r="M478" s="112">
        <f t="shared" si="183"/>
        <v>0.11</v>
      </c>
      <c r="N478" s="112" t="b">
        <f t="shared" si="184"/>
        <v>1</v>
      </c>
      <c r="O478" s="112" t="b">
        <f t="shared" si="185"/>
        <v>1</v>
      </c>
      <c r="P478" s="113">
        <f t="shared" si="186"/>
        <v>15</v>
      </c>
      <c r="Q478" s="113">
        <f t="shared" si="187"/>
        <v>15</v>
      </c>
      <c r="R478" s="114" t="str">
        <f t="shared" si="203"/>
        <v>1.5-0.11</v>
      </c>
      <c r="S478" s="127">
        <f t="shared" si="188"/>
        <v>2.8630694196125571E-3</v>
      </c>
      <c r="T478" s="112" t="b">
        <f t="shared" si="189"/>
        <v>1</v>
      </c>
      <c r="U478" s="22">
        <f t="shared" si="190"/>
        <v>13.575465359688058</v>
      </c>
      <c r="V478" s="22">
        <f t="shared" si="191"/>
        <v>1.4561819090456438</v>
      </c>
      <c r="W478" s="81">
        <f t="shared" si="192"/>
        <v>14</v>
      </c>
      <c r="X478" s="22">
        <f t="shared" si="193"/>
        <v>0.60760077361367626</v>
      </c>
      <c r="Y478" s="3">
        <f>IF(U478&gt;'Power Curve'!$C$37,0,INDEX(Ci,$W478,1)*POWER(1-X478,3)+INDEX(Ci,$W478,2)*3*X478*POWER(1-X478,2)+INDEX(Ci,$W478,3)*3*POWER(X478,2)*(1-X478)+INDEX(Ci,$W478,4)*POWER(X478,3))</f>
        <v>1969.0179202389941</v>
      </c>
      <c r="Z478" s="3">
        <f t="shared" si="194"/>
        <v>1974.6553552330995</v>
      </c>
      <c r="AA478" s="3">
        <f t="shared" si="195"/>
        <v>1966.2199859619141</v>
      </c>
      <c r="AB478" s="3">
        <f t="shared" si="204"/>
        <v>8.4353692711854364</v>
      </c>
      <c r="AC478" s="3">
        <f t="shared" si="205"/>
        <v>8.4353692711854364</v>
      </c>
      <c r="AE478" s="34">
        <f t="shared" si="196"/>
        <v>14</v>
      </c>
      <c r="AF478" s="73" t="b">
        <f>COUNTIF('Power Curve'!$D$2:$D$31,AE478)&gt;0</f>
        <v>1</v>
      </c>
      <c r="AG478" s="73" t="b">
        <f t="shared" si="197"/>
        <v>0</v>
      </c>
      <c r="AH478" s="73" t="b">
        <f t="shared" si="206"/>
        <v>1</v>
      </c>
      <c r="AI478" s="34" t="str">
        <f t="shared" si="198"/>
        <v>Inner</v>
      </c>
      <c r="AJ478" s="35" t="str">
        <f t="shared" si="207"/>
        <v>1.4-1.5</v>
      </c>
      <c r="AK478" s="36" t="str">
        <f t="shared" si="199"/>
        <v>14-15</v>
      </c>
      <c r="AL478" s="36" t="str">
        <f t="shared" si="200"/>
        <v>Dec</v>
      </c>
      <c r="AM478" s="35" t="str">
        <f t="shared" si="201"/>
        <v>265-275</v>
      </c>
      <c r="AN478" s="36" t="str">
        <f t="shared" si="202"/>
        <v>Inner-TI</v>
      </c>
    </row>
    <row r="479" spans="5:40" x14ac:dyDescent="0.3">
      <c r="E479" s="12">
        <v>40904.611111111109</v>
      </c>
      <c r="F479" s="16">
        <v>12.43</v>
      </c>
      <c r="G479" s="16">
        <v>1975.190002441406</v>
      </c>
      <c r="H479" s="29">
        <v>1.1923227336220759</v>
      </c>
      <c r="I479" s="26">
        <v>270.3</v>
      </c>
      <c r="J479" s="30">
        <v>0.13596138374899436</v>
      </c>
      <c r="K479" s="31">
        <v>0.17627676277598625</v>
      </c>
      <c r="L479" s="111">
        <f t="shared" si="182"/>
        <v>1.3000000000000003</v>
      </c>
      <c r="M479" s="112">
        <f t="shared" si="183"/>
        <v>0.14000000000000001</v>
      </c>
      <c r="N479" s="112" t="b">
        <f t="shared" si="184"/>
        <v>1</v>
      </c>
      <c r="O479" s="112" t="b">
        <f t="shared" si="185"/>
        <v>1</v>
      </c>
      <c r="P479" s="113">
        <f t="shared" si="186"/>
        <v>13.000000000000002</v>
      </c>
      <c r="Q479" s="113">
        <f t="shared" si="187"/>
        <v>12</v>
      </c>
      <c r="R479" s="114" t="str">
        <f t="shared" si="203"/>
        <v>1.3-0.14</v>
      </c>
      <c r="S479" s="127">
        <f t="shared" si="188"/>
        <v>-8.9101516438049953E-3</v>
      </c>
      <c r="T479" s="112" t="b">
        <f t="shared" si="189"/>
        <v>1</v>
      </c>
      <c r="U479" s="22">
        <f t="shared" si="190"/>
        <v>12.318477670328335</v>
      </c>
      <c r="V479" s="22">
        <f t="shared" si="191"/>
        <v>1.2619104096550795</v>
      </c>
      <c r="W479" s="81">
        <f t="shared" si="192"/>
        <v>13</v>
      </c>
      <c r="X479" s="22">
        <f t="shared" si="193"/>
        <v>0.30880129698740411</v>
      </c>
      <c r="Y479" s="3">
        <f>IF(U479&gt;'Power Curve'!$C$37,0,INDEX(Ci,$W479,1)*POWER(1-X479,3)+INDEX(Ci,$W479,2)*3*X479*POWER(1-X479,2)+INDEX(Ci,$W479,3)*3*POWER(X479,2)*(1-X479)+INDEX(Ci,$W479,4)*POWER(X479,3))</f>
        <v>1931.8361316088494</v>
      </c>
      <c r="Z479" s="3">
        <f t="shared" si="194"/>
        <v>1914.6231787252329</v>
      </c>
      <c r="AA479" s="3">
        <f t="shared" si="195"/>
        <v>1975.190002441406</v>
      </c>
      <c r="AB479" s="3">
        <f t="shared" si="204"/>
        <v>-60.566823716173076</v>
      </c>
      <c r="AC479" s="3">
        <f t="shared" si="205"/>
        <v>60.566823716173076</v>
      </c>
      <c r="AE479" s="34">
        <f t="shared" si="196"/>
        <v>12</v>
      </c>
      <c r="AF479" s="73" t="b">
        <f>COUNTIF('Power Curve'!$D$2:$D$31,AE479)&gt;0</f>
        <v>1</v>
      </c>
      <c r="AG479" s="73" t="b">
        <f t="shared" si="197"/>
        <v>0</v>
      </c>
      <c r="AH479" s="73" t="b">
        <f t="shared" si="206"/>
        <v>1</v>
      </c>
      <c r="AI479" s="34" t="str">
        <f t="shared" si="198"/>
        <v>Inner</v>
      </c>
      <c r="AJ479" s="35" t="str">
        <f t="shared" si="207"/>
        <v>1.2-1.3</v>
      </c>
      <c r="AK479" s="36" t="str">
        <f t="shared" si="199"/>
        <v>14-15</v>
      </c>
      <c r="AL479" s="36" t="str">
        <f t="shared" si="200"/>
        <v>Dec</v>
      </c>
      <c r="AM479" s="35" t="str">
        <f t="shared" si="201"/>
        <v>265-275</v>
      </c>
      <c r="AN479" s="36" t="str">
        <f t="shared" si="202"/>
        <v>Inner-TI</v>
      </c>
    </row>
    <row r="480" spans="5:40" x14ac:dyDescent="0.3">
      <c r="E480" s="12">
        <v>40904.618055555555</v>
      </c>
      <c r="F480" s="16">
        <v>14.4</v>
      </c>
      <c r="G480" s="16">
        <v>1967.8199615478541</v>
      </c>
      <c r="H480" s="29">
        <v>1.1924557843720256</v>
      </c>
      <c r="I480" s="26">
        <v>274.39999999999998</v>
      </c>
      <c r="J480" s="30">
        <v>0.11319444444444443</v>
      </c>
      <c r="K480" s="31">
        <v>0.14957115614147581</v>
      </c>
      <c r="L480" s="111">
        <f t="shared" si="182"/>
        <v>1.6</v>
      </c>
      <c r="M480" s="112">
        <f t="shared" si="183"/>
        <v>0.11</v>
      </c>
      <c r="N480" s="112" t="b">
        <f t="shared" si="184"/>
        <v>1</v>
      </c>
      <c r="O480" s="112" t="b">
        <f t="shared" si="185"/>
        <v>1</v>
      </c>
      <c r="P480" s="113">
        <f t="shared" si="186"/>
        <v>16</v>
      </c>
      <c r="Q480" s="113">
        <f t="shared" si="187"/>
        <v>15</v>
      </c>
      <c r="R480" s="114" t="str">
        <f t="shared" si="203"/>
        <v>1.6-0.11</v>
      </c>
      <c r="S480" s="127">
        <f t="shared" si="188"/>
        <v>1.6107408058097011E-3</v>
      </c>
      <c r="T480" s="112" t="b">
        <f t="shared" si="189"/>
        <v>1</v>
      </c>
      <c r="U480" s="22">
        <f t="shared" si="190"/>
        <v>14.271333576120224</v>
      </c>
      <c r="V480" s="22">
        <f t="shared" si="191"/>
        <v>1.5637305850819032</v>
      </c>
      <c r="W480" s="81">
        <f t="shared" si="192"/>
        <v>15</v>
      </c>
      <c r="X480" s="22">
        <f t="shared" si="193"/>
        <v>0.30349912626617309</v>
      </c>
      <c r="Y480" s="3">
        <f>IF(U480&gt;'Power Curve'!$C$37,0,INDEX(Ci,$W480,1)*POWER(1-X480,3)+INDEX(Ci,$W480,2)*3*X480*POWER(1-X480,2)+INDEX(Ci,$W480,3)*3*POWER(X480,2)*(1-X480)+INDEX(Ci,$W480,4)*POWER(X480,3))</f>
        <v>1976.5876607350326</v>
      </c>
      <c r="Z480" s="3">
        <f t="shared" si="194"/>
        <v>1979.7714311364384</v>
      </c>
      <c r="AA480" s="3">
        <f t="shared" si="195"/>
        <v>1967.8199615478541</v>
      </c>
      <c r="AB480" s="3">
        <f t="shared" si="204"/>
        <v>11.951469588584359</v>
      </c>
      <c r="AC480" s="3">
        <f t="shared" si="205"/>
        <v>11.951469588584359</v>
      </c>
      <c r="AE480" s="34">
        <f t="shared" si="196"/>
        <v>14</v>
      </c>
      <c r="AF480" s="73" t="b">
        <f>COUNTIF('Power Curve'!$D$2:$D$31,AE480)&gt;0</f>
        <v>1</v>
      </c>
      <c r="AG480" s="73" t="b">
        <f t="shared" si="197"/>
        <v>0</v>
      </c>
      <c r="AH480" s="73" t="b">
        <f t="shared" si="206"/>
        <v>1</v>
      </c>
      <c r="AI480" s="34" t="str">
        <f t="shared" si="198"/>
        <v>Inner</v>
      </c>
      <c r="AJ480" s="35" t="str">
        <f t="shared" si="207"/>
        <v>1.5-1.6</v>
      </c>
      <c r="AK480" s="36" t="str">
        <f t="shared" si="199"/>
        <v>14-15</v>
      </c>
      <c r="AL480" s="36" t="str">
        <f t="shared" si="200"/>
        <v>Dec</v>
      </c>
      <c r="AM480" s="35" t="str">
        <f t="shared" si="201"/>
        <v>265-275</v>
      </c>
      <c r="AN480" s="36" t="str">
        <f t="shared" si="202"/>
        <v>Inner-TI</v>
      </c>
    </row>
    <row r="481" spans="5:40" x14ac:dyDescent="0.3">
      <c r="E481" s="12">
        <v>40904.625</v>
      </c>
      <c r="F481" s="16">
        <v>13.2</v>
      </c>
      <c r="G481" s="16">
        <v>1971.940017700193</v>
      </c>
      <c r="H481" s="29">
        <v>1.1926466463451462</v>
      </c>
      <c r="I481" s="26">
        <v>272</v>
      </c>
      <c r="J481" s="30">
        <v>0.12727272727272729</v>
      </c>
      <c r="K481" s="31">
        <v>0.14337622462350177</v>
      </c>
      <c r="L481" s="111">
        <f t="shared" si="182"/>
        <v>1.4000000000000001</v>
      </c>
      <c r="M481" s="112">
        <f t="shared" si="183"/>
        <v>0.13</v>
      </c>
      <c r="N481" s="112" t="b">
        <f t="shared" si="184"/>
        <v>1</v>
      </c>
      <c r="O481" s="112" t="b">
        <f t="shared" si="185"/>
        <v>1</v>
      </c>
      <c r="P481" s="113">
        <f t="shared" si="186"/>
        <v>14</v>
      </c>
      <c r="Q481" s="113">
        <f t="shared" si="187"/>
        <v>13</v>
      </c>
      <c r="R481" s="114" t="str">
        <f t="shared" si="203"/>
        <v>1.4-0.13</v>
      </c>
      <c r="S481" s="127">
        <f t="shared" si="188"/>
        <v>-2.6749175816282314E-3</v>
      </c>
      <c r="T481" s="112" t="b">
        <f t="shared" si="189"/>
        <v>1</v>
      </c>
      <c r="U481" s="22">
        <f t="shared" si="190"/>
        <v>13.082753703016778</v>
      </c>
      <c r="V481" s="22">
        <f t="shared" si="191"/>
        <v>1.3800317342117951</v>
      </c>
      <c r="W481" s="81">
        <f t="shared" si="192"/>
        <v>14</v>
      </c>
      <c r="X481" s="22">
        <f t="shared" si="193"/>
        <v>9.6365088254306439E-2</v>
      </c>
      <c r="Y481" s="3">
        <f>IF(U481&gt;'Power Curve'!$C$37,0,INDEX(Ci,$W481,1)*POWER(1-X481,3)+INDEX(Ci,$W481,2)*3*X481*POWER(1-X481,2)+INDEX(Ci,$W481,3)*3*POWER(X481,2)*(1-X481)+INDEX(Ci,$W481,4)*POWER(X481,3))</f>
        <v>1955.8107081782512</v>
      </c>
      <c r="Z481" s="3">
        <f t="shared" si="194"/>
        <v>1950.5790757286086</v>
      </c>
      <c r="AA481" s="3">
        <f t="shared" si="195"/>
        <v>1971.940017700193</v>
      </c>
      <c r="AB481" s="3">
        <f t="shared" si="204"/>
        <v>-21.360941971584452</v>
      </c>
      <c r="AC481" s="3">
        <f t="shared" si="205"/>
        <v>21.360941971584452</v>
      </c>
      <c r="AE481" s="34">
        <f t="shared" si="196"/>
        <v>13</v>
      </c>
      <c r="AF481" s="73" t="b">
        <f>COUNTIF('Power Curve'!$D$2:$D$31,AE481)&gt;0</f>
        <v>1</v>
      </c>
      <c r="AG481" s="73" t="b">
        <f t="shared" si="197"/>
        <v>0</v>
      </c>
      <c r="AH481" s="73" t="b">
        <f t="shared" si="206"/>
        <v>1</v>
      </c>
      <c r="AI481" s="34" t="str">
        <f t="shared" si="198"/>
        <v>Inner</v>
      </c>
      <c r="AJ481" s="35" t="str">
        <f t="shared" si="207"/>
        <v>1.3-1.4</v>
      </c>
      <c r="AK481" s="36" t="str">
        <f t="shared" si="199"/>
        <v>15-16</v>
      </c>
      <c r="AL481" s="36" t="str">
        <f t="shared" si="200"/>
        <v>Dec</v>
      </c>
      <c r="AM481" s="35" t="str">
        <f t="shared" si="201"/>
        <v>265-275</v>
      </c>
      <c r="AN481" s="36" t="str">
        <f t="shared" si="202"/>
        <v>Inner-TI</v>
      </c>
    </row>
    <row r="482" spans="5:40" x14ac:dyDescent="0.3">
      <c r="E482" s="12">
        <v>40904.631944444445</v>
      </c>
      <c r="F482" s="16">
        <v>16.29</v>
      </c>
      <c r="G482" s="16">
        <v>1980.3000183105439</v>
      </c>
      <c r="H482" s="29">
        <v>1.1931214901348102</v>
      </c>
      <c r="I482" s="26">
        <v>274.89999999999998</v>
      </c>
      <c r="J482" s="30">
        <v>0.12768569674647023</v>
      </c>
      <c r="K482" s="31">
        <v>0.15063910137092942</v>
      </c>
      <c r="L482" s="111">
        <f t="shared" si="182"/>
        <v>1.9000000000000001</v>
      </c>
      <c r="M482" s="112">
        <f t="shared" si="183"/>
        <v>0.13</v>
      </c>
      <c r="N482" s="112" t="b">
        <f t="shared" si="184"/>
        <v>1</v>
      </c>
      <c r="O482" s="112" t="b">
        <f t="shared" si="185"/>
        <v>1</v>
      </c>
      <c r="P482" s="113">
        <f t="shared" si="186"/>
        <v>19</v>
      </c>
      <c r="Q482" s="113">
        <f t="shared" si="187"/>
        <v>13</v>
      </c>
      <c r="R482" s="114" t="str">
        <f t="shared" si="203"/>
        <v>1.9-0.13</v>
      </c>
      <c r="S482" s="127">
        <f t="shared" si="188"/>
        <v>-5.5644227078488625E-4</v>
      </c>
      <c r="T482" s="112" t="b">
        <f t="shared" si="189"/>
        <v>1</v>
      </c>
      <c r="U482" s="22">
        <f t="shared" si="190"/>
        <v>16.147449839612346</v>
      </c>
      <c r="V482" s="22">
        <f t="shared" si="191"/>
        <v>1.8536904014149436</v>
      </c>
      <c r="W482" s="81">
        <f t="shared" si="192"/>
        <v>17</v>
      </c>
      <c r="X482" s="22">
        <f t="shared" si="193"/>
        <v>0.15118746658226706</v>
      </c>
      <c r="Y482" s="3">
        <f>IF(U482&gt;'Power Curve'!$C$37,0,INDEX(Ci,$W482,1)*POWER(1-X482,3)+INDEX(Ci,$W482,2)*3*X482*POWER(1-X482,2)+INDEX(Ci,$W482,3)*3*POWER(X482,2)*(1-X482)+INDEX(Ci,$W482,4)*POWER(X482,3))</f>
        <v>1982.9024747441617</v>
      </c>
      <c r="Z482" s="3">
        <f t="shared" si="194"/>
        <v>1981.7991039883702</v>
      </c>
      <c r="AA482" s="3">
        <f t="shared" si="195"/>
        <v>1980.3000183105439</v>
      </c>
      <c r="AB482" s="3">
        <f t="shared" si="204"/>
        <v>1.4990856778263151</v>
      </c>
      <c r="AC482" s="3">
        <f t="shared" si="205"/>
        <v>1.4990856778263151</v>
      </c>
      <c r="AE482" s="34">
        <f t="shared" si="196"/>
        <v>16</v>
      </c>
      <c r="AF482" s="73" t="b">
        <f>COUNTIF('Power Curve'!$D$2:$D$31,AE482)&gt;0</f>
        <v>1</v>
      </c>
      <c r="AG482" s="73" t="b">
        <f t="shared" si="197"/>
        <v>0</v>
      </c>
      <c r="AH482" s="73" t="b">
        <f t="shared" si="206"/>
        <v>1</v>
      </c>
      <c r="AI482" s="34" t="str">
        <f t="shared" si="198"/>
        <v>Inner</v>
      </c>
      <c r="AJ482" s="35" t="str">
        <f t="shared" si="207"/>
        <v>1.8-1.9</v>
      </c>
      <c r="AK482" s="36" t="str">
        <f t="shared" si="199"/>
        <v>15-16</v>
      </c>
      <c r="AL482" s="36" t="str">
        <f t="shared" si="200"/>
        <v>Dec</v>
      </c>
      <c r="AM482" s="35" t="str">
        <f t="shared" si="201"/>
        <v>265-275</v>
      </c>
      <c r="AN482" s="36" t="str">
        <f t="shared" si="202"/>
        <v>Inner-TI</v>
      </c>
    </row>
    <row r="483" spans="5:40" x14ac:dyDescent="0.3">
      <c r="E483" s="12">
        <v>40904.638888888891</v>
      </c>
      <c r="F483" s="16">
        <v>15.14</v>
      </c>
      <c r="G483" s="16">
        <v>1985.55004882813</v>
      </c>
      <c r="H483" s="29">
        <v>1.1948686656604153</v>
      </c>
      <c r="I483" s="26">
        <v>274.39999999999998</v>
      </c>
      <c r="J483" s="30">
        <v>0.14927344782034344</v>
      </c>
      <c r="K483" s="31">
        <v>0.15727868417285285</v>
      </c>
      <c r="L483" s="111">
        <f t="shared" si="182"/>
        <v>1.7000000000000002</v>
      </c>
      <c r="M483" s="112">
        <f t="shared" si="183"/>
        <v>0.15000000000000002</v>
      </c>
      <c r="N483" s="112" t="b">
        <f t="shared" si="184"/>
        <v>1</v>
      </c>
      <c r="O483" s="112" t="b">
        <f t="shared" si="185"/>
        <v>1</v>
      </c>
      <c r="P483" s="113">
        <f t="shared" si="186"/>
        <v>17</v>
      </c>
      <c r="Q483" s="113">
        <f t="shared" si="187"/>
        <v>10.999999999999998</v>
      </c>
      <c r="R483" s="114" t="str">
        <f t="shared" si="203"/>
        <v>1.7-0.15</v>
      </c>
      <c r="S483" s="127">
        <f t="shared" si="188"/>
        <v>-1.9711728107279537E-3</v>
      </c>
      <c r="T483" s="112" t="b">
        <f t="shared" si="189"/>
        <v>1</v>
      </c>
      <c r="U483" s="22">
        <f t="shared" si="190"/>
        <v>15.014835195543577</v>
      </c>
      <c r="V483" s="22">
        <f t="shared" si="191"/>
        <v>1.6786411571005218</v>
      </c>
      <c r="W483" s="81">
        <f t="shared" si="192"/>
        <v>16</v>
      </c>
      <c r="X483" s="22">
        <f t="shared" si="193"/>
        <v>1.4476272667421668E-2</v>
      </c>
      <c r="Y483" s="3">
        <f>IF(U483&gt;'Power Curve'!$C$37,0,INDEX(Ci,$W483,1)*POWER(1-X483,3)+INDEX(Ci,$W483,2)*3*X483*POWER(1-X483,2)+INDEX(Ci,$W483,3)*3*POWER(X483,2)*(1-X483)+INDEX(Ci,$W483,4)*POWER(X483,3))</f>
        <v>1979.1036881677885</v>
      </c>
      <c r="Z483" s="3">
        <f t="shared" si="194"/>
        <v>1975.2025327880606</v>
      </c>
      <c r="AA483" s="3">
        <f t="shared" si="195"/>
        <v>1985.55004882813</v>
      </c>
      <c r="AB483" s="3">
        <f t="shared" si="204"/>
        <v>-10.347516040069422</v>
      </c>
      <c r="AC483" s="3">
        <f t="shared" si="205"/>
        <v>10.347516040069422</v>
      </c>
      <c r="AE483" s="34">
        <f t="shared" si="196"/>
        <v>15</v>
      </c>
      <c r="AF483" s="73" t="b">
        <f>COUNTIF('Power Curve'!$D$2:$D$31,AE483)&gt;0</f>
        <v>1</v>
      </c>
      <c r="AG483" s="73" t="b">
        <f t="shared" si="197"/>
        <v>0</v>
      </c>
      <c r="AH483" s="73" t="b">
        <f t="shared" si="206"/>
        <v>1</v>
      </c>
      <c r="AI483" s="34" t="str">
        <f t="shared" si="198"/>
        <v>Outer</v>
      </c>
      <c r="AJ483" s="35" t="str">
        <f t="shared" si="207"/>
        <v>1.6-1.7</v>
      </c>
      <c r="AK483" s="36" t="str">
        <f t="shared" si="199"/>
        <v>15-16</v>
      </c>
      <c r="AL483" s="36" t="str">
        <f t="shared" si="200"/>
        <v>Dec</v>
      </c>
      <c r="AM483" s="35" t="str">
        <f t="shared" si="201"/>
        <v>265-275</v>
      </c>
      <c r="AN483" s="36" t="str">
        <f t="shared" si="202"/>
        <v>HWS-HTI</v>
      </c>
    </row>
    <row r="484" spans="5:40" x14ac:dyDescent="0.3">
      <c r="E484" s="12">
        <v>40904.645833333336</v>
      </c>
      <c r="F484" s="16">
        <v>15.44</v>
      </c>
      <c r="G484" s="16">
        <v>1983.8600158691411</v>
      </c>
      <c r="H484" s="29">
        <v>1.1955495699653333</v>
      </c>
      <c r="I484" s="26">
        <v>274.2</v>
      </c>
      <c r="J484" s="30">
        <v>0.13924870466321243</v>
      </c>
      <c r="K484" s="31">
        <v>8.7836865309911083E-2</v>
      </c>
      <c r="L484" s="111">
        <f t="shared" si="182"/>
        <v>1.7000000000000002</v>
      </c>
      <c r="M484" s="112">
        <f t="shared" si="183"/>
        <v>0.14000000000000001</v>
      </c>
      <c r="N484" s="112" t="b">
        <f t="shared" si="184"/>
        <v>1</v>
      </c>
      <c r="O484" s="112" t="b">
        <f t="shared" si="185"/>
        <v>1</v>
      </c>
      <c r="P484" s="113">
        <f t="shared" si="186"/>
        <v>17</v>
      </c>
      <c r="Q484" s="113">
        <f t="shared" si="187"/>
        <v>12</v>
      </c>
      <c r="R484" s="114" t="str">
        <f t="shared" si="203"/>
        <v>1.7-0.14</v>
      </c>
      <c r="S484" s="127">
        <f t="shared" si="188"/>
        <v>-9.4036246511131213E-4</v>
      </c>
      <c r="T484" s="112" t="b">
        <f t="shared" si="189"/>
        <v>1</v>
      </c>
      <c r="U484" s="22">
        <f t="shared" si="190"/>
        <v>15.315263112884489</v>
      </c>
      <c r="V484" s="22">
        <f t="shared" si="191"/>
        <v>1.7250732601789003</v>
      </c>
      <c r="W484" s="81">
        <f t="shared" si="192"/>
        <v>16</v>
      </c>
      <c r="X484" s="22">
        <f t="shared" si="193"/>
        <v>0.31564448686682767</v>
      </c>
      <c r="Y484" s="3">
        <f>IF(U484&gt;'Power Curve'!$C$37,0,INDEX(Ci,$W484,1)*POWER(1-X484,3)+INDEX(Ci,$W484,2)*3*X484*POWER(1-X484,2)+INDEX(Ci,$W484,3)*3*POWER(X484,2)*(1-X484)+INDEX(Ci,$W484,4)*POWER(X484,3))</f>
        <v>1980.1736320086902</v>
      </c>
      <c r="Z484" s="3">
        <f t="shared" si="194"/>
        <v>1978.3115510507462</v>
      </c>
      <c r="AA484" s="3">
        <f t="shared" si="195"/>
        <v>1983.8600158691411</v>
      </c>
      <c r="AB484" s="3">
        <f t="shared" si="204"/>
        <v>-5.5484648183949048</v>
      </c>
      <c r="AC484" s="3">
        <f t="shared" si="205"/>
        <v>5.5484648183949048</v>
      </c>
      <c r="AE484" s="34">
        <f t="shared" si="196"/>
        <v>15</v>
      </c>
      <c r="AF484" s="73" t="b">
        <f>COUNTIF('Power Curve'!$D$2:$D$31,AE484)&gt;0</f>
        <v>1</v>
      </c>
      <c r="AG484" s="73" t="b">
        <f t="shared" si="197"/>
        <v>0</v>
      </c>
      <c r="AH484" s="73" t="b">
        <f t="shared" si="206"/>
        <v>1</v>
      </c>
      <c r="AI484" s="34" t="str">
        <f t="shared" si="198"/>
        <v>Outer</v>
      </c>
      <c r="AJ484" s="35" t="str">
        <f t="shared" si="207"/>
        <v>1.7-1.8</v>
      </c>
      <c r="AK484" s="36" t="str">
        <f t="shared" si="199"/>
        <v>15-16</v>
      </c>
      <c r="AL484" s="36" t="str">
        <f t="shared" si="200"/>
        <v>Dec</v>
      </c>
      <c r="AM484" s="35" t="str">
        <f t="shared" si="201"/>
        <v>265-275</v>
      </c>
      <c r="AN484" s="36" t="str">
        <f t="shared" si="202"/>
        <v>Inner-TI</v>
      </c>
    </row>
    <row r="485" spans="5:40" x14ac:dyDescent="0.3">
      <c r="E485" s="12">
        <v>40904.652777777781</v>
      </c>
      <c r="F485" s="16">
        <v>15</v>
      </c>
      <c r="G485" s="16">
        <v>1986.2099914550811</v>
      </c>
      <c r="H485" s="29">
        <v>1.1956513539231737</v>
      </c>
      <c r="I485" s="26">
        <v>269.89999999999998</v>
      </c>
      <c r="J485" s="30">
        <v>0.14133333333333334</v>
      </c>
      <c r="K485" s="31">
        <v>0.17725356875511256</v>
      </c>
      <c r="L485" s="111">
        <f t="shared" si="182"/>
        <v>1.7000000000000002</v>
      </c>
      <c r="M485" s="112">
        <f t="shared" si="183"/>
        <v>0.14000000000000001</v>
      </c>
      <c r="N485" s="112" t="b">
        <f t="shared" si="184"/>
        <v>1</v>
      </c>
      <c r="O485" s="112" t="b">
        <f t="shared" si="185"/>
        <v>1</v>
      </c>
      <c r="P485" s="113">
        <f t="shared" si="186"/>
        <v>17</v>
      </c>
      <c r="Q485" s="113">
        <f t="shared" si="187"/>
        <v>12</v>
      </c>
      <c r="R485" s="114" t="str">
        <f t="shared" si="203"/>
        <v>1.7-0.14</v>
      </c>
      <c r="S485" s="127">
        <f t="shared" si="188"/>
        <v>-9.4036246511131213E-4</v>
      </c>
      <c r="T485" s="112" t="b">
        <f t="shared" si="189"/>
        <v>1</v>
      </c>
      <c r="U485" s="22">
        <f t="shared" si="190"/>
        <v>14.879240018589842</v>
      </c>
      <c r="V485" s="22">
        <f t="shared" si="191"/>
        <v>1.65768448540046</v>
      </c>
      <c r="W485" s="81">
        <f t="shared" si="192"/>
        <v>15</v>
      </c>
      <c r="X485" s="22">
        <f t="shared" si="193"/>
        <v>0.88425630378824993</v>
      </c>
      <c r="Y485" s="3">
        <f>IF(U485&gt;'Power Curve'!$C$37,0,INDEX(Ci,$W485,1)*POWER(1-X485,3)+INDEX(Ci,$W485,2)*3*X485*POWER(1-X485,2)+INDEX(Ci,$W485,3)*3*POWER(X485,2)*(1-X485)+INDEX(Ci,$W485,4)*POWER(X485,3))</f>
        <v>1978.6338733958489</v>
      </c>
      <c r="Z485" s="3">
        <f t="shared" si="194"/>
        <v>1976.7732403691098</v>
      </c>
      <c r="AA485" s="3">
        <f t="shared" si="195"/>
        <v>1986.2099914550811</v>
      </c>
      <c r="AB485" s="3">
        <f t="shared" si="204"/>
        <v>-9.4367510859713093</v>
      </c>
      <c r="AC485" s="3">
        <f t="shared" si="205"/>
        <v>9.4367510859713093</v>
      </c>
      <c r="AE485" s="34">
        <f t="shared" si="196"/>
        <v>15</v>
      </c>
      <c r="AF485" s="73" t="b">
        <f>COUNTIF('Power Curve'!$D$2:$D$31,AE485)&gt;0</f>
        <v>1</v>
      </c>
      <c r="AG485" s="73" t="b">
        <f t="shared" si="197"/>
        <v>0</v>
      </c>
      <c r="AH485" s="73" t="b">
        <f t="shared" si="206"/>
        <v>1</v>
      </c>
      <c r="AI485" s="34" t="str">
        <f t="shared" si="198"/>
        <v>Outer</v>
      </c>
      <c r="AJ485" s="35" t="str">
        <f t="shared" si="207"/>
        <v>1.6-1.7</v>
      </c>
      <c r="AK485" s="36" t="str">
        <f t="shared" si="199"/>
        <v>15-16</v>
      </c>
      <c r="AL485" s="36" t="str">
        <f t="shared" si="200"/>
        <v>Dec</v>
      </c>
      <c r="AM485" s="35" t="str">
        <f t="shared" si="201"/>
        <v>265-275</v>
      </c>
      <c r="AN485" s="36" t="str">
        <f t="shared" si="202"/>
        <v>HWS-HTI</v>
      </c>
    </row>
    <row r="486" spans="5:40" x14ac:dyDescent="0.3">
      <c r="E486" s="12">
        <v>40904.659722222219</v>
      </c>
      <c r="F486" s="16">
        <v>14.48</v>
      </c>
      <c r="G486" s="16">
        <v>1985.739974975588</v>
      </c>
      <c r="H486" s="29">
        <v>1.1955749154084956</v>
      </c>
      <c r="I486" s="26">
        <v>270.5</v>
      </c>
      <c r="J486" s="30">
        <v>0.11671270718232044</v>
      </c>
      <c r="K486" s="31">
        <v>0.16848332057700374</v>
      </c>
      <c r="L486" s="111">
        <f t="shared" si="182"/>
        <v>1.6</v>
      </c>
      <c r="M486" s="112">
        <f t="shared" si="183"/>
        <v>0.12</v>
      </c>
      <c r="N486" s="112" t="b">
        <f t="shared" si="184"/>
        <v>1</v>
      </c>
      <c r="O486" s="112" t="b">
        <f t="shared" si="185"/>
        <v>1</v>
      </c>
      <c r="P486" s="113">
        <f t="shared" si="186"/>
        <v>16</v>
      </c>
      <c r="Q486" s="113">
        <f t="shared" si="187"/>
        <v>14</v>
      </c>
      <c r="R486" s="114" t="str">
        <f t="shared" si="203"/>
        <v>1.6-0.12</v>
      </c>
      <c r="S486" s="127">
        <f t="shared" si="188"/>
        <v>6.9193617767456883E-4</v>
      </c>
      <c r="T486" s="112" t="b">
        <f t="shared" si="189"/>
        <v>1</v>
      </c>
      <c r="U486" s="22">
        <f t="shared" si="190"/>
        <v>14.363120271376481</v>
      </c>
      <c r="V486" s="22">
        <f t="shared" si="191"/>
        <v>1.5779165147154868</v>
      </c>
      <c r="W486" s="81">
        <f t="shared" si="192"/>
        <v>15</v>
      </c>
      <c r="X486" s="22">
        <f t="shared" si="193"/>
        <v>0.39118660306695874</v>
      </c>
      <c r="Y486" s="3">
        <f>IF(U486&gt;'Power Curve'!$C$37,0,INDEX(Ci,$W486,1)*POWER(1-X486,3)+INDEX(Ci,$W486,2)*3*X486*POWER(1-X486,2)+INDEX(Ci,$W486,3)*3*POWER(X486,2)*(1-X486)+INDEX(Ci,$W486,4)*POWER(X486,3))</f>
        <v>1976.9606633126691</v>
      </c>
      <c r="Z486" s="3">
        <f t="shared" si="194"/>
        <v>1978.3285939174546</v>
      </c>
      <c r="AA486" s="3">
        <f t="shared" si="195"/>
        <v>1985.739974975588</v>
      </c>
      <c r="AB486" s="3">
        <f t="shared" si="204"/>
        <v>-7.4113810581334292</v>
      </c>
      <c r="AC486" s="3">
        <f t="shared" si="205"/>
        <v>7.4113810581334292</v>
      </c>
      <c r="AE486" s="34">
        <f t="shared" si="196"/>
        <v>14</v>
      </c>
      <c r="AF486" s="73" t="b">
        <f>COUNTIF('Power Curve'!$D$2:$D$31,AE486)&gt;0</f>
        <v>1</v>
      </c>
      <c r="AG486" s="73" t="b">
        <f t="shared" si="197"/>
        <v>0</v>
      </c>
      <c r="AH486" s="73" t="b">
        <f t="shared" si="206"/>
        <v>1</v>
      </c>
      <c r="AI486" s="34" t="str">
        <f t="shared" si="198"/>
        <v>Inner</v>
      </c>
      <c r="AJ486" s="35" t="str">
        <f t="shared" si="207"/>
        <v>1.5-1.6</v>
      </c>
      <c r="AK486" s="36" t="str">
        <f t="shared" si="199"/>
        <v>15-16</v>
      </c>
      <c r="AL486" s="36" t="str">
        <f t="shared" si="200"/>
        <v>Dec</v>
      </c>
      <c r="AM486" s="35" t="str">
        <f t="shared" si="201"/>
        <v>265-275</v>
      </c>
      <c r="AN486" s="36" t="str">
        <f t="shared" si="202"/>
        <v>Inner-TI</v>
      </c>
    </row>
    <row r="487" spans="5:40" x14ac:dyDescent="0.3">
      <c r="E487" s="12">
        <v>40904.666666666664</v>
      </c>
      <c r="F487" s="16">
        <v>13.31</v>
      </c>
      <c r="G487" s="16">
        <v>1960.190048217778</v>
      </c>
      <c r="H487" s="29">
        <v>1.1958228651808547</v>
      </c>
      <c r="I487" s="26">
        <v>268.7</v>
      </c>
      <c r="J487" s="30">
        <v>0.11194590533433509</v>
      </c>
      <c r="K487" s="31">
        <v>0.16172958982428737</v>
      </c>
      <c r="L487" s="111">
        <f t="shared" si="182"/>
        <v>1.4000000000000001</v>
      </c>
      <c r="M487" s="112">
        <f t="shared" si="183"/>
        <v>0.11</v>
      </c>
      <c r="N487" s="112" t="b">
        <f t="shared" si="184"/>
        <v>1</v>
      </c>
      <c r="O487" s="112" t="b">
        <f t="shared" si="185"/>
        <v>1</v>
      </c>
      <c r="P487" s="113">
        <f t="shared" si="186"/>
        <v>14</v>
      </c>
      <c r="Q487" s="113">
        <f t="shared" si="187"/>
        <v>15</v>
      </c>
      <c r="R487" s="114" t="str">
        <f t="shared" si="203"/>
        <v>1.4-0.11</v>
      </c>
      <c r="S487" s="127">
        <f t="shared" si="188"/>
        <v>1.8738601164012363E-3</v>
      </c>
      <c r="T487" s="112" t="b">
        <f t="shared" si="189"/>
        <v>1</v>
      </c>
      <c r="U487" s="22">
        <f t="shared" si="190"/>
        <v>13.203476910905147</v>
      </c>
      <c r="V487" s="22">
        <f t="shared" si="191"/>
        <v>1.3986898951518265</v>
      </c>
      <c r="W487" s="81">
        <f t="shared" si="192"/>
        <v>14</v>
      </c>
      <c r="X487" s="22">
        <f t="shared" si="193"/>
        <v>0.22162701597193762</v>
      </c>
      <c r="Y487" s="3">
        <f>IF(U487&gt;'Power Curve'!$C$37,0,INDEX(Ci,$W487,1)*POWER(1-X487,3)+INDEX(Ci,$W487,2)*3*X487*POWER(1-X487,2)+INDEX(Ci,$W487,3)*3*POWER(X487,2)*(1-X487)+INDEX(Ci,$W487,4)*POWER(X487,3))</f>
        <v>1959.2683365382441</v>
      </c>
      <c r="Z487" s="3">
        <f t="shared" si="194"/>
        <v>1962.9397313314109</v>
      </c>
      <c r="AA487" s="3">
        <f t="shared" si="195"/>
        <v>1960.190048217778</v>
      </c>
      <c r="AB487" s="3">
        <f t="shared" si="204"/>
        <v>2.7496831136329547</v>
      </c>
      <c r="AC487" s="3">
        <f t="shared" si="205"/>
        <v>2.7496831136329547</v>
      </c>
      <c r="AE487" s="34">
        <f t="shared" si="196"/>
        <v>13</v>
      </c>
      <c r="AF487" s="73" t="b">
        <f>COUNTIF('Power Curve'!$D$2:$D$31,AE487)&gt;0</f>
        <v>1</v>
      </c>
      <c r="AG487" s="73" t="b">
        <f t="shared" si="197"/>
        <v>0</v>
      </c>
      <c r="AH487" s="73" t="b">
        <f t="shared" si="206"/>
        <v>1</v>
      </c>
      <c r="AI487" s="34" t="str">
        <f t="shared" si="198"/>
        <v>Inner</v>
      </c>
      <c r="AJ487" s="35" t="str">
        <f t="shared" si="207"/>
        <v>1.3-1.4</v>
      </c>
      <c r="AK487" s="36" t="str">
        <f t="shared" si="199"/>
        <v>16-17</v>
      </c>
      <c r="AL487" s="36" t="str">
        <f t="shared" si="200"/>
        <v>Dec</v>
      </c>
      <c r="AM487" s="35" t="str">
        <f t="shared" si="201"/>
        <v>265-275</v>
      </c>
      <c r="AN487" s="36" t="str">
        <f t="shared" si="202"/>
        <v>Inner-TI</v>
      </c>
    </row>
    <row r="488" spans="5:40" x14ac:dyDescent="0.3">
      <c r="E488" s="12">
        <v>40904.673611111109</v>
      </c>
      <c r="F488" s="16">
        <v>13.78</v>
      </c>
      <c r="G488" s="16">
        <v>1986.530014038088</v>
      </c>
      <c r="H488" s="29">
        <v>1.1957019071035824</v>
      </c>
      <c r="I488" s="26">
        <v>266.60000000000002</v>
      </c>
      <c r="J488" s="30">
        <v>0.102322206095791</v>
      </c>
      <c r="K488" s="31">
        <v>0.21123271111035921</v>
      </c>
      <c r="L488" s="111">
        <f t="shared" si="182"/>
        <v>1.5000000000000002</v>
      </c>
      <c r="M488" s="112">
        <f t="shared" si="183"/>
        <v>9.9999999999999992E-2</v>
      </c>
      <c r="N488" s="112" t="b">
        <f t="shared" si="184"/>
        <v>1</v>
      </c>
      <c r="O488" s="112" t="b">
        <f t="shared" si="185"/>
        <v>1</v>
      </c>
      <c r="P488" s="113">
        <f t="shared" si="186"/>
        <v>15</v>
      </c>
      <c r="Q488" s="113">
        <f t="shared" si="187"/>
        <v>16</v>
      </c>
      <c r="R488" s="114" t="str">
        <f t="shared" si="203"/>
        <v>1.5-0.1</v>
      </c>
      <c r="S488" s="127">
        <f t="shared" si="188"/>
        <v>4.3430159491362154E-3</v>
      </c>
      <c r="T488" s="112" t="b">
        <f t="shared" si="189"/>
        <v>1</v>
      </c>
      <c r="U488" s="22">
        <f t="shared" si="190"/>
        <v>13.669254474308547</v>
      </c>
      <c r="V488" s="22">
        <f t="shared" si="191"/>
        <v>1.4706773190469278</v>
      </c>
      <c r="W488" s="81">
        <f t="shared" si="192"/>
        <v>14</v>
      </c>
      <c r="X488" s="22">
        <f t="shared" si="193"/>
        <v>0.70491599163832963</v>
      </c>
      <c r="Y488" s="3">
        <f>IF(U488&gt;'Power Curve'!$C$37,0,INDEX(Ci,$W488,1)*POWER(1-X488,3)+INDEX(Ci,$W488,2)*3*X488*POWER(1-X488,2)+INDEX(Ci,$W488,3)*3*POWER(X488,2)*(1-X488)+INDEX(Ci,$W488,4)*POWER(X488,3))</f>
        <v>1970.9821348375669</v>
      </c>
      <c r="Z488" s="3">
        <f t="shared" si="194"/>
        <v>1979.5421416846291</v>
      </c>
      <c r="AA488" s="3">
        <f t="shared" si="195"/>
        <v>1986.530014038088</v>
      </c>
      <c r="AB488" s="3">
        <f t="shared" si="204"/>
        <v>-6.9878723534588971</v>
      </c>
      <c r="AC488" s="3">
        <f t="shared" si="205"/>
        <v>6.9878723534588971</v>
      </c>
      <c r="AE488" s="34">
        <f t="shared" si="196"/>
        <v>14</v>
      </c>
      <c r="AF488" s="73" t="b">
        <f>COUNTIF('Power Curve'!$D$2:$D$31,AE488)&gt;0</f>
        <v>1</v>
      </c>
      <c r="AG488" s="73" t="b">
        <f t="shared" si="197"/>
        <v>0</v>
      </c>
      <c r="AH488" s="73" t="b">
        <f t="shared" si="206"/>
        <v>1</v>
      </c>
      <c r="AI488" s="34" t="str">
        <f t="shared" si="198"/>
        <v>Inner</v>
      </c>
      <c r="AJ488" s="35" t="str">
        <f t="shared" si="207"/>
        <v>1.4-1.5</v>
      </c>
      <c r="AK488" s="36" t="str">
        <f t="shared" si="199"/>
        <v>16-17</v>
      </c>
      <c r="AL488" s="36" t="str">
        <f t="shared" si="200"/>
        <v>Dec</v>
      </c>
      <c r="AM488" s="35" t="str">
        <f t="shared" si="201"/>
        <v>265-275</v>
      </c>
      <c r="AN488" s="36" t="str">
        <f t="shared" si="202"/>
        <v>Inner-TI</v>
      </c>
    </row>
    <row r="489" spans="5:40" x14ac:dyDescent="0.3">
      <c r="E489" s="12">
        <v>40904.680555555555</v>
      </c>
      <c r="F489" s="16">
        <v>14.7</v>
      </c>
      <c r="G489" s="16">
        <v>1985.889968872073</v>
      </c>
      <c r="H489" s="29">
        <v>1.1952696774755971</v>
      </c>
      <c r="I489" s="26">
        <v>271.2</v>
      </c>
      <c r="J489" s="30">
        <v>0.10748299319727893</v>
      </c>
      <c r="K489" s="31">
        <v>0.1813319547445266</v>
      </c>
      <c r="L489" s="111">
        <f t="shared" si="182"/>
        <v>1.6</v>
      </c>
      <c r="M489" s="112">
        <f t="shared" si="183"/>
        <v>0.11</v>
      </c>
      <c r="N489" s="112" t="b">
        <f t="shared" si="184"/>
        <v>1</v>
      </c>
      <c r="O489" s="112" t="b">
        <f t="shared" si="185"/>
        <v>1</v>
      </c>
      <c r="P489" s="113">
        <f t="shared" si="186"/>
        <v>16</v>
      </c>
      <c r="Q489" s="113">
        <f t="shared" si="187"/>
        <v>15</v>
      </c>
      <c r="R489" s="114" t="str">
        <f t="shared" si="203"/>
        <v>1.6-0.11</v>
      </c>
      <c r="S489" s="127">
        <f t="shared" si="188"/>
        <v>1.6107408058097011E-3</v>
      </c>
      <c r="T489" s="112" t="b">
        <f t="shared" si="189"/>
        <v>1</v>
      </c>
      <c r="U489" s="22">
        <f t="shared" si="190"/>
        <v>14.580103465232861</v>
      </c>
      <c r="V489" s="22">
        <f t="shared" si="191"/>
        <v>1.6114519667886127</v>
      </c>
      <c r="W489" s="81">
        <f t="shared" si="192"/>
        <v>15</v>
      </c>
      <c r="X489" s="22">
        <f t="shared" si="193"/>
        <v>0.5984792692243095</v>
      </c>
      <c r="Y489" s="3">
        <f>IF(U489&gt;'Power Curve'!$C$37,0,INDEX(Ci,$W489,1)*POWER(1-X489,3)+INDEX(Ci,$W489,2)*3*X489*POWER(1-X489,2)+INDEX(Ci,$W489,3)*3*POWER(X489,2)*(1-X489)+INDEX(Ci,$W489,4)*POWER(X489,3))</f>
        <v>1977.7060419101958</v>
      </c>
      <c r="Z489" s="3">
        <f t="shared" si="194"/>
        <v>1980.8916137337969</v>
      </c>
      <c r="AA489" s="3">
        <f t="shared" si="195"/>
        <v>1985.889968872073</v>
      </c>
      <c r="AB489" s="3">
        <f t="shared" si="204"/>
        <v>-4.9983551382761107</v>
      </c>
      <c r="AC489" s="3">
        <f t="shared" si="205"/>
        <v>4.9983551382761107</v>
      </c>
      <c r="AE489" s="34">
        <f t="shared" si="196"/>
        <v>15</v>
      </c>
      <c r="AF489" s="73" t="b">
        <f>COUNTIF('Power Curve'!$D$2:$D$31,AE489)&gt;0</f>
        <v>1</v>
      </c>
      <c r="AG489" s="73" t="b">
        <f t="shared" si="197"/>
        <v>0</v>
      </c>
      <c r="AH489" s="73" t="b">
        <f t="shared" si="206"/>
        <v>1</v>
      </c>
      <c r="AI489" s="34" t="str">
        <f t="shared" si="198"/>
        <v>Inner</v>
      </c>
      <c r="AJ489" s="35" t="str">
        <f t="shared" si="207"/>
        <v>1.6-1.7</v>
      </c>
      <c r="AK489" s="36" t="str">
        <f t="shared" si="199"/>
        <v>16-17</v>
      </c>
      <c r="AL489" s="36" t="str">
        <f t="shared" si="200"/>
        <v>Dec</v>
      </c>
      <c r="AM489" s="35" t="str">
        <f t="shared" si="201"/>
        <v>265-275</v>
      </c>
      <c r="AN489" s="36" t="str">
        <f t="shared" si="202"/>
        <v>Inner-TI</v>
      </c>
    </row>
    <row r="490" spans="5:40" x14ac:dyDescent="0.3">
      <c r="E490" s="12">
        <v>40904.777777777781</v>
      </c>
      <c r="F490" s="16">
        <v>12.47</v>
      </c>
      <c r="G490" s="16">
        <v>1968.9300231933571</v>
      </c>
      <c r="H490" s="29">
        <v>1.2019294611428091</v>
      </c>
      <c r="I490" s="26">
        <v>276.8</v>
      </c>
      <c r="J490" s="30">
        <v>0.1772253408179631</v>
      </c>
      <c r="K490" s="31">
        <v>0.17328993847104382</v>
      </c>
      <c r="L490" s="111">
        <f t="shared" si="182"/>
        <v>1.3000000000000003</v>
      </c>
      <c r="M490" s="112">
        <f t="shared" si="183"/>
        <v>0.18000000000000002</v>
      </c>
      <c r="N490" s="112" t="b">
        <f t="shared" si="184"/>
        <v>1</v>
      </c>
      <c r="O490" s="112" t="b">
        <f t="shared" si="185"/>
        <v>1</v>
      </c>
      <c r="P490" s="113">
        <f t="shared" si="186"/>
        <v>13.000000000000002</v>
      </c>
      <c r="Q490" s="113">
        <f t="shared" si="187"/>
        <v>8</v>
      </c>
      <c r="R490" s="114" t="str">
        <f t="shared" si="203"/>
        <v>1.3-0.18</v>
      </c>
      <c r="S490" s="127">
        <f t="shared" si="188"/>
        <v>0</v>
      </c>
      <c r="T490" s="112" t="b">
        <f t="shared" si="189"/>
        <v>0</v>
      </c>
      <c r="U490" s="22">
        <f t="shared" si="190"/>
        <v>12.391220466737682</v>
      </c>
      <c r="V490" s="22">
        <f t="shared" si="191"/>
        <v>1.273153043332347</v>
      </c>
      <c r="W490" s="81">
        <f t="shared" si="192"/>
        <v>13</v>
      </c>
      <c r="X490" s="22">
        <f t="shared" si="193"/>
        <v>0.38368889045133775</v>
      </c>
      <c r="Y490" s="3">
        <f>IF(U490&gt;'Power Curve'!$C$37,0,INDEX(Ci,$W490,1)*POWER(1-X490,3)+INDEX(Ci,$W490,2)*3*X490*POWER(1-X490,2)+INDEX(Ci,$W490,3)*3*POWER(X490,2)*(1-X490)+INDEX(Ci,$W490,4)*POWER(X490,3))</f>
        <v>1934.7183858651856</v>
      </c>
      <c r="Z490" s="3">
        <f t="shared" si="194"/>
        <v>1934.7183858651856</v>
      </c>
      <c r="AA490" s="3">
        <f t="shared" si="195"/>
        <v>1968.9300231933571</v>
      </c>
      <c r="AB490" s="3">
        <f t="shared" si="204"/>
        <v>-34.211637328171491</v>
      </c>
      <c r="AC490" s="3">
        <f t="shared" si="205"/>
        <v>34.211637328171491</v>
      </c>
      <c r="AE490" s="34">
        <f t="shared" si="196"/>
        <v>12</v>
      </c>
      <c r="AF490" s="73" t="b">
        <f>COUNTIF('Power Curve'!$D$2:$D$31,AE490)&gt;0</f>
        <v>1</v>
      </c>
      <c r="AG490" s="73" t="b">
        <f t="shared" si="197"/>
        <v>0</v>
      </c>
      <c r="AH490" s="73" t="b">
        <f t="shared" si="206"/>
        <v>1</v>
      </c>
      <c r="AI490" s="34" t="str">
        <f t="shared" si="198"/>
        <v>Outer</v>
      </c>
      <c r="AJ490" s="35" t="str">
        <f t="shared" si="207"/>
        <v>1.2-1.3</v>
      </c>
      <c r="AK490" s="36" t="str">
        <f t="shared" si="199"/>
        <v>18-19</v>
      </c>
      <c r="AL490" s="36" t="str">
        <f t="shared" si="200"/>
        <v>Dec</v>
      </c>
      <c r="AM490" s="35" t="str">
        <f t="shared" si="201"/>
        <v>275-285</v>
      </c>
      <c r="AN490" s="36" t="str">
        <f t="shared" si="202"/>
        <v>HWS-HTI</v>
      </c>
    </row>
    <row r="491" spans="5:40" x14ac:dyDescent="0.3">
      <c r="E491" s="12">
        <v>40904.784722222219</v>
      </c>
      <c r="F491" s="16">
        <v>14.28</v>
      </c>
      <c r="G491" s="16">
        <v>1980.339950561528</v>
      </c>
      <c r="H491" s="29">
        <v>1.2020190102647779</v>
      </c>
      <c r="I491" s="26">
        <v>285.7</v>
      </c>
      <c r="J491" s="30">
        <v>0.12955182072829133</v>
      </c>
      <c r="K491" s="31">
        <v>0.20350146941302844</v>
      </c>
      <c r="L491" s="111">
        <f t="shared" si="182"/>
        <v>1.6</v>
      </c>
      <c r="M491" s="112">
        <f t="shared" si="183"/>
        <v>0.13</v>
      </c>
      <c r="N491" s="112" t="b">
        <f t="shared" si="184"/>
        <v>1</v>
      </c>
      <c r="O491" s="112" t="b">
        <f t="shared" si="185"/>
        <v>1</v>
      </c>
      <c r="P491" s="113">
        <f t="shared" si="186"/>
        <v>16</v>
      </c>
      <c r="Q491" s="113">
        <f t="shared" si="187"/>
        <v>13</v>
      </c>
      <c r="R491" s="114" t="str">
        <f t="shared" si="203"/>
        <v>1.6-0.13</v>
      </c>
      <c r="S491" s="127">
        <f t="shared" si="188"/>
        <v>-5.0184284528389592E-3</v>
      </c>
      <c r="T491" s="112" t="b">
        <f t="shared" si="189"/>
        <v>1</v>
      </c>
      <c r="U491" s="22">
        <f t="shared" si="190"/>
        <v>14.19013813908229</v>
      </c>
      <c r="V491" s="22">
        <f t="shared" si="191"/>
        <v>1.5511815685477266</v>
      </c>
      <c r="W491" s="81">
        <f t="shared" si="192"/>
        <v>15</v>
      </c>
      <c r="X491" s="22">
        <f t="shared" si="193"/>
        <v>0.22592989924785814</v>
      </c>
      <c r="Y491" s="3">
        <f>IF(U491&gt;'Power Curve'!$C$37,0,INDEX(Ci,$W491,1)*POWER(1-X491,3)+INDEX(Ci,$W491,2)*3*X491*POWER(1-X491,2)+INDEX(Ci,$W491,3)*3*POWER(X491,2)*(1-X491)+INDEX(Ci,$W491,4)*POWER(X491,3))</f>
        <v>1976.2165836712845</v>
      </c>
      <c r="Z491" s="3">
        <f t="shared" si="194"/>
        <v>1966.2990821388164</v>
      </c>
      <c r="AA491" s="3">
        <f t="shared" si="195"/>
        <v>1980.339950561528</v>
      </c>
      <c r="AB491" s="3">
        <f t="shared" si="204"/>
        <v>-14.040868422711583</v>
      </c>
      <c r="AC491" s="3">
        <f t="shared" si="205"/>
        <v>14.040868422711583</v>
      </c>
      <c r="AE491" s="34">
        <f t="shared" si="196"/>
        <v>14</v>
      </c>
      <c r="AF491" s="73" t="b">
        <f>COUNTIF('Power Curve'!$D$2:$D$31,AE491)&gt;0</f>
        <v>1</v>
      </c>
      <c r="AG491" s="73" t="b">
        <f t="shared" si="197"/>
        <v>0</v>
      </c>
      <c r="AH491" s="73" t="b">
        <f t="shared" si="206"/>
        <v>1</v>
      </c>
      <c r="AI491" s="34" t="str">
        <f t="shared" si="198"/>
        <v>Inner</v>
      </c>
      <c r="AJ491" s="35" t="str">
        <f t="shared" si="207"/>
        <v>1.5-1.6</v>
      </c>
      <c r="AK491" s="36" t="str">
        <f t="shared" si="199"/>
        <v>18-19</v>
      </c>
      <c r="AL491" s="36" t="str">
        <f t="shared" si="200"/>
        <v>Dec</v>
      </c>
      <c r="AM491" s="35" t="str">
        <f t="shared" si="201"/>
        <v>285-295</v>
      </c>
      <c r="AN491" s="36" t="str">
        <f t="shared" si="202"/>
        <v>Inner-TI</v>
      </c>
    </row>
    <row r="492" spans="5:40" x14ac:dyDescent="0.3">
      <c r="E492" s="12">
        <v>40904.791666666664</v>
      </c>
      <c r="F492" s="16">
        <v>15.37</v>
      </c>
      <c r="G492" s="16">
        <v>1986.599975585943</v>
      </c>
      <c r="H492" s="29">
        <v>1.2020190102647779</v>
      </c>
      <c r="I492" s="26">
        <v>286.10000000000002</v>
      </c>
      <c r="J492" s="30">
        <v>0.10605074821080025</v>
      </c>
      <c r="K492" s="31">
        <v>0.20589023799426306</v>
      </c>
      <c r="L492" s="111">
        <f t="shared" si="182"/>
        <v>1.7000000000000002</v>
      </c>
      <c r="M492" s="112">
        <f t="shared" si="183"/>
        <v>0.11</v>
      </c>
      <c r="N492" s="112" t="b">
        <f t="shared" si="184"/>
        <v>1</v>
      </c>
      <c r="O492" s="112" t="b">
        <f t="shared" si="185"/>
        <v>1</v>
      </c>
      <c r="P492" s="113">
        <f t="shared" si="186"/>
        <v>17</v>
      </c>
      <c r="Q492" s="113">
        <f t="shared" si="187"/>
        <v>15</v>
      </c>
      <c r="R492" s="114" t="str">
        <f t="shared" si="203"/>
        <v>1.7-0.11</v>
      </c>
      <c r="S492" s="127">
        <f t="shared" si="188"/>
        <v>1.0144075492843235E-3</v>
      </c>
      <c r="T492" s="112" t="b">
        <f t="shared" si="189"/>
        <v>1</v>
      </c>
      <c r="U492" s="22">
        <f t="shared" si="190"/>
        <v>15.273278935412801</v>
      </c>
      <c r="V492" s="22">
        <f t="shared" si="191"/>
        <v>1.7185844702113082</v>
      </c>
      <c r="W492" s="81">
        <f t="shared" si="192"/>
        <v>16</v>
      </c>
      <c r="X492" s="22">
        <f t="shared" si="193"/>
        <v>0.27355685444673167</v>
      </c>
      <c r="Y492" s="3">
        <f>IF(U492&gt;'Power Curve'!$C$37,0,INDEX(Ci,$W492,1)*POWER(1-X492,3)+INDEX(Ci,$W492,2)*3*X492*POWER(1-X492,2)+INDEX(Ci,$W492,3)*3*POWER(X492,2)*(1-X492)+INDEX(Ci,$W492,4)*POWER(X492,3))</f>
        <v>1980.0272931567456</v>
      </c>
      <c r="Z492" s="3">
        <f t="shared" si="194"/>
        <v>1982.035847790713</v>
      </c>
      <c r="AA492" s="3">
        <f t="shared" si="195"/>
        <v>1986.599975585943</v>
      </c>
      <c r="AB492" s="3">
        <f t="shared" si="204"/>
        <v>-4.5641277952299788</v>
      </c>
      <c r="AC492" s="3">
        <f t="shared" si="205"/>
        <v>4.5641277952299788</v>
      </c>
      <c r="AE492" s="34">
        <f t="shared" si="196"/>
        <v>15</v>
      </c>
      <c r="AF492" s="73" t="b">
        <f>COUNTIF('Power Curve'!$D$2:$D$31,AE492)&gt;0</f>
        <v>1</v>
      </c>
      <c r="AG492" s="73" t="b">
        <f t="shared" si="197"/>
        <v>0</v>
      </c>
      <c r="AH492" s="73" t="b">
        <f t="shared" si="206"/>
        <v>1</v>
      </c>
      <c r="AI492" s="34" t="str">
        <f t="shared" si="198"/>
        <v>Inner</v>
      </c>
      <c r="AJ492" s="35" t="str">
        <f t="shared" si="207"/>
        <v>1.7-1.8</v>
      </c>
      <c r="AK492" s="36" t="str">
        <f t="shared" si="199"/>
        <v>19-20</v>
      </c>
      <c r="AL492" s="36" t="str">
        <f t="shared" si="200"/>
        <v>Dec</v>
      </c>
      <c r="AM492" s="35" t="str">
        <f t="shared" si="201"/>
        <v>285-295</v>
      </c>
      <c r="AN492" s="36" t="str">
        <f t="shared" si="202"/>
        <v>Inner-TI</v>
      </c>
    </row>
    <row r="493" spans="5:40" x14ac:dyDescent="0.3">
      <c r="E493" s="12">
        <v>40904.798611111109</v>
      </c>
      <c r="F493" s="16">
        <v>14.83</v>
      </c>
      <c r="G493" s="16">
        <v>1985.350036621091</v>
      </c>
      <c r="H493" s="29">
        <v>1.2042829159352448</v>
      </c>
      <c r="I493" s="26">
        <v>287.3</v>
      </c>
      <c r="J493" s="30">
        <v>0.13823331085637219</v>
      </c>
      <c r="K493" s="31">
        <v>0.15622545453472919</v>
      </c>
      <c r="L493" s="111">
        <f t="shared" si="182"/>
        <v>1.6</v>
      </c>
      <c r="M493" s="112">
        <f t="shared" si="183"/>
        <v>0.14000000000000001</v>
      </c>
      <c r="N493" s="112" t="b">
        <f t="shared" si="184"/>
        <v>1</v>
      </c>
      <c r="O493" s="112" t="b">
        <f t="shared" si="185"/>
        <v>1</v>
      </c>
      <c r="P493" s="113">
        <f t="shared" si="186"/>
        <v>16</v>
      </c>
      <c r="Q493" s="113">
        <f t="shared" si="187"/>
        <v>12</v>
      </c>
      <c r="R493" s="114" t="str">
        <f t="shared" si="203"/>
        <v>1.6-0.14</v>
      </c>
      <c r="S493" s="127">
        <f t="shared" si="188"/>
        <v>-4.3153521593601672E-3</v>
      </c>
      <c r="T493" s="112" t="b">
        <f t="shared" si="189"/>
        <v>1</v>
      </c>
      <c r="U493" s="22">
        <f t="shared" si="190"/>
        <v>14.745923050884858</v>
      </c>
      <c r="V493" s="22">
        <f t="shared" si="191"/>
        <v>1.6370799182837821</v>
      </c>
      <c r="W493" s="81">
        <f t="shared" si="192"/>
        <v>15</v>
      </c>
      <c r="X493" s="22">
        <f t="shared" si="193"/>
        <v>0.75689330765744711</v>
      </c>
      <c r="Y493" s="3">
        <f>IF(U493&gt;'Power Curve'!$C$37,0,INDEX(Ci,$W493,1)*POWER(1-X493,3)+INDEX(Ci,$W493,2)*3*X493*POWER(1-X493,2)+INDEX(Ci,$W493,3)*3*POWER(X493,2)*(1-X493)+INDEX(Ci,$W493,4)*POWER(X493,3))</f>
        <v>1978.2153030860777</v>
      </c>
      <c r="Z493" s="3">
        <f t="shared" si="194"/>
        <v>1969.6786074062259</v>
      </c>
      <c r="AA493" s="3">
        <f t="shared" si="195"/>
        <v>1985.350036621091</v>
      </c>
      <c r="AB493" s="3">
        <f t="shared" si="204"/>
        <v>-15.671429214865157</v>
      </c>
      <c r="AC493" s="3">
        <f t="shared" si="205"/>
        <v>15.671429214865157</v>
      </c>
      <c r="AE493" s="34">
        <f t="shared" si="196"/>
        <v>15</v>
      </c>
      <c r="AF493" s="73" t="b">
        <f>COUNTIF('Power Curve'!$D$2:$D$31,AE493)&gt;0</f>
        <v>1</v>
      </c>
      <c r="AG493" s="73" t="b">
        <f t="shared" si="197"/>
        <v>0</v>
      </c>
      <c r="AH493" s="73" t="b">
        <f t="shared" si="206"/>
        <v>1</v>
      </c>
      <c r="AI493" s="34" t="str">
        <f t="shared" si="198"/>
        <v>Inner</v>
      </c>
      <c r="AJ493" s="35" t="str">
        <f t="shared" si="207"/>
        <v>1.6-1.7</v>
      </c>
      <c r="AK493" s="36" t="str">
        <f t="shared" si="199"/>
        <v>19-20</v>
      </c>
      <c r="AL493" s="36" t="str">
        <f t="shared" si="200"/>
        <v>Dec</v>
      </c>
      <c r="AM493" s="35" t="str">
        <f t="shared" si="201"/>
        <v>285-295</v>
      </c>
      <c r="AN493" s="36" t="str">
        <f t="shared" si="202"/>
        <v>Inner-TI</v>
      </c>
    </row>
    <row r="494" spans="5:40" x14ac:dyDescent="0.3">
      <c r="E494" s="12">
        <v>40904.805555555555</v>
      </c>
      <c r="F494" s="16">
        <v>15.06</v>
      </c>
      <c r="G494" s="16">
        <v>1987.0499725341849</v>
      </c>
      <c r="H494" s="29">
        <v>1.2050920638193039</v>
      </c>
      <c r="I494" s="26">
        <v>281.2</v>
      </c>
      <c r="J494" s="30">
        <v>0.11620185922974767</v>
      </c>
      <c r="K494" s="31">
        <v>0.16971729394227617</v>
      </c>
      <c r="L494" s="111">
        <f t="shared" si="182"/>
        <v>1.7000000000000002</v>
      </c>
      <c r="M494" s="112">
        <f t="shared" si="183"/>
        <v>0.12</v>
      </c>
      <c r="N494" s="112" t="b">
        <f t="shared" si="184"/>
        <v>1</v>
      </c>
      <c r="O494" s="112" t="b">
        <f t="shared" si="185"/>
        <v>1</v>
      </c>
      <c r="P494" s="113">
        <f t="shared" si="186"/>
        <v>17</v>
      </c>
      <c r="Q494" s="113">
        <f t="shared" si="187"/>
        <v>14</v>
      </c>
      <c r="R494" s="114" t="str">
        <f t="shared" si="203"/>
        <v>1.7-0.12</v>
      </c>
      <c r="S494" s="127">
        <f t="shared" si="188"/>
        <v>-1.9369753789638688E-3</v>
      </c>
      <c r="T494" s="112" t="b">
        <f t="shared" si="189"/>
        <v>1</v>
      </c>
      <c r="U494" s="22">
        <f t="shared" si="190"/>
        <v>14.977972116836334</v>
      </c>
      <c r="V494" s="22">
        <f t="shared" si="191"/>
        <v>1.6729438494552447</v>
      </c>
      <c r="W494" s="81">
        <f t="shared" si="192"/>
        <v>15</v>
      </c>
      <c r="X494" s="22">
        <f t="shared" si="193"/>
        <v>0.97857900001684062</v>
      </c>
      <c r="Y494" s="3">
        <f>IF(U494&gt;'Power Curve'!$C$37,0,INDEX(Ci,$W494,1)*POWER(1-X494,3)+INDEX(Ci,$W494,2)*3*X494*POWER(1-X494,2)+INDEX(Ci,$W494,3)*3*POWER(X494,2)*(1-X494)+INDEX(Ci,$W494,4)*POWER(X494,3))</f>
        <v>1978.969942401706</v>
      </c>
      <c r="Z494" s="3">
        <f t="shared" si="194"/>
        <v>1975.1367263475643</v>
      </c>
      <c r="AA494" s="3">
        <f t="shared" si="195"/>
        <v>1987.0499725341849</v>
      </c>
      <c r="AB494" s="3">
        <f t="shared" si="204"/>
        <v>-11.913246186620654</v>
      </c>
      <c r="AC494" s="3">
        <f t="shared" si="205"/>
        <v>11.913246186620654</v>
      </c>
      <c r="AE494" s="34">
        <f t="shared" si="196"/>
        <v>15</v>
      </c>
      <c r="AF494" s="73" t="b">
        <f>COUNTIF('Power Curve'!$D$2:$D$31,AE494)&gt;0</f>
        <v>1</v>
      </c>
      <c r="AG494" s="73" t="b">
        <f t="shared" si="197"/>
        <v>0</v>
      </c>
      <c r="AH494" s="73" t="b">
        <f t="shared" si="206"/>
        <v>1</v>
      </c>
      <c r="AI494" s="34" t="str">
        <f t="shared" si="198"/>
        <v>Inner</v>
      </c>
      <c r="AJ494" s="35" t="str">
        <f t="shared" si="207"/>
        <v>1.6-1.7</v>
      </c>
      <c r="AK494" s="36" t="str">
        <f t="shared" si="199"/>
        <v>19-20</v>
      </c>
      <c r="AL494" s="36" t="str">
        <f t="shared" si="200"/>
        <v>Dec</v>
      </c>
      <c r="AM494" s="35" t="str">
        <f t="shared" si="201"/>
        <v>275-285</v>
      </c>
      <c r="AN494" s="36" t="str">
        <f t="shared" si="202"/>
        <v>Inner-TI</v>
      </c>
    </row>
    <row r="495" spans="5:40" x14ac:dyDescent="0.3">
      <c r="E495" s="12">
        <v>40904.8125</v>
      </c>
      <c r="F495" s="16">
        <v>13.75</v>
      </c>
      <c r="G495" s="16">
        <v>1984.270019531253</v>
      </c>
      <c r="H495" s="29">
        <v>1.2059222902962636</v>
      </c>
      <c r="I495" s="26">
        <v>276.89999999999998</v>
      </c>
      <c r="J495" s="30">
        <v>0.1389090909090909</v>
      </c>
      <c r="K495" s="31">
        <v>0.16382738436266253</v>
      </c>
      <c r="L495" s="111">
        <f t="shared" si="182"/>
        <v>1.5000000000000002</v>
      </c>
      <c r="M495" s="112">
        <f t="shared" si="183"/>
        <v>0.14000000000000001</v>
      </c>
      <c r="N495" s="112" t="b">
        <f t="shared" si="184"/>
        <v>1</v>
      </c>
      <c r="O495" s="112" t="b">
        <f t="shared" si="185"/>
        <v>1</v>
      </c>
      <c r="P495" s="113">
        <f t="shared" si="186"/>
        <v>15</v>
      </c>
      <c r="Q495" s="113">
        <f t="shared" si="187"/>
        <v>12</v>
      </c>
      <c r="R495" s="114" t="str">
        <f t="shared" si="203"/>
        <v>1.5-0.14</v>
      </c>
      <c r="S495" s="127">
        <f t="shared" si="188"/>
        <v>-1.010407212220238E-3</v>
      </c>
      <c r="T495" s="112" t="b">
        <f t="shared" si="189"/>
        <v>1</v>
      </c>
      <c r="U495" s="22">
        <f t="shared" si="190"/>
        <v>13.678247029807411</v>
      </c>
      <c r="V495" s="22">
        <f t="shared" si="191"/>
        <v>1.4720671474874967</v>
      </c>
      <c r="W495" s="81">
        <f t="shared" si="192"/>
        <v>14</v>
      </c>
      <c r="X495" s="22">
        <f t="shared" si="193"/>
        <v>0.71424663200647709</v>
      </c>
      <c r="Y495" s="3">
        <f>IF(U495&gt;'Power Curve'!$C$37,0,INDEX(Ci,$W495,1)*POWER(1-X495,3)+INDEX(Ci,$W495,2)*3*X495*POWER(1-X495,2)+INDEX(Ci,$W495,3)*3*POWER(X495,2)*(1-X495)+INDEX(Ci,$W495,4)*POWER(X495,3))</f>
        <v>1971.1552469793603</v>
      </c>
      <c r="Z495" s="3">
        <f t="shared" si="194"/>
        <v>1969.1635775014065</v>
      </c>
      <c r="AA495" s="3">
        <f t="shared" si="195"/>
        <v>1984.270019531253</v>
      </c>
      <c r="AB495" s="3">
        <f t="shared" si="204"/>
        <v>-15.106442029846448</v>
      </c>
      <c r="AC495" s="3">
        <f t="shared" si="205"/>
        <v>15.106442029846448</v>
      </c>
      <c r="AE495" s="34">
        <f t="shared" si="196"/>
        <v>14</v>
      </c>
      <c r="AF495" s="73" t="b">
        <f>COUNTIF('Power Curve'!$D$2:$D$31,AE495)&gt;0</f>
        <v>1</v>
      </c>
      <c r="AG495" s="73" t="b">
        <f t="shared" si="197"/>
        <v>0</v>
      </c>
      <c r="AH495" s="73" t="b">
        <f t="shared" si="206"/>
        <v>1</v>
      </c>
      <c r="AI495" s="34" t="str">
        <f t="shared" si="198"/>
        <v>Inner</v>
      </c>
      <c r="AJ495" s="35" t="str">
        <f t="shared" si="207"/>
        <v>1.4-1.5</v>
      </c>
      <c r="AK495" s="36" t="str">
        <f t="shared" si="199"/>
        <v>19-20</v>
      </c>
      <c r="AL495" s="36" t="str">
        <f t="shared" si="200"/>
        <v>Dec</v>
      </c>
      <c r="AM495" s="35" t="str">
        <f t="shared" si="201"/>
        <v>275-285</v>
      </c>
      <c r="AN495" s="36" t="str">
        <f t="shared" si="202"/>
        <v>Inner-TI</v>
      </c>
    </row>
    <row r="496" spans="5:40" x14ac:dyDescent="0.3">
      <c r="E496" s="12">
        <v>40904.819444444445</v>
      </c>
      <c r="F496" s="16">
        <v>13.56</v>
      </c>
      <c r="G496" s="16">
        <v>1981.480041503911</v>
      </c>
      <c r="H496" s="29">
        <v>1.2061573656694706</v>
      </c>
      <c r="I496" s="26">
        <v>270.60000000000002</v>
      </c>
      <c r="J496" s="30">
        <v>9.9557522123893807E-2</v>
      </c>
      <c r="K496" s="31">
        <v>0.19702596190362007</v>
      </c>
      <c r="L496" s="111">
        <f t="shared" si="182"/>
        <v>1.4000000000000001</v>
      </c>
      <c r="M496" s="112">
        <f t="shared" si="183"/>
        <v>9.9999999999999992E-2</v>
      </c>
      <c r="N496" s="112" t="b">
        <f t="shared" si="184"/>
        <v>1</v>
      </c>
      <c r="O496" s="112" t="b">
        <f t="shared" si="185"/>
        <v>1</v>
      </c>
      <c r="P496" s="113">
        <f t="shared" si="186"/>
        <v>14</v>
      </c>
      <c r="Q496" s="113">
        <f t="shared" si="187"/>
        <v>16</v>
      </c>
      <c r="R496" s="114" t="str">
        <f t="shared" si="203"/>
        <v>1.4-0.1</v>
      </c>
      <c r="S496" s="127">
        <f t="shared" si="188"/>
        <v>3.2653981276478494E-3</v>
      </c>
      <c r="T496" s="112" t="b">
        <f t="shared" si="189"/>
        <v>1</v>
      </c>
      <c r="U496" s="22">
        <f t="shared" si="190"/>
        <v>13.490114972627081</v>
      </c>
      <c r="V496" s="22">
        <f t="shared" si="191"/>
        <v>1.4429907315915933</v>
      </c>
      <c r="W496" s="81">
        <f t="shared" si="192"/>
        <v>14</v>
      </c>
      <c r="X496" s="22">
        <f t="shared" si="193"/>
        <v>0.51904154625624999</v>
      </c>
      <c r="Y496" s="3">
        <f>IF(U496&gt;'Power Curve'!$C$37,0,INDEX(Ci,$W496,1)*POWER(1-X496,3)+INDEX(Ci,$W496,2)*3*X496*POWER(1-X496,2)+INDEX(Ci,$W496,3)*3*POWER(X496,2)*(1-X496)+INDEX(Ci,$W496,4)*POWER(X496,3))</f>
        <v>1967.0099465010053</v>
      </c>
      <c r="Z496" s="3">
        <f t="shared" si="194"/>
        <v>1973.4330170973742</v>
      </c>
      <c r="AA496" s="3">
        <f t="shared" si="195"/>
        <v>1981.480041503911</v>
      </c>
      <c r="AB496" s="3">
        <f t="shared" si="204"/>
        <v>-8.0470244065368206</v>
      </c>
      <c r="AC496" s="3">
        <f t="shared" si="205"/>
        <v>8.0470244065368206</v>
      </c>
      <c r="AE496" s="34">
        <f t="shared" si="196"/>
        <v>13</v>
      </c>
      <c r="AF496" s="73" t="b">
        <f>COUNTIF('Power Curve'!$D$2:$D$31,AE496)&gt;0</f>
        <v>1</v>
      </c>
      <c r="AG496" s="73" t="b">
        <f t="shared" si="197"/>
        <v>0</v>
      </c>
      <c r="AH496" s="73" t="b">
        <f t="shared" si="206"/>
        <v>1</v>
      </c>
      <c r="AI496" s="34" t="str">
        <f t="shared" si="198"/>
        <v>Outer</v>
      </c>
      <c r="AJ496" s="35" t="str">
        <f t="shared" si="207"/>
        <v>1.4-1.5</v>
      </c>
      <c r="AK496" s="36" t="str">
        <f t="shared" si="199"/>
        <v>19-20</v>
      </c>
      <c r="AL496" s="36" t="str">
        <f t="shared" si="200"/>
        <v>Dec</v>
      </c>
      <c r="AM496" s="35" t="str">
        <f t="shared" si="201"/>
        <v>265-275</v>
      </c>
      <c r="AN496" s="36" t="str">
        <f t="shared" si="202"/>
        <v>HWS-LTI</v>
      </c>
    </row>
    <row r="497" spans="5:40" x14ac:dyDescent="0.3">
      <c r="E497" s="12">
        <v>40904.826388888891</v>
      </c>
      <c r="F497" s="16">
        <v>13.84</v>
      </c>
      <c r="G497" s="16">
        <v>1986.899963378911</v>
      </c>
      <c r="H497" s="29">
        <v>1.2053474420744046</v>
      </c>
      <c r="I497" s="26">
        <v>270.7</v>
      </c>
      <c r="J497" s="30">
        <v>0.12283236994219653</v>
      </c>
      <c r="K497" s="31">
        <v>0.19201802184772163</v>
      </c>
      <c r="L497" s="111">
        <f t="shared" si="182"/>
        <v>1.5000000000000002</v>
      </c>
      <c r="M497" s="112">
        <f t="shared" si="183"/>
        <v>0.12</v>
      </c>
      <c r="N497" s="112" t="b">
        <f t="shared" si="184"/>
        <v>1</v>
      </c>
      <c r="O497" s="112" t="b">
        <f t="shared" si="185"/>
        <v>1</v>
      </c>
      <c r="P497" s="113">
        <f t="shared" si="186"/>
        <v>15</v>
      </c>
      <c r="Q497" s="113">
        <f t="shared" si="187"/>
        <v>14</v>
      </c>
      <c r="R497" s="114" t="str">
        <f t="shared" si="203"/>
        <v>1.5-0.12</v>
      </c>
      <c r="S497" s="127">
        <f t="shared" si="188"/>
        <v>-2.6858717067739375E-4</v>
      </c>
      <c r="T497" s="112" t="b">
        <f t="shared" si="189"/>
        <v>1</v>
      </c>
      <c r="U497" s="22">
        <f t="shared" si="190"/>
        <v>13.76558938331082</v>
      </c>
      <c r="V497" s="22">
        <f t="shared" si="191"/>
        <v>1.4855661897764878</v>
      </c>
      <c r="W497" s="81">
        <f t="shared" si="192"/>
        <v>14</v>
      </c>
      <c r="X497" s="22">
        <f t="shared" si="193"/>
        <v>0.80487271594344856</v>
      </c>
      <c r="Y497" s="3">
        <f>IF(U497&gt;'Power Curve'!$C$37,0,INDEX(Ci,$W497,1)*POWER(1-X497,3)+INDEX(Ci,$W497,2)*3*X497*POWER(1-X497,2)+INDEX(Ci,$W497,3)*3*POWER(X497,2)*(1-X497)+INDEX(Ci,$W497,4)*POWER(X497,3))</f>
        <v>1972.6807240464805</v>
      </c>
      <c r="Z497" s="3">
        <f t="shared" si="194"/>
        <v>1972.1508873121591</v>
      </c>
      <c r="AA497" s="3">
        <f t="shared" si="195"/>
        <v>1986.899963378911</v>
      </c>
      <c r="AB497" s="3">
        <f t="shared" si="204"/>
        <v>-14.749076066751968</v>
      </c>
      <c r="AC497" s="3">
        <f t="shared" si="205"/>
        <v>14.749076066751968</v>
      </c>
      <c r="AE497" s="34">
        <f t="shared" si="196"/>
        <v>14</v>
      </c>
      <c r="AF497" s="73" t="b">
        <f>COUNTIF('Power Curve'!$D$2:$D$31,AE497)&gt;0</f>
        <v>1</v>
      </c>
      <c r="AG497" s="73" t="b">
        <f t="shared" si="197"/>
        <v>0</v>
      </c>
      <c r="AH497" s="73" t="b">
        <f t="shared" si="206"/>
        <v>1</v>
      </c>
      <c r="AI497" s="34" t="str">
        <f t="shared" si="198"/>
        <v>Inner</v>
      </c>
      <c r="AJ497" s="35" t="str">
        <f t="shared" si="207"/>
        <v>1.4-1.5</v>
      </c>
      <c r="AK497" s="36" t="str">
        <f t="shared" si="199"/>
        <v>19-20</v>
      </c>
      <c r="AL497" s="36" t="str">
        <f t="shared" si="200"/>
        <v>Dec</v>
      </c>
      <c r="AM497" s="35" t="str">
        <f t="shared" si="201"/>
        <v>265-275</v>
      </c>
      <c r="AN497" s="36" t="str">
        <f t="shared" si="202"/>
        <v>Inner-TI</v>
      </c>
    </row>
    <row r="498" spans="5:40" x14ac:dyDescent="0.3">
      <c r="E498" s="12">
        <v>40904.833333333336</v>
      </c>
      <c r="F498" s="16">
        <v>14.07</v>
      </c>
      <c r="G498" s="16">
        <v>1981.989990234378</v>
      </c>
      <c r="H498" s="29">
        <v>1.2049980448949629</v>
      </c>
      <c r="I498" s="26">
        <v>279.8</v>
      </c>
      <c r="J498" s="30">
        <v>0.15849324804548684</v>
      </c>
      <c r="K498" s="31">
        <v>0.14728971365056165</v>
      </c>
      <c r="L498" s="111">
        <f t="shared" si="182"/>
        <v>1.5000000000000002</v>
      </c>
      <c r="M498" s="112">
        <f t="shared" si="183"/>
        <v>0.16</v>
      </c>
      <c r="N498" s="112" t="b">
        <f t="shared" si="184"/>
        <v>1</v>
      </c>
      <c r="O498" s="112" t="b">
        <f t="shared" si="185"/>
        <v>1</v>
      </c>
      <c r="P498" s="113">
        <f t="shared" si="186"/>
        <v>15</v>
      </c>
      <c r="Q498" s="113">
        <f t="shared" si="187"/>
        <v>10</v>
      </c>
      <c r="R498" s="114" t="str">
        <f t="shared" si="203"/>
        <v>1.5-0.16</v>
      </c>
      <c r="S498" s="127">
        <f t="shared" si="188"/>
        <v>-2.1028204953616571E-3</v>
      </c>
      <c r="T498" s="112" t="b">
        <f t="shared" si="189"/>
        <v>1</v>
      </c>
      <c r="U498" s="22">
        <f t="shared" si="190"/>
        <v>13.993000466941609</v>
      </c>
      <c r="V498" s="22">
        <f t="shared" si="191"/>
        <v>1.5207133058293831</v>
      </c>
      <c r="W498" s="81">
        <f t="shared" si="192"/>
        <v>15</v>
      </c>
      <c r="X498" s="22">
        <f t="shared" si="193"/>
        <v>3.7596448477732226E-2</v>
      </c>
      <c r="Y498" s="3">
        <f>IF(U498&gt;'Power Curve'!$C$37,0,INDEX(Ci,$W498,1)*POWER(1-X498,3)+INDEX(Ci,$W498,2)*3*X498*POWER(1-X498,2)+INDEX(Ci,$W498,3)*3*POWER(X498,2)*(1-X498)+INDEX(Ci,$W498,4)*POWER(X498,3))</f>
        <v>1975.1085832792696</v>
      </c>
      <c r="Z498" s="3">
        <f t="shared" si="194"/>
        <v>1970.9552844697851</v>
      </c>
      <c r="AA498" s="3">
        <f t="shared" si="195"/>
        <v>1981.989990234378</v>
      </c>
      <c r="AB498" s="3">
        <f t="shared" si="204"/>
        <v>-11.0347057645929</v>
      </c>
      <c r="AC498" s="3">
        <f t="shared" si="205"/>
        <v>11.0347057645929</v>
      </c>
      <c r="AE498" s="34">
        <f t="shared" si="196"/>
        <v>14</v>
      </c>
      <c r="AF498" s="73" t="b">
        <f>COUNTIF('Power Curve'!$D$2:$D$31,AE498)&gt;0</f>
        <v>1</v>
      </c>
      <c r="AG498" s="73" t="b">
        <f t="shared" si="197"/>
        <v>0</v>
      </c>
      <c r="AH498" s="73" t="b">
        <f t="shared" si="206"/>
        <v>1</v>
      </c>
      <c r="AI498" s="34" t="str">
        <f t="shared" si="198"/>
        <v>Outer</v>
      </c>
      <c r="AJ498" s="35" t="str">
        <f t="shared" si="207"/>
        <v>1.5-1.6</v>
      </c>
      <c r="AK498" s="36" t="str">
        <f t="shared" si="199"/>
        <v>20-21</v>
      </c>
      <c r="AL498" s="36" t="str">
        <f t="shared" si="200"/>
        <v>Dec</v>
      </c>
      <c r="AM498" s="35" t="str">
        <f t="shared" si="201"/>
        <v>275-285</v>
      </c>
      <c r="AN498" s="36" t="str">
        <f t="shared" si="202"/>
        <v>HWS-HTI</v>
      </c>
    </row>
    <row r="499" spans="5:40" x14ac:dyDescent="0.3">
      <c r="E499" s="12">
        <v>40904.840277777781</v>
      </c>
      <c r="F499" s="16">
        <v>12.72</v>
      </c>
      <c r="G499" s="16">
        <v>1973.8800506591849</v>
      </c>
      <c r="H499" s="29">
        <v>1.2058272976205195</v>
      </c>
      <c r="I499" s="26">
        <v>290.2</v>
      </c>
      <c r="J499" s="30">
        <v>0.12971698113207547</v>
      </c>
      <c r="K499" s="31">
        <v>0.16096287285015992</v>
      </c>
      <c r="L499" s="111">
        <f t="shared" si="182"/>
        <v>1.3000000000000003</v>
      </c>
      <c r="M499" s="112">
        <f t="shared" si="183"/>
        <v>0.13</v>
      </c>
      <c r="N499" s="112" t="b">
        <f t="shared" si="184"/>
        <v>1</v>
      </c>
      <c r="O499" s="112" t="b">
        <f t="shared" si="185"/>
        <v>1</v>
      </c>
      <c r="P499" s="113">
        <f t="shared" si="186"/>
        <v>13.000000000000002</v>
      </c>
      <c r="Q499" s="113">
        <f t="shared" si="187"/>
        <v>13</v>
      </c>
      <c r="R499" s="114" t="str">
        <f t="shared" si="203"/>
        <v>1.3-0.13</v>
      </c>
      <c r="S499" s="127">
        <f t="shared" si="188"/>
        <v>-3.4559656700221307E-3</v>
      </c>
      <c r="T499" s="112" t="b">
        <f t="shared" si="189"/>
        <v>1</v>
      </c>
      <c r="U499" s="22">
        <f t="shared" si="190"/>
        <v>12.653289721301643</v>
      </c>
      <c r="V499" s="22">
        <f t="shared" si="191"/>
        <v>1.3136566914263406</v>
      </c>
      <c r="W499" s="81">
        <f t="shared" si="192"/>
        <v>13</v>
      </c>
      <c r="X499" s="22">
        <f t="shared" si="193"/>
        <v>0.65348516944976565</v>
      </c>
      <c r="Y499" s="3">
        <f>IF(U499&gt;'Power Curve'!$C$37,0,INDEX(Ci,$W499,1)*POWER(1-X499,3)+INDEX(Ci,$W499,2)*3*X499*POWER(1-X499,2)+INDEX(Ci,$W499,3)*3*POWER(X499,2)*(1-X499)+INDEX(Ci,$W499,4)*POWER(X499,3))</f>
        <v>1943.587692752149</v>
      </c>
      <c r="Z499" s="3">
        <f t="shared" si="194"/>
        <v>1936.87072040932</v>
      </c>
      <c r="AA499" s="3">
        <f t="shared" si="195"/>
        <v>1973.8800506591849</v>
      </c>
      <c r="AB499" s="3">
        <f t="shared" si="204"/>
        <v>-37.009330249864888</v>
      </c>
      <c r="AC499" s="3">
        <f t="shared" si="205"/>
        <v>37.009330249864888</v>
      </c>
      <c r="AE499" s="34">
        <f t="shared" si="196"/>
        <v>13</v>
      </c>
      <c r="AF499" s="73" t="b">
        <f>COUNTIF('Power Curve'!$D$2:$D$31,AE499)&gt;0</f>
        <v>1</v>
      </c>
      <c r="AG499" s="73" t="b">
        <f t="shared" si="197"/>
        <v>0</v>
      </c>
      <c r="AH499" s="73" t="b">
        <f t="shared" si="206"/>
        <v>1</v>
      </c>
      <c r="AI499" s="34" t="str">
        <f t="shared" si="198"/>
        <v>Inner</v>
      </c>
      <c r="AJ499" s="35" t="str">
        <f t="shared" si="207"/>
        <v>1.3-1.4</v>
      </c>
      <c r="AK499" s="36" t="str">
        <f t="shared" si="199"/>
        <v>20-21</v>
      </c>
      <c r="AL499" s="36" t="str">
        <f t="shared" si="200"/>
        <v>Dec</v>
      </c>
      <c r="AM499" s="35" t="str">
        <f t="shared" si="201"/>
        <v>285-295</v>
      </c>
      <c r="AN499" s="36" t="str">
        <f t="shared" si="202"/>
        <v>Inner-TI</v>
      </c>
    </row>
    <row r="500" spans="5:40" x14ac:dyDescent="0.3">
      <c r="E500" s="12">
        <v>40904.847222222219</v>
      </c>
      <c r="F500" s="16">
        <v>14.61</v>
      </c>
      <c r="G500" s="16">
        <v>1983.759948730466</v>
      </c>
      <c r="H500" s="29">
        <v>1.207042577005955</v>
      </c>
      <c r="I500" s="26">
        <v>293.2</v>
      </c>
      <c r="J500" s="30">
        <v>0.14989733059548255</v>
      </c>
      <c r="K500" s="31">
        <v>0.16142673445377306</v>
      </c>
      <c r="L500" s="111">
        <f t="shared" si="182"/>
        <v>1.6</v>
      </c>
      <c r="M500" s="112">
        <f t="shared" si="183"/>
        <v>0.15000000000000002</v>
      </c>
      <c r="N500" s="112" t="b">
        <f t="shared" si="184"/>
        <v>1</v>
      </c>
      <c r="O500" s="112" t="b">
        <f t="shared" si="185"/>
        <v>1</v>
      </c>
      <c r="P500" s="113">
        <f t="shared" si="186"/>
        <v>16</v>
      </c>
      <c r="Q500" s="113">
        <f t="shared" si="187"/>
        <v>10.999999999999998</v>
      </c>
      <c r="R500" s="114" t="str">
        <f t="shared" si="203"/>
        <v>1.6-0.15</v>
      </c>
      <c r="S500" s="127">
        <f t="shared" si="188"/>
        <v>-3.7924166262919348E-4</v>
      </c>
      <c r="T500" s="112" t="b">
        <f t="shared" si="189"/>
        <v>1</v>
      </c>
      <c r="U500" s="22">
        <f t="shared" si="190"/>
        <v>14.538258374850257</v>
      </c>
      <c r="V500" s="22">
        <f t="shared" si="191"/>
        <v>1.6049846731789965</v>
      </c>
      <c r="W500" s="81">
        <f t="shared" si="192"/>
        <v>15</v>
      </c>
      <c r="X500" s="22">
        <f t="shared" si="193"/>
        <v>0.55850299181387164</v>
      </c>
      <c r="Y500" s="3">
        <f>IF(U500&gt;'Power Curve'!$C$37,0,INDEX(Ci,$W500,1)*POWER(1-X500,3)+INDEX(Ci,$W500,2)*3*X500*POWER(1-X500,2)+INDEX(Ci,$W500,3)*3*POWER(X500,2)*(1-X500)+INDEX(Ci,$W500,4)*POWER(X500,3))</f>
        <v>1977.572744144514</v>
      </c>
      <c r="Z500" s="3">
        <f t="shared" si="194"/>
        <v>1976.8227661690546</v>
      </c>
      <c r="AA500" s="3">
        <f t="shared" si="195"/>
        <v>1983.759948730466</v>
      </c>
      <c r="AB500" s="3">
        <f t="shared" si="204"/>
        <v>-6.9371825614114186</v>
      </c>
      <c r="AC500" s="3">
        <f t="shared" si="205"/>
        <v>6.9371825614114186</v>
      </c>
      <c r="AE500" s="34">
        <f t="shared" si="196"/>
        <v>15</v>
      </c>
      <c r="AF500" s="73" t="b">
        <f>COUNTIF('Power Curve'!$D$2:$D$31,AE500)&gt;0</f>
        <v>1</v>
      </c>
      <c r="AG500" s="73" t="b">
        <f t="shared" si="197"/>
        <v>0</v>
      </c>
      <c r="AH500" s="73" t="b">
        <f t="shared" si="206"/>
        <v>1</v>
      </c>
      <c r="AI500" s="34" t="str">
        <f t="shared" si="198"/>
        <v>Outer</v>
      </c>
      <c r="AJ500" s="35" t="str">
        <f t="shared" si="207"/>
        <v>1.6-1.7</v>
      </c>
      <c r="AK500" s="36" t="str">
        <f t="shared" si="199"/>
        <v>20-21</v>
      </c>
      <c r="AL500" s="36" t="str">
        <f t="shared" si="200"/>
        <v>Dec</v>
      </c>
      <c r="AM500" s="35" t="str">
        <f t="shared" si="201"/>
        <v>285-295</v>
      </c>
      <c r="AN500" s="36" t="str">
        <f t="shared" si="202"/>
        <v>HWS-HTI</v>
      </c>
    </row>
    <row r="501" spans="5:40" x14ac:dyDescent="0.3">
      <c r="E501" s="12">
        <v>40904.854166666664</v>
      </c>
      <c r="F501" s="16">
        <v>13.88</v>
      </c>
      <c r="G501" s="16">
        <v>1976.009948730466</v>
      </c>
      <c r="H501" s="29">
        <v>1.2079894894317178</v>
      </c>
      <c r="I501" s="26">
        <v>296.10000000000002</v>
      </c>
      <c r="J501" s="30">
        <v>0.12536023054755041</v>
      </c>
      <c r="K501" s="31">
        <v>0.13656088460433782</v>
      </c>
      <c r="L501" s="111">
        <f t="shared" si="182"/>
        <v>1.5000000000000002</v>
      </c>
      <c r="M501" s="112">
        <f t="shared" si="183"/>
        <v>0.13</v>
      </c>
      <c r="N501" s="112" t="b">
        <f t="shared" si="184"/>
        <v>1</v>
      </c>
      <c r="O501" s="112" t="b">
        <f t="shared" si="185"/>
        <v>1</v>
      </c>
      <c r="P501" s="113">
        <f t="shared" si="186"/>
        <v>15</v>
      </c>
      <c r="Q501" s="113">
        <f t="shared" si="187"/>
        <v>13</v>
      </c>
      <c r="R501" s="114" t="str">
        <f t="shared" si="203"/>
        <v>1.5-0.13</v>
      </c>
      <c r="S501" s="127">
        <f t="shared" si="188"/>
        <v>-1.1197886700886556E-3</v>
      </c>
      <c r="T501" s="112" t="b">
        <f t="shared" si="189"/>
        <v>1</v>
      </c>
      <c r="U501" s="22">
        <f t="shared" si="190"/>
        <v>13.815453806194512</v>
      </c>
      <c r="V501" s="22">
        <f t="shared" si="191"/>
        <v>1.4932728970751048</v>
      </c>
      <c r="W501" s="81">
        <f t="shared" si="192"/>
        <v>14</v>
      </c>
      <c r="X501" s="22">
        <f t="shared" si="193"/>
        <v>0.85661184584392369</v>
      </c>
      <c r="Y501" s="3">
        <f>IF(U501&gt;'Power Curve'!$C$37,0,INDEX(Ci,$W501,1)*POWER(1-X501,3)+INDEX(Ci,$W501,2)*3*X501*POWER(1-X501,2)+INDEX(Ci,$W501,3)*3*POWER(X501,2)*(1-X501)+INDEX(Ci,$W501,4)*POWER(X501,3))</f>
        <v>1973.4139843753487</v>
      </c>
      <c r="Z501" s="3">
        <f t="shared" si="194"/>
        <v>1971.2041777542506</v>
      </c>
      <c r="AA501" s="3">
        <f t="shared" si="195"/>
        <v>1976.009948730466</v>
      </c>
      <c r="AB501" s="3">
        <f t="shared" si="204"/>
        <v>-4.8057709762153991</v>
      </c>
      <c r="AC501" s="3">
        <f t="shared" si="205"/>
        <v>4.8057709762153991</v>
      </c>
      <c r="AE501" s="34">
        <f t="shared" si="196"/>
        <v>14</v>
      </c>
      <c r="AF501" s="73" t="b">
        <f>COUNTIF('Power Curve'!$D$2:$D$31,AE501)&gt;0</f>
        <v>1</v>
      </c>
      <c r="AG501" s="73" t="b">
        <f t="shared" si="197"/>
        <v>0</v>
      </c>
      <c r="AH501" s="73" t="b">
        <f t="shared" si="206"/>
        <v>1</v>
      </c>
      <c r="AI501" s="34" t="str">
        <f t="shared" si="198"/>
        <v>Inner</v>
      </c>
      <c r="AJ501" s="35" t="str">
        <f t="shared" si="207"/>
        <v>1.4-1.5</v>
      </c>
      <c r="AK501" s="36" t="str">
        <f t="shared" si="199"/>
        <v>20-21</v>
      </c>
      <c r="AL501" s="36" t="str">
        <f t="shared" si="200"/>
        <v>Dec</v>
      </c>
      <c r="AM501" s="35" t="str">
        <f t="shared" si="201"/>
        <v>295-305</v>
      </c>
      <c r="AN501" s="36" t="str">
        <f t="shared" si="202"/>
        <v>Inner-TI</v>
      </c>
    </row>
    <row r="502" spans="5:40" x14ac:dyDescent="0.3">
      <c r="E502" s="12">
        <v>40904.861111111109</v>
      </c>
      <c r="F502" s="16">
        <v>15.38</v>
      </c>
      <c r="G502" s="16">
        <v>1971.7500152587891</v>
      </c>
      <c r="H502" s="29">
        <v>1.2086667658715327</v>
      </c>
      <c r="I502" s="26">
        <v>300.10000000000002</v>
      </c>
      <c r="J502" s="30">
        <v>0.1248374512353706</v>
      </c>
      <c r="K502" s="31">
        <v>0.1262313105250798</v>
      </c>
      <c r="L502" s="111">
        <f t="shared" si="182"/>
        <v>1.7000000000000002</v>
      </c>
      <c r="M502" s="112">
        <f t="shared" si="183"/>
        <v>0.12</v>
      </c>
      <c r="N502" s="112" t="b">
        <f t="shared" si="184"/>
        <v>1</v>
      </c>
      <c r="O502" s="112" t="b">
        <f t="shared" si="185"/>
        <v>1</v>
      </c>
      <c r="P502" s="113">
        <f t="shared" si="186"/>
        <v>17</v>
      </c>
      <c r="Q502" s="113">
        <f t="shared" si="187"/>
        <v>14</v>
      </c>
      <c r="R502" s="114" t="str">
        <f t="shared" si="203"/>
        <v>1.7-0.12</v>
      </c>
      <c r="S502" s="127">
        <f t="shared" si="188"/>
        <v>-1.9369753789638688E-3</v>
      </c>
      <c r="T502" s="112" t="b">
        <f t="shared" si="189"/>
        <v>1</v>
      </c>
      <c r="U502" s="22">
        <f t="shared" si="190"/>
        <v>15.311338790293229</v>
      </c>
      <c r="V502" s="22">
        <f t="shared" si="191"/>
        <v>1.7244667434720544</v>
      </c>
      <c r="W502" s="81">
        <f t="shared" si="192"/>
        <v>16</v>
      </c>
      <c r="X502" s="22">
        <f t="shared" si="193"/>
        <v>0.31171049418993874</v>
      </c>
      <c r="Y502" s="3">
        <f>IF(U502&gt;'Power Curve'!$C$37,0,INDEX(Ci,$W502,1)*POWER(1-X502,3)+INDEX(Ci,$W502,2)*3*X502*POWER(1-X502,2)+INDEX(Ci,$W502,3)*3*POWER(X502,2)*(1-X502)+INDEX(Ci,$W502,4)*POWER(X502,3))</f>
        <v>1980.1599977831963</v>
      </c>
      <c r="Z502" s="3">
        <f t="shared" si="194"/>
        <v>1976.3244766210812</v>
      </c>
      <c r="AA502" s="3">
        <f t="shared" si="195"/>
        <v>1971.7500152587891</v>
      </c>
      <c r="AB502" s="3">
        <f t="shared" si="204"/>
        <v>4.5744613622921406</v>
      </c>
      <c r="AC502" s="3">
        <f t="shared" si="205"/>
        <v>4.5744613622921406</v>
      </c>
      <c r="AE502" s="34">
        <f t="shared" si="196"/>
        <v>15</v>
      </c>
      <c r="AF502" s="73" t="b">
        <f>COUNTIF('Power Curve'!$D$2:$D$31,AE502)&gt;0</f>
        <v>1</v>
      </c>
      <c r="AG502" s="73" t="b">
        <f t="shared" si="197"/>
        <v>0</v>
      </c>
      <c r="AH502" s="73" t="b">
        <f t="shared" si="206"/>
        <v>1</v>
      </c>
      <c r="AI502" s="34" t="str">
        <f t="shared" si="198"/>
        <v>Inner</v>
      </c>
      <c r="AJ502" s="35" t="str">
        <f t="shared" si="207"/>
        <v>1.7-1.8</v>
      </c>
      <c r="AK502" s="36" t="str">
        <f t="shared" si="199"/>
        <v>20-21</v>
      </c>
      <c r="AL502" s="36" t="str">
        <f t="shared" si="200"/>
        <v>Dec</v>
      </c>
      <c r="AM502" s="35" t="str">
        <f t="shared" si="201"/>
        <v>295-305</v>
      </c>
      <c r="AN502" s="36" t="str">
        <f t="shared" si="202"/>
        <v>Inner-TI</v>
      </c>
    </row>
    <row r="503" spans="5:40" x14ac:dyDescent="0.3">
      <c r="E503" s="12">
        <v>40904.868055555555</v>
      </c>
      <c r="F503" s="16">
        <v>10.11</v>
      </c>
      <c r="G503" s="16">
        <v>1550.199996948242</v>
      </c>
      <c r="H503" s="29">
        <v>1.2113185523986651</v>
      </c>
      <c r="I503" s="26">
        <v>294.5</v>
      </c>
      <c r="J503" s="30">
        <v>0.14836795252225521</v>
      </c>
      <c r="K503" s="31">
        <v>0.14346440417127296</v>
      </c>
      <c r="L503" s="111">
        <f t="shared" si="182"/>
        <v>0.9</v>
      </c>
      <c r="M503" s="112">
        <f t="shared" si="183"/>
        <v>0.15000000000000002</v>
      </c>
      <c r="N503" s="112" t="b">
        <f t="shared" si="184"/>
        <v>1</v>
      </c>
      <c r="O503" s="112" t="b">
        <f t="shared" si="185"/>
        <v>1</v>
      </c>
      <c r="P503" s="113">
        <f t="shared" si="186"/>
        <v>9</v>
      </c>
      <c r="Q503" s="113">
        <f t="shared" si="187"/>
        <v>10.999999999999998</v>
      </c>
      <c r="R503" s="114" t="str">
        <f t="shared" si="203"/>
        <v>0.9-0.15</v>
      </c>
      <c r="S503" s="127">
        <f t="shared" si="188"/>
        <v>-4.0074750862699677E-3</v>
      </c>
      <c r="T503" s="112" t="b">
        <f t="shared" si="189"/>
        <v>1</v>
      </c>
      <c r="U503" s="22">
        <f t="shared" si="190"/>
        <v>10.072221062356938</v>
      </c>
      <c r="V503" s="22">
        <f t="shared" si="191"/>
        <v>0.91474420990586025</v>
      </c>
      <c r="W503" s="81">
        <f t="shared" si="192"/>
        <v>11</v>
      </c>
      <c r="X503" s="22">
        <f t="shared" si="193"/>
        <v>0.11868548188477104</v>
      </c>
      <c r="Y503" s="3">
        <f>IF(U503&gt;'Power Curve'!$C$37,0,INDEX(Ci,$W503,1)*POWER(1-X503,3)+INDEX(Ci,$W503,2)*3*X503*POWER(1-X503,2)+INDEX(Ci,$W503,3)*3*POWER(X503,2)*(1-X503)+INDEX(Ci,$W503,4)*POWER(X503,3))</f>
        <v>1554.1354830243172</v>
      </c>
      <c r="Z503" s="3">
        <f t="shared" si="194"/>
        <v>1547.9073237954092</v>
      </c>
      <c r="AA503" s="3">
        <f t="shared" si="195"/>
        <v>1550.199996948242</v>
      </c>
      <c r="AB503" s="3">
        <f t="shared" si="204"/>
        <v>-2.2926731528327764</v>
      </c>
      <c r="AC503" s="3">
        <f t="shared" si="205"/>
        <v>2.2926731528327764</v>
      </c>
      <c r="AE503" s="34">
        <f t="shared" si="196"/>
        <v>10</v>
      </c>
      <c r="AF503" s="73" t="b">
        <f>COUNTIF('Power Curve'!$D$2:$D$31,AE503)&gt;0</f>
        <v>1</v>
      </c>
      <c r="AG503" s="73" t="b">
        <f t="shared" si="197"/>
        <v>0</v>
      </c>
      <c r="AH503" s="73" t="b">
        <f t="shared" si="206"/>
        <v>1</v>
      </c>
      <c r="AI503" s="34" t="str">
        <f t="shared" si="198"/>
        <v>Outer</v>
      </c>
      <c r="AJ503" s="35" t="str">
        <f t="shared" si="207"/>
        <v>0.9-1.0</v>
      </c>
      <c r="AK503" s="36" t="str">
        <f t="shared" si="199"/>
        <v>20-21</v>
      </c>
      <c r="AL503" s="36" t="str">
        <f t="shared" si="200"/>
        <v>Dec</v>
      </c>
      <c r="AM503" s="35" t="str">
        <f t="shared" si="201"/>
        <v>285-295</v>
      </c>
      <c r="AN503" s="36" t="str">
        <f t="shared" si="202"/>
        <v>HWS-HTI</v>
      </c>
    </row>
    <row r="504" spans="5:40" x14ac:dyDescent="0.3">
      <c r="E504" s="12">
        <v>40904.875</v>
      </c>
      <c r="F504" s="16">
        <v>7.6</v>
      </c>
      <c r="G504" s="16">
        <v>831.52002716064476</v>
      </c>
      <c r="H504" s="29">
        <v>1.2118344244673511</v>
      </c>
      <c r="I504" s="26">
        <v>281.3</v>
      </c>
      <c r="J504" s="30">
        <v>7.2368421052631582E-2</v>
      </c>
      <c r="K504" s="31">
        <v>0.23969628723697192</v>
      </c>
      <c r="L504" s="111">
        <f t="shared" si="182"/>
        <v>0.5</v>
      </c>
      <c r="M504" s="112">
        <f t="shared" si="183"/>
        <v>6.9999999999999993E-2</v>
      </c>
      <c r="N504" s="112" t="b">
        <f t="shared" si="184"/>
        <v>1</v>
      </c>
      <c r="O504" s="112" t="b">
        <f t="shared" si="185"/>
        <v>1</v>
      </c>
      <c r="P504" s="113">
        <f t="shared" si="186"/>
        <v>5</v>
      </c>
      <c r="Q504" s="113">
        <f t="shared" si="187"/>
        <v>19</v>
      </c>
      <c r="R504" s="114" t="str">
        <f t="shared" si="203"/>
        <v>0.5-0.07</v>
      </c>
      <c r="S504" s="127">
        <f t="shared" si="188"/>
        <v>-3.1853825121220224E-2</v>
      </c>
      <c r="T504" s="112" t="b">
        <f t="shared" si="189"/>
        <v>1</v>
      </c>
      <c r="U504" s="22">
        <f t="shared" si="190"/>
        <v>7.5726751058926052</v>
      </c>
      <c r="V504" s="22">
        <f t="shared" si="191"/>
        <v>0.52843132484865163</v>
      </c>
      <c r="W504" s="81">
        <f t="shared" si="192"/>
        <v>8</v>
      </c>
      <c r="X504" s="22">
        <f t="shared" si="193"/>
        <v>0.56116355400077422</v>
      </c>
      <c r="Y504" s="3">
        <f>IF(U504&gt;'Power Curve'!$C$37,0,INDEX(Ci,$W504,1)*POWER(1-X504,3)+INDEX(Ci,$W504,2)*3*X504*POWER(1-X504,2)+INDEX(Ci,$W504,3)*3*POWER(X504,2)*(1-X504)+INDEX(Ci,$W504,4)*POWER(X504,3))</f>
        <v>752.64950125553332</v>
      </c>
      <c r="Z504" s="3">
        <f t="shared" si="194"/>
        <v>728.67473566496597</v>
      </c>
      <c r="AA504" s="3">
        <f t="shared" si="195"/>
        <v>831.52002716064476</v>
      </c>
      <c r="AB504" s="3">
        <f t="shared" si="204"/>
        <v>-102.84529149567879</v>
      </c>
      <c r="AC504" s="3">
        <f t="shared" si="205"/>
        <v>102.84529149567879</v>
      </c>
      <c r="AE504" s="34">
        <f t="shared" si="196"/>
        <v>8</v>
      </c>
      <c r="AF504" s="73" t="b">
        <f>COUNTIF('Power Curve'!$D$2:$D$31,AE504)&gt;0</f>
        <v>1</v>
      </c>
      <c r="AG504" s="73" t="b">
        <f t="shared" si="197"/>
        <v>0</v>
      </c>
      <c r="AH504" s="73" t="b">
        <f t="shared" si="206"/>
        <v>1</v>
      </c>
      <c r="AI504" s="34" t="str">
        <f t="shared" si="198"/>
        <v>Outer</v>
      </c>
      <c r="AJ504" s="35" t="str">
        <f t="shared" si="207"/>
        <v>0.5-0.6</v>
      </c>
      <c r="AK504" s="36" t="str">
        <f t="shared" si="199"/>
        <v>21-22</v>
      </c>
      <c r="AL504" s="36" t="str">
        <f t="shared" si="200"/>
        <v>Dec</v>
      </c>
      <c r="AM504" s="35" t="str">
        <f t="shared" si="201"/>
        <v>275-285</v>
      </c>
      <c r="AN504" s="36" t="str">
        <f t="shared" si="202"/>
        <v>HWS-LTI</v>
      </c>
    </row>
    <row r="505" spans="5:40" x14ac:dyDescent="0.3">
      <c r="E505" s="12">
        <v>40904.881944444445</v>
      </c>
      <c r="F505" s="16">
        <v>8.52</v>
      </c>
      <c r="G505" s="16">
        <v>1377.8100280761739</v>
      </c>
      <c r="H505" s="29">
        <v>1.2106111273825104</v>
      </c>
      <c r="I505" s="26">
        <v>265.8</v>
      </c>
      <c r="J505" s="30">
        <v>0.17488262910798122</v>
      </c>
      <c r="K505" s="31">
        <v>0.19371304082091961</v>
      </c>
      <c r="L505" s="111">
        <f t="shared" si="182"/>
        <v>0.70000000000000007</v>
      </c>
      <c r="M505" s="112">
        <f t="shared" si="183"/>
        <v>0.17</v>
      </c>
      <c r="N505" s="112" t="b">
        <f t="shared" si="184"/>
        <v>1</v>
      </c>
      <c r="O505" s="112" t="b">
        <f t="shared" si="185"/>
        <v>1</v>
      </c>
      <c r="P505" s="113">
        <f t="shared" si="186"/>
        <v>7.0000000000000009</v>
      </c>
      <c r="Q505" s="113">
        <f t="shared" si="187"/>
        <v>9</v>
      </c>
      <c r="R505" s="114" t="str">
        <f t="shared" si="203"/>
        <v>0.7-0.17</v>
      </c>
      <c r="S505" s="127">
        <f t="shared" si="188"/>
        <v>2.7711055118690941E-2</v>
      </c>
      <c r="T505" s="112" t="b">
        <f t="shared" si="189"/>
        <v>1</v>
      </c>
      <c r="U505" s="22">
        <f t="shared" si="190"/>
        <v>8.486509837918323</v>
      </c>
      <c r="V505" s="22">
        <f t="shared" si="191"/>
        <v>0.66966742850233285</v>
      </c>
      <c r="W505" s="81">
        <f t="shared" si="192"/>
        <v>9</v>
      </c>
      <c r="X505" s="22">
        <f t="shared" si="193"/>
        <v>0.47760834050167328</v>
      </c>
      <c r="Y505" s="3">
        <f>IF(U505&gt;'Power Curve'!$C$37,0,INDEX(Ci,$W505,1)*POWER(1-X505,3)+INDEX(Ci,$W505,2)*3*X505*POWER(1-X505,2)+INDEX(Ci,$W505,3)*3*POWER(X505,2)*(1-X505)+INDEX(Ci,$W505,4)*POWER(X505,3))</f>
        <v>1028.6210394499412</v>
      </c>
      <c r="Z505" s="3">
        <f t="shared" si="194"/>
        <v>1057.1252137703839</v>
      </c>
      <c r="AA505" s="3">
        <f t="shared" si="195"/>
        <v>1377.8100280761739</v>
      </c>
      <c r="AB505" s="3">
        <f t="shared" si="204"/>
        <v>-320.68481430579004</v>
      </c>
      <c r="AC505" s="3">
        <f t="shared" si="205"/>
        <v>320.68481430579004</v>
      </c>
      <c r="AE505" s="34">
        <f t="shared" si="196"/>
        <v>8</v>
      </c>
      <c r="AF505" s="73" t="b">
        <f>COUNTIF('Power Curve'!$D$2:$D$31,AE505)&gt;0</f>
        <v>1</v>
      </c>
      <c r="AG505" s="73" t="b">
        <f t="shared" si="197"/>
        <v>0</v>
      </c>
      <c r="AH505" s="73" t="b">
        <f t="shared" si="206"/>
        <v>1</v>
      </c>
      <c r="AI505" s="34" t="str">
        <f t="shared" si="198"/>
        <v>Outer</v>
      </c>
      <c r="AJ505" s="35" t="str">
        <f t="shared" si="207"/>
        <v>0.6-0.7</v>
      </c>
      <c r="AK505" s="36" t="str">
        <f t="shared" si="199"/>
        <v>21-22</v>
      </c>
      <c r="AL505" s="36" t="str">
        <f t="shared" si="200"/>
        <v>Dec</v>
      </c>
      <c r="AM505" s="35" t="str">
        <f t="shared" si="201"/>
        <v>265-275</v>
      </c>
      <c r="AN505" s="36" t="str">
        <f t="shared" si="202"/>
        <v>HWS-HTI</v>
      </c>
    </row>
    <row r="506" spans="5:40" x14ac:dyDescent="0.3">
      <c r="E506" s="12">
        <v>40904.888888888891</v>
      </c>
      <c r="F506" s="16">
        <v>10.1</v>
      </c>
      <c r="G506" s="16">
        <v>1609.739974975588</v>
      </c>
      <c r="H506" s="29">
        <v>1.2089839026858495</v>
      </c>
      <c r="I506" s="26">
        <v>267.8</v>
      </c>
      <c r="J506" s="30">
        <v>0.1712871287128713</v>
      </c>
      <c r="K506" s="31">
        <v>0.21858129906730187</v>
      </c>
      <c r="L506" s="111">
        <f t="shared" si="182"/>
        <v>0.9</v>
      </c>
      <c r="M506" s="112">
        <f t="shared" si="183"/>
        <v>0.17</v>
      </c>
      <c r="N506" s="112" t="b">
        <f t="shared" si="184"/>
        <v>1</v>
      </c>
      <c r="O506" s="112" t="b">
        <f t="shared" si="185"/>
        <v>1</v>
      </c>
      <c r="P506" s="113">
        <f t="shared" si="186"/>
        <v>9</v>
      </c>
      <c r="Q506" s="113">
        <f t="shared" si="187"/>
        <v>9</v>
      </c>
      <c r="R506" s="114" t="str">
        <f t="shared" si="203"/>
        <v>0.9-0.17</v>
      </c>
      <c r="S506" s="127">
        <f t="shared" si="188"/>
        <v>-1.6365775779761892E-3</v>
      </c>
      <c r="T506" s="112" t="b">
        <f t="shared" si="189"/>
        <v>1</v>
      </c>
      <c r="U506" s="22">
        <f t="shared" si="190"/>
        <v>10.055789733437026</v>
      </c>
      <c r="V506" s="22">
        <f t="shared" si="191"/>
        <v>0.91220469505358914</v>
      </c>
      <c r="W506" s="81">
        <f t="shared" si="192"/>
        <v>11</v>
      </c>
      <c r="X506" s="22">
        <f t="shared" si="193"/>
        <v>0.10273878257675455</v>
      </c>
      <c r="Y506" s="3">
        <f>IF(U506&gt;'Power Curve'!$C$37,0,INDEX(Ci,$W506,1)*POWER(1-X506,3)+INDEX(Ci,$W506,2)*3*X506*POWER(1-X506,2)+INDEX(Ci,$W506,3)*3*POWER(X506,2)*(1-X506)+INDEX(Ci,$W506,4)*POWER(X506,3))</f>
        <v>1549.4282616094549</v>
      </c>
      <c r="Z506" s="3">
        <f t="shared" si="194"/>
        <v>1546.8925020578222</v>
      </c>
      <c r="AA506" s="3">
        <f t="shared" si="195"/>
        <v>1609.739974975588</v>
      </c>
      <c r="AB506" s="3">
        <f t="shared" si="204"/>
        <v>-62.847472917765799</v>
      </c>
      <c r="AC506" s="3">
        <f t="shared" si="205"/>
        <v>62.847472917765799</v>
      </c>
      <c r="AE506" s="34">
        <f t="shared" si="196"/>
        <v>10</v>
      </c>
      <c r="AF506" s="73" t="b">
        <f>COUNTIF('Power Curve'!$D$2:$D$31,AE506)&gt;0</f>
        <v>1</v>
      </c>
      <c r="AG506" s="73" t="b">
        <f t="shared" si="197"/>
        <v>0</v>
      </c>
      <c r="AH506" s="73" t="b">
        <f t="shared" si="206"/>
        <v>1</v>
      </c>
      <c r="AI506" s="34" t="str">
        <f t="shared" si="198"/>
        <v>Outer</v>
      </c>
      <c r="AJ506" s="35" t="str">
        <f t="shared" si="207"/>
        <v>0.9-1.0</v>
      </c>
      <c r="AK506" s="36" t="str">
        <f t="shared" si="199"/>
        <v>21-22</v>
      </c>
      <c r="AL506" s="36" t="str">
        <f t="shared" si="200"/>
        <v>Dec</v>
      </c>
      <c r="AM506" s="35" t="str">
        <f t="shared" si="201"/>
        <v>265-275</v>
      </c>
      <c r="AN506" s="36" t="str">
        <f t="shared" si="202"/>
        <v>HWS-HTI</v>
      </c>
    </row>
    <row r="507" spans="5:40" x14ac:dyDescent="0.3">
      <c r="E507" s="12">
        <v>40904.895833333336</v>
      </c>
      <c r="F507" s="16">
        <v>8.7200000000000006</v>
      </c>
      <c r="G507" s="16">
        <v>1135.2700576782231</v>
      </c>
      <c r="H507" s="29">
        <v>1.2102127894463111</v>
      </c>
      <c r="I507" s="26">
        <v>267.2</v>
      </c>
      <c r="J507" s="30">
        <v>0.13761467889908255</v>
      </c>
      <c r="K507" s="31">
        <v>0.19369280969427477</v>
      </c>
      <c r="L507" s="111">
        <f t="shared" si="182"/>
        <v>0.70000000000000007</v>
      </c>
      <c r="M507" s="112">
        <f t="shared" si="183"/>
        <v>0.14000000000000001</v>
      </c>
      <c r="N507" s="112" t="b">
        <f t="shared" si="184"/>
        <v>1</v>
      </c>
      <c r="O507" s="112" t="b">
        <f t="shared" si="185"/>
        <v>1</v>
      </c>
      <c r="P507" s="113">
        <f t="shared" si="186"/>
        <v>7.0000000000000009</v>
      </c>
      <c r="Q507" s="113">
        <f t="shared" si="187"/>
        <v>12</v>
      </c>
      <c r="R507" s="114" t="str">
        <f t="shared" si="203"/>
        <v>0.7-0.14</v>
      </c>
      <c r="S507" s="127">
        <f t="shared" si="188"/>
        <v>1.0811335537812461E-2</v>
      </c>
      <c r="T507" s="112" t="b">
        <f t="shared" si="189"/>
        <v>1</v>
      </c>
      <c r="U507" s="22">
        <f t="shared" si="190"/>
        <v>8.6847709329051241</v>
      </c>
      <c r="V507" s="22">
        <f t="shared" si="191"/>
        <v>0.70030931984298728</v>
      </c>
      <c r="W507" s="81">
        <f t="shared" si="192"/>
        <v>9</v>
      </c>
      <c r="X507" s="22">
        <f t="shared" si="193"/>
        <v>0.67577989411911488</v>
      </c>
      <c r="Y507" s="3">
        <f>IF(U507&gt;'Power Curve'!$C$37,0,INDEX(Ci,$W507,1)*POWER(1-X507,3)+INDEX(Ci,$W507,2)*3*X507*POWER(1-X507,2)+INDEX(Ci,$W507,3)*3*POWER(X507,2)*(1-X507)+INDEX(Ci,$W507,4)*POWER(X507,3))</f>
        <v>1092.3278875104763</v>
      </c>
      <c r="Z507" s="3">
        <f t="shared" si="194"/>
        <v>1104.1374108196621</v>
      </c>
      <c r="AA507" s="3">
        <f t="shared" si="195"/>
        <v>1135.2700576782231</v>
      </c>
      <c r="AB507" s="3">
        <f t="shared" si="204"/>
        <v>-31.132646858560975</v>
      </c>
      <c r="AC507" s="3">
        <f t="shared" si="205"/>
        <v>31.132646858560975</v>
      </c>
      <c r="AE507" s="34">
        <f t="shared" si="196"/>
        <v>9</v>
      </c>
      <c r="AF507" s="73" t="b">
        <f>COUNTIF('Power Curve'!$D$2:$D$31,AE507)&gt;0</f>
        <v>1</v>
      </c>
      <c r="AG507" s="73" t="b">
        <f t="shared" si="197"/>
        <v>0</v>
      </c>
      <c r="AH507" s="73" t="b">
        <f t="shared" si="206"/>
        <v>1</v>
      </c>
      <c r="AI507" s="34" t="str">
        <f t="shared" si="198"/>
        <v>Inner</v>
      </c>
      <c r="AJ507" s="35" t="str">
        <f t="shared" si="207"/>
        <v>0.7-0.8</v>
      </c>
      <c r="AK507" s="36" t="str">
        <f t="shared" si="199"/>
        <v>21-22</v>
      </c>
      <c r="AL507" s="36" t="str">
        <f t="shared" si="200"/>
        <v>Dec</v>
      </c>
      <c r="AM507" s="35" t="str">
        <f t="shared" si="201"/>
        <v>265-275</v>
      </c>
      <c r="AN507" s="36" t="str">
        <f t="shared" si="202"/>
        <v>Inner-TI</v>
      </c>
    </row>
    <row r="508" spans="5:40" x14ac:dyDescent="0.3">
      <c r="E508" s="12">
        <v>40904.930555555555</v>
      </c>
      <c r="F508" s="16">
        <v>9.15</v>
      </c>
      <c r="G508" s="16">
        <v>1460.269973754883</v>
      </c>
      <c r="H508" s="29">
        <v>1.2081907114539743</v>
      </c>
      <c r="I508" s="26">
        <v>265.10000000000002</v>
      </c>
      <c r="J508" s="30">
        <v>0.21420765027322403</v>
      </c>
      <c r="K508" s="31">
        <v>0.15047952566601411</v>
      </c>
      <c r="L508" s="111">
        <f t="shared" si="182"/>
        <v>0.8</v>
      </c>
      <c r="M508" s="112">
        <f t="shared" si="183"/>
        <v>0.21000000000000002</v>
      </c>
      <c r="N508" s="112" t="b">
        <f t="shared" si="184"/>
        <v>1</v>
      </c>
      <c r="O508" s="112" t="b">
        <f t="shared" si="185"/>
        <v>1</v>
      </c>
      <c r="P508" s="113">
        <f t="shared" si="186"/>
        <v>8</v>
      </c>
      <c r="Q508" s="113">
        <f t="shared" si="187"/>
        <v>5</v>
      </c>
      <c r="R508" s="114" t="str">
        <f t="shared" si="203"/>
        <v>0.8-0.21</v>
      </c>
      <c r="S508" s="127">
        <f t="shared" si="188"/>
        <v>0</v>
      </c>
      <c r="T508" s="112" t="b">
        <f t="shared" si="189"/>
        <v>0</v>
      </c>
      <c r="U508" s="22">
        <f t="shared" si="190"/>
        <v>9.1079554013699155</v>
      </c>
      <c r="V508" s="22">
        <f t="shared" si="191"/>
        <v>0.76571384361308981</v>
      </c>
      <c r="W508" s="81">
        <f t="shared" si="192"/>
        <v>10</v>
      </c>
      <c r="X508" s="22">
        <f t="shared" si="193"/>
        <v>0.1050369897355625</v>
      </c>
      <c r="Y508" s="3">
        <f>IF(U508&gt;'Power Curve'!$C$37,0,INDEX(Ci,$W508,1)*POWER(1-X508,3)+INDEX(Ci,$W508,2)*3*X508*POWER(1-X508,2)+INDEX(Ci,$W508,3)*3*POWER(X508,2)*(1-X508)+INDEX(Ci,$W508,4)*POWER(X508,3))</f>
        <v>1231.5135609616614</v>
      </c>
      <c r="Z508" s="3">
        <f t="shared" si="194"/>
        <v>1231.5135609616614</v>
      </c>
      <c r="AA508" s="3">
        <f t="shared" si="195"/>
        <v>1460.269973754883</v>
      </c>
      <c r="AB508" s="3">
        <f t="shared" si="204"/>
        <v>-228.75641279322167</v>
      </c>
      <c r="AC508" s="3">
        <f t="shared" si="205"/>
        <v>228.75641279322167</v>
      </c>
      <c r="AE508" s="34">
        <f t="shared" si="196"/>
        <v>9</v>
      </c>
      <c r="AF508" s="73" t="b">
        <f>COUNTIF('Power Curve'!$D$2:$D$31,AE508)&gt;0</f>
        <v>1</v>
      </c>
      <c r="AG508" s="73" t="b">
        <f t="shared" si="197"/>
        <v>0</v>
      </c>
      <c r="AH508" s="73" t="b">
        <f t="shared" si="206"/>
        <v>1</v>
      </c>
      <c r="AI508" s="34" t="str">
        <f t="shared" si="198"/>
        <v>Outer</v>
      </c>
      <c r="AJ508" s="35" t="str">
        <f t="shared" si="207"/>
        <v>0.7-0.8</v>
      </c>
      <c r="AK508" s="36" t="str">
        <f t="shared" si="199"/>
        <v>22-23</v>
      </c>
      <c r="AL508" s="36" t="str">
        <f t="shared" si="200"/>
        <v>Dec</v>
      </c>
      <c r="AM508" s="35" t="str">
        <f t="shared" si="201"/>
        <v>265-275</v>
      </c>
      <c r="AN508" s="36" t="str">
        <f t="shared" si="202"/>
        <v>HWS-HTI</v>
      </c>
    </row>
    <row r="509" spans="5:40" x14ac:dyDescent="0.3">
      <c r="E509" s="12">
        <v>40904.9375</v>
      </c>
      <c r="F509" s="16">
        <v>10.01</v>
      </c>
      <c r="G509" s="16">
        <v>1577.8399810790991</v>
      </c>
      <c r="H509" s="29">
        <v>1.2076952923102158</v>
      </c>
      <c r="I509" s="26">
        <v>271.39999999999998</v>
      </c>
      <c r="J509" s="30">
        <v>8.7912087912087919E-2</v>
      </c>
      <c r="K509" s="31">
        <v>0.25070378786732389</v>
      </c>
      <c r="L509" s="111">
        <f t="shared" si="182"/>
        <v>0.9</v>
      </c>
      <c r="M509" s="112">
        <f t="shared" si="183"/>
        <v>0.09</v>
      </c>
      <c r="N509" s="112" t="b">
        <f t="shared" si="184"/>
        <v>1</v>
      </c>
      <c r="O509" s="112" t="b">
        <f t="shared" si="185"/>
        <v>1</v>
      </c>
      <c r="P509" s="113">
        <f t="shared" si="186"/>
        <v>9</v>
      </c>
      <c r="Q509" s="113">
        <f t="shared" si="187"/>
        <v>17</v>
      </c>
      <c r="R509" s="114" t="str">
        <f t="shared" si="203"/>
        <v>0.9-0.09</v>
      </c>
      <c r="S509" s="127">
        <f t="shared" si="188"/>
        <v>-7.7733543286704898E-3</v>
      </c>
      <c r="T509" s="112" t="b">
        <f t="shared" si="189"/>
        <v>1</v>
      </c>
      <c r="U509" s="22">
        <f t="shared" si="190"/>
        <v>9.9626415676826454</v>
      </c>
      <c r="V509" s="22">
        <f t="shared" si="191"/>
        <v>0.89780834576571189</v>
      </c>
      <c r="W509" s="81">
        <f t="shared" si="192"/>
        <v>11</v>
      </c>
      <c r="X509" s="22">
        <f t="shared" si="193"/>
        <v>1.2337951480355828E-2</v>
      </c>
      <c r="Y509" s="3">
        <f>IF(U509&gt;'Power Curve'!$C$37,0,INDEX(Ci,$W509,1)*POWER(1-X509,3)+INDEX(Ci,$W509,2)*3*X509*POWER(1-X509,2)+INDEX(Ci,$W509,3)*3*POWER(X509,2)*(1-X509)+INDEX(Ci,$W509,4)*POWER(X509,3))</f>
        <v>1522.6152230391838</v>
      </c>
      <c r="Z509" s="3">
        <f t="shared" si="194"/>
        <v>1510.7793954042727</v>
      </c>
      <c r="AA509" s="3">
        <f t="shared" si="195"/>
        <v>1577.8399810790991</v>
      </c>
      <c r="AB509" s="3">
        <f t="shared" si="204"/>
        <v>-67.06058567482637</v>
      </c>
      <c r="AC509" s="3">
        <f t="shared" si="205"/>
        <v>67.06058567482637</v>
      </c>
      <c r="AE509" s="34">
        <f t="shared" si="196"/>
        <v>10</v>
      </c>
      <c r="AF509" s="73" t="b">
        <f>COUNTIF('Power Curve'!$D$2:$D$31,AE509)&gt;0</f>
        <v>1</v>
      </c>
      <c r="AG509" s="73" t="b">
        <f t="shared" si="197"/>
        <v>0</v>
      </c>
      <c r="AH509" s="73" t="b">
        <f t="shared" si="206"/>
        <v>1</v>
      </c>
      <c r="AI509" s="34" t="str">
        <f t="shared" si="198"/>
        <v>Outer</v>
      </c>
      <c r="AJ509" s="35" t="str">
        <f t="shared" si="207"/>
        <v>0.8-0.9</v>
      </c>
      <c r="AK509" s="36" t="str">
        <f t="shared" si="199"/>
        <v>22-23</v>
      </c>
      <c r="AL509" s="36" t="str">
        <f t="shared" si="200"/>
        <v>Dec</v>
      </c>
      <c r="AM509" s="35" t="str">
        <f t="shared" si="201"/>
        <v>265-275</v>
      </c>
      <c r="AN509" s="36" t="str">
        <f t="shared" si="202"/>
        <v>HWS-LTI</v>
      </c>
    </row>
    <row r="510" spans="5:40" x14ac:dyDescent="0.3">
      <c r="E510" s="12">
        <v>40904.944444444445</v>
      </c>
      <c r="F510" s="16">
        <v>10.44</v>
      </c>
      <c r="G510" s="16">
        <v>1573.110046386719</v>
      </c>
      <c r="H510" s="29">
        <v>1.2077403146004186</v>
      </c>
      <c r="I510" s="26">
        <v>273.8</v>
      </c>
      <c r="J510" s="30">
        <v>0.13026819923371649</v>
      </c>
      <c r="K510" s="31">
        <v>0.21735898169992909</v>
      </c>
      <c r="L510" s="111">
        <f t="shared" si="182"/>
        <v>1</v>
      </c>
      <c r="M510" s="112">
        <f t="shared" si="183"/>
        <v>0.13</v>
      </c>
      <c r="N510" s="112" t="b">
        <f t="shared" si="184"/>
        <v>1</v>
      </c>
      <c r="O510" s="112" t="b">
        <f t="shared" si="185"/>
        <v>1</v>
      </c>
      <c r="P510" s="113">
        <f t="shared" si="186"/>
        <v>10</v>
      </c>
      <c r="Q510" s="113">
        <f t="shared" si="187"/>
        <v>13</v>
      </c>
      <c r="R510" s="114" t="str">
        <f t="shared" si="203"/>
        <v>1-0.13</v>
      </c>
      <c r="S510" s="127">
        <f t="shared" si="188"/>
        <v>8.64709772836692E-3</v>
      </c>
      <c r="T510" s="112" t="b">
        <f t="shared" si="189"/>
        <v>1</v>
      </c>
      <c r="U510" s="22">
        <f t="shared" si="190"/>
        <v>10.390736306785858</v>
      </c>
      <c r="V510" s="22">
        <f t="shared" si="191"/>
        <v>0.96397176769163107</v>
      </c>
      <c r="W510" s="81">
        <f t="shared" si="192"/>
        <v>11</v>
      </c>
      <c r="X510" s="22">
        <f t="shared" si="193"/>
        <v>0.42780636021932783</v>
      </c>
      <c r="Y510" s="3">
        <f>IF(U510&gt;'Power Curve'!$C$37,0,INDEX(Ci,$W510,1)*POWER(1-X510,3)+INDEX(Ci,$W510,2)*3*X510*POWER(1-X510,2)+INDEX(Ci,$W510,3)*3*POWER(X510,2)*(1-X510)+INDEX(Ci,$W510,4)*POWER(X510,3))</f>
        <v>1642.5669977925616</v>
      </c>
      <c r="Z510" s="3">
        <f t="shared" si="194"/>
        <v>1656.7704351478642</v>
      </c>
      <c r="AA510" s="3">
        <f t="shared" si="195"/>
        <v>1573.110046386719</v>
      </c>
      <c r="AB510" s="3">
        <f t="shared" si="204"/>
        <v>83.660388761145214</v>
      </c>
      <c r="AC510" s="3">
        <f t="shared" si="205"/>
        <v>83.660388761145214</v>
      </c>
      <c r="AE510" s="34">
        <f t="shared" si="196"/>
        <v>10</v>
      </c>
      <c r="AF510" s="73" t="b">
        <f>COUNTIF('Power Curve'!$D$2:$D$31,AE510)&gt;0</f>
        <v>1</v>
      </c>
      <c r="AG510" s="73" t="b">
        <f t="shared" si="197"/>
        <v>0</v>
      </c>
      <c r="AH510" s="73" t="b">
        <f t="shared" si="206"/>
        <v>1</v>
      </c>
      <c r="AI510" s="34" t="str">
        <f t="shared" si="198"/>
        <v>Inner</v>
      </c>
      <c r="AJ510" s="35" t="str">
        <f t="shared" si="207"/>
        <v>0.9-1.0</v>
      </c>
      <c r="AK510" s="36" t="str">
        <f t="shared" si="199"/>
        <v>22-23</v>
      </c>
      <c r="AL510" s="36" t="str">
        <f t="shared" si="200"/>
        <v>Dec</v>
      </c>
      <c r="AM510" s="35" t="str">
        <f t="shared" si="201"/>
        <v>265-275</v>
      </c>
      <c r="AN510" s="36" t="str">
        <f t="shared" si="202"/>
        <v>Inner-TI</v>
      </c>
    </row>
    <row r="511" spans="5:40" x14ac:dyDescent="0.3">
      <c r="E511" s="12">
        <v>40904.951388888891</v>
      </c>
      <c r="F511" s="16">
        <v>10.44</v>
      </c>
      <c r="G511" s="16">
        <v>1633.6399841308639</v>
      </c>
      <c r="H511" s="29">
        <v>1.2081006052109704</v>
      </c>
      <c r="I511" s="26">
        <v>271.60000000000002</v>
      </c>
      <c r="J511" s="30">
        <v>9.8659003831417638E-2</v>
      </c>
      <c r="K511" s="31">
        <v>0.24268667511000022</v>
      </c>
      <c r="L511" s="111">
        <f t="shared" si="182"/>
        <v>1</v>
      </c>
      <c r="M511" s="112">
        <f t="shared" si="183"/>
        <v>9.9999999999999992E-2</v>
      </c>
      <c r="N511" s="112" t="b">
        <f t="shared" si="184"/>
        <v>1</v>
      </c>
      <c r="O511" s="112" t="b">
        <f t="shared" si="185"/>
        <v>1</v>
      </c>
      <c r="P511" s="113">
        <f t="shared" si="186"/>
        <v>10</v>
      </c>
      <c r="Q511" s="113">
        <f t="shared" si="187"/>
        <v>16</v>
      </c>
      <c r="R511" s="114" t="str">
        <f t="shared" si="203"/>
        <v>1-0.1</v>
      </c>
      <c r="S511" s="127">
        <f t="shared" si="188"/>
        <v>9.5759205925877739E-3</v>
      </c>
      <c r="T511" s="112" t="b">
        <f t="shared" si="189"/>
        <v>1</v>
      </c>
      <c r="U511" s="22">
        <f t="shared" si="190"/>
        <v>10.391769451763309</v>
      </c>
      <c r="V511" s="22">
        <f t="shared" si="191"/>
        <v>0.96413144357832148</v>
      </c>
      <c r="W511" s="81">
        <f t="shared" si="192"/>
        <v>11</v>
      </c>
      <c r="X511" s="22">
        <f t="shared" si="193"/>
        <v>0.42880903336751408</v>
      </c>
      <c r="Y511" s="3">
        <f>IF(U511&gt;'Power Curve'!$C$37,0,INDEX(Ci,$W511,1)*POWER(1-X511,3)+INDEX(Ci,$W511,2)*3*X511*POWER(1-X511,2)+INDEX(Ci,$W511,3)*3*POWER(X511,2)*(1-X511)+INDEX(Ci,$W511,4)*POWER(X511,3))</f>
        <v>1642.8415338968628</v>
      </c>
      <c r="Z511" s="3">
        <f t="shared" si="194"/>
        <v>1658.5732539716644</v>
      </c>
      <c r="AA511" s="3">
        <f t="shared" si="195"/>
        <v>1633.6399841308639</v>
      </c>
      <c r="AB511" s="3">
        <f t="shared" si="204"/>
        <v>24.933269840800449</v>
      </c>
      <c r="AC511" s="3">
        <f t="shared" si="205"/>
        <v>24.933269840800449</v>
      </c>
      <c r="AE511" s="34">
        <f t="shared" si="196"/>
        <v>10</v>
      </c>
      <c r="AF511" s="73" t="b">
        <f>COUNTIF('Power Curve'!$D$2:$D$31,AE511)&gt;0</f>
        <v>1</v>
      </c>
      <c r="AG511" s="73" t="b">
        <f t="shared" si="197"/>
        <v>0</v>
      </c>
      <c r="AH511" s="73" t="b">
        <f t="shared" si="206"/>
        <v>1</v>
      </c>
      <c r="AI511" s="34" t="str">
        <f t="shared" si="198"/>
        <v>Outer</v>
      </c>
      <c r="AJ511" s="35" t="str">
        <f t="shared" si="207"/>
        <v>0.9-1.0</v>
      </c>
      <c r="AK511" s="36" t="str">
        <f t="shared" si="199"/>
        <v>22-23</v>
      </c>
      <c r="AL511" s="36" t="str">
        <f t="shared" si="200"/>
        <v>Dec</v>
      </c>
      <c r="AM511" s="35" t="str">
        <f t="shared" si="201"/>
        <v>265-275</v>
      </c>
      <c r="AN511" s="36" t="str">
        <f t="shared" si="202"/>
        <v>HWS-LTI</v>
      </c>
    </row>
    <row r="512" spans="5:40" x14ac:dyDescent="0.3">
      <c r="E512" s="12">
        <v>40904.958333333336</v>
      </c>
      <c r="F512" s="16">
        <v>10.72</v>
      </c>
      <c r="G512" s="16">
        <v>1802.3499603271509</v>
      </c>
      <c r="H512" s="29">
        <v>1.2098149275100298</v>
      </c>
      <c r="I512" s="26">
        <v>269.39999999999998</v>
      </c>
      <c r="J512" s="30">
        <v>8.7686567164179094E-2</v>
      </c>
      <c r="K512" s="31">
        <v>0.17058905171621083</v>
      </c>
      <c r="L512" s="111">
        <f t="shared" si="182"/>
        <v>1</v>
      </c>
      <c r="M512" s="112">
        <f t="shared" si="183"/>
        <v>0.09</v>
      </c>
      <c r="N512" s="112" t="b">
        <f t="shared" si="184"/>
        <v>1</v>
      </c>
      <c r="O512" s="112" t="b">
        <f t="shared" si="185"/>
        <v>1</v>
      </c>
      <c r="P512" s="113">
        <f t="shared" si="186"/>
        <v>10</v>
      </c>
      <c r="Q512" s="113">
        <f t="shared" si="187"/>
        <v>17</v>
      </c>
      <c r="R512" s="114" t="str">
        <f t="shared" si="203"/>
        <v>1-0.09</v>
      </c>
      <c r="S512" s="127">
        <f t="shared" si="188"/>
        <v>6.0590199511918325E-3</v>
      </c>
      <c r="T512" s="112" t="b">
        <f t="shared" si="189"/>
        <v>1</v>
      </c>
      <c r="U512" s="22">
        <f t="shared" si="190"/>
        <v>10.675520742853145</v>
      </c>
      <c r="V512" s="22">
        <f t="shared" si="191"/>
        <v>1.007986120311162</v>
      </c>
      <c r="W512" s="81">
        <f t="shared" si="192"/>
        <v>11</v>
      </c>
      <c r="X512" s="22">
        <f t="shared" si="193"/>
        <v>0.70419129485870224</v>
      </c>
      <c r="Y512" s="3">
        <f>IF(U512&gt;'Power Curve'!$C$37,0,INDEX(Ci,$W512,1)*POWER(1-X512,3)+INDEX(Ci,$W512,2)*3*X512*POWER(1-X512,2)+INDEX(Ci,$W512,3)*3*POWER(X512,2)*(1-X512)+INDEX(Ci,$W512,4)*POWER(X512,3))</f>
        <v>1713.6540240854833</v>
      </c>
      <c r="Z512" s="3">
        <f t="shared" si="194"/>
        <v>1724.0370880068574</v>
      </c>
      <c r="AA512" s="3">
        <f t="shared" si="195"/>
        <v>1802.3499603271509</v>
      </c>
      <c r="AB512" s="3">
        <f t="shared" si="204"/>
        <v>-78.312872320293536</v>
      </c>
      <c r="AC512" s="3">
        <f t="shared" si="205"/>
        <v>78.312872320293536</v>
      </c>
      <c r="AE512" s="34">
        <f t="shared" si="196"/>
        <v>11</v>
      </c>
      <c r="AF512" s="73" t="b">
        <f>COUNTIF('Power Curve'!$D$2:$D$31,AE512)&gt;0</f>
        <v>1</v>
      </c>
      <c r="AG512" s="73" t="b">
        <f t="shared" si="197"/>
        <v>0</v>
      </c>
      <c r="AH512" s="73" t="b">
        <f t="shared" si="206"/>
        <v>1</v>
      </c>
      <c r="AI512" s="34" t="str">
        <f t="shared" si="198"/>
        <v>Outer</v>
      </c>
      <c r="AJ512" s="35" t="str">
        <f t="shared" si="207"/>
        <v>1.0-1.1</v>
      </c>
      <c r="AK512" s="36" t="str">
        <f t="shared" si="199"/>
        <v>23-24</v>
      </c>
      <c r="AL512" s="36" t="str">
        <f t="shared" si="200"/>
        <v>Dec</v>
      </c>
      <c r="AM512" s="35" t="str">
        <f t="shared" si="201"/>
        <v>265-275</v>
      </c>
      <c r="AN512" s="36" t="str">
        <f t="shared" si="202"/>
        <v>HWS-LTI</v>
      </c>
    </row>
    <row r="513" spans="5:40" x14ac:dyDescent="0.3">
      <c r="E513" s="12">
        <v>40905.055555555555</v>
      </c>
      <c r="F513" s="16">
        <v>12.5</v>
      </c>
      <c r="G513" s="16">
        <v>1985.309997558596</v>
      </c>
      <c r="H513" s="29">
        <v>1.2053038428687672</v>
      </c>
      <c r="I513" s="26">
        <v>265.89999999999998</v>
      </c>
      <c r="J513" s="30">
        <v>8.72E-2</v>
      </c>
      <c r="K513" s="31">
        <v>0.2760877120095161</v>
      </c>
      <c r="L513" s="111">
        <f t="shared" si="182"/>
        <v>1.3000000000000003</v>
      </c>
      <c r="M513" s="112">
        <f t="shared" si="183"/>
        <v>0.09</v>
      </c>
      <c r="N513" s="112" t="b">
        <f t="shared" si="184"/>
        <v>1</v>
      </c>
      <c r="O513" s="112" t="b">
        <f t="shared" si="185"/>
        <v>1</v>
      </c>
      <c r="P513" s="113">
        <f t="shared" si="186"/>
        <v>13.000000000000002</v>
      </c>
      <c r="Q513" s="113">
        <f t="shared" si="187"/>
        <v>17</v>
      </c>
      <c r="R513" s="114" t="str">
        <f t="shared" si="203"/>
        <v>1.3-0.09</v>
      </c>
      <c r="S513" s="127">
        <f t="shared" si="188"/>
        <v>1.752914764645979E-2</v>
      </c>
      <c r="T513" s="112" t="b">
        <f t="shared" si="189"/>
        <v>1</v>
      </c>
      <c r="U513" s="22">
        <f t="shared" si="190"/>
        <v>12.432643973426535</v>
      </c>
      <c r="V513" s="22">
        <f t="shared" si="191"/>
        <v>1.2795551798230849</v>
      </c>
      <c r="W513" s="81">
        <f t="shared" si="192"/>
        <v>13</v>
      </c>
      <c r="X513" s="22">
        <f t="shared" si="193"/>
        <v>0.42633375539863477</v>
      </c>
      <c r="Y513" s="3">
        <f>IF(U513&gt;'Power Curve'!$C$37,0,INDEX(Ci,$W513,1)*POWER(1-X513,3)+INDEX(Ci,$W513,2)*3*X513*POWER(1-X513,2)+INDEX(Ci,$W513,3)*3*POWER(X513,2)*(1-X513)+INDEX(Ci,$W513,4)*POWER(X513,3))</f>
        <v>1936.2651174870093</v>
      </c>
      <c r="Z513" s="3">
        <f t="shared" si="194"/>
        <v>1970.2061946141291</v>
      </c>
      <c r="AA513" s="3">
        <f t="shared" si="195"/>
        <v>1985.309997558596</v>
      </c>
      <c r="AB513" s="3">
        <f t="shared" si="204"/>
        <v>-15.103802944466906</v>
      </c>
      <c r="AC513" s="3">
        <f t="shared" si="205"/>
        <v>15.103802944466906</v>
      </c>
      <c r="AE513" s="34">
        <f t="shared" si="196"/>
        <v>12</v>
      </c>
      <c r="AF513" s="73" t="b">
        <f>COUNTIF('Power Curve'!$D$2:$D$31,AE513)&gt;0</f>
        <v>1</v>
      </c>
      <c r="AG513" s="73" t="b">
        <f t="shared" si="197"/>
        <v>0</v>
      </c>
      <c r="AH513" s="73" t="b">
        <f t="shared" si="206"/>
        <v>1</v>
      </c>
      <c r="AI513" s="34" t="str">
        <f t="shared" si="198"/>
        <v>Outer</v>
      </c>
      <c r="AJ513" s="35" t="str">
        <f t="shared" si="207"/>
        <v>1.2-1.3</v>
      </c>
      <c r="AK513" s="36" t="str">
        <f t="shared" si="199"/>
        <v>1-2</v>
      </c>
      <c r="AL513" s="36" t="str">
        <f t="shared" si="200"/>
        <v>Dec</v>
      </c>
      <c r="AM513" s="35" t="str">
        <f t="shared" si="201"/>
        <v>265-275</v>
      </c>
      <c r="AN513" s="36" t="str">
        <f t="shared" si="202"/>
        <v>HWS-LTI</v>
      </c>
    </row>
    <row r="514" spans="5:40" x14ac:dyDescent="0.3">
      <c r="E514" s="12">
        <v>40905.138888888891</v>
      </c>
      <c r="F514" s="16">
        <v>12.43</v>
      </c>
      <c r="G514" s="16">
        <v>1981.0500183105439</v>
      </c>
      <c r="H514" s="29">
        <v>1.2032781816362779</v>
      </c>
      <c r="I514" s="26">
        <v>268.3</v>
      </c>
      <c r="J514" s="30">
        <v>9.0104585679806934E-2</v>
      </c>
      <c r="K514" s="31">
        <v>0.30167522006482322</v>
      </c>
      <c r="L514" s="111">
        <f t="shared" si="182"/>
        <v>1.3000000000000003</v>
      </c>
      <c r="M514" s="112">
        <f t="shared" si="183"/>
        <v>0.09</v>
      </c>
      <c r="N514" s="112" t="b">
        <f t="shared" si="184"/>
        <v>1</v>
      </c>
      <c r="O514" s="112" t="b">
        <f t="shared" si="185"/>
        <v>1</v>
      </c>
      <c r="P514" s="113">
        <f t="shared" si="186"/>
        <v>13.000000000000002</v>
      </c>
      <c r="Q514" s="113">
        <f t="shared" si="187"/>
        <v>17</v>
      </c>
      <c r="R514" s="114" t="str">
        <f t="shared" si="203"/>
        <v>1.3-0.09</v>
      </c>
      <c r="S514" s="127">
        <f t="shared" si="188"/>
        <v>1.752914764645979E-2</v>
      </c>
      <c r="T514" s="112" t="b">
        <f t="shared" si="189"/>
        <v>1</v>
      </c>
      <c r="U514" s="22">
        <f t="shared" si="190"/>
        <v>12.356091424825751</v>
      </c>
      <c r="V514" s="22">
        <f t="shared" si="191"/>
        <v>1.2677237366635907</v>
      </c>
      <c r="W514" s="81">
        <f t="shared" si="192"/>
        <v>13</v>
      </c>
      <c r="X514" s="22">
        <f t="shared" si="193"/>
        <v>0.34752408047243305</v>
      </c>
      <c r="Y514" s="3">
        <f>IF(U514&gt;'Power Curve'!$C$37,0,INDEX(Ci,$W514,1)*POWER(1-X514,3)+INDEX(Ci,$W514,2)*3*X514*POWER(1-X514,2)+INDEX(Ci,$W514,3)*3*POWER(X514,2)*(1-X514)+INDEX(Ci,$W514,4)*POWER(X514,3))</f>
        <v>1933.3541624803686</v>
      </c>
      <c r="Z514" s="3">
        <f t="shared" si="194"/>
        <v>1967.2442130473846</v>
      </c>
      <c r="AA514" s="3">
        <f t="shared" si="195"/>
        <v>1981.0500183105439</v>
      </c>
      <c r="AB514" s="3">
        <f t="shared" si="204"/>
        <v>-13.8058052631593</v>
      </c>
      <c r="AC514" s="3">
        <f t="shared" si="205"/>
        <v>13.8058052631593</v>
      </c>
      <c r="AE514" s="34">
        <f t="shared" si="196"/>
        <v>12</v>
      </c>
      <c r="AF514" s="73" t="b">
        <f>COUNTIF('Power Curve'!$D$2:$D$31,AE514)&gt;0</f>
        <v>1</v>
      </c>
      <c r="AG514" s="73" t="b">
        <f t="shared" si="197"/>
        <v>0</v>
      </c>
      <c r="AH514" s="73" t="b">
        <f t="shared" si="206"/>
        <v>1</v>
      </c>
      <c r="AI514" s="34" t="str">
        <f t="shared" si="198"/>
        <v>Outer</v>
      </c>
      <c r="AJ514" s="35" t="str">
        <f t="shared" si="207"/>
        <v>1.2-1.3</v>
      </c>
      <c r="AK514" s="36" t="str">
        <f t="shared" si="199"/>
        <v>3-4</v>
      </c>
      <c r="AL514" s="36" t="str">
        <f t="shared" si="200"/>
        <v>Dec</v>
      </c>
      <c r="AM514" s="35" t="str">
        <f t="shared" si="201"/>
        <v>265-275</v>
      </c>
      <c r="AN514" s="36" t="str">
        <f t="shared" si="202"/>
        <v>HWS-LTI</v>
      </c>
    </row>
    <row r="515" spans="5:40" x14ac:dyDescent="0.3">
      <c r="E515" s="12">
        <v>40905.145833333336</v>
      </c>
      <c r="F515" s="16">
        <v>12.32</v>
      </c>
      <c r="G515" s="16">
        <v>1965.4399566650441</v>
      </c>
      <c r="H515" s="29">
        <v>1.2033228970974787</v>
      </c>
      <c r="I515" s="26">
        <v>267.3</v>
      </c>
      <c r="J515" s="30">
        <v>7.2240259740259744E-2</v>
      </c>
      <c r="K515" s="31">
        <v>0.19967336983364006</v>
      </c>
      <c r="L515" s="111">
        <f t="shared" ref="L515:L578" si="208">ROUND((V515-CenterOfFirstWindSpeedBin)/WindSpeedBinWidth,0)*WindSpeedBinWidth+CenterOfFirstWindSpeedBin</f>
        <v>1.3000000000000003</v>
      </c>
      <c r="M515" s="112">
        <f t="shared" ref="M515:M578" si="209">ROUND((J515-CenterOfFirstTurbulenceBin)/TurbulenceBinWidth,0)*TurbulenceBinWidth+CenterOfFirstTurbulenceBin</f>
        <v>6.9999999999999993E-2</v>
      </c>
      <c r="N515" s="112" t="b">
        <f t="shared" ref="N515:N578" si="210">IF(AND(L515&gt;=CenterOfFirstWindSpeedBin,L515&lt;=CenterOfLastWindSpeedBin),TRUE,FALSE)</f>
        <v>1</v>
      </c>
      <c r="O515" s="112" t="b">
        <f t="shared" ref="O515:O578" si="211">IF(AND(M515&gt;=CenterOfFirstTurbulenceBin,M515&lt;=CenterOfLastTurbulenceBin),TRUE,FALSE)</f>
        <v>1</v>
      </c>
      <c r="P515" s="113">
        <f t="shared" ref="P515:P578" si="212">(L515-CenterOfFirstWindSpeedBin)/WindSpeedBinWidth+1</f>
        <v>13.000000000000002</v>
      </c>
      <c r="Q515" s="113">
        <f t="shared" ref="Q515:Q578" si="213">NumberOfTurbulenceBins-(M515-CenterOfFirstTurbulenceBin)/TurbulenceBinWidth</f>
        <v>19</v>
      </c>
      <c r="R515" s="114" t="str">
        <f t="shared" si="203"/>
        <v>1.3-0.07</v>
      </c>
      <c r="S515" s="127">
        <f t="shared" ref="S515:S578" si="214">IF(T515,INDEX(PowerDeviationMatrix,Q515,P515),IF(UseMatrixPadValue,MatrixPadValue,0))</f>
        <v>4.1087595221126476E-2</v>
      </c>
      <c r="T515" s="112" t="b">
        <f t="shared" ref="T515:T578" si="215">IF(AND(P515&gt;0,Q515&gt;0,N515,O515),LEN(INDEX(PowerDeviationMatrix,Q515,P515))&gt;0,FALSE)</f>
        <v>1</v>
      </c>
      <c r="U515" s="22">
        <f t="shared" ref="U515:U578" si="216">F515*(H515/Ref_Density)^(1/3)</f>
        <v>12.246897183065419</v>
      </c>
      <c r="V515" s="22">
        <f t="shared" ref="V515:V578" si="217">(U515-CutInWindSpeed)/(RatedWindSpeed-CutInWindSpeed)</f>
        <v>1.2508474146031887</v>
      </c>
      <c r="W515" s="81">
        <f t="shared" ref="W515:W578" si="218">COUNTIF(xa,"&lt;"&amp;U515)</f>
        <v>13</v>
      </c>
      <c r="X515" s="22">
        <f t="shared" ref="X515:X578" si="219">(U515-INDEX(xa,$W515))/(INDEX(xb,$W515)-INDEX(xa,$W515))</f>
        <v>0.23511028296685044</v>
      </c>
      <c r="Y515" s="3">
        <f>IF(U515&gt;'Power Curve'!$C$37,0,INDEX(Ci,$W515,1)*POWER(1-X515,3)+INDEX(Ci,$W515,2)*3*X515*POWER(1-X515,2)+INDEX(Ci,$W515,3)*3*POWER(X515,2)*(1-X515)+INDEX(Ci,$W515,4)*POWER(X515,3))</f>
        <v>1928.7695376493346</v>
      </c>
      <c r="Z515" s="3">
        <f t="shared" ref="Z515:Z578" si="220">IF(OR(T515,UseMatrixPadValue),Y515*(1+S515),"")</f>
        <v>2008.0180396871096</v>
      </c>
      <c r="AA515" s="3">
        <f t="shared" ref="AA515:AA578" si="221">IF(AH515,G515,"")</f>
        <v>1965.4399566650441</v>
      </c>
      <c r="AB515" s="3">
        <f t="shared" si="204"/>
        <v>42.578083022065584</v>
      </c>
      <c r="AC515" s="3">
        <f t="shared" si="205"/>
        <v>42.578083022065584</v>
      </c>
      <c r="AE515" s="34">
        <f t="shared" ref="AE515:AE578" si="222">MROUND(U515-Centre_First_Bin,Bin_Width)+Centre_First_Bin</f>
        <v>12</v>
      </c>
      <c r="AF515" s="73" t="b">
        <f>COUNTIF('Power Curve'!$D$2:$D$31,AE515)&gt;0</f>
        <v>1</v>
      </c>
      <c r="AG515" s="73" t="b">
        <f t="shared" ref="AG515:AG578" si="223">(G515&lt;0)</f>
        <v>0</v>
      </c>
      <c r="AH515" s="73" t="b">
        <f t="shared" si="206"/>
        <v>1</v>
      </c>
      <c r="AI515" s="34" t="str">
        <f t="shared" ref="AI515:AI578" si="224">IF(AH515,IF(AND(J515&gt;=LowerTurbLimit,J515&lt;=UpperTurbLimit,K515&gt;=LowerShearLimit,K515&lt;=UpperShearLimit),"Inner","Outer"),"")</f>
        <v>Outer</v>
      </c>
      <c r="AJ515" s="35" t="str">
        <f t="shared" si="207"/>
        <v>1.2-1.3</v>
      </c>
      <c r="AK515" s="36" t="str">
        <f t="shared" ref="AK515:AK578" si="225">IF(AH515,HOUR(E515)&amp;"-"&amp;HOUR(E515)+1,"")</f>
        <v>3-4</v>
      </c>
      <c r="AL515" s="36" t="str">
        <f t="shared" ref="AL515:AL578" si="226">IF(AH515,TEXT(E515,"mmm"),"")</f>
        <v>Dec</v>
      </c>
      <c r="AM515" s="35" t="str">
        <f t="shared" ref="AM515:AM578" si="227">IF(AH515,IF(OR(I515&lt;5,I515&gt;=355),"355-5",MROUND(I515,10)-5&amp;"-"&amp;MROUND(I515,10)+5),"")</f>
        <v>265-275</v>
      </c>
      <c r="AN515" s="36" t="str">
        <f t="shared" ref="AN515:AN578" si="228">IF(AH515,IF(V515&lt;0.5,IF(J515&lt;=LowerTurbLimit,"LWS-LTI",IF(J515&gt;=UpperTurbLimit,"LWS-HTI","Inner-TI")),IF(J515&lt;=LowerTurbLimit,"HWS-LTI",IF(J515&gt;=UpperTurbLimit,"HWS-HTI","Inner-TI"))),"")</f>
        <v>HWS-LTI</v>
      </c>
    </row>
    <row r="516" spans="5:40" x14ac:dyDescent="0.3">
      <c r="E516" s="12">
        <v>40905.152777777781</v>
      </c>
      <c r="F516" s="16">
        <v>11.98</v>
      </c>
      <c r="G516" s="16">
        <v>1980.2699890136739</v>
      </c>
      <c r="H516" s="29">
        <v>1.2037360120814713</v>
      </c>
      <c r="I516" s="26">
        <v>265.8</v>
      </c>
      <c r="J516" s="30">
        <v>8.4307178631051749E-2</v>
      </c>
      <c r="K516" s="31">
        <v>0.26662440139319654</v>
      </c>
      <c r="L516" s="111">
        <f t="shared" si="208"/>
        <v>1.2000000000000002</v>
      </c>
      <c r="M516" s="112">
        <f t="shared" si="209"/>
        <v>0.08</v>
      </c>
      <c r="N516" s="112" t="b">
        <f t="shared" si="210"/>
        <v>1</v>
      </c>
      <c r="O516" s="112" t="b">
        <f t="shared" si="211"/>
        <v>1</v>
      </c>
      <c r="P516" s="113">
        <f t="shared" si="212"/>
        <v>12</v>
      </c>
      <c r="Q516" s="113">
        <f t="shared" si="213"/>
        <v>18</v>
      </c>
      <c r="R516" s="114" t="str">
        <f t="shared" ref="R516:R579" si="229">L516&amp;"-"&amp;M516</f>
        <v>1.2-0.08</v>
      </c>
      <c r="S516" s="127">
        <f t="shared" si="214"/>
        <v>1.0627438266313389E-2</v>
      </c>
      <c r="T516" s="112" t="b">
        <f t="shared" si="215"/>
        <v>1</v>
      </c>
      <c r="U516" s="22">
        <f t="shared" si="216"/>
        <v>11.91027729875945</v>
      </c>
      <c r="V516" s="22">
        <f t="shared" si="217"/>
        <v>1.1988217263626699</v>
      </c>
      <c r="W516" s="81">
        <f t="shared" si="218"/>
        <v>12</v>
      </c>
      <c r="X516" s="22">
        <f t="shared" si="219"/>
        <v>0.89573966498132129</v>
      </c>
      <c r="Y516" s="3">
        <f>IF(U516&gt;'Power Curve'!$C$37,0,INDEX(Ci,$W516,1)*POWER(1-X516,3)+INDEX(Ci,$W516,2)*3*X516*POWER(1-X516,2)+INDEX(Ci,$W516,3)*3*POWER(X516,2)*(1-X516)+INDEX(Ci,$W516,4)*POWER(X516,3))</f>
        <v>1909.6109343776188</v>
      </c>
      <c r="Z516" s="3">
        <f t="shared" si="220"/>
        <v>1929.9052066953941</v>
      </c>
      <c r="AA516" s="3">
        <f t="shared" si="221"/>
        <v>1980.2699890136739</v>
      </c>
      <c r="AB516" s="3">
        <f t="shared" ref="AB516:AB579" si="230">IF(AH516,Z516-AA516,"")</f>
        <v>-50.364782318279822</v>
      </c>
      <c r="AC516" s="3">
        <f t="shared" ref="AC516:AC579" si="231">IF(AH516,ABS(AB516),"")</f>
        <v>50.364782318279822</v>
      </c>
      <c r="AE516" s="34">
        <f t="shared" si="222"/>
        <v>12</v>
      </c>
      <c r="AF516" s="73" t="b">
        <f>COUNTIF('Power Curve'!$D$2:$D$31,AE516)&gt;0</f>
        <v>1</v>
      </c>
      <c r="AG516" s="73" t="b">
        <f t="shared" si="223"/>
        <v>0</v>
      </c>
      <c r="AH516" s="73" t="b">
        <f t="shared" ref="AH516:AH579" si="232">AND(AF516,NOT(AG516))</f>
        <v>1</v>
      </c>
      <c r="AI516" s="34" t="str">
        <f t="shared" si="224"/>
        <v>Outer</v>
      </c>
      <c r="AJ516" s="35" t="str">
        <f t="shared" ref="AJ516:AJ579" si="233">IF(AH516,TEXT(ROUND(V516+0.05,1)-0.1,"0.0")&amp;"-"&amp;TEXT(ROUND(V516+0.05,1),"0.0"),"")</f>
        <v>1.1-1.2</v>
      </c>
      <c r="AK516" s="36" t="str">
        <f t="shared" si="225"/>
        <v>3-4</v>
      </c>
      <c r="AL516" s="36" t="str">
        <f t="shared" si="226"/>
        <v>Dec</v>
      </c>
      <c r="AM516" s="35" t="str">
        <f t="shared" si="227"/>
        <v>265-275</v>
      </c>
      <c r="AN516" s="36" t="str">
        <f t="shared" si="228"/>
        <v>HWS-LTI</v>
      </c>
    </row>
    <row r="517" spans="5:40" x14ac:dyDescent="0.3">
      <c r="E517" s="12">
        <v>40905.159722222219</v>
      </c>
      <c r="F517" s="16">
        <v>12.15</v>
      </c>
      <c r="G517" s="16">
        <v>1954.1900329589871</v>
      </c>
      <c r="H517" s="29">
        <v>1.2036360069383707</v>
      </c>
      <c r="I517" s="26">
        <v>270.8</v>
      </c>
      <c r="J517" s="30">
        <v>0.10699588477366255</v>
      </c>
      <c r="K517" s="31">
        <v>0.24810035930139707</v>
      </c>
      <c r="L517" s="111">
        <f t="shared" si="208"/>
        <v>1.2000000000000002</v>
      </c>
      <c r="M517" s="112">
        <f t="shared" si="209"/>
        <v>0.11</v>
      </c>
      <c r="N517" s="112" t="b">
        <f t="shared" si="210"/>
        <v>1</v>
      </c>
      <c r="O517" s="112" t="b">
        <f t="shared" si="211"/>
        <v>1</v>
      </c>
      <c r="P517" s="113">
        <f t="shared" si="212"/>
        <v>12</v>
      </c>
      <c r="Q517" s="113">
        <f t="shared" si="213"/>
        <v>15</v>
      </c>
      <c r="R517" s="114" t="str">
        <f t="shared" si="229"/>
        <v>1.2-0.11</v>
      </c>
      <c r="S517" s="127">
        <f t="shared" si="214"/>
        <v>2.6357743500489005E-3</v>
      </c>
      <c r="T517" s="112" t="b">
        <f t="shared" si="215"/>
        <v>1</v>
      </c>
      <c r="U517" s="22">
        <f t="shared" si="216"/>
        <v>12.078953390666246</v>
      </c>
      <c r="V517" s="22">
        <f t="shared" si="217"/>
        <v>1.2248911601076939</v>
      </c>
      <c r="W517" s="81">
        <f t="shared" si="218"/>
        <v>13</v>
      </c>
      <c r="X517" s="22">
        <f t="shared" si="219"/>
        <v>6.2214723945360095E-2</v>
      </c>
      <c r="Y517" s="3">
        <f>IF(U517&gt;'Power Curve'!$C$37,0,INDEX(Ci,$W517,1)*POWER(1-X517,3)+INDEX(Ci,$W517,2)*3*X517*POWER(1-X517,2)+INDEX(Ci,$W517,3)*3*POWER(X517,2)*(1-X517)+INDEX(Ci,$W517,4)*POWER(X517,3))</f>
        <v>1920.5216905237296</v>
      </c>
      <c r="Z517" s="3">
        <f t="shared" si="220"/>
        <v>1925.5837523343246</v>
      </c>
      <c r="AA517" s="3">
        <f t="shared" si="221"/>
        <v>1954.1900329589871</v>
      </c>
      <c r="AB517" s="3">
        <f t="shared" si="230"/>
        <v>-28.606280624662531</v>
      </c>
      <c r="AC517" s="3">
        <f t="shared" si="231"/>
        <v>28.606280624662531</v>
      </c>
      <c r="AE517" s="34">
        <f t="shared" si="222"/>
        <v>12</v>
      </c>
      <c r="AF517" s="73" t="b">
        <f>COUNTIF('Power Curve'!$D$2:$D$31,AE517)&gt;0</f>
        <v>1</v>
      </c>
      <c r="AG517" s="73" t="b">
        <f t="shared" si="223"/>
        <v>0</v>
      </c>
      <c r="AH517" s="73" t="b">
        <f t="shared" si="232"/>
        <v>1</v>
      </c>
      <c r="AI517" s="34" t="str">
        <f t="shared" si="224"/>
        <v>Inner</v>
      </c>
      <c r="AJ517" s="35" t="str">
        <f t="shared" si="233"/>
        <v>1.2-1.3</v>
      </c>
      <c r="AK517" s="36" t="str">
        <f t="shared" si="225"/>
        <v>3-4</v>
      </c>
      <c r="AL517" s="36" t="str">
        <f t="shared" si="226"/>
        <v>Dec</v>
      </c>
      <c r="AM517" s="35" t="str">
        <f t="shared" si="227"/>
        <v>265-275</v>
      </c>
      <c r="AN517" s="36" t="str">
        <f t="shared" si="228"/>
        <v>Inner-TI</v>
      </c>
    </row>
    <row r="518" spans="5:40" x14ac:dyDescent="0.3">
      <c r="E518" s="12">
        <v>40905.166666666664</v>
      </c>
      <c r="F518" s="16">
        <v>12.23</v>
      </c>
      <c r="G518" s="16">
        <v>1958.3199768066411</v>
      </c>
      <c r="H518" s="29">
        <v>1.2034464770117845</v>
      </c>
      <c r="I518" s="26">
        <v>273.60000000000002</v>
      </c>
      <c r="J518" s="30">
        <v>0.11365494685200325</v>
      </c>
      <c r="K518" s="31">
        <v>0.16393537279489143</v>
      </c>
      <c r="L518" s="111">
        <f t="shared" si="208"/>
        <v>1.2000000000000002</v>
      </c>
      <c r="M518" s="112">
        <f t="shared" si="209"/>
        <v>0.11</v>
      </c>
      <c r="N518" s="112" t="b">
        <f t="shared" si="210"/>
        <v>1</v>
      </c>
      <c r="O518" s="112" t="b">
        <f t="shared" si="211"/>
        <v>1</v>
      </c>
      <c r="P518" s="113">
        <f t="shared" si="212"/>
        <v>12</v>
      </c>
      <c r="Q518" s="113">
        <f t="shared" si="213"/>
        <v>15</v>
      </c>
      <c r="R518" s="114" t="str">
        <f t="shared" si="229"/>
        <v>1.2-0.11</v>
      </c>
      <c r="S518" s="127">
        <f t="shared" si="214"/>
        <v>2.6357743500489005E-3</v>
      </c>
      <c r="T518" s="112" t="b">
        <f t="shared" si="215"/>
        <v>1</v>
      </c>
      <c r="U518" s="22">
        <f t="shared" si="216"/>
        <v>12.157847383995607</v>
      </c>
      <c r="V518" s="22">
        <f t="shared" si="217"/>
        <v>1.2370844810978232</v>
      </c>
      <c r="W518" s="81">
        <f t="shared" si="218"/>
        <v>13</v>
      </c>
      <c r="X518" s="22">
        <f t="shared" si="219"/>
        <v>0.1434348803158717</v>
      </c>
      <c r="Y518" s="3">
        <f>IF(U518&gt;'Power Curve'!$C$37,0,INDEX(Ci,$W518,1)*POWER(1-X518,3)+INDEX(Ci,$W518,2)*3*X518*POWER(1-X518,2)+INDEX(Ci,$W518,3)*3*POWER(X518,2)*(1-X518)+INDEX(Ci,$W518,4)*POWER(X518,3))</f>
        <v>1924.5941248473287</v>
      </c>
      <c r="Z518" s="3">
        <f t="shared" si="220"/>
        <v>1929.6669206758561</v>
      </c>
      <c r="AA518" s="3">
        <f t="shared" si="221"/>
        <v>1958.3199768066411</v>
      </c>
      <c r="AB518" s="3">
        <f t="shared" si="230"/>
        <v>-28.653056130784989</v>
      </c>
      <c r="AC518" s="3">
        <f t="shared" si="231"/>
        <v>28.653056130784989</v>
      </c>
      <c r="AE518" s="34">
        <f t="shared" si="222"/>
        <v>12</v>
      </c>
      <c r="AF518" s="73" t="b">
        <f>COUNTIF('Power Curve'!$D$2:$D$31,AE518)&gt;0</f>
        <v>1</v>
      </c>
      <c r="AG518" s="73" t="b">
        <f t="shared" si="223"/>
        <v>0</v>
      </c>
      <c r="AH518" s="73" t="b">
        <f t="shared" si="232"/>
        <v>1</v>
      </c>
      <c r="AI518" s="34" t="str">
        <f t="shared" si="224"/>
        <v>Inner</v>
      </c>
      <c r="AJ518" s="35" t="str">
        <f t="shared" si="233"/>
        <v>1.2-1.3</v>
      </c>
      <c r="AK518" s="36" t="str">
        <f t="shared" si="225"/>
        <v>4-5</v>
      </c>
      <c r="AL518" s="36" t="str">
        <f t="shared" si="226"/>
        <v>Dec</v>
      </c>
      <c r="AM518" s="35" t="str">
        <f t="shared" si="227"/>
        <v>265-275</v>
      </c>
      <c r="AN518" s="36" t="str">
        <f t="shared" si="228"/>
        <v>Inner-TI</v>
      </c>
    </row>
    <row r="519" spans="5:40" x14ac:dyDescent="0.3">
      <c r="E519" s="12">
        <v>40905.173611111109</v>
      </c>
      <c r="F519" s="16">
        <v>10.72</v>
      </c>
      <c r="G519" s="16">
        <v>1814.540039062503</v>
      </c>
      <c r="H519" s="29">
        <v>1.2042627135742554</v>
      </c>
      <c r="I519" s="26">
        <v>274.5</v>
      </c>
      <c r="J519" s="30">
        <v>8.8619402985074619E-2</v>
      </c>
      <c r="K519" s="31">
        <v>0.24073876618574944</v>
      </c>
      <c r="L519" s="111">
        <f t="shared" si="208"/>
        <v>1</v>
      </c>
      <c r="M519" s="112">
        <f t="shared" si="209"/>
        <v>0.09</v>
      </c>
      <c r="N519" s="112" t="b">
        <f t="shared" si="210"/>
        <v>1</v>
      </c>
      <c r="O519" s="112" t="b">
        <f t="shared" si="211"/>
        <v>1</v>
      </c>
      <c r="P519" s="113">
        <f t="shared" si="212"/>
        <v>10</v>
      </c>
      <c r="Q519" s="113">
        <f t="shared" si="213"/>
        <v>17</v>
      </c>
      <c r="R519" s="114" t="str">
        <f t="shared" si="229"/>
        <v>1-0.09</v>
      </c>
      <c r="S519" s="127">
        <f t="shared" si="214"/>
        <v>6.0590199511918325E-3</v>
      </c>
      <c r="T519" s="112" t="b">
        <f t="shared" si="215"/>
        <v>1</v>
      </c>
      <c r="U519" s="22">
        <f t="shared" si="216"/>
        <v>10.659164610118422</v>
      </c>
      <c r="V519" s="22">
        <f t="shared" si="217"/>
        <v>1.005458227271713</v>
      </c>
      <c r="W519" s="81">
        <f t="shared" si="218"/>
        <v>11</v>
      </c>
      <c r="X519" s="22">
        <f t="shared" si="219"/>
        <v>0.68831757388129888</v>
      </c>
      <c r="Y519" s="3">
        <f>IF(U519&gt;'Power Curve'!$C$37,0,INDEX(Ci,$W519,1)*POWER(1-X519,3)+INDEX(Ci,$W519,2)*3*X519*POWER(1-X519,2)+INDEX(Ci,$W519,3)*3*POWER(X519,2)*(1-X519)+INDEX(Ci,$W519,4)*POWER(X519,3))</f>
        <v>1709.8585234808286</v>
      </c>
      <c r="Z519" s="3">
        <f t="shared" si="220"/>
        <v>1720.2185903883144</v>
      </c>
      <c r="AA519" s="3">
        <f t="shared" si="221"/>
        <v>1814.540039062503</v>
      </c>
      <c r="AB519" s="3">
        <f t="shared" si="230"/>
        <v>-94.321448674188559</v>
      </c>
      <c r="AC519" s="3">
        <f t="shared" si="231"/>
        <v>94.321448674188559</v>
      </c>
      <c r="AE519" s="34">
        <f t="shared" si="222"/>
        <v>11</v>
      </c>
      <c r="AF519" s="73" t="b">
        <f>COUNTIF('Power Curve'!$D$2:$D$31,AE519)&gt;0</f>
        <v>1</v>
      </c>
      <c r="AG519" s="73" t="b">
        <f t="shared" si="223"/>
        <v>0</v>
      </c>
      <c r="AH519" s="73" t="b">
        <f t="shared" si="232"/>
        <v>1</v>
      </c>
      <c r="AI519" s="34" t="str">
        <f t="shared" si="224"/>
        <v>Outer</v>
      </c>
      <c r="AJ519" s="35" t="str">
        <f t="shared" si="233"/>
        <v>1.0-1.1</v>
      </c>
      <c r="AK519" s="36" t="str">
        <f t="shared" si="225"/>
        <v>4-5</v>
      </c>
      <c r="AL519" s="36" t="str">
        <f t="shared" si="226"/>
        <v>Dec</v>
      </c>
      <c r="AM519" s="35" t="str">
        <f t="shared" si="227"/>
        <v>265-275</v>
      </c>
      <c r="AN519" s="36" t="str">
        <f t="shared" si="228"/>
        <v>HWS-LTI</v>
      </c>
    </row>
    <row r="520" spans="5:40" x14ac:dyDescent="0.3">
      <c r="E520" s="12">
        <v>40905.180555555555</v>
      </c>
      <c r="F520" s="16">
        <v>9.1199999999999992</v>
      </c>
      <c r="G520" s="16">
        <v>1208.7500305175829</v>
      </c>
      <c r="H520" s="29">
        <v>1.2043075043756799</v>
      </c>
      <c r="I520" s="26">
        <v>275.5</v>
      </c>
      <c r="J520" s="30">
        <v>0.11293859649122809</v>
      </c>
      <c r="K520" s="31">
        <v>0.23294059301794701</v>
      </c>
      <c r="L520" s="111">
        <f t="shared" si="208"/>
        <v>0.8</v>
      </c>
      <c r="M520" s="112">
        <f t="shared" si="209"/>
        <v>0.11</v>
      </c>
      <c r="N520" s="112" t="b">
        <f t="shared" si="210"/>
        <v>1</v>
      </c>
      <c r="O520" s="112" t="b">
        <f t="shared" si="211"/>
        <v>1</v>
      </c>
      <c r="P520" s="113">
        <f t="shared" si="212"/>
        <v>8</v>
      </c>
      <c r="Q520" s="113">
        <f t="shared" si="213"/>
        <v>15</v>
      </c>
      <c r="R520" s="114" t="str">
        <f t="shared" si="229"/>
        <v>0.8-0.11</v>
      </c>
      <c r="S520" s="127">
        <f t="shared" si="214"/>
        <v>-6.4327119838497289E-3</v>
      </c>
      <c r="T520" s="112" t="b">
        <f t="shared" si="215"/>
        <v>1</v>
      </c>
      <c r="U520" s="22">
        <f t="shared" si="216"/>
        <v>9.0683569443873537</v>
      </c>
      <c r="V520" s="22">
        <f t="shared" si="217"/>
        <v>0.75959377443765208</v>
      </c>
      <c r="W520" s="81">
        <f t="shared" si="218"/>
        <v>10</v>
      </c>
      <c r="X520" s="22">
        <f t="shared" si="219"/>
        <v>6.2946396049904443E-2</v>
      </c>
      <c r="Y520" s="3">
        <f>IF(U520&gt;'Power Curve'!$C$37,0,INDEX(Ci,$W520,1)*POWER(1-X520,3)+INDEX(Ci,$W520,2)*3*X520*POWER(1-X520,2)+INDEX(Ci,$W520,3)*3*POWER(X520,2)*(1-X520)+INDEX(Ci,$W520,4)*POWER(X520,3))</f>
        <v>1218.0419541462259</v>
      </c>
      <c r="Z520" s="3">
        <f t="shared" si="220"/>
        <v>1210.2066410709576</v>
      </c>
      <c r="AA520" s="3">
        <f t="shared" si="221"/>
        <v>1208.7500305175829</v>
      </c>
      <c r="AB520" s="3">
        <f t="shared" si="230"/>
        <v>1.4566105533747304</v>
      </c>
      <c r="AC520" s="3">
        <f t="shared" si="231"/>
        <v>1.4566105533747304</v>
      </c>
      <c r="AE520" s="34">
        <f t="shared" si="222"/>
        <v>9</v>
      </c>
      <c r="AF520" s="73" t="b">
        <f>COUNTIF('Power Curve'!$D$2:$D$31,AE520)&gt;0</f>
        <v>1</v>
      </c>
      <c r="AG520" s="73" t="b">
        <f t="shared" si="223"/>
        <v>0</v>
      </c>
      <c r="AH520" s="73" t="b">
        <f t="shared" si="232"/>
        <v>1</v>
      </c>
      <c r="AI520" s="34" t="str">
        <f t="shared" si="224"/>
        <v>Inner</v>
      </c>
      <c r="AJ520" s="35" t="str">
        <f t="shared" si="233"/>
        <v>0.7-0.8</v>
      </c>
      <c r="AK520" s="36" t="str">
        <f t="shared" si="225"/>
        <v>4-5</v>
      </c>
      <c r="AL520" s="36" t="str">
        <f t="shared" si="226"/>
        <v>Dec</v>
      </c>
      <c r="AM520" s="35" t="str">
        <f t="shared" si="227"/>
        <v>275-285</v>
      </c>
      <c r="AN520" s="36" t="str">
        <f t="shared" si="228"/>
        <v>Inner-TI</v>
      </c>
    </row>
    <row r="521" spans="5:40" x14ac:dyDescent="0.3">
      <c r="E521" s="12">
        <v>40905.1875</v>
      </c>
      <c r="F521" s="16">
        <v>8.6999999999999993</v>
      </c>
      <c r="G521" s="16">
        <v>1094.5199737548853</v>
      </c>
      <c r="H521" s="29">
        <v>1.2044074404490983</v>
      </c>
      <c r="I521" s="26">
        <v>269.89999999999998</v>
      </c>
      <c r="J521" s="30">
        <v>0.1310344827586207</v>
      </c>
      <c r="K521" s="31">
        <v>0.18420918339959624</v>
      </c>
      <c r="L521" s="111">
        <f t="shared" si="208"/>
        <v>0.70000000000000007</v>
      </c>
      <c r="M521" s="112">
        <f t="shared" si="209"/>
        <v>0.13</v>
      </c>
      <c r="N521" s="112" t="b">
        <f t="shared" si="210"/>
        <v>1</v>
      </c>
      <c r="O521" s="112" t="b">
        <f t="shared" si="211"/>
        <v>1</v>
      </c>
      <c r="P521" s="113">
        <f t="shared" si="212"/>
        <v>7.0000000000000009</v>
      </c>
      <c r="Q521" s="113">
        <f t="shared" si="213"/>
        <v>13</v>
      </c>
      <c r="R521" s="114" t="str">
        <f t="shared" si="229"/>
        <v>0.7-0.13</v>
      </c>
      <c r="S521" s="127">
        <f t="shared" si="214"/>
        <v>6.7771350788973393E-3</v>
      </c>
      <c r="T521" s="112" t="b">
        <f t="shared" si="215"/>
        <v>1</v>
      </c>
      <c r="U521" s="22">
        <f t="shared" si="216"/>
        <v>8.6509745220326995</v>
      </c>
      <c r="V521" s="22">
        <f t="shared" si="217"/>
        <v>0.69508597559722951</v>
      </c>
      <c r="W521" s="81">
        <f t="shared" si="218"/>
        <v>9</v>
      </c>
      <c r="X521" s="22">
        <f t="shared" si="219"/>
        <v>0.64199874684093772</v>
      </c>
      <c r="Y521" s="3">
        <f>IF(U521&gt;'Power Curve'!$C$37,0,INDEX(Ci,$W521,1)*POWER(1-X521,3)+INDEX(Ci,$W521,2)*3*X521*POWER(1-X521,2)+INDEX(Ci,$W521,3)*3*POWER(X521,2)*(1-X521)+INDEX(Ci,$W521,4)*POWER(X521,3))</f>
        <v>1081.3965518020318</v>
      </c>
      <c r="Z521" s="3">
        <f t="shared" si="220"/>
        <v>1088.7253223074481</v>
      </c>
      <c r="AA521" s="3">
        <f t="shared" si="221"/>
        <v>1094.5199737548853</v>
      </c>
      <c r="AB521" s="3">
        <f t="shared" si="230"/>
        <v>-5.7946514474372179</v>
      </c>
      <c r="AC521" s="3">
        <f t="shared" si="231"/>
        <v>5.7946514474372179</v>
      </c>
      <c r="AE521" s="34">
        <f t="shared" si="222"/>
        <v>9</v>
      </c>
      <c r="AF521" s="73" t="b">
        <f>COUNTIF('Power Curve'!$D$2:$D$31,AE521)&gt;0</f>
        <v>1</v>
      </c>
      <c r="AG521" s="73" t="b">
        <f t="shared" si="223"/>
        <v>0</v>
      </c>
      <c r="AH521" s="73" t="b">
        <f t="shared" si="232"/>
        <v>1</v>
      </c>
      <c r="AI521" s="34" t="str">
        <f t="shared" si="224"/>
        <v>Inner</v>
      </c>
      <c r="AJ521" s="35" t="str">
        <f t="shared" si="233"/>
        <v>0.6-0.7</v>
      </c>
      <c r="AK521" s="36" t="str">
        <f t="shared" si="225"/>
        <v>4-5</v>
      </c>
      <c r="AL521" s="36" t="str">
        <f t="shared" si="226"/>
        <v>Dec</v>
      </c>
      <c r="AM521" s="35" t="str">
        <f t="shared" si="227"/>
        <v>265-275</v>
      </c>
      <c r="AN521" s="36" t="str">
        <f t="shared" si="228"/>
        <v>Inner-TI</v>
      </c>
    </row>
    <row r="522" spans="5:40" x14ac:dyDescent="0.3">
      <c r="E522" s="12">
        <v>40905.194444444445</v>
      </c>
      <c r="F522" s="16">
        <v>9.1199999999999992</v>
      </c>
      <c r="G522" s="16">
        <v>1348.4599914550829</v>
      </c>
      <c r="H522" s="29">
        <v>1.2042283199416484</v>
      </c>
      <c r="I522" s="26">
        <v>268.10000000000002</v>
      </c>
      <c r="J522" s="30">
        <v>0.18969298245614036</v>
      </c>
      <c r="K522" s="31">
        <v>0.1346088312295384</v>
      </c>
      <c r="L522" s="111">
        <f t="shared" si="208"/>
        <v>0.8</v>
      </c>
      <c r="M522" s="112">
        <f t="shared" si="209"/>
        <v>0.19</v>
      </c>
      <c r="N522" s="112" t="b">
        <f t="shared" si="210"/>
        <v>1</v>
      </c>
      <c r="O522" s="112" t="b">
        <f t="shared" si="211"/>
        <v>1</v>
      </c>
      <c r="P522" s="113">
        <f t="shared" si="212"/>
        <v>8</v>
      </c>
      <c r="Q522" s="113">
        <f t="shared" si="213"/>
        <v>7</v>
      </c>
      <c r="R522" s="114" t="str">
        <f t="shared" si="229"/>
        <v>0.8-0.19</v>
      </c>
      <c r="S522" s="127">
        <f t="shared" si="214"/>
        <v>2.8089728167441836E-2</v>
      </c>
      <c r="T522" s="112" t="b">
        <f t="shared" si="215"/>
        <v>1</v>
      </c>
      <c r="U522" s="22">
        <f t="shared" si="216"/>
        <v>9.068158188823622</v>
      </c>
      <c r="V522" s="22">
        <f t="shared" si="217"/>
        <v>0.75956305612457298</v>
      </c>
      <c r="W522" s="81">
        <f t="shared" si="218"/>
        <v>10</v>
      </c>
      <c r="X522" s="22">
        <f t="shared" si="219"/>
        <v>6.2735131765554175E-2</v>
      </c>
      <c r="Y522" s="3">
        <f>IF(U522&gt;'Power Curve'!$C$37,0,INDEX(Ci,$W522,1)*POWER(1-X522,3)+INDEX(Ci,$W522,2)*3*X522*POWER(1-X522,2)+INDEX(Ci,$W522,3)*3*POWER(X522,2)*(1-X522)+INDEX(Ci,$W522,4)*POWER(X522,3))</f>
        <v>1217.9748512514109</v>
      </c>
      <c r="Z522" s="3">
        <f t="shared" si="220"/>
        <v>1252.1874337378435</v>
      </c>
      <c r="AA522" s="3">
        <f t="shared" si="221"/>
        <v>1348.4599914550829</v>
      </c>
      <c r="AB522" s="3">
        <f t="shared" si="230"/>
        <v>-96.272557717239351</v>
      </c>
      <c r="AC522" s="3">
        <f t="shared" si="231"/>
        <v>96.272557717239351</v>
      </c>
      <c r="AE522" s="34">
        <f t="shared" si="222"/>
        <v>9</v>
      </c>
      <c r="AF522" s="73" t="b">
        <f>COUNTIF('Power Curve'!$D$2:$D$31,AE522)&gt;0</f>
        <v>1</v>
      </c>
      <c r="AG522" s="73" t="b">
        <f t="shared" si="223"/>
        <v>0</v>
      </c>
      <c r="AH522" s="73" t="b">
        <f t="shared" si="232"/>
        <v>1</v>
      </c>
      <c r="AI522" s="34" t="str">
        <f t="shared" si="224"/>
        <v>Outer</v>
      </c>
      <c r="AJ522" s="35" t="str">
        <f t="shared" si="233"/>
        <v>0.7-0.8</v>
      </c>
      <c r="AK522" s="36" t="str">
        <f t="shared" si="225"/>
        <v>4-5</v>
      </c>
      <c r="AL522" s="36" t="str">
        <f t="shared" si="226"/>
        <v>Dec</v>
      </c>
      <c r="AM522" s="35" t="str">
        <f t="shared" si="227"/>
        <v>265-275</v>
      </c>
      <c r="AN522" s="36" t="str">
        <f t="shared" si="228"/>
        <v>HWS-HTI</v>
      </c>
    </row>
    <row r="523" spans="5:40" x14ac:dyDescent="0.3">
      <c r="E523" s="12">
        <v>40905.201388888891</v>
      </c>
      <c r="F523" s="16">
        <v>10.15</v>
      </c>
      <c r="G523" s="16">
        <v>1753.65002441406</v>
      </c>
      <c r="H523" s="29">
        <v>1.2043178735351392</v>
      </c>
      <c r="I523" s="26">
        <v>270.39999999999998</v>
      </c>
      <c r="J523" s="30">
        <v>0.12216748768472906</v>
      </c>
      <c r="K523" s="31">
        <v>0.18002763091275234</v>
      </c>
      <c r="L523" s="111">
        <f t="shared" si="208"/>
        <v>0.9</v>
      </c>
      <c r="M523" s="112">
        <f t="shared" si="209"/>
        <v>0.12</v>
      </c>
      <c r="N523" s="112" t="b">
        <f t="shared" si="210"/>
        <v>1</v>
      </c>
      <c r="O523" s="112" t="b">
        <f t="shared" si="211"/>
        <v>1</v>
      </c>
      <c r="P523" s="113">
        <f t="shared" si="212"/>
        <v>9</v>
      </c>
      <c r="Q523" s="113">
        <f t="shared" si="213"/>
        <v>14</v>
      </c>
      <c r="R523" s="114" t="str">
        <f t="shared" si="229"/>
        <v>0.9-0.12</v>
      </c>
      <c r="S523" s="127">
        <f t="shared" si="214"/>
        <v>-6.8685837526370197E-3</v>
      </c>
      <c r="T523" s="112" t="b">
        <f t="shared" si="215"/>
        <v>1</v>
      </c>
      <c r="U523" s="22">
        <f t="shared" si="216"/>
        <v>10.092553415830684</v>
      </c>
      <c r="V523" s="22">
        <f t="shared" si="217"/>
        <v>0.91788664067818992</v>
      </c>
      <c r="W523" s="81">
        <f t="shared" si="218"/>
        <v>11</v>
      </c>
      <c r="X523" s="22">
        <f t="shared" si="219"/>
        <v>0.1384181479795509</v>
      </c>
      <c r="Y523" s="3">
        <f>IF(U523&gt;'Power Curve'!$C$37,0,INDEX(Ci,$W523,1)*POWER(1-X523,3)+INDEX(Ci,$W523,2)*3*X523*POWER(1-X523,2)+INDEX(Ci,$W523,3)*3*POWER(X523,2)*(1-X523)+INDEX(Ci,$W523,4)*POWER(X523,3))</f>
        <v>1559.9477417759012</v>
      </c>
      <c r="Z523" s="3">
        <f t="shared" si="220"/>
        <v>1549.2331100617764</v>
      </c>
      <c r="AA523" s="3">
        <f t="shared" si="221"/>
        <v>1753.65002441406</v>
      </c>
      <c r="AB523" s="3">
        <f t="shared" si="230"/>
        <v>-204.41691435228358</v>
      </c>
      <c r="AC523" s="3">
        <f t="shared" si="231"/>
        <v>204.41691435228358</v>
      </c>
      <c r="AE523" s="34">
        <f t="shared" si="222"/>
        <v>10</v>
      </c>
      <c r="AF523" s="73" t="b">
        <f>COUNTIF('Power Curve'!$D$2:$D$31,AE523)&gt;0</f>
        <v>1</v>
      </c>
      <c r="AG523" s="73" t="b">
        <f t="shared" si="223"/>
        <v>0</v>
      </c>
      <c r="AH523" s="73" t="b">
        <f t="shared" si="232"/>
        <v>1</v>
      </c>
      <c r="AI523" s="34" t="str">
        <f t="shared" si="224"/>
        <v>Inner</v>
      </c>
      <c r="AJ523" s="35" t="str">
        <f t="shared" si="233"/>
        <v>0.9-1.0</v>
      </c>
      <c r="AK523" s="36" t="str">
        <f t="shared" si="225"/>
        <v>4-5</v>
      </c>
      <c r="AL523" s="36" t="str">
        <f t="shared" si="226"/>
        <v>Dec</v>
      </c>
      <c r="AM523" s="35" t="str">
        <f t="shared" si="227"/>
        <v>265-275</v>
      </c>
      <c r="AN523" s="36" t="str">
        <f t="shared" si="228"/>
        <v>Inner-TI</v>
      </c>
    </row>
    <row r="524" spans="5:40" x14ac:dyDescent="0.3">
      <c r="E524" s="12">
        <v>40905.208333333336</v>
      </c>
      <c r="F524" s="16">
        <v>11.04</v>
      </c>
      <c r="G524" s="16">
        <v>1817.4799957275391</v>
      </c>
      <c r="H524" s="29">
        <v>1.2043075043756799</v>
      </c>
      <c r="I524" s="26">
        <v>276.8</v>
      </c>
      <c r="J524" s="30">
        <v>0.13134057971014493</v>
      </c>
      <c r="K524" s="31">
        <v>0.20486865386583478</v>
      </c>
      <c r="L524" s="111">
        <f t="shared" si="208"/>
        <v>1.1000000000000001</v>
      </c>
      <c r="M524" s="112">
        <f t="shared" si="209"/>
        <v>0.13</v>
      </c>
      <c r="N524" s="112" t="b">
        <f t="shared" si="210"/>
        <v>1</v>
      </c>
      <c r="O524" s="112" t="b">
        <f t="shared" si="211"/>
        <v>1</v>
      </c>
      <c r="P524" s="113">
        <f t="shared" si="212"/>
        <v>11</v>
      </c>
      <c r="Q524" s="113">
        <f t="shared" si="213"/>
        <v>13</v>
      </c>
      <c r="R524" s="114" t="str">
        <f t="shared" si="229"/>
        <v>1.1-0.13</v>
      </c>
      <c r="S524" s="127">
        <f t="shared" si="214"/>
        <v>-4.3216784295225328E-3</v>
      </c>
      <c r="T524" s="112" t="b">
        <f t="shared" si="215"/>
        <v>1</v>
      </c>
      <c r="U524" s="22">
        <f t="shared" si="216"/>
        <v>10.977484722153113</v>
      </c>
      <c r="V524" s="22">
        <f t="shared" si="217"/>
        <v>1.0546556267169309</v>
      </c>
      <c r="W524" s="81">
        <f t="shared" si="218"/>
        <v>11</v>
      </c>
      <c r="X524" s="22">
        <f t="shared" si="219"/>
        <v>0.99724907510392613</v>
      </c>
      <c r="Y524" s="3">
        <f>IF(U524&gt;'Power Curve'!$C$37,0,INDEX(Ci,$W524,1)*POWER(1-X524,3)+INDEX(Ci,$W524,2)*3*X524*POWER(1-X524,2)+INDEX(Ci,$W524,3)*3*POWER(X524,2)*(1-X524)+INDEX(Ci,$W524,4)*POWER(X524,3))</f>
        <v>1775.6122999560362</v>
      </c>
      <c r="Z524" s="3">
        <f t="shared" si="220"/>
        <v>1767.9386745801212</v>
      </c>
      <c r="AA524" s="3">
        <f t="shared" si="221"/>
        <v>1817.4799957275391</v>
      </c>
      <c r="AB524" s="3">
        <f t="shared" si="230"/>
        <v>-49.541321147417875</v>
      </c>
      <c r="AC524" s="3">
        <f t="shared" si="231"/>
        <v>49.541321147417875</v>
      </c>
      <c r="AE524" s="34">
        <f t="shared" si="222"/>
        <v>11</v>
      </c>
      <c r="AF524" s="73" t="b">
        <f>COUNTIF('Power Curve'!$D$2:$D$31,AE524)&gt;0</f>
        <v>1</v>
      </c>
      <c r="AG524" s="73" t="b">
        <f t="shared" si="223"/>
        <v>0</v>
      </c>
      <c r="AH524" s="73" t="b">
        <f t="shared" si="232"/>
        <v>1</v>
      </c>
      <c r="AI524" s="34" t="str">
        <f t="shared" si="224"/>
        <v>Inner</v>
      </c>
      <c r="AJ524" s="35" t="str">
        <f t="shared" si="233"/>
        <v>1.0-1.1</v>
      </c>
      <c r="AK524" s="36" t="str">
        <f t="shared" si="225"/>
        <v>5-6</v>
      </c>
      <c r="AL524" s="36" t="str">
        <f t="shared" si="226"/>
        <v>Dec</v>
      </c>
      <c r="AM524" s="35" t="str">
        <f t="shared" si="227"/>
        <v>275-285</v>
      </c>
      <c r="AN524" s="36" t="str">
        <f t="shared" si="228"/>
        <v>Inner-TI</v>
      </c>
    </row>
    <row r="525" spans="5:40" x14ac:dyDescent="0.3">
      <c r="E525" s="12">
        <v>40905.215277777781</v>
      </c>
      <c r="F525" s="16">
        <v>9.31</v>
      </c>
      <c r="G525" s="16">
        <v>1234.759956359866</v>
      </c>
      <c r="H525" s="29">
        <v>1.2047210306579192</v>
      </c>
      <c r="I525" s="26">
        <v>276.60000000000002</v>
      </c>
      <c r="J525" s="30">
        <v>0.14822771213748656</v>
      </c>
      <c r="K525" s="31">
        <v>0.22491034004864177</v>
      </c>
      <c r="L525" s="111">
        <f t="shared" si="208"/>
        <v>0.8</v>
      </c>
      <c r="M525" s="112">
        <f t="shared" si="209"/>
        <v>0.15000000000000002</v>
      </c>
      <c r="N525" s="112" t="b">
        <f t="shared" si="210"/>
        <v>1</v>
      </c>
      <c r="O525" s="112" t="b">
        <f t="shared" si="211"/>
        <v>1</v>
      </c>
      <c r="P525" s="113">
        <f t="shared" si="212"/>
        <v>8</v>
      </c>
      <c r="Q525" s="113">
        <f t="shared" si="213"/>
        <v>10.999999999999998</v>
      </c>
      <c r="R525" s="114" t="str">
        <f t="shared" si="229"/>
        <v>0.8-0.15</v>
      </c>
      <c r="S525" s="127">
        <f t="shared" si="214"/>
        <v>1.2610160596368438E-2</v>
      </c>
      <c r="T525" s="112" t="b">
        <f t="shared" si="215"/>
        <v>1</v>
      </c>
      <c r="U525" s="22">
        <f t="shared" si="216"/>
        <v>9.258340491910646</v>
      </c>
      <c r="V525" s="22">
        <f t="shared" si="217"/>
        <v>0.78895634413448723</v>
      </c>
      <c r="W525" s="81">
        <f t="shared" si="218"/>
        <v>10</v>
      </c>
      <c r="X525" s="22">
        <f t="shared" si="219"/>
        <v>0.26488659562091987</v>
      </c>
      <c r="Y525" s="3">
        <f>IF(U525&gt;'Power Curve'!$C$37,0,INDEX(Ci,$W525,1)*POWER(1-X525,3)+INDEX(Ci,$W525,2)*3*X525*POWER(1-X525,2)+INDEX(Ci,$W525,3)*3*POWER(X525,2)*(1-X525)+INDEX(Ci,$W525,4)*POWER(X525,3))</f>
        <v>1284.1420052697315</v>
      </c>
      <c r="Z525" s="3">
        <f t="shared" si="220"/>
        <v>1300.3352421847253</v>
      </c>
      <c r="AA525" s="3">
        <f t="shared" si="221"/>
        <v>1234.759956359866</v>
      </c>
      <c r="AB525" s="3">
        <f t="shared" si="230"/>
        <v>65.575285824859293</v>
      </c>
      <c r="AC525" s="3">
        <f t="shared" si="231"/>
        <v>65.575285824859293</v>
      </c>
      <c r="AE525" s="34">
        <f t="shared" si="222"/>
        <v>9</v>
      </c>
      <c r="AF525" s="73" t="b">
        <f>COUNTIF('Power Curve'!$D$2:$D$31,AE525)&gt;0</f>
        <v>1</v>
      </c>
      <c r="AG525" s="73" t="b">
        <f t="shared" si="223"/>
        <v>0</v>
      </c>
      <c r="AH525" s="73" t="b">
        <f t="shared" si="232"/>
        <v>1</v>
      </c>
      <c r="AI525" s="34" t="str">
        <f t="shared" si="224"/>
        <v>Outer</v>
      </c>
      <c r="AJ525" s="35" t="str">
        <f t="shared" si="233"/>
        <v>0.7-0.8</v>
      </c>
      <c r="AK525" s="36" t="str">
        <f t="shared" si="225"/>
        <v>5-6</v>
      </c>
      <c r="AL525" s="36" t="str">
        <f t="shared" si="226"/>
        <v>Dec</v>
      </c>
      <c r="AM525" s="35" t="str">
        <f t="shared" si="227"/>
        <v>275-285</v>
      </c>
      <c r="AN525" s="36" t="str">
        <f t="shared" si="228"/>
        <v>HWS-HTI</v>
      </c>
    </row>
    <row r="526" spans="5:40" x14ac:dyDescent="0.3">
      <c r="E526" s="12">
        <v>40905.222222222219</v>
      </c>
      <c r="F526" s="16">
        <v>7.78</v>
      </c>
      <c r="G526" s="16">
        <v>828.10997390747048</v>
      </c>
      <c r="H526" s="29">
        <v>1.2048311316628033</v>
      </c>
      <c r="I526" s="26">
        <v>272.3</v>
      </c>
      <c r="J526" s="30">
        <v>0.16066838046272494</v>
      </c>
      <c r="K526" s="31">
        <v>0.24160284474173532</v>
      </c>
      <c r="L526" s="111">
        <f t="shared" si="208"/>
        <v>0.6</v>
      </c>
      <c r="M526" s="112">
        <f t="shared" si="209"/>
        <v>0.16</v>
      </c>
      <c r="N526" s="112" t="b">
        <f t="shared" si="210"/>
        <v>1</v>
      </c>
      <c r="O526" s="112" t="b">
        <f t="shared" si="211"/>
        <v>1</v>
      </c>
      <c r="P526" s="113">
        <f t="shared" si="212"/>
        <v>6</v>
      </c>
      <c r="Q526" s="113">
        <f t="shared" si="213"/>
        <v>10</v>
      </c>
      <c r="R526" s="114" t="str">
        <f t="shared" si="229"/>
        <v>0.6-0.16</v>
      </c>
      <c r="S526" s="127">
        <f t="shared" si="214"/>
        <v>2.2867532805969572E-2</v>
      </c>
      <c r="T526" s="112" t="b">
        <f t="shared" si="215"/>
        <v>1</v>
      </c>
      <c r="U526" s="22">
        <f t="shared" si="216"/>
        <v>7.7370658712814304</v>
      </c>
      <c r="V526" s="22">
        <f t="shared" si="217"/>
        <v>0.55383844756623146</v>
      </c>
      <c r="W526" s="81">
        <f t="shared" si="218"/>
        <v>8</v>
      </c>
      <c r="X526" s="22">
        <f t="shared" si="219"/>
        <v>0.72661976281190965</v>
      </c>
      <c r="Y526" s="3">
        <f>IF(U526&gt;'Power Curve'!$C$37,0,INDEX(Ci,$W526,1)*POWER(1-X526,3)+INDEX(Ci,$W526,2)*3*X526*POWER(1-X526,2)+INDEX(Ci,$W526,3)*3*POWER(X526,2)*(1-X526)+INDEX(Ci,$W526,4)*POWER(X526,3))</f>
        <v>800.32125286137125</v>
      </c>
      <c r="Z526" s="3">
        <f t="shared" si="220"/>
        <v>818.62262536649325</v>
      </c>
      <c r="AA526" s="3">
        <f t="shared" si="221"/>
        <v>828.10997390747048</v>
      </c>
      <c r="AB526" s="3">
        <f t="shared" si="230"/>
        <v>-9.4873485409772229</v>
      </c>
      <c r="AC526" s="3">
        <f t="shared" si="231"/>
        <v>9.4873485409772229</v>
      </c>
      <c r="AE526" s="34">
        <f t="shared" si="222"/>
        <v>8</v>
      </c>
      <c r="AF526" s="73" t="b">
        <f>COUNTIF('Power Curve'!$D$2:$D$31,AE526)&gt;0</f>
        <v>1</v>
      </c>
      <c r="AG526" s="73" t="b">
        <f t="shared" si="223"/>
        <v>0</v>
      </c>
      <c r="AH526" s="73" t="b">
        <f t="shared" si="232"/>
        <v>1</v>
      </c>
      <c r="AI526" s="34" t="str">
        <f t="shared" si="224"/>
        <v>Outer</v>
      </c>
      <c r="AJ526" s="35" t="str">
        <f t="shared" si="233"/>
        <v>0.5-0.6</v>
      </c>
      <c r="AK526" s="36" t="str">
        <f t="shared" si="225"/>
        <v>5-6</v>
      </c>
      <c r="AL526" s="36" t="str">
        <f t="shared" si="226"/>
        <v>Dec</v>
      </c>
      <c r="AM526" s="35" t="str">
        <f t="shared" si="227"/>
        <v>265-275</v>
      </c>
      <c r="AN526" s="36" t="str">
        <f t="shared" si="228"/>
        <v>HWS-HTI</v>
      </c>
    </row>
    <row r="527" spans="5:40" x14ac:dyDescent="0.3">
      <c r="E527" s="12">
        <v>40905.25</v>
      </c>
      <c r="F527" s="16">
        <v>9.0299999999999994</v>
      </c>
      <c r="G527" s="16">
        <v>1320.129943847661</v>
      </c>
      <c r="H527" s="29">
        <v>1.2039806423749786</v>
      </c>
      <c r="I527" s="26">
        <v>267.60000000000002</v>
      </c>
      <c r="J527" s="30">
        <v>0.15171650055370989</v>
      </c>
      <c r="K527" s="31">
        <v>9.6483701419224285E-2</v>
      </c>
      <c r="L527" s="111">
        <f t="shared" si="208"/>
        <v>0.70000000000000007</v>
      </c>
      <c r="M527" s="112">
        <f t="shared" si="209"/>
        <v>0.15000000000000002</v>
      </c>
      <c r="N527" s="112" t="b">
        <f t="shared" si="210"/>
        <v>1</v>
      </c>
      <c r="O527" s="112" t="b">
        <f t="shared" si="211"/>
        <v>1</v>
      </c>
      <c r="P527" s="113">
        <f t="shared" si="212"/>
        <v>7.0000000000000009</v>
      </c>
      <c r="Q527" s="113">
        <f t="shared" si="213"/>
        <v>10.999999999999998</v>
      </c>
      <c r="R527" s="114" t="str">
        <f t="shared" si="229"/>
        <v>0.7-0.15</v>
      </c>
      <c r="S527" s="127">
        <f t="shared" si="214"/>
        <v>1.0048182677690141E-2</v>
      </c>
      <c r="T527" s="112" t="b">
        <f t="shared" si="215"/>
        <v>1</v>
      </c>
      <c r="U527" s="22">
        <f t="shared" si="216"/>
        <v>8.9780541860041865</v>
      </c>
      <c r="V527" s="22">
        <f t="shared" si="217"/>
        <v>0.74563719203139334</v>
      </c>
      <c r="W527" s="81">
        <f t="shared" si="218"/>
        <v>9</v>
      </c>
      <c r="X527" s="22">
        <f t="shared" si="219"/>
        <v>0.9689306906507682</v>
      </c>
      <c r="Y527" s="3">
        <f>IF(U527&gt;'Power Curve'!$C$37,0,INDEX(Ci,$W527,1)*POWER(1-X527,3)+INDEX(Ci,$W527,2)*3*X527*POWER(1-X527,2)+INDEX(Ci,$W527,3)*3*POWER(X527,2)*(1-X527)+INDEX(Ci,$W527,4)*POWER(X527,3))</f>
        <v>1188.0843933467065</v>
      </c>
      <c r="Z527" s="3">
        <f t="shared" si="220"/>
        <v>1200.0224823675669</v>
      </c>
      <c r="AA527" s="3">
        <f t="shared" si="221"/>
        <v>1320.129943847661</v>
      </c>
      <c r="AB527" s="3">
        <f t="shared" si="230"/>
        <v>-120.10746148009412</v>
      </c>
      <c r="AC527" s="3">
        <f t="shared" si="231"/>
        <v>120.10746148009412</v>
      </c>
      <c r="AE527" s="34">
        <f t="shared" si="222"/>
        <v>9</v>
      </c>
      <c r="AF527" s="73" t="b">
        <f>COUNTIF('Power Curve'!$D$2:$D$31,AE527)&gt;0</f>
        <v>1</v>
      </c>
      <c r="AG527" s="73" t="b">
        <f t="shared" si="223"/>
        <v>0</v>
      </c>
      <c r="AH527" s="73" t="b">
        <f t="shared" si="232"/>
        <v>1</v>
      </c>
      <c r="AI527" s="34" t="str">
        <f t="shared" si="224"/>
        <v>Outer</v>
      </c>
      <c r="AJ527" s="35" t="str">
        <f t="shared" si="233"/>
        <v>0.7-0.8</v>
      </c>
      <c r="AK527" s="36" t="str">
        <f t="shared" si="225"/>
        <v>6-7</v>
      </c>
      <c r="AL527" s="36" t="str">
        <f t="shared" si="226"/>
        <v>Dec</v>
      </c>
      <c r="AM527" s="35" t="str">
        <f t="shared" si="227"/>
        <v>265-275</v>
      </c>
      <c r="AN527" s="36" t="str">
        <f t="shared" si="228"/>
        <v>HWS-HTI</v>
      </c>
    </row>
    <row r="528" spans="5:40" x14ac:dyDescent="0.3">
      <c r="E528" s="12">
        <v>40907.423611111109</v>
      </c>
      <c r="F528" s="16">
        <v>5.39</v>
      </c>
      <c r="G528" s="16">
        <v>325.87000274658169</v>
      </c>
      <c r="H528" s="29">
        <v>1.1963076737051745</v>
      </c>
      <c r="I528" s="26">
        <v>308.39999999999998</v>
      </c>
      <c r="J528" s="30">
        <v>4.8237476808905382E-2</v>
      </c>
      <c r="K528" s="31">
        <v>0.94214143472616096</v>
      </c>
      <c r="L528" s="111">
        <f t="shared" si="208"/>
        <v>0.2</v>
      </c>
      <c r="M528" s="112">
        <f t="shared" si="209"/>
        <v>0.05</v>
      </c>
      <c r="N528" s="112" t="b">
        <f t="shared" si="210"/>
        <v>1</v>
      </c>
      <c r="O528" s="112" t="b">
        <f t="shared" si="211"/>
        <v>1</v>
      </c>
      <c r="P528" s="113">
        <f t="shared" si="212"/>
        <v>2</v>
      </c>
      <c r="Q528" s="113">
        <f t="shared" si="213"/>
        <v>21</v>
      </c>
      <c r="R528" s="114" t="str">
        <f t="shared" si="229"/>
        <v>0.2-0.05</v>
      </c>
      <c r="S528" s="127">
        <f t="shared" si="214"/>
        <v>-0.10910221827745335</v>
      </c>
      <c r="T528" s="112" t="b">
        <f t="shared" si="215"/>
        <v>1</v>
      </c>
      <c r="U528" s="22">
        <f t="shared" si="216"/>
        <v>5.3475850251226724</v>
      </c>
      <c r="V528" s="22">
        <f t="shared" si="217"/>
        <v>0.18453648011040666</v>
      </c>
      <c r="W528" s="81">
        <f t="shared" si="218"/>
        <v>6</v>
      </c>
      <c r="X528" s="22">
        <f t="shared" si="219"/>
        <v>0.31842743083942249</v>
      </c>
      <c r="Y528" s="3">
        <f>IF(U528&gt;'Power Curve'!$C$37,0,INDEX(Ci,$W528,1)*POWER(1-X528,3)+INDEX(Ci,$W528,2)*3*X528*POWER(1-X528,2)+INDEX(Ci,$W528,3)*3*POWER(X528,2)*(1-X528)+INDEX(Ci,$W528,4)*POWER(X528,3))</f>
        <v>259.16691216576749</v>
      </c>
      <c r="Z528" s="3">
        <f t="shared" si="220"/>
        <v>230.89122714436434</v>
      </c>
      <c r="AA528" s="3">
        <f t="shared" si="221"/>
        <v>325.87000274658169</v>
      </c>
      <c r="AB528" s="3">
        <f t="shared" si="230"/>
        <v>-94.978775602217354</v>
      </c>
      <c r="AC528" s="3">
        <f t="shared" si="231"/>
        <v>94.978775602217354</v>
      </c>
      <c r="AE528" s="34">
        <f t="shared" si="222"/>
        <v>5</v>
      </c>
      <c r="AF528" s="73" t="b">
        <f>COUNTIF('Power Curve'!$D$2:$D$31,AE528)&gt;0</f>
        <v>1</v>
      </c>
      <c r="AG528" s="73" t="b">
        <f t="shared" si="223"/>
        <v>0</v>
      </c>
      <c r="AH528" s="73" t="b">
        <f t="shared" si="232"/>
        <v>1</v>
      </c>
      <c r="AI528" s="34" t="str">
        <f t="shared" si="224"/>
        <v>Outer</v>
      </c>
      <c r="AJ528" s="35" t="str">
        <f t="shared" si="233"/>
        <v>0.1-0.2</v>
      </c>
      <c r="AK528" s="36" t="str">
        <f t="shared" si="225"/>
        <v>10-11</v>
      </c>
      <c r="AL528" s="36" t="str">
        <f t="shared" si="226"/>
        <v>Dec</v>
      </c>
      <c r="AM528" s="35" t="str">
        <f t="shared" si="227"/>
        <v>305-315</v>
      </c>
      <c r="AN528" s="36" t="str">
        <f t="shared" si="228"/>
        <v>LWS-LTI</v>
      </c>
    </row>
    <row r="529" spans="5:40" x14ac:dyDescent="0.3">
      <c r="E529" s="12">
        <v>40907.4375</v>
      </c>
      <c r="F529" s="16">
        <v>4.8600000000000003</v>
      </c>
      <c r="G529" s="16">
        <v>238.49999999999991</v>
      </c>
      <c r="H529" s="29">
        <v>1.1959483955213075</v>
      </c>
      <c r="I529" s="26">
        <v>315.60000000000002</v>
      </c>
      <c r="J529" s="30">
        <v>6.5843621399176946E-2</v>
      </c>
      <c r="K529" s="31">
        <v>1.0266262306615304</v>
      </c>
      <c r="L529" s="111">
        <f t="shared" si="208"/>
        <v>0.1</v>
      </c>
      <c r="M529" s="112">
        <f t="shared" si="209"/>
        <v>6.9999999999999993E-2</v>
      </c>
      <c r="N529" s="112" t="b">
        <f t="shared" si="210"/>
        <v>1</v>
      </c>
      <c r="O529" s="112" t="b">
        <f t="shared" si="211"/>
        <v>1</v>
      </c>
      <c r="P529" s="113">
        <f t="shared" si="212"/>
        <v>1</v>
      </c>
      <c r="Q529" s="113">
        <f t="shared" si="213"/>
        <v>19</v>
      </c>
      <c r="R529" s="114" t="str">
        <f t="shared" si="229"/>
        <v>0.1-0.07</v>
      </c>
      <c r="S529" s="127">
        <f t="shared" si="214"/>
        <v>-5.2457205154014371E-2</v>
      </c>
      <c r="T529" s="112" t="b">
        <f t="shared" si="215"/>
        <v>1</v>
      </c>
      <c r="U529" s="22">
        <f t="shared" si="216"/>
        <v>4.8212729574967872</v>
      </c>
      <c r="V529" s="22">
        <f t="shared" si="217"/>
        <v>0.10319325344992031</v>
      </c>
      <c r="W529" s="81">
        <f t="shared" si="218"/>
        <v>5</v>
      </c>
      <c r="X529" s="22">
        <f t="shared" si="219"/>
        <v>0.76348715729403549</v>
      </c>
      <c r="Y529" s="3">
        <f>IF(U529&gt;'Power Curve'!$C$37,0,INDEX(Ci,$W529,1)*POWER(1-X529,3)+INDEX(Ci,$W529,2)*3*X529*POWER(1-X529,2)+INDEX(Ci,$W529,3)*3*POWER(X529,2)*(1-X529)+INDEX(Ci,$W529,4)*POWER(X529,3))</f>
        <v>176.9531371109793</v>
      </c>
      <c r="Z529" s="3">
        <f t="shared" si="220"/>
        <v>167.67067009490222</v>
      </c>
      <c r="AA529" s="3">
        <f t="shared" si="221"/>
        <v>238.49999999999991</v>
      </c>
      <c r="AB529" s="3">
        <f t="shared" si="230"/>
        <v>-70.829329905097694</v>
      </c>
      <c r="AC529" s="3">
        <f t="shared" si="231"/>
        <v>70.829329905097694</v>
      </c>
      <c r="AE529" s="34">
        <f t="shared" si="222"/>
        <v>5</v>
      </c>
      <c r="AF529" s="73" t="b">
        <f>COUNTIF('Power Curve'!$D$2:$D$31,AE529)&gt;0</f>
        <v>1</v>
      </c>
      <c r="AG529" s="73" t="b">
        <f t="shared" si="223"/>
        <v>0</v>
      </c>
      <c r="AH529" s="73" t="b">
        <f t="shared" si="232"/>
        <v>1</v>
      </c>
      <c r="AI529" s="34" t="str">
        <f t="shared" si="224"/>
        <v>Outer</v>
      </c>
      <c r="AJ529" s="35" t="str">
        <f t="shared" si="233"/>
        <v>0.1-0.2</v>
      </c>
      <c r="AK529" s="36" t="str">
        <f t="shared" si="225"/>
        <v>10-11</v>
      </c>
      <c r="AL529" s="36" t="str">
        <f t="shared" si="226"/>
        <v>Dec</v>
      </c>
      <c r="AM529" s="35" t="str">
        <f t="shared" si="227"/>
        <v>315-325</v>
      </c>
      <c r="AN529" s="36" t="str">
        <f t="shared" si="228"/>
        <v>LWS-LTI</v>
      </c>
    </row>
    <row r="530" spans="5:40" x14ac:dyDescent="0.3">
      <c r="E530" s="12">
        <v>40907.444444444445</v>
      </c>
      <c r="F530" s="16">
        <v>4.76</v>
      </c>
      <c r="G530" s="16">
        <v>210.61000442504849</v>
      </c>
      <c r="H530" s="29">
        <v>1.1973091265660747</v>
      </c>
      <c r="I530" s="26">
        <v>314.10000000000002</v>
      </c>
      <c r="J530" s="30">
        <v>8.4033613445378158E-2</v>
      </c>
      <c r="K530" s="31">
        <v>1.0176769552504441</v>
      </c>
      <c r="L530" s="111">
        <f t="shared" si="208"/>
        <v>0.1</v>
      </c>
      <c r="M530" s="112">
        <f t="shared" si="209"/>
        <v>0.08</v>
      </c>
      <c r="N530" s="112" t="b">
        <f t="shared" si="210"/>
        <v>1</v>
      </c>
      <c r="O530" s="112" t="b">
        <f t="shared" si="211"/>
        <v>1</v>
      </c>
      <c r="P530" s="113">
        <f t="shared" si="212"/>
        <v>1</v>
      </c>
      <c r="Q530" s="113">
        <f t="shared" si="213"/>
        <v>18</v>
      </c>
      <c r="R530" s="114" t="str">
        <f t="shared" si="229"/>
        <v>0.1-0.08</v>
      </c>
      <c r="S530" s="127">
        <f t="shared" si="214"/>
        <v>-2.9800925258515902E-2</v>
      </c>
      <c r="T530" s="112" t="b">
        <f t="shared" si="215"/>
        <v>1</v>
      </c>
      <c r="U530" s="22">
        <f t="shared" si="216"/>
        <v>4.7238600300515863</v>
      </c>
      <c r="V530" s="22">
        <f t="shared" si="217"/>
        <v>8.813777149492745E-2</v>
      </c>
      <c r="W530" s="81">
        <f t="shared" si="218"/>
        <v>5</v>
      </c>
      <c r="X530" s="22">
        <f t="shared" si="219"/>
        <v>0.65209743688446764</v>
      </c>
      <c r="Y530" s="3">
        <f>IF(U530&gt;'Power Curve'!$C$37,0,INDEX(Ci,$W530,1)*POWER(1-X530,3)+INDEX(Ci,$W530,2)*3*X530*POWER(1-X530,2)+INDEX(Ci,$W530,3)*3*POWER(X530,2)*(1-X530)+INDEX(Ci,$W530,4)*POWER(X530,3))</f>
        <v>159.81843064953739</v>
      </c>
      <c r="Z530" s="3">
        <f t="shared" si="220"/>
        <v>155.05569354281724</v>
      </c>
      <c r="AA530" s="3">
        <f t="shared" si="221"/>
        <v>210.61000442504849</v>
      </c>
      <c r="AB530" s="3">
        <f t="shared" si="230"/>
        <v>-55.554310882231249</v>
      </c>
      <c r="AC530" s="3">
        <f t="shared" si="231"/>
        <v>55.554310882231249</v>
      </c>
      <c r="AE530" s="34">
        <f t="shared" si="222"/>
        <v>5</v>
      </c>
      <c r="AF530" s="73" t="b">
        <f>COUNTIF('Power Curve'!$D$2:$D$31,AE530)&gt;0</f>
        <v>1</v>
      </c>
      <c r="AG530" s="73" t="b">
        <f t="shared" si="223"/>
        <v>0</v>
      </c>
      <c r="AH530" s="73" t="b">
        <f t="shared" si="232"/>
        <v>1</v>
      </c>
      <c r="AI530" s="34" t="str">
        <f t="shared" si="224"/>
        <v>Outer</v>
      </c>
      <c r="AJ530" s="35" t="str">
        <f t="shared" si="233"/>
        <v>0.0-0.1</v>
      </c>
      <c r="AK530" s="36" t="str">
        <f t="shared" si="225"/>
        <v>10-11</v>
      </c>
      <c r="AL530" s="36" t="str">
        <f t="shared" si="226"/>
        <v>Dec</v>
      </c>
      <c r="AM530" s="35" t="str">
        <f t="shared" si="227"/>
        <v>305-315</v>
      </c>
      <c r="AN530" s="36" t="str">
        <f t="shared" si="228"/>
        <v>LWS-LTI</v>
      </c>
    </row>
    <row r="531" spans="5:40" x14ac:dyDescent="0.3">
      <c r="E531" s="12">
        <v>40907.451388888891</v>
      </c>
      <c r="F531" s="16">
        <v>6.25</v>
      </c>
      <c r="G531" s="16">
        <v>444.95998764038109</v>
      </c>
      <c r="H531" s="29">
        <v>1.1971292087652716</v>
      </c>
      <c r="I531" s="26">
        <v>321.89999999999998</v>
      </c>
      <c r="J531" s="30">
        <v>0.08</v>
      </c>
      <c r="K531" s="31">
        <v>1.096731988486044</v>
      </c>
      <c r="L531" s="111">
        <f t="shared" si="208"/>
        <v>0.30000000000000004</v>
      </c>
      <c r="M531" s="112">
        <f t="shared" si="209"/>
        <v>0.08</v>
      </c>
      <c r="N531" s="112" t="b">
        <f t="shared" si="210"/>
        <v>1</v>
      </c>
      <c r="O531" s="112" t="b">
        <f t="shared" si="211"/>
        <v>1</v>
      </c>
      <c r="P531" s="113">
        <f t="shared" si="212"/>
        <v>3.0000000000000004</v>
      </c>
      <c r="Q531" s="113">
        <f t="shared" si="213"/>
        <v>18</v>
      </c>
      <c r="R531" s="114" t="str">
        <f t="shared" si="229"/>
        <v>0.3-0.08</v>
      </c>
      <c r="S531" s="127">
        <f t="shared" si="214"/>
        <v>-1.9975433083800127E-2</v>
      </c>
      <c r="T531" s="112" t="b">
        <f t="shared" si="215"/>
        <v>1</v>
      </c>
      <c r="U531" s="22">
        <f t="shared" si="216"/>
        <v>6.2022366103883142</v>
      </c>
      <c r="V531" s="22">
        <f t="shared" si="217"/>
        <v>0.3166256376507266</v>
      </c>
      <c r="W531" s="81">
        <f t="shared" si="218"/>
        <v>7</v>
      </c>
      <c r="X531" s="22">
        <f t="shared" si="219"/>
        <v>0.17366123065859509</v>
      </c>
      <c r="Y531" s="3">
        <f>IF(U531&gt;'Power Curve'!$C$37,0,INDEX(Ci,$W531,1)*POWER(1-X531,3)+INDEX(Ci,$W531,2)*3*X531*POWER(1-X531,2)+INDEX(Ci,$W531,3)*3*POWER(X531,2)*(1-X531)+INDEX(Ci,$W531,4)*POWER(X531,3))</f>
        <v>403.23520485790544</v>
      </c>
      <c r="Z531" s="3">
        <f t="shared" si="220"/>
        <v>395.18040700623391</v>
      </c>
      <c r="AA531" s="3">
        <f t="shared" si="221"/>
        <v>444.95998764038109</v>
      </c>
      <c r="AB531" s="3">
        <f t="shared" si="230"/>
        <v>-49.77958063414718</v>
      </c>
      <c r="AC531" s="3">
        <f t="shared" si="231"/>
        <v>49.77958063414718</v>
      </c>
      <c r="AE531" s="34">
        <f t="shared" si="222"/>
        <v>6</v>
      </c>
      <c r="AF531" s="73" t="b">
        <f>COUNTIF('Power Curve'!$D$2:$D$31,AE531)&gt;0</f>
        <v>1</v>
      </c>
      <c r="AG531" s="73" t="b">
        <f t="shared" si="223"/>
        <v>0</v>
      </c>
      <c r="AH531" s="73" t="b">
        <f t="shared" si="232"/>
        <v>1</v>
      </c>
      <c r="AI531" s="34" t="str">
        <f t="shared" si="224"/>
        <v>Outer</v>
      </c>
      <c r="AJ531" s="35" t="str">
        <f t="shared" si="233"/>
        <v>0.3-0.4</v>
      </c>
      <c r="AK531" s="36" t="str">
        <f t="shared" si="225"/>
        <v>10-11</v>
      </c>
      <c r="AL531" s="36" t="str">
        <f t="shared" si="226"/>
        <v>Dec</v>
      </c>
      <c r="AM531" s="35" t="str">
        <f t="shared" si="227"/>
        <v>315-325</v>
      </c>
      <c r="AN531" s="36" t="str">
        <f t="shared" si="228"/>
        <v>LWS-LTI</v>
      </c>
    </row>
    <row r="532" spans="5:40" x14ac:dyDescent="0.3">
      <c r="E532" s="12">
        <v>40907.458333333336</v>
      </c>
      <c r="F532" s="16">
        <v>6.32</v>
      </c>
      <c r="G532" s="16">
        <v>428.52000045776367</v>
      </c>
      <c r="H532" s="29">
        <v>1.1971292087652716</v>
      </c>
      <c r="I532" s="26">
        <v>323.3</v>
      </c>
      <c r="J532" s="30">
        <v>3.6392405063291139E-2</v>
      </c>
      <c r="K532" s="31">
        <v>1.0241029170632174</v>
      </c>
      <c r="L532" s="111">
        <f t="shared" si="208"/>
        <v>0.30000000000000004</v>
      </c>
      <c r="M532" s="112">
        <f t="shared" si="209"/>
        <v>0.04</v>
      </c>
      <c r="N532" s="112" t="b">
        <f t="shared" si="210"/>
        <v>1</v>
      </c>
      <c r="O532" s="112" t="b">
        <f t="shared" si="211"/>
        <v>1</v>
      </c>
      <c r="P532" s="113">
        <f t="shared" si="212"/>
        <v>3.0000000000000004</v>
      </c>
      <c r="Q532" s="113">
        <f t="shared" si="213"/>
        <v>22</v>
      </c>
      <c r="R532" s="114" t="str">
        <f t="shared" si="229"/>
        <v>0.3-0.04</v>
      </c>
      <c r="S532" s="127">
        <f t="shared" si="214"/>
        <v>-0.12203555786097718</v>
      </c>
      <c r="T532" s="112" t="b">
        <f t="shared" si="215"/>
        <v>1</v>
      </c>
      <c r="U532" s="22">
        <f t="shared" si="216"/>
        <v>6.2717016604246636</v>
      </c>
      <c r="V532" s="22">
        <f t="shared" si="217"/>
        <v>0.32736168505997071</v>
      </c>
      <c r="W532" s="81">
        <f t="shared" si="218"/>
        <v>7</v>
      </c>
      <c r="X532" s="22">
        <f t="shared" si="219"/>
        <v>0.24427566666745429</v>
      </c>
      <c r="Y532" s="3">
        <f>IF(U532&gt;'Power Curve'!$C$37,0,INDEX(Ci,$W532,1)*POWER(1-X532,3)+INDEX(Ci,$W532,2)*3*X532*POWER(1-X532,2)+INDEX(Ci,$W532,3)*3*POWER(X532,2)*(1-X532)+INDEX(Ci,$W532,4)*POWER(X532,3))</f>
        <v>418.18224278630157</v>
      </c>
      <c r="Z532" s="3">
        <f t="shared" si="220"/>
        <v>367.14913950032064</v>
      </c>
      <c r="AA532" s="3">
        <f t="shared" si="221"/>
        <v>428.52000045776367</v>
      </c>
      <c r="AB532" s="3">
        <f t="shared" si="230"/>
        <v>-61.370860957443028</v>
      </c>
      <c r="AC532" s="3">
        <f t="shared" si="231"/>
        <v>61.370860957443028</v>
      </c>
      <c r="AE532" s="34">
        <f t="shared" si="222"/>
        <v>6</v>
      </c>
      <c r="AF532" s="73" t="b">
        <f>COUNTIF('Power Curve'!$D$2:$D$31,AE532)&gt;0</f>
        <v>1</v>
      </c>
      <c r="AG532" s="73" t="b">
        <f t="shared" si="223"/>
        <v>0</v>
      </c>
      <c r="AH532" s="73" t="b">
        <f t="shared" si="232"/>
        <v>1</v>
      </c>
      <c r="AI532" s="34" t="str">
        <f t="shared" si="224"/>
        <v>Outer</v>
      </c>
      <c r="AJ532" s="35" t="str">
        <f t="shared" si="233"/>
        <v>0.3-0.4</v>
      </c>
      <c r="AK532" s="36" t="str">
        <f t="shared" si="225"/>
        <v>11-12</v>
      </c>
      <c r="AL532" s="36" t="str">
        <f t="shared" si="226"/>
        <v>Dec</v>
      </c>
      <c r="AM532" s="35" t="str">
        <f t="shared" si="227"/>
        <v>315-325</v>
      </c>
      <c r="AN532" s="36" t="str">
        <f t="shared" si="228"/>
        <v>LWS-LTI</v>
      </c>
    </row>
    <row r="533" spans="5:40" x14ac:dyDescent="0.3">
      <c r="E533" s="12">
        <v>40907.465277777781</v>
      </c>
      <c r="F533" s="16">
        <v>6.06</v>
      </c>
      <c r="G533" s="16">
        <v>401.54000473022512</v>
      </c>
      <c r="H533" s="29">
        <v>1.1967819868621474</v>
      </c>
      <c r="I533" s="26">
        <v>323.60000000000002</v>
      </c>
      <c r="J533" s="30">
        <v>8.580858085808582E-2</v>
      </c>
      <c r="K533" s="31">
        <v>0.87469707384858242</v>
      </c>
      <c r="L533" s="111">
        <f t="shared" si="208"/>
        <v>0.30000000000000004</v>
      </c>
      <c r="M533" s="112">
        <f t="shared" si="209"/>
        <v>0.09</v>
      </c>
      <c r="N533" s="112" t="b">
        <f t="shared" si="210"/>
        <v>1</v>
      </c>
      <c r="O533" s="112" t="b">
        <f t="shared" si="211"/>
        <v>1</v>
      </c>
      <c r="P533" s="113">
        <f t="shared" si="212"/>
        <v>3.0000000000000004</v>
      </c>
      <c r="Q533" s="113">
        <f t="shared" si="213"/>
        <v>17</v>
      </c>
      <c r="R533" s="114" t="str">
        <f t="shared" si="229"/>
        <v>0.3-0.09</v>
      </c>
      <c r="S533" s="127">
        <f t="shared" si="214"/>
        <v>-3.2202117881719686E-2</v>
      </c>
      <c r="T533" s="112" t="b">
        <f t="shared" si="215"/>
        <v>1</v>
      </c>
      <c r="U533" s="22">
        <f t="shared" si="216"/>
        <v>6.0131071468322332</v>
      </c>
      <c r="V533" s="22">
        <f t="shared" si="217"/>
        <v>0.28739506938423176</v>
      </c>
      <c r="W533" s="81">
        <f t="shared" si="218"/>
        <v>6</v>
      </c>
      <c r="X533" s="22">
        <f t="shared" si="219"/>
        <v>0.98176514444220153</v>
      </c>
      <c r="Y533" s="3">
        <f>IF(U533&gt;'Power Curve'!$C$37,0,INDEX(Ci,$W533,1)*POWER(1-X533,3)+INDEX(Ci,$W533,2)*3*X533*POWER(1-X533,2)+INDEX(Ci,$W533,3)*3*POWER(X533,2)*(1-X533)+INDEX(Ci,$W533,4)*POWER(X533,3))</f>
        <v>365.61032076276081</v>
      </c>
      <c r="Z533" s="3">
        <f t="shared" si="220"/>
        <v>353.83689411478503</v>
      </c>
      <c r="AA533" s="3">
        <f t="shared" si="221"/>
        <v>401.54000473022512</v>
      </c>
      <c r="AB533" s="3">
        <f t="shared" si="230"/>
        <v>-47.703110615440096</v>
      </c>
      <c r="AC533" s="3">
        <f t="shared" si="231"/>
        <v>47.703110615440096</v>
      </c>
      <c r="AE533" s="34">
        <f t="shared" si="222"/>
        <v>6</v>
      </c>
      <c r="AF533" s="73" t="b">
        <f>COUNTIF('Power Curve'!$D$2:$D$31,AE533)&gt;0</f>
        <v>1</v>
      </c>
      <c r="AG533" s="73" t="b">
        <f t="shared" si="223"/>
        <v>0</v>
      </c>
      <c r="AH533" s="73" t="b">
        <f t="shared" si="232"/>
        <v>1</v>
      </c>
      <c r="AI533" s="34" t="str">
        <f t="shared" si="224"/>
        <v>Outer</v>
      </c>
      <c r="AJ533" s="35" t="str">
        <f t="shared" si="233"/>
        <v>0.2-0.3</v>
      </c>
      <c r="AK533" s="36" t="str">
        <f t="shared" si="225"/>
        <v>11-12</v>
      </c>
      <c r="AL533" s="36" t="str">
        <f t="shared" si="226"/>
        <v>Dec</v>
      </c>
      <c r="AM533" s="35" t="str">
        <f t="shared" si="227"/>
        <v>315-325</v>
      </c>
      <c r="AN533" s="36" t="str">
        <f t="shared" si="228"/>
        <v>LWS-LTI</v>
      </c>
    </row>
    <row r="534" spans="5:40" x14ac:dyDescent="0.3">
      <c r="E534" s="12">
        <v>40907.472222222219</v>
      </c>
      <c r="F534" s="16">
        <v>6.59</v>
      </c>
      <c r="G534" s="16">
        <v>618.46997833251976</v>
      </c>
      <c r="H534" s="29">
        <v>1.1964100779566655</v>
      </c>
      <c r="I534" s="26">
        <v>325.60000000000002</v>
      </c>
      <c r="J534" s="30">
        <v>6.6767830045523516E-2</v>
      </c>
      <c r="K534" s="31">
        <v>0.93535354374068946</v>
      </c>
      <c r="L534" s="111">
        <f t="shared" si="208"/>
        <v>0.4</v>
      </c>
      <c r="M534" s="112">
        <f t="shared" si="209"/>
        <v>6.9999999999999993E-2</v>
      </c>
      <c r="N534" s="112" t="b">
        <f t="shared" si="210"/>
        <v>1</v>
      </c>
      <c r="O534" s="112" t="b">
        <f t="shared" si="211"/>
        <v>1</v>
      </c>
      <c r="P534" s="113">
        <f t="shared" si="212"/>
        <v>4</v>
      </c>
      <c r="Q534" s="113">
        <f t="shared" si="213"/>
        <v>19</v>
      </c>
      <c r="R534" s="114" t="str">
        <f t="shared" si="229"/>
        <v>0.4-0.07</v>
      </c>
      <c r="S534" s="127">
        <f t="shared" si="214"/>
        <v>-4.7809917091142407E-2</v>
      </c>
      <c r="T534" s="112" t="b">
        <f t="shared" si="215"/>
        <v>1</v>
      </c>
      <c r="U534" s="22">
        <f t="shared" si="216"/>
        <v>6.5383285382793073</v>
      </c>
      <c r="V534" s="22">
        <f t="shared" si="217"/>
        <v>0.36856972852540121</v>
      </c>
      <c r="W534" s="81">
        <f t="shared" si="218"/>
        <v>7</v>
      </c>
      <c r="X534" s="22">
        <f t="shared" si="219"/>
        <v>0.51531421907123953</v>
      </c>
      <c r="Y534" s="3">
        <f>IF(U534&gt;'Power Curve'!$C$37,0,INDEX(Ci,$W534,1)*POWER(1-X534,3)+INDEX(Ci,$W534,2)*3*X534*POWER(1-X534,2)+INDEX(Ci,$W534,3)*3*POWER(X534,2)*(1-X534)+INDEX(Ci,$W534,4)*POWER(X534,3))</f>
        <v>479.95806552454053</v>
      </c>
      <c r="Z534" s="3">
        <f t="shared" si="220"/>
        <v>457.01131020458718</v>
      </c>
      <c r="AA534" s="3">
        <f t="shared" si="221"/>
        <v>618.46997833251976</v>
      </c>
      <c r="AB534" s="3">
        <f t="shared" si="230"/>
        <v>-161.45866812793258</v>
      </c>
      <c r="AC534" s="3">
        <f t="shared" si="231"/>
        <v>161.45866812793258</v>
      </c>
      <c r="AE534" s="34">
        <f t="shared" si="222"/>
        <v>7</v>
      </c>
      <c r="AF534" s="73" t="b">
        <f>COUNTIF('Power Curve'!$D$2:$D$31,AE534)&gt;0</f>
        <v>1</v>
      </c>
      <c r="AG534" s="73" t="b">
        <f t="shared" si="223"/>
        <v>0</v>
      </c>
      <c r="AH534" s="73" t="b">
        <f t="shared" si="232"/>
        <v>1</v>
      </c>
      <c r="AI534" s="34" t="str">
        <f t="shared" si="224"/>
        <v>Outer</v>
      </c>
      <c r="AJ534" s="35" t="str">
        <f t="shared" si="233"/>
        <v>0.3-0.4</v>
      </c>
      <c r="AK534" s="36" t="str">
        <f t="shared" si="225"/>
        <v>11-12</v>
      </c>
      <c r="AL534" s="36" t="str">
        <f t="shared" si="226"/>
        <v>Dec</v>
      </c>
      <c r="AM534" s="35" t="str">
        <f t="shared" si="227"/>
        <v>325-335</v>
      </c>
      <c r="AN534" s="36" t="str">
        <f t="shared" si="228"/>
        <v>LWS-LTI</v>
      </c>
    </row>
    <row r="535" spans="5:40" x14ac:dyDescent="0.3">
      <c r="E535" s="12">
        <v>40907.479166666664</v>
      </c>
      <c r="F535" s="16">
        <v>6.48</v>
      </c>
      <c r="G535" s="16">
        <v>626.12998580932663</v>
      </c>
      <c r="H535" s="29">
        <v>1.1969617511648276</v>
      </c>
      <c r="I535" s="26">
        <v>324.5</v>
      </c>
      <c r="J535" s="30">
        <v>6.6358024691358014E-2</v>
      </c>
      <c r="K535" s="31">
        <v>0.91480587975849126</v>
      </c>
      <c r="L535" s="111">
        <f t="shared" si="208"/>
        <v>0.4</v>
      </c>
      <c r="M535" s="112">
        <f t="shared" si="209"/>
        <v>6.9999999999999993E-2</v>
      </c>
      <c r="N535" s="112" t="b">
        <f t="shared" si="210"/>
        <v>1</v>
      </c>
      <c r="O535" s="112" t="b">
        <f t="shared" si="211"/>
        <v>1</v>
      </c>
      <c r="P535" s="113">
        <f t="shared" si="212"/>
        <v>4</v>
      </c>
      <c r="Q535" s="113">
        <f t="shared" si="213"/>
        <v>19</v>
      </c>
      <c r="R535" s="114" t="str">
        <f t="shared" si="229"/>
        <v>0.4-0.07</v>
      </c>
      <c r="S535" s="127">
        <f t="shared" si="214"/>
        <v>-4.7809917091142407E-2</v>
      </c>
      <c r="T535" s="112" t="b">
        <f t="shared" si="215"/>
        <v>1</v>
      </c>
      <c r="U535" s="22">
        <f t="shared" si="216"/>
        <v>6.4301790662017275</v>
      </c>
      <c r="V535" s="22">
        <f t="shared" si="217"/>
        <v>0.35185487898736673</v>
      </c>
      <c r="W535" s="81">
        <f t="shared" si="218"/>
        <v>7</v>
      </c>
      <c r="X535" s="22">
        <f t="shared" si="219"/>
        <v>0.40537527896512943</v>
      </c>
      <c r="Y535" s="3">
        <f>IF(U535&gt;'Power Curve'!$C$37,0,INDEX(Ci,$W535,1)*POWER(1-X535,3)+INDEX(Ci,$W535,2)*3*X535*POWER(1-X535,2)+INDEX(Ci,$W535,3)*3*POWER(X535,2)*(1-X535)+INDEX(Ci,$W535,4)*POWER(X535,3))</f>
        <v>454.1601138361458</v>
      </c>
      <c r="Z535" s="3">
        <f t="shared" si="220"/>
        <v>432.4467564475359</v>
      </c>
      <c r="AA535" s="3">
        <f t="shared" si="221"/>
        <v>626.12998580932663</v>
      </c>
      <c r="AB535" s="3">
        <f t="shared" si="230"/>
        <v>-193.68322936179072</v>
      </c>
      <c r="AC535" s="3">
        <f t="shared" si="231"/>
        <v>193.68322936179072</v>
      </c>
      <c r="AE535" s="34">
        <f t="shared" si="222"/>
        <v>6</v>
      </c>
      <c r="AF535" s="73" t="b">
        <f>COUNTIF('Power Curve'!$D$2:$D$31,AE535)&gt;0</f>
        <v>1</v>
      </c>
      <c r="AG535" s="73" t="b">
        <f t="shared" si="223"/>
        <v>0</v>
      </c>
      <c r="AH535" s="73" t="b">
        <f t="shared" si="232"/>
        <v>1</v>
      </c>
      <c r="AI535" s="34" t="str">
        <f t="shared" si="224"/>
        <v>Outer</v>
      </c>
      <c r="AJ535" s="35" t="str">
        <f t="shared" si="233"/>
        <v>0.3-0.4</v>
      </c>
      <c r="AK535" s="36" t="str">
        <f t="shared" si="225"/>
        <v>11-12</v>
      </c>
      <c r="AL535" s="36" t="str">
        <f t="shared" si="226"/>
        <v>Dec</v>
      </c>
      <c r="AM535" s="35" t="str">
        <f t="shared" si="227"/>
        <v>315-325</v>
      </c>
      <c r="AN535" s="36" t="str">
        <f t="shared" si="228"/>
        <v>LWS-LTI</v>
      </c>
    </row>
    <row r="536" spans="5:40" x14ac:dyDescent="0.3">
      <c r="E536" s="12">
        <v>40907.486111111109</v>
      </c>
      <c r="F536" s="16">
        <v>6.66</v>
      </c>
      <c r="G536" s="16">
        <v>634.11002922058105</v>
      </c>
      <c r="H536" s="29">
        <v>1.197051653568999</v>
      </c>
      <c r="I536" s="26">
        <v>321.7</v>
      </c>
      <c r="J536" s="30">
        <v>5.1051051051051052E-2</v>
      </c>
      <c r="K536" s="31">
        <v>0.95736646158482064</v>
      </c>
      <c r="L536" s="111">
        <f t="shared" si="208"/>
        <v>0.4</v>
      </c>
      <c r="M536" s="112">
        <f t="shared" si="209"/>
        <v>0.05</v>
      </c>
      <c r="N536" s="112" t="b">
        <f t="shared" si="210"/>
        <v>1</v>
      </c>
      <c r="O536" s="112" t="b">
        <f t="shared" si="211"/>
        <v>1</v>
      </c>
      <c r="P536" s="113">
        <f t="shared" si="212"/>
        <v>4</v>
      </c>
      <c r="Q536" s="113">
        <f t="shared" si="213"/>
        <v>21</v>
      </c>
      <c r="R536" s="114" t="str">
        <f t="shared" si="229"/>
        <v>0.4-0.05</v>
      </c>
      <c r="S536" s="127">
        <f t="shared" si="214"/>
        <v>-0.10445362846231414</v>
      </c>
      <c r="T536" s="112" t="b">
        <f t="shared" si="215"/>
        <v>1</v>
      </c>
      <c r="U536" s="22">
        <f t="shared" si="216"/>
        <v>6.6089606068692985</v>
      </c>
      <c r="V536" s="22">
        <f t="shared" si="217"/>
        <v>0.37948614241408801</v>
      </c>
      <c r="W536" s="81">
        <f t="shared" si="218"/>
        <v>7</v>
      </c>
      <c r="X536" s="22">
        <f t="shared" si="219"/>
        <v>0.58711498341260793</v>
      </c>
      <c r="Y536" s="3">
        <f>IF(U536&gt;'Power Curve'!$C$37,0,INDEX(Ci,$W536,1)*POWER(1-X536,3)+INDEX(Ci,$W536,2)*3*X536*POWER(1-X536,2)+INDEX(Ci,$W536,3)*3*POWER(X536,2)*(1-X536)+INDEX(Ci,$W536,4)*POWER(X536,3))</f>
        <v>497.24082189357335</v>
      </c>
      <c r="Z536" s="3">
        <f t="shared" si="220"/>
        <v>445.30221382720634</v>
      </c>
      <c r="AA536" s="3">
        <f t="shared" si="221"/>
        <v>634.11002922058105</v>
      </c>
      <c r="AB536" s="3">
        <f t="shared" si="230"/>
        <v>-188.80781539337471</v>
      </c>
      <c r="AC536" s="3">
        <f t="shared" si="231"/>
        <v>188.80781539337471</v>
      </c>
      <c r="AE536" s="34">
        <f t="shared" si="222"/>
        <v>7</v>
      </c>
      <c r="AF536" s="73" t="b">
        <f>COUNTIF('Power Curve'!$D$2:$D$31,AE536)&gt;0</f>
        <v>1</v>
      </c>
      <c r="AG536" s="73" t="b">
        <f t="shared" si="223"/>
        <v>0</v>
      </c>
      <c r="AH536" s="73" t="b">
        <f t="shared" si="232"/>
        <v>1</v>
      </c>
      <c r="AI536" s="34" t="str">
        <f t="shared" si="224"/>
        <v>Outer</v>
      </c>
      <c r="AJ536" s="35" t="str">
        <f t="shared" si="233"/>
        <v>0.3-0.4</v>
      </c>
      <c r="AK536" s="36" t="str">
        <f t="shared" si="225"/>
        <v>11-12</v>
      </c>
      <c r="AL536" s="36" t="str">
        <f t="shared" si="226"/>
        <v>Dec</v>
      </c>
      <c r="AM536" s="35" t="str">
        <f t="shared" si="227"/>
        <v>315-325</v>
      </c>
      <c r="AN536" s="36" t="str">
        <f t="shared" si="228"/>
        <v>LWS-LTI</v>
      </c>
    </row>
    <row r="537" spans="5:40" x14ac:dyDescent="0.3">
      <c r="E537" s="12">
        <v>40907.493055555555</v>
      </c>
      <c r="F537" s="16">
        <v>6.34</v>
      </c>
      <c r="G537" s="16">
        <v>564.99999809265159</v>
      </c>
      <c r="H537" s="29">
        <v>1.1967944318501718</v>
      </c>
      <c r="I537" s="26">
        <v>325.7</v>
      </c>
      <c r="J537" s="30">
        <v>4.4164037854889593E-2</v>
      </c>
      <c r="K537" s="31">
        <v>0.93394737154150798</v>
      </c>
      <c r="L537" s="111">
        <f t="shared" si="208"/>
        <v>0.30000000000000004</v>
      </c>
      <c r="M537" s="112">
        <f t="shared" si="209"/>
        <v>0.04</v>
      </c>
      <c r="N537" s="112" t="b">
        <f t="shared" si="210"/>
        <v>1</v>
      </c>
      <c r="O537" s="112" t="b">
        <f t="shared" si="211"/>
        <v>1</v>
      </c>
      <c r="P537" s="113">
        <f t="shared" si="212"/>
        <v>3.0000000000000004</v>
      </c>
      <c r="Q537" s="113">
        <f t="shared" si="213"/>
        <v>22</v>
      </c>
      <c r="R537" s="114" t="str">
        <f t="shared" si="229"/>
        <v>0.3-0.04</v>
      </c>
      <c r="S537" s="127">
        <f t="shared" si="214"/>
        <v>-0.12203555786097718</v>
      </c>
      <c r="T537" s="112" t="b">
        <f t="shared" si="215"/>
        <v>1</v>
      </c>
      <c r="U537" s="22">
        <f t="shared" si="216"/>
        <v>6.2909622861608261</v>
      </c>
      <c r="V537" s="22">
        <f t="shared" si="217"/>
        <v>0.33033847685565704</v>
      </c>
      <c r="W537" s="81">
        <f t="shared" si="218"/>
        <v>7</v>
      </c>
      <c r="X537" s="22">
        <f t="shared" si="219"/>
        <v>0.26385498350124531</v>
      </c>
      <c r="Y537" s="3">
        <f>IF(U537&gt;'Power Curve'!$C$37,0,INDEX(Ci,$W537,1)*POWER(1-X537,3)+INDEX(Ci,$W537,2)*3*X537*POWER(1-X537,2)+INDEX(Ci,$W537,3)*3*POWER(X537,2)*(1-X537)+INDEX(Ci,$W537,4)*POWER(X537,3))</f>
        <v>422.42166636466794</v>
      </c>
      <c r="Z537" s="3">
        <f t="shared" si="220"/>
        <v>370.87120265729209</v>
      </c>
      <c r="AA537" s="3">
        <f t="shared" si="221"/>
        <v>564.99999809265159</v>
      </c>
      <c r="AB537" s="3">
        <f t="shared" si="230"/>
        <v>-194.12879543535951</v>
      </c>
      <c r="AC537" s="3">
        <f t="shared" si="231"/>
        <v>194.12879543535951</v>
      </c>
      <c r="AE537" s="34">
        <f t="shared" si="222"/>
        <v>6</v>
      </c>
      <c r="AF537" s="73" t="b">
        <f>COUNTIF('Power Curve'!$D$2:$D$31,AE537)&gt;0</f>
        <v>1</v>
      </c>
      <c r="AG537" s="73" t="b">
        <f t="shared" si="223"/>
        <v>0</v>
      </c>
      <c r="AH537" s="73" t="b">
        <f t="shared" si="232"/>
        <v>1</v>
      </c>
      <c r="AI537" s="34" t="str">
        <f t="shared" si="224"/>
        <v>Outer</v>
      </c>
      <c r="AJ537" s="35" t="str">
        <f t="shared" si="233"/>
        <v>0.3-0.4</v>
      </c>
      <c r="AK537" s="36" t="str">
        <f t="shared" si="225"/>
        <v>11-12</v>
      </c>
      <c r="AL537" s="36" t="str">
        <f t="shared" si="226"/>
        <v>Dec</v>
      </c>
      <c r="AM537" s="35" t="str">
        <f t="shared" si="227"/>
        <v>325-335</v>
      </c>
      <c r="AN537" s="36" t="str">
        <f t="shared" si="228"/>
        <v>LWS-LTI</v>
      </c>
    </row>
    <row r="538" spans="5:40" x14ac:dyDescent="0.3">
      <c r="E538" s="12">
        <v>40907.5</v>
      </c>
      <c r="F538" s="16">
        <v>6</v>
      </c>
      <c r="G538" s="16">
        <v>553.27999114990212</v>
      </c>
      <c r="H538" s="29">
        <v>1.1981436429199324</v>
      </c>
      <c r="I538" s="26">
        <v>327.9</v>
      </c>
      <c r="J538" s="30">
        <v>5.3333333333333337E-2</v>
      </c>
      <c r="K538" s="31">
        <v>0.90317932885440066</v>
      </c>
      <c r="L538" s="111">
        <f t="shared" si="208"/>
        <v>0.30000000000000004</v>
      </c>
      <c r="M538" s="112">
        <f t="shared" si="209"/>
        <v>0.05</v>
      </c>
      <c r="N538" s="112" t="b">
        <f t="shared" si="210"/>
        <v>1</v>
      </c>
      <c r="O538" s="112" t="b">
        <f t="shared" si="211"/>
        <v>1</v>
      </c>
      <c r="P538" s="113">
        <f t="shared" si="212"/>
        <v>3.0000000000000004</v>
      </c>
      <c r="Q538" s="113">
        <f t="shared" si="213"/>
        <v>21</v>
      </c>
      <c r="R538" s="114" t="str">
        <f t="shared" si="229"/>
        <v>0.3-0.05</v>
      </c>
      <c r="S538" s="127">
        <f t="shared" si="214"/>
        <v>-0.1053827292212702</v>
      </c>
      <c r="T538" s="112" t="b">
        <f t="shared" si="215"/>
        <v>1</v>
      </c>
      <c r="U538" s="22">
        <f t="shared" si="216"/>
        <v>5.9558284974602147</v>
      </c>
      <c r="V538" s="22">
        <f t="shared" si="217"/>
        <v>0.27854246948149397</v>
      </c>
      <c r="W538" s="81">
        <f t="shared" si="218"/>
        <v>6</v>
      </c>
      <c r="X538" s="22">
        <f t="shared" si="219"/>
        <v>0.92467449775552168</v>
      </c>
      <c r="Y538" s="3">
        <f>IF(U538&gt;'Power Curve'!$C$37,0,INDEX(Ci,$W538,1)*POWER(1-X538,3)+INDEX(Ci,$W538,2)*3*X538*POWER(1-X538,2)+INDEX(Ci,$W538,3)*3*POWER(X538,2)*(1-X538)+INDEX(Ci,$W538,4)*POWER(X538,3))</f>
        <v>355.12980212305456</v>
      </c>
      <c r="Z538" s="3">
        <f t="shared" si="220"/>
        <v>317.70525434751744</v>
      </c>
      <c r="AA538" s="3">
        <f t="shared" si="221"/>
        <v>553.27999114990212</v>
      </c>
      <c r="AB538" s="3">
        <f t="shared" si="230"/>
        <v>-235.57473680238468</v>
      </c>
      <c r="AC538" s="3">
        <f t="shared" si="231"/>
        <v>235.57473680238468</v>
      </c>
      <c r="AE538" s="34">
        <f t="shared" si="222"/>
        <v>6</v>
      </c>
      <c r="AF538" s="73" t="b">
        <f>COUNTIF('Power Curve'!$D$2:$D$31,AE538)&gt;0</f>
        <v>1</v>
      </c>
      <c r="AG538" s="73" t="b">
        <f t="shared" si="223"/>
        <v>0</v>
      </c>
      <c r="AH538" s="73" t="b">
        <f t="shared" si="232"/>
        <v>1</v>
      </c>
      <c r="AI538" s="34" t="str">
        <f t="shared" si="224"/>
        <v>Outer</v>
      </c>
      <c r="AJ538" s="35" t="str">
        <f t="shared" si="233"/>
        <v>0.2-0.3</v>
      </c>
      <c r="AK538" s="36" t="str">
        <f t="shared" si="225"/>
        <v>12-13</v>
      </c>
      <c r="AL538" s="36" t="str">
        <f t="shared" si="226"/>
        <v>Dec</v>
      </c>
      <c r="AM538" s="35" t="str">
        <f t="shared" si="227"/>
        <v>325-335</v>
      </c>
      <c r="AN538" s="36" t="str">
        <f t="shared" si="228"/>
        <v>LWS-LTI</v>
      </c>
    </row>
    <row r="539" spans="5:40" x14ac:dyDescent="0.3">
      <c r="E539" s="12">
        <v>40907.506944444445</v>
      </c>
      <c r="F539" s="16">
        <v>6.49</v>
      </c>
      <c r="G539" s="16">
        <v>608.99999427795456</v>
      </c>
      <c r="H539" s="29">
        <v>1.1973460550804833</v>
      </c>
      <c r="I539" s="26">
        <v>329.3</v>
      </c>
      <c r="J539" s="30">
        <v>5.2388289676425275E-2</v>
      </c>
      <c r="K539" s="31">
        <v>0.99679508042969678</v>
      </c>
      <c r="L539" s="111">
        <f t="shared" si="208"/>
        <v>0.4</v>
      </c>
      <c r="M539" s="112">
        <f t="shared" si="209"/>
        <v>0.05</v>
      </c>
      <c r="N539" s="112" t="b">
        <f t="shared" si="210"/>
        <v>1</v>
      </c>
      <c r="O539" s="112" t="b">
        <f t="shared" si="211"/>
        <v>1</v>
      </c>
      <c r="P539" s="113">
        <f t="shared" si="212"/>
        <v>4</v>
      </c>
      <c r="Q539" s="113">
        <f t="shared" si="213"/>
        <v>21</v>
      </c>
      <c r="R539" s="114" t="str">
        <f t="shared" si="229"/>
        <v>0.4-0.05</v>
      </c>
      <c r="S539" s="127">
        <f t="shared" si="214"/>
        <v>-0.10445362846231414</v>
      </c>
      <c r="T539" s="112" t="b">
        <f t="shared" si="215"/>
        <v>1</v>
      </c>
      <c r="U539" s="22">
        <f t="shared" si="216"/>
        <v>6.440791341258417</v>
      </c>
      <c r="V539" s="22">
        <f t="shared" si="217"/>
        <v>0.35349504030689272</v>
      </c>
      <c r="W539" s="81">
        <f t="shared" si="218"/>
        <v>7</v>
      </c>
      <c r="X539" s="22">
        <f t="shared" si="219"/>
        <v>0.41616314736091808</v>
      </c>
      <c r="Y539" s="3">
        <f>IF(U539&gt;'Power Curve'!$C$37,0,INDEX(Ci,$W539,1)*POWER(1-X539,3)+INDEX(Ci,$W539,2)*3*X539*POWER(1-X539,2)+INDEX(Ci,$W539,3)*3*POWER(X539,2)*(1-X539)+INDEX(Ci,$W539,4)*POWER(X539,3))</f>
        <v>456.65142366073138</v>
      </c>
      <c r="Z539" s="3">
        <f t="shared" si="220"/>
        <v>408.95252551688657</v>
      </c>
      <c r="AA539" s="3">
        <f t="shared" si="221"/>
        <v>608.99999427795456</v>
      </c>
      <c r="AB539" s="3">
        <f t="shared" si="230"/>
        <v>-200.04746876106799</v>
      </c>
      <c r="AC539" s="3">
        <f t="shared" si="231"/>
        <v>200.04746876106799</v>
      </c>
      <c r="AE539" s="34">
        <f t="shared" si="222"/>
        <v>6</v>
      </c>
      <c r="AF539" s="73" t="b">
        <f>COUNTIF('Power Curve'!$D$2:$D$31,AE539)&gt;0</f>
        <v>1</v>
      </c>
      <c r="AG539" s="73" t="b">
        <f t="shared" si="223"/>
        <v>0</v>
      </c>
      <c r="AH539" s="73" t="b">
        <f t="shared" si="232"/>
        <v>1</v>
      </c>
      <c r="AI539" s="34" t="str">
        <f t="shared" si="224"/>
        <v>Outer</v>
      </c>
      <c r="AJ539" s="35" t="str">
        <f t="shared" si="233"/>
        <v>0.3-0.4</v>
      </c>
      <c r="AK539" s="36" t="str">
        <f t="shared" si="225"/>
        <v>12-13</v>
      </c>
      <c r="AL539" s="36" t="str">
        <f t="shared" si="226"/>
        <v>Dec</v>
      </c>
      <c r="AM539" s="35" t="str">
        <f t="shared" si="227"/>
        <v>325-335</v>
      </c>
      <c r="AN539" s="36" t="str">
        <f t="shared" si="228"/>
        <v>LWS-LTI</v>
      </c>
    </row>
    <row r="540" spans="5:40" x14ac:dyDescent="0.3">
      <c r="E540" s="12">
        <v>40907.513888888891</v>
      </c>
      <c r="F540" s="16">
        <v>6.52</v>
      </c>
      <c r="G540" s="16">
        <v>589.05002975463867</v>
      </c>
      <c r="H540" s="29">
        <v>1.1969865460237732</v>
      </c>
      <c r="I540" s="26">
        <v>329.7</v>
      </c>
      <c r="J540" s="30">
        <v>3.6809815950920248E-2</v>
      </c>
      <c r="K540" s="31">
        <v>0.93875586192454885</v>
      </c>
      <c r="L540" s="111">
        <f t="shared" si="208"/>
        <v>0.4</v>
      </c>
      <c r="M540" s="112">
        <f t="shared" si="209"/>
        <v>0.04</v>
      </c>
      <c r="N540" s="112" t="b">
        <f t="shared" si="210"/>
        <v>1</v>
      </c>
      <c r="O540" s="112" t="b">
        <f t="shared" si="211"/>
        <v>1</v>
      </c>
      <c r="P540" s="113">
        <f t="shared" si="212"/>
        <v>4</v>
      </c>
      <c r="Q540" s="113">
        <f t="shared" si="213"/>
        <v>22</v>
      </c>
      <c r="R540" s="114" t="str">
        <f t="shared" si="229"/>
        <v>0.4-0.04</v>
      </c>
      <c r="S540" s="127">
        <f t="shared" si="214"/>
        <v>-0.10607856627111607</v>
      </c>
      <c r="T540" s="112" t="b">
        <f t="shared" si="215"/>
        <v>1</v>
      </c>
      <c r="U540" s="22">
        <f t="shared" si="216"/>
        <v>6.4699162033607163</v>
      </c>
      <c r="V540" s="22">
        <f t="shared" si="217"/>
        <v>0.3579963816311178</v>
      </c>
      <c r="W540" s="81">
        <f t="shared" si="218"/>
        <v>7</v>
      </c>
      <c r="X540" s="22">
        <f t="shared" si="219"/>
        <v>0.44576991666596388</v>
      </c>
      <c r="Y540" s="3">
        <f>IF(U540&gt;'Power Curve'!$C$37,0,INDEX(Ci,$W540,1)*POWER(1-X540,3)+INDEX(Ci,$W540,2)*3*X540*POWER(1-X540,2)+INDEX(Ci,$W540,3)*3*POWER(X540,2)*(1-X540)+INDEX(Ci,$W540,4)*POWER(X540,3))</f>
        <v>463.53564945707808</v>
      </c>
      <c r="Z540" s="3">
        <f t="shared" si="220"/>
        <v>414.36445234712056</v>
      </c>
      <c r="AA540" s="3">
        <f t="shared" si="221"/>
        <v>589.05002975463867</v>
      </c>
      <c r="AB540" s="3">
        <f t="shared" si="230"/>
        <v>-174.68557740751811</v>
      </c>
      <c r="AC540" s="3">
        <f t="shared" si="231"/>
        <v>174.68557740751811</v>
      </c>
      <c r="AE540" s="34">
        <f t="shared" si="222"/>
        <v>6</v>
      </c>
      <c r="AF540" s="73" t="b">
        <f>COUNTIF('Power Curve'!$D$2:$D$31,AE540)&gt;0</f>
        <v>1</v>
      </c>
      <c r="AG540" s="73" t="b">
        <f t="shared" si="223"/>
        <v>0</v>
      </c>
      <c r="AH540" s="73" t="b">
        <f t="shared" si="232"/>
        <v>1</v>
      </c>
      <c r="AI540" s="34" t="str">
        <f t="shared" si="224"/>
        <v>Outer</v>
      </c>
      <c r="AJ540" s="35" t="str">
        <f t="shared" si="233"/>
        <v>0.3-0.4</v>
      </c>
      <c r="AK540" s="36" t="str">
        <f t="shared" si="225"/>
        <v>12-13</v>
      </c>
      <c r="AL540" s="36" t="str">
        <f t="shared" si="226"/>
        <v>Dec</v>
      </c>
      <c r="AM540" s="35" t="str">
        <f t="shared" si="227"/>
        <v>325-335</v>
      </c>
      <c r="AN540" s="36" t="str">
        <f t="shared" si="228"/>
        <v>LWS-LTI</v>
      </c>
    </row>
    <row r="541" spans="5:40" x14ac:dyDescent="0.3">
      <c r="E541" s="12">
        <v>40907.520833333336</v>
      </c>
      <c r="F541" s="16">
        <v>6.88</v>
      </c>
      <c r="G541" s="16">
        <v>624.82997322082497</v>
      </c>
      <c r="H541" s="29">
        <v>1.1977957452001415</v>
      </c>
      <c r="I541" s="26">
        <v>327</v>
      </c>
      <c r="J541" s="30">
        <v>5.8139534883720936E-2</v>
      </c>
      <c r="K541" s="31">
        <v>1.1566332025272938</v>
      </c>
      <c r="L541" s="111">
        <f t="shared" si="208"/>
        <v>0.4</v>
      </c>
      <c r="M541" s="112">
        <f t="shared" si="209"/>
        <v>6.0000000000000005E-2</v>
      </c>
      <c r="N541" s="112" t="b">
        <f t="shared" si="210"/>
        <v>1</v>
      </c>
      <c r="O541" s="112" t="b">
        <f t="shared" si="211"/>
        <v>1</v>
      </c>
      <c r="P541" s="113">
        <f t="shared" si="212"/>
        <v>4</v>
      </c>
      <c r="Q541" s="113">
        <f t="shared" si="213"/>
        <v>20</v>
      </c>
      <c r="R541" s="114" t="str">
        <f t="shared" si="229"/>
        <v>0.4-0.06</v>
      </c>
      <c r="S541" s="127">
        <f t="shared" si="214"/>
        <v>-7.0354762148051864E-2</v>
      </c>
      <c r="T541" s="112" t="b">
        <f t="shared" si="215"/>
        <v>1</v>
      </c>
      <c r="U541" s="22">
        <f t="shared" si="216"/>
        <v>6.8286889474209431</v>
      </c>
      <c r="V541" s="22">
        <f t="shared" si="217"/>
        <v>0.41344586575816644</v>
      </c>
      <c r="W541" s="81">
        <f t="shared" si="218"/>
        <v>7</v>
      </c>
      <c r="X541" s="22">
        <f t="shared" si="219"/>
        <v>0.8104790036659264</v>
      </c>
      <c r="Y541" s="3">
        <f>IF(U541&gt;'Power Curve'!$C$37,0,INDEX(Ci,$W541,1)*POWER(1-X541,3)+INDEX(Ci,$W541,2)*3*X541*POWER(1-X541,2)+INDEX(Ci,$W541,3)*3*POWER(X541,2)*(1-X541)+INDEX(Ci,$W541,4)*POWER(X541,3))</f>
        <v>552.53485060282355</v>
      </c>
      <c r="Z541" s="3">
        <f t="shared" si="220"/>
        <v>513.66139261015257</v>
      </c>
      <c r="AA541" s="3">
        <f t="shared" si="221"/>
        <v>624.82997322082497</v>
      </c>
      <c r="AB541" s="3">
        <f t="shared" si="230"/>
        <v>-111.16858061067239</v>
      </c>
      <c r="AC541" s="3">
        <f t="shared" si="231"/>
        <v>111.16858061067239</v>
      </c>
      <c r="AE541" s="34">
        <f t="shared" si="222"/>
        <v>7</v>
      </c>
      <c r="AF541" s="73" t="b">
        <f>COUNTIF('Power Curve'!$D$2:$D$31,AE541)&gt;0</f>
        <v>1</v>
      </c>
      <c r="AG541" s="73" t="b">
        <f t="shared" si="223"/>
        <v>0</v>
      </c>
      <c r="AH541" s="73" t="b">
        <f t="shared" si="232"/>
        <v>1</v>
      </c>
      <c r="AI541" s="34" t="str">
        <f t="shared" si="224"/>
        <v>Outer</v>
      </c>
      <c r="AJ541" s="35" t="str">
        <f t="shared" si="233"/>
        <v>0.4-0.5</v>
      </c>
      <c r="AK541" s="36" t="str">
        <f t="shared" si="225"/>
        <v>12-13</v>
      </c>
      <c r="AL541" s="36" t="str">
        <f t="shared" si="226"/>
        <v>Dec</v>
      </c>
      <c r="AM541" s="35" t="str">
        <f t="shared" si="227"/>
        <v>325-335</v>
      </c>
      <c r="AN541" s="36" t="str">
        <f t="shared" si="228"/>
        <v>LWS-LTI</v>
      </c>
    </row>
    <row r="542" spans="5:40" x14ac:dyDescent="0.3">
      <c r="E542" s="12">
        <v>40907.555555555555</v>
      </c>
      <c r="F542" s="16">
        <v>7.83</v>
      </c>
      <c r="G542" s="16">
        <v>815.55997085571289</v>
      </c>
      <c r="H542" s="29">
        <v>1.195173137278968</v>
      </c>
      <c r="I542" s="26">
        <v>325</v>
      </c>
      <c r="J542" s="30">
        <v>3.1928480204342274E-2</v>
      </c>
      <c r="K542" s="31">
        <v>1.2024379436343655</v>
      </c>
      <c r="L542" s="111">
        <f t="shared" si="208"/>
        <v>0.6</v>
      </c>
      <c r="M542" s="112">
        <f t="shared" si="209"/>
        <v>0.03</v>
      </c>
      <c r="N542" s="112" t="b">
        <f t="shared" si="210"/>
        <v>1</v>
      </c>
      <c r="O542" s="112" t="b">
        <f t="shared" si="211"/>
        <v>1</v>
      </c>
      <c r="P542" s="113">
        <f t="shared" si="212"/>
        <v>6</v>
      </c>
      <c r="Q542" s="113">
        <f t="shared" si="213"/>
        <v>23</v>
      </c>
      <c r="R542" s="114" t="str">
        <f t="shared" si="229"/>
        <v>0.6-0.03</v>
      </c>
      <c r="S542" s="127">
        <f t="shared" si="214"/>
        <v>-0.14671519135729866</v>
      </c>
      <c r="T542" s="112" t="b">
        <f t="shared" si="215"/>
        <v>1</v>
      </c>
      <c r="U542" s="22">
        <f t="shared" si="216"/>
        <v>7.765927651566491</v>
      </c>
      <c r="V542" s="22">
        <f t="shared" si="217"/>
        <v>0.55829912874753718</v>
      </c>
      <c r="W542" s="81">
        <f t="shared" si="218"/>
        <v>8</v>
      </c>
      <c r="X542" s="22">
        <f t="shared" si="219"/>
        <v>0.75566860101283395</v>
      </c>
      <c r="Y542" s="3">
        <f>IF(U542&gt;'Power Curve'!$C$37,0,INDEX(Ci,$W542,1)*POWER(1-X542,3)+INDEX(Ci,$W542,2)*3*X542*POWER(1-X542,2)+INDEX(Ci,$W542,3)*3*POWER(X542,2)*(1-X542)+INDEX(Ci,$W542,4)*POWER(X542,3))</f>
        <v>808.78147576629112</v>
      </c>
      <c r="Z542" s="3">
        <f t="shared" si="220"/>
        <v>690.12094678300139</v>
      </c>
      <c r="AA542" s="3">
        <f t="shared" si="221"/>
        <v>815.55997085571289</v>
      </c>
      <c r="AB542" s="3">
        <f t="shared" si="230"/>
        <v>-125.4390240727115</v>
      </c>
      <c r="AC542" s="3">
        <f t="shared" si="231"/>
        <v>125.4390240727115</v>
      </c>
      <c r="AE542" s="34">
        <f t="shared" si="222"/>
        <v>8</v>
      </c>
      <c r="AF542" s="73" t="b">
        <f>COUNTIF('Power Curve'!$D$2:$D$31,AE542)&gt;0</f>
        <v>1</v>
      </c>
      <c r="AG542" s="73" t="b">
        <f t="shared" si="223"/>
        <v>0</v>
      </c>
      <c r="AH542" s="73" t="b">
        <f t="shared" si="232"/>
        <v>1</v>
      </c>
      <c r="AI542" s="34" t="str">
        <f t="shared" si="224"/>
        <v>Outer</v>
      </c>
      <c r="AJ542" s="35" t="str">
        <f t="shared" si="233"/>
        <v>0.5-0.6</v>
      </c>
      <c r="AK542" s="36" t="str">
        <f t="shared" si="225"/>
        <v>13-14</v>
      </c>
      <c r="AL542" s="36" t="str">
        <f t="shared" si="226"/>
        <v>Dec</v>
      </c>
      <c r="AM542" s="35" t="str">
        <f t="shared" si="227"/>
        <v>325-335</v>
      </c>
      <c r="AN542" s="36" t="str">
        <f t="shared" si="228"/>
        <v>HWS-LTI</v>
      </c>
    </row>
    <row r="543" spans="5:40" x14ac:dyDescent="0.3">
      <c r="E543" s="12">
        <v>40907.5625</v>
      </c>
      <c r="F543" s="16">
        <v>7.08</v>
      </c>
      <c r="G543" s="16">
        <v>682.1500301361084</v>
      </c>
      <c r="H543" s="29">
        <v>1.1974401114248556</v>
      </c>
      <c r="I543" s="26">
        <v>324.89999999999998</v>
      </c>
      <c r="J543" s="30">
        <v>4.3785310734463276E-2</v>
      </c>
      <c r="K543" s="31">
        <v>1.0476127210902453</v>
      </c>
      <c r="L543" s="111">
        <f t="shared" si="208"/>
        <v>0.4</v>
      </c>
      <c r="M543" s="112">
        <f t="shared" si="209"/>
        <v>0.04</v>
      </c>
      <c r="N543" s="112" t="b">
        <f t="shared" si="210"/>
        <v>1</v>
      </c>
      <c r="O543" s="112" t="b">
        <f t="shared" si="211"/>
        <v>1</v>
      </c>
      <c r="P543" s="113">
        <f t="shared" si="212"/>
        <v>4</v>
      </c>
      <c r="Q543" s="113">
        <f t="shared" si="213"/>
        <v>22</v>
      </c>
      <c r="R543" s="114" t="str">
        <f t="shared" si="229"/>
        <v>0.4-0.04</v>
      </c>
      <c r="S543" s="127">
        <f t="shared" si="214"/>
        <v>-0.10607856627111607</v>
      </c>
      <c r="T543" s="112" t="b">
        <f t="shared" si="215"/>
        <v>1</v>
      </c>
      <c r="U543" s="22">
        <f t="shared" si="216"/>
        <v>7.0265018038439999</v>
      </c>
      <c r="V543" s="22">
        <f t="shared" si="217"/>
        <v>0.44401848038386149</v>
      </c>
      <c r="W543" s="81">
        <f t="shared" si="218"/>
        <v>8</v>
      </c>
      <c r="X543" s="22">
        <f t="shared" si="219"/>
        <v>1.1450413502407317E-2</v>
      </c>
      <c r="Y543" s="3">
        <f>IF(U543&gt;'Power Curve'!$C$37,0,INDEX(Ci,$W543,1)*POWER(1-X543,3)+INDEX(Ci,$W543,2)*3*X543*POWER(1-X543,2)+INDEX(Ci,$W543,3)*3*POWER(X543,2)*(1-X543)+INDEX(Ci,$W543,4)*POWER(X543,3))</f>
        <v>603.245194838874</v>
      </c>
      <c r="Z543" s="3">
        <f t="shared" si="220"/>
        <v>539.25380946042617</v>
      </c>
      <c r="AA543" s="3">
        <f t="shared" si="221"/>
        <v>682.1500301361084</v>
      </c>
      <c r="AB543" s="3">
        <f t="shared" si="230"/>
        <v>-142.89622067568223</v>
      </c>
      <c r="AC543" s="3">
        <f t="shared" si="231"/>
        <v>142.89622067568223</v>
      </c>
      <c r="AE543" s="34">
        <f t="shared" si="222"/>
        <v>7</v>
      </c>
      <c r="AF543" s="73" t="b">
        <f>COUNTIF('Power Curve'!$D$2:$D$31,AE543)&gt;0</f>
        <v>1</v>
      </c>
      <c r="AG543" s="73" t="b">
        <f t="shared" si="223"/>
        <v>0</v>
      </c>
      <c r="AH543" s="73" t="b">
        <f t="shared" si="232"/>
        <v>1</v>
      </c>
      <c r="AI543" s="34" t="str">
        <f t="shared" si="224"/>
        <v>Outer</v>
      </c>
      <c r="AJ543" s="35" t="str">
        <f t="shared" si="233"/>
        <v>0.4-0.5</v>
      </c>
      <c r="AK543" s="36" t="str">
        <f t="shared" si="225"/>
        <v>13-14</v>
      </c>
      <c r="AL543" s="36" t="str">
        <f t="shared" si="226"/>
        <v>Dec</v>
      </c>
      <c r="AM543" s="35" t="str">
        <f t="shared" si="227"/>
        <v>315-325</v>
      </c>
      <c r="AN543" s="36" t="str">
        <f t="shared" si="228"/>
        <v>LWS-LTI</v>
      </c>
    </row>
    <row r="544" spans="5:40" x14ac:dyDescent="0.3">
      <c r="E544" s="12">
        <v>40907.569444444445</v>
      </c>
      <c r="F544" s="16">
        <v>7.16</v>
      </c>
      <c r="G544" s="16">
        <v>680.30998277664162</v>
      </c>
      <c r="H544" s="29">
        <v>1.1960047076378677</v>
      </c>
      <c r="I544" s="26">
        <v>317.2</v>
      </c>
      <c r="J544" s="30">
        <v>6.0055865921787709E-2</v>
      </c>
      <c r="K544" s="31">
        <v>1.2233773188581993</v>
      </c>
      <c r="L544" s="111">
        <f t="shared" si="208"/>
        <v>0.5</v>
      </c>
      <c r="M544" s="112">
        <f t="shared" si="209"/>
        <v>6.0000000000000005E-2</v>
      </c>
      <c r="N544" s="112" t="b">
        <f t="shared" si="210"/>
        <v>1</v>
      </c>
      <c r="O544" s="112" t="b">
        <f t="shared" si="211"/>
        <v>1</v>
      </c>
      <c r="P544" s="113">
        <f t="shared" si="212"/>
        <v>5</v>
      </c>
      <c r="Q544" s="113">
        <f t="shared" si="213"/>
        <v>20</v>
      </c>
      <c r="R544" s="114" t="str">
        <f t="shared" si="229"/>
        <v>0.5-0.06</v>
      </c>
      <c r="S544" s="127">
        <f t="shared" si="214"/>
        <v>-6.6348637269411564E-2</v>
      </c>
      <c r="T544" s="112" t="b">
        <f t="shared" si="215"/>
        <v>1</v>
      </c>
      <c r="U544" s="22">
        <f t="shared" si="216"/>
        <v>7.103056825521735</v>
      </c>
      <c r="V544" s="22">
        <f t="shared" si="217"/>
        <v>0.45585030576537056</v>
      </c>
      <c r="W544" s="81">
        <f t="shared" si="218"/>
        <v>8</v>
      </c>
      <c r="X544" s="22">
        <f t="shared" si="219"/>
        <v>8.8501600789557475E-2</v>
      </c>
      <c r="Y544" s="3">
        <f>IF(U544&gt;'Power Curve'!$C$37,0,INDEX(Ci,$W544,1)*POWER(1-X544,3)+INDEX(Ci,$W544,2)*3*X544*POWER(1-X544,2)+INDEX(Ci,$W544,3)*3*POWER(X544,2)*(1-X544)+INDEX(Ci,$W544,4)*POWER(X544,3))</f>
        <v>623.14196128008246</v>
      </c>
      <c r="Z544" s="3">
        <f t="shared" si="220"/>
        <v>581.79734132376052</v>
      </c>
      <c r="AA544" s="3">
        <f t="shared" si="221"/>
        <v>680.30998277664162</v>
      </c>
      <c r="AB544" s="3">
        <f t="shared" si="230"/>
        <v>-98.512641452881098</v>
      </c>
      <c r="AC544" s="3">
        <f t="shared" si="231"/>
        <v>98.512641452881098</v>
      </c>
      <c r="AE544" s="34">
        <f t="shared" si="222"/>
        <v>7</v>
      </c>
      <c r="AF544" s="73" t="b">
        <f>COUNTIF('Power Curve'!$D$2:$D$31,AE544)&gt;0</f>
        <v>1</v>
      </c>
      <c r="AG544" s="73" t="b">
        <f t="shared" si="223"/>
        <v>0</v>
      </c>
      <c r="AH544" s="73" t="b">
        <f t="shared" si="232"/>
        <v>1</v>
      </c>
      <c r="AI544" s="34" t="str">
        <f t="shared" si="224"/>
        <v>Outer</v>
      </c>
      <c r="AJ544" s="35" t="str">
        <f t="shared" si="233"/>
        <v>0.4-0.5</v>
      </c>
      <c r="AK544" s="36" t="str">
        <f t="shared" si="225"/>
        <v>13-14</v>
      </c>
      <c r="AL544" s="36" t="str">
        <f t="shared" si="226"/>
        <v>Dec</v>
      </c>
      <c r="AM544" s="35" t="str">
        <f t="shared" si="227"/>
        <v>315-325</v>
      </c>
      <c r="AN544" s="36" t="str">
        <f t="shared" si="228"/>
        <v>LWS-LTI</v>
      </c>
    </row>
    <row r="545" spans="5:40" x14ac:dyDescent="0.3">
      <c r="E545" s="12">
        <v>40907.576388888891</v>
      </c>
      <c r="F545" s="16">
        <v>7.73</v>
      </c>
      <c r="G545" s="16">
        <v>913.97999572753952</v>
      </c>
      <c r="H545" s="29">
        <v>1.1971707112292065</v>
      </c>
      <c r="I545" s="26">
        <v>314.2</v>
      </c>
      <c r="J545" s="30">
        <v>9.7024579560155227E-2</v>
      </c>
      <c r="K545" s="31">
        <v>1.2549122113708577</v>
      </c>
      <c r="L545" s="111">
        <f t="shared" si="208"/>
        <v>0.5</v>
      </c>
      <c r="M545" s="112">
        <f t="shared" si="209"/>
        <v>9.9999999999999992E-2</v>
      </c>
      <c r="N545" s="112" t="b">
        <f t="shared" si="210"/>
        <v>1</v>
      </c>
      <c r="O545" s="112" t="b">
        <f t="shared" si="211"/>
        <v>1</v>
      </c>
      <c r="P545" s="113">
        <f t="shared" si="212"/>
        <v>5</v>
      </c>
      <c r="Q545" s="113">
        <f t="shared" si="213"/>
        <v>16</v>
      </c>
      <c r="R545" s="114" t="str">
        <f t="shared" si="229"/>
        <v>0.5-0.1</v>
      </c>
      <c r="S545" s="127">
        <f t="shared" si="214"/>
        <v>-1.2082008028820396E-2</v>
      </c>
      <c r="T545" s="112" t="b">
        <f t="shared" si="215"/>
        <v>1</v>
      </c>
      <c r="U545" s="22">
        <f t="shared" si="216"/>
        <v>7.67101488475737</v>
      </c>
      <c r="V545" s="22">
        <f t="shared" si="217"/>
        <v>0.5436300546783176</v>
      </c>
      <c r="W545" s="81">
        <f t="shared" si="218"/>
        <v>8</v>
      </c>
      <c r="X545" s="22">
        <f t="shared" si="219"/>
        <v>0.6601406890472874</v>
      </c>
      <c r="Y545" s="3">
        <f>IF(U545&gt;'Power Curve'!$C$37,0,INDEX(Ci,$W545,1)*POWER(1-X545,3)+INDEX(Ci,$W545,2)*3*X545*POWER(1-X545,2)+INDEX(Ci,$W545,3)*3*POWER(X545,2)*(1-X545)+INDEX(Ci,$W545,4)*POWER(X545,3))</f>
        <v>781.05585629638722</v>
      </c>
      <c r="Z545" s="3">
        <f t="shared" si="220"/>
        <v>771.61913316965706</v>
      </c>
      <c r="AA545" s="3">
        <f t="shared" si="221"/>
        <v>913.97999572753952</v>
      </c>
      <c r="AB545" s="3">
        <f t="shared" si="230"/>
        <v>-142.36086255788246</v>
      </c>
      <c r="AC545" s="3">
        <f t="shared" si="231"/>
        <v>142.36086255788246</v>
      </c>
      <c r="AE545" s="34">
        <f t="shared" si="222"/>
        <v>8</v>
      </c>
      <c r="AF545" s="73" t="b">
        <f>COUNTIF('Power Curve'!$D$2:$D$31,AE545)&gt;0</f>
        <v>1</v>
      </c>
      <c r="AG545" s="73" t="b">
        <f t="shared" si="223"/>
        <v>0</v>
      </c>
      <c r="AH545" s="73" t="b">
        <f t="shared" si="232"/>
        <v>1</v>
      </c>
      <c r="AI545" s="34" t="str">
        <f t="shared" si="224"/>
        <v>Outer</v>
      </c>
      <c r="AJ545" s="35" t="str">
        <f t="shared" si="233"/>
        <v>0.5-0.6</v>
      </c>
      <c r="AK545" s="36" t="str">
        <f t="shared" si="225"/>
        <v>13-14</v>
      </c>
      <c r="AL545" s="36" t="str">
        <f t="shared" si="226"/>
        <v>Dec</v>
      </c>
      <c r="AM545" s="35" t="str">
        <f t="shared" si="227"/>
        <v>305-315</v>
      </c>
      <c r="AN545" s="36" t="str">
        <f t="shared" si="228"/>
        <v>HWS-LTI</v>
      </c>
    </row>
    <row r="546" spans="5:40" x14ac:dyDescent="0.3">
      <c r="E546" s="12">
        <v>40907.583333333336</v>
      </c>
      <c r="F546" s="16">
        <v>8.52</v>
      </c>
      <c r="G546" s="16">
        <v>1287.309982299802</v>
      </c>
      <c r="H546" s="29">
        <v>1.1968116994752516</v>
      </c>
      <c r="I546" s="26">
        <v>311.60000000000002</v>
      </c>
      <c r="J546" s="30">
        <v>7.6291079812206578E-2</v>
      </c>
      <c r="K546" s="31">
        <v>1.1632958350547911</v>
      </c>
      <c r="L546" s="111">
        <f t="shared" si="208"/>
        <v>0.70000000000000007</v>
      </c>
      <c r="M546" s="112">
        <f t="shared" si="209"/>
        <v>0.08</v>
      </c>
      <c r="N546" s="112" t="b">
        <f t="shared" si="210"/>
        <v>1</v>
      </c>
      <c r="O546" s="112" t="b">
        <f t="shared" si="211"/>
        <v>1</v>
      </c>
      <c r="P546" s="113">
        <f t="shared" si="212"/>
        <v>7.0000000000000009</v>
      </c>
      <c r="Q546" s="113">
        <f t="shared" si="213"/>
        <v>18</v>
      </c>
      <c r="R546" s="114" t="str">
        <f t="shared" si="229"/>
        <v>0.7-0.08</v>
      </c>
      <c r="S546" s="127">
        <f t="shared" si="214"/>
        <v>-1.674127324026084E-2</v>
      </c>
      <c r="T546" s="112" t="b">
        <f t="shared" si="215"/>
        <v>1</v>
      </c>
      <c r="U546" s="22">
        <f t="shared" si="216"/>
        <v>8.4541413969096286</v>
      </c>
      <c r="V546" s="22">
        <f t="shared" si="217"/>
        <v>0.66466478160218923</v>
      </c>
      <c r="W546" s="81">
        <f t="shared" si="218"/>
        <v>9</v>
      </c>
      <c r="X546" s="22">
        <f t="shared" si="219"/>
        <v>0.44525451816807571</v>
      </c>
      <c r="Y546" s="3">
        <f>IF(U546&gt;'Power Curve'!$C$37,0,INDEX(Ci,$W546,1)*POWER(1-X546,3)+INDEX(Ci,$W546,2)*3*X546*POWER(1-X546,2)+INDEX(Ci,$W546,3)*3*POWER(X546,2)*(1-X546)+INDEX(Ci,$W546,4)*POWER(X546,3))</f>
        <v>1018.326933382525</v>
      </c>
      <c r="Z546" s="3">
        <f t="shared" si="220"/>
        <v>1001.2788439428513</v>
      </c>
      <c r="AA546" s="3">
        <f t="shared" si="221"/>
        <v>1287.309982299802</v>
      </c>
      <c r="AB546" s="3">
        <f t="shared" si="230"/>
        <v>-286.03113835695069</v>
      </c>
      <c r="AC546" s="3">
        <f t="shared" si="231"/>
        <v>286.03113835695069</v>
      </c>
      <c r="AE546" s="34">
        <f t="shared" si="222"/>
        <v>8</v>
      </c>
      <c r="AF546" s="73" t="b">
        <f>COUNTIF('Power Curve'!$D$2:$D$31,AE546)&gt;0</f>
        <v>1</v>
      </c>
      <c r="AG546" s="73" t="b">
        <f t="shared" si="223"/>
        <v>0</v>
      </c>
      <c r="AH546" s="73" t="b">
        <f t="shared" si="232"/>
        <v>1</v>
      </c>
      <c r="AI546" s="34" t="str">
        <f t="shared" si="224"/>
        <v>Outer</v>
      </c>
      <c r="AJ546" s="35" t="str">
        <f t="shared" si="233"/>
        <v>0.6-0.7</v>
      </c>
      <c r="AK546" s="36" t="str">
        <f t="shared" si="225"/>
        <v>14-15</v>
      </c>
      <c r="AL546" s="36" t="str">
        <f t="shared" si="226"/>
        <v>Dec</v>
      </c>
      <c r="AM546" s="35" t="str">
        <f t="shared" si="227"/>
        <v>305-315</v>
      </c>
      <c r="AN546" s="36" t="str">
        <f t="shared" si="228"/>
        <v>HWS-LTI</v>
      </c>
    </row>
    <row r="547" spans="5:40" x14ac:dyDescent="0.3">
      <c r="E547" s="12">
        <v>40907.590277777781</v>
      </c>
      <c r="F547" s="16">
        <v>8.2200000000000006</v>
      </c>
      <c r="G547" s="16">
        <v>1105.5300598144531</v>
      </c>
      <c r="H547" s="29">
        <v>1.1968241166142624</v>
      </c>
      <c r="I547" s="26">
        <v>309.3</v>
      </c>
      <c r="J547" s="30">
        <v>9.0024330900243296E-2</v>
      </c>
      <c r="K547" s="31">
        <v>0.97412680313074562</v>
      </c>
      <c r="L547" s="111">
        <f t="shared" si="208"/>
        <v>0.6</v>
      </c>
      <c r="M547" s="112">
        <f t="shared" si="209"/>
        <v>0.09</v>
      </c>
      <c r="N547" s="112" t="b">
        <f t="shared" si="210"/>
        <v>1</v>
      </c>
      <c r="O547" s="112" t="b">
        <f t="shared" si="211"/>
        <v>1</v>
      </c>
      <c r="P547" s="113">
        <f t="shared" si="212"/>
        <v>6</v>
      </c>
      <c r="Q547" s="113">
        <f t="shared" si="213"/>
        <v>17</v>
      </c>
      <c r="R547" s="114" t="str">
        <f t="shared" si="229"/>
        <v>0.6-0.09</v>
      </c>
      <c r="S547" s="127">
        <f t="shared" si="214"/>
        <v>-2.6533940218358566E-2</v>
      </c>
      <c r="T547" s="112" t="b">
        <f t="shared" si="215"/>
        <v>1</v>
      </c>
      <c r="U547" s="22">
        <f t="shared" si="216"/>
        <v>8.1564885699627663</v>
      </c>
      <c r="V547" s="22">
        <f t="shared" si="217"/>
        <v>0.61866157768993613</v>
      </c>
      <c r="W547" s="81">
        <f t="shared" si="218"/>
        <v>9</v>
      </c>
      <c r="X547" s="22">
        <f t="shared" si="219"/>
        <v>0.14773612123492999</v>
      </c>
      <c r="Y547" s="3">
        <f>IF(U547&gt;'Power Curve'!$C$37,0,INDEX(Ci,$W547,1)*POWER(1-X547,3)+INDEX(Ci,$W547,2)*3*X547*POWER(1-X547,2)+INDEX(Ci,$W547,3)*3*POWER(X547,2)*(1-X547)+INDEX(Ci,$W547,4)*POWER(X547,3))</f>
        <v>925.44474317694687</v>
      </c>
      <c r="Z547" s="3">
        <f t="shared" si="220"/>
        <v>900.88904768609564</v>
      </c>
      <c r="AA547" s="3">
        <f t="shared" si="221"/>
        <v>1105.5300598144531</v>
      </c>
      <c r="AB547" s="3">
        <f t="shared" si="230"/>
        <v>-204.64101212835749</v>
      </c>
      <c r="AC547" s="3">
        <f t="shared" si="231"/>
        <v>204.64101212835749</v>
      </c>
      <c r="AE547" s="34">
        <f t="shared" si="222"/>
        <v>8</v>
      </c>
      <c r="AF547" s="73" t="b">
        <f>COUNTIF('Power Curve'!$D$2:$D$31,AE547)&gt;0</f>
        <v>1</v>
      </c>
      <c r="AG547" s="73" t="b">
        <f t="shared" si="223"/>
        <v>0</v>
      </c>
      <c r="AH547" s="73" t="b">
        <f t="shared" si="232"/>
        <v>1</v>
      </c>
      <c r="AI547" s="34" t="str">
        <f t="shared" si="224"/>
        <v>Outer</v>
      </c>
      <c r="AJ547" s="35" t="str">
        <f t="shared" si="233"/>
        <v>0.6-0.7</v>
      </c>
      <c r="AK547" s="36" t="str">
        <f t="shared" si="225"/>
        <v>14-15</v>
      </c>
      <c r="AL547" s="36" t="str">
        <f t="shared" si="226"/>
        <v>Dec</v>
      </c>
      <c r="AM547" s="35" t="str">
        <f t="shared" si="227"/>
        <v>305-315</v>
      </c>
      <c r="AN547" s="36" t="str">
        <f t="shared" si="228"/>
        <v>HWS-LTI</v>
      </c>
    </row>
    <row r="548" spans="5:40" x14ac:dyDescent="0.3">
      <c r="E548" s="12">
        <v>40907.597222222219</v>
      </c>
      <c r="F548" s="16">
        <v>7.92</v>
      </c>
      <c r="G548" s="16">
        <v>962.54999923706055</v>
      </c>
      <c r="H548" s="29">
        <v>1.1975095126695599</v>
      </c>
      <c r="I548" s="26">
        <v>310.39999999999998</v>
      </c>
      <c r="J548" s="30">
        <v>6.3131313131313135E-2</v>
      </c>
      <c r="K548" s="31">
        <v>0.98306475609433797</v>
      </c>
      <c r="L548" s="111">
        <f t="shared" si="208"/>
        <v>0.6</v>
      </c>
      <c r="M548" s="112">
        <f t="shared" si="209"/>
        <v>6.0000000000000005E-2</v>
      </c>
      <c r="N548" s="112" t="b">
        <f t="shared" si="210"/>
        <v>1</v>
      </c>
      <c r="O548" s="112" t="b">
        <f t="shared" si="211"/>
        <v>1</v>
      </c>
      <c r="P548" s="113">
        <f t="shared" si="212"/>
        <v>6</v>
      </c>
      <c r="Q548" s="113">
        <f t="shared" si="213"/>
        <v>20</v>
      </c>
      <c r="R548" s="114" t="str">
        <f t="shared" si="229"/>
        <v>0.6-0.06</v>
      </c>
      <c r="S548" s="127">
        <f t="shared" si="214"/>
        <v>-3.7616032398411298E-2</v>
      </c>
      <c r="T548" s="112" t="b">
        <f t="shared" si="215"/>
        <v>1</v>
      </c>
      <c r="U548" s="22">
        <f t="shared" si="216"/>
        <v>7.8603064102681373</v>
      </c>
      <c r="V548" s="22">
        <f t="shared" si="217"/>
        <v>0.57288567014232883</v>
      </c>
      <c r="W548" s="81">
        <f t="shared" si="218"/>
        <v>8</v>
      </c>
      <c r="X548" s="22">
        <f t="shared" si="219"/>
        <v>0.8506590438770707</v>
      </c>
      <c r="Y548" s="3">
        <f>IF(U548&gt;'Power Curve'!$C$37,0,INDEX(Ci,$W548,1)*POWER(1-X548,3)+INDEX(Ci,$W548,2)*3*X548*POWER(1-X548,2)+INDEX(Ci,$W548,3)*3*POWER(X548,2)*(1-X548)+INDEX(Ci,$W548,4)*POWER(X548,3))</f>
        <v>836.60429586772295</v>
      </c>
      <c r="Z548" s="3">
        <f t="shared" si="220"/>
        <v>805.13456156971267</v>
      </c>
      <c r="AA548" s="3">
        <f t="shared" si="221"/>
        <v>962.54999923706055</v>
      </c>
      <c r="AB548" s="3">
        <f t="shared" si="230"/>
        <v>-157.41543766734787</v>
      </c>
      <c r="AC548" s="3">
        <f t="shared" si="231"/>
        <v>157.41543766734787</v>
      </c>
      <c r="AE548" s="34">
        <f t="shared" si="222"/>
        <v>8</v>
      </c>
      <c r="AF548" s="73" t="b">
        <f>COUNTIF('Power Curve'!$D$2:$D$31,AE548)&gt;0</f>
        <v>1</v>
      </c>
      <c r="AG548" s="73" t="b">
        <f t="shared" si="223"/>
        <v>0</v>
      </c>
      <c r="AH548" s="73" t="b">
        <f t="shared" si="232"/>
        <v>1</v>
      </c>
      <c r="AI548" s="34" t="str">
        <f t="shared" si="224"/>
        <v>Outer</v>
      </c>
      <c r="AJ548" s="35" t="str">
        <f t="shared" si="233"/>
        <v>0.5-0.6</v>
      </c>
      <c r="AK548" s="36" t="str">
        <f t="shared" si="225"/>
        <v>14-15</v>
      </c>
      <c r="AL548" s="36" t="str">
        <f t="shared" si="226"/>
        <v>Dec</v>
      </c>
      <c r="AM548" s="35" t="str">
        <f t="shared" si="227"/>
        <v>305-315</v>
      </c>
      <c r="AN548" s="36" t="str">
        <f t="shared" si="228"/>
        <v>HWS-LTI</v>
      </c>
    </row>
    <row r="549" spans="5:40" x14ac:dyDescent="0.3">
      <c r="E549" s="12">
        <v>40907.604166666664</v>
      </c>
      <c r="F549" s="16">
        <v>7.82</v>
      </c>
      <c r="G549" s="16">
        <v>899.31002998352051</v>
      </c>
      <c r="H549" s="29">
        <v>1.1964779114463031</v>
      </c>
      <c r="I549" s="26">
        <v>311.7</v>
      </c>
      <c r="J549" s="30">
        <v>6.7774936061381075E-2</v>
      </c>
      <c r="K549" s="31">
        <v>1.0094225244076458</v>
      </c>
      <c r="L549" s="111">
        <f t="shared" si="208"/>
        <v>0.6</v>
      </c>
      <c r="M549" s="112">
        <f t="shared" si="209"/>
        <v>6.9999999999999993E-2</v>
      </c>
      <c r="N549" s="112" t="b">
        <f t="shared" si="210"/>
        <v>1</v>
      </c>
      <c r="O549" s="112" t="b">
        <f t="shared" si="211"/>
        <v>1</v>
      </c>
      <c r="P549" s="113">
        <f t="shared" si="212"/>
        <v>6</v>
      </c>
      <c r="Q549" s="113">
        <f t="shared" si="213"/>
        <v>19</v>
      </c>
      <c r="R549" s="114" t="str">
        <f t="shared" si="229"/>
        <v>0.6-0.07</v>
      </c>
      <c r="S549" s="127">
        <f t="shared" si="214"/>
        <v>-3.3639724247800033E-2</v>
      </c>
      <c r="T549" s="112" t="b">
        <f t="shared" si="215"/>
        <v>1</v>
      </c>
      <c r="U549" s="22">
        <f t="shared" si="216"/>
        <v>7.7588308741687504</v>
      </c>
      <c r="V549" s="22">
        <f t="shared" si="217"/>
        <v>0.55720229892368867</v>
      </c>
      <c r="W549" s="81">
        <f t="shared" si="218"/>
        <v>8</v>
      </c>
      <c r="X549" s="22">
        <f t="shared" si="219"/>
        <v>0.74852582824071734</v>
      </c>
      <c r="Y549" s="3">
        <f>IF(U549&gt;'Power Curve'!$C$37,0,INDEX(Ci,$W549,1)*POWER(1-X549,3)+INDEX(Ci,$W549,2)*3*X549*POWER(1-X549,2)+INDEX(Ci,$W549,3)*3*POWER(X549,2)*(1-X549)+INDEX(Ci,$W549,4)*POWER(X549,3))</f>
        <v>806.69896479933846</v>
      </c>
      <c r="Z549" s="3">
        <f t="shared" si="220"/>
        <v>779.56183407250296</v>
      </c>
      <c r="AA549" s="3">
        <f t="shared" si="221"/>
        <v>899.31002998352051</v>
      </c>
      <c r="AB549" s="3">
        <f t="shared" si="230"/>
        <v>-119.74819591101755</v>
      </c>
      <c r="AC549" s="3">
        <f t="shared" si="231"/>
        <v>119.74819591101755</v>
      </c>
      <c r="AE549" s="34">
        <f t="shared" si="222"/>
        <v>8</v>
      </c>
      <c r="AF549" s="73" t="b">
        <f>COUNTIF('Power Curve'!$D$2:$D$31,AE549)&gt;0</f>
        <v>1</v>
      </c>
      <c r="AG549" s="73" t="b">
        <f t="shared" si="223"/>
        <v>0</v>
      </c>
      <c r="AH549" s="73" t="b">
        <f t="shared" si="232"/>
        <v>1</v>
      </c>
      <c r="AI549" s="34" t="str">
        <f t="shared" si="224"/>
        <v>Outer</v>
      </c>
      <c r="AJ549" s="35" t="str">
        <f t="shared" si="233"/>
        <v>0.5-0.6</v>
      </c>
      <c r="AK549" s="36" t="str">
        <f t="shared" si="225"/>
        <v>14-15</v>
      </c>
      <c r="AL549" s="36" t="str">
        <f t="shared" si="226"/>
        <v>Dec</v>
      </c>
      <c r="AM549" s="35" t="str">
        <f t="shared" si="227"/>
        <v>305-315</v>
      </c>
      <c r="AN549" s="36" t="str">
        <f t="shared" si="228"/>
        <v>HWS-LTI</v>
      </c>
    </row>
    <row r="550" spans="5:40" x14ac:dyDescent="0.3">
      <c r="E550" s="12">
        <v>40907.611111111109</v>
      </c>
      <c r="F550" s="16">
        <v>8.7200000000000006</v>
      </c>
      <c r="G550" s="16">
        <v>1136.1100540161158</v>
      </c>
      <c r="H550" s="29">
        <v>1.1958508506600063</v>
      </c>
      <c r="I550" s="26">
        <v>312.5</v>
      </c>
      <c r="J550" s="30">
        <v>3.7844036697247709E-2</v>
      </c>
      <c r="K550" s="31">
        <v>1.0255250432959493</v>
      </c>
      <c r="L550" s="111">
        <f t="shared" si="208"/>
        <v>0.70000000000000007</v>
      </c>
      <c r="M550" s="112">
        <f t="shared" si="209"/>
        <v>0.04</v>
      </c>
      <c r="N550" s="112" t="b">
        <f t="shared" si="210"/>
        <v>1</v>
      </c>
      <c r="O550" s="112" t="b">
        <f t="shared" si="211"/>
        <v>1</v>
      </c>
      <c r="P550" s="113">
        <f t="shared" si="212"/>
        <v>7.0000000000000009</v>
      </c>
      <c r="Q550" s="113">
        <f t="shared" si="213"/>
        <v>22</v>
      </c>
      <c r="R550" s="114" t="str">
        <f t="shared" si="229"/>
        <v>0.7-0.04</v>
      </c>
      <c r="S550" s="127">
        <f t="shared" si="214"/>
        <v>-7.5068543904968241E-2</v>
      </c>
      <c r="T550" s="112" t="b">
        <f t="shared" si="215"/>
        <v>1</v>
      </c>
      <c r="U550" s="22">
        <f t="shared" si="216"/>
        <v>8.6502792492295217</v>
      </c>
      <c r="V550" s="22">
        <f t="shared" si="217"/>
        <v>0.69497851894423113</v>
      </c>
      <c r="W550" s="81">
        <f t="shared" si="218"/>
        <v>9</v>
      </c>
      <c r="X550" s="22">
        <f t="shared" si="219"/>
        <v>0.64130378804630961</v>
      </c>
      <c r="Y550" s="3">
        <f>IF(U550&gt;'Power Curve'!$C$37,0,INDEX(Ci,$W550,1)*POWER(1-X550,3)+INDEX(Ci,$W550,2)*3*X550*POWER(1-X550,2)+INDEX(Ci,$W550,3)*3*POWER(X550,2)*(1-X550)+INDEX(Ci,$W550,4)*POWER(X550,3))</f>
        <v>1081.1719486909637</v>
      </c>
      <c r="Z550" s="3">
        <f t="shared" si="220"/>
        <v>1000.0099447918361</v>
      </c>
      <c r="AA550" s="3">
        <f t="shared" si="221"/>
        <v>1136.1100540161158</v>
      </c>
      <c r="AB550" s="3">
        <f t="shared" si="230"/>
        <v>-136.10010922427966</v>
      </c>
      <c r="AC550" s="3">
        <f t="shared" si="231"/>
        <v>136.10010922427966</v>
      </c>
      <c r="AE550" s="34">
        <f t="shared" si="222"/>
        <v>9</v>
      </c>
      <c r="AF550" s="73" t="b">
        <f>COUNTIF('Power Curve'!$D$2:$D$31,AE550)&gt;0</f>
        <v>1</v>
      </c>
      <c r="AG550" s="73" t="b">
        <f t="shared" si="223"/>
        <v>0</v>
      </c>
      <c r="AH550" s="73" t="b">
        <f t="shared" si="232"/>
        <v>1</v>
      </c>
      <c r="AI550" s="34" t="str">
        <f t="shared" si="224"/>
        <v>Outer</v>
      </c>
      <c r="AJ550" s="35" t="str">
        <f t="shared" si="233"/>
        <v>0.6-0.7</v>
      </c>
      <c r="AK550" s="36" t="str">
        <f t="shared" si="225"/>
        <v>14-15</v>
      </c>
      <c r="AL550" s="36" t="str">
        <f t="shared" si="226"/>
        <v>Dec</v>
      </c>
      <c r="AM550" s="35" t="str">
        <f t="shared" si="227"/>
        <v>305-315</v>
      </c>
      <c r="AN550" s="36" t="str">
        <f t="shared" si="228"/>
        <v>HWS-LTI</v>
      </c>
    </row>
    <row r="551" spans="5:40" x14ac:dyDescent="0.3">
      <c r="E551" s="12">
        <v>40907.618055555555</v>
      </c>
      <c r="F551" s="16">
        <v>7.52</v>
      </c>
      <c r="G551" s="16">
        <v>775.469970703125</v>
      </c>
      <c r="H551" s="29">
        <v>1.1980156267537025</v>
      </c>
      <c r="I551" s="26">
        <v>306.89999999999998</v>
      </c>
      <c r="J551" s="30">
        <v>0.1023936170212766</v>
      </c>
      <c r="K551" s="31">
        <v>0.94140418950963245</v>
      </c>
      <c r="L551" s="111">
        <f t="shared" si="208"/>
        <v>0.5</v>
      </c>
      <c r="M551" s="112">
        <f t="shared" si="209"/>
        <v>9.9999999999999992E-2</v>
      </c>
      <c r="N551" s="112" t="b">
        <f t="shared" si="210"/>
        <v>1</v>
      </c>
      <c r="O551" s="112" t="b">
        <f t="shared" si="211"/>
        <v>1</v>
      </c>
      <c r="P551" s="113">
        <f t="shared" si="212"/>
        <v>5</v>
      </c>
      <c r="Q551" s="113">
        <f t="shared" si="213"/>
        <v>16</v>
      </c>
      <c r="R551" s="114" t="str">
        <f t="shared" si="229"/>
        <v>0.5-0.1</v>
      </c>
      <c r="S551" s="127">
        <f t="shared" si="214"/>
        <v>-1.2082008028820396E-2</v>
      </c>
      <c r="T551" s="112" t="b">
        <f t="shared" si="215"/>
        <v>1</v>
      </c>
      <c r="U551" s="22">
        <f t="shared" si="216"/>
        <v>7.4643725198620121</v>
      </c>
      <c r="V551" s="22">
        <f t="shared" si="217"/>
        <v>0.51169281105560394</v>
      </c>
      <c r="W551" s="81">
        <f t="shared" si="218"/>
        <v>8</v>
      </c>
      <c r="X551" s="22">
        <f t="shared" si="219"/>
        <v>0.45215904120663974</v>
      </c>
      <c r="Y551" s="3">
        <f>IF(U551&gt;'Power Curve'!$C$37,0,INDEX(Ci,$W551,1)*POWER(1-X551,3)+INDEX(Ci,$W551,2)*3*X551*POWER(1-X551,2)+INDEX(Ci,$W551,3)*3*POWER(X551,2)*(1-X551)+INDEX(Ci,$W551,4)*POWER(X551,3))</f>
        <v>721.80553006059188</v>
      </c>
      <c r="Z551" s="3">
        <f t="shared" si="220"/>
        <v>713.08466985115285</v>
      </c>
      <c r="AA551" s="3">
        <f t="shared" si="221"/>
        <v>775.469970703125</v>
      </c>
      <c r="AB551" s="3">
        <f t="shared" si="230"/>
        <v>-62.385300851972147</v>
      </c>
      <c r="AC551" s="3">
        <f t="shared" si="231"/>
        <v>62.385300851972147</v>
      </c>
      <c r="AE551" s="34">
        <f t="shared" si="222"/>
        <v>7</v>
      </c>
      <c r="AF551" s="73" t="b">
        <f>COUNTIF('Power Curve'!$D$2:$D$31,AE551)&gt;0</f>
        <v>1</v>
      </c>
      <c r="AG551" s="73" t="b">
        <f t="shared" si="223"/>
        <v>0</v>
      </c>
      <c r="AH551" s="73" t="b">
        <f t="shared" si="232"/>
        <v>1</v>
      </c>
      <c r="AI551" s="34" t="str">
        <f t="shared" si="224"/>
        <v>Outer</v>
      </c>
      <c r="AJ551" s="35" t="str">
        <f t="shared" si="233"/>
        <v>0.5-0.6</v>
      </c>
      <c r="AK551" s="36" t="str">
        <f t="shared" si="225"/>
        <v>14-15</v>
      </c>
      <c r="AL551" s="36" t="str">
        <f t="shared" si="226"/>
        <v>Dec</v>
      </c>
      <c r="AM551" s="35" t="str">
        <f t="shared" si="227"/>
        <v>305-315</v>
      </c>
      <c r="AN551" s="36" t="str">
        <f t="shared" si="228"/>
        <v>Inner-TI</v>
      </c>
    </row>
    <row r="552" spans="5:40" x14ac:dyDescent="0.3">
      <c r="E552" s="12">
        <v>40907.625</v>
      </c>
      <c r="F552" s="16">
        <v>6.54</v>
      </c>
      <c r="G552" s="16">
        <v>495.65998458862344</v>
      </c>
      <c r="H552" s="29">
        <v>1.1979379287507039</v>
      </c>
      <c r="I552" s="26">
        <v>307.3</v>
      </c>
      <c r="J552" s="30">
        <v>3.9755351681957186E-2</v>
      </c>
      <c r="K552" s="31">
        <v>1.0475447680005479</v>
      </c>
      <c r="L552" s="111">
        <f t="shared" si="208"/>
        <v>0.4</v>
      </c>
      <c r="M552" s="112">
        <f t="shared" si="209"/>
        <v>0.04</v>
      </c>
      <c r="N552" s="112" t="b">
        <f t="shared" si="210"/>
        <v>1</v>
      </c>
      <c r="O552" s="112" t="b">
        <f t="shared" si="211"/>
        <v>1</v>
      </c>
      <c r="P552" s="113">
        <f t="shared" si="212"/>
        <v>4</v>
      </c>
      <c r="Q552" s="113">
        <f t="shared" si="213"/>
        <v>22</v>
      </c>
      <c r="R552" s="114" t="str">
        <f t="shared" si="229"/>
        <v>0.4-0.04</v>
      </c>
      <c r="S552" s="127">
        <f t="shared" si="214"/>
        <v>-0.10607856627111607</v>
      </c>
      <c r="T552" s="112" t="b">
        <f t="shared" si="215"/>
        <v>1</v>
      </c>
      <c r="U552" s="22">
        <f t="shared" si="216"/>
        <v>6.4914815033885915</v>
      </c>
      <c r="V552" s="22">
        <f t="shared" si="217"/>
        <v>0.36132936826788964</v>
      </c>
      <c r="W552" s="81">
        <f t="shared" si="218"/>
        <v>7</v>
      </c>
      <c r="X552" s="22">
        <f t="shared" si="219"/>
        <v>0.46769204150476251</v>
      </c>
      <c r="Y552" s="3">
        <f>IF(U552&gt;'Power Curve'!$C$37,0,INDEX(Ci,$W552,1)*POWER(1-X552,3)+INDEX(Ci,$W552,2)*3*X552*POWER(1-X552,2)+INDEX(Ci,$W552,3)*3*POWER(X552,2)*(1-X552)+INDEX(Ci,$W552,4)*POWER(X552,3))</f>
        <v>468.6756206783989</v>
      </c>
      <c r="Z552" s="3">
        <f t="shared" si="220"/>
        <v>418.95918279060891</v>
      </c>
      <c r="AA552" s="3">
        <f t="shared" si="221"/>
        <v>495.65998458862344</v>
      </c>
      <c r="AB552" s="3">
        <f t="shared" si="230"/>
        <v>-76.700801798014538</v>
      </c>
      <c r="AC552" s="3">
        <f t="shared" si="231"/>
        <v>76.700801798014538</v>
      </c>
      <c r="AE552" s="34">
        <f t="shared" si="222"/>
        <v>6</v>
      </c>
      <c r="AF552" s="73" t="b">
        <f>COUNTIF('Power Curve'!$D$2:$D$31,AE552)&gt;0</f>
        <v>1</v>
      </c>
      <c r="AG552" s="73" t="b">
        <f t="shared" si="223"/>
        <v>0</v>
      </c>
      <c r="AH552" s="73" t="b">
        <f t="shared" si="232"/>
        <v>1</v>
      </c>
      <c r="AI552" s="34" t="str">
        <f t="shared" si="224"/>
        <v>Outer</v>
      </c>
      <c r="AJ552" s="35" t="str">
        <f t="shared" si="233"/>
        <v>0.3-0.4</v>
      </c>
      <c r="AK552" s="36" t="str">
        <f t="shared" si="225"/>
        <v>15-16</v>
      </c>
      <c r="AL552" s="36" t="str">
        <f t="shared" si="226"/>
        <v>Dec</v>
      </c>
      <c r="AM552" s="35" t="str">
        <f t="shared" si="227"/>
        <v>305-315</v>
      </c>
      <c r="AN552" s="36" t="str">
        <f t="shared" si="228"/>
        <v>LWS-LTI</v>
      </c>
    </row>
    <row r="553" spans="5:40" x14ac:dyDescent="0.3">
      <c r="E553" s="12">
        <v>40907.791666666664</v>
      </c>
      <c r="F553" s="16">
        <v>8.9499999999999993</v>
      </c>
      <c r="G553" s="16">
        <v>1306.029975891116</v>
      </c>
      <c r="H553" s="29">
        <v>1.2026911646409233</v>
      </c>
      <c r="I553" s="26">
        <v>300.89999999999998</v>
      </c>
      <c r="J553" s="30">
        <v>0.10614525139664804</v>
      </c>
      <c r="K553" s="31">
        <v>1.0604899010500779</v>
      </c>
      <c r="L553" s="111">
        <f t="shared" si="208"/>
        <v>0.70000000000000007</v>
      </c>
      <c r="M553" s="112">
        <f t="shared" si="209"/>
        <v>0.11</v>
      </c>
      <c r="N553" s="112" t="b">
        <f t="shared" si="210"/>
        <v>1</v>
      </c>
      <c r="O553" s="112" t="b">
        <f t="shared" si="211"/>
        <v>1</v>
      </c>
      <c r="P553" s="113">
        <f t="shared" si="212"/>
        <v>7.0000000000000009</v>
      </c>
      <c r="Q553" s="113">
        <f t="shared" si="213"/>
        <v>15</v>
      </c>
      <c r="R553" s="114" t="str">
        <f t="shared" si="229"/>
        <v>0.7-0.11</v>
      </c>
      <c r="S553" s="127">
        <f t="shared" si="214"/>
        <v>-5.1188842505708954E-3</v>
      </c>
      <c r="T553" s="112" t="b">
        <f t="shared" si="215"/>
        <v>1</v>
      </c>
      <c r="U553" s="22">
        <f t="shared" si="216"/>
        <v>8.8953364524664149</v>
      </c>
      <c r="V553" s="22">
        <f t="shared" si="217"/>
        <v>0.73285289966592271</v>
      </c>
      <c r="W553" s="81">
        <f t="shared" si="218"/>
        <v>9</v>
      </c>
      <c r="X553" s="22">
        <f t="shared" si="219"/>
        <v>0.88625031521964781</v>
      </c>
      <c r="Y553" s="3">
        <f>IF(U553&gt;'Power Curve'!$C$37,0,INDEX(Ci,$W553,1)*POWER(1-X553,3)+INDEX(Ci,$W553,2)*3*X553*POWER(1-X553,2)+INDEX(Ci,$W553,3)*3*POWER(X553,2)*(1-X553)+INDEX(Ci,$W553,4)*POWER(X553,3))</f>
        <v>1160.9454309071962</v>
      </c>
      <c r="Z553" s="3">
        <f t="shared" si="220"/>
        <v>1155.0026856251529</v>
      </c>
      <c r="AA553" s="3">
        <f t="shared" si="221"/>
        <v>1306.029975891116</v>
      </c>
      <c r="AB553" s="3">
        <f t="shared" si="230"/>
        <v>-151.02729026596307</v>
      </c>
      <c r="AC553" s="3">
        <f t="shared" si="231"/>
        <v>151.02729026596307</v>
      </c>
      <c r="AE553" s="34">
        <f t="shared" si="222"/>
        <v>9</v>
      </c>
      <c r="AF553" s="73" t="b">
        <f>COUNTIF('Power Curve'!$D$2:$D$31,AE553)&gt;0</f>
        <v>1</v>
      </c>
      <c r="AG553" s="73" t="b">
        <f t="shared" si="223"/>
        <v>0</v>
      </c>
      <c r="AH553" s="73" t="b">
        <f t="shared" si="232"/>
        <v>1</v>
      </c>
      <c r="AI553" s="34" t="str">
        <f t="shared" si="224"/>
        <v>Outer</v>
      </c>
      <c r="AJ553" s="35" t="str">
        <f t="shared" si="233"/>
        <v>0.7-0.8</v>
      </c>
      <c r="AK553" s="36" t="str">
        <f t="shared" si="225"/>
        <v>19-20</v>
      </c>
      <c r="AL553" s="36" t="str">
        <f t="shared" si="226"/>
        <v>Dec</v>
      </c>
      <c r="AM553" s="35" t="str">
        <f t="shared" si="227"/>
        <v>295-305</v>
      </c>
      <c r="AN553" s="36" t="str">
        <f t="shared" si="228"/>
        <v>Inner-TI</v>
      </c>
    </row>
    <row r="554" spans="5:40" x14ac:dyDescent="0.3">
      <c r="E554" s="12">
        <v>40907.798611111109</v>
      </c>
      <c r="F554" s="16">
        <v>9.3699999999999992</v>
      </c>
      <c r="G554" s="16">
        <v>1360.250061035156</v>
      </c>
      <c r="H554" s="29">
        <v>1.2029731452074508</v>
      </c>
      <c r="I554" s="26">
        <v>301.7</v>
      </c>
      <c r="J554" s="30">
        <v>0.11739594450373535</v>
      </c>
      <c r="K554" s="31">
        <v>0.92975832133258618</v>
      </c>
      <c r="L554" s="111">
        <f t="shared" si="208"/>
        <v>0.8</v>
      </c>
      <c r="M554" s="112">
        <f t="shared" si="209"/>
        <v>0.12</v>
      </c>
      <c r="N554" s="112" t="b">
        <f t="shared" si="210"/>
        <v>1</v>
      </c>
      <c r="O554" s="112" t="b">
        <f t="shared" si="211"/>
        <v>1</v>
      </c>
      <c r="P554" s="113">
        <f t="shared" si="212"/>
        <v>8</v>
      </c>
      <c r="Q554" s="113">
        <f t="shared" si="213"/>
        <v>14</v>
      </c>
      <c r="R554" s="114" t="str">
        <f t="shared" si="229"/>
        <v>0.8-0.12</v>
      </c>
      <c r="S554" s="127">
        <f t="shared" si="214"/>
        <v>-1.2779651666675459E-3</v>
      </c>
      <c r="T554" s="112" t="b">
        <f t="shared" si="215"/>
        <v>1</v>
      </c>
      <c r="U554" s="22">
        <f t="shared" si="216"/>
        <v>9.3134989967470112</v>
      </c>
      <c r="V554" s="22">
        <f t="shared" si="217"/>
        <v>0.79748126886478476</v>
      </c>
      <c r="W554" s="81">
        <f t="shared" si="218"/>
        <v>10</v>
      </c>
      <c r="X554" s="22">
        <f t="shared" si="219"/>
        <v>0.32351651184210622</v>
      </c>
      <c r="Y554" s="3">
        <f>IF(U554&gt;'Power Curve'!$C$37,0,INDEX(Ci,$W554,1)*POWER(1-X554,3)+INDEX(Ci,$W554,2)*3*X554*POWER(1-X554,2)+INDEX(Ci,$W554,3)*3*POWER(X554,2)*(1-X554)+INDEX(Ci,$W554,4)*POWER(X554,3))</f>
        <v>1303.8261979923866</v>
      </c>
      <c r="Z554" s="3">
        <f t="shared" si="220"/>
        <v>1302.1599535279638</v>
      </c>
      <c r="AA554" s="3">
        <f t="shared" si="221"/>
        <v>1360.250061035156</v>
      </c>
      <c r="AB554" s="3">
        <f t="shared" si="230"/>
        <v>-58.090107507192215</v>
      </c>
      <c r="AC554" s="3">
        <f t="shared" si="231"/>
        <v>58.090107507192215</v>
      </c>
      <c r="AE554" s="34">
        <f t="shared" si="222"/>
        <v>9</v>
      </c>
      <c r="AF554" s="73" t="b">
        <f>COUNTIF('Power Curve'!$D$2:$D$31,AE554)&gt;0</f>
        <v>1</v>
      </c>
      <c r="AG554" s="73" t="b">
        <f t="shared" si="223"/>
        <v>0</v>
      </c>
      <c r="AH554" s="73" t="b">
        <f t="shared" si="232"/>
        <v>1</v>
      </c>
      <c r="AI554" s="34" t="str">
        <f t="shared" si="224"/>
        <v>Outer</v>
      </c>
      <c r="AJ554" s="35" t="str">
        <f t="shared" si="233"/>
        <v>0.7-0.8</v>
      </c>
      <c r="AK554" s="36" t="str">
        <f t="shared" si="225"/>
        <v>19-20</v>
      </c>
      <c r="AL554" s="36" t="str">
        <f t="shared" si="226"/>
        <v>Dec</v>
      </c>
      <c r="AM554" s="35" t="str">
        <f t="shared" si="227"/>
        <v>295-305</v>
      </c>
      <c r="AN554" s="36" t="str">
        <f t="shared" si="228"/>
        <v>Inner-TI</v>
      </c>
    </row>
    <row r="555" spans="5:40" x14ac:dyDescent="0.3">
      <c r="E555" s="12">
        <v>40907.805555555555</v>
      </c>
      <c r="F555" s="16">
        <v>9.8800000000000008</v>
      </c>
      <c r="G555" s="16">
        <v>1603.7799987792969</v>
      </c>
      <c r="H555" s="29">
        <v>1.2023408102983923</v>
      </c>
      <c r="I555" s="26">
        <v>300.8</v>
      </c>
      <c r="J555" s="30">
        <v>9.3117408906882582E-2</v>
      </c>
      <c r="K555" s="31">
        <v>0.99188779487534795</v>
      </c>
      <c r="L555" s="111">
        <f t="shared" si="208"/>
        <v>0.9</v>
      </c>
      <c r="M555" s="112">
        <f t="shared" si="209"/>
        <v>0.09</v>
      </c>
      <c r="N555" s="112" t="b">
        <f t="shared" si="210"/>
        <v>1</v>
      </c>
      <c r="O555" s="112" t="b">
        <f t="shared" si="211"/>
        <v>1</v>
      </c>
      <c r="P555" s="113">
        <f t="shared" si="212"/>
        <v>9</v>
      </c>
      <c r="Q555" s="113">
        <f t="shared" si="213"/>
        <v>17</v>
      </c>
      <c r="R555" s="114" t="str">
        <f t="shared" si="229"/>
        <v>0.9-0.09</v>
      </c>
      <c r="S555" s="127">
        <f t="shared" si="214"/>
        <v>-7.7733543286704898E-3</v>
      </c>
      <c r="T555" s="112" t="b">
        <f t="shared" si="215"/>
        <v>1</v>
      </c>
      <c r="U555" s="22">
        <f t="shared" si="216"/>
        <v>9.8187027200947483</v>
      </c>
      <c r="V555" s="22">
        <f t="shared" si="217"/>
        <v>0.87556213287265294</v>
      </c>
      <c r="W555" s="81">
        <f t="shared" si="218"/>
        <v>10</v>
      </c>
      <c r="X555" s="22">
        <f t="shared" si="219"/>
        <v>0.86051533119699897</v>
      </c>
      <c r="Y555" s="3">
        <f>IF(U555&gt;'Power Curve'!$C$37,0,INDEX(Ci,$W555,1)*POWER(1-X555,3)+INDEX(Ci,$W555,2)*3*X555*POWER(1-X555,2)+INDEX(Ci,$W555,3)*3*POWER(X555,2)*(1-X555)+INDEX(Ci,$W555,4)*POWER(X555,3))</f>
        <v>1479.0826608536499</v>
      </c>
      <c r="Z555" s="3">
        <f t="shared" si="220"/>
        <v>1467.5852272494419</v>
      </c>
      <c r="AA555" s="3">
        <f t="shared" si="221"/>
        <v>1603.7799987792969</v>
      </c>
      <c r="AB555" s="3">
        <f t="shared" si="230"/>
        <v>-136.19477152985496</v>
      </c>
      <c r="AC555" s="3">
        <f t="shared" si="231"/>
        <v>136.19477152985496</v>
      </c>
      <c r="AE555" s="34">
        <f t="shared" si="222"/>
        <v>10</v>
      </c>
      <c r="AF555" s="73" t="b">
        <f>COUNTIF('Power Curve'!$D$2:$D$31,AE555)&gt;0</f>
        <v>1</v>
      </c>
      <c r="AG555" s="73" t="b">
        <f t="shared" si="223"/>
        <v>0</v>
      </c>
      <c r="AH555" s="73" t="b">
        <f t="shared" si="232"/>
        <v>1</v>
      </c>
      <c r="AI555" s="34" t="str">
        <f t="shared" si="224"/>
        <v>Outer</v>
      </c>
      <c r="AJ555" s="35" t="str">
        <f t="shared" si="233"/>
        <v>0.8-0.9</v>
      </c>
      <c r="AK555" s="36" t="str">
        <f t="shared" si="225"/>
        <v>19-20</v>
      </c>
      <c r="AL555" s="36" t="str">
        <f t="shared" si="226"/>
        <v>Dec</v>
      </c>
      <c r="AM555" s="35" t="str">
        <f t="shared" si="227"/>
        <v>295-305</v>
      </c>
      <c r="AN555" s="36" t="str">
        <f t="shared" si="228"/>
        <v>HWS-LTI</v>
      </c>
    </row>
    <row r="556" spans="5:40" x14ac:dyDescent="0.3">
      <c r="E556" s="12">
        <v>40907.8125</v>
      </c>
      <c r="F556" s="16">
        <v>8.23</v>
      </c>
      <c r="G556" s="16">
        <v>1007.0099716186523</v>
      </c>
      <c r="H556" s="29">
        <v>1.2035263644465763</v>
      </c>
      <c r="I556" s="26">
        <v>304.39999999999998</v>
      </c>
      <c r="J556" s="30">
        <v>0.10692588092345079</v>
      </c>
      <c r="K556" s="31">
        <v>0.89696868984380718</v>
      </c>
      <c r="L556" s="111">
        <f t="shared" si="208"/>
        <v>0.6</v>
      </c>
      <c r="M556" s="112">
        <f t="shared" si="209"/>
        <v>0.11</v>
      </c>
      <c r="N556" s="112" t="b">
        <f t="shared" si="210"/>
        <v>1</v>
      </c>
      <c r="O556" s="112" t="b">
        <f t="shared" si="211"/>
        <v>1</v>
      </c>
      <c r="P556" s="113">
        <f t="shared" si="212"/>
        <v>6</v>
      </c>
      <c r="Q556" s="113">
        <f t="shared" si="213"/>
        <v>15</v>
      </c>
      <c r="R556" s="114" t="str">
        <f t="shared" si="229"/>
        <v>0.6-0.11</v>
      </c>
      <c r="S556" s="127">
        <f t="shared" si="214"/>
        <v>-1.5111837704289E-2</v>
      </c>
      <c r="T556" s="112" t="b">
        <f t="shared" si="215"/>
        <v>1</v>
      </c>
      <c r="U556" s="22">
        <f t="shared" si="216"/>
        <v>8.1816269802901171</v>
      </c>
      <c r="V556" s="22">
        <f t="shared" si="217"/>
        <v>0.62254680004169782</v>
      </c>
      <c r="W556" s="81">
        <f t="shared" si="218"/>
        <v>9</v>
      </c>
      <c r="X556" s="22">
        <f t="shared" si="219"/>
        <v>0.17286317821186997</v>
      </c>
      <c r="Y556" s="3">
        <f>IF(U556&gt;'Power Curve'!$C$37,0,INDEX(Ci,$W556,1)*POWER(1-X556,3)+INDEX(Ci,$W556,2)*3*X556*POWER(1-X556,2)+INDEX(Ci,$W556,3)*3*POWER(X556,2)*(1-X556)+INDEX(Ci,$W556,4)*POWER(X556,3))</f>
        <v>933.14992113252788</v>
      </c>
      <c r="Z556" s="3">
        <f t="shared" si="220"/>
        <v>919.04831097060298</v>
      </c>
      <c r="AA556" s="3">
        <f t="shared" si="221"/>
        <v>1007.0099716186523</v>
      </c>
      <c r="AB556" s="3">
        <f t="shared" si="230"/>
        <v>-87.96166064804936</v>
      </c>
      <c r="AC556" s="3">
        <f t="shared" si="231"/>
        <v>87.96166064804936</v>
      </c>
      <c r="AE556" s="34">
        <f t="shared" si="222"/>
        <v>8</v>
      </c>
      <c r="AF556" s="73" t="b">
        <f>COUNTIF('Power Curve'!$D$2:$D$31,AE556)&gt;0</f>
        <v>1</v>
      </c>
      <c r="AG556" s="73" t="b">
        <f t="shared" si="223"/>
        <v>0</v>
      </c>
      <c r="AH556" s="73" t="b">
        <f t="shared" si="232"/>
        <v>1</v>
      </c>
      <c r="AI556" s="34" t="str">
        <f t="shared" si="224"/>
        <v>Outer</v>
      </c>
      <c r="AJ556" s="35" t="str">
        <f t="shared" si="233"/>
        <v>0.6-0.7</v>
      </c>
      <c r="AK556" s="36" t="str">
        <f t="shared" si="225"/>
        <v>19-20</v>
      </c>
      <c r="AL556" s="36" t="str">
        <f t="shared" si="226"/>
        <v>Dec</v>
      </c>
      <c r="AM556" s="35" t="str">
        <f t="shared" si="227"/>
        <v>295-305</v>
      </c>
      <c r="AN556" s="36" t="str">
        <f t="shared" si="228"/>
        <v>Inner-TI</v>
      </c>
    </row>
    <row r="557" spans="5:40" x14ac:dyDescent="0.3">
      <c r="E557" s="12">
        <v>40907.819444444445</v>
      </c>
      <c r="F557" s="16">
        <v>8.1300000000000008</v>
      </c>
      <c r="G557" s="16">
        <v>845.87001991271973</v>
      </c>
      <c r="H557" s="29">
        <v>1.2045673206995773</v>
      </c>
      <c r="I557" s="26">
        <v>305.89999999999998</v>
      </c>
      <c r="J557" s="30">
        <v>0.15867158671586715</v>
      </c>
      <c r="K557" s="31">
        <v>1.0739158369716524</v>
      </c>
      <c r="L557" s="111">
        <f t="shared" si="208"/>
        <v>0.6</v>
      </c>
      <c r="M557" s="112">
        <f t="shared" si="209"/>
        <v>0.16</v>
      </c>
      <c r="N557" s="112" t="b">
        <f t="shared" si="210"/>
        <v>1</v>
      </c>
      <c r="O557" s="112" t="b">
        <f t="shared" si="211"/>
        <v>1</v>
      </c>
      <c r="P557" s="113">
        <f t="shared" si="212"/>
        <v>6</v>
      </c>
      <c r="Q557" s="113">
        <f t="shared" si="213"/>
        <v>10</v>
      </c>
      <c r="R557" s="114" t="str">
        <f t="shared" si="229"/>
        <v>0.6-0.16</v>
      </c>
      <c r="S557" s="127">
        <f t="shared" si="214"/>
        <v>2.2867532805969572E-2</v>
      </c>
      <c r="T557" s="112" t="b">
        <f t="shared" si="215"/>
        <v>1</v>
      </c>
      <c r="U557" s="22">
        <f t="shared" si="216"/>
        <v>8.0845442347106324</v>
      </c>
      <c r="V557" s="22">
        <f t="shared" si="217"/>
        <v>0.60754234875841895</v>
      </c>
      <c r="W557" s="81">
        <f t="shared" si="218"/>
        <v>9</v>
      </c>
      <c r="X557" s="22">
        <f t="shared" si="219"/>
        <v>7.5824278460942543E-2</v>
      </c>
      <c r="Y557" s="3">
        <f>IF(U557&gt;'Power Curve'!$C$37,0,INDEX(Ci,$W557,1)*POWER(1-X557,3)+INDEX(Ci,$W557,2)*3*X557*POWER(1-X557,2)+INDEX(Ci,$W557,3)*3*POWER(X557,2)*(1-X557)+INDEX(Ci,$W557,4)*POWER(X557,3))</f>
        <v>903.55368057039686</v>
      </c>
      <c r="Z557" s="3">
        <f t="shared" si="220"/>
        <v>924.2157240027949</v>
      </c>
      <c r="AA557" s="3">
        <f t="shared" si="221"/>
        <v>845.87001991271973</v>
      </c>
      <c r="AB557" s="3">
        <f t="shared" si="230"/>
        <v>78.345704090075174</v>
      </c>
      <c r="AC557" s="3">
        <f t="shared" si="231"/>
        <v>78.345704090075174</v>
      </c>
      <c r="AE557" s="34">
        <f t="shared" si="222"/>
        <v>8</v>
      </c>
      <c r="AF557" s="73" t="b">
        <f>COUNTIF('Power Curve'!$D$2:$D$31,AE557)&gt;0</f>
        <v>1</v>
      </c>
      <c r="AG557" s="73" t="b">
        <f t="shared" si="223"/>
        <v>0</v>
      </c>
      <c r="AH557" s="73" t="b">
        <f t="shared" si="232"/>
        <v>1</v>
      </c>
      <c r="AI557" s="34" t="str">
        <f t="shared" si="224"/>
        <v>Outer</v>
      </c>
      <c r="AJ557" s="35" t="str">
        <f t="shared" si="233"/>
        <v>0.6-0.7</v>
      </c>
      <c r="AK557" s="36" t="str">
        <f t="shared" si="225"/>
        <v>19-20</v>
      </c>
      <c r="AL557" s="36" t="str">
        <f t="shared" si="226"/>
        <v>Dec</v>
      </c>
      <c r="AM557" s="35" t="str">
        <f t="shared" si="227"/>
        <v>305-315</v>
      </c>
      <c r="AN557" s="36" t="str">
        <f t="shared" si="228"/>
        <v>HWS-HTI</v>
      </c>
    </row>
    <row r="558" spans="5:40" x14ac:dyDescent="0.3">
      <c r="E558" s="12">
        <v>40907.826388888891</v>
      </c>
      <c r="F558" s="16">
        <v>9.0500000000000007</v>
      </c>
      <c r="G558" s="16">
        <v>1240.2399673461889</v>
      </c>
      <c r="H558" s="29">
        <v>1.2032099079367125</v>
      </c>
      <c r="I558" s="26">
        <v>303.3</v>
      </c>
      <c r="J558" s="30">
        <v>0.1292817679558011</v>
      </c>
      <c r="K558" s="31">
        <v>0.91295244851977331</v>
      </c>
      <c r="L558" s="111">
        <f t="shared" si="208"/>
        <v>0.70000000000000007</v>
      </c>
      <c r="M558" s="112">
        <f t="shared" si="209"/>
        <v>0.13</v>
      </c>
      <c r="N558" s="112" t="b">
        <f t="shared" si="210"/>
        <v>1</v>
      </c>
      <c r="O558" s="112" t="b">
        <f t="shared" si="211"/>
        <v>1</v>
      </c>
      <c r="P558" s="113">
        <f t="shared" si="212"/>
        <v>7.0000000000000009</v>
      </c>
      <c r="Q558" s="113">
        <f t="shared" si="213"/>
        <v>13</v>
      </c>
      <c r="R558" s="114" t="str">
        <f t="shared" si="229"/>
        <v>0.7-0.13</v>
      </c>
      <c r="S558" s="127">
        <f t="shared" si="214"/>
        <v>6.7771350788973393E-3</v>
      </c>
      <c r="T558" s="112" t="b">
        <f t="shared" si="215"/>
        <v>1</v>
      </c>
      <c r="U558" s="22">
        <f t="shared" si="216"/>
        <v>8.9960186987511541</v>
      </c>
      <c r="V558" s="22">
        <f t="shared" si="217"/>
        <v>0.74841366538647602</v>
      </c>
      <c r="W558" s="81">
        <f t="shared" si="218"/>
        <v>9</v>
      </c>
      <c r="X558" s="22">
        <f t="shared" si="219"/>
        <v>0.98688709002041719</v>
      </c>
      <c r="Y558" s="3">
        <f>IF(U558&gt;'Power Curve'!$C$37,0,INDEX(Ci,$W558,1)*POWER(1-X558,3)+INDEX(Ci,$W558,2)*3*X558*POWER(1-X558,2)+INDEX(Ci,$W558,3)*3*POWER(X558,2)*(1-X558)+INDEX(Ci,$W558,4)*POWER(X558,3))</f>
        <v>1193.9880069086046</v>
      </c>
      <c r="Z558" s="3">
        <f t="shared" si="220"/>
        <v>1202.0798249140078</v>
      </c>
      <c r="AA558" s="3">
        <f t="shared" si="221"/>
        <v>1240.2399673461889</v>
      </c>
      <c r="AB558" s="3">
        <f t="shared" si="230"/>
        <v>-38.160142432181146</v>
      </c>
      <c r="AC558" s="3">
        <f t="shared" si="231"/>
        <v>38.160142432181146</v>
      </c>
      <c r="AE558" s="34">
        <f t="shared" si="222"/>
        <v>9</v>
      </c>
      <c r="AF558" s="73" t="b">
        <f>COUNTIF('Power Curve'!$D$2:$D$31,AE558)&gt;0</f>
        <v>1</v>
      </c>
      <c r="AG558" s="73" t="b">
        <f t="shared" si="223"/>
        <v>0</v>
      </c>
      <c r="AH558" s="73" t="b">
        <f t="shared" si="232"/>
        <v>1</v>
      </c>
      <c r="AI558" s="34" t="str">
        <f t="shared" si="224"/>
        <v>Outer</v>
      </c>
      <c r="AJ558" s="35" t="str">
        <f t="shared" si="233"/>
        <v>0.7-0.8</v>
      </c>
      <c r="AK558" s="36" t="str">
        <f t="shared" si="225"/>
        <v>19-20</v>
      </c>
      <c r="AL558" s="36" t="str">
        <f t="shared" si="226"/>
        <v>Dec</v>
      </c>
      <c r="AM558" s="35" t="str">
        <f t="shared" si="227"/>
        <v>295-305</v>
      </c>
      <c r="AN558" s="36" t="str">
        <f t="shared" si="228"/>
        <v>Inner-TI</v>
      </c>
    </row>
    <row r="559" spans="5:40" x14ac:dyDescent="0.3">
      <c r="E559" s="12">
        <v>40907.833333333336</v>
      </c>
      <c r="F559" s="16">
        <v>9.69</v>
      </c>
      <c r="G559" s="16">
        <v>1482.029968261716</v>
      </c>
      <c r="H559" s="29">
        <v>1.2024981500539762</v>
      </c>
      <c r="I559" s="26">
        <v>303.8</v>
      </c>
      <c r="J559" s="30">
        <v>0.10939112487100104</v>
      </c>
      <c r="K559" s="31">
        <v>0.89930698830930356</v>
      </c>
      <c r="L559" s="111">
        <f t="shared" si="208"/>
        <v>0.8</v>
      </c>
      <c r="M559" s="112">
        <f t="shared" si="209"/>
        <v>0.11</v>
      </c>
      <c r="N559" s="112" t="b">
        <f t="shared" si="210"/>
        <v>1</v>
      </c>
      <c r="O559" s="112" t="b">
        <f t="shared" si="211"/>
        <v>1</v>
      </c>
      <c r="P559" s="113">
        <f t="shared" si="212"/>
        <v>8</v>
      </c>
      <c r="Q559" s="113">
        <f t="shared" si="213"/>
        <v>15</v>
      </c>
      <c r="R559" s="114" t="str">
        <f t="shared" si="229"/>
        <v>0.8-0.11</v>
      </c>
      <c r="S559" s="127">
        <f t="shared" si="214"/>
        <v>-6.4327119838497289E-3</v>
      </c>
      <c r="T559" s="112" t="b">
        <f t="shared" si="215"/>
        <v>1</v>
      </c>
      <c r="U559" s="22">
        <f t="shared" si="216"/>
        <v>9.6303015548857367</v>
      </c>
      <c r="V559" s="22">
        <f t="shared" si="217"/>
        <v>0.8464441254634254</v>
      </c>
      <c r="W559" s="81">
        <f t="shared" si="218"/>
        <v>10</v>
      </c>
      <c r="X559" s="22">
        <f t="shared" si="219"/>
        <v>0.66025710148342232</v>
      </c>
      <c r="Y559" s="3">
        <f>IF(U559&gt;'Power Curve'!$C$37,0,INDEX(Ci,$W559,1)*POWER(1-X559,3)+INDEX(Ci,$W559,2)*3*X559*POWER(1-X559,2)+INDEX(Ci,$W559,3)*3*POWER(X559,2)*(1-X559)+INDEX(Ci,$W559,4)*POWER(X559,3))</f>
        <v>1416.3922393153184</v>
      </c>
      <c r="Z559" s="3">
        <f t="shared" si="220"/>
        <v>1407.2809959836429</v>
      </c>
      <c r="AA559" s="3">
        <f t="shared" si="221"/>
        <v>1482.029968261716</v>
      </c>
      <c r="AB559" s="3">
        <f t="shared" si="230"/>
        <v>-74.748972278073097</v>
      </c>
      <c r="AC559" s="3">
        <f t="shared" si="231"/>
        <v>74.748972278073097</v>
      </c>
      <c r="AE559" s="34">
        <f t="shared" si="222"/>
        <v>10</v>
      </c>
      <c r="AF559" s="73" t="b">
        <f>COUNTIF('Power Curve'!$D$2:$D$31,AE559)&gt;0</f>
        <v>1</v>
      </c>
      <c r="AG559" s="73" t="b">
        <f t="shared" si="223"/>
        <v>0</v>
      </c>
      <c r="AH559" s="73" t="b">
        <f t="shared" si="232"/>
        <v>1</v>
      </c>
      <c r="AI559" s="34" t="str">
        <f t="shared" si="224"/>
        <v>Outer</v>
      </c>
      <c r="AJ559" s="35" t="str">
        <f t="shared" si="233"/>
        <v>0.8-0.9</v>
      </c>
      <c r="AK559" s="36" t="str">
        <f t="shared" si="225"/>
        <v>20-21</v>
      </c>
      <c r="AL559" s="36" t="str">
        <f t="shared" si="226"/>
        <v>Dec</v>
      </c>
      <c r="AM559" s="35" t="str">
        <f t="shared" si="227"/>
        <v>295-305</v>
      </c>
      <c r="AN559" s="36" t="str">
        <f t="shared" si="228"/>
        <v>Inner-TI</v>
      </c>
    </row>
    <row r="560" spans="5:40" x14ac:dyDescent="0.3">
      <c r="E560" s="12">
        <v>40907.840277777781</v>
      </c>
      <c r="F560" s="16">
        <v>9.39</v>
      </c>
      <c r="G560" s="16">
        <v>1423.820007324216</v>
      </c>
      <c r="H560" s="29">
        <v>1.2024981500539762</v>
      </c>
      <c r="I560" s="26">
        <v>300</v>
      </c>
      <c r="J560" s="30">
        <v>9.6911608093716711E-2</v>
      </c>
      <c r="K560" s="31">
        <v>0.98248584152884022</v>
      </c>
      <c r="L560" s="111">
        <f t="shared" si="208"/>
        <v>0.8</v>
      </c>
      <c r="M560" s="112">
        <f t="shared" si="209"/>
        <v>9.9999999999999992E-2</v>
      </c>
      <c r="N560" s="112" t="b">
        <f t="shared" si="210"/>
        <v>1</v>
      </c>
      <c r="O560" s="112" t="b">
        <f t="shared" si="211"/>
        <v>1</v>
      </c>
      <c r="P560" s="113">
        <f t="shared" si="212"/>
        <v>8</v>
      </c>
      <c r="Q560" s="113">
        <f t="shared" si="213"/>
        <v>16</v>
      </c>
      <c r="R560" s="114" t="str">
        <f t="shared" si="229"/>
        <v>0.8-0.1</v>
      </c>
      <c r="S560" s="127">
        <f t="shared" si="214"/>
        <v>-6.0676466262259811E-3</v>
      </c>
      <c r="T560" s="112" t="b">
        <f t="shared" si="215"/>
        <v>1</v>
      </c>
      <c r="U560" s="22">
        <f t="shared" si="216"/>
        <v>9.3321498039604833</v>
      </c>
      <c r="V560" s="22">
        <f t="shared" si="217"/>
        <v>0.80036381124199074</v>
      </c>
      <c r="W560" s="81">
        <f t="shared" si="218"/>
        <v>10</v>
      </c>
      <c r="X560" s="22">
        <f t="shared" si="219"/>
        <v>0.34334111128742051</v>
      </c>
      <c r="Y560" s="3">
        <f>IF(U560&gt;'Power Curve'!$C$37,0,INDEX(Ci,$W560,1)*POWER(1-X560,3)+INDEX(Ci,$W560,2)*3*X560*POWER(1-X560,2)+INDEX(Ci,$W560,3)*3*POWER(X560,2)*(1-X560)+INDEX(Ci,$W560,4)*POWER(X560,3))</f>
        <v>1310.5059876903861</v>
      </c>
      <c r="Z560" s="3">
        <f t="shared" si="220"/>
        <v>1302.5543004555277</v>
      </c>
      <c r="AA560" s="3">
        <f t="shared" si="221"/>
        <v>1423.820007324216</v>
      </c>
      <c r="AB560" s="3">
        <f t="shared" si="230"/>
        <v>-121.26570686868831</v>
      </c>
      <c r="AC560" s="3">
        <f t="shared" si="231"/>
        <v>121.26570686868831</v>
      </c>
      <c r="AE560" s="34">
        <f t="shared" si="222"/>
        <v>9</v>
      </c>
      <c r="AF560" s="73" t="b">
        <f>COUNTIF('Power Curve'!$D$2:$D$31,AE560)&gt;0</f>
        <v>1</v>
      </c>
      <c r="AG560" s="73" t="b">
        <f t="shared" si="223"/>
        <v>0</v>
      </c>
      <c r="AH560" s="73" t="b">
        <f t="shared" si="232"/>
        <v>1</v>
      </c>
      <c r="AI560" s="34" t="str">
        <f t="shared" si="224"/>
        <v>Outer</v>
      </c>
      <c r="AJ560" s="35" t="str">
        <f t="shared" si="233"/>
        <v>0.8-0.9</v>
      </c>
      <c r="AK560" s="36" t="str">
        <f t="shared" si="225"/>
        <v>20-21</v>
      </c>
      <c r="AL560" s="36" t="str">
        <f t="shared" si="226"/>
        <v>Dec</v>
      </c>
      <c r="AM560" s="35" t="str">
        <f t="shared" si="227"/>
        <v>295-305</v>
      </c>
      <c r="AN560" s="36" t="str">
        <f t="shared" si="228"/>
        <v>HWS-LTI</v>
      </c>
    </row>
    <row r="561" spans="5:40" x14ac:dyDescent="0.3">
      <c r="E561" s="12">
        <v>40907.847222222219</v>
      </c>
      <c r="F561" s="16">
        <v>8.17</v>
      </c>
      <c r="G561" s="16">
        <v>1045.6100234985349</v>
      </c>
      <c r="H561" s="29">
        <v>1.2034466350946846</v>
      </c>
      <c r="I561" s="26">
        <v>299.5</v>
      </c>
      <c r="J561" s="30">
        <v>8.2007343941248478E-2</v>
      </c>
      <c r="K561" s="31">
        <v>0.96487656901660313</v>
      </c>
      <c r="L561" s="111">
        <f t="shared" si="208"/>
        <v>0.6</v>
      </c>
      <c r="M561" s="112">
        <f t="shared" si="209"/>
        <v>0.08</v>
      </c>
      <c r="N561" s="112" t="b">
        <f t="shared" si="210"/>
        <v>1</v>
      </c>
      <c r="O561" s="112" t="b">
        <f t="shared" si="211"/>
        <v>1</v>
      </c>
      <c r="P561" s="113">
        <f t="shared" si="212"/>
        <v>6</v>
      </c>
      <c r="Q561" s="113">
        <f t="shared" si="213"/>
        <v>18</v>
      </c>
      <c r="R561" s="114" t="str">
        <f t="shared" si="229"/>
        <v>0.6-0.08</v>
      </c>
      <c r="S561" s="127">
        <f t="shared" si="214"/>
        <v>-2.6698824562309216E-2</v>
      </c>
      <c r="T561" s="112" t="b">
        <f t="shared" si="215"/>
        <v>1</v>
      </c>
      <c r="U561" s="22">
        <f t="shared" si="216"/>
        <v>8.1218002842605284</v>
      </c>
      <c r="V561" s="22">
        <f t="shared" si="217"/>
        <v>0.613300391314201</v>
      </c>
      <c r="W561" s="81">
        <f t="shared" si="218"/>
        <v>9</v>
      </c>
      <c r="X561" s="22">
        <f t="shared" si="219"/>
        <v>0.11306350192756758</v>
      </c>
      <c r="Y561" s="3">
        <f>IF(U561&gt;'Power Curve'!$C$37,0,INDEX(Ci,$W561,1)*POWER(1-X561,3)+INDEX(Ci,$W561,2)*3*X561*POWER(1-X561,2)+INDEX(Ci,$W561,3)*3*POWER(X561,2)*(1-X561)+INDEX(Ci,$W561,4)*POWER(X561,3))</f>
        <v>914.8595930292239</v>
      </c>
      <c r="Z561" s="3">
        <f t="shared" si="220"/>
        <v>890.43391725579102</v>
      </c>
      <c r="AA561" s="3">
        <f t="shared" si="221"/>
        <v>1045.6100234985349</v>
      </c>
      <c r="AB561" s="3">
        <f t="shared" si="230"/>
        <v>-155.17610624274391</v>
      </c>
      <c r="AC561" s="3">
        <f t="shared" si="231"/>
        <v>155.17610624274391</v>
      </c>
      <c r="AE561" s="34">
        <f t="shared" si="222"/>
        <v>8</v>
      </c>
      <c r="AF561" s="73" t="b">
        <f>COUNTIF('Power Curve'!$D$2:$D$31,AE561)&gt;0</f>
        <v>1</v>
      </c>
      <c r="AG561" s="73" t="b">
        <f t="shared" si="223"/>
        <v>0</v>
      </c>
      <c r="AH561" s="73" t="b">
        <f t="shared" si="232"/>
        <v>1</v>
      </c>
      <c r="AI561" s="34" t="str">
        <f t="shared" si="224"/>
        <v>Outer</v>
      </c>
      <c r="AJ561" s="35" t="str">
        <f t="shared" si="233"/>
        <v>0.6-0.7</v>
      </c>
      <c r="AK561" s="36" t="str">
        <f t="shared" si="225"/>
        <v>20-21</v>
      </c>
      <c r="AL561" s="36" t="str">
        <f t="shared" si="226"/>
        <v>Dec</v>
      </c>
      <c r="AM561" s="35" t="str">
        <f t="shared" si="227"/>
        <v>295-305</v>
      </c>
      <c r="AN561" s="36" t="str">
        <f t="shared" si="228"/>
        <v>HWS-LTI</v>
      </c>
    </row>
    <row r="562" spans="5:40" x14ac:dyDescent="0.3">
      <c r="E562" s="12">
        <v>40907.854166666664</v>
      </c>
      <c r="F562" s="16">
        <v>8.73</v>
      </c>
      <c r="G562" s="16">
        <v>1250.569969177244</v>
      </c>
      <c r="H562" s="29">
        <v>1.2028593030882238</v>
      </c>
      <c r="I562" s="26">
        <v>299.5</v>
      </c>
      <c r="J562" s="30">
        <v>5.2691867124856816E-2</v>
      </c>
      <c r="K562" s="31">
        <v>0.90096119312632927</v>
      </c>
      <c r="L562" s="111">
        <f t="shared" si="208"/>
        <v>0.70000000000000007</v>
      </c>
      <c r="M562" s="112">
        <f t="shared" si="209"/>
        <v>0.05</v>
      </c>
      <c r="N562" s="112" t="b">
        <f t="shared" si="210"/>
        <v>1</v>
      </c>
      <c r="O562" s="112" t="b">
        <f t="shared" si="211"/>
        <v>1</v>
      </c>
      <c r="P562" s="113">
        <f t="shared" si="212"/>
        <v>7.0000000000000009</v>
      </c>
      <c r="Q562" s="113">
        <f t="shared" si="213"/>
        <v>21</v>
      </c>
      <c r="R562" s="114" t="str">
        <f t="shared" si="229"/>
        <v>0.7-0.05</v>
      </c>
      <c r="S562" s="127">
        <f t="shared" si="214"/>
        <v>-9.0566733299960664E-2</v>
      </c>
      <c r="T562" s="112" t="b">
        <f t="shared" si="215"/>
        <v>1</v>
      </c>
      <c r="U562" s="22">
        <f t="shared" si="216"/>
        <v>8.6770844572317802</v>
      </c>
      <c r="V562" s="22">
        <f t="shared" si="217"/>
        <v>0.6991213502497049</v>
      </c>
      <c r="W562" s="81">
        <f t="shared" si="218"/>
        <v>9</v>
      </c>
      <c r="X562" s="22">
        <f t="shared" si="219"/>
        <v>0.66809688991634564</v>
      </c>
      <c r="Y562" s="3">
        <f>IF(U562&gt;'Power Curve'!$C$37,0,INDEX(Ci,$W562,1)*POWER(1-X562,3)+INDEX(Ci,$W562,2)*3*X562*POWER(1-X562,2)+INDEX(Ci,$W562,3)*3*POWER(X562,2)*(1-X562)+INDEX(Ci,$W562,4)*POWER(X562,3))</f>
        <v>1089.8394137907999</v>
      </c>
      <c r="Z562" s="3">
        <f t="shared" si="220"/>
        <v>991.136218262223</v>
      </c>
      <c r="AA562" s="3">
        <f t="shared" si="221"/>
        <v>1250.569969177244</v>
      </c>
      <c r="AB562" s="3">
        <f t="shared" si="230"/>
        <v>-259.43375091502105</v>
      </c>
      <c r="AC562" s="3">
        <f t="shared" si="231"/>
        <v>259.43375091502105</v>
      </c>
      <c r="AE562" s="34">
        <f t="shared" si="222"/>
        <v>9</v>
      </c>
      <c r="AF562" s="73" t="b">
        <f>COUNTIF('Power Curve'!$D$2:$D$31,AE562)&gt;0</f>
        <v>1</v>
      </c>
      <c r="AG562" s="73" t="b">
        <f t="shared" si="223"/>
        <v>0</v>
      </c>
      <c r="AH562" s="73" t="b">
        <f t="shared" si="232"/>
        <v>1</v>
      </c>
      <c r="AI562" s="34" t="str">
        <f t="shared" si="224"/>
        <v>Outer</v>
      </c>
      <c r="AJ562" s="35" t="str">
        <f t="shared" si="233"/>
        <v>0.6-0.7</v>
      </c>
      <c r="AK562" s="36" t="str">
        <f t="shared" si="225"/>
        <v>20-21</v>
      </c>
      <c r="AL562" s="36" t="str">
        <f t="shared" si="226"/>
        <v>Dec</v>
      </c>
      <c r="AM562" s="35" t="str">
        <f t="shared" si="227"/>
        <v>295-305</v>
      </c>
      <c r="AN562" s="36" t="str">
        <f t="shared" si="228"/>
        <v>HWS-LTI</v>
      </c>
    </row>
    <row r="563" spans="5:40" x14ac:dyDescent="0.3">
      <c r="E563" s="12">
        <v>40907.861111111109</v>
      </c>
      <c r="F563" s="16">
        <v>8.24</v>
      </c>
      <c r="G563" s="16">
        <v>1042.510013580322</v>
      </c>
      <c r="H563" s="29">
        <v>1.2029152965981407</v>
      </c>
      <c r="I563" s="26">
        <v>299.39999999999998</v>
      </c>
      <c r="J563" s="30">
        <v>5.5825242718446605E-2</v>
      </c>
      <c r="K563" s="31">
        <v>0.80871654084975086</v>
      </c>
      <c r="L563" s="111">
        <f t="shared" si="208"/>
        <v>0.6</v>
      </c>
      <c r="M563" s="112">
        <f t="shared" si="209"/>
        <v>6.0000000000000005E-2</v>
      </c>
      <c r="N563" s="112" t="b">
        <f t="shared" si="210"/>
        <v>1</v>
      </c>
      <c r="O563" s="112" t="b">
        <f t="shared" si="211"/>
        <v>1</v>
      </c>
      <c r="P563" s="113">
        <f t="shared" si="212"/>
        <v>6</v>
      </c>
      <c r="Q563" s="113">
        <f t="shared" si="213"/>
        <v>20</v>
      </c>
      <c r="R563" s="114" t="str">
        <f t="shared" si="229"/>
        <v>0.6-0.06</v>
      </c>
      <c r="S563" s="127">
        <f t="shared" si="214"/>
        <v>-3.7616032398411298E-2</v>
      </c>
      <c r="T563" s="112" t="b">
        <f t="shared" si="215"/>
        <v>1</v>
      </c>
      <c r="U563" s="22">
        <f t="shared" si="216"/>
        <v>8.1901815976364407</v>
      </c>
      <c r="V563" s="22">
        <f t="shared" si="217"/>
        <v>0.6238689437290631</v>
      </c>
      <c r="W563" s="81">
        <f t="shared" si="218"/>
        <v>9</v>
      </c>
      <c r="X563" s="22">
        <f t="shared" si="219"/>
        <v>0.18141393200568171</v>
      </c>
      <c r="Y563" s="3">
        <f>IF(U563&gt;'Power Curve'!$C$37,0,INDEX(Ci,$W563,1)*POWER(1-X563,3)+INDEX(Ci,$W563,2)*3*X563*POWER(1-X563,2)+INDEX(Ci,$W563,3)*3*POWER(X563,2)*(1-X563)+INDEX(Ci,$W563,4)*POWER(X563,3))</f>
        <v>935.77840592486336</v>
      </c>
      <c r="Z563" s="3">
        <f t="shared" si="220"/>
        <v>900.5781350898601</v>
      </c>
      <c r="AA563" s="3">
        <f t="shared" si="221"/>
        <v>1042.510013580322</v>
      </c>
      <c r="AB563" s="3">
        <f t="shared" si="230"/>
        <v>-141.93187849046194</v>
      </c>
      <c r="AC563" s="3">
        <f t="shared" si="231"/>
        <v>141.93187849046194</v>
      </c>
      <c r="AE563" s="34">
        <f t="shared" si="222"/>
        <v>8</v>
      </c>
      <c r="AF563" s="73" t="b">
        <f>COUNTIF('Power Curve'!$D$2:$D$31,AE563)&gt;0</f>
        <v>1</v>
      </c>
      <c r="AG563" s="73" t="b">
        <f t="shared" si="223"/>
        <v>0</v>
      </c>
      <c r="AH563" s="73" t="b">
        <f t="shared" si="232"/>
        <v>1</v>
      </c>
      <c r="AI563" s="34" t="str">
        <f t="shared" si="224"/>
        <v>Outer</v>
      </c>
      <c r="AJ563" s="35" t="str">
        <f t="shared" si="233"/>
        <v>0.6-0.7</v>
      </c>
      <c r="AK563" s="36" t="str">
        <f t="shared" si="225"/>
        <v>20-21</v>
      </c>
      <c r="AL563" s="36" t="str">
        <f t="shared" si="226"/>
        <v>Dec</v>
      </c>
      <c r="AM563" s="35" t="str">
        <f t="shared" si="227"/>
        <v>295-305</v>
      </c>
      <c r="AN563" s="36" t="str">
        <f t="shared" si="228"/>
        <v>HWS-LTI</v>
      </c>
    </row>
    <row r="564" spans="5:40" x14ac:dyDescent="0.3">
      <c r="E564" s="12">
        <v>40907.868055555555</v>
      </c>
      <c r="F564" s="16">
        <v>7.84</v>
      </c>
      <c r="G564" s="16">
        <v>896.60997009277344</v>
      </c>
      <c r="H564" s="29">
        <v>1.2028701500184287</v>
      </c>
      <c r="I564" s="26">
        <v>303.2</v>
      </c>
      <c r="J564" s="30">
        <v>5.8673469387755105E-2</v>
      </c>
      <c r="K564" s="31">
        <v>0.86891708856085703</v>
      </c>
      <c r="L564" s="111">
        <f t="shared" si="208"/>
        <v>0.6</v>
      </c>
      <c r="M564" s="112">
        <f t="shared" si="209"/>
        <v>6.0000000000000005E-2</v>
      </c>
      <c r="N564" s="112" t="b">
        <f t="shared" si="210"/>
        <v>1</v>
      </c>
      <c r="O564" s="112" t="b">
        <f t="shared" si="211"/>
        <v>1</v>
      </c>
      <c r="P564" s="113">
        <f t="shared" si="212"/>
        <v>6</v>
      </c>
      <c r="Q564" s="113">
        <f t="shared" si="213"/>
        <v>20</v>
      </c>
      <c r="R564" s="114" t="str">
        <f t="shared" si="229"/>
        <v>0.6-0.06</v>
      </c>
      <c r="S564" s="127">
        <f t="shared" si="214"/>
        <v>-3.7616032398411298E-2</v>
      </c>
      <c r="T564" s="112" t="b">
        <f t="shared" si="215"/>
        <v>1</v>
      </c>
      <c r="U564" s="22">
        <f t="shared" si="216"/>
        <v>7.7925024775144998</v>
      </c>
      <c r="V564" s="22">
        <f t="shared" si="217"/>
        <v>0.56240635376387182</v>
      </c>
      <c r="W564" s="81">
        <f t="shared" si="218"/>
        <v>8</v>
      </c>
      <c r="X564" s="22">
        <f t="shared" si="219"/>
        <v>0.7824156627518154</v>
      </c>
      <c r="Y564" s="3">
        <f>IF(U564&gt;'Power Curve'!$C$37,0,INDEX(Ci,$W564,1)*POWER(1-X564,3)+INDEX(Ci,$W564,2)*3*X564*POWER(1-X564,2)+INDEX(Ci,$W564,3)*3*POWER(X564,2)*(1-X564)+INDEX(Ci,$W564,4)*POWER(X564,3))</f>
        <v>816.59222949091884</v>
      </c>
      <c r="Z564" s="3">
        <f t="shared" si="220"/>
        <v>785.87526973009756</v>
      </c>
      <c r="AA564" s="3">
        <f t="shared" si="221"/>
        <v>896.60997009277344</v>
      </c>
      <c r="AB564" s="3">
        <f t="shared" si="230"/>
        <v>-110.73470036267588</v>
      </c>
      <c r="AC564" s="3">
        <f t="shared" si="231"/>
        <v>110.73470036267588</v>
      </c>
      <c r="AE564" s="34">
        <f t="shared" si="222"/>
        <v>8</v>
      </c>
      <c r="AF564" s="73" t="b">
        <f>COUNTIF('Power Curve'!$D$2:$D$31,AE564)&gt;0</f>
        <v>1</v>
      </c>
      <c r="AG564" s="73" t="b">
        <f t="shared" si="223"/>
        <v>0</v>
      </c>
      <c r="AH564" s="73" t="b">
        <f t="shared" si="232"/>
        <v>1</v>
      </c>
      <c r="AI564" s="34" t="str">
        <f t="shared" si="224"/>
        <v>Outer</v>
      </c>
      <c r="AJ564" s="35" t="str">
        <f t="shared" si="233"/>
        <v>0.5-0.6</v>
      </c>
      <c r="AK564" s="36" t="str">
        <f t="shared" si="225"/>
        <v>20-21</v>
      </c>
      <c r="AL564" s="36" t="str">
        <f t="shared" si="226"/>
        <v>Dec</v>
      </c>
      <c r="AM564" s="35" t="str">
        <f t="shared" si="227"/>
        <v>295-305</v>
      </c>
      <c r="AN564" s="36" t="str">
        <f t="shared" si="228"/>
        <v>HWS-LTI</v>
      </c>
    </row>
    <row r="565" spans="5:40" x14ac:dyDescent="0.3">
      <c r="E565" s="12">
        <v>40907.875</v>
      </c>
      <c r="F565" s="16">
        <v>7.55</v>
      </c>
      <c r="G565" s="16">
        <v>829.6600284576416</v>
      </c>
      <c r="H565" s="29">
        <v>1.2038295644911832</v>
      </c>
      <c r="I565" s="26">
        <v>302.3</v>
      </c>
      <c r="J565" s="30">
        <v>7.0198675496688748E-2</v>
      </c>
      <c r="K565" s="31">
        <v>0.96904474692996057</v>
      </c>
      <c r="L565" s="111">
        <f t="shared" si="208"/>
        <v>0.5</v>
      </c>
      <c r="M565" s="112">
        <f t="shared" si="209"/>
        <v>6.9999999999999993E-2</v>
      </c>
      <c r="N565" s="112" t="b">
        <f t="shared" si="210"/>
        <v>1</v>
      </c>
      <c r="O565" s="112" t="b">
        <f t="shared" si="211"/>
        <v>1</v>
      </c>
      <c r="P565" s="113">
        <f t="shared" si="212"/>
        <v>5</v>
      </c>
      <c r="Q565" s="113">
        <f t="shared" si="213"/>
        <v>19</v>
      </c>
      <c r="R565" s="114" t="str">
        <f t="shared" si="229"/>
        <v>0.5-0.07</v>
      </c>
      <c r="S565" s="127">
        <f t="shared" si="214"/>
        <v>-3.1853825121220224E-2</v>
      </c>
      <c r="T565" s="112" t="b">
        <f t="shared" si="215"/>
        <v>1</v>
      </c>
      <c r="U565" s="22">
        <f t="shared" si="216"/>
        <v>7.5062540142996674</v>
      </c>
      <c r="V565" s="22">
        <f t="shared" si="217"/>
        <v>0.51816573102927954</v>
      </c>
      <c r="W565" s="81">
        <f t="shared" si="218"/>
        <v>8</v>
      </c>
      <c r="X565" s="22">
        <f t="shared" si="219"/>
        <v>0.4943119764558247</v>
      </c>
      <c r="Y565" s="3">
        <f>IF(U565&gt;'Power Curve'!$C$37,0,INDEX(Ci,$W565,1)*POWER(1-X565,3)+INDEX(Ci,$W565,2)*3*X565*POWER(1-X565,2)+INDEX(Ci,$W565,3)*3*POWER(X565,2)*(1-X565)+INDEX(Ci,$W565,4)*POWER(X565,3))</f>
        <v>733.67414754473509</v>
      </c>
      <c r="Z565" s="3">
        <f t="shared" si="220"/>
        <v>710.30381955288476</v>
      </c>
      <c r="AA565" s="3">
        <f t="shared" si="221"/>
        <v>829.6600284576416</v>
      </c>
      <c r="AB565" s="3">
        <f t="shared" si="230"/>
        <v>-119.35620890475684</v>
      </c>
      <c r="AC565" s="3">
        <f t="shared" si="231"/>
        <v>119.35620890475684</v>
      </c>
      <c r="AE565" s="34">
        <f t="shared" si="222"/>
        <v>8</v>
      </c>
      <c r="AF565" s="73" t="b">
        <f>COUNTIF('Power Curve'!$D$2:$D$31,AE565)&gt;0</f>
        <v>1</v>
      </c>
      <c r="AG565" s="73" t="b">
        <f t="shared" si="223"/>
        <v>0</v>
      </c>
      <c r="AH565" s="73" t="b">
        <f t="shared" si="232"/>
        <v>1</v>
      </c>
      <c r="AI565" s="34" t="str">
        <f t="shared" si="224"/>
        <v>Outer</v>
      </c>
      <c r="AJ565" s="35" t="str">
        <f t="shared" si="233"/>
        <v>0.5-0.6</v>
      </c>
      <c r="AK565" s="36" t="str">
        <f t="shared" si="225"/>
        <v>21-22</v>
      </c>
      <c r="AL565" s="36" t="str">
        <f t="shared" si="226"/>
        <v>Dec</v>
      </c>
      <c r="AM565" s="35" t="str">
        <f t="shared" si="227"/>
        <v>295-305</v>
      </c>
      <c r="AN565" s="36" t="str">
        <f t="shared" si="228"/>
        <v>HWS-LTI</v>
      </c>
    </row>
    <row r="566" spans="5:40" x14ac:dyDescent="0.3">
      <c r="E566" s="12">
        <v>40908</v>
      </c>
      <c r="F566" s="16">
        <v>8.93</v>
      </c>
      <c r="G566" s="16">
        <v>1235.3400421142553</v>
      </c>
      <c r="H566" s="29">
        <v>1.2028449684681717</v>
      </c>
      <c r="I566" s="26">
        <v>300.5</v>
      </c>
      <c r="J566" s="30">
        <v>3.471444568868981E-2</v>
      </c>
      <c r="K566" s="31">
        <v>0.77232095840458803</v>
      </c>
      <c r="L566" s="111">
        <f t="shared" si="208"/>
        <v>0.70000000000000007</v>
      </c>
      <c r="M566" s="112">
        <f t="shared" si="209"/>
        <v>0.03</v>
      </c>
      <c r="N566" s="112" t="b">
        <f t="shared" si="210"/>
        <v>1</v>
      </c>
      <c r="O566" s="112" t="b">
        <f t="shared" si="211"/>
        <v>1</v>
      </c>
      <c r="P566" s="113">
        <f t="shared" si="212"/>
        <v>7.0000000000000009</v>
      </c>
      <c r="Q566" s="113">
        <f t="shared" si="213"/>
        <v>23</v>
      </c>
      <c r="R566" s="114" t="str">
        <f t="shared" si="229"/>
        <v>0.7-0.03</v>
      </c>
      <c r="S566" s="127">
        <f t="shared" si="214"/>
        <v>-0.10007969214670503</v>
      </c>
      <c r="T566" s="112" t="b">
        <f t="shared" si="215"/>
        <v>1</v>
      </c>
      <c r="U566" s="22">
        <f t="shared" si="216"/>
        <v>8.8758369297892639</v>
      </c>
      <c r="V566" s="22">
        <f t="shared" si="217"/>
        <v>0.72983918557790317</v>
      </c>
      <c r="W566" s="81">
        <f t="shared" si="218"/>
        <v>9</v>
      </c>
      <c r="X566" s="22">
        <f t="shared" si="219"/>
        <v>0.86675959918185519</v>
      </c>
      <c r="Y566" s="3">
        <f>IF(U566&gt;'Power Curve'!$C$37,0,INDEX(Ci,$W566,1)*POWER(1-X566,3)+INDEX(Ci,$W566,2)*3*X566*POWER(1-X566,2)+INDEX(Ci,$W566,3)*3*POWER(X566,2)*(1-X566)+INDEX(Ci,$W566,4)*POWER(X566,3))</f>
        <v>1154.5601346907147</v>
      </c>
      <c r="Z566" s="3">
        <f t="shared" si="220"/>
        <v>1039.0121118460095</v>
      </c>
      <c r="AA566" s="3">
        <f t="shared" si="221"/>
        <v>1235.3400421142553</v>
      </c>
      <c r="AB566" s="3">
        <f t="shared" si="230"/>
        <v>-196.32793026824584</v>
      </c>
      <c r="AC566" s="3">
        <f t="shared" si="231"/>
        <v>196.32793026824584</v>
      </c>
      <c r="AE566" s="34">
        <f t="shared" si="222"/>
        <v>9</v>
      </c>
      <c r="AF566" s="73" t="b">
        <f>COUNTIF('Power Curve'!$D$2:$D$31,AE566)&gt;0</f>
        <v>1</v>
      </c>
      <c r="AG566" s="73" t="b">
        <f t="shared" si="223"/>
        <v>0</v>
      </c>
      <c r="AH566" s="73" t="b">
        <f t="shared" si="232"/>
        <v>1</v>
      </c>
      <c r="AI566" s="34" t="str">
        <f t="shared" si="224"/>
        <v>Outer</v>
      </c>
      <c r="AJ566" s="35" t="str">
        <f t="shared" si="233"/>
        <v>0.7-0.8</v>
      </c>
      <c r="AK566" s="36" t="str">
        <f t="shared" si="225"/>
        <v>0-1</v>
      </c>
      <c r="AL566" s="36" t="str">
        <f t="shared" si="226"/>
        <v>Dec</v>
      </c>
      <c r="AM566" s="35" t="str">
        <f t="shared" si="227"/>
        <v>295-305</v>
      </c>
      <c r="AN566" s="36" t="str">
        <f t="shared" si="228"/>
        <v>HWS-LTI</v>
      </c>
    </row>
    <row r="567" spans="5:40" x14ac:dyDescent="0.3">
      <c r="E567" s="12">
        <v>40908.013888888891</v>
      </c>
      <c r="F567" s="16">
        <v>7.15</v>
      </c>
      <c r="G567" s="16">
        <v>598.43998718261741</v>
      </c>
      <c r="H567" s="29">
        <v>1.2037125335912398</v>
      </c>
      <c r="I567" s="26">
        <v>299</v>
      </c>
      <c r="J567" s="30">
        <v>7.4125874125874125E-2</v>
      </c>
      <c r="K567" s="31">
        <v>0.84344691421183093</v>
      </c>
      <c r="L567" s="111">
        <f t="shared" si="208"/>
        <v>0.5</v>
      </c>
      <c r="M567" s="112">
        <f t="shared" si="209"/>
        <v>6.9999999999999993E-2</v>
      </c>
      <c r="N567" s="112" t="b">
        <f t="shared" si="210"/>
        <v>1</v>
      </c>
      <c r="O567" s="112" t="b">
        <f t="shared" si="211"/>
        <v>1</v>
      </c>
      <c r="P567" s="113">
        <f t="shared" si="212"/>
        <v>5</v>
      </c>
      <c r="Q567" s="113">
        <f t="shared" si="213"/>
        <v>19</v>
      </c>
      <c r="R567" s="114" t="str">
        <f t="shared" si="229"/>
        <v>0.5-0.07</v>
      </c>
      <c r="S567" s="127">
        <f t="shared" si="214"/>
        <v>-3.1853825121220224E-2</v>
      </c>
      <c r="T567" s="112" t="b">
        <f t="shared" si="215"/>
        <v>1</v>
      </c>
      <c r="U567" s="22">
        <f t="shared" si="216"/>
        <v>7.1083413204874182</v>
      </c>
      <c r="V567" s="22">
        <f t="shared" si="217"/>
        <v>0.45666704149730769</v>
      </c>
      <c r="W567" s="81">
        <f t="shared" si="218"/>
        <v>8</v>
      </c>
      <c r="X567" s="22">
        <f t="shared" si="219"/>
        <v>9.3820345430933191E-2</v>
      </c>
      <c r="Y567" s="3">
        <f>IF(U567&gt;'Power Curve'!$C$37,0,INDEX(Ci,$W567,1)*POWER(1-X567,3)+INDEX(Ci,$W567,2)*3*X567*POWER(1-X567,2)+INDEX(Ci,$W567,3)*3*POWER(X567,2)*(1-X567)+INDEX(Ci,$W567,4)*POWER(X567,3))</f>
        <v>624.52985037978272</v>
      </c>
      <c r="Z567" s="3">
        <f t="shared" si="220"/>
        <v>604.63618574280326</v>
      </c>
      <c r="AA567" s="3">
        <f t="shared" si="221"/>
        <v>598.43998718261741</v>
      </c>
      <c r="AB567" s="3">
        <f t="shared" si="230"/>
        <v>6.1961985601858487</v>
      </c>
      <c r="AC567" s="3">
        <f t="shared" si="231"/>
        <v>6.1961985601858487</v>
      </c>
      <c r="AE567" s="34">
        <f t="shared" si="222"/>
        <v>7</v>
      </c>
      <c r="AF567" s="73" t="b">
        <f>COUNTIF('Power Curve'!$D$2:$D$31,AE567)&gt;0</f>
        <v>1</v>
      </c>
      <c r="AG567" s="73" t="b">
        <f t="shared" si="223"/>
        <v>0</v>
      </c>
      <c r="AH567" s="73" t="b">
        <f t="shared" si="232"/>
        <v>1</v>
      </c>
      <c r="AI567" s="34" t="str">
        <f t="shared" si="224"/>
        <v>Outer</v>
      </c>
      <c r="AJ567" s="35" t="str">
        <f t="shared" si="233"/>
        <v>0.4-0.5</v>
      </c>
      <c r="AK567" s="36" t="str">
        <f t="shared" si="225"/>
        <v>0-1</v>
      </c>
      <c r="AL567" s="36" t="str">
        <f t="shared" si="226"/>
        <v>Dec</v>
      </c>
      <c r="AM567" s="35" t="str">
        <f t="shared" si="227"/>
        <v>295-305</v>
      </c>
      <c r="AN567" s="36" t="str">
        <f t="shared" si="228"/>
        <v>LWS-LTI</v>
      </c>
    </row>
    <row r="568" spans="5:40" x14ac:dyDescent="0.3">
      <c r="E568" s="12">
        <v>40908.020833333336</v>
      </c>
      <c r="F568" s="16">
        <v>7.39</v>
      </c>
      <c r="G568" s="16">
        <v>661.34000396728493</v>
      </c>
      <c r="H568" s="29">
        <v>1.2036222935893561</v>
      </c>
      <c r="I568" s="26">
        <v>305.39999999999998</v>
      </c>
      <c r="J568" s="30">
        <v>0.10148849797023005</v>
      </c>
      <c r="K568" s="31">
        <v>0.92806872287238029</v>
      </c>
      <c r="L568" s="111">
        <f t="shared" si="208"/>
        <v>0.5</v>
      </c>
      <c r="M568" s="112">
        <f t="shared" si="209"/>
        <v>9.9999999999999992E-2</v>
      </c>
      <c r="N568" s="112" t="b">
        <f t="shared" si="210"/>
        <v>1</v>
      </c>
      <c r="O568" s="112" t="b">
        <f t="shared" si="211"/>
        <v>1</v>
      </c>
      <c r="P568" s="113">
        <f t="shared" si="212"/>
        <v>5</v>
      </c>
      <c r="Q568" s="113">
        <f t="shared" si="213"/>
        <v>16</v>
      </c>
      <c r="R568" s="114" t="str">
        <f t="shared" si="229"/>
        <v>0.5-0.1</v>
      </c>
      <c r="S568" s="127">
        <f t="shared" si="214"/>
        <v>-1.2082008028820396E-2</v>
      </c>
      <c r="T568" s="112" t="b">
        <f t="shared" si="215"/>
        <v>1</v>
      </c>
      <c r="U568" s="22">
        <f t="shared" si="216"/>
        <v>7.3467593872295689</v>
      </c>
      <c r="V568" s="22">
        <f t="shared" si="217"/>
        <v>0.49351532227195111</v>
      </c>
      <c r="W568" s="81">
        <f t="shared" si="218"/>
        <v>8</v>
      </c>
      <c r="X568" s="22">
        <f t="shared" si="219"/>
        <v>0.33378363863619764</v>
      </c>
      <c r="Y568" s="3">
        <f>IF(U568&gt;'Power Curve'!$C$37,0,INDEX(Ci,$W568,1)*POWER(1-X568,3)+INDEX(Ci,$W568,2)*3*X568*POWER(1-X568,2)+INDEX(Ci,$W568,3)*3*POWER(X568,2)*(1-X568)+INDEX(Ci,$W568,4)*POWER(X568,3))</f>
        <v>688.91303898012109</v>
      </c>
      <c r="Z568" s="3">
        <f t="shared" si="220"/>
        <v>680.58958611200421</v>
      </c>
      <c r="AA568" s="3">
        <f t="shared" si="221"/>
        <v>661.34000396728493</v>
      </c>
      <c r="AB568" s="3">
        <f t="shared" si="230"/>
        <v>19.249582144719284</v>
      </c>
      <c r="AC568" s="3">
        <f t="shared" si="231"/>
        <v>19.249582144719284</v>
      </c>
      <c r="AE568" s="34">
        <f t="shared" si="222"/>
        <v>7</v>
      </c>
      <c r="AF568" s="73" t="b">
        <f>COUNTIF('Power Curve'!$D$2:$D$31,AE568)&gt;0</f>
        <v>1</v>
      </c>
      <c r="AG568" s="73" t="b">
        <f t="shared" si="223"/>
        <v>0</v>
      </c>
      <c r="AH568" s="73" t="b">
        <f t="shared" si="232"/>
        <v>1</v>
      </c>
      <c r="AI568" s="34" t="str">
        <f t="shared" si="224"/>
        <v>Outer</v>
      </c>
      <c r="AJ568" s="35" t="str">
        <f t="shared" si="233"/>
        <v>0.4-0.5</v>
      </c>
      <c r="AK568" s="36" t="str">
        <f t="shared" si="225"/>
        <v>0-1</v>
      </c>
      <c r="AL568" s="36" t="str">
        <f t="shared" si="226"/>
        <v>Dec</v>
      </c>
      <c r="AM568" s="35" t="str">
        <f t="shared" si="227"/>
        <v>305-315</v>
      </c>
      <c r="AN568" s="36" t="str">
        <f t="shared" si="228"/>
        <v>Inner-TI</v>
      </c>
    </row>
    <row r="569" spans="5:40" x14ac:dyDescent="0.3">
      <c r="E569" s="12">
        <v>40908.027777777781</v>
      </c>
      <c r="F569" s="16">
        <v>8.06</v>
      </c>
      <c r="G569" s="16">
        <v>824.75001716613792</v>
      </c>
      <c r="H569" s="29">
        <v>1.2021802914669029</v>
      </c>
      <c r="I569" s="26">
        <v>304.7</v>
      </c>
      <c r="J569" s="30">
        <v>5.831265508684863E-2</v>
      </c>
      <c r="K569" s="31">
        <v>0.93783655080133987</v>
      </c>
      <c r="L569" s="111">
        <f t="shared" si="208"/>
        <v>0.6</v>
      </c>
      <c r="M569" s="112">
        <f t="shared" si="209"/>
        <v>6.0000000000000005E-2</v>
      </c>
      <c r="N569" s="112" t="b">
        <f t="shared" si="210"/>
        <v>1</v>
      </c>
      <c r="O569" s="112" t="b">
        <f t="shared" si="211"/>
        <v>1</v>
      </c>
      <c r="P569" s="113">
        <f t="shared" si="212"/>
        <v>6</v>
      </c>
      <c r="Q569" s="113">
        <f t="shared" si="213"/>
        <v>20</v>
      </c>
      <c r="R569" s="114" t="str">
        <f t="shared" si="229"/>
        <v>0.6-0.06</v>
      </c>
      <c r="S569" s="127">
        <f t="shared" si="214"/>
        <v>-3.7616032398411298E-2</v>
      </c>
      <c r="T569" s="112" t="b">
        <f t="shared" si="215"/>
        <v>1</v>
      </c>
      <c r="U569" s="22">
        <f t="shared" si="216"/>
        <v>8.0096378496119911</v>
      </c>
      <c r="V569" s="22">
        <f t="shared" si="217"/>
        <v>0.59596532547472036</v>
      </c>
      <c r="W569" s="81">
        <f t="shared" si="218"/>
        <v>9</v>
      </c>
      <c r="X569" s="22">
        <f t="shared" si="219"/>
        <v>9.5172360164266128E-4</v>
      </c>
      <c r="Y569" s="3">
        <f>IF(U569&gt;'Power Curve'!$C$37,0,INDEX(Ci,$W569,1)*POWER(1-X569,3)+INDEX(Ci,$W569,2)*3*X569*POWER(1-X569,2)+INDEX(Ci,$W569,3)*3*POWER(X569,2)*(1-X569)+INDEX(Ci,$W569,4)*POWER(X569,3))</f>
        <v>881.02794278468593</v>
      </c>
      <c r="Z569" s="3">
        <f t="shared" si="220"/>
        <v>847.88716714499151</v>
      </c>
      <c r="AA569" s="3">
        <f t="shared" si="221"/>
        <v>824.75001716613792</v>
      </c>
      <c r="AB569" s="3">
        <f t="shared" si="230"/>
        <v>23.137149978853586</v>
      </c>
      <c r="AC569" s="3">
        <f t="shared" si="231"/>
        <v>23.137149978853586</v>
      </c>
      <c r="AE569" s="34">
        <f t="shared" si="222"/>
        <v>8</v>
      </c>
      <c r="AF569" s="73" t="b">
        <f>COUNTIF('Power Curve'!$D$2:$D$31,AE569)&gt;0</f>
        <v>1</v>
      </c>
      <c r="AG569" s="73" t="b">
        <f t="shared" si="223"/>
        <v>0</v>
      </c>
      <c r="AH569" s="73" t="b">
        <f t="shared" si="232"/>
        <v>1</v>
      </c>
      <c r="AI569" s="34" t="str">
        <f t="shared" si="224"/>
        <v>Outer</v>
      </c>
      <c r="AJ569" s="35" t="str">
        <f t="shared" si="233"/>
        <v>0.5-0.6</v>
      </c>
      <c r="AK569" s="36" t="str">
        <f t="shared" si="225"/>
        <v>0-1</v>
      </c>
      <c r="AL569" s="36" t="str">
        <f t="shared" si="226"/>
        <v>Dec</v>
      </c>
      <c r="AM569" s="35" t="str">
        <f t="shared" si="227"/>
        <v>295-305</v>
      </c>
      <c r="AN569" s="36" t="str">
        <f t="shared" si="228"/>
        <v>HWS-LTI</v>
      </c>
    </row>
    <row r="570" spans="5:40" x14ac:dyDescent="0.3">
      <c r="E570" s="12">
        <v>40908.034722222219</v>
      </c>
      <c r="F570" s="16">
        <v>7.91</v>
      </c>
      <c r="G570" s="16">
        <v>856.41002202033974</v>
      </c>
      <c r="H570" s="29">
        <v>1.2031262164070808</v>
      </c>
      <c r="I570" s="26">
        <v>302.2</v>
      </c>
      <c r="J570" s="30">
        <v>0.10745891276864727</v>
      </c>
      <c r="K570" s="31">
        <v>0.86548207484738504</v>
      </c>
      <c r="L570" s="111">
        <f t="shared" si="208"/>
        <v>0.6</v>
      </c>
      <c r="M570" s="112">
        <f t="shared" si="209"/>
        <v>0.11</v>
      </c>
      <c r="N570" s="112" t="b">
        <f t="shared" si="210"/>
        <v>1</v>
      </c>
      <c r="O570" s="112" t="b">
        <f t="shared" si="211"/>
        <v>1</v>
      </c>
      <c r="P570" s="113">
        <f t="shared" si="212"/>
        <v>6</v>
      </c>
      <c r="Q570" s="113">
        <f t="shared" si="213"/>
        <v>15</v>
      </c>
      <c r="R570" s="114" t="str">
        <f t="shared" si="229"/>
        <v>0.6-0.11</v>
      </c>
      <c r="S570" s="127">
        <f t="shared" si="214"/>
        <v>-1.5111837704289E-2</v>
      </c>
      <c r="T570" s="112" t="b">
        <f t="shared" si="215"/>
        <v>1</v>
      </c>
      <c r="U570" s="22">
        <f t="shared" si="216"/>
        <v>7.8626362446652402</v>
      </c>
      <c r="V570" s="22">
        <f t="shared" si="217"/>
        <v>0.57324575355880802</v>
      </c>
      <c r="W570" s="81">
        <f t="shared" si="218"/>
        <v>8</v>
      </c>
      <c r="X570" s="22">
        <f t="shared" si="219"/>
        <v>0.85300397831174324</v>
      </c>
      <c r="Y570" s="3">
        <f>IF(U570&gt;'Power Curve'!$C$37,0,INDEX(Ci,$W570,1)*POWER(1-X570,3)+INDEX(Ci,$W570,2)*3*X570*POWER(1-X570,2)+INDEX(Ci,$W570,3)*3*POWER(X570,2)*(1-X570)+INDEX(Ci,$W570,4)*POWER(X570,3))</f>
        <v>837.29392047343833</v>
      </c>
      <c r="Z570" s="3">
        <f t="shared" si="220"/>
        <v>824.64087063645582</v>
      </c>
      <c r="AA570" s="3">
        <f t="shared" si="221"/>
        <v>856.41002202033974</v>
      </c>
      <c r="AB570" s="3">
        <f t="shared" si="230"/>
        <v>-31.769151383883923</v>
      </c>
      <c r="AC570" s="3">
        <f t="shared" si="231"/>
        <v>31.769151383883923</v>
      </c>
      <c r="AE570" s="34">
        <f t="shared" si="222"/>
        <v>8</v>
      </c>
      <c r="AF570" s="73" t="b">
        <f>COUNTIF('Power Curve'!$D$2:$D$31,AE570)&gt;0</f>
        <v>1</v>
      </c>
      <c r="AG570" s="73" t="b">
        <f t="shared" si="223"/>
        <v>0</v>
      </c>
      <c r="AH570" s="73" t="b">
        <f t="shared" si="232"/>
        <v>1</v>
      </c>
      <c r="AI570" s="34" t="str">
        <f t="shared" si="224"/>
        <v>Outer</v>
      </c>
      <c r="AJ570" s="35" t="str">
        <f t="shared" si="233"/>
        <v>0.5-0.6</v>
      </c>
      <c r="AK570" s="36" t="str">
        <f t="shared" si="225"/>
        <v>0-1</v>
      </c>
      <c r="AL570" s="36" t="str">
        <f t="shared" si="226"/>
        <v>Dec</v>
      </c>
      <c r="AM570" s="35" t="str">
        <f t="shared" si="227"/>
        <v>295-305</v>
      </c>
      <c r="AN570" s="36" t="str">
        <f t="shared" si="228"/>
        <v>Inner-TI</v>
      </c>
    </row>
    <row r="571" spans="5:40" x14ac:dyDescent="0.3">
      <c r="E571" s="12">
        <v>40908.041666666664</v>
      </c>
      <c r="F571" s="16">
        <v>8.86</v>
      </c>
      <c r="G571" s="16">
        <v>1152.1499786376978</v>
      </c>
      <c r="H571" s="29">
        <v>1.202585504141978</v>
      </c>
      <c r="I571" s="26">
        <v>305.8</v>
      </c>
      <c r="J571" s="30">
        <v>4.6275395033860044E-2</v>
      </c>
      <c r="K571" s="31">
        <v>0.88216100368562289</v>
      </c>
      <c r="L571" s="111">
        <f t="shared" si="208"/>
        <v>0.70000000000000007</v>
      </c>
      <c r="M571" s="112">
        <f t="shared" si="209"/>
        <v>0.05</v>
      </c>
      <c r="N571" s="112" t="b">
        <f t="shared" si="210"/>
        <v>1</v>
      </c>
      <c r="O571" s="112" t="b">
        <f t="shared" si="211"/>
        <v>1</v>
      </c>
      <c r="P571" s="113">
        <f t="shared" si="212"/>
        <v>7.0000000000000009</v>
      </c>
      <c r="Q571" s="113">
        <f t="shared" si="213"/>
        <v>21</v>
      </c>
      <c r="R571" s="114" t="str">
        <f t="shared" si="229"/>
        <v>0.7-0.05</v>
      </c>
      <c r="S571" s="127">
        <f t="shared" si="214"/>
        <v>-9.0566733299960664E-2</v>
      </c>
      <c r="T571" s="112" t="b">
        <f t="shared" si="215"/>
        <v>1</v>
      </c>
      <c r="U571" s="22">
        <f t="shared" si="216"/>
        <v>8.8056282585619243</v>
      </c>
      <c r="V571" s="22">
        <f t="shared" si="217"/>
        <v>0.71898820911646943</v>
      </c>
      <c r="W571" s="81">
        <f t="shared" si="218"/>
        <v>9</v>
      </c>
      <c r="X571" s="22">
        <f t="shared" si="219"/>
        <v>0.79658263654849382</v>
      </c>
      <c r="Y571" s="3">
        <f>IF(U571&gt;'Power Curve'!$C$37,0,INDEX(Ci,$W571,1)*POWER(1-X571,3)+INDEX(Ci,$W571,2)*3*X571*POWER(1-X571,2)+INDEX(Ci,$W571,3)*3*POWER(X571,2)*(1-X571)+INDEX(Ci,$W571,4)*POWER(X571,3))</f>
        <v>1131.6164620658267</v>
      </c>
      <c r="Z571" s="3">
        <f t="shared" si="220"/>
        <v>1029.1296557480659</v>
      </c>
      <c r="AA571" s="3">
        <f t="shared" si="221"/>
        <v>1152.1499786376978</v>
      </c>
      <c r="AB571" s="3">
        <f t="shared" si="230"/>
        <v>-123.02032288963187</v>
      </c>
      <c r="AC571" s="3">
        <f t="shared" si="231"/>
        <v>123.02032288963187</v>
      </c>
      <c r="AE571" s="34">
        <f t="shared" si="222"/>
        <v>9</v>
      </c>
      <c r="AF571" s="73" t="b">
        <f>COUNTIF('Power Curve'!$D$2:$D$31,AE571)&gt;0</f>
        <v>1</v>
      </c>
      <c r="AG571" s="73" t="b">
        <f t="shared" si="223"/>
        <v>0</v>
      </c>
      <c r="AH571" s="73" t="b">
        <f t="shared" si="232"/>
        <v>1</v>
      </c>
      <c r="AI571" s="34" t="str">
        <f t="shared" si="224"/>
        <v>Outer</v>
      </c>
      <c r="AJ571" s="35" t="str">
        <f t="shared" si="233"/>
        <v>0.7-0.8</v>
      </c>
      <c r="AK571" s="36" t="str">
        <f t="shared" si="225"/>
        <v>1-2</v>
      </c>
      <c r="AL571" s="36" t="str">
        <f t="shared" si="226"/>
        <v>Dec</v>
      </c>
      <c r="AM571" s="35" t="str">
        <f t="shared" si="227"/>
        <v>305-315</v>
      </c>
      <c r="AN571" s="36" t="str">
        <f t="shared" si="228"/>
        <v>HWS-LTI</v>
      </c>
    </row>
    <row r="572" spans="5:40" x14ac:dyDescent="0.3">
      <c r="E572" s="12">
        <v>40908.048611111109</v>
      </c>
      <c r="F572" s="16">
        <v>8.94</v>
      </c>
      <c r="G572" s="16">
        <v>1142.3999900817921</v>
      </c>
      <c r="H572" s="29">
        <v>1.203081137585283</v>
      </c>
      <c r="I572" s="26">
        <v>303.8</v>
      </c>
      <c r="J572" s="30">
        <v>5.1454138702460857E-2</v>
      </c>
      <c r="K572" s="31">
        <v>0.88972801526020262</v>
      </c>
      <c r="L572" s="111">
        <f t="shared" si="208"/>
        <v>0.70000000000000007</v>
      </c>
      <c r="M572" s="112">
        <f t="shared" si="209"/>
        <v>0.05</v>
      </c>
      <c r="N572" s="112" t="b">
        <f t="shared" si="210"/>
        <v>1</v>
      </c>
      <c r="O572" s="112" t="b">
        <f t="shared" si="211"/>
        <v>1</v>
      </c>
      <c r="P572" s="113">
        <f t="shared" si="212"/>
        <v>7.0000000000000009</v>
      </c>
      <c r="Q572" s="113">
        <f t="shared" si="213"/>
        <v>21</v>
      </c>
      <c r="R572" s="114" t="str">
        <f t="shared" si="229"/>
        <v>0.7-0.05</v>
      </c>
      <c r="S572" s="127">
        <f t="shared" si="214"/>
        <v>-9.0566733299960664E-2</v>
      </c>
      <c r="T572" s="112" t="b">
        <f t="shared" si="215"/>
        <v>1</v>
      </c>
      <c r="U572" s="22">
        <f t="shared" si="216"/>
        <v>8.8863577894810888</v>
      </c>
      <c r="V572" s="22">
        <f t="shared" si="217"/>
        <v>0.73146521835810463</v>
      </c>
      <c r="W572" s="81">
        <f t="shared" si="218"/>
        <v>9</v>
      </c>
      <c r="X572" s="22">
        <f t="shared" si="219"/>
        <v>0.87727570730008619</v>
      </c>
      <c r="Y572" s="3">
        <f>IF(U572&gt;'Power Curve'!$C$37,0,INDEX(Ci,$W572,1)*POWER(1-X572,3)+INDEX(Ci,$W572,2)*3*X572*POWER(1-X572,2)+INDEX(Ci,$W572,3)*3*POWER(X572,2)*(1-X572)+INDEX(Ci,$W572,4)*POWER(X572,3))</f>
        <v>1158.0046392193788</v>
      </c>
      <c r="Z572" s="3">
        <f t="shared" si="220"/>
        <v>1053.12794189908</v>
      </c>
      <c r="AA572" s="3">
        <f t="shared" si="221"/>
        <v>1142.3999900817921</v>
      </c>
      <c r="AB572" s="3">
        <f t="shared" si="230"/>
        <v>-89.272048182712069</v>
      </c>
      <c r="AC572" s="3">
        <f t="shared" si="231"/>
        <v>89.272048182712069</v>
      </c>
      <c r="AE572" s="34">
        <f t="shared" si="222"/>
        <v>9</v>
      </c>
      <c r="AF572" s="73" t="b">
        <f>COUNTIF('Power Curve'!$D$2:$D$31,AE572)&gt;0</f>
        <v>1</v>
      </c>
      <c r="AG572" s="73" t="b">
        <f t="shared" si="223"/>
        <v>0</v>
      </c>
      <c r="AH572" s="73" t="b">
        <f t="shared" si="232"/>
        <v>1</v>
      </c>
      <c r="AI572" s="34" t="str">
        <f t="shared" si="224"/>
        <v>Outer</v>
      </c>
      <c r="AJ572" s="35" t="str">
        <f t="shared" si="233"/>
        <v>0.7-0.8</v>
      </c>
      <c r="AK572" s="36" t="str">
        <f t="shared" si="225"/>
        <v>1-2</v>
      </c>
      <c r="AL572" s="36" t="str">
        <f t="shared" si="226"/>
        <v>Dec</v>
      </c>
      <c r="AM572" s="35" t="str">
        <f t="shared" si="227"/>
        <v>295-305</v>
      </c>
      <c r="AN572" s="36" t="str">
        <f t="shared" si="228"/>
        <v>HWS-LTI</v>
      </c>
    </row>
    <row r="573" spans="5:40" x14ac:dyDescent="0.3">
      <c r="E573" s="12">
        <v>40908.055555555555</v>
      </c>
      <c r="F573" s="16">
        <v>9.92</v>
      </c>
      <c r="G573" s="16">
        <v>1553.5700378417989</v>
      </c>
      <c r="H573" s="29">
        <v>1.2024053754234851</v>
      </c>
      <c r="I573" s="26">
        <v>303.5</v>
      </c>
      <c r="J573" s="30">
        <v>6.5524193548387094E-2</v>
      </c>
      <c r="K573" s="31">
        <v>0.87624616476309314</v>
      </c>
      <c r="L573" s="111">
        <f t="shared" si="208"/>
        <v>0.9</v>
      </c>
      <c r="M573" s="112">
        <f t="shared" si="209"/>
        <v>6.9999999999999993E-2</v>
      </c>
      <c r="N573" s="112" t="b">
        <f t="shared" si="210"/>
        <v>1</v>
      </c>
      <c r="O573" s="112" t="b">
        <f t="shared" si="211"/>
        <v>1</v>
      </c>
      <c r="P573" s="113">
        <f t="shared" si="212"/>
        <v>9</v>
      </c>
      <c r="Q573" s="113">
        <f t="shared" si="213"/>
        <v>19</v>
      </c>
      <c r="R573" s="114" t="str">
        <f t="shared" si="229"/>
        <v>0.9-0.07</v>
      </c>
      <c r="S573" s="127">
        <f t="shared" si="214"/>
        <v>-1.5989491724503296E-2</v>
      </c>
      <c r="T573" s="112" t="b">
        <f t="shared" si="215"/>
        <v>1</v>
      </c>
      <c r="U573" s="22">
        <f t="shared" si="216"/>
        <v>9.8586310145720972</v>
      </c>
      <c r="V573" s="22">
        <f t="shared" si="217"/>
        <v>0.88173317949616736</v>
      </c>
      <c r="W573" s="81">
        <f t="shared" si="218"/>
        <v>10</v>
      </c>
      <c r="X573" s="22">
        <f t="shared" si="219"/>
        <v>0.90295652076525645</v>
      </c>
      <c r="Y573" s="3">
        <f>IF(U573&gt;'Power Curve'!$C$37,0,INDEX(Ci,$W573,1)*POWER(1-X573,3)+INDEX(Ci,$W573,2)*3*X573*POWER(1-X573,2)+INDEX(Ci,$W573,3)*3*POWER(X573,2)*(1-X573)+INDEX(Ci,$W573,4)*POWER(X573,3))</f>
        <v>1491.6021642457617</v>
      </c>
      <c r="Z573" s="3">
        <f t="shared" si="220"/>
        <v>1467.752203784303</v>
      </c>
      <c r="AA573" s="3">
        <f t="shared" si="221"/>
        <v>1553.5700378417989</v>
      </c>
      <c r="AB573" s="3">
        <f t="shared" si="230"/>
        <v>-85.817834057495929</v>
      </c>
      <c r="AC573" s="3">
        <f t="shared" si="231"/>
        <v>85.817834057495929</v>
      </c>
      <c r="AE573" s="34">
        <f t="shared" si="222"/>
        <v>10</v>
      </c>
      <c r="AF573" s="73" t="b">
        <f>COUNTIF('Power Curve'!$D$2:$D$31,AE573)&gt;0</f>
        <v>1</v>
      </c>
      <c r="AG573" s="73" t="b">
        <f t="shared" si="223"/>
        <v>0</v>
      </c>
      <c r="AH573" s="73" t="b">
        <f t="shared" si="232"/>
        <v>1</v>
      </c>
      <c r="AI573" s="34" t="str">
        <f t="shared" si="224"/>
        <v>Outer</v>
      </c>
      <c r="AJ573" s="35" t="str">
        <f t="shared" si="233"/>
        <v>0.8-0.9</v>
      </c>
      <c r="AK573" s="36" t="str">
        <f t="shared" si="225"/>
        <v>1-2</v>
      </c>
      <c r="AL573" s="36" t="str">
        <f t="shared" si="226"/>
        <v>Dec</v>
      </c>
      <c r="AM573" s="35" t="str">
        <f t="shared" si="227"/>
        <v>295-305</v>
      </c>
      <c r="AN573" s="36" t="str">
        <f t="shared" si="228"/>
        <v>HWS-LTI</v>
      </c>
    </row>
    <row r="574" spans="5:40" x14ac:dyDescent="0.3">
      <c r="E574" s="12">
        <v>40908.0625</v>
      </c>
      <c r="F574" s="16">
        <v>9.3000000000000007</v>
      </c>
      <c r="G574" s="16">
        <v>1333.030006408696</v>
      </c>
      <c r="H574" s="29">
        <v>1.2028666248706208</v>
      </c>
      <c r="I574" s="26">
        <v>304.10000000000002</v>
      </c>
      <c r="J574" s="30">
        <v>9.139784946236558E-2</v>
      </c>
      <c r="K574" s="31">
        <v>0.78454328375364057</v>
      </c>
      <c r="L574" s="111">
        <f t="shared" si="208"/>
        <v>0.8</v>
      </c>
      <c r="M574" s="112">
        <f t="shared" si="209"/>
        <v>0.09</v>
      </c>
      <c r="N574" s="112" t="b">
        <f t="shared" si="210"/>
        <v>1</v>
      </c>
      <c r="O574" s="112" t="b">
        <f t="shared" si="211"/>
        <v>1</v>
      </c>
      <c r="P574" s="113">
        <f t="shared" si="212"/>
        <v>8</v>
      </c>
      <c r="Q574" s="113">
        <f t="shared" si="213"/>
        <v>17</v>
      </c>
      <c r="R574" s="114" t="str">
        <f t="shared" si="229"/>
        <v>0.8-0.09</v>
      </c>
      <c r="S574" s="127">
        <f t="shared" si="214"/>
        <v>-1.1973539536404244E-2</v>
      </c>
      <c r="T574" s="112" t="b">
        <f t="shared" si="215"/>
        <v>1</v>
      </c>
      <c r="U574" s="22">
        <f t="shared" si="216"/>
        <v>9.2436482457511921</v>
      </c>
      <c r="V574" s="22">
        <f t="shared" si="217"/>
        <v>0.78668561012891691</v>
      </c>
      <c r="W574" s="81">
        <f t="shared" si="218"/>
        <v>10</v>
      </c>
      <c r="X574" s="22">
        <f t="shared" si="219"/>
        <v>0.24926969005059493</v>
      </c>
      <c r="Y574" s="3">
        <f>IF(U574&gt;'Power Curve'!$C$37,0,INDEX(Ci,$W574,1)*POWER(1-X574,3)+INDEX(Ci,$W574,2)*3*X574*POWER(1-X574,2)+INDEX(Ci,$W574,3)*3*POWER(X574,2)*(1-X574)+INDEX(Ci,$W574,4)*POWER(X574,3))</f>
        <v>1278.9232657116959</v>
      </c>
      <c r="Z574" s="3">
        <f t="shared" si="220"/>
        <v>1263.6100274256696</v>
      </c>
      <c r="AA574" s="3">
        <f t="shared" si="221"/>
        <v>1333.030006408696</v>
      </c>
      <c r="AB574" s="3">
        <f t="shared" si="230"/>
        <v>-69.41997898302634</v>
      </c>
      <c r="AC574" s="3">
        <f t="shared" si="231"/>
        <v>69.41997898302634</v>
      </c>
      <c r="AE574" s="34">
        <f t="shared" si="222"/>
        <v>9</v>
      </c>
      <c r="AF574" s="73" t="b">
        <f>COUNTIF('Power Curve'!$D$2:$D$31,AE574)&gt;0</f>
        <v>1</v>
      </c>
      <c r="AG574" s="73" t="b">
        <f t="shared" si="223"/>
        <v>0</v>
      </c>
      <c r="AH574" s="73" t="b">
        <f t="shared" si="232"/>
        <v>1</v>
      </c>
      <c r="AI574" s="34" t="str">
        <f t="shared" si="224"/>
        <v>Outer</v>
      </c>
      <c r="AJ574" s="35" t="str">
        <f t="shared" si="233"/>
        <v>0.7-0.8</v>
      </c>
      <c r="AK574" s="36" t="str">
        <f t="shared" si="225"/>
        <v>1-2</v>
      </c>
      <c r="AL574" s="36" t="str">
        <f t="shared" si="226"/>
        <v>Dec</v>
      </c>
      <c r="AM574" s="35" t="str">
        <f t="shared" si="227"/>
        <v>295-305</v>
      </c>
      <c r="AN574" s="36" t="str">
        <f t="shared" si="228"/>
        <v>HWS-LTI</v>
      </c>
    </row>
    <row r="575" spans="5:40" x14ac:dyDescent="0.3">
      <c r="E575" s="12">
        <v>40908.069444444445</v>
      </c>
      <c r="F575" s="16">
        <v>8.7799999999999994</v>
      </c>
      <c r="G575" s="16">
        <v>1145.4600143432642</v>
      </c>
      <c r="H575" s="29">
        <v>1.2039938755222934</v>
      </c>
      <c r="I575" s="26">
        <v>300.10000000000002</v>
      </c>
      <c r="J575" s="30">
        <v>5.5808656036446469E-2</v>
      </c>
      <c r="K575" s="31">
        <v>0.85797377382635343</v>
      </c>
      <c r="L575" s="111">
        <f t="shared" si="208"/>
        <v>0.70000000000000007</v>
      </c>
      <c r="M575" s="112">
        <f t="shared" si="209"/>
        <v>6.0000000000000005E-2</v>
      </c>
      <c r="N575" s="112" t="b">
        <f t="shared" si="210"/>
        <v>1</v>
      </c>
      <c r="O575" s="112" t="b">
        <f t="shared" si="211"/>
        <v>1</v>
      </c>
      <c r="P575" s="113">
        <f t="shared" si="212"/>
        <v>7.0000000000000009</v>
      </c>
      <c r="Q575" s="113">
        <f t="shared" si="213"/>
        <v>20</v>
      </c>
      <c r="R575" s="114" t="str">
        <f t="shared" si="229"/>
        <v>0.7-0.06</v>
      </c>
      <c r="S575" s="127">
        <f t="shared" si="214"/>
        <v>-7.4767306816489049E-2</v>
      </c>
      <c r="T575" s="112" t="b">
        <f t="shared" si="215"/>
        <v>1</v>
      </c>
      <c r="U575" s="22">
        <f t="shared" si="216"/>
        <v>8.7295243137704279</v>
      </c>
      <c r="V575" s="22">
        <f t="shared" si="217"/>
        <v>0.70722609912181078</v>
      </c>
      <c r="W575" s="81">
        <f t="shared" si="218"/>
        <v>9</v>
      </c>
      <c r="X575" s="22">
        <f t="shared" si="219"/>
        <v>0.72051306285451788</v>
      </c>
      <c r="Y575" s="3">
        <f>IF(U575&gt;'Power Curve'!$C$37,0,INDEX(Ci,$W575,1)*POWER(1-X575,3)+INDEX(Ci,$W575,2)*3*X575*POWER(1-X575,2)+INDEX(Ci,$W575,3)*3*POWER(X575,2)*(1-X575)+INDEX(Ci,$W575,4)*POWER(X575,3))</f>
        <v>1106.842330293671</v>
      </c>
      <c r="Z575" s="3">
        <f t="shared" si="220"/>
        <v>1024.0867101871265</v>
      </c>
      <c r="AA575" s="3">
        <f t="shared" si="221"/>
        <v>1145.4600143432642</v>
      </c>
      <c r="AB575" s="3">
        <f t="shared" si="230"/>
        <v>-121.37330415613769</v>
      </c>
      <c r="AC575" s="3">
        <f t="shared" si="231"/>
        <v>121.37330415613769</v>
      </c>
      <c r="AE575" s="34">
        <f t="shared" si="222"/>
        <v>9</v>
      </c>
      <c r="AF575" s="73" t="b">
        <f>COUNTIF('Power Curve'!$D$2:$D$31,AE575)&gt;0</f>
        <v>1</v>
      </c>
      <c r="AG575" s="73" t="b">
        <f t="shared" si="223"/>
        <v>0</v>
      </c>
      <c r="AH575" s="73" t="b">
        <f t="shared" si="232"/>
        <v>1</v>
      </c>
      <c r="AI575" s="34" t="str">
        <f t="shared" si="224"/>
        <v>Outer</v>
      </c>
      <c r="AJ575" s="35" t="str">
        <f t="shared" si="233"/>
        <v>0.7-0.8</v>
      </c>
      <c r="AK575" s="36" t="str">
        <f t="shared" si="225"/>
        <v>1-2</v>
      </c>
      <c r="AL575" s="36" t="str">
        <f t="shared" si="226"/>
        <v>Dec</v>
      </c>
      <c r="AM575" s="35" t="str">
        <f t="shared" si="227"/>
        <v>295-305</v>
      </c>
      <c r="AN575" s="36" t="str">
        <f t="shared" si="228"/>
        <v>HWS-LTI</v>
      </c>
    </row>
    <row r="576" spans="5:40" x14ac:dyDescent="0.3">
      <c r="E576" s="12">
        <v>40908.076388888891</v>
      </c>
      <c r="F576" s="16">
        <v>9.4700000000000006</v>
      </c>
      <c r="G576" s="16">
        <v>1311.1500396728516</v>
      </c>
      <c r="H576" s="29">
        <v>1.2033623534519808</v>
      </c>
      <c r="I576" s="26">
        <v>301.3</v>
      </c>
      <c r="J576" s="30">
        <v>3.8014783526927137E-2</v>
      </c>
      <c r="K576" s="31">
        <v>0.90093666287285157</v>
      </c>
      <c r="L576" s="111">
        <f t="shared" si="208"/>
        <v>0.8</v>
      </c>
      <c r="M576" s="112">
        <f t="shared" si="209"/>
        <v>0.04</v>
      </c>
      <c r="N576" s="112" t="b">
        <f t="shared" si="210"/>
        <v>1</v>
      </c>
      <c r="O576" s="112" t="b">
        <f t="shared" si="211"/>
        <v>1</v>
      </c>
      <c r="P576" s="113">
        <f t="shared" si="212"/>
        <v>8</v>
      </c>
      <c r="Q576" s="113">
        <f t="shared" si="213"/>
        <v>22</v>
      </c>
      <c r="R576" s="114" t="str">
        <f t="shared" si="229"/>
        <v>0.8-0.04</v>
      </c>
      <c r="S576" s="127">
        <f t="shared" si="214"/>
        <v>-7.5608648962407682E-2</v>
      </c>
      <c r="T576" s="112" t="b">
        <f t="shared" si="215"/>
        <v>1</v>
      </c>
      <c r="U576" s="22">
        <f t="shared" si="216"/>
        <v>9.4139110333769622</v>
      </c>
      <c r="V576" s="22">
        <f t="shared" si="217"/>
        <v>0.81300027281214837</v>
      </c>
      <c r="W576" s="81">
        <f t="shared" si="218"/>
        <v>10</v>
      </c>
      <c r="X576" s="22">
        <f t="shared" si="219"/>
        <v>0.43024799980897033</v>
      </c>
      <c r="Y576" s="3">
        <f>IF(U576&gt;'Power Curve'!$C$37,0,INDEX(Ci,$W576,1)*POWER(1-X576,3)+INDEX(Ci,$W576,2)*3*X576*POWER(1-X576,2)+INDEX(Ci,$W576,3)*3*POWER(X576,2)*(1-X576)+INDEX(Ci,$W576,4)*POWER(X576,3))</f>
        <v>1339.839282103449</v>
      </c>
      <c r="Z576" s="3">
        <f t="shared" si="220"/>
        <v>1238.5358441568451</v>
      </c>
      <c r="AA576" s="3">
        <f t="shared" si="221"/>
        <v>1311.1500396728516</v>
      </c>
      <c r="AB576" s="3">
        <f t="shared" si="230"/>
        <v>-72.614195516006475</v>
      </c>
      <c r="AC576" s="3">
        <f t="shared" si="231"/>
        <v>72.614195516006475</v>
      </c>
      <c r="AE576" s="34">
        <f t="shared" si="222"/>
        <v>9</v>
      </c>
      <c r="AF576" s="73" t="b">
        <f>COUNTIF('Power Curve'!$D$2:$D$31,AE576)&gt;0</f>
        <v>1</v>
      </c>
      <c r="AG576" s="73" t="b">
        <f t="shared" si="223"/>
        <v>0</v>
      </c>
      <c r="AH576" s="73" t="b">
        <f t="shared" si="232"/>
        <v>1</v>
      </c>
      <c r="AI576" s="34" t="str">
        <f t="shared" si="224"/>
        <v>Outer</v>
      </c>
      <c r="AJ576" s="35" t="str">
        <f t="shared" si="233"/>
        <v>0.8-0.9</v>
      </c>
      <c r="AK576" s="36" t="str">
        <f t="shared" si="225"/>
        <v>1-2</v>
      </c>
      <c r="AL576" s="36" t="str">
        <f t="shared" si="226"/>
        <v>Dec</v>
      </c>
      <c r="AM576" s="35" t="str">
        <f t="shared" si="227"/>
        <v>295-305</v>
      </c>
      <c r="AN576" s="36" t="str">
        <f t="shared" si="228"/>
        <v>HWS-LTI</v>
      </c>
    </row>
    <row r="577" spans="5:40" x14ac:dyDescent="0.3">
      <c r="E577" s="12">
        <v>40908.083333333336</v>
      </c>
      <c r="F577" s="16">
        <v>9.9</v>
      </c>
      <c r="G577" s="16">
        <v>1534.589965820318</v>
      </c>
      <c r="H577" s="29">
        <v>1.2025063506726166</v>
      </c>
      <c r="I577" s="26">
        <v>305.7</v>
      </c>
      <c r="J577" s="30">
        <v>2.7272727272727275E-2</v>
      </c>
      <c r="K577" s="31">
        <v>0.87903950117095564</v>
      </c>
      <c r="L577" s="111">
        <f t="shared" si="208"/>
        <v>0.9</v>
      </c>
      <c r="M577" s="112">
        <f t="shared" si="209"/>
        <v>0.03</v>
      </c>
      <c r="N577" s="112" t="b">
        <f t="shared" si="210"/>
        <v>1</v>
      </c>
      <c r="O577" s="112" t="b">
        <f t="shared" si="211"/>
        <v>1</v>
      </c>
      <c r="P577" s="113">
        <f t="shared" si="212"/>
        <v>9</v>
      </c>
      <c r="Q577" s="113">
        <f t="shared" si="213"/>
        <v>23</v>
      </c>
      <c r="R577" s="114" t="str">
        <f t="shared" si="229"/>
        <v>0.9-0.03</v>
      </c>
      <c r="S577" s="127">
        <f t="shared" si="214"/>
        <v>-2.2842776494772458E-2</v>
      </c>
      <c r="T577" s="112" t="b">
        <f t="shared" si="215"/>
        <v>1</v>
      </c>
      <c r="U577" s="22">
        <f t="shared" si="216"/>
        <v>9.8390301466848555</v>
      </c>
      <c r="V577" s="22">
        <f t="shared" si="217"/>
        <v>0.87870380217923405</v>
      </c>
      <c r="W577" s="81">
        <f t="shared" si="218"/>
        <v>10</v>
      </c>
      <c r="X577" s="22">
        <f t="shared" si="219"/>
        <v>0.88212206839021901</v>
      </c>
      <c r="Y577" s="3">
        <f>IF(U577&gt;'Power Curve'!$C$37,0,INDEX(Ci,$W577,1)*POWER(1-X577,3)+INDEX(Ci,$W577,2)*3*X577*POWER(1-X577,2)+INDEX(Ci,$W577,3)*3*POWER(X577,2)*(1-X577)+INDEX(Ci,$W577,4)*POWER(X577,3))</f>
        <v>1485.4958357362552</v>
      </c>
      <c r="Z577" s="3">
        <f t="shared" si="220"/>
        <v>1451.5629863766167</v>
      </c>
      <c r="AA577" s="3">
        <f t="shared" si="221"/>
        <v>1534.589965820318</v>
      </c>
      <c r="AB577" s="3">
        <f t="shared" si="230"/>
        <v>-83.026979443701293</v>
      </c>
      <c r="AC577" s="3">
        <f t="shared" si="231"/>
        <v>83.026979443701293</v>
      </c>
      <c r="AE577" s="34">
        <f t="shared" si="222"/>
        <v>10</v>
      </c>
      <c r="AF577" s="73" t="b">
        <f>COUNTIF('Power Curve'!$D$2:$D$31,AE577)&gt;0</f>
        <v>1</v>
      </c>
      <c r="AG577" s="73" t="b">
        <f t="shared" si="223"/>
        <v>0</v>
      </c>
      <c r="AH577" s="73" t="b">
        <f t="shared" si="232"/>
        <v>1</v>
      </c>
      <c r="AI577" s="34" t="str">
        <f t="shared" si="224"/>
        <v>Outer</v>
      </c>
      <c r="AJ577" s="35" t="str">
        <f t="shared" si="233"/>
        <v>0.8-0.9</v>
      </c>
      <c r="AK577" s="36" t="str">
        <f t="shared" si="225"/>
        <v>2-3</v>
      </c>
      <c r="AL577" s="36" t="str">
        <f t="shared" si="226"/>
        <v>Dec</v>
      </c>
      <c r="AM577" s="35" t="str">
        <f t="shared" si="227"/>
        <v>305-315</v>
      </c>
      <c r="AN577" s="36" t="str">
        <f t="shared" si="228"/>
        <v>HWS-LTI</v>
      </c>
    </row>
    <row r="578" spans="5:40" x14ac:dyDescent="0.3">
      <c r="E578" s="12">
        <v>40908.090277777781</v>
      </c>
      <c r="F578" s="16">
        <v>10.01</v>
      </c>
      <c r="G578" s="16">
        <v>1552.370040893557</v>
      </c>
      <c r="H578" s="29">
        <v>1.2017414830427076</v>
      </c>
      <c r="I578" s="26">
        <v>307.3</v>
      </c>
      <c r="J578" s="30">
        <v>4.195804195804196E-2</v>
      </c>
      <c r="K578" s="31">
        <v>0.86413874314453865</v>
      </c>
      <c r="L578" s="111">
        <f t="shared" si="208"/>
        <v>0.9</v>
      </c>
      <c r="M578" s="112">
        <f t="shared" si="209"/>
        <v>0.04</v>
      </c>
      <c r="N578" s="112" t="b">
        <f t="shared" si="210"/>
        <v>1</v>
      </c>
      <c r="O578" s="112" t="b">
        <f t="shared" si="211"/>
        <v>1</v>
      </c>
      <c r="P578" s="113">
        <f t="shared" si="212"/>
        <v>9</v>
      </c>
      <c r="Q578" s="113">
        <f t="shared" si="213"/>
        <v>22</v>
      </c>
      <c r="R578" s="114" t="str">
        <f t="shared" si="229"/>
        <v>0.9-0.04</v>
      </c>
      <c r="S578" s="127">
        <f t="shared" si="214"/>
        <v>-5.7139977910300142E-2</v>
      </c>
      <c r="T578" s="112" t="b">
        <f t="shared" si="215"/>
        <v>1</v>
      </c>
      <c r="U578" s="22">
        <f t="shared" si="216"/>
        <v>9.9462430027946329</v>
      </c>
      <c r="V578" s="22">
        <f t="shared" si="217"/>
        <v>0.89527389470018848</v>
      </c>
      <c r="W578" s="81">
        <f t="shared" si="218"/>
        <v>10</v>
      </c>
      <c r="X578" s="22">
        <f t="shared" si="219"/>
        <v>0.99608238675269511</v>
      </c>
      <c r="Y578" s="3">
        <f>IF(U578&gt;'Power Curve'!$C$37,0,INDEX(Ci,$W578,1)*POWER(1-X578,3)+INDEX(Ci,$W578,2)*3*X578*POWER(1-X578,2)+INDEX(Ci,$W578,3)*3*POWER(X578,2)*(1-X578)+INDEX(Ci,$W578,4)*POWER(X578,3))</f>
        <v>1517.878004153858</v>
      </c>
      <c r="Z578" s="3">
        <f t="shared" si="220"/>
        <v>1431.1464885259761</v>
      </c>
      <c r="AA578" s="3">
        <f t="shared" si="221"/>
        <v>1552.370040893557</v>
      </c>
      <c r="AB578" s="3">
        <f t="shared" si="230"/>
        <v>-121.22355236758085</v>
      </c>
      <c r="AC578" s="3">
        <f t="shared" si="231"/>
        <v>121.22355236758085</v>
      </c>
      <c r="AE578" s="34">
        <f t="shared" si="222"/>
        <v>10</v>
      </c>
      <c r="AF578" s="73" t="b">
        <f>COUNTIF('Power Curve'!$D$2:$D$31,AE578)&gt;0</f>
        <v>1</v>
      </c>
      <c r="AG578" s="73" t="b">
        <f t="shared" si="223"/>
        <v>0</v>
      </c>
      <c r="AH578" s="73" t="b">
        <f t="shared" si="232"/>
        <v>1</v>
      </c>
      <c r="AI578" s="34" t="str">
        <f t="shared" si="224"/>
        <v>Outer</v>
      </c>
      <c r="AJ578" s="35" t="str">
        <f t="shared" si="233"/>
        <v>0.8-0.9</v>
      </c>
      <c r="AK578" s="36" t="str">
        <f t="shared" si="225"/>
        <v>2-3</v>
      </c>
      <c r="AL578" s="36" t="str">
        <f t="shared" si="226"/>
        <v>Dec</v>
      </c>
      <c r="AM578" s="35" t="str">
        <f t="shared" si="227"/>
        <v>305-315</v>
      </c>
      <c r="AN578" s="36" t="str">
        <f t="shared" si="228"/>
        <v>HWS-LTI</v>
      </c>
    </row>
    <row r="579" spans="5:40" x14ac:dyDescent="0.3">
      <c r="E579" s="12">
        <v>40908.097222222219</v>
      </c>
      <c r="F579" s="16">
        <v>10.42</v>
      </c>
      <c r="G579" s="16">
        <v>1708.299972534177</v>
      </c>
      <c r="H579" s="29">
        <v>1.2013818824179594</v>
      </c>
      <c r="I579" s="26">
        <v>304.8</v>
      </c>
      <c r="J579" s="30">
        <v>2.2072936660268716E-2</v>
      </c>
      <c r="K579" s="31">
        <v>0.82417035582807796</v>
      </c>
      <c r="L579" s="111">
        <f t="shared" ref="L579:L642" si="234">ROUND((V579-CenterOfFirstWindSpeedBin)/WindSpeedBinWidth,0)*WindSpeedBinWidth+CenterOfFirstWindSpeedBin</f>
        <v>1</v>
      </c>
      <c r="M579" s="112">
        <f t="shared" ref="M579:M642" si="235">ROUND((J579-CenterOfFirstTurbulenceBin)/TurbulenceBinWidth,0)*TurbulenceBinWidth+CenterOfFirstTurbulenceBin</f>
        <v>0.02</v>
      </c>
      <c r="N579" s="112" t="b">
        <f t="shared" ref="N579:N642" si="236">IF(AND(L579&gt;=CenterOfFirstWindSpeedBin,L579&lt;=CenterOfLastWindSpeedBin),TRUE,FALSE)</f>
        <v>1</v>
      </c>
      <c r="O579" s="112" t="b">
        <f t="shared" ref="O579:O642" si="237">IF(AND(M579&gt;=CenterOfFirstTurbulenceBin,M579&lt;=CenterOfLastTurbulenceBin),TRUE,FALSE)</f>
        <v>1</v>
      </c>
      <c r="P579" s="113">
        <f t="shared" ref="P579:P642" si="238">(L579-CenterOfFirstWindSpeedBin)/WindSpeedBinWidth+1</f>
        <v>10</v>
      </c>
      <c r="Q579" s="113">
        <f t="shared" ref="Q579:Q642" si="239">NumberOfTurbulenceBins-(M579-CenterOfFirstTurbulenceBin)/TurbulenceBinWidth</f>
        <v>24</v>
      </c>
      <c r="R579" s="114" t="str">
        <f t="shared" si="229"/>
        <v>1-0.02</v>
      </c>
      <c r="S579" s="127">
        <f t="shared" ref="S579:S642" si="240">IF(T579,INDEX(PowerDeviationMatrix,Q579,P579),IF(UseMatrixPadValue,MatrixPadValue,0))</f>
        <v>0</v>
      </c>
      <c r="T579" s="112" t="b">
        <f t="shared" ref="T579:T642" si="241">IF(AND(P579&gt;0,Q579&gt;0,N579,O579),LEN(INDEX(PowerDeviationMatrix,Q579,P579))&gt;0,FALSE)</f>
        <v>0</v>
      </c>
      <c r="U579" s="22">
        <f t="shared" ref="U579:U642" si="242">F579*(H579/Ref_Density)^(1/3)</f>
        <v>10.352598758473276</v>
      </c>
      <c r="V579" s="22">
        <f t="shared" ref="V579:V642" si="243">(U579-CutInWindSpeed)/(RatedWindSpeed-CutInWindSpeed)</f>
        <v>0.95807748666049442</v>
      </c>
      <c r="W579" s="81">
        <f t="shared" ref="W579:W642" si="244">COUNTIF(xa,"&lt;"&amp;U579)</f>
        <v>11</v>
      </c>
      <c r="X579" s="22">
        <f t="shared" ref="X579:X642" si="245">(U579-INDEX(xa,$W579))/(INDEX(xb,$W579)-INDEX(xa,$W579))</f>
        <v>0.39079365003319799</v>
      </c>
      <c r="Y579" s="3">
        <f>IF(U579&gt;'Power Curve'!$C$37,0,INDEX(Ci,$W579,1)*POWER(1-X579,3)+INDEX(Ci,$W579,2)*3*X579*POWER(1-X579,2)+INDEX(Ci,$W579,3)*3*POWER(X579,2)*(1-X579)+INDEX(Ci,$W579,4)*POWER(X579,3))</f>
        <v>1632.3635442067146</v>
      </c>
      <c r="Z579" s="3">
        <f t="shared" ref="Z579:Z642" si="246">IF(OR(T579,UseMatrixPadValue),Y579*(1+S579),"")</f>
        <v>1632.3635442067146</v>
      </c>
      <c r="AA579" s="3">
        <f t="shared" ref="AA579:AA642" si="247">IF(AH579,G579,"")</f>
        <v>1708.299972534177</v>
      </c>
      <c r="AB579" s="3">
        <f t="shared" si="230"/>
        <v>-75.936428327462409</v>
      </c>
      <c r="AC579" s="3">
        <f t="shared" si="231"/>
        <v>75.936428327462409</v>
      </c>
      <c r="AE579" s="34">
        <f t="shared" ref="AE579:AE642" si="248">MROUND(U579-Centre_First_Bin,Bin_Width)+Centre_First_Bin</f>
        <v>10</v>
      </c>
      <c r="AF579" s="73" t="b">
        <f>COUNTIF('Power Curve'!$D$2:$D$31,AE579)&gt;0</f>
        <v>1</v>
      </c>
      <c r="AG579" s="73" t="b">
        <f t="shared" ref="AG579:AG642" si="249">(G579&lt;0)</f>
        <v>0</v>
      </c>
      <c r="AH579" s="73" t="b">
        <f t="shared" si="232"/>
        <v>1</v>
      </c>
      <c r="AI579" s="34" t="str">
        <f t="shared" ref="AI579:AI642" si="250">IF(AH579,IF(AND(J579&gt;=LowerTurbLimit,J579&lt;=UpperTurbLimit,K579&gt;=LowerShearLimit,K579&lt;=UpperShearLimit),"Inner","Outer"),"")</f>
        <v>Outer</v>
      </c>
      <c r="AJ579" s="35" t="str">
        <f t="shared" si="233"/>
        <v>0.9-1.0</v>
      </c>
      <c r="AK579" s="36" t="str">
        <f t="shared" ref="AK579:AK642" si="251">IF(AH579,HOUR(E579)&amp;"-"&amp;HOUR(E579)+1,"")</f>
        <v>2-3</v>
      </c>
      <c r="AL579" s="36" t="str">
        <f t="shared" ref="AL579:AL642" si="252">IF(AH579,TEXT(E579,"mmm"),"")</f>
        <v>Dec</v>
      </c>
      <c r="AM579" s="35" t="str">
        <f t="shared" ref="AM579:AM642" si="253">IF(AH579,IF(OR(I579&lt;5,I579&gt;=355),"355-5",MROUND(I579,10)-5&amp;"-"&amp;MROUND(I579,10)+5),"")</f>
        <v>295-305</v>
      </c>
      <c r="AN579" s="36" t="str">
        <f t="shared" ref="AN579:AN642" si="254">IF(AH579,IF(V579&lt;0.5,IF(J579&lt;=LowerTurbLimit,"LWS-LTI",IF(J579&gt;=UpperTurbLimit,"LWS-HTI","Inner-TI")),IF(J579&lt;=LowerTurbLimit,"HWS-LTI",IF(J579&gt;=UpperTurbLimit,"HWS-HTI","Inner-TI"))),"")</f>
        <v>HWS-LTI</v>
      </c>
    </row>
    <row r="580" spans="5:40" x14ac:dyDescent="0.3">
      <c r="E580" s="12">
        <v>40908.104166666664</v>
      </c>
      <c r="F580" s="16">
        <v>10.83</v>
      </c>
      <c r="G580" s="16">
        <v>1876.679977416992</v>
      </c>
      <c r="H580" s="29">
        <v>1.2017975410742612</v>
      </c>
      <c r="I580" s="26">
        <v>305.10000000000002</v>
      </c>
      <c r="J580" s="30">
        <v>2.8624192059095107E-2</v>
      </c>
      <c r="K580" s="31">
        <v>0.81632191412592736</v>
      </c>
      <c r="L580" s="111">
        <f t="shared" si="234"/>
        <v>1</v>
      </c>
      <c r="M580" s="112">
        <f t="shared" si="235"/>
        <v>0.03</v>
      </c>
      <c r="N580" s="112" t="b">
        <f t="shared" si="236"/>
        <v>1</v>
      </c>
      <c r="O580" s="112" t="b">
        <f t="shared" si="237"/>
        <v>1</v>
      </c>
      <c r="P580" s="113">
        <f t="shared" si="238"/>
        <v>10</v>
      </c>
      <c r="Q580" s="113">
        <f t="shared" si="239"/>
        <v>23</v>
      </c>
      <c r="R580" s="114" t="str">
        <f t="shared" ref="R580:R643" si="255">L580&amp;"-"&amp;M580</f>
        <v>1-0.03</v>
      </c>
      <c r="S580" s="127">
        <f t="shared" si="240"/>
        <v>2.148242192886899E-2</v>
      </c>
      <c r="T580" s="112" t="b">
        <f t="shared" si="241"/>
        <v>1</v>
      </c>
      <c r="U580" s="22">
        <f t="shared" si="242"/>
        <v>10.761187473559149</v>
      </c>
      <c r="V580" s="22">
        <f t="shared" si="243"/>
        <v>1.0212261896953105</v>
      </c>
      <c r="W580" s="81">
        <f t="shared" si="244"/>
        <v>11</v>
      </c>
      <c r="X580" s="22">
        <f t="shared" si="245"/>
        <v>0.78733135017181466</v>
      </c>
      <c r="Y580" s="3">
        <f>IF(U580&gt;'Power Curve'!$C$37,0,INDEX(Ci,$W580,1)*POWER(1-X580,3)+INDEX(Ci,$W580,2)*3*X580*POWER(1-X580,2)+INDEX(Ci,$W580,3)*3*POWER(X580,2)*(1-X580)+INDEX(Ci,$W580,4)*POWER(X580,3))</f>
        <v>1732.856714606515</v>
      </c>
      <c r="Z580" s="3">
        <f t="shared" si="246"/>
        <v>1770.0826736919657</v>
      </c>
      <c r="AA580" s="3">
        <f t="shared" si="247"/>
        <v>1876.679977416992</v>
      </c>
      <c r="AB580" s="3">
        <f t="shared" ref="AB580:AB643" si="256">IF(AH580,Z580-AA580,"")</f>
        <v>-106.59730372502622</v>
      </c>
      <c r="AC580" s="3">
        <f t="shared" ref="AC580:AC643" si="257">IF(AH580,ABS(AB580),"")</f>
        <v>106.59730372502622</v>
      </c>
      <c r="AE580" s="34">
        <f t="shared" si="248"/>
        <v>11</v>
      </c>
      <c r="AF580" s="73" t="b">
        <f>COUNTIF('Power Curve'!$D$2:$D$31,AE580)&gt;0</f>
        <v>1</v>
      </c>
      <c r="AG580" s="73" t="b">
        <f t="shared" si="249"/>
        <v>0</v>
      </c>
      <c r="AH580" s="73" t="b">
        <f t="shared" ref="AH580:AH643" si="258">AND(AF580,NOT(AG580))</f>
        <v>1</v>
      </c>
      <c r="AI580" s="34" t="str">
        <f t="shared" si="250"/>
        <v>Outer</v>
      </c>
      <c r="AJ580" s="35" t="str">
        <f t="shared" ref="AJ580:AJ643" si="259">IF(AH580,TEXT(ROUND(V580+0.05,1)-0.1,"0.0")&amp;"-"&amp;TEXT(ROUND(V580+0.05,1),"0.0"),"")</f>
        <v>1.0-1.1</v>
      </c>
      <c r="AK580" s="36" t="str">
        <f t="shared" si="251"/>
        <v>2-3</v>
      </c>
      <c r="AL580" s="36" t="str">
        <f t="shared" si="252"/>
        <v>Dec</v>
      </c>
      <c r="AM580" s="35" t="str">
        <f t="shared" si="253"/>
        <v>305-315</v>
      </c>
      <c r="AN580" s="36" t="str">
        <f t="shared" si="254"/>
        <v>HWS-LTI</v>
      </c>
    </row>
    <row r="581" spans="5:40" x14ac:dyDescent="0.3">
      <c r="E581" s="12">
        <v>40908.111111111109</v>
      </c>
      <c r="F581" s="16">
        <v>10.48</v>
      </c>
      <c r="G581" s="16">
        <v>1748.9700012207011</v>
      </c>
      <c r="H581" s="29">
        <v>1.2025172604409784</v>
      </c>
      <c r="I581" s="26">
        <v>306.3</v>
      </c>
      <c r="J581" s="30">
        <v>3.1488549618320608E-2</v>
      </c>
      <c r="K581" s="31">
        <v>0.8478777814630708</v>
      </c>
      <c r="L581" s="111">
        <f t="shared" si="234"/>
        <v>1</v>
      </c>
      <c r="M581" s="112">
        <f t="shared" si="235"/>
        <v>0.03</v>
      </c>
      <c r="N581" s="112" t="b">
        <f t="shared" si="236"/>
        <v>1</v>
      </c>
      <c r="O581" s="112" t="b">
        <f t="shared" si="237"/>
        <v>1</v>
      </c>
      <c r="P581" s="113">
        <f t="shared" si="238"/>
        <v>10</v>
      </c>
      <c r="Q581" s="113">
        <f t="shared" si="239"/>
        <v>23</v>
      </c>
      <c r="R581" s="114" t="str">
        <f t="shared" si="255"/>
        <v>1-0.03</v>
      </c>
      <c r="S581" s="127">
        <f t="shared" si="240"/>
        <v>2.148242192886899E-2</v>
      </c>
      <c r="T581" s="112" t="b">
        <f t="shared" si="241"/>
        <v>1</v>
      </c>
      <c r="U581" s="22">
        <f t="shared" si="242"/>
        <v>10.415489673551869</v>
      </c>
      <c r="V581" s="22">
        <f t="shared" si="243"/>
        <v>0.9677974803197692</v>
      </c>
      <c r="W581" s="81">
        <f t="shared" si="244"/>
        <v>11</v>
      </c>
      <c r="X581" s="22">
        <f t="shared" si="245"/>
        <v>0.45182964516497059</v>
      </c>
      <c r="Y581" s="3">
        <f>IF(U581&gt;'Power Curve'!$C$37,0,INDEX(Ci,$W581,1)*POWER(1-X581,3)+INDEX(Ci,$W581,2)*3*X581*POWER(1-X581,2)+INDEX(Ci,$W581,3)*3*POWER(X581,2)*(1-X581)+INDEX(Ci,$W581,4)*POWER(X581,3))</f>
        <v>1649.1162734409759</v>
      </c>
      <c r="Z581" s="3">
        <f t="shared" si="246"/>
        <v>1684.543285036799</v>
      </c>
      <c r="AA581" s="3">
        <f t="shared" si="247"/>
        <v>1748.9700012207011</v>
      </c>
      <c r="AB581" s="3">
        <f t="shared" si="256"/>
        <v>-64.426716183902045</v>
      </c>
      <c r="AC581" s="3">
        <f t="shared" si="257"/>
        <v>64.426716183902045</v>
      </c>
      <c r="AE581" s="34">
        <f t="shared" si="248"/>
        <v>10</v>
      </c>
      <c r="AF581" s="73" t="b">
        <f>COUNTIF('Power Curve'!$D$2:$D$31,AE581)&gt;0</f>
        <v>1</v>
      </c>
      <c r="AG581" s="73" t="b">
        <f t="shared" si="249"/>
        <v>0</v>
      </c>
      <c r="AH581" s="73" t="b">
        <f t="shared" si="258"/>
        <v>1</v>
      </c>
      <c r="AI581" s="34" t="str">
        <f t="shared" si="250"/>
        <v>Outer</v>
      </c>
      <c r="AJ581" s="35" t="str">
        <f t="shared" si="259"/>
        <v>0.9-1.0</v>
      </c>
      <c r="AK581" s="36" t="str">
        <f t="shared" si="251"/>
        <v>2-3</v>
      </c>
      <c r="AL581" s="36" t="str">
        <f t="shared" si="252"/>
        <v>Dec</v>
      </c>
      <c r="AM581" s="35" t="str">
        <f t="shared" si="253"/>
        <v>305-315</v>
      </c>
      <c r="AN581" s="36" t="str">
        <f t="shared" si="254"/>
        <v>HWS-LTI</v>
      </c>
    </row>
    <row r="582" spans="5:40" x14ac:dyDescent="0.3">
      <c r="E582" s="12">
        <v>40908.118055555555</v>
      </c>
      <c r="F582" s="16">
        <v>10.77</v>
      </c>
      <c r="G582" s="16">
        <v>1909.730041503904</v>
      </c>
      <c r="H582" s="29">
        <v>1.2025622704515473</v>
      </c>
      <c r="I582" s="26">
        <v>307.7</v>
      </c>
      <c r="J582" s="30">
        <v>3.8068709377901577E-2</v>
      </c>
      <c r="K582" s="31">
        <v>0.8630457292990642</v>
      </c>
      <c r="L582" s="111">
        <f t="shared" si="234"/>
        <v>1</v>
      </c>
      <c r="M582" s="112">
        <f t="shared" si="235"/>
        <v>0.04</v>
      </c>
      <c r="N582" s="112" t="b">
        <f t="shared" si="236"/>
        <v>1</v>
      </c>
      <c r="O582" s="112" t="b">
        <f t="shared" si="237"/>
        <v>1</v>
      </c>
      <c r="P582" s="113">
        <f t="shared" si="238"/>
        <v>10</v>
      </c>
      <c r="Q582" s="113">
        <f t="shared" si="239"/>
        <v>22</v>
      </c>
      <c r="R582" s="114" t="str">
        <f t="shared" si="255"/>
        <v>1-0.04</v>
      </c>
      <c r="S582" s="127">
        <f t="shared" si="240"/>
        <v>2.8142838047550033E-2</v>
      </c>
      <c r="T582" s="112" t="b">
        <f t="shared" si="241"/>
        <v>1</v>
      </c>
      <c r="U582" s="22">
        <f t="shared" si="242"/>
        <v>10.703838103819837</v>
      </c>
      <c r="V582" s="22">
        <f t="shared" si="243"/>
        <v>1.0123626597318349</v>
      </c>
      <c r="W582" s="81">
        <f t="shared" si="244"/>
        <v>11</v>
      </c>
      <c r="X582" s="22">
        <f t="shared" si="245"/>
        <v>0.73167345669317019</v>
      </c>
      <c r="Y582" s="3">
        <f>IF(U582&gt;'Power Curve'!$C$37,0,INDEX(Ci,$W582,1)*POWER(1-X582,3)+INDEX(Ci,$W582,2)*3*X582*POWER(1-X582,2)+INDEX(Ci,$W582,3)*3*POWER(X582,2)*(1-X582)+INDEX(Ci,$W582,4)*POWER(X582,3))</f>
        <v>1720.1295879084219</v>
      </c>
      <c r="Z582" s="3">
        <f t="shared" si="246"/>
        <v>1768.5389163217278</v>
      </c>
      <c r="AA582" s="3">
        <f t="shared" si="247"/>
        <v>1909.730041503904</v>
      </c>
      <c r="AB582" s="3">
        <f t="shared" si="256"/>
        <v>-141.19112518217617</v>
      </c>
      <c r="AC582" s="3">
        <f t="shared" si="257"/>
        <v>141.19112518217617</v>
      </c>
      <c r="AE582" s="34">
        <f t="shared" si="248"/>
        <v>11</v>
      </c>
      <c r="AF582" s="73" t="b">
        <f>COUNTIF('Power Curve'!$D$2:$D$31,AE582)&gt;0</f>
        <v>1</v>
      </c>
      <c r="AG582" s="73" t="b">
        <f t="shared" si="249"/>
        <v>0</v>
      </c>
      <c r="AH582" s="73" t="b">
        <f t="shared" si="258"/>
        <v>1</v>
      </c>
      <c r="AI582" s="34" t="str">
        <f t="shared" si="250"/>
        <v>Outer</v>
      </c>
      <c r="AJ582" s="35" t="str">
        <f t="shared" si="259"/>
        <v>1.0-1.1</v>
      </c>
      <c r="AK582" s="36" t="str">
        <f t="shared" si="251"/>
        <v>2-3</v>
      </c>
      <c r="AL582" s="36" t="str">
        <f t="shared" si="252"/>
        <v>Dec</v>
      </c>
      <c r="AM582" s="35" t="str">
        <f t="shared" si="253"/>
        <v>305-315</v>
      </c>
      <c r="AN582" s="36" t="str">
        <f t="shared" si="254"/>
        <v>HWS-LTI</v>
      </c>
    </row>
    <row r="583" spans="5:40" x14ac:dyDescent="0.3">
      <c r="E583" s="12">
        <v>40908.125</v>
      </c>
      <c r="F583" s="16">
        <v>10.1</v>
      </c>
      <c r="G583" s="16">
        <v>1617.940002441409</v>
      </c>
      <c r="H583" s="29">
        <v>1.203023347583267</v>
      </c>
      <c r="I583" s="26">
        <v>308.7</v>
      </c>
      <c r="J583" s="30">
        <v>5.247524752475248E-2</v>
      </c>
      <c r="K583" s="31">
        <v>0.86154111408806688</v>
      </c>
      <c r="L583" s="111">
        <f t="shared" si="234"/>
        <v>0.9</v>
      </c>
      <c r="M583" s="112">
        <f t="shared" si="235"/>
        <v>0.05</v>
      </c>
      <c r="N583" s="112" t="b">
        <f t="shared" si="236"/>
        <v>1</v>
      </c>
      <c r="O583" s="112" t="b">
        <f t="shared" si="237"/>
        <v>1</v>
      </c>
      <c r="P583" s="113">
        <f t="shared" si="238"/>
        <v>9</v>
      </c>
      <c r="Q583" s="113">
        <f t="shared" si="239"/>
        <v>21</v>
      </c>
      <c r="R583" s="114" t="str">
        <f t="shared" si="255"/>
        <v>0.9-0.05</v>
      </c>
      <c r="S583" s="127">
        <f t="shared" si="240"/>
        <v>-5.2379838398232834E-2</v>
      </c>
      <c r="T583" s="112" t="b">
        <f t="shared" si="241"/>
        <v>1</v>
      </c>
      <c r="U583" s="22">
        <f t="shared" si="242"/>
        <v>10.039236752598544</v>
      </c>
      <c r="V583" s="22">
        <f t="shared" si="243"/>
        <v>0.90964637850514851</v>
      </c>
      <c r="W583" s="81">
        <f t="shared" si="244"/>
        <v>11</v>
      </c>
      <c r="X583" s="22">
        <f t="shared" si="245"/>
        <v>8.6674019381445797E-2</v>
      </c>
      <c r="Y583" s="3">
        <f>IF(U583&gt;'Power Curve'!$C$37,0,INDEX(Ci,$W583,1)*POWER(1-X583,3)+INDEX(Ci,$W583,2)*3*X583*POWER(1-X583,2)+INDEX(Ci,$W583,3)*3*POWER(X583,2)*(1-X583)+INDEX(Ci,$W583,4)*POWER(X583,3))</f>
        <v>1544.6779847148225</v>
      </c>
      <c r="Z583" s="3">
        <f t="shared" si="246"/>
        <v>1463.7680014981522</v>
      </c>
      <c r="AA583" s="3">
        <f t="shared" si="247"/>
        <v>1617.940002441409</v>
      </c>
      <c r="AB583" s="3">
        <f t="shared" si="256"/>
        <v>-154.17200094325676</v>
      </c>
      <c r="AC583" s="3">
        <f t="shared" si="257"/>
        <v>154.17200094325676</v>
      </c>
      <c r="AE583" s="34">
        <f t="shared" si="248"/>
        <v>10</v>
      </c>
      <c r="AF583" s="73" t="b">
        <f>COUNTIF('Power Curve'!$D$2:$D$31,AE583)&gt;0</f>
        <v>1</v>
      </c>
      <c r="AG583" s="73" t="b">
        <f t="shared" si="249"/>
        <v>0</v>
      </c>
      <c r="AH583" s="73" t="b">
        <f t="shared" si="258"/>
        <v>1</v>
      </c>
      <c r="AI583" s="34" t="str">
        <f t="shared" si="250"/>
        <v>Outer</v>
      </c>
      <c r="AJ583" s="35" t="str">
        <f t="shared" si="259"/>
        <v>0.9-1.0</v>
      </c>
      <c r="AK583" s="36" t="str">
        <f t="shared" si="251"/>
        <v>3-4</v>
      </c>
      <c r="AL583" s="36" t="str">
        <f t="shared" si="252"/>
        <v>Dec</v>
      </c>
      <c r="AM583" s="35" t="str">
        <f t="shared" si="253"/>
        <v>305-315</v>
      </c>
      <c r="AN583" s="36" t="str">
        <f t="shared" si="254"/>
        <v>HWS-LTI</v>
      </c>
    </row>
    <row r="584" spans="5:40" x14ac:dyDescent="0.3">
      <c r="E584" s="12">
        <v>40908.131944444445</v>
      </c>
      <c r="F584" s="16">
        <v>9.34</v>
      </c>
      <c r="G584" s="16">
        <v>1309.7499465942358</v>
      </c>
      <c r="H584" s="29">
        <v>1.2032936187930503</v>
      </c>
      <c r="I584" s="26">
        <v>306.2</v>
      </c>
      <c r="J584" s="30">
        <v>3.961456102783726E-2</v>
      </c>
      <c r="K584" s="31">
        <v>0.86833607996962681</v>
      </c>
      <c r="L584" s="111">
        <f t="shared" si="234"/>
        <v>0.8</v>
      </c>
      <c r="M584" s="112">
        <f t="shared" si="235"/>
        <v>0.04</v>
      </c>
      <c r="N584" s="112" t="b">
        <f t="shared" si="236"/>
        <v>1</v>
      </c>
      <c r="O584" s="112" t="b">
        <f t="shared" si="237"/>
        <v>1</v>
      </c>
      <c r="P584" s="113">
        <f t="shared" si="238"/>
        <v>8</v>
      </c>
      <c r="Q584" s="113">
        <f t="shared" si="239"/>
        <v>22</v>
      </c>
      <c r="R584" s="114" t="str">
        <f t="shared" si="255"/>
        <v>0.8-0.04</v>
      </c>
      <c r="S584" s="127">
        <f t="shared" si="240"/>
        <v>-7.5608648962407682E-2</v>
      </c>
      <c r="T584" s="112" t="b">
        <f t="shared" si="241"/>
        <v>1</v>
      </c>
      <c r="U584" s="22">
        <f t="shared" si="242"/>
        <v>9.284504217977096</v>
      </c>
      <c r="V584" s="22">
        <f t="shared" si="243"/>
        <v>0.7930000323389137</v>
      </c>
      <c r="W584" s="81">
        <f t="shared" si="244"/>
        <v>10</v>
      </c>
      <c r="X584" s="22">
        <f t="shared" si="245"/>
        <v>0.2926969409495464</v>
      </c>
      <c r="Y584" s="3">
        <f>IF(U584&gt;'Power Curve'!$C$37,0,INDEX(Ci,$W584,1)*POWER(1-X584,3)+INDEX(Ci,$W584,2)*3*X584*POWER(1-X584,2)+INDEX(Ci,$W584,3)*3*POWER(X584,2)*(1-X584)+INDEX(Ci,$W584,4)*POWER(X584,3))</f>
        <v>1293.4631360367443</v>
      </c>
      <c r="Z584" s="3">
        <f t="shared" si="246"/>
        <v>1195.6661358383271</v>
      </c>
      <c r="AA584" s="3">
        <f t="shared" si="247"/>
        <v>1309.7499465942358</v>
      </c>
      <c r="AB584" s="3">
        <f t="shared" si="256"/>
        <v>-114.08381075590864</v>
      </c>
      <c r="AC584" s="3">
        <f t="shared" si="257"/>
        <v>114.08381075590864</v>
      </c>
      <c r="AE584" s="34">
        <f t="shared" si="248"/>
        <v>9</v>
      </c>
      <c r="AF584" s="73" t="b">
        <f>COUNTIF('Power Curve'!$D$2:$D$31,AE584)&gt;0</f>
        <v>1</v>
      </c>
      <c r="AG584" s="73" t="b">
        <f t="shared" si="249"/>
        <v>0</v>
      </c>
      <c r="AH584" s="73" t="b">
        <f t="shared" si="258"/>
        <v>1</v>
      </c>
      <c r="AI584" s="34" t="str">
        <f t="shared" si="250"/>
        <v>Outer</v>
      </c>
      <c r="AJ584" s="35" t="str">
        <f t="shared" si="259"/>
        <v>0.7-0.8</v>
      </c>
      <c r="AK584" s="36" t="str">
        <f t="shared" si="251"/>
        <v>3-4</v>
      </c>
      <c r="AL584" s="36" t="str">
        <f t="shared" si="252"/>
        <v>Dec</v>
      </c>
      <c r="AM584" s="35" t="str">
        <f t="shared" si="253"/>
        <v>305-315</v>
      </c>
      <c r="AN584" s="36" t="str">
        <f t="shared" si="254"/>
        <v>HWS-LTI</v>
      </c>
    </row>
    <row r="585" spans="5:40" x14ac:dyDescent="0.3">
      <c r="E585" s="12">
        <v>40908.138888888891</v>
      </c>
      <c r="F585" s="16">
        <v>9.2200000000000006</v>
      </c>
      <c r="G585" s="16">
        <v>1272.5400314331105</v>
      </c>
      <c r="H585" s="29">
        <v>1.2037098564383195</v>
      </c>
      <c r="I585" s="26">
        <v>307.5</v>
      </c>
      <c r="J585" s="30">
        <v>4.5553145336225592E-2</v>
      </c>
      <c r="K585" s="31">
        <v>0.81186048578925341</v>
      </c>
      <c r="L585" s="111">
        <f t="shared" si="234"/>
        <v>0.8</v>
      </c>
      <c r="M585" s="112">
        <f t="shared" si="235"/>
        <v>0.05</v>
      </c>
      <c r="N585" s="112" t="b">
        <f t="shared" si="236"/>
        <v>1</v>
      </c>
      <c r="O585" s="112" t="b">
        <f t="shared" si="237"/>
        <v>1</v>
      </c>
      <c r="P585" s="113">
        <f t="shared" si="238"/>
        <v>8</v>
      </c>
      <c r="Q585" s="113">
        <f t="shared" si="239"/>
        <v>21</v>
      </c>
      <c r="R585" s="114" t="str">
        <f t="shared" si="255"/>
        <v>0.8-0.05</v>
      </c>
      <c r="S585" s="127">
        <f t="shared" si="240"/>
        <v>-8.0261555229838688E-2</v>
      </c>
      <c r="T585" s="112" t="b">
        <f t="shared" si="241"/>
        <v>1</v>
      </c>
      <c r="U585" s="22">
        <f t="shared" si="242"/>
        <v>9.1662739002706068</v>
      </c>
      <c r="V585" s="22">
        <f t="shared" si="243"/>
        <v>0.7747271556125217</v>
      </c>
      <c r="W585" s="81">
        <f t="shared" si="244"/>
        <v>10</v>
      </c>
      <c r="X585" s="22">
        <f t="shared" si="245"/>
        <v>0.16702577487098999</v>
      </c>
      <c r="Y585" s="3">
        <f>IF(U585&gt;'Power Curve'!$C$37,0,INDEX(Ci,$W585,1)*POWER(1-X585,3)+INDEX(Ci,$W585,2)*3*X585*POWER(1-X585,2)+INDEX(Ci,$W585,3)*3*POWER(X585,2)*(1-X585)+INDEX(Ci,$W585,4)*POWER(X585,3))</f>
        <v>1251.6849713544802</v>
      </c>
      <c r="Z585" s="3">
        <f t="shared" si="246"/>
        <v>1151.2227888957536</v>
      </c>
      <c r="AA585" s="3">
        <f t="shared" si="247"/>
        <v>1272.5400314331105</v>
      </c>
      <c r="AB585" s="3">
        <f t="shared" si="256"/>
        <v>-121.31724253735683</v>
      </c>
      <c r="AC585" s="3">
        <f t="shared" si="257"/>
        <v>121.31724253735683</v>
      </c>
      <c r="AE585" s="34">
        <f t="shared" si="248"/>
        <v>9</v>
      </c>
      <c r="AF585" s="73" t="b">
        <f>COUNTIF('Power Curve'!$D$2:$D$31,AE585)&gt;0</f>
        <v>1</v>
      </c>
      <c r="AG585" s="73" t="b">
        <f t="shared" si="249"/>
        <v>0</v>
      </c>
      <c r="AH585" s="73" t="b">
        <f t="shared" si="258"/>
        <v>1</v>
      </c>
      <c r="AI585" s="34" t="str">
        <f t="shared" si="250"/>
        <v>Outer</v>
      </c>
      <c r="AJ585" s="35" t="str">
        <f t="shared" si="259"/>
        <v>0.7-0.8</v>
      </c>
      <c r="AK585" s="36" t="str">
        <f t="shared" si="251"/>
        <v>3-4</v>
      </c>
      <c r="AL585" s="36" t="str">
        <f t="shared" si="252"/>
        <v>Dec</v>
      </c>
      <c r="AM585" s="35" t="str">
        <f t="shared" si="253"/>
        <v>305-315</v>
      </c>
      <c r="AN585" s="36" t="str">
        <f t="shared" si="254"/>
        <v>HWS-LTI</v>
      </c>
    </row>
    <row r="586" spans="5:40" x14ac:dyDescent="0.3">
      <c r="E586" s="12">
        <v>40908.145833333336</v>
      </c>
      <c r="F586" s="16">
        <v>8.41</v>
      </c>
      <c r="G586" s="16">
        <v>1008.9900093078613</v>
      </c>
      <c r="H586" s="29">
        <v>1.2048932310742295</v>
      </c>
      <c r="I586" s="26">
        <v>305.5</v>
      </c>
      <c r="J586" s="30">
        <v>2.8537455410225919E-2</v>
      </c>
      <c r="K586" s="31">
        <v>0.76553861311717619</v>
      </c>
      <c r="L586" s="111">
        <f t="shared" si="234"/>
        <v>0.70000000000000007</v>
      </c>
      <c r="M586" s="112">
        <f t="shared" si="235"/>
        <v>0.03</v>
      </c>
      <c r="N586" s="112" t="b">
        <f t="shared" si="236"/>
        <v>1</v>
      </c>
      <c r="O586" s="112" t="b">
        <f t="shared" si="237"/>
        <v>1</v>
      </c>
      <c r="P586" s="113">
        <f t="shared" si="238"/>
        <v>7.0000000000000009</v>
      </c>
      <c r="Q586" s="113">
        <f t="shared" si="239"/>
        <v>23</v>
      </c>
      <c r="R586" s="114" t="str">
        <f t="shared" si="255"/>
        <v>0.7-0.03</v>
      </c>
      <c r="S586" s="127">
        <f t="shared" si="240"/>
        <v>-0.10007969214670503</v>
      </c>
      <c r="T586" s="112" t="b">
        <f t="shared" si="241"/>
        <v>1</v>
      </c>
      <c r="U586" s="22">
        <f t="shared" si="242"/>
        <v>8.3637328897714749</v>
      </c>
      <c r="V586" s="22">
        <f t="shared" si="243"/>
        <v>0.65069185538495777</v>
      </c>
      <c r="W586" s="81">
        <f t="shared" si="244"/>
        <v>9</v>
      </c>
      <c r="X586" s="22">
        <f t="shared" si="245"/>
        <v>0.35488684254823594</v>
      </c>
      <c r="Y586" s="3">
        <f>IF(U586&gt;'Power Curve'!$C$37,0,INDEX(Ci,$W586,1)*POWER(1-X586,3)+INDEX(Ci,$W586,2)*3*X586*POWER(1-X586,2)+INDEX(Ci,$W586,3)*3*POWER(X586,2)*(1-X586)+INDEX(Ci,$W586,4)*POWER(X586,3))</f>
        <v>989.75892181348684</v>
      </c>
      <c r="Z586" s="3">
        <f t="shared" si="246"/>
        <v>890.70415361893834</v>
      </c>
      <c r="AA586" s="3">
        <f t="shared" si="247"/>
        <v>1008.9900093078613</v>
      </c>
      <c r="AB586" s="3">
        <f t="shared" si="256"/>
        <v>-118.28585568892299</v>
      </c>
      <c r="AC586" s="3">
        <f t="shared" si="257"/>
        <v>118.28585568892299</v>
      </c>
      <c r="AE586" s="34">
        <f t="shared" si="248"/>
        <v>8</v>
      </c>
      <c r="AF586" s="73" t="b">
        <f>COUNTIF('Power Curve'!$D$2:$D$31,AE586)&gt;0</f>
        <v>1</v>
      </c>
      <c r="AG586" s="73" t="b">
        <f t="shared" si="249"/>
        <v>0</v>
      </c>
      <c r="AH586" s="73" t="b">
        <f t="shared" si="258"/>
        <v>1</v>
      </c>
      <c r="AI586" s="34" t="str">
        <f t="shared" si="250"/>
        <v>Outer</v>
      </c>
      <c r="AJ586" s="35" t="str">
        <f t="shared" si="259"/>
        <v>0.6-0.7</v>
      </c>
      <c r="AK586" s="36" t="str">
        <f t="shared" si="251"/>
        <v>3-4</v>
      </c>
      <c r="AL586" s="36" t="str">
        <f t="shared" si="252"/>
        <v>Dec</v>
      </c>
      <c r="AM586" s="35" t="str">
        <f t="shared" si="253"/>
        <v>305-315</v>
      </c>
      <c r="AN586" s="36" t="str">
        <f t="shared" si="254"/>
        <v>HWS-LTI</v>
      </c>
    </row>
    <row r="587" spans="5:40" x14ac:dyDescent="0.3">
      <c r="E587" s="12">
        <v>40908.152777777781</v>
      </c>
      <c r="F587" s="16">
        <v>9.07</v>
      </c>
      <c r="G587" s="16">
        <v>1248.969963073728</v>
      </c>
      <c r="H587" s="29">
        <v>1.2049280948300281</v>
      </c>
      <c r="I587" s="26">
        <v>303</v>
      </c>
      <c r="J587" s="30">
        <v>5.4024255788313116E-2</v>
      </c>
      <c r="K587" s="31">
        <v>0.75562661564654865</v>
      </c>
      <c r="L587" s="111">
        <f t="shared" si="234"/>
        <v>0.8</v>
      </c>
      <c r="M587" s="112">
        <f t="shared" si="235"/>
        <v>0.05</v>
      </c>
      <c r="N587" s="112" t="b">
        <f t="shared" si="236"/>
        <v>1</v>
      </c>
      <c r="O587" s="112" t="b">
        <f t="shared" si="237"/>
        <v>1</v>
      </c>
      <c r="P587" s="113">
        <f t="shared" si="238"/>
        <v>8</v>
      </c>
      <c r="Q587" s="113">
        <f t="shared" si="239"/>
        <v>21</v>
      </c>
      <c r="R587" s="114" t="str">
        <f t="shared" si="255"/>
        <v>0.8-0.05</v>
      </c>
      <c r="S587" s="127">
        <f t="shared" si="240"/>
        <v>-8.0261555229838688E-2</v>
      </c>
      <c r="T587" s="112" t="b">
        <f t="shared" si="241"/>
        <v>1</v>
      </c>
      <c r="U587" s="22">
        <f t="shared" si="242"/>
        <v>9.0201889378536517</v>
      </c>
      <c r="V587" s="22">
        <f t="shared" si="243"/>
        <v>0.75214925375445962</v>
      </c>
      <c r="W587" s="81">
        <f t="shared" si="244"/>
        <v>10</v>
      </c>
      <c r="X587" s="22">
        <f t="shared" si="245"/>
        <v>1.1746926521306414E-2</v>
      </c>
      <c r="Y587" s="3">
        <f>IF(U587&gt;'Power Curve'!$C$37,0,INDEX(Ci,$W587,1)*POWER(1-X587,3)+INDEX(Ci,$W587,2)*3*X587*POWER(1-X587,2)+INDEX(Ci,$W587,3)*3*POWER(X587,2)*(1-X587)+INDEX(Ci,$W587,4)*POWER(X587,3))</f>
        <v>1201.9447490659406</v>
      </c>
      <c r="Z587" s="3">
        <f t="shared" si="246"/>
        <v>1105.4747942055701</v>
      </c>
      <c r="AA587" s="3">
        <f t="shared" si="247"/>
        <v>1248.969963073728</v>
      </c>
      <c r="AB587" s="3">
        <f t="shared" si="256"/>
        <v>-143.49516886815786</v>
      </c>
      <c r="AC587" s="3">
        <f t="shared" si="257"/>
        <v>143.49516886815786</v>
      </c>
      <c r="AE587" s="34">
        <f t="shared" si="248"/>
        <v>9</v>
      </c>
      <c r="AF587" s="73" t="b">
        <f>COUNTIF('Power Curve'!$D$2:$D$31,AE587)&gt;0</f>
        <v>1</v>
      </c>
      <c r="AG587" s="73" t="b">
        <f t="shared" si="249"/>
        <v>0</v>
      </c>
      <c r="AH587" s="73" t="b">
        <f t="shared" si="258"/>
        <v>1</v>
      </c>
      <c r="AI587" s="34" t="str">
        <f t="shared" si="250"/>
        <v>Outer</v>
      </c>
      <c r="AJ587" s="35" t="str">
        <f t="shared" si="259"/>
        <v>0.7-0.8</v>
      </c>
      <c r="AK587" s="36" t="str">
        <f t="shared" si="251"/>
        <v>3-4</v>
      </c>
      <c r="AL587" s="36" t="str">
        <f t="shared" si="252"/>
        <v>Dec</v>
      </c>
      <c r="AM587" s="35" t="str">
        <f t="shared" si="253"/>
        <v>295-305</v>
      </c>
      <c r="AN587" s="36" t="str">
        <f t="shared" si="254"/>
        <v>HWS-LTI</v>
      </c>
    </row>
    <row r="588" spans="5:40" x14ac:dyDescent="0.3">
      <c r="E588" s="12">
        <v>40908.159722222219</v>
      </c>
      <c r="F588" s="16">
        <v>9.7200000000000006</v>
      </c>
      <c r="G588" s="16">
        <v>1497.239944458008</v>
      </c>
      <c r="H588" s="29">
        <v>1.2048377704713107</v>
      </c>
      <c r="I588" s="26">
        <v>303.60000000000002</v>
      </c>
      <c r="J588" s="30">
        <v>3.6008230452674893E-2</v>
      </c>
      <c r="K588" s="31">
        <v>0.79066019627226336</v>
      </c>
      <c r="L588" s="111">
        <f t="shared" si="234"/>
        <v>0.9</v>
      </c>
      <c r="M588" s="112">
        <f t="shared" si="235"/>
        <v>0.04</v>
      </c>
      <c r="N588" s="112" t="b">
        <f t="shared" si="236"/>
        <v>1</v>
      </c>
      <c r="O588" s="112" t="b">
        <f t="shared" si="237"/>
        <v>1</v>
      </c>
      <c r="P588" s="113">
        <f t="shared" si="238"/>
        <v>9</v>
      </c>
      <c r="Q588" s="113">
        <f t="shared" si="239"/>
        <v>22</v>
      </c>
      <c r="R588" s="114" t="str">
        <f t="shared" si="255"/>
        <v>0.9-0.04</v>
      </c>
      <c r="S588" s="127">
        <f t="shared" si="240"/>
        <v>-5.7139977910300142E-2</v>
      </c>
      <c r="T588" s="112" t="b">
        <f t="shared" si="241"/>
        <v>1</v>
      </c>
      <c r="U588" s="22">
        <f t="shared" si="242"/>
        <v>9.6663776860833384</v>
      </c>
      <c r="V588" s="22">
        <f t="shared" si="243"/>
        <v>0.85201980783429954</v>
      </c>
      <c r="W588" s="81">
        <f t="shared" si="244"/>
        <v>10</v>
      </c>
      <c r="X588" s="22">
        <f t="shared" si="245"/>
        <v>0.69860369111587794</v>
      </c>
      <c r="Y588" s="3">
        <f>IF(U588&gt;'Power Curve'!$C$37,0,INDEX(Ci,$W588,1)*POWER(1-X588,3)+INDEX(Ci,$W588,2)*3*X588*POWER(1-X588,2)+INDEX(Ci,$W588,3)*3*POWER(X588,2)*(1-X588)+INDEX(Ci,$W588,4)*POWER(X588,3))</f>
        <v>1428.7822656595331</v>
      </c>
      <c r="Z588" s="3">
        <f t="shared" si="246"/>
        <v>1347.1416785611189</v>
      </c>
      <c r="AA588" s="3">
        <f t="shared" si="247"/>
        <v>1497.239944458008</v>
      </c>
      <c r="AB588" s="3">
        <f t="shared" si="256"/>
        <v>-150.09826589688919</v>
      </c>
      <c r="AC588" s="3">
        <f t="shared" si="257"/>
        <v>150.09826589688919</v>
      </c>
      <c r="AE588" s="34">
        <f t="shared" si="248"/>
        <v>10</v>
      </c>
      <c r="AF588" s="73" t="b">
        <f>COUNTIF('Power Curve'!$D$2:$D$31,AE588)&gt;0</f>
        <v>1</v>
      </c>
      <c r="AG588" s="73" t="b">
        <f t="shared" si="249"/>
        <v>0</v>
      </c>
      <c r="AH588" s="73" t="b">
        <f t="shared" si="258"/>
        <v>1</v>
      </c>
      <c r="AI588" s="34" t="str">
        <f t="shared" si="250"/>
        <v>Outer</v>
      </c>
      <c r="AJ588" s="35" t="str">
        <f t="shared" si="259"/>
        <v>0.8-0.9</v>
      </c>
      <c r="AK588" s="36" t="str">
        <f t="shared" si="251"/>
        <v>3-4</v>
      </c>
      <c r="AL588" s="36" t="str">
        <f t="shared" si="252"/>
        <v>Dec</v>
      </c>
      <c r="AM588" s="35" t="str">
        <f t="shared" si="253"/>
        <v>295-305</v>
      </c>
      <c r="AN588" s="36" t="str">
        <f t="shared" si="254"/>
        <v>HWS-LTI</v>
      </c>
    </row>
    <row r="589" spans="5:40" x14ac:dyDescent="0.3">
      <c r="E589" s="12">
        <v>40908.166666666664</v>
      </c>
      <c r="F589" s="16">
        <v>9.23</v>
      </c>
      <c r="G589" s="16">
        <v>1272.7599792480494</v>
      </c>
      <c r="H589" s="29">
        <v>1.2059325944846064</v>
      </c>
      <c r="I589" s="26">
        <v>302.10000000000002</v>
      </c>
      <c r="J589" s="30">
        <v>3.3586132177681471E-2</v>
      </c>
      <c r="K589" s="31">
        <v>0.77557480695057857</v>
      </c>
      <c r="L589" s="111">
        <f t="shared" si="234"/>
        <v>0.8</v>
      </c>
      <c r="M589" s="112">
        <f t="shared" si="235"/>
        <v>0.03</v>
      </c>
      <c r="N589" s="112" t="b">
        <f t="shared" si="236"/>
        <v>1</v>
      </c>
      <c r="O589" s="112" t="b">
        <f t="shared" si="237"/>
        <v>1</v>
      </c>
      <c r="P589" s="113">
        <f t="shared" si="238"/>
        <v>8</v>
      </c>
      <c r="Q589" s="113">
        <f t="shared" si="239"/>
        <v>23</v>
      </c>
      <c r="R589" s="114" t="str">
        <f t="shared" si="255"/>
        <v>0.8-0.03</v>
      </c>
      <c r="S589" s="127">
        <f t="shared" si="240"/>
        <v>-7.0896059584875604E-2</v>
      </c>
      <c r="T589" s="112" t="b">
        <f t="shared" si="241"/>
        <v>1</v>
      </c>
      <c r="U589" s="22">
        <f t="shared" si="242"/>
        <v>9.1818603397988614</v>
      </c>
      <c r="V589" s="22">
        <f t="shared" si="243"/>
        <v>0.7771360900857438</v>
      </c>
      <c r="W589" s="81">
        <f t="shared" si="244"/>
        <v>10</v>
      </c>
      <c r="X589" s="22">
        <f t="shared" si="245"/>
        <v>0.18359315004620824</v>
      </c>
      <c r="Y589" s="3">
        <f>IF(U589&gt;'Power Curve'!$C$37,0,INDEX(Ci,$W589,1)*POWER(1-X589,3)+INDEX(Ci,$W589,2)*3*X589*POWER(1-X589,2)+INDEX(Ci,$W589,3)*3*POWER(X589,2)*(1-X589)+INDEX(Ci,$W589,4)*POWER(X589,3))</f>
        <v>1257.1334110079936</v>
      </c>
      <c r="Z589" s="3">
        <f t="shared" si="246"/>
        <v>1168.007605795033</v>
      </c>
      <c r="AA589" s="3">
        <f t="shared" si="247"/>
        <v>1272.7599792480494</v>
      </c>
      <c r="AB589" s="3">
        <f t="shared" si="256"/>
        <v>-104.75237345301639</v>
      </c>
      <c r="AC589" s="3">
        <f t="shared" si="257"/>
        <v>104.75237345301639</v>
      </c>
      <c r="AE589" s="34">
        <f t="shared" si="248"/>
        <v>9</v>
      </c>
      <c r="AF589" s="73" t="b">
        <f>COUNTIF('Power Curve'!$D$2:$D$31,AE589)&gt;0</f>
        <v>1</v>
      </c>
      <c r="AG589" s="73" t="b">
        <f t="shared" si="249"/>
        <v>0</v>
      </c>
      <c r="AH589" s="73" t="b">
        <f t="shared" si="258"/>
        <v>1</v>
      </c>
      <c r="AI589" s="34" t="str">
        <f t="shared" si="250"/>
        <v>Outer</v>
      </c>
      <c r="AJ589" s="35" t="str">
        <f t="shared" si="259"/>
        <v>0.7-0.8</v>
      </c>
      <c r="AK589" s="36" t="str">
        <f t="shared" si="251"/>
        <v>4-5</v>
      </c>
      <c r="AL589" s="36" t="str">
        <f t="shared" si="252"/>
        <v>Dec</v>
      </c>
      <c r="AM589" s="35" t="str">
        <f t="shared" si="253"/>
        <v>295-305</v>
      </c>
      <c r="AN589" s="36" t="str">
        <f t="shared" si="254"/>
        <v>HWS-LTI</v>
      </c>
    </row>
    <row r="590" spans="5:40" x14ac:dyDescent="0.3">
      <c r="E590" s="12">
        <v>40908.173611111109</v>
      </c>
      <c r="F590" s="16">
        <v>9.18</v>
      </c>
      <c r="G590" s="16">
        <v>1236.469963073728</v>
      </c>
      <c r="H590" s="29">
        <v>1.2060582941455955</v>
      </c>
      <c r="I590" s="26">
        <v>301.3</v>
      </c>
      <c r="J590" s="30">
        <v>4.2483660130718956E-2</v>
      </c>
      <c r="K590" s="31">
        <v>0.78294366054590336</v>
      </c>
      <c r="L590" s="111">
        <f t="shared" si="234"/>
        <v>0.8</v>
      </c>
      <c r="M590" s="112">
        <f t="shared" si="235"/>
        <v>0.04</v>
      </c>
      <c r="N590" s="112" t="b">
        <f t="shared" si="236"/>
        <v>1</v>
      </c>
      <c r="O590" s="112" t="b">
        <f t="shared" si="237"/>
        <v>1</v>
      </c>
      <c r="P590" s="113">
        <f t="shared" si="238"/>
        <v>8</v>
      </c>
      <c r="Q590" s="113">
        <f t="shared" si="239"/>
        <v>22</v>
      </c>
      <c r="R590" s="114" t="str">
        <f t="shared" si="255"/>
        <v>0.8-0.04</v>
      </c>
      <c r="S590" s="127">
        <f t="shared" si="240"/>
        <v>-7.5608648962407682E-2</v>
      </c>
      <c r="T590" s="112" t="b">
        <f t="shared" si="241"/>
        <v>1</v>
      </c>
      <c r="U590" s="22">
        <f t="shared" si="242"/>
        <v>9.1324384007227088</v>
      </c>
      <c r="V590" s="22">
        <f t="shared" si="243"/>
        <v>0.76949777008596409</v>
      </c>
      <c r="W590" s="81">
        <f t="shared" si="244"/>
        <v>10</v>
      </c>
      <c r="X590" s="22">
        <f t="shared" si="245"/>
        <v>0.13106083148319575</v>
      </c>
      <c r="Y590" s="3">
        <f>IF(U590&gt;'Power Curve'!$C$37,0,INDEX(Ci,$W590,1)*POWER(1-X590,3)+INDEX(Ci,$W590,2)*3*X590*POWER(1-X590,2)+INDEX(Ci,$W590,3)*3*POWER(X590,2)*(1-X590)+INDEX(Ci,$W590,4)*POWER(X590,3))</f>
        <v>1239.93762756255</v>
      </c>
      <c r="Z590" s="3">
        <f t="shared" si="246"/>
        <v>1146.1876187448925</v>
      </c>
      <c r="AA590" s="3">
        <f t="shared" si="247"/>
        <v>1236.469963073728</v>
      </c>
      <c r="AB590" s="3">
        <f t="shared" si="256"/>
        <v>-90.282344328835507</v>
      </c>
      <c r="AC590" s="3">
        <f t="shared" si="257"/>
        <v>90.282344328835507</v>
      </c>
      <c r="AE590" s="34">
        <f t="shared" si="248"/>
        <v>9</v>
      </c>
      <c r="AF590" s="73" t="b">
        <f>COUNTIF('Power Curve'!$D$2:$D$31,AE590)&gt;0</f>
        <v>1</v>
      </c>
      <c r="AG590" s="73" t="b">
        <f t="shared" si="249"/>
        <v>0</v>
      </c>
      <c r="AH590" s="73" t="b">
        <f t="shared" si="258"/>
        <v>1</v>
      </c>
      <c r="AI590" s="34" t="str">
        <f t="shared" si="250"/>
        <v>Outer</v>
      </c>
      <c r="AJ590" s="35" t="str">
        <f t="shared" si="259"/>
        <v>0.7-0.8</v>
      </c>
      <c r="AK590" s="36" t="str">
        <f t="shared" si="251"/>
        <v>4-5</v>
      </c>
      <c r="AL590" s="36" t="str">
        <f t="shared" si="252"/>
        <v>Dec</v>
      </c>
      <c r="AM590" s="35" t="str">
        <f t="shared" si="253"/>
        <v>295-305</v>
      </c>
      <c r="AN590" s="36" t="str">
        <f t="shared" si="254"/>
        <v>HWS-LTI</v>
      </c>
    </row>
    <row r="591" spans="5:40" x14ac:dyDescent="0.3">
      <c r="E591" s="12">
        <v>40908.180555555555</v>
      </c>
      <c r="F591" s="16">
        <v>8.73</v>
      </c>
      <c r="G591" s="16">
        <v>1081.3800086975148</v>
      </c>
      <c r="H591" s="29">
        <v>1.2066566873692934</v>
      </c>
      <c r="I591" s="26">
        <v>300.7</v>
      </c>
      <c r="J591" s="30">
        <v>7.6746849942726236E-2</v>
      </c>
      <c r="K591" s="31">
        <v>0.78696279708080763</v>
      </c>
      <c r="L591" s="111">
        <f t="shared" si="234"/>
        <v>0.70000000000000007</v>
      </c>
      <c r="M591" s="112">
        <f t="shared" si="235"/>
        <v>0.08</v>
      </c>
      <c r="N591" s="112" t="b">
        <f t="shared" si="236"/>
        <v>1</v>
      </c>
      <c r="O591" s="112" t="b">
        <f t="shared" si="237"/>
        <v>1</v>
      </c>
      <c r="P591" s="113">
        <f t="shared" si="238"/>
        <v>7.0000000000000009</v>
      </c>
      <c r="Q591" s="113">
        <f t="shared" si="239"/>
        <v>18</v>
      </c>
      <c r="R591" s="114" t="str">
        <f t="shared" si="255"/>
        <v>0.7-0.08</v>
      </c>
      <c r="S591" s="127">
        <f t="shared" si="240"/>
        <v>-1.674127324026084E-2</v>
      </c>
      <c r="T591" s="112" t="b">
        <f t="shared" si="241"/>
        <v>1</v>
      </c>
      <c r="U591" s="22">
        <f t="shared" si="242"/>
        <v>8.6862059481366902</v>
      </c>
      <c r="V591" s="22">
        <f t="shared" si="243"/>
        <v>0.70053110607291191</v>
      </c>
      <c r="W591" s="81">
        <f t="shared" si="244"/>
        <v>9</v>
      </c>
      <c r="X591" s="22">
        <f t="shared" si="245"/>
        <v>0.67721426124960549</v>
      </c>
      <c r="Y591" s="3">
        <f>IF(U591&gt;'Power Curve'!$C$37,0,INDEX(Ci,$W591,1)*POWER(1-X591,3)+INDEX(Ci,$W591,2)*3*X591*POWER(1-X591,2)+INDEX(Ci,$W591,3)*3*POWER(X591,2)*(1-X591)+INDEX(Ci,$W591,4)*POWER(X591,3))</f>
        <v>1092.7926166995803</v>
      </c>
      <c r="Z591" s="3">
        <f t="shared" si="246"/>
        <v>1074.497876908473</v>
      </c>
      <c r="AA591" s="3">
        <f t="shared" si="247"/>
        <v>1081.3800086975148</v>
      </c>
      <c r="AB591" s="3">
        <f t="shared" si="256"/>
        <v>-6.8821317890417504</v>
      </c>
      <c r="AC591" s="3">
        <f t="shared" si="257"/>
        <v>6.8821317890417504</v>
      </c>
      <c r="AE591" s="34">
        <f t="shared" si="248"/>
        <v>9</v>
      </c>
      <c r="AF591" s="73" t="b">
        <f>COUNTIF('Power Curve'!$D$2:$D$31,AE591)&gt;0</f>
        <v>1</v>
      </c>
      <c r="AG591" s="73" t="b">
        <f t="shared" si="249"/>
        <v>0</v>
      </c>
      <c r="AH591" s="73" t="b">
        <f t="shared" si="258"/>
        <v>1</v>
      </c>
      <c r="AI591" s="34" t="str">
        <f t="shared" si="250"/>
        <v>Outer</v>
      </c>
      <c r="AJ591" s="35" t="str">
        <f t="shared" si="259"/>
        <v>0.7-0.8</v>
      </c>
      <c r="AK591" s="36" t="str">
        <f t="shared" si="251"/>
        <v>4-5</v>
      </c>
      <c r="AL591" s="36" t="str">
        <f t="shared" si="252"/>
        <v>Dec</v>
      </c>
      <c r="AM591" s="35" t="str">
        <f t="shared" si="253"/>
        <v>295-305</v>
      </c>
      <c r="AN591" s="36" t="str">
        <f t="shared" si="254"/>
        <v>HWS-LTI</v>
      </c>
    </row>
    <row r="592" spans="5:40" x14ac:dyDescent="0.3">
      <c r="E592" s="12">
        <v>40908.1875</v>
      </c>
      <c r="F592" s="16">
        <v>8.42</v>
      </c>
      <c r="G592" s="16">
        <v>913.12000942230225</v>
      </c>
      <c r="H592" s="29">
        <v>1.2069737525917112</v>
      </c>
      <c r="I592" s="26">
        <v>301.10000000000002</v>
      </c>
      <c r="J592" s="30">
        <v>6.413301662707839E-2</v>
      </c>
      <c r="K592" s="31">
        <v>0.76386308581092088</v>
      </c>
      <c r="L592" s="111">
        <f t="shared" si="234"/>
        <v>0.70000000000000007</v>
      </c>
      <c r="M592" s="112">
        <f t="shared" si="235"/>
        <v>6.0000000000000005E-2</v>
      </c>
      <c r="N592" s="112" t="b">
        <f t="shared" si="236"/>
        <v>1</v>
      </c>
      <c r="O592" s="112" t="b">
        <f t="shared" si="237"/>
        <v>1</v>
      </c>
      <c r="P592" s="113">
        <f t="shared" si="238"/>
        <v>7.0000000000000009</v>
      </c>
      <c r="Q592" s="113">
        <f t="shared" si="239"/>
        <v>20</v>
      </c>
      <c r="R592" s="114" t="str">
        <f t="shared" si="255"/>
        <v>0.7-0.06</v>
      </c>
      <c r="S592" s="127">
        <f t="shared" si="240"/>
        <v>-7.4767306816489049E-2</v>
      </c>
      <c r="T592" s="112" t="b">
        <f t="shared" si="241"/>
        <v>1</v>
      </c>
      <c r="U592" s="22">
        <f t="shared" si="242"/>
        <v>8.3784947887991574</v>
      </c>
      <c r="V592" s="22">
        <f t="shared" si="243"/>
        <v>0.65297335446584437</v>
      </c>
      <c r="W592" s="81">
        <f t="shared" si="244"/>
        <v>9</v>
      </c>
      <c r="X592" s="22">
        <f t="shared" si="245"/>
        <v>0.36964207460651949</v>
      </c>
      <c r="Y592" s="3">
        <f>IF(U592&gt;'Power Curve'!$C$37,0,INDEX(Ci,$W592,1)*POWER(1-X592,3)+INDEX(Ci,$W592,2)*3*X592*POWER(1-X592,2)+INDEX(Ci,$W592,3)*3*POWER(X592,2)*(1-X592)+INDEX(Ci,$W592,4)*POWER(X592,3))</f>
        <v>994.40407111026104</v>
      </c>
      <c r="Z592" s="3">
        <f t="shared" si="246"/>
        <v>920.05515682599435</v>
      </c>
      <c r="AA592" s="3">
        <f t="shared" si="247"/>
        <v>913.12000942230225</v>
      </c>
      <c r="AB592" s="3">
        <f t="shared" si="256"/>
        <v>6.935147403692099</v>
      </c>
      <c r="AC592" s="3">
        <f t="shared" si="257"/>
        <v>6.935147403692099</v>
      </c>
      <c r="AE592" s="34">
        <f t="shared" si="248"/>
        <v>8</v>
      </c>
      <c r="AF592" s="73" t="b">
        <f>COUNTIF('Power Curve'!$D$2:$D$31,AE592)&gt;0</f>
        <v>1</v>
      </c>
      <c r="AG592" s="73" t="b">
        <f t="shared" si="249"/>
        <v>0</v>
      </c>
      <c r="AH592" s="73" t="b">
        <f t="shared" si="258"/>
        <v>1</v>
      </c>
      <c r="AI592" s="34" t="str">
        <f t="shared" si="250"/>
        <v>Outer</v>
      </c>
      <c r="AJ592" s="35" t="str">
        <f t="shared" si="259"/>
        <v>0.6-0.7</v>
      </c>
      <c r="AK592" s="36" t="str">
        <f t="shared" si="251"/>
        <v>4-5</v>
      </c>
      <c r="AL592" s="36" t="str">
        <f t="shared" si="252"/>
        <v>Dec</v>
      </c>
      <c r="AM592" s="35" t="str">
        <f t="shared" si="253"/>
        <v>295-305</v>
      </c>
      <c r="AN592" s="36" t="str">
        <f t="shared" si="254"/>
        <v>HWS-LTI</v>
      </c>
    </row>
    <row r="593" spans="5:40" x14ac:dyDescent="0.3">
      <c r="E593" s="12">
        <v>40908.194444444445</v>
      </c>
      <c r="F593" s="16">
        <v>8.66</v>
      </c>
      <c r="G593" s="16">
        <v>1141.1299667358373</v>
      </c>
      <c r="H593" s="29">
        <v>1.2069284464328964</v>
      </c>
      <c r="I593" s="26">
        <v>302.39999999999998</v>
      </c>
      <c r="J593" s="30">
        <v>6.9284064665127015E-2</v>
      </c>
      <c r="K593" s="31">
        <v>0.84123613443456746</v>
      </c>
      <c r="L593" s="111">
        <f t="shared" si="234"/>
        <v>0.70000000000000007</v>
      </c>
      <c r="M593" s="112">
        <f t="shared" si="235"/>
        <v>6.9999999999999993E-2</v>
      </c>
      <c r="N593" s="112" t="b">
        <f t="shared" si="236"/>
        <v>1</v>
      </c>
      <c r="O593" s="112" t="b">
        <f t="shared" si="237"/>
        <v>1</v>
      </c>
      <c r="P593" s="113">
        <f t="shared" si="238"/>
        <v>7.0000000000000009</v>
      </c>
      <c r="Q593" s="113">
        <f t="shared" si="239"/>
        <v>19</v>
      </c>
      <c r="R593" s="114" t="str">
        <f t="shared" si="255"/>
        <v>0.7-0.07</v>
      </c>
      <c r="S593" s="127">
        <f t="shared" si="240"/>
        <v>-1.8996706929311522E-2</v>
      </c>
      <c r="T593" s="112" t="b">
        <f t="shared" si="241"/>
        <v>1</v>
      </c>
      <c r="U593" s="22">
        <f t="shared" si="242"/>
        <v>8.6172039184085811</v>
      </c>
      <c r="V593" s="22">
        <f t="shared" si="243"/>
        <v>0.68986661994488918</v>
      </c>
      <c r="W593" s="81">
        <f t="shared" si="244"/>
        <v>9</v>
      </c>
      <c r="X593" s="22">
        <f t="shared" si="245"/>
        <v>0.60824339515564685</v>
      </c>
      <c r="Y593" s="3">
        <f>IF(U593&gt;'Power Curve'!$C$37,0,INDEX(Ci,$W593,1)*POWER(1-X593,3)+INDEX(Ci,$W593,2)*3*X593*POWER(1-X593,2)+INDEX(Ci,$W593,3)*3*POWER(X593,2)*(1-X593)+INDEX(Ci,$W593,4)*POWER(X593,3))</f>
        <v>1070.500802173477</v>
      </c>
      <c r="Z593" s="3">
        <f t="shared" si="246"/>
        <v>1050.1648121669946</v>
      </c>
      <c r="AA593" s="3">
        <f t="shared" si="247"/>
        <v>1141.1299667358373</v>
      </c>
      <c r="AB593" s="3">
        <f t="shared" si="256"/>
        <v>-90.965154568842763</v>
      </c>
      <c r="AC593" s="3">
        <f t="shared" si="257"/>
        <v>90.965154568842763</v>
      </c>
      <c r="AE593" s="34">
        <f t="shared" si="248"/>
        <v>9</v>
      </c>
      <c r="AF593" s="73" t="b">
        <f>COUNTIF('Power Curve'!$D$2:$D$31,AE593)&gt;0</f>
        <v>1</v>
      </c>
      <c r="AG593" s="73" t="b">
        <f t="shared" si="249"/>
        <v>0</v>
      </c>
      <c r="AH593" s="73" t="b">
        <f t="shared" si="258"/>
        <v>1</v>
      </c>
      <c r="AI593" s="34" t="str">
        <f t="shared" si="250"/>
        <v>Outer</v>
      </c>
      <c r="AJ593" s="35" t="str">
        <f t="shared" si="259"/>
        <v>0.6-0.7</v>
      </c>
      <c r="AK593" s="36" t="str">
        <f t="shared" si="251"/>
        <v>4-5</v>
      </c>
      <c r="AL593" s="36" t="str">
        <f t="shared" si="252"/>
        <v>Dec</v>
      </c>
      <c r="AM593" s="35" t="str">
        <f t="shared" si="253"/>
        <v>295-305</v>
      </c>
      <c r="AN593" s="36" t="str">
        <f t="shared" si="254"/>
        <v>HWS-LTI</v>
      </c>
    </row>
    <row r="594" spans="5:40" x14ac:dyDescent="0.3">
      <c r="E594" s="12">
        <v>40908.201388888891</v>
      </c>
      <c r="F594" s="16">
        <v>8.7899999999999991</v>
      </c>
      <c r="G594" s="16">
        <v>1204.7900009155273</v>
      </c>
      <c r="H594" s="29">
        <v>1.2067019731272237</v>
      </c>
      <c r="I594" s="26">
        <v>303.8</v>
      </c>
      <c r="J594" s="30">
        <v>5.4607508532423209E-2</v>
      </c>
      <c r="K594" s="31">
        <v>0.87005301356047005</v>
      </c>
      <c r="L594" s="111">
        <f t="shared" si="234"/>
        <v>0.70000000000000007</v>
      </c>
      <c r="M594" s="112">
        <f t="shared" si="235"/>
        <v>0.05</v>
      </c>
      <c r="N594" s="112" t="b">
        <f t="shared" si="236"/>
        <v>1</v>
      </c>
      <c r="O594" s="112" t="b">
        <f t="shared" si="237"/>
        <v>1</v>
      </c>
      <c r="P594" s="113">
        <f t="shared" si="238"/>
        <v>7.0000000000000009</v>
      </c>
      <c r="Q594" s="113">
        <f t="shared" si="239"/>
        <v>21</v>
      </c>
      <c r="R594" s="114" t="str">
        <f t="shared" si="255"/>
        <v>0.7-0.05</v>
      </c>
      <c r="S594" s="127">
        <f t="shared" si="240"/>
        <v>-9.0566733299960664E-2</v>
      </c>
      <c r="T594" s="112" t="b">
        <f t="shared" si="241"/>
        <v>1</v>
      </c>
      <c r="U594" s="22">
        <f t="shared" si="242"/>
        <v>8.7460143678286482</v>
      </c>
      <c r="V594" s="22">
        <f t="shared" si="243"/>
        <v>0.70977469013351258</v>
      </c>
      <c r="W594" s="81">
        <f t="shared" si="244"/>
        <v>9</v>
      </c>
      <c r="X594" s="22">
        <f t="shared" si="245"/>
        <v>0.73699566945048489</v>
      </c>
      <c r="Y594" s="3">
        <f>IF(U594&gt;'Power Curve'!$C$37,0,INDEX(Ci,$W594,1)*POWER(1-X594,3)+INDEX(Ci,$W594,2)*3*X594*POWER(1-X594,2)+INDEX(Ci,$W594,3)*3*POWER(X594,2)*(1-X594)+INDEX(Ci,$W594,4)*POWER(X594,3))</f>
        <v>1112.2009370125354</v>
      </c>
      <c r="Z594" s="3">
        <f t="shared" si="246"/>
        <v>1011.4725313741548</v>
      </c>
      <c r="AA594" s="3">
        <f t="shared" si="247"/>
        <v>1204.7900009155273</v>
      </c>
      <c r="AB594" s="3">
        <f t="shared" si="256"/>
        <v>-193.31746954137259</v>
      </c>
      <c r="AC594" s="3">
        <f t="shared" si="257"/>
        <v>193.31746954137259</v>
      </c>
      <c r="AE594" s="34">
        <f t="shared" si="248"/>
        <v>9</v>
      </c>
      <c r="AF594" s="73" t="b">
        <f>COUNTIF('Power Curve'!$D$2:$D$31,AE594)&gt;0</f>
        <v>1</v>
      </c>
      <c r="AG594" s="73" t="b">
        <f t="shared" si="249"/>
        <v>0</v>
      </c>
      <c r="AH594" s="73" t="b">
        <f t="shared" si="258"/>
        <v>1</v>
      </c>
      <c r="AI594" s="34" t="str">
        <f t="shared" si="250"/>
        <v>Outer</v>
      </c>
      <c r="AJ594" s="35" t="str">
        <f t="shared" si="259"/>
        <v>0.7-0.8</v>
      </c>
      <c r="AK594" s="36" t="str">
        <f t="shared" si="251"/>
        <v>4-5</v>
      </c>
      <c r="AL594" s="36" t="str">
        <f t="shared" si="252"/>
        <v>Dec</v>
      </c>
      <c r="AM594" s="35" t="str">
        <f t="shared" si="253"/>
        <v>295-305</v>
      </c>
      <c r="AN594" s="36" t="str">
        <f t="shared" si="254"/>
        <v>HWS-LTI</v>
      </c>
    </row>
    <row r="595" spans="5:40" x14ac:dyDescent="0.3">
      <c r="E595" s="12">
        <v>40908.208333333336</v>
      </c>
      <c r="F595" s="16">
        <v>8.5</v>
      </c>
      <c r="G595" s="16">
        <v>1121.8699760437037</v>
      </c>
      <c r="H595" s="29">
        <v>1.2064755826398637</v>
      </c>
      <c r="I595" s="26">
        <v>304.5</v>
      </c>
      <c r="J595" s="30">
        <v>6.1176470588235297E-2</v>
      </c>
      <c r="K595" s="31">
        <v>0.93842715074803595</v>
      </c>
      <c r="L595" s="111">
        <f t="shared" si="234"/>
        <v>0.70000000000000007</v>
      </c>
      <c r="M595" s="112">
        <f t="shared" si="235"/>
        <v>6.0000000000000005E-2</v>
      </c>
      <c r="N595" s="112" t="b">
        <f t="shared" si="236"/>
        <v>1</v>
      </c>
      <c r="O595" s="112" t="b">
        <f t="shared" si="237"/>
        <v>1</v>
      </c>
      <c r="P595" s="113">
        <f t="shared" si="238"/>
        <v>7.0000000000000009</v>
      </c>
      <c r="Q595" s="113">
        <f t="shared" si="239"/>
        <v>20</v>
      </c>
      <c r="R595" s="114" t="str">
        <f t="shared" si="255"/>
        <v>0.7-0.06</v>
      </c>
      <c r="S595" s="127">
        <f t="shared" si="240"/>
        <v>-7.4767306816489049E-2</v>
      </c>
      <c r="T595" s="112" t="b">
        <f t="shared" si="241"/>
        <v>1</v>
      </c>
      <c r="U595" s="22">
        <f t="shared" si="242"/>
        <v>8.4569366059830973</v>
      </c>
      <c r="V595" s="22">
        <f t="shared" si="243"/>
        <v>0.66509679017507306</v>
      </c>
      <c r="W595" s="81">
        <f t="shared" si="244"/>
        <v>9</v>
      </c>
      <c r="X595" s="22">
        <f t="shared" si="245"/>
        <v>0.44804846483124594</v>
      </c>
      <c r="Y595" s="3">
        <f>IF(U595&gt;'Power Curve'!$C$37,0,INDEX(Ci,$W595,1)*POWER(1-X595,3)+INDEX(Ci,$W595,2)*3*X595*POWER(1-X595,2)+INDEX(Ci,$W595,3)*3*POWER(X595,2)*(1-X595)+INDEX(Ci,$W595,4)*POWER(X595,3))</f>
        <v>1019.2145726984259</v>
      </c>
      <c r="Z595" s="3">
        <f t="shared" si="246"/>
        <v>943.01064402964585</v>
      </c>
      <c r="AA595" s="3">
        <f t="shared" si="247"/>
        <v>1121.8699760437037</v>
      </c>
      <c r="AB595" s="3">
        <f t="shared" si="256"/>
        <v>-178.85933201405783</v>
      </c>
      <c r="AC595" s="3">
        <f t="shared" si="257"/>
        <v>178.85933201405783</v>
      </c>
      <c r="AE595" s="34">
        <f t="shared" si="248"/>
        <v>8</v>
      </c>
      <c r="AF595" s="73" t="b">
        <f>COUNTIF('Power Curve'!$D$2:$D$31,AE595)&gt;0</f>
        <v>1</v>
      </c>
      <c r="AG595" s="73" t="b">
        <f t="shared" si="249"/>
        <v>0</v>
      </c>
      <c r="AH595" s="73" t="b">
        <f t="shared" si="258"/>
        <v>1</v>
      </c>
      <c r="AI595" s="34" t="str">
        <f t="shared" si="250"/>
        <v>Outer</v>
      </c>
      <c r="AJ595" s="35" t="str">
        <f t="shared" si="259"/>
        <v>0.6-0.7</v>
      </c>
      <c r="AK595" s="36" t="str">
        <f t="shared" si="251"/>
        <v>5-6</v>
      </c>
      <c r="AL595" s="36" t="str">
        <f t="shared" si="252"/>
        <v>Dec</v>
      </c>
      <c r="AM595" s="35" t="str">
        <f t="shared" si="253"/>
        <v>295-305</v>
      </c>
      <c r="AN595" s="36" t="str">
        <f t="shared" si="254"/>
        <v>HWS-LTI</v>
      </c>
    </row>
    <row r="596" spans="5:40" x14ac:dyDescent="0.3">
      <c r="E596" s="12">
        <v>40908.215277777781</v>
      </c>
      <c r="F596" s="16">
        <v>7.42</v>
      </c>
      <c r="G596" s="16">
        <v>793.01001930236816</v>
      </c>
      <c r="H596" s="29">
        <v>1.2067570848053366</v>
      </c>
      <c r="I596" s="26">
        <v>304</v>
      </c>
      <c r="J596" s="30">
        <v>9.9730458221024262E-2</v>
      </c>
      <c r="K596" s="31">
        <v>0.87096252269778529</v>
      </c>
      <c r="L596" s="111">
        <f t="shared" si="234"/>
        <v>0.5</v>
      </c>
      <c r="M596" s="112">
        <f t="shared" si="235"/>
        <v>9.9999999999999992E-2</v>
      </c>
      <c r="N596" s="112" t="b">
        <f t="shared" si="236"/>
        <v>1</v>
      </c>
      <c r="O596" s="112" t="b">
        <f t="shared" si="237"/>
        <v>1</v>
      </c>
      <c r="P596" s="113">
        <f t="shared" si="238"/>
        <v>5</v>
      </c>
      <c r="Q596" s="113">
        <f t="shared" si="239"/>
        <v>16</v>
      </c>
      <c r="R596" s="114" t="str">
        <f t="shared" si="255"/>
        <v>0.5-0.1</v>
      </c>
      <c r="S596" s="127">
        <f t="shared" si="240"/>
        <v>-1.2082008028820396E-2</v>
      </c>
      <c r="T596" s="112" t="b">
        <f t="shared" si="241"/>
        <v>1</v>
      </c>
      <c r="U596" s="22">
        <f t="shared" si="242"/>
        <v>7.3829823148605174</v>
      </c>
      <c r="V596" s="22">
        <f t="shared" si="243"/>
        <v>0.49911369250480897</v>
      </c>
      <c r="W596" s="81">
        <f t="shared" si="244"/>
        <v>8</v>
      </c>
      <c r="X596" s="22">
        <f t="shared" si="245"/>
        <v>0.37024133298223455</v>
      </c>
      <c r="Y596" s="3">
        <f>IF(U596&gt;'Power Curve'!$C$37,0,INDEX(Ci,$W596,1)*POWER(1-X596,3)+INDEX(Ci,$W596,2)*3*X596*POWER(1-X596,2)+INDEX(Ci,$W596,3)*3*POWER(X596,2)*(1-X596)+INDEX(Ci,$W596,4)*POWER(X596,3))</f>
        <v>698.97125619454698</v>
      </c>
      <c r="Z596" s="3">
        <f t="shared" si="246"/>
        <v>690.52627986528978</v>
      </c>
      <c r="AA596" s="3">
        <f t="shared" si="247"/>
        <v>793.01001930236816</v>
      </c>
      <c r="AB596" s="3">
        <f t="shared" si="256"/>
        <v>-102.48373943707838</v>
      </c>
      <c r="AC596" s="3">
        <f t="shared" si="257"/>
        <v>102.48373943707838</v>
      </c>
      <c r="AE596" s="34">
        <f t="shared" si="248"/>
        <v>7</v>
      </c>
      <c r="AF596" s="73" t="b">
        <f>COUNTIF('Power Curve'!$D$2:$D$31,AE596)&gt;0</f>
        <v>1</v>
      </c>
      <c r="AG596" s="73" t="b">
        <f t="shared" si="249"/>
        <v>0</v>
      </c>
      <c r="AH596" s="73" t="b">
        <f t="shared" si="258"/>
        <v>1</v>
      </c>
      <c r="AI596" s="34" t="str">
        <f t="shared" si="250"/>
        <v>Outer</v>
      </c>
      <c r="AJ596" s="35" t="str">
        <f t="shared" si="259"/>
        <v>0.4-0.5</v>
      </c>
      <c r="AK596" s="36" t="str">
        <f t="shared" si="251"/>
        <v>5-6</v>
      </c>
      <c r="AL596" s="36" t="str">
        <f t="shared" si="252"/>
        <v>Dec</v>
      </c>
      <c r="AM596" s="35" t="str">
        <f t="shared" si="253"/>
        <v>295-305</v>
      </c>
      <c r="AN596" s="36" t="str">
        <f t="shared" si="254"/>
        <v>LWS-LTI</v>
      </c>
    </row>
    <row r="597" spans="5:40" x14ac:dyDescent="0.3">
      <c r="E597" s="12">
        <v>40908.222222222219</v>
      </c>
      <c r="F597" s="16">
        <v>6.19</v>
      </c>
      <c r="G597" s="16">
        <v>520.41001892089821</v>
      </c>
      <c r="H597" s="29">
        <v>1.2073556578363933</v>
      </c>
      <c r="I597" s="26">
        <v>302.5</v>
      </c>
      <c r="J597" s="30">
        <v>0.19547657512116315</v>
      </c>
      <c r="K597" s="31">
        <v>0.874183341400537</v>
      </c>
      <c r="L597" s="111">
        <f t="shared" si="234"/>
        <v>0.30000000000000004</v>
      </c>
      <c r="M597" s="112">
        <f t="shared" si="235"/>
        <v>0.2</v>
      </c>
      <c r="N597" s="112" t="b">
        <f t="shared" si="236"/>
        <v>1</v>
      </c>
      <c r="O597" s="112" t="b">
        <f t="shared" si="237"/>
        <v>1</v>
      </c>
      <c r="P597" s="113">
        <f t="shared" si="238"/>
        <v>3.0000000000000004</v>
      </c>
      <c r="Q597" s="113">
        <f t="shared" si="239"/>
        <v>6</v>
      </c>
      <c r="R597" s="114" t="str">
        <f t="shared" si="255"/>
        <v>0.3-0.2</v>
      </c>
      <c r="S597" s="127">
        <f t="shared" si="240"/>
        <v>3.3270699532487777E-2</v>
      </c>
      <c r="T597" s="112" t="b">
        <f t="shared" si="241"/>
        <v>1</v>
      </c>
      <c r="U597" s="22">
        <f t="shared" si="242"/>
        <v>6.1601368455754528</v>
      </c>
      <c r="V597" s="22">
        <f t="shared" si="243"/>
        <v>0.31011898328695092</v>
      </c>
      <c r="W597" s="81">
        <f t="shared" si="244"/>
        <v>7</v>
      </c>
      <c r="X597" s="22">
        <f t="shared" si="245"/>
        <v>0.13086487267986768</v>
      </c>
      <c r="Y597" s="3">
        <f>IF(U597&gt;'Power Curve'!$C$37,0,INDEX(Ci,$W597,1)*POWER(1-X597,3)+INDEX(Ci,$W597,2)*3*X597*POWER(1-X597,2)+INDEX(Ci,$W597,3)*3*POWER(X597,2)*(1-X597)+INDEX(Ci,$W597,4)*POWER(X597,3))</f>
        <v>394.45374090120333</v>
      </c>
      <c r="Z597" s="3">
        <f t="shared" si="246"/>
        <v>407.57749279419306</v>
      </c>
      <c r="AA597" s="3">
        <f t="shared" si="247"/>
        <v>520.41001892089821</v>
      </c>
      <c r="AB597" s="3">
        <f t="shared" si="256"/>
        <v>-112.83252612670515</v>
      </c>
      <c r="AC597" s="3">
        <f t="shared" si="257"/>
        <v>112.83252612670515</v>
      </c>
      <c r="AE597" s="34">
        <f t="shared" si="248"/>
        <v>6</v>
      </c>
      <c r="AF597" s="73" t="b">
        <f>COUNTIF('Power Curve'!$D$2:$D$31,AE597)&gt;0</f>
        <v>1</v>
      </c>
      <c r="AG597" s="73" t="b">
        <f t="shared" si="249"/>
        <v>0</v>
      </c>
      <c r="AH597" s="73" t="b">
        <f t="shared" si="258"/>
        <v>1</v>
      </c>
      <c r="AI597" s="34" t="str">
        <f t="shared" si="250"/>
        <v>Outer</v>
      </c>
      <c r="AJ597" s="35" t="str">
        <f t="shared" si="259"/>
        <v>0.3-0.4</v>
      </c>
      <c r="AK597" s="36" t="str">
        <f t="shared" si="251"/>
        <v>5-6</v>
      </c>
      <c r="AL597" s="36" t="str">
        <f t="shared" si="252"/>
        <v>Dec</v>
      </c>
      <c r="AM597" s="35" t="str">
        <f t="shared" si="253"/>
        <v>295-305</v>
      </c>
      <c r="AN597" s="36" t="str">
        <f t="shared" si="254"/>
        <v>LWS-HTI</v>
      </c>
    </row>
    <row r="598" spans="5:40" x14ac:dyDescent="0.3">
      <c r="E598" s="12">
        <v>40908.229166666664</v>
      </c>
      <c r="F598" s="16">
        <v>6.75</v>
      </c>
      <c r="G598" s="16">
        <v>425.08000183105463</v>
      </c>
      <c r="H598" s="29">
        <v>1.2074916047917204</v>
      </c>
      <c r="I598" s="26">
        <v>300.39999999999998</v>
      </c>
      <c r="J598" s="30">
        <v>0.12888888888888889</v>
      </c>
      <c r="K598" s="31">
        <v>0.92318466457182102</v>
      </c>
      <c r="L598" s="111">
        <f t="shared" si="234"/>
        <v>0.4</v>
      </c>
      <c r="M598" s="112">
        <f t="shared" si="235"/>
        <v>0.13</v>
      </c>
      <c r="N598" s="112" t="b">
        <f t="shared" si="236"/>
        <v>1</v>
      </c>
      <c r="O598" s="112" t="b">
        <f t="shared" si="237"/>
        <v>1</v>
      </c>
      <c r="P598" s="113">
        <f t="shared" si="238"/>
        <v>4</v>
      </c>
      <c r="Q598" s="113">
        <f t="shared" si="239"/>
        <v>13</v>
      </c>
      <c r="R598" s="114" t="str">
        <f t="shared" si="255"/>
        <v>0.4-0.13</v>
      </c>
      <c r="S598" s="127">
        <f t="shared" si="240"/>
        <v>1.1783103696728841E-2</v>
      </c>
      <c r="T598" s="112" t="b">
        <f t="shared" si="241"/>
        <v>1</v>
      </c>
      <c r="U598" s="22">
        <f t="shared" si="242"/>
        <v>6.7176872867370987</v>
      </c>
      <c r="V598" s="22">
        <f t="shared" si="243"/>
        <v>0.39629020127677639</v>
      </c>
      <c r="W598" s="81">
        <f t="shared" si="244"/>
        <v>7</v>
      </c>
      <c r="X598" s="22">
        <f t="shared" si="245"/>
        <v>0.69764068193240969</v>
      </c>
      <c r="Y598" s="3">
        <f>IF(U598&gt;'Power Curve'!$C$37,0,INDEX(Ci,$W598,1)*POWER(1-X598,3)+INDEX(Ci,$W598,2)*3*X598*POWER(1-X598,2)+INDEX(Ci,$W598,3)*3*POWER(X598,2)*(1-X598)+INDEX(Ci,$W598,4)*POWER(X598,3))</f>
        <v>524.36885883182617</v>
      </c>
      <c r="Z598" s="3">
        <f t="shared" si="246"/>
        <v>530.54755147077697</v>
      </c>
      <c r="AA598" s="3">
        <f t="shared" si="247"/>
        <v>425.08000183105463</v>
      </c>
      <c r="AB598" s="3">
        <f t="shared" si="256"/>
        <v>105.46754963972234</v>
      </c>
      <c r="AC598" s="3">
        <f t="shared" si="257"/>
        <v>105.46754963972234</v>
      </c>
      <c r="AE598" s="34">
        <f t="shared" si="248"/>
        <v>7</v>
      </c>
      <c r="AF598" s="73" t="b">
        <f>COUNTIF('Power Curve'!$D$2:$D$31,AE598)&gt;0</f>
        <v>1</v>
      </c>
      <c r="AG598" s="73" t="b">
        <f t="shared" si="249"/>
        <v>0</v>
      </c>
      <c r="AH598" s="73" t="b">
        <f t="shared" si="258"/>
        <v>1</v>
      </c>
      <c r="AI598" s="34" t="str">
        <f t="shared" si="250"/>
        <v>Outer</v>
      </c>
      <c r="AJ598" s="35" t="str">
        <f t="shared" si="259"/>
        <v>0.3-0.4</v>
      </c>
      <c r="AK598" s="36" t="str">
        <f t="shared" si="251"/>
        <v>5-6</v>
      </c>
      <c r="AL598" s="36" t="str">
        <f t="shared" si="252"/>
        <v>Dec</v>
      </c>
      <c r="AM598" s="35" t="str">
        <f t="shared" si="253"/>
        <v>295-305</v>
      </c>
      <c r="AN598" s="36" t="str">
        <f t="shared" si="254"/>
        <v>Inner-TI</v>
      </c>
    </row>
    <row r="599" spans="5:40" x14ac:dyDescent="0.3">
      <c r="E599" s="12">
        <v>40908.236111111109</v>
      </c>
      <c r="F599" s="16">
        <v>6.69</v>
      </c>
      <c r="G599" s="16">
        <v>496.33997344970703</v>
      </c>
      <c r="H599" s="29">
        <v>1.2069479962592249</v>
      </c>
      <c r="I599" s="26">
        <v>305.60000000000002</v>
      </c>
      <c r="J599" s="30">
        <v>0.11958146487294469</v>
      </c>
      <c r="K599" s="31">
        <v>0.87557612090619807</v>
      </c>
      <c r="L599" s="111">
        <f t="shared" si="234"/>
        <v>0.4</v>
      </c>
      <c r="M599" s="112">
        <f t="shared" si="235"/>
        <v>0.12</v>
      </c>
      <c r="N599" s="112" t="b">
        <f t="shared" si="236"/>
        <v>1</v>
      </c>
      <c r="O599" s="112" t="b">
        <f t="shared" si="237"/>
        <v>1</v>
      </c>
      <c r="P599" s="113">
        <f t="shared" si="238"/>
        <v>4</v>
      </c>
      <c r="Q599" s="113">
        <f t="shared" si="239"/>
        <v>14</v>
      </c>
      <c r="R599" s="114" t="str">
        <f t="shared" si="255"/>
        <v>0.4-0.12</v>
      </c>
      <c r="S599" s="127">
        <f t="shared" si="240"/>
        <v>-3.0982127234546147E-3</v>
      </c>
      <c r="T599" s="112" t="b">
        <f t="shared" si="241"/>
        <v>1</v>
      </c>
      <c r="U599" s="22">
        <f t="shared" si="242"/>
        <v>6.6569752285379344</v>
      </c>
      <c r="V599" s="22">
        <f t="shared" si="243"/>
        <v>0.38690695697193622</v>
      </c>
      <c r="W599" s="81">
        <f t="shared" si="244"/>
        <v>7</v>
      </c>
      <c r="X599" s="22">
        <f t="shared" si="245"/>
        <v>0.63592406693785253</v>
      </c>
      <c r="Y599" s="3">
        <f>IF(U599&gt;'Power Curve'!$C$37,0,INDEX(Ci,$W599,1)*POWER(1-X599,3)+INDEX(Ci,$W599,2)*3*X599*POWER(1-X599,2)+INDEX(Ci,$W599,3)*3*POWER(X599,2)*(1-X599)+INDEX(Ci,$W599,4)*POWER(X599,3))</f>
        <v>509.15149885066359</v>
      </c>
      <c r="Z599" s="3">
        <f t="shared" si="246"/>
        <v>507.5740391987585</v>
      </c>
      <c r="AA599" s="3">
        <f t="shared" si="247"/>
        <v>496.33997344970703</v>
      </c>
      <c r="AB599" s="3">
        <f t="shared" si="256"/>
        <v>11.234065749051467</v>
      </c>
      <c r="AC599" s="3">
        <f t="shared" si="257"/>
        <v>11.234065749051467</v>
      </c>
      <c r="AE599" s="34">
        <f t="shared" si="248"/>
        <v>7</v>
      </c>
      <c r="AF599" s="73" t="b">
        <f>COUNTIF('Power Curve'!$D$2:$D$31,AE599)&gt;0</f>
        <v>1</v>
      </c>
      <c r="AG599" s="73" t="b">
        <f t="shared" si="249"/>
        <v>0</v>
      </c>
      <c r="AH599" s="73" t="b">
        <f t="shared" si="258"/>
        <v>1</v>
      </c>
      <c r="AI599" s="34" t="str">
        <f t="shared" si="250"/>
        <v>Outer</v>
      </c>
      <c r="AJ599" s="35" t="str">
        <f t="shared" si="259"/>
        <v>0.3-0.4</v>
      </c>
      <c r="AK599" s="36" t="str">
        <f t="shared" si="251"/>
        <v>5-6</v>
      </c>
      <c r="AL599" s="36" t="str">
        <f t="shared" si="252"/>
        <v>Dec</v>
      </c>
      <c r="AM599" s="35" t="str">
        <f t="shared" si="253"/>
        <v>305-315</v>
      </c>
      <c r="AN599" s="36" t="str">
        <f t="shared" si="254"/>
        <v>Inner-TI</v>
      </c>
    </row>
    <row r="600" spans="5:40" x14ac:dyDescent="0.3">
      <c r="E600" s="12">
        <v>40908.243055555555</v>
      </c>
      <c r="F600" s="16">
        <v>5.93</v>
      </c>
      <c r="G600" s="16">
        <v>437.98002624511736</v>
      </c>
      <c r="H600" s="29">
        <v>1.2080905476789854</v>
      </c>
      <c r="I600" s="26">
        <v>306.39999999999998</v>
      </c>
      <c r="J600" s="30">
        <v>0.11129848229342328</v>
      </c>
      <c r="K600" s="31">
        <v>0.67852099507476227</v>
      </c>
      <c r="L600" s="111">
        <f t="shared" si="234"/>
        <v>0.30000000000000004</v>
      </c>
      <c r="M600" s="112">
        <f t="shared" si="235"/>
        <v>0.11</v>
      </c>
      <c r="N600" s="112" t="b">
        <f t="shared" si="236"/>
        <v>1</v>
      </c>
      <c r="O600" s="112" t="b">
        <f t="shared" si="237"/>
        <v>1</v>
      </c>
      <c r="P600" s="113">
        <f t="shared" si="238"/>
        <v>3.0000000000000004</v>
      </c>
      <c r="Q600" s="113">
        <f t="shared" si="239"/>
        <v>15</v>
      </c>
      <c r="R600" s="114" t="str">
        <f t="shared" si="255"/>
        <v>0.3-0.11</v>
      </c>
      <c r="S600" s="127">
        <f t="shared" si="240"/>
        <v>-2.4161179974829692E-3</v>
      </c>
      <c r="T600" s="112" t="b">
        <f t="shared" si="241"/>
        <v>1</v>
      </c>
      <c r="U600" s="22">
        <f t="shared" si="242"/>
        <v>5.9025882990915584</v>
      </c>
      <c r="V600" s="22">
        <f t="shared" si="243"/>
        <v>0.27031402519959458</v>
      </c>
      <c r="W600" s="81">
        <f t="shared" si="244"/>
        <v>6</v>
      </c>
      <c r="X600" s="22">
        <f t="shared" si="245"/>
        <v>0.8716090468777894</v>
      </c>
      <c r="Y600" s="3">
        <f>IF(U600&gt;'Power Curve'!$C$37,0,INDEX(Ci,$W600,1)*POWER(1-X600,3)+INDEX(Ci,$W600,2)*3*X600*POWER(1-X600,2)+INDEX(Ci,$W600,3)*3*POWER(X600,2)*(1-X600)+INDEX(Ci,$W600,4)*POWER(X600,3))</f>
        <v>345.70648348176354</v>
      </c>
      <c r="Z600" s="3">
        <f t="shared" si="246"/>
        <v>344.87121582517671</v>
      </c>
      <c r="AA600" s="3">
        <f t="shared" si="247"/>
        <v>437.98002624511736</v>
      </c>
      <c r="AB600" s="3">
        <f t="shared" si="256"/>
        <v>-93.108810419940653</v>
      </c>
      <c r="AC600" s="3">
        <f t="shared" si="257"/>
        <v>93.108810419940653</v>
      </c>
      <c r="AE600" s="34">
        <f t="shared" si="248"/>
        <v>6</v>
      </c>
      <c r="AF600" s="73" t="b">
        <f>COUNTIF('Power Curve'!$D$2:$D$31,AE600)&gt;0</f>
        <v>1</v>
      </c>
      <c r="AG600" s="73" t="b">
        <f t="shared" si="249"/>
        <v>0</v>
      </c>
      <c r="AH600" s="73" t="b">
        <f t="shared" si="258"/>
        <v>1</v>
      </c>
      <c r="AI600" s="34" t="str">
        <f t="shared" si="250"/>
        <v>Outer</v>
      </c>
      <c r="AJ600" s="35" t="str">
        <f t="shared" si="259"/>
        <v>0.2-0.3</v>
      </c>
      <c r="AK600" s="36" t="str">
        <f t="shared" si="251"/>
        <v>5-6</v>
      </c>
      <c r="AL600" s="36" t="str">
        <f t="shared" si="252"/>
        <v>Dec</v>
      </c>
      <c r="AM600" s="35" t="str">
        <f t="shared" si="253"/>
        <v>305-315</v>
      </c>
      <c r="AN600" s="36" t="str">
        <f t="shared" si="254"/>
        <v>Inner-TI</v>
      </c>
    </row>
    <row r="601" spans="5:40" x14ac:dyDescent="0.3">
      <c r="E601" s="12">
        <v>40908.25</v>
      </c>
      <c r="F601" s="16">
        <v>6.33</v>
      </c>
      <c r="G601" s="16">
        <v>468.04002380371134</v>
      </c>
      <c r="H601" s="29">
        <v>1.2072747282560465</v>
      </c>
      <c r="I601" s="26">
        <v>308.60000000000002</v>
      </c>
      <c r="J601" s="30">
        <v>7.7409162717219593E-2</v>
      </c>
      <c r="K601" s="31">
        <v>0.80895453316865706</v>
      </c>
      <c r="L601" s="111">
        <f t="shared" si="234"/>
        <v>0.30000000000000004</v>
      </c>
      <c r="M601" s="112">
        <f t="shared" si="235"/>
        <v>0.08</v>
      </c>
      <c r="N601" s="112" t="b">
        <f t="shared" si="236"/>
        <v>1</v>
      </c>
      <c r="O601" s="112" t="b">
        <f t="shared" si="237"/>
        <v>1</v>
      </c>
      <c r="P601" s="113">
        <f t="shared" si="238"/>
        <v>3.0000000000000004</v>
      </c>
      <c r="Q601" s="113">
        <f t="shared" si="239"/>
        <v>18</v>
      </c>
      <c r="R601" s="114" t="str">
        <f t="shared" si="255"/>
        <v>0.3-0.08</v>
      </c>
      <c r="S601" s="127">
        <f t="shared" si="240"/>
        <v>-1.9975433083800127E-2</v>
      </c>
      <c r="T601" s="112" t="b">
        <f t="shared" si="241"/>
        <v>1</v>
      </c>
      <c r="U601" s="22">
        <f t="shared" si="242"/>
        <v>6.2993206718627262</v>
      </c>
      <c r="V601" s="22">
        <f t="shared" si="243"/>
        <v>0.33163029230980834</v>
      </c>
      <c r="W601" s="81">
        <f t="shared" si="244"/>
        <v>7</v>
      </c>
      <c r="X601" s="22">
        <f t="shared" si="245"/>
        <v>0.27235166912913067</v>
      </c>
      <c r="Y601" s="3">
        <f>IF(U601&gt;'Power Curve'!$C$37,0,INDEX(Ci,$W601,1)*POWER(1-X601,3)+INDEX(Ci,$W601,2)*3*X601*POWER(1-X601,2)+INDEX(Ci,$W601,3)*3*POWER(X601,2)*(1-X601)+INDEX(Ci,$W601,4)*POWER(X601,3))</f>
        <v>424.27367033710419</v>
      </c>
      <c r="Z601" s="3">
        <f t="shared" si="246"/>
        <v>415.79862002606711</v>
      </c>
      <c r="AA601" s="3">
        <f t="shared" si="247"/>
        <v>468.04002380371134</v>
      </c>
      <c r="AB601" s="3">
        <f t="shared" si="256"/>
        <v>-52.241403777644223</v>
      </c>
      <c r="AC601" s="3">
        <f t="shared" si="257"/>
        <v>52.241403777644223</v>
      </c>
      <c r="AE601" s="34">
        <f t="shared" si="248"/>
        <v>6</v>
      </c>
      <c r="AF601" s="73" t="b">
        <f>COUNTIF('Power Curve'!$D$2:$D$31,AE601)&gt;0</f>
        <v>1</v>
      </c>
      <c r="AG601" s="73" t="b">
        <f t="shared" si="249"/>
        <v>0</v>
      </c>
      <c r="AH601" s="73" t="b">
        <f t="shared" si="258"/>
        <v>1</v>
      </c>
      <c r="AI601" s="34" t="str">
        <f t="shared" si="250"/>
        <v>Outer</v>
      </c>
      <c r="AJ601" s="35" t="str">
        <f t="shared" si="259"/>
        <v>0.3-0.4</v>
      </c>
      <c r="AK601" s="36" t="str">
        <f t="shared" si="251"/>
        <v>6-7</v>
      </c>
      <c r="AL601" s="36" t="str">
        <f t="shared" si="252"/>
        <v>Dec</v>
      </c>
      <c r="AM601" s="35" t="str">
        <f t="shared" si="253"/>
        <v>305-315</v>
      </c>
      <c r="AN601" s="36" t="str">
        <f t="shared" si="254"/>
        <v>LWS-LTI</v>
      </c>
    </row>
    <row r="602" spans="5:40" x14ac:dyDescent="0.3">
      <c r="E602" s="12">
        <v>40908.256944444445</v>
      </c>
      <c r="F602" s="16">
        <v>6.39</v>
      </c>
      <c r="G602" s="16">
        <v>446.82002258300764</v>
      </c>
      <c r="H602" s="29">
        <v>1.2069222688990089</v>
      </c>
      <c r="I602" s="26">
        <v>313.5</v>
      </c>
      <c r="J602" s="30">
        <v>0.12050078247261346</v>
      </c>
      <c r="K602" s="31">
        <v>0.88025889461421625</v>
      </c>
      <c r="L602" s="111">
        <f t="shared" si="234"/>
        <v>0.30000000000000004</v>
      </c>
      <c r="M602" s="112">
        <f t="shared" si="235"/>
        <v>0.12</v>
      </c>
      <c r="N602" s="112" t="b">
        <f t="shared" si="236"/>
        <v>1</v>
      </c>
      <c r="O602" s="112" t="b">
        <f t="shared" si="237"/>
        <v>1</v>
      </c>
      <c r="P602" s="113">
        <f t="shared" si="238"/>
        <v>3.0000000000000004</v>
      </c>
      <c r="Q602" s="113">
        <f t="shared" si="239"/>
        <v>14</v>
      </c>
      <c r="R602" s="114" t="str">
        <f t="shared" si="255"/>
        <v>0.3-0.12</v>
      </c>
      <c r="S602" s="127">
        <f t="shared" si="240"/>
        <v>1.2614701106734599E-2</v>
      </c>
      <c r="T602" s="112" t="b">
        <f t="shared" si="241"/>
        <v>1</v>
      </c>
      <c r="U602" s="22">
        <f t="shared" si="242"/>
        <v>6.3584109806224953</v>
      </c>
      <c r="V602" s="22">
        <f t="shared" si="243"/>
        <v>0.34076289001095139</v>
      </c>
      <c r="W602" s="81">
        <f t="shared" si="244"/>
        <v>7</v>
      </c>
      <c r="X602" s="22">
        <f t="shared" si="245"/>
        <v>0.33241970081523775</v>
      </c>
      <c r="Y602" s="3">
        <f>IF(U602&gt;'Power Curve'!$C$37,0,INDEX(Ci,$W602,1)*POWER(1-X602,3)+INDEX(Ci,$W602,2)*3*X602*POWER(1-X602,2)+INDEX(Ci,$W602,3)*3*POWER(X602,2)*(1-X602)+INDEX(Ci,$W602,4)*POWER(X602,3))</f>
        <v>437.5690970585527</v>
      </c>
      <c r="Z602" s="3">
        <f t="shared" si="246"/>
        <v>443.08890043149006</v>
      </c>
      <c r="AA602" s="3">
        <f t="shared" si="247"/>
        <v>446.82002258300764</v>
      </c>
      <c r="AB602" s="3">
        <f t="shared" si="256"/>
        <v>-3.7311221515175816</v>
      </c>
      <c r="AC602" s="3">
        <f t="shared" si="257"/>
        <v>3.7311221515175816</v>
      </c>
      <c r="AE602" s="34">
        <f t="shared" si="248"/>
        <v>6</v>
      </c>
      <c r="AF602" s="73" t="b">
        <f>COUNTIF('Power Curve'!$D$2:$D$31,AE602)&gt;0</f>
        <v>1</v>
      </c>
      <c r="AG602" s="73" t="b">
        <f t="shared" si="249"/>
        <v>0</v>
      </c>
      <c r="AH602" s="73" t="b">
        <f t="shared" si="258"/>
        <v>1</v>
      </c>
      <c r="AI602" s="34" t="str">
        <f t="shared" si="250"/>
        <v>Outer</v>
      </c>
      <c r="AJ602" s="35" t="str">
        <f t="shared" si="259"/>
        <v>0.3-0.4</v>
      </c>
      <c r="AK602" s="36" t="str">
        <f t="shared" si="251"/>
        <v>6-7</v>
      </c>
      <c r="AL602" s="36" t="str">
        <f t="shared" si="252"/>
        <v>Dec</v>
      </c>
      <c r="AM602" s="35" t="str">
        <f t="shared" si="253"/>
        <v>305-315</v>
      </c>
      <c r="AN602" s="36" t="str">
        <f t="shared" si="254"/>
        <v>Inner-TI</v>
      </c>
    </row>
    <row r="603" spans="5:40" x14ac:dyDescent="0.3">
      <c r="E603" s="12">
        <v>40908.263888888891</v>
      </c>
      <c r="F603" s="16">
        <v>6.47</v>
      </c>
      <c r="G603" s="16">
        <v>427.62999725341854</v>
      </c>
      <c r="H603" s="29">
        <v>1.2065151224058435</v>
      </c>
      <c r="I603" s="26">
        <v>313.10000000000002</v>
      </c>
      <c r="J603" s="30">
        <v>0.12673879443585781</v>
      </c>
      <c r="K603" s="31">
        <v>0.73185371221739026</v>
      </c>
      <c r="L603" s="111">
        <f t="shared" si="234"/>
        <v>0.4</v>
      </c>
      <c r="M603" s="112">
        <f t="shared" si="235"/>
        <v>0.13</v>
      </c>
      <c r="N603" s="112" t="b">
        <f t="shared" si="236"/>
        <v>1</v>
      </c>
      <c r="O603" s="112" t="b">
        <f t="shared" si="237"/>
        <v>1</v>
      </c>
      <c r="P603" s="113">
        <f t="shared" si="238"/>
        <v>4</v>
      </c>
      <c r="Q603" s="113">
        <f t="shared" si="239"/>
        <v>13</v>
      </c>
      <c r="R603" s="114" t="str">
        <f t="shared" si="255"/>
        <v>0.4-0.13</v>
      </c>
      <c r="S603" s="127">
        <f t="shared" si="240"/>
        <v>1.1783103696728841E-2</v>
      </c>
      <c r="T603" s="112" t="b">
        <f t="shared" si="241"/>
        <v>1</v>
      </c>
      <c r="U603" s="22">
        <f t="shared" si="242"/>
        <v>6.4372914792084517</v>
      </c>
      <c r="V603" s="22">
        <f t="shared" si="243"/>
        <v>0.35295412534498627</v>
      </c>
      <c r="W603" s="81">
        <f t="shared" si="244"/>
        <v>7</v>
      </c>
      <c r="X603" s="22">
        <f t="shared" si="245"/>
        <v>0.41260537572413397</v>
      </c>
      <c r="Y603" s="3">
        <f>IF(U603&gt;'Power Curve'!$C$37,0,INDEX(Ci,$W603,1)*POWER(1-X603,3)+INDEX(Ci,$W603,2)*3*X603*POWER(1-X603,2)+INDEX(Ci,$W603,3)*3*POWER(X603,2)*(1-X603)+INDEX(Ci,$W603,4)*POWER(X603,3))</f>
        <v>455.82877420404049</v>
      </c>
      <c r="Z603" s="3">
        <f t="shared" si="246"/>
        <v>461.19985191843949</v>
      </c>
      <c r="AA603" s="3">
        <f t="shared" si="247"/>
        <v>427.62999725341854</v>
      </c>
      <c r="AB603" s="3">
        <f t="shared" si="256"/>
        <v>33.569854665020955</v>
      </c>
      <c r="AC603" s="3">
        <f t="shared" si="257"/>
        <v>33.569854665020955</v>
      </c>
      <c r="AE603" s="34">
        <f t="shared" si="248"/>
        <v>6</v>
      </c>
      <c r="AF603" s="73" t="b">
        <f>COUNTIF('Power Curve'!$D$2:$D$31,AE603)&gt;0</f>
        <v>1</v>
      </c>
      <c r="AG603" s="73" t="b">
        <f t="shared" si="249"/>
        <v>0</v>
      </c>
      <c r="AH603" s="73" t="b">
        <f t="shared" si="258"/>
        <v>1</v>
      </c>
      <c r="AI603" s="34" t="str">
        <f t="shared" si="250"/>
        <v>Outer</v>
      </c>
      <c r="AJ603" s="35" t="str">
        <f t="shared" si="259"/>
        <v>0.3-0.4</v>
      </c>
      <c r="AK603" s="36" t="str">
        <f t="shared" si="251"/>
        <v>6-7</v>
      </c>
      <c r="AL603" s="36" t="str">
        <f t="shared" si="252"/>
        <v>Dec</v>
      </c>
      <c r="AM603" s="35" t="str">
        <f t="shared" si="253"/>
        <v>305-315</v>
      </c>
      <c r="AN603" s="36" t="str">
        <f t="shared" si="254"/>
        <v>Inner-TI</v>
      </c>
    </row>
    <row r="604" spans="5:40" x14ac:dyDescent="0.3">
      <c r="E604" s="12">
        <v>40908.270833333336</v>
      </c>
      <c r="F604" s="16">
        <v>6.39</v>
      </c>
      <c r="G604" s="16">
        <v>400.77000427246139</v>
      </c>
      <c r="H604" s="29">
        <v>1.2067058678782978</v>
      </c>
      <c r="I604" s="26">
        <v>318.10000000000002</v>
      </c>
      <c r="J604" s="30">
        <v>9.5461658841940536E-2</v>
      </c>
      <c r="K604" s="31">
        <v>0.81127607716937378</v>
      </c>
      <c r="L604" s="111">
        <f t="shared" si="234"/>
        <v>0.30000000000000004</v>
      </c>
      <c r="M604" s="112">
        <f t="shared" si="235"/>
        <v>9.9999999999999992E-2</v>
      </c>
      <c r="N604" s="112" t="b">
        <f t="shared" si="236"/>
        <v>1</v>
      </c>
      <c r="O604" s="112" t="b">
        <f t="shared" si="237"/>
        <v>1</v>
      </c>
      <c r="P604" s="113">
        <f t="shared" si="238"/>
        <v>3.0000000000000004</v>
      </c>
      <c r="Q604" s="113">
        <f t="shared" si="239"/>
        <v>16</v>
      </c>
      <c r="R604" s="114" t="str">
        <f t="shared" si="255"/>
        <v>0.3-0.1</v>
      </c>
      <c r="S604" s="127">
        <f t="shared" si="240"/>
        <v>-1.967349151230606E-2</v>
      </c>
      <c r="T604" s="112" t="b">
        <f t="shared" si="241"/>
        <v>1</v>
      </c>
      <c r="U604" s="22">
        <f t="shared" si="242"/>
        <v>6.3580309371276096</v>
      </c>
      <c r="V604" s="22">
        <f t="shared" si="243"/>
        <v>0.34070415306371632</v>
      </c>
      <c r="W604" s="81">
        <f t="shared" si="244"/>
        <v>7</v>
      </c>
      <c r="X604" s="22">
        <f t="shared" si="245"/>
        <v>0.33203336902628561</v>
      </c>
      <c r="Y604" s="3">
        <f>IF(U604&gt;'Power Curve'!$C$37,0,INDEX(Ci,$W604,1)*POWER(1-X604,3)+INDEX(Ci,$W604,2)*3*X604*POWER(1-X604,2)+INDEX(Ci,$W604,3)*3*POWER(X604,2)*(1-X604)+INDEX(Ci,$W604,4)*POWER(X604,3))</f>
        <v>437.4824918647941</v>
      </c>
      <c r="Z604" s="3">
        <f t="shared" si="246"/>
        <v>428.87568377430961</v>
      </c>
      <c r="AA604" s="3">
        <f t="shared" si="247"/>
        <v>400.77000427246139</v>
      </c>
      <c r="AB604" s="3">
        <f t="shared" si="256"/>
        <v>28.105679501848215</v>
      </c>
      <c r="AC604" s="3">
        <f t="shared" si="257"/>
        <v>28.105679501848215</v>
      </c>
      <c r="AE604" s="34">
        <f t="shared" si="248"/>
        <v>6</v>
      </c>
      <c r="AF604" s="73" t="b">
        <f>COUNTIF('Power Curve'!$D$2:$D$31,AE604)&gt;0</f>
        <v>1</v>
      </c>
      <c r="AG604" s="73" t="b">
        <f t="shared" si="249"/>
        <v>0</v>
      </c>
      <c r="AH604" s="73" t="b">
        <f t="shared" si="258"/>
        <v>1</v>
      </c>
      <c r="AI604" s="34" t="str">
        <f t="shared" si="250"/>
        <v>Outer</v>
      </c>
      <c r="AJ604" s="35" t="str">
        <f t="shared" si="259"/>
        <v>0.3-0.4</v>
      </c>
      <c r="AK604" s="36" t="str">
        <f t="shared" si="251"/>
        <v>6-7</v>
      </c>
      <c r="AL604" s="36" t="str">
        <f t="shared" si="252"/>
        <v>Dec</v>
      </c>
      <c r="AM604" s="35" t="str">
        <f t="shared" si="253"/>
        <v>315-325</v>
      </c>
      <c r="AN604" s="36" t="str">
        <f t="shared" si="254"/>
        <v>LWS-LTI</v>
      </c>
    </row>
    <row r="605" spans="5:40" x14ac:dyDescent="0.3">
      <c r="E605" s="12">
        <v>40908.277777777781</v>
      </c>
      <c r="F605" s="16">
        <v>5.63</v>
      </c>
      <c r="G605" s="16">
        <v>297.25998687744169</v>
      </c>
      <c r="H605" s="29">
        <v>1.2072585009982215</v>
      </c>
      <c r="I605" s="26">
        <v>317.10000000000002</v>
      </c>
      <c r="J605" s="30">
        <v>0.14387211367673181</v>
      </c>
      <c r="K605" s="31">
        <v>0.78669284825405783</v>
      </c>
      <c r="L605" s="111">
        <f t="shared" si="234"/>
        <v>0.2</v>
      </c>
      <c r="M605" s="112">
        <f t="shared" si="235"/>
        <v>0.14000000000000001</v>
      </c>
      <c r="N605" s="112" t="b">
        <f t="shared" si="236"/>
        <v>1</v>
      </c>
      <c r="O605" s="112" t="b">
        <f t="shared" si="237"/>
        <v>1</v>
      </c>
      <c r="P605" s="113">
        <f t="shared" si="238"/>
        <v>2</v>
      </c>
      <c r="Q605" s="113">
        <f t="shared" si="239"/>
        <v>12</v>
      </c>
      <c r="R605" s="114" t="str">
        <f t="shared" si="255"/>
        <v>0.2-0.14</v>
      </c>
      <c r="S605" s="127">
        <f t="shared" si="240"/>
        <v>3.995737517900385E-2</v>
      </c>
      <c r="T605" s="112" t="b">
        <f t="shared" si="241"/>
        <v>1</v>
      </c>
      <c r="U605" s="22">
        <f t="shared" si="242"/>
        <v>5.6026882280163655</v>
      </c>
      <c r="V605" s="22">
        <f t="shared" si="243"/>
        <v>0.2239635024631374</v>
      </c>
      <c r="W605" s="81">
        <f t="shared" si="244"/>
        <v>6</v>
      </c>
      <c r="X605" s="22">
        <f t="shared" si="245"/>
        <v>0.57269332196497236</v>
      </c>
      <c r="Y605" s="3">
        <f>IF(U605&gt;'Power Curve'!$C$37,0,INDEX(Ci,$W605,1)*POWER(1-X605,3)+INDEX(Ci,$W605,2)*3*X605*POWER(1-X605,2)+INDEX(Ci,$W605,3)*3*POWER(X605,2)*(1-X605)+INDEX(Ci,$W605,4)*POWER(X605,3))</f>
        <v>297.08352178128075</v>
      </c>
      <c r="Z605" s="3">
        <f t="shared" si="246"/>
        <v>308.95419952059518</v>
      </c>
      <c r="AA605" s="3">
        <f t="shared" si="247"/>
        <v>297.25998687744169</v>
      </c>
      <c r="AB605" s="3">
        <f t="shared" si="256"/>
        <v>11.694212643153492</v>
      </c>
      <c r="AC605" s="3">
        <f t="shared" si="257"/>
        <v>11.694212643153492</v>
      </c>
      <c r="AE605" s="34">
        <f t="shared" si="248"/>
        <v>6</v>
      </c>
      <c r="AF605" s="73" t="b">
        <f>COUNTIF('Power Curve'!$D$2:$D$31,AE605)&gt;0</f>
        <v>1</v>
      </c>
      <c r="AG605" s="73" t="b">
        <f t="shared" si="249"/>
        <v>0</v>
      </c>
      <c r="AH605" s="73" t="b">
        <f t="shared" si="258"/>
        <v>1</v>
      </c>
      <c r="AI605" s="34" t="str">
        <f t="shared" si="250"/>
        <v>Outer</v>
      </c>
      <c r="AJ605" s="35" t="str">
        <f t="shared" si="259"/>
        <v>0.2-0.3</v>
      </c>
      <c r="AK605" s="36" t="str">
        <f t="shared" si="251"/>
        <v>6-7</v>
      </c>
      <c r="AL605" s="36" t="str">
        <f t="shared" si="252"/>
        <v>Dec</v>
      </c>
      <c r="AM605" s="35" t="str">
        <f t="shared" si="253"/>
        <v>315-325</v>
      </c>
      <c r="AN605" s="36" t="str">
        <f t="shared" si="254"/>
        <v>LWS-HTI</v>
      </c>
    </row>
    <row r="606" spans="5:40" x14ac:dyDescent="0.3">
      <c r="E606" s="12">
        <v>40908.284722222219</v>
      </c>
      <c r="F606" s="16">
        <v>5.49</v>
      </c>
      <c r="G606" s="16">
        <v>302.52001190185604</v>
      </c>
      <c r="H606" s="29">
        <v>1.207303756230107</v>
      </c>
      <c r="I606" s="26">
        <v>317.89999999999998</v>
      </c>
      <c r="J606" s="30">
        <v>0.19125683060109289</v>
      </c>
      <c r="K606" s="31">
        <v>0.89040559091011229</v>
      </c>
      <c r="L606" s="111">
        <f t="shared" si="234"/>
        <v>0.2</v>
      </c>
      <c r="M606" s="112">
        <f t="shared" si="235"/>
        <v>0.19</v>
      </c>
      <c r="N606" s="112" t="b">
        <f t="shared" si="236"/>
        <v>1</v>
      </c>
      <c r="O606" s="112" t="b">
        <f t="shared" si="237"/>
        <v>1</v>
      </c>
      <c r="P606" s="113">
        <f t="shared" si="238"/>
        <v>2</v>
      </c>
      <c r="Q606" s="113">
        <f t="shared" si="239"/>
        <v>7</v>
      </c>
      <c r="R606" s="114" t="str">
        <f t="shared" si="255"/>
        <v>0.2-0.19</v>
      </c>
      <c r="S606" s="127">
        <f t="shared" si="240"/>
        <v>5.3468433374186698E-2</v>
      </c>
      <c r="T606" s="112" t="b">
        <f t="shared" si="241"/>
        <v>1</v>
      </c>
      <c r="U606" s="22">
        <f t="shared" si="242"/>
        <v>5.4634356496330909</v>
      </c>
      <c r="V606" s="22">
        <f t="shared" si="243"/>
        <v>0.20244156758221515</v>
      </c>
      <c r="W606" s="81">
        <f t="shared" si="244"/>
        <v>6</v>
      </c>
      <c r="X606" s="22">
        <f t="shared" si="245"/>
        <v>0.43389780496431474</v>
      </c>
      <c r="Y606" s="3">
        <f>IF(U606&gt;'Power Curve'!$C$37,0,INDEX(Ci,$W606,1)*POWER(1-X606,3)+INDEX(Ci,$W606,2)*3*X606*POWER(1-X606,2)+INDEX(Ci,$W606,3)*3*POWER(X606,2)*(1-X606)+INDEX(Ci,$W606,4)*POWER(X606,3))</f>
        <v>276.20075671641712</v>
      </c>
      <c r="Z606" s="3">
        <f t="shared" si="246"/>
        <v>290.9687784748088</v>
      </c>
      <c r="AA606" s="3">
        <f t="shared" si="247"/>
        <v>302.52001190185604</v>
      </c>
      <c r="AB606" s="3">
        <f t="shared" si="256"/>
        <v>-11.551233427047237</v>
      </c>
      <c r="AC606" s="3">
        <f t="shared" si="257"/>
        <v>11.551233427047237</v>
      </c>
      <c r="AE606" s="34">
        <f t="shared" si="248"/>
        <v>5</v>
      </c>
      <c r="AF606" s="73" t="b">
        <f>COUNTIF('Power Curve'!$D$2:$D$31,AE606)&gt;0</f>
        <v>1</v>
      </c>
      <c r="AG606" s="73" t="b">
        <f t="shared" si="249"/>
        <v>0</v>
      </c>
      <c r="AH606" s="73" t="b">
        <f t="shared" si="258"/>
        <v>1</v>
      </c>
      <c r="AI606" s="34" t="str">
        <f t="shared" si="250"/>
        <v>Outer</v>
      </c>
      <c r="AJ606" s="35" t="str">
        <f t="shared" si="259"/>
        <v>0.2-0.3</v>
      </c>
      <c r="AK606" s="36" t="str">
        <f t="shared" si="251"/>
        <v>6-7</v>
      </c>
      <c r="AL606" s="36" t="str">
        <f t="shared" si="252"/>
        <v>Dec</v>
      </c>
      <c r="AM606" s="35" t="str">
        <f t="shared" si="253"/>
        <v>315-325</v>
      </c>
      <c r="AN606" s="36" t="str">
        <f t="shared" si="254"/>
        <v>LWS-HTI</v>
      </c>
    </row>
    <row r="607" spans="5:40" x14ac:dyDescent="0.3">
      <c r="E607" s="12">
        <v>40908.291666666664</v>
      </c>
      <c r="F607" s="16">
        <v>6.36</v>
      </c>
      <c r="G607" s="16">
        <v>396.87001037597639</v>
      </c>
      <c r="H607" s="29">
        <v>1.2078113391556133</v>
      </c>
      <c r="I607" s="26">
        <v>318.3</v>
      </c>
      <c r="J607" s="30">
        <v>0.15566037735849056</v>
      </c>
      <c r="K607" s="31">
        <v>0.90457271177393761</v>
      </c>
      <c r="L607" s="111">
        <f t="shared" si="234"/>
        <v>0.30000000000000004</v>
      </c>
      <c r="M607" s="112">
        <f t="shared" si="235"/>
        <v>0.16</v>
      </c>
      <c r="N607" s="112" t="b">
        <f t="shared" si="236"/>
        <v>1</v>
      </c>
      <c r="O607" s="112" t="b">
        <f t="shared" si="237"/>
        <v>1</v>
      </c>
      <c r="P607" s="113">
        <f t="shared" si="238"/>
        <v>3.0000000000000004</v>
      </c>
      <c r="Q607" s="113">
        <f t="shared" si="239"/>
        <v>10</v>
      </c>
      <c r="R607" s="114" t="str">
        <f t="shared" si="255"/>
        <v>0.3-0.16</v>
      </c>
      <c r="S607" s="127">
        <f t="shared" si="240"/>
        <v>6.0526841784019153E-2</v>
      </c>
      <c r="T607" s="112" t="b">
        <f t="shared" si="241"/>
        <v>1</v>
      </c>
      <c r="U607" s="22">
        <f t="shared" si="242"/>
        <v>6.330112866407088</v>
      </c>
      <c r="V607" s="22">
        <f t="shared" si="243"/>
        <v>0.33638932523773324</v>
      </c>
      <c r="W607" s="81">
        <f t="shared" si="244"/>
        <v>7</v>
      </c>
      <c r="X607" s="22">
        <f t="shared" si="245"/>
        <v>0.30365335897297857</v>
      </c>
      <c r="Y607" s="3">
        <f>IF(U607&gt;'Power Curve'!$C$37,0,INDEX(Ci,$W607,1)*POWER(1-X607,3)+INDEX(Ci,$W607,2)*3*X607*POWER(1-X607,2)+INDEX(Ci,$W607,3)*3*POWER(X607,2)*(1-X607)+INDEX(Ci,$W607,4)*POWER(X607,3))</f>
        <v>431.15858263868927</v>
      </c>
      <c r="Z607" s="3">
        <f t="shared" si="246"/>
        <v>457.25524995388321</v>
      </c>
      <c r="AA607" s="3">
        <f t="shared" si="247"/>
        <v>396.87001037597639</v>
      </c>
      <c r="AB607" s="3">
        <f t="shared" si="256"/>
        <v>60.385239577906816</v>
      </c>
      <c r="AC607" s="3">
        <f t="shared" si="257"/>
        <v>60.385239577906816</v>
      </c>
      <c r="AE607" s="34">
        <f t="shared" si="248"/>
        <v>6</v>
      </c>
      <c r="AF607" s="73" t="b">
        <f>COUNTIF('Power Curve'!$D$2:$D$31,AE607)&gt;0</f>
        <v>1</v>
      </c>
      <c r="AG607" s="73" t="b">
        <f t="shared" si="249"/>
        <v>0</v>
      </c>
      <c r="AH607" s="73" t="b">
        <f t="shared" si="258"/>
        <v>1</v>
      </c>
      <c r="AI607" s="34" t="str">
        <f t="shared" si="250"/>
        <v>Outer</v>
      </c>
      <c r="AJ607" s="35" t="str">
        <f t="shared" si="259"/>
        <v>0.3-0.4</v>
      </c>
      <c r="AK607" s="36" t="str">
        <f t="shared" si="251"/>
        <v>7-8</v>
      </c>
      <c r="AL607" s="36" t="str">
        <f t="shared" si="252"/>
        <v>Dec</v>
      </c>
      <c r="AM607" s="35" t="str">
        <f t="shared" si="253"/>
        <v>315-325</v>
      </c>
      <c r="AN607" s="36" t="str">
        <f t="shared" si="254"/>
        <v>LWS-HTI</v>
      </c>
    </row>
    <row r="608" spans="5:40" x14ac:dyDescent="0.3">
      <c r="E608" s="12">
        <v>40908.298611111109</v>
      </c>
      <c r="F608" s="16">
        <v>6.22</v>
      </c>
      <c r="G608" s="16">
        <v>383.58000946044922</v>
      </c>
      <c r="H608" s="29">
        <v>1.2084456478144017</v>
      </c>
      <c r="I608" s="26">
        <v>314.89999999999998</v>
      </c>
      <c r="J608" s="30">
        <v>0.10771704180064309</v>
      </c>
      <c r="K608" s="31">
        <v>0.88531945639718945</v>
      </c>
      <c r="L608" s="111">
        <f t="shared" si="234"/>
        <v>0.30000000000000004</v>
      </c>
      <c r="M608" s="112">
        <f t="shared" si="235"/>
        <v>0.11</v>
      </c>
      <c r="N608" s="112" t="b">
        <f t="shared" si="236"/>
        <v>1</v>
      </c>
      <c r="O608" s="112" t="b">
        <f t="shared" si="237"/>
        <v>1</v>
      </c>
      <c r="P608" s="113">
        <f t="shared" si="238"/>
        <v>3.0000000000000004</v>
      </c>
      <c r="Q608" s="113">
        <f t="shared" si="239"/>
        <v>15</v>
      </c>
      <c r="R608" s="114" t="str">
        <f t="shared" si="255"/>
        <v>0.3-0.11</v>
      </c>
      <c r="S608" s="127">
        <f t="shared" si="240"/>
        <v>-2.4161179974829692E-3</v>
      </c>
      <c r="T608" s="112" t="b">
        <f t="shared" si="241"/>
        <v>1</v>
      </c>
      <c r="U608" s="22">
        <f t="shared" si="242"/>
        <v>6.1918543093794547</v>
      </c>
      <c r="V608" s="22">
        <f t="shared" si="243"/>
        <v>0.31502101956163242</v>
      </c>
      <c r="W608" s="81">
        <f t="shared" si="244"/>
        <v>7</v>
      </c>
      <c r="X608" s="22">
        <f t="shared" si="245"/>
        <v>0.16310714151835567</v>
      </c>
      <c r="Y608" s="3">
        <f>IF(U608&gt;'Power Curve'!$C$37,0,INDEX(Ci,$W608,1)*POWER(1-X608,3)+INDEX(Ci,$W608,2)*3*X608*POWER(1-X608,2)+INDEX(Ci,$W608,3)*3*POWER(X608,2)*(1-X608)+INDEX(Ci,$W608,4)*POWER(X608,3))</f>
        <v>401.04946363126368</v>
      </c>
      <c r="Z608" s="3">
        <f t="shared" si="246"/>
        <v>400.08048080430331</v>
      </c>
      <c r="AA608" s="3">
        <f t="shared" si="247"/>
        <v>383.58000946044922</v>
      </c>
      <c r="AB608" s="3">
        <f t="shared" si="256"/>
        <v>16.500471343854088</v>
      </c>
      <c r="AC608" s="3">
        <f t="shared" si="257"/>
        <v>16.500471343854088</v>
      </c>
      <c r="AE608" s="34">
        <f t="shared" si="248"/>
        <v>6</v>
      </c>
      <c r="AF608" s="73" t="b">
        <f>COUNTIF('Power Curve'!$D$2:$D$31,AE608)&gt;0</f>
        <v>1</v>
      </c>
      <c r="AG608" s="73" t="b">
        <f t="shared" si="249"/>
        <v>0</v>
      </c>
      <c r="AH608" s="73" t="b">
        <f t="shared" si="258"/>
        <v>1</v>
      </c>
      <c r="AI608" s="34" t="str">
        <f t="shared" si="250"/>
        <v>Outer</v>
      </c>
      <c r="AJ608" s="35" t="str">
        <f t="shared" si="259"/>
        <v>0.3-0.4</v>
      </c>
      <c r="AK608" s="36" t="str">
        <f t="shared" si="251"/>
        <v>7-8</v>
      </c>
      <c r="AL608" s="36" t="str">
        <f t="shared" si="252"/>
        <v>Dec</v>
      </c>
      <c r="AM608" s="35" t="str">
        <f t="shared" si="253"/>
        <v>305-315</v>
      </c>
      <c r="AN608" s="36" t="str">
        <f t="shared" si="254"/>
        <v>Inner-TI</v>
      </c>
    </row>
    <row r="609" spans="5:40" x14ac:dyDescent="0.3">
      <c r="E609" s="12">
        <v>40908.305555555555</v>
      </c>
      <c r="F609" s="16">
        <v>7.16</v>
      </c>
      <c r="G609" s="16">
        <v>668.90997314453102</v>
      </c>
      <c r="H609" s="29">
        <v>1.2074491771805413</v>
      </c>
      <c r="I609" s="26">
        <v>314.2</v>
      </c>
      <c r="J609" s="30">
        <v>6.4245810055865923E-2</v>
      </c>
      <c r="K609" s="31">
        <v>0.91739551138783682</v>
      </c>
      <c r="L609" s="111">
        <f t="shared" si="234"/>
        <v>0.5</v>
      </c>
      <c r="M609" s="112">
        <f t="shared" si="235"/>
        <v>6.0000000000000005E-2</v>
      </c>
      <c r="N609" s="112" t="b">
        <f t="shared" si="236"/>
        <v>1</v>
      </c>
      <c r="O609" s="112" t="b">
        <f t="shared" si="237"/>
        <v>1</v>
      </c>
      <c r="P609" s="113">
        <f t="shared" si="238"/>
        <v>5</v>
      </c>
      <c r="Q609" s="113">
        <f t="shared" si="239"/>
        <v>20</v>
      </c>
      <c r="R609" s="114" t="str">
        <f t="shared" si="255"/>
        <v>0.5-0.06</v>
      </c>
      <c r="S609" s="127">
        <f t="shared" si="240"/>
        <v>-6.6348637269411564E-2</v>
      </c>
      <c r="T609" s="112" t="b">
        <f t="shared" si="241"/>
        <v>1</v>
      </c>
      <c r="U609" s="22">
        <f t="shared" si="242"/>
        <v>7.1256411288010035</v>
      </c>
      <c r="V609" s="22">
        <f t="shared" si="243"/>
        <v>0.45934078263948347</v>
      </c>
      <c r="W609" s="81">
        <f t="shared" si="244"/>
        <v>8</v>
      </c>
      <c r="X609" s="22">
        <f t="shared" si="245"/>
        <v>0.1112322766300793</v>
      </c>
      <c r="Y609" s="3">
        <f>IF(U609&gt;'Power Curve'!$C$37,0,INDEX(Ci,$W609,1)*POWER(1-X609,3)+INDEX(Ci,$W609,2)*3*X609*POWER(1-X609,2)+INDEX(Ci,$W609,3)*3*POWER(X609,2)*(1-X609)+INDEX(Ci,$W609,4)*POWER(X609,3))</f>
        <v>629.08605608286143</v>
      </c>
      <c r="Z609" s="3">
        <f t="shared" si="246"/>
        <v>587.347053536575</v>
      </c>
      <c r="AA609" s="3">
        <f t="shared" si="247"/>
        <v>668.90997314453102</v>
      </c>
      <c r="AB609" s="3">
        <f t="shared" si="256"/>
        <v>-81.562919607956019</v>
      </c>
      <c r="AC609" s="3">
        <f t="shared" si="257"/>
        <v>81.562919607956019</v>
      </c>
      <c r="AE609" s="34">
        <f t="shared" si="248"/>
        <v>7</v>
      </c>
      <c r="AF609" s="73" t="b">
        <f>COUNTIF('Power Curve'!$D$2:$D$31,AE609)&gt;0</f>
        <v>1</v>
      </c>
      <c r="AG609" s="73" t="b">
        <f t="shared" si="249"/>
        <v>0</v>
      </c>
      <c r="AH609" s="73" t="b">
        <f t="shared" si="258"/>
        <v>1</v>
      </c>
      <c r="AI609" s="34" t="str">
        <f t="shared" si="250"/>
        <v>Outer</v>
      </c>
      <c r="AJ609" s="35" t="str">
        <f t="shared" si="259"/>
        <v>0.4-0.5</v>
      </c>
      <c r="AK609" s="36" t="str">
        <f t="shared" si="251"/>
        <v>7-8</v>
      </c>
      <c r="AL609" s="36" t="str">
        <f t="shared" si="252"/>
        <v>Dec</v>
      </c>
      <c r="AM609" s="35" t="str">
        <f t="shared" si="253"/>
        <v>305-315</v>
      </c>
      <c r="AN609" s="36" t="str">
        <f t="shared" si="254"/>
        <v>LWS-LTI</v>
      </c>
    </row>
    <row r="610" spans="5:40" x14ac:dyDescent="0.3">
      <c r="E610" s="12">
        <v>40908.3125</v>
      </c>
      <c r="F610" s="16">
        <v>6.81</v>
      </c>
      <c r="G610" s="16">
        <v>601.61000061035156</v>
      </c>
      <c r="H610" s="29">
        <v>1.2081378629023436</v>
      </c>
      <c r="I610" s="26">
        <v>314.39999999999998</v>
      </c>
      <c r="J610" s="30">
        <v>7.1953010279001473E-2</v>
      </c>
      <c r="K610" s="31">
        <v>0.84763007849763627</v>
      </c>
      <c r="L610" s="111">
        <f t="shared" si="234"/>
        <v>0.4</v>
      </c>
      <c r="M610" s="112">
        <f t="shared" si="235"/>
        <v>6.9999999999999993E-2</v>
      </c>
      <c r="N610" s="112" t="b">
        <f t="shared" si="236"/>
        <v>1</v>
      </c>
      <c r="O610" s="112" t="b">
        <f t="shared" si="237"/>
        <v>1</v>
      </c>
      <c r="P610" s="113">
        <f t="shared" si="238"/>
        <v>4</v>
      </c>
      <c r="Q610" s="113">
        <f t="shared" si="239"/>
        <v>19</v>
      </c>
      <c r="R610" s="114" t="str">
        <f t="shared" si="255"/>
        <v>0.4-0.07</v>
      </c>
      <c r="S610" s="127">
        <f t="shared" si="240"/>
        <v>-4.7809917091142407E-2</v>
      </c>
      <c r="T610" s="112" t="b">
        <f t="shared" si="241"/>
        <v>1</v>
      </c>
      <c r="U610" s="22">
        <f t="shared" si="242"/>
        <v>6.7786089512444194</v>
      </c>
      <c r="V610" s="22">
        <f t="shared" si="243"/>
        <v>0.40570584091222484</v>
      </c>
      <c r="W610" s="81">
        <f t="shared" si="244"/>
        <v>7</v>
      </c>
      <c r="X610" s="22">
        <f t="shared" si="245"/>
        <v>0.75957037143316264</v>
      </c>
      <c r="Y610" s="3">
        <f>IF(U610&gt;'Power Curve'!$C$37,0,INDEX(Ci,$W610,1)*POWER(1-X610,3)+INDEX(Ci,$W610,2)*3*X610*POWER(1-X610,2)+INDEX(Ci,$W610,3)*3*POWER(X610,2)*(1-X610)+INDEX(Ci,$W610,4)*POWER(X610,3))</f>
        <v>539.78205036710347</v>
      </c>
      <c r="Z610" s="3">
        <f t="shared" si="246"/>
        <v>513.97511529176541</v>
      </c>
      <c r="AA610" s="3">
        <f t="shared" si="247"/>
        <v>601.61000061035156</v>
      </c>
      <c r="AB610" s="3">
        <f t="shared" si="256"/>
        <v>-87.634885318586157</v>
      </c>
      <c r="AC610" s="3">
        <f t="shared" si="257"/>
        <v>87.634885318586157</v>
      </c>
      <c r="AE610" s="34">
        <f t="shared" si="248"/>
        <v>7</v>
      </c>
      <c r="AF610" s="73" t="b">
        <f>COUNTIF('Power Curve'!$D$2:$D$31,AE610)&gt;0</f>
        <v>1</v>
      </c>
      <c r="AG610" s="73" t="b">
        <f t="shared" si="249"/>
        <v>0</v>
      </c>
      <c r="AH610" s="73" t="b">
        <f t="shared" si="258"/>
        <v>1</v>
      </c>
      <c r="AI610" s="34" t="str">
        <f t="shared" si="250"/>
        <v>Outer</v>
      </c>
      <c r="AJ610" s="35" t="str">
        <f t="shared" si="259"/>
        <v>0.4-0.5</v>
      </c>
      <c r="AK610" s="36" t="str">
        <f t="shared" si="251"/>
        <v>7-8</v>
      </c>
      <c r="AL610" s="36" t="str">
        <f t="shared" si="252"/>
        <v>Dec</v>
      </c>
      <c r="AM610" s="35" t="str">
        <f t="shared" si="253"/>
        <v>305-315</v>
      </c>
      <c r="AN610" s="36" t="str">
        <f t="shared" si="254"/>
        <v>LWS-LTI</v>
      </c>
    </row>
    <row r="611" spans="5:40" x14ac:dyDescent="0.3">
      <c r="E611" s="12">
        <v>40908.319444444445</v>
      </c>
      <c r="F611" s="16">
        <v>7.46</v>
      </c>
      <c r="G611" s="16">
        <v>806.4900207519529</v>
      </c>
      <c r="H611" s="29">
        <v>1.2075849635458142</v>
      </c>
      <c r="I611" s="26">
        <v>314.39999999999998</v>
      </c>
      <c r="J611" s="30">
        <v>7.9088471849865949E-2</v>
      </c>
      <c r="K611" s="31">
        <v>0.80559287000758173</v>
      </c>
      <c r="L611" s="111">
        <f t="shared" si="234"/>
        <v>0.5</v>
      </c>
      <c r="M611" s="112">
        <f t="shared" si="235"/>
        <v>0.08</v>
      </c>
      <c r="N611" s="112" t="b">
        <f t="shared" si="236"/>
        <v>1</v>
      </c>
      <c r="O611" s="112" t="b">
        <f t="shared" si="237"/>
        <v>1</v>
      </c>
      <c r="P611" s="113">
        <f t="shared" si="238"/>
        <v>5</v>
      </c>
      <c r="Q611" s="113">
        <f t="shared" si="239"/>
        <v>18</v>
      </c>
      <c r="R611" s="114" t="str">
        <f t="shared" si="255"/>
        <v>0.5-0.08</v>
      </c>
      <c r="S611" s="127">
        <f t="shared" si="240"/>
        <v>-2.3595533189971072E-2</v>
      </c>
      <c r="T611" s="112" t="b">
        <f t="shared" si="241"/>
        <v>1</v>
      </c>
      <c r="U611" s="22">
        <f t="shared" si="242"/>
        <v>7.4244798025229466</v>
      </c>
      <c r="V611" s="22">
        <f t="shared" si="243"/>
        <v>0.50552726299349693</v>
      </c>
      <c r="W611" s="81">
        <f t="shared" si="244"/>
        <v>8</v>
      </c>
      <c r="X611" s="22">
        <f t="shared" si="245"/>
        <v>0.41200777264551225</v>
      </c>
      <c r="Y611" s="3">
        <f>IF(U611&gt;'Power Curve'!$C$37,0,INDEX(Ci,$W611,1)*POWER(1-X611,3)+INDEX(Ci,$W611,2)*3*X611*POWER(1-X611,2)+INDEX(Ci,$W611,3)*3*POWER(X611,2)*(1-X611)+INDEX(Ci,$W611,4)*POWER(X611,3))</f>
        <v>710.57420137353802</v>
      </c>
      <c r="Z611" s="3">
        <f t="shared" si="246"/>
        <v>693.80782422109155</v>
      </c>
      <c r="AA611" s="3">
        <f t="shared" si="247"/>
        <v>806.4900207519529</v>
      </c>
      <c r="AB611" s="3">
        <f t="shared" si="256"/>
        <v>-112.68219653086135</v>
      </c>
      <c r="AC611" s="3">
        <f t="shared" si="257"/>
        <v>112.68219653086135</v>
      </c>
      <c r="AE611" s="34">
        <f t="shared" si="248"/>
        <v>7</v>
      </c>
      <c r="AF611" s="73" t="b">
        <f>COUNTIF('Power Curve'!$D$2:$D$31,AE611)&gt;0</f>
        <v>1</v>
      </c>
      <c r="AG611" s="73" t="b">
        <f t="shared" si="249"/>
        <v>0</v>
      </c>
      <c r="AH611" s="73" t="b">
        <f t="shared" si="258"/>
        <v>1</v>
      </c>
      <c r="AI611" s="34" t="str">
        <f t="shared" si="250"/>
        <v>Outer</v>
      </c>
      <c r="AJ611" s="35" t="str">
        <f t="shared" si="259"/>
        <v>0.5-0.6</v>
      </c>
      <c r="AK611" s="36" t="str">
        <f t="shared" si="251"/>
        <v>7-8</v>
      </c>
      <c r="AL611" s="36" t="str">
        <f t="shared" si="252"/>
        <v>Dec</v>
      </c>
      <c r="AM611" s="35" t="str">
        <f t="shared" si="253"/>
        <v>305-315</v>
      </c>
      <c r="AN611" s="36" t="str">
        <f t="shared" si="254"/>
        <v>HWS-LTI</v>
      </c>
    </row>
    <row r="612" spans="5:40" x14ac:dyDescent="0.3">
      <c r="E612" s="12">
        <v>40908.326388888891</v>
      </c>
      <c r="F612" s="16">
        <v>7.68</v>
      </c>
      <c r="G612" s="16">
        <v>854.13998794555687</v>
      </c>
      <c r="H612" s="29">
        <v>1.2085456661952989</v>
      </c>
      <c r="I612" s="26">
        <v>313.7</v>
      </c>
      <c r="J612" s="30">
        <v>7.421875E-2</v>
      </c>
      <c r="K612" s="31">
        <v>0.75683734656402446</v>
      </c>
      <c r="L612" s="111">
        <f t="shared" si="234"/>
        <v>0.5</v>
      </c>
      <c r="M612" s="112">
        <f t="shared" si="235"/>
        <v>6.9999999999999993E-2</v>
      </c>
      <c r="N612" s="112" t="b">
        <f t="shared" si="236"/>
        <v>1</v>
      </c>
      <c r="O612" s="112" t="b">
        <f t="shared" si="237"/>
        <v>1</v>
      </c>
      <c r="P612" s="113">
        <f t="shared" si="238"/>
        <v>5</v>
      </c>
      <c r="Q612" s="113">
        <f t="shared" si="239"/>
        <v>19</v>
      </c>
      <c r="R612" s="114" t="str">
        <f t="shared" si="255"/>
        <v>0.5-0.07</v>
      </c>
      <c r="S612" s="127">
        <f t="shared" si="240"/>
        <v>-3.1853825121220224E-2</v>
      </c>
      <c r="T612" s="112" t="b">
        <f t="shared" si="241"/>
        <v>1</v>
      </c>
      <c r="U612" s="22">
        <f t="shared" si="242"/>
        <v>7.6454586813642242</v>
      </c>
      <c r="V612" s="22">
        <f t="shared" si="243"/>
        <v>0.53968026106144795</v>
      </c>
      <c r="W612" s="81">
        <f t="shared" si="244"/>
        <v>8</v>
      </c>
      <c r="X612" s="22">
        <f t="shared" si="245"/>
        <v>0.63441885172245416</v>
      </c>
      <c r="Y612" s="3">
        <f>IF(U612&gt;'Power Curve'!$C$37,0,INDEX(Ci,$W612,1)*POWER(1-X612,3)+INDEX(Ci,$W612,2)*3*X612*POWER(1-X612,2)+INDEX(Ci,$W612,3)*3*POWER(X612,2)*(1-X612)+INDEX(Ci,$W612,4)*POWER(X612,3))</f>
        <v>773.6402645729172</v>
      </c>
      <c r="Z612" s="3">
        <f t="shared" si="246"/>
        <v>748.99686287847692</v>
      </c>
      <c r="AA612" s="3">
        <f t="shared" si="247"/>
        <v>854.13998794555687</v>
      </c>
      <c r="AB612" s="3">
        <f t="shared" si="256"/>
        <v>-105.14312506707995</v>
      </c>
      <c r="AC612" s="3">
        <f t="shared" si="257"/>
        <v>105.14312506707995</v>
      </c>
      <c r="AE612" s="34">
        <f t="shared" si="248"/>
        <v>8</v>
      </c>
      <c r="AF612" s="73" t="b">
        <f>COUNTIF('Power Curve'!$D$2:$D$31,AE612)&gt;0</f>
        <v>1</v>
      </c>
      <c r="AG612" s="73" t="b">
        <f t="shared" si="249"/>
        <v>0</v>
      </c>
      <c r="AH612" s="73" t="b">
        <f t="shared" si="258"/>
        <v>1</v>
      </c>
      <c r="AI612" s="34" t="str">
        <f t="shared" si="250"/>
        <v>Outer</v>
      </c>
      <c r="AJ612" s="35" t="str">
        <f t="shared" si="259"/>
        <v>0.5-0.6</v>
      </c>
      <c r="AK612" s="36" t="str">
        <f t="shared" si="251"/>
        <v>7-8</v>
      </c>
      <c r="AL612" s="36" t="str">
        <f t="shared" si="252"/>
        <v>Dec</v>
      </c>
      <c r="AM612" s="35" t="str">
        <f t="shared" si="253"/>
        <v>305-315</v>
      </c>
      <c r="AN612" s="36" t="str">
        <f t="shared" si="254"/>
        <v>HWS-LTI</v>
      </c>
    </row>
    <row r="613" spans="5:40" x14ac:dyDescent="0.3">
      <c r="E613" s="12">
        <v>40908.333333333336</v>
      </c>
      <c r="F613" s="16">
        <v>7.97</v>
      </c>
      <c r="G613" s="16">
        <v>979.05999374389626</v>
      </c>
      <c r="H613" s="29">
        <v>1.20795670580081</v>
      </c>
      <c r="I613" s="26">
        <v>315.8</v>
      </c>
      <c r="J613" s="30">
        <v>9.9121706398996243E-2</v>
      </c>
      <c r="K613" s="31">
        <v>0.8221342048246767</v>
      </c>
      <c r="L613" s="111">
        <f t="shared" si="234"/>
        <v>0.6</v>
      </c>
      <c r="M613" s="112">
        <f t="shared" si="235"/>
        <v>9.9999999999999992E-2</v>
      </c>
      <c r="N613" s="112" t="b">
        <f t="shared" si="236"/>
        <v>1</v>
      </c>
      <c r="O613" s="112" t="b">
        <f t="shared" si="237"/>
        <v>1</v>
      </c>
      <c r="P613" s="113">
        <f t="shared" si="238"/>
        <v>6</v>
      </c>
      <c r="Q613" s="113">
        <f t="shared" si="239"/>
        <v>16</v>
      </c>
      <c r="R613" s="114" t="str">
        <f t="shared" si="255"/>
        <v>0.6-0.1</v>
      </c>
      <c r="S613" s="127">
        <f t="shared" si="240"/>
        <v>-7.7910698820127019E-3</v>
      </c>
      <c r="T613" s="112" t="b">
        <f t="shared" si="241"/>
        <v>1</v>
      </c>
      <c r="U613" s="22">
        <f t="shared" si="242"/>
        <v>7.9328653272339151</v>
      </c>
      <c r="V613" s="22">
        <f t="shared" si="243"/>
        <v>0.58409988465884277</v>
      </c>
      <c r="W613" s="81">
        <f t="shared" si="244"/>
        <v>8</v>
      </c>
      <c r="X613" s="22">
        <f t="shared" si="245"/>
        <v>0.92368822704440967</v>
      </c>
      <c r="Y613" s="3">
        <f>IF(U613&gt;'Power Curve'!$C$37,0,INDEX(Ci,$W613,1)*POWER(1-X613,3)+INDEX(Ci,$W613,2)*3*X613*POWER(1-X613,2)+INDEX(Ci,$W613,3)*3*POWER(X613,2)*(1-X613)+INDEX(Ci,$W613,4)*POWER(X613,3))</f>
        <v>858.13670522429265</v>
      </c>
      <c r="Z613" s="3">
        <f t="shared" si="246"/>
        <v>851.45090218557004</v>
      </c>
      <c r="AA613" s="3">
        <f t="shared" si="247"/>
        <v>979.05999374389626</v>
      </c>
      <c r="AB613" s="3">
        <f t="shared" si="256"/>
        <v>-127.60909155832621</v>
      </c>
      <c r="AC613" s="3">
        <f t="shared" si="257"/>
        <v>127.60909155832621</v>
      </c>
      <c r="AE613" s="34">
        <f t="shared" si="248"/>
        <v>8</v>
      </c>
      <c r="AF613" s="73" t="b">
        <f>COUNTIF('Power Curve'!$D$2:$D$31,AE613)&gt;0</f>
        <v>1</v>
      </c>
      <c r="AG613" s="73" t="b">
        <f t="shared" si="249"/>
        <v>0</v>
      </c>
      <c r="AH613" s="73" t="b">
        <f t="shared" si="258"/>
        <v>1</v>
      </c>
      <c r="AI613" s="34" t="str">
        <f t="shared" si="250"/>
        <v>Outer</v>
      </c>
      <c r="AJ613" s="35" t="str">
        <f t="shared" si="259"/>
        <v>0.5-0.6</v>
      </c>
      <c r="AK613" s="36" t="str">
        <f t="shared" si="251"/>
        <v>8-9</v>
      </c>
      <c r="AL613" s="36" t="str">
        <f t="shared" si="252"/>
        <v>Dec</v>
      </c>
      <c r="AM613" s="35" t="str">
        <f t="shared" si="253"/>
        <v>315-325</v>
      </c>
      <c r="AN613" s="36" t="str">
        <f t="shared" si="254"/>
        <v>HWS-LTI</v>
      </c>
    </row>
    <row r="614" spans="5:40" x14ac:dyDescent="0.3">
      <c r="E614" s="12">
        <v>40922.243055555555</v>
      </c>
      <c r="F614" s="16">
        <v>9.11</v>
      </c>
      <c r="G614" s="16">
        <v>1094.6699981689478</v>
      </c>
      <c r="H614" s="29">
        <v>1.2188755442348522</v>
      </c>
      <c r="I614" s="26">
        <v>326.5</v>
      </c>
      <c r="J614" s="30">
        <v>0.12733260153677278</v>
      </c>
      <c r="K614" s="31">
        <v>0.52234838369874914</v>
      </c>
      <c r="L614" s="111">
        <f t="shared" si="234"/>
        <v>0.8</v>
      </c>
      <c r="M614" s="112">
        <f t="shared" si="235"/>
        <v>0.13</v>
      </c>
      <c r="N614" s="112" t="b">
        <f t="shared" si="236"/>
        <v>1</v>
      </c>
      <c r="O614" s="112" t="b">
        <f t="shared" si="237"/>
        <v>1</v>
      </c>
      <c r="P614" s="113">
        <f t="shared" si="238"/>
        <v>8</v>
      </c>
      <c r="Q614" s="113">
        <f t="shared" si="239"/>
        <v>13</v>
      </c>
      <c r="R614" s="114" t="str">
        <f t="shared" si="255"/>
        <v>0.8-0.13</v>
      </c>
      <c r="S614" s="127">
        <f t="shared" si="240"/>
        <v>5.5344116648088706E-3</v>
      </c>
      <c r="T614" s="112" t="b">
        <f t="shared" si="241"/>
        <v>1</v>
      </c>
      <c r="U614" s="22">
        <f t="shared" si="242"/>
        <v>9.0947926442084501</v>
      </c>
      <c r="V614" s="22">
        <f t="shared" si="243"/>
        <v>0.76367949706258831</v>
      </c>
      <c r="W614" s="81">
        <f t="shared" si="244"/>
        <v>10</v>
      </c>
      <c r="X614" s="22">
        <f t="shared" si="245"/>
        <v>9.1045831855087328E-2</v>
      </c>
      <c r="Y614" s="3">
        <f>IF(U614&gt;'Power Curve'!$C$37,0,INDEX(Ci,$W614,1)*POWER(1-X614,3)+INDEX(Ci,$W614,2)*3*X614*POWER(1-X614,2)+INDEX(Ci,$W614,3)*3*POWER(X614,2)*(1-X614)+INDEX(Ci,$W614,4)*POWER(X614,3))</f>
        <v>1227.0135435456118</v>
      </c>
      <c r="Z614" s="3">
        <f t="shared" si="246"/>
        <v>1233.8043416138892</v>
      </c>
      <c r="AA614" s="3">
        <f t="shared" si="247"/>
        <v>1094.6699981689478</v>
      </c>
      <c r="AB614" s="3">
        <f t="shared" si="256"/>
        <v>139.13434344494135</v>
      </c>
      <c r="AC614" s="3">
        <f t="shared" si="257"/>
        <v>139.13434344494135</v>
      </c>
      <c r="AE614" s="34">
        <f t="shared" si="248"/>
        <v>9</v>
      </c>
      <c r="AF614" s="73" t="b">
        <f>COUNTIF('Power Curve'!$D$2:$D$31,AE614)&gt;0</f>
        <v>1</v>
      </c>
      <c r="AG614" s="73" t="b">
        <f t="shared" si="249"/>
        <v>0</v>
      </c>
      <c r="AH614" s="73" t="b">
        <f t="shared" si="258"/>
        <v>1</v>
      </c>
      <c r="AI614" s="34" t="str">
        <f t="shared" si="250"/>
        <v>Outer</v>
      </c>
      <c r="AJ614" s="35" t="str">
        <f t="shared" si="259"/>
        <v>0.7-0.8</v>
      </c>
      <c r="AK614" s="36" t="str">
        <f t="shared" si="251"/>
        <v>5-6</v>
      </c>
      <c r="AL614" s="36" t="str">
        <f t="shared" si="252"/>
        <v>Jan</v>
      </c>
      <c r="AM614" s="35" t="str">
        <f t="shared" si="253"/>
        <v>325-335</v>
      </c>
      <c r="AN614" s="36" t="str">
        <f t="shared" si="254"/>
        <v>Inner-TI</v>
      </c>
    </row>
    <row r="615" spans="5:40" x14ac:dyDescent="0.3">
      <c r="E615" s="12">
        <v>40922.25</v>
      </c>
      <c r="F615" s="16">
        <v>9.06</v>
      </c>
      <c r="G615" s="16">
        <v>1133.6100158691429</v>
      </c>
      <c r="H615" s="29">
        <v>1.2183363599022914</v>
      </c>
      <c r="I615" s="26">
        <v>329.2</v>
      </c>
      <c r="J615" s="30">
        <v>8.0573951434878582E-2</v>
      </c>
      <c r="K615" s="31">
        <v>0.52691348653707759</v>
      </c>
      <c r="L615" s="111">
        <f t="shared" si="234"/>
        <v>0.8</v>
      </c>
      <c r="M615" s="112">
        <f t="shared" si="235"/>
        <v>0.08</v>
      </c>
      <c r="N615" s="112" t="b">
        <f t="shared" si="236"/>
        <v>1</v>
      </c>
      <c r="O615" s="112" t="b">
        <f t="shared" si="237"/>
        <v>1</v>
      </c>
      <c r="P615" s="113">
        <f t="shared" si="238"/>
        <v>8</v>
      </c>
      <c r="Q615" s="113">
        <f t="shared" si="239"/>
        <v>18</v>
      </c>
      <c r="R615" s="114" t="str">
        <f t="shared" si="255"/>
        <v>0.8-0.08</v>
      </c>
      <c r="S615" s="127">
        <f t="shared" si="240"/>
        <v>-1.7357261610698626E-2</v>
      </c>
      <c r="T615" s="112" t="b">
        <f t="shared" si="241"/>
        <v>1</v>
      </c>
      <c r="U615" s="22">
        <f t="shared" si="242"/>
        <v>9.0435422092485318</v>
      </c>
      <c r="V615" s="22">
        <f t="shared" si="243"/>
        <v>0.75575857712967032</v>
      </c>
      <c r="W615" s="81">
        <f t="shared" si="244"/>
        <v>10</v>
      </c>
      <c r="X615" s="22">
        <f t="shared" si="245"/>
        <v>3.6569940659096349E-2</v>
      </c>
      <c r="Y615" s="3">
        <f>IF(U615&gt;'Power Curve'!$C$37,0,INDEX(Ci,$W615,1)*POWER(1-X615,3)+INDEX(Ci,$W615,2)*3*X615*POWER(1-X615,2)+INDEX(Ci,$W615,3)*3*POWER(X615,2)*(1-X615)+INDEX(Ci,$W615,4)*POWER(X615,3))</f>
        <v>1209.7067237754741</v>
      </c>
      <c r="Z615" s="3">
        <f t="shared" si="246"/>
        <v>1188.709527698682</v>
      </c>
      <c r="AA615" s="3">
        <f t="shared" si="247"/>
        <v>1133.6100158691429</v>
      </c>
      <c r="AB615" s="3">
        <f t="shared" si="256"/>
        <v>55.099511829539097</v>
      </c>
      <c r="AC615" s="3">
        <f t="shared" si="257"/>
        <v>55.099511829539097</v>
      </c>
      <c r="AE615" s="34">
        <f t="shared" si="248"/>
        <v>9</v>
      </c>
      <c r="AF615" s="73" t="b">
        <f>COUNTIF('Power Curve'!$D$2:$D$31,AE615)&gt;0</f>
        <v>1</v>
      </c>
      <c r="AG615" s="73" t="b">
        <f t="shared" si="249"/>
        <v>0</v>
      </c>
      <c r="AH615" s="73" t="b">
        <f t="shared" si="258"/>
        <v>1</v>
      </c>
      <c r="AI615" s="34" t="str">
        <f t="shared" si="250"/>
        <v>Outer</v>
      </c>
      <c r="AJ615" s="35" t="str">
        <f t="shared" si="259"/>
        <v>0.7-0.8</v>
      </c>
      <c r="AK615" s="36" t="str">
        <f t="shared" si="251"/>
        <v>6-7</v>
      </c>
      <c r="AL615" s="36" t="str">
        <f t="shared" si="252"/>
        <v>Jan</v>
      </c>
      <c r="AM615" s="35" t="str">
        <f t="shared" si="253"/>
        <v>325-335</v>
      </c>
      <c r="AN615" s="36" t="str">
        <f t="shared" si="254"/>
        <v>HWS-LTI</v>
      </c>
    </row>
    <row r="616" spans="5:40" x14ac:dyDescent="0.3">
      <c r="E616" s="12">
        <v>40922.256944444445</v>
      </c>
      <c r="F616" s="16">
        <v>8.4700000000000006</v>
      </c>
      <c r="G616" s="16">
        <v>926.56001281738259</v>
      </c>
      <c r="H616" s="29">
        <v>1.2191097049626904</v>
      </c>
      <c r="I616" s="26">
        <v>329.4</v>
      </c>
      <c r="J616" s="30">
        <v>7.3199527744982285E-2</v>
      </c>
      <c r="K616" s="31">
        <v>0.4969564059047975</v>
      </c>
      <c r="L616" s="111">
        <f t="shared" si="234"/>
        <v>0.70000000000000007</v>
      </c>
      <c r="M616" s="112">
        <f t="shared" si="235"/>
        <v>6.9999999999999993E-2</v>
      </c>
      <c r="N616" s="112" t="b">
        <f t="shared" si="236"/>
        <v>1</v>
      </c>
      <c r="O616" s="112" t="b">
        <f t="shared" si="237"/>
        <v>1</v>
      </c>
      <c r="P616" s="113">
        <f t="shared" si="238"/>
        <v>7.0000000000000009</v>
      </c>
      <c r="Q616" s="113">
        <f t="shared" si="239"/>
        <v>19</v>
      </c>
      <c r="R616" s="114" t="str">
        <f t="shared" si="255"/>
        <v>0.7-0.07</v>
      </c>
      <c r="S616" s="127">
        <f t="shared" si="240"/>
        <v>-1.8996706929311522E-2</v>
      </c>
      <c r="T616" s="112" t="b">
        <f t="shared" si="241"/>
        <v>1</v>
      </c>
      <c r="U616" s="22">
        <f t="shared" si="242"/>
        <v>8.45640245488228</v>
      </c>
      <c r="V616" s="22">
        <f t="shared" si="243"/>
        <v>0.66501423540056315</v>
      </c>
      <c r="W616" s="81">
        <f t="shared" si="244"/>
        <v>9</v>
      </c>
      <c r="X616" s="22">
        <f t="shared" si="245"/>
        <v>0.44751455497100601</v>
      </c>
      <c r="Y616" s="3">
        <f>IF(U616&gt;'Power Curve'!$C$37,0,INDEX(Ci,$W616,1)*POWER(1-X616,3)+INDEX(Ci,$W616,2)*3*X616*POWER(1-X616,2)+INDEX(Ci,$W616,3)*3*POWER(X616,2)*(1-X616)+INDEX(Ci,$W616,4)*POWER(X616,3))</f>
        <v>1019.0449295389411</v>
      </c>
      <c r="Z616" s="3">
        <f t="shared" si="246"/>
        <v>999.68643166468894</v>
      </c>
      <c r="AA616" s="3">
        <f t="shared" si="247"/>
        <v>926.56001281738259</v>
      </c>
      <c r="AB616" s="3">
        <f t="shared" si="256"/>
        <v>73.126418847306354</v>
      </c>
      <c r="AC616" s="3">
        <f t="shared" si="257"/>
        <v>73.126418847306354</v>
      </c>
      <c r="AE616" s="34">
        <f t="shared" si="248"/>
        <v>8</v>
      </c>
      <c r="AF616" s="73" t="b">
        <f>COUNTIF('Power Curve'!$D$2:$D$31,AE616)&gt;0</f>
        <v>1</v>
      </c>
      <c r="AG616" s="73" t="b">
        <f t="shared" si="249"/>
        <v>0</v>
      </c>
      <c r="AH616" s="73" t="b">
        <f t="shared" si="258"/>
        <v>1</v>
      </c>
      <c r="AI616" s="34" t="str">
        <f t="shared" si="250"/>
        <v>Outer</v>
      </c>
      <c r="AJ616" s="35" t="str">
        <f t="shared" si="259"/>
        <v>0.6-0.7</v>
      </c>
      <c r="AK616" s="36" t="str">
        <f t="shared" si="251"/>
        <v>6-7</v>
      </c>
      <c r="AL616" s="36" t="str">
        <f t="shared" si="252"/>
        <v>Jan</v>
      </c>
      <c r="AM616" s="35" t="str">
        <f t="shared" si="253"/>
        <v>325-335</v>
      </c>
      <c r="AN616" s="36" t="str">
        <f t="shared" si="254"/>
        <v>HWS-LTI</v>
      </c>
    </row>
    <row r="617" spans="5:40" x14ac:dyDescent="0.3">
      <c r="E617" s="12">
        <v>40922.263888888891</v>
      </c>
      <c r="F617" s="16">
        <v>8.15</v>
      </c>
      <c r="G617" s="16">
        <v>852.5200309753418</v>
      </c>
      <c r="H617" s="29">
        <v>1.218706813131138</v>
      </c>
      <c r="I617" s="26">
        <v>331.4</v>
      </c>
      <c r="J617" s="30">
        <v>6.5030674846625766E-2</v>
      </c>
      <c r="K617" s="31">
        <v>0.56155478844393614</v>
      </c>
      <c r="L617" s="111">
        <f t="shared" si="234"/>
        <v>0.6</v>
      </c>
      <c r="M617" s="112">
        <f t="shared" si="235"/>
        <v>6.9999999999999993E-2</v>
      </c>
      <c r="N617" s="112" t="b">
        <f t="shared" si="236"/>
        <v>1</v>
      </c>
      <c r="O617" s="112" t="b">
        <f t="shared" si="237"/>
        <v>1</v>
      </c>
      <c r="P617" s="113">
        <f t="shared" si="238"/>
        <v>6</v>
      </c>
      <c r="Q617" s="113">
        <f t="shared" si="239"/>
        <v>19</v>
      </c>
      <c r="R617" s="114" t="str">
        <f t="shared" si="255"/>
        <v>0.6-0.07</v>
      </c>
      <c r="S617" s="127">
        <f t="shared" si="240"/>
        <v>-3.3639724247800033E-2</v>
      </c>
      <c r="T617" s="112" t="b">
        <f t="shared" si="241"/>
        <v>1</v>
      </c>
      <c r="U617" s="22">
        <f t="shared" si="242"/>
        <v>8.1360197131324448</v>
      </c>
      <c r="V617" s="22">
        <f t="shared" si="243"/>
        <v>0.61549804988381818</v>
      </c>
      <c r="W617" s="81">
        <f t="shared" si="244"/>
        <v>9</v>
      </c>
      <c r="X617" s="22">
        <f t="shared" si="245"/>
        <v>0.12727650882782693</v>
      </c>
      <c r="Y617" s="3">
        <f>IF(U617&gt;'Power Curve'!$C$37,0,INDEX(Ci,$W617,1)*POWER(1-X617,3)+INDEX(Ci,$W617,2)*3*X617*POWER(1-X617,2)+INDEX(Ci,$W617,3)*3*POWER(X617,2)*(1-X617)+INDEX(Ci,$W617,4)*POWER(X617,3))</f>
        <v>919.19194960765606</v>
      </c>
      <c r="Z617" s="3">
        <f t="shared" si="246"/>
        <v>888.27058589205683</v>
      </c>
      <c r="AA617" s="3">
        <f t="shared" si="247"/>
        <v>852.5200309753418</v>
      </c>
      <c r="AB617" s="3">
        <f t="shared" si="256"/>
        <v>35.750554916715032</v>
      </c>
      <c r="AC617" s="3">
        <f t="shared" si="257"/>
        <v>35.750554916715032</v>
      </c>
      <c r="AE617" s="34">
        <f t="shared" si="248"/>
        <v>8</v>
      </c>
      <c r="AF617" s="73" t="b">
        <f>COUNTIF('Power Curve'!$D$2:$D$31,AE617)&gt;0</f>
        <v>1</v>
      </c>
      <c r="AG617" s="73" t="b">
        <f t="shared" si="249"/>
        <v>0</v>
      </c>
      <c r="AH617" s="73" t="b">
        <f t="shared" si="258"/>
        <v>1</v>
      </c>
      <c r="AI617" s="34" t="str">
        <f t="shared" si="250"/>
        <v>Outer</v>
      </c>
      <c r="AJ617" s="35" t="str">
        <f t="shared" si="259"/>
        <v>0.6-0.7</v>
      </c>
      <c r="AK617" s="36" t="str">
        <f t="shared" si="251"/>
        <v>6-7</v>
      </c>
      <c r="AL617" s="36" t="str">
        <f t="shared" si="252"/>
        <v>Jan</v>
      </c>
      <c r="AM617" s="35" t="str">
        <f t="shared" si="253"/>
        <v>325-335</v>
      </c>
      <c r="AN617" s="36" t="str">
        <f t="shared" si="254"/>
        <v>HWS-LTI</v>
      </c>
    </row>
    <row r="618" spans="5:40" x14ac:dyDescent="0.3">
      <c r="E618" s="12">
        <v>40922.270833333336</v>
      </c>
      <c r="F618" s="16">
        <v>7.88</v>
      </c>
      <c r="G618" s="16">
        <v>780.61000823974632</v>
      </c>
      <c r="H618" s="29">
        <v>1.2189342419070648</v>
      </c>
      <c r="I618" s="26">
        <v>330.3</v>
      </c>
      <c r="J618" s="30">
        <v>9.3908629441624369E-2</v>
      </c>
      <c r="K618" s="31">
        <v>0.51307908083490628</v>
      </c>
      <c r="L618" s="111">
        <f t="shared" si="234"/>
        <v>0.6</v>
      </c>
      <c r="M618" s="112">
        <f t="shared" si="235"/>
        <v>0.09</v>
      </c>
      <c r="N618" s="112" t="b">
        <f t="shared" si="236"/>
        <v>1</v>
      </c>
      <c r="O618" s="112" t="b">
        <f t="shared" si="237"/>
        <v>1</v>
      </c>
      <c r="P618" s="113">
        <f t="shared" si="238"/>
        <v>6</v>
      </c>
      <c r="Q618" s="113">
        <f t="shared" si="239"/>
        <v>17</v>
      </c>
      <c r="R618" s="114" t="str">
        <f t="shared" si="255"/>
        <v>0.6-0.09</v>
      </c>
      <c r="S618" s="127">
        <f t="shared" si="240"/>
        <v>-2.6533940218358566E-2</v>
      </c>
      <c r="T618" s="112" t="b">
        <f t="shared" si="241"/>
        <v>1</v>
      </c>
      <c r="U618" s="22">
        <f t="shared" si="242"/>
        <v>7.8669721674492923</v>
      </c>
      <c r="V618" s="22">
        <f t="shared" si="243"/>
        <v>0.57391588440227592</v>
      </c>
      <c r="W618" s="81">
        <f t="shared" si="244"/>
        <v>8</v>
      </c>
      <c r="X618" s="22">
        <f t="shared" si="245"/>
        <v>0.85736800292012216</v>
      </c>
      <c r="Y618" s="3">
        <f>IF(U618&gt;'Power Curve'!$C$37,0,INDEX(Ci,$W618,1)*POWER(1-X618,3)+INDEX(Ci,$W618,2)*3*X618*POWER(1-X618,2)+INDEX(Ci,$W618,3)*3*POWER(X618,2)*(1-X618)+INDEX(Ci,$W618,4)*POWER(X618,3))</f>
        <v>838.57767243092405</v>
      </c>
      <c r="Z618" s="3">
        <f t="shared" si="246"/>
        <v>816.32690260219169</v>
      </c>
      <c r="AA618" s="3">
        <f t="shared" si="247"/>
        <v>780.61000823974632</v>
      </c>
      <c r="AB618" s="3">
        <f t="shared" si="256"/>
        <v>35.716894362445373</v>
      </c>
      <c r="AC618" s="3">
        <f t="shared" si="257"/>
        <v>35.716894362445373</v>
      </c>
      <c r="AE618" s="34">
        <f t="shared" si="248"/>
        <v>8</v>
      </c>
      <c r="AF618" s="73" t="b">
        <f>COUNTIF('Power Curve'!$D$2:$D$31,AE618)&gt;0</f>
        <v>1</v>
      </c>
      <c r="AG618" s="73" t="b">
        <f t="shared" si="249"/>
        <v>0</v>
      </c>
      <c r="AH618" s="73" t="b">
        <f t="shared" si="258"/>
        <v>1</v>
      </c>
      <c r="AI618" s="34" t="str">
        <f t="shared" si="250"/>
        <v>Outer</v>
      </c>
      <c r="AJ618" s="35" t="str">
        <f t="shared" si="259"/>
        <v>0.5-0.6</v>
      </c>
      <c r="AK618" s="36" t="str">
        <f t="shared" si="251"/>
        <v>6-7</v>
      </c>
      <c r="AL618" s="36" t="str">
        <f t="shared" si="252"/>
        <v>Jan</v>
      </c>
      <c r="AM618" s="35" t="str">
        <f t="shared" si="253"/>
        <v>325-335</v>
      </c>
      <c r="AN618" s="36" t="str">
        <f t="shared" si="254"/>
        <v>HWS-LTI</v>
      </c>
    </row>
    <row r="619" spans="5:40" x14ac:dyDescent="0.3">
      <c r="E619" s="12">
        <v>40922.277777777781</v>
      </c>
      <c r="F619" s="16">
        <v>7.79</v>
      </c>
      <c r="G619" s="16">
        <v>795.80997085571289</v>
      </c>
      <c r="H619" s="29">
        <v>1.2199878337502443</v>
      </c>
      <c r="I619" s="26">
        <v>329.1</v>
      </c>
      <c r="J619" s="30">
        <v>5.391527599486521E-2</v>
      </c>
      <c r="K619" s="31">
        <v>0.66272859964432562</v>
      </c>
      <c r="L619" s="111">
        <f t="shared" si="234"/>
        <v>0.6</v>
      </c>
      <c r="M619" s="112">
        <f t="shared" si="235"/>
        <v>0.05</v>
      </c>
      <c r="N619" s="112" t="b">
        <f t="shared" si="236"/>
        <v>1</v>
      </c>
      <c r="O619" s="112" t="b">
        <f t="shared" si="237"/>
        <v>1</v>
      </c>
      <c r="P619" s="113">
        <f t="shared" si="238"/>
        <v>6</v>
      </c>
      <c r="Q619" s="113">
        <f t="shared" si="239"/>
        <v>21</v>
      </c>
      <c r="R619" s="114" t="str">
        <f t="shared" si="255"/>
        <v>0.6-0.05</v>
      </c>
      <c r="S619" s="127">
        <f t="shared" si="240"/>
        <v>-8.7480553992222126E-2</v>
      </c>
      <c r="T619" s="112" t="b">
        <f t="shared" si="241"/>
        <v>1</v>
      </c>
      <c r="U619" s="22">
        <f t="shared" si="242"/>
        <v>7.7793610482001387</v>
      </c>
      <c r="V619" s="22">
        <f t="shared" si="243"/>
        <v>0.56037530350089226</v>
      </c>
      <c r="W619" s="81">
        <f t="shared" si="244"/>
        <v>8</v>
      </c>
      <c r="X619" s="22">
        <f t="shared" si="245"/>
        <v>0.76918906168592915</v>
      </c>
      <c r="Y619" s="3">
        <f>IF(U619&gt;'Power Curve'!$C$37,0,INDEX(Ci,$W619,1)*POWER(1-X619,3)+INDEX(Ci,$W619,2)*3*X619*POWER(1-X619,2)+INDEX(Ci,$W619,3)*3*POWER(X619,2)*(1-X619)+INDEX(Ci,$W619,4)*POWER(X619,3))</f>
        <v>812.72732435120975</v>
      </c>
      <c r="Z619" s="3">
        <f t="shared" si="246"/>
        <v>741.62948777234953</v>
      </c>
      <c r="AA619" s="3">
        <f t="shared" si="247"/>
        <v>795.80997085571289</v>
      </c>
      <c r="AB619" s="3">
        <f t="shared" si="256"/>
        <v>-54.180483083363356</v>
      </c>
      <c r="AC619" s="3">
        <f t="shared" si="257"/>
        <v>54.180483083363356</v>
      </c>
      <c r="AE619" s="34">
        <f t="shared" si="248"/>
        <v>8</v>
      </c>
      <c r="AF619" s="73" t="b">
        <f>COUNTIF('Power Curve'!$D$2:$D$31,AE619)&gt;0</f>
        <v>1</v>
      </c>
      <c r="AG619" s="73" t="b">
        <f t="shared" si="249"/>
        <v>0</v>
      </c>
      <c r="AH619" s="73" t="b">
        <f t="shared" si="258"/>
        <v>1</v>
      </c>
      <c r="AI619" s="34" t="str">
        <f t="shared" si="250"/>
        <v>Outer</v>
      </c>
      <c r="AJ619" s="35" t="str">
        <f t="shared" si="259"/>
        <v>0.5-0.6</v>
      </c>
      <c r="AK619" s="36" t="str">
        <f t="shared" si="251"/>
        <v>6-7</v>
      </c>
      <c r="AL619" s="36" t="str">
        <f t="shared" si="252"/>
        <v>Jan</v>
      </c>
      <c r="AM619" s="35" t="str">
        <f t="shared" si="253"/>
        <v>325-335</v>
      </c>
      <c r="AN619" s="36" t="str">
        <f t="shared" si="254"/>
        <v>HWS-LTI</v>
      </c>
    </row>
    <row r="620" spans="5:40" x14ac:dyDescent="0.3">
      <c r="E620" s="12">
        <v>40922.284722222219</v>
      </c>
      <c r="F620" s="16">
        <v>7.63</v>
      </c>
      <c r="G620" s="16">
        <v>824.4999885559082</v>
      </c>
      <c r="H620" s="29">
        <v>1.2191227876304118</v>
      </c>
      <c r="I620" s="26">
        <v>332</v>
      </c>
      <c r="J620" s="30">
        <v>0.10353866317169071</v>
      </c>
      <c r="K620" s="31">
        <v>0.63202293502609252</v>
      </c>
      <c r="L620" s="111">
        <f t="shared" si="234"/>
        <v>0.5</v>
      </c>
      <c r="M620" s="112">
        <f t="shared" si="235"/>
        <v>9.9999999999999992E-2</v>
      </c>
      <c r="N620" s="112" t="b">
        <f t="shared" si="236"/>
        <v>1</v>
      </c>
      <c r="O620" s="112" t="b">
        <f t="shared" si="237"/>
        <v>1</v>
      </c>
      <c r="P620" s="113">
        <f t="shared" si="238"/>
        <v>5</v>
      </c>
      <c r="Q620" s="113">
        <f t="shared" si="239"/>
        <v>16</v>
      </c>
      <c r="R620" s="114" t="str">
        <f t="shared" si="255"/>
        <v>0.5-0.1</v>
      </c>
      <c r="S620" s="127">
        <f t="shared" si="240"/>
        <v>-1.2082008028820396E-2</v>
      </c>
      <c r="T620" s="112" t="b">
        <f t="shared" si="241"/>
        <v>1</v>
      </c>
      <c r="U620" s="22">
        <f t="shared" si="242"/>
        <v>7.6177782211874359</v>
      </c>
      <c r="V620" s="22">
        <f t="shared" si="243"/>
        <v>0.53540215671095537</v>
      </c>
      <c r="W620" s="81">
        <f t="shared" si="244"/>
        <v>8</v>
      </c>
      <c r="X620" s="22">
        <f t="shared" si="245"/>
        <v>0.60655898995852608</v>
      </c>
      <c r="Y620" s="3">
        <f>IF(U620&gt;'Power Curve'!$C$37,0,INDEX(Ci,$W620,1)*POWER(1-X620,3)+INDEX(Ci,$W620,2)*3*X620*POWER(1-X620,2)+INDEX(Ci,$W620,3)*3*POWER(X620,2)*(1-X620)+INDEX(Ci,$W620,4)*POWER(X620,3))</f>
        <v>765.6341583485555</v>
      </c>
      <c r="Z620" s="3">
        <f t="shared" si="246"/>
        <v>756.38376030024904</v>
      </c>
      <c r="AA620" s="3">
        <f t="shared" si="247"/>
        <v>824.4999885559082</v>
      </c>
      <c r="AB620" s="3">
        <f t="shared" si="256"/>
        <v>-68.116228255659166</v>
      </c>
      <c r="AC620" s="3">
        <f t="shared" si="257"/>
        <v>68.116228255659166</v>
      </c>
      <c r="AE620" s="34">
        <f t="shared" si="248"/>
        <v>8</v>
      </c>
      <c r="AF620" s="73" t="b">
        <f>COUNTIF('Power Curve'!$D$2:$D$31,AE620)&gt;0</f>
        <v>1</v>
      </c>
      <c r="AG620" s="73" t="b">
        <f t="shared" si="249"/>
        <v>0</v>
      </c>
      <c r="AH620" s="73" t="b">
        <f t="shared" si="258"/>
        <v>1</v>
      </c>
      <c r="AI620" s="34" t="str">
        <f t="shared" si="250"/>
        <v>Outer</v>
      </c>
      <c r="AJ620" s="35" t="str">
        <f t="shared" si="259"/>
        <v>0.5-0.6</v>
      </c>
      <c r="AK620" s="36" t="str">
        <f t="shared" si="251"/>
        <v>6-7</v>
      </c>
      <c r="AL620" s="36" t="str">
        <f t="shared" si="252"/>
        <v>Jan</v>
      </c>
      <c r="AM620" s="35" t="str">
        <f t="shared" si="253"/>
        <v>325-335</v>
      </c>
      <c r="AN620" s="36" t="str">
        <f t="shared" si="254"/>
        <v>Inner-TI</v>
      </c>
    </row>
    <row r="621" spans="5:40" x14ac:dyDescent="0.3">
      <c r="E621" s="12">
        <v>40922.291666666664</v>
      </c>
      <c r="F621" s="16">
        <v>7.33</v>
      </c>
      <c r="G621" s="16">
        <v>673.9999928474424</v>
      </c>
      <c r="H621" s="29">
        <v>1.2201763719234699</v>
      </c>
      <c r="I621" s="26">
        <v>333.5</v>
      </c>
      <c r="J621" s="30">
        <v>9.5497953615279671E-2</v>
      </c>
      <c r="K621" s="31">
        <v>0.6506183144245371</v>
      </c>
      <c r="L621" s="111">
        <f t="shared" si="234"/>
        <v>0.5</v>
      </c>
      <c r="M621" s="112">
        <f t="shared" si="235"/>
        <v>9.9999999999999992E-2</v>
      </c>
      <c r="N621" s="112" t="b">
        <f t="shared" si="236"/>
        <v>1</v>
      </c>
      <c r="O621" s="112" t="b">
        <f t="shared" si="237"/>
        <v>1</v>
      </c>
      <c r="P621" s="113">
        <f t="shared" si="238"/>
        <v>5</v>
      </c>
      <c r="Q621" s="113">
        <f t="shared" si="239"/>
        <v>16</v>
      </c>
      <c r="R621" s="114" t="str">
        <f t="shared" si="255"/>
        <v>0.5-0.1</v>
      </c>
      <c r="S621" s="127">
        <f t="shared" si="240"/>
        <v>-1.2082008028820396E-2</v>
      </c>
      <c r="T621" s="112" t="b">
        <f t="shared" si="241"/>
        <v>1</v>
      </c>
      <c r="U621" s="22">
        <f t="shared" si="242"/>
        <v>7.3203663391182348</v>
      </c>
      <c r="V621" s="22">
        <f t="shared" si="243"/>
        <v>0.48943619160624985</v>
      </c>
      <c r="W621" s="81">
        <f t="shared" si="244"/>
        <v>8</v>
      </c>
      <c r="X621" s="22">
        <f t="shared" si="245"/>
        <v>0.30721953286576431</v>
      </c>
      <c r="Y621" s="3">
        <f>IF(U621&gt;'Power Curve'!$C$37,0,INDEX(Ci,$W621,1)*POWER(1-X621,3)+INDEX(Ci,$W621,2)*3*X621*POWER(1-X621,2)+INDEX(Ci,$W621,3)*3*POWER(X621,2)*(1-X621)+INDEX(Ci,$W621,4)*POWER(X621,3))</f>
        <v>681.6269938587227</v>
      </c>
      <c r="Z621" s="3">
        <f t="shared" si="246"/>
        <v>673.39157104626088</v>
      </c>
      <c r="AA621" s="3">
        <f t="shared" si="247"/>
        <v>673.9999928474424</v>
      </c>
      <c r="AB621" s="3">
        <f t="shared" si="256"/>
        <v>-0.608421801181521</v>
      </c>
      <c r="AC621" s="3">
        <f t="shared" si="257"/>
        <v>0.608421801181521</v>
      </c>
      <c r="AE621" s="34">
        <f t="shared" si="248"/>
        <v>7</v>
      </c>
      <c r="AF621" s="73" t="b">
        <f>COUNTIF('Power Curve'!$D$2:$D$31,AE621)&gt;0</f>
        <v>1</v>
      </c>
      <c r="AG621" s="73" t="b">
        <f t="shared" si="249"/>
        <v>0</v>
      </c>
      <c r="AH621" s="73" t="b">
        <f t="shared" si="258"/>
        <v>1</v>
      </c>
      <c r="AI621" s="34" t="str">
        <f t="shared" si="250"/>
        <v>Outer</v>
      </c>
      <c r="AJ621" s="35" t="str">
        <f t="shared" si="259"/>
        <v>0.4-0.5</v>
      </c>
      <c r="AK621" s="36" t="str">
        <f t="shared" si="251"/>
        <v>7-8</v>
      </c>
      <c r="AL621" s="36" t="str">
        <f t="shared" si="252"/>
        <v>Jan</v>
      </c>
      <c r="AM621" s="35" t="str">
        <f t="shared" si="253"/>
        <v>325-335</v>
      </c>
      <c r="AN621" s="36" t="str">
        <f t="shared" si="254"/>
        <v>LWS-LTI</v>
      </c>
    </row>
    <row r="622" spans="5:40" x14ac:dyDescent="0.3">
      <c r="E622" s="12">
        <v>40922.298611111109</v>
      </c>
      <c r="F622" s="16">
        <v>7.18</v>
      </c>
      <c r="G622" s="16">
        <v>674.64998054504395</v>
      </c>
      <c r="H622" s="29">
        <v>1.2214991303292686</v>
      </c>
      <c r="I622" s="26">
        <v>334.3</v>
      </c>
      <c r="J622" s="30">
        <v>9.8885793871866301E-2</v>
      </c>
      <c r="K622" s="31">
        <v>0.57062085017831943</v>
      </c>
      <c r="L622" s="111">
        <f t="shared" si="234"/>
        <v>0.5</v>
      </c>
      <c r="M622" s="112">
        <f t="shared" si="235"/>
        <v>9.9999999999999992E-2</v>
      </c>
      <c r="N622" s="112" t="b">
        <f t="shared" si="236"/>
        <v>1</v>
      </c>
      <c r="O622" s="112" t="b">
        <f t="shared" si="237"/>
        <v>1</v>
      </c>
      <c r="P622" s="113">
        <f t="shared" si="238"/>
        <v>5</v>
      </c>
      <c r="Q622" s="113">
        <f t="shared" si="239"/>
        <v>16</v>
      </c>
      <c r="R622" s="114" t="str">
        <f t="shared" si="255"/>
        <v>0.5-0.1</v>
      </c>
      <c r="S622" s="127">
        <f t="shared" si="240"/>
        <v>-1.2082008028820396E-2</v>
      </c>
      <c r="T622" s="112" t="b">
        <f t="shared" si="241"/>
        <v>1</v>
      </c>
      <c r="U622" s="22">
        <f t="shared" si="242"/>
        <v>7.1731536795769317</v>
      </c>
      <c r="V622" s="22">
        <f t="shared" si="243"/>
        <v>0.46668400052239811</v>
      </c>
      <c r="W622" s="81">
        <f t="shared" si="244"/>
        <v>8</v>
      </c>
      <c r="X622" s="22">
        <f t="shared" si="245"/>
        <v>0.15905276401413543</v>
      </c>
      <c r="Y622" s="3">
        <f>IF(U622&gt;'Power Curve'!$C$37,0,INDEX(Ci,$W622,1)*POWER(1-X622,3)+INDEX(Ci,$W622,2)*3*X622*POWER(1-X622,2)+INDEX(Ci,$W622,3)*3*POWER(X622,2)*(1-X622)+INDEX(Ci,$W622,4)*POWER(X622,3))</f>
        <v>641.69727344140415</v>
      </c>
      <c r="Z622" s="3">
        <f t="shared" si="246"/>
        <v>633.9442818316129</v>
      </c>
      <c r="AA622" s="3">
        <f t="shared" si="247"/>
        <v>674.64998054504395</v>
      </c>
      <c r="AB622" s="3">
        <f t="shared" si="256"/>
        <v>-40.705698713431048</v>
      </c>
      <c r="AC622" s="3">
        <f t="shared" si="257"/>
        <v>40.705698713431048</v>
      </c>
      <c r="AE622" s="34">
        <f t="shared" si="248"/>
        <v>7</v>
      </c>
      <c r="AF622" s="73" t="b">
        <f>COUNTIF('Power Curve'!$D$2:$D$31,AE622)&gt;0</f>
        <v>1</v>
      </c>
      <c r="AG622" s="73" t="b">
        <f t="shared" si="249"/>
        <v>0</v>
      </c>
      <c r="AH622" s="73" t="b">
        <f t="shared" si="258"/>
        <v>1</v>
      </c>
      <c r="AI622" s="34" t="str">
        <f t="shared" si="250"/>
        <v>Outer</v>
      </c>
      <c r="AJ622" s="35" t="str">
        <f t="shared" si="259"/>
        <v>0.4-0.5</v>
      </c>
      <c r="AK622" s="36" t="str">
        <f t="shared" si="251"/>
        <v>7-8</v>
      </c>
      <c r="AL622" s="36" t="str">
        <f t="shared" si="252"/>
        <v>Jan</v>
      </c>
      <c r="AM622" s="35" t="str">
        <f t="shared" si="253"/>
        <v>325-335</v>
      </c>
      <c r="AN622" s="36" t="str">
        <f t="shared" si="254"/>
        <v>LWS-LTI</v>
      </c>
    </row>
    <row r="623" spans="5:40" x14ac:dyDescent="0.3">
      <c r="E623" s="12">
        <v>40922.305555555555</v>
      </c>
      <c r="F623" s="16">
        <v>7.57</v>
      </c>
      <c r="G623" s="16">
        <v>631.91000723838829</v>
      </c>
      <c r="H623" s="29">
        <v>1.221727482940919</v>
      </c>
      <c r="I623" s="26">
        <v>333.3</v>
      </c>
      <c r="J623" s="30">
        <v>0.13474240422721268</v>
      </c>
      <c r="K623" s="31">
        <v>0.75566050698834841</v>
      </c>
      <c r="L623" s="111">
        <f t="shared" si="234"/>
        <v>0.5</v>
      </c>
      <c r="M623" s="112">
        <f t="shared" si="235"/>
        <v>0.13</v>
      </c>
      <c r="N623" s="112" t="b">
        <f t="shared" si="236"/>
        <v>1</v>
      </c>
      <c r="O623" s="112" t="b">
        <f t="shared" si="237"/>
        <v>1</v>
      </c>
      <c r="P623" s="113">
        <f t="shared" si="238"/>
        <v>5</v>
      </c>
      <c r="Q623" s="113">
        <f t="shared" si="239"/>
        <v>13</v>
      </c>
      <c r="R623" s="114" t="str">
        <f t="shared" si="255"/>
        <v>0.5-0.13</v>
      </c>
      <c r="S623" s="127">
        <f t="shared" si="240"/>
        <v>1.7080752491931649E-2</v>
      </c>
      <c r="T623" s="112" t="b">
        <f t="shared" si="241"/>
        <v>1</v>
      </c>
      <c r="U623" s="22">
        <f t="shared" si="242"/>
        <v>7.5632530484962546</v>
      </c>
      <c r="V623" s="22">
        <f t="shared" si="243"/>
        <v>0.52697511550529252</v>
      </c>
      <c r="W623" s="81">
        <f t="shared" si="244"/>
        <v>8</v>
      </c>
      <c r="X623" s="22">
        <f t="shared" si="245"/>
        <v>0.55168043071027906</v>
      </c>
      <c r="Y623" s="3">
        <f>IF(U623&gt;'Power Curve'!$C$37,0,INDEX(Ci,$W623,1)*POWER(1-X623,3)+INDEX(Ci,$W623,2)*3*X623*POWER(1-X623,2)+INDEX(Ci,$W623,3)*3*POWER(X623,2)*(1-X623)+INDEX(Ci,$W623,4)*POWER(X623,3))</f>
        <v>749.94688849196905</v>
      </c>
      <c r="Z623" s="3">
        <f t="shared" si="246"/>
        <v>762.75654567639458</v>
      </c>
      <c r="AA623" s="3">
        <f t="shared" si="247"/>
        <v>631.91000723838829</v>
      </c>
      <c r="AB623" s="3">
        <f t="shared" si="256"/>
        <v>130.84653843800629</v>
      </c>
      <c r="AC623" s="3">
        <f t="shared" si="257"/>
        <v>130.84653843800629</v>
      </c>
      <c r="AE623" s="34">
        <f t="shared" si="248"/>
        <v>8</v>
      </c>
      <c r="AF623" s="73" t="b">
        <f>COUNTIF('Power Curve'!$D$2:$D$31,AE623)&gt;0</f>
        <v>1</v>
      </c>
      <c r="AG623" s="73" t="b">
        <f t="shared" si="249"/>
        <v>0</v>
      </c>
      <c r="AH623" s="73" t="b">
        <f t="shared" si="258"/>
        <v>1</v>
      </c>
      <c r="AI623" s="34" t="str">
        <f t="shared" si="250"/>
        <v>Outer</v>
      </c>
      <c r="AJ623" s="35" t="str">
        <f t="shared" si="259"/>
        <v>0.5-0.6</v>
      </c>
      <c r="AK623" s="36" t="str">
        <f t="shared" si="251"/>
        <v>7-8</v>
      </c>
      <c r="AL623" s="36" t="str">
        <f t="shared" si="252"/>
        <v>Jan</v>
      </c>
      <c r="AM623" s="35" t="str">
        <f t="shared" si="253"/>
        <v>325-335</v>
      </c>
      <c r="AN623" s="36" t="str">
        <f t="shared" si="254"/>
        <v>Inner-TI</v>
      </c>
    </row>
    <row r="624" spans="5:40" x14ac:dyDescent="0.3">
      <c r="E624" s="12">
        <v>40922.3125</v>
      </c>
      <c r="F624" s="16">
        <v>7.46</v>
      </c>
      <c r="G624" s="16">
        <v>585.42001700401329</v>
      </c>
      <c r="H624" s="29">
        <v>1.2210031117256226</v>
      </c>
      <c r="I624" s="26">
        <v>335.2</v>
      </c>
      <c r="J624" s="30">
        <v>0.15951742627345844</v>
      </c>
      <c r="K624" s="31">
        <v>0.52509167896519626</v>
      </c>
      <c r="L624" s="111">
        <f t="shared" si="234"/>
        <v>0.5</v>
      </c>
      <c r="M624" s="112">
        <f t="shared" si="235"/>
        <v>0.16</v>
      </c>
      <c r="N624" s="112" t="b">
        <f t="shared" si="236"/>
        <v>1</v>
      </c>
      <c r="O624" s="112" t="b">
        <f t="shared" si="237"/>
        <v>1</v>
      </c>
      <c r="P624" s="113">
        <f t="shared" si="238"/>
        <v>5</v>
      </c>
      <c r="Q624" s="113">
        <f t="shared" si="239"/>
        <v>10</v>
      </c>
      <c r="R624" s="114" t="str">
        <f t="shared" si="255"/>
        <v>0.5-0.16</v>
      </c>
      <c r="S624" s="127">
        <f t="shared" si="240"/>
        <v>2.7070438384100125E-2</v>
      </c>
      <c r="T624" s="112" t="b">
        <f t="shared" si="241"/>
        <v>1</v>
      </c>
      <c r="U624" s="22">
        <f t="shared" si="242"/>
        <v>7.4518777486163872</v>
      </c>
      <c r="V624" s="22">
        <f t="shared" si="243"/>
        <v>0.5097617038817015</v>
      </c>
      <c r="W624" s="81">
        <f t="shared" si="244"/>
        <v>8</v>
      </c>
      <c r="X624" s="22">
        <f t="shared" si="245"/>
        <v>0.43958328930613777</v>
      </c>
      <c r="Y624" s="3">
        <f>IF(U624&gt;'Power Curve'!$C$37,0,INDEX(Ci,$W624,1)*POWER(1-X624,3)+INDEX(Ci,$W624,2)*3*X624*POWER(1-X624,2)+INDEX(Ci,$W624,3)*3*POWER(X624,2)*(1-X624)+INDEX(Ci,$W624,4)*POWER(X624,3))</f>
        <v>718.27986565960623</v>
      </c>
      <c r="Z624" s="3">
        <f t="shared" si="246"/>
        <v>737.72401650548431</v>
      </c>
      <c r="AA624" s="3">
        <f t="shared" si="247"/>
        <v>585.42001700401329</v>
      </c>
      <c r="AB624" s="3">
        <f t="shared" si="256"/>
        <v>152.30399950147103</v>
      </c>
      <c r="AC624" s="3">
        <f t="shared" si="257"/>
        <v>152.30399950147103</v>
      </c>
      <c r="AE624" s="34">
        <f t="shared" si="248"/>
        <v>7</v>
      </c>
      <c r="AF624" s="73" t="b">
        <f>COUNTIF('Power Curve'!$D$2:$D$31,AE624)&gt;0</f>
        <v>1</v>
      </c>
      <c r="AG624" s="73" t="b">
        <f t="shared" si="249"/>
        <v>0</v>
      </c>
      <c r="AH624" s="73" t="b">
        <f t="shared" si="258"/>
        <v>1</v>
      </c>
      <c r="AI624" s="34" t="str">
        <f t="shared" si="250"/>
        <v>Outer</v>
      </c>
      <c r="AJ624" s="35" t="str">
        <f t="shared" si="259"/>
        <v>0.5-0.6</v>
      </c>
      <c r="AK624" s="36" t="str">
        <f t="shared" si="251"/>
        <v>7-8</v>
      </c>
      <c r="AL624" s="36" t="str">
        <f t="shared" si="252"/>
        <v>Jan</v>
      </c>
      <c r="AM624" s="35" t="str">
        <f t="shared" si="253"/>
        <v>335-345</v>
      </c>
      <c r="AN624" s="36" t="str">
        <f t="shared" si="254"/>
        <v>HWS-HTI</v>
      </c>
    </row>
    <row r="625" spans="5:40" x14ac:dyDescent="0.3">
      <c r="E625" s="12">
        <v>40922.319444444445</v>
      </c>
      <c r="F625" s="16">
        <v>5.64</v>
      </c>
      <c r="G625" s="16">
        <v>367.510009765625</v>
      </c>
      <c r="H625" s="29">
        <v>1.2227901918748922</v>
      </c>
      <c r="I625" s="26">
        <v>331.2</v>
      </c>
      <c r="J625" s="30">
        <v>0.18439716312056739</v>
      </c>
      <c r="K625" s="31">
        <v>0.46394417632785506</v>
      </c>
      <c r="L625" s="111">
        <f t="shared" si="234"/>
        <v>0.2</v>
      </c>
      <c r="M625" s="112">
        <f t="shared" si="235"/>
        <v>0.18000000000000002</v>
      </c>
      <c r="N625" s="112" t="b">
        <f t="shared" si="236"/>
        <v>1</v>
      </c>
      <c r="O625" s="112" t="b">
        <f t="shared" si="237"/>
        <v>1</v>
      </c>
      <c r="P625" s="113">
        <f t="shared" si="238"/>
        <v>2</v>
      </c>
      <c r="Q625" s="113">
        <f t="shared" si="239"/>
        <v>8</v>
      </c>
      <c r="R625" s="114" t="str">
        <f t="shared" si="255"/>
        <v>0.2-0.18</v>
      </c>
      <c r="S625" s="127">
        <f t="shared" si="240"/>
        <v>0.10965762067765471</v>
      </c>
      <c r="T625" s="112" t="b">
        <f t="shared" si="241"/>
        <v>1</v>
      </c>
      <c r="U625" s="22">
        <f t="shared" si="242"/>
        <v>5.6366065796892073</v>
      </c>
      <c r="V625" s="22">
        <f t="shared" si="243"/>
        <v>0.22920569305268557</v>
      </c>
      <c r="W625" s="81">
        <f t="shared" si="244"/>
        <v>6</v>
      </c>
      <c r="X625" s="22">
        <f t="shared" si="245"/>
        <v>0.60650034522370755</v>
      </c>
      <c r="Y625" s="3">
        <f>IF(U625&gt;'Power Curve'!$C$37,0,INDEX(Ci,$W625,1)*POWER(1-X625,3)+INDEX(Ci,$W625,2)*3*X625*POWER(1-X625,2)+INDEX(Ci,$W625,3)*3*POWER(X625,2)*(1-X625)+INDEX(Ci,$W625,4)*POWER(X625,3))</f>
        <v>302.28710920685279</v>
      </c>
      <c r="Z625" s="3">
        <f t="shared" si="246"/>
        <v>335.43519436400265</v>
      </c>
      <c r="AA625" s="3">
        <f t="shared" si="247"/>
        <v>367.510009765625</v>
      </c>
      <c r="AB625" s="3">
        <f t="shared" si="256"/>
        <v>-32.074815401622345</v>
      </c>
      <c r="AC625" s="3">
        <f t="shared" si="257"/>
        <v>32.074815401622345</v>
      </c>
      <c r="AE625" s="34">
        <f t="shared" si="248"/>
        <v>6</v>
      </c>
      <c r="AF625" s="73" t="b">
        <f>COUNTIF('Power Curve'!$D$2:$D$31,AE625)&gt;0</f>
        <v>1</v>
      </c>
      <c r="AG625" s="73" t="b">
        <f t="shared" si="249"/>
        <v>0</v>
      </c>
      <c r="AH625" s="73" t="b">
        <f t="shared" si="258"/>
        <v>1</v>
      </c>
      <c r="AI625" s="34" t="str">
        <f t="shared" si="250"/>
        <v>Outer</v>
      </c>
      <c r="AJ625" s="35" t="str">
        <f t="shared" si="259"/>
        <v>0.2-0.3</v>
      </c>
      <c r="AK625" s="36" t="str">
        <f t="shared" si="251"/>
        <v>7-8</v>
      </c>
      <c r="AL625" s="36" t="str">
        <f t="shared" si="252"/>
        <v>Jan</v>
      </c>
      <c r="AM625" s="35" t="str">
        <f t="shared" si="253"/>
        <v>325-335</v>
      </c>
      <c r="AN625" s="36" t="str">
        <f t="shared" si="254"/>
        <v>LWS-HTI</v>
      </c>
    </row>
    <row r="626" spans="5:40" x14ac:dyDescent="0.3">
      <c r="E626" s="12">
        <v>40922.326388888891</v>
      </c>
      <c r="F626" s="16">
        <v>6.36</v>
      </c>
      <c r="G626" s="16">
        <v>379.70999336242653</v>
      </c>
      <c r="H626" s="29">
        <v>1.222424427414019</v>
      </c>
      <c r="I626" s="26">
        <v>331.7</v>
      </c>
      <c r="J626" s="30">
        <v>0.17924528301886791</v>
      </c>
      <c r="K626" s="31">
        <v>0.3906607332158189</v>
      </c>
      <c r="L626" s="111">
        <f t="shared" si="234"/>
        <v>0.30000000000000004</v>
      </c>
      <c r="M626" s="112">
        <f t="shared" si="235"/>
        <v>0.18000000000000002</v>
      </c>
      <c r="N626" s="112" t="b">
        <f t="shared" si="236"/>
        <v>1</v>
      </c>
      <c r="O626" s="112" t="b">
        <f t="shared" si="237"/>
        <v>1</v>
      </c>
      <c r="P626" s="113">
        <f t="shared" si="238"/>
        <v>3.0000000000000004</v>
      </c>
      <c r="Q626" s="113">
        <f t="shared" si="239"/>
        <v>8</v>
      </c>
      <c r="R626" s="114" t="str">
        <f t="shared" si="255"/>
        <v>0.3-0.18</v>
      </c>
      <c r="S626" s="127">
        <f t="shared" si="240"/>
        <v>8.8460568531135528E-2</v>
      </c>
      <c r="T626" s="112" t="b">
        <f t="shared" si="241"/>
        <v>1</v>
      </c>
      <c r="U626" s="22">
        <f t="shared" si="242"/>
        <v>6.3555395550422302</v>
      </c>
      <c r="V626" s="22">
        <f t="shared" si="243"/>
        <v>0.3403191019312522</v>
      </c>
      <c r="W626" s="81">
        <f t="shared" si="244"/>
        <v>7</v>
      </c>
      <c r="X626" s="22">
        <f t="shared" si="245"/>
        <v>0.32950076391408056</v>
      </c>
      <c r="Y626" s="3">
        <f>IF(U626&gt;'Power Curve'!$C$37,0,INDEX(Ci,$W626,1)*POWER(1-X626,3)+INDEX(Ci,$W626,2)*3*X626*POWER(1-X626,2)+INDEX(Ci,$W626,3)*3*POWER(X626,2)*(1-X626)+INDEX(Ci,$W626,4)*POWER(X626,3))</f>
        <v>436.91509041079581</v>
      </c>
      <c r="Z626" s="3">
        <f t="shared" si="246"/>
        <v>475.56484770836727</v>
      </c>
      <c r="AA626" s="3">
        <f t="shared" si="247"/>
        <v>379.70999336242653</v>
      </c>
      <c r="AB626" s="3">
        <f t="shared" si="256"/>
        <v>95.854854345940737</v>
      </c>
      <c r="AC626" s="3">
        <f t="shared" si="257"/>
        <v>95.854854345940737</v>
      </c>
      <c r="AE626" s="34">
        <f t="shared" si="248"/>
        <v>6</v>
      </c>
      <c r="AF626" s="73" t="b">
        <f>COUNTIF('Power Curve'!$D$2:$D$31,AE626)&gt;0</f>
        <v>1</v>
      </c>
      <c r="AG626" s="73" t="b">
        <f t="shared" si="249"/>
        <v>0</v>
      </c>
      <c r="AH626" s="73" t="b">
        <f t="shared" si="258"/>
        <v>1</v>
      </c>
      <c r="AI626" s="34" t="str">
        <f t="shared" si="250"/>
        <v>Outer</v>
      </c>
      <c r="AJ626" s="35" t="str">
        <f t="shared" si="259"/>
        <v>0.3-0.4</v>
      </c>
      <c r="AK626" s="36" t="str">
        <f t="shared" si="251"/>
        <v>7-8</v>
      </c>
      <c r="AL626" s="36" t="str">
        <f t="shared" si="252"/>
        <v>Jan</v>
      </c>
      <c r="AM626" s="35" t="str">
        <f t="shared" si="253"/>
        <v>325-335</v>
      </c>
      <c r="AN626" s="36" t="str">
        <f t="shared" si="254"/>
        <v>LWS-HTI</v>
      </c>
    </row>
    <row r="627" spans="5:40" x14ac:dyDescent="0.3">
      <c r="E627" s="12">
        <v>40922.333333333336</v>
      </c>
      <c r="F627" s="16">
        <v>6.26</v>
      </c>
      <c r="G627" s="16">
        <v>407.43000030517572</v>
      </c>
      <c r="H627" s="29">
        <v>1.2218305312608544</v>
      </c>
      <c r="I627" s="26">
        <v>339</v>
      </c>
      <c r="J627" s="30">
        <v>0.14536741214057508</v>
      </c>
      <c r="K627" s="31">
        <v>0.53986220449179456</v>
      </c>
      <c r="L627" s="111">
        <f t="shared" si="234"/>
        <v>0.30000000000000004</v>
      </c>
      <c r="M627" s="112">
        <f t="shared" si="235"/>
        <v>0.15000000000000002</v>
      </c>
      <c r="N627" s="112" t="b">
        <f t="shared" si="236"/>
        <v>1</v>
      </c>
      <c r="O627" s="112" t="b">
        <f t="shared" si="237"/>
        <v>1</v>
      </c>
      <c r="P627" s="113">
        <f t="shared" si="238"/>
        <v>3.0000000000000004</v>
      </c>
      <c r="Q627" s="113">
        <f t="shared" si="239"/>
        <v>10.999999999999998</v>
      </c>
      <c r="R627" s="114" t="str">
        <f t="shared" si="255"/>
        <v>0.3-0.15</v>
      </c>
      <c r="S627" s="127">
        <f t="shared" si="240"/>
        <v>1.9963184933198375E-2</v>
      </c>
      <c r="T627" s="112" t="b">
        <f t="shared" si="241"/>
        <v>1</v>
      </c>
      <c r="U627" s="22">
        <f t="shared" si="242"/>
        <v>6.2545964597227828</v>
      </c>
      <c r="V627" s="22">
        <f t="shared" si="243"/>
        <v>0.32471802115151699</v>
      </c>
      <c r="W627" s="81">
        <f t="shared" si="244"/>
        <v>7</v>
      </c>
      <c r="X627" s="22">
        <f t="shared" si="245"/>
        <v>0.22688743906595391</v>
      </c>
      <c r="Y627" s="3">
        <f>IF(U627&gt;'Power Curve'!$C$37,0,INDEX(Ci,$W627,1)*POWER(1-X627,3)+INDEX(Ci,$W627,2)*3*X627*POWER(1-X627,2)+INDEX(Ci,$W627,3)*3*POWER(X627,2)*(1-X627)+INDEX(Ci,$W627,4)*POWER(X627,3))</f>
        <v>414.45099229252236</v>
      </c>
      <c r="Z627" s="3">
        <f t="shared" si="246"/>
        <v>422.72475409740554</v>
      </c>
      <c r="AA627" s="3">
        <f t="shared" si="247"/>
        <v>407.43000030517572</v>
      </c>
      <c r="AB627" s="3">
        <f t="shared" si="256"/>
        <v>15.294753792229812</v>
      </c>
      <c r="AC627" s="3">
        <f t="shared" si="257"/>
        <v>15.294753792229812</v>
      </c>
      <c r="AE627" s="34">
        <f t="shared" si="248"/>
        <v>6</v>
      </c>
      <c r="AF627" s="73" t="b">
        <f>COUNTIF('Power Curve'!$D$2:$D$31,AE627)&gt;0</f>
        <v>1</v>
      </c>
      <c r="AG627" s="73" t="b">
        <f t="shared" si="249"/>
        <v>0</v>
      </c>
      <c r="AH627" s="73" t="b">
        <f t="shared" si="258"/>
        <v>1</v>
      </c>
      <c r="AI627" s="34" t="str">
        <f t="shared" si="250"/>
        <v>Outer</v>
      </c>
      <c r="AJ627" s="35" t="str">
        <f t="shared" si="259"/>
        <v>0.3-0.4</v>
      </c>
      <c r="AK627" s="36" t="str">
        <f t="shared" si="251"/>
        <v>8-9</v>
      </c>
      <c r="AL627" s="36" t="str">
        <f t="shared" si="252"/>
        <v>Jan</v>
      </c>
      <c r="AM627" s="35" t="str">
        <f t="shared" si="253"/>
        <v>335-345</v>
      </c>
      <c r="AN627" s="36" t="str">
        <f t="shared" si="254"/>
        <v>LWS-HTI</v>
      </c>
    </row>
    <row r="628" spans="5:40" x14ac:dyDescent="0.3">
      <c r="E628" s="12">
        <v>40922.340277777781</v>
      </c>
      <c r="F628" s="16">
        <v>5.64</v>
      </c>
      <c r="G628" s="16">
        <v>381.58999633789108</v>
      </c>
      <c r="H628" s="29">
        <v>1.2232989337852673</v>
      </c>
      <c r="I628" s="26">
        <v>337.1</v>
      </c>
      <c r="J628" s="30">
        <v>0.16666666666666666</v>
      </c>
      <c r="K628" s="31">
        <v>0.49911908539653321</v>
      </c>
      <c r="L628" s="111">
        <f t="shared" si="234"/>
        <v>0.2</v>
      </c>
      <c r="M628" s="112">
        <f t="shared" si="235"/>
        <v>0.17</v>
      </c>
      <c r="N628" s="112" t="b">
        <f t="shared" si="236"/>
        <v>1</v>
      </c>
      <c r="O628" s="112" t="b">
        <f t="shared" si="237"/>
        <v>1</v>
      </c>
      <c r="P628" s="113">
        <f t="shared" si="238"/>
        <v>2</v>
      </c>
      <c r="Q628" s="113">
        <f t="shared" si="239"/>
        <v>9</v>
      </c>
      <c r="R628" s="114" t="str">
        <f t="shared" si="255"/>
        <v>0.2-0.17</v>
      </c>
      <c r="S628" s="127">
        <f t="shared" si="240"/>
        <v>6.7707460480226883E-2</v>
      </c>
      <c r="T628" s="112" t="b">
        <f t="shared" si="241"/>
        <v>1</v>
      </c>
      <c r="U628" s="22">
        <f t="shared" si="242"/>
        <v>5.6373881747725978</v>
      </c>
      <c r="V628" s="22">
        <f t="shared" si="243"/>
        <v>0.22932649109235761</v>
      </c>
      <c r="W628" s="81">
        <f t="shared" si="244"/>
        <v>6</v>
      </c>
      <c r="X628" s="22">
        <f t="shared" si="245"/>
        <v>0.60727937491884021</v>
      </c>
      <c r="Y628" s="3">
        <f>IF(U628&gt;'Power Curve'!$C$37,0,INDEX(Ci,$W628,1)*POWER(1-X628,3)+INDEX(Ci,$W628,2)*3*X628*POWER(1-X628,2)+INDEX(Ci,$W628,3)*3*POWER(X628,2)*(1-X628)+INDEX(Ci,$W628,4)*POWER(X628,3))</f>
        <v>302.40769618914584</v>
      </c>
      <c r="Z628" s="3">
        <f t="shared" si="246"/>
        <v>322.88295332778887</v>
      </c>
      <c r="AA628" s="3">
        <f t="shared" si="247"/>
        <v>381.58999633789108</v>
      </c>
      <c r="AB628" s="3">
        <f t="shared" si="256"/>
        <v>-58.707043010102211</v>
      </c>
      <c r="AC628" s="3">
        <f t="shared" si="257"/>
        <v>58.707043010102211</v>
      </c>
      <c r="AE628" s="34">
        <f t="shared" si="248"/>
        <v>6</v>
      </c>
      <c r="AF628" s="73" t="b">
        <f>COUNTIF('Power Curve'!$D$2:$D$31,AE628)&gt;0</f>
        <v>1</v>
      </c>
      <c r="AG628" s="73" t="b">
        <f t="shared" si="249"/>
        <v>0</v>
      </c>
      <c r="AH628" s="73" t="b">
        <f t="shared" si="258"/>
        <v>1</v>
      </c>
      <c r="AI628" s="34" t="str">
        <f t="shared" si="250"/>
        <v>Outer</v>
      </c>
      <c r="AJ628" s="35" t="str">
        <f t="shared" si="259"/>
        <v>0.2-0.3</v>
      </c>
      <c r="AK628" s="36" t="str">
        <f t="shared" si="251"/>
        <v>8-9</v>
      </c>
      <c r="AL628" s="36" t="str">
        <f t="shared" si="252"/>
        <v>Jan</v>
      </c>
      <c r="AM628" s="35" t="str">
        <f t="shared" si="253"/>
        <v>335-345</v>
      </c>
      <c r="AN628" s="36" t="str">
        <f t="shared" si="254"/>
        <v>LWS-HTI</v>
      </c>
    </row>
    <row r="629" spans="5:40" x14ac:dyDescent="0.3">
      <c r="E629" s="12">
        <v>40922.347222222219</v>
      </c>
      <c r="F629" s="16">
        <v>5.53</v>
      </c>
      <c r="G629" s="16">
        <v>284.40999221801718</v>
      </c>
      <c r="H629" s="29">
        <v>1.2237567034097503</v>
      </c>
      <c r="I629" s="26">
        <v>338.8</v>
      </c>
      <c r="J629" s="30">
        <v>0.11030741410488246</v>
      </c>
      <c r="K629" s="31">
        <v>0.46022069440754237</v>
      </c>
      <c r="L629" s="111">
        <f t="shared" si="234"/>
        <v>0.2</v>
      </c>
      <c r="M629" s="112">
        <f t="shared" si="235"/>
        <v>0.11</v>
      </c>
      <c r="N629" s="112" t="b">
        <f t="shared" si="236"/>
        <v>1</v>
      </c>
      <c r="O629" s="112" t="b">
        <f t="shared" si="237"/>
        <v>1</v>
      </c>
      <c r="P629" s="113">
        <f t="shared" si="238"/>
        <v>2</v>
      </c>
      <c r="Q629" s="113">
        <f t="shared" si="239"/>
        <v>15</v>
      </c>
      <c r="R629" s="114" t="str">
        <f t="shared" si="255"/>
        <v>0.2-0.11</v>
      </c>
      <c r="S629" s="127">
        <f t="shared" si="240"/>
        <v>1.2047330358197833E-2</v>
      </c>
      <c r="T629" s="112" t="b">
        <f t="shared" si="241"/>
        <v>1</v>
      </c>
      <c r="U629" s="22">
        <f t="shared" si="242"/>
        <v>5.5281285013613557</v>
      </c>
      <c r="V629" s="22">
        <f t="shared" si="243"/>
        <v>0.21244005635938312</v>
      </c>
      <c r="W629" s="81">
        <f t="shared" si="244"/>
        <v>6</v>
      </c>
      <c r="X629" s="22">
        <f t="shared" si="245"/>
        <v>0.4983783187624698</v>
      </c>
      <c r="Y629" s="3">
        <f>IF(U629&gt;'Power Curve'!$C$37,0,INDEX(Ci,$W629,1)*POWER(1-X629,3)+INDEX(Ci,$W629,2)*3*X629*POWER(1-X629,2)+INDEX(Ci,$W629,3)*3*POWER(X629,2)*(1-X629)+INDEX(Ci,$W629,4)*POWER(X629,3))</f>
        <v>285.8214478443445</v>
      </c>
      <c r="Z629" s="3">
        <f t="shared" si="246"/>
        <v>289.26483324998372</v>
      </c>
      <c r="AA629" s="3">
        <f t="shared" si="247"/>
        <v>284.40999221801718</v>
      </c>
      <c r="AB629" s="3">
        <f t="shared" si="256"/>
        <v>4.8548410319665436</v>
      </c>
      <c r="AC629" s="3">
        <f t="shared" si="257"/>
        <v>4.8548410319665436</v>
      </c>
      <c r="AE629" s="34">
        <f t="shared" si="248"/>
        <v>6</v>
      </c>
      <c r="AF629" s="73" t="b">
        <f>COUNTIF('Power Curve'!$D$2:$D$31,AE629)&gt;0</f>
        <v>1</v>
      </c>
      <c r="AG629" s="73" t="b">
        <f t="shared" si="249"/>
        <v>0</v>
      </c>
      <c r="AH629" s="73" t="b">
        <f t="shared" si="258"/>
        <v>1</v>
      </c>
      <c r="AI629" s="34" t="str">
        <f t="shared" si="250"/>
        <v>Outer</v>
      </c>
      <c r="AJ629" s="35" t="str">
        <f t="shared" si="259"/>
        <v>0.2-0.3</v>
      </c>
      <c r="AK629" s="36" t="str">
        <f t="shared" si="251"/>
        <v>8-9</v>
      </c>
      <c r="AL629" s="36" t="str">
        <f t="shared" si="252"/>
        <v>Jan</v>
      </c>
      <c r="AM629" s="35" t="str">
        <f t="shared" si="253"/>
        <v>335-345</v>
      </c>
      <c r="AN629" s="36" t="str">
        <f t="shared" si="254"/>
        <v>Inner-TI</v>
      </c>
    </row>
    <row r="630" spans="5:40" x14ac:dyDescent="0.3">
      <c r="E630" s="12">
        <v>40922.354166666664</v>
      </c>
      <c r="F630" s="16">
        <v>5.4</v>
      </c>
      <c r="G630" s="16">
        <v>280.39998626709007</v>
      </c>
      <c r="H630" s="29">
        <v>1.2231671611860135</v>
      </c>
      <c r="I630" s="26">
        <v>342.7</v>
      </c>
      <c r="J630" s="30">
        <v>0.11296296296296296</v>
      </c>
      <c r="K630" s="31">
        <v>0.57810036635781192</v>
      </c>
      <c r="L630" s="111">
        <f t="shared" si="234"/>
        <v>0.2</v>
      </c>
      <c r="M630" s="112">
        <f t="shared" si="235"/>
        <v>0.11</v>
      </c>
      <c r="N630" s="112" t="b">
        <f t="shared" si="236"/>
        <v>1</v>
      </c>
      <c r="O630" s="112" t="b">
        <f t="shared" si="237"/>
        <v>1</v>
      </c>
      <c r="P630" s="113">
        <f t="shared" si="238"/>
        <v>2</v>
      </c>
      <c r="Q630" s="113">
        <f t="shared" si="239"/>
        <v>15</v>
      </c>
      <c r="R630" s="114" t="str">
        <f t="shared" si="255"/>
        <v>0.2-0.11</v>
      </c>
      <c r="S630" s="127">
        <f t="shared" si="240"/>
        <v>1.2047330358197833E-2</v>
      </c>
      <c r="T630" s="112" t="b">
        <f t="shared" si="241"/>
        <v>1</v>
      </c>
      <c r="U630" s="22">
        <f t="shared" si="242"/>
        <v>5.3973055048124801</v>
      </c>
      <c r="V630" s="22">
        <f t="shared" si="243"/>
        <v>0.19222094052439626</v>
      </c>
      <c r="W630" s="81">
        <f t="shared" si="244"/>
        <v>6</v>
      </c>
      <c r="X630" s="22">
        <f t="shared" si="245"/>
        <v>0.36798471562501189</v>
      </c>
      <c r="Y630" s="3">
        <f>IF(U630&gt;'Power Curve'!$C$37,0,INDEX(Ci,$W630,1)*POWER(1-X630,3)+INDEX(Ci,$W630,2)*3*X630*POWER(1-X630,2)+INDEX(Ci,$W630,3)*3*POWER(X630,2)*(1-X630)+INDEX(Ci,$W630,4)*POWER(X630,3))</f>
        <v>266.45941977150602</v>
      </c>
      <c r="Z630" s="3">
        <f t="shared" si="246"/>
        <v>269.66954442854706</v>
      </c>
      <c r="AA630" s="3">
        <f t="shared" si="247"/>
        <v>280.39998626709007</v>
      </c>
      <c r="AB630" s="3">
        <f t="shared" si="256"/>
        <v>-10.730441838543015</v>
      </c>
      <c r="AC630" s="3">
        <f t="shared" si="257"/>
        <v>10.730441838543015</v>
      </c>
      <c r="AE630" s="34">
        <f t="shared" si="248"/>
        <v>5</v>
      </c>
      <c r="AF630" s="73" t="b">
        <f>COUNTIF('Power Curve'!$D$2:$D$31,AE630)&gt;0</f>
        <v>1</v>
      </c>
      <c r="AG630" s="73" t="b">
        <f t="shared" si="249"/>
        <v>0</v>
      </c>
      <c r="AH630" s="73" t="b">
        <f t="shared" si="258"/>
        <v>1</v>
      </c>
      <c r="AI630" s="34" t="str">
        <f t="shared" si="250"/>
        <v>Outer</v>
      </c>
      <c r="AJ630" s="35" t="str">
        <f t="shared" si="259"/>
        <v>0.1-0.2</v>
      </c>
      <c r="AK630" s="36" t="str">
        <f t="shared" si="251"/>
        <v>8-9</v>
      </c>
      <c r="AL630" s="36" t="str">
        <f t="shared" si="252"/>
        <v>Jan</v>
      </c>
      <c r="AM630" s="35" t="str">
        <f t="shared" si="253"/>
        <v>335-345</v>
      </c>
      <c r="AN630" s="36" t="str">
        <f t="shared" si="254"/>
        <v>Inner-TI</v>
      </c>
    </row>
    <row r="631" spans="5:40" x14ac:dyDescent="0.3">
      <c r="E631" s="12">
        <v>40922.361111111109</v>
      </c>
      <c r="F631" s="16">
        <v>5.18</v>
      </c>
      <c r="G631" s="16">
        <v>190.40999603271467</v>
      </c>
      <c r="H631" s="29">
        <v>1.2221617566695544</v>
      </c>
      <c r="I631" s="26">
        <v>341.6</v>
      </c>
      <c r="J631" s="30">
        <v>8.4942084942084953E-2</v>
      </c>
      <c r="K631" s="31">
        <v>0.67033456033471817</v>
      </c>
      <c r="L631" s="111">
        <f t="shared" si="234"/>
        <v>0.2</v>
      </c>
      <c r="M631" s="112">
        <f t="shared" si="235"/>
        <v>0.08</v>
      </c>
      <c r="N631" s="112" t="b">
        <f t="shared" si="236"/>
        <v>1</v>
      </c>
      <c r="O631" s="112" t="b">
        <f t="shared" si="237"/>
        <v>1</v>
      </c>
      <c r="P631" s="113">
        <f t="shared" si="238"/>
        <v>2</v>
      </c>
      <c r="Q631" s="113">
        <f t="shared" si="239"/>
        <v>18</v>
      </c>
      <c r="R631" s="114" t="str">
        <f t="shared" si="255"/>
        <v>0.2-0.08</v>
      </c>
      <c r="S631" s="127">
        <f t="shared" si="240"/>
        <v>-4.963225655588225E-2</v>
      </c>
      <c r="T631" s="112" t="b">
        <f t="shared" si="241"/>
        <v>1</v>
      </c>
      <c r="U631" s="22">
        <f t="shared" si="242"/>
        <v>5.1759963347795068</v>
      </c>
      <c r="V631" s="22">
        <f t="shared" si="243"/>
        <v>0.15801689488804863</v>
      </c>
      <c r="W631" s="81">
        <f t="shared" si="244"/>
        <v>6</v>
      </c>
      <c r="X631" s="22">
        <f t="shared" si="245"/>
        <v>0.14740193699114554</v>
      </c>
      <c r="Y631" s="3">
        <f>IF(U631&gt;'Power Curve'!$C$37,0,INDEX(Ci,$W631,1)*POWER(1-X631,3)+INDEX(Ci,$W631,2)*3*X631*POWER(1-X631,2)+INDEX(Ci,$W631,3)*3*POWER(X631,2)*(1-X631)+INDEX(Ci,$W631,4)*POWER(X631,3))</f>
        <v>233.88928750746283</v>
      </c>
      <c r="Z631" s="3">
        <f t="shared" si="246"/>
        <v>222.28083438421993</v>
      </c>
      <c r="AA631" s="3">
        <f t="shared" si="247"/>
        <v>190.40999603271467</v>
      </c>
      <c r="AB631" s="3">
        <f t="shared" si="256"/>
        <v>31.870838351505256</v>
      </c>
      <c r="AC631" s="3">
        <f t="shared" si="257"/>
        <v>31.870838351505256</v>
      </c>
      <c r="AE631" s="34">
        <f t="shared" si="248"/>
        <v>5</v>
      </c>
      <c r="AF631" s="73" t="b">
        <f>COUNTIF('Power Curve'!$D$2:$D$31,AE631)&gt;0</f>
        <v>1</v>
      </c>
      <c r="AG631" s="73" t="b">
        <f t="shared" si="249"/>
        <v>0</v>
      </c>
      <c r="AH631" s="73" t="b">
        <f t="shared" si="258"/>
        <v>1</v>
      </c>
      <c r="AI631" s="34" t="str">
        <f t="shared" si="250"/>
        <v>Outer</v>
      </c>
      <c r="AJ631" s="35" t="str">
        <f t="shared" si="259"/>
        <v>0.1-0.2</v>
      </c>
      <c r="AK631" s="36" t="str">
        <f t="shared" si="251"/>
        <v>8-9</v>
      </c>
      <c r="AL631" s="36" t="str">
        <f t="shared" si="252"/>
        <v>Jan</v>
      </c>
      <c r="AM631" s="35" t="str">
        <f t="shared" si="253"/>
        <v>335-345</v>
      </c>
      <c r="AN631" s="36" t="str">
        <f t="shared" si="254"/>
        <v>LWS-LTI</v>
      </c>
    </row>
    <row r="632" spans="5:40" x14ac:dyDescent="0.3">
      <c r="E632" s="12">
        <v>40922.368055555555</v>
      </c>
      <c r="F632" s="16">
        <v>5.18</v>
      </c>
      <c r="G632" s="16">
        <v>179.52000427246111</v>
      </c>
      <c r="H632" s="29">
        <v>1.2218422006680978</v>
      </c>
      <c r="I632" s="26">
        <v>338.9</v>
      </c>
      <c r="J632" s="30">
        <v>9.0733590733590733E-2</v>
      </c>
      <c r="K632" s="31">
        <v>0.81714210136328236</v>
      </c>
      <c r="L632" s="111">
        <f t="shared" si="234"/>
        <v>0.2</v>
      </c>
      <c r="M632" s="112">
        <f t="shared" si="235"/>
        <v>0.09</v>
      </c>
      <c r="N632" s="112" t="b">
        <f t="shared" si="236"/>
        <v>1</v>
      </c>
      <c r="O632" s="112" t="b">
        <f t="shared" si="237"/>
        <v>1</v>
      </c>
      <c r="P632" s="113">
        <f t="shared" si="238"/>
        <v>2</v>
      </c>
      <c r="Q632" s="113">
        <f t="shared" si="239"/>
        <v>17</v>
      </c>
      <c r="R632" s="114" t="str">
        <f t="shared" si="255"/>
        <v>0.2-0.09</v>
      </c>
      <c r="S632" s="127">
        <f t="shared" si="240"/>
        <v>2.727872872332233E-3</v>
      </c>
      <c r="T632" s="112" t="b">
        <f t="shared" si="241"/>
        <v>1</v>
      </c>
      <c r="U632" s="22">
        <f t="shared" si="242"/>
        <v>5.1755451765859863</v>
      </c>
      <c r="V632" s="22">
        <f t="shared" si="243"/>
        <v>0.15794716693489563</v>
      </c>
      <c r="W632" s="81">
        <f t="shared" si="244"/>
        <v>6</v>
      </c>
      <c r="X632" s="22">
        <f t="shared" si="245"/>
        <v>0.14695225961033317</v>
      </c>
      <c r="Y632" s="3">
        <f>IF(U632&gt;'Power Curve'!$C$37,0,INDEX(Ci,$W632,1)*POWER(1-X632,3)+INDEX(Ci,$W632,2)*3*X632*POWER(1-X632,2)+INDEX(Ci,$W632,3)*3*POWER(X632,2)*(1-X632)+INDEX(Ci,$W632,4)*POWER(X632,3))</f>
        <v>233.82209577639424</v>
      </c>
      <c r="Z632" s="3">
        <f t="shared" si="246"/>
        <v>234.45993272841454</v>
      </c>
      <c r="AA632" s="3">
        <f t="shared" si="247"/>
        <v>179.52000427246111</v>
      </c>
      <c r="AB632" s="3">
        <f t="shared" si="256"/>
        <v>54.939928455953435</v>
      </c>
      <c r="AC632" s="3">
        <f t="shared" si="257"/>
        <v>54.939928455953435</v>
      </c>
      <c r="AE632" s="34">
        <f t="shared" si="248"/>
        <v>5</v>
      </c>
      <c r="AF632" s="73" t="b">
        <f>COUNTIF('Power Curve'!$D$2:$D$31,AE632)&gt;0</f>
        <v>1</v>
      </c>
      <c r="AG632" s="73" t="b">
        <f t="shared" si="249"/>
        <v>0</v>
      </c>
      <c r="AH632" s="73" t="b">
        <f t="shared" si="258"/>
        <v>1</v>
      </c>
      <c r="AI632" s="34" t="str">
        <f t="shared" si="250"/>
        <v>Outer</v>
      </c>
      <c r="AJ632" s="35" t="str">
        <f t="shared" si="259"/>
        <v>0.1-0.2</v>
      </c>
      <c r="AK632" s="36" t="str">
        <f t="shared" si="251"/>
        <v>8-9</v>
      </c>
      <c r="AL632" s="36" t="str">
        <f t="shared" si="252"/>
        <v>Jan</v>
      </c>
      <c r="AM632" s="35" t="str">
        <f t="shared" si="253"/>
        <v>335-345</v>
      </c>
      <c r="AN632" s="36" t="str">
        <f t="shared" si="254"/>
        <v>LWS-LTI</v>
      </c>
    </row>
    <row r="633" spans="5:40" x14ac:dyDescent="0.3">
      <c r="E633" s="12">
        <v>40922.375</v>
      </c>
      <c r="F633" s="16">
        <v>4.07</v>
      </c>
      <c r="G633" s="16">
        <v>74.800003051757997</v>
      </c>
      <c r="H633" s="29">
        <v>1.2230354892775575</v>
      </c>
      <c r="I633" s="26">
        <v>326.8</v>
      </c>
      <c r="J633" s="30">
        <v>0.10073710073710072</v>
      </c>
      <c r="K633" s="31">
        <v>0.40556294777134438</v>
      </c>
      <c r="L633" s="111">
        <f t="shared" si="234"/>
        <v>0</v>
      </c>
      <c r="M633" s="112">
        <f t="shared" si="235"/>
        <v>9.9999999999999992E-2</v>
      </c>
      <c r="N633" s="112" t="b">
        <f t="shared" si="236"/>
        <v>0</v>
      </c>
      <c r="O633" s="112" t="b">
        <f t="shared" si="237"/>
        <v>1</v>
      </c>
      <c r="P633" s="113">
        <f t="shared" si="238"/>
        <v>0</v>
      </c>
      <c r="Q633" s="113">
        <f t="shared" si="239"/>
        <v>16</v>
      </c>
      <c r="R633" s="114" t="str">
        <f t="shared" si="255"/>
        <v>0-0.1</v>
      </c>
      <c r="S633" s="127">
        <f t="shared" si="240"/>
        <v>0</v>
      </c>
      <c r="T633" s="112" t="b">
        <f t="shared" si="241"/>
        <v>0</v>
      </c>
      <c r="U633" s="22">
        <f t="shared" si="242"/>
        <v>4.0678231737240491</v>
      </c>
      <c r="V633" s="22">
        <f t="shared" si="243"/>
        <v>-1.3254839437596797E-2</v>
      </c>
      <c r="W633" s="81">
        <f t="shared" si="244"/>
        <v>4</v>
      </c>
      <c r="X633" s="22">
        <f t="shared" si="245"/>
        <v>0.93889768199857915</v>
      </c>
      <c r="Y633" s="3">
        <f>IF(U633&gt;'Power Curve'!$C$37,0,INDEX(Ci,$W633,1)*POWER(1-X633,3)+INDEX(Ci,$W633,2)*3*X633*POWER(1-X633,2)+INDEX(Ci,$W633,3)*3*POWER(X633,2)*(1-X633)+INDEX(Ci,$W633,4)*POWER(X633,3))</f>
        <v>70.220958060391283</v>
      </c>
      <c r="Z633" s="3">
        <f t="shared" si="246"/>
        <v>70.220958060391283</v>
      </c>
      <c r="AA633" s="3">
        <f t="shared" si="247"/>
        <v>74.800003051757997</v>
      </c>
      <c r="AB633" s="3">
        <f t="shared" si="256"/>
        <v>-4.5790449913667146</v>
      </c>
      <c r="AC633" s="3">
        <f t="shared" si="257"/>
        <v>4.5790449913667146</v>
      </c>
      <c r="AE633" s="34">
        <f t="shared" si="248"/>
        <v>4</v>
      </c>
      <c r="AF633" s="73" t="b">
        <f>COUNTIF('Power Curve'!$D$2:$D$31,AE633)&gt;0</f>
        <v>1</v>
      </c>
      <c r="AG633" s="73" t="b">
        <f t="shared" si="249"/>
        <v>0</v>
      </c>
      <c r="AH633" s="73" t="b">
        <f t="shared" si="258"/>
        <v>1</v>
      </c>
      <c r="AI633" s="34" t="str">
        <f t="shared" si="250"/>
        <v>Outer</v>
      </c>
      <c r="AJ633" s="35" t="str">
        <f t="shared" si="259"/>
        <v>-0.1-0.0</v>
      </c>
      <c r="AK633" s="36" t="str">
        <f t="shared" si="251"/>
        <v>9-10</v>
      </c>
      <c r="AL633" s="36" t="str">
        <f t="shared" si="252"/>
        <v>Jan</v>
      </c>
      <c r="AM633" s="35" t="str">
        <f t="shared" si="253"/>
        <v>325-335</v>
      </c>
      <c r="AN633" s="36" t="str">
        <f t="shared" si="254"/>
        <v>Inner-TI</v>
      </c>
    </row>
    <row r="634" spans="5:40" x14ac:dyDescent="0.3">
      <c r="E634" s="12">
        <v>40922.381944444445</v>
      </c>
      <c r="F634" s="16">
        <v>3.88</v>
      </c>
      <c r="G634" s="16">
        <v>49.079998016357507</v>
      </c>
      <c r="H634" s="29">
        <v>1.2240420664141418</v>
      </c>
      <c r="I634" s="26">
        <v>316.8</v>
      </c>
      <c r="J634" s="30">
        <v>6.1855670103092786E-2</v>
      </c>
      <c r="K634" s="31">
        <v>0.17917345257952483</v>
      </c>
      <c r="L634" s="111">
        <f t="shared" si="234"/>
        <v>0</v>
      </c>
      <c r="M634" s="112">
        <f t="shared" si="235"/>
        <v>6.0000000000000005E-2</v>
      </c>
      <c r="N634" s="112" t="b">
        <f t="shared" si="236"/>
        <v>0</v>
      </c>
      <c r="O634" s="112" t="b">
        <f t="shared" si="237"/>
        <v>1</v>
      </c>
      <c r="P634" s="113">
        <f t="shared" si="238"/>
        <v>0</v>
      </c>
      <c r="Q634" s="113">
        <f t="shared" si="239"/>
        <v>20</v>
      </c>
      <c r="R634" s="114" t="str">
        <f t="shared" si="255"/>
        <v>0-0.06</v>
      </c>
      <c r="S634" s="127">
        <f t="shared" si="240"/>
        <v>0</v>
      </c>
      <c r="T634" s="112" t="b">
        <f t="shared" si="241"/>
        <v>0</v>
      </c>
      <c r="U634" s="22">
        <f t="shared" si="242"/>
        <v>3.8789883669227487</v>
      </c>
      <c r="V634" s="22">
        <f t="shared" si="243"/>
        <v>-4.2439867552790757E-2</v>
      </c>
      <c r="W634" s="81">
        <f t="shared" si="244"/>
        <v>4</v>
      </c>
      <c r="X634" s="22">
        <f t="shared" si="245"/>
        <v>0.80436023727800532</v>
      </c>
      <c r="Y634" s="3">
        <f>IF(U634&gt;'Power Curve'!$C$37,0,INDEX(Ci,$W634,1)*POWER(1-X634,3)+INDEX(Ci,$W634,2)*3*X634*POWER(1-X634,2)+INDEX(Ci,$W634,3)*3*POWER(X634,2)*(1-X634)+INDEX(Ci,$W634,4)*POWER(X634,3))</f>
        <v>54.730291703654217</v>
      </c>
      <c r="Z634" s="3">
        <f t="shared" si="246"/>
        <v>54.730291703654217</v>
      </c>
      <c r="AA634" s="3">
        <f t="shared" si="247"/>
        <v>49.079998016357507</v>
      </c>
      <c r="AB634" s="3">
        <f t="shared" si="256"/>
        <v>5.6502936872967098</v>
      </c>
      <c r="AC634" s="3">
        <f t="shared" si="257"/>
        <v>5.6502936872967098</v>
      </c>
      <c r="AE634" s="34">
        <f t="shared" si="248"/>
        <v>4</v>
      </c>
      <c r="AF634" s="73" t="b">
        <f>COUNTIF('Power Curve'!$D$2:$D$31,AE634)&gt;0</f>
        <v>1</v>
      </c>
      <c r="AG634" s="73" t="b">
        <f t="shared" si="249"/>
        <v>0</v>
      </c>
      <c r="AH634" s="73" t="b">
        <f t="shared" si="258"/>
        <v>1</v>
      </c>
      <c r="AI634" s="34" t="str">
        <f t="shared" si="250"/>
        <v>Outer</v>
      </c>
      <c r="AJ634" s="35" t="str">
        <f t="shared" si="259"/>
        <v>-0.1-0.0</v>
      </c>
      <c r="AK634" s="36" t="str">
        <f t="shared" si="251"/>
        <v>9-10</v>
      </c>
      <c r="AL634" s="36" t="str">
        <f t="shared" si="252"/>
        <v>Jan</v>
      </c>
      <c r="AM634" s="35" t="str">
        <f t="shared" si="253"/>
        <v>315-325</v>
      </c>
      <c r="AN634" s="36" t="str">
        <f t="shared" si="254"/>
        <v>LWS-LTI</v>
      </c>
    </row>
    <row r="635" spans="5:40" x14ac:dyDescent="0.3">
      <c r="E635" s="12">
        <v>40922.388888888891</v>
      </c>
      <c r="F635" s="16">
        <v>4.91</v>
      </c>
      <c r="G635" s="16">
        <v>180.2900085449221</v>
      </c>
      <c r="H635" s="29">
        <v>1.2232641120073198</v>
      </c>
      <c r="I635" s="26">
        <v>315.8</v>
      </c>
      <c r="J635" s="30">
        <v>8.7576374745417518E-2</v>
      </c>
      <c r="K635" s="31">
        <v>0.41661590386493236</v>
      </c>
      <c r="L635" s="111">
        <f t="shared" si="234"/>
        <v>0.1</v>
      </c>
      <c r="M635" s="112">
        <f t="shared" si="235"/>
        <v>0.09</v>
      </c>
      <c r="N635" s="112" t="b">
        <f t="shared" si="236"/>
        <v>1</v>
      </c>
      <c r="O635" s="112" t="b">
        <f t="shared" si="237"/>
        <v>1</v>
      </c>
      <c r="P635" s="113">
        <f t="shared" si="238"/>
        <v>1</v>
      </c>
      <c r="Q635" s="113">
        <f t="shared" si="239"/>
        <v>17</v>
      </c>
      <c r="R635" s="114" t="str">
        <f t="shared" si="255"/>
        <v>0.1-0.09</v>
      </c>
      <c r="S635" s="127">
        <f t="shared" si="240"/>
        <v>-1.676300639665261E-2</v>
      </c>
      <c r="T635" s="112" t="b">
        <f t="shared" si="241"/>
        <v>1</v>
      </c>
      <c r="U635" s="22">
        <f t="shared" si="242"/>
        <v>4.9076796628139343</v>
      </c>
      <c r="V635" s="22">
        <f t="shared" si="243"/>
        <v>0.11654768829558802</v>
      </c>
      <c r="W635" s="81">
        <f t="shared" si="244"/>
        <v>5</v>
      </c>
      <c r="X635" s="22">
        <f t="shared" si="245"/>
        <v>0.86229148439120973</v>
      </c>
      <c r="Y635" s="3">
        <f>IF(U635&gt;'Power Curve'!$C$37,0,INDEX(Ci,$W635,1)*POWER(1-X635,3)+INDEX(Ci,$W635,2)*3*X635*POWER(1-X635,2)+INDEX(Ci,$W635,3)*3*POWER(X635,2)*(1-X635)+INDEX(Ci,$W635,4)*POWER(X635,3))</f>
        <v>191.84572815532175</v>
      </c>
      <c r="Z635" s="3">
        <f t="shared" si="246"/>
        <v>188.62981698708361</v>
      </c>
      <c r="AA635" s="3">
        <f t="shared" si="247"/>
        <v>180.2900085449221</v>
      </c>
      <c r="AB635" s="3">
        <f t="shared" si="256"/>
        <v>8.3398084421615124</v>
      </c>
      <c r="AC635" s="3">
        <f t="shared" si="257"/>
        <v>8.3398084421615124</v>
      </c>
      <c r="AE635" s="34">
        <f t="shared" si="248"/>
        <v>5</v>
      </c>
      <c r="AF635" s="73" t="b">
        <f>COUNTIF('Power Curve'!$D$2:$D$31,AE635)&gt;0</f>
        <v>1</v>
      </c>
      <c r="AG635" s="73" t="b">
        <f t="shared" si="249"/>
        <v>0</v>
      </c>
      <c r="AH635" s="73" t="b">
        <f t="shared" si="258"/>
        <v>1</v>
      </c>
      <c r="AI635" s="34" t="str">
        <f t="shared" si="250"/>
        <v>Outer</v>
      </c>
      <c r="AJ635" s="35" t="str">
        <f t="shared" si="259"/>
        <v>0.1-0.2</v>
      </c>
      <c r="AK635" s="36" t="str">
        <f t="shared" si="251"/>
        <v>9-10</v>
      </c>
      <c r="AL635" s="36" t="str">
        <f t="shared" si="252"/>
        <v>Jan</v>
      </c>
      <c r="AM635" s="35" t="str">
        <f t="shared" si="253"/>
        <v>315-325</v>
      </c>
      <c r="AN635" s="36" t="str">
        <f t="shared" si="254"/>
        <v>LWS-LTI</v>
      </c>
    </row>
    <row r="636" spans="5:40" x14ac:dyDescent="0.3">
      <c r="E636" s="12">
        <v>40922.395833333336</v>
      </c>
      <c r="F636" s="16">
        <v>4.7</v>
      </c>
      <c r="G636" s="16">
        <v>152.54999542236328</v>
      </c>
      <c r="H636" s="29">
        <v>1.2217626361686984</v>
      </c>
      <c r="I636" s="26">
        <v>323.8</v>
      </c>
      <c r="J636" s="30">
        <v>6.5957446808510636E-2</v>
      </c>
      <c r="K636" s="31">
        <v>0.31342084684320498</v>
      </c>
      <c r="L636" s="111">
        <f t="shared" si="234"/>
        <v>0.1</v>
      </c>
      <c r="M636" s="112">
        <f t="shared" si="235"/>
        <v>6.9999999999999993E-2</v>
      </c>
      <c r="N636" s="112" t="b">
        <f t="shared" si="236"/>
        <v>1</v>
      </c>
      <c r="O636" s="112" t="b">
        <f t="shared" si="237"/>
        <v>1</v>
      </c>
      <c r="P636" s="113">
        <f t="shared" si="238"/>
        <v>1</v>
      </c>
      <c r="Q636" s="113">
        <f t="shared" si="239"/>
        <v>19</v>
      </c>
      <c r="R636" s="114" t="str">
        <f t="shared" si="255"/>
        <v>0.1-0.07</v>
      </c>
      <c r="S636" s="127">
        <f t="shared" si="240"/>
        <v>-5.2457205154014371E-2</v>
      </c>
      <c r="T636" s="112" t="b">
        <f t="shared" si="241"/>
        <v>1</v>
      </c>
      <c r="U636" s="22">
        <f t="shared" si="242"/>
        <v>4.695856045337389</v>
      </c>
      <c r="V636" s="22">
        <f t="shared" si="243"/>
        <v>8.3809665384271162E-2</v>
      </c>
      <c r="W636" s="81">
        <f t="shared" si="244"/>
        <v>5</v>
      </c>
      <c r="X636" s="22">
        <f t="shared" si="245"/>
        <v>0.62007544442948248</v>
      </c>
      <c r="Y636" s="3">
        <f>IF(U636&gt;'Power Curve'!$C$37,0,INDEX(Ci,$W636,1)*POWER(1-X636,3)+INDEX(Ci,$W636,2)*3*X636*POWER(1-X636,2)+INDEX(Ci,$W636,3)*3*POWER(X636,2)*(1-X636)+INDEX(Ci,$W636,4)*POWER(X636,3))</f>
        <v>154.89031703739175</v>
      </c>
      <c r="Z636" s="3">
        <f t="shared" si="246"/>
        <v>146.76520390019095</v>
      </c>
      <c r="AA636" s="3">
        <f t="shared" si="247"/>
        <v>152.54999542236328</v>
      </c>
      <c r="AB636" s="3">
        <f t="shared" si="256"/>
        <v>-5.7847915221723269</v>
      </c>
      <c r="AC636" s="3">
        <f t="shared" si="257"/>
        <v>5.7847915221723269</v>
      </c>
      <c r="AE636" s="34">
        <f t="shared" si="248"/>
        <v>5</v>
      </c>
      <c r="AF636" s="73" t="b">
        <f>COUNTIF('Power Curve'!$D$2:$D$31,AE636)&gt;0</f>
        <v>1</v>
      </c>
      <c r="AG636" s="73" t="b">
        <f t="shared" si="249"/>
        <v>0</v>
      </c>
      <c r="AH636" s="73" t="b">
        <f t="shared" si="258"/>
        <v>1</v>
      </c>
      <c r="AI636" s="34" t="str">
        <f t="shared" si="250"/>
        <v>Outer</v>
      </c>
      <c r="AJ636" s="35" t="str">
        <f t="shared" si="259"/>
        <v>0.0-0.1</v>
      </c>
      <c r="AK636" s="36" t="str">
        <f t="shared" si="251"/>
        <v>9-10</v>
      </c>
      <c r="AL636" s="36" t="str">
        <f t="shared" si="252"/>
        <v>Jan</v>
      </c>
      <c r="AM636" s="35" t="str">
        <f t="shared" si="253"/>
        <v>315-325</v>
      </c>
      <c r="AN636" s="36" t="str">
        <f t="shared" si="254"/>
        <v>LWS-LTI</v>
      </c>
    </row>
    <row r="637" spans="5:40" x14ac:dyDescent="0.3">
      <c r="E637" s="12">
        <v>40922.402777777781</v>
      </c>
      <c r="F637" s="16">
        <v>5.31</v>
      </c>
      <c r="G637" s="16">
        <v>221.60000228881796</v>
      </c>
      <c r="H637" s="29">
        <v>1.2210788899019991</v>
      </c>
      <c r="I637" s="26">
        <v>324.3</v>
      </c>
      <c r="J637" s="30">
        <v>6.7796610169491525E-2</v>
      </c>
      <c r="K637" s="31">
        <v>0.59200420505103379</v>
      </c>
      <c r="L637" s="111">
        <f t="shared" si="234"/>
        <v>0.2</v>
      </c>
      <c r="M637" s="112">
        <f t="shared" si="235"/>
        <v>6.9999999999999993E-2</v>
      </c>
      <c r="N637" s="112" t="b">
        <f t="shared" si="236"/>
        <v>1</v>
      </c>
      <c r="O637" s="112" t="b">
        <f t="shared" si="237"/>
        <v>1</v>
      </c>
      <c r="P637" s="113">
        <f t="shared" si="238"/>
        <v>2</v>
      </c>
      <c r="Q637" s="113">
        <f t="shared" si="239"/>
        <v>19</v>
      </c>
      <c r="R637" s="114" t="str">
        <f t="shared" si="255"/>
        <v>0.2-0.07</v>
      </c>
      <c r="S637" s="127">
        <f t="shared" si="240"/>
        <v>-5.0323808394424734E-2</v>
      </c>
      <c r="T637" s="112" t="b">
        <f t="shared" si="241"/>
        <v>1</v>
      </c>
      <c r="U637" s="22">
        <f t="shared" si="242"/>
        <v>5.3043283402266157</v>
      </c>
      <c r="V637" s="22">
        <f t="shared" si="243"/>
        <v>0.17785102001834904</v>
      </c>
      <c r="W637" s="81">
        <f t="shared" si="244"/>
        <v>6</v>
      </c>
      <c r="X637" s="22">
        <f t="shared" si="245"/>
        <v>0.2753127250753542</v>
      </c>
      <c r="Y637" s="3">
        <f>IF(U637&gt;'Power Curve'!$C$37,0,INDEX(Ci,$W637,1)*POWER(1-X637,3)+INDEX(Ci,$W637,2)*3*X637*POWER(1-X637,2)+INDEX(Ci,$W637,3)*3*POWER(X637,2)*(1-X637)+INDEX(Ci,$W637,4)*POWER(X637,3))</f>
        <v>252.82580960824066</v>
      </c>
      <c r="Z637" s="3">
        <f t="shared" si="246"/>
        <v>240.10265200835025</v>
      </c>
      <c r="AA637" s="3">
        <f t="shared" si="247"/>
        <v>221.60000228881796</v>
      </c>
      <c r="AB637" s="3">
        <f t="shared" si="256"/>
        <v>18.502649719532286</v>
      </c>
      <c r="AC637" s="3">
        <f t="shared" si="257"/>
        <v>18.502649719532286</v>
      </c>
      <c r="AE637" s="34">
        <f t="shared" si="248"/>
        <v>5</v>
      </c>
      <c r="AF637" s="73" t="b">
        <f>COUNTIF('Power Curve'!$D$2:$D$31,AE637)&gt;0</f>
        <v>1</v>
      </c>
      <c r="AG637" s="73" t="b">
        <f t="shared" si="249"/>
        <v>0</v>
      </c>
      <c r="AH637" s="73" t="b">
        <f t="shared" si="258"/>
        <v>1</v>
      </c>
      <c r="AI637" s="34" t="str">
        <f t="shared" si="250"/>
        <v>Outer</v>
      </c>
      <c r="AJ637" s="35" t="str">
        <f t="shared" si="259"/>
        <v>0.1-0.2</v>
      </c>
      <c r="AK637" s="36" t="str">
        <f t="shared" si="251"/>
        <v>9-10</v>
      </c>
      <c r="AL637" s="36" t="str">
        <f t="shared" si="252"/>
        <v>Jan</v>
      </c>
      <c r="AM637" s="35" t="str">
        <f t="shared" si="253"/>
        <v>315-325</v>
      </c>
      <c r="AN637" s="36" t="str">
        <f t="shared" si="254"/>
        <v>LWS-LTI</v>
      </c>
    </row>
    <row r="638" spans="5:40" x14ac:dyDescent="0.3">
      <c r="E638" s="12">
        <v>40922.409722222219</v>
      </c>
      <c r="F638" s="16">
        <v>6.06</v>
      </c>
      <c r="G638" s="16">
        <v>335.44999313354469</v>
      </c>
      <c r="H638" s="29">
        <v>1.2210788899019991</v>
      </c>
      <c r="I638" s="26">
        <v>325</v>
      </c>
      <c r="J638" s="30">
        <v>6.6006600660066014E-2</v>
      </c>
      <c r="K638" s="31">
        <v>0.71407197826989011</v>
      </c>
      <c r="L638" s="111">
        <f t="shared" si="234"/>
        <v>0.30000000000000004</v>
      </c>
      <c r="M638" s="112">
        <f t="shared" si="235"/>
        <v>6.9999999999999993E-2</v>
      </c>
      <c r="N638" s="112" t="b">
        <f t="shared" si="236"/>
        <v>1</v>
      </c>
      <c r="O638" s="112" t="b">
        <f t="shared" si="237"/>
        <v>1</v>
      </c>
      <c r="P638" s="113">
        <f t="shared" si="238"/>
        <v>3.0000000000000004</v>
      </c>
      <c r="Q638" s="113">
        <f t="shared" si="239"/>
        <v>19</v>
      </c>
      <c r="R638" s="114" t="str">
        <f t="shared" si="255"/>
        <v>0.3-0.07</v>
      </c>
      <c r="S638" s="127">
        <f t="shared" si="240"/>
        <v>-5.596465047464419E-2</v>
      </c>
      <c r="T638" s="112" t="b">
        <f t="shared" si="241"/>
        <v>1</v>
      </c>
      <c r="U638" s="22">
        <f t="shared" si="242"/>
        <v>6.0535272583377191</v>
      </c>
      <c r="V638" s="22">
        <f t="shared" si="243"/>
        <v>0.29364212791485617</v>
      </c>
      <c r="W638" s="81">
        <f t="shared" si="244"/>
        <v>7</v>
      </c>
      <c r="X638" s="22">
        <f t="shared" si="245"/>
        <v>2.2491296730659784E-2</v>
      </c>
      <c r="Y638" s="3">
        <f>IF(U638&gt;'Power Curve'!$C$37,0,INDEX(Ci,$W638,1)*POWER(1-X638,3)+INDEX(Ci,$W638,2)*3*X638*POWER(1-X638,2)+INDEX(Ci,$W638,3)*3*POWER(X638,2)*(1-X638)+INDEX(Ci,$W638,4)*POWER(X638,3))</f>
        <v>373.24272348919976</v>
      </c>
      <c r="Z638" s="3">
        <f t="shared" si="246"/>
        <v>352.35432492692246</v>
      </c>
      <c r="AA638" s="3">
        <f t="shared" si="247"/>
        <v>335.44999313354469</v>
      </c>
      <c r="AB638" s="3">
        <f t="shared" si="256"/>
        <v>16.904331793377764</v>
      </c>
      <c r="AC638" s="3">
        <f t="shared" si="257"/>
        <v>16.904331793377764</v>
      </c>
      <c r="AE638" s="34">
        <f t="shared" si="248"/>
        <v>6</v>
      </c>
      <c r="AF638" s="73" t="b">
        <f>COUNTIF('Power Curve'!$D$2:$D$31,AE638)&gt;0</f>
        <v>1</v>
      </c>
      <c r="AG638" s="73" t="b">
        <f t="shared" si="249"/>
        <v>0</v>
      </c>
      <c r="AH638" s="73" t="b">
        <f t="shared" si="258"/>
        <v>1</v>
      </c>
      <c r="AI638" s="34" t="str">
        <f t="shared" si="250"/>
        <v>Outer</v>
      </c>
      <c r="AJ638" s="35" t="str">
        <f t="shared" si="259"/>
        <v>0.2-0.3</v>
      </c>
      <c r="AK638" s="36" t="str">
        <f t="shared" si="251"/>
        <v>9-10</v>
      </c>
      <c r="AL638" s="36" t="str">
        <f t="shared" si="252"/>
        <v>Jan</v>
      </c>
      <c r="AM638" s="35" t="str">
        <f t="shared" si="253"/>
        <v>325-335</v>
      </c>
      <c r="AN638" s="36" t="str">
        <f t="shared" si="254"/>
        <v>LWS-LTI</v>
      </c>
    </row>
    <row r="639" spans="5:40" x14ac:dyDescent="0.3">
      <c r="E639" s="12">
        <v>40922.416666666664</v>
      </c>
      <c r="F639" s="16">
        <v>6.05</v>
      </c>
      <c r="G639" s="16">
        <v>327.67998886108398</v>
      </c>
      <c r="H639" s="29">
        <v>1.2209482914655967</v>
      </c>
      <c r="I639" s="26">
        <v>325.10000000000002</v>
      </c>
      <c r="J639" s="30">
        <v>6.1157024793388429E-2</v>
      </c>
      <c r="K639" s="31">
        <v>0.61690533286157789</v>
      </c>
      <c r="L639" s="111">
        <f t="shared" si="234"/>
        <v>0.30000000000000004</v>
      </c>
      <c r="M639" s="112">
        <f t="shared" si="235"/>
        <v>6.0000000000000005E-2</v>
      </c>
      <c r="N639" s="112" t="b">
        <f t="shared" si="236"/>
        <v>1</v>
      </c>
      <c r="O639" s="112" t="b">
        <f t="shared" si="237"/>
        <v>1</v>
      </c>
      <c r="P639" s="113">
        <f t="shared" si="238"/>
        <v>3.0000000000000004</v>
      </c>
      <c r="Q639" s="113">
        <f t="shared" si="239"/>
        <v>20</v>
      </c>
      <c r="R639" s="114" t="str">
        <f t="shared" si="255"/>
        <v>0.3-0.06</v>
      </c>
      <c r="S639" s="127">
        <f t="shared" si="240"/>
        <v>-9.0712576007974638E-2</v>
      </c>
      <c r="T639" s="112" t="b">
        <f t="shared" si="241"/>
        <v>1</v>
      </c>
      <c r="U639" s="22">
        <f t="shared" si="242"/>
        <v>6.0433224729400568</v>
      </c>
      <c r="V639" s="22">
        <f t="shared" si="243"/>
        <v>0.29206494543570827</v>
      </c>
      <c r="W639" s="81">
        <f t="shared" si="244"/>
        <v>7</v>
      </c>
      <c r="X639" s="22">
        <f t="shared" si="245"/>
        <v>1.2117660419013961E-2</v>
      </c>
      <c r="Y639" s="3">
        <f>IF(U639&gt;'Power Curve'!$C$37,0,INDEX(Ci,$W639,1)*POWER(1-X639,3)+INDEX(Ci,$W639,2)*3*X639*POWER(1-X639,2)+INDEX(Ci,$W639,3)*3*POWER(X639,2)*(1-X639)+INDEX(Ci,$W639,4)*POWER(X639,3))</f>
        <v>371.29450503181374</v>
      </c>
      <c r="Z639" s="3">
        <f t="shared" si="246"/>
        <v>337.61342402277199</v>
      </c>
      <c r="AA639" s="3">
        <f t="shared" si="247"/>
        <v>327.67998886108398</v>
      </c>
      <c r="AB639" s="3">
        <f t="shared" si="256"/>
        <v>9.9334351616880099</v>
      </c>
      <c r="AC639" s="3">
        <f t="shared" si="257"/>
        <v>9.9334351616880099</v>
      </c>
      <c r="AE639" s="34">
        <f t="shared" si="248"/>
        <v>6</v>
      </c>
      <c r="AF639" s="73" t="b">
        <f>COUNTIF('Power Curve'!$D$2:$D$31,AE639)&gt;0</f>
        <v>1</v>
      </c>
      <c r="AG639" s="73" t="b">
        <f t="shared" si="249"/>
        <v>0</v>
      </c>
      <c r="AH639" s="73" t="b">
        <f t="shared" si="258"/>
        <v>1</v>
      </c>
      <c r="AI639" s="34" t="str">
        <f t="shared" si="250"/>
        <v>Outer</v>
      </c>
      <c r="AJ639" s="35" t="str">
        <f t="shared" si="259"/>
        <v>0.2-0.3</v>
      </c>
      <c r="AK639" s="36" t="str">
        <f t="shared" si="251"/>
        <v>10-11</v>
      </c>
      <c r="AL639" s="36" t="str">
        <f t="shared" si="252"/>
        <v>Jan</v>
      </c>
      <c r="AM639" s="35" t="str">
        <f t="shared" si="253"/>
        <v>325-335</v>
      </c>
      <c r="AN639" s="36" t="str">
        <f t="shared" si="254"/>
        <v>LWS-LTI</v>
      </c>
    </row>
    <row r="640" spans="5:40" x14ac:dyDescent="0.3">
      <c r="E640" s="12">
        <v>40922.423611111109</v>
      </c>
      <c r="F640" s="16">
        <v>6.05</v>
      </c>
      <c r="G640" s="16">
        <v>315.24001312255911</v>
      </c>
      <c r="H640" s="29">
        <v>1.2207206546268954</v>
      </c>
      <c r="I640" s="26">
        <v>327.7</v>
      </c>
      <c r="J640" s="30">
        <v>6.7768595041322308E-2</v>
      </c>
      <c r="K640" s="31">
        <v>0.58685907933260495</v>
      </c>
      <c r="L640" s="111">
        <f t="shared" si="234"/>
        <v>0.30000000000000004</v>
      </c>
      <c r="M640" s="112">
        <f t="shared" si="235"/>
        <v>6.9999999999999993E-2</v>
      </c>
      <c r="N640" s="112" t="b">
        <f t="shared" si="236"/>
        <v>1</v>
      </c>
      <c r="O640" s="112" t="b">
        <f t="shared" si="237"/>
        <v>1</v>
      </c>
      <c r="P640" s="113">
        <f t="shared" si="238"/>
        <v>3.0000000000000004</v>
      </c>
      <c r="Q640" s="113">
        <f t="shared" si="239"/>
        <v>19</v>
      </c>
      <c r="R640" s="114" t="str">
        <f t="shared" si="255"/>
        <v>0.3-0.07</v>
      </c>
      <c r="S640" s="127">
        <f t="shared" si="240"/>
        <v>-5.596465047464419E-2</v>
      </c>
      <c r="T640" s="112" t="b">
        <f t="shared" si="241"/>
        <v>1</v>
      </c>
      <c r="U640" s="22">
        <f t="shared" si="242"/>
        <v>6.0429468719047019</v>
      </c>
      <c r="V640" s="22">
        <f t="shared" si="243"/>
        <v>0.29200689508491429</v>
      </c>
      <c r="W640" s="81">
        <f t="shared" si="244"/>
        <v>7</v>
      </c>
      <c r="X640" s="22">
        <f t="shared" si="245"/>
        <v>1.1735844595631607E-2</v>
      </c>
      <c r="Y640" s="3">
        <f>IF(U640&gt;'Power Curve'!$C$37,0,INDEX(Ci,$W640,1)*POWER(1-X640,3)+INDEX(Ci,$W640,2)*3*X640*POWER(1-X640,2)+INDEX(Ci,$W640,3)*3*POWER(X640,2)*(1-X640)+INDEX(Ci,$W640,4)*POWER(X640,3))</f>
        <v>371.22308414116986</v>
      </c>
      <c r="Z640" s="3">
        <f t="shared" si="246"/>
        <v>350.44771398908989</v>
      </c>
      <c r="AA640" s="3">
        <f t="shared" si="247"/>
        <v>315.24001312255911</v>
      </c>
      <c r="AB640" s="3">
        <f t="shared" si="256"/>
        <v>35.207700866530786</v>
      </c>
      <c r="AC640" s="3">
        <f t="shared" si="257"/>
        <v>35.207700866530786</v>
      </c>
      <c r="AE640" s="34">
        <f t="shared" si="248"/>
        <v>6</v>
      </c>
      <c r="AF640" s="73" t="b">
        <f>COUNTIF('Power Curve'!$D$2:$D$31,AE640)&gt;0</f>
        <v>1</v>
      </c>
      <c r="AG640" s="73" t="b">
        <f t="shared" si="249"/>
        <v>0</v>
      </c>
      <c r="AH640" s="73" t="b">
        <f t="shared" si="258"/>
        <v>1</v>
      </c>
      <c r="AI640" s="34" t="str">
        <f t="shared" si="250"/>
        <v>Outer</v>
      </c>
      <c r="AJ640" s="35" t="str">
        <f t="shared" si="259"/>
        <v>0.2-0.3</v>
      </c>
      <c r="AK640" s="36" t="str">
        <f t="shared" si="251"/>
        <v>10-11</v>
      </c>
      <c r="AL640" s="36" t="str">
        <f t="shared" si="252"/>
        <v>Jan</v>
      </c>
      <c r="AM640" s="35" t="str">
        <f t="shared" si="253"/>
        <v>325-335</v>
      </c>
      <c r="AN640" s="36" t="str">
        <f t="shared" si="254"/>
        <v>LWS-LTI</v>
      </c>
    </row>
    <row r="641" spans="5:40" x14ac:dyDescent="0.3">
      <c r="E641" s="12">
        <v>40922.430555555555</v>
      </c>
      <c r="F641" s="16">
        <v>5.78</v>
      </c>
      <c r="G641" s="16">
        <v>304.89998626708996</v>
      </c>
      <c r="H641" s="29">
        <v>1.2214493901714125</v>
      </c>
      <c r="I641" s="26">
        <v>328.3</v>
      </c>
      <c r="J641" s="30">
        <v>5.7093425605536333E-2</v>
      </c>
      <c r="K641" s="31">
        <v>0.66646466862082565</v>
      </c>
      <c r="L641" s="111">
        <f t="shared" si="234"/>
        <v>0.30000000000000004</v>
      </c>
      <c r="M641" s="112">
        <f t="shared" si="235"/>
        <v>6.0000000000000005E-2</v>
      </c>
      <c r="N641" s="112" t="b">
        <f t="shared" si="236"/>
        <v>1</v>
      </c>
      <c r="O641" s="112" t="b">
        <f t="shared" si="237"/>
        <v>1</v>
      </c>
      <c r="P641" s="113">
        <f t="shared" si="238"/>
        <v>3.0000000000000004</v>
      </c>
      <c r="Q641" s="113">
        <f t="shared" si="239"/>
        <v>20</v>
      </c>
      <c r="R641" s="114" t="str">
        <f t="shared" si="255"/>
        <v>0.3-0.06</v>
      </c>
      <c r="S641" s="127">
        <f t="shared" si="240"/>
        <v>-9.0712576007974638E-2</v>
      </c>
      <c r="T641" s="112" t="b">
        <f t="shared" si="241"/>
        <v>1</v>
      </c>
      <c r="U641" s="22">
        <f t="shared" si="242"/>
        <v>5.7744102354600706</v>
      </c>
      <c r="V641" s="22">
        <f t="shared" si="243"/>
        <v>0.25050369227314212</v>
      </c>
      <c r="W641" s="81">
        <f t="shared" si="244"/>
        <v>6</v>
      </c>
      <c r="X641" s="22">
        <f t="shared" si="245"/>
        <v>0.74385169533411166</v>
      </c>
      <c r="Y641" s="3">
        <f>IF(U641&gt;'Power Curve'!$C$37,0,INDEX(Ci,$W641,1)*POWER(1-X641,3)+INDEX(Ci,$W641,2)*3*X641*POWER(1-X641,2)+INDEX(Ci,$W641,3)*3*POWER(X641,2)*(1-X641)+INDEX(Ci,$W641,4)*POWER(X641,3))</f>
        <v>324.11502725966091</v>
      </c>
      <c r="Z641" s="3">
        <f t="shared" si="246"/>
        <v>294.71371821404216</v>
      </c>
      <c r="AA641" s="3">
        <f t="shared" si="247"/>
        <v>304.89998626708996</v>
      </c>
      <c r="AB641" s="3">
        <f t="shared" si="256"/>
        <v>-10.186268053047797</v>
      </c>
      <c r="AC641" s="3">
        <f t="shared" si="257"/>
        <v>10.186268053047797</v>
      </c>
      <c r="AE641" s="34">
        <f t="shared" si="248"/>
        <v>6</v>
      </c>
      <c r="AF641" s="73" t="b">
        <f>COUNTIF('Power Curve'!$D$2:$D$31,AE641)&gt;0</f>
        <v>1</v>
      </c>
      <c r="AG641" s="73" t="b">
        <f t="shared" si="249"/>
        <v>0</v>
      </c>
      <c r="AH641" s="73" t="b">
        <f t="shared" si="258"/>
        <v>1</v>
      </c>
      <c r="AI641" s="34" t="str">
        <f t="shared" si="250"/>
        <v>Outer</v>
      </c>
      <c r="AJ641" s="35" t="str">
        <f t="shared" si="259"/>
        <v>0.2-0.3</v>
      </c>
      <c r="AK641" s="36" t="str">
        <f t="shared" si="251"/>
        <v>10-11</v>
      </c>
      <c r="AL641" s="36" t="str">
        <f t="shared" si="252"/>
        <v>Jan</v>
      </c>
      <c r="AM641" s="35" t="str">
        <f t="shared" si="253"/>
        <v>325-335</v>
      </c>
      <c r="AN641" s="36" t="str">
        <f t="shared" si="254"/>
        <v>LWS-LTI</v>
      </c>
    </row>
    <row r="642" spans="5:40" x14ac:dyDescent="0.3">
      <c r="E642" s="12">
        <v>40922.4375</v>
      </c>
      <c r="F642" s="16">
        <v>6.6</v>
      </c>
      <c r="G642" s="16">
        <v>378.36000823974621</v>
      </c>
      <c r="H642" s="29">
        <v>1.2201354639111333</v>
      </c>
      <c r="I642" s="26">
        <v>330.2</v>
      </c>
      <c r="J642" s="30">
        <v>4.5454545454545456E-2</v>
      </c>
      <c r="K642" s="31">
        <v>0.81267401557750896</v>
      </c>
      <c r="L642" s="111">
        <f t="shared" si="234"/>
        <v>0.4</v>
      </c>
      <c r="M642" s="112">
        <f t="shared" si="235"/>
        <v>0.05</v>
      </c>
      <c r="N642" s="112" t="b">
        <f t="shared" si="236"/>
        <v>1</v>
      </c>
      <c r="O642" s="112" t="b">
        <f t="shared" si="237"/>
        <v>1</v>
      </c>
      <c r="P642" s="113">
        <f t="shared" si="238"/>
        <v>4</v>
      </c>
      <c r="Q642" s="113">
        <f t="shared" si="239"/>
        <v>21</v>
      </c>
      <c r="R642" s="114" t="str">
        <f t="shared" si="255"/>
        <v>0.4-0.05</v>
      </c>
      <c r="S642" s="127">
        <f t="shared" si="240"/>
        <v>-0.10445362846231414</v>
      </c>
      <c r="T642" s="112" t="b">
        <f t="shared" si="241"/>
        <v>1</v>
      </c>
      <c r="U642" s="22">
        <f t="shared" si="242"/>
        <v>6.5912521006024436</v>
      </c>
      <c r="V642" s="22">
        <f t="shared" si="243"/>
        <v>0.37674923568576396</v>
      </c>
      <c r="W642" s="81">
        <f t="shared" si="244"/>
        <v>7</v>
      </c>
      <c r="X642" s="22">
        <f t="shared" si="245"/>
        <v>0.56911346780239869</v>
      </c>
      <c r="Y642" s="3">
        <f>IF(U642&gt;'Power Curve'!$C$37,0,INDEX(Ci,$W642,1)*POWER(1-X642,3)+INDEX(Ci,$W642,2)*3*X642*POWER(1-X642,2)+INDEX(Ci,$W642,3)*3*POWER(X642,2)*(1-X642)+INDEX(Ci,$W642,4)*POWER(X642,3))</f>
        <v>492.87949849470681</v>
      </c>
      <c r="Z642" s="3">
        <f t="shared" si="246"/>
        <v>441.39644648224902</v>
      </c>
      <c r="AA642" s="3">
        <f t="shared" si="247"/>
        <v>378.36000823974621</v>
      </c>
      <c r="AB642" s="3">
        <f t="shared" si="256"/>
        <v>63.036438242502811</v>
      </c>
      <c r="AC642" s="3">
        <f t="shared" si="257"/>
        <v>63.036438242502811</v>
      </c>
      <c r="AE642" s="34">
        <f t="shared" si="248"/>
        <v>7</v>
      </c>
      <c r="AF642" s="73" t="b">
        <f>COUNTIF('Power Curve'!$D$2:$D$31,AE642)&gt;0</f>
        <v>1</v>
      </c>
      <c r="AG642" s="73" t="b">
        <f t="shared" si="249"/>
        <v>0</v>
      </c>
      <c r="AH642" s="73" t="b">
        <f t="shared" si="258"/>
        <v>1</v>
      </c>
      <c r="AI642" s="34" t="str">
        <f t="shared" si="250"/>
        <v>Outer</v>
      </c>
      <c r="AJ642" s="35" t="str">
        <f t="shared" si="259"/>
        <v>0.3-0.4</v>
      </c>
      <c r="AK642" s="36" t="str">
        <f t="shared" si="251"/>
        <v>10-11</v>
      </c>
      <c r="AL642" s="36" t="str">
        <f t="shared" si="252"/>
        <v>Jan</v>
      </c>
      <c r="AM642" s="35" t="str">
        <f t="shared" si="253"/>
        <v>325-335</v>
      </c>
      <c r="AN642" s="36" t="str">
        <f t="shared" si="254"/>
        <v>LWS-LTI</v>
      </c>
    </row>
    <row r="643" spans="5:40" x14ac:dyDescent="0.3">
      <c r="E643" s="12">
        <v>40922.444444444445</v>
      </c>
      <c r="F643" s="16">
        <v>6.06</v>
      </c>
      <c r="G643" s="16">
        <v>279.14998626709024</v>
      </c>
      <c r="H643" s="29">
        <v>1.2206812631952719</v>
      </c>
      <c r="I643" s="26">
        <v>328.3</v>
      </c>
      <c r="J643" s="30">
        <v>5.940594059405941E-2</v>
      </c>
      <c r="K643" s="31">
        <v>0.82166611608541373</v>
      </c>
      <c r="L643" s="111">
        <f t="shared" ref="L643:L706" si="260">ROUND((V643-CenterOfFirstWindSpeedBin)/WindSpeedBinWidth,0)*WindSpeedBinWidth+CenterOfFirstWindSpeedBin</f>
        <v>0.30000000000000004</v>
      </c>
      <c r="M643" s="112">
        <f t="shared" ref="M643:M706" si="261">ROUND((J643-CenterOfFirstTurbulenceBin)/TurbulenceBinWidth,0)*TurbulenceBinWidth+CenterOfFirstTurbulenceBin</f>
        <v>6.0000000000000005E-2</v>
      </c>
      <c r="N643" s="112" t="b">
        <f t="shared" ref="N643:N706" si="262">IF(AND(L643&gt;=CenterOfFirstWindSpeedBin,L643&lt;=CenterOfLastWindSpeedBin),TRUE,FALSE)</f>
        <v>1</v>
      </c>
      <c r="O643" s="112" t="b">
        <f t="shared" ref="O643:O706" si="263">IF(AND(M643&gt;=CenterOfFirstTurbulenceBin,M643&lt;=CenterOfLastTurbulenceBin),TRUE,FALSE)</f>
        <v>1</v>
      </c>
      <c r="P643" s="113">
        <f t="shared" ref="P643:P706" si="264">(L643-CenterOfFirstWindSpeedBin)/WindSpeedBinWidth+1</f>
        <v>3.0000000000000004</v>
      </c>
      <c r="Q643" s="113">
        <f t="shared" ref="Q643:Q706" si="265">NumberOfTurbulenceBins-(M643-CenterOfFirstTurbulenceBin)/TurbulenceBinWidth</f>
        <v>20</v>
      </c>
      <c r="R643" s="114" t="str">
        <f t="shared" si="255"/>
        <v>0.3-0.06</v>
      </c>
      <c r="S643" s="127">
        <f t="shared" ref="S643:S706" si="266">IF(T643,INDEX(PowerDeviationMatrix,Q643,P643),IF(UseMatrixPadValue,MatrixPadValue,0))</f>
        <v>-9.0712576007974638E-2</v>
      </c>
      <c r="T643" s="112" t="b">
        <f t="shared" ref="T643:T706" si="267">IF(AND(P643&gt;0,Q643&gt;0,N643,O643),LEN(INDEX(PowerDeviationMatrix,Q643,P643))&gt;0,FALSE)</f>
        <v>1</v>
      </c>
      <c r="U643" s="22">
        <f t="shared" ref="U643:U706" si="268">F643*(H643/Ref_Density)^(1/3)</f>
        <v>6.0528701057578571</v>
      </c>
      <c r="V643" s="22">
        <f t="shared" ref="V643:V706" si="269">(U643-CutInWindSpeed)/(RatedWindSpeed-CutInWindSpeed)</f>
        <v>0.29354056286525476</v>
      </c>
      <c r="W643" s="81">
        <f t="shared" ref="W643:W706" si="270">COUNTIF(xa,"&lt;"&amp;U643)</f>
        <v>7</v>
      </c>
      <c r="X643" s="22">
        <f t="shared" ref="X643:X706" si="271">(U643-INDEX(xa,$W643))/(INDEX(xb,$W643)-INDEX(xa,$W643))</f>
        <v>2.1823270740979527E-2</v>
      </c>
      <c r="Y643" s="3">
        <f>IF(U643&gt;'Power Curve'!$C$37,0,INDEX(Ci,$W643,1)*POWER(1-X643,3)+INDEX(Ci,$W643,2)*3*X643*POWER(1-X643,2)+INDEX(Ci,$W643,3)*3*POWER(X643,2)*(1-X643)+INDEX(Ci,$W643,4)*POWER(X643,3))</f>
        <v>373.11681518719536</v>
      </c>
      <c r="Z643" s="3">
        <f t="shared" ref="Z643:Z706" si="272">IF(OR(T643,UseMatrixPadValue),Y643*(1+S643),"")</f>
        <v>339.27042772967349</v>
      </c>
      <c r="AA643" s="3">
        <f t="shared" ref="AA643:AA706" si="273">IF(AH643,G643,"")</f>
        <v>279.14998626709024</v>
      </c>
      <c r="AB643" s="3">
        <f t="shared" si="256"/>
        <v>60.120441462583244</v>
      </c>
      <c r="AC643" s="3">
        <f t="shared" si="257"/>
        <v>60.120441462583244</v>
      </c>
      <c r="AE643" s="34">
        <f t="shared" ref="AE643:AE706" si="274">MROUND(U643-Centre_First_Bin,Bin_Width)+Centre_First_Bin</f>
        <v>6</v>
      </c>
      <c r="AF643" s="73" t="b">
        <f>COUNTIF('Power Curve'!$D$2:$D$31,AE643)&gt;0</f>
        <v>1</v>
      </c>
      <c r="AG643" s="73" t="b">
        <f t="shared" ref="AG643:AG706" si="275">(G643&lt;0)</f>
        <v>0</v>
      </c>
      <c r="AH643" s="73" t="b">
        <f t="shared" si="258"/>
        <v>1</v>
      </c>
      <c r="AI643" s="34" t="str">
        <f t="shared" ref="AI643:AI706" si="276">IF(AH643,IF(AND(J643&gt;=LowerTurbLimit,J643&lt;=UpperTurbLimit,K643&gt;=LowerShearLimit,K643&lt;=UpperShearLimit),"Inner","Outer"),"")</f>
        <v>Outer</v>
      </c>
      <c r="AJ643" s="35" t="str">
        <f t="shared" si="259"/>
        <v>0.2-0.3</v>
      </c>
      <c r="AK643" s="36" t="str">
        <f t="shared" ref="AK643:AK706" si="277">IF(AH643,HOUR(E643)&amp;"-"&amp;HOUR(E643)+1,"")</f>
        <v>10-11</v>
      </c>
      <c r="AL643" s="36" t="str">
        <f t="shared" ref="AL643:AL706" si="278">IF(AH643,TEXT(E643,"mmm"),"")</f>
        <v>Jan</v>
      </c>
      <c r="AM643" s="35" t="str">
        <f t="shared" ref="AM643:AM706" si="279">IF(AH643,IF(OR(I643&lt;5,I643&gt;=355),"355-5",MROUND(I643,10)-5&amp;"-"&amp;MROUND(I643,10)+5),"")</f>
        <v>325-335</v>
      </c>
      <c r="AN643" s="36" t="str">
        <f t="shared" ref="AN643:AN706" si="280">IF(AH643,IF(V643&lt;0.5,IF(J643&lt;=LowerTurbLimit,"LWS-LTI",IF(J643&gt;=UpperTurbLimit,"LWS-HTI","Inner-TI")),IF(J643&lt;=LowerTurbLimit,"HWS-LTI",IF(J643&gt;=UpperTurbLimit,"HWS-HTI","Inner-TI"))),"")</f>
        <v>LWS-LTI</v>
      </c>
    </row>
    <row r="644" spans="5:40" x14ac:dyDescent="0.3">
      <c r="E644" s="12">
        <v>40922.451388888891</v>
      </c>
      <c r="F644" s="16">
        <v>5.82</v>
      </c>
      <c r="G644" s="16">
        <v>260.76000976562511</v>
      </c>
      <c r="H644" s="29">
        <v>1.2213186486796399</v>
      </c>
      <c r="I644" s="26">
        <v>328.9</v>
      </c>
      <c r="J644" s="30">
        <v>6.5292096219931275E-2</v>
      </c>
      <c r="K644" s="31">
        <v>0.81330661132373749</v>
      </c>
      <c r="L644" s="111">
        <f t="shared" si="260"/>
        <v>0.30000000000000004</v>
      </c>
      <c r="M644" s="112">
        <f t="shared" si="261"/>
        <v>6.9999999999999993E-2</v>
      </c>
      <c r="N644" s="112" t="b">
        <f t="shared" si="262"/>
        <v>1</v>
      </c>
      <c r="O644" s="112" t="b">
        <f t="shared" si="263"/>
        <v>1</v>
      </c>
      <c r="P644" s="113">
        <f t="shared" si="264"/>
        <v>3.0000000000000004</v>
      </c>
      <c r="Q644" s="113">
        <f t="shared" si="265"/>
        <v>19</v>
      </c>
      <c r="R644" s="114" t="str">
        <f t="shared" ref="R644:R707" si="281">L644&amp;"-"&amp;M644</f>
        <v>0.3-0.07</v>
      </c>
      <c r="S644" s="127">
        <f t="shared" si="266"/>
        <v>-5.596465047464419E-2</v>
      </c>
      <c r="T644" s="112" t="b">
        <f t="shared" si="267"/>
        <v>1</v>
      </c>
      <c r="U644" s="22">
        <f t="shared" si="268"/>
        <v>5.8141640916782755</v>
      </c>
      <c r="V644" s="22">
        <f t="shared" si="269"/>
        <v>0.25664777890139023</v>
      </c>
      <c r="W644" s="81">
        <f t="shared" si="270"/>
        <v>6</v>
      </c>
      <c r="X644" s="22">
        <f t="shared" si="271"/>
        <v>0.78347506956987578</v>
      </c>
      <c r="Y644" s="3">
        <f>IF(U644&gt;'Power Curve'!$C$37,0,INDEX(Ci,$W644,1)*POWER(1-X644,3)+INDEX(Ci,$W644,2)*3*X644*POWER(1-X644,2)+INDEX(Ci,$W644,3)*3*POWER(X644,2)*(1-X644)+INDEX(Ci,$W644,4)*POWER(X644,3))</f>
        <v>330.66045789149075</v>
      </c>
      <c r="Z644" s="3">
        <f t="shared" si="272"/>
        <v>312.15516093980767</v>
      </c>
      <c r="AA644" s="3">
        <f t="shared" si="273"/>
        <v>260.76000976562511</v>
      </c>
      <c r="AB644" s="3">
        <f t="shared" ref="AB644:AB707" si="282">IF(AH644,Z644-AA644,"")</f>
        <v>51.395151174182558</v>
      </c>
      <c r="AC644" s="3">
        <f t="shared" ref="AC644:AC707" si="283">IF(AH644,ABS(AB644),"")</f>
        <v>51.395151174182558</v>
      </c>
      <c r="AE644" s="34">
        <f t="shared" si="274"/>
        <v>6</v>
      </c>
      <c r="AF644" s="73" t="b">
        <f>COUNTIF('Power Curve'!$D$2:$D$31,AE644)&gt;0</f>
        <v>1</v>
      </c>
      <c r="AG644" s="73" t="b">
        <f t="shared" si="275"/>
        <v>0</v>
      </c>
      <c r="AH644" s="73" t="b">
        <f t="shared" ref="AH644:AH707" si="284">AND(AF644,NOT(AG644))</f>
        <v>1</v>
      </c>
      <c r="AI644" s="34" t="str">
        <f t="shared" si="276"/>
        <v>Outer</v>
      </c>
      <c r="AJ644" s="35" t="str">
        <f t="shared" ref="AJ644:AJ707" si="285">IF(AH644,TEXT(ROUND(V644+0.05,1)-0.1,"0.0")&amp;"-"&amp;TEXT(ROUND(V644+0.05,1),"0.0"),"")</f>
        <v>0.2-0.3</v>
      </c>
      <c r="AK644" s="36" t="str">
        <f t="shared" si="277"/>
        <v>10-11</v>
      </c>
      <c r="AL644" s="36" t="str">
        <f t="shared" si="278"/>
        <v>Jan</v>
      </c>
      <c r="AM644" s="35" t="str">
        <f t="shared" si="279"/>
        <v>325-335</v>
      </c>
      <c r="AN644" s="36" t="str">
        <f t="shared" si="280"/>
        <v>LWS-LTI</v>
      </c>
    </row>
    <row r="645" spans="5:40" x14ac:dyDescent="0.3">
      <c r="E645" s="12">
        <v>40922.458333333336</v>
      </c>
      <c r="F645" s="16">
        <v>5.64</v>
      </c>
      <c r="G645" s="16">
        <v>251.90998840332031</v>
      </c>
      <c r="H645" s="29">
        <v>1.2209998727555824</v>
      </c>
      <c r="I645" s="26">
        <v>329</v>
      </c>
      <c r="J645" s="30">
        <v>8.8652482269503549E-2</v>
      </c>
      <c r="K645" s="31">
        <v>0.71167828729460503</v>
      </c>
      <c r="L645" s="111">
        <f t="shared" si="260"/>
        <v>0.2</v>
      </c>
      <c r="M645" s="112">
        <f t="shared" si="261"/>
        <v>0.09</v>
      </c>
      <c r="N645" s="112" t="b">
        <f t="shared" si="262"/>
        <v>1</v>
      </c>
      <c r="O645" s="112" t="b">
        <f t="shared" si="263"/>
        <v>1</v>
      </c>
      <c r="P645" s="113">
        <f t="shared" si="264"/>
        <v>2</v>
      </c>
      <c r="Q645" s="113">
        <f t="shared" si="265"/>
        <v>17</v>
      </c>
      <c r="R645" s="114" t="str">
        <f t="shared" si="281"/>
        <v>0.2-0.09</v>
      </c>
      <c r="S645" s="127">
        <f t="shared" si="266"/>
        <v>2.727872872332233E-3</v>
      </c>
      <c r="T645" s="112" t="b">
        <f t="shared" si="267"/>
        <v>1</v>
      </c>
      <c r="U645" s="22">
        <f t="shared" si="268"/>
        <v>5.6338543349745036</v>
      </c>
      <c r="V645" s="22">
        <f t="shared" si="269"/>
        <v>0.22878032475994789</v>
      </c>
      <c r="W645" s="81">
        <f t="shared" si="270"/>
        <v>6</v>
      </c>
      <c r="X645" s="22">
        <f t="shared" si="271"/>
        <v>0.60375713405645559</v>
      </c>
      <c r="Y645" s="3">
        <f>IF(U645&gt;'Power Curve'!$C$37,0,INDEX(Ci,$W645,1)*POWER(1-X645,3)+INDEX(Ci,$W645,2)*3*X645*POWER(1-X645,2)+INDEX(Ci,$W645,3)*3*POWER(X645,2)*(1-X645)+INDEX(Ci,$W645,4)*POWER(X645,3))</f>
        <v>301.86273628701781</v>
      </c>
      <c r="Z645" s="3">
        <f t="shared" si="272"/>
        <v>302.68617945650317</v>
      </c>
      <c r="AA645" s="3">
        <f t="shared" si="273"/>
        <v>251.90998840332031</v>
      </c>
      <c r="AB645" s="3">
        <f t="shared" si="282"/>
        <v>50.776191053182856</v>
      </c>
      <c r="AC645" s="3">
        <f t="shared" si="283"/>
        <v>50.776191053182856</v>
      </c>
      <c r="AE645" s="34">
        <f t="shared" si="274"/>
        <v>6</v>
      </c>
      <c r="AF645" s="73" t="b">
        <f>COUNTIF('Power Curve'!$D$2:$D$31,AE645)&gt;0</f>
        <v>1</v>
      </c>
      <c r="AG645" s="73" t="b">
        <f t="shared" si="275"/>
        <v>0</v>
      </c>
      <c r="AH645" s="73" t="b">
        <f t="shared" si="284"/>
        <v>1</v>
      </c>
      <c r="AI645" s="34" t="str">
        <f t="shared" si="276"/>
        <v>Outer</v>
      </c>
      <c r="AJ645" s="35" t="str">
        <f t="shared" si="285"/>
        <v>0.2-0.3</v>
      </c>
      <c r="AK645" s="36" t="str">
        <f t="shared" si="277"/>
        <v>11-12</v>
      </c>
      <c r="AL645" s="36" t="str">
        <f t="shared" si="278"/>
        <v>Jan</v>
      </c>
      <c r="AM645" s="35" t="str">
        <f t="shared" si="279"/>
        <v>325-335</v>
      </c>
      <c r="AN645" s="36" t="str">
        <f t="shared" si="280"/>
        <v>LWS-LTI</v>
      </c>
    </row>
    <row r="646" spans="5:40" x14ac:dyDescent="0.3">
      <c r="E646" s="12">
        <v>40922.465277777781</v>
      </c>
      <c r="F646" s="16">
        <v>5.45</v>
      </c>
      <c r="G646" s="16">
        <v>201.81000518798791</v>
      </c>
      <c r="H646" s="29">
        <v>1.2211820094265977</v>
      </c>
      <c r="I646" s="26">
        <v>329.5</v>
      </c>
      <c r="J646" s="30">
        <v>5.3211009174311923E-2</v>
      </c>
      <c r="K646" s="31">
        <v>0.76947661452581861</v>
      </c>
      <c r="L646" s="111">
        <f t="shared" si="260"/>
        <v>0.2</v>
      </c>
      <c r="M646" s="112">
        <f t="shared" si="261"/>
        <v>0.05</v>
      </c>
      <c r="N646" s="112" t="b">
        <f t="shared" si="262"/>
        <v>1</v>
      </c>
      <c r="O646" s="112" t="b">
        <f t="shared" si="263"/>
        <v>1</v>
      </c>
      <c r="P646" s="113">
        <f t="shared" si="264"/>
        <v>2</v>
      </c>
      <c r="Q646" s="113">
        <f t="shared" si="265"/>
        <v>21</v>
      </c>
      <c r="R646" s="114" t="str">
        <f t="shared" si="281"/>
        <v>0.2-0.05</v>
      </c>
      <c r="S646" s="127">
        <f t="shared" si="266"/>
        <v>-0.10910221827745335</v>
      </c>
      <c r="T646" s="112" t="b">
        <f t="shared" si="267"/>
        <v>1</v>
      </c>
      <c r="U646" s="22">
        <f t="shared" si="268"/>
        <v>5.4443320533868587</v>
      </c>
      <c r="V646" s="22">
        <f t="shared" si="269"/>
        <v>0.19948904520039459</v>
      </c>
      <c r="W646" s="81">
        <f t="shared" si="270"/>
        <v>6</v>
      </c>
      <c r="X646" s="22">
        <f t="shared" si="271"/>
        <v>0.41485691144297726</v>
      </c>
      <c r="Y646" s="3">
        <f>IF(U646&gt;'Power Curve'!$C$37,0,INDEX(Ci,$W646,1)*POWER(1-X646,3)+INDEX(Ci,$W646,2)*3*X646*POWER(1-X646,2)+INDEX(Ci,$W646,3)*3*POWER(X646,2)*(1-X646)+INDEX(Ci,$W646,4)*POWER(X646,3))</f>
        <v>273.37922345842816</v>
      </c>
      <c r="Z646" s="3">
        <f t="shared" si="272"/>
        <v>243.55294374814602</v>
      </c>
      <c r="AA646" s="3">
        <f t="shared" si="273"/>
        <v>201.81000518798791</v>
      </c>
      <c r="AB646" s="3">
        <f t="shared" si="282"/>
        <v>41.742938560158109</v>
      </c>
      <c r="AC646" s="3">
        <f t="shared" si="283"/>
        <v>41.742938560158109</v>
      </c>
      <c r="AE646" s="34">
        <f t="shared" si="274"/>
        <v>5</v>
      </c>
      <c r="AF646" s="73" t="b">
        <f>COUNTIF('Power Curve'!$D$2:$D$31,AE646)&gt;0</f>
        <v>1</v>
      </c>
      <c r="AG646" s="73" t="b">
        <f t="shared" si="275"/>
        <v>0</v>
      </c>
      <c r="AH646" s="73" t="b">
        <f t="shared" si="284"/>
        <v>1</v>
      </c>
      <c r="AI646" s="34" t="str">
        <f t="shared" si="276"/>
        <v>Outer</v>
      </c>
      <c r="AJ646" s="35" t="str">
        <f t="shared" si="285"/>
        <v>0.1-0.2</v>
      </c>
      <c r="AK646" s="36" t="str">
        <f t="shared" si="277"/>
        <v>11-12</v>
      </c>
      <c r="AL646" s="36" t="str">
        <f t="shared" si="278"/>
        <v>Jan</v>
      </c>
      <c r="AM646" s="35" t="str">
        <f t="shared" si="279"/>
        <v>325-335</v>
      </c>
      <c r="AN646" s="36" t="str">
        <f t="shared" si="280"/>
        <v>LWS-LTI</v>
      </c>
    </row>
    <row r="647" spans="5:40" x14ac:dyDescent="0.3">
      <c r="E647" s="12">
        <v>40922.472222222219</v>
      </c>
      <c r="F647" s="16">
        <v>5.57</v>
      </c>
      <c r="G647" s="16">
        <v>207.83999633789102</v>
      </c>
      <c r="H647" s="29">
        <v>1.2212790678918182</v>
      </c>
      <c r="I647" s="26">
        <v>330.8</v>
      </c>
      <c r="J647" s="30">
        <v>5.2064631956912022E-2</v>
      </c>
      <c r="K647" s="31">
        <v>0.80096302297544697</v>
      </c>
      <c r="L647" s="111">
        <f t="shared" si="260"/>
        <v>0.2</v>
      </c>
      <c r="M647" s="112">
        <f t="shared" si="261"/>
        <v>0.05</v>
      </c>
      <c r="N647" s="112" t="b">
        <f t="shared" si="262"/>
        <v>1</v>
      </c>
      <c r="O647" s="112" t="b">
        <f t="shared" si="263"/>
        <v>1</v>
      </c>
      <c r="P647" s="113">
        <f t="shared" si="264"/>
        <v>2</v>
      </c>
      <c r="Q647" s="113">
        <f t="shared" si="265"/>
        <v>21</v>
      </c>
      <c r="R647" s="114" t="str">
        <f t="shared" si="281"/>
        <v>0.2-0.05</v>
      </c>
      <c r="S647" s="127">
        <f t="shared" si="266"/>
        <v>-0.10910221827745335</v>
      </c>
      <c r="T647" s="112" t="b">
        <f t="shared" si="267"/>
        <v>1</v>
      </c>
      <c r="U647" s="22">
        <f t="shared" si="268"/>
        <v>5.564354663412983</v>
      </c>
      <c r="V647" s="22">
        <f t="shared" si="269"/>
        <v>0.21803892648238332</v>
      </c>
      <c r="W647" s="81">
        <f t="shared" si="270"/>
        <v>6</v>
      </c>
      <c r="X647" s="22">
        <f t="shared" si="271"/>
        <v>0.53448557759588411</v>
      </c>
      <c r="Y647" s="3">
        <f>IF(U647&gt;'Power Curve'!$C$37,0,INDEX(Ci,$W647,1)*POWER(1-X647,3)+INDEX(Ci,$W647,2)*3*X647*POWER(1-X647,2)+INDEX(Ci,$W647,3)*3*POWER(X647,2)*(1-X647)+INDEX(Ci,$W647,4)*POWER(X647,3))</f>
        <v>291.26595138689066</v>
      </c>
      <c r="Z647" s="3">
        <f t="shared" si="272"/>
        <v>259.48818998188801</v>
      </c>
      <c r="AA647" s="3">
        <f t="shared" si="273"/>
        <v>207.83999633789102</v>
      </c>
      <c r="AB647" s="3">
        <f t="shared" si="282"/>
        <v>51.64819364399699</v>
      </c>
      <c r="AC647" s="3">
        <f t="shared" si="283"/>
        <v>51.64819364399699</v>
      </c>
      <c r="AE647" s="34">
        <f t="shared" si="274"/>
        <v>6</v>
      </c>
      <c r="AF647" s="73" t="b">
        <f>COUNTIF('Power Curve'!$D$2:$D$31,AE647)&gt;0</f>
        <v>1</v>
      </c>
      <c r="AG647" s="73" t="b">
        <f t="shared" si="275"/>
        <v>0</v>
      </c>
      <c r="AH647" s="73" t="b">
        <f t="shared" si="284"/>
        <v>1</v>
      </c>
      <c r="AI647" s="34" t="str">
        <f t="shared" si="276"/>
        <v>Outer</v>
      </c>
      <c r="AJ647" s="35" t="str">
        <f t="shared" si="285"/>
        <v>0.2-0.3</v>
      </c>
      <c r="AK647" s="36" t="str">
        <f t="shared" si="277"/>
        <v>11-12</v>
      </c>
      <c r="AL647" s="36" t="str">
        <f t="shared" si="278"/>
        <v>Jan</v>
      </c>
      <c r="AM647" s="35" t="str">
        <f t="shared" si="279"/>
        <v>325-335</v>
      </c>
      <c r="AN647" s="36" t="str">
        <f t="shared" si="280"/>
        <v>LWS-LTI</v>
      </c>
    </row>
    <row r="648" spans="5:40" x14ac:dyDescent="0.3">
      <c r="E648" s="12">
        <v>40922.479166666664</v>
      </c>
      <c r="F648" s="16">
        <v>5.33</v>
      </c>
      <c r="G648" s="16">
        <v>179.9700012207033</v>
      </c>
      <c r="H648" s="29">
        <v>1.2211424759896057</v>
      </c>
      <c r="I648" s="26">
        <v>329.5</v>
      </c>
      <c r="J648" s="30">
        <v>5.8161350844277669E-2</v>
      </c>
      <c r="K648" s="31">
        <v>0.6267174224283627</v>
      </c>
      <c r="L648" s="111">
        <f t="shared" si="260"/>
        <v>0.2</v>
      </c>
      <c r="M648" s="112">
        <f t="shared" si="261"/>
        <v>6.0000000000000005E-2</v>
      </c>
      <c r="N648" s="112" t="b">
        <f t="shared" si="262"/>
        <v>1</v>
      </c>
      <c r="O648" s="112" t="b">
        <f t="shared" si="263"/>
        <v>1</v>
      </c>
      <c r="P648" s="113">
        <f t="shared" si="264"/>
        <v>2</v>
      </c>
      <c r="Q648" s="113">
        <f t="shared" si="265"/>
        <v>20</v>
      </c>
      <c r="R648" s="114" t="str">
        <f t="shared" si="281"/>
        <v>0.2-0.06</v>
      </c>
      <c r="S648" s="127">
        <f t="shared" si="266"/>
        <v>-7.6977119886704318E-2</v>
      </c>
      <c r="T648" s="112" t="b">
        <f t="shared" si="267"/>
        <v>1</v>
      </c>
      <c r="U648" s="22">
        <f t="shared" si="268"/>
        <v>5.3243993952149644</v>
      </c>
      <c r="V648" s="22">
        <f t="shared" si="269"/>
        <v>0.18095306626744409</v>
      </c>
      <c r="W648" s="81">
        <f t="shared" si="270"/>
        <v>6</v>
      </c>
      <c r="X648" s="22">
        <f t="shared" si="271"/>
        <v>0.29531790190008067</v>
      </c>
      <c r="Y648" s="3">
        <f>IF(U648&gt;'Power Curve'!$C$37,0,INDEX(Ci,$W648,1)*POWER(1-X648,3)+INDEX(Ci,$W648,2)*3*X648*POWER(1-X648,2)+INDEX(Ci,$W648,3)*3*POWER(X648,2)*(1-X648)+INDEX(Ci,$W648,4)*POWER(X648,3))</f>
        <v>255.76867709150739</v>
      </c>
      <c r="Z648" s="3">
        <f t="shared" si="272"/>
        <v>236.08034097177065</v>
      </c>
      <c r="AA648" s="3">
        <f t="shared" si="273"/>
        <v>179.9700012207033</v>
      </c>
      <c r="AB648" s="3">
        <f t="shared" si="282"/>
        <v>56.110339751067357</v>
      </c>
      <c r="AC648" s="3">
        <f t="shared" si="283"/>
        <v>56.110339751067357</v>
      </c>
      <c r="AE648" s="34">
        <f t="shared" si="274"/>
        <v>5</v>
      </c>
      <c r="AF648" s="73" t="b">
        <f>COUNTIF('Power Curve'!$D$2:$D$31,AE648)&gt;0</f>
        <v>1</v>
      </c>
      <c r="AG648" s="73" t="b">
        <f t="shared" si="275"/>
        <v>0</v>
      </c>
      <c r="AH648" s="73" t="b">
        <f t="shared" si="284"/>
        <v>1</v>
      </c>
      <c r="AI648" s="34" t="str">
        <f t="shared" si="276"/>
        <v>Outer</v>
      </c>
      <c r="AJ648" s="35" t="str">
        <f t="shared" si="285"/>
        <v>0.1-0.2</v>
      </c>
      <c r="AK648" s="36" t="str">
        <f t="shared" si="277"/>
        <v>11-12</v>
      </c>
      <c r="AL648" s="36" t="str">
        <f t="shared" si="278"/>
        <v>Jan</v>
      </c>
      <c r="AM648" s="35" t="str">
        <f t="shared" si="279"/>
        <v>325-335</v>
      </c>
      <c r="AN648" s="36" t="str">
        <f t="shared" si="280"/>
        <v>LWS-LTI</v>
      </c>
    </row>
    <row r="649" spans="5:40" x14ac:dyDescent="0.3">
      <c r="E649" s="12">
        <v>40922.486111111109</v>
      </c>
      <c r="F649" s="16">
        <v>5.16</v>
      </c>
      <c r="G649" s="16">
        <v>152.2300071716308</v>
      </c>
      <c r="H649" s="29">
        <v>1.2212790678918182</v>
      </c>
      <c r="I649" s="26">
        <v>325.8</v>
      </c>
      <c r="J649" s="30">
        <v>3.294573643410853E-2</v>
      </c>
      <c r="K649" s="31">
        <v>0.77582341988025627</v>
      </c>
      <c r="L649" s="111">
        <f t="shared" si="260"/>
        <v>0.2</v>
      </c>
      <c r="M649" s="112">
        <f t="shared" si="261"/>
        <v>0.03</v>
      </c>
      <c r="N649" s="112" t="b">
        <f t="shared" si="262"/>
        <v>1</v>
      </c>
      <c r="O649" s="112" t="b">
        <f t="shared" si="263"/>
        <v>1</v>
      </c>
      <c r="P649" s="113">
        <f t="shared" si="264"/>
        <v>2</v>
      </c>
      <c r="Q649" s="113">
        <f t="shared" si="265"/>
        <v>23</v>
      </c>
      <c r="R649" s="114" t="str">
        <f t="shared" si="281"/>
        <v>0.2-0.03</v>
      </c>
      <c r="S649" s="127">
        <f t="shared" si="266"/>
        <v>-0.1495560424007569</v>
      </c>
      <c r="T649" s="112" t="b">
        <f t="shared" si="267"/>
        <v>1</v>
      </c>
      <c r="U649" s="22">
        <f t="shared" si="268"/>
        <v>5.1547702088350071</v>
      </c>
      <c r="V649" s="22">
        <f t="shared" si="269"/>
        <v>0.15473632869921713</v>
      </c>
      <c r="W649" s="81">
        <f t="shared" si="270"/>
        <v>6</v>
      </c>
      <c r="X649" s="22">
        <f t="shared" si="271"/>
        <v>0.12624548043865588</v>
      </c>
      <c r="Y649" s="3">
        <f>IF(U649&gt;'Power Curve'!$C$37,0,INDEX(Ci,$W649,1)*POWER(1-X649,3)+INDEX(Ci,$W649,2)*3*X649*POWER(1-X649,2)+INDEX(Ci,$W649,3)*3*POWER(X649,2)*(1-X649)+INDEX(Ci,$W649,4)*POWER(X649,3))</f>
        <v>230.72141769122004</v>
      </c>
      <c r="Z649" s="3">
        <f t="shared" si="272"/>
        <v>196.21563556422919</v>
      </c>
      <c r="AA649" s="3">
        <f t="shared" si="273"/>
        <v>152.2300071716308</v>
      </c>
      <c r="AB649" s="3">
        <f t="shared" si="282"/>
        <v>43.985628392598386</v>
      </c>
      <c r="AC649" s="3">
        <f t="shared" si="283"/>
        <v>43.985628392598386</v>
      </c>
      <c r="AE649" s="34">
        <f t="shared" si="274"/>
        <v>5</v>
      </c>
      <c r="AF649" s="73" t="b">
        <f>COUNTIF('Power Curve'!$D$2:$D$31,AE649)&gt;0</f>
        <v>1</v>
      </c>
      <c r="AG649" s="73" t="b">
        <f t="shared" si="275"/>
        <v>0</v>
      </c>
      <c r="AH649" s="73" t="b">
        <f t="shared" si="284"/>
        <v>1</v>
      </c>
      <c r="AI649" s="34" t="str">
        <f t="shared" si="276"/>
        <v>Outer</v>
      </c>
      <c r="AJ649" s="35" t="str">
        <f t="shared" si="285"/>
        <v>0.1-0.2</v>
      </c>
      <c r="AK649" s="36" t="str">
        <f t="shared" si="277"/>
        <v>11-12</v>
      </c>
      <c r="AL649" s="36" t="str">
        <f t="shared" si="278"/>
        <v>Jan</v>
      </c>
      <c r="AM649" s="35" t="str">
        <f t="shared" si="279"/>
        <v>325-335</v>
      </c>
      <c r="AN649" s="36" t="str">
        <f t="shared" si="280"/>
        <v>LWS-LTI</v>
      </c>
    </row>
    <row r="650" spans="5:40" x14ac:dyDescent="0.3">
      <c r="E650" s="12">
        <v>40922.493055555555</v>
      </c>
      <c r="F650" s="16">
        <v>5.08</v>
      </c>
      <c r="G650" s="16">
        <v>152.74999618530302</v>
      </c>
      <c r="H650" s="29">
        <v>1.2204599680238755</v>
      </c>
      <c r="I650" s="26">
        <v>324.7</v>
      </c>
      <c r="J650" s="30">
        <v>5.1181102362204724E-2</v>
      </c>
      <c r="K650" s="31">
        <v>0.63618649984117193</v>
      </c>
      <c r="L650" s="111">
        <f t="shared" si="260"/>
        <v>0.1</v>
      </c>
      <c r="M650" s="112">
        <f t="shared" si="261"/>
        <v>0.05</v>
      </c>
      <c r="N650" s="112" t="b">
        <f t="shared" si="262"/>
        <v>1</v>
      </c>
      <c r="O650" s="112" t="b">
        <f t="shared" si="263"/>
        <v>1</v>
      </c>
      <c r="P650" s="113">
        <f t="shared" si="264"/>
        <v>1</v>
      </c>
      <c r="Q650" s="113">
        <f t="shared" si="265"/>
        <v>21</v>
      </c>
      <c r="R650" s="114" t="str">
        <f t="shared" si="281"/>
        <v>0.1-0.05</v>
      </c>
      <c r="S650" s="127">
        <f t="shared" si="266"/>
        <v>-0.11289896950902212</v>
      </c>
      <c r="T650" s="112" t="b">
        <f t="shared" si="267"/>
        <v>1</v>
      </c>
      <c r="U650" s="22">
        <f t="shared" si="268"/>
        <v>5.07371648616847</v>
      </c>
      <c r="V650" s="22">
        <f t="shared" si="269"/>
        <v>0.14220921457796748</v>
      </c>
      <c r="W650" s="81">
        <f t="shared" si="270"/>
        <v>6</v>
      </c>
      <c r="X650" s="22">
        <f t="shared" si="271"/>
        <v>4.5457796124717516E-2</v>
      </c>
      <c r="Y650" s="3">
        <f>IF(U650&gt;'Power Curve'!$C$37,0,INDEX(Ci,$W650,1)*POWER(1-X650,3)+INDEX(Ci,$W650,2)*3*X650*POWER(1-X650,2)+INDEX(Ci,$W650,3)*3*POWER(X650,2)*(1-X650)+INDEX(Ci,$W650,4)*POWER(X650,3))</f>
        <v>218.47536928276736</v>
      </c>
      <c r="Z650" s="3">
        <f t="shared" si="272"/>
        <v>193.80972522763986</v>
      </c>
      <c r="AA650" s="3">
        <f t="shared" si="273"/>
        <v>152.74999618530302</v>
      </c>
      <c r="AB650" s="3">
        <f t="shared" si="282"/>
        <v>41.059729042336841</v>
      </c>
      <c r="AC650" s="3">
        <f t="shared" si="283"/>
        <v>41.059729042336841</v>
      </c>
      <c r="AE650" s="34">
        <f t="shared" si="274"/>
        <v>5</v>
      </c>
      <c r="AF650" s="73" t="b">
        <f>COUNTIF('Power Curve'!$D$2:$D$31,AE650)&gt;0</f>
        <v>1</v>
      </c>
      <c r="AG650" s="73" t="b">
        <f t="shared" si="275"/>
        <v>0</v>
      </c>
      <c r="AH650" s="73" t="b">
        <f t="shared" si="284"/>
        <v>1</v>
      </c>
      <c r="AI650" s="34" t="str">
        <f t="shared" si="276"/>
        <v>Outer</v>
      </c>
      <c r="AJ650" s="35" t="str">
        <f t="shared" si="285"/>
        <v>0.1-0.2</v>
      </c>
      <c r="AK650" s="36" t="str">
        <f t="shared" si="277"/>
        <v>11-12</v>
      </c>
      <c r="AL650" s="36" t="str">
        <f t="shared" si="278"/>
        <v>Jan</v>
      </c>
      <c r="AM650" s="35" t="str">
        <f t="shared" si="279"/>
        <v>315-325</v>
      </c>
      <c r="AN650" s="36" t="str">
        <f t="shared" si="280"/>
        <v>LWS-LTI</v>
      </c>
    </row>
    <row r="651" spans="5:40" x14ac:dyDescent="0.3">
      <c r="E651" s="12">
        <v>40922.5</v>
      </c>
      <c r="F651" s="16">
        <v>4.8099999999999996</v>
      </c>
      <c r="G651" s="16">
        <v>145.37000274658192</v>
      </c>
      <c r="H651" s="29">
        <v>1.22050544583075</v>
      </c>
      <c r="I651" s="26">
        <v>322.39999999999998</v>
      </c>
      <c r="J651" s="30">
        <v>6.2370062370062374E-2</v>
      </c>
      <c r="K651" s="31">
        <v>0.61398152762908975</v>
      </c>
      <c r="L651" s="111">
        <f t="shared" si="260"/>
        <v>0.1</v>
      </c>
      <c r="M651" s="112">
        <f t="shared" si="261"/>
        <v>6.0000000000000005E-2</v>
      </c>
      <c r="N651" s="112" t="b">
        <f t="shared" si="262"/>
        <v>1</v>
      </c>
      <c r="O651" s="112" t="b">
        <f t="shared" si="263"/>
        <v>1</v>
      </c>
      <c r="P651" s="113">
        <f t="shared" si="264"/>
        <v>1</v>
      </c>
      <c r="Q651" s="113">
        <f t="shared" si="265"/>
        <v>20</v>
      </c>
      <c r="R651" s="114" t="str">
        <f t="shared" si="281"/>
        <v>0.1-0.06</v>
      </c>
      <c r="S651" s="127">
        <f t="shared" si="266"/>
        <v>-0.11327910441251345</v>
      </c>
      <c r="T651" s="112" t="b">
        <f t="shared" si="267"/>
        <v>1</v>
      </c>
      <c r="U651" s="22">
        <f t="shared" si="268"/>
        <v>4.8041101225711875</v>
      </c>
      <c r="V651" s="22">
        <f t="shared" si="269"/>
        <v>0.10054068198640233</v>
      </c>
      <c r="W651" s="81">
        <f t="shared" si="270"/>
        <v>5</v>
      </c>
      <c r="X651" s="22">
        <f t="shared" si="271"/>
        <v>0.74386180125621837</v>
      </c>
      <c r="Y651" s="3">
        <f>IF(U651&gt;'Power Curve'!$C$37,0,INDEX(Ci,$W651,1)*POWER(1-X651,3)+INDEX(Ci,$W651,2)*3*X651*POWER(1-X651,2)+INDEX(Ci,$W651,3)*3*POWER(X651,2)*(1-X651)+INDEX(Ci,$W651,4)*POWER(X651,3))</f>
        <v>173.94823866841338</v>
      </c>
      <c r="Z651" s="3">
        <f t="shared" si="272"/>
        <v>154.24353797792136</v>
      </c>
      <c r="AA651" s="3">
        <f t="shared" si="273"/>
        <v>145.37000274658192</v>
      </c>
      <c r="AB651" s="3">
        <f t="shared" si="282"/>
        <v>8.8735352313394458</v>
      </c>
      <c r="AC651" s="3">
        <f t="shared" si="283"/>
        <v>8.8735352313394458</v>
      </c>
      <c r="AE651" s="34">
        <f t="shared" si="274"/>
        <v>5</v>
      </c>
      <c r="AF651" s="73" t="b">
        <f>COUNTIF('Power Curve'!$D$2:$D$31,AE651)&gt;0</f>
        <v>1</v>
      </c>
      <c r="AG651" s="73" t="b">
        <f t="shared" si="275"/>
        <v>0</v>
      </c>
      <c r="AH651" s="73" t="b">
        <f t="shared" si="284"/>
        <v>1</v>
      </c>
      <c r="AI651" s="34" t="str">
        <f t="shared" si="276"/>
        <v>Outer</v>
      </c>
      <c r="AJ651" s="35" t="str">
        <f t="shared" si="285"/>
        <v>0.1-0.2</v>
      </c>
      <c r="AK651" s="36" t="str">
        <f t="shared" si="277"/>
        <v>12-13</v>
      </c>
      <c r="AL651" s="36" t="str">
        <f t="shared" si="278"/>
        <v>Jan</v>
      </c>
      <c r="AM651" s="35" t="str">
        <f t="shared" si="279"/>
        <v>315-325</v>
      </c>
      <c r="AN651" s="36" t="str">
        <f t="shared" si="280"/>
        <v>LWS-LTI</v>
      </c>
    </row>
    <row r="652" spans="5:40" x14ac:dyDescent="0.3">
      <c r="E652" s="12">
        <v>40922.506944444445</v>
      </c>
      <c r="F652" s="16">
        <v>4.93</v>
      </c>
      <c r="G652" s="16">
        <v>164.36999130249001</v>
      </c>
      <c r="H652" s="29">
        <v>1.2212850366983825</v>
      </c>
      <c r="I652" s="26">
        <v>319.7</v>
      </c>
      <c r="J652" s="30">
        <v>5.476673427991887E-2</v>
      </c>
      <c r="K652" s="31">
        <v>0.45489380792990947</v>
      </c>
      <c r="L652" s="111">
        <f t="shared" si="260"/>
        <v>0.1</v>
      </c>
      <c r="M652" s="112">
        <f t="shared" si="261"/>
        <v>0.05</v>
      </c>
      <c r="N652" s="112" t="b">
        <f t="shared" si="262"/>
        <v>1</v>
      </c>
      <c r="O652" s="112" t="b">
        <f t="shared" si="263"/>
        <v>1</v>
      </c>
      <c r="P652" s="113">
        <f t="shared" si="264"/>
        <v>1</v>
      </c>
      <c r="Q652" s="113">
        <f t="shared" si="265"/>
        <v>21</v>
      </c>
      <c r="R652" s="114" t="str">
        <f t="shared" si="281"/>
        <v>0.1-0.05</v>
      </c>
      <c r="S652" s="127">
        <f t="shared" si="266"/>
        <v>-0.11289896950902212</v>
      </c>
      <c r="T652" s="112" t="b">
        <f t="shared" si="267"/>
        <v>1</v>
      </c>
      <c r="U652" s="22">
        <f t="shared" si="268"/>
        <v>4.9250113430577178</v>
      </c>
      <c r="V652" s="22">
        <f t="shared" si="269"/>
        <v>0.11922635534731765</v>
      </c>
      <c r="W652" s="81">
        <f t="shared" si="270"/>
        <v>5</v>
      </c>
      <c r="X652" s="22">
        <f t="shared" si="271"/>
        <v>0.88210991164943076</v>
      </c>
      <c r="Y652" s="3">
        <f>IF(U652&gt;'Power Curve'!$C$37,0,INDEX(Ci,$W652,1)*POWER(1-X652,3)+INDEX(Ci,$W652,2)*3*X652*POWER(1-X652,2)+INDEX(Ci,$W652,3)*3*POWER(X652,2)*(1-X652)+INDEX(Ci,$W652,4)*POWER(X652,3))</f>
        <v>194.76646533842563</v>
      </c>
      <c r="Z652" s="3">
        <f t="shared" si="272"/>
        <v>172.77753210680271</v>
      </c>
      <c r="AA652" s="3">
        <f t="shared" si="273"/>
        <v>164.36999130249001</v>
      </c>
      <c r="AB652" s="3">
        <f t="shared" si="282"/>
        <v>8.4075408043127027</v>
      </c>
      <c r="AC652" s="3">
        <f t="shared" si="283"/>
        <v>8.4075408043127027</v>
      </c>
      <c r="AE652" s="34">
        <f t="shared" si="274"/>
        <v>5</v>
      </c>
      <c r="AF652" s="73" t="b">
        <f>COUNTIF('Power Curve'!$D$2:$D$31,AE652)&gt;0</f>
        <v>1</v>
      </c>
      <c r="AG652" s="73" t="b">
        <f t="shared" si="275"/>
        <v>0</v>
      </c>
      <c r="AH652" s="73" t="b">
        <f t="shared" si="284"/>
        <v>1</v>
      </c>
      <c r="AI652" s="34" t="str">
        <f t="shared" si="276"/>
        <v>Outer</v>
      </c>
      <c r="AJ652" s="35" t="str">
        <f t="shared" si="285"/>
        <v>0.1-0.2</v>
      </c>
      <c r="AK652" s="36" t="str">
        <f t="shared" si="277"/>
        <v>12-13</v>
      </c>
      <c r="AL652" s="36" t="str">
        <f t="shared" si="278"/>
        <v>Jan</v>
      </c>
      <c r="AM652" s="35" t="str">
        <f t="shared" si="279"/>
        <v>315-325</v>
      </c>
      <c r="AN652" s="36" t="str">
        <f t="shared" si="280"/>
        <v>LWS-LTI</v>
      </c>
    </row>
    <row r="653" spans="5:40" x14ac:dyDescent="0.3">
      <c r="E653" s="12">
        <v>40922.513888888891</v>
      </c>
      <c r="F653" s="16">
        <v>5.15</v>
      </c>
      <c r="G653" s="16">
        <v>182.27000427246128</v>
      </c>
      <c r="H653" s="29">
        <v>1.2217404507536749</v>
      </c>
      <c r="I653" s="26">
        <v>315.10000000000002</v>
      </c>
      <c r="J653" s="30">
        <v>4.4660194174757278E-2</v>
      </c>
      <c r="K653" s="31">
        <v>0.52653669429038374</v>
      </c>
      <c r="L653" s="111">
        <f t="shared" si="260"/>
        <v>0.2</v>
      </c>
      <c r="M653" s="112">
        <f t="shared" si="261"/>
        <v>0.04</v>
      </c>
      <c r="N653" s="112" t="b">
        <f t="shared" si="262"/>
        <v>1</v>
      </c>
      <c r="O653" s="112" t="b">
        <f t="shared" si="263"/>
        <v>1</v>
      </c>
      <c r="P653" s="113">
        <f t="shared" si="264"/>
        <v>2</v>
      </c>
      <c r="Q653" s="113">
        <f t="shared" si="265"/>
        <v>22</v>
      </c>
      <c r="R653" s="114" t="str">
        <f t="shared" si="281"/>
        <v>0.2-0.04</v>
      </c>
      <c r="S653" s="127">
        <f t="shared" si="266"/>
        <v>-0.14248260573201976</v>
      </c>
      <c r="T653" s="112" t="b">
        <f t="shared" si="267"/>
        <v>1</v>
      </c>
      <c r="U653" s="22">
        <f t="shared" si="268"/>
        <v>5.1454281388711545</v>
      </c>
      <c r="V653" s="22">
        <f t="shared" si="269"/>
        <v>0.15329248167139647</v>
      </c>
      <c r="W653" s="81">
        <f t="shared" si="270"/>
        <v>6</v>
      </c>
      <c r="X653" s="22">
        <f t="shared" si="271"/>
        <v>0.11693407345759144</v>
      </c>
      <c r="Y653" s="3">
        <f>IF(U653&gt;'Power Curve'!$C$37,0,INDEX(Ci,$W653,1)*POWER(1-X653,3)+INDEX(Ci,$W653,2)*3*X653*POWER(1-X653,2)+INDEX(Ci,$W653,3)*3*POWER(X653,2)*(1-X653)+INDEX(Ci,$W653,4)*POWER(X653,3))</f>
        <v>229.32262715216271</v>
      </c>
      <c r="Z653" s="3">
        <f t="shared" si="272"/>
        <v>196.64814168221014</v>
      </c>
      <c r="AA653" s="3">
        <f t="shared" si="273"/>
        <v>182.27000427246128</v>
      </c>
      <c r="AB653" s="3">
        <f t="shared" si="282"/>
        <v>14.378137409748859</v>
      </c>
      <c r="AC653" s="3">
        <f t="shared" si="283"/>
        <v>14.378137409748859</v>
      </c>
      <c r="AE653" s="34">
        <f t="shared" si="274"/>
        <v>5</v>
      </c>
      <c r="AF653" s="73" t="b">
        <f>COUNTIF('Power Curve'!$D$2:$D$31,AE653)&gt;0</f>
        <v>1</v>
      </c>
      <c r="AG653" s="73" t="b">
        <f t="shared" si="275"/>
        <v>0</v>
      </c>
      <c r="AH653" s="73" t="b">
        <f t="shared" si="284"/>
        <v>1</v>
      </c>
      <c r="AI653" s="34" t="str">
        <f t="shared" si="276"/>
        <v>Outer</v>
      </c>
      <c r="AJ653" s="35" t="str">
        <f t="shared" si="285"/>
        <v>0.1-0.2</v>
      </c>
      <c r="AK653" s="36" t="str">
        <f t="shared" si="277"/>
        <v>12-13</v>
      </c>
      <c r="AL653" s="36" t="str">
        <f t="shared" si="278"/>
        <v>Jan</v>
      </c>
      <c r="AM653" s="35" t="str">
        <f t="shared" si="279"/>
        <v>315-325</v>
      </c>
      <c r="AN653" s="36" t="str">
        <f t="shared" si="280"/>
        <v>LWS-LTI</v>
      </c>
    </row>
    <row r="654" spans="5:40" x14ac:dyDescent="0.3">
      <c r="E654" s="12">
        <v>40922.520833333336</v>
      </c>
      <c r="F654" s="16">
        <v>5.19</v>
      </c>
      <c r="G654" s="16">
        <v>175.5600013732913</v>
      </c>
      <c r="H654" s="29">
        <v>1.2210119511978188</v>
      </c>
      <c r="I654" s="26">
        <v>316.60000000000002</v>
      </c>
      <c r="J654" s="30">
        <v>4.0462427745664734E-2</v>
      </c>
      <c r="K654" s="31">
        <v>0.71408703221260272</v>
      </c>
      <c r="L654" s="111">
        <f t="shared" si="260"/>
        <v>0.2</v>
      </c>
      <c r="M654" s="112">
        <f t="shared" si="261"/>
        <v>0.04</v>
      </c>
      <c r="N654" s="112" t="b">
        <f t="shared" si="262"/>
        <v>1</v>
      </c>
      <c r="O654" s="112" t="b">
        <f t="shared" si="263"/>
        <v>1</v>
      </c>
      <c r="P654" s="113">
        <f t="shared" si="264"/>
        <v>2</v>
      </c>
      <c r="Q654" s="113">
        <f t="shared" si="265"/>
        <v>22</v>
      </c>
      <c r="R654" s="114" t="str">
        <f t="shared" si="281"/>
        <v>0.2-0.04</v>
      </c>
      <c r="S654" s="127">
        <f t="shared" si="266"/>
        <v>-0.14248260573201976</v>
      </c>
      <c r="T654" s="112" t="b">
        <f t="shared" si="267"/>
        <v>1</v>
      </c>
      <c r="U654" s="22">
        <f t="shared" si="268"/>
        <v>5.1843617754852662</v>
      </c>
      <c r="V654" s="22">
        <f t="shared" si="269"/>
        <v>0.15930980071578871</v>
      </c>
      <c r="W654" s="81">
        <f t="shared" si="270"/>
        <v>6</v>
      </c>
      <c r="X654" s="22">
        <f t="shared" si="271"/>
        <v>0.15573992025274436</v>
      </c>
      <c r="Y654" s="3">
        <f>IF(U654&gt;'Power Curve'!$C$37,0,INDEX(Ci,$W654,1)*POWER(1-X654,3)+INDEX(Ci,$W654,2)*3*X654*POWER(1-X654,2)+INDEX(Ci,$W654,3)*3*POWER(X654,2)*(1-X654)+INDEX(Ci,$W654,4)*POWER(X654,3))</f>
        <v>235.13412155277524</v>
      </c>
      <c r="Z654" s="3">
        <f t="shared" si="272"/>
        <v>201.63159921742636</v>
      </c>
      <c r="AA654" s="3">
        <f t="shared" si="273"/>
        <v>175.5600013732913</v>
      </c>
      <c r="AB654" s="3">
        <f t="shared" si="282"/>
        <v>26.071597844135056</v>
      </c>
      <c r="AC654" s="3">
        <f t="shared" si="283"/>
        <v>26.071597844135056</v>
      </c>
      <c r="AE654" s="34">
        <f t="shared" si="274"/>
        <v>5</v>
      </c>
      <c r="AF654" s="73" t="b">
        <f>COUNTIF('Power Curve'!$D$2:$D$31,AE654)&gt;0</f>
        <v>1</v>
      </c>
      <c r="AG654" s="73" t="b">
        <f t="shared" si="275"/>
        <v>0</v>
      </c>
      <c r="AH654" s="73" t="b">
        <f t="shared" si="284"/>
        <v>1</v>
      </c>
      <c r="AI654" s="34" t="str">
        <f t="shared" si="276"/>
        <v>Outer</v>
      </c>
      <c r="AJ654" s="35" t="str">
        <f t="shared" si="285"/>
        <v>0.1-0.2</v>
      </c>
      <c r="AK654" s="36" t="str">
        <f t="shared" si="277"/>
        <v>12-13</v>
      </c>
      <c r="AL654" s="36" t="str">
        <f t="shared" si="278"/>
        <v>Jan</v>
      </c>
      <c r="AM654" s="35" t="str">
        <f t="shared" si="279"/>
        <v>315-325</v>
      </c>
      <c r="AN654" s="36" t="str">
        <f t="shared" si="280"/>
        <v>LWS-LTI</v>
      </c>
    </row>
    <row r="655" spans="5:40" x14ac:dyDescent="0.3">
      <c r="E655" s="12">
        <v>40922.527777777781</v>
      </c>
      <c r="F655" s="16">
        <v>4.6100000000000003</v>
      </c>
      <c r="G655" s="16">
        <v>117.7300071716312</v>
      </c>
      <c r="H655" s="29">
        <v>1.2203297703680493</v>
      </c>
      <c r="I655" s="26">
        <v>318.8</v>
      </c>
      <c r="J655" s="30">
        <v>5.4229934924078085E-2</v>
      </c>
      <c r="K655" s="31">
        <v>0.49814015418421026</v>
      </c>
      <c r="L655" s="111">
        <f t="shared" si="260"/>
        <v>0.1</v>
      </c>
      <c r="M655" s="112">
        <f t="shared" si="261"/>
        <v>0.05</v>
      </c>
      <c r="N655" s="112" t="b">
        <f t="shared" si="262"/>
        <v>1</v>
      </c>
      <c r="O655" s="112" t="b">
        <f t="shared" si="263"/>
        <v>1</v>
      </c>
      <c r="P655" s="113">
        <f t="shared" si="264"/>
        <v>1</v>
      </c>
      <c r="Q655" s="113">
        <f t="shared" si="265"/>
        <v>21</v>
      </c>
      <c r="R655" s="114" t="str">
        <f t="shared" si="281"/>
        <v>0.1-0.05</v>
      </c>
      <c r="S655" s="127">
        <f t="shared" si="266"/>
        <v>-0.11289896950902212</v>
      </c>
      <c r="T655" s="112" t="b">
        <f t="shared" si="267"/>
        <v>1</v>
      </c>
      <c r="U655" s="22">
        <f t="shared" si="268"/>
        <v>4.6041341015102297</v>
      </c>
      <c r="V655" s="22">
        <f t="shared" si="269"/>
        <v>6.9633743292786002E-2</v>
      </c>
      <c r="W655" s="81">
        <f t="shared" si="270"/>
        <v>5</v>
      </c>
      <c r="X655" s="22">
        <f t="shared" si="271"/>
        <v>0.51519324915743503</v>
      </c>
      <c r="Y655" s="3">
        <f>IF(U655&gt;'Power Curve'!$C$37,0,INDEX(Ci,$W655,1)*POWER(1-X655,3)+INDEX(Ci,$W655,2)*3*X655*POWER(1-X655,2)+INDEX(Ci,$W655,3)*3*POWER(X655,2)*(1-X655)+INDEX(Ci,$W655,4)*POWER(X655,3))</f>
        <v>138.95173281605253</v>
      </c>
      <c r="Z655" s="3">
        <f t="shared" si="272"/>
        <v>123.26422536962723</v>
      </c>
      <c r="AA655" s="3">
        <f t="shared" si="273"/>
        <v>117.7300071716312</v>
      </c>
      <c r="AB655" s="3">
        <f t="shared" si="282"/>
        <v>5.5342181979960259</v>
      </c>
      <c r="AC655" s="3">
        <f t="shared" si="283"/>
        <v>5.5342181979960259</v>
      </c>
      <c r="AE655" s="34">
        <f t="shared" si="274"/>
        <v>5</v>
      </c>
      <c r="AF655" s="73" t="b">
        <f>COUNTIF('Power Curve'!$D$2:$D$31,AE655)&gt;0</f>
        <v>1</v>
      </c>
      <c r="AG655" s="73" t="b">
        <f t="shared" si="275"/>
        <v>0</v>
      </c>
      <c r="AH655" s="73" t="b">
        <f t="shared" si="284"/>
        <v>1</v>
      </c>
      <c r="AI655" s="34" t="str">
        <f t="shared" si="276"/>
        <v>Outer</v>
      </c>
      <c r="AJ655" s="35" t="str">
        <f t="shared" si="285"/>
        <v>0.0-0.1</v>
      </c>
      <c r="AK655" s="36" t="str">
        <f t="shared" si="277"/>
        <v>12-13</v>
      </c>
      <c r="AL655" s="36" t="str">
        <f t="shared" si="278"/>
        <v>Jan</v>
      </c>
      <c r="AM655" s="35" t="str">
        <f t="shared" si="279"/>
        <v>315-325</v>
      </c>
      <c r="AN655" s="36" t="str">
        <f t="shared" si="280"/>
        <v>LWS-LTI</v>
      </c>
    </row>
    <row r="656" spans="5:40" x14ac:dyDescent="0.3">
      <c r="E656" s="12">
        <v>40922.534722222219</v>
      </c>
      <c r="F656" s="16">
        <v>4.24</v>
      </c>
      <c r="G656" s="16">
        <v>65.099996566772489</v>
      </c>
      <c r="H656" s="29">
        <v>1.2211029661273738</v>
      </c>
      <c r="I656" s="26">
        <v>318.39999999999998</v>
      </c>
      <c r="J656" s="30">
        <v>5.896226415094339E-2</v>
      </c>
      <c r="K656" s="31">
        <v>0.51090768732925196</v>
      </c>
      <c r="L656" s="111">
        <f t="shared" si="260"/>
        <v>0</v>
      </c>
      <c r="M656" s="112">
        <f t="shared" si="261"/>
        <v>6.0000000000000005E-2</v>
      </c>
      <c r="N656" s="112" t="b">
        <f t="shared" si="262"/>
        <v>0</v>
      </c>
      <c r="O656" s="112" t="b">
        <f t="shared" si="263"/>
        <v>1</v>
      </c>
      <c r="P656" s="113">
        <f t="shared" si="264"/>
        <v>0</v>
      </c>
      <c r="Q656" s="113">
        <f t="shared" si="265"/>
        <v>20</v>
      </c>
      <c r="R656" s="114" t="str">
        <f t="shared" si="281"/>
        <v>0-0.06</v>
      </c>
      <c r="S656" s="127">
        <f t="shared" si="266"/>
        <v>0</v>
      </c>
      <c r="T656" s="112" t="b">
        <f t="shared" si="267"/>
        <v>0</v>
      </c>
      <c r="U656" s="22">
        <f t="shared" si="268"/>
        <v>4.2354990540466417</v>
      </c>
      <c r="V656" s="22">
        <f t="shared" si="269"/>
        <v>1.266000838282666E-2</v>
      </c>
      <c r="W656" s="81">
        <f t="shared" si="270"/>
        <v>5</v>
      </c>
      <c r="X656" s="22">
        <f t="shared" si="271"/>
        <v>9.3666497554203379E-2</v>
      </c>
      <c r="Y656" s="3">
        <f>IF(U656&gt;'Power Curve'!$C$37,0,INDEX(Ci,$W656,1)*POWER(1-X656,3)+INDEX(Ci,$W656,2)*3*X656*POWER(1-X656,2)+INDEX(Ci,$W656,3)*3*POWER(X656,2)*(1-X656)+INDEX(Ci,$W656,4)*POWER(X656,3))</f>
        <v>85.311500772267607</v>
      </c>
      <c r="Z656" s="3">
        <f t="shared" si="272"/>
        <v>85.311500772267607</v>
      </c>
      <c r="AA656" s="3">
        <f t="shared" si="273"/>
        <v>65.099996566772489</v>
      </c>
      <c r="AB656" s="3">
        <f t="shared" si="282"/>
        <v>20.211504205495118</v>
      </c>
      <c r="AC656" s="3">
        <f t="shared" si="283"/>
        <v>20.211504205495118</v>
      </c>
      <c r="AE656" s="34">
        <f t="shared" si="274"/>
        <v>4</v>
      </c>
      <c r="AF656" s="73" t="b">
        <f>COUNTIF('Power Curve'!$D$2:$D$31,AE656)&gt;0</f>
        <v>1</v>
      </c>
      <c r="AG656" s="73" t="b">
        <f t="shared" si="275"/>
        <v>0</v>
      </c>
      <c r="AH656" s="73" t="b">
        <f t="shared" si="284"/>
        <v>1</v>
      </c>
      <c r="AI656" s="34" t="str">
        <f t="shared" si="276"/>
        <v>Outer</v>
      </c>
      <c r="AJ656" s="35" t="str">
        <f t="shared" si="285"/>
        <v>0.0-0.1</v>
      </c>
      <c r="AK656" s="36" t="str">
        <f t="shared" si="277"/>
        <v>12-13</v>
      </c>
      <c r="AL656" s="36" t="str">
        <f t="shared" si="278"/>
        <v>Jan</v>
      </c>
      <c r="AM656" s="35" t="str">
        <f t="shared" si="279"/>
        <v>315-325</v>
      </c>
      <c r="AN656" s="36" t="str">
        <f t="shared" si="280"/>
        <v>LWS-LTI</v>
      </c>
    </row>
    <row r="657" spans="5:40" x14ac:dyDescent="0.3">
      <c r="E657" s="12">
        <v>40922.541666666664</v>
      </c>
      <c r="F657" s="16">
        <v>4.1500000000000004</v>
      </c>
      <c r="G657" s="16">
        <v>64.159997940063491</v>
      </c>
      <c r="H657" s="29">
        <v>1.2207389877965464</v>
      </c>
      <c r="I657" s="26">
        <v>319.10000000000002</v>
      </c>
      <c r="J657" s="30">
        <v>4.3373493975903607E-2</v>
      </c>
      <c r="K657" s="31">
        <v>0.62231942141140928</v>
      </c>
      <c r="L657" s="111">
        <f t="shared" si="260"/>
        <v>0</v>
      </c>
      <c r="M657" s="112">
        <f t="shared" si="261"/>
        <v>0.04</v>
      </c>
      <c r="N657" s="112" t="b">
        <f t="shared" si="262"/>
        <v>0</v>
      </c>
      <c r="O657" s="112" t="b">
        <f t="shared" si="263"/>
        <v>1</v>
      </c>
      <c r="P657" s="113">
        <f t="shared" si="264"/>
        <v>0</v>
      </c>
      <c r="Q657" s="113">
        <f t="shared" si="265"/>
        <v>22</v>
      </c>
      <c r="R657" s="114" t="str">
        <f t="shared" si="281"/>
        <v>0-0.04</v>
      </c>
      <c r="S657" s="127">
        <f t="shared" si="266"/>
        <v>0</v>
      </c>
      <c r="T657" s="112" t="b">
        <f t="shared" si="267"/>
        <v>0</v>
      </c>
      <c r="U657" s="22">
        <f t="shared" si="268"/>
        <v>4.1451826548830075</v>
      </c>
      <c r="V657" s="22">
        <f t="shared" si="269"/>
        <v>-1.2986822500254248E-3</v>
      </c>
      <c r="W657" s="81">
        <f t="shared" si="270"/>
        <v>4</v>
      </c>
      <c r="X657" s="22">
        <f t="shared" si="271"/>
        <v>0.9940132991686017</v>
      </c>
      <c r="Y657" s="3">
        <f>IF(U657&gt;'Power Curve'!$C$37,0,INDEX(Ci,$W657,1)*POWER(1-X657,3)+INDEX(Ci,$W657,2)*3*X657*POWER(1-X657,2)+INDEX(Ci,$W657,3)*3*POWER(X657,2)*(1-X657)+INDEX(Ci,$W657,4)*POWER(X657,3))</f>
        <v>76.710331106145887</v>
      </c>
      <c r="Z657" s="3">
        <f t="shared" si="272"/>
        <v>76.710331106145887</v>
      </c>
      <c r="AA657" s="3">
        <f t="shared" si="273"/>
        <v>64.159997940063491</v>
      </c>
      <c r="AB657" s="3">
        <f t="shared" si="282"/>
        <v>12.550333166082396</v>
      </c>
      <c r="AC657" s="3">
        <f t="shared" si="283"/>
        <v>12.550333166082396</v>
      </c>
      <c r="AE657" s="34">
        <f t="shared" si="274"/>
        <v>4</v>
      </c>
      <c r="AF657" s="73" t="b">
        <f>COUNTIF('Power Curve'!$D$2:$D$31,AE657)&gt;0</f>
        <v>1</v>
      </c>
      <c r="AG657" s="73" t="b">
        <f t="shared" si="275"/>
        <v>0</v>
      </c>
      <c r="AH657" s="73" t="b">
        <f t="shared" si="284"/>
        <v>1</v>
      </c>
      <c r="AI657" s="34" t="str">
        <f t="shared" si="276"/>
        <v>Outer</v>
      </c>
      <c r="AJ657" s="35" t="str">
        <f t="shared" si="285"/>
        <v>-0.1-0.0</v>
      </c>
      <c r="AK657" s="36" t="str">
        <f t="shared" si="277"/>
        <v>13-14</v>
      </c>
      <c r="AL657" s="36" t="str">
        <f t="shared" si="278"/>
        <v>Jan</v>
      </c>
      <c r="AM657" s="35" t="str">
        <f t="shared" si="279"/>
        <v>315-325</v>
      </c>
      <c r="AN657" s="36" t="str">
        <f t="shared" si="280"/>
        <v>LWS-LTI</v>
      </c>
    </row>
    <row r="658" spans="5:40" x14ac:dyDescent="0.3">
      <c r="E658" s="12">
        <v>40922.548611111109</v>
      </c>
      <c r="F658" s="16">
        <v>3.85</v>
      </c>
      <c r="G658" s="16">
        <v>40.629999160766602</v>
      </c>
      <c r="H658" s="29">
        <v>1.2209270065285054</v>
      </c>
      <c r="I658" s="26">
        <v>317.60000000000002</v>
      </c>
      <c r="J658" s="30">
        <v>4.4155844155844157E-2</v>
      </c>
      <c r="K658" s="31">
        <v>0.4036806467384445</v>
      </c>
      <c r="L658" s="111">
        <f t="shared" si="260"/>
        <v>0</v>
      </c>
      <c r="M658" s="112">
        <f t="shared" si="261"/>
        <v>0.04</v>
      </c>
      <c r="N658" s="112" t="b">
        <f t="shared" si="262"/>
        <v>0</v>
      </c>
      <c r="O658" s="112" t="b">
        <f t="shared" si="263"/>
        <v>1</v>
      </c>
      <c r="P658" s="113">
        <f t="shared" si="264"/>
        <v>0</v>
      </c>
      <c r="Q658" s="113">
        <f t="shared" si="265"/>
        <v>22</v>
      </c>
      <c r="R658" s="114" t="str">
        <f t="shared" si="281"/>
        <v>0-0.04</v>
      </c>
      <c r="S658" s="127">
        <f t="shared" si="266"/>
        <v>0</v>
      </c>
      <c r="T658" s="112" t="b">
        <f t="shared" si="267"/>
        <v>0</v>
      </c>
      <c r="U658" s="22">
        <f t="shared" si="268"/>
        <v>3.8457283166584477</v>
      </c>
      <c r="V658" s="22">
        <f t="shared" si="269"/>
        <v>-4.7580315537561882E-2</v>
      </c>
      <c r="W658" s="81">
        <f t="shared" si="270"/>
        <v>4</v>
      </c>
      <c r="X658" s="22">
        <f t="shared" si="271"/>
        <v>0.78066374694534435</v>
      </c>
      <c r="Y658" s="3">
        <f>IF(U658&gt;'Power Curve'!$C$37,0,INDEX(Ci,$W658,1)*POWER(1-X658,3)+INDEX(Ci,$W658,2)*3*X658*POWER(1-X658,2)+INDEX(Ci,$W658,3)*3*POWER(X658,2)*(1-X658)+INDEX(Ci,$W658,4)*POWER(X658,3))</f>
        <v>52.082629407559651</v>
      </c>
      <c r="Z658" s="3">
        <f t="shared" si="272"/>
        <v>52.082629407559651</v>
      </c>
      <c r="AA658" s="3">
        <f t="shared" si="273"/>
        <v>40.629999160766602</v>
      </c>
      <c r="AB658" s="3">
        <f t="shared" si="282"/>
        <v>11.452630246793049</v>
      </c>
      <c r="AC658" s="3">
        <f t="shared" si="283"/>
        <v>11.452630246793049</v>
      </c>
      <c r="AE658" s="34">
        <f t="shared" si="274"/>
        <v>4</v>
      </c>
      <c r="AF658" s="73" t="b">
        <f>COUNTIF('Power Curve'!$D$2:$D$31,AE658)&gt;0</f>
        <v>1</v>
      </c>
      <c r="AG658" s="73" t="b">
        <f t="shared" si="275"/>
        <v>0</v>
      </c>
      <c r="AH658" s="73" t="b">
        <f t="shared" si="284"/>
        <v>1</v>
      </c>
      <c r="AI658" s="34" t="str">
        <f t="shared" si="276"/>
        <v>Outer</v>
      </c>
      <c r="AJ658" s="35" t="str">
        <f t="shared" si="285"/>
        <v>-0.1-0.0</v>
      </c>
      <c r="AK658" s="36" t="str">
        <f t="shared" si="277"/>
        <v>13-14</v>
      </c>
      <c r="AL658" s="36" t="str">
        <f t="shared" si="278"/>
        <v>Jan</v>
      </c>
      <c r="AM658" s="35" t="str">
        <f t="shared" si="279"/>
        <v>315-325</v>
      </c>
      <c r="AN658" s="36" t="str">
        <f t="shared" si="280"/>
        <v>LWS-LTI</v>
      </c>
    </row>
    <row r="659" spans="5:40" x14ac:dyDescent="0.3">
      <c r="E659" s="12">
        <v>40922.555555555555</v>
      </c>
      <c r="F659" s="16">
        <v>4.3</v>
      </c>
      <c r="G659" s="16">
        <v>111.36000442504931</v>
      </c>
      <c r="H659" s="29">
        <v>1.2206086889003089</v>
      </c>
      <c r="I659" s="26">
        <v>320.10000000000002</v>
      </c>
      <c r="J659" s="30">
        <v>9.7674418604651161E-2</v>
      </c>
      <c r="K659" s="31">
        <v>0.53392055971197194</v>
      </c>
      <c r="L659" s="111">
        <f t="shared" si="260"/>
        <v>0</v>
      </c>
      <c r="M659" s="112">
        <f t="shared" si="261"/>
        <v>9.9999999999999992E-2</v>
      </c>
      <c r="N659" s="112" t="b">
        <f t="shared" si="262"/>
        <v>0</v>
      </c>
      <c r="O659" s="112" t="b">
        <f t="shared" si="263"/>
        <v>1</v>
      </c>
      <c r="P659" s="113">
        <f t="shared" si="264"/>
        <v>0</v>
      </c>
      <c r="Q659" s="113">
        <f t="shared" si="265"/>
        <v>16</v>
      </c>
      <c r="R659" s="114" t="str">
        <f t="shared" si="281"/>
        <v>0-0.1</v>
      </c>
      <c r="S659" s="127">
        <f t="shared" si="266"/>
        <v>0</v>
      </c>
      <c r="T659" s="112" t="b">
        <f t="shared" si="267"/>
        <v>0</v>
      </c>
      <c r="U659" s="22">
        <f t="shared" si="268"/>
        <v>4.2948557153984739</v>
      </c>
      <c r="V659" s="22">
        <f t="shared" si="269"/>
        <v>2.1833771735681896E-2</v>
      </c>
      <c r="W659" s="81">
        <f t="shared" si="270"/>
        <v>5</v>
      </c>
      <c r="X659" s="22">
        <f t="shared" si="271"/>
        <v>0.16153964422814324</v>
      </c>
      <c r="Y659" s="3">
        <f>IF(U659&gt;'Power Curve'!$C$37,0,INDEX(Ci,$W659,1)*POWER(1-X659,3)+INDEX(Ci,$W659,2)*3*X659*POWER(1-X659,2)+INDEX(Ci,$W659,3)*3*POWER(X659,2)*(1-X659)+INDEX(Ci,$W659,4)*POWER(X659,3))</f>
        <v>92.174260804409798</v>
      </c>
      <c r="Z659" s="3">
        <f t="shared" si="272"/>
        <v>92.174260804409798</v>
      </c>
      <c r="AA659" s="3">
        <f t="shared" si="273"/>
        <v>111.36000442504931</v>
      </c>
      <c r="AB659" s="3">
        <f t="shared" si="282"/>
        <v>-19.185743620639514</v>
      </c>
      <c r="AC659" s="3">
        <f t="shared" si="283"/>
        <v>19.185743620639514</v>
      </c>
      <c r="AE659" s="34">
        <f t="shared" si="274"/>
        <v>4</v>
      </c>
      <c r="AF659" s="73" t="b">
        <f>COUNTIF('Power Curve'!$D$2:$D$31,AE659)&gt;0</f>
        <v>1</v>
      </c>
      <c r="AG659" s="73" t="b">
        <f t="shared" si="275"/>
        <v>0</v>
      </c>
      <c r="AH659" s="73" t="b">
        <f t="shared" si="284"/>
        <v>1</v>
      </c>
      <c r="AI659" s="34" t="str">
        <f t="shared" si="276"/>
        <v>Outer</v>
      </c>
      <c r="AJ659" s="35" t="str">
        <f t="shared" si="285"/>
        <v>0.0-0.1</v>
      </c>
      <c r="AK659" s="36" t="str">
        <f t="shared" si="277"/>
        <v>13-14</v>
      </c>
      <c r="AL659" s="36" t="str">
        <f t="shared" si="278"/>
        <v>Jan</v>
      </c>
      <c r="AM659" s="35" t="str">
        <f t="shared" si="279"/>
        <v>315-325</v>
      </c>
      <c r="AN659" s="36" t="str">
        <f t="shared" si="280"/>
        <v>LWS-LTI</v>
      </c>
    </row>
    <row r="660" spans="5:40" x14ac:dyDescent="0.3">
      <c r="E660" s="12">
        <v>40922.5625</v>
      </c>
      <c r="F660" s="16">
        <v>4.82</v>
      </c>
      <c r="G660" s="16">
        <v>149.70999908447308</v>
      </c>
      <c r="H660" s="29">
        <v>1.2192852395708316</v>
      </c>
      <c r="I660" s="26">
        <v>326.3</v>
      </c>
      <c r="J660" s="30">
        <v>2.2821576763485476E-2</v>
      </c>
      <c r="K660" s="31">
        <v>0.59060790774656002</v>
      </c>
      <c r="L660" s="111">
        <f t="shared" si="260"/>
        <v>0.1</v>
      </c>
      <c r="M660" s="112">
        <f t="shared" si="261"/>
        <v>0.02</v>
      </c>
      <c r="N660" s="112" t="b">
        <f t="shared" si="262"/>
        <v>1</v>
      </c>
      <c r="O660" s="112" t="b">
        <f t="shared" si="263"/>
        <v>1</v>
      </c>
      <c r="P660" s="113">
        <f t="shared" si="264"/>
        <v>1</v>
      </c>
      <c r="Q660" s="113">
        <f t="shared" si="265"/>
        <v>24</v>
      </c>
      <c r="R660" s="114" t="str">
        <f t="shared" si="281"/>
        <v>0.1-0.02</v>
      </c>
      <c r="S660" s="127">
        <f t="shared" si="266"/>
        <v>-0.17092883180040105</v>
      </c>
      <c r="T660" s="112" t="b">
        <f t="shared" si="267"/>
        <v>1</v>
      </c>
      <c r="U660" s="22">
        <f t="shared" si="268"/>
        <v>4.8124930366409924</v>
      </c>
      <c r="V660" s="22">
        <f t="shared" si="269"/>
        <v>0.10183628837888242</v>
      </c>
      <c r="W660" s="81">
        <f t="shared" si="270"/>
        <v>5</v>
      </c>
      <c r="X660" s="22">
        <f t="shared" si="271"/>
        <v>0.75344749464355942</v>
      </c>
      <c r="Y660" s="3">
        <f>IF(U660&gt;'Power Curve'!$C$37,0,INDEX(Ci,$W660,1)*POWER(1-X660,3)+INDEX(Ci,$W660,2)*3*X660*POWER(1-X660,2)+INDEX(Ci,$W660,3)*3*POWER(X660,2)*(1-X660)+INDEX(Ci,$W660,4)*POWER(X660,3))</f>
        <v>175.41725555992863</v>
      </c>
      <c r="Z660" s="3">
        <f t="shared" si="272"/>
        <v>145.43338898943762</v>
      </c>
      <c r="AA660" s="3">
        <f t="shared" si="273"/>
        <v>149.70999908447308</v>
      </c>
      <c r="AB660" s="3">
        <f t="shared" si="282"/>
        <v>-4.2766100950354655</v>
      </c>
      <c r="AC660" s="3">
        <f t="shared" si="283"/>
        <v>4.2766100950354655</v>
      </c>
      <c r="AE660" s="34">
        <f t="shared" si="274"/>
        <v>5</v>
      </c>
      <c r="AF660" s="73" t="b">
        <f>COUNTIF('Power Curve'!$D$2:$D$31,AE660)&gt;0</f>
        <v>1</v>
      </c>
      <c r="AG660" s="73" t="b">
        <f t="shared" si="275"/>
        <v>0</v>
      </c>
      <c r="AH660" s="73" t="b">
        <f t="shared" si="284"/>
        <v>1</v>
      </c>
      <c r="AI660" s="34" t="str">
        <f t="shared" si="276"/>
        <v>Outer</v>
      </c>
      <c r="AJ660" s="35" t="str">
        <f t="shared" si="285"/>
        <v>0.1-0.2</v>
      </c>
      <c r="AK660" s="36" t="str">
        <f t="shared" si="277"/>
        <v>13-14</v>
      </c>
      <c r="AL660" s="36" t="str">
        <f t="shared" si="278"/>
        <v>Jan</v>
      </c>
      <c r="AM660" s="35" t="str">
        <f t="shared" si="279"/>
        <v>325-335</v>
      </c>
      <c r="AN660" s="36" t="str">
        <f t="shared" si="280"/>
        <v>LWS-LTI</v>
      </c>
    </row>
    <row r="661" spans="5:40" x14ac:dyDescent="0.3">
      <c r="E661" s="12">
        <v>40922.569444444445</v>
      </c>
      <c r="F661" s="16">
        <v>4.96</v>
      </c>
      <c r="G661" s="16">
        <v>179.93000030517581</v>
      </c>
      <c r="H661" s="29">
        <v>1.2196483513831187</v>
      </c>
      <c r="I661" s="26">
        <v>327.39999999999998</v>
      </c>
      <c r="J661" s="30">
        <v>4.0322580645161296E-2</v>
      </c>
      <c r="K661" s="31">
        <v>0.7169796637873278</v>
      </c>
      <c r="L661" s="111">
        <f t="shared" si="260"/>
        <v>0.1</v>
      </c>
      <c r="M661" s="112">
        <f t="shared" si="261"/>
        <v>0.04</v>
      </c>
      <c r="N661" s="112" t="b">
        <f t="shared" si="262"/>
        <v>1</v>
      </c>
      <c r="O661" s="112" t="b">
        <f t="shared" si="263"/>
        <v>1</v>
      </c>
      <c r="P661" s="113">
        <f t="shared" si="264"/>
        <v>1</v>
      </c>
      <c r="Q661" s="113">
        <f t="shared" si="265"/>
        <v>22</v>
      </c>
      <c r="R661" s="114" t="str">
        <f t="shared" si="281"/>
        <v>0.1-0.04</v>
      </c>
      <c r="S661" s="127">
        <f t="shared" si="266"/>
        <v>-0.13834172839584455</v>
      </c>
      <c r="T661" s="112" t="b">
        <f t="shared" si="267"/>
        <v>1</v>
      </c>
      <c r="U661" s="22">
        <f t="shared" si="268"/>
        <v>4.9527665508349425</v>
      </c>
      <c r="V661" s="22">
        <f t="shared" si="269"/>
        <v>0.12351601218041255</v>
      </c>
      <c r="W661" s="81">
        <f t="shared" si="270"/>
        <v>5</v>
      </c>
      <c r="X661" s="22">
        <f t="shared" si="271"/>
        <v>0.91384743268793678</v>
      </c>
      <c r="Y661" s="3">
        <f>IF(U661&gt;'Power Curve'!$C$37,0,INDEX(Ci,$W661,1)*POWER(1-X661,3)+INDEX(Ci,$W661,2)*3*X661*POWER(1-X661,2)+INDEX(Ci,$W661,3)*3*POWER(X661,2)*(1-X661)+INDEX(Ci,$W661,4)*POWER(X661,3))</f>
        <v>199.38305270684828</v>
      </c>
      <c r="Z661" s="3">
        <f t="shared" si="272"/>
        <v>171.80005658254311</v>
      </c>
      <c r="AA661" s="3">
        <f t="shared" si="273"/>
        <v>179.93000030517581</v>
      </c>
      <c r="AB661" s="3">
        <f t="shared" si="282"/>
        <v>-8.1299437226327029</v>
      </c>
      <c r="AC661" s="3">
        <f t="shared" si="283"/>
        <v>8.1299437226327029</v>
      </c>
      <c r="AE661" s="34">
        <f t="shared" si="274"/>
        <v>5</v>
      </c>
      <c r="AF661" s="73" t="b">
        <f>COUNTIF('Power Curve'!$D$2:$D$31,AE661)&gt;0</f>
        <v>1</v>
      </c>
      <c r="AG661" s="73" t="b">
        <f t="shared" si="275"/>
        <v>0</v>
      </c>
      <c r="AH661" s="73" t="b">
        <f t="shared" si="284"/>
        <v>1</v>
      </c>
      <c r="AI661" s="34" t="str">
        <f t="shared" si="276"/>
        <v>Outer</v>
      </c>
      <c r="AJ661" s="35" t="str">
        <f t="shared" si="285"/>
        <v>0.1-0.2</v>
      </c>
      <c r="AK661" s="36" t="str">
        <f t="shared" si="277"/>
        <v>13-14</v>
      </c>
      <c r="AL661" s="36" t="str">
        <f t="shared" si="278"/>
        <v>Jan</v>
      </c>
      <c r="AM661" s="35" t="str">
        <f t="shared" si="279"/>
        <v>325-335</v>
      </c>
      <c r="AN661" s="36" t="str">
        <f t="shared" si="280"/>
        <v>LWS-LTI</v>
      </c>
    </row>
    <row r="662" spans="5:40" x14ac:dyDescent="0.3">
      <c r="E662" s="12">
        <v>40922.576388888891</v>
      </c>
      <c r="F662" s="16">
        <v>4.83</v>
      </c>
      <c r="G662" s="16">
        <v>159.04000091552709</v>
      </c>
      <c r="H662" s="29">
        <v>1.219966252760881</v>
      </c>
      <c r="I662" s="26">
        <v>329.2</v>
      </c>
      <c r="J662" s="30">
        <v>7.0393374741200831E-2</v>
      </c>
      <c r="K662" s="31">
        <v>0.74672695369343411</v>
      </c>
      <c r="L662" s="111">
        <f t="shared" si="260"/>
        <v>0.1</v>
      </c>
      <c r="M662" s="112">
        <f t="shared" si="261"/>
        <v>6.9999999999999993E-2</v>
      </c>
      <c r="N662" s="112" t="b">
        <f t="shared" si="262"/>
        <v>1</v>
      </c>
      <c r="O662" s="112" t="b">
        <f t="shared" si="263"/>
        <v>1</v>
      </c>
      <c r="P662" s="113">
        <f t="shared" si="264"/>
        <v>1</v>
      </c>
      <c r="Q662" s="113">
        <f t="shared" si="265"/>
        <v>19</v>
      </c>
      <c r="R662" s="114" t="str">
        <f t="shared" si="281"/>
        <v>0.1-0.07</v>
      </c>
      <c r="S662" s="127">
        <f t="shared" si="266"/>
        <v>-5.2457205154014371E-2</v>
      </c>
      <c r="T662" s="112" t="b">
        <f t="shared" si="267"/>
        <v>1</v>
      </c>
      <c r="U662" s="22">
        <f t="shared" si="268"/>
        <v>4.8233751353541576</v>
      </c>
      <c r="V662" s="22">
        <f t="shared" si="269"/>
        <v>0.1035181518143148</v>
      </c>
      <c r="W662" s="81">
        <f t="shared" si="270"/>
        <v>5</v>
      </c>
      <c r="X662" s="22">
        <f t="shared" si="271"/>
        <v>0.76589095533116358</v>
      </c>
      <c r="Y662" s="3">
        <f>IF(U662&gt;'Power Curve'!$C$37,0,INDEX(Ci,$W662,1)*POWER(1-X662,3)+INDEX(Ci,$W662,2)*3*X662*POWER(1-X662,2)+INDEX(Ci,$W662,3)*3*POWER(X662,2)*(1-X662)+INDEX(Ci,$W662,4)*POWER(X662,3))</f>
        <v>177.32042383720744</v>
      </c>
      <c r="Z662" s="3">
        <f t="shared" si="272"/>
        <v>168.01868998598226</v>
      </c>
      <c r="AA662" s="3">
        <f t="shared" si="273"/>
        <v>159.04000091552709</v>
      </c>
      <c r="AB662" s="3">
        <f t="shared" si="282"/>
        <v>8.9786890704551752</v>
      </c>
      <c r="AC662" s="3">
        <f t="shared" si="283"/>
        <v>8.9786890704551752</v>
      </c>
      <c r="AE662" s="34">
        <f t="shared" si="274"/>
        <v>5</v>
      </c>
      <c r="AF662" s="73" t="b">
        <f>COUNTIF('Power Curve'!$D$2:$D$31,AE662)&gt;0</f>
        <v>1</v>
      </c>
      <c r="AG662" s="73" t="b">
        <f t="shared" si="275"/>
        <v>0</v>
      </c>
      <c r="AH662" s="73" t="b">
        <f t="shared" si="284"/>
        <v>1</v>
      </c>
      <c r="AI662" s="34" t="str">
        <f t="shared" si="276"/>
        <v>Outer</v>
      </c>
      <c r="AJ662" s="35" t="str">
        <f t="shared" si="285"/>
        <v>0.1-0.2</v>
      </c>
      <c r="AK662" s="36" t="str">
        <f t="shared" si="277"/>
        <v>13-14</v>
      </c>
      <c r="AL662" s="36" t="str">
        <f t="shared" si="278"/>
        <v>Jan</v>
      </c>
      <c r="AM662" s="35" t="str">
        <f t="shared" si="279"/>
        <v>325-335</v>
      </c>
      <c r="AN662" s="36" t="str">
        <f t="shared" si="280"/>
        <v>LWS-LTI</v>
      </c>
    </row>
    <row r="663" spans="5:40" x14ac:dyDescent="0.3">
      <c r="E663" s="12">
        <v>40922.583333333336</v>
      </c>
      <c r="F663" s="16">
        <v>4.62</v>
      </c>
      <c r="G663" s="16">
        <v>136.6100044250492</v>
      </c>
      <c r="H663" s="29">
        <v>1.2206480249466336</v>
      </c>
      <c r="I663" s="26">
        <v>323.60000000000002</v>
      </c>
      <c r="J663" s="30">
        <v>5.627705627705628E-2</v>
      </c>
      <c r="K663" s="31">
        <v>0.56640795740328453</v>
      </c>
      <c r="L663" s="111">
        <f t="shared" si="260"/>
        <v>0.1</v>
      </c>
      <c r="M663" s="112">
        <f t="shared" si="261"/>
        <v>6.0000000000000005E-2</v>
      </c>
      <c r="N663" s="112" t="b">
        <f t="shared" si="262"/>
        <v>1</v>
      </c>
      <c r="O663" s="112" t="b">
        <f t="shared" si="263"/>
        <v>1</v>
      </c>
      <c r="P663" s="113">
        <f t="shared" si="264"/>
        <v>1</v>
      </c>
      <c r="Q663" s="113">
        <f t="shared" si="265"/>
        <v>20</v>
      </c>
      <c r="R663" s="114" t="str">
        <f t="shared" si="281"/>
        <v>0.1-0.06</v>
      </c>
      <c r="S663" s="127">
        <f t="shared" si="266"/>
        <v>-0.11327910441251345</v>
      </c>
      <c r="T663" s="112" t="b">
        <f t="shared" si="267"/>
        <v>1</v>
      </c>
      <c r="U663" s="22">
        <f t="shared" si="268"/>
        <v>4.6145224539473677</v>
      </c>
      <c r="V663" s="22">
        <f t="shared" si="269"/>
        <v>7.1239296649627887E-2</v>
      </c>
      <c r="W663" s="81">
        <f t="shared" si="270"/>
        <v>5</v>
      </c>
      <c r="X663" s="22">
        <f t="shared" si="271"/>
        <v>0.52707212092360589</v>
      </c>
      <c r="Y663" s="3">
        <f>IF(U663&gt;'Power Curve'!$C$37,0,INDEX(Ci,$W663,1)*POWER(1-X663,3)+INDEX(Ci,$W663,2)*3*X663*POWER(1-X663,2)+INDEX(Ci,$W663,3)*3*POWER(X663,2)*(1-X663)+INDEX(Ci,$W663,4)*POWER(X663,3))</f>
        <v>140.73321595371092</v>
      </c>
      <c r="Z663" s="3">
        <f t="shared" si="272"/>
        <v>124.7910832893817</v>
      </c>
      <c r="AA663" s="3">
        <f t="shared" si="273"/>
        <v>136.6100044250492</v>
      </c>
      <c r="AB663" s="3">
        <f t="shared" si="282"/>
        <v>-11.818921135667495</v>
      </c>
      <c r="AC663" s="3">
        <f t="shared" si="283"/>
        <v>11.818921135667495</v>
      </c>
      <c r="AE663" s="34">
        <f t="shared" si="274"/>
        <v>5</v>
      </c>
      <c r="AF663" s="73" t="b">
        <f>COUNTIF('Power Curve'!$D$2:$D$31,AE663)&gt;0</f>
        <v>1</v>
      </c>
      <c r="AG663" s="73" t="b">
        <f t="shared" si="275"/>
        <v>0</v>
      </c>
      <c r="AH663" s="73" t="b">
        <f t="shared" si="284"/>
        <v>1</v>
      </c>
      <c r="AI663" s="34" t="str">
        <f t="shared" si="276"/>
        <v>Outer</v>
      </c>
      <c r="AJ663" s="35" t="str">
        <f t="shared" si="285"/>
        <v>0.0-0.1</v>
      </c>
      <c r="AK663" s="36" t="str">
        <f t="shared" si="277"/>
        <v>14-15</v>
      </c>
      <c r="AL663" s="36" t="str">
        <f t="shared" si="278"/>
        <v>Jan</v>
      </c>
      <c r="AM663" s="35" t="str">
        <f t="shared" si="279"/>
        <v>315-325</v>
      </c>
      <c r="AN663" s="36" t="str">
        <f t="shared" si="280"/>
        <v>LWS-LTI</v>
      </c>
    </row>
    <row r="664" spans="5:40" x14ac:dyDescent="0.3">
      <c r="E664" s="12">
        <v>40922.590277777781</v>
      </c>
      <c r="F664" s="16">
        <v>4.93</v>
      </c>
      <c r="G664" s="16">
        <v>199.58000564575201</v>
      </c>
      <c r="H664" s="29">
        <v>1.2208815214876985</v>
      </c>
      <c r="I664" s="26">
        <v>326.39999999999998</v>
      </c>
      <c r="J664" s="30">
        <v>9.1277890466531453E-2</v>
      </c>
      <c r="K664" s="31">
        <v>0.54137340401613365</v>
      </c>
      <c r="L664" s="111">
        <f t="shared" si="260"/>
        <v>0.1</v>
      </c>
      <c r="M664" s="112">
        <f t="shared" si="261"/>
        <v>0.09</v>
      </c>
      <c r="N664" s="112" t="b">
        <f t="shared" si="262"/>
        <v>1</v>
      </c>
      <c r="O664" s="112" t="b">
        <f t="shared" si="263"/>
        <v>1</v>
      </c>
      <c r="P664" s="113">
        <f t="shared" si="264"/>
        <v>1</v>
      </c>
      <c r="Q664" s="113">
        <f t="shared" si="265"/>
        <v>17</v>
      </c>
      <c r="R664" s="114" t="str">
        <f t="shared" si="281"/>
        <v>0.1-0.09</v>
      </c>
      <c r="S664" s="127">
        <f t="shared" si="266"/>
        <v>-1.676300639665261E-2</v>
      </c>
      <c r="T664" s="112" t="b">
        <f t="shared" si="267"/>
        <v>1</v>
      </c>
      <c r="U664" s="22">
        <f t="shared" si="268"/>
        <v>4.924468871851448</v>
      </c>
      <c r="V664" s="22">
        <f t="shared" si="269"/>
        <v>0.11914251467368947</v>
      </c>
      <c r="W664" s="81">
        <f t="shared" si="270"/>
        <v>5</v>
      </c>
      <c r="X664" s="22">
        <f t="shared" si="271"/>
        <v>0.88148960675169907</v>
      </c>
      <c r="Y664" s="3">
        <f>IF(U664&gt;'Power Curve'!$C$37,0,INDEX(Ci,$W664,1)*POWER(1-X664,3)+INDEX(Ci,$W664,2)*3*X664*POWER(1-X664,2)+INDEX(Ci,$W664,3)*3*POWER(X664,2)*(1-X664)+INDEX(Ci,$W664,4)*POWER(X664,3))</f>
        <v>194.6754673026567</v>
      </c>
      <c r="Z664" s="3">
        <f t="shared" si="272"/>
        <v>191.41212119899092</v>
      </c>
      <c r="AA664" s="3">
        <f t="shared" si="273"/>
        <v>199.58000564575201</v>
      </c>
      <c r="AB664" s="3">
        <f t="shared" si="282"/>
        <v>-8.1678844467610929</v>
      </c>
      <c r="AC664" s="3">
        <f t="shared" si="283"/>
        <v>8.1678844467610929</v>
      </c>
      <c r="AE664" s="34">
        <f t="shared" si="274"/>
        <v>5</v>
      </c>
      <c r="AF664" s="73" t="b">
        <f>COUNTIF('Power Curve'!$D$2:$D$31,AE664)&gt;0</f>
        <v>1</v>
      </c>
      <c r="AG664" s="73" t="b">
        <f t="shared" si="275"/>
        <v>0</v>
      </c>
      <c r="AH664" s="73" t="b">
        <f t="shared" si="284"/>
        <v>1</v>
      </c>
      <c r="AI664" s="34" t="str">
        <f t="shared" si="276"/>
        <v>Outer</v>
      </c>
      <c r="AJ664" s="35" t="str">
        <f t="shared" si="285"/>
        <v>0.1-0.2</v>
      </c>
      <c r="AK664" s="36" t="str">
        <f t="shared" si="277"/>
        <v>14-15</v>
      </c>
      <c r="AL664" s="36" t="str">
        <f t="shared" si="278"/>
        <v>Jan</v>
      </c>
      <c r="AM664" s="35" t="str">
        <f t="shared" si="279"/>
        <v>325-335</v>
      </c>
      <c r="AN664" s="36" t="str">
        <f t="shared" si="280"/>
        <v>LWS-LTI</v>
      </c>
    </row>
    <row r="665" spans="5:40" x14ac:dyDescent="0.3">
      <c r="E665" s="12">
        <v>40922.597222222219</v>
      </c>
      <c r="F665" s="16">
        <v>4.87</v>
      </c>
      <c r="G665" s="16">
        <v>175.8800048828129</v>
      </c>
      <c r="H665" s="29">
        <v>1.2206996195461208</v>
      </c>
      <c r="I665" s="26">
        <v>330.8</v>
      </c>
      <c r="J665" s="30">
        <v>6.3655030800821355E-2</v>
      </c>
      <c r="K665" s="31">
        <v>0.51980260770850661</v>
      </c>
      <c r="L665" s="111">
        <f t="shared" si="260"/>
        <v>0.1</v>
      </c>
      <c r="M665" s="112">
        <f t="shared" si="261"/>
        <v>6.0000000000000005E-2</v>
      </c>
      <c r="N665" s="112" t="b">
        <f t="shared" si="262"/>
        <v>1</v>
      </c>
      <c r="O665" s="112" t="b">
        <f t="shared" si="263"/>
        <v>1</v>
      </c>
      <c r="P665" s="113">
        <f t="shared" si="264"/>
        <v>1</v>
      </c>
      <c r="Q665" s="113">
        <f t="shared" si="265"/>
        <v>20</v>
      </c>
      <c r="R665" s="114" t="str">
        <f t="shared" si="281"/>
        <v>0.1-0.06</v>
      </c>
      <c r="S665" s="127">
        <f t="shared" si="266"/>
        <v>-0.11327910441251345</v>
      </c>
      <c r="T665" s="112" t="b">
        <f t="shared" si="267"/>
        <v>1</v>
      </c>
      <c r="U665" s="22">
        <f t="shared" si="268"/>
        <v>4.8642945830072799</v>
      </c>
      <c r="V665" s="22">
        <f t="shared" si="269"/>
        <v>0.10984238435620632</v>
      </c>
      <c r="W665" s="81">
        <f t="shared" si="270"/>
        <v>5</v>
      </c>
      <c r="X665" s="22">
        <f t="shared" si="271"/>
        <v>0.81268151950920164</v>
      </c>
      <c r="Y665" s="3">
        <f>IF(U665&gt;'Power Curve'!$C$37,0,INDEX(Ci,$W665,1)*POWER(1-X665,3)+INDEX(Ci,$W665,2)*3*X665*POWER(1-X665,2)+INDEX(Ci,$W665,3)*3*POWER(X665,2)*(1-X665)+INDEX(Ci,$W665,4)*POWER(X665,3))</f>
        <v>184.42713642786293</v>
      </c>
      <c r="Z665" s="3">
        <f t="shared" si="272"/>
        <v>163.53539558395019</v>
      </c>
      <c r="AA665" s="3">
        <f t="shared" si="273"/>
        <v>175.8800048828129</v>
      </c>
      <c r="AB665" s="3">
        <f t="shared" si="282"/>
        <v>-12.344609298862707</v>
      </c>
      <c r="AC665" s="3">
        <f t="shared" si="283"/>
        <v>12.344609298862707</v>
      </c>
      <c r="AE665" s="34">
        <f t="shared" si="274"/>
        <v>5</v>
      </c>
      <c r="AF665" s="73" t="b">
        <f>COUNTIF('Power Curve'!$D$2:$D$31,AE665)&gt;0</f>
        <v>1</v>
      </c>
      <c r="AG665" s="73" t="b">
        <f t="shared" si="275"/>
        <v>0</v>
      </c>
      <c r="AH665" s="73" t="b">
        <f t="shared" si="284"/>
        <v>1</v>
      </c>
      <c r="AI665" s="34" t="str">
        <f t="shared" si="276"/>
        <v>Outer</v>
      </c>
      <c r="AJ665" s="35" t="str">
        <f t="shared" si="285"/>
        <v>0.1-0.2</v>
      </c>
      <c r="AK665" s="36" t="str">
        <f t="shared" si="277"/>
        <v>14-15</v>
      </c>
      <c r="AL665" s="36" t="str">
        <f t="shared" si="278"/>
        <v>Jan</v>
      </c>
      <c r="AM665" s="35" t="str">
        <f t="shared" si="279"/>
        <v>325-335</v>
      </c>
      <c r="AN665" s="36" t="str">
        <f t="shared" si="280"/>
        <v>LWS-LTI</v>
      </c>
    </row>
    <row r="666" spans="5:40" x14ac:dyDescent="0.3">
      <c r="E666" s="12">
        <v>40922.604166666664</v>
      </c>
      <c r="F666" s="16">
        <v>4.66</v>
      </c>
      <c r="G666" s="16">
        <v>127.2800025939942</v>
      </c>
      <c r="H666" s="29">
        <v>1.2203814226261733</v>
      </c>
      <c r="I666" s="26">
        <v>329.2</v>
      </c>
      <c r="J666" s="30">
        <v>8.3690987124463517E-2</v>
      </c>
      <c r="K666" s="31">
        <v>0.57284516458078849</v>
      </c>
      <c r="L666" s="111">
        <f t="shared" si="260"/>
        <v>0.1</v>
      </c>
      <c r="M666" s="112">
        <f t="shared" si="261"/>
        <v>0.08</v>
      </c>
      <c r="N666" s="112" t="b">
        <f t="shared" si="262"/>
        <v>1</v>
      </c>
      <c r="O666" s="112" t="b">
        <f t="shared" si="263"/>
        <v>1</v>
      </c>
      <c r="P666" s="113">
        <f t="shared" si="264"/>
        <v>1</v>
      </c>
      <c r="Q666" s="113">
        <f t="shared" si="265"/>
        <v>18</v>
      </c>
      <c r="R666" s="114" t="str">
        <f t="shared" si="281"/>
        <v>0.1-0.08</v>
      </c>
      <c r="S666" s="127">
        <f t="shared" si="266"/>
        <v>-2.9800925258515902E-2</v>
      </c>
      <c r="T666" s="112" t="b">
        <f t="shared" si="267"/>
        <v>1</v>
      </c>
      <c r="U666" s="22">
        <f t="shared" si="268"/>
        <v>4.654136142591855</v>
      </c>
      <c r="V666" s="22">
        <f t="shared" si="269"/>
        <v>7.7361719927516615E-2</v>
      </c>
      <c r="W666" s="81">
        <f t="shared" si="270"/>
        <v>5</v>
      </c>
      <c r="X666" s="22">
        <f t="shared" si="271"/>
        <v>0.572369575976308</v>
      </c>
      <c r="Y666" s="3">
        <f>IF(U666&gt;'Power Curve'!$C$37,0,INDEX(Ci,$W666,1)*POWER(1-X666,3)+INDEX(Ci,$W666,2)*3*X666*POWER(1-X666,2)+INDEX(Ci,$W666,3)*3*POWER(X666,2)*(1-X666)+INDEX(Ci,$W666,4)*POWER(X666,3))</f>
        <v>147.58935394263818</v>
      </c>
      <c r="Z666" s="3">
        <f t="shared" si="272"/>
        <v>143.19105463684099</v>
      </c>
      <c r="AA666" s="3">
        <f t="shared" si="273"/>
        <v>127.2800025939942</v>
      </c>
      <c r="AB666" s="3">
        <f t="shared" si="282"/>
        <v>15.911052042846791</v>
      </c>
      <c r="AC666" s="3">
        <f t="shared" si="283"/>
        <v>15.911052042846791</v>
      </c>
      <c r="AE666" s="34">
        <f t="shared" si="274"/>
        <v>5</v>
      </c>
      <c r="AF666" s="73" t="b">
        <f>COUNTIF('Power Curve'!$D$2:$D$31,AE666)&gt;0</f>
        <v>1</v>
      </c>
      <c r="AG666" s="73" t="b">
        <f t="shared" si="275"/>
        <v>0</v>
      </c>
      <c r="AH666" s="73" t="b">
        <f t="shared" si="284"/>
        <v>1</v>
      </c>
      <c r="AI666" s="34" t="str">
        <f t="shared" si="276"/>
        <v>Outer</v>
      </c>
      <c r="AJ666" s="35" t="str">
        <f t="shared" si="285"/>
        <v>0.0-0.1</v>
      </c>
      <c r="AK666" s="36" t="str">
        <f t="shared" si="277"/>
        <v>14-15</v>
      </c>
      <c r="AL666" s="36" t="str">
        <f t="shared" si="278"/>
        <v>Jan</v>
      </c>
      <c r="AM666" s="35" t="str">
        <f t="shared" si="279"/>
        <v>325-335</v>
      </c>
      <c r="AN666" s="36" t="str">
        <f t="shared" si="280"/>
        <v>LWS-LTI</v>
      </c>
    </row>
    <row r="667" spans="5:40" x14ac:dyDescent="0.3">
      <c r="E667" s="12">
        <v>40922.611111111109</v>
      </c>
      <c r="F667" s="16">
        <v>4.8099999999999996</v>
      </c>
      <c r="G667" s="16">
        <v>143.63999938964801</v>
      </c>
      <c r="H667" s="29">
        <v>1.2202451017462739</v>
      </c>
      <c r="I667" s="26">
        <v>325.60000000000002</v>
      </c>
      <c r="J667" s="30">
        <v>6.4449064449064453E-2</v>
      </c>
      <c r="K667" s="31">
        <v>0.51457111226234398</v>
      </c>
      <c r="L667" s="111">
        <f t="shared" si="260"/>
        <v>0.1</v>
      </c>
      <c r="M667" s="112">
        <f t="shared" si="261"/>
        <v>6.0000000000000005E-2</v>
      </c>
      <c r="N667" s="112" t="b">
        <f t="shared" si="262"/>
        <v>1</v>
      </c>
      <c r="O667" s="112" t="b">
        <f t="shared" si="263"/>
        <v>1</v>
      </c>
      <c r="P667" s="113">
        <f t="shared" si="264"/>
        <v>1</v>
      </c>
      <c r="Q667" s="113">
        <f t="shared" si="265"/>
        <v>20</v>
      </c>
      <c r="R667" s="114" t="str">
        <f t="shared" si="281"/>
        <v>0.1-0.06</v>
      </c>
      <c r="S667" s="127">
        <f t="shared" si="266"/>
        <v>-0.11327910441251345</v>
      </c>
      <c r="T667" s="112" t="b">
        <f t="shared" si="267"/>
        <v>1</v>
      </c>
      <c r="U667" s="22">
        <f t="shared" si="268"/>
        <v>4.8037685125723097</v>
      </c>
      <c r="V667" s="22">
        <f t="shared" si="269"/>
        <v>0.10048788505986871</v>
      </c>
      <c r="W667" s="81">
        <f t="shared" si="270"/>
        <v>5</v>
      </c>
      <c r="X667" s="22">
        <f t="shared" si="271"/>
        <v>0.74347117710332544</v>
      </c>
      <c r="Y667" s="3">
        <f>IF(U667&gt;'Power Curve'!$C$37,0,INDEX(Ci,$W667,1)*POWER(1-X667,3)+INDEX(Ci,$W667,2)*3*X667*POWER(1-X667,2)+INDEX(Ci,$W667,3)*3*POWER(X667,2)*(1-X667)+INDEX(Ci,$W667,4)*POWER(X667,3))</f>
        <v>173.88832619028426</v>
      </c>
      <c r="Z667" s="3">
        <f t="shared" si="272"/>
        <v>154.19041233165785</v>
      </c>
      <c r="AA667" s="3">
        <f t="shared" si="273"/>
        <v>143.63999938964801</v>
      </c>
      <c r="AB667" s="3">
        <f t="shared" si="282"/>
        <v>10.550412942009842</v>
      </c>
      <c r="AC667" s="3">
        <f t="shared" si="283"/>
        <v>10.550412942009842</v>
      </c>
      <c r="AE667" s="34">
        <f t="shared" si="274"/>
        <v>5</v>
      </c>
      <c r="AF667" s="73" t="b">
        <f>COUNTIF('Power Curve'!$D$2:$D$31,AE667)&gt;0</f>
        <v>1</v>
      </c>
      <c r="AG667" s="73" t="b">
        <f t="shared" si="275"/>
        <v>0</v>
      </c>
      <c r="AH667" s="73" t="b">
        <f t="shared" si="284"/>
        <v>1</v>
      </c>
      <c r="AI667" s="34" t="str">
        <f t="shared" si="276"/>
        <v>Outer</v>
      </c>
      <c r="AJ667" s="35" t="str">
        <f t="shared" si="285"/>
        <v>0.1-0.2</v>
      </c>
      <c r="AK667" s="36" t="str">
        <f t="shared" si="277"/>
        <v>14-15</v>
      </c>
      <c r="AL667" s="36" t="str">
        <f t="shared" si="278"/>
        <v>Jan</v>
      </c>
      <c r="AM667" s="35" t="str">
        <f t="shared" si="279"/>
        <v>325-335</v>
      </c>
      <c r="AN667" s="36" t="str">
        <f t="shared" si="280"/>
        <v>LWS-LTI</v>
      </c>
    </row>
    <row r="668" spans="5:40" x14ac:dyDescent="0.3">
      <c r="E668" s="12">
        <v>40922.618055555555</v>
      </c>
      <c r="F668" s="16">
        <v>5.5</v>
      </c>
      <c r="G668" s="16">
        <v>249.74001312255817</v>
      </c>
      <c r="H668" s="29">
        <v>1.2192917141511914</v>
      </c>
      <c r="I668" s="26">
        <v>326</v>
      </c>
      <c r="J668" s="30">
        <v>3.2727272727272723E-2</v>
      </c>
      <c r="K668" s="31">
        <v>0.62854699889628718</v>
      </c>
      <c r="L668" s="111">
        <f t="shared" si="260"/>
        <v>0.2</v>
      </c>
      <c r="M668" s="112">
        <f t="shared" si="261"/>
        <v>0.03</v>
      </c>
      <c r="N668" s="112" t="b">
        <f t="shared" si="262"/>
        <v>1</v>
      </c>
      <c r="O668" s="112" t="b">
        <f t="shared" si="263"/>
        <v>1</v>
      </c>
      <c r="P668" s="113">
        <f t="shared" si="264"/>
        <v>2</v>
      </c>
      <c r="Q668" s="113">
        <f t="shared" si="265"/>
        <v>23</v>
      </c>
      <c r="R668" s="114" t="str">
        <f t="shared" si="281"/>
        <v>0.2-0.03</v>
      </c>
      <c r="S668" s="127">
        <f t="shared" si="266"/>
        <v>-0.1495560424007569</v>
      </c>
      <c r="T668" s="112" t="b">
        <f t="shared" si="267"/>
        <v>1</v>
      </c>
      <c r="U668" s="22">
        <f t="shared" si="268"/>
        <v>5.4914436830568256</v>
      </c>
      <c r="V668" s="22">
        <f t="shared" si="269"/>
        <v>0.20677029943398179</v>
      </c>
      <c r="W668" s="81">
        <f t="shared" si="270"/>
        <v>6</v>
      </c>
      <c r="X668" s="22">
        <f t="shared" si="271"/>
        <v>0.461813909099345</v>
      </c>
      <c r="Y668" s="3">
        <f>IF(U668&gt;'Power Curve'!$C$37,0,INDEX(Ci,$W668,1)*POWER(1-X668,3)+INDEX(Ci,$W668,2)*3*X668*POWER(1-X668,2)+INDEX(Ci,$W668,3)*3*POWER(X668,2)*(1-X668)+INDEX(Ci,$W668,4)*POWER(X668,3))</f>
        <v>280.35204192972617</v>
      </c>
      <c r="Z668" s="3">
        <f t="shared" si="272"/>
        <v>238.42370005974527</v>
      </c>
      <c r="AA668" s="3">
        <f t="shared" si="273"/>
        <v>249.74001312255817</v>
      </c>
      <c r="AB668" s="3">
        <f t="shared" si="282"/>
        <v>-11.316313062812895</v>
      </c>
      <c r="AC668" s="3">
        <f t="shared" si="283"/>
        <v>11.316313062812895</v>
      </c>
      <c r="AE668" s="34">
        <f t="shared" si="274"/>
        <v>5</v>
      </c>
      <c r="AF668" s="73" t="b">
        <f>COUNTIF('Power Curve'!$D$2:$D$31,AE668)&gt;0</f>
        <v>1</v>
      </c>
      <c r="AG668" s="73" t="b">
        <f t="shared" si="275"/>
        <v>0</v>
      </c>
      <c r="AH668" s="73" t="b">
        <f t="shared" si="284"/>
        <v>1</v>
      </c>
      <c r="AI668" s="34" t="str">
        <f t="shared" si="276"/>
        <v>Outer</v>
      </c>
      <c r="AJ668" s="35" t="str">
        <f t="shared" si="285"/>
        <v>0.2-0.3</v>
      </c>
      <c r="AK668" s="36" t="str">
        <f t="shared" si="277"/>
        <v>14-15</v>
      </c>
      <c r="AL668" s="36" t="str">
        <f t="shared" si="278"/>
        <v>Jan</v>
      </c>
      <c r="AM668" s="35" t="str">
        <f t="shared" si="279"/>
        <v>325-335</v>
      </c>
      <c r="AN668" s="36" t="str">
        <f t="shared" si="280"/>
        <v>LWS-LTI</v>
      </c>
    </row>
    <row r="669" spans="5:40" x14ac:dyDescent="0.3">
      <c r="E669" s="12">
        <v>40922.625</v>
      </c>
      <c r="F669" s="16">
        <v>5.27</v>
      </c>
      <c r="G669" s="16">
        <v>188.22000503540079</v>
      </c>
      <c r="H669" s="29">
        <v>1.219116805243452</v>
      </c>
      <c r="I669" s="26">
        <v>333.7</v>
      </c>
      <c r="J669" s="30">
        <v>4.1745730550284632E-2</v>
      </c>
      <c r="K669" s="31">
        <v>0.75767171124415966</v>
      </c>
      <c r="L669" s="111">
        <f t="shared" si="260"/>
        <v>0.2</v>
      </c>
      <c r="M669" s="112">
        <f t="shared" si="261"/>
        <v>0.04</v>
      </c>
      <c r="N669" s="112" t="b">
        <f t="shared" si="262"/>
        <v>1</v>
      </c>
      <c r="O669" s="112" t="b">
        <f t="shared" si="263"/>
        <v>1</v>
      </c>
      <c r="P669" s="113">
        <f t="shared" si="264"/>
        <v>2</v>
      </c>
      <c r="Q669" s="113">
        <f t="shared" si="265"/>
        <v>22</v>
      </c>
      <c r="R669" s="114" t="str">
        <f t="shared" si="281"/>
        <v>0.2-0.04</v>
      </c>
      <c r="S669" s="127">
        <f t="shared" si="266"/>
        <v>-0.14248260573201976</v>
      </c>
      <c r="T669" s="112" t="b">
        <f t="shared" si="267"/>
        <v>1</v>
      </c>
      <c r="U669" s="22">
        <f t="shared" si="268"/>
        <v>5.2615498766604336</v>
      </c>
      <c r="V669" s="22">
        <f t="shared" si="269"/>
        <v>0.17123947057440814</v>
      </c>
      <c r="W669" s="81">
        <f t="shared" si="270"/>
        <v>6</v>
      </c>
      <c r="X669" s="22">
        <f t="shared" si="271"/>
        <v>0.23267467100054953</v>
      </c>
      <c r="Y669" s="3">
        <f>IF(U669&gt;'Power Curve'!$C$37,0,INDEX(Ci,$W669,1)*POWER(1-X669,3)+INDEX(Ci,$W669,2)*3*X669*POWER(1-X669,2)+INDEX(Ci,$W669,3)*3*POWER(X669,2)*(1-X669)+INDEX(Ci,$W669,4)*POWER(X669,3))</f>
        <v>246.54328369663429</v>
      </c>
      <c r="Z669" s="3">
        <f t="shared" si="272"/>
        <v>211.41515420980926</v>
      </c>
      <c r="AA669" s="3">
        <f t="shared" si="273"/>
        <v>188.22000503540079</v>
      </c>
      <c r="AB669" s="3">
        <f t="shared" si="282"/>
        <v>23.195149174408471</v>
      </c>
      <c r="AC669" s="3">
        <f t="shared" si="283"/>
        <v>23.195149174408471</v>
      </c>
      <c r="AE669" s="34">
        <f t="shared" si="274"/>
        <v>5</v>
      </c>
      <c r="AF669" s="73" t="b">
        <f>COUNTIF('Power Curve'!$D$2:$D$31,AE669)&gt;0</f>
        <v>1</v>
      </c>
      <c r="AG669" s="73" t="b">
        <f t="shared" si="275"/>
        <v>0</v>
      </c>
      <c r="AH669" s="73" t="b">
        <f t="shared" si="284"/>
        <v>1</v>
      </c>
      <c r="AI669" s="34" t="str">
        <f t="shared" si="276"/>
        <v>Outer</v>
      </c>
      <c r="AJ669" s="35" t="str">
        <f t="shared" si="285"/>
        <v>0.1-0.2</v>
      </c>
      <c r="AK669" s="36" t="str">
        <f t="shared" si="277"/>
        <v>15-16</v>
      </c>
      <c r="AL669" s="36" t="str">
        <f t="shared" si="278"/>
        <v>Jan</v>
      </c>
      <c r="AM669" s="35" t="str">
        <f t="shared" si="279"/>
        <v>325-335</v>
      </c>
      <c r="AN669" s="36" t="str">
        <f t="shared" si="280"/>
        <v>LWS-LTI</v>
      </c>
    </row>
    <row r="670" spans="5:40" x14ac:dyDescent="0.3">
      <c r="E670" s="12">
        <v>40922.631944444445</v>
      </c>
      <c r="F670" s="16">
        <v>4.93</v>
      </c>
      <c r="G670" s="16">
        <v>164.05000305175741</v>
      </c>
      <c r="H670" s="29">
        <v>1.2193888989033965</v>
      </c>
      <c r="I670" s="26">
        <v>334.3</v>
      </c>
      <c r="J670" s="30">
        <v>3.8539553752535496E-2</v>
      </c>
      <c r="K670" s="31">
        <v>0.81009567581548292</v>
      </c>
      <c r="L670" s="111">
        <f t="shared" si="260"/>
        <v>0.1</v>
      </c>
      <c r="M670" s="112">
        <f t="shared" si="261"/>
        <v>0.04</v>
      </c>
      <c r="N670" s="112" t="b">
        <f t="shared" si="262"/>
        <v>1</v>
      </c>
      <c r="O670" s="112" t="b">
        <f t="shared" si="263"/>
        <v>1</v>
      </c>
      <c r="P670" s="113">
        <f t="shared" si="264"/>
        <v>1</v>
      </c>
      <c r="Q670" s="113">
        <f t="shared" si="265"/>
        <v>22</v>
      </c>
      <c r="R670" s="114" t="str">
        <f t="shared" si="281"/>
        <v>0.1-0.04</v>
      </c>
      <c r="S670" s="127">
        <f t="shared" si="266"/>
        <v>-0.13834172839584455</v>
      </c>
      <c r="T670" s="112" t="b">
        <f t="shared" si="267"/>
        <v>1</v>
      </c>
      <c r="U670" s="22">
        <f t="shared" si="268"/>
        <v>4.9224612047605554</v>
      </c>
      <c r="V670" s="22">
        <f t="shared" si="269"/>
        <v>0.1188322232529171</v>
      </c>
      <c r="W670" s="81">
        <f t="shared" si="270"/>
        <v>5</v>
      </c>
      <c r="X670" s="22">
        <f t="shared" si="271"/>
        <v>0.87919387987237063</v>
      </c>
      <c r="Y670" s="3">
        <f>IF(U670&gt;'Power Curve'!$C$37,0,INDEX(Ci,$W670,1)*POWER(1-X670,3)+INDEX(Ci,$W670,2)*3*X670*POWER(1-X670,2)+INDEX(Ci,$W670,3)*3*POWER(X670,2)*(1-X670)+INDEX(Ci,$W670,4)*POWER(X670,3))</f>
        <v>194.33844437788963</v>
      </c>
      <c r="Z670" s="3">
        <f t="shared" si="272"/>
        <v>167.45332808889268</v>
      </c>
      <c r="AA670" s="3">
        <f t="shared" si="273"/>
        <v>164.05000305175741</v>
      </c>
      <c r="AB670" s="3">
        <f t="shared" si="282"/>
        <v>3.4033250371352608</v>
      </c>
      <c r="AC670" s="3">
        <f t="shared" si="283"/>
        <v>3.4033250371352608</v>
      </c>
      <c r="AE670" s="34">
        <f t="shared" si="274"/>
        <v>5</v>
      </c>
      <c r="AF670" s="73" t="b">
        <f>COUNTIF('Power Curve'!$D$2:$D$31,AE670)&gt;0</f>
        <v>1</v>
      </c>
      <c r="AG670" s="73" t="b">
        <f t="shared" si="275"/>
        <v>0</v>
      </c>
      <c r="AH670" s="73" t="b">
        <f t="shared" si="284"/>
        <v>1</v>
      </c>
      <c r="AI670" s="34" t="str">
        <f t="shared" si="276"/>
        <v>Outer</v>
      </c>
      <c r="AJ670" s="35" t="str">
        <f t="shared" si="285"/>
        <v>0.1-0.2</v>
      </c>
      <c r="AK670" s="36" t="str">
        <f t="shared" si="277"/>
        <v>15-16</v>
      </c>
      <c r="AL670" s="36" t="str">
        <f t="shared" si="278"/>
        <v>Jan</v>
      </c>
      <c r="AM670" s="35" t="str">
        <f t="shared" si="279"/>
        <v>325-335</v>
      </c>
      <c r="AN670" s="36" t="str">
        <f t="shared" si="280"/>
        <v>LWS-LTI</v>
      </c>
    </row>
    <row r="671" spans="5:40" x14ac:dyDescent="0.3">
      <c r="E671" s="12">
        <v>40922.638888888891</v>
      </c>
      <c r="F671" s="16">
        <v>4.78</v>
      </c>
      <c r="G671" s="16">
        <v>137.700000762939</v>
      </c>
      <c r="H671" s="29">
        <v>1.2182107005580716</v>
      </c>
      <c r="I671" s="26">
        <v>343.5</v>
      </c>
      <c r="J671" s="30">
        <v>3.1380753138075312E-2</v>
      </c>
      <c r="K671" s="31">
        <v>0.75459201832480449</v>
      </c>
      <c r="L671" s="111">
        <f t="shared" si="260"/>
        <v>0.1</v>
      </c>
      <c r="M671" s="112">
        <f t="shared" si="261"/>
        <v>0.03</v>
      </c>
      <c r="N671" s="112" t="b">
        <f t="shared" si="262"/>
        <v>1</v>
      </c>
      <c r="O671" s="112" t="b">
        <f t="shared" si="263"/>
        <v>1</v>
      </c>
      <c r="P671" s="113">
        <f t="shared" si="264"/>
        <v>1</v>
      </c>
      <c r="Q671" s="113">
        <f t="shared" si="265"/>
        <v>23</v>
      </c>
      <c r="R671" s="114" t="str">
        <f t="shared" si="281"/>
        <v>0.1-0.03</v>
      </c>
      <c r="S671" s="127">
        <f t="shared" si="266"/>
        <v>-0.1702991280245702</v>
      </c>
      <c r="T671" s="112" t="b">
        <f t="shared" si="267"/>
        <v>1</v>
      </c>
      <c r="U671" s="22">
        <f t="shared" si="268"/>
        <v>4.7711529276355602</v>
      </c>
      <c r="V671" s="22">
        <f t="shared" si="269"/>
        <v>9.544704126895602E-2</v>
      </c>
      <c r="W671" s="81">
        <f t="shared" si="270"/>
        <v>5</v>
      </c>
      <c r="X671" s="22">
        <f t="shared" si="271"/>
        <v>0.70617591268225777</v>
      </c>
      <c r="Y671" s="3">
        <f>IF(U671&gt;'Power Curve'!$C$37,0,INDEX(Ci,$W671,1)*POWER(1-X671,3)+INDEX(Ci,$W671,2)*3*X671*POWER(1-X671,2)+INDEX(Ci,$W671,3)*3*POWER(X671,2)*(1-X671)+INDEX(Ci,$W671,4)*POWER(X671,3))</f>
        <v>168.15437235891793</v>
      </c>
      <c r="Z671" s="3">
        <f t="shared" si="272"/>
        <v>139.51782937267529</v>
      </c>
      <c r="AA671" s="3">
        <f t="shared" si="273"/>
        <v>137.700000762939</v>
      </c>
      <c r="AB671" s="3">
        <f t="shared" si="282"/>
        <v>1.8178286097362957</v>
      </c>
      <c r="AC671" s="3">
        <f t="shared" si="283"/>
        <v>1.8178286097362957</v>
      </c>
      <c r="AE671" s="34">
        <f t="shared" si="274"/>
        <v>5</v>
      </c>
      <c r="AF671" s="73" t="b">
        <f>COUNTIF('Power Curve'!$D$2:$D$31,AE671)&gt;0</f>
        <v>1</v>
      </c>
      <c r="AG671" s="73" t="b">
        <f t="shared" si="275"/>
        <v>0</v>
      </c>
      <c r="AH671" s="73" t="b">
        <f t="shared" si="284"/>
        <v>1</v>
      </c>
      <c r="AI671" s="34" t="str">
        <f t="shared" si="276"/>
        <v>Outer</v>
      </c>
      <c r="AJ671" s="35" t="str">
        <f t="shared" si="285"/>
        <v>0.0-0.1</v>
      </c>
      <c r="AK671" s="36" t="str">
        <f t="shared" si="277"/>
        <v>15-16</v>
      </c>
      <c r="AL671" s="36" t="str">
        <f t="shared" si="278"/>
        <v>Jan</v>
      </c>
      <c r="AM671" s="35" t="str">
        <f t="shared" si="279"/>
        <v>335-345</v>
      </c>
      <c r="AN671" s="36" t="str">
        <f t="shared" si="280"/>
        <v>LWS-LTI</v>
      </c>
    </row>
    <row r="672" spans="5:40" x14ac:dyDescent="0.3">
      <c r="E672" s="12">
        <v>40922.645833333336</v>
      </c>
      <c r="F672" s="16">
        <v>4.5199999999999996</v>
      </c>
      <c r="G672" s="16">
        <v>132.07999801635711</v>
      </c>
      <c r="H672" s="29">
        <v>1.2173963591272625</v>
      </c>
      <c r="I672" s="26">
        <v>351.1</v>
      </c>
      <c r="J672" s="30">
        <v>2.4336283185840711E-2</v>
      </c>
      <c r="K672" s="31">
        <v>0.47649329399197748</v>
      </c>
      <c r="L672" s="111">
        <f t="shared" si="260"/>
        <v>0.1</v>
      </c>
      <c r="M672" s="112">
        <f t="shared" si="261"/>
        <v>0.02</v>
      </c>
      <c r="N672" s="112" t="b">
        <f t="shared" si="262"/>
        <v>1</v>
      </c>
      <c r="O672" s="112" t="b">
        <f t="shared" si="263"/>
        <v>1</v>
      </c>
      <c r="P672" s="113">
        <f t="shared" si="264"/>
        <v>1</v>
      </c>
      <c r="Q672" s="113">
        <f t="shared" si="265"/>
        <v>24</v>
      </c>
      <c r="R672" s="114" t="str">
        <f t="shared" si="281"/>
        <v>0.1-0.02</v>
      </c>
      <c r="S672" s="127">
        <f t="shared" si="266"/>
        <v>-0.17092883180040105</v>
      </c>
      <c r="T672" s="112" t="b">
        <f t="shared" si="267"/>
        <v>1</v>
      </c>
      <c r="U672" s="22">
        <f t="shared" si="268"/>
        <v>4.5106286226049948</v>
      </c>
      <c r="V672" s="22">
        <f t="shared" si="269"/>
        <v>5.5182170105616754E-2</v>
      </c>
      <c r="W672" s="81">
        <f t="shared" si="270"/>
        <v>5</v>
      </c>
      <c r="X672" s="22">
        <f t="shared" si="271"/>
        <v>0.40827161744817264</v>
      </c>
      <c r="Y672" s="3">
        <f>IF(U672&gt;'Power Curve'!$C$37,0,INDEX(Ci,$W672,1)*POWER(1-X672,3)+INDEX(Ci,$W672,2)*3*X672*POWER(1-X672,2)+INDEX(Ci,$W672,3)*3*POWER(X672,2)*(1-X672)+INDEX(Ci,$W672,4)*POWER(X672,3))</f>
        <v>123.3474301695599</v>
      </c>
      <c r="Z672" s="3">
        <f t="shared" si="272"/>
        <v>102.26379802509548</v>
      </c>
      <c r="AA672" s="3">
        <f t="shared" si="273"/>
        <v>132.07999801635711</v>
      </c>
      <c r="AB672" s="3">
        <f t="shared" si="282"/>
        <v>-29.816199991261627</v>
      </c>
      <c r="AC672" s="3">
        <f t="shared" si="283"/>
        <v>29.816199991261627</v>
      </c>
      <c r="AE672" s="34">
        <f t="shared" si="274"/>
        <v>5</v>
      </c>
      <c r="AF672" s="73" t="b">
        <f>COUNTIF('Power Curve'!$D$2:$D$31,AE672)&gt;0</f>
        <v>1</v>
      </c>
      <c r="AG672" s="73" t="b">
        <f t="shared" si="275"/>
        <v>0</v>
      </c>
      <c r="AH672" s="73" t="b">
        <f t="shared" si="284"/>
        <v>1</v>
      </c>
      <c r="AI672" s="34" t="str">
        <f t="shared" si="276"/>
        <v>Outer</v>
      </c>
      <c r="AJ672" s="35" t="str">
        <f t="shared" si="285"/>
        <v>0.0-0.1</v>
      </c>
      <c r="AK672" s="36" t="str">
        <f t="shared" si="277"/>
        <v>15-16</v>
      </c>
      <c r="AL672" s="36" t="str">
        <f t="shared" si="278"/>
        <v>Jan</v>
      </c>
      <c r="AM672" s="35" t="str">
        <f t="shared" si="279"/>
        <v>345-355</v>
      </c>
      <c r="AN672" s="36" t="str">
        <f t="shared" si="280"/>
        <v>LWS-LTI</v>
      </c>
    </row>
    <row r="673" spans="5:40" x14ac:dyDescent="0.3">
      <c r="E673" s="12">
        <v>40922.652777777781</v>
      </c>
      <c r="F673" s="16">
        <v>4.41</v>
      </c>
      <c r="G673" s="16">
        <v>114.6399955749512</v>
      </c>
      <c r="H673" s="29">
        <v>1.2177581542008686</v>
      </c>
      <c r="I673" s="26">
        <v>348.2</v>
      </c>
      <c r="J673" s="30">
        <v>4.9886621315192739E-2</v>
      </c>
      <c r="K673" s="31">
        <v>0.47406903688781687</v>
      </c>
      <c r="L673" s="111">
        <f t="shared" si="260"/>
        <v>0</v>
      </c>
      <c r="M673" s="112">
        <f t="shared" si="261"/>
        <v>0.05</v>
      </c>
      <c r="N673" s="112" t="b">
        <f t="shared" si="262"/>
        <v>0</v>
      </c>
      <c r="O673" s="112" t="b">
        <f t="shared" si="263"/>
        <v>1</v>
      </c>
      <c r="P673" s="113">
        <f t="shared" si="264"/>
        <v>0</v>
      </c>
      <c r="Q673" s="113">
        <f t="shared" si="265"/>
        <v>21</v>
      </c>
      <c r="R673" s="114" t="str">
        <f t="shared" si="281"/>
        <v>0-0.05</v>
      </c>
      <c r="S673" s="127">
        <f t="shared" si="266"/>
        <v>0</v>
      </c>
      <c r="T673" s="112" t="b">
        <f t="shared" si="267"/>
        <v>0</v>
      </c>
      <c r="U673" s="22">
        <f t="shared" si="268"/>
        <v>4.4012926038967386</v>
      </c>
      <c r="V673" s="22">
        <f t="shared" si="269"/>
        <v>3.8283935960883565E-2</v>
      </c>
      <c r="W673" s="81">
        <f t="shared" si="270"/>
        <v>5</v>
      </c>
      <c r="X673" s="22">
        <f t="shared" si="271"/>
        <v>0.28324808233822429</v>
      </c>
      <c r="Y673" s="3">
        <f>IF(U673&gt;'Power Curve'!$C$37,0,INDEX(Ci,$W673,1)*POWER(1-X673,3)+INDEX(Ci,$W673,2)*3*X673*POWER(1-X673,2)+INDEX(Ci,$W673,3)*3*POWER(X673,2)*(1-X673)+INDEX(Ci,$W673,4)*POWER(X673,3))</f>
        <v>106.50065805183564</v>
      </c>
      <c r="Z673" s="3">
        <f t="shared" si="272"/>
        <v>106.50065805183564</v>
      </c>
      <c r="AA673" s="3">
        <f t="shared" si="273"/>
        <v>114.6399955749512</v>
      </c>
      <c r="AB673" s="3">
        <f t="shared" si="282"/>
        <v>-8.1393375231155574</v>
      </c>
      <c r="AC673" s="3">
        <f t="shared" si="283"/>
        <v>8.1393375231155574</v>
      </c>
      <c r="AE673" s="34">
        <f t="shared" si="274"/>
        <v>4</v>
      </c>
      <c r="AF673" s="73" t="b">
        <f>COUNTIF('Power Curve'!$D$2:$D$31,AE673)&gt;0</f>
        <v>1</v>
      </c>
      <c r="AG673" s="73" t="b">
        <f t="shared" si="275"/>
        <v>0</v>
      </c>
      <c r="AH673" s="73" t="b">
        <f t="shared" si="284"/>
        <v>1</v>
      </c>
      <c r="AI673" s="34" t="str">
        <f t="shared" si="276"/>
        <v>Outer</v>
      </c>
      <c r="AJ673" s="35" t="str">
        <f t="shared" si="285"/>
        <v>0.0-0.1</v>
      </c>
      <c r="AK673" s="36" t="str">
        <f t="shared" si="277"/>
        <v>15-16</v>
      </c>
      <c r="AL673" s="36" t="str">
        <f t="shared" si="278"/>
        <v>Jan</v>
      </c>
      <c r="AM673" s="35" t="str">
        <f t="shared" si="279"/>
        <v>345-355</v>
      </c>
      <c r="AN673" s="36" t="str">
        <f t="shared" si="280"/>
        <v>LWS-LTI</v>
      </c>
    </row>
    <row r="674" spans="5:40" x14ac:dyDescent="0.3">
      <c r="E674" s="12">
        <v>40922.659722222219</v>
      </c>
      <c r="F674" s="16">
        <v>3.77</v>
      </c>
      <c r="G674" s="16">
        <v>46.219999313354492</v>
      </c>
      <c r="H674" s="29">
        <v>1.2188901521877558</v>
      </c>
      <c r="I674" s="26">
        <v>343.8</v>
      </c>
      <c r="J674" s="30">
        <v>3.1830238726790451E-2</v>
      </c>
      <c r="K674" s="31">
        <v>0.40845551564471683</v>
      </c>
      <c r="L674" s="111">
        <f t="shared" si="260"/>
        <v>-0.1</v>
      </c>
      <c r="M674" s="112">
        <f t="shared" si="261"/>
        <v>0.03</v>
      </c>
      <c r="N674" s="112" t="b">
        <f t="shared" si="262"/>
        <v>0</v>
      </c>
      <c r="O674" s="112" t="b">
        <f t="shared" si="263"/>
        <v>1</v>
      </c>
      <c r="P674" s="113">
        <f t="shared" si="264"/>
        <v>-1</v>
      </c>
      <c r="Q674" s="113">
        <f t="shared" si="265"/>
        <v>23</v>
      </c>
      <c r="R674" s="114" t="str">
        <f t="shared" si="281"/>
        <v>-0.1-0.03</v>
      </c>
      <c r="S674" s="127">
        <f t="shared" si="266"/>
        <v>0</v>
      </c>
      <c r="T674" s="112" t="b">
        <f t="shared" si="267"/>
        <v>0</v>
      </c>
      <c r="U674" s="22">
        <f t="shared" si="268"/>
        <v>3.7637217610997284</v>
      </c>
      <c r="V674" s="22">
        <f t="shared" si="269"/>
        <v>-6.025469305383107E-2</v>
      </c>
      <c r="W674" s="81">
        <f t="shared" si="270"/>
        <v>4</v>
      </c>
      <c r="X674" s="22">
        <f t="shared" si="271"/>
        <v>0.72223727026927698</v>
      </c>
      <c r="Y674" s="3">
        <f>IF(U674&gt;'Power Curve'!$C$37,0,INDEX(Ci,$W674,1)*POWER(1-X674,3)+INDEX(Ci,$W674,2)*3*X674*POWER(1-X674,2)+INDEX(Ci,$W674,3)*3*POWER(X674,2)*(1-X674)+INDEX(Ci,$W674,4)*POWER(X674,3))</f>
        <v>45.695966467391351</v>
      </c>
      <c r="Z674" s="3">
        <f t="shared" si="272"/>
        <v>45.695966467391351</v>
      </c>
      <c r="AA674" s="3">
        <f t="shared" si="273"/>
        <v>46.219999313354492</v>
      </c>
      <c r="AB674" s="3">
        <f t="shared" si="282"/>
        <v>-0.52403284596314137</v>
      </c>
      <c r="AC674" s="3">
        <f t="shared" si="283"/>
        <v>0.52403284596314137</v>
      </c>
      <c r="AE674" s="34">
        <f t="shared" si="274"/>
        <v>4</v>
      </c>
      <c r="AF674" s="73" t="b">
        <f>COUNTIF('Power Curve'!$D$2:$D$31,AE674)&gt;0</f>
        <v>1</v>
      </c>
      <c r="AG674" s="73" t="b">
        <f t="shared" si="275"/>
        <v>0</v>
      </c>
      <c r="AH674" s="73" t="b">
        <f t="shared" si="284"/>
        <v>1</v>
      </c>
      <c r="AI674" s="34" t="str">
        <f t="shared" si="276"/>
        <v>Outer</v>
      </c>
      <c r="AJ674" s="35" t="str">
        <f t="shared" si="285"/>
        <v>-0.1-0.0</v>
      </c>
      <c r="AK674" s="36" t="str">
        <f t="shared" si="277"/>
        <v>15-16</v>
      </c>
      <c r="AL674" s="36" t="str">
        <f t="shared" si="278"/>
        <v>Jan</v>
      </c>
      <c r="AM674" s="35" t="str">
        <f t="shared" si="279"/>
        <v>335-345</v>
      </c>
      <c r="AN674" s="36" t="str">
        <f t="shared" si="280"/>
        <v>LWS-LTI</v>
      </c>
    </row>
    <row r="675" spans="5:40" x14ac:dyDescent="0.3">
      <c r="E675" s="12">
        <v>40922.666666666664</v>
      </c>
      <c r="F675" s="16">
        <v>3.64</v>
      </c>
      <c r="G675" s="16">
        <v>34.059998512268095</v>
      </c>
      <c r="H675" s="29">
        <v>1.2194342585739253</v>
      </c>
      <c r="I675" s="26">
        <v>335.9</v>
      </c>
      <c r="J675" s="30">
        <v>2.4725274725274724E-2</v>
      </c>
      <c r="K675" s="31">
        <v>0.40856677665591618</v>
      </c>
      <c r="L675" s="111">
        <f t="shared" si="260"/>
        <v>-0.1</v>
      </c>
      <c r="M675" s="112">
        <f t="shared" si="261"/>
        <v>0.02</v>
      </c>
      <c r="N675" s="112" t="b">
        <f t="shared" si="262"/>
        <v>0</v>
      </c>
      <c r="O675" s="112" t="b">
        <f t="shared" si="263"/>
        <v>1</v>
      </c>
      <c r="P675" s="113">
        <f t="shared" si="264"/>
        <v>-1</v>
      </c>
      <c r="Q675" s="113">
        <f t="shared" si="265"/>
        <v>24</v>
      </c>
      <c r="R675" s="114" t="str">
        <f t="shared" si="281"/>
        <v>-0.1-0.02</v>
      </c>
      <c r="S675" s="127">
        <f t="shared" si="266"/>
        <v>0</v>
      </c>
      <c r="T675" s="112" t="b">
        <f t="shared" si="267"/>
        <v>0</v>
      </c>
      <c r="U675" s="22">
        <f t="shared" si="268"/>
        <v>3.6344788955299885</v>
      </c>
      <c r="V675" s="22">
        <f t="shared" si="269"/>
        <v>-8.0229594552314348E-2</v>
      </c>
      <c r="W675" s="81">
        <f t="shared" si="270"/>
        <v>4</v>
      </c>
      <c r="X675" s="22">
        <f t="shared" si="271"/>
        <v>0.63015676256704067</v>
      </c>
      <c r="Y675" s="3">
        <f>IF(U675&gt;'Power Curve'!$C$37,0,INDEX(Ci,$W675,1)*POWER(1-X675,3)+INDEX(Ci,$W675,2)*3*X675*POWER(1-X675,2)+INDEX(Ci,$W675,3)*3*POWER(X675,2)*(1-X675)+INDEX(Ci,$W675,4)*POWER(X675,3))</f>
        <v>36.127654826008111</v>
      </c>
      <c r="Z675" s="3">
        <f t="shared" si="272"/>
        <v>36.127654826008111</v>
      </c>
      <c r="AA675" s="3">
        <f t="shared" si="273"/>
        <v>34.059998512268095</v>
      </c>
      <c r="AB675" s="3">
        <f t="shared" si="282"/>
        <v>2.0676563137400166</v>
      </c>
      <c r="AC675" s="3">
        <f t="shared" si="283"/>
        <v>2.0676563137400166</v>
      </c>
      <c r="AE675" s="34">
        <f t="shared" si="274"/>
        <v>4</v>
      </c>
      <c r="AF675" s="73" t="b">
        <f>COUNTIF('Power Curve'!$D$2:$D$31,AE675)&gt;0</f>
        <v>1</v>
      </c>
      <c r="AG675" s="73" t="b">
        <f t="shared" si="275"/>
        <v>0</v>
      </c>
      <c r="AH675" s="73" t="b">
        <f t="shared" si="284"/>
        <v>1</v>
      </c>
      <c r="AI675" s="34" t="str">
        <f t="shared" si="276"/>
        <v>Outer</v>
      </c>
      <c r="AJ675" s="35" t="str">
        <f t="shared" si="285"/>
        <v>-0.1-0.0</v>
      </c>
      <c r="AK675" s="36" t="str">
        <f t="shared" si="277"/>
        <v>16-17</v>
      </c>
      <c r="AL675" s="36" t="str">
        <f t="shared" si="278"/>
        <v>Jan</v>
      </c>
      <c r="AM675" s="35" t="str">
        <f t="shared" si="279"/>
        <v>335-345</v>
      </c>
      <c r="AN675" s="36" t="str">
        <f t="shared" si="280"/>
        <v>LWS-LTI</v>
      </c>
    </row>
    <row r="676" spans="5:40" x14ac:dyDescent="0.3">
      <c r="E676" s="12">
        <v>40922.673611111109</v>
      </c>
      <c r="F676" s="16">
        <v>3.59</v>
      </c>
      <c r="G676" s="16">
        <v>21.269998550414996</v>
      </c>
      <c r="H676" s="29">
        <v>1.2192074896369174</v>
      </c>
      <c r="I676" s="26">
        <v>335.6</v>
      </c>
      <c r="J676" s="30">
        <v>5.0139275766016712E-2</v>
      </c>
      <c r="K676" s="31">
        <v>0.32616064614493456</v>
      </c>
      <c r="L676" s="111">
        <f t="shared" si="260"/>
        <v>-0.1</v>
      </c>
      <c r="M676" s="112">
        <f t="shared" si="261"/>
        <v>0.05</v>
      </c>
      <c r="N676" s="112" t="b">
        <f t="shared" si="262"/>
        <v>0</v>
      </c>
      <c r="O676" s="112" t="b">
        <f t="shared" si="263"/>
        <v>1</v>
      </c>
      <c r="P676" s="113">
        <f t="shared" si="264"/>
        <v>-1</v>
      </c>
      <c r="Q676" s="113">
        <f t="shared" si="265"/>
        <v>21</v>
      </c>
      <c r="R676" s="114" t="str">
        <f t="shared" si="281"/>
        <v>-0.1-0.05</v>
      </c>
      <c r="S676" s="127">
        <f t="shared" si="266"/>
        <v>0</v>
      </c>
      <c r="T676" s="112" t="b">
        <f t="shared" si="267"/>
        <v>0</v>
      </c>
      <c r="U676" s="22">
        <f t="shared" si="268"/>
        <v>3.5843325236197514</v>
      </c>
      <c r="V676" s="22">
        <f t="shared" si="269"/>
        <v>-8.7979877981868834E-2</v>
      </c>
      <c r="W676" s="81">
        <f t="shared" si="270"/>
        <v>4</v>
      </c>
      <c r="X676" s="22">
        <f t="shared" si="271"/>
        <v>0.59442942578473945</v>
      </c>
      <c r="Y676" s="3">
        <f>IF(U676&gt;'Power Curve'!$C$37,0,INDEX(Ci,$W676,1)*POWER(1-X676,3)+INDEX(Ci,$W676,2)*3*X676*POWER(1-X676,2)+INDEX(Ci,$W676,3)*3*POWER(X676,2)*(1-X676)+INDEX(Ci,$W676,4)*POWER(X676,3))</f>
        <v>32.610112096107642</v>
      </c>
      <c r="Z676" s="3">
        <f t="shared" si="272"/>
        <v>32.610112096107642</v>
      </c>
      <c r="AA676" s="3">
        <f t="shared" si="273"/>
        <v>21.269998550414996</v>
      </c>
      <c r="AB676" s="3">
        <f t="shared" si="282"/>
        <v>11.340113545692645</v>
      </c>
      <c r="AC676" s="3">
        <f t="shared" si="283"/>
        <v>11.340113545692645</v>
      </c>
      <c r="AE676" s="34">
        <f t="shared" si="274"/>
        <v>4</v>
      </c>
      <c r="AF676" s="73" t="b">
        <f>COUNTIF('Power Curve'!$D$2:$D$31,AE676)&gt;0</f>
        <v>1</v>
      </c>
      <c r="AG676" s="73" t="b">
        <f t="shared" si="275"/>
        <v>0</v>
      </c>
      <c r="AH676" s="73" t="b">
        <f t="shared" si="284"/>
        <v>1</v>
      </c>
      <c r="AI676" s="34" t="str">
        <f t="shared" si="276"/>
        <v>Outer</v>
      </c>
      <c r="AJ676" s="35" t="str">
        <f t="shared" si="285"/>
        <v>-0.1-0.0</v>
      </c>
      <c r="AK676" s="36" t="str">
        <f t="shared" si="277"/>
        <v>16-17</v>
      </c>
      <c r="AL676" s="36" t="str">
        <f t="shared" si="278"/>
        <v>Jan</v>
      </c>
      <c r="AM676" s="35" t="str">
        <f t="shared" si="279"/>
        <v>335-345</v>
      </c>
      <c r="AN676" s="36" t="str">
        <f t="shared" si="280"/>
        <v>LWS-LTI</v>
      </c>
    </row>
    <row r="677" spans="5:40" x14ac:dyDescent="0.3">
      <c r="E677" s="12">
        <v>40922.694444444445</v>
      </c>
      <c r="F677" s="16">
        <v>4.03</v>
      </c>
      <c r="G677" s="16">
        <v>36.530001640319796</v>
      </c>
      <c r="H677" s="29">
        <v>1.2182559747733224</v>
      </c>
      <c r="I677" s="26">
        <v>327.2</v>
      </c>
      <c r="J677" s="30">
        <v>4.9627791563275431E-2</v>
      </c>
      <c r="K677" s="31">
        <v>0.95776186773074179</v>
      </c>
      <c r="L677" s="111">
        <f t="shared" si="260"/>
        <v>0</v>
      </c>
      <c r="M677" s="112">
        <f t="shared" si="261"/>
        <v>0.05</v>
      </c>
      <c r="N677" s="112" t="b">
        <f t="shared" si="262"/>
        <v>0</v>
      </c>
      <c r="O677" s="112" t="b">
        <f t="shared" si="263"/>
        <v>1</v>
      </c>
      <c r="P677" s="113">
        <f t="shared" si="264"/>
        <v>0</v>
      </c>
      <c r="Q677" s="113">
        <f t="shared" si="265"/>
        <v>21</v>
      </c>
      <c r="R677" s="114" t="str">
        <f t="shared" si="281"/>
        <v>0-0.05</v>
      </c>
      <c r="S677" s="127">
        <f t="shared" si="266"/>
        <v>0</v>
      </c>
      <c r="T677" s="112" t="b">
        <f t="shared" si="267"/>
        <v>0</v>
      </c>
      <c r="U677" s="22">
        <f t="shared" si="268"/>
        <v>4.0225908979227709</v>
      </c>
      <c r="V677" s="22">
        <f t="shared" si="269"/>
        <v>-2.0245633472531149E-2</v>
      </c>
      <c r="W677" s="81">
        <f t="shared" si="270"/>
        <v>4</v>
      </c>
      <c r="X677" s="22">
        <f t="shared" si="271"/>
        <v>0.90667144728961702</v>
      </c>
      <c r="Y677" s="3">
        <f>IF(U677&gt;'Power Curve'!$C$37,0,INDEX(Ci,$W677,1)*POWER(1-X677,3)+INDEX(Ci,$W677,2)*3*X677*POWER(1-X677,2)+INDEX(Ci,$W677,3)*3*POWER(X677,2)*(1-X677)+INDEX(Ci,$W677,4)*POWER(X677,3))</f>
        <v>66.454647116900446</v>
      </c>
      <c r="Z677" s="3">
        <f t="shared" si="272"/>
        <v>66.454647116900446</v>
      </c>
      <c r="AA677" s="3">
        <f t="shared" si="273"/>
        <v>36.530001640319796</v>
      </c>
      <c r="AB677" s="3">
        <f t="shared" si="282"/>
        <v>29.92464547658065</v>
      </c>
      <c r="AC677" s="3">
        <f t="shared" si="283"/>
        <v>29.92464547658065</v>
      </c>
      <c r="AE677" s="34">
        <f t="shared" si="274"/>
        <v>4</v>
      </c>
      <c r="AF677" s="73" t="b">
        <f>COUNTIF('Power Curve'!$D$2:$D$31,AE677)&gt;0</f>
        <v>1</v>
      </c>
      <c r="AG677" s="73" t="b">
        <f t="shared" si="275"/>
        <v>0</v>
      </c>
      <c r="AH677" s="73" t="b">
        <f t="shared" si="284"/>
        <v>1</v>
      </c>
      <c r="AI677" s="34" t="str">
        <f t="shared" si="276"/>
        <v>Outer</v>
      </c>
      <c r="AJ677" s="35" t="str">
        <f t="shared" si="285"/>
        <v>-0.1-0.0</v>
      </c>
      <c r="AK677" s="36" t="str">
        <f t="shared" si="277"/>
        <v>16-17</v>
      </c>
      <c r="AL677" s="36" t="str">
        <f t="shared" si="278"/>
        <v>Jan</v>
      </c>
      <c r="AM677" s="35" t="str">
        <f t="shared" si="279"/>
        <v>325-335</v>
      </c>
      <c r="AN677" s="36" t="str">
        <f t="shared" si="280"/>
        <v>LWS-LTI</v>
      </c>
    </row>
    <row r="678" spans="5:40" x14ac:dyDescent="0.3">
      <c r="E678" s="12">
        <v>40922.701388888891</v>
      </c>
      <c r="F678" s="16">
        <v>3.78</v>
      </c>
      <c r="G678" s="16">
        <v>7.1999998092651811</v>
      </c>
      <c r="H678" s="29">
        <v>1.2187608090223914</v>
      </c>
      <c r="I678" s="26">
        <v>327.9</v>
      </c>
      <c r="J678" s="30">
        <v>4.2328042328042333E-2</v>
      </c>
      <c r="K678" s="31">
        <v>1.0734254795652625</v>
      </c>
      <c r="L678" s="111">
        <f t="shared" si="260"/>
        <v>-0.1</v>
      </c>
      <c r="M678" s="112">
        <f t="shared" si="261"/>
        <v>0.04</v>
      </c>
      <c r="N678" s="112" t="b">
        <f t="shared" si="262"/>
        <v>0</v>
      </c>
      <c r="O678" s="112" t="b">
        <f t="shared" si="263"/>
        <v>1</v>
      </c>
      <c r="P678" s="113">
        <f t="shared" si="264"/>
        <v>-1</v>
      </c>
      <c r="Q678" s="113">
        <f t="shared" si="265"/>
        <v>22</v>
      </c>
      <c r="R678" s="114" t="str">
        <f t="shared" si="281"/>
        <v>-0.1-0.04</v>
      </c>
      <c r="S678" s="127">
        <f t="shared" si="266"/>
        <v>0</v>
      </c>
      <c r="T678" s="112" t="b">
        <f t="shared" si="267"/>
        <v>0</v>
      </c>
      <c r="U678" s="22">
        <f t="shared" si="268"/>
        <v>3.7735716203279073</v>
      </c>
      <c r="V678" s="22">
        <f t="shared" si="269"/>
        <v>-5.8732365558309615E-2</v>
      </c>
      <c r="W678" s="81">
        <f t="shared" si="270"/>
        <v>4</v>
      </c>
      <c r="X678" s="22">
        <f t="shared" si="271"/>
        <v>0.72925491131683529</v>
      </c>
      <c r="Y678" s="3">
        <f>IF(U678&gt;'Power Curve'!$C$37,0,INDEX(Ci,$W678,1)*POWER(1-X678,3)+INDEX(Ci,$W678,2)*3*X678*POWER(1-X678,2)+INDEX(Ci,$W678,3)*3*POWER(X678,2)*(1-X678)+INDEX(Ci,$W678,4)*POWER(X678,3))</f>
        <v>46.451442855902471</v>
      </c>
      <c r="Z678" s="3">
        <f t="shared" si="272"/>
        <v>46.451442855902471</v>
      </c>
      <c r="AA678" s="3">
        <f t="shared" si="273"/>
        <v>7.1999998092651811</v>
      </c>
      <c r="AB678" s="3">
        <f t="shared" si="282"/>
        <v>39.251443046637291</v>
      </c>
      <c r="AC678" s="3">
        <f t="shared" si="283"/>
        <v>39.251443046637291</v>
      </c>
      <c r="AE678" s="34">
        <f t="shared" si="274"/>
        <v>4</v>
      </c>
      <c r="AF678" s="73" t="b">
        <f>COUNTIF('Power Curve'!$D$2:$D$31,AE678)&gt;0</f>
        <v>1</v>
      </c>
      <c r="AG678" s="73" t="b">
        <f t="shared" si="275"/>
        <v>0</v>
      </c>
      <c r="AH678" s="73" t="b">
        <f t="shared" si="284"/>
        <v>1</v>
      </c>
      <c r="AI678" s="34" t="str">
        <f t="shared" si="276"/>
        <v>Outer</v>
      </c>
      <c r="AJ678" s="35" t="str">
        <f t="shared" si="285"/>
        <v>-0.1-0.0</v>
      </c>
      <c r="AK678" s="36" t="str">
        <f t="shared" si="277"/>
        <v>16-17</v>
      </c>
      <c r="AL678" s="36" t="str">
        <f t="shared" si="278"/>
        <v>Jan</v>
      </c>
      <c r="AM678" s="35" t="str">
        <f t="shared" si="279"/>
        <v>325-335</v>
      </c>
      <c r="AN678" s="36" t="str">
        <f t="shared" si="280"/>
        <v>LWS-LTI</v>
      </c>
    </row>
    <row r="679" spans="5:40" x14ac:dyDescent="0.3">
      <c r="E679" s="12">
        <v>40922.708333333336</v>
      </c>
      <c r="F679" s="16">
        <v>4.21</v>
      </c>
      <c r="G679" s="16">
        <v>16.170000076293924</v>
      </c>
      <c r="H679" s="29">
        <v>1.2179911889096098</v>
      </c>
      <c r="I679" s="26">
        <v>325.8</v>
      </c>
      <c r="J679" s="30">
        <v>6.1757719714964375E-2</v>
      </c>
      <c r="K679" s="31">
        <v>0.87186892609960176</v>
      </c>
      <c r="L679" s="111">
        <f t="shared" si="260"/>
        <v>0</v>
      </c>
      <c r="M679" s="112">
        <f t="shared" si="261"/>
        <v>6.0000000000000005E-2</v>
      </c>
      <c r="N679" s="112" t="b">
        <f t="shared" si="262"/>
        <v>0</v>
      </c>
      <c r="O679" s="112" t="b">
        <f t="shared" si="263"/>
        <v>1</v>
      </c>
      <c r="P679" s="113">
        <f t="shared" si="264"/>
        <v>0</v>
      </c>
      <c r="Q679" s="113">
        <f t="shared" si="265"/>
        <v>20</v>
      </c>
      <c r="R679" s="114" t="str">
        <f t="shared" si="281"/>
        <v>0-0.06</v>
      </c>
      <c r="S679" s="127">
        <f t="shared" si="266"/>
        <v>0</v>
      </c>
      <c r="T679" s="112" t="b">
        <f t="shared" si="267"/>
        <v>0</v>
      </c>
      <c r="U679" s="22">
        <f t="shared" si="268"/>
        <v>4.2019554968745831</v>
      </c>
      <c r="V679" s="22">
        <f t="shared" si="269"/>
        <v>7.4757434915544829E-3</v>
      </c>
      <c r="W679" s="81">
        <f t="shared" si="270"/>
        <v>5</v>
      </c>
      <c r="X679" s="22">
        <f t="shared" si="271"/>
        <v>5.5310115573589419E-2</v>
      </c>
      <c r="Y679" s="3">
        <f>IF(U679&gt;'Power Curve'!$C$37,0,INDEX(Ci,$W679,1)*POWER(1-X679,3)+INDEX(Ci,$W679,2)*3*X679*POWER(1-X679,2)+INDEX(Ci,$W679,3)*3*POWER(X679,2)*(1-X679)+INDEX(Ci,$W679,4)*POWER(X679,3))</f>
        <v>81.844607325765836</v>
      </c>
      <c r="Z679" s="3">
        <f t="shared" si="272"/>
        <v>81.844607325765836</v>
      </c>
      <c r="AA679" s="3">
        <f t="shared" si="273"/>
        <v>16.170000076293924</v>
      </c>
      <c r="AB679" s="3">
        <f t="shared" si="282"/>
        <v>65.674607249471904</v>
      </c>
      <c r="AC679" s="3">
        <f t="shared" si="283"/>
        <v>65.674607249471904</v>
      </c>
      <c r="AE679" s="34">
        <f t="shared" si="274"/>
        <v>4</v>
      </c>
      <c r="AF679" s="73" t="b">
        <f>COUNTIF('Power Curve'!$D$2:$D$31,AE679)&gt;0</f>
        <v>1</v>
      </c>
      <c r="AG679" s="73" t="b">
        <f t="shared" si="275"/>
        <v>0</v>
      </c>
      <c r="AH679" s="73" t="b">
        <f t="shared" si="284"/>
        <v>1</v>
      </c>
      <c r="AI679" s="34" t="str">
        <f t="shared" si="276"/>
        <v>Outer</v>
      </c>
      <c r="AJ679" s="35" t="str">
        <f t="shared" si="285"/>
        <v>0.0-0.1</v>
      </c>
      <c r="AK679" s="36" t="str">
        <f t="shared" si="277"/>
        <v>17-18</v>
      </c>
      <c r="AL679" s="36" t="str">
        <f t="shared" si="278"/>
        <v>Jan</v>
      </c>
      <c r="AM679" s="35" t="str">
        <f t="shared" si="279"/>
        <v>325-335</v>
      </c>
      <c r="AN679" s="36" t="str">
        <f t="shared" si="280"/>
        <v>LWS-LTI</v>
      </c>
    </row>
    <row r="680" spans="5:40" x14ac:dyDescent="0.3">
      <c r="E680" s="12">
        <v>40922.715277777781</v>
      </c>
      <c r="F680" s="16">
        <v>4.07</v>
      </c>
      <c r="G680" s="16">
        <v>30.149999618530302</v>
      </c>
      <c r="H680" s="29">
        <v>1.2184437882285388</v>
      </c>
      <c r="I680" s="26">
        <v>327.5</v>
      </c>
      <c r="J680" s="30">
        <v>4.6683046683046681E-2</v>
      </c>
      <c r="K680" s="31">
        <v>0.94076456318858992</v>
      </c>
      <c r="L680" s="111">
        <f t="shared" si="260"/>
        <v>0</v>
      </c>
      <c r="M680" s="112">
        <f t="shared" si="261"/>
        <v>0.05</v>
      </c>
      <c r="N680" s="112" t="b">
        <f t="shared" si="262"/>
        <v>0</v>
      </c>
      <c r="O680" s="112" t="b">
        <f t="shared" si="263"/>
        <v>1</v>
      </c>
      <c r="P680" s="113">
        <f t="shared" si="264"/>
        <v>0</v>
      </c>
      <c r="Q680" s="113">
        <f t="shared" si="265"/>
        <v>21</v>
      </c>
      <c r="R680" s="114" t="str">
        <f t="shared" si="281"/>
        <v>0-0.05</v>
      </c>
      <c r="S680" s="127">
        <f t="shared" si="266"/>
        <v>0</v>
      </c>
      <c r="T680" s="112" t="b">
        <f t="shared" si="267"/>
        <v>0</v>
      </c>
      <c r="U680" s="22">
        <f t="shared" si="268"/>
        <v>4.0627261148538958</v>
      </c>
      <c r="V680" s="22">
        <f t="shared" si="269"/>
        <v>-1.404260631675458E-2</v>
      </c>
      <c r="W680" s="81">
        <f t="shared" si="270"/>
        <v>4</v>
      </c>
      <c r="X680" s="22">
        <f t="shared" si="271"/>
        <v>0.93526622608429777</v>
      </c>
      <c r="Y680" s="3">
        <f>IF(U680&gt;'Power Curve'!$C$37,0,INDEX(Ci,$W680,1)*POWER(1-X680,3)+INDEX(Ci,$W680,2)*3*X680*POWER(1-X680,2)+INDEX(Ci,$W680,3)*3*POWER(X680,2)*(1-X680)+INDEX(Ci,$W680,4)*POWER(X680,3))</f>
        <v>69.79528813164211</v>
      </c>
      <c r="Z680" s="3">
        <f t="shared" si="272"/>
        <v>69.79528813164211</v>
      </c>
      <c r="AA680" s="3">
        <f t="shared" si="273"/>
        <v>30.149999618530302</v>
      </c>
      <c r="AB680" s="3">
        <f t="shared" si="282"/>
        <v>39.645288513111808</v>
      </c>
      <c r="AC680" s="3">
        <f t="shared" si="283"/>
        <v>39.645288513111808</v>
      </c>
      <c r="AE680" s="34">
        <f t="shared" si="274"/>
        <v>4</v>
      </c>
      <c r="AF680" s="73" t="b">
        <f>COUNTIF('Power Curve'!$D$2:$D$31,AE680)&gt;0</f>
        <v>1</v>
      </c>
      <c r="AG680" s="73" t="b">
        <f t="shared" si="275"/>
        <v>0</v>
      </c>
      <c r="AH680" s="73" t="b">
        <f t="shared" si="284"/>
        <v>1</v>
      </c>
      <c r="AI680" s="34" t="str">
        <f t="shared" si="276"/>
        <v>Outer</v>
      </c>
      <c r="AJ680" s="35" t="str">
        <f t="shared" si="285"/>
        <v>-0.1-0.0</v>
      </c>
      <c r="AK680" s="36" t="str">
        <f t="shared" si="277"/>
        <v>17-18</v>
      </c>
      <c r="AL680" s="36" t="str">
        <f t="shared" si="278"/>
        <v>Jan</v>
      </c>
      <c r="AM680" s="35" t="str">
        <f t="shared" si="279"/>
        <v>325-335</v>
      </c>
      <c r="AN680" s="36" t="str">
        <f t="shared" si="280"/>
        <v>LWS-LTI</v>
      </c>
    </row>
    <row r="681" spans="5:40" x14ac:dyDescent="0.3">
      <c r="E681" s="12">
        <v>40922.944444444445</v>
      </c>
      <c r="F681" s="16">
        <v>4.67</v>
      </c>
      <c r="G681" s="16">
        <v>32.880000114440904</v>
      </c>
      <c r="H681" s="29">
        <v>1.2170136230960782</v>
      </c>
      <c r="I681" s="26">
        <v>204.2</v>
      </c>
      <c r="J681" s="30">
        <v>3.6402569593147756E-2</v>
      </c>
      <c r="K681" s="31">
        <v>8.899834058495483E-2</v>
      </c>
      <c r="L681" s="111">
        <f t="shared" si="260"/>
        <v>0.1</v>
      </c>
      <c r="M681" s="112">
        <f t="shared" si="261"/>
        <v>0.04</v>
      </c>
      <c r="N681" s="112" t="b">
        <f t="shared" si="262"/>
        <v>1</v>
      </c>
      <c r="O681" s="112" t="b">
        <f t="shared" si="263"/>
        <v>1</v>
      </c>
      <c r="P681" s="113">
        <f t="shared" si="264"/>
        <v>1</v>
      </c>
      <c r="Q681" s="113">
        <f t="shared" si="265"/>
        <v>22</v>
      </c>
      <c r="R681" s="114" t="str">
        <f t="shared" si="281"/>
        <v>0.1-0.04</v>
      </c>
      <c r="S681" s="127">
        <f t="shared" si="266"/>
        <v>-0.13834172839584455</v>
      </c>
      <c r="T681" s="112" t="b">
        <f t="shared" si="267"/>
        <v>1</v>
      </c>
      <c r="U681" s="22">
        <f t="shared" si="268"/>
        <v>4.659829190169174</v>
      </c>
      <c r="V681" s="22">
        <f t="shared" si="269"/>
        <v>7.8241598782583952E-2</v>
      </c>
      <c r="W681" s="81">
        <f t="shared" si="270"/>
        <v>5</v>
      </c>
      <c r="X681" s="22">
        <f t="shared" si="271"/>
        <v>0.57887946120968892</v>
      </c>
      <c r="Y681" s="3">
        <f>IF(U681&gt;'Power Curve'!$C$37,0,INDEX(Ci,$W681,1)*POWER(1-X681,3)+INDEX(Ci,$W681,2)*3*X681*POWER(1-X681,2)+INDEX(Ci,$W681,3)*3*POWER(X681,2)*(1-X681)+INDEX(Ci,$W681,4)*POWER(X681,3))</f>
        <v>148.58159843823992</v>
      </c>
      <c r="Z681" s="3">
        <f t="shared" si="272"/>
        <v>128.02656330247649</v>
      </c>
      <c r="AA681" s="3">
        <f t="shared" si="273"/>
        <v>32.880000114440904</v>
      </c>
      <c r="AB681" s="3">
        <f t="shared" si="282"/>
        <v>95.146563188035586</v>
      </c>
      <c r="AC681" s="3">
        <f t="shared" si="283"/>
        <v>95.146563188035586</v>
      </c>
      <c r="AE681" s="34">
        <f t="shared" si="274"/>
        <v>5</v>
      </c>
      <c r="AF681" s="73" t="b">
        <f>COUNTIF('Power Curve'!$D$2:$D$31,AE681)&gt;0</f>
        <v>1</v>
      </c>
      <c r="AG681" s="73" t="b">
        <f t="shared" si="275"/>
        <v>0</v>
      </c>
      <c r="AH681" s="73" t="b">
        <f t="shared" si="284"/>
        <v>1</v>
      </c>
      <c r="AI681" s="34" t="str">
        <f t="shared" si="276"/>
        <v>Outer</v>
      </c>
      <c r="AJ681" s="35" t="str">
        <f t="shared" si="285"/>
        <v>0.0-0.1</v>
      </c>
      <c r="AK681" s="36" t="str">
        <f t="shared" si="277"/>
        <v>22-23</v>
      </c>
      <c r="AL681" s="36" t="str">
        <f t="shared" si="278"/>
        <v>Jan</v>
      </c>
      <c r="AM681" s="35" t="str">
        <f t="shared" si="279"/>
        <v>195-205</v>
      </c>
      <c r="AN681" s="36" t="str">
        <f t="shared" si="280"/>
        <v>LWS-LTI</v>
      </c>
    </row>
    <row r="682" spans="5:40" x14ac:dyDescent="0.3">
      <c r="E682" s="12">
        <v>40922.951388888891</v>
      </c>
      <c r="F682" s="16">
        <v>4.8</v>
      </c>
      <c r="G682" s="16">
        <v>126.74999237060518</v>
      </c>
      <c r="H682" s="29">
        <v>1.2174207252385201</v>
      </c>
      <c r="I682" s="26">
        <v>201.5</v>
      </c>
      <c r="J682" s="30">
        <v>2.7083333333333334E-2</v>
      </c>
      <c r="K682" s="31">
        <v>1.0478047759729785E-2</v>
      </c>
      <c r="L682" s="111">
        <f t="shared" si="260"/>
        <v>0.1</v>
      </c>
      <c r="M682" s="112">
        <f t="shared" si="261"/>
        <v>0.03</v>
      </c>
      <c r="N682" s="112" t="b">
        <f t="shared" si="262"/>
        <v>1</v>
      </c>
      <c r="O682" s="112" t="b">
        <f t="shared" si="263"/>
        <v>1</v>
      </c>
      <c r="P682" s="113">
        <f t="shared" si="264"/>
        <v>1</v>
      </c>
      <c r="Q682" s="113">
        <f t="shared" si="265"/>
        <v>23</v>
      </c>
      <c r="R682" s="114" t="str">
        <f t="shared" si="281"/>
        <v>0.1-0.03</v>
      </c>
      <c r="S682" s="127">
        <f t="shared" si="266"/>
        <v>-0.1702991280245702</v>
      </c>
      <c r="T682" s="112" t="b">
        <f t="shared" si="267"/>
        <v>1</v>
      </c>
      <c r="U682" s="22">
        <f t="shared" si="268"/>
        <v>4.7900800520919438</v>
      </c>
      <c r="V682" s="22">
        <f t="shared" si="269"/>
        <v>9.837228936678459E-2</v>
      </c>
      <c r="W682" s="81">
        <f t="shared" si="270"/>
        <v>5</v>
      </c>
      <c r="X682" s="22">
        <f t="shared" si="271"/>
        <v>0.72781869826161183</v>
      </c>
      <c r="Y682" s="3">
        <f>IF(U682&gt;'Power Curve'!$C$37,0,INDEX(Ci,$W682,1)*POWER(1-X682,3)+INDEX(Ci,$W682,2)*3*X682*POWER(1-X682,2)+INDEX(Ci,$W682,3)*3*POWER(X682,2)*(1-X682)+INDEX(Ci,$W682,4)*POWER(X682,3))</f>
        <v>171.48483187995774</v>
      </c>
      <c r="Z682" s="3">
        <f t="shared" si="272"/>
        <v>142.28111454136092</v>
      </c>
      <c r="AA682" s="3">
        <f t="shared" si="273"/>
        <v>126.74999237060518</v>
      </c>
      <c r="AB682" s="3">
        <f t="shared" si="282"/>
        <v>15.531122170755737</v>
      </c>
      <c r="AC682" s="3">
        <f t="shared" si="283"/>
        <v>15.531122170755737</v>
      </c>
      <c r="AE682" s="34">
        <f t="shared" si="274"/>
        <v>5</v>
      </c>
      <c r="AF682" s="73" t="b">
        <f>COUNTIF('Power Curve'!$D$2:$D$31,AE682)&gt;0</f>
        <v>1</v>
      </c>
      <c r="AG682" s="73" t="b">
        <f t="shared" si="275"/>
        <v>0</v>
      </c>
      <c r="AH682" s="73" t="b">
        <f t="shared" si="284"/>
        <v>1</v>
      </c>
      <c r="AI682" s="34" t="str">
        <f t="shared" si="276"/>
        <v>Outer</v>
      </c>
      <c r="AJ682" s="35" t="str">
        <f t="shared" si="285"/>
        <v>0.0-0.1</v>
      </c>
      <c r="AK682" s="36" t="str">
        <f t="shared" si="277"/>
        <v>22-23</v>
      </c>
      <c r="AL682" s="36" t="str">
        <f t="shared" si="278"/>
        <v>Jan</v>
      </c>
      <c r="AM682" s="35" t="str">
        <f t="shared" si="279"/>
        <v>195-205</v>
      </c>
      <c r="AN682" s="36" t="str">
        <f t="shared" si="280"/>
        <v>LWS-LTI</v>
      </c>
    </row>
    <row r="683" spans="5:40" x14ac:dyDescent="0.3">
      <c r="E683" s="12">
        <v>40922.965277777781</v>
      </c>
      <c r="F683" s="16">
        <v>5.35</v>
      </c>
      <c r="G683" s="16">
        <v>176.7800064086918</v>
      </c>
      <c r="H683" s="29">
        <v>1.2177828234839567</v>
      </c>
      <c r="I683" s="26">
        <v>203.3</v>
      </c>
      <c r="J683" s="30">
        <v>5.2336448598130851E-2</v>
      </c>
      <c r="K683" s="31">
        <v>0.21406463167579143</v>
      </c>
      <c r="L683" s="111">
        <f t="shared" si="260"/>
        <v>0.2</v>
      </c>
      <c r="M683" s="112">
        <f t="shared" si="261"/>
        <v>0.05</v>
      </c>
      <c r="N683" s="112" t="b">
        <f t="shared" si="262"/>
        <v>1</v>
      </c>
      <c r="O683" s="112" t="b">
        <f t="shared" si="263"/>
        <v>1</v>
      </c>
      <c r="P683" s="113">
        <f t="shared" si="264"/>
        <v>2</v>
      </c>
      <c r="Q683" s="113">
        <f t="shared" si="265"/>
        <v>21</v>
      </c>
      <c r="R683" s="114" t="str">
        <f t="shared" si="281"/>
        <v>0.2-0.05</v>
      </c>
      <c r="S683" s="127">
        <f t="shared" si="266"/>
        <v>-0.10910221827745335</v>
      </c>
      <c r="T683" s="112" t="b">
        <f t="shared" si="267"/>
        <v>1</v>
      </c>
      <c r="U683" s="22">
        <f t="shared" si="268"/>
        <v>5.3394726607364529</v>
      </c>
      <c r="V683" s="22">
        <f t="shared" si="269"/>
        <v>0.18328268804366313</v>
      </c>
      <c r="W683" s="81">
        <f t="shared" si="270"/>
        <v>6</v>
      </c>
      <c r="X683" s="22">
        <f t="shared" si="271"/>
        <v>0.31034169323832755</v>
      </c>
      <c r="Y683" s="3">
        <f>IF(U683&gt;'Power Curve'!$C$37,0,INDEX(Ci,$W683,1)*POWER(1-X683,3)+INDEX(Ci,$W683,2)*3*X683*POWER(1-X683,2)+INDEX(Ci,$W683,3)*3*POWER(X683,2)*(1-X683)+INDEX(Ci,$W683,4)*POWER(X683,3))</f>
        <v>257.97794464950363</v>
      </c>
      <c r="Z683" s="3">
        <f t="shared" si="272"/>
        <v>229.83197862158471</v>
      </c>
      <c r="AA683" s="3">
        <f t="shared" si="273"/>
        <v>176.7800064086918</v>
      </c>
      <c r="AB683" s="3">
        <f t="shared" si="282"/>
        <v>53.051972212892906</v>
      </c>
      <c r="AC683" s="3">
        <f t="shared" si="283"/>
        <v>53.051972212892906</v>
      </c>
      <c r="AE683" s="34">
        <f t="shared" si="274"/>
        <v>5</v>
      </c>
      <c r="AF683" s="73" t="b">
        <f>COUNTIF('Power Curve'!$D$2:$D$31,AE683)&gt;0</f>
        <v>1</v>
      </c>
      <c r="AG683" s="73" t="b">
        <f t="shared" si="275"/>
        <v>0</v>
      </c>
      <c r="AH683" s="73" t="b">
        <f t="shared" si="284"/>
        <v>1</v>
      </c>
      <c r="AI683" s="34" t="str">
        <f t="shared" si="276"/>
        <v>Outer</v>
      </c>
      <c r="AJ683" s="35" t="str">
        <f t="shared" si="285"/>
        <v>0.1-0.2</v>
      </c>
      <c r="AK683" s="36" t="str">
        <f t="shared" si="277"/>
        <v>23-24</v>
      </c>
      <c r="AL683" s="36" t="str">
        <f t="shared" si="278"/>
        <v>Jan</v>
      </c>
      <c r="AM683" s="35" t="str">
        <f t="shared" si="279"/>
        <v>195-205</v>
      </c>
      <c r="AN683" s="36" t="str">
        <f t="shared" si="280"/>
        <v>LWS-LTI</v>
      </c>
    </row>
    <row r="684" spans="5:40" x14ac:dyDescent="0.3">
      <c r="E684" s="12">
        <v>40922.972222222219</v>
      </c>
      <c r="F684" s="16">
        <v>5.41</v>
      </c>
      <c r="G684" s="16">
        <v>297.06001281738236</v>
      </c>
      <c r="H684" s="29">
        <v>1.2177759606833105</v>
      </c>
      <c r="I684" s="26">
        <v>200.6</v>
      </c>
      <c r="J684" s="30">
        <v>3.8817005545286505E-2</v>
      </c>
      <c r="K684" s="31">
        <v>1.9259405441230327E-2</v>
      </c>
      <c r="L684" s="111">
        <f t="shared" si="260"/>
        <v>0.2</v>
      </c>
      <c r="M684" s="112">
        <f t="shared" si="261"/>
        <v>0.04</v>
      </c>
      <c r="N684" s="112" t="b">
        <f t="shared" si="262"/>
        <v>1</v>
      </c>
      <c r="O684" s="112" t="b">
        <f t="shared" si="263"/>
        <v>1</v>
      </c>
      <c r="P684" s="113">
        <f t="shared" si="264"/>
        <v>2</v>
      </c>
      <c r="Q684" s="113">
        <f t="shared" si="265"/>
        <v>22</v>
      </c>
      <c r="R684" s="114" t="str">
        <f t="shared" si="281"/>
        <v>0.2-0.04</v>
      </c>
      <c r="S684" s="127">
        <f t="shared" si="266"/>
        <v>-0.14248260573201976</v>
      </c>
      <c r="T684" s="112" t="b">
        <f t="shared" si="267"/>
        <v>1</v>
      </c>
      <c r="U684" s="22">
        <f t="shared" si="268"/>
        <v>5.399344454433245</v>
      </c>
      <c r="V684" s="22">
        <f t="shared" si="269"/>
        <v>0.1925360667610021</v>
      </c>
      <c r="W684" s="81">
        <f t="shared" si="270"/>
        <v>6</v>
      </c>
      <c r="X684" s="22">
        <f t="shared" si="271"/>
        <v>0.37001697290913516</v>
      </c>
      <c r="Y684" s="3">
        <f>IF(U684&gt;'Power Curve'!$C$37,0,INDEX(Ci,$W684,1)*POWER(1-X684,3)+INDEX(Ci,$W684,2)*3*X684*POWER(1-X684,2)+INDEX(Ci,$W684,3)*3*POWER(X684,2)*(1-X684)+INDEX(Ci,$W684,4)*POWER(X684,3))</f>
        <v>266.75885390999019</v>
      </c>
      <c r="Z684" s="3">
        <f t="shared" si="272"/>
        <v>228.7503573028076</v>
      </c>
      <c r="AA684" s="3">
        <f t="shared" si="273"/>
        <v>297.06001281738236</v>
      </c>
      <c r="AB684" s="3">
        <f t="shared" si="282"/>
        <v>-68.309655514574757</v>
      </c>
      <c r="AC684" s="3">
        <f t="shared" si="283"/>
        <v>68.309655514574757</v>
      </c>
      <c r="AE684" s="34">
        <f t="shared" si="274"/>
        <v>5</v>
      </c>
      <c r="AF684" s="73" t="b">
        <f>COUNTIF('Power Curve'!$D$2:$D$31,AE684)&gt;0</f>
        <v>1</v>
      </c>
      <c r="AG684" s="73" t="b">
        <f t="shared" si="275"/>
        <v>0</v>
      </c>
      <c r="AH684" s="73" t="b">
        <f t="shared" si="284"/>
        <v>1</v>
      </c>
      <c r="AI684" s="34" t="str">
        <f t="shared" si="276"/>
        <v>Outer</v>
      </c>
      <c r="AJ684" s="35" t="str">
        <f t="shared" si="285"/>
        <v>0.1-0.2</v>
      </c>
      <c r="AK684" s="36" t="str">
        <f t="shared" si="277"/>
        <v>23-24</v>
      </c>
      <c r="AL684" s="36" t="str">
        <f t="shared" si="278"/>
        <v>Jan</v>
      </c>
      <c r="AM684" s="35" t="str">
        <f t="shared" si="279"/>
        <v>195-205</v>
      </c>
      <c r="AN684" s="36" t="str">
        <f t="shared" si="280"/>
        <v>LWS-LTI</v>
      </c>
    </row>
    <row r="685" spans="5:40" x14ac:dyDescent="0.3">
      <c r="E685" s="12">
        <v>40922.979166666664</v>
      </c>
      <c r="F685" s="16">
        <v>5.4</v>
      </c>
      <c r="G685" s="16">
        <v>291.45001220703102</v>
      </c>
      <c r="H685" s="29">
        <v>1.2178665419685852</v>
      </c>
      <c r="I685" s="26">
        <v>200.6</v>
      </c>
      <c r="J685" s="30">
        <v>2.7777777777777776E-2</v>
      </c>
      <c r="K685" s="31">
        <v>5.1497059103750589E-2</v>
      </c>
      <c r="L685" s="111">
        <f t="shared" si="260"/>
        <v>0.2</v>
      </c>
      <c r="M685" s="112">
        <f t="shared" si="261"/>
        <v>0.03</v>
      </c>
      <c r="N685" s="112" t="b">
        <f t="shared" si="262"/>
        <v>1</v>
      </c>
      <c r="O685" s="112" t="b">
        <f t="shared" si="263"/>
        <v>1</v>
      </c>
      <c r="P685" s="113">
        <f t="shared" si="264"/>
        <v>2</v>
      </c>
      <c r="Q685" s="113">
        <f t="shared" si="265"/>
        <v>23</v>
      </c>
      <c r="R685" s="114" t="str">
        <f t="shared" si="281"/>
        <v>0.2-0.03</v>
      </c>
      <c r="S685" s="127">
        <f t="shared" si="266"/>
        <v>-0.1495560424007569</v>
      </c>
      <c r="T685" s="112" t="b">
        <f t="shared" si="267"/>
        <v>1</v>
      </c>
      <c r="U685" s="22">
        <f t="shared" si="268"/>
        <v>5.3894977720266288</v>
      </c>
      <c r="V685" s="22">
        <f t="shared" si="269"/>
        <v>0.1910142302534939</v>
      </c>
      <c r="W685" s="81">
        <f t="shared" si="270"/>
        <v>6</v>
      </c>
      <c r="X685" s="22">
        <f t="shared" si="271"/>
        <v>0.36020260974807422</v>
      </c>
      <c r="Y685" s="3">
        <f>IF(U685&gt;'Power Curve'!$C$37,0,INDEX(Ci,$W685,1)*POWER(1-X685,3)+INDEX(Ci,$W685,2)*3*X685*POWER(1-X685,2)+INDEX(Ci,$W685,3)*3*POWER(X685,2)*(1-X685)+INDEX(Ci,$W685,4)*POWER(X685,3))</f>
        <v>265.31317098414746</v>
      </c>
      <c r="Z685" s="3">
        <f t="shared" si="272"/>
        <v>225.63398313496302</v>
      </c>
      <c r="AA685" s="3">
        <f t="shared" si="273"/>
        <v>291.45001220703102</v>
      </c>
      <c r="AB685" s="3">
        <f t="shared" si="282"/>
        <v>-65.816029072068005</v>
      </c>
      <c r="AC685" s="3">
        <f t="shared" si="283"/>
        <v>65.816029072068005</v>
      </c>
      <c r="AE685" s="34">
        <f t="shared" si="274"/>
        <v>5</v>
      </c>
      <c r="AF685" s="73" t="b">
        <f>COUNTIF('Power Curve'!$D$2:$D$31,AE685)&gt;0</f>
        <v>1</v>
      </c>
      <c r="AG685" s="73" t="b">
        <f t="shared" si="275"/>
        <v>0</v>
      </c>
      <c r="AH685" s="73" t="b">
        <f t="shared" si="284"/>
        <v>1</v>
      </c>
      <c r="AI685" s="34" t="str">
        <f t="shared" si="276"/>
        <v>Outer</v>
      </c>
      <c r="AJ685" s="35" t="str">
        <f t="shared" si="285"/>
        <v>0.1-0.2</v>
      </c>
      <c r="AK685" s="36" t="str">
        <f t="shared" si="277"/>
        <v>23-24</v>
      </c>
      <c r="AL685" s="36" t="str">
        <f t="shared" si="278"/>
        <v>Jan</v>
      </c>
      <c r="AM685" s="35" t="str">
        <f t="shared" si="279"/>
        <v>195-205</v>
      </c>
      <c r="AN685" s="36" t="str">
        <f t="shared" si="280"/>
        <v>LWS-LTI</v>
      </c>
    </row>
    <row r="686" spans="5:40" x14ac:dyDescent="0.3">
      <c r="E686" s="12">
        <v>40923.368055555555</v>
      </c>
      <c r="F686" s="16">
        <v>3.84</v>
      </c>
      <c r="G686" s="16">
        <v>12.61999988555908</v>
      </c>
      <c r="H686" s="29">
        <v>1.2062819757634924</v>
      </c>
      <c r="I686" s="26">
        <v>275.3</v>
      </c>
      <c r="J686" s="30">
        <v>9.8958333333333343E-2</v>
      </c>
      <c r="K686" s="31">
        <v>0.23306273840530434</v>
      </c>
      <c r="L686" s="111">
        <f t="shared" si="260"/>
        <v>-0.1</v>
      </c>
      <c r="M686" s="112">
        <f t="shared" si="261"/>
        <v>9.9999999999999992E-2</v>
      </c>
      <c r="N686" s="112" t="b">
        <f t="shared" si="262"/>
        <v>0</v>
      </c>
      <c r="O686" s="112" t="b">
        <f t="shared" si="263"/>
        <v>1</v>
      </c>
      <c r="P686" s="113">
        <f t="shared" si="264"/>
        <v>-1</v>
      </c>
      <c r="Q686" s="113">
        <f t="shared" si="265"/>
        <v>16</v>
      </c>
      <c r="R686" s="114" t="str">
        <f t="shared" si="281"/>
        <v>-0.1-0.1</v>
      </c>
      <c r="S686" s="127">
        <f t="shared" si="266"/>
        <v>0</v>
      </c>
      <c r="T686" s="112" t="b">
        <f t="shared" si="267"/>
        <v>0</v>
      </c>
      <c r="U686" s="22">
        <f t="shared" si="268"/>
        <v>3.8203411026099263</v>
      </c>
      <c r="V686" s="22">
        <f t="shared" si="269"/>
        <v>-5.1503991306469134E-2</v>
      </c>
      <c r="W686" s="81">
        <f t="shared" si="270"/>
        <v>4</v>
      </c>
      <c r="X686" s="22">
        <f t="shared" si="271"/>
        <v>0.76257634576905442</v>
      </c>
      <c r="Y686" s="3">
        <f>IF(U686&gt;'Power Curve'!$C$37,0,INDEX(Ci,$W686,1)*POWER(1-X686,3)+INDEX(Ci,$W686,2)*3*X686*POWER(1-X686,2)+INDEX(Ci,$W686,3)*3*POWER(X686,2)*(1-X686)+INDEX(Ci,$W686,4)*POWER(X686,3))</f>
        <v>50.08284672608427</v>
      </c>
      <c r="Z686" s="3">
        <f t="shared" si="272"/>
        <v>50.08284672608427</v>
      </c>
      <c r="AA686" s="3">
        <f t="shared" si="273"/>
        <v>12.61999988555908</v>
      </c>
      <c r="AB686" s="3">
        <f t="shared" si="282"/>
        <v>37.462846840525188</v>
      </c>
      <c r="AC686" s="3">
        <f t="shared" si="283"/>
        <v>37.462846840525188</v>
      </c>
      <c r="AE686" s="34">
        <f t="shared" si="274"/>
        <v>4</v>
      </c>
      <c r="AF686" s="73" t="b">
        <f>COUNTIF('Power Curve'!$D$2:$D$31,AE686)&gt;0</f>
        <v>1</v>
      </c>
      <c r="AG686" s="73" t="b">
        <f t="shared" si="275"/>
        <v>0</v>
      </c>
      <c r="AH686" s="73" t="b">
        <f t="shared" si="284"/>
        <v>1</v>
      </c>
      <c r="AI686" s="34" t="str">
        <f t="shared" si="276"/>
        <v>Outer</v>
      </c>
      <c r="AJ686" s="35" t="str">
        <f t="shared" si="285"/>
        <v>-0.1-0.0</v>
      </c>
      <c r="AK686" s="36" t="str">
        <f t="shared" si="277"/>
        <v>8-9</v>
      </c>
      <c r="AL686" s="36" t="str">
        <f t="shared" si="278"/>
        <v>Jan</v>
      </c>
      <c r="AM686" s="35" t="str">
        <f t="shared" si="279"/>
        <v>275-285</v>
      </c>
      <c r="AN686" s="36" t="str">
        <f t="shared" si="280"/>
        <v>LWS-LTI</v>
      </c>
    </row>
    <row r="687" spans="5:40" x14ac:dyDescent="0.3">
      <c r="E687" s="12">
        <v>40923.375</v>
      </c>
      <c r="F687" s="16">
        <v>3.95</v>
      </c>
      <c r="G687" s="16">
        <v>6.800000190734889</v>
      </c>
      <c r="H687" s="29">
        <v>1.2064153352297211</v>
      </c>
      <c r="I687" s="26">
        <v>276.3</v>
      </c>
      <c r="J687" s="30">
        <v>0.13164556962025317</v>
      </c>
      <c r="K687" s="31">
        <v>0.33623607474078299</v>
      </c>
      <c r="L687" s="111">
        <f t="shared" si="260"/>
        <v>0</v>
      </c>
      <c r="M687" s="112">
        <f t="shared" si="261"/>
        <v>0.13</v>
      </c>
      <c r="N687" s="112" t="b">
        <f t="shared" si="262"/>
        <v>0</v>
      </c>
      <c r="O687" s="112" t="b">
        <f t="shared" si="263"/>
        <v>1</v>
      </c>
      <c r="P687" s="113">
        <f t="shared" si="264"/>
        <v>0</v>
      </c>
      <c r="Q687" s="113">
        <f t="shared" si="265"/>
        <v>13</v>
      </c>
      <c r="R687" s="114" t="str">
        <f t="shared" si="281"/>
        <v>0-0.13</v>
      </c>
      <c r="S687" s="127">
        <f t="shared" si="266"/>
        <v>0</v>
      </c>
      <c r="T687" s="112" t="b">
        <f t="shared" si="267"/>
        <v>0</v>
      </c>
      <c r="U687" s="22">
        <f t="shared" si="268"/>
        <v>3.9299227695159642</v>
      </c>
      <c r="V687" s="22">
        <f t="shared" si="269"/>
        <v>-3.4567791440902232E-2</v>
      </c>
      <c r="W687" s="81">
        <f t="shared" si="270"/>
        <v>4</v>
      </c>
      <c r="X687" s="22">
        <f t="shared" si="271"/>
        <v>0.84064901522809343</v>
      </c>
      <c r="Y687" s="3">
        <f>IF(U687&gt;'Power Curve'!$C$37,0,INDEX(Ci,$W687,1)*POWER(1-X687,3)+INDEX(Ci,$W687,2)*3*X687*POWER(1-X687,2)+INDEX(Ci,$W687,3)*3*POWER(X687,2)*(1-X687)+INDEX(Ci,$W687,4)*POWER(X687,3))</f>
        <v>58.839643133435082</v>
      </c>
      <c r="Z687" s="3">
        <f t="shared" si="272"/>
        <v>58.839643133435082</v>
      </c>
      <c r="AA687" s="3">
        <f t="shared" si="273"/>
        <v>6.800000190734889</v>
      </c>
      <c r="AB687" s="3">
        <f t="shared" si="282"/>
        <v>52.039642942700191</v>
      </c>
      <c r="AC687" s="3">
        <f t="shared" si="283"/>
        <v>52.039642942700191</v>
      </c>
      <c r="AE687" s="34">
        <f t="shared" si="274"/>
        <v>4</v>
      </c>
      <c r="AF687" s="73" t="b">
        <f>COUNTIF('Power Curve'!$D$2:$D$31,AE687)&gt;0</f>
        <v>1</v>
      </c>
      <c r="AG687" s="73" t="b">
        <f t="shared" si="275"/>
        <v>0</v>
      </c>
      <c r="AH687" s="73" t="b">
        <f t="shared" si="284"/>
        <v>1</v>
      </c>
      <c r="AI687" s="34" t="str">
        <f t="shared" si="276"/>
        <v>Outer</v>
      </c>
      <c r="AJ687" s="35" t="str">
        <f t="shared" si="285"/>
        <v>-0.1-0.0</v>
      </c>
      <c r="AK687" s="36" t="str">
        <f t="shared" si="277"/>
        <v>9-10</v>
      </c>
      <c r="AL687" s="36" t="str">
        <f t="shared" si="278"/>
        <v>Jan</v>
      </c>
      <c r="AM687" s="35" t="str">
        <f t="shared" si="279"/>
        <v>275-285</v>
      </c>
      <c r="AN687" s="36" t="str">
        <f t="shared" si="280"/>
        <v>Inner-TI</v>
      </c>
    </row>
    <row r="688" spans="5:40" x14ac:dyDescent="0.3">
      <c r="E688" s="12">
        <v>40923.388888888891</v>
      </c>
      <c r="F688" s="16">
        <v>4.25</v>
      </c>
      <c r="G688" s="16">
        <v>7.6099996566772505</v>
      </c>
      <c r="H688" s="29">
        <v>1.2066821431726049</v>
      </c>
      <c r="I688" s="26">
        <v>282.3</v>
      </c>
      <c r="J688" s="30">
        <v>9.1764705882352943E-2</v>
      </c>
      <c r="K688" s="31">
        <v>0.41275078577987168</v>
      </c>
      <c r="L688" s="111">
        <f t="shared" si="260"/>
        <v>0</v>
      </c>
      <c r="M688" s="112">
        <f t="shared" si="261"/>
        <v>0.09</v>
      </c>
      <c r="N688" s="112" t="b">
        <f t="shared" si="262"/>
        <v>0</v>
      </c>
      <c r="O688" s="112" t="b">
        <f t="shared" si="263"/>
        <v>1</v>
      </c>
      <c r="P688" s="113">
        <f t="shared" si="264"/>
        <v>0</v>
      </c>
      <c r="Q688" s="113">
        <f t="shared" si="265"/>
        <v>17</v>
      </c>
      <c r="R688" s="114" t="str">
        <f t="shared" si="281"/>
        <v>0-0.09</v>
      </c>
      <c r="S688" s="127">
        <f t="shared" si="266"/>
        <v>0</v>
      </c>
      <c r="T688" s="112" t="b">
        <f t="shared" si="267"/>
        <v>0</v>
      </c>
      <c r="U688" s="22">
        <f t="shared" si="268"/>
        <v>4.2287096077295736</v>
      </c>
      <c r="V688" s="22">
        <f t="shared" si="269"/>
        <v>1.1610677568202346E-2</v>
      </c>
      <c r="W688" s="81">
        <f t="shared" si="270"/>
        <v>5</v>
      </c>
      <c r="X688" s="22">
        <f t="shared" si="271"/>
        <v>8.5902902445952209E-2</v>
      </c>
      <c r="Y688" s="3">
        <f>IF(U688&gt;'Power Curve'!$C$37,0,INDEX(Ci,$W688,1)*POWER(1-X688,3)+INDEX(Ci,$W688,2)*3*X688*POWER(1-X688,2)+INDEX(Ci,$W688,3)*3*POWER(X688,2)*(1-X688)+INDEX(Ci,$W688,4)*POWER(X688,3))</f>
        <v>84.584741574605957</v>
      </c>
      <c r="Z688" s="3">
        <f t="shared" si="272"/>
        <v>84.584741574605957</v>
      </c>
      <c r="AA688" s="3">
        <f t="shared" si="273"/>
        <v>7.6099996566772505</v>
      </c>
      <c r="AB688" s="3">
        <f t="shared" si="282"/>
        <v>76.974741917928711</v>
      </c>
      <c r="AC688" s="3">
        <f t="shared" si="283"/>
        <v>76.974741917928711</v>
      </c>
      <c r="AE688" s="34">
        <f t="shared" si="274"/>
        <v>4</v>
      </c>
      <c r="AF688" s="73" t="b">
        <f>COUNTIF('Power Curve'!$D$2:$D$31,AE688)&gt;0</f>
        <v>1</v>
      </c>
      <c r="AG688" s="73" t="b">
        <f t="shared" si="275"/>
        <v>0</v>
      </c>
      <c r="AH688" s="73" t="b">
        <f t="shared" si="284"/>
        <v>1</v>
      </c>
      <c r="AI688" s="34" t="str">
        <f t="shared" si="276"/>
        <v>Outer</v>
      </c>
      <c r="AJ688" s="35" t="str">
        <f t="shared" si="285"/>
        <v>0.0-0.1</v>
      </c>
      <c r="AK688" s="36" t="str">
        <f t="shared" si="277"/>
        <v>9-10</v>
      </c>
      <c r="AL688" s="36" t="str">
        <f t="shared" si="278"/>
        <v>Jan</v>
      </c>
      <c r="AM688" s="35" t="str">
        <f t="shared" si="279"/>
        <v>275-285</v>
      </c>
      <c r="AN688" s="36" t="str">
        <f t="shared" si="280"/>
        <v>LWS-LTI</v>
      </c>
    </row>
    <row r="689" spans="5:40" x14ac:dyDescent="0.3">
      <c r="E689" s="12">
        <v>40923.395833333336</v>
      </c>
      <c r="F689" s="16">
        <v>4.42</v>
      </c>
      <c r="G689" s="16">
        <v>53.489999771118207</v>
      </c>
      <c r="H689" s="29">
        <v>1.2068697007004203</v>
      </c>
      <c r="I689" s="26">
        <v>281.5</v>
      </c>
      <c r="J689" s="30">
        <v>0.10407239819004525</v>
      </c>
      <c r="K689" s="31">
        <v>0.37398433578215512</v>
      </c>
      <c r="L689" s="111">
        <f t="shared" si="260"/>
        <v>0</v>
      </c>
      <c r="M689" s="112">
        <f t="shared" si="261"/>
        <v>9.9999999999999992E-2</v>
      </c>
      <c r="N689" s="112" t="b">
        <f t="shared" si="262"/>
        <v>0</v>
      </c>
      <c r="O689" s="112" t="b">
        <f t="shared" si="263"/>
        <v>1</v>
      </c>
      <c r="P689" s="113">
        <f t="shared" si="264"/>
        <v>0</v>
      </c>
      <c r="Q689" s="113">
        <f t="shared" si="265"/>
        <v>16</v>
      </c>
      <c r="R689" s="114" t="str">
        <f t="shared" si="281"/>
        <v>0-0.1</v>
      </c>
      <c r="S689" s="127">
        <f t="shared" si="266"/>
        <v>0</v>
      </c>
      <c r="T689" s="112" t="b">
        <f t="shared" si="267"/>
        <v>0</v>
      </c>
      <c r="U689" s="22">
        <f t="shared" si="268"/>
        <v>4.3980858368071054</v>
      </c>
      <c r="V689" s="22">
        <f t="shared" si="269"/>
        <v>3.7788319769911413E-2</v>
      </c>
      <c r="W689" s="81">
        <f t="shared" si="270"/>
        <v>5</v>
      </c>
      <c r="X689" s="22">
        <f t="shared" si="271"/>
        <v>0.27958120876301235</v>
      </c>
      <c r="Y689" s="3">
        <f>IF(U689&gt;'Power Curve'!$C$37,0,INDEX(Ci,$W689,1)*POWER(1-X689,3)+INDEX(Ci,$W689,2)*3*X689*POWER(1-X689,2)+INDEX(Ci,$W689,3)*3*POWER(X689,2)*(1-X689)+INDEX(Ci,$W689,4)*POWER(X689,3))</f>
        <v>106.03586157267245</v>
      </c>
      <c r="Z689" s="3">
        <f t="shared" si="272"/>
        <v>106.03586157267245</v>
      </c>
      <c r="AA689" s="3">
        <f t="shared" si="273"/>
        <v>53.489999771118207</v>
      </c>
      <c r="AB689" s="3">
        <f t="shared" si="282"/>
        <v>52.545861801554238</v>
      </c>
      <c r="AC689" s="3">
        <f t="shared" si="283"/>
        <v>52.545861801554238</v>
      </c>
      <c r="AE689" s="34">
        <f t="shared" si="274"/>
        <v>4</v>
      </c>
      <c r="AF689" s="73" t="b">
        <f>COUNTIF('Power Curve'!$D$2:$D$31,AE689)&gt;0</f>
        <v>1</v>
      </c>
      <c r="AG689" s="73" t="b">
        <f t="shared" si="275"/>
        <v>0</v>
      </c>
      <c r="AH689" s="73" t="b">
        <f t="shared" si="284"/>
        <v>1</v>
      </c>
      <c r="AI689" s="34" t="str">
        <f t="shared" si="276"/>
        <v>Outer</v>
      </c>
      <c r="AJ689" s="35" t="str">
        <f t="shared" si="285"/>
        <v>0.0-0.1</v>
      </c>
      <c r="AK689" s="36" t="str">
        <f t="shared" si="277"/>
        <v>9-10</v>
      </c>
      <c r="AL689" s="36" t="str">
        <f t="shared" si="278"/>
        <v>Jan</v>
      </c>
      <c r="AM689" s="35" t="str">
        <f t="shared" si="279"/>
        <v>275-285</v>
      </c>
      <c r="AN689" s="36" t="str">
        <f t="shared" si="280"/>
        <v>Inner-TI</v>
      </c>
    </row>
    <row r="690" spans="5:40" x14ac:dyDescent="0.3">
      <c r="E690" s="12">
        <v>40923.402777777781</v>
      </c>
      <c r="F690" s="16">
        <v>4.38</v>
      </c>
      <c r="G690" s="16">
        <v>56.910003662109389</v>
      </c>
      <c r="H690" s="29">
        <v>1.2066028807849778</v>
      </c>
      <c r="I690" s="26">
        <v>289.39999999999998</v>
      </c>
      <c r="J690" s="30">
        <v>5.7077625570776259E-2</v>
      </c>
      <c r="K690" s="31">
        <v>0.5138742578701303</v>
      </c>
      <c r="L690" s="111">
        <f t="shared" si="260"/>
        <v>0</v>
      </c>
      <c r="M690" s="112">
        <f t="shared" si="261"/>
        <v>6.0000000000000005E-2</v>
      </c>
      <c r="N690" s="112" t="b">
        <f t="shared" si="262"/>
        <v>0</v>
      </c>
      <c r="O690" s="112" t="b">
        <f t="shared" si="263"/>
        <v>1</v>
      </c>
      <c r="P690" s="113">
        <f t="shared" si="264"/>
        <v>0</v>
      </c>
      <c r="Q690" s="113">
        <f t="shared" si="265"/>
        <v>20</v>
      </c>
      <c r="R690" s="114" t="str">
        <f t="shared" si="281"/>
        <v>0-0.06</v>
      </c>
      <c r="S690" s="127">
        <f t="shared" si="266"/>
        <v>0</v>
      </c>
      <c r="T690" s="112" t="b">
        <f t="shared" si="267"/>
        <v>0</v>
      </c>
      <c r="U690" s="22">
        <f t="shared" si="268"/>
        <v>4.3579629486529212</v>
      </c>
      <c r="V690" s="22">
        <f t="shared" si="269"/>
        <v>3.1587198066353822E-2</v>
      </c>
      <c r="W690" s="81">
        <f t="shared" si="270"/>
        <v>5</v>
      </c>
      <c r="X690" s="22">
        <f t="shared" si="271"/>
        <v>0.23370149432744008</v>
      </c>
      <c r="Y690" s="3">
        <f>IF(U690&gt;'Power Curve'!$C$37,0,INDEX(Ci,$W690,1)*POWER(1-X690,3)+INDEX(Ci,$W690,2)*3*X690*POWER(1-X690,2)+INDEX(Ci,$W690,3)*3*POWER(X690,2)*(1-X690)+INDEX(Ci,$W690,4)*POWER(X690,3))</f>
        <v>100.38488570705826</v>
      </c>
      <c r="Z690" s="3">
        <f t="shared" si="272"/>
        <v>100.38488570705826</v>
      </c>
      <c r="AA690" s="3">
        <f t="shared" si="273"/>
        <v>56.910003662109389</v>
      </c>
      <c r="AB690" s="3">
        <f t="shared" si="282"/>
        <v>43.47488204494887</v>
      </c>
      <c r="AC690" s="3">
        <f t="shared" si="283"/>
        <v>43.47488204494887</v>
      </c>
      <c r="AE690" s="34">
        <f t="shared" si="274"/>
        <v>4</v>
      </c>
      <c r="AF690" s="73" t="b">
        <f>COUNTIF('Power Curve'!$D$2:$D$31,AE690)&gt;0</f>
        <v>1</v>
      </c>
      <c r="AG690" s="73" t="b">
        <f t="shared" si="275"/>
        <v>0</v>
      </c>
      <c r="AH690" s="73" t="b">
        <f t="shared" si="284"/>
        <v>1</v>
      </c>
      <c r="AI690" s="34" t="str">
        <f t="shared" si="276"/>
        <v>Outer</v>
      </c>
      <c r="AJ690" s="35" t="str">
        <f t="shared" si="285"/>
        <v>0.0-0.1</v>
      </c>
      <c r="AK690" s="36" t="str">
        <f t="shared" si="277"/>
        <v>9-10</v>
      </c>
      <c r="AL690" s="36" t="str">
        <f t="shared" si="278"/>
        <v>Jan</v>
      </c>
      <c r="AM690" s="35" t="str">
        <f t="shared" si="279"/>
        <v>285-295</v>
      </c>
      <c r="AN690" s="36" t="str">
        <f t="shared" si="280"/>
        <v>LWS-LTI</v>
      </c>
    </row>
    <row r="691" spans="5:40" x14ac:dyDescent="0.3">
      <c r="E691" s="12">
        <v>40923.409722222219</v>
      </c>
      <c r="F691" s="16">
        <v>4.82</v>
      </c>
      <c r="G691" s="16">
        <v>97.309997558594006</v>
      </c>
      <c r="H691" s="29">
        <v>1.2065931942567432</v>
      </c>
      <c r="I691" s="26">
        <v>291.8</v>
      </c>
      <c r="J691" s="30">
        <v>0.11825726141078836</v>
      </c>
      <c r="K691" s="31">
        <v>0.47936040592305756</v>
      </c>
      <c r="L691" s="111">
        <f t="shared" si="260"/>
        <v>0.1</v>
      </c>
      <c r="M691" s="112">
        <f t="shared" si="261"/>
        <v>0.12</v>
      </c>
      <c r="N691" s="112" t="b">
        <f t="shared" si="262"/>
        <v>1</v>
      </c>
      <c r="O691" s="112" t="b">
        <f t="shared" si="263"/>
        <v>1</v>
      </c>
      <c r="P691" s="113">
        <f t="shared" si="264"/>
        <v>1</v>
      </c>
      <c r="Q691" s="113">
        <f t="shared" si="265"/>
        <v>14</v>
      </c>
      <c r="R691" s="114" t="str">
        <f t="shared" si="281"/>
        <v>0.1-0.12</v>
      </c>
      <c r="S691" s="127">
        <f t="shared" si="266"/>
        <v>8.9737386733008944E-3</v>
      </c>
      <c r="T691" s="112" t="b">
        <f t="shared" si="267"/>
        <v>1</v>
      </c>
      <c r="U691" s="22">
        <f t="shared" si="268"/>
        <v>4.7957363475841213</v>
      </c>
      <c r="V691" s="22">
        <f t="shared" si="269"/>
        <v>9.9246488068620034E-2</v>
      </c>
      <c r="W691" s="81">
        <f t="shared" si="270"/>
        <v>5</v>
      </c>
      <c r="X691" s="22">
        <f t="shared" si="271"/>
        <v>0.73428655822590649</v>
      </c>
      <c r="Y691" s="3">
        <f>IF(U691&gt;'Power Curve'!$C$37,0,INDEX(Ci,$W691,1)*POWER(1-X691,3)+INDEX(Ci,$W691,2)*3*X691*POWER(1-X691,2)+INDEX(Ci,$W691,3)*3*POWER(X691,2)*(1-X691)+INDEX(Ci,$W691,4)*POWER(X691,3))</f>
        <v>172.47861809941588</v>
      </c>
      <c r="Z691" s="3">
        <f t="shared" si="272"/>
        <v>174.0263961449721</v>
      </c>
      <c r="AA691" s="3">
        <f t="shared" si="273"/>
        <v>97.309997558594006</v>
      </c>
      <c r="AB691" s="3">
        <f t="shared" si="282"/>
        <v>76.716398586378091</v>
      </c>
      <c r="AC691" s="3">
        <f t="shared" si="283"/>
        <v>76.716398586378091</v>
      </c>
      <c r="AE691" s="34">
        <f t="shared" si="274"/>
        <v>5</v>
      </c>
      <c r="AF691" s="73" t="b">
        <f>COUNTIF('Power Curve'!$D$2:$D$31,AE691)&gt;0</f>
        <v>1</v>
      </c>
      <c r="AG691" s="73" t="b">
        <f t="shared" si="275"/>
        <v>0</v>
      </c>
      <c r="AH691" s="73" t="b">
        <f t="shared" si="284"/>
        <v>1</v>
      </c>
      <c r="AI691" s="34" t="str">
        <f t="shared" si="276"/>
        <v>Outer</v>
      </c>
      <c r="AJ691" s="35" t="str">
        <f t="shared" si="285"/>
        <v>0.0-0.1</v>
      </c>
      <c r="AK691" s="36" t="str">
        <f t="shared" si="277"/>
        <v>9-10</v>
      </c>
      <c r="AL691" s="36" t="str">
        <f t="shared" si="278"/>
        <v>Jan</v>
      </c>
      <c r="AM691" s="35" t="str">
        <f t="shared" si="279"/>
        <v>285-295</v>
      </c>
      <c r="AN691" s="36" t="str">
        <f t="shared" si="280"/>
        <v>Inner-TI</v>
      </c>
    </row>
    <row r="692" spans="5:40" x14ac:dyDescent="0.3">
      <c r="E692" s="12">
        <v>40923.416666666664</v>
      </c>
      <c r="F692" s="16">
        <v>5.2</v>
      </c>
      <c r="G692" s="16">
        <v>149.03999328613301</v>
      </c>
      <c r="H692" s="29">
        <v>1.2065042579233487</v>
      </c>
      <c r="I692" s="26">
        <v>291.89999999999998</v>
      </c>
      <c r="J692" s="30">
        <v>6.9230769230769221E-2</v>
      </c>
      <c r="K692" s="31">
        <v>0.46263876408416232</v>
      </c>
      <c r="L692" s="111">
        <f t="shared" si="260"/>
        <v>0.2</v>
      </c>
      <c r="M692" s="112">
        <f t="shared" si="261"/>
        <v>6.9999999999999993E-2</v>
      </c>
      <c r="N692" s="112" t="b">
        <f t="shared" si="262"/>
        <v>1</v>
      </c>
      <c r="O692" s="112" t="b">
        <f t="shared" si="263"/>
        <v>1</v>
      </c>
      <c r="P692" s="113">
        <f t="shared" si="264"/>
        <v>2</v>
      </c>
      <c r="Q692" s="113">
        <f t="shared" si="265"/>
        <v>19</v>
      </c>
      <c r="R692" s="114" t="str">
        <f t="shared" si="281"/>
        <v>0.2-0.07</v>
      </c>
      <c r="S692" s="127">
        <f t="shared" si="266"/>
        <v>-5.0323808394424734E-2</v>
      </c>
      <c r="T692" s="112" t="b">
        <f t="shared" si="267"/>
        <v>1</v>
      </c>
      <c r="U692" s="22">
        <f t="shared" si="268"/>
        <v>5.1736963239207512</v>
      </c>
      <c r="V692" s="22">
        <f t="shared" si="269"/>
        <v>0.15766142079555959</v>
      </c>
      <c r="W692" s="81">
        <f t="shared" si="270"/>
        <v>6</v>
      </c>
      <c r="X692" s="22">
        <f t="shared" si="271"/>
        <v>0.14510947533654353</v>
      </c>
      <c r="Y692" s="3">
        <f>IF(U692&gt;'Power Curve'!$C$37,0,INDEX(Ci,$W692,1)*POWER(1-X692,3)+INDEX(Ci,$W692,2)*3*X692*POWER(1-X692,2)+INDEX(Ci,$W692,3)*3*POWER(X692,2)*(1-X692)+INDEX(Ci,$W692,4)*POWER(X692,3))</f>
        <v>233.54668154788925</v>
      </c>
      <c r="Z692" s="3">
        <f t="shared" si="272"/>
        <v>221.79372309451955</v>
      </c>
      <c r="AA692" s="3">
        <f t="shared" si="273"/>
        <v>149.03999328613301</v>
      </c>
      <c r="AB692" s="3">
        <f t="shared" si="282"/>
        <v>72.753729808386538</v>
      </c>
      <c r="AC692" s="3">
        <f t="shared" si="283"/>
        <v>72.753729808386538</v>
      </c>
      <c r="AE692" s="34">
        <f t="shared" si="274"/>
        <v>5</v>
      </c>
      <c r="AF692" s="73" t="b">
        <f>COUNTIF('Power Curve'!$D$2:$D$31,AE692)&gt;0</f>
        <v>1</v>
      </c>
      <c r="AG692" s="73" t="b">
        <f t="shared" si="275"/>
        <v>0</v>
      </c>
      <c r="AH692" s="73" t="b">
        <f t="shared" si="284"/>
        <v>1</v>
      </c>
      <c r="AI692" s="34" t="str">
        <f t="shared" si="276"/>
        <v>Outer</v>
      </c>
      <c r="AJ692" s="35" t="str">
        <f t="shared" si="285"/>
        <v>0.1-0.2</v>
      </c>
      <c r="AK692" s="36" t="str">
        <f t="shared" si="277"/>
        <v>10-11</v>
      </c>
      <c r="AL692" s="36" t="str">
        <f t="shared" si="278"/>
        <v>Jan</v>
      </c>
      <c r="AM692" s="35" t="str">
        <f t="shared" si="279"/>
        <v>285-295</v>
      </c>
      <c r="AN692" s="36" t="str">
        <f t="shared" si="280"/>
        <v>LWS-LTI</v>
      </c>
    </row>
    <row r="693" spans="5:40" x14ac:dyDescent="0.3">
      <c r="E693" s="12">
        <v>40923.423611111109</v>
      </c>
      <c r="F693" s="16">
        <v>5.65</v>
      </c>
      <c r="G693" s="16">
        <v>185.99000167846671</v>
      </c>
      <c r="H693" s="29">
        <v>1.2063264256428232</v>
      </c>
      <c r="I693" s="26">
        <v>296.39999999999998</v>
      </c>
      <c r="J693" s="30">
        <v>7.2566371681415914E-2</v>
      </c>
      <c r="K693" s="31">
        <v>0.47232921825009971</v>
      </c>
      <c r="L693" s="111">
        <f t="shared" si="260"/>
        <v>0.2</v>
      </c>
      <c r="M693" s="112">
        <f t="shared" si="261"/>
        <v>6.9999999999999993E-2</v>
      </c>
      <c r="N693" s="112" t="b">
        <f t="shared" si="262"/>
        <v>1</v>
      </c>
      <c r="O693" s="112" t="b">
        <f t="shared" si="263"/>
        <v>1</v>
      </c>
      <c r="P693" s="113">
        <f t="shared" si="264"/>
        <v>2</v>
      </c>
      <c r="Q693" s="113">
        <f t="shared" si="265"/>
        <v>19</v>
      </c>
      <c r="R693" s="114" t="str">
        <f t="shared" si="281"/>
        <v>0.2-0.07</v>
      </c>
      <c r="S693" s="127">
        <f t="shared" si="266"/>
        <v>-5.0323808394424734E-2</v>
      </c>
      <c r="T693" s="112" t="b">
        <f t="shared" si="267"/>
        <v>1</v>
      </c>
      <c r="U693" s="22">
        <f t="shared" si="268"/>
        <v>5.6211438415973944</v>
      </c>
      <c r="V693" s="22">
        <f t="shared" si="269"/>
        <v>0.22681587703522701</v>
      </c>
      <c r="W693" s="81">
        <f t="shared" si="270"/>
        <v>6</v>
      </c>
      <c r="X693" s="22">
        <f t="shared" si="271"/>
        <v>0.59108835966038176</v>
      </c>
      <c r="Y693" s="3">
        <f>IF(U693&gt;'Power Curve'!$C$37,0,INDEX(Ci,$W693,1)*POWER(1-X693,3)+INDEX(Ci,$W693,2)*3*X693*POWER(1-X693,2)+INDEX(Ci,$W693,3)*3*POWER(X693,2)*(1-X693)+INDEX(Ci,$W693,4)*POWER(X693,3))</f>
        <v>299.90788792899764</v>
      </c>
      <c r="Z693" s="3">
        <f t="shared" si="272"/>
        <v>284.81538084088214</v>
      </c>
      <c r="AA693" s="3">
        <f t="shared" si="273"/>
        <v>185.99000167846671</v>
      </c>
      <c r="AB693" s="3">
        <f t="shared" si="282"/>
        <v>98.82537916241543</v>
      </c>
      <c r="AC693" s="3">
        <f t="shared" si="283"/>
        <v>98.82537916241543</v>
      </c>
      <c r="AE693" s="34">
        <f t="shared" si="274"/>
        <v>6</v>
      </c>
      <c r="AF693" s="73" t="b">
        <f>COUNTIF('Power Curve'!$D$2:$D$31,AE693)&gt;0</f>
        <v>1</v>
      </c>
      <c r="AG693" s="73" t="b">
        <f t="shared" si="275"/>
        <v>0</v>
      </c>
      <c r="AH693" s="73" t="b">
        <f t="shared" si="284"/>
        <v>1</v>
      </c>
      <c r="AI693" s="34" t="str">
        <f t="shared" si="276"/>
        <v>Outer</v>
      </c>
      <c r="AJ693" s="35" t="str">
        <f t="shared" si="285"/>
        <v>0.2-0.3</v>
      </c>
      <c r="AK693" s="36" t="str">
        <f t="shared" si="277"/>
        <v>10-11</v>
      </c>
      <c r="AL693" s="36" t="str">
        <f t="shared" si="278"/>
        <v>Jan</v>
      </c>
      <c r="AM693" s="35" t="str">
        <f t="shared" si="279"/>
        <v>295-305</v>
      </c>
      <c r="AN693" s="36" t="str">
        <f t="shared" si="280"/>
        <v>LWS-LTI</v>
      </c>
    </row>
    <row r="694" spans="5:40" x14ac:dyDescent="0.3">
      <c r="E694" s="12">
        <v>40923.451388888891</v>
      </c>
      <c r="F694" s="16">
        <v>5.99</v>
      </c>
      <c r="G694" s="16">
        <v>236.41998672485391</v>
      </c>
      <c r="H694" s="29">
        <v>1.203699062155845</v>
      </c>
      <c r="I694" s="26">
        <v>297.5</v>
      </c>
      <c r="J694" s="30">
        <v>6.1769616026711181E-2</v>
      </c>
      <c r="K694" s="31">
        <v>0.79957018731421625</v>
      </c>
      <c r="L694" s="111">
        <f t="shared" si="260"/>
        <v>0.30000000000000004</v>
      </c>
      <c r="M694" s="112">
        <f t="shared" si="261"/>
        <v>6.0000000000000005E-2</v>
      </c>
      <c r="N694" s="112" t="b">
        <f t="shared" si="262"/>
        <v>1</v>
      </c>
      <c r="O694" s="112" t="b">
        <f t="shared" si="263"/>
        <v>1</v>
      </c>
      <c r="P694" s="113">
        <f t="shared" si="264"/>
        <v>3.0000000000000004</v>
      </c>
      <c r="Q694" s="113">
        <f t="shared" si="265"/>
        <v>20</v>
      </c>
      <c r="R694" s="114" t="str">
        <f t="shared" si="281"/>
        <v>0.3-0.06</v>
      </c>
      <c r="S694" s="127">
        <f t="shared" si="266"/>
        <v>-9.0712576007974638E-2</v>
      </c>
      <c r="T694" s="112" t="b">
        <f t="shared" si="267"/>
        <v>1</v>
      </c>
      <c r="U694" s="22">
        <f t="shared" si="268"/>
        <v>5.9550777157033785</v>
      </c>
      <c r="V694" s="22">
        <f t="shared" si="269"/>
        <v>0.27842643374077009</v>
      </c>
      <c r="W694" s="81">
        <f t="shared" si="270"/>
        <v>6</v>
      </c>
      <c r="X694" s="22">
        <f t="shared" si="271"/>
        <v>0.92392618024998918</v>
      </c>
      <c r="Y694" s="3">
        <f>IF(U694&gt;'Power Curve'!$C$37,0,INDEX(Ci,$W694,1)*POWER(1-X694,3)+INDEX(Ci,$W694,2)*3*X694*POWER(1-X694,2)+INDEX(Ci,$W694,3)*3*POWER(X694,2)*(1-X694)+INDEX(Ci,$W694,4)*POWER(X694,3))</f>
        <v>354.9948517725212</v>
      </c>
      <c r="Z694" s="3">
        <f t="shared" si="272"/>
        <v>322.79235429866668</v>
      </c>
      <c r="AA694" s="3">
        <f t="shared" si="273"/>
        <v>236.41998672485391</v>
      </c>
      <c r="AB694" s="3">
        <f t="shared" si="282"/>
        <v>86.372367573812767</v>
      </c>
      <c r="AC694" s="3">
        <f t="shared" si="283"/>
        <v>86.372367573812767</v>
      </c>
      <c r="AE694" s="34">
        <f t="shared" si="274"/>
        <v>6</v>
      </c>
      <c r="AF694" s="73" t="b">
        <f>COUNTIF('Power Curve'!$D$2:$D$31,AE694)&gt;0</f>
        <v>1</v>
      </c>
      <c r="AG694" s="73" t="b">
        <f t="shared" si="275"/>
        <v>0</v>
      </c>
      <c r="AH694" s="73" t="b">
        <f t="shared" si="284"/>
        <v>1</v>
      </c>
      <c r="AI694" s="34" t="str">
        <f t="shared" si="276"/>
        <v>Outer</v>
      </c>
      <c r="AJ694" s="35" t="str">
        <f t="shared" si="285"/>
        <v>0.2-0.3</v>
      </c>
      <c r="AK694" s="36" t="str">
        <f t="shared" si="277"/>
        <v>10-11</v>
      </c>
      <c r="AL694" s="36" t="str">
        <f t="shared" si="278"/>
        <v>Jan</v>
      </c>
      <c r="AM694" s="35" t="str">
        <f t="shared" si="279"/>
        <v>295-305</v>
      </c>
      <c r="AN694" s="36" t="str">
        <f t="shared" si="280"/>
        <v>LWS-LTI</v>
      </c>
    </row>
    <row r="695" spans="5:40" x14ac:dyDescent="0.3">
      <c r="E695" s="12">
        <v>40923.458333333336</v>
      </c>
      <c r="F695" s="16">
        <v>5.52</v>
      </c>
      <c r="G695" s="16">
        <v>177.08000564575229</v>
      </c>
      <c r="H695" s="29">
        <v>1.2058722044569998</v>
      </c>
      <c r="I695" s="26">
        <v>291.8</v>
      </c>
      <c r="J695" s="30">
        <v>0.1105072463768116</v>
      </c>
      <c r="K695" s="31">
        <v>0.60211743658992456</v>
      </c>
      <c r="L695" s="111">
        <f t="shared" si="260"/>
        <v>0.2</v>
      </c>
      <c r="M695" s="112">
        <f t="shared" si="261"/>
        <v>0.11</v>
      </c>
      <c r="N695" s="112" t="b">
        <f t="shared" si="262"/>
        <v>1</v>
      </c>
      <c r="O695" s="112" t="b">
        <f t="shared" si="263"/>
        <v>1</v>
      </c>
      <c r="P695" s="113">
        <f t="shared" si="264"/>
        <v>2</v>
      </c>
      <c r="Q695" s="113">
        <f t="shared" si="265"/>
        <v>15</v>
      </c>
      <c r="R695" s="114" t="str">
        <f t="shared" si="281"/>
        <v>0.2-0.11</v>
      </c>
      <c r="S695" s="127">
        <f t="shared" si="266"/>
        <v>1.2047330358197833E-2</v>
      </c>
      <c r="T695" s="112" t="b">
        <f t="shared" si="267"/>
        <v>1</v>
      </c>
      <c r="U695" s="22">
        <f t="shared" si="268"/>
        <v>5.4911184205795642</v>
      </c>
      <c r="V695" s="22">
        <f t="shared" si="269"/>
        <v>0.20672002906961154</v>
      </c>
      <c r="W695" s="81">
        <f t="shared" si="270"/>
        <v>6</v>
      </c>
      <c r="X695" s="22">
        <f t="shared" si="271"/>
        <v>0.46148971421393215</v>
      </c>
      <c r="Y695" s="3">
        <f>IF(U695&gt;'Power Curve'!$C$37,0,INDEX(Ci,$W695,1)*POWER(1-X695,3)+INDEX(Ci,$W695,2)*3*X695*POWER(1-X695,2)+INDEX(Ci,$W695,3)*3*POWER(X695,2)*(1-X695)+INDEX(Ci,$W695,4)*POWER(X695,3))</f>
        <v>280.30372035793357</v>
      </c>
      <c r="Z695" s="3">
        <f t="shared" si="272"/>
        <v>283.68063187771747</v>
      </c>
      <c r="AA695" s="3">
        <f t="shared" si="273"/>
        <v>177.08000564575229</v>
      </c>
      <c r="AB695" s="3">
        <f t="shared" si="282"/>
        <v>106.60062623196518</v>
      </c>
      <c r="AC695" s="3">
        <f t="shared" si="283"/>
        <v>106.60062623196518</v>
      </c>
      <c r="AE695" s="34">
        <f t="shared" si="274"/>
        <v>5</v>
      </c>
      <c r="AF695" s="73" t="b">
        <f>COUNTIF('Power Curve'!$D$2:$D$31,AE695)&gt;0</f>
        <v>1</v>
      </c>
      <c r="AG695" s="73" t="b">
        <f t="shared" si="275"/>
        <v>0</v>
      </c>
      <c r="AH695" s="73" t="b">
        <f t="shared" si="284"/>
        <v>1</v>
      </c>
      <c r="AI695" s="34" t="str">
        <f t="shared" si="276"/>
        <v>Outer</v>
      </c>
      <c r="AJ695" s="35" t="str">
        <f t="shared" si="285"/>
        <v>0.2-0.3</v>
      </c>
      <c r="AK695" s="36" t="str">
        <f t="shared" si="277"/>
        <v>11-12</v>
      </c>
      <c r="AL695" s="36" t="str">
        <f t="shared" si="278"/>
        <v>Jan</v>
      </c>
      <c r="AM695" s="35" t="str">
        <f t="shared" si="279"/>
        <v>285-295</v>
      </c>
      <c r="AN695" s="36" t="str">
        <f t="shared" si="280"/>
        <v>Inner-TI</v>
      </c>
    </row>
    <row r="696" spans="5:40" x14ac:dyDescent="0.3">
      <c r="E696" s="12">
        <v>40923.513888888891</v>
      </c>
      <c r="F696" s="16">
        <v>7.28</v>
      </c>
      <c r="G696" s="16">
        <v>699.95000648498558</v>
      </c>
      <c r="H696" s="29">
        <v>1.2000911522824358</v>
      </c>
      <c r="I696" s="26">
        <v>304.3</v>
      </c>
      <c r="J696" s="30">
        <v>4.8076923076923073E-2</v>
      </c>
      <c r="K696" s="31">
        <v>0.76582365516780604</v>
      </c>
      <c r="L696" s="111">
        <f t="shared" si="260"/>
        <v>0.5</v>
      </c>
      <c r="M696" s="112">
        <f t="shared" si="261"/>
        <v>0.05</v>
      </c>
      <c r="N696" s="112" t="b">
        <f t="shared" si="262"/>
        <v>1</v>
      </c>
      <c r="O696" s="112" t="b">
        <f t="shared" si="263"/>
        <v>1</v>
      </c>
      <c r="P696" s="113">
        <f t="shared" si="264"/>
        <v>5</v>
      </c>
      <c r="Q696" s="113">
        <f t="shared" si="265"/>
        <v>21</v>
      </c>
      <c r="R696" s="114" t="str">
        <f t="shared" si="281"/>
        <v>0.5-0.05</v>
      </c>
      <c r="S696" s="127">
        <f t="shared" si="266"/>
        <v>-7.1028968097091541E-2</v>
      </c>
      <c r="T696" s="112" t="b">
        <f t="shared" si="267"/>
        <v>1</v>
      </c>
      <c r="U696" s="22">
        <f t="shared" si="268"/>
        <v>7.2303184843248305</v>
      </c>
      <c r="V696" s="22">
        <f t="shared" si="269"/>
        <v>0.475519005371491</v>
      </c>
      <c r="W696" s="81">
        <f t="shared" si="270"/>
        <v>8</v>
      </c>
      <c r="X696" s="22">
        <f t="shared" si="271"/>
        <v>0.2165880632059419</v>
      </c>
      <c r="Y696" s="3">
        <f>IF(U696&gt;'Power Curve'!$C$37,0,INDEX(Ci,$W696,1)*POWER(1-X696,3)+INDEX(Ci,$W696,2)*3*X696*POWER(1-X696,2)+INDEX(Ci,$W696,3)*3*POWER(X696,2)*(1-X696)+INDEX(Ci,$W696,4)*POWER(X696,3))</f>
        <v>657.05402392947974</v>
      </c>
      <c r="Z696" s="3">
        <f t="shared" si="272"/>
        <v>610.38415462572709</v>
      </c>
      <c r="AA696" s="3">
        <f t="shared" si="273"/>
        <v>699.95000648498558</v>
      </c>
      <c r="AB696" s="3">
        <f t="shared" si="282"/>
        <v>-89.565851859258487</v>
      </c>
      <c r="AC696" s="3">
        <f t="shared" si="283"/>
        <v>89.565851859258487</v>
      </c>
      <c r="AE696" s="34">
        <f t="shared" si="274"/>
        <v>7</v>
      </c>
      <c r="AF696" s="73" t="b">
        <f>COUNTIF('Power Curve'!$D$2:$D$31,AE696)&gt;0</f>
        <v>1</v>
      </c>
      <c r="AG696" s="73" t="b">
        <f t="shared" si="275"/>
        <v>0</v>
      </c>
      <c r="AH696" s="73" t="b">
        <f t="shared" si="284"/>
        <v>1</v>
      </c>
      <c r="AI696" s="34" t="str">
        <f t="shared" si="276"/>
        <v>Outer</v>
      </c>
      <c r="AJ696" s="35" t="str">
        <f t="shared" si="285"/>
        <v>0.4-0.5</v>
      </c>
      <c r="AK696" s="36" t="str">
        <f t="shared" si="277"/>
        <v>12-13</v>
      </c>
      <c r="AL696" s="36" t="str">
        <f t="shared" si="278"/>
        <v>Jan</v>
      </c>
      <c r="AM696" s="35" t="str">
        <f t="shared" si="279"/>
        <v>295-305</v>
      </c>
      <c r="AN696" s="36" t="str">
        <f t="shared" si="280"/>
        <v>LWS-LTI</v>
      </c>
    </row>
    <row r="697" spans="5:40" x14ac:dyDescent="0.3">
      <c r="E697" s="12">
        <v>40923.520833333336</v>
      </c>
      <c r="F697" s="16">
        <v>6.75</v>
      </c>
      <c r="G697" s="16">
        <v>552.48997545242355</v>
      </c>
      <c r="H697" s="29">
        <v>1.2009716622650191</v>
      </c>
      <c r="I697" s="26">
        <v>304.39999999999998</v>
      </c>
      <c r="J697" s="30">
        <v>7.1111111111111111E-2</v>
      </c>
      <c r="K697" s="31">
        <v>0.89791576064742407</v>
      </c>
      <c r="L697" s="111">
        <f t="shared" si="260"/>
        <v>0.4</v>
      </c>
      <c r="M697" s="112">
        <f t="shared" si="261"/>
        <v>6.9999999999999993E-2</v>
      </c>
      <c r="N697" s="112" t="b">
        <f t="shared" si="262"/>
        <v>1</v>
      </c>
      <c r="O697" s="112" t="b">
        <f t="shared" si="263"/>
        <v>1</v>
      </c>
      <c r="P697" s="113">
        <f t="shared" si="264"/>
        <v>4</v>
      </c>
      <c r="Q697" s="113">
        <f t="shared" si="265"/>
        <v>19</v>
      </c>
      <c r="R697" s="114" t="str">
        <f t="shared" si="281"/>
        <v>0.4-0.07</v>
      </c>
      <c r="S697" s="127">
        <f t="shared" si="266"/>
        <v>-4.7809917091142407E-2</v>
      </c>
      <c r="T697" s="112" t="b">
        <f t="shared" si="267"/>
        <v>1</v>
      </c>
      <c r="U697" s="22">
        <f t="shared" si="268"/>
        <v>6.7055745719515301</v>
      </c>
      <c r="V697" s="22">
        <f t="shared" si="269"/>
        <v>0.39441814216036508</v>
      </c>
      <c r="W697" s="81">
        <f t="shared" si="270"/>
        <v>7</v>
      </c>
      <c r="X697" s="22">
        <f t="shared" si="271"/>
        <v>0.68532754715928956</v>
      </c>
      <c r="Y697" s="3">
        <f>IF(U697&gt;'Power Curve'!$C$37,0,INDEX(Ci,$W697,1)*POWER(1-X697,3)+INDEX(Ci,$W697,2)*3*X697*POWER(1-X697,2)+INDEX(Ci,$W697,3)*3*POWER(X697,2)*(1-X697)+INDEX(Ci,$W697,4)*POWER(X697,3))</f>
        <v>521.32032332726294</v>
      </c>
      <c r="Z697" s="3">
        <f t="shared" si="272"/>
        <v>496.39604189105899</v>
      </c>
      <c r="AA697" s="3">
        <f t="shared" si="273"/>
        <v>552.48997545242355</v>
      </c>
      <c r="AB697" s="3">
        <f t="shared" si="282"/>
        <v>-56.093933561364565</v>
      </c>
      <c r="AC697" s="3">
        <f t="shared" si="283"/>
        <v>56.093933561364565</v>
      </c>
      <c r="AE697" s="34">
        <f t="shared" si="274"/>
        <v>7</v>
      </c>
      <c r="AF697" s="73" t="b">
        <f>COUNTIF('Power Curve'!$D$2:$D$31,AE697)&gt;0</f>
        <v>1</v>
      </c>
      <c r="AG697" s="73" t="b">
        <f t="shared" si="275"/>
        <v>0</v>
      </c>
      <c r="AH697" s="73" t="b">
        <f t="shared" si="284"/>
        <v>1</v>
      </c>
      <c r="AI697" s="34" t="str">
        <f t="shared" si="276"/>
        <v>Outer</v>
      </c>
      <c r="AJ697" s="35" t="str">
        <f t="shared" si="285"/>
        <v>0.3-0.4</v>
      </c>
      <c r="AK697" s="36" t="str">
        <f t="shared" si="277"/>
        <v>12-13</v>
      </c>
      <c r="AL697" s="36" t="str">
        <f t="shared" si="278"/>
        <v>Jan</v>
      </c>
      <c r="AM697" s="35" t="str">
        <f t="shared" si="279"/>
        <v>295-305</v>
      </c>
      <c r="AN697" s="36" t="str">
        <f t="shared" si="280"/>
        <v>LWS-LTI</v>
      </c>
    </row>
    <row r="698" spans="5:40" x14ac:dyDescent="0.3">
      <c r="E698" s="12">
        <v>40923.527777777781</v>
      </c>
      <c r="F698" s="16">
        <v>6.05</v>
      </c>
      <c r="G698" s="16">
        <v>390.71001434326223</v>
      </c>
      <c r="H698" s="29">
        <v>1.204683957259379</v>
      </c>
      <c r="I698" s="26">
        <v>291.7</v>
      </c>
      <c r="J698" s="30">
        <v>0.14710743801652892</v>
      </c>
      <c r="K698" s="31">
        <v>0.62616101820483339</v>
      </c>
      <c r="L698" s="111">
        <f t="shared" si="260"/>
        <v>0.30000000000000004</v>
      </c>
      <c r="M698" s="112">
        <f t="shared" si="261"/>
        <v>0.15000000000000002</v>
      </c>
      <c r="N698" s="112" t="b">
        <f t="shared" si="262"/>
        <v>1</v>
      </c>
      <c r="O698" s="112" t="b">
        <f t="shared" si="263"/>
        <v>1</v>
      </c>
      <c r="P698" s="113">
        <f t="shared" si="264"/>
        <v>3.0000000000000004</v>
      </c>
      <c r="Q698" s="113">
        <f t="shared" si="265"/>
        <v>10.999999999999998</v>
      </c>
      <c r="R698" s="114" t="str">
        <f t="shared" si="281"/>
        <v>0.3-0.15</v>
      </c>
      <c r="S698" s="127">
        <f t="shared" si="266"/>
        <v>1.9963184933198375E-2</v>
      </c>
      <c r="T698" s="112" t="b">
        <f t="shared" si="267"/>
        <v>1</v>
      </c>
      <c r="U698" s="22">
        <f t="shared" si="268"/>
        <v>6.0163679269453141</v>
      </c>
      <c r="V698" s="22">
        <f t="shared" si="269"/>
        <v>0.287899033462093</v>
      </c>
      <c r="W698" s="81">
        <f t="shared" si="270"/>
        <v>6</v>
      </c>
      <c r="X698" s="22">
        <f t="shared" si="271"/>
        <v>0.98501522186895363</v>
      </c>
      <c r="Y698" s="3">
        <f>IF(U698&gt;'Power Curve'!$C$37,0,INDEX(Ci,$W698,1)*POWER(1-X698,3)+INDEX(Ci,$W698,2)*3*X698*POWER(1-X698,2)+INDEX(Ci,$W698,3)*3*POWER(X698,2)*(1-X698)+INDEX(Ci,$W698,4)*POWER(X698,3))</f>
        <v>366.21829364450082</v>
      </c>
      <c r="Z698" s="3">
        <f t="shared" si="272"/>
        <v>373.52917716644629</v>
      </c>
      <c r="AA698" s="3">
        <f t="shared" si="273"/>
        <v>390.71001434326223</v>
      </c>
      <c r="AB698" s="3">
        <f t="shared" si="282"/>
        <v>-17.180837176815942</v>
      </c>
      <c r="AC698" s="3">
        <f t="shared" si="283"/>
        <v>17.180837176815942</v>
      </c>
      <c r="AE698" s="34">
        <f t="shared" si="274"/>
        <v>6</v>
      </c>
      <c r="AF698" s="73" t="b">
        <f>COUNTIF('Power Curve'!$D$2:$D$31,AE698)&gt;0</f>
        <v>1</v>
      </c>
      <c r="AG698" s="73" t="b">
        <f t="shared" si="275"/>
        <v>0</v>
      </c>
      <c r="AH698" s="73" t="b">
        <f t="shared" si="284"/>
        <v>1</v>
      </c>
      <c r="AI698" s="34" t="str">
        <f t="shared" si="276"/>
        <v>Outer</v>
      </c>
      <c r="AJ698" s="35" t="str">
        <f t="shared" si="285"/>
        <v>0.2-0.3</v>
      </c>
      <c r="AK698" s="36" t="str">
        <f t="shared" si="277"/>
        <v>12-13</v>
      </c>
      <c r="AL698" s="36" t="str">
        <f t="shared" si="278"/>
        <v>Jan</v>
      </c>
      <c r="AM698" s="35" t="str">
        <f t="shared" si="279"/>
        <v>285-295</v>
      </c>
      <c r="AN698" s="36" t="str">
        <f t="shared" si="280"/>
        <v>LWS-HTI</v>
      </c>
    </row>
    <row r="699" spans="5:40" x14ac:dyDescent="0.3">
      <c r="E699" s="12">
        <v>40923.833333333336</v>
      </c>
      <c r="F699" s="16">
        <v>8.06</v>
      </c>
      <c r="G699" s="16">
        <v>794.13999557495163</v>
      </c>
      <c r="H699" s="29">
        <v>1.193341263702703</v>
      </c>
      <c r="I699" s="26">
        <v>282.2</v>
      </c>
      <c r="J699" s="30">
        <v>7.1960297766749365E-2</v>
      </c>
      <c r="K699" s="31">
        <v>0.21605384273211356</v>
      </c>
      <c r="L699" s="111">
        <f t="shared" si="260"/>
        <v>0.6</v>
      </c>
      <c r="M699" s="112">
        <f t="shared" si="261"/>
        <v>6.9999999999999993E-2</v>
      </c>
      <c r="N699" s="112" t="b">
        <f t="shared" si="262"/>
        <v>1</v>
      </c>
      <c r="O699" s="112" t="b">
        <f t="shared" si="263"/>
        <v>1</v>
      </c>
      <c r="P699" s="113">
        <f t="shared" si="264"/>
        <v>6</v>
      </c>
      <c r="Q699" s="113">
        <f t="shared" si="265"/>
        <v>19</v>
      </c>
      <c r="R699" s="114" t="str">
        <f t="shared" si="281"/>
        <v>0.6-0.07</v>
      </c>
      <c r="S699" s="127">
        <f t="shared" si="266"/>
        <v>-3.3639724247800033E-2</v>
      </c>
      <c r="T699" s="112" t="b">
        <f t="shared" si="267"/>
        <v>1</v>
      </c>
      <c r="U699" s="22">
        <f t="shared" si="268"/>
        <v>7.9899592604460707</v>
      </c>
      <c r="V699" s="22">
        <f t="shared" si="269"/>
        <v>0.59292393608362648</v>
      </c>
      <c r="W699" s="81">
        <f t="shared" si="270"/>
        <v>8</v>
      </c>
      <c r="X699" s="22">
        <f t="shared" si="271"/>
        <v>0.98115219537046494</v>
      </c>
      <c r="Y699" s="3">
        <f>IF(U699&gt;'Power Curve'!$C$37,0,INDEX(Ci,$W699,1)*POWER(1-X699,3)+INDEX(Ci,$W699,2)*3*X699*POWER(1-X699,2)+INDEX(Ci,$W699,3)*3*POWER(X699,2)*(1-X699)+INDEX(Ci,$W699,4)*POWER(X699,3))</f>
        <v>875.15110886999753</v>
      </c>
      <c r="Z699" s="3">
        <f t="shared" si="272"/>
        <v>845.71126689245443</v>
      </c>
      <c r="AA699" s="3">
        <f t="shared" si="273"/>
        <v>794.13999557495163</v>
      </c>
      <c r="AB699" s="3">
        <f t="shared" si="282"/>
        <v>51.571271317502806</v>
      </c>
      <c r="AC699" s="3">
        <f t="shared" si="283"/>
        <v>51.571271317502806</v>
      </c>
      <c r="AE699" s="34">
        <f t="shared" si="274"/>
        <v>8</v>
      </c>
      <c r="AF699" s="73" t="b">
        <f>COUNTIF('Power Curve'!$D$2:$D$31,AE699)&gt;0</f>
        <v>1</v>
      </c>
      <c r="AG699" s="73" t="b">
        <f t="shared" si="275"/>
        <v>0</v>
      </c>
      <c r="AH699" s="73" t="b">
        <f t="shared" si="284"/>
        <v>1</v>
      </c>
      <c r="AI699" s="34" t="str">
        <f t="shared" si="276"/>
        <v>Outer</v>
      </c>
      <c r="AJ699" s="35" t="str">
        <f t="shared" si="285"/>
        <v>0.5-0.6</v>
      </c>
      <c r="AK699" s="36" t="str">
        <f t="shared" si="277"/>
        <v>20-21</v>
      </c>
      <c r="AL699" s="36" t="str">
        <f t="shared" si="278"/>
        <v>Jan</v>
      </c>
      <c r="AM699" s="35" t="str">
        <f t="shared" si="279"/>
        <v>275-285</v>
      </c>
      <c r="AN699" s="36" t="str">
        <f t="shared" si="280"/>
        <v>HWS-LTI</v>
      </c>
    </row>
    <row r="700" spans="5:40" x14ac:dyDescent="0.3">
      <c r="E700" s="12">
        <v>40924.208333333336</v>
      </c>
      <c r="F700" s="16">
        <v>9.75</v>
      </c>
      <c r="G700" s="16">
        <v>1310.4499816894531</v>
      </c>
      <c r="H700" s="29">
        <v>1.1900632282328842</v>
      </c>
      <c r="I700" s="26">
        <v>278</v>
      </c>
      <c r="J700" s="30">
        <v>7.7948717948717952E-2</v>
      </c>
      <c r="K700" s="31">
        <v>0.23356862683491453</v>
      </c>
      <c r="L700" s="111">
        <f t="shared" si="260"/>
        <v>0.9</v>
      </c>
      <c r="M700" s="112">
        <f t="shared" si="261"/>
        <v>0.08</v>
      </c>
      <c r="N700" s="112" t="b">
        <f t="shared" si="262"/>
        <v>1</v>
      </c>
      <c r="O700" s="112" t="b">
        <f t="shared" si="263"/>
        <v>1</v>
      </c>
      <c r="P700" s="113">
        <f t="shared" si="264"/>
        <v>9</v>
      </c>
      <c r="Q700" s="113">
        <f t="shared" si="265"/>
        <v>18</v>
      </c>
      <c r="R700" s="114" t="str">
        <f t="shared" si="281"/>
        <v>0.9-0.08</v>
      </c>
      <c r="S700" s="127">
        <f t="shared" si="266"/>
        <v>-3.2661595904943932E-3</v>
      </c>
      <c r="T700" s="112" t="b">
        <f t="shared" si="267"/>
        <v>1</v>
      </c>
      <c r="U700" s="22">
        <f t="shared" si="268"/>
        <v>9.6564152115440613</v>
      </c>
      <c r="V700" s="22">
        <f t="shared" si="269"/>
        <v>0.85048007527942338</v>
      </c>
      <c r="W700" s="81">
        <f t="shared" si="270"/>
        <v>10</v>
      </c>
      <c r="X700" s="22">
        <f t="shared" si="271"/>
        <v>0.6880142262758443</v>
      </c>
      <c r="Y700" s="3">
        <f>IF(U700&gt;'Power Curve'!$C$37,0,INDEX(Ci,$W700,1)*POWER(1-X700,3)+INDEX(Ci,$W700,2)*3*X700*POWER(1-X700,2)+INDEX(Ci,$W700,3)*3*POWER(X700,2)*(1-X700)+INDEX(Ci,$W700,4)*POWER(X700,3))</f>
        <v>1425.3759497393271</v>
      </c>
      <c r="Z700" s="3">
        <f t="shared" si="272"/>
        <v>1420.7204444110259</v>
      </c>
      <c r="AA700" s="3">
        <f t="shared" si="273"/>
        <v>1310.4499816894531</v>
      </c>
      <c r="AB700" s="3">
        <f t="shared" si="282"/>
        <v>110.27046272157281</v>
      </c>
      <c r="AC700" s="3">
        <f t="shared" si="283"/>
        <v>110.27046272157281</v>
      </c>
      <c r="AE700" s="34">
        <f t="shared" si="274"/>
        <v>10</v>
      </c>
      <c r="AF700" s="73" t="b">
        <f>COUNTIF('Power Curve'!$D$2:$D$31,AE700)&gt;0</f>
        <v>1</v>
      </c>
      <c r="AG700" s="73" t="b">
        <f t="shared" si="275"/>
        <v>0</v>
      </c>
      <c r="AH700" s="73" t="b">
        <f t="shared" si="284"/>
        <v>1</v>
      </c>
      <c r="AI700" s="34" t="str">
        <f t="shared" si="276"/>
        <v>Outer</v>
      </c>
      <c r="AJ700" s="35" t="str">
        <f t="shared" si="285"/>
        <v>0.8-0.9</v>
      </c>
      <c r="AK700" s="36" t="str">
        <f t="shared" si="277"/>
        <v>5-6</v>
      </c>
      <c r="AL700" s="36" t="str">
        <f t="shared" si="278"/>
        <v>Jan</v>
      </c>
      <c r="AM700" s="35" t="str">
        <f t="shared" si="279"/>
        <v>275-285</v>
      </c>
      <c r="AN700" s="36" t="str">
        <f t="shared" si="280"/>
        <v>HWS-LTI</v>
      </c>
    </row>
    <row r="701" spans="5:40" x14ac:dyDescent="0.3">
      <c r="E701" s="12">
        <v>40924.215277777781</v>
      </c>
      <c r="F701" s="16">
        <v>8.73</v>
      </c>
      <c r="G701" s="16">
        <v>1157.9800033569311</v>
      </c>
      <c r="H701" s="29">
        <v>1.1909447398180122</v>
      </c>
      <c r="I701" s="26">
        <v>279.60000000000002</v>
      </c>
      <c r="J701" s="30">
        <v>0.1374570446735395</v>
      </c>
      <c r="K701" s="31">
        <v>0.2647937039001399</v>
      </c>
      <c r="L701" s="111">
        <f t="shared" si="260"/>
        <v>0.70000000000000007</v>
      </c>
      <c r="M701" s="112">
        <f t="shared" si="261"/>
        <v>0.14000000000000001</v>
      </c>
      <c r="N701" s="112" t="b">
        <f t="shared" si="262"/>
        <v>1</v>
      </c>
      <c r="O701" s="112" t="b">
        <f t="shared" si="263"/>
        <v>1</v>
      </c>
      <c r="P701" s="113">
        <f t="shared" si="264"/>
        <v>7.0000000000000009</v>
      </c>
      <c r="Q701" s="113">
        <f t="shared" si="265"/>
        <v>12</v>
      </c>
      <c r="R701" s="114" t="str">
        <f t="shared" si="281"/>
        <v>0.7-0.14</v>
      </c>
      <c r="S701" s="127">
        <f t="shared" si="266"/>
        <v>1.0811335537812461E-2</v>
      </c>
      <c r="T701" s="112" t="b">
        <f t="shared" si="267"/>
        <v>1</v>
      </c>
      <c r="U701" s="22">
        <f t="shared" si="268"/>
        <v>8.6483399183558873</v>
      </c>
      <c r="V701" s="22">
        <f t="shared" si="269"/>
        <v>0.69467878910612324</v>
      </c>
      <c r="W701" s="81">
        <f t="shared" si="270"/>
        <v>9</v>
      </c>
      <c r="X701" s="22">
        <f t="shared" si="271"/>
        <v>0.63936533303963272</v>
      </c>
      <c r="Y701" s="3">
        <f>IF(U701&gt;'Power Curve'!$C$37,0,INDEX(Ci,$W701,1)*POWER(1-X701,3)+INDEX(Ci,$W701,2)*3*X701*POWER(1-X701,2)+INDEX(Ci,$W701,3)*3*POWER(X701,2)*(1-X701)+INDEX(Ci,$W701,4)*POWER(X701,3))</f>
        <v>1080.545522268797</v>
      </c>
      <c r="Z701" s="3">
        <f t="shared" si="272"/>
        <v>1092.2276624739259</v>
      </c>
      <c r="AA701" s="3">
        <f t="shared" si="273"/>
        <v>1157.9800033569311</v>
      </c>
      <c r="AB701" s="3">
        <f t="shared" si="282"/>
        <v>-65.752340883005218</v>
      </c>
      <c r="AC701" s="3">
        <f t="shared" si="283"/>
        <v>65.752340883005218</v>
      </c>
      <c r="AE701" s="34">
        <f t="shared" si="274"/>
        <v>9</v>
      </c>
      <c r="AF701" s="73" t="b">
        <f>COUNTIF('Power Curve'!$D$2:$D$31,AE701)&gt;0</f>
        <v>1</v>
      </c>
      <c r="AG701" s="73" t="b">
        <f t="shared" si="275"/>
        <v>0</v>
      </c>
      <c r="AH701" s="73" t="b">
        <f t="shared" si="284"/>
        <v>1</v>
      </c>
      <c r="AI701" s="34" t="str">
        <f t="shared" si="276"/>
        <v>Inner</v>
      </c>
      <c r="AJ701" s="35" t="str">
        <f t="shared" si="285"/>
        <v>0.6-0.7</v>
      </c>
      <c r="AK701" s="36" t="str">
        <f t="shared" si="277"/>
        <v>5-6</v>
      </c>
      <c r="AL701" s="36" t="str">
        <f t="shared" si="278"/>
        <v>Jan</v>
      </c>
      <c r="AM701" s="35" t="str">
        <f t="shared" si="279"/>
        <v>275-285</v>
      </c>
      <c r="AN701" s="36" t="str">
        <f t="shared" si="280"/>
        <v>Inner-TI</v>
      </c>
    </row>
    <row r="702" spans="5:40" x14ac:dyDescent="0.3">
      <c r="E702" s="12">
        <v>40924.222222222219</v>
      </c>
      <c r="F702" s="16">
        <v>8.02</v>
      </c>
      <c r="G702" s="16">
        <v>596.78001689910911</v>
      </c>
      <c r="H702" s="29">
        <v>1.1915528965386997</v>
      </c>
      <c r="I702" s="26">
        <v>280.39999999999998</v>
      </c>
      <c r="J702" s="30">
        <v>0.17206982543640897</v>
      </c>
      <c r="K702" s="31">
        <v>0.19833751146575843</v>
      </c>
      <c r="L702" s="111">
        <f t="shared" si="260"/>
        <v>0.6</v>
      </c>
      <c r="M702" s="112">
        <f t="shared" si="261"/>
        <v>0.17</v>
      </c>
      <c r="N702" s="112" t="b">
        <f t="shared" si="262"/>
        <v>1</v>
      </c>
      <c r="O702" s="112" t="b">
        <f t="shared" si="263"/>
        <v>1</v>
      </c>
      <c r="P702" s="113">
        <f t="shared" si="264"/>
        <v>6</v>
      </c>
      <c r="Q702" s="113">
        <f t="shared" si="265"/>
        <v>9</v>
      </c>
      <c r="R702" s="114" t="str">
        <f t="shared" si="281"/>
        <v>0.6-0.17</v>
      </c>
      <c r="S702" s="127">
        <f t="shared" si="266"/>
        <v>1.9645999686223482E-2</v>
      </c>
      <c r="T702" s="112" t="b">
        <f t="shared" si="267"/>
        <v>1</v>
      </c>
      <c r="U702" s="22">
        <f t="shared" si="268"/>
        <v>7.9463333706839228</v>
      </c>
      <c r="V702" s="22">
        <f t="shared" si="269"/>
        <v>0.5861814141893531</v>
      </c>
      <c r="W702" s="81">
        <f t="shared" si="270"/>
        <v>8</v>
      </c>
      <c r="X702" s="22">
        <f t="shared" si="271"/>
        <v>0.93724355908554502</v>
      </c>
      <c r="Y702" s="3">
        <f>IF(U702&gt;'Power Curve'!$C$37,0,INDEX(Ci,$W702,1)*POWER(1-X702,3)+INDEX(Ci,$W702,2)*3*X702*POWER(1-X702,2)+INDEX(Ci,$W702,3)*3*POWER(X702,2)*(1-X702)+INDEX(Ci,$W702,4)*POWER(X702,3))</f>
        <v>862.14508798731742</v>
      </c>
      <c r="Z702" s="3">
        <f t="shared" si="272"/>
        <v>879.08279011539537</v>
      </c>
      <c r="AA702" s="3">
        <f t="shared" si="273"/>
        <v>596.78001689910911</v>
      </c>
      <c r="AB702" s="3">
        <f t="shared" si="282"/>
        <v>282.30277321628625</v>
      </c>
      <c r="AC702" s="3">
        <f t="shared" si="283"/>
        <v>282.30277321628625</v>
      </c>
      <c r="AE702" s="34">
        <f t="shared" si="274"/>
        <v>8</v>
      </c>
      <c r="AF702" s="73" t="b">
        <f>COUNTIF('Power Curve'!$D$2:$D$31,AE702)&gt;0</f>
        <v>1</v>
      </c>
      <c r="AG702" s="73" t="b">
        <f t="shared" si="275"/>
        <v>0</v>
      </c>
      <c r="AH702" s="73" t="b">
        <f t="shared" si="284"/>
        <v>1</v>
      </c>
      <c r="AI702" s="34" t="str">
        <f t="shared" si="276"/>
        <v>Outer</v>
      </c>
      <c r="AJ702" s="35" t="str">
        <f t="shared" si="285"/>
        <v>0.5-0.6</v>
      </c>
      <c r="AK702" s="36" t="str">
        <f t="shared" si="277"/>
        <v>5-6</v>
      </c>
      <c r="AL702" s="36" t="str">
        <f t="shared" si="278"/>
        <v>Jan</v>
      </c>
      <c r="AM702" s="35" t="str">
        <f t="shared" si="279"/>
        <v>275-285</v>
      </c>
      <c r="AN702" s="36" t="str">
        <f t="shared" si="280"/>
        <v>HWS-HTI</v>
      </c>
    </row>
    <row r="703" spans="5:40" x14ac:dyDescent="0.3">
      <c r="E703" s="12">
        <v>40924.229166666664</v>
      </c>
      <c r="F703" s="16">
        <v>8.09</v>
      </c>
      <c r="G703" s="16">
        <v>913.81999969482422</v>
      </c>
      <c r="H703" s="29">
        <v>1.1917267695519875</v>
      </c>
      <c r="I703" s="26">
        <v>279</v>
      </c>
      <c r="J703" s="30">
        <v>0.11866501854140915</v>
      </c>
      <c r="K703" s="31">
        <v>0.24005682169241885</v>
      </c>
      <c r="L703" s="111">
        <f t="shared" si="260"/>
        <v>0.6</v>
      </c>
      <c r="M703" s="112">
        <f t="shared" si="261"/>
        <v>0.12</v>
      </c>
      <c r="N703" s="112" t="b">
        <f t="shared" si="262"/>
        <v>1</v>
      </c>
      <c r="O703" s="112" t="b">
        <f t="shared" si="263"/>
        <v>1</v>
      </c>
      <c r="P703" s="113">
        <f t="shared" si="264"/>
        <v>6</v>
      </c>
      <c r="Q703" s="113">
        <f t="shared" si="265"/>
        <v>14</v>
      </c>
      <c r="R703" s="114" t="str">
        <f t="shared" si="281"/>
        <v>0.6-0.12</v>
      </c>
      <c r="S703" s="127">
        <f t="shared" si="266"/>
        <v>4.5001612482616585E-3</v>
      </c>
      <c r="T703" s="112" t="b">
        <f t="shared" si="267"/>
        <v>1</v>
      </c>
      <c r="U703" s="22">
        <f t="shared" si="268"/>
        <v>8.0160802629549917</v>
      </c>
      <c r="V703" s="22">
        <f t="shared" si="269"/>
        <v>0.596961021224514</v>
      </c>
      <c r="W703" s="81">
        <f t="shared" si="270"/>
        <v>9</v>
      </c>
      <c r="X703" s="22">
        <f t="shared" si="271"/>
        <v>7.3912273344004641E-3</v>
      </c>
      <c r="Y703" s="3">
        <f>IF(U703&gt;'Power Curve'!$C$37,0,INDEX(Ci,$W703,1)*POWER(1-X703,3)+INDEX(Ci,$W703,2)*3*X703*POWER(1-X703,2)+INDEX(Ci,$W703,3)*3*POWER(X703,2)*(1-X703)+INDEX(Ci,$W703,4)*POWER(X703,3))</f>
        <v>882.95415797471969</v>
      </c>
      <c r="Z703" s="3">
        <f t="shared" si="272"/>
        <v>886.92759406042899</v>
      </c>
      <c r="AA703" s="3">
        <f t="shared" si="273"/>
        <v>913.81999969482422</v>
      </c>
      <c r="AB703" s="3">
        <f t="shared" si="282"/>
        <v>-26.892405634395232</v>
      </c>
      <c r="AC703" s="3">
        <f t="shared" si="283"/>
        <v>26.892405634395232</v>
      </c>
      <c r="AE703" s="34">
        <f t="shared" si="274"/>
        <v>8</v>
      </c>
      <c r="AF703" s="73" t="b">
        <f>COUNTIF('Power Curve'!$D$2:$D$31,AE703)&gt;0</f>
        <v>1</v>
      </c>
      <c r="AG703" s="73" t="b">
        <f t="shared" si="275"/>
        <v>0</v>
      </c>
      <c r="AH703" s="73" t="b">
        <f t="shared" si="284"/>
        <v>1</v>
      </c>
      <c r="AI703" s="34" t="str">
        <f t="shared" si="276"/>
        <v>Inner</v>
      </c>
      <c r="AJ703" s="35" t="str">
        <f t="shared" si="285"/>
        <v>0.5-0.6</v>
      </c>
      <c r="AK703" s="36" t="str">
        <f t="shared" si="277"/>
        <v>5-6</v>
      </c>
      <c r="AL703" s="36" t="str">
        <f t="shared" si="278"/>
        <v>Jan</v>
      </c>
      <c r="AM703" s="35" t="str">
        <f t="shared" si="279"/>
        <v>275-285</v>
      </c>
      <c r="AN703" s="36" t="str">
        <f t="shared" si="280"/>
        <v>Inner-TI</v>
      </c>
    </row>
    <row r="704" spans="5:40" x14ac:dyDescent="0.3">
      <c r="E704" s="12">
        <v>40924.236111111109</v>
      </c>
      <c r="F704" s="16">
        <v>7.6</v>
      </c>
      <c r="G704" s="16">
        <v>807.37001800537109</v>
      </c>
      <c r="H704" s="29">
        <v>1.1915963600353325</v>
      </c>
      <c r="I704" s="26">
        <v>276.10000000000002</v>
      </c>
      <c r="J704" s="30">
        <v>0.16447368421052633</v>
      </c>
      <c r="K704" s="31">
        <v>0.25900519107337394</v>
      </c>
      <c r="L704" s="111">
        <f t="shared" si="260"/>
        <v>0.5</v>
      </c>
      <c r="M704" s="112">
        <f t="shared" si="261"/>
        <v>0.16</v>
      </c>
      <c r="N704" s="112" t="b">
        <f t="shared" si="262"/>
        <v>1</v>
      </c>
      <c r="O704" s="112" t="b">
        <f t="shared" si="263"/>
        <v>1</v>
      </c>
      <c r="P704" s="113">
        <f t="shared" si="264"/>
        <v>5</v>
      </c>
      <c r="Q704" s="113">
        <f t="shared" si="265"/>
        <v>10</v>
      </c>
      <c r="R704" s="114" t="str">
        <f t="shared" si="281"/>
        <v>0.5-0.16</v>
      </c>
      <c r="S704" s="127">
        <f t="shared" si="266"/>
        <v>2.7070438384100125E-2</v>
      </c>
      <c r="T704" s="112" t="b">
        <f t="shared" si="267"/>
        <v>1</v>
      </c>
      <c r="U704" s="22">
        <f t="shared" si="268"/>
        <v>7.5302827809317039</v>
      </c>
      <c r="V704" s="22">
        <f t="shared" si="269"/>
        <v>0.52187945437090555</v>
      </c>
      <c r="W704" s="81">
        <f t="shared" si="270"/>
        <v>8</v>
      </c>
      <c r="X704" s="22">
        <f t="shared" si="271"/>
        <v>0.51849647745222016</v>
      </c>
      <c r="Y704" s="3">
        <f>IF(U704&gt;'Power Curve'!$C$37,0,INDEX(Ci,$W704,1)*POWER(1-X704,3)+INDEX(Ci,$W704,2)*3*X704*POWER(1-X704,2)+INDEX(Ci,$W704,3)*3*POWER(X704,2)*(1-X704)+INDEX(Ci,$W704,4)*POWER(X704,3))</f>
        <v>740.51777220572421</v>
      </c>
      <c r="Z704" s="3">
        <f t="shared" si="272"/>
        <v>760.56391293055026</v>
      </c>
      <c r="AA704" s="3">
        <f t="shared" si="273"/>
        <v>807.37001800537109</v>
      </c>
      <c r="AB704" s="3">
        <f t="shared" si="282"/>
        <v>-46.806105074820834</v>
      </c>
      <c r="AC704" s="3">
        <f t="shared" si="283"/>
        <v>46.806105074820834</v>
      </c>
      <c r="AE704" s="34">
        <f t="shared" si="274"/>
        <v>8</v>
      </c>
      <c r="AF704" s="73" t="b">
        <f>COUNTIF('Power Curve'!$D$2:$D$31,AE704)&gt;0</f>
        <v>1</v>
      </c>
      <c r="AG704" s="73" t="b">
        <f t="shared" si="275"/>
        <v>0</v>
      </c>
      <c r="AH704" s="73" t="b">
        <f t="shared" si="284"/>
        <v>1</v>
      </c>
      <c r="AI704" s="34" t="str">
        <f t="shared" si="276"/>
        <v>Outer</v>
      </c>
      <c r="AJ704" s="35" t="str">
        <f t="shared" si="285"/>
        <v>0.5-0.6</v>
      </c>
      <c r="AK704" s="36" t="str">
        <f t="shared" si="277"/>
        <v>5-6</v>
      </c>
      <c r="AL704" s="36" t="str">
        <f t="shared" si="278"/>
        <v>Jan</v>
      </c>
      <c r="AM704" s="35" t="str">
        <f t="shared" si="279"/>
        <v>275-285</v>
      </c>
      <c r="AN704" s="36" t="str">
        <f t="shared" si="280"/>
        <v>HWS-HTI</v>
      </c>
    </row>
    <row r="705" spans="5:40" x14ac:dyDescent="0.3">
      <c r="E705" s="12">
        <v>40924.243055555555</v>
      </c>
      <c r="F705" s="16">
        <v>7.3</v>
      </c>
      <c r="G705" s="16">
        <v>636.12997341155983</v>
      </c>
      <c r="H705" s="29">
        <v>1.192248693705332</v>
      </c>
      <c r="I705" s="26">
        <v>281.3</v>
      </c>
      <c r="J705" s="30">
        <v>0.20273972602739726</v>
      </c>
      <c r="K705" s="31">
        <v>0.26709849264098939</v>
      </c>
      <c r="L705" s="111">
        <f t="shared" si="260"/>
        <v>0.5</v>
      </c>
      <c r="M705" s="112">
        <f t="shared" si="261"/>
        <v>0.2</v>
      </c>
      <c r="N705" s="112" t="b">
        <f t="shared" si="262"/>
        <v>1</v>
      </c>
      <c r="O705" s="112" t="b">
        <f t="shared" si="263"/>
        <v>1</v>
      </c>
      <c r="P705" s="113">
        <f t="shared" si="264"/>
        <v>5</v>
      </c>
      <c r="Q705" s="113">
        <f t="shared" si="265"/>
        <v>6</v>
      </c>
      <c r="R705" s="114" t="str">
        <f t="shared" si="281"/>
        <v>0.5-0.2</v>
      </c>
      <c r="S705" s="127">
        <f t="shared" si="266"/>
        <v>7.6968855082678062E-2</v>
      </c>
      <c r="T705" s="112" t="b">
        <f t="shared" si="267"/>
        <v>1</v>
      </c>
      <c r="U705" s="22">
        <f t="shared" si="268"/>
        <v>7.2343544322845581</v>
      </c>
      <c r="V705" s="22">
        <f t="shared" si="269"/>
        <v>0.47614277413886685</v>
      </c>
      <c r="W705" s="81">
        <f t="shared" si="270"/>
        <v>8</v>
      </c>
      <c r="X705" s="22">
        <f t="shared" si="271"/>
        <v>0.22065016880412511</v>
      </c>
      <c r="Y705" s="3">
        <f>IF(U705&gt;'Power Curve'!$C$37,0,INDEX(Ci,$W705,1)*POWER(1-X705,3)+INDEX(Ci,$W705,2)*3*X705*POWER(1-X705,2)+INDEX(Ci,$W705,3)*3*POWER(X705,2)*(1-X705)+INDEX(Ci,$W705,4)*POWER(X705,3))</f>
        <v>658.14556654742773</v>
      </c>
      <c r="Z705" s="3">
        <f t="shared" si="272"/>
        <v>708.80227728232376</v>
      </c>
      <c r="AA705" s="3">
        <f t="shared" si="273"/>
        <v>636.12997341155983</v>
      </c>
      <c r="AB705" s="3">
        <f t="shared" si="282"/>
        <v>72.672303870763926</v>
      </c>
      <c r="AC705" s="3">
        <f t="shared" si="283"/>
        <v>72.672303870763926</v>
      </c>
      <c r="AE705" s="34">
        <f t="shared" si="274"/>
        <v>7</v>
      </c>
      <c r="AF705" s="73" t="b">
        <f>COUNTIF('Power Curve'!$D$2:$D$31,AE705)&gt;0</f>
        <v>1</v>
      </c>
      <c r="AG705" s="73" t="b">
        <f t="shared" si="275"/>
        <v>0</v>
      </c>
      <c r="AH705" s="73" t="b">
        <f t="shared" si="284"/>
        <v>1</v>
      </c>
      <c r="AI705" s="34" t="str">
        <f t="shared" si="276"/>
        <v>Outer</v>
      </c>
      <c r="AJ705" s="35" t="str">
        <f t="shared" si="285"/>
        <v>0.4-0.5</v>
      </c>
      <c r="AK705" s="36" t="str">
        <f t="shared" si="277"/>
        <v>5-6</v>
      </c>
      <c r="AL705" s="36" t="str">
        <f t="shared" si="278"/>
        <v>Jan</v>
      </c>
      <c r="AM705" s="35" t="str">
        <f t="shared" si="279"/>
        <v>275-285</v>
      </c>
      <c r="AN705" s="36" t="str">
        <f t="shared" si="280"/>
        <v>LWS-HTI</v>
      </c>
    </row>
    <row r="706" spans="5:40" x14ac:dyDescent="0.3">
      <c r="E706" s="12">
        <v>40924.25</v>
      </c>
      <c r="F706" s="16">
        <v>8.43</v>
      </c>
      <c r="G706" s="16">
        <v>834.73001861572288</v>
      </c>
      <c r="H706" s="29">
        <v>1.1917702459934296</v>
      </c>
      <c r="I706" s="26">
        <v>278.3</v>
      </c>
      <c r="J706" s="30">
        <v>0.11743772241992882</v>
      </c>
      <c r="K706" s="31">
        <v>0.23496418566716418</v>
      </c>
      <c r="L706" s="111">
        <f t="shared" si="260"/>
        <v>0.6</v>
      </c>
      <c r="M706" s="112">
        <f t="shared" si="261"/>
        <v>0.12</v>
      </c>
      <c r="N706" s="112" t="b">
        <f t="shared" si="262"/>
        <v>1</v>
      </c>
      <c r="O706" s="112" t="b">
        <f t="shared" si="263"/>
        <v>1</v>
      </c>
      <c r="P706" s="113">
        <f t="shared" si="264"/>
        <v>6</v>
      </c>
      <c r="Q706" s="113">
        <f t="shared" si="265"/>
        <v>14</v>
      </c>
      <c r="R706" s="114" t="str">
        <f t="shared" si="281"/>
        <v>0.6-0.12</v>
      </c>
      <c r="S706" s="127">
        <f t="shared" si="266"/>
        <v>4.5001612482616585E-3</v>
      </c>
      <c r="T706" s="112" t="b">
        <f t="shared" si="267"/>
        <v>1</v>
      </c>
      <c r="U706" s="22">
        <f t="shared" si="268"/>
        <v>8.3530751999991377</v>
      </c>
      <c r="V706" s="22">
        <f t="shared" si="269"/>
        <v>0.6490446750747304</v>
      </c>
      <c r="W706" s="81">
        <f t="shared" si="270"/>
        <v>9</v>
      </c>
      <c r="X706" s="22">
        <f t="shared" si="271"/>
        <v>0.34423396614655266</v>
      </c>
      <c r="Y706" s="3">
        <f>IF(U706&gt;'Power Curve'!$C$37,0,INDEX(Ci,$W706,1)*POWER(1-X706,3)+INDEX(Ci,$W706,2)*3*X706*POWER(1-X706,2)+INDEX(Ci,$W706,3)*3*POWER(X706,2)*(1-X706)+INDEX(Ci,$W706,4)*POWER(X706,3))</f>
        <v>986.41016316950299</v>
      </c>
      <c r="Z706" s="3">
        <f t="shared" si="272"/>
        <v>990.84916796068978</v>
      </c>
      <c r="AA706" s="3">
        <f t="shared" si="273"/>
        <v>834.73001861572288</v>
      </c>
      <c r="AB706" s="3">
        <f t="shared" si="282"/>
        <v>156.1191493449669</v>
      </c>
      <c r="AC706" s="3">
        <f t="shared" si="283"/>
        <v>156.1191493449669</v>
      </c>
      <c r="AE706" s="34">
        <f t="shared" si="274"/>
        <v>8</v>
      </c>
      <c r="AF706" s="73" t="b">
        <f>COUNTIF('Power Curve'!$D$2:$D$31,AE706)&gt;0</f>
        <v>1</v>
      </c>
      <c r="AG706" s="73" t="b">
        <f t="shared" si="275"/>
        <v>0</v>
      </c>
      <c r="AH706" s="73" t="b">
        <f t="shared" si="284"/>
        <v>1</v>
      </c>
      <c r="AI706" s="34" t="str">
        <f t="shared" si="276"/>
        <v>Inner</v>
      </c>
      <c r="AJ706" s="35" t="str">
        <f t="shared" si="285"/>
        <v>0.6-0.7</v>
      </c>
      <c r="AK706" s="36" t="str">
        <f t="shared" si="277"/>
        <v>6-7</v>
      </c>
      <c r="AL706" s="36" t="str">
        <f t="shared" si="278"/>
        <v>Jan</v>
      </c>
      <c r="AM706" s="35" t="str">
        <f t="shared" si="279"/>
        <v>275-285</v>
      </c>
      <c r="AN706" s="36" t="str">
        <f t="shared" si="280"/>
        <v>Inner-TI</v>
      </c>
    </row>
    <row r="707" spans="5:40" x14ac:dyDescent="0.3">
      <c r="E707" s="12">
        <v>40924.256944444445</v>
      </c>
      <c r="F707" s="16">
        <v>9.2899999999999991</v>
      </c>
      <c r="G707" s="16">
        <v>1178.869972229006</v>
      </c>
      <c r="H707" s="29">
        <v>1.1913655990485499</v>
      </c>
      <c r="I707" s="26">
        <v>277.60000000000002</v>
      </c>
      <c r="J707" s="30">
        <v>0.12809472551130249</v>
      </c>
      <c r="K707" s="31">
        <v>0.29726471353466682</v>
      </c>
      <c r="L707" s="111">
        <f t="shared" ref="L707:L770" si="286">ROUND((V707-CenterOfFirstWindSpeedBin)/WindSpeedBinWidth,0)*WindSpeedBinWidth+CenterOfFirstWindSpeedBin</f>
        <v>0.8</v>
      </c>
      <c r="M707" s="112">
        <f t="shared" ref="M707:M770" si="287">ROUND((J707-CenterOfFirstTurbulenceBin)/TurbulenceBinWidth,0)*TurbulenceBinWidth+CenterOfFirstTurbulenceBin</f>
        <v>0.13</v>
      </c>
      <c r="N707" s="112" t="b">
        <f t="shared" ref="N707:N770" si="288">IF(AND(L707&gt;=CenterOfFirstWindSpeedBin,L707&lt;=CenterOfLastWindSpeedBin),TRUE,FALSE)</f>
        <v>1</v>
      </c>
      <c r="O707" s="112" t="b">
        <f t="shared" ref="O707:O770" si="289">IF(AND(M707&gt;=CenterOfFirstTurbulenceBin,M707&lt;=CenterOfLastTurbulenceBin),TRUE,FALSE)</f>
        <v>1</v>
      </c>
      <c r="P707" s="113">
        <f t="shared" ref="P707:P770" si="290">(L707-CenterOfFirstWindSpeedBin)/WindSpeedBinWidth+1</f>
        <v>8</v>
      </c>
      <c r="Q707" s="113">
        <f t="shared" ref="Q707:Q770" si="291">NumberOfTurbulenceBins-(M707-CenterOfFirstTurbulenceBin)/TurbulenceBinWidth</f>
        <v>13</v>
      </c>
      <c r="R707" s="114" t="str">
        <f t="shared" si="281"/>
        <v>0.8-0.13</v>
      </c>
      <c r="S707" s="127">
        <f t="shared" ref="S707:S770" si="292">IF(T707,INDEX(PowerDeviationMatrix,Q707,P707),IF(UseMatrixPadValue,MatrixPadValue,0))</f>
        <v>5.5344116648088706E-3</v>
      </c>
      <c r="T707" s="112" t="b">
        <f t="shared" ref="T707:T770" si="293">IF(AND(P707&gt;0,Q707&gt;0,N707,O707),LEN(INDEX(PowerDeviationMatrix,Q707,P707))&gt;0,FALSE)</f>
        <v>1</v>
      </c>
      <c r="U707" s="22">
        <f t="shared" ref="U707:U770" si="294">F707*(H707/Ref_Density)^(1/3)</f>
        <v>9.2041856446011963</v>
      </c>
      <c r="V707" s="22">
        <f t="shared" ref="V707:V770" si="295">(U707-CutInWindSpeed)/(RatedWindSpeed-CutInWindSpeed)</f>
        <v>0.78058653791034438</v>
      </c>
      <c r="W707" s="81">
        <f t="shared" ref="W707:W770" si="296">COUNTIF(xa,"&lt;"&amp;U707)</f>
        <v>10</v>
      </c>
      <c r="X707" s="22">
        <f t="shared" ref="X707:X770" si="297">(U707-INDEX(xa,$W707))/(INDEX(xb,$W707)-INDEX(xa,$W707))</f>
        <v>0.20732350231113011</v>
      </c>
      <c r="Y707" s="3">
        <f>IF(U707&gt;'Power Curve'!$C$37,0,INDEX(Ci,$W707,1)*POWER(1-X707,3)+INDEX(Ci,$W707,2)*3*X707*POWER(1-X707,2)+INDEX(Ci,$W707,3)*3*POWER(X707,2)*(1-X707)+INDEX(Ci,$W707,4)*POWER(X707,3))</f>
        <v>1264.9737547177931</v>
      </c>
      <c r="Z707" s="3">
        <f t="shared" ref="Z707:Z770" si="298">IF(OR(T707,UseMatrixPadValue),Y707*(1+S707),"")</f>
        <v>1271.9746402215803</v>
      </c>
      <c r="AA707" s="3">
        <f t="shared" ref="AA707:AA770" si="299">IF(AH707,G707,"")</f>
        <v>1178.869972229006</v>
      </c>
      <c r="AB707" s="3">
        <f t="shared" si="282"/>
        <v>93.104667992574377</v>
      </c>
      <c r="AC707" s="3">
        <f t="shared" si="283"/>
        <v>93.104667992574377</v>
      </c>
      <c r="AE707" s="34">
        <f t="shared" ref="AE707:AE770" si="300">MROUND(U707-Centre_First_Bin,Bin_Width)+Centre_First_Bin</f>
        <v>9</v>
      </c>
      <c r="AF707" s="73" t="b">
        <f>COUNTIF('Power Curve'!$D$2:$D$31,AE707)&gt;0</f>
        <v>1</v>
      </c>
      <c r="AG707" s="73" t="b">
        <f t="shared" ref="AG707:AG770" si="301">(G707&lt;0)</f>
        <v>0</v>
      </c>
      <c r="AH707" s="73" t="b">
        <f t="shared" si="284"/>
        <v>1</v>
      </c>
      <c r="AI707" s="34" t="str">
        <f t="shared" ref="AI707:AI770" si="302">IF(AH707,IF(AND(J707&gt;=LowerTurbLimit,J707&lt;=UpperTurbLimit,K707&gt;=LowerShearLimit,K707&lt;=UpperShearLimit),"Inner","Outer"),"")</f>
        <v>Inner</v>
      </c>
      <c r="AJ707" s="35" t="str">
        <f t="shared" si="285"/>
        <v>0.7-0.8</v>
      </c>
      <c r="AK707" s="36" t="str">
        <f t="shared" ref="AK707:AK770" si="303">IF(AH707,HOUR(E707)&amp;"-"&amp;HOUR(E707)+1,"")</f>
        <v>6-7</v>
      </c>
      <c r="AL707" s="36" t="str">
        <f t="shared" ref="AL707:AL770" si="304">IF(AH707,TEXT(E707,"mmm"),"")</f>
        <v>Jan</v>
      </c>
      <c r="AM707" s="35" t="str">
        <f t="shared" ref="AM707:AM770" si="305">IF(AH707,IF(OR(I707&lt;5,I707&gt;=355),"355-5",MROUND(I707,10)-5&amp;"-"&amp;MROUND(I707,10)+5),"")</f>
        <v>275-285</v>
      </c>
      <c r="AN707" s="36" t="str">
        <f t="shared" ref="AN707:AN770" si="306">IF(AH707,IF(V707&lt;0.5,IF(J707&lt;=LowerTurbLimit,"LWS-LTI",IF(J707&gt;=UpperTurbLimit,"LWS-HTI","Inner-TI")),IF(J707&lt;=LowerTurbLimit,"HWS-LTI",IF(J707&gt;=UpperTurbLimit,"HWS-HTI","Inner-TI"))),"")</f>
        <v>Inner-TI</v>
      </c>
    </row>
    <row r="708" spans="5:40" x14ac:dyDescent="0.3">
      <c r="E708" s="12">
        <v>40924.263888888891</v>
      </c>
      <c r="F708" s="16">
        <v>9.17</v>
      </c>
      <c r="G708" s="16">
        <v>1293.08996582031</v>
      </c>
      <c r="H708" s="29">
        <v>1.1915394640181811</v>
      </c>
      <c r="I708" s="26">
        <v>280.89999999999998</v>
      </c>
      <c r="J708" s="30">
        <v>0.11668484187568158</v>
      </c>
      <c r="K708" s="31">
        <v>0.24124634446882914</v>
      </c>
      <c r="L708" s="111">
        <f t="shared" si="286"/>
        <v>0.8</v>
      </c>
      <c r="M708" s="112">
        <f t="shared" si="287"/>
        <v>0.12</v>
      </c>
      <c r="N708" s="112" t="b">
        <f t="shared" si="288"/>
        <v>1</v>
      </c>
      <c r="O708" s="112" t="b">
        <f t="shared" si="289"/>
        <v>1</v>
      </c>
      <c r="P708" s="113">
        <f t="shared" si="290"/>
        <v>8</v>
      </c>
      <c r="Q708" s="113">
        <f t="shared" si="291"/>
        <v>14</v>
      </c>
      <c r="R708" s="114" t="str">
        <f t="shared" ref="R708:R771" si="307">L708&amp;"-"&amp;M708</f>
        <v>0.8-0.12</v>
      </c>
      <c r="S708" s="127">
        <f t="shared" si="292"/>
        <v>-1.2779651666675459E-3</v>
      </c>
      <c r="T708" s="112" t="b">
        <f t="shared" si="293"/>
        <v>1</v>
      </c>
      <c r="U708" s="22">
        <f t="shared" si="294"/>
        <v>9.0857360588528895</v>
      </c>
      <c r="V708" s="22">
        <f t="shared" si="295"/>
        <v>0.76227977260126156</v>
      </c>
      <c r="W708" s="81">
        <f t="shared" si="296"/>
        <v>10</v>
      </c>
      <c r="X708" s="22">
        <f t="shared" si="297"/>
        <v>8.1419268513282017E-2</v>
      </c>
      <c r="Y708" s="3">
        <f>IF(U708&gt;'Power Curve'!$C$37,0,INDEX(Ci,$W708,1)*POWER(1-X708,3)+INDEX(Ci,$W708,2)*3*X708*POWER(1-X708,2)+INDEX(Ci,$W708,3)*3*POWER(X708,2)*(1-X708)+INDEX(Ci,$W708,4)*POWER(X708,3))</f>
        <v>1223.9297801616681</v>
      </c>
      <c r="Z708" s="3">
        <f t="shared" si="298"/>
        <v>1222.3656405361744</v>
      </c>
      <c r="AA708" s="3">
        <f t="shared" si="299"/>
        <v>1293.08996582031</v>
      </c>
      <c r="AB708" s="3">
        <f t="shared" ref="AB708:AB771" si="308">IF(AH708,Z708-AA708,"")</f>
        <v>-70.724325284135602</v>
      </c>
      <c r="AC708" s="3">
        <f t="shared" ref="AC708:AC771" si="309">IF(AH708,ABS(AB708),"")</f>
        <v>70.724325284135602</v>
      </c>
      <c r="AE708" s="34">
        <f t="shared" si="300"/>
        <v>9</v>
      </c>
      <c r="AF708" s="73" t="b">
        <f>COUNTIF('Power Curve'!$D$2:$D$31,AE708)&gt;0</f>
        <v>1</v>
      </c>
      <c r="AG708" s="73" t="b">
        <f t="shared" si="301"/>
        <v>0</v>
      </c>
      <c r="AH708" s="73" t="b">
        <f t="shared" ref="AH708:AH771" si="310">AND(AF708,NOT(AG708))</f>
        <v>1</v>
      </c>
      <c r="AI708" s="34" t="str">
        <f t="shared" si="302"/>
        <v>Inner</v>
      </c>
      <c r="AJ708" s="35" t="str">
        <f t="shared" ref="AJ708:AJ771" si="311">IF(AH708,TEXT(ROUND(V708+0.05,1)-0.1,"0.0")&amp;"-"&amp;TEXT(ROUND(V708+0.05,1),"0.0"),"")</f>
        <v>0.7-0.8</v>
      </c>
      <c r="AK708" s="36" t="str">
        <f t="shared" si="303"/>
        <v>6-7</v>
      </c>
      <c r="AL708" s="36" t="str">
        <f t="shared" si="304"/>
        <v>Jan</v>
      </c>
      <c r="AM708" s="35" t="str">
        <f t="shared" si="305"/>
        <v>275-285</v>
      </c>
      <c r="AN708" s="36" t="str">
        <f t="shared" si="306"/>
        <v>Inner-TI</v>
      </c>
    </row>
    <row r="709" spans="5:40" x14ac:dyDescent="0.3">
      <c r="E709" s="12">
        <v>40924.479166666664</v>
      </c>
      <c r="F709" s="16">
        <v>6.29</v>
      </c>
      <c r="G709" s="16">
        <v>397.96000289916947</v>
      </c>
      <c r="H709" s="29">
        <v>1.1964263733022578</v>
      </c>
      <c r="I709" s="26">
        <v>276.3</v>
      </c>
      <c r="J709" s="30">
        <v>0.10810810810810811</v>
      </c>
      <c r="K709" s="31">
        <v>0.26159372726151359</v>
      </c>
      <c r="L709" s="111">
        <f t="shared" si="286"/>
        <v>0.30000000000000004</v>
      </c>
      <c r="M709" s="112">
        <f t="shared" si="287"/>
        <v>0.11</v>
      </c>
      <c r="N709" s="112" t="b">
        <f t="shared" si="288"/>
        <v>1</v>
      </c>
      <c r="O709" s="112" t="b">
        <f t="shared" si="289"/>
        <v>1</v>
      </c>
      <c r="P709" s="113">
        <f t="shared" si="290"/>
        <v>3.0000000000000004</v>
      </c>
      <c r="Q709" s="113">
        <f t="shared" si="291"/>
        <v>15</v>
      </c>
      <c r="R709" s="114" t="str">
        <f t="shared" si="307"/>
        <v>0.3-0.11</v>
      </c>
      <c r="S709" s="127">
        <f t="shared" si="292"/>
        <v>-2.4161179974829692E-3</v>
      </c>
      <c r="T709" s="112" t="b">
        <f t="shared" si="293"/>
        <v>1</v>
      </c>
      <c r="U709" s="22">
        <f t="shared" si="294"/>
        <v>6.2407091381055597</v>
      </c>
      <c r="V709" s="22">
        <f t="shared" si="295"/>
        <v>0.32257169082868686</v>
      </c>
      <c r="W709" s="81">
        <f t="shared" si="296"/>
        <v>7</v>
      </c>
      <c r="X709" s="22">
        <f t="shared" si="297"/>
        <v>0.21277033437574355</v>
      </c>
      <c r="Y709" s="3">
        <f>IF(U709&gt;'Power Curve'!$C$37,0,INDEX(Ci,$W709,1)*POWER(1-X709,3)+INDEX(Ci,$W709,2)*3*X709*POWER(1-X709,2)+INDEX(Ci,$W709,3)*3*POWER(X709,2)*(1-X709)+INDEX(Ci,$W709,4)*POWER(X709,3))</f>
        <v>411.44559000463215</v>
      </c>
      <c r="Z709" s="3">
        <f t="shared" si="298"/>
        <v>410.45148890963696</v>
      </c>
      <c r="AA709" s="3">
        <f t="shared" si="299"/>
        <v>397.96000289916947</v>
      </c>
      <c r="AB709" s="3">
        <f t="shared" si="308"/>
        <v>12.491486010467497</v>
      </c>
      <c r="AC709" s="3">
        <f t="shared" si="309"/>
        <v>12.491486010467497</v>
      </c>
      <c r="AE709" s="34">
        <f t="shared" si="300"/>
        <v>6</v>
      </c>
      <c r="AF709" s="73" t="b">
        <f>COUNTIF('Power Curve'!$D$2:$D$31,AE709)&gt;0</f>
        <v>1</v>
      </c>
      <c r="AG709" s="73" t="b">
        <f t="shared" si="301"/>
        <v>0</v>
      </c>
      <c r="AH709" s="73" t="b">
        <f t="shared" si="310"/>
        <v>1</v>
      </c>
      <c r="AI709" s="34" t="str">
        <f t="shared" si="302"/>
        <v>Inner</v>
      </c>
      <c r="AJ709" s="35" t="str">
        <f t="shared" si="311"/>
        <v>0.3-0.4</v>
      </c>
      <c r="AK709" s="36" t="str">
        <f t="shared" si="303"/>
        <v>11-12</v>
      </c>
      <c r="AL709" s="36" t="str">
        <f t="shared" si="304"/>
        <v>Jan</v>
      </c>
      <c r="AM709" s="35" t="str">
        <f t="shared" si="305"/>
        <v>275-285</v>
      </c>
      <c r="AN709" s="36" t="str">
        <f t="shared" si="306"/>
        <v>Inner-TI</v>
      </c>
    </row>
    <row r="710" spans="5:40" x14ac:dyDescent="0.3">
      <c r="E710" s="12">
        <v>40924.486111111109</v>
      </c>
      <c r="F710" s="16">
        <v>4.46</v>
      </c>
      <c r="G710" s="16">
        <v>117.96999740600569</v>
      </c>
      <c r="H710" s="29">
        <v>1.196688920245597</v>
      </c>
      <c r="I710" s="26">
        <v>274.39999999999998</v>
      </c>
      <c r="J710" s="30">
        <v>0.1905829596412556</v>
      </c>
      <c r="K710" s="31">
        <v>0.25346995248497994</v>
      </c>
      <c r="L710" s="111">
        <f t="shared" si="286"/>
        <v>0</v>
      </c>
      <c r="M710" s="112">
        <f t="shared" si="287"/>
        <v>0.19</v>
      </c>
      <c r="N710" s="112" t="b">
        <f t="shared" si="288"/>
        <v>0</v>
      </c>
      <c r="O710" s="112" t="b">
        <f t="shared" si="289"/>
        <v>1</v>
      </c>
      <c r="P710" s="113">
        <f t="shared" si="290"/>
        <v>0</v>
      </c>
      <c r="Q710" s="113">
        <f t="shared" si="291"/>
        <v>7</v>
      </c>
      <c r="R710" s="114" t="str">
        <f t="shared" si="307"/>
        <v>0-0.19</v>
      </c>
      <c r="S710" s="127">
        <f t="shared" si="292"/>
        <v>0</v>
      </c>
      <c r="T710" s="112" t="b">
        <f t="shared" si="293"/>
        <v>0</v>
      </c>
      <c r="U710" s="22">
        <f t="shared" si="294"/>
        <v>4.4253733805612407</v>
      </c>
      <c r="V710" s="22">
        <f t="shared" si="295"/>
        <v>4.2005697620685588E-2</v>
      </c>
      <c r="W710" s="81">
        <f t="shared" si="296"/>
        <v>5</v>
      </c>
      <c r="X710" s="22">
        <f t="shared" si="297"/>
        <v>0.31078396541096204</v>
      </c>
      <c r="Y710" s="3">
        <f>IF(U710&gt;'Power Curve'!$C$37,0,INDEX(Ci,$W710,1)*POWER(1-X710,3)+INDEX(Ci,$W710,2)*3*X710*POWER(1-X710,2)+INDEX(Ci,$W710,3)*3*POWER(X710,2)*(1-X710)+INDEX(Ci,$W710,4)*POWER(X710,3))</f>
        <v>110.04927622602884</v>
      </c>
      <c r="Z710" s="3">
        <f t="shared" si="298"/>
        <v>110.04927622602884</v>
      </c>
      <c r="AA710" s="3">
        <f t="shared" si="299"/>
        <v>117.96999740600569</v>
      </c>
      <c r="AB710" s="3">
        <f t="shared" si="308"/>
        <v>-7.9207211799768515</v>
      </c>
      <c r="AC710" s="3">
        <f t="shared" si="309"/>
        <v>7.9207211799768515</v>
      </c>
      <c r="AE710" s="34">
        <f t="shared" si="300"/>
        <v>4</v>
      </c>
      <c r="AF710" s="73" t="b">
        <f>COUNTIF('Power Curve'!$D$2:$D$31,AE710)&gt;0</f>
        <v>1</v>
      </c>
      <c r="AG710" s="73" t="b">
        <f t="shared" si="301"/>
        <v>0</v>
      </c>
      <c r="AH710" s="73" t="b">
        <f t="shared" si="310"/>
        <v>1</v>
      </c>
      <c r="AI710" s="34" t="str">
        <f t="shared" si="302"/>
        <v>Outer</v>
      </c>
      <c r="AJ710" s="35" t="str">
        <f t="shared" si="311"/>
        <v>0.0-0.1</v>
      </c>
      <c r="AK710" s="36" t="str">
        <f t="shared" si="303"/>
        <v>11-12</v>
      </c>
      <c r="AL710" s="36" t="str">
        <f t="shared" si="304"/>
        <v>Jan</v>
      </c>
      <c r="AM710" s="35" t="str">
        <f t="shared" si="305"/>
        <v>265-275</v>
      </c>
      <c r="AN710" s="36" t="str">
        <f t="shared" si="306"/>
        <v>LWS-HTI</v>
      </c>
    </row>
    <row r="711" spans="5:40" x14ac:dyDescent="0.3">
      <c r="E711" s="12">
        <v>40924.493055555555</v>
      </c>
      <c r="F711" s="16">
        <v>4.4000000000000004</v>
      </c>
      <c r="G711" s="16">
        <v>110.79000473022421</v>
      </c>
      <c r="H711" s="29">
        <v>1.1969198910553032</v>
      </c>
      <c r="I711" s="26">
        <v>279.5</v>
      </c>
      <c r="J711" s="30">
        <v>0.20454545454545453</v>
      </c>
      <c r="K711" s="31">
        <v>0.32669705543139749</v>
      </c>
      <c r="L711" s="111">
        <f t="shared" si="286"/>
        <v>0</v>
      </c>
      <c r="M711" s="112">
        <f t="shared" si="287"/>
        <v>0.2</v>
      </c>
      <c r="N711" s="112" t="b">
        <f t="shared" si="288"/>
        <v>0</v>
      </c>
      <c r="O711" s="112" t="b">
        <f t="shared" si="289"/>
        <v>1</v>
      </c>
      <c r="P711" s="113">
        <f t="shared" si="290"/>
        <v>0</v>
      </c>
      <c r="Q711" s="113">
        <f t="shared" si="291"/>
        <v>6</v>
      </c>
      <c r="R711" s="114" t="str">
        <f t="shared" si="307"/>
        <v>0-0.2</v>
      </c>
      <c r="S711" s="127">
        <f t="shared" si="292"/>
        <v>0</v>
      </c>
      <c r="T711" s="112" t="b">
        <f t="shared" si="293"/>
        <v>0</v>
      </c>
      <c r="U711" s="22">
        <f t="shared" si="294"/>
        <v>4.3661200724187648</v>
      </c>
      <c r="V711" s="22">
        <f t="shared" si="295"/>
        <v>3.2847907839503657E-2</v>
      </c>
      <c r="W711" s="81">
        <f t="shared" si="296"/>
        <v>5</v>
      </c>
      <c r="X711" s="22">
        <f t="shared" si="297"/>
        <v>0.2430290010501458</v>
      </c>
      <c r="Y711" s="3">
        <f>IF(U711&gt;'Power Curve'!$C$37,0,INDEX(Ci,$W711,1)*POWER(1-X711,3)+INDEX(Ci,$W711,2)*3*X711*POWER(1-X711,2)+INDEX(Ci,$W711,3)*3*POWER(X711,2)*(1-X711)+INDEX(Ci,$W711,4)*POWER(X711,3))</f>
        <v>101.50826539923966</v>
      </c>
      <c r="Z711" s="3">
        <f t="shared" si="298"/>
        <v>101.50826539923966</v>
      </c>
      <c r="AA711" s="3">
        <f t="shared" si="299"/>
        <v>110.79000473022421</v>
      </c>
      <c r="AB711" s="3">
        <f t="shared" si="308"/>
        <v>-9.28173933098455</v>
      </c>
      <c r="AC711" s="3">
        <f t="shared" si="309"/>
        <v>9.28173933098455</v>
      </c>
      <c r="AE711" s="34">
        <f t="shared" si="300"/>
        <v>4</v>
      </c>
      <c r="AF711" s="73" t="b">
        <f>COUNTIF('Power Curve'!$D$2:$D$31,AE711)&gt;0</f>
        <v>1</v>
      </c>
      <c r="AG711" s="73" t="b">
        <f t="shared" si="301"/>
        <v>0</v>
      </c>
      <c r="AH711" s="73" t="b">
        <f t="shared" si="310"/>
        <v>1</v>
      </c>
      <c r="AI711" s="34" t="str">
        <f t="shared" si="302"/>
        <v>Outer</v>
      </c>
      <c r="AJ711" s="35" t="str">
        <f t="shared" si="311"/>
        <v>0.0-0.1</v>
      </c>
      <c r="AK711" s="36" t="str">
        <f t="shared" si="303"/>
        <v>11-12</v>
      </c>
      <c r="AL711" s="36" t="str">
        <f t="shared" si="304"/>
        <v>Jan</v>
      </c>
      <c r="AM711" s="35" t="str">
        <f t="shared" si="305"/>
        <v>275-285</v>
      </c>
      <c r="AN711" s="36" t="str">
        <f t="shared" si="306"/>
        <v>LWS-HTI</v>
      </c>
    </row>
    <row r="712" spans="5:40" x14ac:dyDescent="0.3">
      <c r="E712" s="12">
        <v>40924.652777777781</v>
      </c>
      <c r="F712" s="16">
        <v>5.98</v>
      </c>
      <c r="G712" s="16">
        <v>365.90000915527366</v>
      </c>
      <c r="H712" s="29">
        <v>1.1979866467077731</v>
      </c>
      <c r="I712" s="26">
        <v>302.8</v>
      </c>
      <c r="J712" s="30">
        <v>8.0267558528428082E-2</v>
      </c>
      <c r="K712" s="31">
        <v>0.2764683328621389</v>
      </c>
      <c r="L712" s="111">
        <f t="shared" si="286"/>
        <v>0.30000000000000004</v>
      </c>
      <c r="M712" s="112">
        <f t="shared" si="287"/>
        <v>0.08</v>
      </c>
      <c r="N712" s="112" t="b">
        <f t="shared" si="288"/>
        <v>1</v>
      </c>
      <c r="O712" s="112" t="b">
        <f t="shared" si="289"/>
        <v>1</v>
      </c>
      <c r="P712" s="113">
        <f t="shared" si="290"/>
        <v>3.0000000000000004</v>
      </c>
      <c r="Q712" s="113">
        <f t="shared" si="291"/>
        <v>18</v>
      </c>
      <c r="R712" s="114" t="str">
        <f t="shared" si="307"/>
        <v>0.3-0.08</v>
      </c>
      <c r="S712" s="127">
        <f t="shared" si="292"/>
        <v>-1.9975433083800127E-2</v>
      </c>
      <c r="T712" s="112" t="b">
        <f t="shared" si="293"/>
        <v>1</v>
      </c>
      <c r="U712" s="22">
        <f t="shared" si="294"/>
        <v>5.9357164551448731</v>
      </c>
      <c r="V712" s="22">
        <f t="shared" si="295"/>
        <v>0.27543408850888629</v>
      </c>
      <c r="W712" s="81">
        <f t="shared" si="296"/>
        <v>6</v>
      </c>
      <c r="X712" s="22">
        <f t="shared" si="297"/>
        <v>0.90462846813434084</v>
      </c>
      <c r="Y712" s="3">
        <f>IF(U712&gt;'Power Curve'!$C$37,0,INDEX(Ci,$W712,1)*POWER(1-X712,3)+INDEX(Ci,$W712,2)*3*X712*POWER(1-X712,2)+INDEX(Ci,$W712,3)*3*POWER(X712,2)*(1-X712)+INDEX(Ci,$W712,4)*POWER(X712,3))</f>
        <v>351.53551299014492</v>
      </c>
      <c r="Z712" s="3">
        <f t="shared" si="298"/>
        <v>344.51343887383092</v>
      </c>
      <c r="AA712" s="3">
        <f t="shared" si="299"/>
        <v>365.90000915527366</v>
      </c>
      <c r="AB712" s="3">
        <f t="shared" si="308"/>
        <v>-21.386570281442744</v>
      </c>
      <c r="AC712" s="3">
        <f t="shared" si="309"/>
        <v>21.386570281442744</v>
      </c>
      <c r="AE712" s="34">
        <f t="shared" si="300"/>
        <v>6</v>
      </c>
      <c r="AF712" s="73" t="b">
        <f>COUNTIF('Power Curve'!$D$2:$D$31,AE712)&gt;0</f>
        <v>1</v>
      </c>
      <c r="AG712" s="73" t="b">
        <f t="shared" si="301"/>
        <v>0</v>
      </c>
      <c r="AH712" s="73" t="b">
        <f t="shared" si="310"/>
        <v>1</v>
      </c>
      <c r="AI712" s="34" t="str">
        <f t="shared" si="302"/>
        <v>Outer</v>
      </c>
      <c r="AJ712" s="35" t="str">
        <f t="shared" si="311"/>
        <v>0.2-0.3</v>
      </c>
      <c r="AK712" s="36" t="str">
        <f t="shared" si="303"/>
        <v>15-16</v>
      </c>
      <c r="AL712" s="36" t="str">
        <f t="shared" si="304"/>
        <v>Jan</v>
      </c>
      <c r="AM712" s="35" t="str">
        <f t="shared" si="305"/>
        <v>295-305</v>
      </c>
      <c r="AN712" s="36" t="str">
        <f t="shared" si="306"/>
        <v>LWS-LTI</v>
      </c>
    </row>
    <row r="713" spans="5:40" x14ac:dyDescent="0.3">
      <c r="E713" s="12">
        <v>40924.666666666664</v>
      </c>
      <c r="F713" s="16">
        <v>5.6</v>
      </c>
      <c r="G713" s="16">
        <v>279.15000152587891</v>
      </c>
      <c r="H713" s="29">
        <v>1.1983370888305551</v>
      </c>
      <c r="I713" s="26">
        <v>300.60000000000002</v>
      </c>
      <c r="J713" s="30">
        <v>8.3928571428571436E-2</v>
      </c>
      <c r="K713" s="31">
        <v>0.21087296045410933</v>
      </c>
      <c r="L713" s="111">
        <f t="shared" si="286"/>
        <v>0.2</v>
      </c>
      <c r="M713" s="112">
        <f t="shared" si="287"/>
        <v>0.08</v>
      </c>
      <c r="N713" s="112" t="b">
        <f t="shared" si="288"/>
        <v>1</v>
      </c>
      <c r="O713" s="112" t="b">
        <f t="shared" si="289"/>
        <v>1</v>
      </c>
      <c r="P713" s="113">
        <f t="shared" si="290"/>
        <v>2</v>
      </c>
      <c r="Q713" s="113">
        <f t="shared" si="291"/>
        <v>18</v>
      </c>
      <c r="R713" s="114" t="str">
        <f t="shared" si="307"/>
        <v>0.2-0.08</v>
      </c>
      <c r="S713" s="127">
        <f t="shared" si="292"/>
        <v>-4.963225655588225E-2</v>
      </c>
      <c r="T713" s="112" t="b">
        <f t="shared" si="293"/>
        <v>1</v>
      </c>
      <c r="U713" s="22">
        <f t="shared" si="294"/>
        <v>5.5590724115355359</v>
      </c>
      <c r="V713" s="22">
        <f t="shared" si="295"/>
        <v>0.21722253742696385</v>
      </c>
      <c r="W713" s="81">
        <f t="shared" si="296"/>
        <v>6</v>
      </c>
      <c r="X713" s="22">
        <f t="shared" si="297"/>
        <v>0.52922066337476248</v>
      </c>
      <c r="Y713" s="3">
        <f>IF(U713&gt;'Power Curve'!$C$37,0,INDEX(Ci,$W713,1)*POWER(1-X713,3)+INDEX(Ci,$W713,2)*3*X713*POWER(1-X713,2)+INDEX(Ci,$W713,3)*3*POWER(X713,2)*(1-X713)+INDEX(Ci,$W713,4)*POWER(X713,3))</f>
        <v>290.4690572791734</v>
      </c>
      <c r="Z713" s="3">
        <f t="shared" si="298"/>
        <v>276.0524225067482</v>
      </c>
      <c r="AA713" s="3">
        <f t="shared" si="299"/>
        <v>279.15000152587891</v>
      </c>
      <c r="AB713" s="3">
        <f t="shared" si="308"/>
        <v>-3.0975790191307055</v>
      </c>
      <c r="AC713" s="3">
        <f t="shared" si="309"/>
        <v>3.0975790191307055</v>
      </c>
      <c r="AE713" s="34">
        <f t="shared" si="300"/>
        <v>6</v>
      </c>
      <c r="AF713" s="73" t="b">
        <f>COUNTIF('Power Curve'!$D$2:$D$31,AE713)&gt;0</f>
        <v>1</v>
      </c>
      <c r="AG713" s="73" t="b">
        <f t="shared" si="301"/>
        <v>0</v>
      </c>
      <c r="AH713" s="73" t="b">
        <f t="shared" si="310"/>
        <v>1</v>
      </c>
      <c r="AI713" s="34" t="str">
        <f t="shared" si="302"/>
        <v>Outer</v>
      </c>
      <c r="AJ713" s="35" t="str">
        <f t="shared" si="311"/>
        <v>0.2-0.3</v>
      </c>
      <c r="AK713" s="36" t="str">
        <f t="shared" si="303"/>
        <v>16-17</v>
      </c>
      <c r="AL713" s="36" t="str">
        <f t="shared" si="304"/>
        <v>Jan</v>
      </c>
      <c r="AM713" s="35" t="str">
        <f t="shared" si="305"/>
        <v>295-305</v>
      </c>
      <c r="AN713" s="36" t="str">
        <f t="shared" si="306"/>
        <v>LWS-LTI</v>
      </c>
    </row>
    <row r="714" spans="5:40" x14ac:dyDescent="0.3">
      <c r="E714" s="12">
        <v>40924.673611111109</v>
      </c>
      <c r="F714" s="16">
        <v>6.21</v>
      </c>
      <c r="G714" s="16">
        <v>437.90000915527366</v>
      </c>
      <c r="H714" s="29">
        <v>1.1986555414186049</v>
      </c>
      <c r="I714" s="26">
        <v>297.8</v>
      </c>
      <c r="J714" s="30">
        <v>6.4412238325281812E-2</v>
      </c>
      <c r="K714" s="31">
        <v>0.32738933742699988</v>
      </c>
      <c r="L714" s="111">
        <f t="shared" si="286"/>
        <v>0.30000000000000004</v>
      </c>
      <c r="M714" s="112">
        <f t="shared" si="287"/>
        <v>6.0000000000000005E-2</v>
      </c>
      <c r="N714" s="112" t="b">
        <f t="shared" si="288"/>
        <v>1</v>
      </c>
      <c r="O714" s="112" t="b">
        <f t="shared" si="289"/>
        <v>1</v>
      </c>
      <c r="P714" s="113">
        <f t="shared" si="290"/>
        <v>3.0000000000000004</v>
      </c>
      <c r="Q714" s="113">
        <f t="shared" si="291"/>
        <v>20</v>
      </c>
      <c r="R714" s="114" t="str">
        <f t="shared" si="307"/>
        <v>0.3-0.06</v>
      </c>
      <c r="S714" s="127">
        <f t="shared" si="292"/>
        <v>-9.0712576007974638E-2</v>
      </c>
      <c r="T714" s="112" t="b">
        <f t="shared" si="293"/>
        <v>1</v>
      </c>
      <c r="U714" s="22">
        <f t="shared" si="294"/>
        <v>6.1651602520843838</v>
      </c>
      <c r="V714" s="22">
        <f t="shared" si="295"/>
        <v>0.31089536695625752</v>
      </c>
      <c r="W714" s="81">
        <f t="shared" si="296"/>
        <v>7</v>
      </c>
      <c r="X714" s="22">
        <f t="shared" si="297"/>
        <v>0.13597139772067271</v>
      </c>
      <c r="Y714" s="3">
        <f>IF(U714&gt;'Power Curve'!$C$37,0,INDEX(Ci,$W714,1)*POWER(1-X714,3)+INDEX(Ci,$W714,2)*3*X714*POWER(1-X714,2)+INDEX(Ci,$W714,3)*3*POWER(X714,2)*(1-X714)+INDEX(Ci,$W714,4)*POWER(X714,3))</f>
        <v>395.4900439993753</v>
      </c>
      <c r="Z714" s="3">
        <f t="shared" si="298"/>
        <v>359.61412332268475</v>
      </c>
      <c r="AA714" s="3">
        <f t="shared" si="299"/>
        <v>437.90000915527366</v>
      </c>
      <c r="AB714" s="3">
        <f t="shared" si="308"/>
        <v>-78.285885832588917</v>
      </c>
      <c r="AC714" s="3">
        <f t="shared" si="309"/>
        <v>78.285885832588917</v>
      </c>
      <c r="AE714" s="34">
        <f t="shared" si="300"/>
        <v>6</v>
      </c>
      <c r="AF714" s="73" t="b">
        <f>COUNTIF('Power Curve'!$D$2:$D$31,AE714)&gt;0</f>
        <v>1</v>
      </c>
      <c r="AG714" s="73" t="b">
        <f t="shared" si="301"/>
        <v>0</v>
      </c>
      <c r="AH714" s="73" t="b">
        <f t="shared" si="310"/>
        <v>1</v>
      </c>
      <c r="AI714" s="34" t="str">
        <f t="shared" si="302"/>
        <v>Outer</v>
      </c>
      <c r="AJ714" s="35" t="str">
        <f t="shared" si="311"/>
        <v>0.3-0.4</v>
      </c>
      <c r="AK714" s="36" t="str">
        <f t="shared" si="303"/>
        <v>16-17</v>
      </c>
      <c r="AL714" s="36" t="str">
        <f t="shared" si="304"/>
        <v>Jan</v>
      </c>
      <c r="AM714" s="35" t="str">
        <f t="shared" si="305"/>
        <v>295-305</v>
      </c>
      <c r="AN714" s="36" t="str">
        <f t="shared" si="306"/>
        <v>LWS-LTI</v>
      </c>
    </row>
    <row r="715" spans="5:40" x14ac:dyDescent="0.3">
      <c r="E715" s="12">
        <v>40924.680555555555</v>
      </c>
      <c r="F715" s="16">
        <v>5.97</v>
      </c>
      <c r="G715" s="16">
        <v>344.55000305175821</v>
      </c>
      <c r="H715" s="29">
        <v>1.1988308860915808</v>
      </c>
      <c r="I715" s="26">
        <v>297.2</v>
      </c>
      <c r="J715" s="30">
        <v>8.0402010050251257E-2</v>
      </c>
      <c r="K715" s="31">
        <v>0.25080325507933338</v>
      </c>
      <c r="L715" s="111">
        <f t="shared" si="286"/>
        <v>0.30000000000000004</v>
      </c>
      <c r="M715" s="112">
        <f t="shared" si="287"/>
        <v>0.08</v>
      </c>
      <c r="N715" s="112" t="b">
        <f t="shared" si="288"/>
        <v>1</v>
      </c>
      <c r="O715" s="112" t="b">
        <f t="shared" si="289"/>
        <v>1</v>
      </c>
      <c r="P715" s="113">
        <f t="shared" si="290"/>
        <v>3.0000000000000004</v>
      </c>
      <c r="Q715" s="113">
        <f t="shared" si="291"/>
        <v>18</v>
      </c>
      <c r="R715" s="114" t="str">
        <f t="shared" si="307"/>
        <v>0.3-0.08</v>
      </c>
      <c r="S715" s="127">
        <f t="shared" si="292"/>
        <v>-1.9975433083800127E-2</v>
      </c>
      <c r="T715" s="112" t="b">
        <f t="shared" si="293"/>
        <v>1</v>
      </c>
      <c r="U715" s="22">
        <f t="shared" si="294"/>
        <v>5.9271821792247161</v>
      </c>
      <c r="V715" s="22">
        <f t="shared" si="295"/>
        <v>0.27411508865450723</v>
      </c>
      <c r="W715" s="81">
        <f t="shared" si="296"/>
        <v>6</v>
      </c>
      <c r="X715" s="22">
        <f t="shared" si="297"/>
        <v>0.89612220381725061</v>
      </c>
      <c r="Y715" s="3">
        <f>IF(U715&gt;'Power Curve'!$C$37,0,INDEX(Ci,$W715,1)*POWER(1-X715,3)+INDEX(Ci,$W715,2)*3*X715*POWER(1-X715,2)+INDEX(Ci,$W715,3)*3*POWER(X715,2)*(1-X715)+INDEX(Ci,$W715,4)*POWER(X715,3))</f>
        <v>350.02317096540327</v>
      </c>
      <c r="Z715" s="3">
        <f t="shared" si="298"/>
        <v>343.03130653600431</v>
      </c>
      <c r="AA715" s="3">
        <f t="shared" si="299"/>
        <v>344.55000305175821</v>
      </c>
      <c r="AB715" s="3">
        <f t="shared" si="308"/>
        <v>-1.5186965157539021</v>
      </c>
      <c r="AC715" s="3">
        <f t="shared" si="309"/>
        <v>1.5186965157539021</v>
      </c>
      <c r="AE715" s="34">
        <f t="shared" si="300"/>
        <v>6</v>
      </c>
      <c r="AF715" s="73" t="b">
        <f>COUNTIF('Power Curve'!$D$2:$D$31,AE715)&gt;0</f>
        <v>1</v>
      </c>
      <c r="AG715" s="73" t="b">
        <f t="shared" si="301"/>
        <v>0</v>
      </c>
      <c r="AH715" s="73" t="b">
        <f t="shared" si="310"/>
        <v>1</v>
      </c>
      <c r="AI715" s="34" t="str">
        <f t="shared" si="302"/>
        <v>Outer</v>
      </c>
      <c r="AJ715" s="35" t="str">
        <f t="shared" si="311"/>
        <v>0.2-0.3</v>
      </c>
      <c r="AK715" s="36" t="str">
        <f t="shared" si="303"/>
        <v>16-17</v>
      </c>
      <c r="AL715" s="36" t="str">
        <f t="shared" si="304"/>
        <v>Jan</v>
      </c>
      <c r="AM715" s="35" t="str">
        <f t="shared" si="305"/>
        <v>295-305</v>
      </c>
      <c r="AN715" s="36" t="str">
        <f t="shared" si="306"/>
        <v>LWS-LTI</v>
      </c>
    </row>
    <row r="716" spans="5:40" x14ac:dyDescent="0.3">
      <c r="E716" s="12">
        <v>40924.6875</v>
      </c>
      <c r="F716" s="16">
        <v>5.99</v>
      </c>
      <c r="G716" s="16">
        <v>361.4900054931644</v>
      </c>
      <c r="H716" s="29">
        <v>1.1990062819417633</v>
      </c>
      <c r="I716" s="26">
        <v>297.7</v>
      </c>
      <c r="J716" s="30">
        <v>0.10851419031719532</v>
      </c>
      <c r="K716" s="31">
        <v>0.31256408363586974</v>
      </c>
      <c r="L716" s="111">
        <f t="shared" si="286"/>
        <v>0.30000000000000004</v>
      </c>
      <c r="M716" s="112">
        <f t="shared" si="287"/>
        <v>0.11</v>
      </c>
      <c r="N716" s="112" t="b">
        <f t="shared" si="288"/>
        <v>1</v>
      </c>
      <c r="O716" s="112" t="b">
        <f t="shared" si="289"/>
        <v>1</v>
      </c>
      <c r="P716" s="113">
        <f t="shared" si="290"/>
        <v>3.0000000000000004</v>
      </c>
      <c r="Q716" s="113">
        <f t="shared" si="291"/>
        <v>15</v>
      </c>
      <c r="R716" s="114" t="str">
        <f t="shared" si="307"/>
        <v>0.3-0.11</v>
      </c>
      <c r="S716" s="127">
        <f t="shared" si="292"/>
        <v>-2.4161179974829692E-3</v>
      </c>
      <c r="T716" s="112" t="b">
        <f t="shared" si="293"/>
        <v>1</v>
      </c>
      <c r="U716" s="22">
        <f t="shared" si="294"/>
        <v>5.9473287504472205</v>
      </c>
      <c r="V716" s="22">
        <f t="shared" si="295"/>
        <v>0.27722880618102363</v>
      </c>
      <c r="W716" s="81">
        <f t="shared" si="296"/>
        <v>6</v>
      </c>
      <c r="X716" s="22">
        <f t="shared" si="297"/>
        <v>0.91620264901318615</v>
      </c>
      <c r="Y716" s="3">
        <f>IF(U716&gt;'Power Curve'!$C$37,0,INDEX(Ci,$W716,1)*POWER(1-X716,3)+INDEX(Ci,$W716,2)*3*X716*POWER(1-X716,2)+INDEX(Ci,$W716,3)*3*POWER(X716,2)*(1-X716)+INDEX(Ci,$W716,4)*POWER(X716,3))</f>
        <v>353.6055398394991</v>
      </c>
      <c r="Z716" s="3">
        <f t="shared" si="298"/>
        <v>352.75118713068321</v>
      </c>
      <c r="AA716" s="3">
        <f t="shared" si="299"/>
        <v>361.4900054931644</v>
      </c>
      <c r="AB716" s="3">
        <f t="shared" si="308"/>
        <v>-8.7388183624811973</v>
      </c>
      <c r="AC716" s="3">
        <f t="shared" si="309"/>
        <v>8.7388183624811973</v>
      </c>
      <c r="AE716" s="34">
        <f t="shared" si="300"/>
        <v>6</v>
      </c>
      <c r="AF716" s="73" t="b">
        <f>COUNTIF('Power Curve'!$D$2:$D$31,AE716)&gt;0</f>
        <v>1</v>
      </c>
      <c r="AG716" s="73" t="b">
        <f t="shared" si="301"/>
        <v>0</v>
      </c>
      <c r="AH716" s="73" t="b">
        <f t="shared" si="310"/>
        <v>1</v>
      </c>
      <c r="AI716" s="34" t="str">
        <f t="shared" si="302"/>
        <v>Outer</v>
      </c>
      <c r="AJ716" s="35" t="str">
        <f t="shared" si="311"/>
        <v>0.2-0.3</v>
      </c>
      <c r="AK716" s="36" t="str">
        <f t="shared" si="303"/>
        <v>16-17</v>
      </c>
      <c r="AL716" s="36" t="str">
        <f t="shared" si="304"/>
        <v>Jan</v>
      </c>
      <c r="AM716" s="35" t="str">
        <f t="shared" si="305"/>
        <v>295-305</v>
      </c>
      <c r="AN716" s="36" t="str">
        <f t="shared" si="306"/>
        <v>Inner-TI</v>
      </c>
    </row>
    <row r="717" spans="5:40" x14ac:dyDescent="0.3">
      <c r="E717" s="12">
        <v>40924.694444444445</v>
      </c>
      <c r="F717" s="16">
        <v>6.53</v>
      </c>
      <c r="G717" s="16">
        <v>421.2700119018553</v>
      </c>
      <c r="H717" s="29">
        <v>1.1986117133298895</v>
      </c>
      <c r="I717" s="26">
        <v>302</v>
      </c>
      <c r="J717" s="30">
        <v>7.3506891271056654E-2</v>
      </c>
      <c r="K717" s="31">
        <v>0.30453317831976962</v>
      </c>
      <c r="L717" s="111">
        <f t="shared" si="286"/>
        <v>0.4</v>
      </c>
      <c r="M717" s="112">
        <f t="shared" si="287"/>
        <v>6.9999999999999993E-2</v>
      </c>
      <c r="N717" s="112" t="b">
        <f t="shared" si="288"/>
        <v>1</v>
      </c>
      <c r="O717" s="112" t="b">
        <f t="shared" si="289"/>
        <v>1</v>
      </c>
      <c r="P717" s="113">
        <f t="shared" si="290"/>
        <v>4</v>
      </c>
      <c r="Q717" s="113">
        <f t="shared" si="291"/>
        <v>19</v>
      </c>
      <c r="R717" s="114" t="str">
        <f t="shared" si="307"/>
        <v>0.4-0.07</v>
      </c>
      <c r="S717" s="127">
        <f t="shared" si="292"/>
        <v>-4.7809917091142407E-2</v>
      </c>
      <c r="T717" s="112" t="b">
        <f t="shared" si="293"/>
        <v>1</v>
      </c>
      <c r="U717" s="22">
        <f t="shared" si="294"/>
        <v>6.4827706545194603</v>
      </c>
      <c r="V717" s="22">
        <f t="shared" si="295"/>
        <v>0.35998307849504968</v>
      </c>
      <c r="W717" s="81">
        <f t="shared" si="296"/>
        <v>7</v>
      </c>
      <c r="X717" s="22">
        <f t="shared" si="297"/>
        <v>0.4588370607665318</v>
      </c>
      <c r="Y717" s="3">
        <f>IF(U717&gt;'Power Curve'!$C$37,0,INDEX(Ci,$W717,1)*POWER(1-X717,3)+INDEX(Ci,$W717,2)*3*X717*POWER(1-X717,2)+INDEX(Ci,$W717,3)*3*POWER(X717,2)*(1-X717)+INDEX(Ci,$W717,4)*POWER(X717,3))</f>
        <v>466.59519733642981</v>
      </c>
      <c r="Z717" s="3">
        <f t="shared" si="298"/>
        <v>444.2873196366499</v>
      </c>
      <c r="AA717" s="3">
        <f t="shared" si="299"/>
        <v>421.2700119018553</v>
      </c>
      <c r="AB717" s="3">
        <f t="shared" si="308"/>
        <v>23.017307734794599</v>
      </c>
      <c r="AC717" s="3">
        <f t="shared" si="309"/>
        <v>23.017307734794599</v>
      </c>
      <c r="AE717" s="34">
        <f t="shared" si="300"/>
        <v>6</v>
      </c>
      <c r="AF717" s="73" t="b">
        <f>COUNTIF('Power Curve'!$D$2:$D$31,AE717)&gt;0</f>
        <v>1</v>
      </c>
      <c r="AG717" s="73" t="b">
        <f t="shared" si="301"/>
        <v>0</v>
      </c>
      <c r="AH717" s="73" t="b">
        <f t="shared" si="310"/>
        <v>1</v>
      </c>
      <c r="AI717" s="34" t="str">
        <f t="shared" si="302"/>
        <v>Outer</v>
      </c>
      <c r="AJ717" s="35" t="str">
        <f t="shared" si="311"/>
        <v>0.3-0.4</v>
      </c>
      <c r="AK717" s="36" t="str">
        <f t="shared" si="303"/>
        <v>16-17</v>
      </c>
      <c r="AL717" s="36" t="str">
        <f t="shared" si="304"/>
        <v>Jan</v>
      </c>
      <c r="AM717" s="35" t="str">
        <f t="shared" si="305"/>
        <v>295-305</v>
      </c>
      <c r="AN717" s="36" t="str">
        <f t="shared" si="306"/>
        <v>LWS-LTI</v>
      </c>
    </row>
    <row r="718" spans="5:40" x14ac:dyDescent="0.3">
      <c r="E718" s="12">
        <v>40924.701388888891</v>
      </c>
      <c r="F718" s="16">
        <v>5.96</v>
      </c>
      <c r="G718" s="16">
        <v>340.1399841308596</v>
      </c>
      <c r="H718" s="29">
        <v>1.1988747302104701</v>
      </c>
      <c r="I718" s="26">
        <v>306</v>
      </c>
      <c r="J718" s="30">
        <v>8.0536912751677847E-2</v>
      </c>
      <c r="K718" s="31">
        <v>0.29399766097369845</v>
      </c>
      <c r="L718" s="111">
        <f t="shared" si="286"/>
        <v>0.30000000000000004</v>
      </c>
      <c r="M718" s="112">
        <f t="shared" si="287"/>
        <v>0.08</v>
      </c>
      <c r="N718" s="112" t="b">
        <f t="shared" si="288"/>
        <v>1</v>
      </c>
      <c r="O718" s="112" t="b">
        <f t="shared" si="289"/>
        <v>1</v>
      </c>
      <c r="P718" s="113">
        <f t="shared" si="290"/>
        <v>3.0000000000000004</v>
      </c>
      <c r="Q718" s="113">
        <f t="shared" si="291"/>
        <v>18</v>
      </c>
      <c r="R718" s="114" t="str">
        <f t="shared" si="307"/>
        <v>0.3-0.08</v>
      </c>
      <c r="S718" s="127">
        <f t="shared" si="292"/>
        <v>-1.9975433083800127E-2</v>
      </c>
      <c r="T718" s="112" t="b">
        <f t="shared" si="293"/>
        <v>1</v>
      </c>
      <c r="U718" s="22">
        <f t="shared" si="294"/>
        <v>5.917326036040766</v>
      </c>
      <c r="V718" s="22">
        <f t="shared" si="295"/>
        <v>0.27259178995336453</v>
      </c>
      <c r="W718" s="81">
        <f t="shared" si="296"/>
        <v>6</v>
      </c>
      <c r="X718" s="22">
        <f t="shared" si="297"/>
        <v>0.88629841093146533</v>
      </c>
      <c r="Y718" s="3">
        <f>IF(U718&gt;'Power Curve'!$C$37,0,INDEX(Ci,$W718,1)*POWER(1-X718,3)+INDEX(Ci,$W718,2)*3*X718*POWER(1-X718,2)+INDEX(Ci,$W718,3)*3*POWER(X718,2)*(1-X718)+INDEX(Ci,$W718,4)*POWER(X718,3))</f>
        <v>348.2859041196424</v>
      </c>
      <c r="Z718" s="3">
        <f t="shared" si="298"/>
        <v>341.32874234786965</v>
      </c>
      <c r="AA718" s="3">
        <f t="shared" si="299"/>
        <v>340.1399841308596</v>
      </c>
      <c r="AB718" s="3">
        <f t="shared" si="308"/>
        <v>1.1887582170100472</v>
      </c>
      <c r="AC718" s="3">
        <f t="shared" si="309"/>
        <v>1.1887582170100472</v>
      </c>
      <c r="AE718" s="34">
        <f t="shared" si="300"/>
        <v>6</v>
      </c>
      <c r="AF718" s="73" t="b">
        <f>COUNTIF('Power Curve'!$D$2:$D$31,AE718)&gt;0</f>
        <v>1</v>
      </c>
      <c r="AG718" s="73" t="b">
        <f t="shared" si="301"/>
        <v>0</v>
      </c>
      <c r="AH718" s="73" t="b">
        <f t="shared" si="310"/>
        <v>1</v>
      </c>
      <c r="AI718" s="34" t="str">
        <f t="shared" si="302"/>
        <v>Outer</v>
      </c>
      <c r="AJ718" s="35" t="str">
        <f t="shared" si="311"/>
        <v>0.2-0.3</v>
      </c>
      <c r="AK718" s="36" t="str">
        <f t="shared" si="303"/>
        <v>16-17</v>
      </c>
      <c r="AL718" s="36" t="str">
        <f t="shared" si="304"/>
        <v>Jan</v>
      </c>
      <c r="AM718" s="35" t="str">
        <f t="shared" si="305"/>
        <v>305-315</v>
      </c>
      <c r="AN718" s="36" t="str">
        <f t="shared" si="306"/>
        <v>LWS-LTI</v>
      </c>
    </row>
    <row r="719" spans="5:40" x14ac:dyDescent="0.3">
      <c r="E719" s="12">
        <v>40924.708333333336</v>
      </c>
      <c r="F719" s="16">
        <v>6.52</v>
      </c>
      <c r="G719" s="16">
        <v>445.36999893188482</v>
      </c>
      <c r="H719" s="29">
        <v>1.1993686963791506</v>
      </c>
      <c r="I719" s="26">
        <v>304.10000000000002</v>
      </c>
      <c r="J719" s="30">
        <v>6.9018404907975464E-2</v>
      </c>
      <c r="K719" s="31">
        <v>0.34922643411185034</v>
      </c>
      <c r="L719" s="111">
        <f t="shared" si="286"/>
        <v>0.4</v>
      </c>
      <c r="M719" s="112">
        <f t="shared" si="287"/>
        <v>6.9999999999999993E-2</v>
      </c>
      <c r="N719" s="112" t="b">
        <f t="shared" si="288"/>
        <v>1</v>
      </c>
      <c r="O719" s="112" t="b">
        <f t="shared" si="289"/>
        <v>1</v>
      </c>
      <c r="P719" s="113">
        <f t="shared" si="290"/>
        <v>4</v>
      </c>
      <c r="Q719" s="113">
        <f t="shared" si="291"/>
        <v>19</v>
      </c>
      <c r="R719" s="114" t="str">
        <f t="shared" si="307"/>
        <v>0.4-0.07</v>
      </c>
      <c r="S719" s="127">
        <f t="shared" si="292"/>
        <v>-4.7809917091142407E-2</v>
      </c>
      <c r="T719" s="112" t="b">
        <f t="shared" si="293"/>
        <v>1</v>
      </c>
      <c r="U719" s="22">
        <f t="shared" si="294"/>
        <v>6.4742053354847098</v>
      </c>
      <c r="V719" s="22">
        <f t="shared" si="295"/>
        <v>0.3586592808272403</v>
      </c>
      <c r="W719" s="81">
        <f t="shared" si="296"/>
        <v>7</v>
      </c>
      <c r="X719" s="22">
        <f t="shared" si="297"/>
        <v>0.45013001783546991</v>
      </c>
      <c r="Y719" s="3">
        <f>IF(U719&gt;'Power Curve'!$C$37,0,INDEX(Ci,$W719,1)*POWER(1-X719,3)+INDEX(Ci,$W719,2)*3*X719*POWER(1-X719,2)+INDEX(Ci,$W719,3)*3*POWER(X719,2)*(1-X719)+INDEX(Ci,$W719,4)*POWER(X719,3))</f>
        <v>464.55511803036478</v>
      </c>
      <c r="Z719" s="3">
        <f t="shared" si="298"/>
        <v>442.34477635306718</v>
      </c>
      <c r="AA719" s="3">
        <f t="shared" si="299"/>
        <v>445.36999893188482</v>
      </c>
      <c r="AB719" s="3">
        <f t="shared" si="308"/>
        <v>-3.0252225788176474</v>
      </c>
      <c r="AC719" s="3">
        <f t="shared" si="309"/>
        <v>3.0252225788176474</v>
      </c>
      <c r="AE719" s="34">
        <f t="shared" si="300"/>
        <v>6</v>
      </c>
      <c r="AF719" s="73" t="b">
        <f>COUNTIF('Power Curve'!$D$2:$D$31,AE719)&gt;0</f>
        <v>1</v>
      </c>
      <c r="AG719" s="73" t="b">
        <f t="shared" si="301"/>
        <v>0</v>
      </c>
      <c r="AH719" s="73" t="b">
        <f t="shared" si="310"/>
        <v>1</v>
      </c>
      <c r="AI719" s="34" t="str">
        <f t="shared" si="302"/>
        <v>Outer</v>
      </c>
      <c r="AJ719" s="35" t="str">
        <f t="shared" si="311"/>
        <v>0.3-0.4</v>
      </c>
      <c r="AK719" s="36" t="str">
        <f t="shared" si="303"/>
        <v>17-18</v>
      </c>
      <c r="AL719" s="36" t="str">
        <f t="shared" si="304"/>
        <v>Jan</v>
      </c>
      <c r="AM719" s="35" t="str">
        <f t="shared" si="305"/>
        <v>295-305</v>
      </c>
      <c r="AN719" s="36" t="str">
        <f t="shared" si="306"/>
        <v>LWS-LTI</v>
      </c>
    </row>
    <row r="720" spans="5:40" x14ac:dyDescent="0.3">
      <c r="E720" s="12">
        <v>40925.0625</v>
      </c>
      <c r="F720" s="16">
        <v>4.4800000000000004</v>
      </c>
      <c r="G720" s="16">
        <v>118.51000595092822</v>
      </c>
      <c r="H720" s="29">
        <v>1.1988450313381322</v>
      </c>
      <c r="I720" s="26">
        <v>293.10000000000002</v>
      </c>
      <c r="J720" s="30">
        <v>7.5892857142857137E-2</v>
      </c>
      <c r="K720" s="31">
        <v>0.4387647829018913</v>
      </c>
      <c r="L720" s="111">
        <f t="shared" si="286"/>
        <v>0</v>
      </c>
      <c r="M720" s="112">
        <f t="shared" si="287"/>
        <v>0.08</v>
      </c>
      <c r="N720" s="112" t="b">
        <f t="shared" si="288"/>
        <v>0</v>
      </c>
      <c r="O720" s="112" t="b">
        <f t="shared" si="289"/>
        <v>1</v>
      </c>
      <c r="P720" s="113">
        <f t="shared" si="290"/>
        <v>0</v>
      </c>
      <c r="Q720" s="113">
        <f t="shared" si="291"/>
        <v>18</v>
      </c>
      <c r="R720" s="114" t="str">
        <f t="shared" si="307"/>
        <v>0-0.08</v>
      </c>
      <c r="S720" s="127">
        <f t="shared" si="292"/>
        <v>0</v>
      </c>
      <c r="T720" s="112" t="b">
        <f t="shared" si="293"/>
        <v>0</v>
      </c>
      <c r="U720" s="22">
        <f t="shared" si="294"/>
        <v>4.4478861977045971</v>
      </c>
      <c r="V720" s="22">
        <f t="shared" si="295"/>
        <v>4.5485126082052026E-2</v>
      </c>
      <c r="W720" s="81">
        <f t="shared" si="296"/>
        <v>5</v>
      </c>
      <c r="X720" s="22">
        <f t="shared" si="297"/>
        <v>0.33652691835363885</v>
      </c>
      <c r="Y720" s="3">
        <f>IF(U720&gt;'Power Curve'!$C$37,0,INDEX(Ci,$W720,1)*POWER(1-X720,3)+INDEX(Ci,$W720,2)*3*X720*POWER(1-X720,2)+INDEX(Ci,$W720,3)*3*POWER(X720,2)*(1-X720)+INDEX(Ci,$W720,4)*POWER(X720,3))</f>
        <v>113.45529594398413</v>
      </c>
      <c r="Z720" s="3">
        <f t="shared" si="298"/>
        <v>113.45529594398413</v>
      </c>
      <c r="AA720" s="3">
        <f t="shared" si="299"/>
        <v>118.51000595092822</v>
      </c>
      <c r="AB720" s="3">
        <f t="shared" si="308"/>
        <v>-5.0547100069440916</v>
      </c>
      <c r="AC720" s="3">
        <f t="shared" si="309"/>
        <v>5.0547100069440916</v>
      </c>
      <c r="AE720" s="34">
        <f t="shared" si="300"/>
        <v>4</v>
      </c>
      <c r="AF720" s="73" t="b">
        <f>COUNTIF('Power Curve'!$D$2:$D$31,AE720)&gt;0</f>
        <v>1</v>
      </c>
      <c r="AG720" s="73" t="b">
        <f t="shared" si="301"/>
        <v>0</v>
      </c>
      <c r="AH720" s="73" t="b">
        <f t="shared" si="310"/>
        <v>1</v>
      </c>
      <c r="AI720" s="34" t="str">
        <f t="shared" si="302"/>
        <v>Outer</v>
      </c>
      <c r="AJ720" s="35" t="str">
        <f t="shared" si="311"/>
        <v>0.0-0.1</v>
      </c>
      <c r="AK720" s="36" t="str">
        <f t="shared" si="303"/>
        <v>1-2</v>
      </c>
      <c r="AL720" s="36" t="str">
        <f t="shared" si="304"/>
        <v>Jan</v>
      </c>
      <c r="AM720" s="35" t="str">
        <f t="shared" si="305"/>
        <v>285-295</v>
      </c>
      <c r="AN720" s="36" t="str">
        <f t="shared" si="306"/>
        <v>LWS-LTI</v>
      </c>
    </row>
    <row r="721" spans="5:40" x14ac:dyDescent="0.3">
      <c r="E721" s="12">
        <v>40925.069444444445</v>
      </c>
      <c r="F721" s="16">
        <v>4.8</v>
      </c>
      <c r="G721" s="16">
        <v>135.1800041198731</v>
      </c>
      <c r="H721" s="29">
        <v>1.1988888183240738</v>
      </c>
      <c r="I721" s="26">
        <v>293.89999999999998</v>
      </c>
      <c r="J721" s="30">
        <v>6.458333333333334E-2</v>
      </c>
      <c r="K721" s="31">
        <v>0.43919159086959553</v>
      </c>
      <c r="L721" s="111">
        <f t="shared" si="286"/>
        <v>0.1</v>
      </c>
      <c r="M721" s="112">
        <f t="shared" si="287"/>
        <v>6.0000000000000005E-2</v>
      </c>
      <c r="N721" s="112" t="b">
        <f t="shared" si="288"/>
        <v>1</v>
      </c>
      <c r="O721" s="112" t="b">
        <f t="shared" si="289"/>
        <v>1</v>
      </c>
      <c r="P721" s="113">
        <f t="shared" si="290"/>
        <v>1</v>
      </c>
      <c r="Q721" s="113">
        <f t="shared" si="291"/>
        <v>20</v>
      </c>
      <c r="R721" s="114" t="str">
        <f t="shared" si="307"/>
        <v>0.1-0.06</v>
      </c>
      <c r="S721" s="127">
        <f t="shared" si="292"/>
        <v>-0.11327910441251345</v>
      </c>
      <c r="T721" s="112" t="b">
        <f t="shared" si="293"/>
        <v>1</v>
      </c>
      <c r="U721" s="22">
        <f t="shared" si="294"/>
        <v>4.7656503739658094</v>
      </c>
      <c r="V721" s="22">
        <f t="shared" si="295"/>
        <v>9.4596603861375625E-2</v>
      </c>
      <c r="W721" s="81">
        <f t="shared" si="296"/>
        <v>5</v>
      </c>
      <c r="X721" s="22">
        <f t="shared" si="297"/>
        <v>0.69988385339518844</v>
      </c>
      <c r="Y721" s="3">
        <f>IF(U721&gt;'Power Curve'!$C$37,0,INDEX(Ci,$W721,1)*POWER(1-X721,3)+INDEX(Ci,$W721,2)*3*X721*POWER(1-X721,2)+INDEX(Ci,$W721,3)*3*POWER(X721,2)*(1-X721)+INDEX(Ci,$W721,4)*POWER(X721,3))</f>
        <v>167.18502810478441</v>
      </c>
      <c r="Z721" s="3">
        <f t="shared" si="298"/>
        <v>148.24645784989355</v>
      </c>
      <c r="AA721" s="3">
        <f t="shared" si="299"/>
        <v>135.1800041198731</v>
      </c>
      <c r="AB721" s="3">
        <f t="shared" si="308"/>
        <v>13.066453730020442</v>
      </c>
      <c r="AC721" s="3">
        <f t="shared" si="309"/>
        <v>13.066453730020442</v>
      </c>
      <c r="AE721" s="34">
        <f t="shared" si="300"/>
        <v>5</v>
      </c>
      <c r="AF721" s="73" t="b">
        <f>COUNTIF('Power Curve'!$D$2:$D$31,AE721)&gt;0</f>
        <v>1</v>
      </c>
      <c r="AG721" s="73" t="b">
        <f t="shared" si="301"/>
        <v>0</v>
      </c>
      <c r="AH721" s="73" t="b">
        <f t="shared" si="310"/>
        <v>1</v>
      </c>
      <c r="AI721" s="34" t="str">
        <f t="shared" si="302"/>
        <v>Outer</v>
      </c>
      <c r="AJ721" s="35" t="str">
        <f t="shared" si="311"/>
        <v>0.0-0.1</v>
      </c>
      <c r="AK721" s="36" t="str">
        <f t="shared" si="303"/>
        <v>1-2</v>
      </c>
      <c r="AL721" s="36" t="str">
        <f t="shared" si="304"/>
        <v>Jan</v>
      </c>
      <c r="AM721" s="35" t="str">
        <f t="shared" si="305"/>
        <v>285-295</v>
      </c>
      <c r="AN721" s="36" t="str">
        <f t="shared" si="306"/>
        <v>LWS-LTI</v>
      </c>
    </row>
    <row r="722" spans="5:40" x14ac:dyDescent="0.3">
      <c r="E722" s="12">
        <v>40925.076388888891</v>
      </c>
      <c r="F722" s="16">
        <v>4.6900000000000004</v>
      </c>
      <c r="G722" s="16">
        <v>132.23999786376919</v>
      </c>
      <c r="H722" s="29">
        <v>1.1988888183240738</v>
      </c>
      <c r="I722" s="26">
        <v>293</v>
      </c>
      <c r="J722" s="30">
        <v>7.6759061833688691E-2</v>
      </c>
      <c r="K722" s="31">
        <v>0.48301179955948464</v>
      </c>
      <c r="L722" s="111">
        <f t="shared" si="286"/>
        <v>0.1</v>
      </c>
      <c r="M722" s="112">
        <f t="shared" si="287"/>
        <v>0.08</v>
      </c>
      <c r="N722" s="112" t="b">
        <f t="shared" si="288"/>
        <v>1</v>
      </c>
      <c r="O722" s="112" t="b">
        <f t="shared" si="289"/>
        <v>1</v>
      </c>
      <c r="P722" s="113">
        <f t="shared" si="290"/>
        <v>1</v>
      </c>
      <c r="Q722" s="113">
        <f t="shared" si="291"/>
        <v>18</v>
      </c>
      <c r="R722" s="114" t="str">
        <f t="shared" si="307"/>
        <v>0.1-0.08</v>
      </c>
      <c r="S722" s="127">
        <f t="shared" si="292"/>
        <v>-2.9800925258515902E-2</v>
      </c>
      <c r="T722" s="112" t="b">
        <f t="shared" si="293"/>
        <v>1</v>
      </c>
      <c r="U722" s="22">
        <f t="shared" si="294"/>
        <v>4.6564375528957598</v>
      </c>
      <c r="V722" s="22">
        <f t="shared" si="295"/>
        <v>7.7717410308764667E-2</v>
      </c>
      <c r="W722" s="81">
        <f t="shared" si="296"/>
        <v>5</v>
      </c>
      <c r="X722" s="22">
        <f t="shared" si="297"/>
        <v>0.57500119230304092</v>
      </c>
      <c r="Y722" s="3">
        <f>IF(U722&gt;'Power Curve'!$C$37,0,INDEX(Ci,$W722,1)*POWER(1-X722,3)+INDEX(Ci,$W722,2)*3*X722*POWER(1-X722,2)+INDEX(Ci,$W722,3)*3*POWER(X722,2)*(1-X722)+INDEX(Ci,$W722,4)*POWER(X722,3))</f>
        <v>147.99028739454846</v>
      </c>
      <c r="Z722" s="3">
        <f t="shared" si="298"/>
        <v>143.58003990091723</v>
      </c>
      <c r="AA722" s="3">
        <f t="shared" si="299"/>
        <v>132.23999786376919</v>
      </c>
      <c r="AB722" s="3">
        <f t="shared" si="308"/>
        <v>11.340042037148038</v>
      </c>
      <c r="AC722" s="3">
        <f t="shared" si="309"/>
        <v>11.340042037148038</v>
      </c>
      <c r="AE722" s="34">
        <f t="shared" si="300"/>
        <v>5</v>
      </c>
      <c r="AF722" s="73" t="b">
        <f>COUNTIF('Power Curve'!$D$2:$D$31,AE722)&gt;0</f>
        <v>1</v>
      </c>
      <c r="AG722" s="73" t="b">
        <f t="shared" si="301"/>
        <v>0</v>
      </c>
      <c r="AH722" s="73" t="b">
        <f t="shared" si="310"/>
        <v>1</v>
      </c>
      <c r="AI722" s="34" t="str">
        <f t="shared" si="302"/>
        <v>Outer</v>
      </c>
      <c r="AJ722" s="35" t="str">
        <f t="shared" si="311"/>
        <v>0.0-0.1</v>
      </c>
      <c r="AK722" s="36" t="str">
        <f t="shared" si="303"/>
        <v>1-2</v>
      </c>
      <c r="AL722" s="36" t="str">
        <f t="shared" si="304"/>
        <v>Jan</v>
      </c>
      <c r="AM722" s="35" t="str">
        <f t="shared" si="305"/>
        <v>285-295</v>
      </c>
      <c r="AN722" s="36" t="str">
        <f t="shared" si="306"/>
        <v>LWS-LTI</v>
      </c>
    </row>
    <row r="723" spans="5:40" x14ac:dyDescent="0.3">
      <c r="E723" s="12">
        <v>40925.083333333336</v>
      </c>
      <c r="F723" s="16">
        <v>4.43</v>
      </c>
      <c r="G723" s="16">
        <v>102.62999343872092</v>
      </c>
      <c r="H723" s="29">
        <v>1.1989764018923943</v>
      </c>
      <c r="I723" s="26">
        <v>293.8</v>
      </c>
      <c r="J723" s="30">
        <v>0.11512415349887134</v>
      </c>
      <c r="K723" s="31">
        <v>0.4756587102191453</v>
      </c>
      <c r="L723" s="111">
        <f t="shared" si="286"/>
        <v>0</v>
      </c>
      <c r="M723" s="112">
        <f t="shared" si="287"/>
        <v>0.12</v>
      </c>
      <c r="N723" s="112" t="b">
        <f t="shared" si="288"/>
        <v>0</v>
      </c>
      <c r="O723" s="112" t="b">
        <f t="shared" si="289"/>
        <v>1</v>
      </c>
      <c r="P723" s="113">
        <f t="shared" si="290"/>
        <v>0</v>
      </c>
      <c r="Q723" s="113">
        <f t="shared" si="291"/>
        <v>14</v>
      </c>
      <c r="R723" s="114" t="str">
        <f t="shared" si="307"/>
        <v>0-0.12</v>
      </c>
      <c r="S723" s="127">
        <f t="shared" si="292"/>
        <v>0</v>
      </c>
      <c r="T723" s="112" t="b">
        <f t="shared" si="293"/>
        <v>0</v>
      </c>
      <c r="U723" s="22">
        <f t="shared" si="294"/>
        <v>4.3984052593880234</v>
      </c>
      <c r="V723" s="22">
        <f t="shared" si="295"/>
        <v>3.7837687559476439E-2</v>
      </c>
      <c r="W723" s="81">
        <f t="shared" si="296"/>
        <v>5</v>
      </c>
      <c r="X723" s="22">
        <f t="shared" si="297"/>
        <v>0.27994646205037477</v>
      </c>
      <c r="Y723" s="3">
        <f>IF(U723&gt;'Power Curve'!$C$37,0,INDEX(Ci,$W723,1)*POWER(1-X723,3)+INDEX(Ci,$W723,2)*3*X723*POWER(1-X723,2)+INDEX(Ci,$W723,3)*3*POWER(X723,2)*(1-X723)+INDEX(Ci,$W723,4)*POWER(X723,3))</f>
        <v>106.0820754399282</v>
      </c>
      <c r="Z723" s="3">
        <f t="shared" si="298"/>
        <v>106.0820754399282</v>
      </c>
      <c r="AA723" s="3">
        <f t="shared" si="299"/>
        <v>102.62999343872092</v>
      </c>
      <c r="AB723" s="3">
        <f t="shared" si="308"/>
        <v>3.4520820012072875</v>
      </c>
      <c r="AC723" s="3">
        <f t="shared" si="309"/>
        <v>3.4520820012072875</v>
      </c>
      <c r="AE723" s="34">
        <f t="shared" si="300"/>
        <v>4</v>
      </c>
      <c r="AF723" s="73" t="b">
        <f>COUNTIF('Power Curve'!$D$2:$D$31,AE723)&gt;0</f>
        <v>1</v>
      </c>
      <c r="AG723" s="73" t="b">
        <f t="shared" si="301"/>
        <v>0</v>
      </c>
      <c r="AH723" s="73" t="b">
        <f t="shared" si="310"/>
        <v>1</v>
      </c>
      <c r="AI723" s="34" t="str">
        <f t="shared" si="302"/>
        <v>Outer</v>
      </c>
      <c r="AJ723" s="35" t="str">
        <f t="shared" si="311"/>
        <v>0.0-0.1</v>
      </c>
      <c r="AK723" s="36" t="str">
        <f t="shared" si="303"/>
        <v>2-3</v>
      </c>
      <c r="AL723" s="36" t="str">
        <f t="shared" si="304"/>
        <v>Jan</v>
      </c>
      <c r="AM723" s="35" t="str">
        <f t="shared" si="305"/>
        <v>285-295</v>
      </c>
      <c r="AN723" s="36" t="str">
        <f t="shared" si="306"/>
        <v>Inner-TI</v>
      </c>
    </row>
    <row r="724" spans="5:40" x14ac:dyDescent="0.3">
      <c r="E724" s="12">
        <v>40925.090277777781</v>
      </c>
      <c r="F724" s="16">
        <v>4.78</v>
      </c>
      <c r="G724" s="16">
        <v>129.1400070190432</v>
      </c>
      <c r="H724" s="29">
        <v>1.1991078015023227</v>
      </c>
      <c r="I724" s="26">
        <v>290.5</v>
      </c>
      <c r="J724" s="30">
        <v>9.6234309623430964E-2</v>
      </c>
      <c r="K724" s="31">
        <v>0.44339522676637844</v>
      </c>
      <c r="L724" s="111">
        <f t="shared" si="286"/>
        <v>0.1</v>
      </c>
      <c r="M724" s="112">
        <f t="shared" si="287"/>
        <v>9.9999999999999992E-2</v>
      </c>
      <c r="N724" s="112" t="b">
        <f t="shared" si="288"/>
        <v>1</v>
      </c>
      <c r="O724" s="112" t="b">
        <f t="shared" si="289"/>
        <v>1</v>
      </c>
      <c r="P724" s="113">
        <f t="shared" si="290"/>
        <v>1</v>
      </c>
      <c r="Q724" s="113">
        <f t="shared" si="291"/>
        <v>16</v>
      </c>
      <c r="R724" s="114" t="str">
        <f t="shared" si="307"/>
        <v>0.1-0.1</v>
      </c>
      <c r="S724" s="127">
        <f t="shared" si="292"/>
        <v>-4.0149085065840128E-3</v>
      </c>
      <c r="T724" s="112" t="b">
        <f t="shared" si="293"/>
        <v>1</v>
      </c>
      <c r="U724" s="22">
        <f t="shared" si="294"/>
        <v>4.7460824276401246</v>
      </c>
      <c r="V724" s="22">
        <f t="shared" si="295"/>
        <v>9.1572314677906164E-2</v>
      </c>
      <c r="W724" s="81">
        <f t="shared" si="296"/>
        <v>5</v>
      </c>
      <c r="X724" s="22">
        <f t="shared" si="297"/>
        <v>0.6775083009159385</v>
      </c>
      <c r="Y724" s="3">
        <f>IF(U724&gt;'Power Curve'!$C$37,0,INDEX(Ci,$W724,1)*POWER(1-X724,3)+INDEX(Ci,$W724,2)*3*X724*POWER(1-X724,2)+INDEX(Ci,$W724,3)*3*POWER(X724,2)*(1-X724)+INDEX(Ci,$W724,4)*POWER(X724,3))</f>
        <v>163.73576193929915</v>
      </c>
      <c r="Z724" s="3">
        <f t="shared" si="298"/>
        <v>163.07837783585705</v>
      </c>
      <c r="AA724" s="3">
        <f t="shared" si="299"/>
        <v>129.1400070190432</v>
      </c>
      <c r="AB724" s="3">
        <f t="shared" si="308"/>
        <v>33.938370816813858</v>
      </c>
      <c r="AC724" s="3">
        <f t="shared" si="309"/>
        <v>33.938370816813858</v>
      </c>
      <c r="AE724" s="34">
        <f t="shared" si="300"/>
        <v>5</v>
      </c>
      <c r="AF724" s="73" t="b">
        <f>COUNTIF('Power Curve'!$D$2:$D$31,AE724)&gt;0</f>
        <v>1</v>
      </c>
      <c r="AG724" s="73" t="b">
        <f t="shared" si="301"/>
        <v>0</v>
      </c>
      <c r="AH724" s="73" t="b">
        <f t="shared" si="310"/>
        <v>1</v>
      </c>
      <c r="AI724" s="34" t="str">
        <f t="shared" si="302"/>
        <v>Outer</v>
      </c>
      <c r="AJ724" s="35" t="str">
        <f t="shared" si="311"/>
        <v>0.0-0.1</v>
      </c>
      <c r="AK724" s="36" t="str">
        <f t="shared" si="303"/>
        <v>2-3</v>
      </c>
      <c r="AL724" s="36" t="str">
        <f t="shared" si="304"/>
        <v>Jan</v>
      </c>
      <c r="AM724" s="35" t="str">
        <f t="shared" si="305"/>
        <v>285-295</v>
      </c>
      <c r="AN724" s="36" t="str">
        <f t="shared" si="306"/>
        <v>LWS-LTI</v>
      </c>
    </row>
    <row r="725" spans="5:40" x14ac:dyDescent="0.3">
      <c r="E725" s="12">
        <v>40925.097222222219</v>
      </c>
      <c r="F725" s="16">
        <v>4.46</v>
      </c>
      <c r="G725" s="16">
        <v>136.46000671386759</v>
      </c>
      <c r="H725" s="29">
        <v>1.1991516076857156</v>
      </c>
      <c r="I725" s="26">
        <v>297.5</v>
      </c>
      <c r="J725" s="30">
        <v>0.10538116591928251</v>
      </c>
      <c r="K725" s="31">
        <v>0.47522362699101234</v>
      </c>
      <c r="L725" s="111">
        <f t="shared" si="286"/>
        <v>0</v>
      </c>
      <c r="M725" s="112">
        <f t="shared" si="287"/>
        <v>0.11</v>
      </c>
      <c r="N725" s="112" t="b">
        <f t="shared" si="288"/>
        <v>0</v>
      </c>
      <c r="O725" s="112" t="b">
        <f t="shared" si="289"/>
        <v>1</v>
      </c>
      <c r="P725" s="113">
        <f t="shared" si="290"/>
        <v>0</v>
      </c>
      <c r="Q725" s="113">
        <f t="shared" si="291"/>
        <v>15</v>
      </c>
      <c r="R725" s="114" t="str">
        <f t="shared" si="307"/>
        <v>0-0.11</v>
      </c>
      <c r="S725" s="127">
        <f t="shared" si="292"/>
        <v>0</v>
      </c>
      <c r="T725" s="112" t="b">
        <f t="shared" si="293"/>
        <v>0</v>
      </c>
      <c r="U725" s="22">
        <f t="shared" si="294"/>
        <v>4.4284069854383503</v>
      </c>
      <c r="V725" s="22">
        <f t="shared" si="295"/>
        <v>4.247455103351002E-2</v>
      </c>
      <c r="W725" s="81">
        <f t="shared" si="296"/>
        <v>5</v>
      </c>
      <c r="X725" s="22">
        <f t="shared" si="297"/>
        <v>0.31425283148404487</v>
      </c>
      <c r="Y725" s="3">
        <f>IF(U725&gt;'Power Curve'!$C$37,0,INDEX(Ci,$W725,1)*POWER(1-X725,3)+INDEX(Ci,$W725,2)*3*X725*POWER(1-X725,2)+INDEX(Ci,$W725,3)*3*POWER(X725,2)*(1-X725)+INDEX(Ci,$W725,4)*POWER(X725,3))</f>
        <v>110.50339528987351</v>
      </c>
      <c r="Z725" s="3">
        <f t="shared" si="298"/>
        <v>110.50339528987351</v>
      </c>
      <c r="AA725" s="3">
        <f t="shared" si="299"/>
        <v>136.46000671386759</v>
      </c>
      <c r="AB725" s="3">
        <f t="shared" si="308"/>
        <v>-25.956611423994076</v>
      </c>
      <c r="AC725" s="3">
        <f t="shared" si="309"/>
        <v>25.956611423994076</v>
      </c>
      <c r="AE725" s="34">
        <f t="shared" si="300"/>
        <v>4</v>
      </c>
      <c r="AF725" s="73" t="b">
        <f>COUNTIF('Power Curve'!$D$2:$D$31,AE725)&gt;0</f>
        <v>1</v>
      </c>
      <c r="AG725" s="73" t="b">
        <f t="shared" si="301"/>
        <v>0</v>
      </c>
      <c r="AH725" s="73" t="b">
        <f t="shared" si="310"/>
        <v>1</v>
      </c>
      <c r="AI725" s="34" t="str">
        <f t="shared" si="302"/>
        <v>Outer</v>
      </c>
      <c r="AJ725" s="35" t="str">
        <f t="shared" si="311"/>
        <v>0.0-0.1</v>
      </c>
      <c r="AK725" s="36" t="str">
        <f t="shared" si="303"/>
        <v>2-3</v>
      </c>
      <c r="AL725" s="36" t="str">
        <f t="shared" si="304"/>
        <v>Jan</v>
      </c>
      <c r="AM725" s="35" t="str">
        <f t="shared" si="305"/>
        <v>295-305</v>
      </c>
      <c r="AN725" s="36" t="str">
        <f t="shared" si="306"/>
        <v>Inner-TI</v>
      </c>
    </row>
    <row r="726" spans="5:40" x14ac:dyDescent="0.3">
      <c r="E726" s="12">
        <v>40925.104166666664</v>
      </c>
      <c r="F726" s="16">
        <v>4.17</v>
      </c>
      <c r="G726" s="16">
        <v>73.179998397827092</v>
      </c>
      <c r="H726" s="29">
        <v>1.1991954170699082</v>
      </c>
      <c r="I726" s="26">
        <v>295.7</v>
      </c>
      <c r="J726" s="30">
        <v>6.7146282973621116E-2</v>
      </c>
      <c r="K726" s="31">
        <v>0.61719158382508776</v>
      </c>
      <c r="L726" s="111">
        <f t="shared" si="286"/>
        <v>0</v>
      </c>
      <c r="M726" s="112">
        <f t="shared" si="287"/>
        <v>6.9999999999999993E-2</v>
      </c>
      <c r="N726" s="112" t="b">
        <f t="shared" si="288"/>
        <v>0</v>
      </c>
      <c r="O726" s="112" t="b">
        <f t="shared" si="289"/>
        <v>1</v>
      </c>
      <c r="P726" s="113">
        <f t="shared" si="290"/>
        <v>0</v>
      </c>
      <c r="Q726" s="113">
        <f t="shared" si="291"/>
        <v>19</v>
      </c>
      <c r="R726" s="114" t="str">
        <f t="shared" si="307"/>
        <v>0-0.07</v>
      </c>
      <c r="S726" s="127">
        <f t="shared" si="292"/>
        <v>0</v>
      </c>
      <c r="T726" s="112" t="b">
        <f t="shared" si="293"/>
        <v>0</v>
      </c>
      <c r="U726" s="22">
        <f t="shared" si="294"/>
        <v>4.1405116611872339</v>
      </c>
      <c r="V726" s="22">
        <f t="shared" si="295"/>
        <v>-2.0205993830277715E-3</v>
      </c>
      <c r="W726" s="81">
        <f t="shared" si="296"/>
        <v>4</v>
      </c>
      <c r="X726" s="22">
        <f t="shared" si="297"/>
        <v>0.99068539809580558</v>
      </c>
      <c r="Y726" s="3">
        <f>IF(U726&gt;'Power Curve'!$C$37,0,INDEX(Ci,$W726,1)*POWER(1-X726,3)+INDEX(Ci,$W726,2)*3*X726*POWER(1-X726,2)+INDEX(Ci,$W726,3)*3*POWER(X726,2)*(1-X726)+INDEX(Ci,$W726,4)*POWER(X726,3))</f>
        <v>76.317314368222597</v>
      </c>
      <c r="Z726" s="3">
        <f t="shared" si="298"/>
        <v>76.317314368222597</v>
      </c>
      <c r="AA726" s="3">
        <f t="shared" si="299"/>
        <v>73.179998397827092</v>
      </c>
      <c r="AB726" s="3">
        <f t="shared" si="308"/>
        <v>3.1373159703955054</v>
      </c>
      <c r="AC726" s="3">
        <f t="shared" si="309"/>
        <v>3.1373159703955054</v>
      </c>
      <c r="AE726" s="34">
        <f t="shared" si="300"/>
        <v>4</v>
      </c>
      <c r="AF726" s="73" t="b">
        <f>COUNTIF('Power Curve'!$D$2:$D$31,AE726)&gt;0</f>
        <v>1</v>
      </c>
      <c r="AG726" s="73" t="b">
        <f t="shared" si="301"/>
        <v>0</v>
      </c>
      <c r="AH726" s="73" t="b">
        <f t="shared" si="310"/>
        <v>1</v>
      </c>
      <c r="AI726" s="34" t="str">
        <f t="shared" si="302"/>
        <v>Outer</v>
      </c>
      <c r="AJ726" s="35" t="str">
        <f t="shared" si="311"/>
        <v>-0.1-0.0</v>
      </c>
      <c r="AK726" s="36" t="str">
        <f t="shared" si="303"/>
        <v>2-3</v>
      </c>
      <c r="AL726" s="36" t="str">
        <f t="shared" si="304"/>
        <v>Jan</v>
      </c>
      <c r="AM726" s="35" t="str">
        <f t="shared" si="305"/>
        <v>295-305</v>
      </c>
      <c r="AN726" s="36" t="str">
        <f t="shared" si="306"/>
        <v>LWS-LTI</v>
      </c>
    </row>
    <row r="727" spans="5:40" x14ac:dyDescent="0.3">
      <c r="E727" s="12">
        <v>40925.111111111109</v>
      </c>
      <c r="F727" s="16">
        <v>4.5</v>
      </c>
      <c r="G727" s="16">
        <v>126.91999816894509</v>
      </c>
      <c r="H727" s="29">
        <v>1.1992830454420949</v>
      </c>
      <c r="I727" s="26">
        <v>297.39999999999998</v>
      </c>
      <c r="J727" s="30">
        <v>0.11555555555555556</v>
      </c>
      <c r="K727" s="31">
        <v>0.40163826640651462</v>
      </c>
      <c r="L727" s="111">
        <f t="shared" si="286"/>
        <v>0</v>
      </c>
      <c r="M727" s="112">
        <f t="shared" si="287"/>
        <v>0.12</v>
      </c>
      <c r="N727" s="112" t="b">
        <f t="shared" si="288"/>
        <v>0</v>
      </c>
      <c r="O727" s="112" t="b">
        <f t="shared" si="289"/>
        <v>1</v>
      </c>
      <c r="P727" s="113">
        <f t="shared" si="290"/>
        <v>0</v>
      </c>
      <c r="Q727" s="113">
        <f t="shared" si="291"/>
        <v>14</v>
      </c>
      <c r="R727" s="114" t="str">
        <f t="shared" si="307"/>
        <v>0-0.12</v>
      </c>
      <c r="S727" s="127">
        <f t="shared" si="292"/>
        <v>0</v>
      </c>
      <c r="T727" s="112" t="b">
        <f t="shared" si="293"/>
        <v>0</v>
      </c>
      <c r="U727" s="22">
        <f t="shared" si="294"/>
        <v>4.4682868828419942</v>
      </c>
      <c r="V727" s="22">
        <f t="shared" si="295"/>
        <v>4.8638117733271549E-2</v>
      </c>
      <c r="W727" s="81">
        <f t="shared" si="296"/>
        <v>5</v>
      </c>
      <c r="X727" s="22">
        <f t="shared" si="297"/>
        <v>0.35985469089077582</v>
      </c>
      <c r="Y727" s="3">
        <f>IF(U727&gt;'Power Curve'!$C$37,0,INDEX(Ci,$W727,1)*POWER(1-X727,3)+INDEX(Ci,$W727,2)*3*X727*POWER(1-X727,2)+INDEX(Ci,$W727,3)*3*POWER(X727,2)*(1-X727)+INDEX(Ci,$W727,4)*POWER(X727,3))</f>
        <v>116.61043887688137</v>
      </c>
      <c r="Z727" s="3">
        <f t="shared" si="298"/>
        <v>116.61043887688137</v>
      </c>
      <c r="AA727" s="3">
        <f t="shared" si="299"/>
        <v>126.91999816894509</v>
      </c>
      <c r="AB727" s="3">
        <f t="shared" si="308"/>
        <v>-10.30955929206371</v>
      </c>
      <c r="AC727" s="3">
        <f t="shared" si="309"/>
        <v>10.30955929206371</v>
      </c>
      <c r="AE727" s="34">
        <f t="shared" si="300"/>
        <v>4</v>
      </c>
      <c r="AF727" s="73" t="b">
        <f>COUNTIF('Power Curve'!$D$2:$D$31,AE727)&gt;0</f>
        <v>1</v>
      </c>
      <c r="AG727" s="73" t="b">
        <f t="shared" si="301"/>
        <v>0</v>
      </c>
      <c r="AH727" s="73" t="b">
        <f t="shared" si="310"/>
        <v>1</v>
      </c>
      <c r="AI727" s="34" t="str">
        <f t="shared" si="302"/>
        <v>Outer</v>
      </c>
      <c r="AJ727" s="35" t="str">
        <f t="shared" si="311"/>
        <v>0.0-0.1</v>
      </c>
      <c r="AK727" s="36" t="str">
        <f t="shared" si="303"/>
        <v>2-3</v>
      </c>
      <c r="AL727" s="36" t="str">
        <f t="shared" si="304"/>
        <v>Jan</v>
      </c>
      <c r="AM727" s="35" t="str">
        <f t="shared" si="305"/>
        <v>295-305</v>
      </c>
      <c r="AN727" s="36" t="str">
        <f t="shared" si="306"/>
        <v>Inner-TI</v>
      </c>
    </row>
    <row r="728" spans="5:40" x14ac:dyDescent="0.3">
      <c r="E728" s="12">
        <v>40925.118055555555</v>
      </c>
      <c r="F728" s="16">
        <v>4.7699999999999996</v>
      </c>
      <c r="G728" s="16">
        <v>137.9999999999996</v>
      </c>
      <c r="H728" s="29">
        <v>1.1994583408727504</v>
      </c>
      <c r="I728" s="26">
        <v>297.5</v>
      </c>
      <c r="J728" s="30">
        <v>9.0146750524109018E-2</v>
      </c>
      <c r="K728" s="31">
        <v>0.54803854228034932</v>
      </c>
      <c r="L728" s="111">
        <f t="shared" si="286"/>
        <v>0.1</v>
      </c>
      <c r="M728" s="112">
        <f t="shared" si="287"/>
        <v>0.09</v>
      </c>
      <c r="N728" s="112" t="b">
        <f t="shared" si="288"/>
        <v>1</v>
      </c>
      <c r="O728" s="112" t="b">
        <f t="shared" si="289"/>
        <v>1</v>
      </c>
      <c r="P728" s="113">
        <f t="shared" si="290"/>
        <v>1</v>
      </c>
      <c r="Q728" s="113">
        <f t="shared" si="291"/>
        <v>17</v>
      </c>
      <c r="R728" s="114" t="str">
        <f t="shared" si="307"/>
        <v>0.1-0.09</v>
      </c>
      <c r="S728" s="127">
        <f t="shared" si="292"/>
        <v>-1.676300639665261E-2</v>
      </c>
      <c r="T728" s="112" t="b">
        <f t="shared" si="293"/>
        <v>1</v>
      </c>
      <c r="U728" s="22">
        <f t="shared" si="294"/>
        <v>4.7366148520252311</v>
      </c>
      <c r="V728" s="22">
        <f t="shared" si="295"/>
        <v>9.0109070347139678E-2</v>
      </c>
      <c r="W728" s="81">
        <f t="shared" si="296"/>
        <v>5</v>
      </c>
      <c r="X728" s="22">
        <f t="shared" si="297"/>
        <v>0.6666823188994071</v>
      </c>
      <c r="Y728" s="3">
        <f>IF(U728&gt;'Power Curve'!$C$37,0,INDEX(Ci,$W728,1)*POWER(1-X728,3)+INDEX(Ci,$W728,2)*3*X728*POWER(1-X728,2)+INDEX(Ci,$W728,3)*3*POWER(X728,2)*(1-X728)+INDEX(Ci,$W728,4)*POWER(X728,3))</f>
        <v>162.06654446459942</v>
      </c>
      <c r="Z728" s="3">
        <f t="shared" si="298"/>
        <v>159.34982194305596</v>
      </c>
      <c r="AA728" s="3">
        <f t="shared" si="299"/>
        <v>137.9999999999996</v>
      </c>
      <c r="AB728" s="3">
        <f t="shared" si="308"/>
        <v>21.349821943056355</v>
      </c>
      <c r="AC728" s="3">
        <f t="shared" si="309"/>
        <v>21.349821943056355</v>
      </c>
      <c r="AE728" s="34">
        <f t="shared" si="300"/>
        <v>5</v>
      </c>
      <c r="AF728" s="73" t="b">
        <f>COUNTIF('Power Curve'!$D$2:$D$31,AE728)&gt;0</f>
        <v>1</v>
      </c>
      <c r="AG728" s="73" t="b">
        <f t="shared" si="301"/>
        <v>0</v>
      </c>
      <c r="AH728" s="73" t="b">
        <f t="shared" si="310"/>
        <v>1</v>
      </c>
      <c r="AI728" s="34" t="str">
        <f t="shared" si="302"/>
        <v>Outer</v>
      </c>
      <c r="AJ728" s="35" t="str">
        <f t="shared" si="311"/>
        <v>0.0-0.1</v>
      </c>
      <c r="AK728" s="36" t="str">
        <f t="shared" si="303"/>
        <v>2-3</v>
      </c>
      <c r="AL728" s="36" t="str">
        <f t="shared" si="304"/>
        <v>Jan</v>
      </c>
      <c r="AM728" s="35" t="str">
        <f t="shared" si="305"/>
        <v>295-305</v>
      </c>
      <c r="AN728" s="36" t="str">
        <f t="shared" si="306"/>
        <v>LWS-LTI</v>
      </c>
    </row>
    <row r="729" spans="5:40" x14ac:dyDescent="0.3">
      <c r="E729" s="12">
        <v>40925.125</v>
      </c>
      <c r="F729" s="16">
        <v>4.8499999999999996</v>
      </c>
      <c r="G729" s="16">
        <v>167.1499938964844</v>
      </c>
      <c r="H729" s="29">
        <v>1.1995460076756257</v>
      </c>
      <c r="I729" s="26">
        <v>298.60000000000002</v>
      </c>
      <c r="J729" s="30">
        <v>9.2783505154639179E-2</v>
      </c>
      <c r="K729" s="31">
        <v>0.51572878126484789</v>
      </c>
      <c r="L729" s="111">
        <f t="shared" si="286"/>
        <v>0.1</v>
      </c>
      <c r="M729" s="112">
        <f t="shared" si="287"/>
        <v>0.09</v>
      </c>
      <c r="N729" s="112" t="b">
        <f t="shared" si="288"/>
        <v>1</v>
      </c>
      <c r="O729" s="112" t="b">
        <f t="shared" si="289"/>
        <v>1</v>
      </c>
      <c r="P729" s="113">
        <f t="shared" si="290"/>
        <v>1</v>
      </c>
      <c r="Q729" s="113">
        <f t="shared" si="291"/>
        <v>17</v>
      </c>
      <c r="R729" s="114" t="str">
        <f t="shared" si="307"/>
        <v>0.1-0.09</v>
      </c>
      <c r="S729" s="127">
        <f t="shared" si="292"/>
        <v>-1.676300639665261E-2</v>
      </c>
      <c r="T729" s="112" t="b">
        <f t="shared" si="293"/>
        <v>1</v>
      </c>
      <c r="U729" s="22">
        <f t="shared" si="294"/>
        <v>4.8161722635430051</v>
      </c>
      <c r="V729" s="22">
        <f t="shared" si="295"/>
        <v>0.10240492475686971</v>
      </c>
      <c r="W729" s="81">
        <f t="shared" si="296"/>
        <v>5</v>
      </c>
      <c r="X729" s="22">
        <f t="shared" si="297"/>
        <v>0.75765461649778254</v>
      </c>
      <c r="Y729" s="3">
        <f>IF(U729&gt;'Power Curve'!$C$37,0,INDEX(Ci,$W729,1)*POWER(1-X729,3)+INDEX(Ci,$W729,2)*3*X729*POWER(1-X729,2)+INDEX(Ci,$W729,3)*3*POWER(X729,2)*(1-X729)+INDEX(Ci,$W729,4)*POWER(X729,3))</f>
        <v>176.06122389020754</v>
      </c>
      <c r="Z729" s="3">
        <f t="shared" si="298"/>
        <v>173.10990846793351</v>
      </c>
      <c r="AA729" s="3">
        <f t="shared" si="299"/>
        <v>167.1499938964844</v>
      </c>
      <c r="AB729" s="3">
        <f t="shared" si="308"/>
        <v>5.9599145714491044</v>
      </c>
      <c r="AC729" s="3">
        <f t="shared" si="309"/>
        <v>5.9599145714491044</v>
      </c>
      <c r="AE729" s="34">
        <f t="shared" si="300"/>
        <v>5</v>
      </c>
      <c r="AF729" s="73" t="b">
        <f>COUNTIF('Power Curve'!$D$2:$D$31,AE729)&gt;0</f>
        <v>1</v>
      </c>
      <c r="AG729" s="73" t="b">
        <f t="shared" si="301"/>
        <v>0</v>
      </c>
      <c r="AH729" s="73" t="b">
        <f t="shared" si="310"/>
        <v>1</v>
      </c>
      <c r="AI729" s="34" t="str">
        <f t="shared" si="302"/>
        <v>Outer</v>
      </c>
      <c r="AJ729" s="35" t="str">
        <f t="shared" si="311"/>
        <v>0.1-0.2</v>
      </c>
      <c r="AK729" s="36" t="str">
        <f t="shared" si="303"/>
        <v>3-4</v>
      </c>
      <c r="AL729" s="36" t="str">
        <f t="shared" si="304"/>
        <v>Jan</v>
      </c>
      <c r="AM729" s="35" t="str">
        <f t="shared" si="305"/>
        <v>295-305</v>
      </c>
      <c r="AN729" s="36" t="str">
        <f t="shared" si="306"/>
        <v>LWS-LTI</v>
      </c>
    </row>
    <row r="730" spans="5:40" x14ac:dyDescent="0.3">
      <c r="E730" s="12">
        <v>40925.131944444445</v>
      </c>
      <c r="F730" s="16">
        <v>4.51</v>
      </c>
      <c r="G730" s="16">
        <v>139.55000305175759</v>
      </c>
      <c r="H730" s="29">
        <v>1.1997652310196221</v>
      </c>
      <c r="I730" s="26">
        <v>302.8</v>
      </c>
      <c r="J730" s="30">
        <v>9.977827050997784E-2</v>
      </c>
      <c r="K730" s="31">
        <v>0.47723541983692136</v>
      </c>
      <c r="L730" s="111">
        <f t="shared" si="286"/>
        <v>0.1</v>
      </c>
      <c r="M730" s="112">
        <f t="shared" si="287"/>
        <v>9.9999999999999992E-2</v>
      </c>
      <c r="N730" s="112" t="b">
        <f t="shared" si="288"/>
        <v>1</v>
      </c>
      <c r="O730" s="112" t="b">
        <f t="shared" si="289"/>
        <v>1</v>
      </c>
      <c r="P730" s="113">
        <f t="shared" si="290"/>
        <v>1</v>
      </c>
      <c r="Q730" s="113">
        <f t="shared" si="291"/>
        <v>16</v>
      </c>
      <c r="R730" s="114" t="str">
        <f t="shared" si="307"/>
        <v>0.1-0.1</v>
      </c>
      <c r="S730" s="127">
        <f t="shared" si="292"/>
        <v>-4.0149085065840128E-3</v>
      </c>
      <c r="T730" s="112" t="b">
        <f t="shared" si="293"/>
        <v>1</v>
      </c>
      <c r="U730" s="22">
        <f t="shared" si="294"/>
        <v>4.4788165016795674</v>
      </c>
      <c r="V730" s="22">
        <f t="shared" si="295"/>
        <v>5.026550426768419E-2</v>
      </c>
      <c r="W730" s="81">
        <f t="shared" si="296"/>
        <v>5</v>
      </c>
      <c r="X730" s="22">
        <f t="shared" si="297"/>
        <v>0.37189509794040898</v>
      </c>
      <c r="Y730" s="3">
        <f>IF(U730&gt;'Power Curve'!$C$37,0,INDEX(Ci,$W730,1)*POWER(1-X730,3)+INDEX(Ci,$W730,2)*3*X730*POWER(1-X730,2)+INDEX(Ci,$W730,3)*3*POWER(X730,2)*(1-X730)+INDEX(Ci,$W730,4)*POWER(X730,3))</f>
        <v>118.26295246374336</v>
      </c>
      <c r="Z730" s="3">
        <f t="shared" si="298"/>
        <v>117.78813752988293</v>
      </c>
      <c r="AA730" s="3">
        <f t="shared" si="299"/>
        <v>139.55000305175759</v>
      </c>
      <c r="AB730" s="3">
        <f t="shared" si="308"/>
        <v>-21.761865521874654</v>
      </c>
      <c r="AC730" s="3">
        <f t="shared" si="309"/>
        <v>21.761865521874654</v>
      </c>
      <c r="AE730" s="34">
        <f t="shared" si="300"/>
        <v>4</v>
      </c>
      <c r="AF730" s="73" t="b">
        <f>COUNTIF('Power Curve'!$D$2:$D$31,AE730)&gt;0</f>
        <v>1</v>
      </c>
      <c r="AG730" s="73" t="b">
        <f t="shared" si="301"/>
        <v>0</v>
      </c>
      <c r="AH730" s="73" t="b">
        <f t="shared" si="310"/>
        <v>1</v>
      </c>
      <c r="AI730" s="34" t="str">
        <f t="shared" si="302"/>
        <v>Outer</v>
      </c>
      <c r="AJ730" s="35" t="str">
        <f t="shared" si="311"/>
        <v>0.0-0.1</v>
      </c>
      <c r="AK730" s="36" t="str">
        <f t="shared" si="303"/>
        <v>3-4</v>
      </c>
      <c r="AL730" s="36" t="str">
        <f t="shared" si="304"/>
        <v>Jan</v>
      </c>
      <c r="AM730" s="35" t="str">
        <f t="shared" si="305"/>
        <v>295-305</v>
      </c>
      <c r="AN730" s="36" t="str">
        <f t="shared" si="306"/>
        <v>LWS-LTI</v>
      </c>
    </row>
    <row r="731" spans="5:40" x14ac:dyDescent="0.3">
      <c r="E731" s="12">
        <v>40925.138888888891</v>
      </c>
      <c r="F731" s="16">
        <v>4.47</v>
      </c>
      <c r="G731" s="16">
        <v>112.29000282287561</v>
      </c>
      <c r="H731" s="29">
        <v>1.2000722782468396</v>
      </c>
      <c r="I731" s="26">
        <v>302.3</v>
      </c>
      <c r="J731" s="30">
        <v>9.8434004474272932E-2</v>
      </c>
      <c r="K731" s="31">
        <v>0.36413696062291767</v>
      </c>
      <c r="L731" s="111">
        <f t="shared" si="286"/>
        <v>0</v>
      </c>
      <c r="M731" s="112">
        <f t="shared" si="287"/>
        <v>9.9999999999999992E-2</v>
      </c>
      <c r="N731" s="112" t="b">
        <f t="shared" si="288"/>
        <v>0</v>
      </c>
      <c r="O731" s="112" t="b">
        <f t="shared" si="289"/>
        <v>1</v>
      </c>
      <c r="P731" s="113">
        <f t="shared" si="290"/>
        <v>0</v>
      </c>
      <c r="Q731" s="113">
        <f t="shared" si="291"/>
        <v>16</v>
      </c>
      <c r="R731" s="114" t="str">
        <f t="shared" si="307"/>
        <v>0-0.1</v>
      </c>
      <c r="S731" s="127">
        <f t="shared" si="292"/>
        <v>0</v>
      </c>
      <c r="T731" s="112" t="b">
        <f t="shared" si="293"/>
        <v>0</v>
      </c>
      <c r="U731" s="22">
        <f t="shared" si="294"/>
        <v>4.4394717297409336</v>
      </c>
      <c r="V731" s="22">
        <f t="shared" si="295"/>
        <v>4.4184642933559573E-2</v>
      </c>
      <c r="W731" s="81">
        <f t="shared" si="296"/>
        <v>5</v>
      </c>
      <c r="X731" s="22">
        <f t="shared" si="297"/>
        <v>0.32690514372423957</v>
      </c>
      <c r="Y731" s="3">
        <f>IF(U731&gt;'Power Curve'!$C$37,0,INDEX(Ci,$W731,1)*POWER(1-X731,3)+INDEX(Ci,$W731,2)*3*X731*POWER(1-X731,2)+INDEX(Ci,$W731,3)*3*POWER(X731,2)*(1-X731)+INDEX(Ci,$W731,4)*POWER(X731,3))</f>
        <v>112.17264417806348</v>
      </c>
      <c r="Z731" s="3">
        <f t="shared" si="298"/>
        <v>112.17264417806348</v>
      </c>
      <c r="AA731" s="3">
        <f t="shared" si="299"/>
        <v>112.29000282287561</v>
      </c>
      <c r="AB731" s="3">
        <f t="shared" si="308"/>
        <v>-0.11735864481212843</v>
      </c>
      <c r="AC731" s="3">
        <f t="shared" si="309"/>
        <v>0.11735864481212843</v>
      </c>
      <c r="AE731" s="34">
        <f t="shared" si="300"/>
        <v>4</v>
      </c>
      <c r="AF731" s="73" t="b">
        <f>COUNTIF('Power Curve'!$D$2:$D$31,AE731)&gt;0</f>
        <v>1</v>
      </c>
      <c r="AG731" s="73" t="b">
        <f t="shared" si="301"/>
        <v>0</v>
      </c>
      <c r="AH731" s="73" t="b">
        <f t="shared" si="310"/>
        <v>1</v>
      </c>
      <c r="AI731" s="34" t="str">
        <f t="shared" si="302"/>
        <v>Outer</v>
      </c>
      <c r="AJ731" s="35" t="str">
        <f t="shared" si="311"/>
        <v>0.0-0.1</v>
      </c>
      <c r="AK731" s="36" t="str">
        <f t="shared" si="303"/>
        <v>3-4</v>
      </c>
      <c r="AL731" s="36" t="str">
        <f t="shared" si="304"/>
        <v>Jan</v>
      </c>
      <c r="AM731" s="35" t="str">
        <f t="shared" si="305"/>
        <v>295-305</v>
      </c>
      <c r="AN731" s="36" t="str">
        <f t="shared" si="306"/>
        <v>LWS-LTI</v>
      </c>
    </row>
    <row r="732" spans="5:40" x14ac:dyDescent="0.3">
      <c r="E732" s="12">
        <v>40925.145833333336</v>
      </c>
      <c r="F732" s="16">
        <v>4.38</v>
      </c>
      <c r="G732" s="16">
        <v>123.33000183105491</v>
      </c>
      <c r="H732" s="29">
        <v>1.2002478043588527</v>
      </c>
      <c r="I732" s="26">
        <v>300.3</v>
      </c>
      <c r="J732" s="30">
        <v>0.15525114155251143</v>
      </c>
      <c r="K732" s="31">
        <v>0.38754061784301713</v>
      </c>
      <c r="L732" s="111">
        <f t="shared" si="286"/>
        <v>0</v>
      </c>
      <c r="M732" s="112">
        <f t="shared" si="287"/>
        <v>0.16</v>
      </c>
      <c r="N732" s="112" t="b">
        <f t="shared" si="288"/>
        <v>0</v>
      </c>
      <c r="O732" s="112" t="b">
        <f t="shared" si="289"/>
        <v>1</v>
      </c>
      <c r="P732" s="113">
        <f t="shared" si="290"/>
        <v>0</v>
      </c>
      <c r="Q732" s="113">
        <f t="shared" si="291"/>
        <v>10</v>
      </c>
      <c r="R732" s="114" t="str">
        <f t="shared" si="307"/>
        <v>0-0.16</v>
      </c>
      <c r="S732" s="127">
        <f t="shared" si="292"/>
        <v>0</v>
      </c>
      <c r="T732" s="112" t="b">
        <f t="shared" si="293"/>
        <v>0</v>
      </c>
      <c r="U732" s="22">
        <f t="shared" si="294"/>
        <v>4.3502984680512595</v>
      </c>
      <c r="V732" s="22">
        <f t="shared" si="295"/>
        <v>3.0402627882302802E-2</v>
      </c>
      <c r="W732" s="81">
        <f t="shared" si="296"/>
        <v>5</v>
      </c>
      <c r="X732" s="22">
        <f t="shared" si="297"/>
        <v>0.22493731513999168</v>
      </c>
      <c r="Y732" s="3">
        <f>IF(U732&gt;'Power Curve'!$C$37,0,INDEX(Ci,$W732,1)*POWER(1-X732,3)+INDEX(Ci,$W732,2)*3*X732*POWER(1-X732,2)+INDEX(Ci,$W732,3)*3*POWER(X732,2)*(1-X732)+INDEX(Ci,$W732,4)*POWER(X732,3))</f>
        <v>99.341712637117254</v>
      </c>
      <c r="Z732" s="3">
        <f t="shared" si="298"/>
        <v>99.341712637117254</v>
      </c>
      <c r="AA732" s="3">
        <f t="shared" si="299"/>
        <v>123.33000183105491</v>
      </c>
      <c r="AB732" s="3">
        <f t="shared" si="308"/>
        <v>-23.988289193937661</v>
      </c>
      <c r="AC732" s="3">
        <f t="shared" si="309"/>
        <v>23.988289193937661</v>
      </c>
      <c r="AE732" s="34">
        <f t="shared" si="300"/>
        <v>4</v>
      </c>
      <c r="AF732" s="73" t="b">
        <f>COUNTIF('Power Curve'!$D$2:$D$31,AE732)&gt;0</f>
        <v>1</v>
      </c>
      <c r="AG732" s="73" t="b">
        <f t="shared" si="301"/>
        <v>0</v>
      </c>
      <c r="AH732" s="73" t="b">
        <f t="shared" si="310"/>
        <v>1</v>
      </c>
      <c r="AI732" s="34" t="str">
        <f t="shared" si="302"/>
        <v>Outer</v>
      </c>
      <c r="AJ732" s="35" t="str">
        <f t="shared" si="311"/>
        <v>0.0-0.1</v>
      </c>
      <c r="AK732" s="36" t="str">
        <f t="shared" si="303"/>
        <v>3-4</v>
      </c>
      <c r="AL732" s="36" t="str">
        <f t="shared" si="304"/>
        <v>Jan</v>
      </c>
      <c r="AM732" s="35" t="str">
        <f t="shared" si="305"/>
        <v>295-305</v>
      </c>
      <c r="AN732" s="36" t="str">
        <f t="shared" si="306"/>
        <v>LWS-HTI</v>
      </c>
    </row>
    <row r="733" spans="5:40" x14ac:dyDescent="0.3">
      <c r="E733" s="12">
        <v>40925.152777777781</v>
      </c>
      <c r="F733" s="16">
        <v>4.8099999999999996</v>
      </c>
      <c r="G733" s="16">
        <v>180.86000061035168</v>
      </c>
      <c r="H733" s="29">
        <v>1.2002039180500408</v>
      </c>
      <c r="I733" s="26">
        <v>296.60000000000002</v>
      </c>
      <c r="J733" s="30">
        <v>0.16424116424116425</v>
      </c>
      <c r="K733" s="31">
        <v>0.59733096028846278</v>
      </c>
      <c r="L733" s="111">
        <f t="shared" si="286"/>
        <v>0.1</v>
      </c>
      <c r="M733" s="112">
        <f t="shared" si="287"/>
        <v>0.16</v>
      </c>
      <c r="N733" s="112" t="b">
        <f t="shared" si="288"/>
        <v>1</v>
      </c>
      <c r="O733" s="112" t="b">
        <f t="shared" si="289"/>
        <v>1</v>
      </c>
      <c r="P733" s="113">
        <f t="shared" si="290"/>
        <v>1</v>
      </c>
      <c r="Q733" s="113">
        <f t="shared" si="291"/>
        <v>10</v>
      </c>
      <c r="R733" s="114" t="str">
        <f t="shared" si="307"/>
        <v>0.1-0.16</v>
      </c>
      <c r="S733" s="127">
        <f t="shared" si="292"/>
        <v>8.8248709142140419E-2</v>
      </c>
      <c r="T733" s="112" t="b">
        <f t="shared" si="293"/>
        <v>1</v>
      </c>
      <c r="U733" s="22">
        <f t="shared" si="294"/>
        <v>4.777324336186898</v>
      </c>
      <c r="V733" s="22">
        <f t="shared" si="295"/>
        <v>9.6400852354592698E-2</v>
      </c>
      <c r="W733" s="81">
        <f t="shared" si="296"/>
        <v>5</v>
      </c>
      <c r="X733" s="22">
        <f t="shared" si="297"/>
        <v>0.71323279405412132</v>
      </c>
      <c r="Y733" s="3">
        <f>IF(U733&gt;'Power Curve'!$C$37,0,INDEX(Ci,$W733,1)*POWER(1-X733,3)+INDEX(Ci,$W733,2)*3*X733*POWER(1-X733,2)+INDEX(Ci,$W733,3)*3*POWER(X733,2)*(1-X733)+INDEX(Ci,$W733,4)*POWER(X733,3))</f>
        <v>169.24103377012335</v>
      </c>
      <c r="Z733" s="3">
        <f t="shared" si="298"/>
        <v>184.17633653421814</v>
      </c>
      <c r="AA733" s="3">
        <f t="shared" si="299"/>
        <v>180.86000061035168</v>
      </c>
      <c r="AB733" s="3">
        <f t="shared" si="308"/>
        <v>3.3163359238664611</v>
      </c>
      <c r="AC733" s="3">
        <f t="shared" si="309"/>
        <v>3.3163359238664611</v>
      </c>
      <c r="AE733" s="34">
        <f t="shared" si="300"/>
        <v>5</v>
      </c>
      <c r="AF733" s="73" t="b">
        <f>COUNTIF('Power Curve'!$D$2:$D$31,AE733)&gt;0</f>
        <v>1</v>
      </c>
      <c r="AG733" s="73" t="b">
        <f t="shared" si="301"/>
        <v>0</v>
      </c>
      <c r="AH733" s="73" t="b">
        <f t="shared" si="310"/>
        <v>1</v>
      </c>
      <c r="AI733" s="34" t="str">
        <f t="shared" si="302"/>
        <v>Outer</v>
      </c>
      <c r="AJ733" s="35" t="str">
        <f t="shared" si="311"/>
        <v>0.0-0.1</v>
      </c>
      <c r="AK733" s="36" t="str">
        <f t="shared" si="303"/>
        <v>3-4</v>
      </c>
      <c r="AL733" s="36" t="str">
        <f t="shared" si="304"/>
        <v>Jan</v>
      </c>
      <c r="AM733" s="35" t="str">
        <f t="shared" si="305"/>
        <v>295-305</v>
      </c>
      <c r="AN733" s="36" t="str">
        <f t="shared" si="306"/>
        <v>LWS-HTI</v>
      </c>
    </row>
    <row r="734" spans="5:40" x14ac:dyDescent="0.3">
      <c r="E734" s="12">
        <v>40925.159722222219</v>
      </c>
      <c r="F734" s="16">
        <v>5.12</v>
      </c>
      <c r="G734" s="16">
        <v>185.21999740600569</v>
      </c>
      <c r="H734" s="29">
        <v>1.2001600349504622</v>
      </c>
      <c r="I734" s="26">
        <v>290.7</v>
      </c>
      <c r="J734" s="30">
        <v>0.11328124999999999</v>
      </c>
      <c r="K734" s="31">
        <v>0.55708641192558439</v>
      </c>
      <c r="L734" s="111">
        <f t="shared" si="286"/>
        <v>0.1</v>
      </c>
      <c r="M734" s="112">
        <f t="shared" si="287"/>
        <v>0.11</v>
      </c>
      <c r="N734" s="112" t="b">
        <f t="shared" si="288"/>
        <v>1</v>
      </c>
      <c r="O734" s="112" t="b">
        <f t="shared" si="289"/>
        <v>1</v>
      </c>
      <c r="P734" s="113">
        <f t="shared" si="290"/>
        <v>1</v>
      </c>
      <c r="Q734" s="113">
        <f t="shared" si="291"/>
        <v>15</v>
      </c>
      <c r="R734" s="114" t="str">
        <f t="shared" si="307"/>
        <v>0.1-0.11</v>
      </c>
      <c r="S734" s="127">
        <f t="shared" si="292"/>
        <v>1.6125726309400339E-2</v>
      </c>
      <c r="T734" s="112" t="b">
        <f t="shared" si="293"/>
        <v>1</v>
      </c>
      <c r="U734" s="22">
        <f t="shared" si="294"/>
        <v>5.0851564424597369</v>
      </c>
      <c r="V734" s="22">
        <f t="shared" si="295"/>
        <v>0.14397729670039383</v>
      </c>
      <c r="W734" s="81">
        <f t="shared" si="296"/>
        <v>6</v>
      </c>
      <c r="X734" s="22">
        <f t="shared" si="297"/>
        <v>5.6860203651715339E-2</v>
      </c>
      <c r="Y734" s="3">
        <f>IF(U734&gt;'Power Curve'!$C$37,0,INDEX(Ci,$W734,1)*POWER(1-X734,3)+INDEX(Ci,$W734,2)*3*X734*POWER(1-X734,2)+INDEX(Ci,$W734,3)*3*POWER(X734,2)*(1-X734)+INDEX(Ci,$W734,4)*POWER(X734,3))</f>
        <v>220.22023559257369</v>
      </c>
      <c r="Z734" s="3">
        <f t="shared" si="298"/>
        <v>223.77144683953119</v>
      </c>
      <c r="AA734" s="3">
        <f t="shared" si="299"/>
        <v>185.21999740600569</v>
      </c>
      <c r="AB734" s="3">
        <f t="shared" si="308"/>
        <v>38.551449433525505</v>
      </c>
      <c r="AC734" s="3">
        <f t="shared" si="309"/>
        <v>38.551449433525505</v>
      </c>
      <c r="AE734" s="34">
        <f t="shared" si="300"/>
        <v>5</v>
      </c>
      <c r="AF734" s="73" t="b">
        <f>COUNTIF('Power Curve'!$D$2:$D$31,AE734)&gt;0</f>
        <v>1</v>
      </c>
      <c r="AG734" s="73" t="b">
        <f t="shared" si="301"/>
        <v>0</v>
      </c>
      <c r="AH734" s="73" t="b">
        <f t="shared" si="310"/>
        <v>1</v>
      </c>
      <c r="AI734" s="34" t="str">
        <f t="shared" si="302"/>
        <v>Outer</v>
      </c>
      <c r="AJ734" s="35" t="str">
        <f t="shared" si="311"/>
        <v>0.1-0.2</v>
      </c>
      <c r="AK734" s="36" t="str">
        <f t="shared" si="303"/>
        <v>3-4</v>
      </c>
      <c r="AL734" s="36" t="str">
        <f t="shared" si="304"/>
        <v>Jan</v>
      </c>
      <c r="AM734" s="35" t="str">
        <f t="shared" si="305"/>
        <v>285-295</v>
      </c>
      <c r="AN734" s="36" t="str">
        <f t="shared" si="306"/>
        <v>Inner-TI</v>
      </c>
    </row>
    <row r="735" spans="5:40" x14ac:dyDescent="0.3">
      <c r="E735" s="12">
        <v>40925.166666666664</v>
      </c>
      <c r="F735" s="16">
        <v>4.93</v>
      </c>
      <c r="G735" s="16">
        <v>134.86999893188479</v>
      </c>
      <c r="H735" s="29">
        <v>1.2001161549289976</v>
      </c>
      <c r="I735" s="26">
        <v>285.3</v>
      </c>
      <c r="J735" s="30">
        <v>0.11764705882352941</v>
      </c>
      <c r="K735" s="31">
        <v>0.51159920100502432</v>
      </c>
      <c r="L735" s="111">
        <f t="shared" si="286"/>
        <v>0.1</v>
      </c>
      <c r="M735" s="112">
        <f t="shared" si="287"/>
        <v>0.12</v>
      </c>
      <c r="N735" s="112" t="b">
        <f t="shared" si="288"/>
        <v>1</v>
      </c>
      <c r="O735" s="112" t="b">
        <f t="shared" si="289"/>
        <v>1</v>
      </c>
      <c r="P735" s="113">
        <f t="shared" si="290"/>
        <v>1</v>
      </c>
      <c r="Q735" s="113">
        <f t="shared" si="291"/>
        <v>14</v>
      </c>
      <c r="R735" s="114" t="str">
        <f t="shared" si="307"/>
        <v>0.1-0.12</v>
      </c>
      <c r="S735" s="127">
        <f t="shared" si="292"/>
        <v>8.9737386733008944E-3</v>
      </c>
      <c r="T735" s="112" t="b">
        <f t="shared" si="293"/>
        <v>1</v>
      </c>
      <c r="U735" s="22">
        <f t="shared" si="294"/>
        <v>4.896389790026193</v>
      </c>
      <c r="V735" s="22">
        <f t="shared" si="295"/>
        <v>0.11480280206243769</v>
      </c>
      <c r="W735" s="81">
        <f t="shared" si="296"/>
        <v>5</v>
      </c>
      <c r="X735" s="22">
        <f t="shared" si="297"/>
        <v>0.84938174226285068</v>
      </c>
      <c r="Y735" s="3">
        <f>IF(U735&gt;'Power Curve'!$C$37,0,INDEX(Ci,$W735,1)*POWER(1-X735,3)+INDEX(Ci,$W735,2)*3*X735*POWER(1-X735,2)+INDEX(Ci,$W735,3)*3*POWER(X735,2)*(1-X735)+INDEX(Ci,$W735,4)*POWER(X735,3))</f>
        <v>189.92907899790154</v>
      </c>
      <c r="Z735" s="3">
        <f t="shared" si="298"/>
        <v>191.63345291928943</v>
      </c>
      <c r="AA735" s="3">
        <f t="shared" si="299"/>
        <v>134.86999893188479</v>
      </c>
      <c r="AB735" s="3">
        <f t="shared" si="308"/>
        <v>56.763453987404631</v>
      </c>
      <c r="AC735" s="3">
        <f t="shared" si="309"/>
        <v>56.763453987404631</v>
      </c>
      <c r="AE735" s="34">
        <f t="shared" si="300"/>
        <v>5</v>
      </c>
      <c r="AF735" s="73" t="b">
        <f>COUNTIF('Power Curve'!$D$2:$D$31,AE735)&gt;0</f>
        <v>1</v>
      </c>
      <c r="AG735" s="73" t="b">
        <f t="shared" si="301"/>
        <v>0</v>
      </c>
      <c r="AH735" s="73" t="b">
        <f t="shared" si="310"/>
        <v>1</v>
      </c>
      <c r="AI735" s="34" t="str">
        <f t="shared" si="302"/>
        <v>Outer</v>
      </c>
      <c r="AJ735" s="35" t="str">
        <f t="shared" si="311"/>
        <v>0.1-0.2</v>
      </c>
      <c r="AK735" s="36" t="str">
        <f t="shared" si="303"/>
        <v>4-5</v>
      </c>
      <c r="AL735" s="36" t="str">
        <f t="shared" si="304"/>
        <v>Jan</v>
      </c>
      <c r="AM735" s="35" t="str">
        <f t="shared" si="305"/>
        <v>285-295</v>
      </c>
      <c r="AN735" s="36" t="str">
        <f t="shared" si="306"/>
        <v>Inner-TI</v>
      </c>
    </row>
    <row r="736" spans="5:40" x14ac:dyDescent="0.3">
      <c r="E736" s="12">
        <v>40925.173611111109</v>
      </c>
      <c r="F736" s="16">
        <v>4.49</v>
      </c>
      <c r="G736" s="16">
        <v>129.59000778198271</v>
      </c>
      <c r="H736" s="29">
        <v>1.2001600349504622</v>
      </c>
      <c r="I736" s="26">
        <v>288.89999999999998</v>
      </c>
      <c r="J736" s="30">
        <v>0.10913140311804008</v>
      </c>
      <c r="K736" s="31">
        <v>0.47293721697856822</v>
      </c>
      <c r="L736" s="111">
        <f t="shared" si="286"/>
        <v>0</v>
      </c>
      <c r="M736" s="112">
        <f t="shared" si="287"/>
        <v>0.11</v>
      </c>
      <c r="N736" s="112" t="b">
        <f t="shared" si="288"/>
        <v>0</v>
      </c>
      <c r="O736" s="112" t="b">
        <f t="shared" si="289"/>
        <v>1</v>
      </c>
      <c r="P736" s="113">
        <f t="shared" si="290"/>
        <v>0</v>
      </c>
      <c r="Q736" s="113">
        <f t="shared" si="291"/>
        <v>15</v>
      </c>
      <c r="R736" s="114" t="str">
        <f t="shared" si="307"/>
        <v>0-0.11</v>
      </c>
      <c r="S736" s="127">
        <f t="shared" si="292"/>
        <v>0</v>
      </c>
      <c r="T736" s="112" t="b">
        <f t="shared" si="293"/>
        <v>0</v>
      </c>
      <c r="U736" s="22">
        <f t="shared" si="294"/>
        <v>4.4594438333289492</v>
      </c>
      <c r="V736" s="22">
        <f t="shared" si="295"/>
        <v>4.7271395924755412E-2</v>
      </c>
      <c r="W736" s="81">
        <f t="shared" si="296"/>
        <v>5</v>
      </c>
      <c r="X736" s="22">
        <f t="shared" si="297"/>
        <v>0.34974284189229299</v>
      </c>
      <c r="Y736" s="3">
        <f>IF(U736&gt;'Power Curve'!$C$37,0,INDEX(Ci,$W736,1)*POWER(1-X736,3)+INDEX(Ci,$W736,2)*3*X736*POWER(1-X736,2)+INDEX(Ci,$W736,3)*3*POWER(X736,2)*(1-X736)+INDEX(Ci,$W736,4)*POWER(X736,3))</f>
        <v>115.23507364529641</v>
      </c>
      <c r="Z736" s="3">
        <f t="shared" si="298"/>
        <v>115.23507364529641</v>
      </c>
      <c r="AA736" s="3">
        <f t="shared" si="299"/>
        <v>129.59000778198271</v>
      </c>
      <c r="AB736" s="3">
        <f t="shared" si="308"/>
        <v>-14.354934136686296</v>
      </c>
      <c r="AC736" s="3">
        <f t="shared" si="309"/>
        <v>14.354934136686296</v>
      </c>
      <c r="AE736" s="34">
        <f t="shared" si="300"/>
        <v>4</v>
      </c>
      <c r="AF736" s="73" t="b">
        <f>COUNTIF('Power Curve'!$D$2:$D$31,AE736)&gt;0</f>
        <v>1</v>
      </c>
      <c r="AG736" s="73" t="b">
        <f t="shared" si="301"/>
        <v>0</v>
      </c>
      <c r="AH736" s="73" t="b">
        <f t="shared" si="310"/>
        <v>1</v>
      </c>
      <c r="AI736" s="34" t="str">
        <f t="shared" si="302"/>
        <v>Outer</v>
      </c>
      <c r="AJ736" s="35" t="str">
        <f t="shared" si="311"/>
        <v>0.0-0.1</v>
      </c>
      <c r="AK736" s="36" t="str">
        <f t="shared" si="303"/>
        <v>4-5</v>
      </c>
      <c r="AL736" s="36" t="str">
        <f t="shared" si="304"/>
        <v>Jan</v>
      </c>
      <c r="AM736" s="35" t="str">
        <f t="shared" si="305"/>
        <v>285-295</v>
      </c>
      <c r="AN736" s="36" t="str">
        <f t="shared" si="306"/>
        <v>Inner-TI</v>
      </c>
    </row>
    <row r="737" spans="5:40" x14ac:dyDescent="0.3">
      <c r="E737" s="12">
        <v>40925.180555555555</v>
      </c>
      <c r="F737" s="16">
        <v>4.84</v>
      </c>
      <c r="G737" s="16">
        <v>123.18000411987322</v>
      </c>
      <c r="H737" s="29">
        <v>1.1997538722297936</v>
      </c>
      <c r="I737" s="26">
        <v>296.7</v>
      </c>
      <c r="J737" s="30">
        <v>0.12603305785123967</v>
      </c>
      <c r="K737" s="31">
        <v>0.45616454556997721</v>
      </c>
      <c r="L737" s="111">
        <f t="shared" si="286"/>
        <v>0.1</v>
      </c>
      <c r="M737" s="112">
        <f t="shared" si="287"/>
        <v>0.13</v>
      </c>
      <c r="N737" s="112" t="b">
        <f t="shared" si="288"/>
        <v>1</v>
      </c>
      <c r="O737" s="112" t="b">
        <f t="shared" si="289"/>
        <v>1</v>
      </c>
      <c r="P737" s="113">
        <f t="shared" si="290"/>
        <v>1</v>
      </c>
      <c r="Q737" s="113">
        <f t="shared" si="291"/>
        <v>13</v>
      </c>
      <c r="R737" s="114" t="str">
        <f t="shared" si="307"/>
        <v>0.1-0.13</v>
      </c>
      <c r="S737" s="127">
        <f t="shared" si="292"/>
        <v>4.827591189261813E-2</v>
      </c>
      <c r="T737" s="112" t="b">
        <f t="shared" si="293"/>
        <v>1</v>
      </c>
      <c r="U737" s="22">
        <f t="shared" si="294"/>
        <v>4.8065196136030162</v>
      </c>
      <c r="V737" s="22">
        <f t="shared" si="295"/>
        <v>0.10091307659255785</v>
      </c>
      <c r="W737" s="81">
        <f t="shared" si="296"/>
        <v>5</v>
      </c>
      <c r="X737" s="22">
        <f t="shared" si="297"/>
        <v>0.74661700571833389</v>
      </c>
      <c r="Y737" s="3">
        <f>IF(U737&gt;'Power Curve'!$C$37,0,INDEX(Ci,$W737,1)*POWER(1-X737,3)+INDEX(Ci,$W737,2)*3*X737*POWER(1-X737,2)+INDEX(Ci,$W737,3)*3*POWER(X737,2)*(1-X737)+INDEX(Ci,$W737,4)*POWER(X737,3))</f>
        <v>174.37071629326653</v>
      </c>
      <c r="Z737" s="3">
        <f t="shared" si="298"/>
        <v>182.78862162969298</v>
      </c>
      <c r="AA737" s="3">
        <f t="shared" si="299"/>
        <v>123.18000411987322</v>
      </c>
      <c r="AB737" s="3">
        <f t="shared" si="308"/>
        <v>59.608617509819766</v>
      </c>
      <c r="AC737" s="3">
        <f t="shared" si="309"/>
        <v>59.608617509819766</v>
      </c>
      <c r="AE737" s="34">
        <f t="shared" si="300"/>
        <v>5</v>
      </c>
      <c r="AF737" s="73" t="b">
        <f>COUNTIF('Power Curve'!$D$2:$D$31,AE737)&gt;0</f>
        <v>1</v>
      </c>
      <c r="AG737" s="73" t="b">
        <f t="shared" si="301"/>
        <v>0</v>
      </c>
      <c r="AH737" s="73" t="b">
        <f t="shared" si="310"/>
        <v>1</v>
      </c>
      <c r="AI737" s="34" t="str">
        <f t="shared" si="302"/>
        <v>Outer</v>
      </c>
      <c r="AJ737" s="35" t="str">
        <f t="shared" si="311"/>
        <v>0.1-0.2</v>
      </c>
      <c r="AK737" s="36" t="str">
        <f t="shared" si="303"/>
        <v>4-5</v>
      </c>
      <c r="AL737" s="36" t="str">
        <f t="shared" si="304"/>
        <v>Jan</v>
      </c>
      <c r="AM737" s="35" t="str">
        <f t="shared" si="305"/>
        <v>295-305</v>
      </c>
      <c r="AN737" s="36" t="str">
        <f t="shared" si="306"/>
        <v>Inner-TI</v>
      </c>
    </row>
    <row r="738" spans="5:40" x14ac:dyDescent="0.3">
      <c r="E738" s="12">
        <v>40925.194444444445</v>
      </c>
      <c r="F738" s="16">
        <v>3.83</v>
      </c>
      <c r="G738" s="16">
        <v>12.61999988555908</v>
      </c>
      <c r="H738" s="29">
        <v>1.1998854771060106</v>
      </c>
      <c r="I738" s="26">
        <v>292.10000000000002</v>
      </c>
      <c r="J738" s="30">
        <v>0.18276762402088773</v>
      </c>
      <c r="K738" s="31">
        <v>0.37075826163770126</v>
      </c>
      <c r="L738" s="111">
        <f t="shared" si="286"/>
        <v>-0.1</v>
      </c>
      <c r="M738" s="112">
        <f t="shared" si="287"/>
        <v>0.18000000000000002</v>
      </c>
      <c r="N738" s="112" t="b">
        <f t="shared" si="288"/>
        <v>0</v>
      </c>
      <c r="O738" s="112" t="b">
        <f t="shared" si="289"/>
        <v>1</v>
      </c>
      <c r="P738" s="113">
        <f t="shared" si="290"/>
        <v>-1</v>
      </c>
      <c r="Q738" s="113">
        <f t="shared" si="291"/>
        <v>8</v>
      </c>
      <c r="R738" s="114" t="str">
        <f t="shared" si="307"/>
        <v>-0.1-0.18</v>
      </c>
      <c r="S738" s="127">
        <f t="shared" si="292"/>
        <v>0</v>
      </c>
      <c r="T738" s="112" t="b">
        <f t="shared" si="293"/>
        <v>0</v>
      </c>
      <c r="U738" s="22">
        <f t="shared" si="294"/>
        <v>3.8036452910359326</v>
      </c>
      <c r="V738" s="22">
        <f t="shared" si="295"/>
        <v>-5.4084382805509396E-2</v>
      </c>
      <c r="W738" s="81">
        <f t="shared" si="296"/>
        <v>4</v>
      </c>
      <c r="X738" s="22">
        <f t="shared" si="297"/>
        <v>0.75068123032529599</v>
      </c>
      <c r="Y738" s="3">
        <f>IF(U738&gt;'Power Curve'!$C$37,0,INDEX(Ci,$W738,1)*POWER(1-X738,3)+INDEX(Ci,$W738,2)*3*X738*POWER(1-X738,2)+INDEX(Ci,$W738,3)*3*POWER(X738,2)*(1-X738)+INDEX(Ci,$W738,4)*POWER(X738,3))</f>
        <v>48.778385780023612</v>
      </c>
      <c r="Z738" s="3">
        <f t="shared" si="298"/>
        <v>48.778385780023612</v>
      </c>
      <c r="AA738" s="3">
        <f t="shared" si="299"/>
        <v>12.61999988555908</v>
      </c>
      <c r="AB738" s="3">
        <f t="shared" si="308"/>
        <v>36.15838589446453</v>
      </c>
      <c r="AC738" s="3">
        <f t="shared" si="309"/>
        <v>36.15838589446453</v>
      </c>
      <c r="AE738" s="34">
        <f t="shared" si="300"/>
        <v>4</v>
      </c>
      <c r="AF738" s="73" t="b">
        <f>COUNTIF('Power Curve'!$D$2:$D$31,AE738)&gt;0</f>
        <v>1</v>
      </c>
      <c r="AG738" s="73" t="b">
        <f t="shared" si="301"/>
        <v>0</v>
      </c>
      <c r="AH738" s="73" t="b">
        <f t="shared" si="310"/>
        <v>1</v>
      </c>
      <c r="AI738" s="34" t="str">
        <f t="shared" si="302"/>
        <v>Outer</v>
      </c>
      <c r="AJ738" s="35" t="str">
        <f t="shared" si="311"/>
        <v>-0.1-0.0</v>
      </c>
      <c r="AK738" s="36" t="str">
        <f t="shared" si="303"/>
        <v>4-5</v>
      </c>
      <c r="AL738" s="36" t="str">
        <f t="shared" si="304"/>
        <v>Jan</v>
      </c>
      <c r="AM738" s="35" t="str">
        <f t="shared" si="305"/>
        <v>285-295</v>
      </c>
      <c r="AN738" s="36" t="str">
        <f t="shared" si="306"/>
        <v>LWS-HTI</v>
      </c>
    </row>
    <row r="739" spans="5:40" x14ac:dyDescent="0.3">
      <c r="E739" s="12">
        <v>40925.201388888891</v>
      </c>
      <c r="F739" s="16">
        <v>3.87</v>
      </c>
      <c r="G739" s="16">
        <v>7.15999984741212</v>
      </c>
      <c r="H739" s="29">
        <v>1.1999293517708032</v>
      </c>
      <c r="I739" s="26">
        <v>298.89999999999998</v>
      </c>
      <c r="J739" s="30">
        <v>0.16279069767441859</v>
      </c>
      <c r="K739" s="31">
        <v>0.38970466372243034</v>
      </c>
      <c r="L739" s="111">
        <f t="shared" si="286"/>
        <v>0</v>
      </c>
      <c r="M739" s="112">
        <f t="shared" si="287"/>
        <v>0.16</v>
      </c>
      <c r="N739" s="112" t="b">
        <f t="shared" si="288"/>
        <v>0</v>
      </c>
      <c r="O739" s="112" t="b">
        <f t="shared" si="289"/>
        <v>1</v>
      </c>
      <c r="P739" s="113">
        <f t="shared" si="290"/>
        <v>0</v>
      </c>
      <c r="Q739" s="113">
        <f t="shared" si="291"/>
        <v>10</v>
      </c>
      <c r="R739" s="114" t="str">
        <f t="shared" si="307"/>
        <v>0-0.16</v>
      </c>
      <c r="S739" s="127">
        <f t="shared" si="292"/>
        <v>0</v>
      </c>
      <c r="T739" s="112" t="b">
        <f t="shared" si="293"/>
        <v>0</v>
      </c>
      <c r="U739" s="22">
        <f t="shared" si="294"/>
        <v>3.8434168906480055</v>
      </c>
      <c r="V739" s="22">
        <f t="shared" si="295"/>
        <v>-4.7937553878541726E-2</v>
      </c>
      <c r="W739" s="81">
        <f t="shared" si="296"/>
        <v>4</v>
      </c>
      <c r="X739" s="22">
        <f t="shared" si="297"/>
        <v>0.77901694594306525</v>
      </c>
      <c r="Y739" s="3">
        <f>IF(U739&gt;'Power Curve'!$C$37,0,INDEX(Ci,$W739,1)*POWER(1-X739,3)+INDEX(Ci,$W739,2)*3*X739*POWER(1-X739,2)+INDEX(Ci,$W739,3)*3*POWER(X739,2)*(1-X739)+INDEX(Ci,$W739,4)*POWER(X739,3))</f>
        <v>51.899772163868057</v>
      </c>
      <c r="Z739" s="3">
        <f t="shared" si="298"/>
        <v>51.899772163868057</v>
      </c>
      <c r="AA739" s="3">
        <f t="shared" si="299"/>
        <v>7.15999984741212</v>
      </c>
      <c r="AB739" s="3">
        <f t="shared" si="308"/>
        <v>44.739772316455941</v>
      </c>
      <c r="AC739" s="3">
        <f t="shared" si="309"/>
        <v>44.739772316455941</v>
      </c>
      <c r="AE739" s="34">
        <f t="shared" si="300"/>
        <v>4</v>
      </c>
      <c r="AF739" s="73" t="b">
        <f>COUNTIF('Power Curve'!$D$2:$D$31,AE739)&gt;0</f>
        <v>1</v>
      </c>
      <c r="AG739" s="73" t="b">
        <f t="shared" si="301"/>
        <v>0</v>
      </c>
      <c r="AH739" s="73" t="b">
        <f t="shared" si="310"/>
        <v>1</v>
      </c>
      <c r="AI739" s="34" t="str">
        <f t="shared" si="302"/>
        <v>Outer</v>
      </c>
      <c r="AJ739" s="35" t="str">
        <f t="shared" si="311"/>
        <v>-0.1-0.0</v>
      </c>
      <c r="AK739" s="36" t="str">
        <f t="shared" si="303"/>
        <v>4-5</v>
      </c>
      <c r="AL739" s="36" t="str">
        <f t="shared" si="304"/>
        <v>Jan</v>
      </c>
      <c r="AM739" s="35" t="str">
        <f t="shared" si="305"/>
        <v>295-305</v>
      </c>
      <c r="AN739" s="36" t="str">
        <f t="shared" si="306"/>
        <v>LWS-HTI</v>
      </c>
    </row>
    <row r="740" spans="5:40" x14ac:dyDescent="0.3">
      <c r="E740" s="12">
        <v>40925.208333333336</v>
      </c>
      <c r="F740" s="16">
        <v>4.12</v>
      </c>
      <c r="G740" s="16">
        <v>53.959997177124094</v>
      </c>
      <c r="H740" s="29">
        <v>1.1999732297751009</v>
      </c>
      <c r="I740" s="26">
        <v>299.39999999999998</v>
      </c>
      <c r="J740" s="30">
        <v>0.1553398058252427</v>
      </c>
      <c r="K740" s="31">
        <v>0.48847141384532922</v>
      </c>
      <c r="L740" s="111">
        <f t="shared" si="286"/>
        <v>0</v>
      </c>
      <c r="M740" s="112">
        <f t="shared" si="287"/>
        <v>0.16</v>
      </c>
      <c r="N740" s="112" t="b">
        <f t="shared" si="288"/>
        <v>0</v>
      </c>
      <c r="O740" s="112" t="b">
        <f t="shared" si="289"/>
        <v>1</v>
      </c>
      <c r="P740" s="113">
        <f t="shared" si="290"/>
        <v>0</v>
      </c>
      <c r="Q740" s="113">
        <f t="shared" si="291"/>
        <v>10</v>
      </c>
      <c r="R740" s="114" t="str">
        <f t="shared" si="307"/>
        <v>0-0.16</v>
      </c>
      <c r="S740" s="127">
        <f t="shared" si="292"/>
        <v>0</v>
      </c>
      <c r="T740" s="112" t="b">
        <f t="shared" si="293"/>
        <v>0</v>
      </c>
      <c r="U740" s="22">
        <f t="shared" si="294"/>
        <v>4.0917495088542006</v>
      </c>
      <c r="V740" s="22">
        <f t="shared" si="295"/>
        <v>-9.5569472147832603E-3</v>
      </c>
      <c r="W740" s="81">
        <f t="shared" si="296"/>
        <v>4</v>
      </c>
      <c r="X740" s="22">
        <f t="shared" si="297"/>
        <v>0.95594426384683895</v>
      </c>
      <c r="Y740" s="3">
        <f>IF(U740&gt;'Power Curve'!$C$37,0,INDEX(Ci,$W740,1)*POWER(1-X740,3)+INDEX(Ci,$W740,2)*3*X740*POWER(1-X740,2)+INDEX(Ci,$W740,3)*3*POWER(X740,2)*(1-X740)+INDEX(Ci,$W740,4)*POWER(X740,3))</f>
        <v>72.222748677416064</v>
      </c>
      <c r="Z740" s="3">
        <f t="shared" si="298"/>
        <v>72.222748677416064</v>
      </c>
      <c r="AA740" s="3">
        <f t="shared" si="299"/>
        <v>53.959997177124094</v>
      </c>
      <c r="AB740" s="3">
        <f t="shared" si="308"/>
        <v>18.262751500291969</v>
      </c>
      <c r="AC740" s="3">
        <f t="shared" si="309"/>
        <v>18.262751500291969</v>
      </c>
      <c r="AE740" s="34">
        <f t="shared" si="300"/>
        <v>4</v>
      </c>
      <c r="AF740" s="73" t="b">
        <f>COUNTIF('Power Curve'!$D$2:$D$31,AE740)&gt;0</f>
        <v>1</v>
      </c>
      <c r="AG740" s="73" t="b">
        <f t="shared" si="301"/>
        <v>0</v>
      </c>
      <c r="AH740" s="73" t="b">
        <f t="shared" si="310"/>
        <v>1</v>
      </c>
      <c r="AI740" s="34" t="str">
        <f t="shared" si="302"/>
        <v>Outer</v>
      </c>
      <c r="AJ740" s="35" t="str">
        <f t="shared" si="311"/>
        <v>-0.1-0.0</v>
      </c>
      <c r="AK740" s="36" t="str">
        <f t="shared" si="303"/>
        <v>5-6</v>
      </c>
      <c r="AL740" s="36" t="str">
        <f t="shared" si="304"/>
        <v>Jan</v>
      </c>
      <c r="AM740" s="35" t="str">
        <f t="shared" si="305"/>
        <v>295-305</v>
      </c>
      <c r="AN740" s="36" t="str">
        <f t="shared" si="306"/>
        <v>LWS-HTI</v>
      </c>
    </row>
    <row r="741" spans="5:40" x14ac:dyDescent="0.3">
      <c r="E741" s="12">
        <v>40925.319444444445</v>
      </c>
      <c r="F741" s="16">
        <v>4.08</v>
      </c>
      <c r="G741" s="16">
        <v>50.649999618530302</v>
      </c>
      <c r="H741" s="29">
        <v>1.2000284047728589</v>
      </c>
      <c r="I741" s="26">
        <v>290.89999999999998</v>
      </c>
      <c r="J741" s="30">
        <v>0.14950980392156862</v>
      </c>
      <c r="K741" s="31">
        <v>0.50790568473007203</v>
      </c>
      <c r="L741" s="111">
        <f t="shared" si="286"/>
        <v>0</v>
      </c>
      <c r="M741" s="112">
        <f t="shared" si="287"/>
        <v>0.15000000000000002</v>
      </c>
      <c r="N741" s="112" t="b">
        <f t="shared" si="288"/>
        <v>0</v>
      </c>
      <c r="O741" s="112" t="b">
        <f t="shared" si="289"/>
        <v>1</v>
      </c>
      <c r="P741" s="113">
        <f t="shared" si="290"/>
        <v>0</v>
      </c>
      <c r="Q741" s="113">
        <f t="shared" si="291"/>
        <v>10.999999999999998</v>
      </c>
      <c r="R741" s="114" t="str">
        <f t="shared" si="307"/>
        <v>0-0.15</v>
      </c>
      <c r="S741" s="127">
        <f t="shared" si="292"/>
        <v>0</v>
      </c>
      <c r="T741" s="112" t="b">
        <f t="shared" si="293"/>
        <v>0</v>
      </c>
      <c r="U741" s="22">
        <f t="shared" si="294"/>
        <v>4.0520858887906899</v>
      </c>
      <c r="V741" s="22">
        <f t="shared" si="295"/>
        <v>-1.5687087554439972E-2</v>
      </c>
      <c r="W741" s="81">
        <f t="shared" si="296"/>
        <v>4</v>
      </c>
      <c r="X741" s="22">
        <f t="shared" si="297"/>
        <v>0.92768547945161117</v>
      </c>
      <c r="Y741" s="3">
        <f>IF(U741&gt;'Power Curve'!$C$37,0,INDEX(Ci,$W741,1)*POWER(1-X741,3)+INDEX(Ci,$W741,2)*3*X741*POWER(1-X741,2)+INDEX(Ci,$W741,3)*3*POWER(X741,2)*(1-X741)+INDEX(Ci,$W741,4)*POWER(X741,3))</f>
        <v>68.907656872349222</v>
      </c>
      <c r="Z741" s="3">
        <f t="shared" si="298"/>
        <v>68.907656872349222</v>
      </c>
      <c r="AA741" s="3">
        <f t="shared" si="299"/>
        <v>50.649999618530302</v>
      </c>
      <c r="AB741" s="3">
        <f t="shared" si="308"/>
        <v>18.25765725381892</v>
      </c>
      <c r="AC741" s="3">
        <f t="shared" si="309"/>
        <v>18.25765725381892</v>
      </c>
      <c r="AE741" s="34">
        <f t="shared" si="300"/>
        <v>4</v>
      </c>
      <c r="AF741" s="73" t="b">
        <f>COUNTIF('Power Curve'!$D$2:$D$31,AE741)&gt;0</f>
        <v>1</v>
      </c>
      <c r="AG741" s="73" t="b">
        <f t="shared" si="301"/>
        <v>0</v>
      </c>
      <c r="AH741" s="73" t="b">
        <f t="shared" si="310"/>
        <v>1</v>
      </c>
      <c r="AI741" s="34" t="str">
        <f t="shared" si="302"/>
        <v>Outer</v>
      </c>
      <c r="AJ741" s="35" t="str">
        <f t="shared" si="311"/>
        <v>-0.1-0.0</v>
      </c>
      <c r="AK741" s="36" t="str">
        <f t="shared" si="303"/>
        <v>7-8</v>
      </c>
      <c r="AL741" s="36" t="str">
        <f t="shared" si="304"/>
        <v>Jan</v>
      </c>
      <c r="AM741" s="35" t="str">
        <f t="shared" si="305"/>
        <v>285-295</v>
      </c>
      <c r="AN741" s="36" t="str">
        <f t="shared" si="306"/>
        <v>LWS-HTI</v>
      </c>
    </row>
    <row r="742" spans="5:40" x14ac:dyDescent="0.3">
      <c r="E742" s="12">
        <v>40953.138888888891</v>
      </c>
      <c r="F742" s="16">
        <v>12.92</v>
      </c>
      <c r="G742" s="16">
        <v>1952.750061035156</v>
      </c>
      <c r="H742" s="29">
        <v>1.1868485008193621</v>
      </c>
      <c r="I742" s="26">
        <v>287.5</v>
      </c>
      <c r="J742" s="30">
        <v>0.12383900928792571</v>
      </c>
      <c r="K742" s="31">
        <v>0.19362060915900015</v>
      </c>
      <c r="L742" s="111">
        <f t="shared" si="286"/>
        <v>1.3000000000000003</v>
      </c>
      <c r="M742" s="112">
        <f t="shared" si="287"/>
        <v>0.12</v>
      </c>
      <c r="N742" s="112" t="b">
        <f t="shared" si="288"/>
        <v>1</v>
      </c>
      <c r="O742" s="112" t="b">
        <f t="shared" si="289"/>
        <v>1</v>
      </c>
      <c r="P742" s="113">
        <f t="shared" si="290"/>
        <v>13.000000000000002</v>
      </c>
      <c r="Q742" s="113">
        <f t="shared" si="291"/>
        <v>14</v>
      </c>
      <c r="R742" s="114" t="str">
        <f t="shared" si="307"/>
        <v>1.3-0.12</v>
      </c>
      <c r="S742" s="127">
        <f t="shared" si="292"/>
        <v>-8.674156854531109E-4</v>
      </c>
      <c r="T742" s="112" t="b">
        <f t="shared" si="293"/>
        <v>1</v>
      </c>
      <c r="U742" s="22">
        <f t="shared" si="294"/>
        <v>12.784455798121126</v>
      </c>
      <c r="V742" s="22">
        <f t="shared" si="295"/>
        <v>1.3339288314230964</v>
      </c>
      <c r="W742" s="81">
        <f t="shared" si="296"/>
        <v>13</v>
      </c>
      <c r="X742" s="22">
        <f t="shared" si="297"/>
        <v>0.78851863423218804</v>
      </c>
      <c r="Y742" s="3">
        <f>IF(U742&gt;'Power Curve'!$C$37,0,INDEX(Ci,$W742,1)*POWER(1-X742,3)+INDEX(Ci,$W742,2)*3*X742*POWER(1-X742,2)+INDEX(Ci,$W742,3)*3*POWER(X742,2)*(1-X742)+INDEX(Ci,$W742,4)*POWER(X742,3))</f>
        <v>1947.4346133158344</v>
      </c>
      <c r="Z742" s="3">
        <f t="shared" si="298"/>
        <v>1945.7453779858499</v>
      </c>
      <c r="AA742" s="3">
        <f t="shared" si="299"/>
        <v>1952.750061035156</v>
      </c>
      <c r="AB742" s="3">
        <f t="shared" si="308"/>
        <v>-7.0046830493060952</v>
      </c>
      <c r="AC742" s="3">
        <f t="shared" si="309"/>
        <v>7.0046830493060952</v>
      </c>
      <c r="AE742" s="34">
        <f t="shared" si="300"/>
        <v>13</v>
      </c>
      <c r="AF742" s="73" t="b">
        <f>COUNTIF('Power Curve'!$D$2:$D$31,AE742)&gt;0</f>
        <v>1</v>
      </c>
      <c r="AG742" s="73" t="b">
        <f t="shared" si="301"/>
        <v>0</v>
      </c>
      <c r="AH742" s="73" t="b">
        <f t="shared" si="310"/>
        <v>1</v>
      </c>
      <c r="AI742" s="34" t="str">
        <f t="shared" si="302"/>
        <v>Inner</v>
      </c>
      <c r="AJ742" s="35" t="str">
        <f t="shared" si="311"/>
        <v>1.3-1.4</v>
      </c>
      <c r="AK742" s="36" t="str">
        <f t="shared" si="303"/>
        <v>3-4</v>
      </c>
      <c r="AL742" s="36" t="str">
        <f t="shared" si="304"/>
        <v>Feb</v>
      </c>
      <c r="AM742" s="35" t="str">
        <f t="shared" si="305"/>
        <v>285-295</v>
      </c>
      <c r="AN742" s="36" t="str">
        <f t="shared" si="306"/>
        <v>Inner-TI</v>
      </c>
    </row>
    <row r="743" spans="5:40" x14ac:dyDescent="0.3">
      <c r="E743" s="12">
        <v>40953.145833333336</v>
      </c>
      <c r="F743" s="16">
        <v>13.1</v>
      </c>
      <c r="G743" s="16">
        <v>1910.020019531248</v>
      </c>
      <c r="H743" s="29">
        <v>1.1863499852465975</v>
      </c>
      <c r="I743" s="26">
        <v>284.5</v>
      </c>
      <c r="J743" s="30">
        <v>0.10458015267175573</v>
      </c>
      <c r="K743" s="31">
        <v>0.20252667023891821</v>
      </c>
      <c r="L743" s="111">
        <f t="shared" si="286"/>
        <v>1.4000000000000001</v>
      </c>
      <c r="M743" s="112">
        <f t="shared" si="287"/>
        <v>9.9999999999999992E-2</v>
      </c>
      <c r="N743" s="112" t="b">
        <f t="shared" si="288"/>
        <v>1</v>
      </c>
      <c r="O743" s="112" t="b">
        <f t="shared" si="289"/>
        <v>1</v>
      </c>
      <c r="P743" s="113">
        <f t="shared" si="290"/>
        <v>14</v>
      </c>
      <c r="Q743" s="113">
        <f t="shared" si="291"/>
        <v>16</v>
      </c>
      <c r="R743" s="114" t="str">
        <f t="shared" si="307"/>
        <v>1.4-0.1</v>
      </c>
      <c r="S743" s="127">
        <f t="shared" si="292"/>
        <v>3.2653981276478494E-3</v>
      </c>
      <c r="T743" s="112" t="b">
        <f t="shared" si="293"/>
        <v>1</v>
      </c>
      <c r="U743" s="22">
        <f t="shared" si="294"/>
        <v>12.960752255083616</v>
      </c>
      <c r="V743" s="22">
        <f t="shared" si="295"/>
        <v>1.3611760171523319</v>
      </c>
      <c r="W743" s="81">
        <f t="shared" si="296"/>
        <v>13</v>
      </c>
      <c r="X743" s="22">
        <f t="shared" si="297"/>
        <v>0.97001313334168815</v>
      </c>
      <c r="Y743" s="3">
        <f>IF(U743&gt;'Power Curve'!$C$37,0,INDEX(Ci,$W743,1)*POWER(1-X743,3)+INDEX(Ci,$W743,2)*3*X743*POWER(1-X743,2)+INDEX(Ci,$W743,3)*3*POWER(X743,2)*(1-X743)+INDEX(Ci,$W743,4)*POWER(X743,3))</f>
        <v>1952.3657423463319</v>
      </c>
      <c r="Z743" s="3">
        <f t="shared" si="298"/>
        <v>1958.7409937858733</v>
      </c>
      <c r="AA743" s="3">
        <f t="shared" si="299"/>
        <v>1910.020019531248</v>
      </c>
      <c r="AB743" s="3">
        <f t="shared" si="308"/>
        <v>48.720974254625389</v>
      </c>
      <c r="AC743" s="3">
        <f t="shared" si="309"/>
        <v>48.720974254625389</v>
      </c>
      <c r="AE743" s="34">
        <f t="shared" si="300"/>
        <v>13</v>
      </c>
      <c r="AF743" s="73" t="b">
        <f>COUNTIF('Power Curve'!$D$2:$D$31,AE743)&gt;0</f>
        <v>1</v>
      </c>
      <c r="AG743" s="73" t="b">
        <f t="shared" si="301"/>
        <v>0</v>
      </c>
      <c r="AH743" s="73" t="b">
        <f t="shared" si="310"/>
        <v>1</v>
      </c>
      <c r="AI743" s="34" t="str">
        <f t="shared" si="302"/>
        <v>Inner</v>
      </c>
      <c r="AJ743" s="35" t="str">
        <f t="shared" si="311"/>
        <v>1.3-1.4</v>
      </c>
      <c r="AK743" s="36" t="str">
        <f t="shared" si="303"/>
        <v>3-4</v>
      </c>
      <c r="AL743" s="36" t="str">
        <f t="shared" si="304"/>
        <v>Feb</v>
      </c>
      <c r="AM743" s="35" t="str">
        <f t="shared" si="305"/>
        <v>275-285</v>
      </c>
      <c r="AN743" s="36" t="str">
        <f t="shared" si="306"/>
        <v>Inner-TI</v>
      </c>
    </row>
    <row r="744" spans="5:40" x14ac:dyDescent="0.3">
      <c r="E744" s="12">
        <v>40953.152777777781</v>
      </c>
      <c r="F744" s="16">
        <v>12.5</v>
      </c>
      <c r="G744" s="16">
        <v>1946.049987792969</v>
      </c>
      <c r="H744" s="29">
        <v>1.1867896505371738</v>
      </c>
      <c r="I744" s="26">
        <v>283.7</v>
      </c>
      <c r="J744" s="30">
        <v>0.12560000000000002</v>
      </c>
      <c r="K744" s="31">
        <v>0.17021054826592091</v>
      </c>
      <c r="L744" s="111">
        <f t="shared" si="286"/>
        <v>1.3000000000000003</v>
      </c>
      <c r="M744" s="112">
        <f t="shared" si="287"/>
        <v>0.13</v>
      </c>
      <c r="N744" s="112" t="b">
        <f t="shared" si="288"/>
        <v>1</v>
      </c>
      <c r="O744" s="112" t="b">
        <f t="shared" si="289"/>
        <v>1</v>
      </c>
      <c r="P744" s="113">
        <f t="shared" si="290"/>
        <v>13.000000000000002</v>
      </c>
      <c r="Q744" s="113">
        <f t="shared" si="291"/>
        <v>13</v>
      </c>
      <c r="R744" s="114" t="str">
        <f t="shared" si="307"/>
        <v>1.3-0.13</v>
      </c>
      <c r="S744" s="127">
        <f t="shared" si="292"/>
        <v>-3.4559656700221307E-3</v>
      </c>
      <c r="T744" s="112" t="b">
        <f t="shared" si="293"/>
        <v>1</v>
      </c>
      <c r="U744" s="22">
        <f t="shared" si="294"/>
        <v>12.368657592345105</v>
      </c>
      <c r="V744" s="22">
        <f t="shared" si="295"/>
        <v>1.26966587836175</v>
      </c>
      <c r="W744" s="81">
        <f t="shared" si="296"/>
        <v>13</v>
      </c>
      <c r="X744" s="22">
        <f t="shared" si="297"/>
        <v>0.36046075724374538</v>
      </c>
      <c r="Y744" s="3">
        <f>IF(U744&gt;'Power Curve'!$C$37,0,INDEX(Ci,$W744,1)*POWER(1-X744,3)+INDEX(Ci,$W744,2)*3*X744*POWER(1-X744,2)+INDEX(Ci,$W744,3)*3*POWER(X744,2)*(1-X744)+INDEX(Ci,$W744,4)*POWER(X744,3))</f>
        <v>1933.8479276565213</v>
      </c>
      <c r="Z744" s="3">
        <f t="shared" si="298"/>
        <v>1927.1646156074969</v>
      </c>
      <c r="AA744" s="3">
        <f t="shared" si="299"/>
        <v>1946.049987792969</v>
      </c>
      <c r="AB744" s="3">
        <f t="shared" si="308"/>
        <v>-18.885372185472079</v>
      </c>
      <c r="AC744" s="3">
        <f t="shared" si="309"/>
        <v>18.885372185472079</v>
      </c>
      <c r="AE744" s="34">
        <f t="shared" si="300"/>
        <v>12</v>
      </c>
      <c r="AF744" s="73" t="b">
        <f>COUNTIF('Power Curve'!$D$2:$D$31,AE744)&gt;0</f>
        <v>1</v>
      </c>
      <c r="AG744" s="73" t="b">
        <f t="shared" si="301"/>
        <v>0</v>
      </c>
      <c r="AH744" s="73" t="b">
        <f t="shared" si="310"/>
        <v>1</v>
      </c>
      <c r="AI744" s="34" t="str">
        <f t="shared" si="302"/>
        <v>Inner</v>
      </c>
      <c r="AJ744" s="35" t="str">
        <f t="shared" si="311"/>
        <v>1.2-1.3</v>
      </c>
      <c r="AK744" s="36" t="str">
        <f t="shared" si="303"/>
        <v>3-4</v>
      </c>
      <c r="AL744" s="36" t="str">
        <f t="shared" si="304"/>
        <v>Feb</v>
      </c>
      <c r="AM744" s="35" t="str">
        <f t="shared" si="305"/>
        <v>275-285</v>
      </c>
      <c r="AN744" s="36" t="str">
        <f t="shared" si="306"/>
        <v>Inner-TI</v>
      </c>
    </row>
    <row r="745" spans="5:40" x14ac:dyDescent="0.3">
      <c r="E745" s="12">
        <v>40953.159722222219</v>
      </c>
      <c r="F745" s="16">
        <v>11.25</v>
      </c>
      <c r="G745" s="16">
        <v>1877.5799865722661</v>
      </c>
      <c r="H745" s="29">
        <v>1.1870536072191862</v>
      </c>
      <c r="I745" s="26">
        <v>285.8</v>
      </c>
      <c r="J745" s="30">
        <v>0.12622222222222221</v>
      </c>
      <c r="K745" s="31">
        <v>0.20483383443202444</v>
      </c>
      <c r="L745" s="111">
        <f t="shared" si="286"/>
        <v>1.1000000000000001</v>
      </c>
      <c r="M745" s="112">
        <f t="shared" si="287"/>
        <v>0.13</v>
      </c>
      <c r="N745" s="112" t="b">
        <f t="shared" si="288"/>
        <v>1</v>
      </c>
      <c r="O745" s="112" t="b">
        <f t="shared" si="289"/>
        <v>1</v>
      </c>
      <c r="P745" s="113">
        <f t="shared" si="290"/>
        <v>11</v>
      </c>
      <c r="Q745" s="113">
        <f t="shared" si="291"/>
        <v>13</v>
      </c>
      <c r="R745" s="114" t="str">
        <f t="shared" si="307"/>
        <v>1.1-0.13</v>
      </c>
      <c r="S745" s="127">
        <f t="shared" si="292"/>
        <v>-4.3216784295225328E-3</v>
      </c>
      <c r="T745" s="112" t="b">
        <f t="shared" si="293"/>
        <v>1</v>
      </c>
      <c r="U745" s="22">
        <f t="shared" si="294"/>
        <v>11.132617054615748</v>
      </c>
      <c r="V745" s="22">
        <f t="shared" si="295"/>
        <v>1.0786318287804715</v>
      </c>
      <c r="W745" s="81">
        <f t="shared" si="296"/>
        <v>12</v>
      </c>
      <c r="X745" s="22">
        <f t="shared" si="297"/>
        <v>0.14669391291774636</v>
      </c>
      <c r="Y745" s="3">
        <f>IF(U745&gt;'Power Curve'!$C$37,0,INDEX(Ci,$W745,1)*POWER(1-X745,3)+INDEX(Ci,$W745,2)*3*X745*POWER(1-X745,2)+INDEX(Ci,$W745,3)*3*POWER(X745,2)*(1-X745)+INDEX(Ci,$W745,4)*POWER(X745,3))</f>
        <v>1802.7383688190739</v>
      </c>
      <c r="Z745" s="3">
        <f t="shared" si="298"/>
        <v>1794.9475132964758</v>
      </c>
      <c r="AA745" s="3">
        <f t="shared" si="299"/>
        <v>1877.5799865722661</v>
      </c>
      <c r="AB745" s="3">
        <f t="shared" si="308"/>
        <v>-82.632473275790289</v>
      </c>
      <c r="AC745" s="3">
        <f t="shared" si="309"/>
        <v>82.632473275790289</v>
      </c>
      <c r="AE745" s="34">
        <f t="shared" si="300"/>
        <v>11</v>
      </c>
      <c r="AF745" s="73" t="b">
        <f>COUNTIF('Power Curve'!$D$2:$D$31,AE745)&gt;0</f>
        <v>1</v>
      </c>
      <c r="AG745" s="73" t="b">
        <f t="shared" si="301"/>
        <v>0</v>
      </c>
      <c r="AH745" s="73" t="b">
        <f t="shared" si="310"/>
        <v>1</v>
      </c>
      <c r="AI745" s="34" t="str">
        <f t="shared" si="302"/>
        <v>Inner</v>
      </c>
      <c r="AJ745" s="35" t="str">
        <f t="shared" si="311"/>
        <v>1.0-1.1</v>
      </c>
      <c r="AK745" s="36" t="str">
        <f t="shared" si="303"/>
        <v>3-4</v>
      </c>
      <c r="AL745" s="36" t="str">
        <f t="shared" si="304"/>
        <v>Feb</v>
      </c>
      <c r="AM745" s="35" t="str">
        <f t="shared" si="305"/>
        <v>285-295</v>
      </c>
      <c r="AN745" s="36" t="str">
        <f t="shared" si="306"/>
        <v>Inner-TI</v>
      </c>
    </row>
    <row r="746" spans="5:40" x14ac:dyDescent="0.3">
      <c r="E746" s="12">
        <v>40953.166666666664</v>
      </c>
      <c r="F746" s="16">
        <v>10.64</v>
      </c>
      <c r="G746" s="16">
        <v>1746.0200347900441</v>
      </c>
      <c r="H746" s="29">
        <v>1.1863349923094688</v>
      </c>
      <c r="I746" s="26">
        <v>282.5</v>
      </c>
      <c r="J746" s="30">
        <v>0.15789473684210525</v>
      </c>
      <c r="K746" s="31">
        <v>0.18574976304402308</v>
      </c>
      <c r="L746" s="111">
        <f t="shared" si="286"/>
        <v>1</v>
      </c>
      <c r="M746" s="112">
        <f t="shared" si="287"/>
        <v>0.16</v>
      </c>
      <c r="N746" s="112" t="b">
        <f t="shared" si="288"/>
        <v>1</v>
      </c>
      <c r="O746" s="112" t="b">
        <f t="shared" si="289"/>
        <v>1</v>
      </c>
      <c r="P746" s="113">
        <f t="shared" si="290"/>
        <v>10</v>
      </c>
      <c r="Q746" s="113">
        <f t="shared" si="291"/>
        <v>10</v>
      </c>
      <c r="R746" s="114" t="str">
        <f t="shared" si="307"/>
        <v>1-0.16</v>
      </c>
      <c r="S746" s="127">
        <f t="shared" si="292"/>
        <v>-1.209348127692573E-2</v>
      </c>
      <c r="T746" s="112" t="b">
        <f t="shared" si="293"/>
        <v>1</v>
      </c>
      <c r="U746" s="22">
        <f t="shared" si="294"/>
        <v>10.526856722194527</v>
      </c>
      <c r="V746" s="22">
        <f t="shared" si="295"/>
        <v>0.98500961668805109</v>
      </c>
      <c r="W746" s="81">
        <f t="shared" si="296"/>
        <v>11</v>
      </c>
      <c r="X746" s="22">
        <f t="shared" si="297"/>
        <v>0.55991200698620558</v>
      </c>
      <c r="Y746" s="3">
        <f>IF(U746&gt;'Power Curve'!$C$37,0,INDEX(Ci,$W746,1)*POWER(1-X746,3)+INDEX(Ci,$W746,2)*3*X746*POWER(1-X746,2)+INDEX(Ci,$W746,3)*3*POWER(X746,2)*(1-X746)+INDEX(Ci,$W746,4)*POWER(X746,3))</f>
        <v>1677.7824132370336</v>
      </c>
      <c r="Z746" s="3">
        <f t="shared" si="298"/>
        <v>1657.4921830357962</v>
      </c>
      <c r="AA746" s="3">
        <f t="shared" si="299"/>
        <v>1746.0200347900441</v>
      </c>
      <c r="AB746" s="3">
        <f t="shared" si="308"/>
        <v>-88.527851754247877</v>
      </c>
      <c r="AC746" s="3">
        <f t="shared" si="309"/>
        <v>88.527851754247877</v>
      </c>
      <c r="AE746" s="34">
        <f t="shared" si="300"/>
        <v>11</v>
      </c>
      <c r="AF746" s="73" t="b">
        <f>COUNTIF('Power Curve'!$D$2:$D$31,AE746)&gt;0</f>
        <v>1</v>
      </c>
      <c r="AG746" s="73" t="b">
        <f t="shared" si="301"/>
        <v>0</v>
      </c>
      <c r="AH746" s="73" t="b">
        <f t="shared" si="310"/>
        <v>1</v>
      </c>
      <c r="AI746" s="34" t="str">
        <f t="shared" si="302"/>
        <v>Outer</v>
      </c>
      <c r="AJ746" s="35" t="str">
        <f t="shared" si="311"/>
        <v>0.9-1.0</v>
      </c>
      <c r="AK746" s="36" t="str">
        <f t="shared" si="303"/>
        <v>4-5</v>
      </c>
      <c r="AL746" s="36" t="str">
        <f t="shared" si="304"/>
        <v>Feb</v>
      </c>
      <c r="AM746" s="35" t="str">
        <f t="shared" si="305"/>
        <v>275-285</v>
      </c>
      <c r="AN746" s="36" t="str">
        <f t="shared" si="306"/>
        <v>HWS-HTI</v>
      </c>
    </row>
    <row r="747" spans="5:40" x14ac:dyDescent="0.3">
      <c r="E747" s="12">
        <v>40953.173611111109</v>
      </c>
      <c r="F747" s="16">
        <v>9.3800000000000008</v>
      </c>
      <c r="G747" s="16">
        <v>1355.629981994626</v>
      </c>
      <c r="H747" s="29">
        <v>1.1869216136785716</v>
      </c>
      <c r="I747" s="26">
        <v>282.7</v>
      </c>
      <c r="J747" s="30">
        <v>0.20042643923240935</v>
      </c>
      <c r="K747" s="31">
        <v>0.19025054080931589</v>
      </c>
      <c r="L747" s="111">
        <f t="shared" si="286"/>
        <v>0.8</v>
      </c>
      <c r="M747" s="112">
        <f t="shared" si="287"/>
        <v>0.2</v>
      </c>
      <c r="N747" s="112" t="b">
        <f t="shared" si="288"/>
        <v>1</v>
      </c>
      <c r="O747" s="112" t="b">
        <f t="shared" si="289"/>
        <v>1</v>
      </c>
      <c r="P747" s="113">
        <f t="shared" si="290"/>
        <v>8</v>
      </c>
      <c r="Q747" s="113">
        <f t="shared" si="291"/>
        <v>6</v>
      </c>
      <c r="R747" s="114" t="str">
        <f t="shared" si="307"/>
        <v>0.8-0.2</v>
      </c>
      <c r="S747" s="127">
        <f t="shared" si="292"/>
        <v>0</v>
      </c>
      <c r="T747" s="112" t="b">
        <f t="shared" si="293"/>
        <v>0</v>
      </c>
      <c r="U747" s="22">
        <f t="shared" si="294"/>
        <v>9.2817846561027562</v>
      </c>
      <c r="V747" s="22">
        <f t="shared" si="295"/>
        <v>0.79257971528450999</v>
      </c>
      <c r="W747" s="81">
        <f t="shared" si="296"/>
        <v>10</v>
      </c>
      <c r="X747" s="22">
        <f t="shared" si="297"/>
        <v>0.28980622291206698</v>
      </c>
      <c r="Y747" s="3">
        <f>IF(U747&gt;'Power Curve'!$C$37,0,INDEX(Ci,$W747,1)*POWER(1-X747,3)+INDEX(Ci,$W747,2)*3*X747*POWER(1-X747,2)+INDEX(Ci,$W747,3)*3*POWER(X747,2)*(1-X747)+INDEX(Ci,$W747,4)*POWER(X747,3))</f>
        <v>1292.4927854246921</v>
      </c>
      <c r="Z747" s="3">
        <f t="shared" si="298"/>
        <v>1292.4927854246921</v>
      </c>
      <c r="AA747" s="3">
        <f t="shared" si="299"/>
        <v>1355.629981994626</v>
      </c>
      <c r="AB747" s="3">
        <f t="shared" si="308"/>
        <v>-63.137196569933849</v>
      </c>
      <c r="AC747" s="3">
        <f t="shared" si="309"/>
        <v>63.137196569933849</v>
      </c>
      <c r="AE747" s="34">
        <f t="shared" si="300"/>
        <v>9</v>
      </c>
      <c r="AF747" s="73" t="b">
        <f>COUNTIF('Power Curve'!$D$2:$D$31,AE747)&gt;0</f>
        <v>1</v>
      </c>
      <c r="AG747" s="73" t="b">
        <f t="shared" si="301"/>
        <v>0</v>
      </c>
      <c r="AH747" s="73" t="b">
        <f t="shared" si="310"/>
        <v>1</v>
      </c>
      <c r="AI747" s="34" t="str">
        <f t="shared" si="302"/>
        <v>Outer</v>
      </c>
      <c r="AJ747" s="35" t="str">
        <f t="shared" si="311"/>
        <v>0.7-0.8</v>
      </c>
      <c r="AK747" s="36" t="str">
        <f t="shared" si="303"/>
        <v>4-5</v>
      </c>
      <c r="AL747" s="36" t="str">
        <f t="shared" si="304"/>
        <v>Feb</v>
      </c>
      <c r="AM747" s="35" t="str">
        <f t="shared" si="305"/>
        <v>275-285</v>
      </c>
      <c r="AN747" s="36" t="str">
        <f t="shared" si="306"/>
        <v>HWS-HTI</v>
      </c>
    </row>
    <row r="748" spans="5:40" x14ac:dyDescent="0.3">
      <c r="E748" s="12">
        <v>40953.180555555555</v>
      </c>
      <c r="F748" s="16">
        <v>13.82</v>
      </c>
      <c r="G748" s="16">
        <v>1981.139999389648</v>
      </c>
      <c r="H748" s="29">
        <v>1.1849430807936689</v>
      </c>
      <c r="I748" s="26">
        <v>281.2</v>
      </c>
      <c r="J748" s="30">
        <v>0.13096960926193921</v>
      </c>
      <c r="K748" s="31">
        <v>0.19033308857646128</v>
      </c>
      <c r="L748" s="111">
        <f t="shared" si="286"/>
        <v>1.5000000000000002</v>
      </c>
      <c r="M748" s="112">
        <f t="shared" si="287"/>
        <v>0.13</v>
      </c>
      <c r="N748" s="112" t="b">
        <f t="shared" si="288"/>
        <v>1</v>
      </c>
      <c r="O748" s="112" t="b">
        <f t="shared" si="289"/>
        <v>1</v>
      </c>
      <c r="P748" s="113">
        <f t="shared" si="290"/>
        <v>15</v>
      </c>
      <c r="Q748" s="113">
        <f t="shared" si="291"/>
        <v>13</v>
      </c>
      <c r="R748" s="114" t="str">
        <f t="shared" si="307"/>
        <v>1.5-0.13</v>
      </c>
      <c r="S748" s="127">
        <f t="shared" si="292"/>
        <v>-1.1197886700886556E-3</v>
      </c>
      <c r="T748" s="112" t="b">
        <f t="shared" si="293"/>
        <v>1</v>
      </c>
      <c r="U748" s="22">
        <f t="shared" si="294"/>
        <v>13.667691783745584</v>
      </c>
      <c r="V748" s="22">
        <f t="shared" si="295"/>
        <v>1.4704358001829643</v>
      </c>
      <c r="W748" s="81">
        <f t="shared" si="296"/>
        <v>14</v>
      </c>
      <c r="X748" s="22">
        <f t="shared" si="297"/>
        <v>0.70329455003015173</v>
      </c>
      <c r="Y748" s="3">
        <f>IF(U748&gt;'Power Curve'!$C$37,0,INDEX(Ci,$W748,1)*POWER(1-X748,3)+INDEX(Ci,$W748,2)*3*X748*POWER(1-X748,2)+INDEX(Ci,$W748,3)*3*POWER(X748,2)*(1-X748)+INDEX(Ci,$W748,4)*POWER(X748,3))</f>
        <v>1970.9517639908022</v>
      </c>
      <c r="Z748" s="3">
        <f t="shared" si="298"/>
        <v>1968.7447145361941</v>
      </c>
      <c r="AA748" s="3">
        <f t="shared" si="299"/>
        <v>1981.139999389648</v>
      </c>
      <c r="AB748" s="3">
        <f t="shared" si="308"/>
        <v>-12.395284853453859</v>
      </c>
      <c r="AC748" s="3">
        <f t="shared" si="309"/>
        <v>12.395284853453859</v>
      </c>
      <c r="AE748" s="34">
        <f t="shared" si="300"/>
        <v>14</v>
      </c>
      <c r="AF748" s="73" t="b">
        <f>COUNTIF('Power Curve'!$D$2:$D$31,AE748)&gt;0</f>
        <v>1</v>
      </c>
      <c r="AG748" s="73" t="b">
        <f t="shared" si="301"/>
        <v>0</v>
      </c>
      <c r="AH748" s="73" t="b">
        <f t="shared" si="310"/>
        <v>1</v>
      </c>
      <c r="AI748" s="34" t="str">
        <f t="shared" si="302"/>
        <v>Inner</v>
      </c>
      <c r="AJ748" s="35" t="str">
        <f t="shared" si="311"/>
        <v>1.4-1.5</v>
      </c>
      <c r="AK748" s="36" t="str">
        <f t="shared" si="303"/>
        <v>4-5</v>
      </c>
      <c r="AL748" s="36" t="str">
        <f t="shared" si="304"/>
        <v>Feb</v>
      </c>
      <c r="AM748" s="35" t="str">
        <f t="shared" si="305"/>
        <v>275-285</v>
      </c>
      <c r="AN748" s="36" t="str">
        <f t="shared" si="306"/>
        <v>Inner-TI</v>
      </c>
    </row>
    <row r="749" spans="5:40" x14ac:dyDescent="0.3">
      <c r="E749" s="12">
        <v>40953.1875</v>
      </c>
      <c r="F749" s="16">
        <v>13</v>
      </c>
      <c r="G749" s="16">
        <v>1953.1100006103491</v>
      </c>
      <c r="H749" s="29">
        <v>1.1852942407810323</v>
      </c>
      <c r="I749" s="26">
        <v>281.5</v>
      </c>
      <c r="J749" s="30">
        <v>0.13692307692307693</v>
      </c>
      <c r="K749" s="31">
        <v>0.19911356552411105</v>
      </c>
      <c r="L749" s="111">
        <f t="shared" si="286"/>
        <v>1.3000000000000003</v>
      </c>
      <c r="M749" s="112">
        <f t="shared" si="287"/>
        <v>0.14000000000000001</v>
      </c>
      <c r="N749" s="112" t="b">
        <f t="shared" si="288"/>
        <v>1</v>
      </c>
      <c r="O749" s="112" t="b">
        <f t="shared" si="289"/>
        <v>1</v>
      </c>
      <c r="P749" s="113">
        <f t="shared" si="290"/>
        <v>13.000000000000002</v>
      </c>
      <c r="Q749" s="113">
        <f t="shared" si="291"/>
        <v>12</v>
      </c>
      <c r="R749" s="114" t="str">
        <f t="shared" si="307"/>
        <v>1.3-0.14</v>
      </c>
      <c r="S749" s="127">
        <f t="shared" si="292"/>
        <v>-8.9101516438049953E-3</v>
      </c>
      <c r="T749" s="112" t="b">
        <f t="shared" si="293"/>
        <v>1</v>
      </c>
      <c r="U749" s="22">
        <f t="shared" si="294"/>
        <v>12.857998797565532</v>
      </c>
      <c r="V749" s="22">
        <f t="shared" si="295"/>
        <v>1.3452951390589507</v>
      </c>
      <c r="W749" s="81">
        <f t="shared" si="296"/>
        <v>13</v>
      </c>
      <c r="X749" s="22">
        <f t="shared" si="297"/>
        <v>0.86423002445038555</v>
      </c>
      <c r="Y749" s="3">
        <f>IF(U749&gt;'Power Curve'!$C$37,0,INDEX(Ci,$W749,1)*POWER(1-X749,3)+INDEX(Ci,$W749,2)*3*X749*POWER(1-X749,2)+INDEX(Ci,$W749,3)*3*POWER(X749,2)*(1-X749)+INDEX(Ci,$W749,4)*POWER(X749,3))</f>
        <v>1949.5058477250084</v>
      </c>
      <c r="Z749" s="3">
        <f t="shared" si="298"/>
        <v>1932.135454991294</v>
      </c>
      <c r="AA749" s="3">
        <f t="shared" si="299"/>
        <v>1953.1100006103491</v>
      </c>
      <c r="AB749" s="3">
        <f t="shared" si="308"/>
        <v>-20.974545619055107</v>
      </c>
      <c r="AC749" s="3">
        <f t="shared" si="309"/>
        <v>20.974545619055107</v>
      </c>
      <c r="AE749" s="34">
        <f t="shared" si="300"/>
        <v>13</v>
      </c>
      <c r="AF749" s="73" t="b">
        <f>COUNTIF('Power Curve'!$D$2:$D$31,AE749)&gt;0</f>
        <v>1</v>
      </c>
      <c r="AG749" s="73" t="b">
        <f t="shared" si="301"/>
        <v>0</v>
      </c>
      <c r="AH749" s="73" t="b">
        <f t="shared" si="310"/>
        <v>1</v>
      </c>
      <c r="AI749" s="34" t="str">
        <f t="shared" si="302"/>
        <v>Inner</v>
      </c>
      <c r="AJ749" s="35" t="str">
        <f t="shared" si="311"/>
        <v>1.3-1.4</v>
      </c>
      <c r="AK749" s="36" t="str">
        <f t="shared" si="303"/>
        <v>4-5</v>
      </c>
      <c r="AL749" s="36" t="str">
        <f t="shared" si="304"/>
        <v>Feb</v>
      </c>
      <c r="AM749" s="35" t="str">
        <f t="shared" si="305"/>
        <v>275-285</v>
      </c>
      <c r="AN749" s="36" t="str">
        <f t="shared" si="306"/>
        <v>Inner-TI</v>
      </c>
    </row>
    <row r="750" spans="5:40" x14ac:dyDescent="0.3">
      <c r="E750" s="12">
        <v>40953.194444444445</v>
      </c>
      <c r="F750" s="16">
        <v>13.01</v>
      </c>
      <c r="G750" s="16">
        <v>1968.070022583013</v>
      </c>
      <c r="H750" s="29">
        <v>1.1847083069249928</v>
      </c>
      <c r="I750" s="26">
        <v>282.7</v>
      </c>
      <c r="J750" s="30">
        <v>0.11222136817832437</v>
      </c>
      <c r="K750" s="31">
        <v>0.21536107518364234</v>
      </c>
      <c r="L750" s="111">
        <f t="shared" si="286"/>
        <v>1.3000000000000003</v>
      </c>
      <c r="M750" s="112">
        <f t="shared" si="287"/>
        <v>0.11</v>
      </c>
      <c r="N750" s="112" t="b">
        <f t="shared" si="288"/>
        <v>1</v>
      </c>
      <c r="O750" s="112" t="b">
        <f t="shared" si="289"/>
        <v>1</v>
      </c>
      <c r="P750" s="113">
        <f t="shared" si="290"/>
        <v>13.000000000000002</v>
      </c>
      <c r="Q750" s="113">
        <f t="shared" si="291"/>
        <v>15</v>
      </c>
      <c r="R750" s="114" t="str">
        <f t="shared" si="307"/>
        <v>1.3-0.11</v>
      </c>
      <c r="S750" s="127">
        <f t="shared" si="292"/>
        <v>7.6432603684871349E-4</v>
      </c>
      <c r="T750" s="112" t="b">
        <f t="shared" si="293"/>
        <v>1</v>
      </c>
      <c r="U750" s="22">
        <f t="shared" si="294"/>
        <v>12.865768861823977</v>
      </c>
      <c r="V750" s="22">
        <f t="shared" si="295"/>
        <v>1.3464960275375149</v>
      </c>
      <c r="W750" s="81">
        <f t="shared" si="296"/>
        <v>13</v>
      </c>
      <c r="X750" s="22">
        <f t="shared" si="297"/>
        <v>0.87222918645813419</v>
      </c>
      <c r="Y750" s="3">
        <f>IF(U750&gt;'Power Curve'!$C$37,0,INDEX(Ci,$W750,1)*POWER(1-X750,3)+INDEX(Ci,$W750,2)*3*X750*POWER(1-X750,2)+INDEX(Ci,$W750,3)*3*POWER(X750,2)*(1-X750)+INDEX(Ci,$W750,4)*POWER(X750,3))</f>
        <v>1949.7227499948808</v>
      </c>
      <c r="Z750" s="3">
        <f t="shared" si="298"/>
        <v>1951.2129738573381</v>
      </c>
      <c r="AA750" s="3">
        <f t="shared" si="299"/>
        <v>1968.070022583013</v>
      </c>
      <c r="AB750" s="3">
        <f t="shared" si="308"/>
        <v>-16.857048725674986</v>
      </c>
      <c r="AC750" s="3">
        <f t="shared" si="309"/>
        <v>16.857048725674986</v>
      </c>
      <c r="AE750" s="34">
        <f t="shared" si="300"/>
        <v>13</v>
      </c>
      <c r="AF750" s="73" t="b">
        <f>COUNTIF('Power Curve'!$D$2:$D$31,AE750)&gt;0</f>
        <v>1</v>
      </c>
      <c r="AG750" s="73" t="b">
        <f t="shared" si="301"/>
        <v>0</v>
      </c>
      <c r="AH750" s="73" t="b">
        <f t="shared" si="310"/>
        <v>1</v>
      </c>
      <c r="AI750" s="34" t="str">
        <f t="shared" si="302"/>
        <v>Inner</v>
      </c>
      <c r="AJ750" s="35" t="str">
        <f t="shared" si="311"/>
        <v>1.3-1.4</v>
      </c>
      <c r="AK750" s="36" t="str">
        <f t="shared" si="303"/>
        <v>4-5</v>
      </c>
      <c r="AL750" s="36" t="str">
        <f t="shared" si="304"/>
        <v>Feb</v>
      </c>
      <c r="AM750" s="35" t="str">
        <f t="shared" si="305"/>
        <v>275-285</v>
      </c>
      <c r="AN750" s="36" t="str">
        <f t="shared" si="306"/>
        <v>Inner-TI</v>
      </c>
    </row>
    <row r="751" spans="5:40" x14ac:dyDescent="0.3">
      <c r="E751" s="12">
        <v>40953.201388888891</v>
      </c>
      <c r="F751" s="16">
        <v>11.15</v>
      </c>
      <c r="G751" s="16">
        <v>1755.19995117188</v>
      </c>
      <c r="H751" s="29">
        <v>1.1850747420568071</v>
      </c>
      <c r="I751" s="26">
        <v>277.2</v>
      </c>
      <c r="J751" s="30">
        <v>9.0582959641255609E-2</v>
      </c>
      <c r="K751" s="31">
        <v>0.23286031559551762</v>
      </c>
      <c r="L751" s="111">
        <f t="shared" si="286"/>
        <v>1.1000000000000001</v>
      </c>
      <c r="M751" s="112">
        <f t="shared" si="287"/>
        <v>0.09</v>
      </c>
      <c r="N751" s="112" t="b">
        <f t="shared" si="288"/>
        <v>1</v>
      </c>
      <c r="O751" s="112" t="b">
        <f t="shared" si="289"/>
        <v>1</v>
      </c>
      <c r="P751" s="113">
        <f t="shared" si="290"/>
        <v>11</v>
      </c>
      <c r="Q751" s="113">
        <f t="shared" si="291"/>
        <v>17</v>
      </c>
      <c r="R751" s="114" t="str">
        <f t="shared" si="307"/>
        <v>1.1-0.09</v>
      </c>
      <c r="S751" s="127">
        <f t="shared" si="292"/>
        <v>1.1181626133052857E-2</v>
      </c>
      <c r="T751" s="112" t="b">
        <f t="shared" si="293"/>
        <v>1</v>
      </c>
      <c r="U751" s="22">
        <f t="shared" si="294"/>
        <v>11.027525866114217</v>
      </c>
      <c r="V751" s="22">
        <f t="shared" si="295"/>
        <v>1.0623896468277363</v>
      </c>
      <c r="W751" s="81">
        <f t="shared" si="296"/>
        <v>12</v>
      </c>
      <c r="X751" s="22">
        <f t="shared" si="297"/>
        <v>4.5469620022251717E-2</v>
      </c>
      <c r="Y751" s="3">
        <f>IF(U751&gt;'Power Curve'!$C$37,0,INDEX(Ci,$W751,1)*POWER(1-X751,3)+INDEX(Ci,$W751,2)*3*X751*POWER(1-X751,2)+INDEX(Ci,$W751,3)*3*POWER(X751,2)*(1-X751)+INDEX(Ci,$W751,4)*POWER(X751,3))</f>
        <v>1784.4112455259267</v>
      </c>
      <c r="Z751" s="3">
        <f t="shared" si="298"/>
        <v>1804.3638649410127</v>
      </c>
      <c r="AA751" s="3">
        <f t="shared" si="299"/>
        <v>1755.19995117188</v>
      </c>
      <c r="AB751" s="3">
        <f t="shared" si="308"/>
        <v>49.163913769132705</v>
      </c>
      <c r="AC751" s="3">
        <f t="shared" si="309"/>
        <v>49.163913769132705</v>
      </c>
      <c r="AE751" s="34">
        <f t="shared" si="300"/>
        <v>11</v>
      </c>
      <c r="AF751" s="73" t="b">
        <f>COUNTIF('Power Curve'!$D$2:$D$31,AE751)&gt;0</f>
        <v>1</v>
      </c>
      <c r="AG751" s="73" t="b">
        <f t="shared" si="301"/>
        <v>0</v>
      </c>
      <c r="AH751" s="73" t="b">
        <f t="shared" si="310"/>
        <v>1</v>
      </c>
      <c r="AI751" s="34" t="str">
        <f t="shared" si="302"/>
        <v>Outer</v>
      </c>
      <c r="AJ751" s="35" t="str">
        <f t="shared" si="311"/>
        <v>1.0-1.1</v>
      </c>
      <c r="AK751" s="36" t="str">
        <f t="shared" si="303"/>
        <v>4-5</v>
      </c>
      <c r="AL751" s="36" t="str">
        <f t="shared" si="304"/>
        <v>Feb</v>
      </c>
      <c r="AM751" s="35" t="str">
        <f t="shared" si="305"/>
        <v>275-285</v>
      </c>
      <c r="AN751" s="36" t="str">
        <f t="shared" si="306"/>
        <v>HWS-LTI</v>
      </c>
    </row>
    <row r="752" spans="5:40" x14ac:dyDescent="0.3">
      <c r="E752" s="12">
        <v>40953.208333333336</v>
      </c>
      <c r="F752" s="16">
        <v>10.79</v>
      </c>
      <c r="G752" s="16">
        <v>1763.75</v>
      </c>
      <c r="H752" s="29">
        <v>1.1851186352977516</v>
      </c>
      <c r="I752" s="26">
        <v>281.2</v>
      </c>
      <c r="J752" s="30">
        <v>0.12418906394810011</v>
      </c>
      <c r="K752" s="31">
        <v>0.18503850488143819</v>
      </c>
      <c r="L752" s="111">
        <f t="shared" si="286"/>
        <v>1</v>
      </c>
      <c r="M752" s="112">
        <f t="shared" si="287"/>
        <v>0.12</v>
      </c>
      <c r="N752" s="112" t="b">
        <f t="shared" si="288"/>
        <v>1</v>
      </c>
      <c r="O752" s="112" t="b">
        <f t="shared" si="289"/>
        <v>1</v>
      </c>
      <c r="P752" s="113">
        <f t="shared" si="290"/>
        <v>10</v>
      </c>
      <c r="Q752" s="113">
        <f t="shared" si="291"/>
        <v>14</v>
      </c>
      <c r="R752" s="114" t="str">
        <f t="shared" si="307"/>
        <v>1-0.12</v>
      </c>
      <c r="S752" s="127">
        <f t="shared" si="292"/>
        <v>-3.7188827238498106E-3</v>
      </c>
      <c r="T752" s="112" t="b">
        <f t="shared" si="293"/>
        <v>1</v>
      </c>
      <c r="U752" s="22">
        <f t="shared" si="294"/>
        <v>10.671611937722258</v>
      </c>
      <c r="V752" s="22">
        <f t="shared" si="295"/>
        <v>1.0073820018778386</v>
      </c>
      <c r="W752" s="81">
        <f t="shared" si="296"/>
        <v>11</v>
      </c>
      <c r="X752" s="22">
        <f t="shared" si="297"/>
        <v>0.70039777697711736</v>
      </c>
      <c r="Y752" s="3">
        <f>IF(U752&gt;'Power Curve'!$C$37,0,INDEX(Ci,$W752,1)*POWER(1-X752,3)+INDEX(Ci,$W752,2)*3*X752*POWER(1-X752,2)+INDEX(Ci,$W752,3)*3*POWER(X752,2)*(1-X752)+INDEX(Ci,$W752,4)*POWER(X752,3))</f>
        <v>1712.7505970138777</v>
      </c>
      <c r="Z752" s="3">
        <f t="shared" si="298"/>
        <v>1706.3810784083794</v>
      </c>
      <c r="AA752" s="3">
        <f t="shared" si="299"/>
        <v>1763.75</v>
      </c>
      <c r="AB752" s="3">
        <f t="shared" si="308"/>
        <v>-57.368921591620619</v>
      </c>
      <c r="AC752" s="3">
        <f t="shared" si="309"/>
        <v>57.368921591620619</v>
      </c>
      <c r="AE752" s="34">
        <f t="shared" si="300"/>
        <v>11</v>
      </c>
      <c r="AF752" s="73" t="b">
        <f>COUNTIF('Power Curve'!$D$2:$D$31,AE752)&gt;0</f>
        <v>1</v>
      </c>
      <c r="AG752" s="73" t="b">
        <f t="shared" si="301"/>
        <v>0</v>
      </c>
      <c r="AH752" s="73" t="b">
        <f t="shared" si="310"/>
        <v>1</v>
      </c>
      <c r="AI752" s="34" t="str">
        <f t="shared" si="302"/>
        <v>Inner</v>
      </c>
      <c r="AJ752" s="35" t="str">
        <f t="shared" si="311"/>
        <v>1.0-1.1</v>
      </c>
      <c r="AK752" s="36" t="str">
        <f t="shared" si="303"/>
        <v>5-6</v>
      </c>
      <c r="AL752" s="36" t="str">
        <f t="shared" si="304"/>
        <v>Feb</v>
      </c>
      <c r="AM752" s="35" t="str">
        <f t="shared" si="305"/>
        <v>275-285</v>
      </c>
      <c r="AN752" s="36" t="str">
        <f t="shared" si="306"/>
        <v>Inner-TI</v>
      </c>
    </row>
    <row r="753" spans="5:40" x14ac:dyDescent="0.3">
      <c r="E753" s="12">
        <v>40953.215277777781</v>
      </c>
      <c r="F753" s="16">
        <v>9.3699999999999992</v>
      </c>
      <c r="G753" s="16">
        <v>1398.269943237302</v>
      </c>
      <c r="H753" s="29">
        <v>1.18476757933843</v>
      </c>
      <c r="I753" s="26">
        <v>284.3</v>
      </c>
      <c r="J753" s="30">
        <v>9.8185699039487734E-2</v>
      </c>
      <c r="K753" s="31">
        <v>0.21956980890651334</v>
      </c>
      <c r="L753" s="111">
        <f t="shared" si="286"/>
        <v>0.8</v>
      </c>
      <c r="M753" s="112">
        <f t="shared" si="287"/>
        <v>9.9999999999999992E-2</v>
      </c>
      <c r="N753" s="112" t="b">
        <f t="shared" si="288"/>
        <v>1</v>
      </c>
      <c r="O753" s="112" t="b">
        <f t="shared" si="289"/>
        <v>1</v>
      </c>
      <c r="P753" s="113">
        <f t="shared" si="290"/>
        <v>8</v>
      </c>
      <c r="Q753" s="113">
        <f t="shared" si="291"/>
        <v>16</v>
      </c>
      <c r="R753" s="114" t="str">
        <f t="shared" si="307"/>
        <v>0.8-0.1</v>
      </c>
      <c r="S753" s="127">
        <f t="shared" si="292"/>
        <v>-6.0676466262259811E-3</v>
      </c>
      <c r="T753" s="112" t="b">
        <f t="shared" si="293"/>
        <v>1</v>
      </c>
      <c r="U753" s="22">
        <f t="shared" si="294"/>
        <v>9.2662770684809672</v>
      </c>
      <c r="V753" s="22">
        <f t="shared" si="295"/>
        <v>0.79018296762761753</v>
      </c>
      <c r="W753" s="81">
        <f t="shared" si="296"/>
        <v>10</v>
      </c>
      <c r="X753" s="22">
        <f t="shared" si="297"/>
        <v>0.27332266220360546</v>
      </c>
      <c r="Y753" s="3">
        <f>IF(U753&gt;'Power Curve'!$C$37,0,INDEX(Ci,$W753,1)*POWER(1-X753,3)+INDEX(Ci,$W753,2)*3*X753*POWER(1-X753,2)+INDEX(Ci,$W753,3)*3*POWER(X753,2)*(1-X753)+INDEX(Ci,$W753,4)*POWER(X753,3))</f>
        <v>1286.9659934747026</v>
      </c>
      <c r="Z753" s="3">
        <f t="shared" si="298"/>
        <v>1279.1571386063283</v>
      </c>
      <c r="AA753" s="3">
        <f t="shared" si="299"/>
        <v>1398.269943237302</v>
      </c>
      <c r="AB753" s="3">
        <f t="shared" si="308"/>
        <v>-119.11280463097364</v>
      </c>
      <c r="AC753" s="3">
        <f t="shared" si="309"/>
        <v>119.11280463097364</v>
      </c>
      <c r="AE753" s="34">
        <f t="shared" si="300"/>
        <v>9</v>
      </c>
      <c r="AF753" s="73" t="b">
        <f>COUNTIF('Power Curve'!$D$2:$D$31,AE753)&gt;0</f>
        <v>1</v>
      </c>
      <c r="AG753" s="73" t="b">
        <f t="shared" si="301"/>
        <v>0</v>
      </c>
      <c r="AH753" s="73" t="b">
        <f t="shared" si="310"/>
        <v>1</v>
      </c>
      <c r="AI753" s="34" t="str">
        <f t="shared" si="302"/>
        <v>Outer</v>
      </c>
      <c r="AJ753" s="35" t="str">
        <f t="shared" si="311"/>
        <v>0.7-0.8</v>
      </c>
      <c r="AK753" s="36" t="str">
        <f t="shared" si="303"/>
        <v>5-6</v>
      </c>
      <c r="AL753" s="36" t="str">
        <f t="shared" si="304"/>
        <v>Feb</v>
      </c>
      <c r="AM753" s="35" t="str">
        <f t="shared" si="305"/>
        <v>275-285</v>
      </c>
      <c r="AN753" s="36" t="str">
        <f t="shared" si="306"/>
        <v>HWS-LTI</v>
      </c>
    </row>
    <row r="754" spans="5:40" x14ac:dyDescent="0.3">
      <c r="E754" s="12">
        <v>40953.222222222219</v>
      </c>
      <c r="F754" s="16">
        <v>8.8699999999999992</v>
      </c>
      <c r="G754" s="16">
        <v>1221.169982910154</v>
      </c>
      <c r="H754" s="29">
        <v>1.18476757933843</v>
      </c>
      <c r="I754" s="26">
        <v>281.10000000000002</v>
      </c>
      <c r="J754" s="30">
        <v>0.17925591882750849</v>
      </c>
      <c r="K754" s="31">
        <v>0.22249549254654241</v>
      </c>
      <c r="L754" s="111">
        <f t="shared" si="286"/>
        <v>0.70000000000000007</v>
      </c>
      <c r="M754" s="112">
        <f t="shared" si="287"/>
        <v>0.18000000000000002</v>
      </c>
      <c r="N754" s="112" t="b">
        <f t="shared" si="288"/>
        <v>1</v>
      </c>
      <c r="O754" s="112" t="b">
        <f t="shared" si="289"/>
        <v>1</v>
      </c>
      <c r="P754" s="113">
        <f t="shared" si="290"/>
        <v>7.0000000000000009</v>
      </c>
      <c r="Q754" s="113">
        <f t="shared" si="291"/>
        <v>8</v>
      </c>
      <c r="R754" s="114" t="str">
        <f t="shared" si="307"/>
        <v>0.7-0.18</v>
      </c>
      <c r="S754" s="127">
        <f t="shared" si="292"/>
        <v>1.1824268788753331E-2</v>
      </c>
      <c r="T754" s="112" t="b">
        <f t="shared" si="293"/>
        <v>1</v>
      </c>
      <c r="U754" s="22">
        <f t="shared" si="294"/>
        <v>8.7718119100774992</v>
      </c>
      <c r="V754" s="22">
        <f t="shared" si="295"/>
        <v>0.71376178344850638</v>
      </c>
      <c r="W754" s="81">
        <f t="shared" si="296"/>
        <v>9</v>
      </c>
      <c r="X754" s="22">
        <f t="shared" si="297"/>
        <v>0.76278156066281144</v>
      </c>
      <c r="Y754" s="3">
        <f>IF(U754&gt;'Power Curve'!$C$37,0,INDEX(Ci,$W754,1)*POWER(1-X754,3)+INDEX(Ci,$W754,2)*3*X754*POWER(1-X754,2)+INDEX(Ci,$W754,3)*3*POWER(X754,2)*(1-X754)+INDEX(Ci,$W754,4)*POWER(X754,3))</f>
        <v>1120.5948066689061</v>
      </c>
      <c r="Z754" s="3">
        <f t="shared" si="298"/>
        <v>1133.8450208662402</v>
      </c>
      <c r="AA754" s="3">
        <f t="shared" si="299"/>
        <v>1221.169982910154</v>
      </c>
      <c r="AB754" s="3">
        <f t="shared" si="308"/>
        <v>-87.324962043913729</v>
      </c>
      <c r="AC754" s="3">
        <f t="shared" si="309"/>
        <v>87.324962043913729</v>
      </c>
      <c r="AE754" s="34">
        <f t="shared" si="300"/>
        <v>9</v>
      </c>
      <c r="AF754" s="73" t="b">
        <f>COUNTIF('Power Curve'!$D$2:$D$31,AE754)&gt;0</f>
        <v>1</v>
      </c>
      <c r="AG754" s="73" t="b">
        <f t="shared" si="301"/>
        <v>0</v>
      </c>
      <c r="AH754" s="73" t="b">
        <f t="shared" si="310"/>
        <v>1</v>
      </c>
      <c r="AI754" s="34" t="str">
        <f t="shared" si="302"/>
        <v>Outer</v>
      </c>
      <c r="AJ754" s="35" t="str">
        <f t="shared" si="311"/>
        <v>0.7-0.8</v>
      </c>
      <c r="AK754" s="36" t="str">
        <f t="shared" si="303"/>
        <v>5-6</v>
      </c>
      <c r="AL754" s="36" t="str">
        <f t="shared" si="304"/>
        <v>Feb</v>
      </c>
      <c r="AM754" s="35" t="str">
        <f t="shared" si="305"/>
        <v>275-285</v>
      </c>
      <c r="AN754" s="36" t="str">
        <f t="shared" si="306"/>
        <v>HWS-HTI</v>
      </c>
    </row>
    <row r="755" spans="5:40" x14ac:dyDescent="0.3">
      <c r="E755" s="12">
        <v>40953.229166666664</v>
      </c>
      <c r="F755" s="16">
        <v>10.210000000000001</v>
      </c>
      <c r="G755" s="16">
        <v>1662.630004882818</v>
      </c>
      <c r="H755" s="29">
        <v>1.1842697041329833</v>
      </c>
      <c r="I755" s="26">
        <v>282</v>
      </c>
      <c r="J755" s="30">
        <v>0.17433888344760037</v>
      </c>
      <c r="K755" s="31">
        <v>0.23618835661696291</v>
      </c>
      <c r="L755" s="111">
        <f t="shared" si="286"/>
        <v>0.9</v>
      </c>
      <c r="M755" s="112">
        <f t="shared" si="287"/>
        <v>0.17</v>
      </c>
      <c r="N755" s="112" t="b">
        <f t="shared" si="288"/>
        <v>1</v>
      </c>
      <c r="O755" s="112" t="b">
        <f t="shared" si="289"/>
        <v>1</v>
      </c>
      <c r="P755" s="113">
        <f t="shared" si="290"/>
        <v>9</v>
      </c>
      <c r="Q755" s="113">
        <f t="shared" si="291"/>
        <v>9</v>
      </c>
      <c r="R755" s="114" t="str">
        <f t="shared" si="307"/>
        <v>0.9-0.17</v>
      </c>
      <c r="S755" s="127">
        <f t="shared" si="292"/>
        <v>-1.6365775779761892E-3</v>
      </c>
      <c r="T755" s="112" t="b">
        <f t="shared" si="293"/>
        <v>1</v>
      </c>
      <c r="U755" s="22">
        <f t="shared" si="294"/>
        <v>10.095563984413245</v>
      </c>
      <c r="V755" s="22">
        <f t="shared" si="295"/>
        <v>0.9183519337574324</v>
      </c>
      <c r="W755" s="81">
        <f t="shared" si="296"/>
        <v>11</v>
      </c>
      <c r="X755" s="22">
        <f t="shared" si="297"/>
        <v>0.14133992212005098</v>
      </c>
      <c r="Y755" s="3">
        <f>IF(U755&gt;'Power Curve'!$C$37,0,INDEX(Ci,$W755,1)*POWER(1-X755,3)+INDEX(Ci,$W755,2)*3*X755*POWER(1-X755,2)+INDEX(Ci,$W755,3)*3*POWER(X755,2)*(1-X755)+INDEX(Ci,$W755,4)*POWER(X755,3))</f>
        <v>1560.8070829597391</v>
      </c>
      <c r="Z755" s="3">
        <f t="shared" si="298"/>
        <v>1558.2527010842207</v>
      </c>
      <c r="AA755" s="3">
        <f t="shared" si="299"/>
        <v>1662.630004882818</v>
      </c>
      <c r="AB755" s="3">
        <f t="shared" si="308"/>
        <v>-104.37730379859727</v>
      </c>
      <c r="AC755" s="3">
        <f t="shared" si="309"/>
        <v>104.37730379859727</v>
      </c>
      <c r="AE755" s="34">
        <f t="shared" si="300"/>
        <v>10</v>
      </c>
      <c r="AF755" s="73" t="b">
        <f>COUNTIF('Power Curve'!$D$2:$D$31,AE755)&gt;0</f>
        <v>1</v>
      </c>
      <c r="AG755" s="73" t="b">
        <f t="shared" si="301"/>
        <v>0</v>
      </c>
      <c r="AH755" s="73" t="b">
        <f t="shared" si="310"/>
        <v>1</v>
      </c>
      <c r="AI755" s="34" t="str">
        <f t="shared" si="302"/>
        <v>Outer</v>
      </c>
      <c r="AJ755" s="35" t="str">
        <f t="shared" si="311"/>
        <v>0.9-1.0</v>
      </c>
      <c r="AK755" s="36" t="str">
        <f t="shared" si="303"/>
        <v>5-6</v>
      </c>
      <c r="AL755" s="36" t="str">
        <f t="shared" si="304"/>
        <v>Feb</v>
      </c>
      <c r="AM755" s="35" t="str">
        <f t="shared" si="305"/>
        <v>275-285</v>
      </c>
      <c r="AN755" s="36" t="str">
        <f t="shared" si="306"/>
        <v>HWS-HTI</v>
      </c>
    </row>
    <row r="756" spans="5:40" x14ac:dyDescent="0.3">
      <c r="E756" s="12">
        <v>40953.236111111109</v>
      </c>
      <c r="F756" s="16">
        <v>9.26</v>
      </c>
      <c r="G756" s="16">
        <v>919.89000320434616</v>
      </c>
      <c r="H756" s="29">
        <v>1.1843290530588506</v>
      </c>
      <c r="I756" s="26">
        <v>285.10000000000002</v>
      </c>
      <c r="J756" s="30">
        <v>0.14146868250539957</v>
      </c>
      <c r="K756" s="31">
        <v>0.18526695281813202</v>
      </c>
      <c r="L756" s="111">
        <f t="shared" si="286"/>
        <v>0.8</v>
      </c>
      <c r="M756" s="112">
        <f t="shared" si="287"/>
        <v>0.14000000000000001</v>
      </c>
      <c r="N756" s="112" t="b">
        <f t="shared" si="288"/>
        <v>1</v>
      </c>
      <c r="O756" s="112" t="b">
        <f t="shared" si="289"/>
        <v>1</v>
      </c>
      <c r="P756" s="113">
        <f t="shared" si="290"/>
        <v>8</v>
      </c>
      <c r="Q756" s="113">
        <f t="shared" si="291"/>
        <v>12</v>
      </c>
      <c r="R756" s="114" t="str">
        <f t="shared" si="307"/>
        <v>0.8-0.14</v>
      </c>
      <c r="S756" s="127">
        <f t="shared" si="292"/>
        <v>-7.2881878221121429E-3</v>
      </c>
      <c r="T756" s="112" t="b">
        <f t="shared" si="293"/>
        <v>1</v>
      </c>
      <c r="U756" s="22">
        <f t="shared" si="294"/>
        <v>9.1563647517597087</v>
      </c>
      <c r="V756" s="22">
        <f t="shared" si="295"/>
        <v>0.77319566476723234</v>
      </c>
      <c r="W756" s="81">
        <f t="shared" si="296"/>
        <v>10</v>
      </c>
      <c r="X756" s="22">
        <f t="shared" si="297"/>
        <v>0.15649299214345261</v>
      </c>
      <c r="Y756" s="3">
        <f>IF(U756&gt;'Power Curve'!$C$37,0,INDEX(Ci,$W756,1)*POWER(1-X756,3)+INDEX(Ci,$W756,2)*3*X756*POWER(1-X756,2)+INDEX(Ci,$W756,3)*3*POWER(X756,2)*(1-X756)+INDEX(Ci,$W756,4)*POWER(X756,3))</f>
        <v>1248.2327945303136</v>
      </c>
      <c r="Z756" s="3">
        <f t="shared" si="298"/>
        <v>1239.1354394780567</v>
      </c>
      <c r="AA756" s="3">
        <f t="shared" si="299"/>
        <v>919.89000320434616</v>
      </c>
      <c r="AB756" s="3">
        <f t="shared" si="308"/>
        <v>319.24543627371054</v>
      </c>
      <c r="AC756" s="3">
        <f t="shared" si="309"/>
        <v>319.24543627371054</v>
      </c>
      <c r="AE756" s="34">
        <f t="shared" si="300"/>
        <v>9</v>
      </c>
      <c r="AF756" s="73" t="b">
        <f>COUNTIF('Power Curve'!$D$2:$D$31,AE756)&gt;0</f>
        <v>1</v>
      </c>
      <c r="AG756" s="73" t="b">
        <f t="shared" si="301"/>
        <v>0</v>
      </c>
      <c r="AH756" s="73" t="b">
        <f t="shared" si="310"/>
        <v>1</v>
      </c>
      <c r="AI756" s="34" t="str">
        <f t="shared" si="302"/>
        <v>Outer</v>
      </c>
      <c r="AJ756" s="35" t="str">
        <f t="shared" si="311"/>
        <v>0.7-0.8</v>
      </c>
      <c r="AK756" s="36" t="str">
        <f t="shared" si="303"/>
        <v>5-6</v>
      </c>
      <c r="AL756" s="36" t="str">
        <f t="shared" si="304"/>
        <v>Feb</v>
      </c>
      <c r="AM756" s="35" t="str">
        <f t="shared" si="305"/>
        <v>285-295</v>
      </c>
      <c r="AN756" s="36" t="str">
        <f t="shared" si="306"/>
        <v>HWS-HTI</v>
      </c>
    </row>
    <row r="757" spans="5:40" x14ac:dyDescent="0.3">
      <c r="E757" s="12">
        <v>40953.243055555555</v>
      </c>
      <c r="F757" s="16">
        <v>8.8000000000000007</v>
      </c>
      <c r="G757" s="16">
        <v>1167.160049438482</v>
      </c>
      <c r="H757" s="29">
        <v>1.1848114498282871</v>
      </c>
      <c r="I757" s="26">
        <v>273.10000000000002</v>
      </c>
      <c r="J757" s="30">
        <v>0.16931818181818181</v>
      </c>
      <c r="K757" s="31">
        <v>0.17046120156246805</v>
      </c>
      <c r="L757" s="111">
        <f t="shared" si="286"/>
        <v>0.70000000000000007</v>
      </c>
      <c r="M757" s="112">
        <f t="shared" si="287"/>
        <v>0.17</v>
      </c>
      <c r="N757" s="112" t="b">
        <f t="shared" si="288"/>
        <v>1</v>
      </c>
      <c r="O757" s="112" t="b">
        <f t="shared" si="289"/>
        <v>1</v>
      </c>
      <c r="P757" s="113">
        <f t="shared" si="290"/>
        <v>7.0000000000000009</v>
      </c>
      <c r="Q757" s="113">
        <f t="shared" si="291"/>
        <v>9</v>
      </c>
      <c r="R757" s="114" t="str">
        <f t="shared" si="307"/>
        <v>0.7-0.17</v>
      </c>
      <c r="S757" s="127">
        <f t="shared" si="292"/>
        <v>2.7711055118690941E-2</v>
      </c>
      <c r="T757" s="112" t="b">
        <f t="shared" si="293"/>
        <v>1</v>
      </c>
      <c r="U757" s="22">
        <f t="shared" si="294"/>
        <v>8.7026942019457056</v>
      </c>
      <c r="V757" s="22">
        <f t="shared" si="295"/>
        <v>0.70307941885029568</v>
      </c>
      <c r="W757" s="81">
        <f t="shared" si="296"/>
        <v>9</v>
      </c>
      <c r="X757" s="22">
        <f t="shared" si="297"/>
        <v>0.69369506840942075</v>
      </c>
      <c r="Y757" s="3">
        <f>IF(U757&gt;'Power Curve'!$C$37,0,INDEX(Ci,$W757,1)*POWER(1-X757,3)+INDEX(Ci,$W757,2)*3*X757*POWER(1-X757,2)+INDEX(Ci,$W757,3)*3*POWER(X757,2)*(1-X757)+INDEX(Ci,$W757,4)*POWER(X757,3))</f>
        <v>1098.1356020695234</v>
      </c>
      <c r="Z757" s="3">
        <f t="shared" si="298"/>
        <v>1128.5660982662689</v>
      </c>
      <c r="AA757" s="3">
        <f t="shared" si="299"/>
        <v>1167.160049438482</v>
      </c>
      <c r="AB757" s="3">
        <f t="shared" si="308"/>
        <v>-38.59395117221311</v>
      </c>
      <c r="AC757" s="3">
        <f t="shared" si="309"/>
        <v>38.59395117221311</v>
      </c>
      <c r="AE757" s="34">
        <f t="shared" si="300"/>
        <v>9</v>
      </c>
      <c r="AF757" s="73" t="b">
        <f>COUNTIF('Power Curve'!$D$2:$D$31,AE757)&gt;0</f>
        <v>1</v>
      </c>
      <c r="AG757" s="73" t="b">
        <f t="shared" si="301"/>
        <v>0</v>
      </c>
      <c r="AH757" s="73" t="b">
        <f t="shared" si="310"/>
        <v>1</v>
      </c>
      <c r="AI757" s="34" t="str">
        <f t="shared" si="302"/>
        <v>Outer</v>
      </c>
      <c r="AJ757" s="35" t="str">
        <f t="shared" si="311"/>
        <v>0.7-0.8</v>
      </c>
      <c r="AK757" s="36" t="str">
        <f t="shared" si="303"/>
        <v>5-6</v>
      </c>
      <c r="AL757" s="36" t="str">
        <f t="shared" si="304"/>
        <v>Feb</v>
      </c>
      <c r="AM757" s="35" t="str">
        <f t="shared" si="305"/>
        <v>265-275</v>
      </c>
      <c r="AN757" s="36" t="str">
        <f t="shared" si="306"/>
        <v>HWS-HTI</v>
      </c>
    </row>
    <row r="758" spans="5:40" x14ac:dyDescent="0.3">
      <c r="E758" s="12">
        <v>40953.25</v>
      </c>
      <c r="F758" s="16">
        <v>9.07</v>
      </c>
      <c r="G758" s="16">
        <v>1289.430038452148</v>
      </c>
      <c r="H758" s="29">
        <v>1.1848399508072174</v>
      </c>
      <c r="I758" s="26">
        <v>272.2</v>
      </c>
      <c r="J758" s="30">
        <v>0.14112458654906285</v>
      </c>
      <c r="K758" s="31">
        <v>0.17259939848550479</v>
      </c>
      <c r="L758" s="111">
        <f t="shared" si="286"/>
        <v>0.70000000000000007</v>
      </c>
      <c r="M758" s="112">
        <f t="shared" si="287"/>
        <v>0.14000000000000001</v>
      </c>
      <c r="N758" s="112" t="b">
        <f t="shared" si="288"/>
        <v>1</v>
      </c>
      <c r="O758" s="112" t="b">
        <f t="shared" si="289"/>
        <v>1</v>
      </c>
      <c r="P758" s="113">
        <f t="shared" si="290"/>
        <v>7.0000000000000009</v>
      </c>
      <c r="Q758" s="113">
        <f t="shared" si="291"/>
        <v>12</v>
      </c>
      <c r="R758" s="114" t="str">
        <f t="shared" si="307"/>
        <v>0.7-0.14</v>
      </c>
      <c r="S758" s="127">
        <f t="shared" si="292"/>
        <v>1.0811335537812461E-2</v>
      </c>
      <c r="T758" s="112" t="b">
        <f t="shared" si="293"/>
        <v>1</v>
      </c>
      <c r="U758" s="22">
        <f t="shared" si="294"/>
        <v>8.9697806055359379</v>
      </c>
      <c r="V758" s="22">
        <f t="shared" si="295"/>
        <v>0.74435848349947931</v>
      </c>
      <c r="W758" s="81">
        <f t="shared" si="296"/>
        <v>9</v>
      </c>
      <c r="X758" s="22">
        <f t="shared" si="297"/>
        <v>0.96066084680933839</v>
      </c>
      <c r="Y758" s="3">
        <f>IF(U758&gt;'Power Curve'!$C$37,0,INDEX(Ci,$W758,1)*POWER(1-X758,3)+INDEX(Ci,$W758,2)*3*X758*POWER(1-X758,2)+INDEX(Ci,$W758,3)*3*POWER(X758,2)*(1-X758)+INDEX(Ci,$W758,4)*POWER(X758,3))</f>
        <v>1185.3665133793954</v>
      </c>
      <c r="Z758" s="3">
        <f t="shared" si="298"/>
        <v>1198.181908490827</v>
      </c>
      <c r="AA758" s="3">
        <f t="shared" si="299"/>
        <v>1289.430038452148</v>
      </c>
      <c r="AB758" s="3">
        <f t="shared" si="308"/>
        <v>-91.248129961320956</v>
      </c>
      <c r="AC758" s="3">
        <f t="shared" si="309"/>
        <v>91.248129961320956</v>
      </c>
      <c r="AE758" s="34">
        <f t="shared" si="300"/>
        <v>9</v>
      </c>
      <c r="AF758" s="73" t="b">
        <f>COUNTIF('Power Curve'!$D$2:$D$31,AE758)&gt;0</f>
        <v>1</v>
      </c>
      <c r="AG758" s="73" t="b">
        <f t="shared" si="301"/>
        <v>0</v>
      </c>
      <c r="AH758" s="73" t="b">
        <f t="shared" si="310"/>
        <v>1</v>
      </c>
      <c r="AI758" s="34" t="str">
        <f t="shared" si="302"/>
        <v>Outer</v>
      </c>
      <c r="AJ758" s="35" t="str">
        <f t="shared" si="311"/>
        <v>0.7-0.8</v>
      </c>
      <c r="AK758" s="36" t="str">
        <f t="shared" si="303"/>
        <v>6-7</v>
      </c>
      <c r="AL758" s="36" t="str">
        <f t="shared" si="304"/>
        <v>Feb</v>
      </c>
      <c r="AM758" s="35" t="str">
        <f t="shared" si="305"/>
        <v>265-275</v>
      </c>
      <c r="AN758" s="36" t="str">
        <f t="shared" si="306"/>
        <v>HWS-HTI</v>
      </c>
    </row>
    <row r="759" spans="5:40" x14ac:dyDescent="0.3">
      <c r="E759" s="12">
        <v>40953.256944444445</v>
      </c>
      <c r="F759" s="16">
        <v>9.11</v>
      </c>
      <c r="G759" s="16">
        <v>1090.5299758911137</v>
      </c>
      <c r="H759" s="29">
        <v>1.1842980382891541</v>
      </c>
      <c r="I759" s="26">
        <v>273.2</v>
      </c>
      <c r="J759" s="30">
        <v>0.12403951701427003</v>
      </c>
      <c r="K759" s="31">
        <v>0.20619413233984704</v>
      </c>
      <c r="L759" s="111">
        <f t="shared" si="286"/>
        <v>0.8</v>
      </c>
      <c r="M759" s="112">
        <f t="shared" si="287"/>
        <v>0.12</v>
      </c>
      <c r="N759" s="112" t="b">
        <f t="shared" si="288"/>
        <v>1</v>
      </c>
      <c r="O759" s="112" t="b">
        <f t="shared" si="289"/>
        <v>1</v>
      </c>
      <c r="P759" s="113">
        <f t="shared" si="290"/>
        <v>8</v>
      </c>
      <c r="Q759" s="113">
        <f t="shared" si="291"/>
        <v>14</v>
      </c>
      <c r="R759" s="114" t="str">
        <f t="shared" si="307"/>
        <v>0.8-0.12</v>
      </c>
      <c r="S759" s="127">
        <f t="shared" si="292"/>
        <v>-1.2779651666675459E-3</v>
      </c>
      <c r="T759" s="112" t="b">
        <f t="shared" si="293"/>
        <v>1</v>
      </c>
      <c r="U759" s="22">
        <f t="shared" si="294"/>
        <v>9.0079648746941796</v>
      </c>
      <c r="V759" s="22">
        <f t="shared" si="295"/>
        <v>0.75025998538792116</v>
      </c>
      <c r="W759" s="81">
        <f t="shared" si="296"/>
        <v>9</v>
      </c>
      <c r="X759" s="22">
        <f t="shared" si="297"/>
        <v>0.99882787066915857</v>
      </c>
      <c r="Y759" s="3">
        <f>IF(U759&gt;'Power Curve'!$C$37,0,INDEX(Ci,$W759,1)*POWER(1-X759,3)+INDEX(Ci,$W759,2)*3*X759*POWER(1-X759,2)+INDEX(Ci,$W759,3)*3*POWER(X759,2)*(1-X759)+INDEX(Ci,$W759,4)*POWER(X759,3))</f>
        <v>1197.9154445989941</v>
      </c>
      <c r="Z759" s="3">
        <f t="shared" si="298"/>
        <v>1196.3845503881835</v>
      </c>
      <c r="AA759" s="3">
        <f t="shared" si="299"/>
        <v>1090.5299758911137</v>
      </c>
      <c r="AB759" s="3">
        <f t="shared" si="308"/>
        <v>105.85457449706973</v>
      </c>
      <c r="AC759" s="3">
        <f t="shared" si="309"/>
        <v>105.85457449706973</v>
      </c>
      <c r="AE759" s="34">
        <f t="shared" si="300"/>
        <v>9</v>
      </c>
      <c r="AF759" s="73" t="b">
        <f>COUNTIF('Power Curve'!$D$2:$D$31,AE759)&gt;0</f>
        <v>1</v>
      </c>
      <c r="AG759" s="73" t="b">
        <f t="shared" si="301"/>
        <v>0</v>
      </c>
      <c r="AH759" s="73" t="b">
        <f t="shared" si="310"/>
        <v>1</v>
      </c>
      <c r="AI759" s="34" t="str">
        <f t="shared" si="302"/>
        <v>Inner</v>
      </c>
      <c r="AJ759" s="35" t="str">
        <f t="shared" si="311"/>
        <v>0.7-0.8</v>
      </c>
      <c r="AK759" s="36" t="str">
        <f t="shared" si="303"/>
        <v>6-7</v>
      </c>
      <c r="AL759" s="36" t="str">
        <f t="shared" si="304"/>
        <v>Feb</v>
      </c>
      <c r="AM759" s="35" t="str">
        <f t="shared" si="305"/>
        <v>265-275</v>
      </c>
      <c r="AN759" s="36" t="str">
        <f t="shared" si="306"/>
        <v>Inner-TI</v>
      </c>
    </row>
    <row r="760" spans="5:40" x14ac:dyDescent="0.3">
      <c r="E760" s="12">
        <v>40953.263888888891</v>
      </c>
      <c r="F760" s="16">
        <v>6.89</v>
      </c>
      <c r="G760" s="16">
        <v>708.78997802734398</v>
      </c>
      <c r="H760" s="29">
        <v>1.1847367815679919</v>
      </c>
      <c r="I760" s="26">
        <v>265.3</v>
      </c>
      <c r="J760" s="30">
        <v>0.19593613933236578</v>
      </c>
      <c r="K760" s="31">
        <v>0.10206260077239868</v>
      </c>
      <c r="L760" s="111">
        <f t="shared" si="286"/>
        <v>0.4</v>
      </c>
      <c r="M760" s="112">
        <f t="shared" si="287"/>
        <v>0.2</v>
      </c>
      <c r="N760" s="112" t="b">
        <f t="shared" si="288"/>
        <v>1</v>
      </c>
      <c r="O760" s="112" t="b">
        <f t="shared" si="289"/>
        <v>1</v>
      </c>
      <c r="P760" s="113">
        <f t="shared" si="290"/>
        <v>4</v>
      </c>
      <c r="Q760" s="113">
        <f t="shared" si="291"/>
        <v>6</v>
      </c>
      <c r="R760" s="114" t="str">
        <f t="shared" si="307"/>
        <v>0.4-0.2</v>
      </c>
      <c r="S760" s="127">
        <f t="shared" si="292"/>
        <v>9.4831085532749729E-2</v>
      </c>
      <c r="T760" s="112" t="b">
        <f t="shared" si="293"/>
        <v>1</v>
      </c>
      <c r="U760" s="22">
        <f t="shared" si="294"/>
        <v>6.8136708418225211</v>
      </c>
      <c r="V760" s="22">
        <f t="shared" si="295"/>
        <v>0.41112476912586976</v>
      </c>
      <c r="W760" s="81">
        <f t="shared" si="296"/>
        <v>7</v>
      </c>
      <c r="X760" s="22">
        <f t="shared" si="297"/>
        <v>0.79521240476188571</v>
      </c>
      <c r="Y760" s="3">
        <f>IF(U760&gt;'Power Curve'!$C$37,0,INDEX(Ci,$W760,1)*POWER(1-X760,3)+INDEX(Ci,$W760,2)*3*X760*POWER(1-X760,2)+INDEX(Ci,$W760,3)*3*POWER(X760,2)*(1-X760)+INDEX(Ci,$W760,4)*POWER(X760,3))</f>
        <v>548.70401233614962</v>
      </c>
      <c r="Z760" s="3">
        <f t="shared" si="298"/>
        <v>600.73820946216199</v>
      </c>
      <c r="AA760" s="3">
        <f t="shared" si="299"/>
        <v>708.78997802734398</v>
      </c>
      <c r="AB760" s="3">
        <f t="shared" si="308"/>
        <v>-108.05176856518199</v>
      </c>
      <c r="AC760" s="3">
        <f t="shared" si="309"/>
        <v>108.05176856518199</v>
      </c>
      <c r="AE760" s="34">
        <f t="shared" si="300"/>
        <v>7</v>
      </c>
      <c r="AF760" s="73" t="b">
        <f>COUNTIF('Power Curve'!$D$2:$D$31,AE760)&gt;0</f>
        <v>1</v>
      </c>
      <c r="AG760" s="73" t="b">
        <f t="shared" si="301"/>
        <v>0</v>
      </c>
      <c r="AH760" s="73" t="b">
        <f t="shared" si="310"/>
        <v>1</v>
      </c>
      <c r="AI760" s="34" t="str">
        <f t="shared" si="302"/>
        <v>Outer</v>
      </c>
      <c r="AJ760" s="35" t="str">
        <f t="shared" si="311"/>
        <v>0.4-0.5</v>
      </c>
      <c r="AK760" s="36" t="str">
        <f t="shared" si="303"/>
        <v>6-7</v>
      </c>
      <c r="AL760" s="36" t="str">
        <f t="shared" si="304"/>
        <v>Feb</v>
      </c>
      <c r="AM760" s="35" t="str">
        <f t="shared" si="305"/>
        <v>265-275</v>
      </c>
      <c r="AN760" s="36" t="str">
        <f t="shared" si="306"/>
        <v>LWS-HTI</v>
      </c>
    </row>
    <row r="761" spans="5:40" x14ac:dyDescent="0.3">
      <c r="E761" s="12">
        <v>40953.270833333336</v>
      </c>
      <c r="F761" s="16">
        <v>8.7899999999999991</v>
      </c>
      <c r="G761" s="16">
        <v>1119.6699600219727</v>
      </c>
      <c r="H761" s="29">
        <v>1.1837845137039962</v>
      </c>
      <c r="I761" s="26">
        <v>270</v>
      </c>
      <c r="J761" s="30">
        <v>0.15244596131968147</v>
      </c>
      <c r="K761" s="31">
        <v>0.19945694697683217</v>
      </c>
      <c r="L761" s="111">
        <f t="shared" si="286"/>
        <v>0.70000000000000007</v>
      </c>
      <c r="M761" s="112">
        <f t="shared" si="287"/>
        <v>0.15000000000000002</v>
      </c>
      <c r="N761" s="112" t="b">
        <f t="shared" si="288"/>
        <v>1</v>
      </c>
      <c r="O761" s="112" t="b">
        <f t="shared" si="289"/>
        <v>1</v>
      </c>
      <c r="P761" s="113">
        <f t="shared" si="290"/>
        <v>7.0000000000000009</v>
      </c>
      <c r="Q761" s="113">
        <f t="shared" si="291"/>
        <v>10.999999999999998</v>
      </c>
      <c r="R761" s="114" t="str">
        <f t="shared" si="307"/>
        <v>0.7-0.15</v>
      </c>
      <c r="S761" s="127">
        <f t="shared" si="292"/>
        <v>1.0048182677690141E-2</v>
      </c>
      <c r="T761" s="112" t="b">
        <f t="shared" si="293"/>
        <v>1</v>
      </c>
      <c r="U761" s="22">
        <f t="shared" si="294"/>
        <v>8.6902925526154355</v>
      </c>
      <c r="V761" s="22">
        <f t="shared" si="295"/>
        <v>0.70116270396859726</v>
      </c>
      <c r="W761" s="81">
        <f t="shared" si="296"/>
        <v>9</v>
      </c>
      <c r="X761" s="22">
        <f t="shared" si="297"/>
        <v>0.68129902008051413</v>
      </c>
      <c r="Y761" s="3">
        <f>IF(U761&gt;'Power Curve'!$C$37,0,INDEX(Ci,$W761,1)*POWER(1-X761,3)+INDEX(Ci,$W761,2)*3*X761*POWER(1-X761,2)+INDEX(Ci,$W761,3)*3*POWER(X761,2)*(1-X761)+INDEX(Ci,$W761,4)*POWER(X761,3))</f>
        <v>1094.1163138603947</v>
      </c>
      <c r="Z761" s="3">
        <f t="shared" si="298"/>
        <v>1105.1101944527049</v>
      </c>
      <c r="AA761" s="3">
        <f t="shared" si="299"/>
        <v>1119.6699600219727</v>
      </c>
      <c r="AB761" s="3">
        <f t="shared" si="308"/>
        <v>-14.559765569267711</v>
      </c>
      <c r="AC761" s="3">
        <f t="shared" si="309"/>
        <v>14.559765569267711</v>
      </c>
      <c r="AE761" s="34">
        <f t="shared" si="300"/>
        <v>9</v>
      </c>
      <c r="AF761" s="73" t="b">
        <f>COUNTIF('Power Curve'!$D$2:$D$31,AE761)&gt;0</f>
        <v>1</v>
      </c>
      <c r="AG761" s="73" t="b">
        <f t="shared" si="301"/>
        <v>0</v>
      </c>
      <c r="AH761" s="73" t="b">
        <f t="shared" si="310"/>
        <v>1</v>
      </c>
      <c r="AI761" s="34" t="str">
        <f t="shared" si="302"/>
        <v>Outer</v>
      </c>
      <c r="AJ761" s="35" t="str">
        <f t="shared" si="311"/>
        <v>0.7-0.8</v>
      </c>
      <c r="AK761" s="36" t="str">
        <f t="shared" si="303"/>
        <v>6-7</v>
      </c>
      <c r="AL761" s="36" t="str">
        <f t="shared" si="304"/>
        <v>Feb</v>
      </c>
      <c r="AM761" s="35" t="str">
        <f t="shared" si="305"/>
        <v>265-275</v>
      </c>
      <c r="AN761" s="36" t="str">
        <f t="shared" si="306"/>
        <v>HWS-HTI</v>
      </c>
    </row>
    <row r="762" spans="5:40" x14ac:dyDescent="0.3">
      <c r="E762" s="12">
        <v>40953.277777777781</v>
      </c>
      <c r="F762" s="16">
        <v>7.65</v>
      </c>
      <c r="G762" s="16">
        <v>907.2099914550779</v>
      </c>
      <c r="H762" s="29">
        <v>1.1840320455757407</v>
      </c>
      <c r="I762" s="26">
        <v>267.7</v>
      </c>
      <c r="J762" s="30">
        <v>0.16470588235294117</v>
      </c>
      <c r="K762" s="31">
        <v>0.24325337597660293</v>
      </c>
      <c r="L762" s="111">
        <f t="shared" si="286"/>
        <v>0.5</v>
      </c>
      <c r="M762" s="112">
        <f t="shared" si="287"/>
        <v>0.16</v>
      </c>
      <c r="N762" s="112" t="b">
        <f t="shared" si="288"/>
        <v>1</v>
      </c>
      <c r="O762" s="112" t="b">
        <f t="shared" si="289"/>
        <v>1</v>
      </c>
      <c r="P762" s="113">
        <f t="shared" si="290"/>
        <v>5</v>
      </c>
      <c r="Q762" s="113">
        <f t="shared" si="291"/>
        <v>10</v>
      </c>
      <c r="R762" s="114" t="str">
        <f t="shared" si="307"/>
        <v>0.5-0.16</v>
      </c>
      <c r="S762" s="127">
        <f t="shared" si="292"/>
        <v>2.7070438384100125E-2</v>
      </c>
      <c r="T762" s="112" t="b">
        <f t="shared" si="293"/>
        <v>1</v>
      </c>
      <c r="U762" s="22">
        <f t="shared" si="294"/>
        <v>7.5637510192684818</v>
      </c>
      <c r="V762" s="22">
        <f t="shared" si="295"/>
        <v>0.52705207849338875</v>
      </c>
      <c r="W762" s="81">
        <f t="shared" si="296"/>
        <v>8</v>
      </c>
      <c r="X762" s="22">
        <f t="shared" si="297"/>
        <v>0.55218162891248102</v>
      </c>
      <c r="Y762" s="3">
        <f>IF(U762&gt;'Power Curve'!$C$37,0,INDEX(Ci,$W762,1)*POWER(1-X762,3)+INDEX(Ci,$W762,2)*3*X762*POWER(1-X762,2)+INDEX(Ci,$W762,3)*3*POWER(X762,2)*(1-X762)+INDEX(Ci,$W762,4)*POWER(X762,3))</f>
        <v>750.08963812637694</v>
      </c>
      <c r="Z762" s="3">
        <f t="shared" si="298"/>
        <v>770.39489345782897</v>
      </c>
      <c r="AA762" s="3">
        <f t="shared" si="299"/>
        <v>907.2099914550779</v>
      </c>
      <c r="AB762" s="3">
        <f t="shared" si="308"/>
        <v>-136.81509799724893</v>
      </c>
      <c r="AC762" s="3">
        <f t="shared" si="309"/>
        <v>136.81509799724893</v>
      </c>
      <c r="AE762" s="34">
        <f t="shared" si="300"/>
        <v>8</v>
      </c>
      <c r="AF762" s="73" t="b">
        <f>COUNTIF('Power Curve'!$D$2:$D$31,AE762)&gt;0</f>
        <v>1</v>
      </c>
      <c r="AG762" s="73" t="b">
        <f t="shared" si="301"/>
        <v>0</v>
      </c>
      <c r="AH762" s="73" t="b">
        <f t="shared" si="310"/>
        <v>1</v>
      </c>
      <c r="AI762" s="34" t="str">
        <f t="shared" si="302"/>
        <v>Outer</v>
      </c>
      <c r="AJ762" s="35" t="str">
        <f t="shared" si="311"/>
        <v>0.5-0.6</v>
      </c>
      <c r="AK762" s="36" t="str">
        <f t="shared" si="303"/>
        <v>6-7</v>
      </c>
      <c r="AL762" s="36" t="str">
        <f t="shared" si="304"/>
        <v>Feb</v>
      </c>
      <c r="AM762" s="35" t="str">
        <f t="shared" si="305"/>
        <v>265-275</v>
      </c>
      <c r="AN762" s="36" t="str">
        <f t="shared" si="306"/>
        <v>HWS-HTI</v>
      </c>
    </row>
    <row r="763" spans="5:40" x14ac:dyDescent="0.3">
      <c r="E763" s="12">
        <v>40953.375</v>
      </c>
      <c r="F763" s="16">
        <v>8.58</v>
      </c>
      <c r="G763" s="16">
        <v>767.06999588012718</v>
      </c>
      <c r="H763" s="29">
        <v>1.1814352780605297</v>
      </c>
      <c r="I763" s="26">
        <v>201.3</v>
      </c>
      <c r="J763" s="30">
        <v>6.4102564102564111E-2</v>
      </c>
      <c r="K763" s="31">
        <v>0.11994459452025259</v>
      </c>
      <c r="L763" s="111">
        <f t="shared" si="286"/>
        <v>0.70000000000000007</v>
      </c>
      <c r="M763" s="112">
        <f t="shared" si="287"/>
        <v>6.0000000000000005E-2</v>
      </c>
      <c r="N763" s="112" t="b">
        <f t="shared" si="288"/>
        <v>1</v>
      </c>
      <c r="O763" s="112" t="b">
        <f t="shared" si="289"/>
        <v>1</v>
      </c>
      <c r="P763" s="113">
        <f t="shared" si="290"/>
        <v>7.0000000000000009</v>
      </c>
      <c r="Q763" s="113">
        <f t="shared" si="291"/>
        <v>20</v>
      </c>
      <c r="R763" s="114" t="str">
        <f t="shared" si="307"/>
        <v>0.7-0.06</v>
      </c>
      <c r="S763" s="127">
        <f t="shared" si="292"/>
        <v>-7.4767306816489049E-2</v>
      </c>
      <c r="T763" s="112" t="b">
        <f t="shared" si="293"/>
        <v>1</v>
      </c>
      <c r="U763" s="22">
        <f t="shared" si="294"/>
        <v>8.4770596000246581</v>
      </c>
      <c r="V763" s="22">
        <f t="shared" si="295"/>
        <v>0.66820686377227168</v>
      </c>
      <c r="W763" s="81">
        <f t="shared" si="296"/>
        <v>9</v>
      </c>
      <c r="X763" s="22">
        <f t="shared" si="297"/>
        <v>0.46816237065283994</v>
      </c>
      <c r="Y763" s="3">
        <f>IF(U763&gt;'Power Curve'!$C$37,0,INDEX(Ci,$W763,1)*POWER(1-X763,3)+INDEX(Ci,$W763,2)*3*X763*POWER(1-X763,2)+INDEX(Ci,$W763,3)*3*POWER(X763,2)*(1-X763)+INDEX(Ci,$W763,4)*POWER(X763,3))</f>
        <v>1025.6121657701972</v>
      </c>
      <c r="Z763" s="3">
        <f t="shared" si="298"/>
        <v>948.9299062973331</v>
      </c>
      <c r="AA763" s="3">
        <f t="shared" si="299"/>
        <v>767.06999588012718</v>
      </c>
      <c r="AB763" s="3">
        <f t="shared" si="308"/>
        <v>181.85991041720592</v>
      </c>
      <c r="AC763" s="3">
        <f t="shared" si="309"/>
        <v>181.85991041720592</v>
      </c>
      <c r="AE763" s="34">
        <f t="shared" si="300"/>
        <v>8</v>
      </c>
      <c r="AF763" s="73" t="b">
        <f>COUNTIF('Power Curve'!$D$2:$D$31,AE763)&gt;0</f>
        <v>1</v>
      </c>
      <c r="AG763" s="73" t="b">
        <f t="shared" si="301"/>
        <v>0</v>
      </c>
      <c r="AH763" s="73" t="b">
        <f t="shared" si="310"/>
        <v>1</v>
      </c>
      <c r="AI763" s="34" t="str">
        <f t="shared" si="302"/>
        <v>Outer</v>
      </c>
      <c r="AJ763" s="35" t="str">
        <f t="shared" si="311"/>
        <v>0.6-0.7</v>
      </c>
      <c r="AK763" s="36" t="str">
        <f t="shared" si="303"/>
        <v>9-10</v>
      </c>
      <c r="AL763" s="36" t="str">
        <f t="shared" si="304"/>
        <v>Feb</v>
      </c>
      <c r="AM763" s="35" t="str">
        <f t="shared" si="305"/>
        <v>195-205</v>
      </c>
      <c r="AN763" s="36" t="str">
        <f t="shared" si="306"/>
        <v>HWS-LTI</v>
      </c>
    </row>
    <row r="764" spans="5:40" x14ac:dyDescent="0.3">
      <c r="E764" s="12">
        <v>40953.409722222219</v>
      </c>
      <c r="F764" s="16">
        <v>10.42</v>
      </c>
      <c r="G764" s="16">
        <v>1529.940017700193</v>
      </c>
      <c r="H764" s="29">
        <v>1.1800746200915171</v>
      </c>
      <c r="I764" s="26">
        <v>203.6</v>
      </c>
      <c r="J764" s="30">
        <v>0.11228406909788867</v>
      </c>
      <c r="K764" s="31">
        <v>0.29535404342213095</v>
      </c>
      <c r="L764" s="111">
        <f t="shared" si="286"/>
        <v>0.9</v>
      </c>
      <c r="M764" s="112">
        <f t="shared" si="287"/>
        <v>0.11</v>
      </c>
      <c r="N764" s="112" t="b">
        <f t="shared" si="288"/>
        <v>1</v>
      </c>
      <c r="O764" s="112" t="b">
        <f t="shared" si="289"/>
        <v>1</v>
      </c>
      <c r="P764" s="113">
        <f t="shared" si="290"/>
        <v>9</v>
      </c>
      <c r="Q764" s="113">
        <f t="shared" si="291"/>
        <v>15</v>
      </c>
      <c r="R764" s="114" t="str">
        <f t="shared" si="307"/>
        <v>0.9-0.11</v>
      </c>
      <c r="S764" s="127">
        <f t="shared" si="292"/>
        <v>4.9096544614539309E-3</v>
      </c>
      <c r="T764" s="112" t="b">
        <f t="shared" si="293"/>
        <v>1</v>
      </c>
      <c r="U764" s="22">
        <f t="shared" si="294"/>
        <v>10.291030043798424</v>
      </c>
      <c r="V764" s="22">
        <f t="shared" si="295"/>
        <v>0.94856184333583615</v>
      </c>
      <c r="W764" s="81">
        <f t="shared" si="296"/>
        <v>11</v>
      </c>
      <c r="X764" s="22">
        <f t="shared" si="297"/>
        <v>0.33104085800484895</v>
      </c>
      <c r="Y764" s="3">
        <f>IF(U764&gt;'Power Curve'!$C$37,0,INDEX(Ci,$W764,1)*POWER(1-X764,3)+INDEX(Ci,$W764,2)*3*X764*POWER(1-X764,2)+INDEX(Ci,$W764,3)*3*POWER(X764,2)*(1-X764)+INDEX(Ci,$W764,4)*POWER(X764,3))</f>
        <v>1615.6267976559532</v>
      </c>
      <c r="Z764" s="3">
        <f t="shared" si="298"/>
        <v>1623.5589669711094</v>
      </c>
      <c r="AA764" s="3">
        <f t="shared" si="299"/>
        <v>1529.940017700193</v>
      </c>
      <c r="AB764" s="3">
        <f t="shared" si="308"/>
        <v>93.618949270916346</v>
      </c>
      <c r="AC764" s="3">
        <f t="shared" si="309"/>
        <v>93.618949270916346</v>
      </c>
      <c r="AE764" s="34">
        <f t="shared" si="300"/>
        <v>10</v>
      </c>
      <c r="AF764" s="73" t="b">
        <f>COUNTIF('Power Curve'!$D$2:$D$31,AE764)&gt;0</f>
        <v>1</v>
      </c>
      <c r="AG764" s="73" t="b">
        <f t="shared" si="301"/>
        <v>0</v>
      </c>
      <c r="AH764" s="73" t="b">
        <f t="shared" si="310"/>
        <v>1</v>
      </c>
      <c r="AI764" s="34" t="str">
        <f t="shared" si="302"/>
        <v>Inner</v>
      </c>
      <c r="AJ764" s="35" t="str">
        <f t="shared" si="311"/>
        <v>0.9-1.0</v>
      </c>
      <c r="AK764" s="36" t="str">
        <f t="shared" si="303"/>
        <v>9-10</v>
      </c>
      <c r="AL764" s="36" t="str">
        <f t="shared" si="304"/>
        <v>Feb</v>
      </c>
      <c r="AM764" s="35" t="str">
        <f t="shared" si="305"/>
        <v>195-205</v>
      </c>
      <c r="AN764" s="36" t="str">
        <f t="shared" si="306"/>
        <v>Inner-TI</v>
      </c>
    </row>
    <row r="765" spans="5:40" x14ac:dyDescent="0.3">
      <c r="E765" s="12">
        <v>40953.416666666664</v>
      </c>
      <c r="F765" s="16">
        <v>11.22</v>
      </c>
      <c r="G765" s="16">
        <v>1827.139953613286</v>
      </c>
      <c r="H765" s="29">
        <v>1.1786380549079252</v>
      </c>
      <c r="I765" s="26">
        <v>203.3</v>
      </c>
      <c r="J765" s="30">
        <v>9.0017825311942953E-2</v>
      </c>
      <c r="K765" s="31">
        <v>0.27245015115126142</v>
      </c>
      <c r="L765" s="111">
        <f t="shared" si="286"/>
        <v>1.1000000000000001</v>
      </c>
      <c r="M765" s="112">
        <f t="shared" si="287"/>
        <v>0.09</v>
      </c>
      <c r="N765" s="112" t="b">
        <f t="shared" si="288"/>
        <v>1</v>
      </c>
      <c r="O765" s="112" t="b">
        <f t="shared" si="289"/>
        <v>1</v>
      </c>
      <c r="P765" s="113">
        <f t="shared" si="290"/>
        <v>11</v>
      </c>
      <c r="Q765" s="113">
        <f t="shared" si="291"/>
        <v>17</v>
      </c>
      <c r="R765" s="114" t="str">
        <f t="shared" si="307"/>
        <v>1.1-0.09</v>
      </c>
      <c r="S765" s="127">
        <f t="shared" si="292"/>
        <v>1.1181626133052857E-2</v>
      </c>
      <c r="T765" s="112" t="b">
        <f t="shared" si="293"/>
        <v>1</v>
      </c>
      <c r="U765" s="22">
        <f t="shared" si="294"/>
        <v>11.076629952459527</v>
      </c>
      <c r="V765" s="22">
        <f t="shared" si="295"/>
        <v>1.0699788416633407</v>
      </c>
      <c r="W765" s="81">
        <f t="shared" si="296"/>
        <v>12</v>
      </c>
      <c r="X765" s="22">
        <f t="shared" si="297"/>
        <v>9.2766890987180051E-2</v>
      </c>
      <c r="Y765" s="3">
        <f>IF(U765&gt;'Power Curve'!$C$37,0,INDEX(Ci,$W765,1)*POWER(1-X765,3)+INDEX(Ci,$W765,2)*3*X765*POWER(1-X765,2)+INDEX(Ci,$W765,3)*3*POWER(X765,2)*(1-X765)+INDEX(Ci,$W765,4)*POWER(X765,3))</f>
        <v>1793.0094418286151</v>
      </c>
      <c r="Z765" s="3">
        <f t="shared" si="298"/>
        <v>1813.0582030601763</v>
      </c>
      <c r="AA765" s="3">
        <f t="shared" si="299"/>
        <v>1827.139953613286</v>
      </c>
      <c r="AB765" s="3">
        <f t="shared" si="308"/>
        <v>-14.081750553109714</v>
      </c>
      <c r="AC765" s="3">
        <f t="shared" si="309"/>
        <v>14.081750553109714</v>
      </c>
      <c r="AE765" s="34">
        <f t="shared" si="300"/>
        <v>11</v>
      </c>
      <c r="AF765" s="73" t="b">
        <f>COUNTIF('Power Curve'!$D$2:$D$31,AE765)&gt;0</f>
        <v>1</v>
      </c>
      <c r="AG765" s="73" t="b">
        <f t="shared" si="301"/>
        <v>0</v>
      </c>
      <c r="AH765" s="73" t="b">
        <f t="shared" si="310"/>
        <v>1</v>
      </c>
      <c r="AI765" s="34" t="str">
        <f t="shared" si="302"/>
        <v>Outer</v>
      </c>
      <c r="AJ765" s="35" t="str">
        <f t="shared" si="311"/>
        <v>1.0-1.1</v>
      </c>
      <c r="AK765" s="36" t="str">
        <f t="shared" si="303"/>
        <v>10-11</v>
      </c>
      <c r="AL765" s="36" t="str">
        <f t="shared" si="304"/>
        <v>Feb</v>
      </c>
      <c r="AM765" s="35" t="str">
        <f t="shared" si="305"/>
        <v>195-205</v>
      </c>
      <c r="AN765" s="36" t="str">
        <f t="shared" si="306"/>
        <v>HWS-LTI</v>
      </c>
    </row>
    <row r="766" spans="5:40" x14ac:dyDescent="0.3">
      <c r="E766" s="12">
        <v>40953.423611111109</v>
      </c>
      <c r="F766" s="16">
        <v>12.4</v>
      </c>
      <c r="G766" s="16">
        <v>1984.6000061035161</v>
      </c>
      <c r="H766" s="29">
        <v>1.1767052154655173</v>
      </c>
      <c r="I766" s="26">
        <v>202</v>
      </c>
      <c r="J766" s="30">
        <v>7.8225806451612895E-2</v>
      </c>
      <c r="K766" s="31">
        <v>0.22262690181885189</v>
      </c>
      <c r="L766" s="111">
        <f t="shared" si="286"/>
        <v>1.2000000000000002</v>
      </c>
      <c r="M766" s="112">
        <f t="shared" si="287"/>
        <v>0.08</v>
      </c>
      <c r="N766" s="112" t="b">
        <f t="shared" si="288"/>
        <v>1</v>
      </c>
      <c r="O766" s="112" t="b">
        <f t="shared" si="289"/>
        <v>1</v>
      </c>
      <c r="P766" s="113">
        <f t="shared" si="290"/>
        <v>12</v>
      </c>
      <c r="Q766" s="113">
        <f t="shared" si="291"/>
        <v>18</v>
      </c>
      <c r="R766" s="114" t="str">
        <f t="shared" si="307"/>
        <v>1.2-0.08</v>
      </c>
      <c r="S766" s="127">
        <f t="shared" si="292"/>
        <v>1.0627438266313389E-2</v>
      </c>
      <c r="T766" s="112" t="b">
        <f t="shared" si="293"/>
        <v>1</v>
      </c>
      <c r="U766" s="22">
        <f t="shared" si="294"/>
        <v>12.234856549184164</v>
      </c>
      <c r="V766" s="22">
        <f t="shared" si="295"/>
        <v>1.2489864958228976</v>
      </c>
      <c r="W766" s="81">
        <f t="shared" si="296"/>
        <v>13</v>
      </c>
      <c r="X766" s="22">
        <f t="shared" si="297"/>
        <v>0.22271463501741745</v>
      </c>
      <c r="Y766" s="3">
        <f>IF(U766&gt;'Power Curve'!$C$37,0,INDEX(Ci,$W766,1)*POWER(1-X766,3)+INDEX(Ci,$W766,2)*3*X766*POWER(1-X766,2)+INDEX(Ci,$W766,3)*3*POWER(X766,2)*(1-X766)+INDEX(Ci,$W766,4)*POWER(X766,3))</f>
        <v>1928.2292951086306</v>
      </c>
      <c r="Z766" s="3">
        <f t="shared" si="298"/>
        <v>1948.7214329056947</v>
      </c>
      <c r="AA766" s="3">
        <f t="shared" si="299"/>
        <v>1984.6000061035161</v>
      </c>
      <c r="AB766" s="3">
        <f t="shared" si="308"/>
        <v>-35.878573197821424</v>
      </c>
      <c r="AC766" s="3">
        <f t="shared" si="309"/>
        <v>35.878573197821424</v>
      </c>
      <c r="AE766" s="34">
        <f t="shared" si="300"/>
        <v>12</v>
      </c>
      <c r="AF766" s="73" t="b">
        <f>COUNTIF('Power Curve'!$D$2:$D$31,AE766)&gt;0</f>
        <v>1</v>
      </c>
      <c r="AG766" s="73" t="b">
        <f t="shared" si="301"/>
        <v>0</v>
      </c>
      <c r="AH766" s="73" t="b">
        <f t="shared" si="310"/>
        <v>1</v>
      </c>
      <c r="AI766" s="34" t="str">
        <f t="shared" si="302"/>
        <v>Outer</v>
      </c>
      <c r="AJ766" s="35" t="str">
        <f t="shared" si="311"/>
        <v>1.2-1.3</v>
      </c>
      <c r="AK766" s="36" t="str">
        <f t="shared" si="303"/>
        <v>10-11</v>
      </c>
      <c r="AL766" s="36" t="str">
        <f t="shared" si="304"/>
        <v>Feb</v>
      </c>
      <c r="AM766" s="35" t="str">
        <f t="shared" si="305"/>
        <v>195-205</v>
      </c>
      <c r="AN766" s="36" t="str">
        <f t="shared" si="306"/>
        <v>HWS-LTI</v>
      </c>
    </row>
    <row r="767" spans="5:40" x14ac:dyDescent="0.3">
      <c r="E767" s="12">
        <v>40953.430555555555</v>
      </c>
      <c r="F767" s="16">
        <v>12.29</v>
      </c>
      <c r="G767" s="16">
        <v>1977.6000061035161</v>
      </c>
      <c r="H767" s="29">
        <v>1.1758143153469085</v>
      </c>
      <c r="I767" s="26">
        <v>200.3</v>
      </c>
      <c r="J767" s="30">
        <v>8.0553295362082999E-2</v>
      </c>
      <c r="K767" s="31">
        <v>0.16342518539079698</v>
      </c>
      <c r="L767" s="111">
        <f t="shared" si="286"/>
        <v>1.2000000000000002</v>
      </c>
      <c r="M767" s="112">
        <f t="shared" si="287"/>
        <v>0.08</v>
      </c>
      <c r="N767" s="112" t="b">
        <f t="shared" si="288"/>
        <v>1</v>
      </c>
      <c r="O767" s="112" t="b">
        <f t="shared" si="289"/>
        <v>1</v>
      </c>
      <c r="P767" s="113">
        <f t="shared" si="290"/>
        <v>12</v>
      </c>
      <c r="Q767" s="113">
        <f t="shared" si="291"/>
        <v>18</v>
      </c>
      <c r="R767" s="114" t="str">
        <f t="shared" si="307"/>
        <v>1.2-0.08</v>
      </c>
      <c r="S767" s="127">
        <f t="shared" si="292"/>
        <v>1.0627438266313389E-2</v>
      </c>
      <c r="T767" s="112" t="b">
        <f t="shared" si="293"/>
        <v>1</v>
      </c>
      <c r="U767" s="22">
        <f t="shared" si="294"/>
        <v>12.123260422376337</v>
      </c>
      <c r="V767" s="22">
        <f t="shared" si="295"/>
        <v>1.2317389546857371</v>
      </c>
      <c r="W767" s="81">
        <f t="shared" si="296"/>
        <v>13</v>
      </c>
      <c r="X767" s="22">
        <f t="shared" si="297"/>
        <v>0.10782813368599128</v>
      </c>
      <c r="Y767" s="3">
        <f>IF(U767&gt;'Power Curve'!$C$37,0,INDEX(Ci,$W767,1)*POWER(1-X767,3)+INDEX(Ci,$W767,2)*3*X767*POWER(1-X767,2)+INDEX(Ci,$W767,3)*3*POWER(X767,2)*(1-X767)+INDEX(Ci,$W767,4)*POWER(X767,3))</f>
        <v>1922.8542933885105</v>
      </c>
      <c r="Z767" s="3">
        <f t="shared" si="298"/>
        <v>1943.2893086866127</v>
      </c>
      <c r="AA767" s="3">
        <f t="shared" si="299"/>
        <v>1977.6000061035161</v>
      </c>
      <c r="AB767" s="3">
        <f t="shared" si="308"/>
        <v>-34.310697416903395</v>
      </c>
      <c r="AC767" s="3">
        <f t="shared" si="309"/>
        <v>34.310697416903395</v>
      </c>
      <c r="AE767" s="34">
        <f t="shared" si="300"/>
        <v>12</v>
      </c>
      <c r="AF767" s="73" t="b">
        <f>COUNTIF('Power Curve'!$D$2:$D$31,AE767)&gt;0</f>
        <v>1</v>
      </c>
      <c r="AG767" s="73" t="b">
        <f t="shared" si="301"/>
        <v>0</v>
      </c>
      <c r="AH767" s="73" t="b">
        <f t="shared" si="310"/>
        <v>1</v>
      </c>
      <c r="AI767" s="34" t="str">
        <f t="shared" si="302"/>
        <v>Outer</v>
      </c>
      <c r="AJ767" s="35" t="str">
        <f t="shared" si="311"/>
        <v>1.2-1.3</v>
      </c>
      <c r="AK767" s="36" t="str">
        <f t="shared" si="303"/>
        <v>10-11</v>
      </c>
      <c r="AL767" s="36" t="str">
        <f t="shared" si="304"/>
        <v>Feb</v>
      </c>
      <c r="AM767" s="35" t="str">
        <f t="shared" si="305"/>
        <v>195-205</v>
      </c>
      <c r="AN767" s="36" t="str">
        <f t="shared" si="306"/>
        <v>HWS-LTI</v>
      </c>
    </row>
    <row r="768" spans="5:40" x14ac:dyDescent="0.3">
      <c r="E768" s="12">
        <v>40953.4375</v>
      </c>
      <c r="F768" s="16">
        <v>12.52</v>
      </c>
      <c r="G768" s="16">
        <v>1936.6899871826149</v>
      </c>
      <c r="H768" s="29">
        <v>1.1748191155126733</v>
      </c>
      <c r="I768" s="26">
        <v>200.3</v>
      </c>
      <c r="J768" s="30">
        <v>0.10143769968051118</v>
      </c>
      <c r="K768" s="31">
        <v>0.23467761632696446</v>
      </c>
      <c r="L768" s="111">
        <f t="shared" si="286"/>
        <v>1.3000000000000003</v>
      </c>
      <c r="M768" s="112">
        <f t="shared" si="287"/>
        <v>9.9999999999999992E-2</v>
      </c>
      <c r="N768" s="112" t="b">
        <f t="shared" si="288"/>
        <v>1</v>
      </c>
      <c r="O768" s="112" t="b">
        <f t="shared" si="289"/>
        <v>1</v>
      </c>
      <c r="P768" s="113">
        <f t="shared" si="290"/>
        <v>13.000000000000002</v>
      </c>
      <c r="Q768" s="113">
        <f t="shared" si="291"/>
        <v>16</v>
      </c>
      <c r="R768" s="114" t="str">
        <f t="shared" si="307"/>
        <v>1.3-0.1</v>
      </c>
      <c r="S768" s="127">
        <f t="shared" si="292"/>
        <v>6.7406043568055728E-3</v>
      </c>
      <c r="T768" s="112" t="b">
        <f t="shared" si="293"/>
        <v>1</v>
      </c>
      <c r="U768" s="22">
        <f t="shared" si="294"/>
        <v>12.34665465414993</v>
      </c>
      <c r="V768" s="22">
        <f t="shared" si="295"/>
        <v>1.2662652533354604</v>
      </c>
      <c r="W768" s="81">
        <f t="shared" si="296"/>
        <v>13</v>
      </c>
      <c r="X768" s="22">
        <f t="shared" si="297"/>
        <v>0.33780906976530495</v>
      </c>
      <c r="Y768" s="3">
        <f>IF(U768&gt;'Power Curve'!$C$37,0,INDEX(Ci,$W768,1)*POWER(1-X768,3)+INDEX(Ci,$W768,2)*3*X768*POWER(1-X768,2)+INDEX(Ci,$W768,3)*3*POWER(X768,2)*(1-X768)+INDEX(Ci,$W768,4)*POWER(X768,3))</f>
        <v>1932.9790264072692</v>
      </c>
      <c r="Z768" s="3">
        <f t="shared" si="298"/>
        <v>1946.0084732542841</v>
      </c>
      <c r="AA768" s="3">
        <f t="shared" si="299"/>
        <v>1936.6899871826149</v>
      </c>
      <c r="AB768" s="3">
        <f t="shared" si="308"/>
        <v>9.3184860716692128</v>
      </c>
      <c r="AC768" s="3">
        <f t="shared" si="309"/>
        <v>9.3184860716692128</v>
      </c>
      <c r="AE768" s="34">
        <f t="shared" si="300"/>
        <v>12</v>
      </c>
      <c r="AF768" s="73" t="b">
        <f>COUNTIF('Power Curve'!$D$2:$D$31,AE768)&gt;0</f>
        <v>1</v>
      </c>
      <c r="AG768" s="73" t="b">
        <f t="shared" si="301"/>
        <v>0</v>
      </c>
      <c r="AH768" s="73" t="b">
        <f t="shared" si="310"/>
        <v>1</v>
      </c>
      <c r="AI768" s="34" t="str">
        <f t="shared" si="302"/>
        <v>Inner</v>
      </c>
      <c r="AJ768" s="35" t="str">
        <f t="shared" si="311"/>
        <v>1.2-1.3</v>
      </c>
      <c r="AK768" s="36" t="str">
        <f t="shared" si="303"/>
        <v>10-11</v>
      </c>
      <c r="AL768" s="36" t="str">
        <f t="shared" si="304"/>
        <v>Feb</v>
      </c>
      <c r="AM768" s="35" t="str">
        <f t="shared" si="305"/>
        <v>195-205</v>
      </c>
      <c r="AN768" s="36" t="str">
        <f t="shared" si="306"/>
        <v>Inner-TI</v>
      </c>
    </row>
    <row r="769" spans="5:40" x14ac:dyDescent="0.3">
      <c r="E769" s="12">
        <v>40953.444444444445</v>
      </c>
      <c r="F769" s="16">
        <v>12.15</v>
      </c>
      <c r="G769" s="16">
        <v>1950.450012207036</v>
      </c>
      <c r="H769" s="29">
        <v>1.1746703310455313</v>
      </c>
      <c r="I769" s="26">
        <v>201.1</v>
      </c>
      <c r="J769" s="30">
        <v>0.10699588477366255</v>
      </c>
      <c r="K769" s="31">
        <v>0.1349721701433296</v>
      </c>
      <c r="L769" s="111">
        <f t="shared" si="286"/>
        <v>1.2000000000000002</v>
      </c>
      <c r="M769" s="112">
        <f t="shared" si="287"/>
        <v>0.11</v>
      </c>
      <c r="N769" s="112" t="b">
        <f t="shared" si="288"/>
        <v>1</v>
      </c>
      <c r="O769" s="112" t="b">
        <f t="shared" si="289"/>
        <v>1</v>
      </c>
      <c r="P769" s="113">
        <f t="shared" si="290"/>
        <v>12</v>
      </c>
      <c r="Q769" s="113">
        <f t="shared" si="291"/>
        <v>15</v>
      </c>
      <c r="R769" s="114" t="str">
        <f t="shared" si="307"/>
        <v>1.2-0.11</v>
      </c>
      <c r="S769" s="127">
        <f t="shared" si="292"/>
        <v>2.6357743500489005E-3</v>
      </c>
      <c r="T769" s="112" t="b">
        <f t="shared" si="293"/>
        <v>1</v>
      </c>
      <c r="U769" s="22">
        <f t="shared" si="294"/>
        <v>11.981271649474403</v>
      </c>
      <c r="V769" s="22">
        <f t="shared" si="295"/>
        <v>1.209794132121615</v>
      </c>
      <c r="W769" s="81">
        <f t="shared" si="296"/>
        <v>12</v>
      </c>
      <c r="X769" s="22">
        <f t="shared" si="297"/>
        <v>0.9641217344313322</v>
      </c>
      <c r="Y769" s="3">
        <f>IF(U769&gt;'Power Curve'!$C$37,0,INDEX(Ci,$W769,1)*POWER(1-X769,3)+INDEX(Ci,$W769,2)*3*X769*POWER(1-X769,2)+INDEX(Ci,$W769,3)*3*POWER(X769,2)*(1-X769)+INDEX(Ci,$W769,4)*POWER(X769,3))</f>
        <v>1914.831067746165</v>
      </c>
      <c r="Z769" s="3">
        <f t="shared" si="298"/>
        <v>1919.878130359207</v>
      </c>
      <c r="AA769" s="3">
        <f t="shared" si="299"/>
        <v>1950.450012207036</v>
      </c>
      <c r="AB769" s="3">
        <f t="shared" si="308"/>
        <v>-30.57188184782899</v>
      </c>
      <c r="AC769" s="3">
        <f t="shared" si="309"/>
        <v>30.57188184782899</v>
      </c>
      <c r="AE769" s="34">
        <f t="shared" si="300"/>
        <v>12</v>
      </c>
      <c r="AF769" s="73" t="b">
        <f>COUNTIF('Power Curve'!$D$2:$D$31,AE769)&gt;0</f>
        <v>1</v>
      </c>
      <c r="AG769" s="73" t="b">
        <f t="shared" si="301"/>
        <v>0</v>
      </c>
      <c r="AH769" s="73" t="b">
        <f t="shared" si="310"/>
        <v>1</v>
      </c>
      <c r="AI769" s="34" t="str">
        <f t="shared" si="302"/>
        <v>Inner</v>
      </c>
      <c r="AJ769" s="35" t="str">
        <f t="shared" si="311"/>
        <v>1.2-1.3</v>
      </c>
      <c r="AK769" s="36" t="str">
        <f t="shared" si="303"/>
        <v>10-11</v>
      </c>
      <c r="AL769" s="36" t="str">
        <f t="shared" si="304"/>
        <v>Feb</v>
      </c>
      <c r="AM769" s="35" t="str">
        <f t="shared" si="305"/>
        <v>195-205</v>
      </c>
      <c r="AN769" s="36" t="str">
        <f t="shared" si="306"/>
        <v>Inner-TI</v>
      </c>
    </row>
    <row r="770" spans="5:40" x14ac:dyDescent="0.3">
      <c r="E770" s="12">
        <v>40953.451388888891</v>
      </c>
      <c r="F770" s="16">
        <v>11.96</v>
      </c>
      <c r="G770" s="16">
        <v>1911.6499938964871</v>
      </c>
      <c r="H770" s="29">
        <v>1.1743471755211721</v>
      </c>
      <c r="I770" s="26">
        <v>201.5</v>
      </c>
      <c r="J770" s="30">
        <v>8.7792642140468224E-2</v>
      </c>
      <c r="K770" s="31">
        <v>0.15844042904054131</v>
      </c>
      <c r="L770" s="111">
        <f t="shared" si="286"/>
        <v>1.2000000000000002</v>
      </c>
      <c r="M770" s="112">
        <f t="shared" si="287"/>
        <v>0.09</v>
      </c>
      <c r="N770" s="112" t="b">
        <f t="shared" si="288"/>
        <v>1</v>
      </c>
      <c r="O770" s="112" t="b">
        <f t="shared" si="289"/>
        <v>1</v>
      </c>
      <c r="P770" s="113">
        <f t="shared" si="290"/>
        <v>12</v>
      </c>
      <c r="Q770" s="113">
        <f t="shared" si="291"/>
        <v>17</v>
      </c>
      <c r="R770" s="114" t="str">
        <f t="shared" si="307"/>
        <v>1.2-0.09</v>
      </c>
      <c r="S770" s="127">
        <f t="shared" si="292"/>
        <v>1.4867427553726871E-2</v>
      </c>
      <c r="T770" s="112" t="b">
        <f t="shared" si="293"/>
        <v>1</v>
      </c>
      <c r="U770" s="22">
        <f t="shared" si="294"/>
        <v>11.792828586617972</v>
      </c>
      <c r="V770" s="22">
        <f t="shared" si="295"/>
        <v>1.1806696492959183</v>
      </c>
      <c r="W770" s="81">
        <f t="shared" si="296"/>
        <v>12</v>
      </c>
      <c r="X770" s="22">
        <f t="shared" si="297"/>
        <v>0.78261255120969975</v>
      </c>
      <c r="Y770" s="3">
        <f>IF(U770&gt;'Power Curve'!$C$37,0,INDEX(Ci,$W770,1)*POWER(1-X770,3)+INDEX(Ci,$W770,2)*3*X770*POWER(1-X770,2)+INDEX(Ci,$W770,3)*3*POWER(X770,2)*(1-X770)+INDEX(Ci,$W770,4)*POWER(X770,3))</f>
        <v>1898.7965688495565</v>
      </c>
      <c r="Z770" s="3">
        <f t="shared" si="298"/>
        <v>1927.0267892761924</v>
      </c>
      <c r="AA770" s="3">
        <f t="shared" si="299"/>
        <v>1911.6499938964871</v>
      </c>
      <c r="AB770" s="3">
        <f t="shared" si="308"/>
        <v>15.3767953797053</v>
      </c>
      <c r="AC770" s="3">
        <f t="shared" si="309"/>
        <v>15.3767953797053</v>
      </c>
      <c r="AE770" s="34">
        <f t="shared" si="300"/>
        <v>12</v>
      </c>
      <c r="AF770" s="73" t="b">
        <f>COUNTIF('Power Curve'!$D$2:$D$31,AE770)&gt;0</f>
        <v>1</v>
      </c>
      <c r="AG770" s="73" t="b">
        <f t="shared" si="301"/>
        <v>0</v>
      </c>
      <c r="AH770" s="73" t="b">
        <f t="shared" si="310"/>
        <v>1</v>
      </c>
      <c r="AI770" s="34" t="str">
        <f t="shared" si="302"/>
        <v>Outer</v>
      </c>
      <c r="AJ770" s="35" t="str">
        <f t="shared" si="311"/>
        <v>1.1-1.2</v>
      </c>
      <c r="AK770" s="36" t="str">
        <f t="shared" si="303"/>
        <v>10-11</v>
      </c>
      <c r="AL770" s="36" t="str">
        <f t="shared" si="304"/>
        <v>Feb</v>
      </c>
      <c r="AM770" s="35" t="str">
        <f t="shared" si="305"/>
        <v>195-205</v>
      </c>
      <c r="AN770" s="36" t="str">
        <f t="shared" si="306"/>
        <v>HWS-LTI</v>
      </c>
    </row>
    <row r="771" spans="5:40" x14ac:dyDescent="0.3">
      <c r="E771" s="12">
        <v>40953.458333333336</v>
      </c>
      <c r="F771" s="16">
        <v>11.5</v>
      </c>
      <c r="G771" s="16">
        <v>1905.1899719238331</v>
      </c>
      <c r="H771" s="29">
        <v>1.1738062443525676</v>
      </c>
      <c r="I771" s="26">
        <v>202.4</v>
      </c>
      <c r="J771" s="30">
        <v>9.0434782608695655E-2</v>
      </c>
      <c r="K771" s="31">
        <v>0.22818300690792168</v>
      </c>
      <c r="L771" s="111">
        <f t="shared" ref="L771:L834" si="312">ROUND((V771-CenterOfFirstWindSpeedBin)/WindSpeedBinWidth,0)*WindSpeedBinWidth+CenterOfFirstWindSpeedBin</f>
        <v>1.1000000000000001</v>
      </c>
      <c r="M771" s="112">
        <f t="shared" ref="M771:M834" si="313">ROUND((J771-CenterOfFirstTurbulenceBin)/TurbulenceBinWidth,0)*TurbulenceBinWidth+CenterOfFirstTurbulenceBin</f>
        <v>0.09</v>
      </c>
      <c r="N771" s="112" t="b">
        <f t="shared" ref="N771:N834" si="314">IF(AND(L771&gt;=CenterOfFirstWindSpeedBin,L771&lt;=CenterOfLastWindSpeedBin),TRUE,FALSE)</f>
        <v>1</v>
      </c>
      <c r="O771" s="112" t="b">
        <f t="shared" ref="O771:O834" si="315">IF(AND(M771&gt;=CenterOfFirstTurbulenceBin,M771&lt;=CenterOfLastTurbulenceBin),TRUE,FALSE)</f>
        <v>1</v>
      </c>
      <c r="P771" s="113">
        <f t="shared" ref="P771:P834" si="316">(L771-CenterOfFirstWindSpeedBin)/WindSpeedBinWidth+1</f>
        <v>11</v>
      </c>
      <c r="Q771" s="113">
        <f t="shared" ref="Q771:Q834" si="317">NumberOfTurbulenceBins-(M771-CenterOfFirstTurbulenceBin)/TurbulenceBinWidth</f>
        <v>17</v>
      </c>
      <c r="R771" s="114" t="str">
        <f t="shared" si="307"/>
        <v>1.1-0.09</v>
      </c>
      <c r="S771" s="127">
        <f t="shared" ref="S771:S834" si="318">IF(T771,INDEX(PowerDeviationMatrix,Q771,P771),IF(UseMatrixPadValue,MatrixPadValue,0))</f>
        <v>1.1181626133052857E-2</v>
      </c>
      <c r="T771" s="112" t="b">
        <f t="shared" ref="T771:T834" si="319">IF(AND(P771&gt;0,Q771&gt;0,N771,O771),LEN(INDEX(PowerDeviationMatrix,Q771,P771))&gt;0,FALSE)</f>
        <v>1</v>
      </c>
      <c r="U771" s="22">
        <f t="shared" ref="U771:U834" si="320">F771*(H771/Ref_Density)^(1/3)</f>
        <v>11.337516948406188</v>
      </c>
      <c r="V771" s="22">
        <f t="shared" ref="V771:V834" si="321">(U771-CutInWindSpeed)/(RatedWindSpeed-CutInWindSpeed)</f>
        <v>1.1102997678769255</v>
      </c>
      <c r="W771" s="81">
        <f t="shared" ref="W771:W834" si="322">COUNTIF(xa,"&lt;"&amp;U771)</f>
        <v>12</v>
      </c>
      <c r="X771" s="22">
        <f t="shared" ref="X771:X834" si="323">(U771-INDEX(xa,$W771))/(INDEX(xb,$W771)-INDEX(xa,$W771))</f>
        <v>0.34405438774953645</v>
      </c>
      <c r="Y771" s="3">
        <f>IF(U771&gt;'Power Curve'!$C$37,0,INDEX(Ci,$W771,1)*POWER(1-X771,3)+INDEX(Ci,$W771,2)*3*X771*POWER(1-X771,2)+INDEX(Ci,$W771,3)*3*POWER(X771,2)*(1-X771)+INDEX(Ci,$W771,4)*POWER(X771,3))</f>
        <v>1837.0865126851738</v>
      </c>
      <c r="Z771" s="3">
        <f t="shared" ref="Z771:Z834" si="324">IF(OR(T771,UseMatrixPadValue),Y771*(1+S771),"")</f>
        <v>1857.6281272440933</v>
      </c>
      <c r="AA771" s="3">
        <f t="shared" ref="AA771:AA834" si="325">IF(AH771,G771,"")</f>
        <v>1905.1899719238331</v>
      </c>
      <c r="AB771" s="3">
        <f t="shared" si="308"/>
        <v>-47.561844679739806</v>
      </c>
      <c r="AC771" s="3">
        <f t="shared" si="309"/>
        <v>47.561844679739806</v>
      </c>
      <c r="AE771" s="34">
        <f t="shared" ref="AE771:AE834" si="326">MROUND(U771-Centre_First_Bin,Bin_Width)+Centre_First_Bin</f>
        <v>11</v>
      </c>
      <c r="AF771" s="73" t="b">
        <f>COUNTIF('Power Curve'!$D$2:$D$31,AE771)&gt;0</f>
        <v>1</v>
      </c>
      <c r="AG771" s="73" t="b">
        <f t="shared" ref="AG771:AG834" si="327">(G771&lt;0)</f>
        <v>0</v>
      </c>
      <c r="AH771" s="73" t="b">
        <f t="shared" si="310"/>
        <v>1</v>
      </c>
      <c r="AI771" s="34" t="str">
        <f t="shared" ref="AI771:AI834" si="328">IF(AH771,IF(AND(J771&gt;=LowerTurbLimit,J771&lt;=UpperTurbLimit,K771&gt;=LowerShearLimit,K771&lt;=UpperShearLimit),"Inner","Outer"),"")</f>
        <v>Outer</v>
      </c>
      <c r="AJ771" s="35" t="str">
        <f t="shared" si="311"/>
        <v>1.1-1.2</v>
      </c>
      <c r="AK771" s="36" t="str">
        <f t="shared" ref="AK771:AK834" si="329">IF(AH771,HOUR(E771)&amp;"-"&amp;HOUR(E771)+1,"")</f>
        <v>11-12</v>
      </c>
      <c r="AL771" s="36" t="str">
        <f t="shared" ref="AL771:AL834" si="330">IF(AH771,TEXT(E771,"mmm"),"")</f>
        <v>Feb</v>
      </c>
      <c r="AM771" s="35" t="str">
        <f t="shared" ref="AM771:AM834" si="331">IF(AH771,IF(OR(I771&lt;5,I771&gt;=355),"355-5",MROUND(I771,10)-5&amp;"-"&amp;MROUND(I771,10)+5),"")</f>
        <v>195-205</v>
      </c>
      <c r="AN771" s="36" t="str">
        <f t="shared" ref="AN771:AN834" si="332">IF(AH771,IF(V771&lt;0.5,IF(J771&lt;=LowerTurbLimit,"LWS-LTI",IF(J771&gt;=UpperTurbLimit,"LWS-HTI","Inner-TI")),IF(J771&lt;=LowerTurbLimit,"HWS-LTI",IF(J771&gt;=UpperTurbLimit,"HWS-HTI","Inner-TI"))),"")</f>
        <v>HWS-LTI</v>
      </c>
    </row>
    <row r="772" spans="5:40" x14ac:dyDescent="0.3">
      <c r="E772" s="12">
        <v>40953.465277777781</v>
      </c>
      <c r="F772" s="16">
        <v>11.95</v>
      </c>
      <c r="G772" s="16">
        <v>1924.7699890136769</v>
      </c>
      <c r="H772" s="29">
        <v>1.1728119735461184</v>
      </c>
      <c r="I772" s="26">
        <v>202.5</v>
      </c>
      <c r="J772" s="30">
        <v>8.0334728033472802E-2</v>
      </c>
      <c r="K772" s="31">
        <v>0.16765734893348586</v>
      </c>
      <c r="L772" s="111">
        <f t="shared" si="312"/>
        <v>1.2000000000000002</v>
      </c>
      <c r="M772" s="112">
        <f t="shared" si="313"/>
        <v>0.08</v>
      </c>
      <c r="N772" s="112" t="b">
        <f t="shared" si="314"/>
        <v>1</v>
      </c>
      <c r="O772" s="112" t="b">
        <f t="shared" si="315"/>
        <v>1</v>
      </c>
      <c r="P772" s="113">
        <f t="shared" si="316"/>
        <v>12</v>
      </c>
      <c r="Q772" s="113">
        <f t="shared" si="317"/>
        <v>18</v>
      </c>
      <c r="R772" s="114" t="str">
        <f t="shared" ref="R772:R835" si="333">L772&amp;"-"&amp;M772</f>
        <v>1.2-0.08</v>
      </c>
      <c r="S772" s="127">
        <f t="shared" si="318"/>
        <v>1.0627438266313389E-2</v>
      </c>
      <c r="T772" s="112" t="b">
        <f t="shared" si="319"/>
        <v>1</v>
      </c>
      <c r="U772" s="22">
        <f t="shared" si="320"/>
        <v>11.777831572012925</v>
      </c>
      <c r="V772" s="22">
        <f t="shared" si="321"/>
        <v>1.1783518123446364</v>
      </c>
      <c r="W772" s="81">
        <f t="shared" si="322"/>
        <v>12</v>
      </c>
      <c r="X772" s="22">
        <f t="shared" si="323"/>
        <v>0.76816736107925232</v>
      </c>
      <c r="Y772" s="3">
        <f>IF(U772&gt;'Power Curve'!$C$37,0,INDEX(Ci,$W772,1)*POWER(1-X772,3)+INDEX(Ci,$W772,2)*3*X772*POWER(1-X772,2)+INDEX(Ci,$W772,3)*3*POWER(X772,2)*(1-X772)+INDEX(Ci,$W772,4)*POWER(X772,3))</f>
        <v>1897.2343327617457</v>
      </c>
      <c r="Z772" s="3">
        <f t="shared" si="324"/>
        <v>1917.3970735099015</v>
      </c>
      <c r="AA772" s="3">
        <f t="shared" si="325"/>
        <v>1924.7699890136769</v>
      </c>
      <c r="AB772" s="3">
        <f t="shared" ref="AB772:AB835" si="334">IF(AH772,Z772-AA772,"")</f>
        <v>-7.3729155037754026</v>
      </c>
      <c r="AC772" s="3">
        <f t="shared" ref="AC772:AC835" si="335">IF(AH772,ABS(AB772),"")</f>
        <v>7.3729155037754026</v>
      </c>
      <c r="AE772" s="34">
        <f t="shared" si="326"/>
        <v>12</v>
      </c>
      <c r="AF772" s="73" t="b">
        <f>COUNTIF('Power Curve'!$D$2:$D$31,AE772)&gt;0</f>
        <v>1</v>
      </c>
      <c r="AG772" s="73" t="b">
        <f t="shared" si="327"/>
        <v>0</v>
      </c>
      <c r="AH772" s="73" t="b">
        <f t="shared" ref="AH772:AH835" si="336">AND(AF772,NOT(AG772))</f>
        <v>1</v>
      </c>
      <c r="AI772" s="34" t="str">
        <f t="shared" si="328"/>
        <v>Outer</v>
      </c>
      <c r="AJ772" s="35" t="str">
        <f t="shared" ref="AJ772:AJ835" si="337">IF(AH772,TEXT(ROUND(V772+0.05,1)-0.1,"0.0")&amp;"-"&amp;TEXT(ROUND(V772+0.05,1),"0.0"),"")</f>
        <v>1.1-1.2</v>
      </c>
      <c r="AK772" s="36" t="str">
        <f t="shared" si="329"/>
        <v>11-12</v>
      </c>
      <c r="AL772" s="36" t="str">
        <f t="shared" si="330"/>
        <v>Feb</v>
      </c>
      <c r="AM772" s="35" t="str">
        <f t="shared" si="331"/>
        <v>195-205</v>
      </c>
      <c r="AN772" s="36" t="str">
        <f t="shared" si="332"/>
        <v>HWS-LTI</v>
      </c>
    </row>
    <row r="773" spans="5:40" x14ac:dyDescent="0.3">
      <c r="E773" s="12">
        <v>40953.472222222219</v>
      </c>
      <c r="F773" s="16">
        <v>11.23</v>
      </c>
      <c r="G773" s="16">
        <v>1887.0500030517551</v>
      </c>
      <c r="H773" s="29">
        <v>1.1721411964810204</v>
      </c>
      <c r="I773" s="26">
        <v>203.6</v>
      </c>
      <c r="J773" s="30">
        <v>0.10062333036509348</v>
      </c>
      <c r="K773" s="31">
        <v>0.24320332597779151</v>
      </c>
      <c r="L773" s="111">
        <f t="shared" si="312"/>
        <v>1.1000000000000001</v>
      </c>
      <c r="M773" s="112">
        <f t="shared" si="313"/>
        <v>9.9999999999999992E-2</v>
      </c>
      <c r="N773" s="112" t="b">
        <f t="shared" si="314"/>
        <v>1</v>
      </c>
      <c r="O773" s="112" t="b">
        <f t="shared" si="315"/>
        <v>1</v>
      </c>
      <c r="P773" s="113">
        <f t="shared" si="316"/>
        <v>11</v>
      </c>
      <c r="Q773" s="113">
        <f t="shared" si="317"/>
        <v>16</v>
      </c>
      <c r="R773" s="114" t="str">
        <f t="shared" si="333"/>
        <v>1.1-0.1</v>
      </c>
      <c r="S773" s="127">
        <f t="shared" si="318"/>
        <v>2.1645494498070362E-3</v>
      </c>
      <c r="T773" s="112" t="b">
        <f t="shared" si="319"/>
        <v>1</v>
      </c>
      <c r="U773" s="22">
        <f t="shared" si="320"/>
        <v>11.066094384301314</v>
      </c>
      <c r="V773" s="22">
        <f t="shared" si="321"/>
        <v>1.0683505356422449</v>
      </c>
      <c r="W773" s="81">
        <f t="shared" si="322"/>
        <v>12</v>
      </c>
      <c r="X773" s="22">
        <f t="shared" si="323"/>
        <v>8.2618985608301831E-2</v>
      </c>
      <c r="Y773" s="3">
        <f>IF(U773&gt;'Power Curve'!$C$37,0,INDEX(Ci,$W773,1)*POWER(1-X773,3)+INDEX(Ci,$W773,2)*3*X773*POWER(1-X773,2)+INDEX(Ci,$W773,3)*3*POWER(X773,2)*(1-X773)+INDEX(Ci,$W773,4)*POWER(X773,3))</f>
        <v>1791.1688462041886</v>
      </c>
      <c r="Z773" s="3">
        <f t="shared" si="324"/>
        <v>1795.0459197447515</v>
      </c>
      <c r="AA773" s="3">
        <f t="shared" si="325"/>
        <v>1887.0500030517551</v>
      </c>
      <c r="AB773" s="3">
        <f t="shared" si="334"/>
        <v>-92.004083307003611</v>
      </c>
      <c r="AC773" s="3">
        <f t="shared" si="335"/>
        <v>92.004083307003611</v>
      </c>
      <c r="AE773" s="34">
        <f t="shared" si="326"/>
        <v>11</v>
      </c>
      <c r="AF773" s="73" t="b">
        <f>COUNTIF('Power Curve'!$D$2:$D$31,AE773)&gt;0</f>
        <v>1</v>
      </c>
      <c r="AG773" s="73" t="b">
        <f t="shared" si="327"/>
        <v>0</v>
      </c>
      <c r="AH773" s="73" t="b">
        <f t="shared" si="336"/>
        <v>1</v>
      </c>
      <c r="AI773" s="34" t="str">
        <f t="shared" si="328"/>
        <v>Inner</v>
      </c>
      <c r="AJ773" s="35" t="str">
        <f t="shared" si="337"/>
        <v>1.0-1.1</v>
      </c>
      <c r="AK773" s="36" t="str">
        <f t="shared" si="329"/>
        <v>11-12</v>
      </c>
      <c r="AL773" s="36" t="str">
        <f t="shared" si="330"/>
        <v>Feb</v>
      </c>
      <c r="AM773" s="35" t="str">
        <f t="shared" si="331"/>
        <v>195-205</v>
      </c>
      <c r="AN773" s="36" t="str">
        <f t="shared" si="332"/>
        <v>Inner-TI</v>
      </c>
    </row>
    <row r="774" spans="5:40" x14ac:dyDescent="0.3">
      <c r="E774" s="12">
        <v>40953.479166666664</v>
      </c>
      <c r="F774" s="16">
        <v>11.05</v>
      </c>
      <c r="G774" s="16">
        <v>1781.8600158691429</v>
      </c>
      <c r="H774" s="29">
        <v>1.1714273962576929</v>
      </c>
      <c r="I774" s="26">
        <v>204</v>
      </c>
      <c r="J774" s="30">
        <v>0.10407239819004524</v>
      </c>
      <c r="K774" s="31">
        <v>0.22546769446610046</v>
      </c>
      <c r="L774" s="111">
        <f t="shared" si="312"/>
        <v>1</v>
      </c>
      <c r="M774" s="112">
        <f t="shared" si="313"/>
        <v>9.9999999999999992E-2</v>
      </c>
      <c r="N774" s="112" t="b">
        <f t="shared" si="314"/>
        <v>1</v>
      </c>
      <c r="O774" s="112" t="b">
        <f t="shared" si="315"/>
        <v>1</v>
      </c>
      <c r="P774" s="113">
        <f t="shared" si="316"/>
        <v>10</v>
      </c>
      <c r="Q774" s="113">
        <f t="shared" si="317"/>
        <v>16</v>
      </c>
      <c r="R774" s="114" t="str">
        <f t="shared" si="333"/>
        <v>1-0.1</v>
      </c>
      <c r="S774" s="127">
        <f t="shared" si="318"/>
        <v>9.5759205925877739E-3</v>
      </c>
      <c r="T774" s="112" t="b">
        <f t="shared" si="319"/>
        <v>1</v>
      </c>
      <c r="U774" s="22">
        <f t="shared" si="320"/>
        <v>10.886510789918955</v>
      </c>
      <c r="V774" s="22">
        <f t="shared" si="321"/>
        <v>1.0405953122284191</v>
      </c>
      <c r="W774" s="81">
        <f t="shared" si="322"/>
        <v>11</v>
      </c>
      <c r="X774" s="22">
        <f t="shared" si="323"/>
        <v>0.90895835015544657</v>
      </c>
      <c r="Y774" s="3">
        <f>IF(U774&gt;'Power Curve'!$C$37,0,INDEX(Ci,$W774,1)*POWER(1-X774,3)+INDEX(Ci,$W774,2)*3*X774*POWER(1-X774,2)+INDEX(Ci,$W774,3)*3*POWER(X774,2)*(1-X774)+INDEX(Ci,$W774,4)*POWER(X774,3))</f>
        <v>1758.7072445314748</v>
      </c>
      <c r="Z774" s="3">
        <f t="shared" si="324"/>
        <v>1775.5484854507172</v>
      </c>
      <c r="AA774" s="3">
        <f t="shared" si="325"/>
        <v>1781.8600158691429</v>
      </c>
      <c r="AB774" s="3">
        <f t="shared" si="334"/>
        <v>-6.3115304184257184</v>
      </c>
      <c r="AC774" s="3">
        <f t="shared" si="335"/>
        <v>6.3115304184257184</v>
      </c>
      <c r="AE774" s="34">
        <f t="shared" si="326"/>
        <v>11</v>
      </c>
      <c r="AF774" s="73" t="b">
        <f>COUNTIF('Power Curve'!$D$2:$D$31,AE774)&gt;0</f>
        <v>1</v>
      </c>
      <c r="AG774" s="73" t="b">
        <f t="shared" si="327"/>
        <v>0</v>
      </c>
      <c r="AH774" s="73" t="b">
        <f t="shared" si="336"/>
        <v>1</v>
      </c>
      <c r="AI774" s="34" t="str">
        <f t="shared" si="328"/>
        <v>Inner</v>
      </c>
      <c r="AJ774" s="35" t="str">
        <f t="shared" si="337"/>
        <v>1.0-1.1</v>
      </c>
      <c r="AK774" s="36" t="str">
        <f t="shared" si="329"/>
        <v>11-12</v>
      </c>
      <c r="AL774" s="36" t="str">
        <f t="shared" si="330"/>
        <v>Feb</v>
      </c>
      <c r="AM774" s="35" t="str">
        <f t="shared" si="331"/>
        <v>195-205</v>
      </c>
      <c r="AN774" s="36" t="str">
        <f t="shared" si="332"/>
        <v>Inner-TI</v>
      </c>
    </row>
    <row r="775" spans="5:40" x14ac:dyDescent="0.3">
      <c r="E775" s="12">
        <v>40953.486111111109</v>
      </c>
      <c r="F775" s="16">
        <v>11.19</v>
      </c>
      <c r="G775" s="16">
        <v>1647.110031127932</v>
      </c>
      <c r="H775" s="29">
        <v>1.1706273247357326</v>
      </c>
      <c r="I775" s="26">
        <v>205.3</v>
      </c>
      <c r="J775" s="30">
        <v>0.10723860589812333</v>
      </c>
      <c r="K775" s="31">
        <v>0.21688634163590562</v>
      </c>
      <c r="L775" s="111">
        <f t="shared" si="312"/>
        <v>1.1000000000000001</v>
      </c>
      <c r="M775" s="112">
        <f t="shared" si="313"/>
        <v>0.11</v>
      </c>
      <c r="N775" s="112" t="b">
        <f t="shared" si="314"/>
        <v>1</v>
      </c>
      <c r="O775" s="112" t="b">
        <f t="shared" si="315"/>
        <v>1</v>
      </c>
      <c r="P775" s="113">
        <f t="shared" si="316"/>
        <v>11</v>
      </c>
      <c r="Q775" s="113">
        <f t="shared" si="317"/>
        <v>15</v>
      </c>
      <c r="R775" s="114" t="str">
        <f t="shared" si="333"/>
        <v>1.1-0.11</v>
      </c>
      <c r="S775" s="127">
        <f t="shared" si="318"/>
        <v>5.1890265707928524E-3</v>
      </c>
      <c r="T775" s="112" t="b">
        <f t="shared" si="319"/>
        <v>1</v>
      </c>
      <c r="U775" s="22">
        <f t="shared" si="320"/>
        <v>11.021929006419668</v>
      </c>
      <c r="V775" s="22">
        <f t="shared" si="321"/>
        <v>1.0615246341200204</v>
      </c>
      <c r="W775" s="81">
        <f t="shared" si="322"/>
        <v>12</v>
      </c>
      <c r="X775" s="22">
        <f t="shared" si="323"/>
        <v>4.0078700259195001E-2</v>
      </c>
      <c r="Y775" s="3">
        <f>IF(U775&gt;'Power Curve'!$C$37,0,INDEX(Ci,$W775,1)*POWER(1-X775,3)+INDEX(Ci,$W775,2)*3*X775*POWER(1-X775,2)+INDEX(Ci,$W775,3)*3*POWER(X775,2)*(1-X775)+INDEX(Ci,$W775,4)*POWER(X775,3))</f>
        <v>1783.4285385447031</v>
      </c>
      <c r="Z775" s="3">
        <f t="shared" si="324"/>
        <v>1792.6827966183216</v>
      </c>
      <c r="AA775" s="3">
        <f t="shared" si="325"/>
        <v>1647.110031127932</v>
      </c>
      <c r="AB775" s="3">
        <f t="shared" si="334"/>
        <v>145.57276549038966</v>
      </c>
      <c r="AC775" s="3">
        <f t="shared" si="335"/>
        <v>145.57276549038966</v>
      </c>
      <c r="AE775" s="34">
        <f t="shared" si="326"/>
        <v>11</v>
      </c>
      <c r="AF775" s="73" t="b">
        <f>COUNTIF('Power Curve'!$D$2:$D$31,AE775)&gt;0</f>
        <v>1</v>
      </c>
      <c r="AG775" s="73" t="b">
        <f t="shared" si="327"/>
        <v>0</v>
      </c>
      <c r="AH775" s="73" t="b">
        <f t="shared" si="336"/>
        <v>1</v>
      </c>
      <c r="AI775" s="34" t="str">
        <f t="shared" si="328"/>
        <v>Inner</v>
      </c>
      <c r="AJ775" s="35" t="str">
        <f t="shared" si="337"/>
        <v>1.0-1.1</v>
      </c>
      <c r="AK775" s="36" t="str">
        <f t="shared" si="329"/>
        <v>11-12</v>
      </c>
      <c r="AL775" s="36" t="str">
        <f t="shared" si="330"/>
        <v>Feb</v>
      </c>
      <c r="AM775" s="35" t="str">
        <f t="shared" si="331"/>
        <v>205-215</v>
      </c>
      <c r="AN775" s="36" t="str">
        <f t="shared" si="332"/>
        <v>Inner-TI</v>
      </c>
    </row>
    <row r="776" spans="5:40" x14ac:dyDescent="0.3">
      <c r="E776" s="12">
        <v>40953.493055555555</v>
      </c>
      <c r="F776" s="16">
        <v>11.92</v>
      </c>
      <c r="G776" s="16">
        <v>1513.440002441404</v>
      </c>
      <c r="H776" s="29">
        <v>1.1697845819375714</v>
      </c>
      <c r="I776" s="26">
        <v>207.1</v>
      </c>
      <c r="J776" s="30">
        <v>9.3959731543624164E-2</v>
      </c>
      <c r="K776" s="31">
        <v>0.26569620424523749</v>
      </c>
      <c r="L776" s="111">
        <f t="shared" si="312"/>
        <v>1.2000000000000002</v>
      </c>
      <c r="M776" s="112">
        <f t="shared" si="313"/>
        <v>0.09</v>
      </c>
      <c r="N776" s="112" t="b">
        <f t="shared" si="314"/>
        <v>1</v>
      </c>
      <c r="O776" s="112" t="b">
        <f t="shared" si="315"/>
        <v>1</v>
      </c>
      <c r="P776" s="113">
        <f t="shared" si="316"/>
        <v>12</v>
      </c>
      <c r="Q776" s="113">
        <f t="shared" si="317"/>
        <v>17</v>
      </c>
      <c r="R776" s="114" t="str">
        <f t="shared" si="333"/>
        <v>1.2-0.09</v>
      </c>
      <c r="S776" s="127">
        <f t="shared" si="318"/>
        <v>1.4867427553726871E-2</v>
      </c>
      <c r="T776" s="112" t="b">
        <f t="shared" si="319"/>
        <v>1</v>
      </c>
      <c r="U776" s="22">
        <f t="shared" si="320"/>
        <v>11.738146445619021</v>
      </c>
      <c r="V776" s="22">
        <f t="shared" si="321"/>
        <v>1.1722183481322901</v>
      </c>
      <c r="W776" s="81">
        <f t="shared" si="322"/>
        <v>12</v>
      </c>
      <c r="X776" s="22">
        <f t="shared" si="323"/>
        <v>0.72994247357945274</v>
      </c>
      <c r="Y776" s="3">
        <f>IF(U776&gt;'Power Curve'!$C$37,0,INDEX(Ci,$W776,1)*POWER(1-X776,3)+INDEX(Ci,$W776,2)*3*X776*POWER(1-X776,2)+INDEX(Ci,$W776,3)*3*POWER(X776,2)*(1-X776)+INDEX(Ci,$W776,4)*POWER(X776,3))</f>
        <v>1892.9153004295172</v>
      </c>
      <c r="Z776" s="3">
        <f t="shared" si="324"/>
        <v>1921.0580815239941</v>
      </c>
      <c r="AA776" s="3">
        <f t="shared" si="325"/>
        <v>1513.440002441404</v>
      </c>
      <c r="AB776" s="3">
        <f t="shared" si="334"/>
        <v>407.61807908259016</v>
      </c>
      <c r="AC776" s="3">
        <f t="shared" si="335"/>
        <v>407.61807908259016</v>
      </c>
      <c r="AE776" s="34">
        <f t="shared" si="326"/>
        <v>12</v>
      </c>
      <c r="AF776" s="73" t="b">
        <f>COUNTIF('Power Curve'!$D$2:$D$31,AE776)&gt;0</f>
        <v>1</v>
      </c>
      <c r="AG776" s="73" t="b">
        <f t="shared" si="327"/>
        <v>0</v>
      </c>
      <c r="AH776" s="73" t="b">
        <f t="shared" si="336"/>
        <v>1</v>
      </c>
      <c r="AI776" s="34" t="str">
        <f t="shared" si="328"/>
        <v>Outer</v>
      </c>
      <c r="AJ776" s="35" t="str">
        <f t="shared" si="337"/>
        <v>1.1-1.2</v>
      </c>
      <c r="AK776" s="36" t="str">
        <f t="shared" si="329"/>
        <v>11-12</v>
      </c>
      <c r="AL776" s="36" t="str">
        <f t="shared" si="330"/>
        <v>Feb</v>
      </c>
      <c r="AM776" s="35" t="str">
        <f t="shared" si="331"/>
        <v>205-215</v>
      </c>
      <c r="AN776" s="36" t="str">
        <f t="shared" si="332"/>
        <v>HWS-LTI</v>
      </c>
    </row>
    <row r="777" spans="5:40" x14ac:dyDescent="0.3">
      <c r="E777" s="12">
        <v>40953.5</v>
      </c>
      <c r="F777" s="16">
        <v>11.01</v>
      </c>
      <c r="G777" s="16">
        <v>1283.5800323486351</v>
      </c>
      <c r="H777" s="29">
        <v>1.1692455579925729</v>
      </c>
      <c r="I777" s="26">
        <v>207</v>
      </c>
      <c r="J777" s="30">
        <v>0.10445049954586738</v>
      </c>
      <c r="K777" s="31">
        <v>0.30519052326643936</v>
      </c>
      <c r="L777" s="111">
        <f t="shared" si="312"/>
        <v>1</v>
      </c>
      <c r="M777" s="112">
        <f t="shared" si="313"/>
        <v>9.9999999999999992E-2</v>
      </c>
      <c r="N777" s="112" t="b">
        <f t="shared" si="314"/>
        <v>1</v>
      </c>
      <c r="O777" s="112" t="b">
        <f t="shared" si="315"/>
        <v>1</v>
      </c>
      <c r="P777" s="113">
        <f t="shared" si="316"/>
        <v>10</v>
      </c>
      <c r="Q777" s="113">
        <f t="shared" si="317"/>
        <v>16</v>
      </c>
      <c r="R777" s="114" t="str">
        <f t="shared" si="333"/>
        <v>1-0.1</v>
      </c>
      <c r="S777" s="127">
        <f t="shared" si="318"/>
        <v>9.5759205925877739E-3</v>
      </c>
      <c r="T777" s="112" t="b">
        <f t="shared" si="319"/>
        <v>1</v>
      </c>
      <c r="U777" s="22">
        <f t="shared" si="320"/>
        <v>10.840364008854197</v>
      </c>
      <c r="V777" s="22">
        <f t="shared" si="321"/>
        <v>1.0334631784570334</v>
      </c>
      <c r="W777" s="81">
        <f t="shared" si="322"/>
        <v>11</v>
      </c>
      <c r="X777" s="22">
        <f t="shared" si="323"/>
        <v>0.86417263347608719</v>
      </c>
      <c r="Y777" s="3">
        <f>IF(U777&gt;'Power Curve'!$C$37,0,INDEX(Ci,$W777,1)*POWER(1-X777,3)+INDEX(Ci,$W777,2)*3*X777*POWER(1-X777,2)+INDEX(Ci,$W777,3)*3*POWER(X777,2)*(1-X777)+INDEX(Ci,$W777,4)*POWER(X777,3))</f>
        <v>1749.5177152014664</v>
      </c>
      <c r="Z777" s="3">
        <f t="shared" si="324"/>
        <v>1766.2709579175614</v>
      </c>
      <c r="AA777" s="3">
        <f t="shared" si="325"/>
        <v>1283.5800323486351</v>
      </c>
      <c r="AB777" s="3">
        <f t="shared" si="334"/>
        <v>482.69092556892633</v>
      </c>
      <c r="AC777" s="3">
        <f t="shared" si="335"/>
        <v>482.69092556892633</v>
      </c>
      <c r="AE777" s="34">
        <f t="shared" si="326"/>
        <v>11</v>
      </c>
      <c r="AF777" s="73" t="b">
        <f>COUNTIF('Power Curve'!$D$2:$D$31,AE777)&gt;0</f>
        <v>1</v>
      </c>
      <c r="AG777" s="73" t="b">
        <f t="shared" si="327"/>
        <v>0</v>
      </c>
      <c r="AH777" s="73" t="b">
        <f t="shared" si="336"/>
        <v>1</v>
      </c>
      <c r="AI777" s="34" t="str">
        <f t="shared" si="328"/>
        <v>Outer</v>
      </c>
      <c r="AJ777" s="35" t="str">
        <f t="shared" si="337"/>
        <v>1.0-1.1</v>
      </c>
      <c r="AK777" s="36" t="str">
        <f t="shared" si="329"/>
        <v>12-13</v>
      </c>
      <c r="AL777" s="36" t="str">
        <f t="shared" si="330"/>
        <v>Feb</v>
      </c>
      <c r="AM777" s="35" t="str">
        <f t="shared" si="331"/>
        <v>205-215</v>
      </c>
      <c r="AN777" s="36" t="str">
        <f t="shared" si="332"/>
        <v>Inner-TI</v>
      </c>
    </row>
    <row r="778" spans="5:40" x14ac:dyDescent="0.3">
      <c r="E778" s="12">
        <v>40953.506944444445</v>
      </c>
      <c r="F778" s="16">
        <v>11.37</v>
      </c>
      <c r="G778" s="16">
        <v>1306.1300277710011</v>
      </c>
      <c r="H778" s="29">
        <v>1.1682978328821827</v>
      </c>
      <c r="I778" s="26">
        <v>206.5</v>
      </c>
      <c r="J778" s="30">
        <v>7.6517150395778374E-2</v>
      </c>
      <c r="K778" s="31">
        <v>0.32810581527648286</v>
      </c>
      <c r="L778" s="111">
        <f t="shared" si="312"/>
        <v>1.1000000000000001</v>
      </c>
      <c r="M778" s="112">
        <f t="shared" si="313"/>
        <v>0.08</v>
      </c>
      <c r="N778" s="112" t="b">
        <f t="shared" si="314"/>
        <v>1</v>
      </c>
      <c r="O778" s="112" t="b">
        <f t="shared" si="315"/>
        <v>1</v>
      </c>
      <c r="P778" s="113">
        <f t="shared" si="316"/>
        <v>11</v>
      </c>
      <c r="Q778" s="113">
        <f t="shared" si="317"/>
        <v>18</v>
      </c>
      <c r="R778" s="114" t="str">
        <f t="shared" si="333"/>
        <v>1.1-0.08</v>
      </c>
      <c r="S778" s="127">
        <f t="shared" si="318"/>
        <v>1.1887013215281341E-2</v>
      </c>
      <c r="T778" s="112" t="b">
        <f t="shared" si="319"/>
        <v>1</v>
      </c>
      <c r="U778" s="22">
        <f t="shared" si="320"/>
        <v>11.191791879262457</v>
      </c>
      <c r="V778" s="22">
        <f t="shared" si="321"/>
        <v>1.0877774886843847</v>
      </c>
      <c r="W778" s="81">
        <f t="shared" si="322"/>
        <v>12</v>
      </c>
      <c r="X778" s="22">
        <f t="shared" si="323"/>
        <v>0.20369136310826105</v>
      </c>
      <c r="Y778" s="3">
        <f>IF(U778&gt;'Power Curve'!$C$37,0,INDEX(Ci,$W778,1)*POWER(1-X778,3)+INDEX(Ci,$W778,2)*3*X778*POWER(1-X778,2)+INDEX(Ci,$W778,3)*3*POWER(X778,2)*(1-X778)+INDEX(Ci,$W778,4)*POWER(X778,3))</f>
        <v>1812.8957202475642</v>
      </c>
      <c r="Z778" s="3">
        <f t="shared" si="324"/>
        <v>1834.4456356320738</v>
      </c>
      <c r="AA778" s="3">
        <f t="shared" si="325"/>
        <v>1306.1300277710011</v>
      </c>
      <c r="AB778" s="3">
        <f t="shared" si="334"/>
        <v>528.31560786107275</v>
      </c>
      <c r="AC778" s="3">
        <f t="shared" si="335"/>
        <v>528.31560786107275</v>
      </c>
      <c r="AE778" s="34">
        <f t="shared" si="326"/>
        <v>11</v>
      </c>
      <c r="AF778" s="73" t="b">
        <f>COUNTIF('Power Curve'!$D$2:$D$31,AE778)&gt;0</f>
        <v>1</v>
      </c>
      <c r="AG778" s="73" t="b">
        <f t="shared" si="327"/>
        <v>0</v>
      </c>
      <c r="AH778" s="73" t="b">
        <f t="shared" si="336"/>
        <v>1</v>
      </c>
      <c r="AI778" s="34" t="str">
        <f t="shared" si="328"/>
        <v>Outer</v>
      </c>
      <c r="AJ778" s="35" t="str">
        <f t="shared" si="337"/>
        <v>1.0-1.1</v>
      </c>
      <c r="AK778" s="36" t="str">
        <f t="shared" si="329"/>
        <v>12-13</v>
      </c>
      <c r="AL778" s="36" t="str">
        <f t="shared" si="330"/>
        <v>Feb</v>
      </c>
      <c r="AM778" s="35" t="str">
        <f t="shared" si="331"/>
        <v>205-215</v>
      </c>
      <c r="AN778" s="36" t="str">
        <f t="shared" si="332"/>
        <v>HWS-LTI</v>
      </c>
    </row>
    <row r="779" spans="5:40" x14ac:dyDescent="0.3">
      <c r="E779" s="12">
        <v>40953.513888888891</v>
      </c>
      <c r="F779" s="16">
        <v>10.54</v>
      </c>
      <c r="G779" s="16">
        <v>1204.4700012207006</v>
      </c>
      <c r="H779" s="29">
        <v>1.1677593234456729</v>
      </c>
      <c r="I779" s="26">
        <v>207</v>
      </c>
      <c r="J779" s="30">
        <v>9.8671726755218223E-2</v>
      </c>
      <c r="K779" s="31">
        <v>0.27760881376359003</v>
      </c>
      <c r="L779" s="111">
        <f t="shared" si="312"/>
        <v>1</v>
      </c>
      <c r="M779" s="112">
        <f t="shared" si="313"/>
        <v>9.9999999999999992E-2</v>
      </c>
      <c r="N779" s="112" t="b">
        <f t="shared" si="314"/>
        <v>1</v>
      </c>
      <c r="O779" s="112" t="b">
        <f t="shared" si="315"/>
        <v>1</v>
      </c>
      <c r="P779" s="113">
        <f t="shared" si="316"/>
        <v>10</v>
      </c>
      <c r="Q779" s="113">
        <f t="shared" si="317"/>
        <v>16</v>
      </c>
      <c r="R779" s="114" t="str">
        <f t="shared" si="333"/>
        <v>1-0.1</v>
      </c>
      <c r="S779" s="127">
        <f t="shared" si="318"/>
        <v>9.5759205925877739E-3</v>
      </c>
      <c r="T779" s="112" t="b">
        <f t="shared" si="319"/>
        <v>1</v>
      </c>
      <c r="U779" s="22">
        <f t="shared" si="320"/>
        <v>10.373206633854036</v>
      </c>
      <c r="V779" s="22">
        <f t="shared" si="321"/>
        <v>0.96126250023171989</v>
      </c>
      <c r="W779" s="81">
        <f t="shared" si="322"/>
        <v>11</v>
      </c>
      <c r="X779" s="22">
        <f t="shared" si="323"/>
        <v>0.41079371172484869</v>
      </c>
      <c r="Y779" s="3">
        <f>IF(U779&gt;'Power Curve'!$C$37,0,INDEX(Ci,$W779,1)*POWER(1-X779,3)+INDEX(Ci,$W779,2)*3*X779*POWER(1-X779,2)+INDEX(Ci,$W779,3)*3*POWER(X779,2)*(1-X779)+INDEX(Ci,$W779,4)*POWER(X779,3))</f>
        <v>1637.8935691113084</v>
      </c>
      <c r="Z779" s="3">
        <f t="shared" si="324"/>
        <v>1653.5779078682285</v>
      </c>
      <c r="AA779" s="3">
        <f t="shared" si="325"/>
        <v>1204.4700012207006</v>
      </c>
      <c r="AB779" s="3">
        <f t="shared" si="334"/>
        <v>449.1079066475279</v>
      </c>
      <c r="AC779" s="3">
        <f t="shared" si="335"/>
        <v>449.1079066475279</v>
      </c>
      <c r="AE779" s="34">
        <f t="shared" si="326"/>
        <v>10</v>
      </c>
      <c r="AF779" s="73" t="b">
        <f>COUNTIF('Power Curve'!$D$2:$D$31,AE779)&gt;0</f>
        <v>1</v>
      </c>
      <c r="AG779" s="73" t="b">
        <f t="shared" si="327"/>
        <v>0</v>
      </c>
      <c r="AH779" s="73" t="b">
        <f t="shared" si="336"/>
        <v>1</v>
      </c>
      <c r="AI779" s="34" t="str">
        <f t="shared" si="328"/>
        <v>Outer</v>
      </c>
      <c r="AJ779" s="35" t="str">
        <f t="shared" si="337"/>
        <v>0.9-1.0</v>
      </c>
      <c r="AK779" s="36" t="str">
        <f t="shared" si="329"/>
        <v>12-13</v>
      </c>
      <c r="AL779" s="36" t="str">
        <f t="shared" si="330"/>
        <v>Feb</v>
      </c>
      <c r="AM779" s="35" t="str">
        <f t="shared" si="331"/>
        <v>205-215</v>
      </c>
      <c r="AN779" s="36" t="str">
        <f t="shared" si="332"/>
        <v>HWS-LTI</v>
      </c>
    </row>
    <row r="780" spans="5:40" x14ac:dyDescent="0.3">
      <c r="E780" s="12">
        <v>40953.520833333336</v>
      </c>
      <c r="F780" s="16">
        <v>10.74</v>
      </c>
      <c r="G780" s="16">
        <v>910.65997695922897</v>
      </c>
      <c r="H780" s="29">
        <v>1.1674568737667612</v>
      </c>
      <c r="I780" s="26">
        <v>210</v>
      </c>
      <c r="J780" s="30">
        <v>0.12011173184357542</v>
      </c>
      <c r="K780" s="31">
        <v>0.29455828359826841</v>
      </c>
      <c r="L780" s="111">
        <f t="shared" si="312"/>
        <v>1</v>
      </c>
      <c r="M780" s="112">
        <f t="shared" si="313"/>
        <v>0.12</v>
      </c>
      <c r="N780" s="112" t="b">
        <f t="shared" si="314"/>
        <v>1</v>
      </c>
      <c r="O780" s="112" t="b">
        <f t="shared" si="315"/>
        <v>1</v>
      </c>
      <c r="P780" s="113">
        <f t="shared" si="316"/>
        <v>10</v>
      </c>
      <c r="Q780" s="113">
        <f t="shared" si="317"/>
        <v>14</v>
      </c>
      <c r="R780" s="114" t="str">
        <f t="shared" si="333"/>
        <v>1-0.12</v>
      </c>
      <c r="S780" s="127">
        <f t="shared" si="318"/>
        <v>-3.7188827238498106E-3</v>
      </c>
      <c r="T780" s="112" t="b">
        <f t="shared" si="319"/>
        <v>1</v>
      </c>
      <c r="U780" s="22">
        <f t="shared" si="320"/>
        <v>10.569129048576183</v>
      </c>
      <c r="V780" s="22">
        <f t="shared" si="321"/>
        <v>0.99154294099855</v>
      </c>
      <c r="W780" s="81">
        <f t="shared" si="322"/>
        <v>11</v>
      </c>
      <c r="X780" s="22">
        <f t="shared" si="323"/>
        <v>0.60093754309130343</v>
      </c>
      <c r="Y780" s="3">
        <f>IF(U780&gt;'Power Curve'!$C$37,0,INDEX(Ci,$W780,1)*POWER(1-X780,3)+INDEX(Ci,$W780,2)*3*X780*POWER(1-X780,2)+INDEX(Ci,$W780,3)*3*POWER(X780,2)*(1-X780)+INDEX(Ci,$W780,4)*POWER(X780,3))</f>
        <v>1688.2834077147136</v>
      </c>
      <c r="Z780" s="3">
        <f t="shared" si="324"/>
        <v>1682.004879716801</v>
      </c>
      <c r="AA780" s="3">
        <f t="shared" si="325"/>
        <v>910.65997695922897</v>
      </c>
      <c r="AB780" s="3">
        <f t="shared" si="334"/>
        <v>771.34490275757207</v>
      </c>
      <c r="AC780" s="3">
        <f t="shared" si="335"/>
        <v>771.34490275757207</v>
      </c>
      <c r="AE780" s="34">
        <f t="shared" si="326"/>
        <v>11</v>
      </c>
      <c r="AF780" s="73" t="b">
        <f>COUNTIF('Power Curve'!$D$2:$D$31,AE780)&gt;0</f>
        <v>1</v>
      </c>
      <c r="AG780" s="73" t="b">
        <f t="shared" si="327"/>
        <v>0</v>
      </c>
      <c r="AH780" s="73" t="b">
        <f t="shared" si="336"/>
        <v>1</v>
      </c>
      <c r="AI780" s="34" t="str">
        <f t="shared" si="328"/>
        <v>Inner</v>
      </c>
      <c r="AJ780" s="35" t="str">
        <f t="shared" si="337"/>
        <v>0.9-1.0</v>
      </c>
      <c r="AK780" s="36" t="str">
        <f t="shared" si="329"/>
        <v>12-13</v>
      </c>
      <c r="AL780" s="36" t="str">
        <f t="shared" si="330"/>
        <v>Feb</v>
      </c>
      <c r="AM780" s="35" t="str">
        <f t="shared" si="331"/>
        <v>205-215</v>
      </c>
      <c r="AN780" s="36" t="str">
        <f t="shared" si="332"/>
        <v>Inner-TI</v>
      </c>
    </row>
    <row r="781" spans="5:40" x14ac:dyDescent="0.3">
      <c r="E781" s="12">
        <v>40953.638888888891</v>
      </c>
      <c r="F781" s="16">
        <v>6.7</v>
      </c>
      <c r="G781" s="16">
        <v>616.27000045776367</v>
      </c>
      <c r="H781" s="29">
        <v>1.161783999146768</v>
      </c>
      <c r="I781" s="26">
        <v>265.3</v>
      </c>
      <c r="J781" s="30">
        <v>0.19552238805970149</v>
      </c>
      <c r="K781" s="31">
        <v>0.20772724624550082</v>
      </c>
      <c r="L781" s="111">
        <f t="shared" si="312"/>
        <v>0.4</v>
      </c>
      <c r="M781" s="112">
        <f t="shared" si="313"/>
        <v>0.2</v>
      </c>
      <c r="N781" s="112" t="b">
        <f t="shared" si="314"/>
        <v>1</v>
      </c>
      <c r="O781" s="112" t="b">
        <f t="shared" si="315"/>
        <v>1</v>
      </c>
      <c r="P781" s="113">
        <f t="shared" si="316"/>
        <v>4</v>
      </c>
      <c r="Q781" s="113">
        <f t="shared" si="317"/>
        <v>6</v>
      </c>
      <c r="R781" s="114" t="str">
        <f t="shared" si="333"/>
        <v>0.4-0.2</v>
      </c>
      <c r="S781" s="127">
        <f t="shared" si="318"/>
        <v>9.4831085532749729E-2</v>
      </c>
      <c r="T781" s="112" t="b">
        <f t="shared" si="319"/>
        <v>1</v>
      </c>
      <c r="U781" s="22">
        <f t="shared" si="320"/>
        <v>6.5827076856331432</v>
      </c>
      <c r="V781" s="22">
        <f t="shared" si="321"/>
        <v>0.37542866880865583</v>
      </c>
      <c r="W781" s="81">
        <f t="shared" si="322"/>
        <v>7</v>
      </c>
      <c r="X781" s="22">
        <f t="shared" si="323"/>
        <v>0.56042767482064637</v>
      </c>
      <c r="Y781" s="3">
        <f>IF(U781&gt;'Power Curve'!$C$37,0,INDEX(Ci,$W781,1)*POWER(1-X781,3)+INDEX(Ci,$W781,2)*3*X781*POWER(1-X781,2)+INDEX(Ci,$W781,3)*3*POWER(X781,2)*(1-X781)+INDEX(Ci,$W781,4)*POWER(X781,3))</f>
        <v>490.78165367608392</v>
      </c>
      <c r="Z781" s="3">
        <f t="shared" si="324"/>
        <v>537.32301065374497</v>
      </c>
      <c r="AA781" s="3">
        <f t="shared" si="325"/>
        <v>616.27000045776367</v>
      </c>
      <c r="AB781" s="3">
        <f t="shared" si="334"/>
        <v>-78.946989804018699</v>
      </c>
      <c r="AC781" s="3">
        <f t="shared" si="335"/>
        <v>78.946989804018699</v>
      </c>
      <c r="AE781" s="34">
        <f t="shared" si="326"/>
        <v>7</v>
      </c>
      <c r="AF781" s="73" t="b">
        <f>COUNTIF('Power Curve'!$D$2:$D$31,AE781)&gt;0</f>
        <v>1</v>
      </c>
      <c r="AG781" s="73" t="b">
        <f t="shared" si="327"/>
        <v>0</v>
      </c>
      <c r="AH781" s="73" t="b">
        <f t="shared" si="336"/>
        <v>1</v>
      </c>
      <c r="AI781" s="34" t="str">
        <f t="shared" si="328"/>
        <v>Outer</v>
      </c>
      <c r="AJ781" s="35" t="str">
        <f t="shared" si="337"/>
        <v>0.3-0.4</v>
      </c>
      <c r="AK781" s="36" t="str">
        <f t="shared" si="329"/>
        <v>15-16</v>
      </c>
      <c r="AL781" s="36" t="str">
        <f t="shared" si="330"/>
        <v>Feb</v>
      </c>
      <c r="AM781" s="35" t="str">
        <f t="shared" si="331"/>
        <v>265-275</v>
      </c>
      <c r="AN781" s="36" t="str">
        <f t="shared" si="332"/>
        <v>LWS-HTI</v>
      </c>
    </row>
    <row r="782" spans="5:40" x14ac:dyDescent="0.3">
      <c r="E782" s="12">
        <v>40953.659722222219</v>
      </c>
      <c r="F782" s="16">
        <v>6.14</v>
      </c>
      <c r="G782" s="16">
        <v>533.61997032165527</v>
      </c>
      <c r="H782" s="29">
        <v>1.1623416000322162</v>
      </c>
      <c r="I782" s="26">
        <v>265.39999999999998</v>
      </c>
      <c r="J782" s="30">
        <v>0.23615635179153094</v>
      </c>
      <c r="K782" s="31">
        <v>8.5409470960128908E-2</v>
      </c>
      <c r="L782" s="111">
        <f t="shared" si="312"/>
        <v>0.30000000000000004</v>
      </c>
      <c r="M782" s="112">
        <f t="shared" si="313"/>
        <v>0.24000000000000002</v>
      </c>
      <c r="N782" s="112" t="b">
        <f t="shared" si="314"/>
        <v>1</v>
      </c>
      <c r="O782" s="112" t="b">
        <f t="shared" si="315"/>
        <v>1</v>
      </c>
      <c r="P782" s="113">
        <f t="shared" si="316"/>
        <v>3.0000000000000004</v>
      </c>
      <c r="Q782" s="113">
        <f t="shared" si="317"/>
        <v>2</v>
      </c>
      <c r="R782" s="114" t="str">
        <f t="shared" si="333"/>
        <v>0.3-0.24</v>
      </c>
      <c r="S782" s="127">
        <f t="shared" si="318"/>
        <v>0</v>
      </c>
      <c r="T782" s="112" t="b">
        <f t="shared" si="319"/>
        <v>0</v>
      </c>
      <c r="U782" s="22">
        <f t="shared" si="320"/>
        <v>6.0334761738450595</v>
      </c>
      <c r="V782" s="22">
        <f t="shared" si="321"/>
        <v>0.29054316817024639</v>
      </c>
      <c r="W782" s="81">
        <f t="shared" si="322"/>
        <v>7</v>
      </c>
      <c r="X782" s="22">
        <f t="shared" si="323"/>
        <v>2.1084420134425078E-3</v>
      </c>
      <c r="Y782" s="3">
        <f>IF(U782&gt;'Power Curve'!$C$37,0,INDEX(Ci,$W782,1)*POWER(1-X782,3)+INDEX(Ci,$W782,2)*3*X782*POWER(1-X782,2)+INDEX(Ci,$W782,3)*3*POWER(X782,2)*(1-X782)+INDEX(Ci,$W782,4)*POWER(X782,3))</f>
        <v>369.42898064166297</v>
      </c>
      <c r="Z782" s="3">
        <f t="shared" si="324"/>
        <v>369.42898064166297</v>
      </c>
      <c r="AA782" s="3">
        <f t="shared" si="325"/>
        <v>533.61997032165527</v>
      </c>
      <c r="AB782" s="3">
        <f t="shared" si="334"/>
        <v>-164.1909896799923</v>
      </c>
      <c r="AC782" s="3">
        <f t="shared" si="335"/>
        <v>164.1909896799923</v>
      </c>
      <c r="AE782" s="34">
        <f t="shared" si="326"/>
        <v>6</v>
      </c>
      <c r="AF782" s="73" t="b">
        <f>COUNTIF('Power Curve'!$D$2:$D$31,AE782)&gt;0</f>
        <v>1</v>
      </c>
      <c r="AG782" s="73" t="b">
        <f t="shared" si="327"/>
        <v>0</v>
      </c>
      <c r="AH782" s="73" t="b">
        <f t="shared" si="336"/>
        <v>1</v>
      </c>
      <c r="AI782" s="34" t="str">
        <f t="shared" si="328"/>
        <v>Outer</v>
      </c>
      <c r="AJ782" s="35" t="str">
        <f t="shared" si="337"/>
        <v>0.2-0.3</v>
      </c>
      <c r="AK782" s="36" t="str">
        <f t="shared" si="329"/>
        <v>15-16</v>
      </c>
      <c r="AL782" s="36" t="str">
        <f t="shared" si="330"/>
        <v>Feb</v>
      </c>
      <c r="AM782" s="35" t="str">
        <f t="shared" si="331"/>
        <v>265-275</v>
      </c>
      <c r="AN782" s="36" t="str">
        <f t="shared" si="332"/>
        <v>LWS-HTI</v>
      </c>
    </row>
    <row r="783" spans="5:40" x14ac:dyDescent="0.3">
      <c r="E783" s="12">
        <v>40953.666666666664</v>
      </c>
      <c r="F783" s="16">
        <v>7.43</v>
      </c>
      <c r="G783" s="16">
        <v>777.73998641967796</v>
      </c>
      <c r="H783" s="29">
        <v>1.1636942436241089</v>
      </c>
      <c r="I783" s="26">
        <v>271.10000000000002</v>
      </c>
      <c r="J783" s="30">
        <v>0.1117092866756393</v>
      </c>
      <c r="K783" s="31">
        <v>0.24097310704832611</v>
      </c>
      <c r="L783" s="111">
        <f t="shared" si="312"/>
        <v>0.5</v>
      </c>
      <c r="M783" s="112">
        <f t="shared" si="313"/>
        <v>0.11</v>
      </c>
      <c r="N783" s="112" t="b">
        <f t="shared" si="314"/>
        <v>1</v>
      </c>
      <c r="O783" s="112" t="b">
        <f t="shared" si="315"/>
        <v>1</v>
      </c>
      <c r="P783" s="113">
        <f t="shared" si="316"/>
        <v>5</v>
      </c>
      <c r="Q783" s="113">
        <f t="shared" si="317"/>
        <v>15</v>
      </c>
      <c r="R783" s="114" t="str">
        <f t="shared" si="333"/>
        <v>0.5-0.11</v>
      </c>
      <c r="S783" s="127">
        <f t="shared" si="318"/>
        <v>-1.6291054077775705E-2</v>
      </c>
      <c r="T783" s="112" t="b">
        <f t="shared" si="319"/>
        <v>1</v>
      </c>
      <c r="U783" s="22">
        <f t="shared" si="320"/>
        <v>7.3039268138458864</v>
      </c>
      <c r="V783" s="22">
        <f t="shared" si="321"/>
        <v>0.48689540998128816</v>
      </c>
      <c r="W783" s="81">
        <f t="shared" si="322"/>
        <v>8</v>
      </c>
      <c r="X783" s="22">
        <f t="shared" si="323"/>
        <v>0.29067346034286995</v>
      </c>
      <c r="Y783" s="3">
        <f>IF(U783&gt;'Power Curve'!$C$37,0,INDEX(Ci,$W783,1)*POWER(1-X783,3)+INDEX(Ci,$W783,2)*3*X783*POWER(1-X783,2)+INDEX(Ci,$W783,3)*3*POWER(X783,2)*(1-X783)+INDEX(Ci,$W783,4)*POWER(X783,3))</f>
        <v>677.10740507224568</v>
      </c>
      <c r="Z783" s="3">
        <f t="shared" si="324"/>
        <v>666.07661171975133</v>
      </c>
      <c r="AA783" s="3">
        <f t="shared" si="325"/>
        <v>777.73998641967796</v>
      </c>
      <c r="AB783" s="3">
        <f t="shared" si="334"/>
        <v>-111.66337469992664</v>
      </c>
      <c r="AC783" s="3">
        <f t="shared" si="335"/>
        <v>111.66337469992664</v>
      </c>
      <c r="AE783" s="34">
        <f t="shared" si="326"/>
        <v>7</v>
      </c>
      <c r="AF783" s="73" t="b">
        <f>COUNTIF('Power Curve'!$D$2:$D$31,AE783)&gt;0</f>
        <v>1</v>
      </c>
      <c r="AG783" s="73" t="b">
        <f t="shared" si="327"/>
        <v>0</v>
      </c>
      <c r="AH783" s="73" t="b">
        <f t="shared" si="336"/>
        <v>1</v>
      </c>
      <c r="AI783" s="34" t="str">
        <f t="shared" si="328"/>
        <v>Inner</v>
      </c>
      <c r="AJ783" s="35" t="str">
        <f t="shared" si="337"/>
        <v>0.4-0.5</v>
      </c>
      <c r="AK783" s="36" t="str">
        <f t="shared" si="329"/>
        <v>16-17</v>
      </c>
      <c r="AL783" s="36" t="str">
        <f t="shared" si="330"/>
        <v>Feb</v>
      </c>
      <c r="AM783" s="35" t="str">
        <f t="shared" si="331"/>
        <v>265-275</v>
      </c>
      <c r="AN783" s="36" t="str">
        <f t="shared" si="332"/>
        <v>Inner-TI</v>
      </c>
    </row>
    <row r="784" spans="5:40" x14ac:dyDescent="0.3">
      <c r="E784" s="12">
        <v>40953.673611111109</v>
      </c>
      <c r="F784" s="16">
        <v>8.56</v>
      </c>
      <c r="G784" s="16">
        <v>1052.2499923706059</v>
      </c>
      <c r="H784" s="29">
        <v>1.1637594562373277</v>
      </c>
      <c r="I784" s="26">
        <v>280.2</v>
      </c>
      <c r="J784" s="30">
        <v>7.5934579439252331E-2</v>
      </c>
      <c r="K784" s="31">
        <v>0.2525183506960812</v>
      </c>
      <c r="L784" s="111">
        <f t="shared" si="312"/>
        <v>0.70000000000000007</v>
      </c>
      <c r="M784" s="112">
        <f t="shared" si="313"/>
        <v>0.08</v>
      </c>
      <c r="N784" s="112" t="b">
        <f t="shared" si="314"/>
        <v>1</v>
      </c>
      <c r="O784" s="112" t="b">
        <f t="shared" si="315"/>
        <v>1</v>
      </c>
      <c r="P784" s="113">
        <f t="shared" si="316"/>
        <v>7.0000000000000009</v>
      </c>
      <c r="Q784" s="113">
        <f t="shared" si="317"/>
        <v>18</v>
      </c>
      <c r="R784" s="114" t="str">
        <f t="shared" si="333"/>
        <v>0.7-0.08</v>
      </c>
      <c r="S784" s="127">
        <f t="shared" si="318"/>
        <v>-1.674127324026084E-2</v>
      </c>
      <c r="T784" s="112" t="b">
        <f t="shared" si="319"/>
        <v>1</v>
      </c>
      <c r="U784" s="22">
        <f t="shared" si="320"/>
        <v>8.4149100126380496</v>
      </c>
      <c r="V784" s="22">
        <f t="shared" si="321"/>
        <v>0.65860144469752213</v>
      </c>
      <c r="W784" s="81">
        <f t="shared" si="322"/>
        <v>9</v>
      </c>
      <c r="X784" s="22">
        <f t="shared" si="323"/>
        <v>0.40604085210727214</v>
      </c>
      <c r="Y784" s="3">
        <f>IF(U784&gt;'Power Curve'!$C$37,0,INDEX(Ci,$W784,1)*POWER(1-X784,3)+INDEX(Ci,$W784,2)*3*X784*POWER(1-X784,2)+INDEX(Ci,$W784,3)*3*POWER(X784,2)*(1-X784)+INDEX(Ci,$W784,4)*POWER(X784,3))</f>
        <v>1005.8958682695891</v>
      </c>
      <c r="Z784" s="3">
        <f t="shared" si="324"/>
        <v>989.05589068763845</v>
      </c>
      <c r="AA784" s="3">
        <f t="shared" si="325"/>
        <v>1052.2499923706059</v>
      </c>
      <c r="AB784" s="3">
        <f t="shared" si="334"/>
        <v>-63.194101682967471</v>
      </c>
      <c r="AC784" s="3">
        <f t="shared" si="335"/>
        <v>63.194101682967471</v>
      </c>
      <c r="AE784" s="34">
        <f t="shared" si="326"/>
        <v>8</v>
      </c>
      <c r="AF784" s="73" t="b">
        <f>COUNTIF('Power Curve'!$D$2:$D$31,AE784)&gt;0</f>
        <v>1</v>
      </c>
      <c r="AG784" s="73" t="b">
        <f t="shared" si="327"/>
        <v>0</v>
      </c>
      <c r="AH784" s="73" t="b">
        <f t="shared" si="336"/>
        <v>1</v>
      </c>
      <c r="AI784" s="34" t="str">
        <f t="shared" si="328"/>
        <v>Outer</v>
      </c>
      <c r="AJ784" s="35" t="str">
        <f t="shared" si="337"/>
        <v>0.6-0.7</v>
      </c>
      <c r="AK784" s="36" t="str">
        <f t="shared" si="329"/>
        <v>16-17</v>
      </c>
      <c r="AL784" s="36" t="str">
        <f t="shared" si="330"/>
        <v>Feb</v>
      </c>
      <c r="AM784" s="35" t="str">
        <f t="shared" si="331"/>
        <v>275-285</v>
      </c>
      <c r="AN784" s="36" t="str">
        <f t="shared" si="332"/>
        <v>HWS-LTI</v>
      </c>
    </row>
    <row r="785" spans="5:40" x14ac:dyDescent="0.3">
      <c r="E785" s="12">
        <v>40953.680555555555</v>
      </c>
      <c r="F785" s="16">
        <v>8.89</v>
      </c>
      <c r="G785" s="16">
        <v>1150.559959411624</v>
      </c>
      <c r="H785" s="29">
        <v>1.1648564312458118</v>
      </c>
      <c r="I785" s="26">
        <v>292.2</v>
      </c>
      <c r="J785" s="30">
        <v>9.223847019122608E-2</v>
      </c>
      <c r="K785" s="31">
        <v>0.28614594486619116</v>
      </c>
      <c r="L785" s="111">
        <f t="shared" si="312"/>
        <v>0.70000000000000007</v>
      </c>
      <c r="M785" s="112">
        <f t="shared" si="313"/>
        <v>0.09</v>
      </c>
      <c r="N785" s="112" t="b">
        <f t="shared" si="314"/>
        <v>1</v>
      </c>
      <c r="O785" s="112" t="b">
        <f t="shared" si="315"/>
        <v>1</v>
      </c>
      <c r="P785" s="113">
        <f t="shared" si="316"/>
        <v>7.0000000000000009</v>
      </c>
      <c r="Q785" s="113">
        <f t="shared" si="317"/>
        <v>17</v>
      </c>
      <c r="R785" s="114" t="str">
        <f t="shared" si="333"/>
        <v>0.7-0.09</v>
      </c>
      <c r="S785" s="127">
        <f t="shared" si="318"/>
        <v>-1.3720698393030565E-2</v>
      </c>
      <c r="T785" s="112" t="b">
        <f t="shared" si="319"/>
        <v>1</v>
      </c>
      <c r="U785" s="22">
        <f t="shared" si="320"/>
        <v>8.7420616595799121</v>
      </c>
      <c r="V785" s="22">
        <f t="shared" si="321"/>
        <v>0.70916378633180022</v>
      </c>
      <c r="W785" s="81">
        <f t="shared" si="322"/>
        <v>9</v>
      </c>
      <c r="X785" s="22">
        <f t="shared" si="323"/>
        <v>0.73304474637755102</v>
      </c>
      <c r="Y785" s="3">
        <f>IF(U785&gt;'Power Curve'!$C$37,0,INDEX(Ci,$W785,1)*POWER(1-X785,3)+INDEX(Ci,$W785,2)*3*X785*POWER(1-X785,2)+INDEX(Ci,$W785,3)*3*POWER(X785,2)*(1-X785)+INDEX(Ci,$W785,4)*POWER(X785,3))</f>
        <v>1110.9159684197589</v>
      </c>
      <c r="Z785" s="3">
        <f t="shared" si="324"/>
        <v>1095.6734254770699</v>
      </c>
      <c r="AA785" s="3">
        <f t="shared" si="325"/>
        <v>1150.559959411624</v>
      </c>
      <c r="AB785" s="3">
        <f t="shared" si="334"/>
        <v>-54.886533934554109</v>
      </c>
      <c r="AC785" s="3">
        <f t="shared" si="335"/>
        <v>54.886533934554109</v>
      </c>
      <c r="AE785" s="34">
        <f t="shared" si="326"/>
        <v>9</v>
      </c>
      <c r="AF785" s="73" t="b">
        <f>COUNTIF('Power Curve'!$D$2:$D$31,AE785)&gt;0</f>
        <v>1</v>
      </c>
      <c r="AG785" s="73" t="b">
        <f t="shared" si="327"/>
        <v>0</v>
      </c>
      <c r="AH785" s="73" t="b">
        <f t="shared" si="336"/>
        <v>1</v>
      </c>
      <c r="AI785" s="34" t="str">
        <f t="shared" si="328"/>
        <v>Outer</v>
      </c>
      <c r="AJ785" s="35" t="str">
        <f t="shared" si="337"/>
        <v>0.7-0.8</v>
      </c>
      <c r="AK785" s="36" t="str">
        <f t="shared" si="329"/>
        <v>16-17</v>
      </c>
      <c r="AL785" s="36" t="str">
        <f t="shared" si="330"/>
        <v>Feb</v>
      </c>
      <c r="AM785" s="35" t="str">
        <f t="shared" si="331"/>
        <v>285-295</v>
      </c>
      <c r="AN785" s="36" t="str">
        <f t="shared" si="332"/>
        <v>HWS-LTI</v>
      </c>
    </row>
    <row r="786" spans="5:40" x14ac:dyDescent="0.3">
      <c r="E786" s="12">
        <v>40953.6875</v>
      </c>
      <c r="F786" s="16">
        <v>8.08</v>
      </c>
      <c r="G786" s="16">
        <v>840.48998641967819</v>
      </c>
      <c r="H786" s="29">
        <v>1.1652874610693076</v>
      </c>
      <c r="I786" s="26">
        <v>298.5</v>
      </c>
      <c r="J786" s="30">
        <v>9.2821782178217821E-2</v>
      </c>
      <c r="K786" s="31">
        <v>0.32414880690925912</v>
      </c>
      <c r="L786" s="111">
        <f t="shared" si="312"/>
        <v>0.6</v>
      </c>
      <c r="M786" s="112">
        <f t="shared" si="313"/>
        <v>0.09</v>
      </c>
      <c r="N786" s="112" t="b">
        <f t="shared" si="314"/>
        <v>1</v>
      </c>
      <c r="O786" s="112" t="b">
        <f t="shared" si="315"/>
        <v>1</v>
      </c>
      <c r="P786" s="113">
        <f t="shared" si="316"/>
        <v>6</v>
      </c>
      <c r="Q786" s="113">
        <f t="shared" si="317"/>
        <v>17</v>
      </c>
      <c r="R786" s="114" t="str">
        <f t="shared" si="333"/>
        <v>0.6-0.09</v>
      </c>
      <c r="S786" s="127">
        <f t="shared" si="318"/>
        <v>-2.6533940218358566E-2</v>
      </c>
      <c r="T786" s="112" t="b">
        <f t="shared" si="319"/>
        <v>1</v>
      </c>
      <c r="U786" s="22">
        <f t="shared" si="320"/>
        <v>7.9465207600399541</v>
      </c>
      <c r="V786" s="22">
        <f t="shared" si="321"/>
        <v>0.5862103758183923</v>
      </c>
      <c r="W786" s="81">
        <f t="shared" si="322"/>
        <v>8</v>
      </c>
      <c r="X786" s="22">
        <f t="shared" si="323"/>
        <v>0.9374321629426241</v>
      </c>
      <c r="Y786" s="3">
        <f>IF(U786&gt;'Power Curve'!$C$37,0,INDEX(Ci,$W786,1)*POWER(1-X786,3)+INDEX(Ci,$W786,2)*3*X786*POWER(1-X786,2)+INDEX(Ci,$W786,3)*3*POWER(X786,2)*(1-X786)+INDEX(Ci,$W786,4)*POWER(X786,3))</f>
        <v>862.20088278278695</v>
      </c>
      <c r="Z786" s="3">
        <f t="shared" si="324"/>
        <v>839.32329610281249</v>
      </c>
      <c r="AA786" s="3">
        <f t="shared" si="325"/>
        <v>840.48998641967819</v>
      </c>
      <c r="AB786" s="3">
        <f t="shared" si="334"/>
        <v>-1.1666903168656972</v>
      </c>
      <c r="AC786" s="3">
        <f t="shared" si="335"/>
        <v>1.1666903168656972</v>
      </c>
      <c r="AE786" s="34">
        <f t="shared" si="326"/>
        <v>8</v>
      </c>
      <c r="AF786" s="73" t="b">
        <f>COUNTIF('Power Curve'!$D$2:$D$31,AE786)&gt;0</f>
        <v>1</v>
      </c>
      <c r="AG786" s="73" t="b">
        <f t="shared" si="327"/>
        <v>0</v>
      </c>
      <c r="AH786" s="73" t="b">
        <f t="shared" si="336"/>
        <v>1</v>
      </c>
      <c r="AI786" s="34" t="str">
        <f t="shared" si="328"/>
        <v>Outer</v>
      </c>
      <c r="AJ786" s="35" t="str">
        <f t="shared" si="337"/>
        <v>0.5-0.6</v>
      </c>
      <c r="AK786" s="36" t="str">
        <f t="shared" si="329"/>
        <v>16-17</v>
      </c>
      <c r="AL786" s="36" t="str">
        <f t="shared" si="330"/>
        <v>Feb</v>
      </c>
      <c r="AM786" s="35" t="str">
        <f t="shared" si="331"/>
        <v>295-305</v>
      </c>
      <c r="AN786" s="36" t="str">
        <f t="shared" si="332"/>
        <v>HWS-LTI</v>
      </c>
    </row>
    <row r="787" spans="5:40" x14ac:dyDescent="0.3">
      <c r="E787" s="12">
        <v>40953.694444444445</v>
      </c>
      <c r="F787" s="16">
        <v>7.58</v>
      </c>
      <c r="G787" s="16">
        <v>650.84997797012352</v>
      </c>
      <c r="H787" s="29">
        <v>1.1663232338254217</v>
      </c>
      <c r="I787" s="26">
        <v>296.89999999999998</v>
      </c>
      <c r="J787" s="30">
        <v>0.11741424802110818</v>
      </c>
      <c r="K787" s="31">
        <v>0.30220291287014195</v>
      </c>
      <c r="L787" s="111">
        <f t="shared" si="312"/>
        <v>0.5</v>
      </c>
      <c r="M787" s="112">
        <f t="shared" si="313"/>
        <v>0.12</v>
      </c>
      <c r="N787" s="112" t="b">
        <f t="shared" si="314"/>
        <v>1</v>
      </c>
      <c r="O787" s="112" t="b">
        <f t="shared" si="315"/>
        <v>1</v>
      </c>
      <c r="P787" s="113">
        <f t="shared" si="316"/>
        <v>5</v>
      </c>
      <c r="Q787" s="113">
        <f t="shared" si="317"/>
        <v>14</v>
      </c>
      <c r="R787" s="114" t="str">
        <f t="shared" si="333"/>
        <v>0.5-0.12</v>
      </c>
      <c r="S787" s="127">
        <f t="shared" si="318"/>
        <v>-3.7124310330351562E-3</v>
      </c>
      <c r="T787" s="112" t="b">
        <f t="shared" si="319"/>
        <v>1</v>
      </c>
      <c r="U787" s="22">
        <f t="shared" si="320"/>
        <v>7.4569887020719241</v>
      </c>
      <c r="V787" s="22">
        <f t="shared" si="321"/>
        <v>0.51055161821382056</v>
      </c>
      <c r="W787" s="81">
        <f t="shared" si="322"/>
        <v>8</v>
      </c>
      <c r="X787" s="22">
        <f t="shared" si="323"/>
        <v>0.44472736768647236</v>
      </c>
      <c r="Y787" s="3">
        <f>IF(U787&gt;'Power Curve'!$C$37,0,INDEX(Ci,$W787,1)*POWER(1-X787,3)+INDEX(Ci,$W787,2)*3*X787*POWER(1-X787,2)+INDEX(Ci,$W787,3)*3*POWER(X787,2)*(1-X787)+INDEX(Ci,$W787,4)*POWER(X787,3))</f>
        <v>719.72116918374979</v>
      </c>
      <c r="Z787" s="3">
        <f t="shared" si="324"/>
        <v>717.04925398013961</v>
      </c>
      <c r="AA787" s="3">
        <f t="shared" si="325"/>
        <v>650.84997797012352</v>
      </c>
      <c r="AB787" s="3">
        <f t="shared" si="334"/>
        <v>66.199276010016092</v>
      </c>
      <c r="AC787" s="3">
        <f t="shared" si="335"/>
        <v>66.199276010016092</v>
      </c>
      <c r="AE787" s="34">
        <f t="shared" si="326"/>
        <v>7</v>
      </c>
      <c r="AF787" s="73" t="b">
        <f>COUNTIF('Power Curve'!$D$2:$D$31,AE787)&gt;0</f>
        <v>1</v>
      </c>
      <c r="AG787" s="73" t="b">
        <f t="shared" si="327"/>
        <v>0</v>
      </c>
      <c r="AH787" s="73" t="b">
        <f t="shared" si="336"/>
        <v>1</v>
      </c>
      <c r="AI787" s="34" t="str">
        <f t="shared" si="328"/>
        <v>Outer</v>
      </c>
      <c r="AJ787" s="35" t="str">
        <f t="shared" si="337"/>
        <v>0.5-0.6</v>
      </c>
      <c r="AK787" s="36" t="str">
        <f t="shared" si="329"/>
        <v>16-17</v>
      </c>
      <c r="AL787" s="36" t="str">
        <f t="shared" si="330"/>
        <v>Feb</v>
      </c>
      <c r="AM787" s="35" t="str">
        <f t="shared" si="331"/>
        <v>295-305</v>
      </c>
      <c r="AN787" s="36" t="str">
        <f t="shared" si="332"/>
        <v>Inner-TI</v>
      </c>
    </row>
    <row r="788" spans="5:40" x14ac:dyDescent="0.3">
      <c r="E788" s="12">
        <v>40953.701388888891</v>
      </c>
      <c r="F788" s="16">
        <v>7.02</v>
      </c>
      <c r="G788" s="16">
        <v>545.25000190734841</v>
      </c>
      <c r="H788" s="29">
        <v>1.1671644990385082</v>
      </c>
      <c r="I788" s="26">
        <v>291.7</v>
      </c>
      <c r="J788" s="30">
        <v>0.10826210826210828</v>
      </c>
      <c r="K788" s="31">
        <v>0.3117254946515064</v>
      </c>
      <c r="L788" s="111">
        <f t="shared" si="312"/>
        <v>0.4</v>
      </c>
      <c r="M788" s="112">
        <f t="shared" si="313"/>
        <v>0.11</v>
      </c>
      <c r="N788" s="112" t="b">
        <f t="shared" si="314"/>
        <v>1</v>
      </c>
      <c r="O788" s="112" t="b">
        <f t="shared" si="315"/>
        <v>1</v>
      </c>
      <c r="P788" s="113">
        <f t="shared" si="316"/>
        <v>4</v>
      </c>
      <c r="Q788" s="113">
        <f t="shared" si="317"/>
        <v>15</v>
      </c>
      <c r="R788" s="114" t="str">
        <f t="shared" si="333"/>
        <v>0.4-0.11</v>
      </c>
      <c r="S788" s="127">
        <f t="shared" si="318"/>
        <v>-7.3544994965231711E-3</v>
      </c>
      <c r="T788" s="112" t="b">
        <f t="shared" si="319"/>
        <v>1</v>
      </c>
      <c r="U788" s="22">
        <f t="shared" si="320"/>
        <v>6.9077366525693682</v>
      </c>
      <c r="V788" s="22">
        <f t="shared" si="321"/>
        <v>0.42566294340543448</v>
      </c>
      <c r="W788" s="81">
        <f t="shared" si="322"/>
        <v>7</v>
      </c>
      <c r="X788" s="22">
        <f t="shared" si="323"/>
        <v>0.89083465177860677</v>
      </c>
      <c r="Y788" s="3">
        <f>IF(U788&gt;'Power Curve'!$C$37,0,INDEX(Ci,$W788,1)*POWER(1-X788,3)+INDEX(Ci,$W788,2)*3*X788*POWER(1-X788,2)+INDEX(Ci,$W788,3)*3*POWER(X788,2)*(1-X788)+INDEX(Ci,$W788,4)*POWER(X788,3))</f>
        <v>572.76512525111582</v>
      </c>
      <c r="Z788" s="3">
        <f t="shared" si="324"/>
        <v>568.55272442583043</v>
      </c>
      <c r="AA788" s="3">
        <f t="shared" si="325"/>
        <v>545.25000190734841</v>
      </c>
      <c r="AB788" s="3">
        <f t="shared" si="334"/>
        <v>23.302722518482028</v>
      </c>
      <c r="AC788" s="3">
        <f t="shared" si="335"/>
        <v>23.302722518482028</v>
      </c>
      <c r="AE788" s="34">
        <f t="shared" si="326"/>
        <v>7</v>
      </c>
      <c r="AF788" s="73" t="b">
        <f>COUNTIF('Power Curve'!$D$2:$D$31,AE788)&gt;0</f>
        <v>1</v>
      </c>
      <c r="AG788" s="73" t="b">
        <f t="shared" si="327"/>
        <v>0</v>
      </c>
      <c r="AH788" s="73" t="b">
        <f t="shared" si="336"/>
        <v>1</v>
      </c>
      <c r="AI788" s="34" t="str">
        <f t="shared" si="328"/>
        <v>Outer</v>
      </c>
      <c r="AJ788" s="35" t="str">
        <f t="shared" si="337"/>
        <v>0.4-0.5</v>
      </c>
      <c r="AK788" s="36" t="str">
        <f t="shared" si="329"/>
        <v>16-17</v>
      </c>
      <c r="AL788" s="36" t="str">
        <f t="shared" si="330"/>
        <v>Feb</v>
      </c>
      <c r="AM788" s="35" t="str">
        <f t="shared" si="331"/>
        <v>285-295</v>
      </c>
      <c r="AN788" s="36" t="str">
        <f t="shared" si="332"/>
        <v>Inner-TI</v>
      </c>
    </row>
    <row r="789" spans="5:40" x14ac:dyDescent="0.3">
      <c r="E789" s="12">
        <v>40953.708333333336</v>
      </c>
      <c r="F789" s="16">
        <v>6.21</v>
      </c>
      <c r="G789" s="16">
        <v>400.74000549316366</v>
      </c>
      <c r="H789" s="29">
        <v>1.1674672988198176</v>
      </c>
      <c r="I789" s="26">
        <v>294.2</v>
      </c>
      <c r="J789" s="30">
        <v>0.13365539452495973</v>
      </c>
      <c r="K789" s="31">
        <v>0.32516105410647111</v>
      </c>
      <c r="L789" s="111">
        <f t="shared" si="312"/>
        <v>0.30000000000000004</v>
      </c>
      <c r="M789" s="112">
        <f t="shared" si="313"/>
        <v>0.13</v>
      </c>
      <c r="N789" s="112" t="b">
        <f t="shared" si="314"/>
        <v>1</v>
      </c>
      <c r="O789" s="112" t="b">
        <f t="shared" si="315"/>
        <v>1</v>
      </c>
      <c r="P789" s="113">
        <f t="shared" si="316"/>
        <v>3.0000000000000004</v>
      </c>
      <c r="Q789" s="113">
        <f t="shared" si="317"/>
        <v>13</v>
      </c>
      <c r="R789" s="114" t="str">
        <f t="shared" si="333"/>
        <v>0.3-0.13</v>
      </c>
      <c r="S789" s="127">
        <f t="shared" si="318"/>
        <v>2.3144625764960111E-2</v>
      </c>
      <c r="T789" s="112" t="b">
        <f t="shared" si="319"/>
        <v>1</v>
      </c>
      <c r="U789" s="22">
        <f t="shared" si="320"/>
        <v>6.1112185061612507</v>
      </c>
      <c r="V789" s="22">
        <f t="shared" si="321"/>
        <v>0.30255849623831932</v>
      </c>
      <c r="W789" s="81">
        <f t="shared" si="322"/>
        <v>7</v>
      </c>
      <c r="X789" s="22">
        <f t="shared" si="323"/>
        <v>8.1137118270761907E-2</v>
      </c>
      <c r="Y789" s="3">
        <f>IF(U789&gt;'Power Curve'!$C$37,0,INDEX(Ci,$W789,1)*POWER(1-X789,3)+INDEX(Ci,$W789,2)*3*X789*POWER(1-X789,2)+INDEX(Ci,$W789,3)*3*POWER(X789,2)*(1-X789)+INDEX(Ci,$W789,4)*POWER(X789,3))</f>
        <v>384.53154455900358</v>
      </c>
      <c r="Z789" s="3">
        <f t="shared" si="324"/>
        <v>393.4313832526438</v>
      </c>
      <c r="AA789" s="3">
        <f t="shared" si="325"/>
        <v>400.74000549316366</v>
      </c>
      <c r="AB789" s="3">
        <f t="shared" si="334"/>
        <v>-7.3086222405198669</v>
      </c>
      <c r="AC789" s="3">
        <f t="shared" si="335"/>
        <v>7.3086222405198669</v>
      </c>
      <c r="AE789" s="34">
        <f t="shared" si="326"/>
        <v>6</v>
      </c>
      <c r="AF789" s="73" t="b">
        <f>COUNTIF('Power Curve'!$D$2:$D$31,AE789)&gt;0</f>
        <v>1</v>
      </c>
      <c r="AG789" s="73" t="b">
        <f t="shared" si="327"/>
        <v>0</v>
      </c>
      <c r="AH789" s="73" t="b">
        <f t="shared" si="336"/>
        <v>1</v>
      </c>
      <c r="AI789" s="34" t="str">
        <f t="shared" si="328"/>
        <v>Outer</v>
      </c>
      <c r="AJ789" s="35" t="str">
        <f t="shared" si="337"/>
        <v>0.3-0.4</v>
      </c>
      <c r="AK789" s="36" t="str">
        <f t="shared" si="329"/>
        <v>17-18</v>
      </c>
      <c r="AL789" s="36" t="str">
        <f t="shared" si="330"/>
        <v>Feb</v>
      </c>
      <c r="AM789" s="35" t="str">
        <f t="shared" si="331"/>
        <v>285-295</v>
      </c>
      <c r="AN789" s="36" t="str">
        <f t="shared" si="332"/>
        <v>Inner-TI</v>
      </c>
    </row>
    <row r="790" spans="5:40" x14ac:dyDescent="0.3">
      <c r="E790" s="12">
        <v>40953.715277777781</v>
      </c>
      <c r="F790" s="16">
        <v>5.84</v>
      </c>
      <c r="G790" s="16">
        <v>466.56000900268566</v>
      </c>
      <c r="H790" s="29">
        <v>1.1681797247601042</v>
      </c>
      <c r="I790" s="26">
        <v>295.10000000000002</v>
      </c>
      <c r="J790" s="30">
        <v>0.17123287671232876</v>
      </c>
      <c r="K790" s="31">
        <v>0.31000844280577067</v>
      </c>
      <c r="L790" s="111">
        <f t="shared" si="312"/>
        <v>0.2</v>
      </c>
      <c r="M790" s="112">
        <f t="shared" si="313"/>
        <v>0.17</v>
      </c>
      <c r="N790" s="112" t="b">
        <f t="shared" si="314"/>
        <v>1</v>
      </c>
      <c r="O790" s="112" t="b">
        <f t="shared" si="315"/>
        <v>1</v>
      </c>
      <c r="P790" s="113">
        <f t="shared" si="316"/>
        <v>2</v>
      </c>
      <c r="Q790" s="113">
        <f t="shared" si="317"/>
        <v>9</v>
      </c>
      <c r="R790" s="114" t="str">
        <f t="shared" si="333"/>
        <v>0.2-0.17</v>
      </c>
      <c r="S790" s="127">
        <f t="shared" si="318"/>
        <v>6.7707460480226883E-2</v>
      </c>
      <c r="T790" s="112" t="b">
        <f t="shared" si="319"/>
        <v>1</v>
      </c>
      <c r="U790" s="22">
        <f t="shared" si="320"/>
        <v>5.7482728226114128</v>
      </c>
      <c r="V790" s="22">
        <f t="shared" si="321"/>
        <v>0.24646407086134814</v>
      </c>
      <c r="W790" s="81">
        <f t="shared" si="322"/>
        <v>6</v>
      </c>
      <c r="X790" s="22">
        <f t="shared" si="323"/>
        <v>0.71780007193505213</v>
      </c>
      <c r="Y790" s="3">
        <f>IF(U790&gt;'Power Curve'!$C$37,0,INDEX(Ci,$W790,1)*POWER(1-X790,3)+INDEX(Ci,$W790,2)*3*X790*POWER(1-X790,2)+INDEX(Ci,$W790,3)*3*POWER(X790,2)*(1-X790)+INDEX(Ci,$W790,4)*POWER(X790,3))</f>
        <v>319.87777457355958</v>
      </c>
      <c r="Z790" s="3">
        <f t="shared" si="324"/>
        <v>341.53588635400178</v>
      </c>
      <c r="AA790" s="3">
        <f t="shared" si="325"/>
        <v>466.56000900268566</v>
      </c>
      <c r="AB790" s="3">
        <f t="shared" si="334"/>
        <v>-125.02412264868389</v>
      </c>
      <c r="AC790" s="3">
        <f t="shared" si="335"/>
        <v>125.02412264868389</v>
      </c>
      <c r="AE790" s="34">
        <f t="shared" si="326"/>
        <v>6</v>
      </c>
      <c r="AF790" s="73" t="b">
        <f>COUNTIF('Power Curve'!$D$2:$D$31,AE790)&gt;0</f>
        <v>1</v>
      </c>
      <c r="AG790" s="73" t="b">
        <f t="shared" si="327"/>
        <v>0</v>
      </c>
      <c r="AH790" s="73" t="b">
        <f t="shared" si="336"/>
        <v>1</v>
      </c>
      <c r="AI790" s="34" t="str">
        <f t="shared" si="328"/>
        <v>Outer</v>
      </c>
      <c r="AJ790" s="35" t="str">
        <f t="shared" si="337"/>
        <v>0.2-0.3</v>
      </c>
      <c r="AK790" s="36" t="str">
        <f t="shared" si="329"/>
        <v>17-18</v>
      </c>
      <c r="AL790" s="36" t="str">
        <f t="shared" si="330"/>
        <v>Feb</v>
      </c>
      <c r="AM790" s="35" t="str">
        <f t="shared" si="331"/>
        <v>295-305</v>
      </c>
      <c r="AN790" s="36" t="str">
        <f t="shared" si="332"/>
        <v>LWS-HTI</v>
      </c>
    </row>
    <row r="791" spans="5:40" x14ac:dyDescent="0.3">
      <c r="E791" s="12">
        <v>40953.722222222219</v>
      </c>
      <c r="F791" s="16">
        <v>6.62</v>
      </c>
      <c r="G791" s="16">
        <v>572.20002937316895</v>
      </c>
      <c r="H791" s="29">
        <v>1.1688059315261752</v>
      </c>
      <c r="I791" s="26">
        <v>295</v>
      </c>
      <c r="J791" s="30">
        <v>0.13746223564954682</v>
      </c>
      <c r="K791" s="31">
        <v>0.23500669456801893</v>
      </c>
      <c r="L791" s="111">
        <f t="shared" si="312"/>
        <v>0.4</v>
      </c>
      <c r="M791" s="112">
        <f t="shared" si="313"/>
        <v>0.14000000000000001</v>
      </c>
      <c r="N791" s="112" t="b">
        <f t="shared" si="314"/>
        <v>1</v>
      </c>
      <c r="O791" s="112" t="b">
        <f t="shared" si="315"/>
        <v>1</v>
      </c>
      <c r="P791" s="113">
        <f t="shared" si="316"/>
        <v>4</v>
      </c>
      <c r="Q791" s="113">
        <f t="shared" si="317"/>
        <v>12</v>
      </c>
      <c r="R791" s="114" t="str">
        <f t="shared" si="333"/>
        <v>0.4-0.14</v>
      </c>
      <c r="S791" s="127">
        <f t="shared" si="318"/>
        <v>1.8184684372412531E-2</v>
      </c>
      <c r="T791" s="112" t="b">
        <f t="shared" si="319"/>
        <v>1</v>
      </c>
      <c r="U791" s="22">
        <f t="shared" si="320"/>
        <v>6.5171856939732287</v>
      </c>
      <c r="V791" s="22">
        <f t="shared" si="321"/>
        <v>0.36530203378225273</v>
      </c>
      <c r="W791" s="81">
        <f t="shared" si="322"/>
        <v>7</v>
      </c>
      <c r="X791" s="22">
        <f t="shared" si="323"/>
        <v>0.49382154001154527</v>
      </c>
      <c r="Y791" s="3">
        <f>IF(U791&gt;'Power Curve'!$C$37,0,INDEX(Ci,$W791,1)*POWER(1-X791,3)+INDEX(Ci,$W791,2)*3*X791*POWER(1-X791,2)+INDEX(Ci,$W791,3)*3*POWER(X791,2)*(1-X791)+INDEX(Ci,$W791,4)*POWER(X791,3))</f>
        <v>474.846991551732</v>
      </c>
      <c r="Z791" s="3">
        <f t="shared" si="324"/>
        <v>483.48193421828989</v>
      </c>
      <c r="AA791" s="3">
        <f t="shared" si="325"/>
        <v>572.20002937316895</v>
      </c>
      <c r="AB791" s="3">
        <f t="shared" si="334"/>
        <v>-88.718095154879052</v>
      </c>
      <c r="AC791" s="3">
        <f t="shared" si="335"/>
        <v>88.718095154879052</v>
      </c>
      <c r="AE791" s="34">
        <f t="shared" si="326"/>
        <v>7</v>
      </c>
      <c r="AF791" s="73" t="b">
        <f>COUNTIF('Power Curve'!$D$2:$D$31,AE791)&gt;0</f>
        <v>1</v>
      </c>
      <c r="AG791" s="73" t="b">
        <f t="shared" si="327"/>
        <v>0</v>
      </c>
      <c r="AH791" s="73" t="b">
        <f t="shared" si="336"/>
        <v>1</v>
      </c>
      <c r="AI791" s="34" t="str">
        <f t="shared" si="328"/>
        <v>Inner</v>
      </c>
      <c r="AJ791" s="35" t="str">
        <f t="shared" si="337"/>
        <v>0.3-0.4</v>
      </c>
      <c r="AK791" s="36" t="str">
        <f t="shared" si="329"/>
        <v>17-18</v>
      </c>
      <c r="AL791" s="36" t="str">
        <f t="shared" si="330"/>
        <v>Feb</v>
      </c>
      <c r="AM791" s="35" t="str">
        <f t="shared" si="331"/>
        <v>295-305</v>
      </c>
      <c r="AN791" s="36" t="str">
        <f t="shared" si="332"/>
        <v>Inner-TI</v>
      </c>
    </row>
    <row r="792" spans="5:40" x14ac:dyDescent="0.3">
      <c r="E792" s="12">
        <v>40953.729166666664</v>
      </c>
      <c r="F792" s="16">
        <v>7.41</v>
      </c>
      <c r="G792" s="16">
        <v>670.39000988006592</v>
      </c>
      <c r="H792" s="29">
        <v>1.16893597693842</v>
      </c>
      <c r="I792" s="26">
        <v>298</v>
      </c>
      <c r="J792" s="30">
        <v>0.12280701754385966</v>
      </c>
      <c r="K792" s="31">
        <v>0.2670833204206825</v>
      </c>
      <c r="L792" s="111">
        <f t="shared" si="312"/>
        <v>0.5</v>
      </c>
      <c r="M792" s="112">
        <f t="shared" si="313"/>
        <v>0.12</v>
      </c>
      <c r="N792" s="112" t="b">
        <f t="shared" si="314"/>
        <v>1</v>
      </c>
      <c r="O792" s="112" t="b">
        <f t="shared" si="315"/>
        <v>1</v>
      </c>
      <c r="P792" s="113">
        <f t="shared" si="316"/>
        <v>5</v>
      </c>
      <c r="Q792" s="113">
        <f t="shared" si="317"/>
        <v>14</v>
      </c>
      <c r="R792" s="114" t="str">
        <f t="shared" si="333"/>
        <v>0.5-0.12</v>
      </c>
      <c r="S792" s="127">
        <f t="shared" si="318"/>
        <v>-3.7124310330351562E-3</v>
      </c>
      <c r="T792" s="112" t="b">
        <f t="shared" si="319"/>
        <v>1</v>
      </c>
      <c r="U792" s="22">
        <f t="shared" si="320"/>
        <v>7.2951868555941841</v>
      </c>
      <c r="V792" s="22">
        <f t="shared" si="321"/>
        <v>0.48554462125953546</v>
      </c>
      <c r="W792" s="81">
        <f t="shared" si="322"/>
        <v>8</v>
      </c>
      <c r="X792" s="22">
        <f t="shared" si="323"/>
        <v>0.28187685699307768</v>
      </c>
      <c r="Y792" s="3">
        <f>IF(U792&gt;'Power Curve'!$C$37,0,INDEX(Ci,$W792,1)*POWER(1-X792,3)+INDEX(Ci,$W792,2)*3*X792*POWER(1-X792,2)+INDEX(Ci,$W792,3)*3*POWER(X792,2)*(1-X792)+INDEX(Ci,$W792,4)*POWER(X792,3))</f>
        <v>674.71054585594834</v>
      </c>
      <c r="Z792" s="3">
        <f t="shared" si="324"/>
        <v>672.20572948719655</v>
      </c>
      <c r="AA792" s="3">
        <f t="shared" si="325"/>
        <v>670.39000988006592</v>
      </c>
      <c r="AB792" s="3">
        <f t="shared" si="334"/>
        <v>1.8157196071306316</v>
      </c>
      <c r="AC792" s="3">
        <f t="shared" si="335"/>
        <v>1.8157196071306316</v>
      </c>
      <c r="AE792" s="34">
        <f t="shared" si="326"/>
        <v>7</v>
      </c>
      <c r="AF792" s="73" t="b">
        <f>COUNTIF('Power Curve'!$D$2:$D$31,AE792)&gt;0</f>
        <v>1</v>
      </c>
      <c r="AG792" s="73" t="b">
        <f t="shared" si="327"/>
        <v>0</v>
      </c>
      <c r="AH792" s="73" t="b">
        <f t="shared" si="336"/>
        <v>1</v>
      </c>
      <c r="AI792" s="34" t="str">
        <f t="shared" si="328"/>
        <v>Inner</v>
      </c>
      <c r="AJ792" s="35" t="str">
        <f t="shared" si="337"/>
        <v>0.4-0.5</v>
      </c>
      <c r="AK792" s="36" t="str">
        <f t="shared" si="329"/>
        <v>17-18</v>
      </c>
      <c r="AL792" s="36" t="str">
        <f t="shared" si="330"/>
        <v>Feb</v>
      </c>
      <c r="AM792" s="35" t="str">
        <f t="shared" si="331"/>
        <v>295-305</v>
      </c>
      <c r="AN792" s="36" t="str">
        <f t="shared" si="332"/>
        <v>Inner-TI</v>
      </c>
    </row>
    <row r="793" spans="5:40" x14ac:dyDescent="0.3">
      <c r="E793" s="12">
        <v>40953.736111111109</v>
      </c>
      <c r="F793" s="16">
        <v>7.25</v>
      </c>
      <c r="G793" s="16">
        <v>676.80001223087288</v>
      </c>
      <c r="H793" s="29">
        <v>1.1691288953094099</v>
      </c>
      <c r="I793" s="26">
        <v>301.89999999999998</v>
      </c>
      <c r="J793" s="30">
        <v>0.10620689655172413</v>
      </c>
      <c r="K793" s="31">
        <v>0.31023548648261434</v>
      </c>
      <c r="L793" s="111">
        <f t="shared" si="312"/>
        <v>0.5</v>
      </c>
      <c r="M793" s="112">
        <f t="shared" si="313"/>
        <v>0.11</v>
      </c>
      <c r="N793" s="112" t="b">
        <f t="shared" si="314"/>
        <v>1</v>
      </c>
      <c r="O793" s="112" t="b">
        <f t="shared" si="315"/>
        <v>1</v>
      </c>
      <c r="P793" s="113">
        <f t="shared" si="316"/>
        <v>5</v>
      </c>
      <c r="Q793" s="113">
        <f t="shared" si="317"/>
        <v>15</v>
      </c>
      <c r="R793" s="114" t="str">
        <f t="shared" si="333"/>
        <v>0.5-0.11</v>
      </c>
      <c r="S793" s="127">
        <f t="shared" si="318"/>
        <v>-1.6291054077775705E-2</v>
      </c>
      <c r="T793" s="112" t="b">
        <f t="shared" si="319"/>
        <v>1</v>
      </c>
      <c r="U793" s="22">
        <f t="shared" si="320"/>
        <v>7.1380585912814638</v>
      </c>
      <c r="V793" s="22">
        <f t="shared" si="321"/>
        <v>0.46125994149451877</v>
      </c>
      <c r="W793" s="81">
        <f t="shared" si="322"/>
        <v>8</v>
      </c>
      <c r="X793" s="22">
        <f t="shared" si="323"/>
        <v>0.12373021871467244</v>
      </c>
      <c r="Y793" s="3">
        <f>IF(U793&gt;'Power Curve'!$C$37,0,INDEX(Ci,$W793,1)*POWER(1-X793,3)+INDEX(Ci,$W793,2)*3*X793*POWER(1-X793,2)+INDEX(Ci,$W793,3)*3*POWER(X793,2)*(1-X793)+INDEX(Ci,$W793,4)*POWER(X793,3))</f>
        <v>632.36827067791012</v>
      </c>
      <c r="Z793" s="3">
        <f t="shared" si="324"/>
        <v>622.06632498322676</v>
      </c>
      <c r="AA793" s="3">
        <f t="shared" si="325"/>
        <v>676.80001223087288</v>
      </c>
      <c r="AB793" s="3">
        <f t="shared" si="334"/>
        <v>-54.733687247646117</v>
      </c>
      <c r="AC793" s="3">
        <f t="shared" si="335"/>
        <v>54.733687247646117</v>
      </c>
      <c r="AE793" s="34">
        <f t="shared" si="326"/>
        <v>7</v>
      </c>
      <c r="AF793" s="73" t="b">
        <f>COUNTIF('Power Curve'!$D$2:$D$31,AE793)&gt;0</f>
        <v>1</v>
      </c>
      <c r="AG793" s="73" t="b">
        <f t="shared" si="327"/>
        <v>0</v>
      </c>
      <c r="AH793" s="73" t="b">
        <f t="shared" si="336"/>
        <v>1</v>
      </c>
      <c r="AI793" s="34" t="str">
        <f t="shared" si="328"/>
        <v>Outer</v>
      </c>
      <c r="AJ793" s="35" t="str">
        <f t="shared" si="337"/>
        <v>0.4-0.5</v>
      </c>
      <c r="AK793" s="36" t="str">
        <f t="shared" si="329"/>
        <v>17-18</v>
      </c>
      <c r="AL793" s="36" t="str">
        <f t="shared" si="330"/>
        <v>Feb</v>
      </c>
      <c r="AM793" s="35" t="str">
        <f t="shared" si="331"/>
        <v>295-305</v>
      </c>
      <c r="AN793" s="36" t="str">
        <f t="shared" si="332"/>
        <v>Inner-TI</v>
      </c>
    </row>
    <row r="794" spans="5:40" x14ac:dyDescent="0.3">
      <c r="E794" s="12">
        <v>40953.743055555555</v>
      </c>
      <c r="F794" s="16">
        <v>6.8</v>
      </c>
      <c r="G794" s="16">
        <v>618.25001955032349</v>
      </c>
      <c r="H794" s="29">
        <v>1.1692589766557282</v>
      </c>
      <c r="I794" s="26">
        <v>304.89999999999998</v>
      </c>
      <c r="J794" s="30">
        <v>0.10294117647058823</v>
      </c>
      <c r="K794" s="31">
        <v>0.34733656983380606</v>
      </c>
      <c r="L794" s="111">
        <f t="shared" si="312"/>
        <v>0.4</v>
      </c>
      <c r="M794" s="112">
        <f t="shared" si="313"/>
        <v>9.9999999999999992E-2</v>
      </c>
      <c r="N794" s="112" t="b">
        <f t="shared" si="314"/>
        <v>1</v>
      </c>
      <c r="O794" s="112" t="b">
        <f t="shared" si="315"/>
        <v>1</v>
      </c>
      <c r="P794" s="113">
        <f t="shared" si="316"/>
        <v>4</v>
      </c>
      <c r="Q794" s="113">
        <f t="shared" si="317"/>
        <v>16</v>
      </c>
      <c r="R794" s="114" t="str">
        <f t="shared" si="333"/>
        <v>0.4-0.1</v>
      </c>
      <c r="S794" s="127">
        <f t="shared" si="318"/>
        <v>-1.1366894958513816E-3</v>
      </c>
      <c r="T794" s="112" t="b">
        <f t="shared" si="319"/>
        <v>1</v>
      </c>
      <c r="U794" s="22">
        <f t="shared" si="320"/>
        <v>6.6952549727519424</v>
      </c>
      <c r="V794" s="22">
        <f t="shared" si="321"/>
        <v>0.39282321483801813</v>
      </c>
      <c r="W794" s="81">
        <f t="shared" si="322"/>
        <v>7</v>
      </c>
      <c r="X794" s="22">
        <f t="shared" si="323"/>
        <v>0.67483719730803282</v>
      </c>
      <c r="Y794" s="3">
        <f>IF(U794&gt;'Power Curve'!$C$37,0,INDEX(Ci,$W794,1)*POWER(1-X794,3)+INDEX(Ci,$W794,2)*3*X794*POWER(1-X794,2)+INDEX(Ci,$W794,3)*3*POWER(X794,2)*(1-X794)+INDEX(Ci,$W794,4)*POWER(X794,3))</f>
        <v>518.72776700996167</v>
      </c>
      <c r="Z794" s="3">
        <f t="shared" si="324"/>
        <v>518.13813460599499</v>
      </c>
      <c r="AA794" s="3">
        <f t="shared" si="325"/>
        <v>618.25001955032349</v>
      </c>
      <c r="AB794" s="3">
        <f t="shared" si="334"/>
        <v>-100.11188494432849</v>
      </c>
      <c r="AC794" s="3">
        <f t="shared" si="335"/>
        <v>100.11188494432849</v>
      </c>
      <c r="AE794" s="34">
        <f t="shared" si="326"/>
        <v>7</v>
      </c>
      <c r="AF794" s="73" t="b">
        <f>COUNTIF('Power Curve'!$D$2:$D$31,AE794)&gt;0</f>
        <v>1</v>
      </c>
      <c r="AG794" s="73" t="b">
        <f t="shared" si="327"/>
        <v>0</v>
      </c>
      <c r="AH794" s="73" t="b">
        <f t="shared" si="336"/>
        <v>1</v>
      </c>
      <c r="AI794" s="34" t="str">
        <f t="shared" si="328"/>
        <v>Outer</v>
      </c>
      <c r="AJ794" s="35" t="str">
        <f t="shared" si="337"/>
        <v>0.3-0.4</v>
      </c>
      <c r="AK794" s="36" t="str">
        <f t="shared" si="329"/>
        <v>17-18</v>
      </c>
      <c r="AL794" s="36" t="str">
        <f t="shared" si="330"/>
        <v>Feb</v>
      </c>
      <c r="AM794" s="35" t="str">
        <f t="shared" si="331"/>
        <v>295-305</v>
      </c>
      <c r="AN794" s="36" t="str">
        <f t="shared" si="332"/>
        <v>Inner-TI</v>
      </c>
    </row>
    <row r="795" spans="5:40" x14ac:dyDescent="0.3">
      <c r="E795" s="12">
        <v>40953.75</v>
      </c>
      <c r="F795" s="16">
        <v>7.73</v>
      </c>
      <c r="G795" s="16">
        <v>837.36997222900368</v>
      </c>
      <c r="H795" s="29">
        <v>1.1694952283025024</v>
      </c>
      <c r="I795" s="26">
        <v>307.60000000000002</v>
      </c>
      <c r="J795" s="30">
        <v>8.9262613195342802E-2</v>
      </c>
      <c r="K795" s="31">
        <v>0.33380335441394493</v>
      </c>
      <c r="L795" s="111">
        <f t="shared" si="312"/>
        <v>0.5</v>
      </c>
      <c r="M795" s="112">
        <f t="shared" si="313"/>
        <v>0.09</v>
      </c>
      <c r="N795" s="112" t="b">
        <f t="shared" si="314"/>
        <v>1</v>
      </c>
      <c r="O795" s="112" t="b">
        <f t="shared" si="315"/>
        <v>1</v>
      </c>
      <c r="P795" s="113">
        <f t="shared" si="316"/>
        <v>5</v>
      </c>
      <c r="Q795" s="113">
        <f t="shared" si="317"/>
        <v>17</v>
      </c>
      <c r="R795" s="114" t="str">
        <f t="shared" si="333"/>
        <v>0.5-0.09</v>
      </c>
      <c r="S795" s="127">
        <f t="shared" si="318"/>
        <v>-1.9098901849401599E-2</v>
      </c>
      <c r="T795" s="112" t="b">
        <f t="shared" si="319"/>
        <v>1</v>
      </c>
      <c r="U795" s="22">
        <f t="shared" si="320"/>
        <v>7.6114421177208973</v>
      </c>
      <c r="V795" s="22">
        <f t="shared" si="321"/>
        <v>0.53442289149526723</v>
      </c>
      <c r="W795" s="81">
        <f t="shared" si="322"/>
        <v>8</v>
      </c>
      <c r="X795" s="22">
        <f t="shared" si="323"/>
        <v>0.60018182116970165</v>
      </c>
      <c r="Y795" s="3">
        <f>IF(U795&gt;'Power Curve'!$C$37,0,INDEX(Ci,$W795,1)*POWER(1-X795,3)+INDEX(Ci,$W795,2)*3*X795*POWER(1-X795,2)+INDEX(Ci,$W795,3)*3*POWER(X795,2)*(1-X795)+INDEX(Ci,$W795,4)*POWER(X795,3))</f>
        <v>763.80545187904602</v>
      </c>
      <c r="Z795" s="3">
        <f t="shared" si="324"/>
        <v>749.21760652157036</v>
      </c>
      <c r="AA795" s="3">
        <f t="shared" si="325"/>
        <v>837.36997222900368</v>
      </c>
      <c r="AB795" s="3">
        <f t="shared" si="334"/>
        <v>-88.152365707433319</v>
      </c>
      <c r="AC795" s="3">
        <f t="shared" si="335"/>
        <v>88.152365707433319</v>
      </c>
      <c r="AE795" s="34">
        <f t="shared" si="326"/>
        <v>8</v>
      </c>
      <c r="AF795" s="73" t="b">
        <f>COUNTIF('Power Curve'!$D$2:$D$31,AE795)&gt;0</f>
        <v>1</v>
      </c>
      <c r="AG795" s="73" t="b">
        <f t="shared" si="327"/>
        <v>0</v>
      </c>
      <c r="AH795" s="73" t="b">
        <f t="shared" si="336"/>
        <v>1</v>
      </c>
      <c r="AI795" s="34" t="str">
        <f t="shared" si="328"/>
        <v>Outer</v>
      </c>
      <c r="AJ795" s="35" t="str">
        <f t="shared" si="337"/>
        <v>0.5-0.6</v>
      </c>
      <c r="AK795" s="36" t="str">
        <f t="shared" si="329"/>
        <v>18-19</v>
      </c>
      <c r="AL795" s="36" t="str">
        <f t="shared" si="330"/>
        <v>Feb</v>
      </c>
      <c r="AM795" s="35" t="str">
        <f t="shared" si="331"/>
        <v>305-315</v>
      </c>
      <c r="AN795" s="36" t="str">
        <f t="shared" si="332"/>
        <v>HWS-LTI</v>
      </c>
    </row>
    <row r="796" spans="5:40" x14ac:dyDescent="0.3">
      <c r="E796" s="12">
        <v>40953.756944444445</v>
      </c>
      <c r="F796" s="16">
        <v>8.75</v>
      </c>
      <c r="G796" s="16">
        <v>1156.6800079345751</v>
      </c>
      <c r="H796" s="29">
        <v>1.1695386007291804</v>
      </c>
      <c r="I796" s="26">
        <v>312.5</v>
      </c>
      <c r="J796" s="30">
        <v>5.2571428571428575E-2</v>
      </c>
      <c r="K796" s="31">
        <v>0.36461177142049112</v>
      </c>
      <c r="L796" s="111">
        <f t="shared" si="312"/>
        <v>0.70000000000000007</v>
      </c>
      <c r="M796" s="112">
        <f t="shared" si="313"/>
        <v>0.05</v>
      </c>
      <c r="N796" s="112" t="b">
        <f t="shared" si="314"/>
        <v>1</v>
      </c>
      <c r="O796" s="112" t="b">
        <f t="shared" si="315"/>
        <v>1</v>
      </c>
      <c r="P796" s="113">
        <f t="shared" si="316"/>
        <v>7.0000000000000009</v>
      </c>
      <c r="Q796" s="113">
        <f t="shared" si="317"/>
        <v>21</v>
      </c>
      <c r="R796" s="114" t="str">
        <f t="shared" si="333"/>
        <v>0.7-0.05</v>
      </c>
      <c r="S796" s="127">
        <f t="shared" si="318"/>
        <v>-9.0566733299960664E-2</v>
      </c>
      <c r="T796" s="112" t="b">
        <f t="shared" si="319"/>
        <v>1</v>
      </c>
      <c r="U796" s="22">
        <f t="shared" si="320"/>
        <v>8.6159045071852933</v>
      </c>
      <c r="V796" s="22">
        <f t="shared" si="321"/>
        <v>0.68966579175157439</v>
      </c>
      <c r="W796" s="81">
        <f t="shared" si="322"/>
        <v>9</v>
      </c>
      <c r="X796" s="22">
        <f t="shared" si="323"/>
        <v>0.60694457079010999</v>
      </c>
      <c r="Y796" s="3">
        <f>IF(U796&gt;'Power Curve'!$C$37,0,INDEX(Ci,$W796,1)*POWER(1-X796,3)+INDEX(Ci,$W796,2)*3*X796*POWER(1-X796,2)+INDEX(Ci,$W796,3)*3*POWER(X796,2)*(1-X796)+INDEX(Ci,$W796,4)*POWER(X796,3))</f>
        <v>1070.0821267296999</v>
      </c>
      <c r="Z796" s="3">
        <f t="shared" si="324"/>
        <v>973.1682841491164</v>
      </c>
      <c r="AA796" s="3">
        <f t="shared" si="325"/>
        <v>1156.6800079345751</v>
      </c>
      <c r="AB796" s="3">
        <f t="shared" si="334"/>
        <v>-183.51172378545868</v>
      </c>
      <c r="AC796" s="3">
        <f t="shared" si="335"/>
        <v>183.51172378545868</v>
      </c>
      <c r="AE796" s="34">
        <f t="shared" si="326"/>
        <v>9</v>
      </c>
      <c r="AF796" s="73" t="b">
        <f>COUNTIF('Power Curve'!$D$2:$D$31,AE796)&gt;0</f>
        <v>1</v>
      </c>
      <c r="AG796" s="73" t="b">
        <f t="shared" si="327"/>
        <v>0</v>
      </c>
      <c r="AH796" s="73" t="b">
        <f t="shared" si="336"/>
        <v>1</v>
      </c>
      <c r="AI796" s="34" t="str">
        <f t="shared" si="328"/>
        <v>Outer</v>
      </c>
      <c r="AJ796" s="35" t="str">
        <f t="shared" si="337"/>
        <v>0.6-0.7</v>
      </c>
      <c r="AK796" s="36" t="str">
        <f t="shared" si="329"/>
        <v>18-19</v>
      </c>
      <c r="AL796" s="36" t="str">
        <f t="shared" si="330"/>
        <v>Feb</v>
      </c>
      <c r="AM796" s="35" t="str">
        <f t="shared" si="331"/>
        <v>305-315</v>
      </c>
      <c r="AN796" s="36" t="str">
        <f t="shared" si="332"/>
        <v>HWS-LTI</v>
      </c>
    </row>
    <row r="797" spans="5:40" x14ac:dyDescent="0.3">
      <c r="E797" s="12">
        <v>40953.763888888891</v>
      </c>
      <c r="F797" s="16">
        <v>9.5500000000000007</v>
      </c>
      <c r="G797" s="16">
        <v>1459.639953613286</v>
      </c>
      <c r="H797" s="29">
        <v>1.16984229781696</v>
      </c>
      <c r="I797" s="26">
        <v>319.7</v>
      </c>
      <c r="J797" s="30">
        <v>4.293193717277486E-2</v>
      </c>
      <c r="K797" s="31">
        <v>0.33861299103065357</v>
      </c>
      <c r="L797" s="111">
        <f t="shared" si="312"/>
        <v>0.8</v>
      </c>
      <c r="M797" s="112">
        <f t="shared" si="313"/>
        <v>0.04</v>
      </c>
      <c r="N797" s="112" t="b">
        <f t="shared" si="314"/>
        <v>1</v>
      </c>
      <c r="O797" s="112" t="b">
        <f t="shared" si="315"/>
        <v>1</v>
      </c>
      <c r="P797" s="113">
        <f t="shared" si="316"/>
        <v>8</v>
      </c>
      <c r="Q797" s="113">
        <f t="shared" si="317"/>
        <v>22</v>
      </c>
      <c r="R797" s="114" t="str">
        <f t="shared" si="333"/>
        <v>0.8-0.04</v>
      </c>
      <c r="S797" s="127">
        <f t="shared" si="318"/>
        <v>-7.5608648962407682E-2</v>
      </c>
      <c r="T797" s="112" t="b">
        <f t="shared" si="319"/>
        <v>1</v>
      </c>
      <c r="U797" s="22">
        <f t="shared" si="320"/>
        <v>9.4044582335463112</v>
      </c>
      <c r="V797" s="22">
        <f t="shared" si="321"/>
        <v>0.81153931212646735</v>
      </c>
      <c r="W797" s="81">
        <f t="shared" si="322"/>
        <v>10</v>
      </c>
      <c r="X797" s="22">
        <f t="shared" si="323"/>
        <v>0.42020028615591043</v>
      </c>
      <c r="Y797" s="3">
        <f>IF(U797&gt;'Power Curve'!$C$37,0,INDEX(Ci,$W797,1)*POWER(1-X797,3)+INDEX(Ci,$W797,2)*3*X797*POWER(1-X797,2)+INDEX(Ci,$W797,3)*3*POWER(X797,2)*(1-X797)+INDEX(Ci,$W797,4)*POWER(X797,3))</f>
        <v>1336.4482132298117</v>
      </c>
      <c r="Z797" s="3">
        <f t="shared" si="324"/>
        <v>1235.4011694192818</v>
      </c>
      <c r="AA797" s="3">
        <f t="shared" si="325"/>
        <v>1459.639953613286</v>
      </c>
      <c r="AB797" s="3">
        <f t="shared" si="334"/>
        <v>-224.23878419400421</v>
      </c>
      <c r="AC797" s="3">
        <f t="shared" si="335"/>
        <v>224.23878419400421</v>
      </c>
      <c r="AE797" s="34">
        <f t="shared" si="326"/>
        <v>9</v>
      </c>
      <c r="AF797" s="73" t="b">
        <f>COUNTIF('Power Curve'!$D$2:$D$31,AE797)&gt;0</f>
        <v>1</v>
      </c>
      <c r="AG797" s="73" t="b">
        <f t="shared" si="327"/>
        <v>0</v>
      </c>
      <c r="AH797" s="73" t="b">
        <f t="shared" si="336"/>
        <v>1</v>
      </c>
      <c r="AI797" s="34" t="str">
        <f t="shared" si="328"/>
        <v>Outer</v>
      </c>
      <c r="AJ797" s="35" t="str">
        <f t="shared" si="337"/>
        <v>0.8-0.9</v>
      </c>
      <c r="AK797" s="36" t="str">
        <f t="shared" si="329"/>
        <v>18-19</v>
      </c>
      <c r="AL797" s="36" t="str">
        <f t="shared" si="330"/>
        <v>Feb</v>
      </c>
      <c r="AM797" s="35" t="str">
        <f t="shared" si="331"/>
        <v>315-325</v>
      </c>
      <c r="AN797" s="36" t="str">
        <f t="shared" si="332"/>
        <v>HWS-LTI</v>
      </c>
    </row>
    <row r="798" spans="5:40" x14ac:dyDescent="0.3">
      <c r="E798" s="12">
        <v>40953.770833333336</v>
      </c>
      <c r="F798" s="16">
        <v>9.2799999999999994</v>
      </c>
      <c r="G798" s="16">
        <v>1506.4700622558589</v>
      </c>
      <c r="H798" s="29">
        <v>1.1708603197235439</v>
      </c>
      <c r="I798" s="26">
        <v>322.7</v>
      </c>
      <c r="J798" s="30">
        <v>8.5129310344827597E-2</v>
      </c>
      <c r="K798" s="31">
        <v>0.26055685167138393</v>
      </c>
      <c r="L798" s="111">
        <f t="shared" si="312"/>
        <v>0.8</v>
      </c>
      <c r="M798" s="112">
        <f t="shared" si="313"/>
        <v>0.09</v>
      </c>
      <c r="N798" s="112" t="b">
        <f t="shared" si="314"/>
        <v>1</v>
      </c>
      <c r="O798" s="112" t="b">
        <f t="shared" si="315"/>
        <v>1</v>
      </c>
      <c r="P798" s="113">
        <f t="shared" si="316"/>
        <v>8</v>
      </c>
      <c r="Q798" s="113">
        <f t="shared" si="317"/>
        <v>17</v>
      </c>
      <c r="R798" s="114" t="str">
        <f t="shared" si="333"/>
        <v>0.8-0.09</v>
      </c>
      <c r="S798" s="127">
        <f t="shared" si="318"/>
        <v>-1.1973539536404244E-2</v>
      </c>
      <c r="T798" s="112" t="b">
        <f t="shared" si="319"/>
        <v>1</v>
      </c>
      <c r="U798" s="22">
        <f t="shared" si="320"/>
        <v>9.1412231192459483</v>
      </c>
      <c r="V798" s="22">
        <f t="shared" si="321"/>
        <v>0.77085547665197118</v>
      </c>
      <c r="W798" s="81">
        <f t="shared" si="322"/>
        <v>10</v>
      </c>
      <c r="X798" s="22">
        <f t="shared" si="323"/>
        <v>0.14039841799994759</v>
      </c>
      <c r="Y798" s="3">
        <f>IF(U798&gt;'Power Curve'!$C$37,0,INDEX(Ci,$W798,1)*POWER(1-X798,3)+INDEX(Ci,$W798,2)*3*X798*POWER(1-X798,2)+INDEX(Ci,$W798,3)*3*POWER(X798,2)*(1-X798)+INDEX(Ci,$W798,4)*POWER(X798,3))</f>
        <v>1242.9763805355342</v>
      </c>
      <c r="Z798" s="3">
        <f t="shared" si="324"/>
        <v>1228.0935537003754</v>
      </c>
      <c r="AA798" s="3">
        <f t="shared" si="325"/>
        <v>1506.4700622558589</v>
      </c>
      <c r="AB798" s="3">
        <f t="shared" si="334"/>
        <v>-278.3765085554835</v>
      </c>
      <c r="AC798" s="3">
        <f t="shared" si="335"/>
        <v>278.3765085554835</v>
      </c>
      <c r="AE798" s="34">
        <f t="shared" si="326"/>
        <v>9</v>
      </c>
      <c r="AF798" s="73" t="b">
        <f>COUNTIF('Power Curve'!$D$2:$D$31,AE798)&gt;0</f>
        <v>1</v>
      </c>
      <c r="AG798" s="73" t="b">
        <f t="shared" si="327"/>
        <v>0</v>
      </c>
      <c r="AH798" s="73" t="b">
        <f t="shared" si="336"/>
        <v>1</v>
      </c>
      <c r="AI798" s="34" t="str">
        <f t="shared" si="328"/>
        <v>Outer</v>
      </c>
      <c r="AJ798" s="35" t="str">
        <f t="shared" si="337"/>
        <v>0.7-0.8</v>
      </c>
      <c r="AK798" s="36" t="str">
        <f t="shared" si="329"/>
        <v>18-19</v>
      </c>
      <c r="AL798" s="36" t="str">
        <f t="shared" si="330"/>
        <v>Feb</v>
      </c>
      <c r="AM798" s="35" t="str">
        <f t="shared" si="331"/>
        <v>315-325</v>
      </c>
      <c r="AN798" s="36" t="str">
        <f t="shared" si="332"/>
        <v>HWS-LTI</v>
      </c>
    </row>
    <row r="799" spans="5:40" x14ac:dyDescent="0.3">
      <c r="E799" s="12">
        <v>40953.777777777781</v>
      </c>
      <c r="F799" s="16">
        <v>8.25</v>
      </c>
      <c r="G799" s="16">
        <v>1125.3899612426758</v>
      </c>
      <c r="H799" s="29">
        <v>1.1718360293480956</v>
      </c>
      <c r="I799" s="26">
        <v>323.2</v>
      </c>
      <c r="J799" s="30">
        <v>0.12363636363636364</v>
      </c>
      <c r="K799" s="31">
        <v>0.22267942455245404</v>
      </c>
      <c r="L799" s="111">
        <f t="shared" si="312"/>
        <v>0.6</v>
      </c>
      <c r="M799" s="112">
        <f t="shared" si="313"/>
        <v>0.12</v>
      </c>
      <c r="N799" s="112" t="b">
        <f t="shared" si="314"/>
        <v>1</v>
      </c>
      <c r="O799" s="112" t="b">
        <f t="shared" si="315"/>
        <v>1</v>
      </c>
      <c r="P799" s="113">
        <f t="shared" si="316"/>
        <v>6</v>
      </c>
      <c r="Q799" s="113">
        <f t="shared" si="317"/>
        <v>14</v>
      </c>
      <c r="R799" s="114" t="str">
        <f t="shared" si="333"/>
        <v>0.6-0.12</v>
      </c>
      <c r="S799" s="127">
        <f t="shared" si="318"/>
        <v>4.5001612482616585E-3</v>
      </c>
      <c r="T799" s="112" t="b">
        <f t="shared" si="319"/>
        <v>1</v>
      </c>
      <c r="U799" s="22">
        <f t="shared" si="320"/>
        <v>8.1288829091480022</v>
      </c>
      <c r="V799" s="22">
        <f t="shared" si="321"/>
        <v>0.61439503382196603</v>
      </c>
      <c r="W799" s="81">
        <f t="shared" si="322"/>
        <v>9</v>
      </c>
      <c r="X799" s="22">
        <f t="shared" si="323"/>
        <v>0.12014292806376278</v>
      </c>
      <c r="Y799" s="3">
        <f>IF(U799&gt;'Power Curve'!$C$37,0,INDEX(Ci,$W799,1)*POWER(1-X799,3)+INDEX(Ci,$W799,2)*3*X799*POWER(1-X799,2)+INDEX(Ci,$W799,3)*3*POWER(X799,2)*(1-X799)+INDEX(Ci,$W799,4)*POWER(X799,3))</f>
        <v>917.01634226742442</v>
      </c>
      <c r="Z799" s="3">
        <f t="shared" si="324"/>
        <v>921.14306367491884</v>
      </c>
      <c r="AA799" s="3">
        <f t="shared" si="325"/>
        <v>1125.3899612426758</v>
      </c>
      <c r="AB799" s="3">
        <f t="shared" si="334"/>
        <v>-204.24689756775695</v>
      </c>
      <c r="AC799" s="3">
        <f t="shared" si="335"/>
        <v>204.24689756775695</v>
      </c>
      <c r="AE799" s="34">
        <f t="shared" si="326"/>
        <v>8</v>
      </c>
      <c r="AF799" s="73" t="b">
        <f>COUNTIF('Power Curve'!$D$2:$D$31,AE799)&gt;0</f>
        <v>1</v>
      </c>
      <c r="AG799" s="73" t="b">
        <f t="shared" si="327"/>
        <v>0</v>
      </c>
      <c r="AH799" s="73" t="b">
        <f t="shared" si="336"/>
        <v>1</v>
      </c>
      <c r="AI799" s="34" t="str">
        <f t="shared" si="328"/>
        <v>Inner</v>
      </c>
      <c r="AJ799" s="35" t="str">
        <f t="shared" si="337"/>
        <v>0.6-0.7</v>
      </c>
      <c r="AK799" s="36" t="str">
        <f t="shared" si="329"/>
        <v>18-19</v>
      </c>
      <c r="AL799" s="36" t="str">
        <f t="shared" si="330"/>
        <v>Feb</v>
      </c>
      <c r="AM799" s="35" t="str">
        <f t="shared" si="331"/>
        <v>315-325</v>
      </c>
      <c r="AN799" s="36" t="str">
        <f t="shared" si="332"/>
        <v>Inner-TI</v>
      </c>
    </row>
    <row r="800" spans="5:40" x14ac:dyDescent="0.3">
      <c r="E800" s="12">
        <v>40953.784722222219</v>
      </c>
      <c r="F800" s="16">
        <v>7.97</v>
      </c>
      <c r="G800" s="16">
        <v>1059.6700134277344</v>
      </c>
      <c r="H800" s="29">
        <v>1.1725949604856014</v>
      </c>
      <c r="I800" s="26">
        <v>329.4</v>
      </c>
      <c r="J800" s="30">
        <v>8.6574654956085309E-2</v>
      </c>
      <c r="K800" s="31">
        <v>0.19516824118731324</v>
      </c>
      <c r="L800" s="111">
        <f t="shared" si="312"/>
        <v>0.6</v>
      </c>
      <c r="M800" s="112">
        <f t="shared" si="313"/>
        <v>0.09</v>
      </c>
      <c r="N800" s="112" t="b">
        <f t="shared" si="314"/>
        <v>1</v>
      </c>
      <c r="O800" s="112" t="b">
        <f t="shared" si="315"/>
        <v>1</v>
      </c>
      <c r="P800" s="113">
        <f t="shared" si="316"/>
        <v>6</v>
      </c>
      <c r="Q800" s="113">
        <f t="shared" si="317"/>
        <v>17</v>
      </c>
      <c r="R800" s="114" t="str">
        <f t="shared" si="333"/>
        <v>0.6-0.09</v>
      </c>
      <c r="S800" s="127">
        <f t="shared" si="318"/>
        <v>-2.6533940218358566E-2</v>
      </c>
      <c r="T800" s="112" t="b">
        <f t="shared" si="319"/>
        <v>1</v>
      </c>
      <c r="U800" s="22">
        <f t="shared" si="320"/>
        <v>7.8546884954641198</v>
      </c>
      <c r="V800" s="22">
        <f t="shared" si="321"/>
        <v>0.57201740329957174</v>
      </c>
      <c r="W800" s="81">
        <f t="shared" si="322"/>
        <v>8</v>
      </c>
      <c r="X800" s="22">
        <f t="shared" si="323"/>
        <v>0.84500471844888658</v>
      </c>
      <c r="Y800" s="3">
        <f>IF(U800&gt;'Power Curve'!$C$37,0,INDEX(Ci,$W800,1)*POWER(1-X800,3)+INDEX(Ci,$W800,2)*3*X800*POWER(1-X800,2)+INDEX(Ci,$W800,3)*3*POWER(X800,2)*(1-X800)+INDEX(Ci,$W800,4)*POWER(X800,3))</f>
        <v>834.94192442997928</v>
      </c>
      <c r="Z800" s="3">
        <f t="shared" si="324"/>
        <v>812.78762532135295</v>
      </c>
      <c r="AA800" s="3">
        <f t="shared" si="325"/>
        <v>1059.6700134277344</v>
      </c>
      <c r="AB800" s="3">
        <f t="shared" si="334"/>
        <v>-246.88238810638143</v>
      </c>
      <c r="AC800" s="3">
        <f t="shared" si="335"/>
        <v>246.88238810638143</v>
      </c>
      <c r="AE800" s="34">
        <f t="shared" si="326"/>
        <v>8</v>
      </c>
      <c r="AF800" s="73" t="b">
        <f>COUNTIF('Power Curve'!$D$2:$D$31,AE800)&gt;0</f>
        <v>1</v>
      </c>
      <c r="AG800" s="73" t="b">
        <f t="shared" si="327"/>
        <v>0</v>
      </c>
      <c r="AH800" s="73" t="b">
        <f t="shared" si="336"/>
        <v>1</v>
      </c>
      <c r="AI800" s="34" t="str">
        <f t="shared" si="328"/>
        <v>Outer</v>
      </c>
      <c r="AJ800" s="35" t="str">
        <f t="shared" si="337"/>
        <v>0.5-0.6</v>
      </c>
      <c r="AK800" s="36" t="str">
        <f t="shared" si="329"/>
        <v>18-19</v>
      </c>
      <c r="AL800" s="36" t="str">
        <f t="shared" si="330"/>
        <v>Feb</v>
      </c>
      <c r="AM800" s="35" t="str">
        <f t="shared" si="331"/>
        <v>325-335</v>
      </c>
      <c r="AN800" s="36" t="str">
        <f t="shared" si="332"/>
        <v>HWS-LTI</v>
      </c>
    </row>
    <row r="801" spans="5:40" x14ac:dyDescent="0.3">
      <c r="E801" s="12">
        <v>40953.791666666664</v>
      </c>
      <c r="F801" s="16">
        <v>7.96</v>
      </c>
      <c r="G801" s="16">
        <v>1050.6999893188477</v>
      </c>
      <c r="H801" s="29">
        <v>1.1734852984150874</v>
      </c>
      <c r="I801" s="26">
        <v>333.7</v>
      </c>
      <c r="J801" s="30">
        <v>0.10301507537688441</v>
      </c>
      <c r="K801" s="31">
        <v>0.24822571310744984</v>
      </c>
      <c r="L801" s="111">
        <f t="shared" si="312"/>
        <v>0.6</v>
      </c>
      <c r="M801" s="112">
        <f t="shared" si="313"/>
        <v>9.9999999999999992E-2</v>
      </c>
      <c r="N801" s="112" t="b">
        <f t="shared" si="314"/>
        <v>1</v>
      </c>
      <c r="O801" s="112" t="b">
        <f t="shared" si="315"/>
        <v>1</v>
      </c>
      <c r="P801" s="113">
        <f t="shared" si="316"/>
        <v>6</v>
      </c>
      <c r="Q801" s="113">
        <f t="shared" si="317"/>
        <v>16</v>
      </c>
      <c r="R801" s="114" t="str">
        <f t="shared" si="333"/>
        <v>0.6-0.1</v>
      </c>
      <c r="S801" s="127">
        <f t="shared" si="318"/>
        <v>-7.7910698820127019E-3</v>
      </c>
      <c r="T801" s="112" t="b">
        <f t="shared" si="319"/>
        <v>1</v>
      </c>
      <c r="U801" s="22">
        <f t="shared" si="320"/>
        <v>7.8468181724331227</v>
      </c>
      <c r="V801" s="22">
        <f t="shared" si="321"/>
        <v>0.57080101950451745</v>
      </c>
      <c r="W801" s="81">
        <f t="shared" si="322"/>
        <v>8</v>
      </c>
      <c r="X801" s="22">
        <f t="shared" si="323"/>
        <v>0.83708338656781811</v>
      </c>
      <c r="Y801" s="3">
        <f>IF(U801&gt;'Power Curve'!$C$37,0,INDEX(Ci,$W801,1)*POWER(1-X801,3)+INDEX(Ci,$W801,2)*3*X801*POWER(1-X801,2)+INDEX(Ci,$W801,3)*3*POWER(X801,2)*(1-X801)+INDEX(Ci,$W801,4)*POWER(X801,3))</f>
        <v>832.61429560282465</v>
      </c>
      <c r="Z801" s="3">
        <f t="shared" si="324"/>
        <v>826.12733944102024</v>
      </c>
      <c r="AA801" s="3">
        <f t="shared" si="325"/>
        <v>1050.6999893188477</v>
      </c>
      <c r="AB801" s="3">
        <f t="shared" si="334"/>
        <v>-224.57264987782742</v>
      </c>
      <c r="AC801" s="3">
        <f t="shared" si="335"/>
        <v>224.57264987782742</v>
      </c>
      <c r="AE801" s="34">
        <f t="shared" si="326"/>
        <v>8</v>
      </c>
      <c r="AF801" s="73" t="b">
        <f>COUNTIF('Power Curve'!$D$2:$D$31,AE801)&gt;0</f>
        <v>1</v>
      </c>
      <c r="AG801" s="73" t="b">
        <f t="shared" si="327"/>
        <v>0</v>
      </c>
      <c r="AH801" s="73" t="b">
        <f t="shared" si="336"/>
        <v>1</v>
      </c>
      <c r="AI801" s="34" t="str">
        <f t="shared" si="328"/>
        <v>Inner</v>
      </c>
      <c r="AJ801" s="35" t="str">
        <f t="shared" si="337"/>
        <v>0.5-0.6</v>
      </c>
      <c r="AK801" s="36" t="str">
        <f t="shared" si="329"/>
        <v>19-20</v>
      </c>
      <c r="AL801" s="36" t="str">
        <f t="shared" si="330"/>
        <v>Feb</v>
      </c>
      <c r="AM801" s="35" t="str">
        <f t="shared" si="331"/>
        <v>325-335</v>
      </c>
      <c r="AN801" s="36" t="str">
        <f t="shared" si="332"/>
        <v>Inner-TI</v>
      </c>
    </row>
    <row r="802" spans="5:40" x14ac:dyDescent="0.3">
      <c r="E802" s="12">
        <v>40953.8125</v>
      </c>
      <c r="F802" s="16">
        <v>8.1999999999999993</v>
      </c>
      <c r="G802" s="16">
        <v>1033.299987792969</v>
      </c>
      <c r="H802" s="29">
        <v>1.1767747535213542</v>
      </c>
      <c r="I802" s="26">
        <v>343.9</v>
      </c>
      <c r="J802" s="30">
        <v>8.7804878048780496E-2</v>
      </c>
      <c r="K802" s="31">
        <v>0.2374028227573548</v>
      </c>
      <c r="L802" s="111">
        <f t="shared" si="312"/>
        <v>0.6</v>
      </c>
      <c r="M802" s="112">
        <f t="shared" si="313"/>
        <v>0.09</v>
      </c>
      <c r="N802" s="112" t="b">
        <f t="shared" si="314"/>
        <v>1</v>
      </c>
      <c r="O802" s="112" t="b">
        <f t="shared" si="315"/>
        <v>1</v>
      </c>
      <c r="P802" s="113">
        <f t="shared" si="316"/>
        <v>6</v>
      </c>
      <c r="Q802" s="113">
        <f t="shared" si="317"/>
        <v>17</v>
      </c>
      <c r="R802" s="114" t="str">
        <f t="shared" si="333"/>
        <v>0.6-0.09</v>
      </c>
      <c r="S802" s="127">
        <f t="shared" si="318"/>
        <v>-2.6533940218358566E-2</v>
      </c>
      <c r="T802" s="112" t="b">
        <f t="shared" si="319"/>
        <v>1</v>
      </c>
      <c r="U802" s="22">
        <f t="shared" si="320"/>
        <v>8.0909516076361552</v>
      </c>
      <c r="V802" s="22">
        <f t="shared" si="321"/>
        <v>0.60853262889873594</v>
      </c>
      <c r="W802" s="81">
        <f t="shared" si="322"/>
        <v>9</v>
      </c>
      <c r="X802" s="22">
        <f t="shared" si="323"/>
        <v>8.2228757601651936E-2</v>
      </c>
      <c r="Y802" s="3">
        <f>IF(U802&gt;'Power Curve'!$C$37,0,INDEX(Ci,$W802,1)*POWER(1-X802,3)+INDEX(Ci,$W802,2)*3*X802*POWER(1-X802,2)+INDEX(Ci,$W802,3)*3*POWER(X802,2)*(1-X802)+INDEX(Ci,$W802,4)*POWER(X802,3))</f>
        <v>905.49337080625594</v>
      </c>
      <c r="Z802" s="3">
        <f t="shared" si="324"/>
        <v>881.46706383716275</v>
      </c>
      <c r="AA802" s="3">
        <f t="shared" si="325"/>
        <v>1033.299987792969</v>
      </c>
      <c r="AB802" s="3">
        <f t="shared" si="334"/>
        <v>-151.83292395580622</v>
      </c>
      <c r="AC802" s="3">
        <f t="shared" si="335"/>
        <v>151.83292395580622</v>
      </c>
      <c r="AE802" s="34">
        <f t="shared" si="326"/>
        <v>8</v>
      </c>
      <c r="AF802" s="73" t="b">
        <f>COUNTIF('Power Curve'!$D$2:$D$31,AE802)&gt;0</f>
        <v>1</v>
      </c>
      <c r="AG802" s="73" t="b">
        <f t="shared" si="327"/>
        <v>0</v>
      </c>
      <c r="AH802" s="73" t="b">
        <f t="shared" si="336"/>
        <v>1</v>
      </c>
      <c r="AI802" s="34" t="str">
        <f t="shared" si="328"/>
        <v>Outer</v>
      </c>
      <c r="AJ802" s="35" t="str">
        <f t="shared" si="337"/>
        <v>0.6-0.7</v>
      </c>
      <c r="AK802" s="36" t="str">
        <f t="shared" si="329"/>
        <v>19-20</v>
      </c>
      <c r="AL802" s="36" t="str">
        <f t="shared" si="330"/>
        <v>Feb</v>
      </c>
      <c r="AM802" s="35" t="str">
        <f t="shared" si="331"/>
        <v>335-345</v>
      </c>
      <c r="AN802" s="36" t="str">
        <f t="shared" si="332"/>
        <v>HWS-LTI</v>
      </c>
    </row>
    <row r="803" spans="5:40" x14ac:dyDescent="0.3">
      <c r="E803" s="12">
        <v>40953.819444444445</v>
      </c>
      <c r="F803" s="16">
        <v>7.95</v>
      </c>
      <c r="G803" s="16">
        <v>1060.7099914550781</v>
      </c>
      <c r="H803" s="29">
        <v>1.1777570778709927</v>
      </c>
      <c r="I803" s="26">
        <v>348.3</v>
      </c>
      <c r="J803" s="30">
        <v>9.9371069182389943E-2</v>
      </c>
      <c r="K803" s="31">
        <v>0.31333225971609641</v>
      </c>
      <c r="L803" s="111">
        <f t="shared" si="312"/>
        <v>0.6</v>
      </c>
      <c r="M803" s="112">
        <f t="shared" si="313"/>
        <v>9.9999999999999992E-2</v>
      </c>
      <c r="N803" s="112" t="b">
        <f t="shared" si="314"/>
        <v>1</v>
      </c>
      <c r="O803" s="112" t="b">
        <f t="shared" si="315"/>
        <v>1</v>
      </c>
      <c r="P803" s="113">
        <f t="shared" si="316"/>
        <v>6</v>
      </c>
      <c r="Q803" s="113">
        <f t="shared" si="317"/>
        <v>16</v>
      </c>
      <c r="R803" s="114" t="str">
        <f t="shared" si="333"/>
        <v>0.6-0.1</v>
      </c>
      <c r="S803" s="127">
        <f t="shared" si="318"/>
        <v>-7.7910698820127019E-3</v>
      </c>
      <c r="T803" s="112" t="b">
        <f t="shared" si="319"/>
        <v>1</v>
      </c>
      <c r="U803" s="22">
        <f t="shared" si="320"/>
        <v>7.8464583423801404</v>
      </c>
      <c r="V803" s="22">
        <f t="shared" si="321"/>
        <v>0.57074540660988815</v>
      </c>
      <c r="W803" s="81">
        <f t="shared" si="322"/>
        <v>8</v>
      </c>
      <c r="X803" s="22">
        <f t="shared" si="323"/>
        <v>0.83672122439744345</v>
      </c>
      <c r="Y803" s="3">
        <f>IF(U803&gt;'Power Curve'!$C$37,0,INDEX(Ci,$W803,1)*POWER(1-X803,3)+INDEX(Ci,$W803,2)*3*X803*POWER(1-X803,2)+INDEX(Ci,$W803,3)*3*POWER(X803,2)*(1-X803)+INDEX(Ci,$W803,4)*POWER(X803,3))</f>
        <v>832.50791178519648</v>
      </c>
      <c r="Z803" s="3">
        <f t="shared" si="324"/>
        <v>826.02178446714959</v>
      </c>
      <c r="AA803" s="3">
        <f t="shared" si="325"/>
        <v>1060.7099914550781</v>
      </c>
      <c r="AB803" s="3">
        <f t="shared" si="334"/>
        <v>-234.68820698792854</v>
      </c>
      <c r="AC803" s="3">
        <f t="shared" si="335"/>
        <v>234.68820698792854</v>
      </c>
      <c r="AE803" s="34">
        <f t="shared" si="326"/>
        <v>8</v>
      </c>
      <c r="AF803" s="73" t="b">
        <f>COUNTIF('Power Curve'!$D$2:$D$31,AE803)&gt;0</f>
        <v>1</v>
      </c>
      <c r="AG803" s="73" t="b">
        <f t="shared" si="327"/>
        <v>0</v>
      </c>
      <c r="AH803" s="73" t="b">
        <f t="shared" si="336"/>
        <v>1</v>
      </c>
      <c r="AI803" s="34" t="str">
        <f t="shared" si="328"/>
        <v>Outer</v>
      </c>
      <c r="AJ803" s="35" t="str">
        <f t="shared" si="337"/>
        <v>0.5-0.6</v>
      </c>
      <c r="AK803" s="36" t="str">
        <f t="shared" si="329"/>
        <v>19-20</v>
      </c>
      <c r="AL803" s="36" t="str">
        <f t="shared" si="330"/>
        <v>Feb</v>
      </c>
      <c r="AM803" s="35" t="str">
        <f t="shared" si="331"/>
        <v>345-355</v>
      </c>
      <c r="AN803" s="36" t="str">
        <f t="shared" si="332"/>
        <v>HWS-LTI</v>
      </c>
    </row>
    <row r="804" spans="5:40" x14ac:dyDescent="0.3">
      <c r="E804" s="12">
        <v>40953.826388888891</v>
      </c>
      <c r="F804" s="16">
        <v>8.4499999999999993</v>
      </c>
      <c r="G804" s="16">
        <v>1304.3200302124069</v>
      </c>
      <c r="H804" s="29">
        <v>1.1784768578188396</v>
      </c>
      <c r="I804" s="26">
        <v>342.9</v>
      </c>
      <c r="J804" s="30">
        <v>0.11952662721893492</v>
      </c>
      <c r="K804" s="31">
        <v>0.24253849611362574</v>
      </c>
      <c r="L804" s="111">
        <f t="shared" si="312"/>
        <v>0.6</v>
      </c>
      <c r="M804" s="112">
        <f t="shared" si="313"/>
        <v>0.12</v>
      </c>
      <c r="N804" s="112" t="b">
        <f t="shared" si="314"/>
        <v>1</v>
      </c>
      <c r="O804" s="112" t="b">
        <f t="shared" si="315"/>
        <v>1</v>
      </c>
      <c r="P804" s="113">
        <f t="shared" si="316"/>
        <v>6</v>
      </c>
      <c r="Q804" s="113">
        <f t="shared" si="317"/>
        <v>14</v>
      </c>
      <c r="R804" s="114" t="str">
        <f t="shared" si="333"/>
        <v>0.6-0.12</v>
      </c>
      <c r="S804" s="127">
        <f t="shared" si="318"/>
        <v>4.5001612482616585E-3</v>
      </c>
      <c r="T804" s="112" t="b">
        <f t="shared" si="319"/>
        <v>1</v>
      </c>
      <c r="U804" s="22">
        <f t="shared" si="320"/>
        <v>8.3416449136639468</v>
      </c>
      <c r="V804" s="22">
        <f t="shared" si="321"/>
        <v>0.64727808747518756</v>
      </c>
      <c r="W804" s="81">
        <f t="shared" si="322"/>
        <v>9</v>
      </c>
      <c r="X804" s="22">
        <f t="shared" si="323"/>
        <v>0.33280884211257211</v>
      </c>
      <c r="Y804" s="3">
        <f>IF(U804&gt;'Power Curve'!$C$37,0,INDEX(Ci,$W804,1)*POWER(1-X804,3)+INDEX(Ci,$W804,2)*3*X804*POWER(1-X804,2)+INDEX(Ci,$W804,3)*3*POWER(X804,2)*(1-X804)+INDEX(Ci,$W804,4)*POWER(X804,3))</f>
        <v>982.82329217543497</v>
      </c>
      <c r="Z804" s="3">
        <f t="shared" si="324"/>
        <v>987.24615546877169</v>
      </c>
      <c r="AA804" s="3">
        <f t="shared" si="325"/>
        <v>1304.3200302124069</v>
      </c>
      <c r="AB804" s="3">
        <f t="shared" si="334"/>
        <v>-317.0738747436352</v>
      </c>
      <c r="AC804" s="3">
        <f t="shared" si="335"/>
        <v>317.0738747436352</v>
      </c>
      <c r="AE804" s="34">
        <f t="shared" si="326"/>
        <v>8</v>
      </c>
      <c r="AF804" s="73" t="b">
        <f>COUNTIF('Power Curve'!$D$2:$D$31,AE804)&gt;0</f>
        <v>1</v>
      </c>
      <c r="AG804" s="73" t="b">
        <f t="shared" si="327"/>
        <v>0</v>
      </c>
      <c r="AH804" s="73" t="b">
        <f t="shared" si="336"/>
        <v>1</v>
      </c>
      <c r="AI804" s="34" t="str">
        <f t="shared" si="328"/>
        <v>Inner</v>
      </c>
      <c r="AJ804" s="35" t="str">
        <f t="shared" si="337"/>
        <v>0.6-0.7</v>
      </c>
      <c r="AK804" s="36" t="str">
        <f t="shared" si="329"/>
        <v>19-20</v>
      </c>
      <c r="AL804" s="36" t="str">
        <f t="shared" si="330"/>
        <v>Feb</v>
      </c>
      <c r="AM804" s="35" t="str">
        <f t="shared" si="331"/>
        <v>335-345</v>
      </c>
      <c r="AN804" s="36" t="str">
        <f t="shared" si="332"/>
        <v>Inner-TI</v>
      </c>
    </row>
    <row r="805" spans="5:40" x14ac:dyDescent="0.3">
      <c r="E805" s="12">
        <v>40953.833333333336</v>
      </c>
      <c r="F805" s="16">
        <v>8.65</v>
      </c>
      <c r="G805" s="16">
        <v>1456.8800201415991</v>
      </c>
      <c r="H805" s="29">
        <v>1.178652605448872</v>
      </c>
      <c r="I805" s="26">
        <v>338.9</v>
      </c>
      <c r="J805" s="30">
        <v>9.0173410404624274E-2</v>
      </c>
      <c r="K805" s="31">
        <v>0.2258562694100647</v>
      </c>
      <c r="L805" s="111">
        <f t="shared" si="312"/>
        <v>0.70000000000000007</v>
      </c>
      <c r="M805" s="112">
        <f t="shared" si="313"/>
        <v>0.09</v>
      </c>
      <c r="N805" s="112" t="b">
        <f t="shared" si="314"/>
        <v>1</v>
      </c>
      <c r="O805" s="112" t="b">
        <f t="shared" si="315"/>
        <v>1</v>
      </c>
      <c r="P805" s="113">
        <f t="shared" si="316"/>
        <v>7.0000000000000009</v>
      </c>
      <c r="Q805" s="113">
        <f t="shared" si="317"/>
        <v>17</v>
      </c>
      <c r="R805" s="114" t="str">
        <f t="shared" si="333"/>
        <v>0.7-0.09</v>
      </c>
      <c r="S805" s="127">
        <f t="shared" si="318"/>
        <v>-1.3720698393030565E-2</v>
      </c>
      <c r="T805" s="112" t="b">
        <f t="shared" si="319"/>
        <v>1</v>
      </c>
      <c r="U805" s="22">
        <f t="shared" si="320"/>
        <v>8.5395047561420157</v>
      </c>
      <c r="V805" s="22">
        <f t="shared" si="321"/>
        <v>0.67785796394714803</v>
      </c>
      <c r="W805" s="81">
        <f t="shared" si="322"/>
        <v>9</v>
      </c>
      <c r="X805" s="22">
        <f t="shared" si="323"/>
        <v>0.53057932444039102</v>
      </c>
      <c r="Y805" s="3">
        <f>IF(U805&gt;'Power Curve'!$C$37,0,INDEX(Ci,$W805,1)*POWER(1-X805,3)+INDEX(Ci,$W805,2)*3*X805*POWER(1-X805,2)+INDEX(Ci,$W805,3)*3*POWER(X805,2)*(1-X805)+INDEX(Ci,$W805,4)*POWER(X805,3))</f>
        <v>1045.5444227283183</v>
      </c>
      <c r="Z805" s="3">
        <f t="shared" si="324"/>
        <v>1031.1988230475479</v>
      </c>
      <c r="AA805" s="3">
        <f t="shared" si="325"/>
        <v>1456.8800201415991</v>
      </c>
      <c r="AB805" s="3">
        <f t="shared" si="334"/>
        <v>-425.68119709405119</v>
      </c>
      <c r="AC805" s="3">
        <f t="shared" si="335"/>
        <v>425.68119709405119</v>
      </c>
      <c r="AE805" s="34">
        <f t="shared" si="326"/>
        <v>9</v>
      </c>
      <c r="AF805" s="73" t="b">
        <f>COUNTIF('Power Curve'!$D$2:$D$31,AE805)&gt;0</f>
        <v>1</v>
      </c>
      <c r="AG805" s="73" t="b">
        <f t="shared" si="327"/>
        <v>0</v>
      </c>
      <c r="AH805" s="73" t="b">
        <f t="shared" si="336"/>
        <v>1</v>
      </c>
      <c r="AI805" s="34" t="str">
        <f t="shared" si="328"/>
        <v>Outer</v>
      </c>
      <c r="AJ805" s="35" t="str">
        <f t="shared" si="337"/>
        <v>0.6-0.7</v>
      </c>
      <c r="AK805" s="36" t="str">
        <f t="shared" si="329"/>
        <v>20-21</v>
      </c>
      <c r="AL805" s="36" t="str">
        <f t="shared" si="330"/>
        <v>Feb</v>
      </c>
      <c r="AM805" s="35" t="str">
        <f t="shared" si="331"/>
        <v>335-345</v>
      </c>
      <c r="AN805" s="36" t="str">
        <f t="shared" si="332"/>
        <v>HWS-LTI</v>
      </c>
    </row>
    <row r="806" spans="5:40" x14ac:dyDescent="0.3">
      <c r="E806" s="12">
        <v>40953.840277777781</v>
      </c>
      <c r="F806" s="16">
        <v>8.64</v>
      </c>
      <c r="G806" s="16">
        <v>1439.8900299072291</v>
      </c>
      <c r="H806" s="29">
        <v>1.1790652208229704</v>
      </c>
      <c r="I806" s="26">
        <v>340.6</v>
      </c>
      <c r="J806" s="30">
        <v>9.8379629629629622E-2</v>
      </c>
      <c r="K806" s="31">
        <v>0.27564652998764511</v>
      </c>
      <c r="L806" s="111">
        <f t="shared" si="312"/>
        <v>0.70000000000000007</v>
      </c>
      <c r="M806" s="112">
        <f t="shared" si="313"/>
        <v>9.9999999999999992E-2</v>
      </c>
      <c r="N806" s="112" t="b">
        <f t="shared" si="314"/>
        <v>1</v>
      </c>
      <c r="O806" s="112" t="b">
        <f t="shared" si="315"/>
        <v>1</v>
      </c>
      <c r="P806" s="113">
        <f t="shared" si="316"/>
        <v>7.0000000000000009</v>
      </c>
      <c r="Q806" s="113">
        <f t="shared" si="317"/>
        <v>16</v>
      </c>
      <c r="R806" s="114" t="str">
        <f t="shared" si="333"/>
        <v>0.7-0.1</v>
      </c>
      <c r="S806" s="127">
        <f t="shared" si="318"/>
        <v>-1.3669081380489443E-2</v>
      </c>
      <c r="T806" s="112" t="b">
        <f t="shared" si="319"/>
        <v>1</v>
      </c>
      <c r="U806" s="22">
        <f t="shared" si="320"/>
        <v>8.5306277137504107</v>
      </c>
      <c r="V806" s="22">
        <f t="shared" si="321"/>
        <v>0.67648598842967167</v>
      </c>
      <c r="W806" s="81">
        <f t="shared" si="322"/>
        <v>9</v>
      </c>
      <c r="X806" s="22">
        <f t="shared" si="323"/>
        <v>0.52170629121927747</v>
      </c>
      <c r="Y806" s="3">
        <f>IF(U806&gt;'Power Curve'!$C$37,0,INDEX(Ci,$W806,1)*POWER(1-X806,3)+INDEX(Ci,$W806,2)*3*X806*POWER(1-X806,2)+INDEX(Ci,$W806,3)*3*POWER(X806,2)*(1-X806)+INDEX(Ci,$W806,4)*POWER(X806,3))</f>
        <v>1042.7038337245049</v>
      </c>
      <c r="Z806" s="3">
        <f t="shared" si="324"/>
        <v>1028.4510301655764</v>
      </c>
      <c r="AA806" s="3">
        <f t="shared" si="325"/>
        <v>1439.8900299072291</v>
      </c>
      <c r="AB806" s="3">
        <f t="shared" si="334"/>
        <v>-411.43899974165265</v>
      </c>
      <c r="AC806" s="3">
        <f t="shared" si="335"/>
        <v>411.43899974165265</v>
      </c>
      <c r="AE806" s="34">
        <f t="shared" si="326"/>
        <v>9</v>
      </c>
      <c r="AF806" s="73" t="b">
        <f>COUNTIF('Power Curve'!$D$2:$D$31,AE806)&gt;0</f>
        <v>1</v>
      </c>
      <c r="AG806" s="73" t="b">
        <f t="shared" si="327"/>
        <v>0</v>
      </c>
      <c r="AH806" s="73" t="b">
        <f t="shared" si="336"/>
        <v>1</v>
      </c>
      <c r="AI806" s="34" t="str">
        <f t="shared" si="328"/>
        <v>Outer</v>
      </c>
      <c r="AJ806" s="35" t="str">
        <f t="shared" si="337"/>
        <v>0.6-0.7</v>
      </c>
      <c r="AK806" s="36" t="str">
        <f t="shared" si="329"/>
        <v>20-21</v>
      </c>
      <c r="AL806" s="36" t="str">
        <f t="shared" si="330"/>
        <v>Feb</v>
      </c>
      <c r="AM806" s="35" t="str">
        <f t="shared" si="331"/>
        <v>335-345</v>
      </c>
      <c r="AN806" s="36" t="str">
        <f t="shared" si="332"/>
        <v>HWS-LTI</v>
      </c>
    </row>
    <row r="807" spans="5:40" x14ac:dyDescent="0.3">
      <c r="E807" s="12">
        <v>40953.847222222219</v>
      </c>
      <c r="F807" s="16">
        <v>8.58</v>
      </c>
      <c r="G807" s="16">
        <v>1414.4099426269531</v>
      </c>
      <c r="H807" s="29">
        <v>1.1795218812167323</v>
      </c>
      <c r="I807" s="26">
        <v>346.2</v>
      </c>
      <c r="J807" s="30">
        <v>0.12237762237762238</v>
      </c>
      <c r="K807" s="31">
        <v>0.2714890391817153</v>
      </c>
      <c r="L807" s="111">
        <f t="shared" si="312"/>
        <v>0.70000000000000007</v>
      </c>
      <c r="M807" s="112">
        <f t="shared" si="313"/>
        <v>0.12</v>
      </c>
      <c r="N807" s="112" t="b">
        <f t="shared" si="314"/>
        <v>1</v>
      </c>
      <c r="O807" s="112" t="b">
        <f t="shared" si="315"/>
        <v>1</v>
      </c>
      <c r="P807" s="113">
        <f t="shared" si="316"/>
        <v>7.0000000000000009</v>
      </c>
      <c r="Q807" s="113">
        <f t="shared" si="317"/>
        <v>14</v>
      </c>
      <c r="R807" s="114" t="str">
        <f t="shared" si="333"/>
        <v>0.7-0.12</v>
      </c>
      <c r="S807" s="127">
        <f t="shared" si="318"/>
        <v>7.9909258919463686E-3</v>
      </c>
      <c r="T807" s="112" t="b">
        <f t="shared" si="319"/>
        <v>1</v>
      </c>
      <c r="U807" s="22">
        <f t="shared" si="320"/>
        <v>8.4724807786416605</v>
      </c>
      <c r="V807" s="22">
        <f t="shared" si="321"/>
        <v>0.66749919216733367</v>
      </c>
      <c r="W807" s="81">
        <f t="shared" si="322"/>
        <v>9</v>
      </c>
      <c r="X807" s="22">
        <f t="shared" si="323"/>
        <v>0.46358561721936475</v>
      </c>
      <c r="Y807" s="3">
        <f>IF(U807&gt;'Power Curve'!$C$37,0,INDEX(Ci,$W807,1)*POWER(1-X807,3)+INDEX(Ci,$W807,2)*3*X807*POWER(1-X807,2)+INDEX(Ci,$W807,3)*3*POWER(X807,2)*(1-X807)+INDEX(Ci,$W807,4)*POWER(X807,3))</f>
        <v>1024.1553155419358</v>
      </c>
      <c r="Z807" s="3">
        <f t="shared" si="324"/>
        <v>1032.3392647702744</v>
      </c>
      <c r="AA807" s="3">
        <f t="shared" si="325"/>
        <v>1414.4099426269531</v>
      </c>
      <c r="AB807" s="3">
        <f t="shared" si="334"/>
        <v>-382.07067785667869</v>
      </c>
      <c r="AC807" s="3">
        <f t="shared" si="335"/>
        <v>382.07067785667869</v>
      </c>
      <c r="AE807" s="34">
        <f t="shared" si="326"/>
        <v>8</v>
      </c>
      <c r="AF807" s="73" t="b">
        <f>COUNTIF('Power Curve'!$D$2:$D$31,AE807)&gt;0</f>
        <v>1</v>
      </c>
      <c r="AG807" s="73" t="b">
        <f t="shared" si="327"/>
        <v>0</v>
      </c>
      <c r="AH807" s="73" t="b">
        <f t="shared" si="336"/>
        <v>1</v>
      </c>
      <c r="AI807" s="34" t="str">
        <f t="shared" si="328"/>
        <v>Inner</v>
      </c>
      <c r="AJ807" s="35" t="str">
        <f t="shared" si="337"/>
        <v>0.6-0.7</v>
      </c>
      <c r="AK807" s="36" t="str">
        <f t="shared" si="329"/>
        <v>20-21</v>
      </c>
      <c r="AL807" s="36" t="str">
        <f t="shared" si="330"/>
        <v>Feb</v>
      </c>
      <c r="AM807" s="35" t="str">
        <f t="shared" si="331"/>
        <v>345-355</v>
      </c>
      <c r="AN807" s="36" t="str">
        <f t="shared" si="332"/>
        <v>Inner-TI</v>
      </c>
    </row>
    <row r="808" spans="5:40" x14ac:dyDescent="0.3">
      <c r="E808" s="12">
        <v>40953.854166666664</v>
      </c>
      <c r="F808" s="16">
        <v>9.3800000000000008</v>
      </c>
      <c r="G808" s="16">
        <v>1352.9900054931691</v>
      </c>
      <c r="H808" s="29">
        <v>1.1795658658763883</v>
      </c>
      <c r="I808" s="26">
        <v>348.3</v>
      </c>
      <c r="J808" s="30">
        <v>8.9552238805970144E-2</v>
      </c>
      <c r="K808" s="31">
        <v>0.36467197417828362</v>
      </c>
      <c r="L808" s="111">
        <f t="shared" si="312"/>
        <v>0.8</v>
      </c>
      <c r="M808" s="112">
        <f t="shared" si="313"/>
        <v>0.09</v>
      </c>
      <c r="N808" s="112" t="b">
        <f t="shared" si="314"/>
        <v>1</v>
      </c>
      <c r="O808" s="112" t="b">
        <f t="shared" si="315"/>
        <v>1</v>
      </c>
      <c r="P808" s="113">
        <f t="shared" si="316"/>
        <v>8</v>
      </c>
      <c r="Q808" s="113">
        <f t="shared" si="317"/>
        <v>17</v>
      </c>
      <c r="R808" s="114" t="str">
        <f t="shared" si="333"/>
        <v>0.8-0.09</v>
      </c>
      <c r="S808" s="127">
        <f t="shared" si="318"/>
        <v>-1.1973539536404244E-2</v>
      </c>
      <c r="T808" s="112" t="b">
        <f t="shared" si="319"/>
        <v>1</v>
      </c>
      <c r="U808" s="22">
        <f t="shared" si="320"/>
        <v>9.2625708080657887</v>
      </c>
      <c r="V808" s="22">
        <f t="shared" si="321"/>
        <v>0.78961015313302585</v>
      </c>
      <c r="W808" s="81">
        <f t="shared" si="322"/>
        <v>10</v>
      </c>
      <c r="X808" s="22">
        <f t="shared" si="323"/>
        <v>0.26938314755794102</v>
      </c>
      <c r="Y808" s="3">
        <f>IF(U808&gt;'Power Curve'!$C$37,0,INDEX(Ci,$W808,1)*POWER(1-X808,3)+INDEX(Ci,$W808,2)*3*X808*POWER(1-X808,2)+INDEX(Ci,$W808,3)*3*POWER(X808,2)*(1-X808)+INDEX(Ci,$W808,4)*POWER(X808,3))</f>
        <v>1285.6468287814369</v>
      </c>
      <c r="Z808" s="3">
        <f t="shared" si="324"/>
        <v>1270.2530856471697</v>
      </c>
      <c r="AA808" s="3">
        <f t="shared" si="325"/>
        <v>1352.9900054931691</v>
      </c>
      <c r="AB808" s="3">
        <f t="shared" si="334"/>
        <v>-82.73691984599941</v>
      </c>
      <c r="AC808" s="3">
        <f t="shared" si="335"/>
        <v>82.73691984599941</v>
      </c>
      <c r="AE808" s="34">
        <f t="shared" si="326"/>
        <v>9</v>
      </c>
      <c r="AF808" s="73" t="b">
        <f>COUNTIF('Power Curve'!$D$2:$D$31,AE808)&gt;0</f>
        <v>1</v>
      </c>
      <c r="AG808" s="73" t="b">
        <f t="shared" si="327"/>
        <v>0</v>
      </c>
      <c r="AH808" s="73" t="b">
        <f t="shared" si="336"/>
        <v>1</v>
      </c>
      <c r="AI808" s="34" t="str">
        <f t="shared" si="328"/>
        <v>Outer</v>
      </c>
      <c r="AJ808" s="35" t="str">
        <f t="shared" si="337"/>
        <v>0.7-0.8</v>
      </c>
      <c r="AK808" s="36" t="str">
        <f t="shared" si="329"/>
        <v>20-21</v>
      </c>
      <c r="AL808" s="36" t="str">
        <f t="shared" si="330"/>
        <v>Feb</v>
      </c>
      <c r="AM808" s="35" t="str">
        <f t="shared" si="331"/>
        <v>345-355</v>
      </c>
      <c r="AN808" s="36" t="str">
        <f t="shared" si="332"/>
        <v>HWS-LTI</v>
      </c>
    </row>
    <row r="809" spans="5:40" x14ac:dyDescent="0.3">
      <c r="E809" s="12">
        <v>40953.861111111109</v>
      </c>
      <c r="F809" s="16">
        <v>9.3699999999999992</v>
      </c>
      <c r="G809" s="16">
        <v>1459.1700592041041</v>
      </c>
      <c r="H809" s="29">
        <v>1.1797586536492102</v>
      </c>
      <c r="I809" s="26">
        <v>350.7</v>
      </c>
      <c r="J809" s="30">
        <v>9.7118463180362866E-2</v>
      </c>
      <c r="K809" s="31">
        <v>0.37354641321831134</v>
      </c>
      <c r="L809" s="111">
        <f t="shared" si="312"/>
        <v>0.8</v>
      </c>
      <c r="M809" s="112">
        <f t="shared" si="313"/>
        <v>9.9999999999999992E-2</v>
      </c>
      <c r="N809" s="112" t="b">
        <f t="shared" si="314"/>
        <v>1</v>
      </c>
      <c r="O809" s="112" t="b">
        <f t="shared" si="315"/>
        <v>1</v>
      </c>
      <c r="P809" s="113">
        <f t="shared" si="316"/>
        <v>8</v>
      </c>
      <c r="Q809" s="113">
        <f t="shared" si="317"/>
        <v>16</v>
      </c>
      <c r="R809" s="114" t="str">
        <f t="shared" si="333"/>
        <v>0.8-0.1</v>
      </c>
      <c r="S809" s="127">
        <f t="shared" si="318"/>
        <v>-6.0676466262259811E-3</v>
      </c>
      <c r="T809" s="112" t="b">
        <f t="shared" si="319"/>
        <v>1</v>
      </c>
      <c r="U809" s="22">
        <f t="shared" si="320"/>
        <v>9.2532000572850457</v>
      </c>
      <c r="V809" s="22">
        <f t="shared" si="321"/>
        <v>0.78816187339249988</v>
      </c>
      <c r="W809" s="81">
        <f t="shared" si="322"/>
        <v>10</v>
      </c>
      <c r="X809" s="22">
        <f t="shared" si="323"/>
        <v>0.25942264672793364</v>
      </c>
      <c r="Y809" s="3">
        <f>IF(U809&gt;'Power Curve'!$C$37,0,INDEX(Ci,$W809,1)*POWER(1-X809,3)+INDEX(Ci,$W809,2)*3*X809*POWER(1-X809,2)+INDEX(Ci,$W809,3)*3*POWER(X809,2)*(1-X809)+INDEX(Ci,$W809,4)*POWER(X809,3))</f>
        <v>1282.3147215377853</v>
      </c>
      <c r="Z809" s="3">
        <f t="shared" si="324"/>
        <v>1274.5340889438867</v>
      </c>
      <c r="AA809" s="3">
        <f t="shared" si="325"/>
        <v>1459.1700592041041</v>
      </c>
      <c r="AB809" s="3">
        <f t="shared" si="334"/>
        <v>-184.63597026021739</v>
      </c>
      <c r="AC809" s="3">
        <f t="shared" si="335"/>
        <v>184.63597026021739</v>
      </c>
      <c r="AE809" s="34">
        <f t="shared" si="326"/>
        <v>9</v>
      </c>
      <c r="AF809" s="73" t="b">
        <f>COUNTIF('Power Curve'!$D$2:$D$31,AE809)&gt;0</f>
        <v>1</v>
      </c>
      <c r="AG809" s="73" t="b">
        <f t="shared" si="327"/>
        <v>0</v>
      </c>
      <c r="AH809" s="73" t="b">
        <f t="shared" si="336"/>
        <v>1</v>
      </c>
      <c r="AI809" s="34" t="str">
        <f t="shared" si="328"/>
        <v>Outer</v>
      </c>
      <c r="AJ809" s="35" t="str">
        <f t="shared" si="337"/>
        <v>0.7-0.8</v>
      </c>
      <c r="AK809" s="36" t="str">
        <f t="shared" si="329"/>
        <v>20-21</v>
      </c>
      <c r="AL809" s="36" t="str">
        <f t="shared" si="330"/>
        <v>Feb</v>
      </c>
      <c r="AM809" s="35" t="str">
        <f t="shared" si="331"/>
        <v>345-355</v>
      </c>
      <c r="AN809" s="36" t="str">
        <f t="shared" si="332"/>
        <v>HWS-LTI</v>
      </c>
    </row>
    <row r="810" spans="5:40" x14ac:dyDescent="0.3">
      <c r="E810" s="12">
        <v>40953.868055555555</v>
      </c>
      <c r="F810" s="16">
        <v>9.33</v>
      </c>
      <c r="G810" s="16">
        <v>1489.659988403323</v>
      </c>
      <c r="H810" s="29">
        <v>1.180127389974498</v>
      </c>
      <c r="I810" s="26">
        <v>353.6</v>
      </c>
      <c r="J810" s="30">
        <v>7.2883172561629156E-2</v>
      </c>
      <c r="K810" s="31">
        <v>0.4055884037136368</v>
      </c>
      <c r="L810" s="111">
        <f t="shared" si="312"/>
        <v>0.8</v>
      </c>
      <c r="M810" s="112">
        <f t="shared" si="313"/>
        <v>6.9999999999999993E-2</v>
      </c>
      <c r="N810" s="112" t="b">
        <f t="shared" si="314"/>
        <v>1</v>
      </c>
      <c r="O810" s="112" t="b">
        <f t="shared" si="315"/>
        <v>1</v>
      </c>
      <c r="P810" s="113">
        <f t="shared" si="316"/>
        <v>8</v>
      </c>
      <c r="Q810" s="113">
        <f t="shared" si="317"/>
        <v>19</v>
      </c>
      <c r="R810" s="114" t="str">
        <f t="shared" si="333"/>
        <v>0.8-0.07</v>
      </c>
      <c r="S810" s="127">
        <f t="shared" si="318"/>
        <v>-2.836915760076816E-2</v>
      </c>
      <c r="T810" s="112" t="b">
        <f t="shared" si="319"/>
        <v>1</v>
      </c>
      <c r="U810" s="22">
        <f t="shared" si="320"/>
        <v>9.2146584906625151</v>
      </c>
      <c r="V810" s="22">
        <f t="shared" si="321"/>
        <v>0.78220515002917534</v>
      </c>
      <c r="W810" s="81">
        <f t="shared" si="322"/>
        <v>10</v>
      </c>
      <c r="X810" s="22">
        <f t="shared" si="323"/>
        <v>0.21845545900564312</v>
      </c>
      <c r="Y810" s="3">
        <f>IF(U810&gt;'Power Curve'!$C$37,0,INDEX(Ci,$W810,1)*POWER(1-X810,3)+INDEX(Ci,$W810,2)*3*X810*POWER(1-X810,2)+INDEX(Ci,$W810,3)*3*POWER(X810,2)*(1-X810)+INDEX(Ci,$W810,4)*POWER(X810,3))</f>
        <v>1268.6651845296788</v>
      </c>
      <c r="Z810" s="3">
        <f t="shared" si="324"/>
        <v>1232.6742219671487</v>
      </c>
      <c r="AA810" s="3">
        <f t="shared" si="325"/>
        <v>1489.659988403323</v>
      </c>
      <c r="AB810" s="3">
        <f t="shared" si="334"/>
        <v>-256.98576643617434</v>
      </c>
      <c r="AC810" s="3">
        <f t="shared" si="335"/>
        <v>256.98576643617434</v>
      </c>
      <c r="AE810" s="34">
        <f t="shared" si="326"/>
        <v>9</v>
      </c>
      <c r="AF810" s="73" t="b">
        <f>COUNTIF('Power Curve'!$D$2:$D$31,AE810)&gt;0</f>
        <v>1</v>
      </c>
      <c r="AG810" s="73" t="b">
        <f t="shared" si="327"/>
        <v>0</v>
      </c>
      <c r="AH810" s="73" t="b">
        <f t="shared" si="336"/>
        <v>1</v>
      </c>
      <c r="AI810" s="34" t="str">
        <f t="shared" si="328"/>
        <v>Outer</v>
      </c>
      <c r="AJ810" s="35" t="str">
        <f t="shared" si="337"/>
        <v>0.7-0.8</v>
      </c>
      <c r="AK810" s="36" t="str">
        <f t="shared" si="329"/>
        <v>20-21</v>
      </c>
      <c r="AL810" s="36" t="str">
        <f t="shared" si="330"/>
        <v>Feb</v>
      </c>
      <c r="AM810" s="35" t="str">
        <f t="shared" si="331"/>
        <v>345-355</v>
      </c>
      <c r="AN810" s="36" t="str">
        <f t="shared" si="332"/>
        <v>HWS-LTI</v>
      </c>
    </row>
    <row r="811" spans="5:40" x14ac:dyDescent="0.3">
      <c r="E811" s="12">
        <v>40954.611111111109</v>
      </c>
      <c r="F811" s="16">
        <v>3.38</v>
      </c>
      <c r="G811" s="16">
        <v>17.249999046325684</v>
      </c>
      <c r="H811" s="29">
        <v>1.2115360683975922</v>
      </c>
      <c r="I811" s="26">
        <v>321</v>
      </c>
      <c r="J811" s="30">
        <v>0.18047337278106509</v>
      </c>
      <c r="K811" s="31">
        <v>0.72681142086348105</v>
      </c>
      <c r="L811" s="111">
        <f t="shared" si="312"/>
        <v>-0.1</v>
      </c>
      <c r="M811" s="112">
        <f t="shared" si="313"/>
        <v>0.18000000000000002</v>
      </c>
      <c r="N811" s="112" t="b">
        <f t="shared" si="314"/>
        <v>0</v>
      </c>
      <c r="O811" s="112" t="b">
        <f t="shared" si="315"/>
        <v>1</v>
      </c>
      <c r="P811" s="113">
        <f t="shared" si="316"/>
        <v>-1</v>
      </c>
      <c r="Q811" s="113">
        <f t="shared" si="317"/>
        <v>8</v>
      </c>
      <c r="R811" s="114" t="str">
        <f t="shared" si="333"/>
        <v>-0.1-0.18</v>
      </c>
      <c r="S811" s="127">
        <f t="shared" si="318"/>
        <v>0</v>
      </c>
      <c r="T811" s="112" t="b">
        <f t="shared" si="319"/>
        <v>0</v>
      </c>
      <c r="U811" s="22">
        <f t="shared" si="320"/>
        <v>3.3675711999154445</v>
      </c>
      <c r="V811" s="22">
        <f t="shared" si="321"/>
        <v>-0.1214810393077759</v>
      </c>
      <c r="W811" s="81">
        <f t="shared" si="322"/>
        <v>4</v>
      </c>
      <c r="X811" s="22">
        <f t="shared" si="323"/>
        <v>0.43999542551003062</v>
      </c>
      <c r="Y811" s="3">
        <f>IF(U811&gt;'Power Curve'!$C$37,0,INDEX(Ci,$W811,1)*POWER(1-X811,3)+INDEX(Ci,$W811,2)*3*X811*POWER(1-X811,2)+INDEX(Ci,$W811,3)*3*POWER(X811,2)*(1-X811)+INDEX(Ci,$W811,4)*POWER(X811,3))</f>
        <v>18.963166074864457</v>
      </c>
      <c r="Z811" s="3">
        <f t="shared" si="324"/>
        <v>18.963166074864457</v>
      </c>
      <c r="AA811" s="3" t="str">
        <f t="shared" si="325"/>
        <v/>
      </c>
      <c r="AB811" s="3" t="str">
        <f t="shared" si="334"/>
        <v/>
      </c>
      <c r="AC811" s="3" t="str">
        <f t="shared" si="335"/>
        <v/>
      </c>
      <c r="AE811" s="34">
        <f t="shared" si="326"/>
        <v>3</v>
      </c>
      <c r="AF811" s="73" t="b">
        <f>COUNTIF('Power Curve'!$D$2:$D$31,AE811)&gt;0</f>
        <v>0</v>
      </c>
      <c r="AG811" s="73" t="b">
        <f t="shared" si="327"/>
        <v>0</v>
      </c>
      <c r="AH811" s="73" t="b">
        <f t="shared" si="336"/>
        <v>0</v>
      </c>
      <c r="AI811" s="34" t="str">
        <f t="shared" si="328"/>
        <v/>
      </c>
      <c r="AJ811" s="35" t="str">
        <f t="shared" si="337"/>
        <v/>
      </c>
      <c r="AK811" s="36" t="str">
        <f t="shared" si="329"/>
        <v/>
      </c>
      <c r="AL811" s="36" t="str">
        <f t="shared" si="330"/>
        <v/>
      </c>
      <c r="AM811" s="35" t="str">
        <f t="shared" si="331"/>
        <v/>
      </c>
      <c r="AN811" s="36" t="str">
        <f t="shared" si="332"/>
        <v/>
      </c>
    </row>
    <row r="812" spans="5:40" x14ac:dyDescent="0.3">
      <c r="E812" s="12">
        <v>40954.618055555555</v>
      </c>
      <c r="F812" s="16">
        <v>4.45</v>
      </c>
      <c r="G812" s="16">
        <v>98.550001144409606</v>
      </c>
      <c r="H812" s="29">
        <v>1.2090352424706872</v>
      </c>
      <c r="I812" s="26">
        <v>315.8</v>
      </c>
      <c r="J812" s="30">
        <v>5.8426966292134834E-2</v>
      </c>
      <c r="K812" s="31">
        <v>0.63207646126715256</v>
      </c>
      <c r="L812" s="111">
        <f t="shared" si="312"/>
        <v>0</v>
      </c>
      <c r="M812" s="112">
        <f t="shared" si="313"/>
        <v>6.0000000000000005E-2</v>
      </c>
      <c r="N812" s="112" t="b">
        <f t="shared" si="314"/>
        <v>0</v>
      </c>
      <c r="O812" s="112" t="b">
        <f t="shared" si="315"/>
        <v>1</v>
      </c>
      <c r="P812" s="113">
        <f t="shared" si="316"/>
        <v>0</v>
      </c>
      <c r="Q812" s="113">
        <f t="shared" si="317"/>
        <v>20</v>
      </c>
      <c r="R812" s="114" t="str">
        <f t="shared" si="333"/>
        <v>0-0.06</v>
      </c>
      <c r="S812" s="127">
        <f t="shared" si="318"/>
        <v>0</v>
      </c>
      <c r="T812" s="112" t="b">
        <f t="shared" si="319"/>
        <v>0</v>
      </c>
      <c r="U812" s="22">
        <f t="shared" si="320"/>
        <v>4.4305839326739536</v>
      </c>
      <c r="V812" s="22">
        <f t="shared" si="321"/>
        <v>4.2811005246335458E-2</v>
      </c>
      <c r="W812" s="81">
        <f t="shared" si="322"/>
        <v>5</v>
      </c>
      <c r="X812" s="22">
        <f t="shared" si="323"/>
        <v>0.3167421267991522</v>
      </c>
      <c r="Y812" s="3">
        <f>IF(U812&gt;'Power Curve'!$C$37,0,INDEX(Ci,$W812,1)*POWER(1-X812,3)+INDEX(Ci,$W812,2)*3*X812*POWER(1-X812,2)+INDEX(Ci,$W812,3)*3*POWER(X812,2)*(1-X812)+INDEX(Ci,$W812,4)*POWER(X812,3))</f>
        <v>110.83022278259946</v>
      </c>
      <c r="Z812" s="3">
        <f t="shared" si="324"/>
        <v>110.83022278259946</v>
      </c>
      <c r="AA812" s="3">
        <f t="shared" si="325"/>
        <v>98.550001144409606</v>
      </c>
      <c r="AB812" s="3">
        <f t="shared" si="334"/>
        <v>12.280221638189857</v>
      </c>
      <c r="AC812" s="3">
        <f t="shared" si="335"/>
        <v>12.280221638189857</v>
      </c>
      <c r="AE812" s="34">
        <f t="shared" si="326"/>
        <v>4</v>
      </c>
      <c r="AF812" s="73" t="b">
        <f>COUNTIF('Power Curve'!$D$2:$D$31,AE812)&gt;0</f>
        <v>1</v>
      </c>
      <c r="AG812" s="73" t="b">
        <f t="shared" si="327"/>
        <v>0</v>
      </c>
      <c r="AH812" s="73" t="b">
        <f t="shared" si="336"/>
        <v>1</v>
      </c>
      <c r="AI812" s="34" t="str">
        <f t="shared" si="328"/>
        <v>Outer</v>
      </c>
      <c r="AJ812" s="35" t="str">
        <f t="shared" si="337"/>
        <v>0.0-0.1</v>
      </c>
      <c r="AK812" s="36" t="str">
        <f t="shared" si="329"/>
        <v>14-15</v>
      </c>
      <c r="AL812" s="36" t="str">
        <f t="shared" si="330"/>
        <v>Feb</v>
      </c>
      <c r="AM812" s="35" t="str">
        <f t="shared" si="331"/>
        <v>315-325</v>
      </c>
      <c r="AN812" s="36" t="str">
        <f t="shared" si="332"/>
        <v>LWS-LTI</v>
      </c>
    </row>
    <row r="813" spans="5:40" x14ac:dyDescent="0.3">
      <c r="E813" s="12">
        <v>40954.625</v>
      </c>
      <c r="F813" s="16">
        <v>4.22</v>
      </c>
      <c r="G813" s="16">
        <v>58.360002517700202</v>
      </c>
      <c r="H813" s="29">
        <v>1.2093983588266757</v>
      </c>
      <c r="I813" s="26">
        <v>314.2</v>
      </c>
      <c r="J813" s="30">
        <v>0.1042654028436019</v>
      </c>
      <c r="K813" s="31">
        <v>0.62008959138646369</v>
      </c>
      <c r="L813" s="111">
        <f t="shared" si="312"/>
        <v>0</v>
      </c>
      <c r="M813" s="112">
        <f t="shared" si="313"/>
        <v>9.9999999999999992E-2</v>
      </c>
      <c r="N813" s="112" t="b">
        <f t="shared" si="314"/>
        <v>0</v>
      </c>
      <c r="O813" s="112" t="b">
        <f t="shared" si="315"/>
        <v>1</v>
      </c>
      <c r="P813" s="113">
        <f t="shared" si="316"/>
        <v>0</v>
      </c>
      <c r="Q813" s="113">
        <f t="shared" si="317"/>
        <v>16</v>
      </c>
      <c r="R813" s="114" t="str">
        <f t="shared" si="333"/>
        <v>0-0.1</v>
      </c>
      <c r="S813" s="127">
        <f t="shared" si="318"/>
        <v>0</v>
      </c>
      <c r="T813" s="112" t="b">
        <f t="shared" si="319"/>
        <v>0</v>
      </c>
      <c r="U813" s="22">
        <f t="shared" si="320"/>
        <v>4.2020080464458101</v>
      </c>
      <c r="V813" s="22">
        <f t="shared" si="321"/>
        <v>7.4838651971853342E-3</v>
      </c>
      <c r="W813" s="81">
        <f t="shared" si="322"/>
        <v>5</v>
      </c>
      <c r="X813" s="22">
        <f t="shared" si="323"/>
        <v>5.5370204949816218E-2</v>
      </c>
      <c r="Y813" s="3">
        <f>IF(U813&gt;'Power Curve'!$C$37,0,INDEX(Ci,$W813,1)*POWER(1-X813,3)+INDEX(Ci,$W813,2)*3*X813*POWER(1-X813,2)+INDEX(Ci,$W813,3)*3*POWER(X813,2)*(1-X813)+INDEX(Ci,$W813,4)*POWER(X813,3))</f>
        <v>81.849791881338859</v>
      </c>
      <c r="Z813" s="3">
        <f t="shared" si="324"/>
        <v>81.849791881338859</v>
      </c>
      <c r="AA813" s="3">
        <f t="shared" si="325"/>
        <v>58.360002517700202</v>
      </c>
      <c r="AB813" s="3">
        <f t="shared" si="334"/>
        <v>23.489789363638657</v>
      </c>
      <c r="AC813" s="3">
        <f t="shared" si="335"/>
        <v>23.489789363638657</v>
      </c>
      <c r="AE813" s="34">
        <f t="shared" si="326"/>
        <v>4</v>
      </c>
      <c r="AF813" s="73" t="b">
        <f>COUNTIF('Power Curve'!$D$2:$D$31,AE813)&gt;0</f>
        <v>1</v>
      </c>
      <c r="AG813" s="73" t="b">
        <f t="shared" si="327"/>
        <v>0</v>
      </c>
      <c r="AH813" s="73" t="b">
        <f t="shared" si="336"/>
        <v>1</v>
      </c>
      <c r="AI813" s="34" t="str">
        <f t="shared" si="328"/>
        <v>Outer</v>
      </c>
      <c r="AJ813" s="35" t="str">
        <f t="shared" si="337"/>
        <v>0.0-0.1</v>
      </c>
      <c r="AK813" s="36" t="str">
        <f t="shared" si="329"/>
        <v>15-16</v>
      </c>
      <c r="AL813" s="36" t="str">
        <f t="shared" si="330"/>
        <v>Feb</v>
      </c>
      <c r="AM813" s="35" t="str">
        <f t="shared" si="331"/>
        <v>305-315</v>
      </c>
      <c r="AN813" s="36" t="str">
        <f t="shared" si="332"/>
        <v>Inner-TI</v>
      </c>
    </row>
    <row r="814" spans="5:40" x14ac:dyDescent="0.3">
      <c r="E814" s="12">
        <v>40954.631944444445</v>
      </c>
      <c r="F814" s="16">
        <v>4.93</v>
      </c>
      <c r="G814" s="16">
        <v>149.9899978637699</v>
      </c>
      <c r="H814" s="29">
        <v>1.2089083882401548</v>
      </c>
      <c r="I814" s="26">
        <v>310.8</v>
      </c>
      <c r="J814" s="30">
        <v>7.099391480730223E-2</v>
      </c>
      <c r="K814" s="31">
        <v>0.67758754206161609</v>
      </c>
      <c r="L814" s="111">
        <f t="shared" si="312"/>
        <v>0.1</v>
      </c>
      <c r="M814" s="112">
        <f t="shared" si="313"/>
        <v>6.9999999999999993E-2</v>
      </c>
      <c r="N814" s="112" t="b">
        <f t="shared" si="314"/>
        <v>1</v>
      </c>
      <c r="O814" s="112" t="b">
        <f t="shared" si="315"/>
        <v>1</v>
      </c>
      <c r="P814" s="113">
        <f t="shared" si="316"/>
        <v>1</v>
      </c>
      <c r="Q814" s="113">
        <f t="shared" si="317"/>
        <v>19</v>
      </c>
      <c r="R814" s="114" t="str">
        <f t="shared" si="333"/>
        <v>0.1-0.07</v>
      </c>
      <c r="S814" s="127">
        <f t="shared" si="318"/>
        <v>-5.2457205154014371E-2</v>
      </c>
      <c r="T814" s="112" t="b">
        <f t="shared" si="319"/>
        <v>1</v>
      </c>
      <c r="U814" s="22">
        <f t="shared" si="320"/>
        <v>4.9083179400028811</v>
      </c>
      <c r="V814" s="22">
        <f t="shared" si="321"/>
        <v>0.11664633609267716</v>
      </c>
      <c r="W814" s="81">
        <f t="shared" si="322"/>
        <v>5</v>
      </c>
      <c r="X814" s="22">
        <f t="shared" si="323"/>
        <v>0.86302134150037613</v>
      </c>
      <c r="Y814" s="3">
        <f>IF(U814&gt;'Power Curve'!$C$37,0,INDEX(Ci,$W814,1)*POWER(1-X814,3)+INDEX(Ci,$W814,2)*3*X814*POWER(1-X814,2)+INDEX(Ci,$W814,3)*3*POWER(X814,2)*(1-X814)+INDEX(Ci,$W814,4)*POWER(X814,3))</f>
        <v>191.9537661077438</v>
      </c>
      <c r="Z814" s="3">
        <f t="shared" si="324"/>
        <v>181.88440801894419</v>
      </c>
      <c r="AA814" s="3">
        <f t="shared" si="325"/>
        <v>149.9899978637699</v>
      </c>
      <c r="AB814" s="3">
        <f t="shared" si="334"/>
        <v>31.894410155174285</v>
      </c>
      <c r="AC814" s="3">
        <f t="shared" si="335"/>
        <v>31.894410155174285</v>
      </c>
      <c r="AE814" s="34">
        <f t="shared" si="326"/>
        <v>5</v>
      </c>
      <c r="AF814" s="73" t="b">
        <f>COUNTIF('Power Curve'!$D$2:$D$31,AE814)&gt;0</f>
        <v>1</v>
      </c>
      <c r="AG814" s="73" t="b">
        <f t="shared" si="327"/>
        <v>0</v>
      </c>
      <c r="AH814" s="73" t="b">
        <f t="shared" si="336"/>
        <v>1</v>
      </c>
      <c r="AI814" s="34" t="str">
        <f t="shared" si="328"/>
        <v>Outer</v>
      </c>
      <c r="AJ814" s="35" t="str">
        <f t="shared" si="337"/>
        <v>0.1-0.2</v>
      </c>
      <c r="AK814" s="36" t="str">
        <f t="shared" si="329"/>
        <v>15-16</v>
      </c>
      <c r="AL814" s="36" t="str">
        <f t="shared" si="330"/>
        <v>Feb</v>
      </c>
      <c r="AM814" s="35" t="str">
        <f t="shared" si="331"/>
        <v>305-315</v>
      </c>
      <c r="AN814" s="36" t="str">
        <f t="shared" si="332"/>
        <v>LWS-LTI</v>
      </c>
    </row>
    <row r="815" spans="5:40" x14ac:dyDescent="0.3">
      <c r="E815" s="12">
        <v>40954.638888888891</v>
      </c>
      <c r="F815" s="16">
        <v>4.5999999999999996</v>
      </c>
      <c r="G815" s="16">
        <v>138.450000762939</v>
      </c>
      <c r="H815" s="29">
        <v>1.2097253116135982</v>
      </c>
      <c r="I815" s="26">
        <v>308</v>
      </c>
      <c r="J815" s="30">
        <v>0.11086956521739132</v>
      </c>
      <c r="K815" s="31">
        <v>0.56602886450391121</v>
      </c>
      <c r="L815" s="111">
        <f t="shared" si="312"/>
        <v>0.1</v>
      </c>
      <c r="M815" s="112">
        <f t="shared" si="313"/>
        <v>0.11</v>
      </c>
      <c r="N815" s="112" t="b">
        <f t="shared" si="314"/>
        <v>1</v>
      </c>
      <c r="O815" s="112" t="b">
        <f t="shared" si="315"/>
        <v>1</v>
      </c>
      <c r="P815" s="113">
        <f t="shared" si="316"/>
        <v>1</v>
      </c>
      <c r="Q815" s="113">
        <f t="shared" si="317"/>
        <v>15</v>
      </c>
      <c r="R815" s="114" t="str">
        <f t="shared" si="333"/>
        <v>0.1-0.11</v>
      </c>
      <c r="S815" s="127">
        <f t="shared" si="318"/>
        <v>1.6125726309400339E-2</v>
      </c>
      <c r="T815" s="112" t="b">
        <f t="shared" si="319"/>
        <v>1</v>
      </c>
      <c r="U815" s="22">
        <f t="shared" si="320"/>
        <v>4.5808006398534307</v>
      </c>
      <c r="V815" s="22">
        <f t="shared" si="321"/>
        <v>6.6027481576453995E-2</v>
      </c>
      <c r="W815" s="81">
        <f t="shared" si="322"/>
        <v>5</v>
      </c>
      <c r="X815" s="22">
        <f t="shared" si="323"/>
        <v>0.48851190574333492</v>
      </c>
      <c r="Y815" s="3">
        <f>IF(U815&gt;'Power Curve'!$C$37,0,INDEX(Ci,$W815,1)*POWER(1-X815,3)+INDEX(Ci,$W815,2)*3*X815*POWER(1-X815,2)+INDEX(Ci,$W815,3)*3*POWER(X815,2)*(1-X815)+INDEX(Ci,$W815,4)*POWER(X815,3))</f>
        <v>134.98035107147362</v>
      </c>
      <c r="Z815" s="3">
        <f t="shared" si="324"/>
        <v>137.15700726999899</v>
      </c>
      <c r="AA815" s="3">
        <f t="shared" si="325"/>
        <v>138.450000762939</v>
      </c>
      <c r="AB815" s="3">
        <f t="shared" si="334"/>
        <v>-1.2929934929400133</v>
      </c>
      <c r="AC815" s="3">
        <f t="shared" si="335"/>
        <v>1.2929934929400133</v>
      </c>
      <c r="AE815" s="34">
        <f t="shared" si="326"/>
        <v>5</v>
      </c>
      <c r="AF815" s="73" t="b">
        <f>COUNTIF('Power Curve'!$D$2:$D$31,AE815)&gt;0</f>
        <v>1</v>
      </c>
      <c r="AG815" s="73" t="b">
        <f t="shared" si="327"/>
        <v>0</v>
      </c>
      <c r="AH815" s="73" t="b">
        <f t="shared" si="336"/>
        <v>1</v>
      </c>
      <c r="AI815" s="34" t="str">
        <f t="shared" si="328"/>
        <v>Outer</v>
      </c>
      <c r="AJ815" s="35" t="str">
        <f t="shared" si="337"/>
        <v>0.0-0.1</v>
      </c>
      <c r="AK815" s="36" t="str">
        <f t="shared" si="329"/>
        <v>15-16</v>
      </c>
      <c r="AL815" s="36" t="str">
        <f t="shared" si="330"/>
        <v>Feb</v>
      </c>
      <c r="AM815" s="35" t="str">
        <f t="shared" si="331"/>
        <v>305-315</v>
      </c>
      <c r="AN815" s="36" t="str">
        <f t="shared" si="332"/>
        <v>Inner-TI</v>
      </c>
    </row>
    <row r="816" spans="5:40" x14ac:dyDescent="0.3">
      <c r="E816" s="12">
        <v>40954.645833333336</v>
      </c>
      <c r="F816" s="16">
        <v>4.3099999999999996</v>
      </c>
      <c r="G816" s="16">
        <v>114.3099956512451</v>
      </c>
      <c r="H816" s="29">
        <v>1.2105067095542839</v>
      </c>
      <c r="I816" s="26">
        <v>306.3</v>
      </c>
      <c r="J816" s="30">
        <v>0.12529002320185617</v>
      </c>
      <c r="K816" s="31">
        <v>0.45023217770133117</v>
      </c>
      <c r="L816" s="111">
        <f t="shared" si="312"/>
        <v>0</v>
      </c>
      <c r="M816" s="112">
        <f t="shared" si="313"/>
        <v>0.13</v>
      </c>
      <c r="N816" s="112" t="b">
        <f t="shared" si="314"/>
        <v>0</v>
      </c>
      <c r="O816" s="112" t="b">
        <f t="shared" si="315"/>
        <v>1</v>
      </c>
      <c r="P816" s="113">
        <f t="shared" si="316"/>
        <v>0</v>
      </c>
      <c r="Q816" s="113">
        <f t="shared" si="317"/>
        <v>13</v>
      </c>
      <c r="R816" s="114" t="str">
        <f t="shared" si="333"/>
        <v>0-0.13</v>
      </c>
      <c r="S816" s="127">
        <f t="shared" si="318"/>
        <v>0</v>
      </c>
      <c r="T816" s="112" t="b">
        <f t="shared" si="319"/>
        <v>0</v>
      </c>
      <c r="U816" s="22">
        <f t="shared" si="320"/>
        <v>4.2929349483768036</v>
      </c>
      <c r="V816" s="22">
        <f t="shared" si="321"/>
        <v>2.1536911000737138E-2</v>
      </c>
      <c r="W816" s="81">
        <f t="shared" si="322"/>
        <v>5</v>
      </c>
      <c r="X816" s="22">
        <f t="shared" si="323"/>
        <v>0.15934328582760002</v>
      </c>
      <c r="Y816" s="3">
        <f>IF(U816&gt;'Power Curve'!$C$37,0,INDEX(Ci,$W816,1)*POWER(1-X816,3)+INDEX(Ci,$W816,2)*3*X816*POWER(1-X816,2)+INDEX(Ci,$W816,3)*3*POWER(X816,2)*(1-X816)+INDEX(Ci,$W816,4)*POWER(X816,3))</f>
        <v>91.938502309231168</v>
      </c>
      <c r="Z816" s="3">
        <f t="shared" si="324"/>
        <v>91.938502309231168</v>
      </c>
      <c r="AA816" s="3">
        <f t="shared" si="325"/>
        <v>114.3099956512451</v>
      </c>
      <c r="AB816" s="3">
        <f t="shared" si="334"/>
        <v>-22.371493342013935</v>
      </c>
      <c r="AC816" s="3">
        <f t="shared" si="335"/>
        <v>22.371493342013935</v>
      </c>
      <c r="AE816" s="34">
        <f t="shared" si="326"/>
        <v>4</v>
      </c>
      <c r="AF816" s="73" t="b">
        <f>COUNTIF('Power Curve'!$D$2:$D$31,AE816)&gt;0</f>
        <v>1</v>
      </c>
      <c r="AG816" s="73" t="b">
        <f t="shared" si="327"/>
        <v>0</v>
      </c>
      <c r="AH816" s="73" t="b">
        <f t="shared" si="336"/>
        <v>1</v>
      </c>
      <c r="AI816" s="34" t="str">
        <f t="shared" si="328"/>
        <v>Outer</v>
      </c>
      <c r="AJ816" s="35" t="str">
        <f t="shared" si="337"/>
        <v>0.0-0.1</v>
      </c>
      <c r="AK816" s="36" t="str">
        <f t="shared" si="329"/>
        <v>15-16</v>
      </c>
      <c r="AL816" s="36" t="str">
        <f t="shared" si="330"/>
        <v>Feb</v>
      </c>
      <c r="AM816" s="35" t="str">
        <f t="shared" si="331"/>
        <v>305-315</v>
      </c>
      <c r="AN816" s="36" t="str">
        <f t="shared" si="332"/>
        <v>Inner-TI</v>
      </c>
    </row>
    <row r="817" spans="5:40" x14ac:dyDescent="0.3">
      <c r="E817" s="12">
        <v>40954.652777777781</v>
      </c>
      <c r="F817" s="16">
        <v>3.54</v>
      </c>
      <c r="G817" s="16">
        <v>17.060000419616699</v>
      </c>
      <c r="H817" s="29">
        <v>1.2110979998936124</v>
      </c>
      <c r="I817" s="26">
        <v>307.5</v>
      </c>
      <c r="J817" s="30">
        <v>8.4745762711864403E-2</v>
      </c>
      <c r="K817" s="31">
        <v>0.52118371145868025</v>
      </c>
      <c r="L817" s="111">
        <f t="shared" si="312"/>
        <v>-0.1</v>
      </c>
      <c r="M817" s="112">
        <f t="shared" si="313"/>
        <v>0.08</v>
      </c>
      <c r="N817" s="112" t="b">
        <f t="shared" si="314"/>
        <v>0</v>
      </c>
      <c r="O817" s="112" t="b">
        <f t="shared" si="315"/>
        <v>1</v>
      </c>
      <c r="P817" s="113">
        <f t="shared" si="316"/>
        <v>-1</v>
      </c>
      <c r="Q817" s="113">
        <f t="shared" si="317"/>
        <v>18</v>
      </c>
      <c r="R817" s="114" t="str">
        <f t="shared" si="333"/>
        <v>-0.1-0.08</v>
      </c>
      <c r="S817" s="127">
        <f t="shared" si="318"/>
        <v>0</v>
      </c>
      <c r="T817" s="112" t="b">
        <f t="shared" si="319"/>
        <v>0</v>
      </c>
      <c r="U817" s="22">
        <f t="shared" si="320"/>
        <v>3.5265577063624485</v>
      </c>
      <c r="V817" s="22">
        <f t="shared" si="321"/>
        <v>-9.6909162230714038E-2</v>
      </c>
      <c r="W817" s="81">
        <f t="shared" si="322"/>
        <v>4</v>
      </c>
      <c r="X817" s="22">
        <f t="shared" si="323"/>
        <v>0.55326711882098889</v>
      </c>
      <c r="Y817" s="3">
        <f>IF(U817&gt;'Power Curve'!$C$37,0,INDEX(Ci,$W817,1)*POWER(1-X817,3)+INDEX(Ci,$W817,2)*3*X817*POWER(1-X817,2)+INDEX(Ci,$W817,3)*3*POWER(X817,2)*(1-X817)+INDEX(Ci,$W817,4)*POWER(X817,3))</f>
        <v>28.71221769783735</v>
      </c>
      <c r="Z817" s="3">
        <f t="shared" si="324"/>
        <v>28.71221769783735</v>
      </c>
      <c r="AA817" s="3">
        <f t="shared" si="325"/>
        <v>17.060000419616699</v>
      </c>
      <c r="AB817" s="3">
        <f t="shared" si="334"/>
        <v>11.65221727822065</v>
      </c>
      <c r="AC817" s="3">
        <f t="shared" si="335"/>
        <v>11.65221727822065</v>
      </c>
      <c r="AE817" s="34">
        <f t="shared" si="326"/>
        <v>4</v>
      </c>
      <c r="AF817" s="73" t="b">
        <f>COUNTIF('Power Curve'!$D$2:$D$31,AE817)&gt;0</f>
        <v>1</v>
      </c>
      <c r="AG817" s="73" t="b">
        <f t="shared" si="327"/>
        <v>0</v>
      </c>
      <c r="AH817" s="73" t="b">
        <f t="shared" si="336"/>
        <v>1</v>
      </c>
      <c r="AI817" s="34" t="str">
        <f t="shared" si="328"/>
        <v>Outer</v>
      </c>
      <c r="AJ817" s="35" t="str">
        <f t="shared" si="337"/>
        <v>-0.1-0.0</v>
      </c>
      <c r="AK817" s="36" t="str">
        <f t="shared" si="329"/>
        <v>15-16</v>
      </c>
      <c r="AL817" s="36" t="str">
        <f t="shared" si="330"/>
        <v>Feb</v>
      </c>
      <c r="AM817" s="35" t="str">
        <f t="shared" si="331"/>
        <v>305-315</v>
      </c>
      <c r="AN817" s="36" t="str">
        <f t="shared" si="332"/>
        <v>LWS-LTI</v>
      </c>
    </row>
    <row r="818" spans="5:40" x14ac:dyDescent="0.3">
      <c r="E818" s="12">
        <v>40954.659722222219</v>
      </c>
      <c r="F818" s="16">
        <v>4.09</v>
      </c>
      <c r="G818" s="16">
        <v>57.820003509521499</v>
      </c>
      <c r="H818" s="29">
        <v>1.210779540527287</v>
      </c>
      <c r="I818" s="26">
        <v>309.60000000000002</v>
      </c>
      <c r="J818" s="30">
        <v>0.11491442542787286</v>
      </c>
      <c r="K818" s="31">
        <v>0.58815366389373847</v>
      </c>
      <c r="L818" s="111">
        <f t="shared" si="312"/>
        <v>0</v>
      </c>
      <c r="M818" s="112">
        <f t="shared" si="313"/>
        <v>0.11</v>
      </c>
      <c r="N818" s="112" t="b">
        <f t="shared" si="314"/>
        <v>0</v>
      </c>
      <c r="O818" s="112" t="b">
        <f t="shared" si="315"/>
        <v>1</v>
      </c>
      <c r="P818" s="113">
        <f t="shared" si="316"/>
        <v>0</v>
      </c>
      <c r="Q818" s="113">
        <f t="shared" si="317"/>
        <v>15</v>
      </c>
      <c r="R818" s="114" t="str">
        <f t="shared" si="333"/>
        <v>0-0.11</v>
      </c>
      <c r="S818" s="127">
        <f t="shared" si="318"/>
        <v>0</v>
      </c>
      <c r="T818" s="112" t="b">
        <f t="shared" si="319"/>
        <v>0</v>
      </c>
      <c r="U818" s="22">
        <f t="shared" si="320"/>
        <v>4.0741120545929075</v>
      </c>
      <c r="V818" s="22">
        <f t="shared" si="321"/>
        <v>-1.2282872626605925E-2</v>
      </c>
      <c r="W818" s="81">
        <f t="shared" si="322"/>
        <v>4</v>
      </c>
      <c r="X818" s="22">
        <f t="shared" si="323"/>
        <v>0.9433782646654103</v>
      </c>
      <c r="Y818" s="3">
        <f>IF(U818&gt;'Power Curve'!$C$37,0,INDEX(Ci,$W818,1)*POWER(1-X818,3)+INDEX(Ci,$W818,2)*3*X818*POWER(1-X818,2)+INDEX(Ci,$W818,3)*3*POWER(X818,2)*(1-X818)+INDEX(Ci,$W818,4)*POWER(X818,3))</f>
        <v>70.746551919833252</v>
      </c>
      <c r="Z818" s="3">
        <f t="shared" si="324"/>
        <v>70.746551919833252</v>
      </c>
      <c r="AA818" s="3">
        <f t="shared" si="325"/>
        <v>57.820003509521499</v>
      </c>
      <c r="AB818" s="3">
        <f t="shared" si="334"/>
        <v>12.926548410311753</v>
      </c>
      <c r="AC818" s="3">
        <f t="shared" si="335"/>
        <v>12.926548410311753</v>
      </c>
      <c r="AE818" s="34">
        <f t="shared" si="326"/>
        <v>4</v>
      </c>
      <c r="AF818" s="73" t="b">
        <f>COUNTIF('Power Curve'!$D$2:$D$31,AE818)&gt;0</f>
        <v>1</v>
      </c>
      <c r="AG818" s="73" t="b">
        <f t="shared" si="327"/>
        <v>0</v>
      </c>
      <c r="AH818" s="73" t="b">
        <f t="shared" si="336"/>
        <v>1</v>
      </c>
      <c r="AI818" s="34" t="str">
        <f t="shared" si="328"/>
        <v>Outer</v>
      </c>
      <c r="AJ818" s="35" t="str">
        <f t="shared" si="337"/>
        <v>-0.1-0.0</v>
      </c>
      <c r="AK818" s="36" t="str">
        <f t="shared" si="329"/>
        <v>15-16</v>
      </c>
      <c r="AL818" s="36" t="str">
        <f t="shared" si="330"/>
        <v>Feb</v>
      </c>
      <c r="AM818" s="35" t="str">
        <f t="shared" si="331"/>
        <v>305-315</v>
      </c>
      <c r="AN818" s="36" t="str">
        <f t="shared" si="332"/>
        <v>Inner-TI</v>
      </c>
    </row>
    <row r="819" spans="5:40" x14ac:dyDescent="0.3">
      <c r="E819" s="12">
        <v>40954.666666666664</v>
      </c>
      <c r="F819" s="16">
        <v>4.7300000000000004</v>
      </c>
      <c r="G819" s="16">
        <v>171.02999496459921</v>
      </c>
      <c r="H819" s="29">
        <v>1.2107428442296866</v>
      </c>
      <c r="I819" s="26">
        <v>308.8</v>
      </c>
      <c r="J819" s="30">
        <v>9.0909090909090898E-2</v>
      </c>
      <c r="K819" s="31">
        <v>0.53767025551211023</v>
      </c>
      <c r="L819" s="111">
        <f t="shared" si="312"/>
        <v>0.1</v>
      </c>
      <c r="M819" s="112">
        <f t="shared" si="313"/>
        <v>0.09</v>
      </c>
      <c r="N819" s="112" t="b">
        <f t="shared" si="314"/>
        <v>1</v>
      </c>
      <c r="O819" s="112" t="b">
        <f t="shared" si="315"/>
        <v>1</v>
      </c>
      <c r="P819" s="113">
        <f t="shared" si="316"/>
        <v>1</v>
      </c>
      <c r="Q819" s="113">
        <f t="shared" si="317"/>
        <v>17</v>
      </c>
      <c r="R819" s="114" t="str">
        <f t="shared" si="333"/>
        <v>0.1-0.09</v>
      </c>
      <c r="S819" s="127">
        <f t="shared" si="318"/>
        <v>-1.676300639665261E-2</v>
      </c>
      <c r="T819" s="112" t="b">
        <f t="shared" si="319"/>
        <v>1</v>
      </c>
      <c r="U819" s="22">
        <f t="shared" si="320"/>
        <v>4.7115783208705402</v>
      </c>
      <c r="V819" s="22">
        <f t="shared" si="321"/>
        <v>8.6239593749928178E-2</v>
      </c>
      <c r="W819" s="81">
        <f t="shared" si="322"/>
        <v>5</v>
      </c>
      <c r="X819" s="22">
        <f t="shared" si="323"/>
        <v>0.63805354981826756</v>
      </c>
      <c r="Y819" s="3">
        <f>IF(U819&gt;'Power Curve'!$C$37,0,INDEX(Ci,$W819,1)*POWER(1-X819,3)+INDEX(Ci,$W819,2)*3*X819*POWER(1-X819,2)+INDEX(Ci,$W819,3)*3*POWER(X819,2)*(1-X819)+INDEX(Ci,$W819,4)*POWER(X819,3))</f>
        <v>157.65537027295665</v>
      </c>
      <c r="Z819" s="3">
        <f t="shared" si="324"/>
        <v>155.01259229260444</v>
      </c>
      <c r="AA819" s="3">
        <f t="shared" si="325"/>
        <v>171.02999496459921</v>
      </c>
      <c r="AB819" s="3">
        <f t="shared" si="334"/>
        <v>-16.017402671994773</v>
      </c>
      <c r="AC819" s="3">
        <f t="shared" si="335"/>
        <v>16.017402671994773</v>
      </c>
      <c r="AE819" s="34">
        <f t="shared" si="326"/>
        <v>5</v>
      </c>
      <c r="AF819" s="73" t="b">
        <f>COUNTIF('Power Curve'!$D$2:$D$31,AE819)&gt;0</f>
        <v>1</v>
      </c>
      <c r="AG819" s="73" t="b">
        <f t="shared" si="327"/>
        <v>0</v>
      </c>
      <c r="AH819" s="73" t="b">
        <f t="shared" si="336"/>
        <v>1</v>
      </c>
      <c r="AI819" s="34" t="str">
        <f t="shared" si="328"/>
        <v>Outer</v>
      </c>
      <c r="AJ819" s="35" t="str">
        <f t="shared" si="337"/>
        <v>0.0-0.1</v>
      </c>
      <c r="AK819" s="36" t="str">
        <f t="shared" si="329"/>
        <v>16-17</v>
      </c>
      <c r="AL819" s="36" t="str">
        <f t="shared" si="330"/>
        <v>Feb</v>
      </c>
      <c r="AM819" s="35" t="str">
        <f t="shared" si="331"/>
        <v>305-315</v>
      </c>
      <c r="AN819" s="36" t="str">
        <f t="shared" si="332"/>
        <v>LWS-LTI</v>
      </c>
    </row>
    <row r="820" spans="5:40" x14ac:dyDescent="0.3">
      <c r="E820" s="12">
        <v>40954.673611111109</v>
      </c>
      <c r="F820" s="16">
        <v>4.8</v>
      </c>
      <c r="G820" s="16">
        <v>176.66000366210992</v>
      </c>
      <c r="H820" s="29">
        <v>1.2102883445522905</v>
      </c>
      <c r="I820" s="26">
        <v>311.39999999999998</v>
      </c>
      <c r="J820" s="30">
        <v>0.17708333333333334</v>
      </c>
      <c r="K820" s="31">
        <v>0.66143474370358368</v>
      </c>
      <c r="L820" s="111">
        <f t="shared" si="312"/>
        <v>0.1</v>
      </c>
      <c r="M820" s="112">
        <f t="shared" si="313"/>
        <v>0.18000000000000002</v>
      </c>
      <c r="N820" s="112" t="b">
        <f t="shared" si="314"/>
        <v>1</v>
      </c>
      <c r="O820" s="112" t="b">
        <f t="shared" si="315"/>
        <v>1</v>
      </c>
      <c r="P820" s="113">
        <f t="shared" si="316"/>
        <v>1</v>
      </c>
      <c r="Q820" s="113">
        <f t="shared" si="317"/>
        <v>8</v>
      </c>
      <c r="R820" s="114" t="str">
        <f t="shared" si="333"/>
        <v>0.1-0.18</v>
      </c>
      <c r="S820" s="127">
        <f t="shared" si="318"/>
        <v>0.10278368873005088</v>
      </c>
      <c r="T820" s="112" t="b">
        <f t="shared" si="319"/>
        <v>1</v>
      </c>
      <c r="U820" s="22">
        <f t="shared" si="320"/>
        <v>4.7807073373578994</v>
      </c>
      <c r="V820" s="22">
        <f t="shared" si="321"/>
        <v>9.6923706090944931E-2</v>
      </c>
      <c r="W820" s="81">
        <f t="shared" si="322"/>
        <v>5</v>
      </c>
      <c r="X820" s="22">
        <f t="shared" si="323"/>
        <v>0.71710118775161158</v>
      </c>
      <c r="Y820" s="3">
        <f>IF(U820&gt;'Power Curve'!$C$37,0,INDEX(Ci,$W820,1)*POWER(1-X820,3)+INDEX(Ci,$W820,2)*3*X820*POWER(1-X820,2)+INDEX(Ci,$W820,3)*3*POWER(X820,2)*(1-X820)+INDEX(Ci,$W820,4)*POWER(X820,3))</f>
        <v>169.8364408678087</v>
      </c>
      <c r="Z820" s="3">
        <f t="shared" si="324"/>
        <v>187.29285674098523</v>
      </c>
      <c r="AA820" s="3">
        <f t="shared" si="325"/>
        <v>176.66000366210992</v>
      </c>
      <c r="AB820" s="3">
        <f t="shared" si="334"/>
        <v>10.632853078875314</v>
      </c>
      <c r="AC820" s="3">
        <f t="shared" si="335"/>
        <v>10.632853078875314</v>
      </c>
      <c r="AE820" s="34">
        <f t="shared" si="326"/>
        <v>5</v>
      </c>
      <c r="AF820" s="73" t="b">
        <f>COUNTIF('Power Curve'!$D$2:$D$31,AE820)&gt;0</f>
        <v>1</v>
      </c>
      <c r="AG820" s="73" t="b">
        <f t="shared" si="327"/>
        <v>0</v>
      </c>
      <c r="AH820" s="73" t="b">
        <f t="shared" si="336"/>
        <v>1</v>
      </c>
      <c r="AI820" s="34" t="str">
        <f t="shared" si="328"/>
        <v>Outer</v>
      </c>
      <c r="AJ820" s="35" t="str">
        <f t="shared" si="337"/>
        <v>0.0-0.1</v>
      </c>
      <c r="AK820" s="36" t="str">
        <f t="shared" si="329"/>
        <v>16-17</v>
      </c>
      <c r="AL820" s="36" t="str">
        <f t="shared" si="330"/>
        <v>Feb</v>
      </c>
      <c r="AM820" s="35" t="str">
        <f t="shared" si="331"/>
        <v>305-315</v>
      </c>
      <c r="AN820" s="36" t="str">
        <f t="shared" si="332"/>
        <v>LWS-HTI</v>
      </c>
    </row>
    <row r="821" spans="5:40" x14ac:dyDescent="0.3">
      <c r="E821" s="12">
        <v>40954.680555555555</v>
      </c>
      <c r="F821" s="16">
        <v>4.5199999999999996</v>
      </c>
      <c r="G821" s="16">
        <v>159.04000091552709</v>
      </c>
      <c r="H821" s="29">
        <v>1.2104246575390358</v>
      </c>
      <c r="I821" s="26">
        <v>317</v>
      </c>
      <c r="J821" s="30">
        <v>0.1349557522123894</v>
      </c>
      <c r="K821" s="31">
        <v>0.88703720171105405</v>
      </c>
      <c r="L821" s="111">
        <f t="shared" si="312"/>
        <v>0.1</v>
      </c>
      <c r="M821" s="112">
        <f t="shared" si="313"/>
        <v>0.13</v>
      </c>
      <c r="N821" s="112" t="b">
        <f t="shared" si="314"/>
        <v>1</v>
      </c>
      <c r="O821" s="112" t="b">
        <f t="shared" si="315"/>
        <v>1</v>
      </c>
      <c r="P821" s="113">
        <f t="shared" si="316"/>
        <v>1</v>
      </c>
      <c r="Q821" s="113">
        <f t="shared" si="317"/>
        <v>13</v>
      </c>
      <c r="R821" s="114" t="str">
        <f t="shared" si="333"/>
        <v>0.1-0.13</v>
      </c>
      <c r="S821" s="127">
        <f t="shared" si="318"/>
        <v>4.827591189261813E-2</v>
      </c>
      <c r="T821" s="112" t="b">
        <f t="shared" si="319"/>
        <v>1</v>
      </c>
      <c r="U821" s="22">
        <f t="shared" si="320"/>
        <v>4.5020017479224146</v>
      </c>
      <c r="V821" s="22">
        <f t="shared" si="321"/>
        <v>5.3848858814005744E-2</v>
      </c>
      <c r="W821" s="81">
        <f t="shared" si="322"/>
        <v>5</v>
      </c>
      <c r="X821" s="22">
        <f t="shared" si="323"/>
        <v>0.39840696001405995</v>
      </c>
      <c r="Y821" s="3">
        <f>IF(U821&gt;'Power Curve'!$C$37,0,INDEX(Ci,$W821,1)*POWER(1-X821,3)+INDEX(Ci,$W821,2)*3*X821*POWER(1-X821,2)+INDEX(Ci,$W821,3)*3*POWER(X821,2)*(1-X821)+INDEX(Ci,$W821,4)*POWER(X821,3))</f>
        <v>121.95555816086167</v>
      </c>
      <c r="Z821" s="3">
        <f t="shared" si="324"/>
        <v>127.8430739414505</v>
      </c>
      <c r="AA821" s="3">
        <f t="shared" si="325"/>
        <v>159.04000091552709</v>
      </c>
      <c r="AB821" s="3">
        <f t="shared" si="334"/>
        <v>-31.19692697407659</v>
      </c>
      <c r="AC821" s="3">
        <f t="shared" si="335"/>
        <v>31.19692697407659</v>
      </c>
      <c r="AE821" s="34">
        <f t="shared" si="326"/>
        <v>5</v>
      </c>
      <c r="AF821" s="73" t="b">
        <f>COUNTIF('Power Curve'!$D$2:$D$31,AE821)&gt;0</f>
        <v>1</v>
      </c>
      <c r="AG821" s="73" t="b">
        <f t="shared" si="327"/>
        <v>0</v>
      </c>
      <c r="AH821" s="73" t="b">
        <f t="shared" si="336"/>
        <v>1</v>
      </c>
      <c r="AI821" s="34" t="str">
        <f t="shared" si="328"/>
        <v>Outer</v>
      </c>
      <c r="AJ821" s="35" t="str">
        <f t="shared" si="337"/>
        <v>0.0-0.1</v>
      </c>
      <c r="AK821" s="36" t="str">
        <f t="shared" si="329"/>
        <v>16-17</v>
      </c>
      <c r="AL821" s="36" t="str">
        <f t="shared" si="330"/>
        <v>Feb</v>
      </c>
      <c r="AM821" s="35" t="str">
        <f t="shared" si="331"/>
        <v>315-325</v>
      </c>
      <c r="AN821" s="36" t="str">
        <f t="shared" si="332"/>
        <v>Inner-TI</v>
      </c>
    </row>
    <row r="822" spans="5:40" x14ac:dyDescent="0.3">
      <c r="E822" s="12">
        <v>40954.6875</v>
      </c>
      <c r="F822" s="16">
        <v>5.52</v>
      </c>
      <c r="G822" s="16">
        <v>261.56998443603572</v>
      </c>
      <c r="H822" s="29">
        <v>1.2085190482418759</v>
      </c>
      <c r="I822" s="26">
        <v>325.89999999999998</v>
      </c>
      <c r="J822" s="30">
        <v>7.0652173913043487E-2</v>
      </c>
      <c r="K822" s="31">
        <v>0.71761024521750749</v>
      </c>
      <c r="L822" s="111">
        <f t="shared" si="312"/>
        <v>0.2</v>
      </c>
      <c r="M822" s="112">
        <f t="shared" si="313"/>
        <v>6.9999999999999993E-2</v>
      </c>
      <c r="N822" s="112" t="b">
        <f t="shared" si="314"/>
        <v>1</v>
      </c>
      <c r="O822" s="112" t="b">
        <f t="shared" si="315"/>
        <v>1</v>
      </c>
      <c r="P822" s="113">
        <f t="shared" si="316"/>
        <v>2</v>
      </c>
      <c r="Q822" s="113">
        <f t="shared" si="317"/>
        <v>19</v>
      </c>
      <c r="R822" s="114" t="str">
        <f t="shared" si="333"/>
        <v>0.2-0.07</v>
      </c>
      <c r="S822" s="127">
        <f t="shared" si="318"/>
        <v>-5.0323808394424734E-2</v>
      </c>
      <c r="T822" s="112" t="b">
        <f t="shared" si="319"/>
        <v>1</v>
      </c>
      <c r="U822" s="22">
        <f t="shared" si="320"/>
        <v>5.4951330836042267</v>
      </c>
      <c r="V822" s="22">
        <f t="shared" si="321"/>
        <v>0.20734050818165942</v>
      </c>
      <c r="W822" s="81">
        <f t="shared" si="322"/>
        <v>6</v>
      </c>
      <c r="X822" s="22">
        <f t="shared" si="323"/>
        <v>0.46549120012220585</v>
      </c>
      <c r="Y822" s="3">
        <f>IF(U822&gt;'Power Curve'!$C$37,0,INDEX(Ci,$W822,1)*POWER(1-X822,3)+INDEX(Ci,$W822,2)*3*X822*POWER(1-X822,2)+INDEX(Ci,$W822,3)*3*POWER(X822,2)*(1-X822)+INDEX(Ci,$W822,4)*POWER(X822,3))</f>
        <v>280.90034367326257</v>
      </c>
      <c r="Z822" s="3">
        <f t="shared" si="324"/>
        <v>266.76436860032123</v>
      </c>
      <c r="AA822" s="3">
        <f t="shared" si="325"/>
        <v>261.56998443603572</v>
      </c>
      <c r="AB822" s="3">
        <f t="shared" si="334"/>
        <v>5.1943841642855091</v>
      </c>
      <c r="AC822" s="3">
        <f t="shared" si="335"/>
        <v>5.1943841642855091</v>
      </c>
      <c r="AE822" s="34">
        <f t="shared" si="326"/>
        <v>5</v>
      </c>
      <c r="AF822" s="73" t="b">
        <f>COUNTIF('Power Curve'!$D$2:$D$31,AE822)&gt;0</f>
        <v>1</v>
      </c>
      <c r="AG822" s="73" t="b">
        <f t="shared" si="327"/>
        <v>0</v>
      </c>
      <c r="AH822" s="73" t="b">
        <f t="shared" si="336"/>
        <v>1</v>
      </c>
      <c r="AI822" s="34" t="str">
        <f t="shared" si="328"/>
        <v>Outer</v>
      </c>
      <c r="AJ822" s="35" t="str">
        <f t="shared" si="337"/>
        <v>0.2-0.3</v>
      </c>
      <c r="AK822" s="36" t="str">
        <f t="shared" si="329"/>
        <v>16-17</v>
      </c>
      <c r="AL822" s="36" t="str">
        <f t="shared" si="330"/>
        <v>Feb</v>
      </c>
      <c r="AM822" s="35" t="str">
        <f t="shared" si="331"/>
        <v>325-335</v>
      </c>
      <c r="AN822" s="36" t="str">
        <f t="shared" si="332"/>
        <v>LWS-LTI</v>
      </c>
    </row>
    <row r="823" spans="5:40" x14ac:dyDescent="0.3">
      <c r="E823" s="12">
        <v>40954.694444444445</v>
      </c>
      <c r="F823" s="16">
        <v>5.82</v>
      </c>
      <c r="G823" s="16">
        <v>324.42001342773494</v>
      </c>
      <c r="H823" s="29">
        <v>1.2079399293363329</v>
      </c>
      <c r="I823" s="26">
        <v>331.7</v>
      </c>
      <c r="J823" s="30">
        <v>6.5292096219931275E-2</v>
      </c>
      <c r="K823" s="31">
        <v>0.483363334417379</v>
      </c>
      <c r="L823" s="111">
        <f t="shared" si="312"/>
        <v>0.30000000000000004</v>
      </c>
      <c r="M823" s="112">
        <f t="shared" si="313"/>
        <v>6.9999999999999993E-2</v>
      </c>
      <c r="N823" s="112" t="b">
        <f t="shared" si="314"/>
        <v>1</v>
      </c>
      <c r="O823" s="112" t="b">
        <f t="shared" si="315"/>
        <v>1</v>
      </c>
      <c r="P823" s="113">
        <f t="shared" si="316"/>
        <v>3.0000000000000004</v>
      </c>
      <c r="Q823" s="113">
        <f t="shared" si="317"/>
        <v>19</v>
      </c>
      <c r="R823" s="114" t="str">
        <f t="shared" si="333"/>
        <v>0.3-0.07</v>
      </c>
      <c r="S823" s="127">
        <f t="shared" si="318"/>
        <v>-5.596465047464419E-2</v>
      </c>
      <c r="T823" s="112" t="b">
        <f t="shared" si="319"/>
        <v>1</v>
      </c>
      <c r="U823" s="22">
        <f t="shared" si="320"/>
        <v>5.792856018310391</v>
      </c>
      <c r="V823" s="22">
        <f t="shared" si="321"/>
        <v>0.25335454747411057</v>
      </c>
      <c r="W823" s="81">
        <f t="shared" si="322"/>
        <v>6</v>
      </c>
      <c r="X823" s="22">
        <f t="shared" si="323"/>
        <v>0.76223693456570052</v>
      </c>
      <c r="Y823" s="3">
        <f>IF(U823&gt;'Power Curve'!$C$37,0,INDEX(Ci,$W823,1)*POWER(1-X823,3)+INDEX(Ci,$W823,2)*3*X823*POWER(1-X823,2)+INDEX(Ci,$W823,3)*3*POWER(X823,2)*(1-X823)+INDEX(Ci,$W823,4)*POWER(X823,3))</f>
        <v>327.13647561989967</v>
      </c>
      <c r="Z823" s="3">
        <f t="shared" si="324"/>
        <v>308.82839710432501</v>
      </c>
      <c r="AA823" s="3">
        <f t="shared" si="325"/>
        <v>324.42001342773494</v>
      </c>
      <c r="AB823" s="3">
        <f t="shared" si="334"/>
        <v>-15.591616323409937</v>
      </c>
      <c r="AC823" s="3">
        <f t="shared" si="335"/>
        <v>15.591616323409937</v>
      </c>
      <c r="AE823" s="34">
        <f t="shared" si="326"/>
        <v>6</v>
      </c>
      <c r="AF823" s="73" t="b">
        <f>COUNTIF('Power Curve'!$D$2:$D$31,AE823)&gt;0</f>
        <v>1</v>
      </c>
      <c r="AG823" s="73" t="b">
        <f t="shared" si="327"/>
        <v>0</v>
      </c>
      <c r="AH823" s="73" t="b">
        <f t="shared" si="336"/>
        <v>1</v>
      </c>
      <c r="AI823" s="34" t="str">
        <f t="shared" si="328"/>
        <v>Outer</v>
      </c>
      <c r="AJ823" s="35" t="str">
        <f t="shared" si="337"/>
        <v>0.2-0.3</v>
      </c>
      <c r="AK823" s="36" t="str">
        <f t="shared" si="329"/>
        <v>16-17</v>
      </c>
      <c r="AL823" s="36" t="str">
        <f t="shared" si="330"/>
        <v>Feb</v>
      </c>
      <c r="AM823" s="35" t="str">
        <f t="shared" si="331"/>
        <v>325-335</v>
      </c>
      <c r="AN823" s="36" t="str">
        <f t="shared" si="332"/>
        <v>LWS-LTI</v>
      </c>
    </row>
    <row r="824" spans="5:40" x14ac:dyDescent="0.3">
      <c r="E824" s="12">
        <v>40954.701388888891</v>
      </c>
      <c r="F824" s="16">
        <v>5.98</v>
      </c>
      <c r="G824" s="16">
        <v>368.46001434326126</v>
      </c>
      <c r="H824" s="29">
        <v>1.2084019195555542</v>
      </c>
      <c r="I824" s="26">
        <v>331.2</v>
      </c>
      <c r="J824" s="30">
        <v>4.1806020066889632E-2</v>
      </c>
      <c r="K824" s="31">
        <v>0.35920751601532391</v>
      </c>
      <c r="L824" s="111">
        <f t="shared" si="312"/>
        <v>0.30000000000000004</v>
      </c>
      <c r="M824" s="112">
        <f t="shared" si="313"/>
        <v>0.04</v>
      </c>
      <c r="N824" s="112" t="b">
        <f t="shared" si="314"/>
        <v>1</v>
      </c>
      <c r="O824" s="112" t="b">
        <f t="shared" si="315"/>
        <v>1</v>
      </c>
      <c r="P824" s="113">
        <f t="shared" si="316"/>
        <v>3.0000000000000004</v>
      </c>
      <c r="Q824" s="113">
        <f t="shared" si="317"/>
        <v>22</v>
      </c>
      <c r="R824" s="114" t="str">
        <f t="shared" si="333"/>
        <v>0.3-0.04</v>
      </c>
      <c r="S824" s="127">
        <f t="shared" si="318"/>
        <v>-0.12203555786097718</v>
      </c>
      <c r="T824" s="112" t="b">
        <f t="shared" si="319"/>
        <v>1</v>
      </c>
      <c r="U824" s="22">
        <f t="shared" si="320"/>
        <v>5.9528685124143186</v>
      </c>
      <c r="V824" s="22">
        <f t="shared" si="321"/>
        <v>0.27808499425090299</v>
      </c>
      <c r="W824" s="81">
        <f t="shared" si="322"/>
        <v>6</v>
      </c>
      <c r="X824" s="22">
        <f t="shared" si="323"/>
        <v>0.92172422811219346</v>
      </c>
      <c r="Y824" s="3">
        <f>IF(U824&gt;'Power Curve'!$C$37,0,INDEX(Ci,$W824,1)*POWER(1-X824,3)+INDEX(Ci,$W824,2)*3*X824*POWER(1-X824,2)+INDEX(Ci,$W824,3)*3*POWER(X824,2)*(1-X824)+INDEX(Ci,$W824,4)*POWER(X824,3))</f>
        <v>354.59810756288954</v>
      </c>
      <c r="Z824" s="3">
        <f t="shared" si="324"/>
        <v>311.32452969000553</v>
      </c>
      <c r="AA824" s="3">
        <f t="shared" si="325"/>
        <v>368.46001434326126</v>
      </c>
      <c r="AB824" s="3">
        <f t="shared" si="334"/>
        <v>-57.13548465325573</v>
      </c>
      <c r="AC824" s="3">
        <f t="shared" si="335"/>
        <v>57.13548465325573</v>
      </c>
      <c r="AE824" s="34">
        <f t="shared" si="326"/>
        <v>6</v>
      </c>
      <c r="AF824" s="73" t="b">
        <f>COUNTIF('Power Curve'!$D$2:$D$31,AE824)&gt;0</f>
        <v>1</v>
      </c>
      <c r="AG824" s="73" t="b">
        <f t="shared" si="327"/>
        <v>0</v>
      </c>
      <c r="AH824" s="73" t="b">
        <f t="shared" si="336"/>
        <v>1</v>
      </c>
      <c r="AI824" s="34" t="str">
        <f t="shared" si="328"/>
        <v>Outer</v>
      </c>
      <c r="AJ824" s="35" t="str">
        <f t="shared" si="337"/>
        <v>0.2-0.3</v>
      </c>
      <c r="AK824" s="36" t="str">
        <f t="shared" si="329"/>
        <v>16-17</v>
      </c>
      <c r="AL824" s="36" t="str">
        <f t="shared" si="330"/>
        <v>Feb</v>
      </c>
      <c r="AM824" s="35" t="str">
        <f t="shared" si="331"/>
        <v>325-335</v>
      </c>
      <c r="AN824" s="36" t="str">
        <f t="shared" si="332"/>
        <v>LWS-LTI</v>
      </c>
    </row>
    <row r="825" spans="5:40" x14ac:dyDescent="0.3">
      <c r="E825" s="12">
        <v>40954.708333333336</v>
      </c>
      <c r="F825" s="16">
        <v>4.54</v>
      </c>
      <c r="G825" s="16">
        <v>87.89999961852979</v>
      </c>
      <c r="H825" s="29">
        <v>1.2098522020506453</v>
      </c>
      <c r="I825" s="26">
        <v>324.7</v>
      </c>
      <c r="J825" s="30">
        <v>0.25991189427312772</v>
      </c>
      <c r="K825" s="31">
        <v>0.40790665150315714</v>
      </c>
      <c r="L825" s="111">
        <f t="shared" si="312"/>
        <v>0.1</v>
      </c>
      <c r="M825" s="112">
        <f t="shared" si="313"/>
        <v>0.26</v>
      </c>
      <c r="N825" s="112" t="b">
        <f t="shared" si="314"/>
        <v>1</v>
      </c>
      <c r="O825" s="112" t="b">
        <f t="shared" si="315"/>
        <v>0</v>
      </c>
      <c r="P825" s="113">
        <f t="shared" si="316"/>
        <v>1</v>
      </c>
      <c r="Q825" s="113">
        <f t="shared" si="317"/>
        <v>0</v>
      </c>
      <c r="R825" s="114" t="str">
        <f t="shared" si="333"/>
        <v>0.1-0.26</v>
      </c>
      <c r="S825" s="127">
        <f t="shared" si="318"/>
        <v>0</v>
      </c>
      <c r="T825" s="112" t="b">
        <f t="shared" si="319"/>
        <v>0</v>
      </c>
      <c r="U825" s="22">
        <f t="shared" si="320"/>
        <v>4.5212091347054111</v>
      </c>
      <c r="V825" s="22">
        <f t="shared" si="321"/>
        <v>5.6817422357860296E-2</v>
      </c>
      <c r="W825" s="81">
        <f t="shared" si="322"/>
        <v>5</v>
      </c>
      <c r="X825" s="22">
        <f t="shared" si="323"/>
        <v>0.42037021991875761</v>
      </c>
      <c r="Y825" s="3">
        <f>IF(U825&gt;'Power Curve'!$C$37,0,INDEX(Ci,$W825,1)*POWER(1-X825,3)+INDEX(Ci,$W825,2)*3*X825*POWER(1-X825,2)+INDEX(Ci,$W825,3)*3*POWER(X825,2)*(1-X825)+INDEX(Ci,$W825,4)*POWER(X825,3))</f>
        <v>125.06700971080924</v>
      </c>
      <c r="Z825" s="3">
        <f t="shared" si="324"/>
        <v>125.06700971080924</v>
      </c>
      <c r="AA825" s="3">
        <f t="shared" si="325"/>
        <v>87.89999961852979</v>
      </c>
      <c r="AB825" s="3">
        <f t="shared" si="334"/>
        <v>37.167010092279455</v>
      </c>
      <c r="AC825" s="3">
        <f t="shared" si="335"/>
        <v>37.167010092279455</v>
      </c>
      <c r="AE825" s="34">
        <f t="shared" si="326"/>
        <v>5</v>
      </c>
      <c r="AF825" s="73" t="b">
        <f>COUNTIF('Power Curve'!$D$2:$D$31,AE825)&gt;0</f>
        <v>1</v>
      </c>
      <c r="AG825" s="73" t="b">
        <f t="shared" si="327"/>
        <v>0</v>
      </c>
      <c r="AH825" s="73" t="b">
        <f t="shared" si="336"/>
        <v>1</v>
      </c>
      <c r="AI825" s="34" t="str">
        <f t="shared" si="328"/>
        <v>Outer</v>
      </c>
      <c r="AJ825" s="35" t="str">
        <f t="shared" si="337"/>
        <v>0.0-0.1</v>
      </c>
      <c r="AK825" s="36" t="str">
        <f t="shared" si="329"/>
        <v>17-18</v>
      </c>
      <c r="AL825" s="36" t="str">
        <f t="shared" si="330"/>
        <v>Feb</v>
      </c>
      <c r="AM825" s="35" t="str">
        <f t="shared" si="331"/>
        <v>315-325</v>
      </c>
      <c r="AN825" s="36" t="str">
        <f t="shared" si="332"/>
        <v>LWS-HTI</v>
      </c>
    </row>
    <row r="826" spans="5:40" x14ac:dyDescent="0.3">
      <c r="E826" s="12">
        <v>40954.715277777781</v>
      </c>
      <c r="F826" s="16">
        <v>3.8</v>
      </c>
      <c r="G826" s="16">
        <v>51.000001907348697</v>
      </c>
      <c r="H826" s="29">
        <v>1.2118150118612867</v>
      </c>
      <c r="I826" s="26">
        <v>325.2</v>
      </c>
      <c r="J826" s="30">
        <v>0.13947368421052633</v>
      </c>
      <c r="K826" s="31">
        <v>0.77133809728853586</v>
      </c>
      <c r="L826" s="111">
        <f t="shared" si="312"/>
        <v>-0.1</v>
      </c>
      <c r="M826" s="112">
        <f t="shared" si="313"/>
        <v>0.14000000000000001</v>
      </c>
      <c r="N826" s="112" t="b">
        <f t="shared" si="314"/>
        <v>0</v>
      </c>
      <c r="O826" s="112" t="b">
        <f t="shared" si="315"/>
        <v>1</v>
      </c>
      <c r="P826" s="113">
        <f t="shared" si="316"/>
        <v>-1</v>
      </c>
      <c r="Q826" s="113">
        <f t="shared" si="317"/>
        <v>12</v>
      </c>
      <c r="R826" s="114" t="str">
        <f t="shared" si="333"/>
        <v>-0.1-0.14</v>
      </c>
      <c r="S826" s="127">
        <f t="shared" si="318"/>
        <v>0</v>
      </c>
      <c r="T826" s="112" t="b">
        <f t="shared" si="319"/>
        <v>0</v>
      </c>
      <c r="U826" s="22">
        <f t="shared" si="320"/>
        <v>3.786317334817944</v>
      </c>
      <c r="V826" s="22">
        <f t="shared" si="321"/>
        <v>-5.6762474297047741E-2</v>
      </c>
      <c r="W826" s="81">
        <f t="shared" si="322"/>
        <v>4</v>
      </c>
      <c r="X826" s="22">
        <f t="shared" si="323"/>
        <v>0.73833573644475725</v>
      </c>
      <c r="Y826" s="3">
        <f>IF(U826&gt;'Power Curve'!$C$37,0,INDEX(Ci,$W826,1)*POWER(1-X826,3)+INDEX(Ci,$W826,2)*3*X826*POWER(1-X826,2)+INDEX(Ci,$W826,3)*3*POWER(X826,2)*(1-X826)+INDEX(Ci,$W826,4)*POWER(X826,3))</f>
        <v>47.43396843800474</v>
      </c>
      <c r="Z826" s="3">
        <f t="shared" si="324"/>
        <v>47.43396843800474</v>
      </c>
      <c r="AA826" s="3">
        <f t="shared" si="325"/>
        <v>51.000001907348697</v>
      </c>
      <c r="AB826" s="3">
        <f t="shared" si="334"/>
        <v>-3.5660334693439566</v>
      </c>
      <c r="AC826" s="3">
        <f t="shared" si="335"/>
        <v>3.5660334693439566</v>
      </c>
      <c r="AE826" s="34">
        <f t="shared" si="326"/>
        <v>4</v>
      </c>
      <c r="AF826" s="73" t="b">
        <f>COUNTIF('Power Curve'!$D$2:$D$31,AE826)&gt;0</f>
        <v>1</v>
      </c>
      <c r="AG826" s="73" t="b">
        <f t="shared" si="327"/>
        <v>0</v>
      </c>
      <c r="AH826" s="73" t="b">
        <f t="shared" si="336"/>
        <v>1</v>
      </c>
      <c r="AI826" s="34" t="str">
        <f t="shared" si="328"/>
        <v>Outer</v>
      </c>
      <c r="AJ826" s="35" t="str">
        <f t="shared" si="337"/>
        <v>-0.1-0.0</v>
      </c>
      <c r="AK826" s="36" t="str">
        <f t="shared" si="329"/>
        <v>17-18</v>
      </c>
      <c r="AL826" s="36" t="str">
        <f t="shared" si="330"/>
        <v>Feb</v>
      </c>
      <c r="AM826" s="35" t="str">
        <f t="shared" si="331"/>
        <v>325-335</v>
      </c>
      <c r="AN826" s="36" t="str">
        <f t="shared" si="332"/>
        <v>Inner-TI</v>
      </c>
    </row>
    <row r="827" spans="5:40" x14ac:dyDescent="0.3">
      <c r="E827" s="12">
        <v>40954.722222222219</v>
      </c>
      <c r="F827" s="16">
        <v>3.68</v>
      </c>
      <c r="G827" s="16">
        <v>35.9300022125244</v>
      </c>
      <c r="H827" s="29">
        <v>1.212179207017035</v>
      </c>
      <c r="I827" s="26">
        <v>319.39999999999998</v>
      </c>
      <c r="J827" s="30">
        <v>9.7826086956521729E-2</v>
      </c>
      <c r="K827" s="31">
        <v>0.58994592070046281</v>
      </c>
      <c r="L827" s="111">
        <f t="shared" si="312"/>
        <v>-0.1</v>
      </c>
      <c r="M827" s="112">
        <f t="shared" si="313"/>
        <v>9.9999999999999992E-2</v>
      </c>
      <c r="N827" s="112" t="b">
        <f t="shared" si="314"/>
        <v>0</v>
      </c>
      <c r="O827" s="112" t="b">
        <f t="shared" si="315"/>
        <v>1</v>
      </c>
      <c r="P827" s="113">
        <f t="shared" si="316"/>
        <v>-1</v>
      </c>
      <c r="Q827" s="113">
        <f t="shared" si="317"/>
        <v>16</v>
      </c>
      <c r="R827" s="114" t="str">
        <f t="shared" si="333"/>
        <v>-0.1-0.1</v>
      </c>
      <c r="S827" s="127">
        <f t="shared" si="318"/>
        <v>0</v>
      </c>
      <c r="T827" s="112" t="b">
        <f t="shared" si="319"/>
        <v>0</v>
      </c>
      <c r="U827" s="22">
        <f t="shared" si="320"/>
        <v>3.6671167133856448</v>
      </c>
      <c r="V827" s="22">
        <f t="shared" si="321"/>
        <v>-7.5185314592115027E-2</v>
      </c>
      <c r="W827" s="81">
        <f t="shared" si="322"/>
        <v>4</v>
      </c>
      <c r="X827" s="22">
        <f t="shared" si="323"/>
        <v>0.65340993654452628</v>
      </c>
      <c r="Y827" s="3">
        <f>IF(U827&gt;'Power Curve'!$C$37,0,INDEX(Ci,$W827,1)*POWER(1-X827,3)+INDEX(Ci,$W827,2)*3*X827*POWER(1-X827,2)+INDEX(Ci,$W827,3)*3*POWER(X827,2)*(1-X827)+INDEX(Ci,$W827,4)*POWER(X827,3))</f>
        <v>38.479073185851391</v>
      </c>
      <c r="Z827" s="3">
        <f t="shared" si="324"/>
        <v>38.479073185851391</v>
      </c>
      <c r="AA827" s="3">
        <f t="shared" si="325"/>
        <v>35.9300022125244</v>
      </c>
      <c r="AB827" s="3">
        <f t="shared" si="334"/>
        <v>2.549070973326991</v>
      </c>
      <c r="AC827" s="3">
        <f t="shared" si="335"/>
        <v>2.549070973326991</v>
      </c>
      <c r="AE827" s="34">
        <f t="shared" si="326"/>
        <v>4</v>
      </c>
      <c r="AF827" s="73" t="b">
        <f>COUNTIF('Power Curve'!$D$2:$D$31,AE827)&gt;0</f>
        <v>1</v>
      </c>
      <c r="AG827" s="73" t="b">
        <f t="shared" si="327"/>
        <v>0</v>
      </c>
      <c r="AH827" s="73" t="b">
        <f t="shared" si="336"/>
        <v>1</v>
      </c>
      <c r="AI827" s="34" t="str">
        <f t="shared" si="328"/>
        <v>Outer</v>
      </c>
      <c r="AJ827" s="35" t="str">
        <f t="shared" si="337"/>
        <v>-0.1-0.0</v>
      </c>
      <c r="AK827" s="36" t="str">
        <f t="shared" si="329"/>
        <v>17-18</v>
      </c>
      <c r="AL827" s="36" t="str">
        <f t="shared" si="330"/>
        <v>Feb</v>
      </c>
      <c r="AM827" s="35" t="str">
        <f t="shared" si="331"/>
        <v>315-325</v>
      </c>
      <c r="AN827" s="36" t="str">
        <f t="shared" si="332"/>
        <v>LWS-LTI</v>
      </c>
    </row>
    <row r="828" spans="5:40" x14ac:dyDescent="0.3">
      <c r="E828" s="12">
        <v>40954.729166666664</v>
      </c>
      <c r="F828" s="16">
        <v>3.84</v>
      </c>
      <c r="G828" s="16">
        <v>26.549998283386202</v>
      </c>
      <c r="H828" s="29">
        <v>1.2124608311500713</v>
      </c>
      <c r="I828" s="26">
        <v>316.39999999999998</v>
      </c>
      <c r="J828" s="30">
        <v>9.6354166666666671E-2</v>
      </c>
      <c r="K828" s="31">
        <v>0.74256717184263532</v>
      </c>
      <c r="L828" s="111">
        <f t="shared" si="312"/>
        <v>-0.1</v>
      </c>
      <c r="M828" s="112">
        <f t="shared" si="313"/>
        <v>9.9999999999999992E-2</v>
      </c>
      <c r="N828" s="112" t="b">
        <f t="shared" si="314"/>
        <v>0</v>
      </c>
      <c r="O828" s="112" t="b">
        <f t="shared" si="315"/>
        <v>1</v>
      </c>
      <c r="P828" s="113">
        <f t="shared" si="316"/>
        <v>-1</v>
      </c>
      <c r="Q828" s="113">
        <f t="shared" si="317"/>
        <v>16</v>
      </c>
      <c r="R828" s="114" t="str">
        <f t="shared" si="333"/>
        <v>-0.1-0.1</v>
      </c>
      <c r="S828" s="127">
        <f t="shared" si="318"/>
        <v>0</v>
      </c>
      <c r="T828" s="112" t="b">
        <f t="shared" si="319"/>
        <v>0</v>
      </c>
      <c r="U828" s="22">
        <f t="shared" si="320"/>
        <v>3.8268528873003875</v>
      </c>
      <c r="V828" s="22">
        <f t="shared" si="321"/>
        <v>-5.0497573991301309E-2</v>
      </c>
      <c r="W828" s="81">
        <f t="shared" si="322"/>
        <v>4</v>
      </c>
      <c r="X828" s="22">
        <f t="shared" si="323"/>
        <v>0.76721573872666238</v>
      </c>
      <c r="Y828" s="3">
        <f>IF(U828&gt;'Power Curve'!$C$37,0,INDEX(Ci,$W828,1)*POWER(1-X828,3)+INDEX(Ci,$W828,2)*3*X828*POWER(1-X828,2)+INDEX(Ci,$W828,3)*3*POWER(X828,2)*(1-X828)+INDEX(Ci,$W828,4)*POWER(X828,3))</f>
        <v>50.593956082115632</v>
      </c>
      <c r="Z828" s="3">
        <f t="shared" si="324"/>
        <v>50.593956082115632</v>
      </c>
      <c r="AA828" s="3">
        <f t="shared" si="325"/>
        <v>26.549998283386202</v>
      </c>
      <c r="AB828" s="3">
        <f t="shared" si="334"/>
        <v>24.04395779872943</v>
      </c>
      <c r="AC828" s="3">
        <f t="shared" si="335"/>
        <v>24.04395779872943</v>
      </c>
      <c r="AE828" s="34">
        <f t="shared" si="326"/>
        <v>4</v>
      </c>
      <c r="AF828" s="73" t="b">
        <f>COUNTIF('Power Curve'!$D$2:$D$31,AE828)&gt;0</f>
        <v>1</v>
      </c>
      <c r="AG828" s="73" t="b">
        <f t="shared" si="327"/>
        <v>0</v>
      </c>
      <c r="AH828" s="73" t="b">
        <f t="shared" si="336"/>
        <v>1</v>
      </c>
      <c r="AI828" s="34" t="str">
        <f t="shared" si="328"/>
        <v>Outer</v>
      </c>
      <c r="AJ828" s="35" t="str">
        <f t="shared" si="337"/>
        <v>-0.1-0.0</v>
      </c>
      <c r="AK828" s="36" t="str">
        <f t="shared" si="329"/>
        <v>17-18</v>
      </c>
      <c r="AL828" s="36" t="str">
        <f t="shared" si="330"/>
        <v>Feb</v>
      </c>
      <c r="AM828" s="35" t="str">
        <f t="shared" si="331"/>
        <v>315-325</v>
      </c>
      <c r="AN828" s="36" t="str">
        <f t="shared" si="332"/>
        <v>LWS-LTI</v>
      </c>
    </row>
    <row r="829" spans="5:40" x14ac:dyDescent="0.3">
      <c r="E829" s="12">
        <v>40954.736111111109</v>
      </c>
      <c r="F829" s="16">
        <v>3.86</v>
      </c>
      <c r="G829" s="16">
        <v>32.940000534057596</v>
      </c>
      <c r="H829" s="29">
        <v>1.2124608311500713</v>
      </c>
      <c r="I829" s="26">
        <v>323.5</v>
      </c>
      <c r="J829" s="30">
        <v>0.12435233160621761</v>
      </c>
      <c r="K829" s="31">
        <v>0.75267029293170407</v>
      </c>
      <c r="L829" s="111">
        <f t="shared" si="312"/>
        <v>0</v>
      </c>
      <c r="M829" s="112">
        <f t="shared" si="313"/>
        <v>0.12</v>
      </c>
      <c r="N829" s="112" t="b">
        <f t="shared" si="314"/>
        <v>0</v>
      </c>
      <c r="O829" s="112" t="b">
        <f t="shared" si="315"/>
        <v>1</v>
      </c>
      <c r="P829" s="113">
        <f t="shared" si="316"/>
        <v>0</v>
      </c>
      <c r="Q829" s="113">
        <f t="shared" si="317"/>
        <v>14</v>
      </c>
      <c r="R829" s="114" t="str">
        <f t="shared" si="333"/>
        <v>0-0.12</v>
      </c>
      <c r="S829" s="127">
        <f t="shared" si="318"/>
        <v>0</v>
      </c>
      <c r="T829" s="112" t="b">
        <f t="shared" si="319"/>
        <v>0</v>
      </c>
      <c r="U829" s="22">
        <f t="shared" si="320"/>
        <v>3.8467844127550768</v>
      </c>
      <c r="V829" s="22">
        <f t="shared" si="321"/>
        <v>-4.7417092481417907E-2</v>
      </c>
      <c r="W829" s="81">
        <f t="shared" si="322"/>
        <v>4</v>
      </c>
      <c r="X829" s="22">
        <f t="shared" si="323"/>
        <v>0.78141617427919574</v>
      </c>
      <c r="Y829" s="3">
        <f>IF(U829&gt;'Power Curve'!$C$37,0,INDEX(Ci,$W829,1)*POWER(1-X829,3)+INDEX(Ci,$W829,2)*3*X829*POWER(1-X829,2)+INDEX(Ci,$W829,3)*3*POWER(X829,2)*(1-X829)+INDEX(Ci,$W829,4)*POWER(X829,3))</f>
        <v>52.166228303836235</v>
      </c>
      <c r="Z829" s="3">
        <f t="shared" si="324"/>
        <v>52.166228303836235</v>
      </c>
      <c r="AA829" s="3">
        <f t="shared" si="325"/>
        <v>32.940000534057596</v>
      </c>
      <c r="AB829" s="3">
        <f t="shared" si="334"/>
        <v>19.226227769778639</v>
      </c>
      <c r="AC829" s="3">
        <f t="shared" si="335"/>
        <v>19.226227769778639</v>
      </c>
      <c r="AE829" s="34">
        <f t="shared" si="326"/>
        <v>4</v>
      </c>
      <c r="AF829" s="73" t="b">
        <f>COUNTIF('Power Curve'!$D$2:$D$31,AE829)&gt;0</f>
        <v>1</v>
      </c>
      <c r="AG829" s="73" t="b">
        <f t="shared" si="327"/>
        <v>0</v>
      </c>
      <c r="AH829" s="73" t="b">
        <f t="shared" si="336"/>
        <v>1</v>
      </c>
      <c r="AI829" s="34" t="str">
        <f t="shared" si="328"/>
        <v>Outer</v>
      </c>
      <c r="AJ829" s="35" t="str">
        <f t="shared" si="337"/>
        <v>-0.1-0.0</v>
      </c>
      <c r="AK829" s="36" t="str">
        <f t="shared" si="329"/>
        <v>17-18</v>
      </c>
      <c r="AL829" s="36" t="str">
        <f t="shared" si="330"/>
        <v>Feb</v>
      </c>
      <c r="AM829" s="35" t="str">
        <f t="shared" si="331"/>
        <v>315-325</v>
      </c>
      <c r="AN829" s="36" t="str">
        <f t="shared" si="332"/>
        <v>Inner-TI</v>
      </c>
    </row>
    <row r="830" spans="5:40" x14ac:dyDescent="0.3">
      <c r="E830" s="12">
        <v>40954.743055555555</v>
      </c>
      <c r="F830" s="16">
        <v>4.95</v>
      </c>
      <c r="G830" s="16">
        <v>148.9099960327151</v>
      </c>
      <c r="H830" s="29">
        <v>1.2112863983738071</v>
      </c>
      <c r="I830" s="26">
        <v>329.1</v>
      </c>
      <c r="J830" s="30">
        <v>5.2525252525252523E-2</v>
      </c>
      <c r="K830" s="31">
        <v>0.66176658056836668</v>
      </c>
      <c r="L830" s="111">
        <f t="shared" si="312"/>
        <v>0.1</v>
      </c>
      <c r="M830" s="112">
        <f t="shared" si="313"/>
        <v>0.05</v>
      </c>
      <c r="N830" s="112" t="b">
        <f t="shared" si="314"/>
        <v>1</v>
      </c>
      <c r="O830" s="112" t="b">
        <f t="shared" si="315"/>
        <v>1</v>
      </c>
      <c r="P830" s="113">
        <f t="shared" si="316"/>
        <v>1</v>
      </c>
      <c r="Q830" s="113">
        <f t="shared" si="317"/>
        <v>21</v>
      </c>
      <c r="R830" s="114" t="str">
        <f t="shared" si="333"/>
        <v>0.1-0.05</v>
      </c>
      <c r="S830" s="127">
        <f t="shared" si="318"/>
        <v>-0.11289896950902212</v>
      </c>
      <c r="T830" s="112" t="b">
        <f t="shared" si="319"/>
        <v>1</v>
      </c>
      <c r="U830" s="22">
        <f t="shared" si="320"/>
        <v>4.9314592586430566</v>
      </c>
      <c r="V830" s="22">
        <f t="shared" si="321"/>
        <v>0.12022290148640165</v>
      </c>
      <c r="W830" s="81">
        <f t="shared" si="322"/>
        <v>5</v>
      </c>
      <c r="X830" s="22">
        <f t="shared" si="323"/>
        <v>0.88948297324517656</v>
      </c>
      <c r="Y830" s="3">
        <f>IF(U830&gt;'Power Curve'!$C$37,0,INDEX(Ci,$W830,1)*POWER(1-X830,3)+INDEX(Ci,$W830,2)*3*X830*POWER(1-X830,2)+INDEX(Ci,$W830,3)*3*POWER(X830,2)*(1-X830)+INDEX(Ci,$W830,4)*POWER(X830,3))</f>
        <v>195.84591595449456</v>
      </c>
      <c r="Z830" s="3">
        <f t="shared" si="324"/>
        <v>173.73511386068157</v>
      </c>
      <c r="AA830" s="3">
        <f t="shared" si="325"/>
        <v>148.9099960327151</v>
      </c>
      <c r="AB830" s="3">
        <f t="shared" si="334"/>
        <v>24.825117827966466</v>
      </c>
      <c r="AC830" s="3">
        <f t="shared" si="335"/>
        <v>24.825117827966466</v>
      </c>
      <c r="AE830" s="34">
        <f t="shared" si="326"/>
        <v>5</v>
      </c>
      <c r="AF830" s="73" t="b">
        <f>COUNTIF('Power Curve'!$D$2:$D$31,AE830)&gt;0</f>
        <v>1</v>
      </c>
      <c r="AG830" s="73" t="b">
        <f t="shared" si="327"/>
        <v>0</v>
      </c>
      <c r="AH830" s="73" t="b">
        <f t="shared" si="336"/>
        <v>1</v>
      </c>
      <c r="AI830" s="34" t="str">
        <f t="shared" si="328"/>
        <v>Outer</v>
      </c>
      <c r="AJ830" s="35" t="str">
        <f t="shared" si="337"/>
        <v>0.1-0.2</v>
      </c>
      <c r="AK830" s="36" t="str">
        <f t="shared" si="329"/>
        <v>17-18</v>
      </c>
      <c r="AL830" s="36" t="str">
        <f t="shared" si="330"/>
        <v>Feb</v>
      </c>
      <c r="AM830" s="35" t="str">
        <f t="shared" si="331"/>
        <v>325-335</v>
      </c>
      <c r="AN830" s="36" t="str">
        <f t="shared" si="332"/>
        <v>LWS-LTI</v>
      </c>
    </row>
    <row r="831" spans="5:40" x14ac:dyDescent="0.3">
      <c r="E831" s="12">
        <v>40954.75</v>
      </c>
      <c r="F831" s="16">
        <v>5.35</v>
      </c>
      <c r="G831" s="16">
        <v>242.90001296997028</v>
      </c>
      <c r="H831" s="29">
        <v>1.2111955122179063</v>
      </c>
      <c r="I831" s="26">
        <v>339.8</v>
      </c>
      <c r="J831" s="30">
        <v>5.2336448598130851E-2</v>
      </c>
      <c r="K831" s="31">
        <v>0.57919876881920229</v>
      </c>
      <c r="L831" s="111">
        <f t="shared" si="312"/>
        <v>0.2</v>
      </c>
      <c r="M831" s="112">
        <f t="shared" si="313"/>
        <v>0.05</v>
      </c>
      <c r="N831" s="112" t="b">
        <f t="shared" si="314"/>
        <v>1</v>
      </c>
      <c r="O831" s="112" t="b">
        <f t="shared" si="315"/>
        <v>1</v>
      </c>
      <c r="P831" s="113">
        <f t="shared" si="316"/>
        <v>2</v>
      </c>
      <c r="Q831" s="113">
        <f t="shared" si="317"/>
        <v>21</v>
      </c>
      <c r="R831" s="114" t="str">
        <f t="shared" si="333"/>
        <v>0.2-0.05</v>
      </c>
      <c r="S831" s="127">
        <f t="shared" si="318"/>
        <v>-0.10910221827745335</v>
      </c>
      <c r="T831" s="112" t="b">
        <f t="shared" si="319"/>
        <v>1</v>
      </c>
      <c r="U831" s="22">
        <f t="shared" si="320"/>
        <v>5.3298277063627593</v>
      </c>
      <c r="V831" s="22">
        <f t="shared" si="321"/>
        <v>0.18179202925392951</v>
      </c>
      <c r="W831" s="81">
        <f t="shared" si="322"/>
        <v>6</v>
      </c>
      <c r="X831" s="22">
        <f t="shared" si="323"/>
        <v>0.30072839598892198</v>
      </c>
      <c r="Y831" s="3">
        <f>IF(U831&gt;'Power Curve'!$C$37,0,INDEX(Ci,$W831,1)*POWER(1-X831,3)+INDEX(Ci,$W831,2)*3*X831*POWER(1-X831,2)+INDEX(Ci,$W831,3)*3*POWER(X831,2)*(1-X831)+INDEX(Ci,$W831,4)*POWER(X831,3))</f>
        <v>256.56433831592295</v>
      </c>
      <c r="Z831" s="3">
        <f t="shared" si="324"/>
        <v>228.57259987476874</v>
      </c>
      <c r="AA831" s="3">
        <f t="shared" si="325"/>
        <v>242.90001296997028</v>
      </c>
      <c r="AB831" s="3">
        <f t="shared" si="334"/>
        <v>-14.327413095201535</v>
      </c>
      <c r="AC831" s="3">
        <f t="shared" si="335"/>
        <v>14.327413095201535</v>
      </c>
      <c r="AE831" s="34">
        <f t="shared" si="326"/>
        <v>5</v>
      </c>
      <c r="AF831" s="73" t="b">
        <f>COUNTIF('Power Curve'!$D$2:$D$31,AE831)&gt;0</f>
        <v>1</v>
      </c>
      <c r="AG831" s="73" t="b">
        <f t="shared" si="327"/>
        <v>0</v>
      </c>
      <c r="AH831" s="73" t="b">
        <f t="shared" si="336"/>
        <v>1</v>
      </c>
      <c r="AI831" s="34" t="str">
        <f t="shared" si="328"/>
        <v>Outer</v>
      </c>
      <c r="AJ831" s="35" t="str">
        <f t="shared" si="337"/>
        <v>0.1-0.2</v>
      </c>
      <c r="AK831" s="36" t="str">
        <f t="shared" si="329"/>
        <v>18-19</v>
      </c>
      <c r="AL831" s="36" t="str">
        <f t="shared" si="330"/>
        <v>Feb</v>
      </c>
      <c r="AM831" s="35" t="str">
        <f t="shared" si="331"/>
        <v>335-345</v>
      </c>
      <c r="AN831" s="36" t="str">
        <f t="shared" si="332"/>
        <v>LWS-LTI</v>
      </c>
    </row>
    <row r="832" spans="5:40" x14ac:dyDescent="0.3">
      <c r="E832" s="12">
        <v>40954.756944444445</v>
      </c>
      <c r="F832" s="16">
        <v>5.38</v>
      </c>
      <c r="G832" s="16">
        <v>262.82000350952109</v>
      </c>
      <c r="H832" s="29">
        <v>1.2120679129853003</v>
      </c>
      <c r="I832" s="26">
        <v>347</v>
      </c>
      <c r="J832" s="30">
        <v>5.0185873605947957E-2</v>
      </c>
      <c r="K832" s="31">
        <v>0.45808627787512879</v>
      </c>
      <c r="L832" s="111">
        <f t="shared" si="312"/>
        <v>0.2</v>
      </c>
      <c r="M832" s="112">
        <f t="shared" si="313"/>
        <v>0.05</v>
      </c>
      <c r="N832" s="112" t="b">
        <f t="shared" si="314"/>
        <v>1</v>
      </c>
      <c r="O832" s="112" t="b">
        <f t="shared" si="315"/>
        <v>1</v>
      </c>
      <c r="P832" s="113">
        <f t="shared" si="316"/>
        <v>2</v>
      </c>
      <c r="Q832" s="113">
        <f t="shared" si="317"/>
        <v>21</v>
      </c>
      <c r="R832" s="114" t="str">
        <f t="shared" si="333"/>
        <v>0.2-0.05</v>
      </c>
      <c r="S832" s="127">
        <f t="shared" si="318"/>
        <v>-0.10910221827745335</v>
      </c>
      <c r="T832" s="112" t="b">
        <f t="shared" si="319"/>
        <v>1</v>
      </c>
      <c r="U832" s="22">
        <f t="shared" si="320"/>
        <v>5.361001114876764</v>
      </c>
      <c r="V832" s="22">
        <f t="shared" si="321"/>
        <v>0.18660998002973631</v>
      </c>
      <c r="W832" s="81">
        <f t="shared" si="322"/>
        <v>6</v>
      </c>
      <c r="X832" s="22">
        <f t="shared" si="323"/>
        <v>0.33179948567076067</v>
      </c>
      <c r="Y832" s="3">
        <f>IF(U832&gt;'Power Curve'!$C$37,0,INDEX(Ci,$W832,1)*POWER(1-X832,3)+INDEX(Ci,$W832,2)*3*X832*POWER(1-X832,2)+INDEX(Ci,$W832,3)*3*POWER(X832,2)*(1-X832)+INDEX(Ci,$W832,4)*POWER(X832,3))</f>
        <v>261.13343782721654</v>
      </c>
      <c r="Z832" s="3">
        <f t="shared" si="324"/>
        <v>232.64320049384978</v>
      </c>
      <c r="AA832" s="3">
        <f t="shared" si="325"/>
        <v>262.82000350952109</v>
      </c>
      <c r="AB832" s="3">
        <f t="shared" si="334"/>
        <v>-30.176803015671311</v>
      </c>
      <c r="AC832" s="3">
        <f t="shared" si="335"/>
        <v>30.176803015671311</v>
      </c>
      <c r="AE832" s="34">
        <f t="shared" si="326"/>
        <v>5</v>
      </c>
      <c r="AF832" s="73" t="b">
        <f>COUNTIF('Power Curve'!$D$2:$D$31,AE832)&gt;0</f>
        <v>1</v>
      </c>
      <c r="AG832" s="73" t="b">
        <f t="shared" si="327"/>
        <v>0</v>
      </c>
      <c r="AH832" s="73" t="b">
        <f t="shared" si="336"/>
        <v>1</v>
      </c>
      <c r="AI832" s="34" t="str">
        <f t="shared" si="328"/>
        <v>Outer</v>
      </c>
      <c r="AJ832" s="35" t="str">
        <f t="shared" si="337"/>
        <v>0.1-0.2</v>
      </c>
      <c r="AK832" s="36" t="str">
        <f t="shared" si="329"/>
        <v>18-19</v>
      </c>
      <c r="AL832" s="36" t="str">
        <f t="shared" si="330"/>
        <v>Feb</v>
      </c>
      <c r="AM832" s="35" t="str">
        <f t="shared" si="331"/>
        <v>345-355</v>
      </c>
      <c r="AN832" s="36" t="str">
        <f t="shared" si="332"/>
        <v>LWS-LTI</v>
      </c>
    </row>
    <row r="833" spans="5:40" x14ac:dyDescent="0.3">
      <c r="E833" s="12">
        <v>40954.979166666664</v>
      </c>
      <c r="F833" s="16">
        <v>3.89</v>
      </c>
      <c r="G833" s="16">
        <v>43.3199977874756</v>
      </c>
      <c r="H833" s="29">
        <v>1.2165499580595909</v>
      </c>
      <c r="I833" s="26">
        <v>207.1</v>
      </c>
      <c r="J833" s="30">
        <v>0.22879177377892029</v>
      </c>
      <c r="K833" s="31">
        <v>-0.27209136755681129</v>
      </c>
      <c r="L833" s="111">
        <f t="shared" si="312"/>
        <v>0</v>
      </c>
      <c r="M833" s="112">
        <f t="shared" si="313"/>
        <v>0.23</v>
      </c>
      <c r="N833" s="112" t="b">
        <f t="shared" si="314"/>
        <v>0</v>
      </c>
      <c r="O833" s="112" t="b">
        <f t="shared" si="315"/>
        <v>1</v>
      </c>
      <c r="P833" s="113">
        <f t="shared" si="316"/>
        <v>0</v>
      </c>
      <c r="Q833" s="113">
        <f t="shared" si="317"/>
        <v>3</v>
      </c>
      <c r="R833" s="114" t="str">
        <f t="shared" si="333"/>
        <v>0-0.23</v>
      </c>
      <c r="S833" s="127">
        <f t="shared" si="318"/>
        <v>0</v>
      </c>
      <c r="T833" s="112" t="b">
        <f t="shared" si="319"/>
        <v>0</v>
      </c>
      <c r="U833" s="22">
        <f t="shared" si="320"/>
        <v>3.8810349565530746</v>
      </c>
      <c r="V833" s="22">
        <f t="shared" si="321"/>
        <v>-4.2123560528079071E-2</v>
      </c>
      <c r="W833" s="81">
        <f t="shared" si="322"/>
        <v>4</v>
      </c>
      <c r="X833" s="22">
        <f t="shared" si="323"/>
        <v>0.80581835267484203</v>
      </c>
      <c r="Y833" s="3">
        <f>IF(U833&gt;'Power Curve'!$C$37,0,INDEX(Ci,$W833,1)*POWER(1-X833,3)+INDEX(Ci,$W833,2)*3*X833*POWER(1-X833,2)+INDEX(Ci,$W833,3)*3*POWER(X833,2)*(1-X833)+INDEX(Ci,$W833,4)*POWER(X833,3))</f>
        <v>54.894179161255778</v>
      </c>
      <c r="Z833" s="3">
        <f t="shared" si="324"/>
        <v>54.894179161255778</v>
      </c>
      <c r="AA833" s="3">
        <f t="shared" si="325"/>
        <v>43.3199977874756</v>
      </c>
      <c r="AB833" s="3">
        <f t="shared" si="334"/>
        <v>11.574181373780178</v>
      </c>
      <c r="AC833" s="3">
        <f t="shared" si="335"/>
        <v>11.574181373780178</v>
      </c>
      <c r="AE833" s="34">
        <f t="shared" si="326"/>
        <v>4</v>
      </c>
      <c r="AF833" s="73" t="b">
        <f>COUNTIF('Power Curve'!$D$2:$D$31,AE833)&gt;0</f>
        <v>1</v>
      </c>
      <c r="AG833" s="73" t="b">
        <f t="shared" si="327"/>
        <v>0</v>
      </c>
      <c r="AH833" s="73" t="b">
        <f t="shared" si="336"/>
        <v>1</v>
      </c>
      <c r="AI833" s="34" t="str">
        <f t="shared" si="328"/>
        <v>Outer</v>
      </c>
      <c r="AJ833" s="35" t="str">
        <f t="shared" si="337"/>
        <v>-0.1-0.0</v>
      </c>
      <c r="AK833" s="36" t="str">
        <f t="shared" si="329"/>
        <v>23-24</v>
      </c>
      <c r="AL833" s="36" t="str">
        <f t="shared" si="330"/>
        <v>Feb</v>
      </c>
      <c r="AM833" s="35" t="str">
        <f t="shared" si="331"/>
        <v>205-215</v>
      </c>
      <c r="AN833" s="36" t="str">
        <f t="shared" si="332"/>
        <v>LWS-HTI</v>
      </c>
    </row>
    <row r="834" spans="5:40" x14ac:dyDescent="0.3">
      <c r="E834" s="12">
        <v>40954.986111111109</v>
      </c>
      <c r="F834" s="16">
        <v>5.69</v>
      </c>
      <c r="G834" s="16">
        <v>201.2100067138671</v>
      </c>
      <c r="H834" s="29">
        <v>1.2181028790483519</v>
      </c>
      <c r="I834" s="26">
        <v>203.5</v>
      </c>
      <c r="J834" s="30">
        <v>0.12478031634446396</v>
      </c>
      <c r="K834" s="31">
        <v>0.11024450646166625</v>
      </c>
      <c r="L834" s="111">
        <f t="shared" si="312"/>
        <v>0.2</v>
      </c>
      <c r="M834" s="112">
        <f t="shared" si="313"/>
        <v>0.12</v>
      </c>
      <c r="N834" s="112" t="b">
        <f t="shared" si="314"/>
        <v>1</v>
      </c>
      <c r="O834" s="112" t="b">
        <f t="shared" si="315"/>
        <v>1</v>
      </c>
      <c r="P834" s="113">
        <f t="shared" si="316"/>
        <v>2</v>
      </c>
      <c r="Q834" s="113">
        <f t="shared" si="317"/>
        <v>14</v>
      </c>
      <c r="R834" s="114" t="str">
        <f t="shared" si="333"/>
        <v>0.2-0.12</v>
      </c>
      <c r="S834" s="127">
        <f t="shared" si="318"/>
        <v>2.146915976708583E-2</v>
      </c>
      <c r="T834" s="112" t="b">
        <f t="shared" si="319"/>
        <v>1</v>
      </c>
      <c r="U834" s="22">
        <f t="shared" si="320"/>
        <v>5.6793010877567127</v>
      </c>
      <c r="V834" s="22">
        <f t="shared" si="321"/>
        <v>0.23580426690366874</v>
      </c>
      <c r="W834" s="81">
        <f t="shared" si="322"/>
        <v>6</v>
      </c>
      <c r="X834" s="22">
        <f t="shared" si="323"/>
        <v>0.64905471936253434</v>
      </c>
      <c r="Y834" s="3">
        <f>IF(U834&gt;'Power Curve'!$C$37,0,INDEX(Ci,$W834,1)*POWER(1-X834,3)+INDEX(Ci,$W834,2)*3*X834*POWER(1-X834,2)+INDEX(Ci,$W834,3)*3*POWER(X834,2)*(1-X834)+INDEX(Ci,$W834,4)*POWER(X834,3))</f>
        <v>308.92292708287147</v>
      </c>
      <c r="Z834" s="3">
        <f t="shared" si="324"/>
        <v>315.55524276012943</v>
      </c>
      <c r="AA834" s="3">
        <f t="shared" si="325"/>
        <v>201.2100067138671</v>
      </c>
      <c r="AB834" s="3">
        <f t="shared" si="334"/>
        <v>114.34523604626233</v>
      </c>
      <c r="AC834" s="3">
        <f t="shared" si="335"/>
        <v>114.34523604626233</v>
      </c>
      <c r="AE834" s="34">
        <f t="shared" si="326"/>
        <v>6</v>
      </c>
      <c r="AF834" s="73" t="b">
        <f>COUNTIF('Power Curve'!$D$2:$D$31,AE834)&gt;0</f>
        <v>1</v>
      </c>
      <c r="AG834" s="73" t="b">
        <f t="shared" si="327"/>
        <v>0</v>
      </c>
      <c r="AH834" s="73" t="b">
        <f t="shared" si="336"/>
        <v>1</v>
      </c>
      <c r="AI834" s="34" t="str">
        <f t="shared" si="328"/>
        <v>Inner</v>
      </c>
      <c r="AJ834" s="35" t="str">
        <f t="shared" si="337"/>
        <v>0.2-0.3</v>
      </c>
      <c r="AK834" s="36" t="str">
        <f t="shared" si="329"/>
        <v>23-24</v>
      </c>
      <c r="AL834" s="36" t="str">
        <f t="shared" si="330"/>
        <v>Feb</v>
      </c>
      <c r="AM834" s="35" t="str">
        <f t="shared" si="331"/>
        <v>195-205</v>
      </c>
      <c r="AN834" s="36" t="str">
        <f t="shared" si="332"/>
        <v>Inner-TI</v>
      </c>
    </row>
    <row r="835" spans="5:40" x14ac:dyDescent="0.3">
      <c r="E835" s="12">
        <v>40954.993055555555</v>
      </c>
      <c r="F835" s="16">
        <v>6.28</v>
      </c>
      <c r="G835" s="16">
        <v>116.3099994659425</v>
      </c>
      <c r="H835" s="29">
        <v>1.2180178902429903</v>
      </c>
      <c r="I835" s="26">
        <v>205.8</v>
      </c>
      <c r="J835" s="30">
        <v>4.936305732484076E-2</v>
      </c>
      <c r="K835" s="31">
        <v>0.21294640280596394</v>
      </c>
      <c r="L835" s="111">
        <f t="shared" ref="L835:L898" si="338">ROUND((V835-CenterOfFirstWindSpeedBin)/WindSpeedBinWidth,0)*WindSpeedBinWidth+CenterOfFirstWindSpeedBin</f>
        <v>0.30000000000000004</v>
      </c>
      <c r="M835" s="112">
        <f t="shared" ref="M835:M898" si="339">ROUND((J835-CenterOfFirstTurbulenceBin)/TurbulenceBinWidth,0)*TurbulenceBinWidth+CenterOfFirstTurbulenceBin</f>
        <v>0.05</v>
      </c>
      <c r="N835" s="112" t="b">
        <f t="shared" ref="N835:N898" si="340">IF(AND(L835&gt;=CenterOfFirstWindSpeedBin,L835&lt;=CenterOfLastWindSpeedBin),TRUE,FALSE)</f>
        <v>1</v>
      </c>
      <c r="O835" s="112" t="b">
        <f t="shared" ref="O835:O898" si="341">IF(AND(M835&gt;=CenterOfFirstTurbulenceBin,M835&lt;=CenterOfLastTurbulenceBin),TRUE,FALSE)</f>
        <v>1</v>
      </c>
      <c r="P835" s="113">
        <f t="shared" ref="P835:P898" si="342">(L835-CenterOfFirstWindSpeedBin)/WindSpeedBinWidth+1</f>
        <v>3.0000000000000004</v>
      </c>
      <c r="Q835" s="113">
        <f t="shared" ref="Q835:Q898" si="343">NumberOfTurbulenceBins-(M835-CenterOfFirstTurbulenceBin)/TurbulenceBinWidth</f>
        <v>21</v>
      </c>
      <c r="R835" s="114" t="str">
        <f t="shared" si="333"/>
        <v>0.3-0.05</v>
      </c>
      <c r="S835" s="127">
        <f t="shared" ref="S835:S898" si="344">IF(T835,INDEX(PowerDeviationMatrix,Q835,P835),IF(UseMatrixPadValue,MatrixPadValue,0))</f>
        <v>-0.1053827292212702</v>
      </c>
      <c r="T835" s="112" t="b">
        <f t="shared" ref="T835:T898" si="345">IF(AND(P835&gt;0,Q835&gt;0,N835,O835),LEN(INDEX(PowerDeviationMatrix,Q835,P835))&gt;0,FALSE)</f>
        <v>1</v>
      </c>
      <c r="U835" s="22">
        <f t="shared" ref="U835:U898" si="346">F835*(H835/Ref_Density)^(1/3)</f>
        <v>6.268045926545506</v>
      </c>
      <c r="V835" s="22">
        <f t="shared" ref="V835:V898" si="347">(U835-CutInWindSpeed)/(RatedWindSpeed-CutInWindSpeed)</f>
        <v>0.32679667960439729</v>
      </c>
      <c r="W835" s="81">
        <f t="shared" ref="W835:W898" si="348">COUNTIF(xa,"&lt;"&amp;U835)</f>
        <v>7</v>
      </c>
      <c r="X835" s="22">
        <f t="shared" ref="X835:X898" si="349">(U835-INDEX(xa,$W835))/(INDEX(xb,$W835)-INDEX(xa,$W835))</f>
        <v>0.24055944410747465</v>
      </c>
      <c r="Y835" s="3">
        <f>IF(U835&gt;'Power Curve'!$C$37,0,INDEX(Ci,$W835,1)*POWER(1-X835,3)+INDEX(Ci,$W835,2)*3*X835*POWER(1-X835,2)+INDEX(Ci,$W835,3)*3*POWER(X835,2)*(1-X835)+INDEX(Ci,$W835,4)*POWER(X835,3))</f>
        <v>417.38210085787949</v>
      </c>
      <c r="Z835" s="3">
        <f t="shared" ref="Z835:Z898" si="350">IF(OR(T835,UseMatrixPadValue),Y835*(1+S835),"")</f>
        <v>373.39723594136865</v>
      </c>
      <c r="AA835" s="3">
        <f t="shared" ref="AA835:AA898" si="351">IF(AH835,G835,"")</f>
        <v>116.3099994659425</v>
      </c>
      <c r="AB835" s="3">
        <f t="shared" si="334"/>
        <v>257.08723647542615</v>
      </c>
      <c r="AC835" s="3">
        <f t="shared" si="335"/>
        <v>257.08723647542615</v>
      </c>
      <c r="AE835" s="34">
        <f t="shared" ref="AE835:AE898" si="352">MROUND(U835-Centre_First_Bin,Bin_Width)+Centre_First_Bin</f>
        <v>6</v>
      </c>
      <c r="AF835" s="73" t="b">
        <f>COUNTIF('Power Curve'!$D$2:$D$31,AE835)&gt;0</f>
        <v>1</v>
      </c>
      <c r="AG835" s="73" t="b">
        <f t="shared" ref="AG835:AG898" si="353">(G835&lt;0)</f>
        <v>0</v>
      </c>
      <c r="AH835" s="73" t="b">
        <f t="shared" si="336"/>
        <v>1</v>
      </c>
      <c r="AI835" s="34" t="str">
        <f t="shared" ref="AI835:AI898" si="354">IF(AH835,IF(AND(J835&gt;=LowerTurbLimit,J835&lt;=UpperTurbLimit,K835&gt;=LowerShearLimit,K835&lt;=UpperShearLimit),"Inner","Outer"),"")</f>
        <v>Outer</v>
      </c>
      <c r="AJ835" s="35" t="str">
        <f t="shared" si="337"/>
        <v>0.3-0.4</v>
      </c>
      <c r="AK835" s="36" t="str">
        <f t="shared" ref="AK835:AK898" si="355">IF(AH835,HOUR(E835)&amp;"-"&amp;HOUR(E835)+1,"")</f>
        <v>23-24</v>
      </c>
      <c r="AL835" s="36" t="str">
        <f t="shared" ref="AL835:AL898" si="356">IF(AH835,TEXT(E835,"mmm"),"")</f>
        <v>Feb</v>
      </c>
      <c r="AM835" s="35" t="str">
        <f t="shared" ref="AM835:AM898" si="357">IF(AH835,IF(OR(I835&lt;5,I835&gt;=355),"355-5",MROUND(I835,10)-5&amp;"-"&amp;MROUND(I835,10)+5),"")</f>
        <v>205-215</v>
      </c>
      <c r="AN835" s="36" t="str">
        <f t="shared" ref="AN835:AN898" si="358">IF(AH835,IF(V835&lt;0.5,IF(J835&lt;=LowerTurbLimit,"LWS-LTI",IF(J835&gt;=UpperTurbLimit,"LWS-HTI","Inner-TI")),IF(J835&lt;=LowerTurbLimit,"HWS-LTI",IF(J835&gt;=UpperTurbLimit,"HWS-HTI","Inner-TI"))),"")</f>
        <v>LWS-LTI</v>
      </c>
    </row>
    <row r="836" spans="5:40" x14ac:dyDescent="0.3">
      <c r="E836" s="12">
        <v>40955</v>
      </c>
      <c r="F836" s="16">
        <v>5.85</v>
      </c>
      <c r="G836" s="16">
        <v>114.14000701904278</v>
      </c>
      <c r="H836" s="29">
        <v>1.2167790880923852</v>
      </c>
      <c r="I836" s="26">
        <v>207.2</v>
      </c>
      <c r="J836" s="30">
        <v>0.11282051282051284</v>
      </c>
      <c r="K836" s="31">
        <v>9.018394121886919E-2</v>
      </c>
      <c r="L836" s="111">
        <f t="shared" si="338"/>
        <v>0.30000000000000004</v>
      </c>
      <c r="M836" s="112">
        <f t="shared" si="339"/>
        <v>0.11</v>
      </c>
      <c r="N836" s="112" t="b">
        <f t="shared" si="340"/>
        <v>1</v>
      </c>
      <c r="O836" s="112" t="b">
        <f t="shared" si="341"/>
        <v>1</v>
      </c>
      <c r="P836" s="113">
        <f t="shared" si="342"/>
        <v>3.0000000000000004</v>
      </c>
      <c r="Q836" s="113">
        <f t="shared" si="343"/>
        <v>15</v>
      </c>
      <c r="R836" s="114" t="str">
        <f t="shared" ref="R836:R899" si="359">L836&amp;"-"&amp;M836</f>
        <v>0.3-0.11</v>
      </c>
      <c r="S836" s="127">
        <f t="shared" si="344"/>
        <v>-2.4161179974829692E-3</v>
      </c>
      <c r="T836" s="112" t="b">
        <f t="shared" si="345"/>
        <v>1</v>
      </c>
      <c r="U836" s="22">
        <f t="shared" si="346"/>
        <v>5.8368842668605803</v>
      </c>
      <c r="V836" s="22">
        <f t="shared" si="347"/>
        <v>0.26015925521611133</v>
      </c>
      <c r="W836" s="81">
        <f t="shared" si="348"/>
        <v>6</v>
      </c>
      <c r="X836" s="22">
        <f t="shared" si="349"/>
        <v>0.80612067152127387</v>
      </c>
      <c r="Y836" s="3">
        <f>IF(U836&gt;'Power Curve'!$C$37,0,INDEX(Ci,$W836,1)*POWER(1-X836,3)+INDEX(Ci,$W836,2)*3*X836*POWER(1-X836,2)+INDEX(Ci,$W836,3)*3*POWER(X836,2)*(1-X836)+INDEX(Ci,$W836,4)*POWER(X836,3))</f>
        <v>334.45958404180203</v>
      </c>
      <c r="Z836" s="3">
        <f t="shared" si="350"/>
        <v>333.65149022136796</v>
      </c>
      <c r="AA836" s="3">
        <f t="shared" si="351"/>
        <v>114.14000701904278</v>
      </c>
      <c r="AB836" s="3">
        <f t="shared" ref="AB836:AB899" si="360">IF(AH836,Z836-AA836,"")</f>
        <v>219.51148320232517</v>
      </c>
      <c r="AC836" s="3">
        <f t="shared" ref="AC836:AC899" si="361">IF(AH836,ABS(AB836),"")</f>
        <v>219.51148320232517</v>
      </c>
      <c r="AE836" s="34">
        <f t="shared" si="352"/>
        <v>6</v>
      </c>
      <c r="AF836" s="73" t="b">
        <f>COUNTIF('Power Curve'!$D$2:$D$31,AE836)&gt;0</f>
        <v>1</v>
      </c>
      <c r="AG836" s="73" t="b">
        <f t="shared" si="353"/>
        <v>0</v>
      </c>
      <c r="AH836" s="73" t="b">
        <f t="shared" ref="AH836:AH899" si="362">AND(AF836,NOT(AG836))</f>
        <v>1</v>
      </c>
      <c r="AI836" s="34" t="str">
        <f t="shared" si="354"/>
        <v>Outer</v>
      </c>
      <c r="AJ836" s="35" t="str">
        <f t="shared" ref="AJ836:AJ899" si="363">IF(AH836,TEXT(ROUND(V836+0.05,1)-0.1,"0.0")&amp;"-"&amp;TEXT(ROUND(V836+0.05,1),"0.0"),"")</f>
        <v>0.2-0.3</v>
      </c>
      <c r="AK836" s="36" t="str">
        <f t="shared" si="355"/>
        <v>0-1</v>
      </c>
      <c r="AL836" s="36" t="str">
        <f t="shared" si="356"/>
        <v>Feb</v>
      </c>
      <c r="AM836" s="35" t="str">
        <f t="shared" si="357"/>
        <v>205-215</v>
      </c>
      <c r="AN836" s="36" t="str">
        <f t="shared" si="358"/>
        <v>Inner-TI</v>
      </c>
    </row>
    <row r="837" spans="5:40" x14ac:dyDescent="0.3">
      <c r="E837" s="12">
        <v>40955.006944444445</v>
      </c>
      <c r="F837" s="16">
        <v>5.81</v>
      </c>
      <c r="G837" s="16">
        <v>139.37999725341768</v>
      </c>
      <c r="H837" s="29">
        <v>1.2166874252857272</v>
      </c>
      <c r="I837" s="26">
        <v>205.3</v>
      </c>
      <c r="J837" s="30">
        <v>0.14629948364888123</v>
      </c>
      <c r="K837" s="31">
        <v>4.4598551515487785E-2</v>
      </c>
      <c r="L837" s="111">
        <f t="shared" si="338"/>
        <v>0.30000000000000004</v>
      </c>
      <c r="M837" s="112">
        <f t="shared" si="339"/>
        <v>0.15000000000000002</v>
      </c>
      <c r="N837" s="112" t="b">
        <f t="shared" si="340"/>
        <v>1</v>
      </c>
      <c r="O837" s="112" t="b">
        <f t="shared" si="341"/>
        <v>1</v>
      </c>
      <c r="P837" s="113">
        <f t="shared" si="342"/>
        <v>3.0000000000000004</v>
      </c>
      <c r="Q837" s="113">
        <f t="shared" si="343"/>
        <v>10.999999999999998</v>
      </c>
      <c r="R837" s="114" t="str">
        <f t="shared" si="359"/>
        <v>0.3-0.15</v>
      </c>
      <c r="S837" s="127">
        <f t="shared" si="344"/>
        <v>1.9963184933198375E-2</v>
      </c>
      <c r="T837" s="112" t="b">
        <f t="shared" si="345"/>
        <v>1</v>
      </c>
      <c r="U837" s="22">
        <f t="shared" si="346"/>
        <v>5.796828376909068</v>
      </c>
      <c r="V837" s="22">
        <f t="shared" si="347"/>
        <v>0.25396848830075069</v>
      </c>
      <c r="W837" s="81">
        <f t="shared" si="348"/>
        <v>6</v>
      </c>
      <c r="X837" s="22">
        <f t="shared" si="349"/>
        <v>0.76619625490157173</v>
      </c>
      <c r="Y837" s="3">
        <f>IF(U837&gt;'Power Curve'!$C$37,0,INDEX(Ci,$W837,1)*POWER(1-X837,3)+INDEX(Ci,$W837,2)*3*X837*POWER(1-X837,2)+INDEX(Ci,$W837,3)*3*POWER(X837,2)*(1-X837)+INDEX(Ci,$W837,4)*POWER(X837,3))</f>
        <v>327.79065052988233</v>
      </c>
      <c r="Z837" s="3">
        <f t="shared" si="350"/>
        <v>334.33439590578371</v>
      </c>
      <c r="AA837" s="3">
        <f t="shared" si="351"/>
        <v>139.37999725341768</v>
      </c>
      <c r="AB837" s="3">
        <f t="shared" si="360"/>
        <v>194.95439865236602</v>
      </c>
      <c r="AC837" s="3">
        <f t="shared" si="361"/>
        <v>194.95439865236602</v>
      </c>
      <c r="AE837" s="34">
        <f t="shared" si="352"/>
        <v>6</v>
      </c>
      <c r="AF837" s="73" t="b">
        <f>COUNTIF('Power Curve'!$D$2:$D$31,AE837)&gt;0</f>
        <v>1</v>
      </c>
      <c r="AG837" s="73" t="b">
        <f t="shared" si="353"/>
        <v>0</v>
      </c>
      <c r="AH837" s="73" t="b">
        <f t="shared" si="362"/>
        <v>1</v>
      </c>
      <c r="AI837" s="34" t="str">
        <f t="shared" si="354"/>
        <v>Outer</v>
      </c>
      <c r="AJ837" s="35" t="str">
        <f t="shared" si="363"/>
        <v>0.2-0.3</v>
      </c>
      <c r="AK837" s="36" t="str">
        <f t="shared" si="355"/>
        <v>0-1</v>
      </c>
      <c r="AL837" s="36" t="str">
        <f t="shared" si="356"/>
        <v>Feb</v>
      </c>
      <c r="AM837" s="35" t="str">
        <f t="shared" si="357"/>
        <v>205-215</v>
      </c>
      <c r="AN837" s="36" t="str">
        <f t="shared" si="358"/>
        <v>LWS-HTI</v>
      </c>
    </row>
    <row r="838" spans="5:40" x14ac:dyDescent="0.3">
      <c r="E838" s="12">
        <v>40955.013888888891</v>
      </c>
      <c r="F838" s="16">
        <v>5.82</v>
      </c>
      <c r="G838" s="16">
        <v>253.57000732421898</v>
      </c>
      <c r="H838" s="29">
        <v>1.2167260240099809</v>
      </c>
      <c r="I838" s="26">
        <v>201.8</v>
      </c>
      <c r="J838" s="30">
        <v>7.903780068728522E-2</v>
      </c>
      <c r="K838" s="31">
        <v>-0.20773979405950216</v>
      </c>
      <c r="L838" s="111">
        <f t="shared" si="338"/>
        <v>0.30000000000000004</v>
      </c>
      <c r="M838" s="112">
        <f t="shared" si="339"/>
        <v>0.08</v>
      </c>
      <c r="N838" s="112" t="b">
        <f t="shared" si="340"/>
        <v>1</v>
      </c>
      <c r="O838" s="112" t="b">
        <f t="shared" si="341"/>
        <v>1</v>
      </c>
      <c r="P838" s="113">
        <f t="shared" si="342"/>
        <v>3.0000000000000004</v>
      </c>
      <c r="Q838" s="113">
        <f t="shared" si="343"/>
        <v>18</v>
      </c>
      <c r="R838" s="114" t="str">
        <f t="shared" si="359"/>
        <v>0.3-0.08</v>
      </c>
      <c r="S838" s="127">
        <f t="shared" si="344"/>
        <v>-1.9975433083800127E-2</v>
      </c>
      <c r="T838" s="112" t="b">
        <f t="shared" si="345"/>
        <v>1</v>
      </c>
      <c r="U838" s="22">
        <f t="shared" si="346"/>
        <v>5.8068671115336796</v>
      </c>
      <c r="V838" s="22">
        <f t="shared" si="347"/>
        <v>0.25552000709764577</v>
      </c>
      <c r="W838" s="81">
        <f t="shared" si="348"/>
        <v>6</v>
      </c>
      <c r="X838" s="22">
        <f t="shared" si="349"/>
        <v>0.77620203991777736</v>
      </c>
      <c r="Y838" s="3">
        <f>IF(U838&gt;'Power Curve'!$C$37,0,INDEX(Ci,$W838,1)*POWER(1-X838,3)+INDEX(Ci,$W838,2)*3*X838*POWER(1-X838,2)+INDEX(Ci,$W838,3)*3*POWER(X838,2)*(1-X838)+INDEX(Ci,$W838,4)*POWER(X838,3))</f>
        <v>329.44950237767785</v>
      </c>
      <c r="Z838" s="3">
        <f t="shared" si="350"/>
        <v>322.86860588844127</v>
      </c>
      <c r="AA838" s="3">
        <f t="shared" si="351"/>
        <v>253.57000732421898</v>
      </c>
      <c r="AB838" s="3">
        <f t="shared" si="360"/>
        <v>69.298598564222289</v>
      </c>
      <c r="AC838" s="3">
        <f t="shared" si="361"/>
        <v>69.298598564222289</v>
      </c>
      <c r="AE838" s="34">
        <f t="shared" si="352"/>
        <v>6</v>
      </c>
      <c r="AF838" s="73" t="b">
        <f>COUNTIF('Power Curve'!$D$2:$D$31,AE838)&gt;0</f>
        <v>1</v>
      </c>
      <c r="AG838" s="73" t="b">
        <f t="shared" si="353"/>
        <v>0</v>
      </c>
      <c r="AH838" s="73" t="b">
        <f t="shared" si="362"/>
        <v>1</v>
      </c>
      <c r="AI838" s="34" t="str">
        <f t="shared" si="354"/>
        <v>Outer</v>
      </c>
      <c r="AJ838" s="35" t="str">
        <f t="shared" si="363"/>
        <v>0.2-0.3</v>
      </c>
      <c r="AK838" s="36" t="str">
        <f t="shared" si="355"/>
        <v>0-1</v>
      </c>
      <c r="AL838" s="36" t="str">
        <f t="shared" si="356"/>
        <v>Feb</v>
      </c>
      <c r="AM838" s="35" t="str">
        <f t="shared" si="357"/>
        <v>195-205</v>
      </c>
      <c r="AN838" s="36" t="str">
        <f t="shared" si="358"/>
        <v>LWS-LTI</v>
      </c>
    </row>
    <row r="839" spans="5:40" x14ac:dyDescent="0.3">
      <c r="E839" s="12">
        <v>40955.020833333336</v>
      </c>
      <c r="F839" s="16">
        <v>5.91</v>
      </c>
      <c r="G839" s="16">
        <v>205.4500007629392</v>
      </c>
      <c r="H839" s="29">
        <v>1.2176894950177966</v>
      </c>
      <c r="I839" s="26">
        <v>200.5</v>
      </c>
      <c r="J839" s="30">
        <v>8.7986463620981392E-2</v>
      </c>
      <c r="K839" s="31">
        <v>3.3078138303305402E-2</v>
      </c>
      <c r="L839" s="111">
        <f t="shared" si="338"/>
        <v>0.30000000000000004</v>
      </c>
      <c r="M839" s="112">
        <f t="shared" si="339"/>
        <v>0.09</v>
      </c>
      <c r="N839" s="112" t="b">
        <f t="shared" si="340"/>
        <v>1</v>
      </c>
      <c r="O839" s="112" t="b">
        <f t="shared" si="341"/>
        <v>1</v>
      </c>
      <c r="P839" s="113">
        <f t="shared" si="342"/>
        <v>3.0000000000000004</v>
      </c>
      <c r="Q839" s="113">
        <f t="shared" si="343"/>
        <v>17</v>
      </c>
      <c r="R839" s="114" t="str">
        <f t="shared" si="359"/>
        <v>0.3-0.09</v>
      </c>
      <c r="S839" s="127">
        <f t="shared" si="344"/>
        <v>-3.2202117881719686E-2</v>
      </c>
      <c r="T839" s="112" t="b">
        <f t="shared" si="345"/>
        <v>1</v>
      </c>
      <c r="U839" s="22">
        <f t="shared" si="346"/>
        <v>5.898220049965583</v>
      </c>
      <c r="V839" s="22">
        <f t="shared" si="347"/>
        <v>0.2696388982157758</v>
      </c>
      <c r="W839" s="81">
        <f t="shared" si="348"/>
        <v>6</v>
      </c>
      <c r="X839" s="22">
        <f t="shared" si="349"/>
        <v>0.86725513542518651</v>
      </c>
      <c r="Y839" s="3">
        <f>IF(U839&gt;'Power Curve'!$C$37,0,INDEX(Ci,$W839,1)*POWER(1-X839,3)+INDEX(Ci,$W839,2)*3*X839*POWER(1-X839,2)+INDEX(Ci,$W839,3)*3*POWER(X839,2)*(1-X839)+INDEX(Ci,$W839,4)*POWER(X839,3))</f>
        <v>344.94608623265623</v>
      </c>
      <c r="Z839" s="3">
        <f t="shared" si="350"/>
        <v>333.83809170095441</v>
      </c>
      <c r="AA839" s="3">
        <f t="shared" si="351"/>
        <v>205.4500007629392</v>
      </c>
      <c r="AB839" s="3">
        <f t="shared" si="360"/>
        <v>128.38809093801521</v>
      </c>
      <c r="AC839" s="3">
        <f t="shared" si="361"/>
        <v>128.38809093801521</v>
      </c>
      <c r="AE839" s="34">
        <f t="shared" si="352"/>
        <v>6</v>
      </c>
      <c r="AF839" s="73" t="b">
        <f>COUNTIF('Power Curve'!$D$2:$D$31,AE839)&gt;0</f>
        <v>1</v>
      </c>
      <c r="AG839" s="73" t="b">
        <f t="shared" si="353"/>
        <v>0</v>
      </c>
      <c r="AH839" s="73" t="b">
        <f t="shared" si="362"/>
        <v>1</v>
      </c>
      <c r="AI839" s="34" t="str">
        <f t="shared" si="354"/>
        <v>Outer</v>
      </c>
      <c r="AJ839" s="35" t="str">
        <f t="shared" si="363"/>
        <v>0.2-0.3</v>
      </c>
      <c r="AK839" s="36" t="str">
        <f t="shared" si="355"/>
        <v>0-1</v>
      </c>
      <c r="AL839" s="36" t="str">
        <f t="shared" si="356"/>
        <v>Feb</v>
      </c>
      <c r="AM839" s="35" t="str">
        <f t="shared" si="357"/>
        <v>195-205</v>
      </c>
      <c r="AN839" s="36" t="str">
        <f t="shared" si="358"/>
        <v>LWS-LTI</v>
      </c>
    </row>
    <row r="840" spans="5:40" x14ac:dyDescent="0.3">
      <c r="E840" s="12">
        <v>40955.027777777781</v>
      </c>
      <c r="F840" s="16">
        <v>6.7</v>
      </c>
      <c r="G840" s="16">
        <v>247.79998779296889</v>
      </c>
      <c r="H840" s="29">
        <v>1.2187464795369567</v>
      </c>
      <c r="I840" s="26">
        <v>202.9</v>
      </c>
      <c r="J840" s="30">
        <v>0.1</v>
      </c>
      <c r="K840" s="31">
        <v>0.23591152749033836</v>
      </c>
      <c r="L840" s="111">
        <f t="shared" si="338"/>
        <v>0.4</v>
      </c>
      <c r="M840" s="112">
        <f t="shared" si="339"/>
        <v>9.9999999999999992E-2</v>
      </c>
      <c r="N840" s="112" t="b">
        <f t="shared" si="340"/>
        <v>1</v>
      </c>
      <c r="O840" s="112" t="b">
        <f t="shared" si="341"/>
        <v>1</v>
      </c>
      <c r="P840" s="113">
        <f t="shared" si="342"/>
        <v>4</v>
      </c>
      <c r="Q840" s="113">
        <f t="shared" si="343"/>
        <v>16</v>
      </c>
      <c r="R840" s="114" t="str">
        <f t="shared" si="359"/>
        <v>0.4-0.1</v>
      </c>
      <c r="S840" s="127">
        <f t="shared" si="344"/>
        <v>-1.1366894958513816E-3</v>
      </c>
      <c r="T840" s="112" t="b">
        <f t="shared" si="345"/>
        <v>1</v>
      </c>
      <c r="U840" s="22">
        <f t="shared" si="346"/>
        <v>6.6885795683725116</v>
      </c>
      <c r="V840" s="22">
        <f t="shared" si="347"/>
        <v>0.39179150957247894</v>
      </c>
      <c r="W840" s="81">
        <f t="shared" si="348"/>
        <v>7</v>
      </c>
      <c r="X840" s="22">
        <f t="shared" si="349"/>
        <v>0.66805134002961852</v>
      </c>
      <c r="Y840" s="3">
        <f>IF(U840&gt;'Power Curve'!$C$37,0,INDEX(Ci,$W840,1)*POWER(1-X840,3)+INDEX(Ci,$W840,2)*3*X840*POWER(1-X840,2)+INDEX(Ci,$W840,3)*3*POWER(X840,2)*(1-X840)+INDEX(Ci,$W840,4)*POWER(X840,3))</f>
        <v>517.05311198815764</v>
      </c>
      <c r="Z840" s="3">
        <f t="shared" si="350"/>
        <v>516.4653831469634</v>
      </c>
      <c r="AA840" s="3">
        <f t="shared" si="351"/>
        <v>247.79998779296889</v>
      </c>
      <c r="AB840" s="3">
        <f t="shared" si="360"/>
        <v>268.66539535399454</v>
      </c>
      <c r="AC840" s="3">
        <f t="shared" si="361"/>
        <v>268.66539535399454</v>
      </c>
      <c r="AE840" s="34">
        <f t="shared" si="352"/>
        <v>7</v>
      </c>
      <c r="AF840" s="73" t="b">
        <f>COUNTIF('Power Curve'!$D$2:$D$31,AE840)&gt;0</f>
        <v>1</v>
      </c>
      <c r="AG840" s="73" t="b">
        <f t="shared" si="353"/>
        <v>0</v>
      </c>
      <c r="AH840" s="73" t="b">
        <f t="shared" si="362"/>
        <v>1</v>
      </c>
      <c r="AI840" s="34" t="str">
        <f t="shared" si="354"/>
        <v>Inner</v>
      </c>
      <c r="AJ840" s="35" t="str">
        <f t="shared" si="363"/>
        <v>0.3-0.4</v>
      </c>
      <c r="AK840" s="36" t="str">
        <f t="shared" si="355"/>
        <v>0-1</v>
      </c>
      <c r="AL840" s="36" t="str">
        <f t="shared" si="356"/>
        <v>Feb</v>
      </c>
      <c r="AM840" s="35" t="str">
        <f t="shared" si="357"/>
        <v>195-205</v>
      </c>
      <c r="AN840" s="36" t="str">
        <f t="shared" si="358"/>
        <v>LWS-LTI</v>
      </c>
    </row>
    <row r="841" spans="5:40" x14ac:dyDescent="0.3">
      <c r="E841" s="12">
        <v>40955.034722222219</v>
      </c>
      <c r="F841" s="16">
        <v>6.28</v>
      </c>
      <c r="G841" s="16">
        <v>231.65998840332057</v>
      </c>
      <c r="H841" s="29">
        <v>1.2182866949033373</v>
      </c>
      <c r="I841" s="26">
        <v>201.9</v>
      </c>
      <c r="J841" s="30">
        <v>0.11464968152866241</v>
      </c>
      <c r="K841" s="31">
        <v>0.19288476887794617</v>
      </c>
      <c r="L841" s="111">
        <f t="shared" si="338"/>
        <v>0.30000000000000004</v>
      </c>
      <c r="M841" s="112">
        <f t="shared" si="339"/>
        <v>0.11</v>
      </c>
      <c r="N841" s="112" t="b">
        <f t="shared" si="340"/>
        <v>1</v>
      </c>
      <c r="O841" s="112" t="b">
        <f t="shared" si="341"/>
        <v>1</v>
      </c>
      <c r="P841" s="113">
        <f t="shared" si="342"/>
        <v>3.0000000000000004</v>
      </c>
      <c r="Q841" s="113">
        <f t="shared" si="343"/>
        <v>15</v>
      </c>
      <c r="R841" s="114" t="str">
        <f t="shared" si="359"/>
        <v>0.3-0.11</v>
      </c>
      <c r="S841" s="127">
        <f t="shared" si="344"/>
        <v>-2.4161179974829692E-3</v>
      </c>
      <c r="T841" s="112" t="b">
        <f t="shared" si="345"/>
        <v>1</v>
      </c>
      <c r="U841" s="22">
        <f t="shared" si="346"/>
        <v>6.2685069914826448</v>
      </c>
      <c r="V841" s="22">
        <f t="shared" si="347"/>
        <v>0.32686793867671171</v>
      </c>
      <c r="W841" s="81">
        <f t="shared" si="348"/>
        <v>7</v>
      </c>
      <c r="X841" s="22">
        <f t="shared" si="349"/>
        <v>0.24102813793958852</v>
      </c>
      <c r="Y841" s="3">
        <f>IF(U841&gt;'Power Curve'!$C$37,0,INDEX(Ci,$W841,1)*POWER(1-X841,3)+INDEX(Ci,$W841,2)*3*X841*POWER(1-X841,2)+INDEX(Ci,$W841,3)*3*POWER(X841,2)*(1-X841)+INDEX(Ci,$W841,4)*POWER(X841,3))</f>
        <v>417.48293533060945</v>
      </c>
      <c r="Z841" s="3">
        <f t="shared" si="350"/>
        <v>416.47424729691517</v>
      </c>
      <c r="AA841" s="3">
        <f t="shared" si="351"/>
        <v>231.65998840332057</v>
      </c>
      <c r="AB841" s="3">
        <f t="shared" si="360"/>
        <v>184.8142588935946</v>
      </c>
      <c r="AC841" s="3">
        <f t="shared" si="361"/>
        <v>184.8142588935946</v>
      </c>
      <c r="AE841" s="34">
        <f t="shared" si="352"/>
        <v>6</v>
      </c>
      <c r="AF841" s="73" t="b">
        <f>COUNTIF('Power Curve'!$D$2:$D$31,AE841)&gt;0</f>
        <v>1</v>
      </c>
      <c r="AG841" s="73" t="b">
        <f t="shared" si="353"/>
        <v>0</v>
      </c>
      <c r="AH841" s="73" t="b">
        <f t="shared" si="362"/>
        <v>1</v>
      </c>
      <c r="AI841" s="34" t="str">
        <f t="shared" si="354"/>
        <v>Inner</v>
      </c>
      <c r="AJ841" s="35" t="str">
        <f t="shared" si="363"/>
        <v>0.3-0.4</v>
      </c>
      <c r="AK841" s="36" t="str">
        <f t="shared" si="355"/>
        <v>0-1</v>
      </c>
      <c r="AL841" s="36" t="str">
        <f t="shared" si="356"/>
        <v>Feb</v>
      </c>
      <c r="AM841" s="35" t="str">
        <f t="shared" si="357"/>
        <v>195-205</v>
      </c>
      <c r="AN841" s="36" t="str">
        <f t="shared" si="358"/>
        <v>Inner-TI</v>
      </c>
    </row>
    <row r="842" spans="5:40" x14ac:dyDescent="0.3">
      <c r="E842" s="12">
        <v>40955.041666666664</v>
      </c>
      <c r="F842" s="16">
        <v>5.86</v>
      </c>
      <c r="G842" s="16">
        <v>201.39000320434579</v>
      </c>
      <c r="H842" s="29">
        <v>1.215756594920911</v>
      </c>
      <c r="I842" s="26">
        <v>204.9</v>
      </c>
      <c r="J842" s="30">
        <v>0.10580204778156996</v>
      </c>
      <c r="K842" s="31">
        <v>0.15297660852460776</v>
      </c>
      <c r="L842" s="111">
        <f t="shared" si="338"/>
        <v>0.30000000000000004</v>
      </c>
      <c r="M842" s="112">
        <f t="shared" si="339"/>
        <v>0.11</v>
      </c>
      <c r="N842" s="112" t="b">
        <f t="shared" si="340"/>
        <v>1</v>
      </c>
      <c r="O842" s="112" t="b">
        <f t="shared" si="341"/>
        <v>1</v>
      </c>
      <c r="P842" s="113">
        <f t="shared" si="342"/>
        <v>3.0000000000000004</v>
      </c>
      <c r="Q842" s="113">
        <f t="shared" si="343"/>
        <v>15</v>
      </c>
      <c r="R842" s="114" t="str">
        <f t="shared" si="359"/>
        <v>0.3-0.11</v>
      </c>
      <c r="S842" s="127">
        <f t="shared" si="344"/>
        <v>-2.4161179974829692E-3</v>
      </c>
      <c r="T842" s="112" t="b">
        <f t="shared" si="345"/>
        <v>1</v>
      </c>
      <c r="U842" s="22">
        <f t="shared" si="346"/>
        <v>5.8452236278502872</v>
      </c>
      <c r="V842" s="22">
        <f t="shared" si="347"/>
        <v>0.26144813033966546</v>
      </c>
      <c r="W842" s="81">
        <f t="shared" si="348"/>
        <v>6</v>
      </c>
      <c r="X842" s="22">
        <f t="shared" si="349"/>
        <v>0.81443266066689468</v>
      </c>
      <c r="Y842" s="3">
        <f>IF(U842&gt;'Power Curve'!$C$37,0,INDEX(Ci,$W842,1)*POWER(1-X842,3)+INDEX(Ci,$W842,2)*3*X842*POWER(1-X842,2)+INDEX(Ci,$W842,3)*3*POWER(X842,2)*(1-X842)+INDEX(Ci,$W842,4)*POWER(X842,3))</f>
        <v>335.86520977383765</v>
      </c>
      <c r="Z842" s="3">
        <f t="shared" si="350"/>
        <v>335.05371979577467</v>
      </c>
      <c r="AA842" s="3">
        <f t="shared" si="351"/>
        <v>201.39000320434579</v>
      </c>
      <c r="AB842" s="3">
        <f t="shared" si="360"/>
        <v>133.66371659142888</v>
      </c>
      <c r="AC842" s="3">
        <f t="shared" si="361"/>
        <v>133.66371659142888</v>
      </c>
      <c r="AE842" s="34">
        <f t="shared" si="352"/>
        <v>6</v>
      </c>
      <c r="AF842" s="73" t="b">
        <f>COUNTIF('Power Curve'!$D$2:$D$31,AE842)&gt;0</f>
        <v>1</v>
      </c>
      <c r="AG842" s="73" t="b">
        <f t="shared" si="353"/>
        <v>0</v>
      </c>
      <c r="AH842" s="73" t="b">
        <f t="shared" si="362"/>
        <v>1</v>
      </c>
      <c r="AI842" s="34" t="str">
        <f t="shared" si="354"/>
        <v>Inner</v>
      </c>
      <c r="AJ842" s="35" t="str">
        <f t="shared" si="363"/>
        <v>0.2-0.3</v>
      </c>
      <c r="AK842" s="36" t="str">
        <f t="shared" si="355"/>
        <v>1-2</v>
      </c>
      <c r="AL842" s="36" t="str">
        <f t="shared" si="356"/>
        <v>Feb</v>
      </c>
      <c r="AM842" s="35" t="str">
        <f t="shared" si="357"/>
        <v>195-205</v>
      </c>
      <c r="AN842" s="36" t="str">
        <f t="shared" si="358"/>
        <v>Inner-TI</v>
      </c>
    </row>
    <row r="843" spans="5:40" x14ac:dyDescent="0.3">
      <c r="E843" s="12">
        <v>40955.048611111109</v>
      </c>
      <c r="F843" s="16">
        <v>5.67</v>
      </c>
      <c r="G843" s="16">
        <v>184.57999420165982</v>
      </c>
      <c r="H843" s="29">
        <v>1.2151159770542532</v>
      </c>
      <c r="I843" s="26">
        <v>204.5</v>
      </c>
      <c r="J843" s="30">
        <v>0.11463844797178131</v>
      </c>
      <c r="K843" s="31">
        <v>2.3683829712662637E-2</v>
      </c>
      <c r="L843" s="111">
        <f t="shared" si="338"/>
        <v>0.2</v>
      </c>
      <c r="M843" s="112">
        <f t="shared" si="339"/>
        <v>0.11</v>
      </c>
      <c r="N843" s="112" t="b">
        <f t="shared" si="340"/>
        <v>1</v>
      </c>
      <c r="O843" s="112" t="b">
        <f t="shared" si="341"/>
        <v>1</v>
      </c>
      <c r="P843" s="113">
        <f t="shared" si="342"/>
        <v>2</v>
      </c>
      <c r="Q843" s="113">
        <f t="shared" si="343"/>
        <v>15</v>
      </c>
      <c r="R843" s="114" t="str">
        <f t="shared" si="359"/>
        <v>0.2-0.11</v>
      </c>
      <c r="S843" s="127">
        <f t="shared" si="344"/>
        <v>1.2047330358197833E-2</v>
      </c>
      <c r="T843" s="112" t="b">
        <f t="shared" si="345"/>
        <v>1</v>
      </c>
      <c r="U843" s="22">
        <f t="shared" si="346"/>
        <v>5.6547091654015622</v>
      </c>
      <c r="V843" s="22">
        <f t="shared" si="347"/>
        <v>0.23200350602965814</v>
      </c>
      <c r="W843" s="81">
        <f t="shared" si="348"/>
        <v>6</v>
      </c>
      <c r="X843" s="22">
        <f t="shared" si="349"/>
        <v>0.62454351377516903</v>
      </c>
      <c r="Y843" s="3">
        <f>IF(U843&gt;'Power Curve'!$C$37,0,INDEX(Ci,$W843,1)*POWER(1-X843,3)+INDEX(Ci,$W843,2)*3*X843*POWER(1-X843,2)+INDEX(Ci,$W843,3)*3*POWER(X843,2)*(1-X843)+INDEX(Ci,$W843,4)*POWER(X843,3))</f>
        <v>305.08835472361824</v>
      </c>
      <c r="Z843" s="3">
        <f t="shared" si="350"/>
        <v>308.7638549214127</v>
      </c>
      <c r="AA843" s="3">
        <f t="shared" si="351"/>
        <v>184.57999420165982</v>
      </c>
      <c r="AB843" s="3">
        <f t="shared" si="360"/>
        <v>124.18386071975289</v>
      </c>
      <c r="AC843" s="3">
        <f t="shared" si="361"/>
        <v>124.18386071975289</v>
      </c>
      <c r="AE843" s="34">
        <f t="shared" si="352"/>
        <v>6</v>
      </c>
      <c r="AF843" s="73" t="b">
        <f>COUNTIF('Power Curve'!$D$2:$D$31,AE843)&gt;0</f>
        <v>1</v>
      </c>
      <c r="AG843" s="73" t="b">
        <f t="shared" si="353"/>
        <v>0</v>
      </c>
      <c r="AH843" s="73" t="b">
        <f t="shared" si="362"/>
        <v>1</v>
      </c>
      <c r="AI843" s="34" t="str">
        <f t="shared" si="354"/>
        <v>Outer</v>
      </c>
      <c r="AJ843" s="35" t="str">
        <f t="shared" si="363"/>
        <v>0.2-0.3</v>
      </c>
      <c r="AK843" s="36" t="str">
        <f t="shared" si="355"/>
        <v>1-2</v>
      </c>
      <c r="AL843" s="36" t="str">
        <f t="shared" si="356"/>
        <v>Feb</v>
      </c>
      <c r="AM843" s="35" t="str">
        <f t="shared" si="357"/>
        <v>195-205</v>
      </c>
      <c r="AN843" s="36" t="str">
        <f t="shared" si="358"/>
        <v>Inner-TI</v>
      </c>
    </row>
    <row r="844" spans="5:40" x14ac:dyDescent="0.3">
      <c r="E844" s="12">
        <v>40955.055555555555</v>
      </c>
      <c r="F844" s="16">
        <v>5.68</v>
      </c>
      <c r="G844" s="16">
        <v>170.570003509522</v>
      </c>
      <c r="H844" s="29">
        <v>1.2157491094476489</v>
      </c>
      <c r="I844" s="26">
        <v>201.5</v>
      </c>
      <c r="J844" s="30">
        <v>7.5704225352112672E-2</v>
      </c>
      <c r="K844" s="31">
        <v>-2.7173605879693028E-3</v>
      </c>
      <c r="L844" s="111">
        <f t="shared" si="338"/>
        <v>0.2</v>
      </c>
      <c r="M844" s="112">
        <f t="shared" si="339"/>
        <v>0.08</v>
      </c>
      <c r="N844" s="112" t="b">
        <f t="shared" si="340"/>
        <v>1</v>
      </c>
      <c r="O844" s="112" t="b">
        <f t="shared" si="341"/>
        <v>1</v>
      </c>
      <c r="P844" s="113">
        <f t="shared" si="342"/>
        <v>2</v>
      </c>
      <c r="Q844" s="113">
        <f t="shared" si="343"/>
        <v>18</v>
      </c>
      <c r="R844" s="114" t="str">
        <f t="shared" si="359"/>
        <v>0.2-0.08</v>
      </c>
      <c r="S844" s="127">
        <f t="shared" si="344"/>
        <v>-4.963225655588225E-2</v>
      </c>
      <c r="T844" s="112" t="b">
        <f t="shared" si="345"/>
        <v>1</v>
      </c>
      <c r="U844" s="22">
        <f t="shared" si="346"/>
        <v>5.6656658816129397</v>
      </c>
      <c r="V844" s="22">
        <f t="shared" si="347"/>
        <v>0.23369690183997469</v>
      </c>
      <c r="W844" s="81">
        <f t="shared" si="348"/>
        <v>6</v>
      </c>
      <c r="X844" s="22">
        <f t="shared" si="349"/>
        <v>0.63546426733566674</v>
      </c>
      <c r="Y844" s="3">
        <f>IF(U844&gt;'Power Curve'!$C$37,0,INDEX(Ci,$W844,1)*POWER(1-X844,3)+INDEX(Ci,$W844,2)*3*X844*POWER(1-X844,2)+INDEX(Ci,$W844,3)*3*POWER(X844,2)*(1-X844)+INDEX(Ci,$W844,4)*POWER(X844,3))</f>
        <v>306.79254050878859</v>
      </c>
      <c r="Z844" s="3">
        <f t="shared" si="350"/>
        <v>291.56573442882552</v>
      </c>
      <c r="AA844" s="3">
        <f t="shared" si="351"/>
        <v>170.570003509522</v>
      </c>
      <c r="AB844" s="3">
        <f t="shared" si="360"/>
        <v>120.99573091930353</v>
      </c>
      <c r="AC844" s="3">
        <f t="shared" si="361"/>
        <v>120.99573091930353</v>
      </c>
      <c r="AE844" s="34">
        <f t="shared" si="352"/>
        <v>6</v>
      </c>
      <c r="AF844" s="73" t="b">
        <f>COUNTIF('Power Curve'!$D$2:$D$31,AE844)&gt;0</f>
        <v>1</v>
      </c>
      <c r="AG844" s="73" t="b">
        <f t="shared" si="353"/>
        <v>0</v>
      </c>
      <c r="AH844" s="73" t="b">
        <f t="shared" si="362"/>
        <v>1</v>
      </c>
      <c r="AI844" s="34" t="str">
        <f t="shared" si="354"/>
        <v>Outer</v>
      </c>
      <c r="AJ844" s="35" t="str">
        <f t="shared" si="363"/>
        <v>0.2-0.3</v>
      </c>
      <c r="AK844" s="36" t="str">
        <f t="shared" si="355"/>
        <v>1-2</v>
      </c>
      <c r="AL844" s="36" t="str">
        <f t="shared" si="356"/>
        <v>Feb</v>
      </c>
      <c r="AM844" s="35" t="str">
        <f t="shared" si="357"/>
        <v>195-205</v>
      </c>
      <c r="AN844" s="36" t="str">
        <f t="shared" si="358"/>
        <v>LWS-LTI</v>
      </c>
    </row>
    <row r="845" spans="5:40" x14ac:dyDescent="0.3">
      <c r="E845" s="12">
        <v>40955.138888888891</v>
      </c>
      <c r="F845" s="16">
        <v>5.01</v>
      </c>
      <c r="G845" s="16">
        <v>26.209999084472599</v>
      </c>
      <c r="H845" s="29">
        <v>1.2100158063331938</v>
      </c>
      <c r="I845" s="26">
        <v>208.9</v>
      </c>
      <c r="J845" s="30">
        <v>8.1836327345309379E-2</v>
      </c>
      <c r="K845" s="31">
        <v>0.15235112475005175</v>
      </c>
      <c r="L845" s="111">
        <f t="shared" si="338"/>
        <v>0.1</v>
      </c>
      <c r="M845" s="112">
        <f t="shared" si="339"/>
        <v>0.08</v>
      </c>
      <c r="N845" s="112" t="b">
        <f t="shared" si="340"/>
        <v>1</v>
      </c>
      <c r="O845" s="112" t="b">
        <f t="shared" si="341"/>
        <v>1</v>
      </c>
      <c r="P845" s="113">
        <f t="shared" si="342"/>
        <v>1</v>
      </c>
      <c r="Q845" s="113">
        <f t="shared" si="343"/>
        <v>18</v>
      </c>
      <c r="R845" s="114" t="str">
        <f t="shared" si="359"/>
        <v>0.1-0.08</v>
      </c>
      <c r="S845" s="127">
        <f t="shared" si="344"/>
        <v>-2.9800925258515902E-2</v>
      </c>
      <c r="T845" s="112" t="b">
        <f t="shared" si="345"/>
        <v>1</v>
      </c>
      <c r="U845" s="22">
        <f t="shared" si="346"/>
        <v>4.9894887085672988</v>
      </c>
      <c r="V845" s="22">
        <f t="shared" si="347"/>
        <v>0.12919154003475103</v>
      </c>
      <c r="W845" s="81">
        <f t="shared" si="348"/>
        <v>5</v>
      </c>
      <c r="X845" s="22">
        <f t="shared" si="349"/>
        <v>0.95583848038480723</v>
      </c>
      <c r="Y845" s="3">
        <f>IF(U845&gt;'Power Curve'!$C$37,0,INDEX(Ci,$W845,1)*POWER(1-X845,3)+INDEX(Ci,$W845,2)*3*X845*POWER(1-X845,2)+INDEX(Ci,$W845,3)*3*POWER(X845,2)*(1-X845)+INDEX(Ci,$W845,4)*POWER(X845,3))</f>
        <v>205.35920536811977</v>
      </c>
      <c r="Z845" s="3">
        <f t="shared" si="350"/>
        <v>199.23931103779623</v>
      </c>
      <c r="AA845" s="3">
        <f t="shared" si="351"/>
        <v>26.209999084472599</v>
      </c>
      <c r="AB845" s="3">
        <f t="shared" si="360"/>
        <v>173.02931195332363</v>
      </c>
      <c r="AC845" s="3">
        <f t="shared" si="361"/>
        <v>173.02931195332363</v>
      </c>
      <c r="AE845" s="34">
        <f t="shared" si="352"/>
        <v>5</v>
      </c>
      <c r="AF845" s="73" t="b">
        <f>COUNTIF('Power Curve'!$D$2:$D$31,AE845)&gt;0</f>
        <v>1</v>
      </c>
      <c r="AG845" s="73" t="b">
        <f t="shared" si="353"/>
        <v>0</v>
      </c>
      <c r="AH845" s="73" t="b">
        <f t="shared" si="362"/>
        <v>1</v>
      </c>
      <c r="AI845" s="34" t="str">
        <f t="shared" si="354"/>
        <v>Outer</v>
      </c>
      <c r="AJ845" s="35" t="str">
        <f t="shared" si="363"/>
        <v>0.1-0.2</v>
      </c>
      <c r="AK845" s="36" t="str">
        <f t="shared" si="355"/>
        <v>3-4</v>
      </c>
      <c r="AL845" s="36" t="str">
        <f t="shared" si="356"/>
        <v>Feb</v>
      </c>
      <c r="AM845" s="35" t="str">
        <f t="shared" si="357"/>
        <v>205-215</v>
      </c>
      <c r="AN845" s="36" t="str">
        <f t="shared" si="358"/>
        <v>LWS-LTI</v>
      </c>
    </row>
    <row r="846" spans="5:40" x14ac:dyDescent="0.3">
      <c r="E846" s="12">
        <v>40955.152777777781</v>
      </c>
      <c r="F846" s="16">
        <v>5.94</v>
      </c>
      <c r="G846" s="16">
        <v>194.8900070190432</v>
      </c>
      <c r="H846" s="29">
        <v>1.2097253116135982</v>
      </c>
      <c r="I846" s="26">
        <v>209.3</v>
      </c>
      <c r="J846" s="30">
        <v>9.9326599326599319E-2</v>
      </c>
      <c r="K846" s="31">
        <v>0.25345647778110358</v>
      </c>
      <c r="L846" s="111">
        <f t="shared" si="338"/>
        <v>0.30000000000000004</v>
      </c>
      <c r="M846" s="112">
        <f t="shared" si="339"/>
        <v>9.9999999999999992E-2</v>
      </c>
      <c r="N846" s="112" t="b">
        <f t="shared" si="340"/>
        <v>1</v>
      </c>
      <c r="O846" s="112" t="b">
        <f t="shared" si="341"/>
        <v>1</v>
      </c>
      <c r="P846" s="113">
        <f t="shared" si="342"/>
        <v>3.0000000000000004</v>
      </c>
      <c r="Q846" s="113">
        <f t="shared" si="343"/>
        <v>16</v>
      </c>
      <c r="R846" s="114" t="str">
        <f t="shared" si="359"/>
        <v>0.3-0.1</v>
      </c>
      <c r="S846" s="127">
        <f t="shared" si="344"/>
        <v>-1.967349151230606E-2</v>
      </c>
      <c r="T846" s="112" t="b">
        <f t="shared" si="345"/>
        <v>1</v>
      </c>
      <c r="U846" s="22">
        <f t="shared" si="346"/>
        <v>5.9152077827672569</v>
      </c>
      <c r="V846" s="22">
        <f t="shared" si="347"/>
        <v>0.27226440708158539</v>
      </c>
      <c r="W846" s="81">
        <f t="shared" si="348"/>
        <v>6</v>
      </c>
      <c r="X846" s="22">
        <f t="shared" si="349"/>
        <v>0.88418711028878838</v>
      </c>
      <c r="Y846" s="3">
        <f>IF(U846&gt;'Power Curve'!$C$37,0,INDEX(Ci,$W846,1)*POWER(1-X846,3)+INDEX(Ci,$W846,2)*3*X846*POWER(1-X846,2)+INDEX(Ci,$W846,3)*3*POWER(X846,2)*(1-X846)+INDEX(Ci,$W846,4)*POWER(X846,3))</f>
        <v>347.9138249457344</v>
      </c>
      <c r="Z846" s="3">
        <f t="shared" si="350"/>
        <v>341.06914526365057</v>
      </c>
      <c r="AA846" s="3">
        <f t="shared" si="351"/>
        <v>194.8900070190432</v>
      </c>
      <c r="AB846" s="3">
        <f t="shared" si="360"/>
        <v>146.17913824460737</v>
      </c>
      <c r="AC846" s="3">
        <f t="shared" si="361"/>
        <v>146.17913824460737</v>
      </c>
      <c r="AE846" s="34">
        <f t="shared" si="352"/>
        <v>6</v>
      </c>
      <c r="AF846" s="73" t="b">
        <f>COUNTIF('Power Curve'!$D$2:$D$31,AE846)&gt;0</f>
        <v>1</v>
      </c>
      <c r="AG846" s="73" t="b">
        <f t="shared" si="353"/>
        <v>0</v>
      </c>
      <c r="AH846" s="73" t="b">
        <f t="shared" si="362"/>
        <v>1</v>
      </c>
      <c r="AI846" s="34" t="str">
        <f t="shared" si="354"/>
        <v>Outer</v>
      </c>
      <c r="AJ846" s="35" t="str">
        <f t="shared" si="363"/>
        <v>0.2-0.3</v>
      </c>
      <c r="AK846" s="36" t="str">
        <f t="shared" si="355"/>
        <v>3-4</v>
      </c>
      <c r="AL846" s="36" t="str">
        <f t="shared" si="356"/>
        <v>Feb</v>
      </c>
      <c r="AM846" s="35" t="str">
        <f t="shared" si="357"/>
        <v>205-215</v>
      </c>
      <c r="AN846" s="36" t="str">
        <f t="shared" si="358"/>
        <v>LWS-LTI</v>
      </c>
    </row>
    <row r="847" spans="5:40" x14ac:dyDescent="0.3">
      <c r="E847" s="12">
        <v>40955.479166666664</v>
      </c>
      <c r="F847" s="16">
        <v>11.23</v>
      </c>
      <c r="G847" s="16">
        <v>1747.140060424807</v>
      </c>
      <c r="H847" s="29">
        <v>1.1969262169192223</v>
      </c>
      <c r="I847" s="26">
        <v>201.9</v>
      </c>
      <c r="J847" s="30">
        <v>8.1032947462154947E-2</v>
      </c>
      <c r="K847" s="31">
        <v>0.13266888164184878</v>
      </c>
      <c r="L847" s="111">
        <f t="shared" si="338"/>
        <v>1.1000000000000001</v>
      </c>
      <c r="M847" s="112">
        <f t="shared" si="339"/>
        <v>0.08</v>
      </c>
      <c r="N847" s="112" t="b">
        <f t="shared" si="340"/>
        <v>1</v>
      </c>
      <c r="O847" s="112" t="b">
        <f t="shared" si="341"/>
        <v>1</v>
      </c>
      <c r="P847" s="113">
        <f t="shared" si="342"/>
        <v>11</v>
      </c>
      <c r="Q847" s="113">
        <f t="shared" si="343"/>
        <v>18</v>
      </c>
      <c r="R847" s="114" t="str">
        <f t="shared" si="359"/>
        <v>1.1-0.08</v>
      </c>
      <c r="S847" s="127">
        <f t="shared" si="344"/>
        <v>1.1887013215281341E-2</v>
      </c>
      <c r="T847" s="112" t="b">
        <f t="shared" si="345"/>
        <v>1</v>
      </c>
      <c r="U847" s="22">
        <f t="shared" si="346"/>
        <v>11.143548816423365</v>
      </c>
      <c r="V847" s="22">
        <f t="shared" si="347"/>
        <v>1.0803213678072443</v>
      </c>
      <c r="W847" s="81">
        <f t="shared" si="348"/>
        <v>12</v>
      </c>
      <c r="X847" s="22">
        <f t="shared" si="349"/>
        <v>0.15722343375442349</v>
      </c>
      <c r="Y847" s="3">
        <f>IF(U847&gt;'Power Curve'!$C$37,0,INDEX(Ci,$W847,1)*POWER(1-X847,3)+INDEX(Ci,$W847,2)*3*X847*POWER(1-X847,2)+INDEX(Ci,$W847,3)*3*POWER(X847,2)*(1-X847)+INDEX(Ci,$W847,4)*POWER(X847,3))</f>
        <v>1804.6257540962547</v>
      </c>
      <c r="Z847" s="3">
        <f t="shared" si="350"/>
        <v>1826.077364283834</v>
      </c>
      <c r="AA847" s="3">
        <f t="shared" si="351"/>
        <v>1747.140060424807</v>
      </c>
      <c r="AB847" s="3">
        <f t="shared" si="360"/>
        <v>78.937303859026997</v>
      </c>
      <c r="AC847" s="3">
        <f t="shared" si="361"/>
        <v>78.937303859026997</v>
      </c>
      <c r="AE847" s="34">
        <f t="shared" si="352"/>
        <v>11</v>
      </c>
      <c r="AF847" s="73" t="b">
        <f>COUNTIF('Power Curve'!$D$2:$D$31,AE847)&gt;0</f>
        <v>1</v>
      </c>
      <c r="AG847" s="73" t="b">
        <f t="shared" si="353"/>
        <v>0</v>
      </c>
      <c r="AH847" s="73" t="b">
        <f t="shared" si="362"/>
        <v>1</v>
      </c>
      <c r="AI847" s="34" t="str">
        <f t="shared" si="354"/>
        <v>Outer</v>
      </c>
      <c r="AJ847" s="35" t="str">
        <f t="shared" si="363"/>
        <v>1.0-1.1</v>
      </c>
      <c r="AK847" s="36" t="str">
        <f t="shared" si="355"/>
        <v>11-12</v>
      </c>
      <c r="AL847" s="36" t="str">
        <f t="shared" si="356"/>
        <v>Feb</v>
      </c>
      <c r="AM847" s="35" t="str">
        <f t="shared" si="357"/>
        <v>195-205</v>
      </c>
      <c r="AN847" s="36" t="str">
        <f t="shared" si="358"/>
        <v>HWS-LTI</v>
      </c>
    </row>
    <row r="848" spans="5:40" x14ac:dyDescent="0.3">
      <c r="E848" s="12">
        <v>40955.486111111109</v>
      </c>
      <c r="F848" s="16">
        <v>12.18</v>
      </c>
      <c r="G848" s="16">
        <v>1912.029968261724</v>
      </c>
      <c r="H848" s="29">
        <v>1.1947327314564622</v>
      </c>
      <c r="I848" s="26">
        <v>202.8</v>
      </c>
      <c r="J848" s="30">
        <v>8.5385878489326772E-2</v>
      </c>
      <c r="K848" s="31">
        <v>0.16507522391438406</v>
      </c>
      <c r="L848" s="111">
        <f t="shared" si="338"/>
        <v>1.2000000000000002</v>
      </c>
      <c r="M848" s="112">
        <f t="shared" si="339"/>
        <v>0.09</v>
      </c>
      <c r="N848" s="112" t="b">
        <f t="shared" si="340"/>
        <v>1</v>
      </c>
      <c r="O848" s="112" t="b">
        <f t="shared" si="341"/>
        <v>1</v>
      </c>
      <c r="P848" s="113">
        <f t="shared" si="342"/>
        <v>12</v>
      </c>
      <c r="Q848" s="113">
        <f t="shared" si="343"/>
        <v>17</v>
      </c>
      <c r="R848" s="114" t="str">
        <f t="shared" si="359"/>
        <v>1.2-0.09</v>
      </c>
      <c r="S848" s="127">
        <f t="shared" si="344"/>
        <v>1.4867427553726871E-2</v>
      </c>
      <c r="T848" s="112" t="b">
        <f t="shared" si="345"/>
        <v>1</v>
      </c>
      <c r="U848" s="22">
        <f t="shared" si="346"/>
        <v>12.078847904858959</v>
      </c>
      <c r="V848" s="22">
        <f t="shared" si="347"/>
        <v>1.2248748569361358</v>
      </c>
      <c r="W848" s="81">
        <f t="shared" si="348"/>
        <v>13</v>
      </c>
      <c r="X848" s="22">
        <f t="shared" si="349"/>
        <v>6.2106127924279282E-2</v>
      </c>
      <c r="Y848" s="3">
        <f>IF(U848&gt;'Power Curve'!$C$37,0,INDEX(Ci,$W848,1)*POWER(1-X848,3)+INDEX(Ci,$W848,2)*3*X848*POWER(1-X848,2)+INDEX(Ci,$W848,3)*3*POWER(X848,2)*(1-X848)+INDEX(Ci,$W848,4)*POWER(X848,3))</f>
        <v>1920.5159933456976</v>
      </c>
      <c r="Z848" s="3">
        <f t="shared" si="350"/>
        <v>1949.0691257425385</v>
      </c>
      <c r="AA848" s="3">
        <f t="shared" si="351"/>
        <v>1912.029968261724</v>
      </c>
      <c r="AB848" s="3">
        <f t="shared" si="360"/>
        <v>37.039157480814538</v>
      </c>
      <c r="AC848" s="3">
        <f t="shared" si="361"/>
        <v>37.039157480814538</v>
      </c>
      <c r="AE848" s="34">
        <f t="shared" si="352"/>
        <v>12</v>
      </c>
      <c r="AF848" s="73" t="b">
        <f>COUNTIF('Power Curve'!$D$2:$D$31,AE848)&gt;0</f>
        <v>1</v>
      </c>
      <c r="AG848" s="73" t="b">
        <f t="shared" si="353"/>
        <v>0</v>
      </c>
      <c r="AH848" s="73" t="b">
        <f t="shared" si="362"/>
        <v>1</v>
      </c>
      <c r="AI848" s="34" t="str">
        <f t="shared" si="354"/>
        <v>Outer</v>
      </c>
      <c r="AJ848" s="35" t="str">
        <f t="shared" si="363"/>
        <v>1.2-1.3</v>
      </c>
      <c r="AK848" s="36" t="str">
        <f t="shared" si="355"/>
        <v>11-12</v>
      </c>
      <c r="AL848" s="36" t="str">
        <f t="shared" si="356"/>
        <v>Feb</v>
      </c>
      <c r="AM848" s="35" t="str">
        <f t="shared" si="357"/>
        <v>195-205</v>
      </c>
      <c r="AN848" s="36" t="str">
        <f t="shared" si="358"/>
        <v>HWS-LTI</v>
      </c>
    </row>
    <row r="849" spans="5:40" x14ac:dyDescent="0.3">
      <c r="E849" s="12">
        <v>40955.5</v>
      </c>
      <c r="F849" s="16">
        <v>11.81</v>
      </c>
      <c r="G849" s="16">
        <v>1916.8099670410129</v>
      </c>
      <c r="H849" s="29">
        <v>1.193215439843073</v>
      </c>
      <c r="I849" s="26">
        <v>203.4</v>
      </c>
      <c r="J849" s="30">
        <v>9.3141405588484341E-2</v>
      </c>
      <c r="K849" s="31">
        <v>0.23820225792017344</v>
      </c>
      <c r="L849" s="111">
        <f t="shared" si="338"/>
        <v>1.2000000000000002</v>
      </c>
      <c r="M849" s="112">
        <f t="shared" si="339"/>
        <v>0.09</v>
      </c>
      <c r="N849" s="112" t="b">
        <f t="shared" si="340"/>
        <v>1</v>
      </c>
      <c r="O849" s="112" t="b">
        <f t="shared" si="341"/>
        <v>1</v>
      </c>
      <c r="P849" s="113">
        <f t="shared" si="342"/>
        <v>12</v>
      </c>
      <c r="Q849" s="113">
        <f t="shared" si="343"/>
        <v>17</v>
      </c>
      <c r="R849" s="114" t="str">
        <f t="shared" si="359"/>
        <v>1.2-0.09</v>
      </c>
      <c r="S849" s="127">
        <f t="shared" si="344"/>
        <v>1.4867427553726871E-2</v>
      </c>
      <c r="T849" s="112" t="b">
        <f t="shared" si="345"/>
        <v>1</v>
      </c>
      <c r="U849" s="22">
        <f t="shared" si="346"/>
        <v>11.706960584841314</v>
      </c>
      <c r="V849" s="22">
        <f t="shared" si="347"/>
        <v>1.167398472818987</v>
      </c>
      <c r="W849" s="81">
        <f t="shared" si="348"/>
        <v>12</v>
      </c>
      <c r="X849" s="22">
        <f t="shared" si="349"/>
        <v>0.69990411593432234</v>
      </c>
      <c r="Y849" s="3">
        <f>IF(U849&gt;'Power Curve'!$C$37,0,INDEX(Ci,$W849,1)*POWER(1-X849,3)+INDEX(Ci,$W849,2)*3*X849*POWER(1-X849,2)+INDEX(Ci,$W849,3)*3*POWER(X849,2)*(1-X849)+INDEX(Ci,$W849,4)*POWER(X849,3))</f>
        <v>1889.3394547921393</v>
      </c>
      <c r="Z849" s="3">
        <f t="shared" si="350"/>
        <v>1917.4290722606593</v>
      </c>
      <c r="AA849" s="3">
        <f t="shared" si="351"/>
        <v>1916.8099670410129</v>
      </c>
      <c r="AB849" s="3">
        <f t="shared" si="360"/>
        <v>0.61910521964637155</v>
      </c>
      <c r="AC849" s="3">
        <f t="shared" si="361"/>
        <v>0.61910521964637155</v>
      </c>
      <c r="AE849" s="34">
        <f t="shared" si="352"/>
        <v>12</v>
      </c>
      <c r="AF849" s="73" t="b">
        <f>COUNTIF('Power Curve'!$D$2:$D$31,AE849)&gt;0</f>
        <v>1</v>
      </c>
      <c r="AG849" s="73" t="b">
        <f t="shared" si="353"/>
        <v>0</v>
      </c>
      <c r="AH849" s="73" t="b">
        <f t="shared" si="362"/>
        <v>1</v>
      </c>
      <c r="AI849" s="34" t="str">
        <f t="shared" si="354"/>
        <v>Outer</v>
      </c>
      <c r="AJ849" s="35" t="str">
        <f t="shared" si="363"/>
        <v>1.1-1.2</v>
      </c>
      <c r="AK849" s="36" t="str">
        <f t="shared" si="355"/>
        <v>12-13</v>
      </c>
      <c r="AL849" s="36" t="str">
        <f t="shared" si="356"/>
        <v>Feb</v>
      </c>
      <c r="AM849" s="35" t="str">
        <f t="shared" si="357"/>
        <v>195-205</v>
      </c>
      <c r="AN849" s="36" t="str">
        <f t="shared" si="358"/>
        <v>HWS-LTI</v>
      </c>
    </row>
    <row r="850" spans="5:40" x14ac:dyDescent="0.3">
      <c r="E850" s="12">
        <v>40955.506944444445</v>
      </c>
      <c r="F850" s="16">
        <v>11.37</v>
      </c>
      <c r="G850" s="16">
        <v>1861.189987182622</v>
      </c>
      <c r="H850" s="29">
        <v>1.193081747426322</v>
      </c>
      <c r="I850" s="26">
        <v>203.8</v>
      </c>
      <c r="J850" s="30">
        <v>9.3227792436235718E-2</v>
      </c>
      <c r="K850" s="31">
        <v>0.17224357137195739</v>
      </c>
      <c r="L850" s="111">
        <f t="shared" si="338"/>
        <v>1.1000000000000001</v>
      </c>
      <c r="M850" s="112">
        <f t="shared" si="339"/>
        <v>0.09</v>
      </c>
      <c r="N850" s="112" t="b">
        <f t="shared" si="340"/>
        <v>1</v>
      </c>
      <c r="O850" s="112" t="b">
        <f t="shared" si="341"/>
        <v>1</v>
      </c>
      <c r="P850" s="113">
        <f t="shared" si="342"/>
        <v>11</v>
      </c>
      <c r="Q850" s="113">
        <f t="shared" si="343"/>
        <v>17</v>
      </c>
      <c r="R850" s="114" t="str">
        <f t="shared" si="359"/>
        <v>1.1-0.09</v>
      </c>
      <c r="S850" s="127">
        <f t="shared" si="344"/>
        <v>1.1181626133052857E-2</v>
      </c>
      <c r="T850" s="112" t="b">
        <f t="shared" si="345"/>
        <v>1</v>
      </c>
      <c r="U850" s="22">
        <f t="shared" si="346"/>
        <v>11.270378522357424</v>
      </c>
      <c r="V850" s="22">
        <f t="shared" si="347"/>
        <v>1.0999233077050206</v>
      </c>
      <c r="W850" s="81">
        <f t="shared" si="348"/>
        <v>12</v>
      </c>
      <c r="X850" s="22">
        <f t="shared" si="349"/>
        <v>0.27938636182076293</v>
      </c>
      <c r="Y850" s="3">
        <f>IF(U850&gt;'Power Curve'!$C$37,0,INDEX(Ci,$W850,1)*POWER(1-X850,3)+INDEX(Ci,$W850,2)*3*X850*POWER(1-X850,2)+INDEX(Ci,$W850,3)*3*POWER(X850,2)*(1-X850)+INDEX(Ci,$W850,4)*POWER(X850,3))</f>
        <v>1826.112214384907</v>
      </c>
      <c r="Z850" s="3">
        <f t="shared" si="350"/>
        <v>1846.5311184431603</v>
      </c>
      <c r="AA850" s="3">
        <f t="shared" si="351"/>
        <v>1861.189987182622</v>
      </c>
      <c r="AB850" s="3">
        <f t="shared" si="360"/>
        <v>-14.658868739461695</v>
      </c>
      <c r="AC850" s="3">
        <f t="shared" si="361"/>
        <v>14.658868739461695</v>
      </c>
      <c r="AE850" s="34">
        <f t="shared" si="352"/>
        <v>11</v>
      </c>
      <c r="AF850" s="73" t="b">
        <f>COUNTIF('Power Curve'!$D$2:$D$31,AE850)&gt;0</f>
        <v>1</v>
      </c>
      <c r="AG850" s="73" t="b">
        <f t="shared" si="353"/>
        <v>0</v>
      </c>
      <c r="AH850" s="73" t="b">
        <f t="shared" si="362"/>
        <v>1</v>
      </c>
      <c r="AI850" s="34" t="str">
        <f t="shared" si="354"/>
        <v>Outer</v>
      </c>
      <c r="AJ850" s="35" t="str">
        <f t="shared" si="363"/>
        <v>1.0-1.1</v>
      </c>
      <c r="AK850" s="36" t="str">
        <f t="shared" si="355"/>
        <v>12-13</v>
      </c>
      <c r="AL850" s="36" t="str">
        <f t="shared" si="356"/>
        <v>Feb</v>
      </c>
      <c r="AM850" s="35" t="str">
        <f t="shared" si="357"/>
        <v>195-205</v>
      </c>
      <c r="AN850" s="36" t="str">
        <f t="shared" si="358"/>
        <v>HWS-LTI</v>
      </c>
    </row>
    <row r="851" spans="5:40" x14ac:dyDescent="0.3">
      <c r="E851" s="12">
        <v>40955.513888888891</v>
      </c>
      <c r="F851" s="16">
        <v>11.23</v>
      </c>
      <c r="G851" s="16">
        <v>1844.4799957275441</v>
      </c>
      <c r="H851" s="29">
        <v>1.1923556872670453</v>
      </c>
      <c r="I851" s="26">
        <v>203.3</v>
      </c>
      <c r="J851" s="30">
        <v>9.2609082813891366E-2</v>
      </c>
      <c r="K851" s="31">
        <v>0.19953504894847612</v>
      </c>
      <c r="L851" s="111">
        <f t="shared" si="338"/>
        <v>1.1000000000000001</v>
      </c>
      <c r="M851" s="112">
        <f t="shared" si="339"/>
        <v>0.09</v>
      </c>
      <c r="N851" s="112" t="b">
        <f t="shared" si="340"/>
        <v>1</v>
      </c>
      <c r="O851" s="112" t="b">
        <f t="shared" si="341"/>
        <v>1</v>
      </c>
      <c r="P851" s="113">
        <f t="shared" si="342"/>
        <v>11</v>
      </c>
      <c r="Q851" s="113">
        <f t="shared" si="343"/>
        <v>17</v>
      </c>
      <c r="R851" s="114" t="str">
        <f t="shared" si="359"/>
        <v>1.1-0.09</v>
      </c>
      <c r="S851" s="127">
        <f t="shared" si="344"/>
        <v>1.1181626133052857E-2</v>
      </c>
      <c r="T851" s="112" t="b">
        <f t="shared" si="345"/>
        <v>1</v>
      </c>
      <c r="U851" s="22">
        <f t="shared" si="346"/>
        <v>11.129346635801602</v>
      </c>
      <c r="V851" s="22">
        <f t="shared" si="347"/>
        <v>1.0781263750102894</v>
      </c>
      <c r="W851" s="81">
        <f t="shared" si="348"/>
        <v>12</v>
      </c>
      <c r="X851" s="22">
        <f t="shared" si="349"/>
        <v>0.14354383119677233</v>
      </c>
      <c r="Y851" s="3">
        <f>IF(U851&gt;'Power Curve'!$C$37,0,INDEX(Ci,$W851,1)*POWER(1-X851,3)+INDEX(Ci,$W851,2)*3*X851*POWER(1-X851,2)+INDEX(Ci,$W851,3)*3*POWER(X851,2)*(1-X851)+INDEX(Ci,$W851,4)*POWER(X851,3))</f>
        <v>1802.1728633284017</v>
      </c>
      <c r="Z851" s="3">
        <f t="shared" si="350"/>
        <v>1822.3240865132732</v>
      </c>
      <c r="AA851" s="3">
        <f t="shared" si="351"/>
        <v>1844.4799957275441</v>
      </c>
      <c r="AB851" s="3">
        <f t="shared" si="360"/>
        <v>-22.155909214270878</v>
      </c>
      <c r="AC851" s="3">
        <f t="shared" si="361"/>
        <v>22.155909214270878</v>
      </c>
      <c r="AE851" s="34">
        <f t="shared" si="352"/>
        <v>11</v>
      </c>
      <c r="AF851" s="73" t="b">
        <f>COUNTIF('Power Curve'!$D$2:$D$31,AE851)&gt;0</f>
        <v>1</v>
      </c>
      <c r="AG851" s="73" t="b">
        <f t="shared" si="353"/>
        <v>0</v>
      </c>
      <c r="AH851" s="73" t="b">
        <f t="shared" si="362"/>
        <v>1</v>
      </c>
      <c r="AI851" s="34" t="str">
        <f t="shared" si="354"/>
        <v>Outer</v>
      </c>
      <c r="AJ851" s="35" t="str">
        <f t="shared" si="363"/>
        <v>1.0-1.1</v>
      </c>
      <c r="AK851" s="36" t="str">
        <f t="shared" si="355"/>
        <v>12-13</v>
      </c>
      <c r="AL851" s="36" t="str">
        <f t="shared" si="356"/>
        <v>Feb</v>
      </c>
      <c r="AM851" s="35" t="str">
        <f t="shared" si="357"/>
        <v>195-205</v>
      </c>
      <c r="AN851" s="36" t="str">
        <f t="shared" si="358"/>
        <v>HWS-LTI</v>
      </c>
    </row>
    <row r="852" spans="5:40" x14ac:dyDescent="0.3">
      <c r="E852" s="12">
        <v>40955.520833333336</v>
      </c>
      <c r="F852" s="16">
        <v>12.42</v>
      </c>
      <c r="G852" s="16">
        <v>1953.8499908447241</v>
      </c>
      <c r="H852" s="29">
        <v>1.1908440118427308</v>
      </c>
      <c r="I852" s="26">
        <v>209.3</v>
      </c>
      <c r="J852" s="30">
        <v>8.4541062801932368E-2</v>
      </c>
      <c r="K852" s="31">
        <v>0.32221429358150511</v>
      </c>
      <c r="L852" s="111">
        <f t="shared" si="338"/>
        <v>1.3000000000000003</v>
      </c>
      <c r="M852" s="112">
        <f t="shared" si="339"/>
        <v>0.08</v>
      </c>
      <c r="N852" s="112" t="b">
        <f t="shared" si="340"/>
        <v>1</v>
      </c>
      <c r="O852" s="112" t="b">
        <f t="shared" si="341"/>
        <v>1</v>
      </c>
      <c r="P852" s="113">
        <f t="shared" si="342"/>
        <v>13.000000000000002</v>
      </c>
      <c r="Q852" s="113">
        <f t="shared" si="343"/>
        <v>18</v>
      </c>
      <c r="R852" s="114" t="str">
        <f t="shared" si="359"/>
        <v>1.3-0.08</v>
      </c>
      <c r="S852" s="127">
        <f t="shared" si="344"/>
        <v>3.2668659250828534E-2</v>
      </c>
      <c r="T852" s="112" t="b">
        <f t="shared" si="345"/>
        <v>1</v>
      </c>
      <c r="U852" s="22">
        <f t="shared" si="346"/>
        <v>12.303476913124586</v>
      </c>
      <c r="V852" s="22">
        <f t="shared" si="347"/>
        <v>1.2595919942731031</v>
      </c>
      <c r="W852" s="81">
        <f t="shared" si="348"/>
        <v>13</v>
      </c>
      <c r="X852" s="22">
        <f t="shared" si="349"/>
        <v>0.29335824746805411</v>
      </c>
      <c r="Y852" s="3">
        <f>IF(U852&gt;'Power Curve'!$C$37,0,INDEX(Ci,$W852,1)*POWER(1-X852,3)+INDEX(Ci,$W852,2)*3*X852*POWER(1-X852,2)+INDEX(Ci,$W852,3)*3*POWER(X852,2)*(1-X852)+INDEX(Ci,$W852,4)*POWER(X852,3))</f>
        <v>1931.2133332573633</v>
      </c>
      <c r="Z852" s="3">
        <f t="shared" si="350"/>
        <v>1994.3034835822048</v>
      </c>
      <c r="AA852" s="3">
        <f t="shared" si="351"/>
        <v>1953.8499908447241</v>
      </c>
      <c r="AB852" s="3">
        <f t="shared" si="360"/>
        <v>40.453492737480701</v>
      </c>
      <c r="AC852" s="3">
        <f t="shared" si="361"/>
        <v>40.453492737480701</v>
      </c>
      <c r="AE852" s="34">
        <f t="shared" si="352"/>
        <v>12</v>
      </c>
      <c r="AF852" s="73" t="b">
        <f>COUNTIF('Power Curve'!$D$2:$D$31,AE852)&gt;0</f>
        <v>1</v>
      </c>
      <c r="AG852" s="73" t="b">
        <f t="shared" si="353"/>
        <v>0</v>
      </c>
      <c r="AH852" s="73" t="b">
        <f t="shared" si="362"/>
        <v>1</v>
      </c>
      <c r="AI852" s="34" t="str">
        <f t="shared" si="354"/>
        <v>Outer</v>
      </c>
      <c r="AJ852" s="35" t="str">
        <f t="shared" si="363"/>
        <v>1.2-1.3</v>
      </c>
      <c r="AK852" s="36" t="str">
        <f t="shared" si="355"/>
        <v>12-13</v>
      </c>
      <c r="AL852" s="36" t="str">
        <f t="shared" si="356"/>
        <v>Feb</v>
      </c>
      <c r="AM852" s="35" t="str">
        <f t="shared" si="357"/>
        <v>205-215</v>
      </c>
      <c r="AN852" s="36" t="str">
        <f t="shared" si="358"/>
        <v>HWS-LTI</v>
      </c>
    </row>
    <row r="853" spans="5:40" x14ac:dyDescent="0.3">
      <c r="E853" s="12">
        <v>40955.791666666664</v>
      </c>
      <c r="F853" s="16">
        <v>8.49</v>
      </c>
      <c r="G853" s="16">
        <v>1052.4500274658205</v>
      </c>
      <c r="H853" s="29">
        <v>1.1750268492683376</v>
      </c>
      <c r="I853" s="26">
        <v>267.10000000000002</v>
      </c>
      <c r="J853" s="30">
        <v>0.16843345111896346</v>
      </c>
      <c r="K853" s="31">
        <v>0.23393284633120434</v>
      </c>
      <c r="L853" s="111">
        <f t="shared" si="338"/>
        <v>0.70000000000000007</v>
      </c>
      <c r="M853" s="112">
        <f t="shared" si="339"/>
        <v>0.17</v>
      </c>
      <c r="N853" s="112" t="b">
        <f t="shared" si="340"/>
        <v>1</v>
      </c>
      <c r="O853" s="112" t="b">
        <f t="shared" si="341"/>
        <v>1</v>
      </c>
      <c r="P853" s="113">
        <f t="shared" si="342"/>
        <v>7.0000000000000009</v>
      </c>
      <c r="Q853" s="113">
        <f t="shared" si="343"/>
        <v>9</v>
      </c>
      <c r="R853" s="114" t="str">
        <f t="shared" si="359"/>
        <v>0.7-0.17</v>
      </c>
      <c r="S853" s="127">
        <f t="shared" si="344"/>
        <v>2.7711055118690941E-2</v>
      </c>
      <c r="T853" s="112" t="b">
        <f t="shared" si="345"/>
        <v>1</v>
      </c>
      <c r="U853" s="22">
        <f t="shared" si="346"/>
        <v>8.3729453665831812</v>
      </c>
      <c r="V853" s="22">
        <f t="shared" si="347"/>
        <v>0.65211567337336029</v>
      </c>
      <c r="W853" s="81">
        <f t="shared" si="348"/>
        <v>9</v>
      </c>
      <c r="X853" s="22">
        <f t="shared" si="349"/>
        <v>0.36409515869600079</v>
      </c>
      <c r="Y853" s="3">
        <f>IF(U853&gt;'Power Curve'!$C$37,0,INDEX(Ci,$W853,1)*POWER(1-X853,3)+INDEX(Ci,$W853,2)*3*X853*POWER(1-X853,2)+INDEX(Ci,$W853,3)*3*POWER(X853,2)*(1-X853)+INDEX(Ci,$W853,4)*POWER(X853,3))</f>
        <v>992.6569061905592</v>
      </c>
      <c r="Z853" s="3">
        <f t="shared" si="350"/>
        <v>1020.164476431955</v>
      </c>
      <c r="AA853" s="3">
        <f t="shared" si="351"/>
        <v>1052.4500274658205</v>
      </c>
      <c r="AB853" s="3">
        <f t="shared" si="360"/>
        <v>-32.285551033865545</v>
      </c>
      <c r="AC853" s="3">
        <f t="shared" si="361"/>
        <v>32.285551033865545</v>
      </c>
      <c r="AE853" s="34">
        <f t="shared" si="352"/>
        <v>8</v>
      </c>
      <c r="AF853" s="73" t="b">
        <f>COUNTIF('Power Curve'!$D$2:$D$31,AE853)&gt;0</f>
        <v>1</v>
      </c>
      <c r="AG853" s="73" t="b">
        <f t="shared" si="353"/>
        <v>0</v>
      </c>
      <c r="AH853" s="73" t="b">
        <f t="shared" si="362"/>
        <v>1</v>
      </c>
      <c r="AI853" s="34" t="str">
        <f t="shared" si="354"/>
        <v>Outer</v>
      </c>
      <c r="AJ853" s="35" t="str">
        <f t="shared" si="363"/>
        <v>0.6-0.7</v>
      </c>
      <c r="AK853" s="36" t="str">
        <f t="shared" si="355"/>
        <v>19-20</v>
      </c>
      <c r="AL853" s="36" t="str">
        <f t="shared" si="356"/>
        <v>Feb</v>
      </c>
      <c r="AM853" s="35" t="str">
        <f t="shared" si="357"/>
        <v>265-275</v>
      </c>
      <c r="AN853" s="36" t="str">
        <f t="shared" si="358"/>
        <v>HWS-HTI</v>
      </c>
    </row>
    <row r="854" spans="5:40" x14ac:dyDescent="0.3">
      <c r="E854" s="12">
        <v>40955.798611111109</v>
      </c>
      <c r="F854" s="16">
        <v>10.59</v>
      </c>
      <c r="G854" s="16">
        <v>1671.0200500488331</v>
      </c>
      <c r="H854" s="29">
        <v>1.1744039464696854</v>
      </c>
      <c r="I854" s="26">
        <v>274.3</v>
      </c>
      <c r="J854" s="30">
        <v>9.7261567516525024E-2</v>
      </c>
      <c r="K854" s="31">
        <v>0.31294227054918056</v>
      </c>
      <c r="L854" s="111">
        <f t="shared" si="338"/>
        <v>1</v>
      </c>
      <c r="M854" s="112">
        <f t="shared" si="339"/>
        <v>9.9999999999999992E-2</v>
      </c>
      <c r="N854" s="112" t="b">
        <f t="shared" si="340"/>
        <v>1</v>
      </c>
      <c r="O854" s="112" t="b">
        <f t="shared" si="341"/>
        <v>1</v>
      </c>
      <c r="P854" s="113">
        <f t="shared" si="342"/>
        <v>10</v>
      </c>
      <c r="Q854" s="113">
        <f t="shared" si="343"/>
        <v>16</v>
      </c>
      <c r="R854" s="114" t="str">
        <f t="shared" si="359"/>
        <v>1-0.1</v>
      </c>
      <c r="S854" s="127">
        <f t="shared" si="344"/>
        <v>9.5759205925877739E-3</v>
      </c>
      <c r="T854" s="112" t="b">
        <f t="shared" si="345"/>
        <v>1</v>
      </c>
      <c r="U854" s="22">
        <f t="shared" si="346"/>
        <v>10.442146081692682</v>
      </c>
      <c r="V854" s="22">
        <f t="shared" si="347"/>
        <v>0.97191731412698845</v>
      </c>
      <c r="W854" s="81">
        <f t="shared" si="348"/>
        <v>11</v>
      </c>
      <c r="X854" s="22">
        <f t="shared" si="349"/>
        <v>0.47769984272021299</v>
      </c>
      <c r="Y854" s="3">
        <f>IF(U854&gt;'Power Curve'!$C$37,0,INDEX(Ci,$W854,1)*POWER(1-X854,3)+INDEX(Ci,$W854,2)*3*X854*POWER(1-X854,2)+INDEX(Ci,$W854,3)*3*POWER(X854,2)*(1-X854)+INDEX(Ci,$W854,4)*POWER(X854,3))</f>
        <v>1656.1005396175285</v>
      </c>
      <c r="Z854" s="3">
        <f t="shared" si="350"/>
        <v>1671.9592268782478</v>
      </c>
      <c r="AA854" s="3">
        <f t="shared" si="351"/>
        <v>1671.0200500488331</v>
      </c>
      <c r="AB854" s="3">
        <f t="shared" si="360"/>
        <v>0.93917682941469138</v>
      </c>
      <c r="AC854" s="3">
        <f t="shared" si="361"/>
        <v>0.93917682941469138</v>
      </c>
      <c r="AE854" s="34">
        <f t="shared" si="352"/>
        <v>10</v>
      </c>
      <c r="AF854" s="73" t="b">
        <f>COUNTIF('Power Curve'!$D$2:$D$31,AE854)&gt;0</f>
        <v>1</v>
      </c>
      <c r="AG854" s="73" t="b">
        <f t="shared" si="353"/>
        <v>0</v>
      </c>
      <c r="AH854" s="73" t="b">
        <f t="shared" si="362"/>
        <v>1</v>
      </c>
      <c r="AI854" s="34" t="str">
        <f t="shared" si="354"/>
        <v>Outer</v>
      </c>
      <c r="AJ854" s="35" t="str">
        <f t="shared" si="363"/>
        <v>0.9-1.0</v>
      </c>
      <c r="AK854" s="36" t="str">
        <f t="shared" si="355"/>
        <v>19-20</v>
      </c>
      <c r="AL854" s="36" t="str">
        <f t="shared" si="356"/>
        <v>Feb</v>
      </c>
      <c r="AM854" s="35" t="str">
        <f t="shared" si="357"/>
        <v>265-275</v>
      </c>
      <c r="AN854" s="36" t="str">
        <f t="shared" si="358"/>
        <v>HWS-LTI</v>
      </c>
    </row>
    <row r="855" spans="5:40" x14ac:dyDescent="0.3">
      <c r="E855" s="12">
        <v>40955.805555555555</v>
      </c>
      <c r="F855" s="16">
        <v>12.01</v>
      </c>
      <c r="G855" s="16">
        <v>1911.2800445556691</v>
      </c>
      <c r="H855" s="29">
        <v>1.1755714748878157</v>
      </c>
      <c r="I855" s="26">
        <v>281.8</v>
      </c>
      <c r="J855" s="30">
        <v>0.11906744379683597</v>
      </c>
      <c r="K855" s="31">
        <v>0.19160622779483791</v>
      </c>
      <c r="L855" s="111">
        <f t="shared" si="338"/>
        <v>1.2000000000000002</v>
      </c>
      <c r="M855" s="112">
        <f t="shared" si="339"/>
        <v>0.12</v>
      </c>
      <c r="N855" s="112" t="b">
        <f t="shared" si="340"/>
        <v>1</v>
      </c>
      <c r="O855" s="112" t="b">
        <f t="shared" si="341"/>
        <v>1</v>
      </c>
      <c r="P855" s="113">
        <f t="shared" si="342"/>
        <v>12</v>
      </c>
      <c r="Q855" s="113">
        <f t="shared" si="343"/>
        <v>14</v>
      </c>
      <c r="R855" s="114" t="str">
        <f t="shared" si="359"/>
        <v>1.2-0.12</v>
      </c>
      <c r="S855" s="127">
        <f t="shared" si="344"/>
        <v>7.4701128177118083E-4</v>
      </c>
      <c r="T855" s="112" t="b">
        <f t="shared" si="345"/>
        <v>1</v>
      </c>
      <c r="U855" s="22">
        <f t="shared" si="346"/>
        <v>11.846243562905421</v>
      </c>
      <c r="V855" s="22">
        <f t="shared" si="347"/>
        <v>1.1889251060685777</v>
      </c>
      <c r="W855" s="81">
        <f t="shared" si="348"/>
        <v>12</v>
      </c>
      <c r="X855" s="22">
        <f t="shared" si="349"/>
        <v>0.83406209024167954</v>
      </c>
      <c r="Y855" s="3">
        <f>IF(U855&gt;'Power Curve'!$C$37,0,INDEX(Ci,$W855,1)*POWER(1-X855,3)+INDEX(Ci,$W855,2)*3*X855*POWER(1-X855,2)+INDEX(Ci,$W855,3)*3*POWER(X855,2)*(1-X855)+INDEX(Ci,$W855,4)*POWER(X855,3))</f>
        <v>1904.0353608244238</v>
      </c>
      <c r="Z855" s="3">
        <f t="shared" si="350"/>
        <v>1905.4576967198509</v>
      </c>
      <c r="AA855" s="3">
        <f t="shared" si="351"/>
        <v>1911.2800445556691</v>
      </c>
      <c r="AB855" s="3">
        <f t="shared" si="360"/>
        <v>-5.8223478358181637</v>
      </c>
      <c r="AC855" s="3">
        <f t="shared" si="361"/>
        <v>5.8223478358181637</v>
      </c>
      <c r="AE855" s="34">
        <f t="shared" si="352"/>
        <v>12</v>
      </c>
      <c r="AF855" s="73" t="b">
        <f>COUNTIF('Power Curve'!$D$2:$D$31,AE855)&gt;0</f>
        <v>1</v>
      </c>
      <c r="AG855" s="73" t="b">
        <f t="shared" si="353"/>
        <v>0</v>
      </c>
      <c r="AH855" s="73" t="b">
        <f t="shared" si="362"/>
        <v>1</v>
      </c>
      <c r="AI855" s="34" t="str">
        <f t="shared" si="354"/>
        <v>Inner</v>
      </c>
      <c r="AJ855" s="35" t="str">
        <f t="shared" si="363"/>
        <v>1.1-1.2</v>
      </c>
      <c r="AK855" s="36" t="str">
        <f t="shared" si="355"/>
        <v>19-20</v>
      </c>
      <c r="AL855" s="36" t="str">
        <f t="shared" si="356"/>
        <v>Feb</v>
      </c>
      <c r="AM855" s="35" t="str">
        <f t="shared" si="357"/>
        <v>275-285</v>
      </c>
      <c r="AN855" s="36" t="str">
        <f t="shared" si="358"/>
        <v>Inner-TI</v>
      </c>
    </row>
    <row r="856" spans="5:40" x14ac:dyDescent="0.3">
      <c r="E856" s="12">
        <v>40955.8125</v>
      </c>
      <c r="F856" s="16">
        <v>12.55</v>
      </c>
      <c r="G856" s="16">
        <v>1955.550033569338</v>
      </c>
      <c r="H856" s="29">
        <v>1.1767587137868387</v>
      </c>
      <c r="I856" s="26">
        <v>289.2</v>
      </c>
      <c r="J856" s="30">
        <v>0.12988047808764938</v>
      </c>
      <c r="K856" s="31">
        <v>0.15400352531455805</v>
      </c>
      <c r="L856" s="111">
        <f t="shared" si="338"/>
        <v>1.3000000000000003</v>
      </c>
      <c r="M856" s="112">
        <f t="shared" si="339"/>
        <v>0.13</v>
      </c>
      <c r="N856" s="112" t="b">
        <f t="shared" si="340"/>
        <v>1</v>
      </c>
      <c r="O856" s="112" t="b">
        <f t="shared" si="341"/>
        <v>1</v>
      </c>
      <c r="P856" s="113">
        <f t="shared" si="342"/>
        <v>13.000000000000002</v>
      </c>
      <c r="Q856" s="113">
        <f t="shared" si="343"/>
        <v>13</v>
      </c>
      <c r="R856" s="114" t="str">
        <f t="shared" si="359"/>
        <v>1.3-0.13</v>
      </c>
      <c r="S856" s="127">
        <f t="shared" si="344"/>
        <v>-3.4559656700221307E-3</v>
      </c>
      <c r="T856" s="112" t="b">
        <f t="shared" si="345"/>
        <v>1</v>
      </c>
      <c r="U856" s="22">
        <f t="shared" si="346"/>
        <v>12.383046503492958</v>
      </c>
      <c r="V856" s="22">
        <f t="shared" si="347"/>
        <v>1.2718897309634525</v>
      </c>
      <c r="W856" s="81">
        <f t="shared" si="348"/>
        <v>13</v>
      </c>
      <c r="X856" s="22">
        <f t="shared" si="349"/>
        <v>0.37527392063060944</v>
      </c>
      <c r="Y856" s="3">
        <f>IF(U856&gt;'Power Curve'!$C$37,0,INDEX(Ci,$W856,1)*POWER(1-X856,3)+INDEX(Ci,$W856,2)*3*X856*POWER(1-X856,2)+INDEX(Ci,$W856,3)*3*POWER(X856,2)*(1-X856)+INDEX(Ci,$W856,4)*POWER(X856,3))</f>
        <v>1934.4053918754189</v>
      </c>
      <c r="Z856" s="3">
        <f t="shared" si="350"/>
        <v>1927.7201532491918</v>
      </c>
      <c r="AA856" s="3">
        <f t="shared" si="351"/>
        <v>1955.550033569338</v>
      </c>
      <c r="AB856" s="3">
        <f t="shared" si="360"/>
        <v>-27.829880320146231</v>
      </c>
      <c r="AC856" s="3">
        <f t="shared" si="361"/>
        <v>27.829880320146231</v>
      </c>
      <c r="AE856" s="34">
        <f t="shared" si="352"/>
        <v>12</v>
      </c>
      <c r="AF856" s="73" t="b">
        <f>COUNTIF('Power Curve'!$D$2:$D$31,AE856)&gt;0</f>
        <v>1</v>
      </c>
      <c r="AG856" s="73" t="b">
        <f t="shared" si="353"/>
        <v>0</v>
      </c>
      <c r="AH856" s="73" t="b">
        <f t="shared" si="362"/>
        <v>1</v>
      </c>
      <c r="AI856" s="34" t="str">
        <f t="shared" si="354"/>
        <v>Inner</v>
      </c>
      <c r="AJ856" s="35" t="str">
        <f t="shared" si="363"/>
        <v>1.2-1.3</v>
      </c>
      <c r="AK856" s="36" t="str">
        <f t="shared" si="355"/>
        <v>19-20</v>
      </c>
      <c r="AL856" s="36" t="str">
        <f t="shared" si="356"/>
        <v>Feb</v>
      </c>
      <c r="AM856" s="35" t="str">
        <f t="shared" si="357"/>
        <v>285-295</v>
      </c>
      <c r="AN856" s="36" t="str">
        <f t="shared" si="358"/>
        <v>Inner-TI</v>
      </c>
    </row>
    <row r="857" spans="5:40" x14ac:dyDescent="0.3">
      <c r="E857" s="12">
        <v>40955.819444444445</v>
      </c>
      <c r="F857" s="16">
        <v>12.37</v>
      </c>
      <c r="G857" s="16">
        <v>1968.889968872073</v>
      </c>
      <c r="H857" s="29">
        <v>1.1775831393878471</v>
      </c>
      <c r="I857" s="26">
        <v>289.7</v>
      </c>
      <c r="J857" s="30">
        <v>0.1228779304769604</v>
      </c>
      <c r="K857" s="31">
        <v>0.19537508578907223</v>
      </c>
      <c r="L857" s="111">
        <f t="shared" si="338"/>
        <v>1.2000000000000002</v>
      </c>
      <c r="M857" s="112">
        <f t="shared" si="339"/>
        <v>0.12</v>
      </c>
      <c r="N857" s="112" t="b">
        <f t="shared" si="340"/>
        <v>1</v>
      </c>
      <c r="O857" s="112" t="b">
        <f t="shared" si="341"/>
        <v>1</v>
      </c>
      <c r="P857" s="113">
        <f t="shared" si="342"/>
        <v>12</v>
      </c>
      <c r="Q857" s="113">
        <f t="shared" si="343"/>
        <v>14</v>
      </c>
      <c r="R857" s="114" t="str">
        <f t="shared" si="359"/>
        <v>1.2-0.12</v>
      </c>
      <c r="S857" s="127">
        <f t="shared" si="344"/>
        <v>7.4701128177118083E-4</v>
      </c>
      <c r="T857" s="112" t="b">
        <f t="shared" si="345"/>
        <v>1</v>
      </c>
      <c r="U857" s="22">
        <f t="shared" si="346"/>
        <v>12.208290727642204</v>
      </c>
      <c r="V857" s="22">
        <f t="shared" si="347"/>
        <v>1.2448806624665445</v>
      </c>
      <c r="W857" s="81">
        <f t="shared" si="348"/>
        <v>13</v>
      </c>
      <c r="X857" s="22">
        <f t="shared" si="349"/>
        <v>0.19536552910080687</v>
      </c>
      <c r="Y857" s="3">
        <f>IF(U857&gt;'Power Curve'!$C$37,0,INDEX(Ci,$W857,1)*POWER(1-X857,3)+INDEX(Ci,$W857,2)*3*X857*POWER(1-X857,2)+INDEX(Ci,$W857,3)*3*POWER(X857,2)*(1-X857)+INDEX(Ci,$W857,4)*POWER(X857,3))</f>
        <v>1927.0110685020161</v>
      </c>
      <c r="Z857" s="3">
        <f t="shared" si="350"/>
        <v>1928.4505675102848</v>
      </c>
      <c r="AA857" s="3">
        <f t="shared" si="351"/>
        <v>1968.889968872073</v>
      </c>
      <c r="AB857" s="3">
        <f t="shared" si="360"/>
        <v>-40.439401361788214</v>
      </c>
      <c r="AC857" s="3">
        <f t="shared" si="361"/>
        <v>40.439401361788214</v>
      </c>
      <c r="AE857" s="34">
        <f t="shared" si="352"/>
        <v>12</v>
      </c>
      <c r="AF857" s="73" t="b">
        <f>COUNTIF('Power Curve'!$D$2:$D$31,AE857)&gt;0</f>
        <v>1</v>
      </c>
      <c r="AG857" s="73" t="b">
        <f t="shared" si="353"/>
        <v>0</v>
      </c>
      <c r="AH857" s="73" t="b">
        <f t="shared" si="362"/>
        <v>1</v>
      </c>
      <c r="AI857" s="34" t="str">
        <f t="shared" si="354"/>
        <v>Inner</v>
      </c>
      <c r="AJ857" s="35" t="str">
        <f t="shared" si="363"/>
        <v>1.2-1.3</v>
      </c>
      <c r="AK857" s="36" t="str">
        <f t="shared" si="355"/>
        <v>19-20</v>
      </c>
      <c r="AL857" s="36" t="str">
        <f t="shared" si="356"/>
        <v>Feb</v>
      </c>
      <c r="AM857" s="35" t="str">
        <f t="shared" si="357"/>
        <v>285-295</v>
      </c>
      <c r="AN857" s="36" t="str">
        <f t="shared" si="358"/>
        <v>Inner-TI</v>
      </c>
    </row>
    <row r="858" spans="5:40" x14ac:dyDescent="0.3">
      <c r="E858" s="12">
        <v>40955.840277777781</v>
      </c>
      <c r="F858" s="16">
        <v>10.94</v>
      </c>
      <c r="G858" s="16">
        <v>1785.109985351568</v>
      </c>
      <c r="H858" s="29">
        <v>1.1795904142850648</v>
      </c>
      <c r="I858" s="26">
        <v>294.39999999999998</v>
      </c>
      <c r="J858" s="30">
        <v>8.8665447897623401E-2</v>
      </c>
      <c r="K858" s="31">
        <v>0.15443870994986386</v>
      </c>
      <c r="L858" s="111">
        <f t="shared" si="338"/>
        <v>1</v>
      </c>
      <c r="M858" s="112">
        <f t="shared" si="339"/>
        <v>0.09</v>
      </c>
      <c r="N858" s="112" t="b">
        <f t="shared" si="340"/>
        <v>1</v>
      </c>
      <c r="O858" s="112" t="b">
        <f t="shared" si="341"/>
        <v>1</v>
      </c>
      <c r="P858" s="113">
        <f t="shared" si="342"/>
        <v>10</v>
      </c>
      <c r="Q858" s="113">
        <f t="shared" si="343"/>
        <v>17</v>
      </c>
      <c r="R858" s="114" t="str">
        <f t="shared" si="359"/>
        <v>1-0.09</v>
      </c>
      <c r="S858" s="127">
        <f t="shared" si="344"/>
        <v>6.0590199511918325E-3</v>
      </c>
      <c r="T858" s="112" t="b">
        <f t="shared" si="345"/>
        <v>1</v>
      </c>
      <c r="U858" s="22">
        <f t="shared" si="346"/>
        <v>10.803115948012536</v>
      </c>
      <c r="V858" s="22">
        <f t="shared" si="347"/>
        <v>1.0277063705818612</v>
      </c>
      <c r="W858" s="81">
        <f t="shared" si="348"/>
        <v>11</v>
      </c>
      <c r="X858" s="22">
        <f t="shared" si="349"/>
        <v>0.82802317600105368</v>
      </c>
      <c r="Y858" s="3">
        <f>IF(U858&gt;'Power Curve'!$C$37,0,INDEX(Ci,$W858,1)*POWER(1-X858,3)+INDEX(Ci,$W858,2)*3*X858*POWER(1-X858,2)+INDEX(Ci,$W858,3)*3*POWER(X858,2)*(1-X858)+INDEX(Ci,$W858,4)*POWER(X858,3))</f>
        <v>1741.8161613625064</v>
      </c>
      <c r="Z858" s="3">
        <f t="shared" si="350"/>
        <v>1752.3698602355103</v>
      </c>
      <c r="AA858" s="3">
        <f t="shared" si="351"/>
        <v>1785.109985351568</v>
      </c>
      <c r="AB858" s="3">
        <f t="shared" si="360"/>
        <v>-32.740125116057698</v>
      </c>
      <c r="AC858" s="3">
        <f t="shared" si="361"/>
        <v>32.740125116057698</v>
      </c>
      <c r="AE858" s="34">
        <f t="shared" si="352"/>
        <v>11</v>
      </c>
      <c r="AF858" s="73" t="b">
        <f>COUNTIF('Power Curve'!$D$2:$D$31,AE858)&gt;0</f>
        <v>1</v>
      </c>
      <c r="AG858" s="73" t="b">
        <f t="shared" si="353"/>
        <v>0</v>
      </c>
      <c r="AH858" s="73" t="b">
        <f t="shared" si="362"/>
        <v>1</v>
      </c>
      <c r="AI858" s="34" t="str">
        <f t="shared" si="354"/>
        <v>Outer</v>
      </c>
      <c r="AJ858" s="35" t="str">
        <f t="shared" si="363"/>
        <v>1.0-1.1</v>
      </c>
      <c r="AK858" s="36" t="str">
        <f t="shared" si="355"/>
        <v>20-21</v>
      </c>
      <c r="AL858" s="36" t="str">
        <f t="shared" si="356"/>
        <v>Feb</v>
      </c>
      <c r="AM858" s="35" t="str">
        <f t="shared" si="357"/>
        <v>285-295</v>
      </c>
      <c r="AN858" s="36" t="str">
        <f t="shared" si="358"/>
        <v>HWS-LTI</v>
      </c>
    </row>
    <row r="859" spans="5:40" x14ac:dyDescent="0.3">
      <c r="E859" s="12">
        <v>40955.868055555555</v>
      </c>
      <c r="F859" s="16">
        <v>9.48</v>
      </c>
      <c r="G859" s="16">
        <v>1553.9399719238331</v>
      </c>
      <c r="H859" s="29">
        <v>1.1827212522780914</v>
      </c>
      <c r="I859" s="26">
        <v>293.3</v>
      </c>
      <c r="J859" s="30">
        <v>0.13607594936708861</v>
      </c>
      <c r="K859" s="31">
        <v>0.29942832912360279</v>
      </c>
      <c r="L859" s="111">
        <f t="shared" si="338"/>
        <v>0.8</v>
      </c>
      <c r="M859" s="112">
        <f t="shared" si="339"/>
        <v>0.14000000000000001</v>
      </c>
      <c r="N859" s="112" t="b">
        <f t="shared" si="340"/>
        <v>1</v>
      </c>
      <c r="O859" s="112" t="b">
        <f t="shared" si="341"/>
        <v>1</v>
      </c>
      <c r="P859" s="113">
        <f t="shared" si="342"/>
        <v>8</v>
      </c>
      <c r="Q859" s="113">
        <f t="shared" si="343"/>
        <v>12</v>
      </c>
      <c r="R859" s="114" t="str">
        <f t="shared" si="359"/>
        <v>0.8-0.14</v>
      </c>
      <c r="S859" s="127">
        <f t="shared" si="344"/>
        <v>-7.2881878221121429E-3</v>
      </c>
      <c r="T859" s="112" t="b">
        <f t="shared" si="345"/>
        <v>1</v>
      </c>
      <c r="U859" s="22">
        <f t="shared" si="346"/>
        <v>9.3696587678531902</v>
      </c>
      <c r="V859" s="22">
        <f t="shared" si="347"/>
        <v>0.8061609425247438</v>
      </c>
      <c r="W859" s="81">
        <f t="shared" si="348"/>
        <v>10</v>
      </c>
      <c r="X859" s="22">
        <f t="shared" si="349"/>
        <v>0.3832107092233501</v>
      </c>
      <c r="Y859" s="3">
        <f>IF(U859&gt;'Power Curve'!$C$37,0,INDEX(Ci,$W859,1)*POWER(1-X859,3)+INDEX(Ci,$W859,2)*3*X859*POWER(1-X859,2)+INDEX(Ci,$W859,3)*3*POWER(X859,2)*(1-X859)+INDEX(Ci,$W859,4)*POWER(X859,3))</f>
        <v>1323.9595257517658</v>
      </c>
      <c r="Z859" s="3">
        <f t="shared" si="350"/>
        <v>1314.3102600592124</v>
      </c>
      <c r="AA859" s="3">
        <f t="shared" si="351"/>
        <v>1553.9399719238331</v>
      </c>
      <c r="AB859" s="3">
        <f t="shared" si="360"/>
        <v>-239.62971186462073</v>
      </c>
      <c r="AC859" s="3">
        <f t="shared" si="361"/>
        <v>239.62971186462073</v>
      </c>
      <c r="AE859" s="34">
        <f t="shared" si="352"/>
        <v>9</v>
      </c>
      <c r="AF859" s="73" t="b">
        <f>COUNTIF('Power Curve'!$D$2:$D$31,AE859)&gt;0</f>
        <v>1</v>
      </c>
      <c r="AG859" s="73" t="b">
        <f t="shared" si="353"/>
        <v>0</v>
      </c>
      <c r="AH859" s="73" t="b">
        <f t="shared" si="362"/>
        <v>1</v>
      </c>
      <c r="AI859" s="34" t="str">
        <f t="shared" si="354"/>
        <v>Inner</v>
      </c>
      <c r="AJ859" s="35" t="str">
        <f t="shared" si="363"/>
        <v>0.8-0.9</v>
      </c>
      <c r="AK859" s="36" t="str">
        <f t="shared" si="355"/>
        <v>20-21</v>
      </c>
      <c r="AL859" s="36" t="str">
        <f t="shared" si="356"/>
        <v>Feb</v>
      </c>
      <c r="AM859" s="35" t="str">
        <f t="shared" si="357"/>
        <v>285-295</v>
      </c>
      <c r="AN859" s="36" t="str">
        <f t="shared" si="358"/>
        <v>Inner-TI</v>
      </c>
    </row>
    <row r="860" spans="5:40" x14ac:dyDescent="0.3">
      <c r="E860" s="12">
        <v>40955.875</v>
      </c>
      <c r="F860" s="16">
        <v>10.050000000000001</v>
      </c>
      <c r="G860" s="16">
        <v>1698.3300476074269</v>
      </c>
      <c r="H860" s="29">
        <v>1.1830712859798329</v>
      </c>
      <c r="I860" s="26">
        <v>294.89999999999998</v>
      </c>
      <c r="J860" s="30">
        <v>0.13432835820895522</v>
      </c>
      <c r="K860" s="31">
        <v>0.28997996140630017</v>
      </c>
      <c r="L860" s="111">
        <f t="shared" si="338"/>
        <v>0.9</v>
      </c>
      <c r="M860" s="112">
        <f t="shared" si="339"/>
        <v>0.13</v>
      </c>
      <c r="N860" s="112" t="b">
        <f t="shared" si="340"/>
        <v>1</v>
      </c>
      <c r="O860" s="112" t="b">
        <f t="shared" si="341"/>
        <v>1</v>
      </c>
      <c r="P860" s="113">
        <f t="shared" si="342"/>
        <v>9</v>
      </c>
      <c r="Q860" s="113">
        <f t="shared" si="343"/>
        <v>13</v>
      </c>
      <c r="R860" s="114" t="str">
        <f t="shared" si="359"/>
        <v>0.9-0.13</v>
      </c>
      <c r="S860" s="127">
        <f t="shared" si="344"/>
        <v>-3.9361611857989297E-3</v>
      </c>
      <c r="T860" s="112" t="b">
        <f t="shared" si="345"/>
        <v>1</v>
      </c>
      <c r="U860" s="22">
        <f t="shared" si="346"/>
        <v>9.934004143443202</v>
      </c>
      <c r="V860" s="22">
        <f t="shared" si="347"/>
        <v>0.89338233953448598</v>
      </c>
      <c r="W860" s="81">
        <f t="shared" si="348"/>
        <v>10</v>
      </c>
      <c r="X860" s="22">
        <f t="shared" si="349"/>
        <v>0.98307327237321696</v>
      </c>
      <c r="Y860" s="3">
        <f>IF(U860&gt;'Power Curve'!$C$37,0,INDEX(Ci,$W860,1)*POWER(1-X860,3)+INDEX(Ci,$W860,2)*3*X860*POWER(1-X860,2)+INDEX(Ci,$W860,3)*3*POWER(X860,2)*(1-X860)+INDEX(Ci,$W860,4)*POWER(X860,3))</f>
        <v>1514.3137634882805</v>
      </c>
      <c r="Z860" s="3">
        <f t="shared" si="350"/>
        <v>1508.3531804293168</v>
      </c>
      <c r="AA860" s="3">
        <f t="shared" si="351"/>
        <v>1698.3300476074269</v>
      </c>
      <c r="AB860" s="3">
        <f t="shared" si="360"/>
        <v>-189.97686717811007</v>
      </c>
      <c r="AC860" s="3">
        <f t="shared" si="361"/>
        <v>189.97686717811007</v>
      </c>
      <c r="AE860" s="34">
        <f t="shared" si="352"/>
        <v>10</v>
      </c>
      <c r="AF860" s="73" t="b">
        <f>COUNTIF('Power Curve'!$D$2:$D$31,AE860)&gt;0</f>
        <v>1</v>
      </c>
      <c r="AG860" s="73" t="b">
        <f t="shared" si="353"/>
        <v>0</v>
      </c>
      <c r="AH860" s="73" t="b">
        <f t="shared" si="362"/>
        <v>1</v>
      </c>
      <c r="AI860" s="34" t="str">
        <f t="shared" si="354"/>
        <v>Inner</v>
      </c>
      <c r="AJ860" s="35" t="str">
        <f t="shared" si="363"/>
        <v>0.8-0.9</v>
      </c>
      <c r="AK860" s="36" t="str">
        <f t="shared" si="355"/>
        <v>21-22</v>
      </c>
      <c r="AL860" s="36" t="str">
        <f t="shared" si="356"/>
        <v>Feb</v>
      </c>
      <c r="AM860" s="35" t="str">
        <f t="shared" si="357"/>
        <v>285-295</v>
      </c>
      <c r="AN860" s="36" t="str">
        <f t="shared" si="358"/>
        <v>Inner-TI</v>
      </c>
    </row>
    <row r="861" spans="5:40" x14ac:dyDescent="0.3">
      <c r="E861" s="12">
        <v>40955.881944444445</v>
      </c>
      <c r="F861" s="16">
        <v>9.6</v>
      </c>
      <c r="G861" s="16">
        <v>1476.449951171873</v>
      </c>
      <c r="H861" s="29">
        <v>1.1831746182253362</v>
      </c>
      <c r="I861" s="26">
        <v>293.7</v>
      </c>
      <c r="J861" s="30">
        <v>0.15104166666666666</v>
      </c>
      <c r="K861" s="31">
        <v>0.23883575438468402</v>
      </c>
      <c r="L861" s="111">
        <f t="shared" si="338"/>
        <v>0.8</v>
      </c>
      <c r="M861" s="112">
        <f t="shared" si="339"/>
        <v>0.15000000000000002</v>
      </c>
      <c r="N861" s="112" t="b">
        <f t="shared" si="340"/>
        <v>1</v>
      </c>
      <c r="O861" s="112" t="b">
        <f t="shared" si="341"/>
        <v>1</v>
      </c>
      <c r="P861" s="113">
        <f t="shared" si="342"/>
        <v>8</v>
      </c>
      <c r="Q861" s="113">
        <f t="shared" si="343"/>
        <v>10.999999999999998</v>
      </c>
      <c r="R861" s="114" t="str">
        <f t="shared" si="359"/>
        <v>0.8-0.15</v>
      </c>
      <c r="S861" s="127">
        <f t="shared" si="344"/>
        <v>1.2610160596368438E-2</v>
      </c>
      <c r="T861" s="112" t="b">
        <f t="shared" si="345"/>
        <v>1</v>
      </c>
      <c r="U861" s="22">
        <f t="shared" si="346"/>
        <v>9.4894742493922184</v>
      </c>
      <c r="V861" s="22">
        <f t="shared" si="347"/>
        <v>0.82467881143135668</v>
      </c>
      <c r="W861" s="81">
        <f t="shared" si="348"/>
        <v>10</v>
      </c>
      <c r="X861" s="22">
        <f t="shared" si="349"/>
        <v>0.51056680173300417</v>
      </c>
      <c r="Y861" s="3">
        <f>IF(U861&gt;'Power Curve'!$C$37,0,INDEX(Ci,$W861,1)*POWER(1-X861,3)+INDEX(Ci,$W861,2)*3*X861*POWER(1-X861,2)+INDEX(Ci,$W861,3)*3*POWER(X861,2)*(1-X861)+INDEX(Ci,$W861,4)*POWER(X861,3))</f>
        <v>1366.8707919963172</v>
      </c>
      <c r="Z861" s="3">
        <f t="shared" si="350"/>
        <v>1384.1072521978761</v>
      </c>
      <c r="AA861" s="3">
        <f t="shared" si="351"/>
        <v>1476.449951171873</v>
      </c>
      <c r="AB861" s="3">
        <f t="shared" si="360"/>
        <v>-92.342698973996903</v>
      </c>
      <c r="AC861" s="3">
        <f t="shared" si="361"/>
        <v>92.342698973996903</v>
      </c>
      <c r="AE861" s="34">
        <f t="shared" si="352"/>
        <v>9</v>
      </c>
      <c r="AF861" s="73" t="b">
        <f>COUNTIF('Power Curve'!$D$2:$D$31,AE861)&gt;0</f>
        <v>1</v>
      </c>
      <c r="AG861" s="73" t="b">
        <f t="shared" si="353"/>
        <v>0</v>
      </c>
      <c r="AH861" s="73" t="b">
        <f t="shared" si="362"/>
        <v>1</v>
      </c>
      <c r="AI861" s="34" t="str">
        <f t="shared" si="354"/>
        <v>Outer</v>
      </c>
      <c r="AJ861" s="35" t="str">
        <f t="shared" si="363"/>
        <v>0.8-0.9</v>
      </c>
      <c r="AK861" s="36" t="str">
        <f t="shared" si="355"/>
        <v>21-22</v>
      </c>
      <c r="AL861" s="36" t="str">
        <f t="shared" si="356"/>
        <v>Feb</v>
      </c>
      <c r="AM861" s="35" t="str">
        <f t="shared" si="357"/>
        <v>285-295</v>
      </c>
      <c r="AN861" s="36" t="str">
        <f t="shared" si="358"/>
        <v>HWS-HTI</v>
      </c>
    </row>
    <row r="862" spans="5:40" x14ac:dyDescent="0.3">
      <c r="E862" s="12">
        <v>40955.888888888891</v>
      </c>
      <c r="F862" s="16">
        <v>8.82</v>
      </c>
      <c r="G862" s="16">
        <v>916.35999679565452</v>
      </c>
      <c r="H862" s="29">
        <v>1.1834092026767833</v>
      </c>
      <c r="I862" s="26">
        <v>294.7</v>
      </c>
      <c r="J862" s="30">
        <v>0.12244897959183675</v>
      </c>
      <c r="K862" s="31">
        <v>0.19056231627705514</v>
      </c>
      <c r="L862" s="111">
        <f t="shared" si="338"/>
        <v>0.70000000000000007</v>
      </c>
      <c r="M862" s="112">
        <f t="shared" si="339"/>
        <v>0.12</v>
      </c>
      <c r="N862" s="112" t="b">
        <f t="shared" si="340"/>
        <v>1</v>
      </c>
      <c r="O862" s="112" t="b">
        <f t="shared" si="341"/>
        <v>1</v>
      </c>
      <c r="P862" s="113">
        <f t="shared" si="342"/>
        <v>7.0000000000000009</v>
      </c>
      <c r="Q862" s="113">
        <f t="shared" si="343"/>
        <v>14</v>
      </c>
      <c r="R862" s="114" t="str">
        <f t="shared" si="359"/>
        <v>0.7-0.12</v>
      </c>
      <c r="S862" s="127">
        <f t="shared" si="344"/>
        <v>7.9909258919463686E-3</v>
      </c>
      <c r="T862" s="112" t="b">
        <f t="shared" si="345"/>
        <v>1</v>
      </c>
      <c r="U862" s="22">
        <f t="shared" si="346"/>
        <v>8.719030622415346</v>
      </c>
      <c r="V862" s="22">
        <f t="shared" si="347"/>
        <v>0.70560426529563236</v>
      </c>
      <c r="W862" s="81">
        <f t="shared" si="348"/>
        <v>9</v>
      </c>
      <c r="X862" s="22">
        <f t="shared" si="349"/>
        <v>0.71002411080289651</v>
      </c>
      <c r="Y862" s="3">
        <f>IF(U862&gt;'Power Curve'!$C$37,0,INDEX(Ci,$W862,1)*POWER(1-X862,3)+INDEX(Ci,$W862,2)*3*X862*POWER(1-X862,2)+INDEX(Ci,$W862,3)*3*POWER(X862,2)*(1-X862)+INDEX(Ci,$W862,4)*POWER(X862,3))</f>
        <v>1103.4351870253454</v>
      </c>
      <c r="Z862" s="3">
        <f t="shared" si="350"/>
        <v>1112.252655831431</v>
      </c>
      <c r="AA862" s="3">
        <f t="shared" si="351"/>
        <v>916.35999679565452</v>
      </c>
      <c r="AB862" s="3">
        <f t="shared" si="360"/>
        <v>195.89265903577643</v>
      </c>
      <c r="AC862" s="3">
        <f t="shared" si="361"/>
        <v>195.89265903577643</v>
      </c>
      <c r="AE862" s="34">
        <f t="shared" si="352"/>
        <v>9</v>
      </c>
      <c r="AF862" s="73" t="b">
        <f>COUNTIF('Power Curve'!$D$2:$D$31,AE862)&gt;0</f>
        <v>1</v>
      </c>
      <c r="AG862" s="73" t="b">
        <f t="shared" si="353"/>
        <v>0</v>
      </c>
      <c r="AH862" s="73" t="b">
        <f t="shared" si="362"/>
        <v>1</v>
      </c>
      <c r="AI862" s="34" t="str">
        <f t="shared" si="354"/>
        <v>Inner</v>
      </c>
      <c r="AJ862" s="35" t="str">
        <f t="shared" si="363"/>
        <v>0.7-0.8</v>
      </c>
      <c r="AK862" s="36" t="str">
        <f t="shared" si="355"/>
        <v>21-22</v>
      </c>
      <c r="AL862" s="36" t="str">
        <f t="shared" si="356"/>
        <v>Feb</v>
      </c>
      <c r="AM862" s="35" t="str">
        <f t="shared" si="357"/>
        <v>285-295</v>
      </c>
      <c r="AN862" s="36" t="str">
        <f t="shared" si="358"/>
        <v>Inner-TI</v>
      </c>
    </row>
    <row r="863" spans="5:40" x14ac:dyDescent="0.3">
      <c r="E863" s="12">
        <v>40955.895833333336</v>
      </c>
      <c r="F863" s="16">
        <v>7.47</v>
      </c>
      <c r="G863" s="16">
        <v>780.18997573852585</v>
      </c>
      <c r="H863" s="29">
        <v>1.1842130861421052</v>
      </c>
      <c r="I863" s="26">
        <v>293</v>
      </c>
      <c r="J863" s="30">
        <v>0.16599732262382866</v>
      </c>
      <c r="K863" s="31">
        <v>0.27602799624885199</v>
      </c>
      <c r="L863" s="111">
        <f t="shared" si="338"/>
        <v>0.5</v>
      </c>
      <c r="M863" s="112">
        <f t="shared" si="339"/>
        <v>0.17</v>
      </c>
      <c r="N863" s="112" t="b">
        <f t="shared" si="340"/>
        <v>1</v>
      </c>
      <c r="O863" s="112" t="b">
        <f t="shared" si="341"/>
        <v>1</v>
      </c>
      <c r="P863" s="113">
        <f t="shared" si="342"/>
        <v>5</v>
      </c>
      <c r="Q863" s="113">
        <f t="shared" si="343"/>
        <v>9</v>
      </c>
      <c r="R863" s="114" t="str">
        <f t="shared" si="359"/>
        <v>0.5-0.17</v>
      </c>
      <c r="S863" s="127">
        <f t="shared" si="344"/>
        <v>4.3193780293402706E-2</v>
      </c>
      <c r="T863" s="112" t="b">
        <f t="shared" si="345"/>
        <v>1</v>
      </c>
      <c r="U863" s="22">
        <f t="shared" si="346"/>
        <v>7.3861568207713777</v>
      </c>
      <c r="V863" s="22">
        <f t="shared" si="347"/>
        <v>0.49960432262660526</v>
      </c>
      <c r="W863" s="81">
        <f t="shared" si="348"/>
        <v>8</v>
      </c>
      <c r="X863" s="22">
        <f t="shared" si="349"/>
        <v>0.37343641338481776</v>
      </c>
      <c r="Y863" s="3">
        <f>IF(U863&gt;'Power Curve'!$C$37,0,INDEX(Ci,$W863,1)*POWER(1-X863,3)+INDEX(Ci,$W863,2)*3*X863*POWER(1-X863,2)+INDEX(Ci,$W863,3)*3*POWER(X863,2)*(1-X863)+INDEX(Ci,$W863,4)*POWER(X863,3))</f>
        <v>699.85588983908906</v>
      </c>
      <c r="Z863" s="3">
        <f t="shared" si="350"/>
        <v>730.08531138184264</v>
      </c>
      <c r="AA863" s="3">
        <f t="shared" si="351"/>
        <v>780.18997573852585</v>
      </c>
      <c r="AB863" s="3">
        <f t="shared" si="360"/>
        <v>-50.104664356683202</v>
      </c>
      <c r="AC863" s="3">
        <f t="shared" si="361"/>
        <v>50.104664356683202</v>
      </c>
      <c r="AE863" s="34">
        <f t="shared" si="352"/>
        <v>7</v>
      </c>
      <c r="AF863" s="73" t="b">
        <f>COUNTIF('Power Curve'!$D$2:$D$31,AE863)&gt;0</f>
        <v>1</v>
      </c>
      <c r="AG863" s="73" t="b">
        <f t="shared" si="353"/>
        <v>0</v>
      </c>
      <c r="AH863" s="73" t="b">
        <f t="shared" si="362"/>
        <v>1</v>
      </c>
      <c r="AI863" s="34" t="str">
        <f t="shared" si="354"/>
        <v>Outer</v>
      </c>
      <c r="AJ863" s="35" t="str">
        <f t="shared" si="363"/>
        <v>0.4-0.5</v>
      </c>
      <c r="AK863" s="36" t="str">
        <f t="shared" si="355"/>
        <v>21-22</v>
      </c>
      <c r="AL863" s="36" t="str">
        <f t="shared" si="356"/>
        <v>Feb</v>
      </c>
      <c r="AM863" s="35" t="str">
        <f t="shared" si="357"/>
        <v>285-295</v>
      </c>
      <c r="AN863" s="36" t="str">
        <f t="shared" si="358"/>
        <v>LWS-HTI</v>
      </c>
    </row>
    <row r="864" spans="5:40" x14ac:dyDescent="0.3">
      <c r="E864" s="12">
        <v>40955.902777777781</v>
      </c>
      <c r="F864" s="16">
        <v>7.28</v>
      </c>
      <c r="G864" s="16">
        <v>731.06997871398949</v>
      </c>
      <c r="H864" s="29">
        <v>1.1843007243998078</v>
      </c>
      <c r="I864" s="26">
        <v>286.39999999999998</v>
      </c>
      <c r="J864" s="30">
        <v>0.14972527472527472</v>
      </c>
      <c r="K864" s="31">
        <v>0.250367399781113</v>
      </c>
      <c r="L864" s="111">
        <f t="shared" si="338"/>
        <v>0.5</v>
      </c>
      <c r="M864" s="112">
        <f t="shared" si="339"/>
        <v>0.15000000000000002</v>
      </c>
      <c r="N864" s="112" t="b">
        <f t="shared" si="340"/>
        <v>1</v>
      </c>
      <c r="O864" s="112" t="b">
        <f t="shared" si="341"/>
        <v>1</v>
      </c>
      <c r="P864" s="113">
        <f t="shared" si="342"/>
        <v>5</v>
      </c>
      <c r="Q864" s="113">
        <f t="shared" si="343"/>
        <v>10.999999999999998</v>
      </c>
      <c r="R864" s="114" t="str">
        <f t="shared" si="359"/>
        <v>0.5-0.15</v>
      </c>
      <c r="S864" s="127">
        <f t="shared" si="344"/>
        <v>3.6961852981718626E-2</v>
      </c>
      <c r="T864" s="112" t="b">
        <f t="shared" si="345"/>
        <v>1</v>
      </c>
      <c r="U864" s="22">
        <f t="shared" si="346"/>
        <v>7.1984669447812371</v>
      </c>
      <c r="V864" s="22">
        <f t="shared" si="347"/>
        <v>0.4705962472590518</v>
      </c>
      <c r="W864" s="81">
        <f t="shared" si="348"/>
        <v>8</v>
      </c>
      <c r="X864" s="22">
        <f t="shared" si="349"/>
        <v>0.18453008862801484</v>
      </c>
      <c r="Y864" s="3">
        <f>IF(U864&gt;'Power Curve'!$C$37,0,INDEX(Ci,$W864,1)*POWER(1-X864,3)+INDEX(Ci,$W864,2)*3*X864*POWER(1-X864,2)+INDEX(Ci,$W864,3)*3*POWER(X864,2)*(1-X864)+INDEX(Ci,$W864,4)*POWER(X864,3))</f>
        <v>648.47324513032265</v>
      </c>
      <c r="Z864" s="3">
        <f t="shared" si="350"/>
        <v>672.44201787940756</v>
      </c>
      <c r="AA864" s="3">
        <f t="shared" si="351"/>
        <v>731.06997871398949</v>
      </c>
      <c r="AB864" s="3">
        <f t="shared" si="360"/>
        <v>-58.627960834581927</v>
      </c>
      <c r="AC864" s="3">
        <f t="shared" si="361"/>
        <v>58.627960834581927</v>
      </c>
      <c r="AE864" s="34">
        <f t="shared" si="352"/>
        <v>7</v>
      </c>
      <c r="AF864" s="73" t="b">
        <f>COUNTIF('Power Curve'!$D$2:$D$31,AE864)&gt;0</f>
        <v>1</v>
      </c>
      <c r="AG864" s="73" t="b">
        <f t="shared" si="353"/>
        <v>0</v>
      </c>
      <c r="AH864" s="73" t="b">
        <f t="shared" si="362"/>
        <v>1</v>
      </c>
      <c r="AI864" s="34" t="str">
        <f t="shared" si="354"/>
        <v>Outer</v>
      </c>
      <c r="AJ864" s="35" t="str">
        <f t="shared" si="363"/>
        <v>0.4-0.5</v>
      </c>
      <c r="AK864" s="36" t="str">
        <f t="shared" si="355"/>
        <v>21-22</v>
      </c>
      <c r="AL864" s="36" t="str">
        <f t="shared" si="356"/>
        <v>Feb</v>
      </c>
      <c r="AM864" s="35" t="str">
        <f t="shared" si="357"/>
        <v>285-295</v>
      </c>
      <c r="AN864" s="36" t="str">
        <f t="shared" si="358"/>
        <v>LWS-HTI</v>
      </c>
    </row>
    <row r="865" spans="5:40" x14ac:dyDescent="0.3">
      <c r="E865" s="12">
        <v>40955.909722222219</v>
      </c>
      <c r="F865" s="16">
        <v>8.1199999999999992</v>
      </c>
      <c r="G865" s="16">
        <v>707.84998989105225</v>
      </c>
      <c r="H865" s="29">
        <v>1.1840816520280488</v>
      </c>
      <c r="I865" s="26">
        <v>290.2</v>
      </c>
      <c r="J865" s="30">
        <v>0.12192118226600986</v>
      </c>
      <c r="K865" s="31">
        <v>0.27117550608364788</v>
      </c>
      <c r="L865" s="111">
        <f t="shared" si="338"/>
        <v>0.6</v>
      </c>
      <c r="M865" s="112">
        <f t="shared" si="339"/>
        <v>0.12</v>
      </c>
      <c r="N865" s="112" t="b">
        <f t="shared" si="340"/>
        <v>1</v>
      </c>
      <c r="O865" s="112" t="b">
        <f t="shared" si="341"/>
        <v>1</v>
      </c>
      <c r="P865" s="113">
        <f t="shared" si="342"/>
        <v>6</v>
      </c>
      <c r="Q865" s="113">
        <f t="shared" si="343"/>
        <v>14</v>
      </c>
      <c r="R865" s="114" t="str">
        <f t="shared" si="359"/>
        <v>0.6-0.12</v>
      </c>
      <c r="S865" s="127">
        <f t="shared" si="344"/>
        <v>4.5001612482616585E-3</v>
      </c>
      <c r="T865" s="112" t="b">
        <f t="shared" si="345"/>
        <v>1</v>
      </c>
      <c r="U865" s="22">
        <f t="shared" si="346"/>
        <v>8.0285641812811814</v>
      </c>
      <c r="V865" s="22">
        <f t="shared" si="347"/>
        <v>0.5988904510447326</v>
      </c>
      <c r="W865" s="81">
        <f t="shared" si="348"/>
        <v>9</v>
      </c>
      <c r="X865" s="22">
        <f t="shared" si="349"/>
        <v>1.9869507503785078E-2</v>
      </c>
      <c r="Y865" s="3">
        <f>IF(U865&gt;'Power Curve'!$C$37,0,INDEX(Ci,$W865,1)*POWER(1-X865,3)+INDEX(Ci,$W865,2)*3*X865*POWER(1-X865,2)+INDEX(Ci,$W865,3)*3*POWER(X865,2)*(1-X865)+INDEX(Ci,$W865,4)*POWER(X865,3))</f>
        <v>886.69278280190451</v>
      </c>
      <c r="Z865" s="3">
        <f t="shared" si="350"/>
        <v>890.68304330218291</v>
      </c>
      <c r="AA865" s="3">
        <f t="shared" si="351"/>
        <v>707.84998989105225</v>
      </c>
      <c r="AB865" s="3">
        <f t="shared" si="360"/>
        <v>182.83305341113066</v>
      </c>
      <c r="AC865" s="3">
        <f t="shared" si="361"/>
        <v>182.83305341113066</v>
      </c>
      <c r="AE865" s="34">
        <f t="shared" si="352"/>
        <v>8</v>
      </c>
      <c r="AF865" s="73" t="b">
        <f>COUNTIF('Power Curve'!$D$2:$D$31,AE865)&gt;0</f>
        <v>1</v>
      </c>
      <c r="AG865" s="73" t="b">
        <f t="shared" si="353"/>
        <v>0</v>
      </c>
      <c r="AH865" s="73" t="b">
        <f t="shared" si="362"/>
        <v>1</v>
      </c>
      <c r="AI865" s="34" t="str">
        <f t="shared" si="354"/>
        <v>Inner</v>
      </c>
      <c r="AJ865" s="35" t="str">
        <f t="shared" si="363"/>
        <v>0.5-0.6</v>
      </c>
      <c r="AK865" s="36" t="str">
        <f t="shared" si="355"/>
        <v>21-22</v>
      </c>
      <c r="AL865" s="36" t="str">
        <f t="shared" si="356"/>
        <v>Feb</v>
      </c>
      <c r="AM865" s="35" t="str">
        <f t="shared" si="357"/>
        <v>285-295</v>
      </c>
      <c r="AN865" s="36" t="str">
        <f t="shared" si="358"/>
        <v>Inner-TI</v>
      </c>
    </row>
    <row r="866" spans="5:40" x14ac:dyDescent="0.3">
      <c r="E866" s="12">
        <v>40955.916666666664</v>
      </c>
      <c r="F866" s="16">
        <v>7.06</v>
      </c>
      <c r="G866" s="16">
        <v>545.20997047424316</v>
      </c>
      <c r="H866" s="29">
        <v>1.1849299026715134</v>
      </c>
      <c r="I866" s="26">
        <v>294.60000000000002</v>
      </c>
      <c r="J866" s="30">
        <v>0.11614730878186968</v>
      </c>
      <c r="K866" s="31">
        <v>0.25321401732186977</v>
      </c>
      <c r="L866" s="111">
        <f t="shared" si="338"/>
        <v>0.4</v>
      </c>
      <c r="M866" s="112">
        <f t="shared" si="339"/>
        <v>0.12</v>
      </c>
      <c r="N866" s="112" t="b">
        <f t="shared" si="340"/>
        <v>1</v>
      </c>
      <c r="O866" s="112" t="b">
        <f t="shared" si="341"/>
        <v>1</v>
      </c>
      <c r="P866" s="113">
        <f t="shared" si="342"/>
        <v>4</v>
      </c>
      <c r="Q866" s="113">
        <f t="shared" si="343"/>
        <v>14</v>
      </c>
      <c r="R866" s="114" t="str">
        <f t="shared" si="359"/>
        <v>0.4-0.12</v>
      </c>
      <c r="S866" s="127">
        <f t="shared" si="344"/>
        <v>-3.0982127234546147E-3</v>
      </c>
      <c r="T866" s="112" t="b">
        <f t="shared" si="345"/>
        <v>1</v>
      </c>
      <c r="U866" s="22">
        <f t="shared" si="346"/>
        <v>6.9821668798095509</v>
      </c>
      <c r="V866" s="22">
        <f t="shared" si="347"/>
        <v>0.43716637495717559</v>
      </c>
      <c r="W866" s="81">
        <f t="shared" si="348"/>
        <v>7</v>
      </c>
      <c r="X866" s="22">
        <f t="shared" si="349"/>
        <v>0.96649642004662739</v>
      </c>
      <c r="Y866" s="3">
        <f>IF(U866&gt;'Power Curve'!$C$37,0,INDEX(Ci,$W866,1)*POWER(1-X866,3)+INDEX(Ci,$W866,2)*3*X866*POWER(1-X866,2)+INDEX(Ci,$W866,3)*3*POWER(X866,2)*(1-X866)+INDEX(Ci,$W866,4)*POWER(X866,3))</f>
        <v>591.86581554913289</v>
      </c>
      <c r="Z866" s="3">
        <f t="shared" si="350"/>
        <v>590.0320893488207</v>
      </c>
      <c r="AA866" s="3">
        <f t="shared" si="351"/>
        <v>545.20997047424316</v>
      </c>
      <c r="AB866" s="3">
        <f t="shared" si="360"/>
        <v>44.822118874577541</v>
      </c>
      <c r="AC866" s="3">
        <f t="shared" si="361"/>
        <v>44.822118874577541</v>
      </c>
      <c r="AE866" s="34">
        <f t="shared" si="352"/>
        <v>7</v>
      </c>
      <c r="AF866" s="73" t="b">
        <f>COUNTIF('Power Curve'!$D$2:$D$31,AE866)&gt;0</f>
        <v>1</v>
      </c>
      <c r="AG866" s="73" t="b">
        <f t="shared" si="353"/>
        <v>0</v>
      </c>
      <c r="AH866" s="73" t="b">
        <f t="shared" si="362"/>
        <v>1</v>
      </c>
      <c r="AI866" s="34" t="str">
        <f t="shared" si="354"/>
        <v>Inner</v>
      </c>
      <c r="AJ866" s="35" t="str">
        <f t="shared" si="363"/>
        <v>0.4-0.5</v>
      </c>
      <c r="AK866" s="36" t="str">
        <f t="shared" si="355"/>
        <v>22-23</v>
      </c>
      <c r="AL866" s="36" t="str">
        <f t="shared" si="356"/>
        <v>Feb</v>
      </c>
      <c r="AM866" s="35" t="str">
        <f t="shared" si="357"/>
        <v>285-295</v>
      </c>
      <c r="AN866" s="36" t="str">
        <f t="shared" si="358"/>
        <v>Inner-TI</v>
      </c>
    </row>
    <row r="867" spans="5:40" x14ac:dyDescent="0.3">
      <c r="E867" s="12">
        <v>40955.923611111109</v>
      </c>
      <c r="F867" s="16">
        <v>6.57</v>
      </c>
      <c r="G867" s="16">
        <v>386.35000228881819</v>
      </c>
      <c r="H867" s="29">
        <v>1.1848706894054677</v>
      </c>
      <c r="I867" s="26">
        <v>290.5</v>
      </c>
      <c r="J867" s="30">
        <v>8.6757990867579904E-2</v>
      </c>
      <c r="K867" s="31">
        <v>0.3043280158469952</v>
      </c>
      <c r="L867" s="111">
        <f t="shared" si="338"/>
        <v>0.4</v>
      </c>
      <c r="M867" s="112">
        <f t="shared" si="339"/>
        <v>0.09</v>
      </c>
      <c r="N867" s="112" t="b">
        <f t="shared" si="340"/>
        <v>1</v>
      </c>
      <c r="O867" s="112" t="b">
        <f t="shared" si="341"/>
        <v>1</v>
      </c>
      <c r="P867" s="113">
        <f t="shared" si="342"/>
        <v>4</v>
      </c>
      <c r="Q867" s="113">
        <f t="shared" si="343"/>
        <v>17</v>
      </c>
      <c r="R867" s="114" t="str">
        <f t="shared" si="359"/>
        <v>0.4-0.09</v>
      </c>
      <c r="S867" s="127">
        <f t="shared" si="344"/>
        <v>-2.2461451467925553E-2</v>
      </c>
      <c r="T867" s="112" t="b">
        <f t="shared" si="345"/>
        <v>1</v>
      </c>
      <c r="U867" s="22">
        <f t="shared" si="346"/>
        <v>6.4974606613529957</v>
      </c>
      <c r="V867" s="22">
        <f t="shared" si="347"/>
        <v>0.36225346640558065</v>
      </c>
      <c r="W867" s="81">
        <f t="shared" si="348"/>
        <v>7</v>
      </c>
      <c r="X867" s="22">
        <f t="shared" si="349"/>
        <v>0.47377013210202468</v>
      </c>
      <c r="Y867" s="3">
        <f>IF(U867&gt;'Power Curve'!$C$37,0,INDEX(Ci,$W867,1)*POWER(1-X867,3)+INDEX(Ci,$W867,2)*3*X867*POWER(1-X867,2)+INDEX(Ci,$W867,3)*3*POWER(X867,2)*(1-X867)+INDEX(Ci,$W867,4)*POWER(X867,3))</f>
        <v>470.10689360153941</v>
      </c>
      <c r="Z867" s="3">
        <f t="shared" si="350"/>
        <v>459.54761042617122</v>
      </c>
      <c r="AA867" s="3">
        <f t="shared" si="351"/>
        <v>386.35000228881819</v>
      </c>
      <c r="AB867" s="3">
        <f t="shared" si="360"/>
        <v>73.197608137353029</v>
      </c>
      <c r="AC867" s="3">
        <f t="shared" si="361"/>
        <v>73.197608137353029</v>
      </c>
      <c r="AE867" s="34">
        <f t="shared" si="352"/>
        <v>6</v>
      </c>
      <c r="AF867" s="73" t="b">
        <f>COUNTIF('Power Curve'!$D$2:$D$31,AE867)&gt;0</f>
        <v>1</v>
      </c>
      <c r="AG867" s="73" t="b">
        <f t="shared" si="353"/>
        <v>0</v>
      </c>
      <c r="AH867" s="73" t="b">
        <f t="shared" si="362"/>
        <v>1</v>
      </c>
      <c r="AI867" s="34" t="str">
        <f t="shared" si="354"/>
        <v>Outer</v>
      </c>
      <c r="AJ867" s="35" t="str">
        <f t="shared" si="363"/>
        <v>0.3-0.4</v>
      </c>
      <c r="AK867" s="36" t="str">
        <f t="shared" si="355"/>
        <v>22-23</v>
      </c>
      <c r="AL867" s="36" t="str">
        <f t="shared" si="356"/>
        <v>Feb</v>
      </c>
      <c r="AM867" s="35" t="str">
        <f t="shared" si="357"/>
        <v>285-295</v>
      </c>
      <c r="AN867" s="36" t="str">
        <f t="shared" si="358"/>
        <v>LWS-LTI</v>
      </c>
    </row>
    <row r="868" spans="5:40" x14ac:dyDescent="0.3">
      <c r="E868" s="12">
        <v>40955.930555555555</v>
      </c>
      <c r="F868" s="16">
        <v>5.18</v>
      </c>
      <c r="G868" s="16">
        <v>199.18999481201209</v>
      </c>
      <c r="H868" s="29">
        <v>1.1849584250262908</v>
      </c>
      <c r="I868" s="26">
        <v>287.10000000000002</v>
      </c>
      <c r="J868" s="30">
        <v>8.8803088803088806E-2</v>
      </c>
      <c r="K868" s="31">
        <v>0.24401259987184004</v>
      </c>
      <c r="L868" s="111">
        <f t="shared" si="338"/>
        <v>0.1</v>
      </c>
      <c r="M868" s="112">
        <f t="shared" si="339"/>
        <v>0.09</v>
      </c>
      <c r="N868" s="112" t="b">
        <f t="shared" si="340"/>
        <v>1</v>
      </c>
      <c r="O868" s="112" t="b">
        <f t="shared" si="341"/>
        <v>1</v>
      </c>
      <c r="P868" s="113">
        <f t="shared" si="342"/>
        <v>1</v>
      </c>
      <c r="Q868" s="113">
        <f t="shared" si="343"/>
        <v>17</v>
      </c>
      <c r="R868" s="114" t="str">
        <f t="shared" si="359"/>
        <v>0.1-0.09</v>
      </c>
      <c r="S868" s="127">
        <f t="shared" si="344"/>
        <v>-1.676300639665261E-2</v>
      </c>
      <c r="T868" s="112" t="b">
        <f t="shared" si="345"/>
        <v>1</v>
      </c>
      <c r="U868" s="22">
        <f t="shared" si="346"/>
        <v>5.1229340837255517</v>
      </c>
      <c r="V868" s="22">
        <f t="shared" si="347"/>
        <v>0.14981595293726366</v>
      </c>
      <c r="W868" s="81">
        <f t="shared" si="348"/>
        <v>6</v>
      </c>
      <c r="X868" s="22">
        <f t="shared" si="349"/>
        <v>9.4513849361042651E-2</v>
      </c>
      <c r="Y868" s="3">
        <f>IF(U868&gt;'Power Curve'!$C$37,0,INDEX(Ci,$W868,1)*POWER(1-X868,3)+INDEX(Ci,$W868,2)*3*X868*POWER(1-X868,2)+INDEX(Ci,$W868,3)*3*POWER(X868,2)*(1-X868)+INDEX(Ci,$W868,4)*POWER(X868,3))</f>
        <v>225.94208207993609</v>
      </c>
      <c r="Z868" s="3">
        <f t="shared" si="350"/>
        <v>222.15461351275709</v>
      </c>
      <c r="AA868" s="3">
        <f t="shared" si="351"/>
        <v>199.18999481201209</v>
      </c>
      <c r="AB868" s="3">
        <f t="shared" si="360"/>
        <v>22.964618700745007</v>
      </c>
      <c r="AC868" s="3">
        <f t="shared" si="361"/>
        <v>22.964618700745007</v>
      </c>
      <c r="AE868" s="34">
        <f t="shared" si="352"/>
        <v>5</v>
      </c>
      <c r="AF868" s="73" t="b">
        <f>COUNTIF('Power Curve'!$D$2:$D$31,AE868)&gt;0</f>
        <v>1</v>
      </c>
      <c r="AG868" s="73" t="b">
        <f t="shared" si="353"/>
        <v>0</v>
      </c>
      <c r="AH868" s="73" t="b">
        <f t="shared" si="362"/>
        <v>1</v>
      </c>
      <c r="AI868" s="34" t="str">
        <f t="shared" si="354"/>
        <v>Outer</v>
      </c>
      <c r="AJ868" s="35" t="str">
        <f t="shared" si="363"/>
        <v>0.1-0.2</v>
      </c>
      <c r="AK868" s="36" t="str">
        <f t="shared" si="355"/>
        <v>22-23</v>
      </c>
      <c r="AL868" s="36" t="str">
        <f t="shared" si="356"/>
        <v>Feb</v>
      </c>
      <c r="AM868" s="35" t="str">
        <f t="shared" si="357"/>
        <v>285-295</v>
      </c>
      <c r="AN868" s="36" t="str">
        <f t="shared" si="358"/>
        <v>LWS-LTI</v>
      </c>
    </row>
    <row r="869" spans="5:40" x14ac:dyDescent="0.3">
      <c r="E869" s="12">
        <v>40955.9375</v>
      </c>
      <c r="F869" s="16">
        <v>5.21</v>
      </c>
      <c r="G869" s="16">
        <v>160.24000167846719</v>
      </c>
      <c r="H869" s="29">
        <v>1.1839658323590545</v>
      </c>
      <c r="I869" s="26">
        <v>284.39999999999998</v>
      </c>
      <c r="J869" s="30">
        <v>0.11132437619961612</v>
      </c>
      <c r="K869" s="31">
        <v>0.33230168814455652</v>
      </c>
      <c r="L869" s="111">
        <f t="shared" si="338"/>
        <v>0.2</v>
      </c>
      <c r="M869" s="112">
        <f t="shared" si="339"/>
        <v>0.11</v>
      </c>
      <c r="N869" s="112" t="b">
        <f t="shared" si="340"/>
        <v>1</v>
      </c>
      <c r="O869" s="112" t="b">
        <f t="shared" si="341"/>
        <v>1</v>
      </c>
      <c r="P869" s="113">
        <f t="shared" si="342"/>
        <v>2</v>
      </c>
      <c r="Q869" s="113">
        <f t="shared" si="343"/>
        <v>15</v>
      </c>
      <c r="R869" s="114" t="str">
        <f t="shared" si="359"/>
        <v>0.2-0.11</v>
      </c>
      <c r="S869" s="127">
        <f t="shared" si="344"/>
        <v>1.2047330358197833E-2</v>
      </c>
      <c r="T869" s="112" t="b">
        <f t="shared" si="345"/>
        <v>1</v>
      </c>
      <c r="U869" s="22">
        <f t="shared" si="346"/>
        <v>5.1511644736941316</v>
      </c>
      <c r="V869" s="22">
        <f t="shared" si="347"/>
        <v>0.15417905070982016</v>
      </c>
      <c r="W869" s="81">
        <f t="shared" si="348"/>
        <v>6</v>
      </c>
      <c r="X869" s="22">
        <f t="shared" si="349"/>
        <v>0.12265158021177594</v>
      </c>
      <c r="Y869" s="3">
        <f>IF(U869&gt;'Power Curve'!$C$37,0,INDEX(Ci,$W869,1)*POWER(1-X869,3)+INDEX(Ci,$W869,2)*3*X869*POWER(1-X869,2)+INDEX(Ci,$W869,3)*3*POWER(X869,2)*(1-X869)+INDEX(Ci,$W869,4)*POWER(X869,3))</f>
        <v>230.1818741401637</v>
      </c>
      <c r="Z869" s="3">
        <f t="shared" si="350"/>
        <v>232.95495122039935</v>
      </c>
      <c r="AA869" s="3">
        <f t="shared" si="351"/>
        <v>160.24000167846719</v>
      </c>
      <c r="AB869" s="3">
        <f t="shared" si="360"/>
        <v>72.714949541932157</v>
      </c>
      <c r="AC869" s="3">
        <f t="shared" si="361"/>
        <v>72.714949541932157</v>
      </c>
      <c r="AE869" s="34">
        <f t="shared" si="352"/>
        <v>5</v>
      </c>
      <c r="AF869" s="73" t="b">
        <f>COUNTIF('Power Curve'!$D$2:$D$31,AE869)&gt;0</f>
        <v>1</v>
      </c>
      <c r="AG869" s="73" t="b">
        <f t="shared" si="353"/>
        <v>0</v>
      </c>
      <c r="AH869" s="73" t="b">
        <f t="shared" si="362"/>
        <v>1</v>
      </c>
      <c r="AI869" s="34" t="str">
        <f t="shared" si="354"/>
        <v>Outer</v>
      </c>
      <c r="AJ869" s="35" t="str">
        <f t="shared" si="363"/>
        <v>0.1-0.2</v>
      </c>
      <c r="AK869" s="36" t="str">
        <f t="shared" si="355"/>
        <v>22-23</v>
      </c>
      <c r="AL869" s="36" t="str">
        <f t="shared" si="356"/>
        <v>Feb</v>
      </c>
      <c r="AM869" s="35" t="str">
        <f t="shared" si="357"/>
        <v>275-285</v>
      </c>
      <c r="AN869" s="36" t="str">
        <f t="shared" si="358"/>
        <v>Inner-TI</v>
      </c>
    </row>
    <row r="870" spans="5:40" x14ac:dyDescent="0.3">
      <c r="E870" s="12">
        <v>40955.944444444445</v>
      </c>
      <c r="F870" s="16">
        <v>5.89</v>
      </c>
      <c r="G870" s="16">
        <v>323.04000091552729</v>
      </c>
      <c r="H870" s="29">
        <v>1.183703176579237</v>
      </c>
      <c r="I870" s="26">
        <v>281.3</v>
      </c>
      <c r="J870" s="30">
        <v>0.15449915110356538</v>
      </c>
      <c r="K870" s="31">
        <v>0.28848495136846203</v>
      </c>
      <c r="L870" s="111">
        <f t="shared" si="338"/>
        <v>0.30000000000000004</v>
      </c>
      <c r="M870" s="112">
        <f t="shared" si="339"/>
        <v>0.15000000000000002</v>
      </c>
      <c r="N870" s="112" t="b">
        <f t="shared" si="340"/>
        <v>1</v>
      </c>
      <c r="O870" s="112" t="b">
        <f t="shared" si="341"/>
        <v>1</v>
      </c>
      <c r="P870" s="113">
        <f t="shared" si="342"/>
        <v>3.0000000000000004</v>
      </c>
      <c r="Q870" s="113">
        <f t="shared" si="343"/>
        <v>10.999999999999998</v>
      </c>
      <c r="R870" s="114" t="str">
        <f t="shared" si="359"/>
        <v>0.3-0.15</v>
      </c>
      <c r="S870" s="127">
        <f t="shared" si="344"/>
        <v>1.9963184933198375E-2</v>
      </c>
      <c r="T870" s="112" t="b">
        <f t="shared" si="345"/>
        <v>1</v>
      </c>
      <c r="U870" s="22">
        <f t="shared" si="346"/>
        <v>5.8230546976457784</v>
      </c>
      <c r="V870" s="22">
        <f t="shared" si="347"/>
        <v>0.25802185071324485</v>
      </c>
      <c r="W870" s="81">
        <f t="shared" si="348"/>
        <v>6</v>
      </c>
      <c r="X870" s="22">
        <f t="shared" si="349"/>
        <v>0.79233649437101905</v>
      </c>
      <c r="Y870" s="3">
        <f>IF(U870&gt;'Power Curve'!$C$37,0,INDEX(Ci,$W870,1)*POWER(1-X870,3)+INDEX(Ci,$W870,2)*3*X870*POWER(1-X870,2)+INDEX(Ci,$W870,3)*3*POWER(X870,2)*(1-X870)+INDEX(Ci,$W870,4)*POWER(X870,3))</f>
        <v>332.14186709957966</v>
      </c>
      <c r="Z870" s="3">
        <f t="shared" si="350"/>
        <v>338.77247661654633</v>
      </c>
      <c r="AA870" s="3">
        <f t="shared" si="351"/>
        <v>323.04000091552729</v>
      </c>
      <c r="AB870" s="3">
        <f t="shared" si="360"/>
        <v>15.732475701019041</v>
      </c>
      <c r="AC870" s="3">
        <f t="shared" si="361"/>
        <v>15.732475701019041</v>
      </c>
      <c r="AE870" s="34">
        <f t="shared" si="352"/>
        <v>6</v>
      </c>
      <c r="AF870" s="73" t="b">
        <f>COUNTIF('Power Curve'!$D$2:$D$31,AE870)&gt;0</f>
        <v>1</v>
      </c>
      <c r="AG870" s="73" t="b">
        <f t="shared" si="353"/>
        <v>0</v>
      </c>
      <c r="AH870" s="73" t="b">
        <f t="shared" si="362"/>
        <v>1</v>
      </c>
      <c r="AI870" s="34" t="str">
        <f t="shared" si="354"/>
        <v>Outer</v>
      </c>
      <c r="AJ870" s="35" t="str">
        <f t="shared" si="363"/>
        <v>0.2-0.3</v>
      </c>
      <c r="AK870" s="36" t="str">
        <f t="shared" si="355"/>
        <v>22-23</v>
      </c>
      <c r="AL870" s="36" t="str">
        <f t="shared" si="356"/>
        <v>Feb</v>
      </c>
      <c r="AM870" s="35" t="str">
        <f t="shared" si="357"/>
        <v>275-285</v>
      </c>
      <c r="AN870" s="36" t="str">
        <f t="shared" si="358"/>
        <v>LWS-HTI</v>
      </c>
    </row>
    <row r="871" spans="5:40" x14ac:dyDescent="0.3">
      <c r="E871" s="12">
        <v>40955.951388888891</v>
      </c>
      <c r="F871" s="16">
        <v>6.74</v>
      </c>
      <c r="G871" s="16">
        <v>401.11001586914108</v>
      </c>
      <c r="H871" s="29">
        <v>1.1823756721755825</v>
      </c>
      <c r="I871" s="26">
        <v>278.39999999999998</v>
      </c>
      <c r="J871" s="30">
        <v>7.5667655786350152E-2</v>
      </c>
      <c r="K871" s="31">
        <v>0.31217736354175829</v>
      </c>
      <c r="L871" s="111">
        <f t="shared" si="338"/>
        <v>0.4</v>
      </c>
      <c r="M871" s="112">
        <f t="shared" si="339"/>
        <v>0.08</v>
      </c>
      <c r="N871" s="112" t="b">
        <f t="shared" si="340"/>
        <v>1</v>
      </c>
      <c r="O871" s="112" t="b">
        <f t="shared" si="341"/>
        <v>1</v>
      </c>
      <c r="P871" s="113">
        <f t="shared" si="342"/>
        <v>4</v>
      </c>
      <c r="Q871" s="113">
        <f t="shared" si="343"/>
        <v>18</v>
      </c>
      <c r="R871" s="114" t="str">
        <f t="shared" si="359"/>
        <v>0.4-0.08</v>
      </c>
      <c r="S871" s="127">
        <f t="shared" si="344"/>
        <v>-2.0887483269879482E-2</v>
      </c>
      <c r="T871" s="112" t="b">
        <f t="shared" si="345"/>
        <v>1</v>
      </c>
      <c r="U871" s="22">
        <f t="shared" si="346"/>
        <v>6.6609017654730858</v>
      </c>
      <c r="V871" s="22">
        <f t="shared" si="347"/>
        <v>0.38751381591276868</v>
      </c>
      <c r="W871" s="81">
        <f t="shared" si="348"/>
        <v>7</v>
      </c>
      <c r="X871" s="22">
        <f t="shared" si="349"/>
        <v>0.63991557332845583</v>
      </c>
      <c r="Y871" s="3">
        <f>IF(U871&gt;'Power Curve'!$C$37,0,INDEX(Ci,$W871,1)*POWER(1-X871,3)+INDEX(Ci,$W871,2)*3*X871*POWER(1-X871,2)+INDEX(Ci,$W871,3)*3*POWER(X871,2)*(1-X871)+INDEX(Ci,$W871,4)*POWER(X871,3))</f>
        <v>510.13068018375839</v>
      </c>
      <c r="Z871" s="3">
        <f t="shared" si="350"/>
        <v>499.4753341359679</v>
      </c>
      <c r="AA871" s="3">
        <f t="shared" si="351"/>
        <v>401.11001586914108</v>
      </c>
      <c r="AB871" s="3">
        <f t="shared" si="360"/>
        <v>98.365318266826819</v>
      </c>
      <c r="AC871" s="3">
        <f t="shared" si="361"/>
        <v>98.365318266826819</v>
      </c>
      <c r="AE871" s="34">
        <f t="shared" si="352"/>
        <v>7</v>
      </c>
      <c r="AF871" s="73" t="b">
        <f>COUNTIF('Power Curve'!$D$2:$D$31,AE871)&gt;0</f>
        <v>1</v>
      </c>
      <c r="AG871" s="73" t="b">
        <f t="shared" si="353"/>
        <v>0</v>
      </c>
      <c r="AH871" s="73" t="b">
        <f t="shared" si="362"/>
        <v>1</v>
      </c>
      <c r="AI871" s="34" t="str">
        <f t="shared" si="354"/>
        <v>Outer</v>
      </c>
      <c r="AJ871" s="35" t="str">
        <f t="shared" si="363"/>
        <v>0.3-0.4</v>
      </c>
      <c r="AK871" s="36" t="str">
        <f t="shared" si="355"/>
        <v>22-23</v>
      </c>
      <c r="AL871" s="36" t="str">
        <f t="shared" si="356"/>
        <v>Feb</v>
      </c>
      <c r="AM871" s="35" t="str">
        <f t="shared" si="357"/>
        <v>275-285</v>
      </c>
      <c r="AN871" s="36" t="str">
        <f t="shared" si="358"/>
        <v>LWS-LTI</v>
      </c>
    </row>
    <row r="872" spans="5:40" x14ac:dyDescent="0.3">
      <c r="E872" s="12">
        <v>40955.958333333336</v>
      </c>
      <c r="F872" s="16">
        <v>4.29</v>
      </c>
      <c r="G872" s="16">
        <v>81.709997177123796</v>
      </c>
      <c r="H872" s="29">
        <v>1.1829596166253749</v>
      </c>
      <c r="I872" s="26">
        <v>270</v>
      </c>
      <c r="J872" s="30">
        <v>0.24941724941724944</v>
      </c>
      <c r="K872" s="31">
        <v>0.14969612692283191</v>
      </c>
      <c r="L872" s="111">
        <f t="shared" si="338"/>
        <v>0</v>
      </c>
      <c r="M872" s="112">
        <f t="shared" si="339"/>
        <v>0.25</v>
      </c>
      <c r="N872" s="112" t="b">
        <f t="shared" si="340"/>
        <v>0</v>
      </c>
      <c r="O872" s="112" t="b">
        <f t="shared" si="341"/>
        <v>1</v>
      </c>
      <c r="P872" s="113">
        <f t="shared" si="342"/>
        <v>0</v>
      </c>
      <c r="Q872" s="113">
        <f t="shared" si="343"/>
        <v>1</v>
      </c>
      <c r="R872" s="114" t="str">
        <f t="shared" si="359"/>
        <v>0-0.25</v>
      </c>
      <c r="S872" s="127">
        <f t="shared" si="344"/>
        <v>0</v>
      </c>
      <c r="T872" s="112" t="b">
        <f t="shared" si="345"/>
        <v>0</v>
      </c>
      <c r="U872" s="22">
        <f t="shared" si="346"/>
        <v>4.2403519276703108</v>
      </c>
      <c r="V872" s="22">
        <f t="shared" si="347"/>
        <v>1.3410035644989691E-2</v>
      </c>
      <c r="W872" s="81">
        <f t="shared" si="348"/>
        <v>5</v>
      </c>
      <c r="X872" s="22">
        <f t="shared" si="349"/>
        <v>9.9215660794652646E-2</v>
      </c>
      <c r="Y872" s="3">
        <f>IF(U872&gt;'Power Curve'!$C$37,0,INDEX(Ci,$W872,1)*POWER(1-X872,3)+INDEX(Ci,$W872,2)*3*X872*POWER(1-X872,2)+INDEX(Ci,$W872,3)*3*POWER(X872,2)*(1-X872)+INDEX(Ci,$W872,4)*POWER(X872,3))</f>
        <v>85.838560861745705</v>
      </c>
      <c r="Z872" s="3">
        <f t="shared" si="350"/>
        <v>85.838560861745705</v>
      </c>
      <c r="AA872" s="3">
        <f t="shared" si="351"/>
        <v>81.709997177123796</v>
      </c>
      <c r="AB872" s="3">
        <f t="shared" si="360"/>
        <v>4.1285636846219091</v>
      </c>
      <c r="AC872" s="3">
        <f t="shared" si="361"/>
        <v>4.1285636846219091</v>
      </c>
      <c r="AE872" s="34">
        <f t="shared" si="352"/>
        <v>4</v>
      </c>
      <c r="AF872" s="73" t="b">
        <f>COUNTIF('Power Curve'!$D$2:$D$31,AE872)&gt;0</f>
        <v>1</v>
      </c>
      <c r="AG872" s="73" t="b">
        <f t="shared" si="353"/>
        <v>0</v>
      </c>
      <c r="AH872" s="73" t="b">
        <f t="shared" si="362"/>
        <v>1</v>
      </c>
      <c r="AI872" s="34" t="str">
        <f t="shared" si="354"/>
        <v>Outer</v>
      </c>
      <c r="AJ872" s="35" t="str">
        <f t="shared" si="363"/>
        <v>0.0-0.1</v>
      </c>
      <c r="AK872" s="36" t="str">
        <f t="shared" si="355"/>
        <v>23-24</v>
      </c>
      <c r="AL872" s="36" t="str">
        <f t="shared" si="356"/>
        <v>Feb</v>
      </c>
      <c r="AM872" s="35" t="str">
        <f t="shared" si="357"/>
        <v>265-275</v>
      </c>
      <c r="AN872" s="36" t="str">
        <f t="shared" si="358"/>
        <v>LWS-HTI</v>
      </c>
    </row>
    <row r="873" spans="5:40" x14ac:dyDescent="0.3">
      <c r="E873" s="12">
        <v>40956.034722222219</v>
      </c>
      <c r="F873" s="16">
        <v>8.48</v>
      </c>
      <c r="G873" s="16">
        <v>391.260009765625</v>
      </c>
      <c r="H873" s="29">
        <v>1.1837719763640659</v>
      </c>
      <c r="I873" s="26">
        <v>210</v>
      </c>
      <c r="J873" s="30">
        <v>8.4905660377358486E-2</v>
      </c>
      <c r="K873" s="31">
        <v>0.30823608381782464</v>
      </c>
      <c r="L873" s="111">
        <f t="shared" si="338"/>
        <v>0.70000000000000007</v>
      </c>
      <c r="M873" s="112">
        <f t="shared" si="339"/>
        <v>0.08</v>
      </c>
      <c r="N873" s="112" t="b">
        <f t="shared" si="340"/>
        <v>1</v>
      </c>
      <c r="O873" s="112" t="b">
        <f t="shared" si="341"/>
        <v>1</v>
      </c>
      <c r="P873" s="113">
        <f t="shared" si="342"/>
        <v>7.0000000000000009</v>
      </c>
      <c r="Q873" s="113">
        <f t="shared" si="343"/>
        <v>18</v>
      </c>
      <c r="R873" s="114" t="str">
        <f t="shared" si="359"/>
        <v>0.7-0.08</v>
      </c>
      <c r="S873" s="127">
        <f t="shared" si="344"/>
        <v>-1.674127324026084E-2</v>
      </c>
      <c r="T873" s="112" t="b">
        <f t="shared" si="345"/>
        <v>1</v>
      </c>
      <c r="U873" s="22">
        <f t="shared" si="346"/>
        <v>8.3837793725291352</v>
      </c>
      <c r="V873" s="22">
        <f t="shared" si="347"/>
        <v>0.65379010391658932</v>
      </c>
      <c r="W873" s="81">
        <f t="shared" si="348"/>
        <v>9</v>
      </c>
      <c r="X873" s="22">
        <f t="shared" si="349"/>
        <v>0.37492427164099495</v>
      </c>
      <c r="Y873" s="3">
        <f>IF(U873&gt;'Power Curve'!$C$37,0,INDEX(Ci,$W873,1)*POWER(1-X873,3)+INDEX(Ci,$W873,2)*3*X873*POWER(1-X873,2)+INDEX(Ci,$W873,3)*3*POWER(X873,2)*(1-X873)+INDEX(Ci,$W873,4)*POWER(X873,3))</f>
        <v>996.06887674459074</v>
      </c>
      <c r="Z873" s="3">
        <f t="shared" si="350"/>
        <v>979.39341551288987</v>
      </c>
      <c r="AA873" s="3">
        <f t="shared" si="351"/>
        <v>391.260009765625</v>
      </c>
      <c r="AB873" s="3">
        <f t="shared" si="360"/>
        <v>588.13340574726487</v>
      </c>
      <c r="AC873" s="3">
        <f t="shared" si="361"/>
        <v>588.13340574726487</v>
      </c>
      <c r="AE873" s="34">
        <f t="shared" si="352"/>
        <v>8</v>
      </c>
      <c r="AF873" s="73" t="b">
        <f>COUNTIF('Power Curve'!$D$2:$D$31,AE873)&gt;0</f>
        <v>1</v>
      </c>
      <c r="AG873" s="73" t="b">
        <f t="shared" si="353"/>
        <v>0</v>
      </c>
      <c r="AH873" s="73" t="b">
        <f t="shared" si="362"/>
        <v>1</v>
      </c>
      <c r="AI873" s="34" t="str">
        <f t="shared" si="354"/>
        <v>Outer</v>
      </c>
      <c r="AJ873" s="35" t="str">
        <f t="shared" si="363"/>
        <v>0.6-0.7</v>
      </c>
      <c r="AK873" s="36" t="str">
        <f t="shared" si="355"/>
        <v>0-1</v>
      </c>
      <c r="AL873" s="36" t="str">
        <f t="shared" si="356"/>
        <v>Feb</v>
      </c>
      <c r="AM873" s="35" t="str">
        <f t="shared" si="357"/>
        <v>205-215</v>
      </c>
      <c r="AN873" s="36" t="str">
        <f t="shared" si="358"/>
        <v>HWS-LTI</v>
      </c>
    </row>
    <row r="874" spans="5:40" x14ac:dyDescent="0.3">
      <c r="E874" s="12">
        <v>40956.208333333336</v>
      </c>
      <c r="F874" s="16">
        <v>9.18</v>
      </c>
      <c r="G874" s="16">
        <v>1408.919998168948</v>
      </c>
      <c r="H874" s="29">
        <v>1.1851319276124321</v>
      </c>
      <c r="I874" s="26">
        <v>265.10000000000002</v>
      </c>
      <c r="J874" s="30">
        <v>0.17211328976034859</v>
      </c>
      <c r="K874" s="31">
        <v>0.13571112025096843</v>
      </c>
      <c r="L874" s="111">
        <f t="shared" si="338"/>
        <v>0.8</v>
      </c>
      <c r="M874" s="112">
        <f t="shared" si="339"/>
        <v>0.17</v>
      </c>
      <c r="N874" s="112" t="b">
        <f t="shared" si="340"/>
        <v>1</v>
      </c>
      <c r="O874" s="112" t="b">
        <f t="shared" si="341"/>
        <v>1</v>
      </c>
      <c r="P874" s="113">
        <f t="shared" si="342"/>
        <v>8</v>
      </c>
      <c r="Q874" s="113">
        <f t="shared" si="343"/>
        <v>9</v>
      </c>
      <c r="R874" s="114" t="str">
        <f t="shared" si="359"/>
        <v>0.8-0.17</v>
      </c>
      <c r="S874" s="127">
        <f t="shared" si="344"/>
        <v>1.6635214384949217E-2</v>
      </c>
      <c r="T874" s="112" t="b">
        <f t="shared" si="345"/>
        <v>1</v>
      </c>
      <c r="U874" s="22">
        <f t="shared" si="346"/>
        <v>9.0793108292447275</v>
      </c>
      <c r="V874" s="22">
        <f t="shared" si="347"/>
        <v>0.76128673265308022</v>
      </c>
      <c r="W874" s="81">
        <f t="shared" si="348"/>
        <v>10</v>
      </c>
      <c r="X874" s="22">
        <f t="shared" si="349"/>
        <v>7.4589665812012623E-2</v>
      </c>
      <c r="Y874" s="3">
        <f>IF(U874&gt;'Power Curve'!$C$37,0,INDEX(Ci,$W874,1)*POWER(1-X874,3)+INDEX(Ci,$W874,2)*3*X874*POWER(1-X874,2)+INDEX(Ci,$W874,3)*3*POWER(X874,2)*(1-X874)+INDEX(Ci,$W874,4)*POWER(X874,3))</f>
        <v>1221.7483559313157</v>
      </c>
      <c r="Z874" s="3">
        <f t="shared" si="350"/>
        <v>1242.0724017566924</v>
      </c>
      <c r="AA874" s="3">
        <f t="shared" si="351"/>
        <v>1408.919998168948</v>
      </c>
      <c r="AB874" s="3">
        <f t="shared" si="360"/>
        <v>-166.8475964122556</v>
      </c>
      <c r="AC874" s="3">
        <f t="shared" si="361"/>
        <v>166.8475964122556</v>
      </c>
      <c r="AE874" s="34">
        <f t="shared" si="352"/>
        <v>9</v>
      </c>
      <c r="AF874" s="73" t="b">
        <f>COUNTIF('Power Curve'!$D$2:$D$31,AE874)&gt;0</f>
        <v>1</v>
      </c>
      <c r="AG874" s="73" t="b">
        <f t="shared" si="353"/>
        <v>0</v>
      </c>
      <c r="AH874" s="73" t="b">
        <f t="shared" si="362"/>
        <v>1</v>
      </c>
      <c r="AI874" s="34" t="str">
        <f t="shared" si="354"/>
        <v>Outer</v>
      </c>
      <c r="AJ874" s="35" t="str">
        <f t="shared" si="363"/>
        <v>0.7-0.8</v>
      </c>
      <c r="AK874" s="36" t="str">
        <f t="shared" si="355"/>
        <v>5-6</v>
      </c>
      <c r="AL874" s="36" t="str">
        <f t="shared" si="356"/>
        <v>Feb</v>
      </c>
      <c r="AM874" s="35" t="str">
        <f t="shared" si="357"/>
        <v>265-275</v>
      </c>
      <c r="AN874" s="36" t="str">
        <f t="shared" si="358"/>
        <v>HWS-HTI</v>
      </c>
    </row>
    <row r="875" spans="5:40" x14ac:dyDescent="0.3">
      <c r="E875" s="12">
        <v>40956.256944444445</v>
      </c>
      <c r="F875" s="16">
        <v>9.76</v>
      </c>
      <c r="G875" s="16">
        <v>1621.1000213623049</v>
      </c>
      <c r="H875" s="29">
        <v>1.186261002976402</v>
      </c>
      <c r="I875" s="26">
        <v>265.39999999999998</v>
      </c>
      <c r="J875" s="30">
        <v>0.19569672131147542</v>
      </c>
      <c r="K875" s="31">
        <v>0.23535506062204767</v>
      </c>
      <c r="L875" s="111">
        <f t="shared" si="338"/>
        <v>0.9</v>
      </c>
      <c r="M875" s="112">
        <f t="shared" si="339"/>
        <v>0.2</v>
      </c>
      <c r="N875" s="112" t="b">
        <f t="shared" si="340"/>
        <v>1</v>
      </c>
      <c r="O875" s="112" t="b">
        <f t="shared" si="341"/>
        <v>1</v>
      </c>
      <c r="P875" s="113">
        <f t="shared" si="342"/>
        <v>9</v>
      </c>
      <c r="Q875" s="113">
        <f t="shared" si="343"/>
        <v>6</v>
      </c>
      <c r="R875" s="114" t="str">
        <f t="shared" si="359"/>
        <v>0.9-0.2</v>
      </c>
      <c r="S875" s="127">
        <f t="shared" si="344"/>
        <v>0</v>
      </c>
      <c r="T875" s="112" t="b">
        <f t="shared" si="345"/>
        <v>0</v>
      </c>
      <c r="U875" s="22">
        <f t="shared" si="346"/>
        <v>9.6560136864870341</v>
      </c>
      <c r="V875" s="22">
        <f t="shared" si="347"/>
        <v>0.85041801828751185</v>
      </c>
      <c r="W875" s="81">
        <f t="shared" si="348"/>
        <v>10</v>
      </c>
      <c r="X875" s="22">
        <f t="shared" si="349"/>
        <v>0.68758743116013088</v>
      </c>
      <c r="Y875" s="3">
        <f>IF(U875&gt;'Power Curve'!$C$37,0,INDEX(Ci,$W875,1)*POWER(1-X875,3)+INDEX(Ci,$W875,2)*3*X875*POWER(1-X875,2)+INDEX(Ci,$W875,3)*3*POWER(X875,2)*(1-X875)+INDEX(Ci,$W875,4)*POWER(X875,3))</f>
        <v>1425.2384114535996</v>
      </c>
      <c r="Z875" s="3">
        <f t="shared" si="350"/>
        <v>1425.2384114535996</v>
      </c>
      <c r="AA875" s="3">
        <f t="shared" si="351"/>
        <v>1621.1000213623049</v>
      </c>
      <c r="AB875" s="3">
        <f t="shared" si="360"/>
        <v>-195.8616099087053</v>
      </c>
      <c r="AC875" s="3">
        <f t="shared" si="361"/>
        <v>195.8616099087053</v>
      </c>
      <c r="AE875" s="34">
        <f t="shared" si="352"/>
        <v>10</v>
      </c>
      <c r="AF875" s="73" t="b">
        <f>COUNTIF('Power Curve'!$D$2:$D$31,AE875)&gt;0</f>
        <v>1</v>
      </c>
      <c r="AG875" s="73" t="b">
        <f t="shared" si="353"/>
        <v>0</v>
      </c>
      <c r="AH875" s="73" t="b">
        <f t="shared" si="362"/>
        <v>1</v>
      </c>
      <c r="AI875" s="34" t="str">
        <f t="shared" si="354"/>
        <v>Outer</v>
      </c>
      <c r="AJ875" s="35" t="str">
        <f t="shared" si="363"/>
        <v>0.8-0.9</v>
      </c>
      <c r="AK875" s="36" t="str">
        <f t="shared" si="355"/>
        <v>6-7</v>
      </c>
      <c r="AL875" s="36" t="str">
        <f t="shared" si="356"/>
        <v>Feb</v>
      </c>
      <c r="AM875" s="35" t="str">
        <f t="shared" si="357"/>
        <v>265-275</v>
      </c>
      <c r="AN875" s="36" t="str">
        <f t="shared" si="358"/>
        <v>HWS-HTI</v>
      </c>
    </row>
    <row r="876" spans="5:40" x14ac:dyDescent="0.3">
      <c r="E876" s="12">
        <v>40956.263888888891</v>
      </c>
      <c r="F876" s="16">
        <v>9.99</v>
      </c>
      <c r="G876" s="16">
        <v>1474.389953613286</v>
      </c>
      <c r="H876" s="29">
        <v>1.1861290790582379</v>
      </c>
      <c r="I876" s="26">
        <v>274.2</v>
      </c>
      <c r="J876" s="30">
        <v>9.0090090090090086E-2</v>
      </c>
      <c r="K876" s="31">
        <v>0.22613899293563</v>
      </c>
      <c r="L876" s="111">
        <f t="shared" si="338"/>
        <v>0.9</v>
      </c>
      <c r="M876" s="112">
        <f t="shared" si="339"/>
        <v>0.09</v>
      </c>
      <c r="N876" s="112" t="b">
        <f t="shared" si="340"/>
        <v>1</v>
      </c>
      <c r="O876" s="112" t="b">
        <f t="shared" si="341"/>
        <v>1</v>
      </c>
      <c r="P876" s="113">
        <f t="shared" si="342"/>
        <v>9</v>
      </c>
      <c r="Q876" s="113">
        <f t="shared" si="343"/>
        <v>17</v>
      </c>
      <c r="R876" s="114" t="str">
        <f t="shared" si="359"/>
        <v>0.9-0.09</v>
      </c>
      <c r="S876" s="127">
        <f t="shared" si="344"/>
        <v>-7.7733543286704898E-3</v>
      </c>
      <c r="T876" s="112" t="b">
        <f t="shared" si="345"/>
        <v>1</v>
      </c>
      <c r="U876" s="22">
        <f t="shared" si="346"/>
        <v>9.8831967925412574</v>
      </c>
      <c r="V876" s="22">
        <f t="shared" si="347"/>
        <v>0.88552989967104467</v>
      </c>
      <c r="W876" s="81">
        <f t="shared" si="348"/>
        <v>10</v>
      </c>
      <c r="X876" s="22">
        <f t="shared" si="349"/>
        <v>0.92906835081781014</v>
      </c>
      <c r="Y876" s="3">
        <f>IF(U876&gt;'Power Curve'!$C$37,0,INDEX(Ci,$W876,1)*POWER(1-X876,3)+INDEX(Ci,$W876,2)*3*X876*POWER(1-X876,2)+INDEX(Ci,$W876,3)*3*POWER(X876,2)*(1-X876)+INDEX(Ci,$W876,4)*POWER(X876,3))</f>
        <v>1499.142559699583</v>
      </c>
      <c r="Z876" s="3">
        <f t="shared" si="350"/>
        <v>1487.4891933938482</v>
      </c>
      <c r="AA876" s="3">
        <f t="shared" si="351"/>
        <v>1474.389953613286</v>
      </c>
      <c r="AB876" s="3">
        <f t="shared" si="360"/>
        <v>13.099239780562129</v>
      </c>
      <c r="AC876" s="3">
        <f t="shared" si="361"/>
        <v>13.099239780562129</v>
      </c>
      <c r="AE876" s="34">
        <f t="shared" si="352"/>
        <v>10</v>
      </c>
      <c r="AF876" s="73" t="b">
        <f>COUNTIF('Power Curve'!$D$2:$D$31,AE876)&gt;0</f>
        <v>1</v>
      </c>
      <c r="AG876" s="73" t="b">
        <f t="shared" si="353"/>
        <v>0</v>
      </c>
      <c r="AH876" s="73" t="b">
        <f t="shared" si="362"/>
        <v>1</v>
      </c>
      <c r="AI876" s="34" t="str">
        <f t="shared" si="354"/>
        <v>Outer</v>
      </c>
      <c r="AJ876" s="35" t="str">
        <f t="shared" si="363"/>
        <v>0.8-0.9</v>
      </c>
      <c r="AK876" s="36" t="str">
        <f t="shared" si="355"/>
        <v>6-7</v>
      </c>
      <c r="AL876" s="36" t="str">
        <f t="shared" si="356"/>
        <v>Feb</v>
      </c>
      <c r="AM876" s="35" t="str">
        <f t="shared" si="357"/>
        <v>265-275</v>
      </c>
      <c r="AN876" s="36" t="str">
        <f t="shared" si="358"/>
        <v>HWS-LTI</v>
      </c>
    </row>
    <row r="877" spans="5:40" x14ac:dyDescent="0.3">
      <c r="E877" s="12">
        <v>40956.270833333336</v>
      </c>
      <c r="F877" s="16">
        <v>9.33</v>
      </c>
      <c r="G877" s="16">
        <v>1248.389999389648</v>
      </c>
      <c r="H877" s="29">
        <v>1.1865249388695502</v>
      </c>
      <c r="I877" s="26">
        <v>273.10000000000002</v>
      </c>
      <c r="J877" s="30">
        <v>6.0021436227224015E-2</v>
      </c>
      <c r="K877" s="31">
        <v>0.25947241919129088</v>
      </c>
      <c r="L877" s="111">
        <f t="shared" si="338"/>
        <v>0.8</v>
      </c>
      <c r="M877" s="112">
        <f t="shared" si="339"/>
        <v>6.0000000000000005E-2</v>
      </c>
      <c r="N877" s="112" t="b">
        <f t="shared" si="340"/>
        <v>1</v>
      </c>
      <c r="O877" s="112" t="b">
        <f t="shared" si="341"/>
        <v>1</v>
      </c>
      <c r="P877" s="113">
        <f t="shared" si="342"/>
        <v>8</v>
      </c>
      <c r="Q877" s="113">
        <f t="shared" si="343"/>
        <v>20</v>
      </c>
      <c r="R877" s="114" t="str">
        <f t="shared" si="359"/>
        <v>0.8-0.06</v>
      </c>
      <c r="S877" s="127">
        <f t="shared" si="344"/>
        <v>-2.1944432312601625E-2</v>
      </c>
      <c r="T877" s="112" t="b">
        <f t="shared" si="345"/>
        <v>1</v>
      </c>
      <c r="U877" s="22">
        <f t="shared" si="346"/>
        <v>9.2312795837868791</v>
      </c>
      <c r="V877" s="22">
        <f t="shared" si="347"/>
        <v>0.78477399355096444</v>
      </c>
      <c r="W877" s="81">
        <f t="shared" si="348"/>
        <v>10</v>
      </c>
      <c r="X877" s="22">
        <f t="shared" si="349"/>
        <v>0.23612260390518233</v>
      </c>
      <c r="Y877" s="3">
        <f>IF(U877&gt;'Power Curve'!$C$37,0,INDEX(Ci,$W877,1)*POWER(1-X877,3)+INDEX(Ci,$W877,2)*3*X877*POWER(1-X877,2)+INDEX(Ci,$W877,3)*3*POWER(X877,2)*(1-X877)+INDEX(Ci,$W877,4)*POWER(X877,3))</f>
        <v>1274.5398268306794</v>
      </c>
      <c r="Z877" s="3">
        <f t="shared" si="350"/>
        <v>1246.5707738710785</v>
      </c>
      <c r="AA877" s="3">
        <f t="shared" si="351"/>
        <v>1248.389999389648</v>
      </c>
      <c r="AB877" s="3">
        <f t="shared" si="360"/>
        <v>-1.8192255185695103</v>
      </c>
      <c r="AC877" s="3">
        <f t="shared" si="361"/>
        <v>1.8192255185695103</v>
      </c>
      <c r="AE877" s="34">
        <f t="shared" si="352"/>
        <v>9</v>
      </c>
      <c r="AF877" s="73" t="b">
        <f>COUNTIF('Power Curve'!$D$2:$D$31,AE877)&gt;0</f>
        <v>1</v>
      </c>
      <c r="AG877" s="73" t="b">
        <f t="shared" si="353"/>
        <v>0</v>
      </c>
      <c r="AH877" s="73" t="b">
        <f t="shared" si="362"/>
        <v>1</v>
      </c>
      <c r="AI877" s="34" t="str">
        <f t="shared" si="354"/>
        <v>Outer</v>
      </c>
      <c r="AJ877" s="35" t="str">
        <f t="shared" si="363"/>
        <v>0.7-0.8</v>
      </c>
      <c r="AK877" s="36" t="str">
        <f t="shared" si="355"/>
        <v>6-7</v>
      </c>
      <c r="AL877" s="36" t="str">
        <f t="shared" si="356"/>
        <v>Feb</v>
      </c>
      <c r="AM877" s="35" t="str">
        <f t="shared" si="357"/>
        <v>265-275</v>
      </c>
      <c r="AN877" s="36" t="str">
        <f t="shared" si="358"/>
        <v>HWS-LTI</v>
      </c>
    </row>
    <row r="878" spans="5:40" x14ac:dyDescent="0.3">
      <c r="E878" s="12">
        <v>40956.277777777781</v>
      </c>
      <c r="F878" s="16">
        <v>8.89</v>
      </c>
      <c r="G878" s="16">
        <v>1163.419982910156</v>
      </c>
      <c r="H878" s="29">
        <v>1.1868770361452827</v>
      </c>
      <c r="I878" s="26">
        <v>269.89999999999998</v>
      </c>
      <c r="J878" s="30">
        <v>0.10011248593925759</v>
      </c>
      <c r="K878" s="31">
        <v>0.28111419967065543</v>
      </c>
      <c r="L878" s="111">
        <f t="shared" si="338"/>
        <v>0.70000000000000007</v>
      </c>
      <c r="M878" s="112">
        <f t="shared" si="339"/>
        <v>9.9999999999999992E-2</v>
      </c>
      <c r="N878" s="112" t="b">
        <f t="shared" si="340"/>
        <v>1</v>
      </c>
      <c r="O878" s="112" t="b">
        <f t="shared" si="341"/>
        <v>1</v>
      </c>
      <c r="P878" s="113">
        <f t="shared" si="342"/>
        <v>7.0000000000000009</v>
      </c>
      <c r="Q878" s="113">
        <f t="shared" si="343"/>
        <v>16</v>
      </c>
      <c r="R878" s="114" t="str">
        <f t="shared" si="359"/>
        <v>0.7-0.1</v>
      </c>
      <c r="S878" s="127">
        <f t="shared" si="344"/>
        <v>-1.3669081380489443E-2</v>
      </c>
      <c r="T878" s="112" t="b">
        <f t="shared" si="345"/>
        <v>1</v>
      </c>
      <c r="U878" s="22">
        <f t="shared" si="346"/>
        <v>8.7968051776481762</v>
      </c>
      <c r="V878" s="22">
        <f t="shared" si="347"/>
        <v>0.71762457351934494</v>
      </c>
      <c r="W878" s="81">
        <f t="shared" si="348"/>
        <v>9</v>
      </c>
      <c r="X878" s="22">
        <f t="shared" si="349"/>
        <v>0.78776354043442132</v>
      </c>
      <c r="Y878" s="3">
        <f>IF(U878&gt;'Power Curve'!$C$37,0,INDEX(Ci,$W878,1)*POWER(1-X878,3)+INDEX(Ci,$W878,2)*3*X878*POWER(1-X878,2)+INDEX(Ci,$W878,3)*3*POWER(X878,2)*(1-X878)+INDEX(Ci,$W878,4)*POWER(X878,3))</f>
        <v>1128.7388220663374</v>
      </c>
      <c r="Z878" s="3">
        <f t="shared" si="350"/>
        <v>1113.309999250195</v>
      </c>
      <c r="AA878" s="3">
        <f t="shared" si="351"/>
        <v>1163.419982910156</v>
      </c>
      <c r="AB878" s="3">
        <f t="shared" si="360"/>
        <v>-50.109983659961017</v>
      </c>
      <c r="AC878" s="3">
        <f t="shared" si="361"/>
        <v>50.109983659961017</v>
      </c>
      <c r="AE878" s="34">
        <f t="shared" si="352"/>
        <v>9</v>
      </c>
      <c r="AF878" s="73" t="b">
        <f>COUNTIF('Power Curve'!$D$2:$D$31,AE878)&gt;0</f>
        <v>1</v>
      </c>
      <c r="AG878" s="73" t="b">
        <f t="shared" si="353"/>
        <v>0</v>
      </c>
      <c r="AH878" s="73" t="b">
        <f t="shared" si="362"/>
        <v>1</v>
      </c>
      <c r="AI878" s="34" t="str">
        <f t="shared" si="354"/>
        <v>Inner</v>
      </c>
      <c r="AJ878" s="35" t="str">
        <f t="shared" si="363"/>
        <v>0.7-0.8</v>
      </c>
      <c r="AK878" s="36" t="str">
        <f t="shared" si="355"/>
        <v>6-7</v>
      </c>
      <c r="AL878" s="36" t="str">
        <f t="shared" si="356"/>
        <v>Feb</v>
      </c>
      <c r="AM878" s="35" t="str">
        <f t="shared" si="357"/>
        <v>265-275</v>
      </c>
      <c r="AN878" s="36" t="str">
        <f t="shared" si="358"/>
        <v>Inner-TI</v>
      </c>
    </row>
    <row r="879" spans="5:40" x14ac:dyDescent="0.3">
      <c r="E879" s="12">
        <v>40956.361111111109</v>
      </c>
      <c r="F879" s="16">
        <v>8.08</v>
      </c>
      <c r="G879" s="16">
        <v>1096.6299896240232</v>
      </c>
      <c r="H879" s="29">
        <v>1.187317907453761</v>
      </c>
      <c r="I879" s="26">
        <v>265.2</v>
      </c>
      <c r="J879" s="30">
        <v>0.19306930693069307</v>
      </c>
      <c r="K879" s="31">
        <v>0.12167299868652455</v>
      </c>
      <c r="L879" s="111">
        <f t="shared" si="338"/>
        <v>0.6</v>
      </c>
      <c r="M879" s="112">
        <f t="shared" si="339"/>
        <v>0.19</v>
      </c>
      <c r="N879" s="112" t="b">
        <f t="shared" si="340"/>
        <v>1</v>
      </c>
      <c r="O879" s="112" t="b">
        <f t="shared" si="341"/>
        <v>1</v>
      </c>
      <c r="P879" s="113">
        <f t="shared" si="342"/>
        <v>6</v>
      </c>
      <c r="Q879" s="113">
        <f t="shared" si="343"/>
        <v>7</v>
      </c>
      <c r="R879" s="114" t="str">
        <f t="shared" si="359"/>
        <v>0.6-0.19</v>
      </c>
      <c r="S879" s="127">
        <f t="shared" si="344"/>
        <v>-3.1213619928459717E-2</v>
      </c>
      <c r="T879" s="112" t="b">
        <f t="shared" si="345"/>
        <v>1</v>
      </c>
      <c r="U879" s="22">
        <f t="shared" si="346"/>
        <v>7.9962863359296952</v>
      </c>
      <c r="V879" s="22">
        <f t="shared" si="347"/>
        <v>0.59390180599545284</v>
      </c>
      <c r="W879" s="81">
        <f t="shared" si="348"/>
        <v>8</v>
      </c>
      <c r="X879" s="22">
        <f t="shared" si="349"/>
        <v>0.9875202776645422</v>
      </c>
      <c r="Y879" s="3">
        <f>IF(U879&gt;'Power Curve'!$C$37,0,INDEX(Ci,$W879,1)*POWER(1-X879,3)+INDEX(Ci,$W879,2)*3*X879*POWER(1-X879,2)+INDEX(Ci,$W879,3)*3*POWER(X879,2)*(1-X879)+INDEX(Ci,$W879,4)*POWER(X879,3))</f>
        <v>877.03998127447653</v>
      </c>
      <c r="Z879" s="3">
        <f t="shared" si="350"/>
        <v>849.66438863691155</v>
      </c>
      <c r="AA879" s="3">
        <f t="shared" si="351"/>
        <v>1096.6299896240232</v>
      </c>
      <c r="AB879" s="3">
        <f t="shared" si="360"/>
        <v>-246.96560098711166</v>
      </c>
      <c r="AC879" s="3">
        <f t="shared" si="361"/>
        <v>246.96560098711166</v>
      </c>
      <c r="AE879" s="34">
        <f t="shared" si="352"/>
        <v>8</v>
      </c>
      <c r="AF879" s="73" t="b">
        <f>COUNTIF('Power Curve'!$D$2:$D$31,AE879)&gt;0</f>
        <v>1</v>
      </c>
      <c r="AG879" s="73" t="b">
        <f t="shared" si="353"/>
        <v>0</v>
      </c>
      <c r="AH879" s="73" t="b">
        <f t="shared" si="362"/>
        <v>1</v>
      </c>
      <c r="AI879" s="34" t="str">
        <f t="shared" si="354"/>
        <v>Outer</v>
      </c>
      <c r="AJ879" s="35" t="str">
        <f t="shared" si="363"/>
        <v>0.5-0.6</v>
      </c>
      <c r="AK879" s="36" t="str">
        <f t="shared" si="355"/>
        <v>8-9</v>
      </c>
      <c r="AL879" s="36" t="str">
        <f t="shared" si="356"/>
        <v>Feb</v>
      </c>
      <c r="AM879" s="35" t="str">
        <f t="shared" si="357"/>
        <v>265-275</v>
      </c>
      <c r="AN879" s="36" t="str">
        <f t="shared" si="358"/>
        <v>HWS-HTI</v>
      </c>
    </row>
    <row r="880" spans="5:40" x14ac:dyDescent="0.3">
      <c r="E880" s="12">
        <v>40956.368055555555</v>
      </c>
      <c r="F880" s="16">
        <v>7.31</v>
      </c>
      <c r="G880" s="16">
        <v>694.22998285293556</v>
      </c>
      <c r="H880" s="29">
        <v>1.1876258900160079</v>
      </c>
      <c r="I880" s="26">
        <v>268.3</v>
      </c>
      <c r="J880" s="30">
        <v>0.15184678522571821</v>
      </c>
      <c r="K880" s="31">
        <v>0.19626611602629054</v>
      </c>
      <c r="L880" s="111">
        <f t="shared" si="338"/>
        <v>0.5</v>
      </c>
      <c r="M880" s="112">
        <f t="shared" si="339"/>
        <v>0.15000000000000002</v>
      </c>
      <c r="N880" s="112" t="b">
        <f t="shared" si="340"/>
        <v>1</v>
      </c>
      <c r="O880" s="112" t="b">
        <f t="shared" si="341"/>
        <v>1</v>
      </c>
      <c r="P880" s="113">
        <f t="shared" si="342"/>
        <v>5</v>
      </c>
      <c r="Q880" s="113">
        <f t="shared" si="343"/>
        <v>10.999999999999998</v>
      </c>
      <c r="R880" s="114" t="str">
        <f t="shared" si="359"/>
        <v>0.5-0.15</v>
      </c>
      <c r="S880" s="127">
        <f t="shared" si="344"/>
        <v>3.6961852981718626E-2</v>
      </c>
      <c r="T880" s="112" t="b">
        <f t="shared" si="345"/>
        <v>1</v>
      </c>
      <c r="U880" s="22">
        <f t="shared" si="346"/>
        <v>7.2348894524340581</v>
      </c>
      <c r="V880" s="22">
        <f t="shared" si="347"/>
        <v>0.47622546322765219</v>
      </c>
      <c r="W880" s="81">
        <f t="shared" si="348"/>
        <v>8</v>
      </c>
      <c r="X880" s="22">
        <f t="shared" si="349"/>
        <v>0.22118865650667008</v>
      </c>
      <c r="Y880" s="3">
        <f>IF(U880&gt;'Power Curve'!$C$37,0,INDEX(Ci,$W880,1)*POWER(1-X880,3)+INDEX(Ci,$W880,2)*3*X880*POWER(1-X880,2)+INDEX(Ci,$W880,3)*3*POWER(X880,2)*(1-X880)+INDEX(Ci,$W880,4)*POWER(X880,3))</f>
        <v>658.29033658612946</v>
      </c>
      <c r="Z880" s="3">
        <f t="shared" si="350"/>
        <v>682.62196722631199</v>
      </c>
      <c r="AA880" s="3">
        <f t="shared" si="351"/>
        <v>694.22998285293556</v>
      </c>
      <c r="AB880" s="3">
        <f t="shared" si="360"/>
        <v>-11.608015626623569</v>
      </c>
      <c r="AC880" s="3">
        <f t="shared" si="361"/>
        <v>11.608015626623569</v>
      </c>
      <c r="AE880" s="34">
        <f t="shared" si="352"/>
        <v>7</v>
      </c>
      <c r="AF880" s="73" t="b">
        <f>COUNTIF('Power Curve'!$D$2:$D$31,AE880)&gt;0</f>
        <v>1</v>
      </c>
      <c r="AG880" s="73" t="b">
        <f t="shared" si="353"/>
        <v>0</v>
      </c>
      <c r="AH880" s="73" t="b">
        <f t="shared" si="362"/>
        <v>1</v>
      </c>
      <c r="AI880" s="34" t="str">
        <f t="shared" si="354"/>
        <v>Outer</v>
      </c>
      <c r="AJ880" s="35" t="str">
        <f t="shared" si="363"/>
        <v>0.4-0.5</v>
      </c>
      <c r="AK880" s="36" t="str">
        <f t="shared" si="355"/>
        <v>8-9</v>
      </c>
      <c r="AL880" s="36" t="str">
        <f t="shared" si="356"/>
        <v>Feb</v>
      </c>
      <c r="AM880" s="35" t="str">
        <f t="shared" si="357"/>
        <v>265-275</v>
      </c>
      <c r="AN880" s="36" t="str">
        <f t="shared" si="358"/>
        <v>LWS-HTI</v>
      </c>
    </row>
    <row r="881" spans="5:40" x14ac:dyDescent="0.3">
      <c r="E881" s="12">
        <v>40956.375</v>
      </c>
      <c r="F881" s="16">
        <v>7.14</v>
      </c>
      <c r="G881" s="16">
        <v>666.39001709222816</v>
      </c>
      <c r="H881" s="29">
        <v>1.1879486144426428</v>
      </c>
      <c r="I881" s="26">
        <v>265</v>
      </c>
      <c r="J881" s="30">
        <v>0.2030812324929972</v>
      </c>
      <c r="K881" s="31">
        <v>0.1779786487269536</v>
      </c>
      <c r="L881" s="111">
        <f t="shared" si="338"/>
        <v>0.5</v>
      </c>
      <c r="M881" s="112">
        <f t="shared" si="339"/>
        <v>0.2</v>
      </c>
      <c r="N881" s="112" t="b">
        <f t="shared" si="340"/>
        <v>1</v>
      </c>
      <c r="O881" s="112" t="b">
        <f t="shared" si="341"/>
        <v>1</v>
      </c>
      <c r="P881" s="113">
        <f t="shared" si="342"/>
        <v>5</v>
      </c>
      <c r="Q881" s="113">
        <f t="shared" si="343"/>
        <v>6</v>
      </c>
      <c r="R881" s="114" t="str">
        <f t="shared" si="359"/>
        <v>0.5-0.2</v>
      </c>
      <c r="S881" s="127">
        <f t="shared" si="344"/>
        <v>7.6968855082678062E-2</v>
      </c>
      <c r="T881" s="112" t="b">
        <f t="shared" si="345"/>
        <v>1</v>
      </c>
      <c r="U881" s="22">
        <f t="shared" si="346"/>
        <v>7.067276245242974</v>
      </c>
      <c r="V881" s="22">
        <f t="shared" si="347"/>
        <v>0.45032030174173521</v>
      </c>
      <c r="W881" s="81">
        <f t="shared" si="348"/>
        <v>8</v>
      </c>
      <c r="X881" s="22">
        <f t="shared" si="349"/>
        <v>5.2489120721205047E-2</v>
      </c>
      <c r="Y881" s="3">
        <f>IF(U881&gt;'Power Curve'!$C$37,0,INDEX(Ci,$W881,1)*POWER(1-X881,3)+INDEX(Ci,$W881,2)*3*X881*POWER(1-X881,2)+INDEX(Ci,$W881,3)*3*POWER(X881,2)*(1-X881)+INDEX(Ci,$W881,4)*POWER(X881,3))</f>
        <v>613.79326019583618</v>
      </c>
      <c r="Z881" s="3">
        <f t="shared" si="350"/>
        <v>661.03622469057404</v>
      </c>
      <c r="AA881" s="3">
        <f t="shared" si="351"/>
        <v>666.39001709222816</v>
      </c>
      <c r="AB881" s="3">
        <f t="shared" si="360"/>
        <v>-5.3537924016541183</v>
      </c>
      <c r="AC881" s="3">
        <f t="shared" si="361"/>
        <v>5.3537924016541183</v>
      </c>
      <c r="AE881" s="34">
        <f t="shared" si="352"/>
        <v>7</v>
      </c>
      <c r="AF881" s="73" t="b">
        <f>COUNTIF('Power Curve'!$D$2:$D$31,AE881)&gt;0</f>
        <v>1</v>
      </c>
      <c r="AG881" s="73" t="b">
        <f t="shared" si="353"/>
        <v>0</v>
      </c>
      <c r="AH881" s="73" t="b">
        <f t="shared" si="362"/>
        <v>1</v>
      </c>
      <c r="AI881" s="34" t="str">
        <f t="shared" si="354"/>
        <v>Outer</v>
      </c>
      <c r="AJ881" s="35" t="str">
        <f t="shared" si="363"/>
        <v>0.4-0.5</v>
      </c>
      <c r="AK881" s="36" t="str">
        <f t="shared" si="355"/>
        <v>9-10</v>
      </c>
      <c r="AL881" s="36" t="str">
        <f t="shared" si="356"/>
        <v>Feb</v>
      </c>
      <c r="AM881" s="35" t="str">
        <f t="shared" si="357"/>
        <v>265-275</v>
      </c>
      <c r="AN881" s="36" t="str">
        <f t="shared" si="358"/>
        <v>LWS-HTI</v>
      </c>
    </row>
    <row r="882" spans="5:40" x14ac:dyDescent="0.3">
      <c r="E882" s="12">
        <v>40956.430555555555</v>
      </c>
      <c r="F882" s="16">
        <v>7.5</v>
      </c>
      <c r="G882" s="16">
        <v>799.47999572753952</v>
      </c>
      <c r="H882" s="29">
        <v>1.1875818945478254</v>
      </c>
      <c r="I882" s="26">
        <v>267.8</v>
      </c>
      <c r="J882" s="30">
        <v>0.18000000000000002</v>
      </c>
      <c r="K882" s="31">
        <v>0.26236623401091402</v>
      </c>
      <c r="L882" s="111">
        <f t="shared" si="338"/>
        <v>0.5</v>
      </c>
      <c r="M882" s="112">
        <f t="shared" si="339"/>
        <v>0.18000000000000002</v>
      </c>
      <c r="N882" s="112" t="b">
        <f t="shared" si="340"/>
        <v>1</v>
      </c>
      <c r="O882" s="112" t="b">
        <f t="shared" si="341"/>
        <v>1</v>
      </c>
      <c r="P882" s="113">
        <f t="shared" si="342"/>
        <v>5</v>
      </c>
      <c r="Q882" s="113">
        <f t="shared" si="343"/>
        <v>8</v>
      </c>
      <c r="R882" s="114" t="str">
        <f t="shared" si="359"/>
        <v>0.5-0.18</v>
      </c>
      <c r="S882" s="127">
        <f t="shared" si="344"/>
        <v>0.10912678642423018</v>
      </c>
      <c r="T882" s="112" t="b">
        <f t="shared" si="345"/>
        <v>1</v>
      </c>
      <c r="U882" s="22">
        <f t="shared" si="346"/>
        <v>7.4228455329420298</v>
      </c>
      <c r="V882" s="22">
        <f t="shared" si="347"/>
        <v>0.50527468136156795</v>
      </c>
      <c r="W882" s="81">
        <f t="shared" si="348"/>
        <v>8</v>
      </c>
      <c r="X882" s="22">
        <f t="shared" si="349"/>
        <v>0.41036291109629869</v>
      </c>
      <c r="Y882" s="3">
        <f>IF(U882&gt;'Power Curve'!$C$37,0,INDEX(Ci,$W882,1)*POWER(1-X882,3)+INDEX(Ci,$W882,2)*3*X882*POWER(1-X882,2)+INDEX(Ci,$W882,3)*3*POWER(X882,2)*(1-X882)+INDEX(Ci,$W882,4)*POWER(X882,3))</f>
        <v>710.11567788318143</v>
      </c>
      <c r="Z882" s="3">
        <f t="shared" si="350"/>
        <v>787.60831980003684</v>
      </c>
      <c r="AA882" s="3">
        <f t="shared" si="351"/>
        <v>799.47999572753952</v>
      </c>
      <c r="AB882" s="3">
        <f t="shared" si="360"/>
        <v>-11.871675927502679</v>
      </c>
      <c r="AC882" s="3">
        <f t="shared" si="361"/>
        <v>11.871675927502679</v>
      </c>
      <c r="AE882" s="34">
        <f t="shared" si="352"/>
        <v>7</v>
      </c>
      <c r="AF882" s="73" t="b">
        <f>COUNTIF('Power Curve'!$D$2:$D$31,AE882)&gt;0</f>
        <v>1</v>
      </c>
      <c r="AG882" s="73" t="b">
        <f t="shared" si="353"/>
        <v>0</v>
      </c>
      <c r="AH882" s="73" t="b">
        <f t="shared" si="362"/>
        <v>1</v>
      </c>
      <c r="AI882" s="34" t="str">
        <f t="shared" si="354"/>
        <v>Outer</v>
      </c>
      <c r="AJ882" s="35" t="str">
        <f t="shared" si="363"/>
        <v>0.5-0.6</v>
      </c>
      <c r="AK882" s="36" t="str">
        <f t="shared" si="355"/>
        <v>10-11</v>
      </c>
      <c r="AL882" s="36" t="str">
        <f t="shared" si="356"/>
        <v>Feb</v>
      </c>
      <c r="AM882" s="35" t="str">
        <f t="shared" si="357"/>
        <v>265-275</v>
      </c>
      <c r="AN882" s="36" t="str">
        <f t="shared" si="358"/>
        <v>HWS-HTI</v>
      </c>
    </row>
    <row r="883" spans="5:40" x14ac:dyDescent="0.3">
      <c r="E883" s="12">
        <v>40956.4375</v>
      </c>
      <c r="F883" s="16">
        <v>8.01</v>
      </c>
      <c r="G883" s="16">
        <v>984.25998687744141</v>
      </c>
      <c r="H883" s="29">
        <v>1.1870984234751349</v>
      </c>
      <c r="I883" s="26">
        <v>267.89999999999998</v>
      </c>
      <c r="J883" s="30">
        <v>0.12609238451935081</v>
      </c>
      <c r="K883" s="31">
        <v>0.16650594477118158</v>
      </c>
      <c r="L883" s="111">
        <f t="shared" si="338"/>
        <v>0.6</v>
      </c>
      <c r="M883" s="112">
        <f t="shared" si="339"/>
        <v>0.13</v>
      </c>
      <c r="N883" s="112" t="b">
        <f t="shared" si="340"/>
        <v>1</v>
      </c>
      <c r="O883" s="112" t="b">
        <f t="shared" si="341"/>
        <v>1</v>
      </c>
      <c r="P883" s="113">
        <f t="shared" si="342"/>
        <v>6</v>
      </c>
      <c r="Q883" s="113">
        <f t="shared" si="343"/>
        <v>13</v>
      </c>
      <c r="R883" s="114" t="str">
        <f t="shared" si="359"/>
        <v>0.6-0.13</v>
      </c>
      <c r="S883" s="127">
        <f t="shared" si="344"/>
        <v>1.7757460449273912E-2</v>
      </c>
      <c r="T883" s="112" t="b">
        <f t="shared" si="345"/>
        <v>1</v>
      </c>
      <c r="U883" s="22">
        <f t="shared" si="346"/>
        <v>7.9265230935476918</v>
      </c>
      <c r="V883" s="22">
        <f t="shared" si="347"/>
        <v>0.58311967199794112</v>
      </c>
      <c r="W883" s="81">
        <f t="shared" si="348"/>
        <v>8</v>
      </c>
      <c r="X883" s="22">
        <f t="shared" si="349"/>
        <v>0.91730488830494472</v>
      </c>
      <c r="Y883" s="3">
        <f>IF(U883&gt;'Power Curve'!$C$37,0,INDEX(Ci,$W883,1)*POWER(1-X883,3)+INDEX(Ci,$W883,2)*3*X883*POWER(1-X883,2)+INDEX(Ci,$W883,3)*3*POWER(X883,2)*(1-X883)+INDEX(Ci,$W883,4)*POWER(X883,3))</f>
        <v>856.25030295453666</v>
      </c>
      <c r="Z883" s="3">
        <f t="shared" si="350"/>
        <v>871.45513384393064</v>
      </c>
      <c r="AA883" s="3">
        <f t="shared" si="351"/>
        <v>984.25998687744141</v>
      </c>
      <c r="AB883" s="3">
        <f t="shared" si="360"/>
        <v>-112.80485303351077</v>
      </c>
      <c r="AC883" s="3">
        <f t="shared" si="361"/>
        <v>112.80485303351077</v>
      </c>
      <c r="AE883" s="34">
        <f t="shared" si="352"/>
        <v>8</v>
      </c>
      <c r="AF883" s="73" t="b">
        <f>COUNTIF('Power Curve'!$D$2:$D$31,AE883)&gt;0</f>
        <v>1</v>
      </c>
      <c r="AG883" s="73" t="b">
        <f t="shared" si="353"/>
        <v>0</v>
      </c>
      <c r="AH883" s="73" t="b">
        <f t="shared" si="362"/>
        <v>1</v>
      </c>
      <c r="AI883" s="34" t="str">
        <f t="shared" si="354"/>
        <v>Inner</v>
      </c>
      <c r="AJ883" s="35" t="str">
        <f t="shared" si="363"/>
        <v>0.5-0.6</v>
      </c>
      <c r="AK883" s="36" t="str">
        <f t="shared" si="355"/>
        <v>10-11</v>
      </c>
      <c r="AL883" s="36" t="str">
        <f t="shared" si="356"/>
        <v>Feb</v>
      </c>
      <c r="AM883" s="35" t="str">
        <f t="shared" si="357"/>
        <v>265-275</v>
      </c>
      <c r="AN883" s="36" t="str">
        <f t="shared" si="358"/>
        <v>Inner-TI</v>
      </c>
    </row>
    <row r="884" spans="5:40" x14ac:dyDescent="0.3">
      <c r="E884" s="12">
        <v>40956.444444444445</v>
      </c>
      <c r="F884" s="16">
        <v>7.14</v>
      </c>
      <c r="G884" s="16">
        <v>613.98997116088867</v>
      </c>
      <c r="H884" s="29">
        <v>1.1869227133964275</v>
      </c>
      <c r="I884" s="26">
        <v>272.10000000000002</v>
      </c>
      <c r="J884" s="30">
        <v>0.12605042016806722</v>
      </c>
      <c r="K884" s="31">
        <v>0.17354225775252807</v>
      </c>
      <c r="L884" s="111">
        <f t="shared" si="338"/>
        <v>0.5</v>
      </c>
      <c r="M884" s="112">
        <f t="shared" si="339"/>
        <v>0.13</v>
      </c>
      <c r="N884" s="112" t="b">
        <f t="shared" si="340"/>
        <v>1</v>
      </c>
      <c r="O884" s="112" t="b">
        <f t="shared" si="341"/>
        <v>1</v>
      </c>
      <c r="P884" s="113">
        <f t="shared" si="342"/>
        <v>5</v>
      </c>
      <c r="Q884" s="113">
        <f t="shared" si="343"/>
        <v>13</v>
      </c>
      <c r="R884" s="114" t="str">
        <f t="shared" si="359"/>
        <v>0.5-0.13</v>
      </c>
      <c r="S884" s="127">
        <f t="shared" si="344"/>
        <v>1.7080752491931649E-2</v>
      </c>
      <c r="T884" s="112" t="b">
        <f t="shared" si="345"/>
        <v>1</v>
      </c>
      <c r="U884" s="22">
        <f t="shared" si="346"/>
        <v>7.0652412486357452</v>
      </c>
      <c r="V884" s="22">
        <f t="shared" si="347"/>
        <v>0.45000578645611422</v>
      </c>
      <c r="W884" s="81">
        <f t="shared" si="348"/>
        <v>8</v>
      </c>
      <c r="X884" s="22">
        <f t="shared" si="349"/>
        <v>5.0440934968317898E-2</v>
      </c>
      <c r="Y884" s="3">
        <f>IF(U884&gt;'Power Curve'!$C$37,0,INDEX(Ci,$W884,1)*POWER(1-X884,3)+INDEX(Ci,$W884,2)*3*X884*POWER(1-X884,2)+INDEX(Ci,$W884,3)*3*POWER(X884,2)*(1-X884)+INDEX(Ci,$W884,4)*POWER(X884,3))</f>
        <v>613.26413030280162</v>
      </c>
      <c r="Z884" s="3">
        <f t="shared" si="350"/>
        <v>623.73914312468344</v>
      </c>
      <c r="AA884" s="3">
        <f t="shared" si="351"/>
        <v>613.98997116088867</v>
      </c>
      <c r="AB884" s="3">
        <f t="shared" si="360"/>
        <v>9.7491719637947654</v>
      </c>
      <c r="AC884" s="3">
        <f t="shared" si="361"/>
        <v>9.7491719637947654</v>
      </c>
      <c r="AE884" s="34">
        <f t="shared" si="352"/>
        <v>7</v>
      </c>
      <c r="AF884" s="73" t="b">
        <f>COUNTIF('Power Curve'!$D$2:$D$31,AE884)&gt;0</f>
        <v>1</v>
      </c>
      <c r="AG884" s="73" t="b">
        <f t="shared" si="353"/>
        <v>0</v>
      </c>
      <c r="AH884" s="73" t="b">
        <f t="shared" si="362"/>
        <v>1</v>
      </c>
      <c r="AI884" s="34" t="str">
        <f t="shared" si="354"/>
        <v>Inner</v>
      </c>
      <c r="AJ884" s="35" t="str">
        <f t="shared" si="363"/>
        <v>0.4-0.5</v>
      </c>
      <c r="AK884" s="36" t="str">
        <f t="shared" si="355"/>
        <v>10-11</v>
      </c>
      <c r="AL884" s="36" t="str">
        <f t="shared" si="356"/>
        <v>Feb</v>
      </c>
      <c r="AM884" s="35" t="str">
        <f t="shared" si="357"/>
        <v>265-275</v>
      </c>
      <c r="AN884" s="36" t="str">
        <f t="shared" si="358"/>
        <v>Inner-TI</v>
      </c>
    </row>
    <row r="885" spans="5:40" x14ac:dyDescent="0.3">
      <c r="E885" s="12">
        <v>40956.451388888891</v>
      </c>
      <c r="F885" s="16">
        <v>5.68</v>
      </c>
      <c r="G885" s="16">
        <v>285.55000305175736</v>
      </c>
      <c r="H885" s="29">
        <v>1.1868497181257329</v>
      </c>
      <c r="I885" s="26">
        <v>268.2</v>
      </c>
      <c r="J885" s="30">
        <v>0.22359154929577466</v>
      </c>
      <c r="K885" s="31">
        <v>0.1604214663438992</v>
      </c>
      <c r="L885" s="111">
        <f t="shared" si="338"/>
        <v>0.2</v>
      </c>
      <c r="M885" s="112">
        <f t="shared" si="339"/>
        <v>0.22</v>
      </c>
      <c r="N885" s="112" t="b">
        <f t="shared" si="340"/>
        <v>1</v>
      </c>
      <c r="O885" s="112" t="b">
        <f t="shared" si="341"/>
        <v>1</v>
      </c>
      <c r="P885" s="113">
        <f t="shared" si="342"/>
        <v>2</v>
      </c>
      <c r="Q885" s="113">
        <f t="shared" si="343"/>
        <v>4</v>
      </c>
      <c r="R885" s="114" t="str">
        <f t="shared" si="359"/>
        <v>0.2-0.22</v>
      </c>
      <c r="S885" s="127">
        <f t="shared" si="344"/>
        <v>5.6598947953733374E-2</v>
      </c>
      <c r="T885" s="112" t="b">
        <f t="shared" si="345"/>
        <v>1</v>
      </c>
      <c r="U885" s="22">
        <f t="shared" si="346"/>
        <v>5.6204128297004834</v>
      </c>
      <c r="V885" s="22">
        <f t="shared" si="347"/>
        <v>0.22670289679008429</v>
      </c>
      <c r="W885" s="81">
        <f t="shared" si="348"/>
        <v>6</v>
      </c>
      <c r="X885" s="22">
        <f t="shared" si="349"/>
        <v>0.59035974712520733</v>
      </c>
      <c r="Y885" s="3">
        <f>IF(U885&gt;'Power Curve'!$C$37,0,INDEX(Ci,$W885,1)*POWER(1-X885,3)+INDEX(Ci,$W885,2)*3*X885*POWER(1-X885,2)+INDEX(Ci,$W885,3)*3*POWER(X885,2)*(1-X885)+INDEX(Ci,$W885,4)*POWER(X885,3))</f>
        <v>299.79570521576983</v>
      </c>
      <c r="Z885" s="3">
        <f t="shared" si="350"/>
        <v>316.76382673203</v>
      </c>
      <c r="AA885" s="3">
        <f t="shared" si="351"/>
        <v>285.55000305175736</v>
      </c>
      <c r="AB885" s="3">
        <f t="shared" si="360"/>
        <v>31.21382368027264</v>
      </c>
      <c r="AC885" s="3">
        <f t="shared" si="361"/>
        <v>31.21382368027264</v>
      </c>
      <c r="AE885" s="34">
        <f t="shared" si="352"/>
        <v>6</v>
      </c>
      <c r="AF885" s="73" t="b">
        <f>COUNTIF('Power Curve'!$D$2:$D$31,AE885)&gt;0</f>
        <v>1</v>
      </c>
      <c r="AG885" s="73" t="b">
        <f t="shared" si="353"/>
        <v>0</v>
      </c>
      <c r="AH885" s="73" t="b">
        <f t="shared" si="362"/>
        <v>1</v>
      </c>
      <c r="AI885" s="34" t="str">
        <f t="shared" si="354"/>
        <v>Outer</v>
      </c>
      <c r="AJ885" s="35" t="str">
        <f t="shared" si="363"/>
        <v>0.2-0.3</v>
      </c>
      <c r="AK885" s="36" t="str">
        <f t="shared" si="355"/>
        <v>10-11</v>
      </c>
      <c r="AL885" s="36" t="str">
        <f t="shared" si="356"/>
        <v>Feb</v>
      </c>
      <c r="AM885" s="35" t="str">
        <f t="shared" si="357"/>
        <v>265-275</v>
      </c>
      <c r="AN885" s="36" t="str">
        <f t="shared" si="358"/>
        <v>LWS-HTI</v>
      </c>
    </row>
    <row r="886" spans="5:40" x14ac:dyDescent="0.3">
      <c r="E886" s="12">
        <v>40956.486111111109</v>
      </c>
      <c r="F886" s="16">
        <v>6</v>
      </c>
      <c r="G886" s="16">
        <v>637.72000694274925</v>
      </c>
      <c r="H886" s="29">
        <v>1.1869962449975362</v>
      </c>
      <c r="I886" s="26">
        <v>265.60000000000002</v>
      </c>
      <c r="J886" s="30">
        <v>0.23166666666666666</v>
      </c>
      <c r="K886" s="31">
        <v>-6.2692685547613191E-3</v>
      </c>
      <c r="L886" s="111">
        <f t="shared" si="338"/>
        <v>0.30000000000000004</v>
      </c>
      <c r="M886" s="112">
        <f t="shared" si="339"/>
        <v>0.23</v>
      </c>
      <c r="N886" s="112" t="b">
        <f t="shared" si="340"/>
        <v>1</v>
      </c>
      <c r="O886" s="112" t="b">
        <f t="shared" si="341"/>
        <v>1</v>
      </c>
      <c r="P886" s="113">
        <f t="shared" si="342"/>
        <v>3.0000000000000004</v>
      </c>
      <c r="Q886" s="113">
        <f t="shared" si="343"/>
        <v>3</v>
      </c>
      <c r="R886" s="114" t="str">
        <f t="shared" si="359"/>
        <v>0.3-0.23</v>
      </c>
      <c r="S886" s="127">
        <f t="shared" si="344"/>
        <v>0</v>
      </c>
      <c r="T886" s="112" t="b">
        <f t="shared" si="345"/>
        <v>0</v>
      </c>
      <c r="U886" s="22">
        <f t="shared" si="346"/>
        <v>5.9373001229455857</v>
      </c>
      <c r="V886" s="22">
        <f t="shared" si="347"/>
        <v>0.27567884947256582</v>
      </c>
      <c r="W886" s="81">
        <f t="shared" si="348"/>
        <v>6</v>
      </c>
      <c r="X886" s="22">
        <f t="shared" si="349"/>
        <v>0.90620693794588147</v>
      </c>
      <c r="Y886" s="3">
        <f>IF(U886&gt;'Power Curve'!$C$37,0,INDEX(Ci,$W886,1)*POWER(1-X886,3)+INDEX(Ci,$W886,2)*3*X886*POWER(1-X886,2)+INDEX(Ci,$W886,3)*3*POWER(X886,2)*(1-X886)+INDEX(Ci,$W886,4)*POWER(X886,3))</f>
        <v>351.81698491270413</v>
      </c>
      <c r="Z886" s="3">
        <f t="shared" si="350"/>
        <v>351.81698491270413</v>
      </c>
      <c r="AA886" s="3">
        <f t="shared" si="351"/>
        <v>637.72000694274925</v>
      </c>
      <c r="AB886" s="3">
        <f t="shared" si="360"/>
        <v>-285.90302203004512</v>
      </c>
      <c r="AC886" s="3">
        <f t="shared" si="361"/>
        <v>285.90302203004512</v>
      </c>
      <c r="AE886" s="34">
        <f t="shared" si="352"/>
        <v>6</v>
      </c>
      <c r="AF886" s="73" t="b">
        <f>COUNTIF('Power Curve'!$D$2:$D$31,AE886)&gt;0</f>
        <v>1</v>
      </c>
      <c r="AG886" s="73" t="b">
        <f t="shared" si="353"/>
        <v>0</v>
      </c>
      <c r="AH886" s="73" t="b">
        <f t="shared" si="362"/>
        <v>1</v>
      </c>
      <c r="AI886" s="34" t="str">
        <f t="shared" si="354"/>
        <v>Outer</v>
      </c>
      <c r="AJ886" s="35" t="str">
        <f t="shared" si="363"/>
        <v>0.2-0.3</v>
      </c>
      <c r="AK886" s="36" t="str">
        <f t="shared" si="355"/>
        <v>11-12</v>
      </c>
      <c r="AL886" s="36" t="str">
        <f t="shared" si="356"/>
        <v>Feb</v>
      </c>
      <c r="AM886" s="35" t="str">
        <f t="shared" si="357"/>
        <v>265-275</v>
      </c>
      <c r="AN886" s="36" t="str">
        <f t="shared" si="358"/>
        <v>LWS-HTI</v>
      </c>
    </row>
    <row r="887" spans="5:40" x14ac:dyDescent="0.3">
      <c r="E887" s="12">
        <v>40956.493055555555</v>
      </c>
      <c r="F887" s="16">
        <v>6.57</v>
      </c>
      <c r="G887" s="16">
        <v>521.55999565124557</v>
      </c>
      <c r="H887" s="29">
        <v>1.1873475699041267</v>
      </c>
      <c r="I887" s="26">
        <v>271</v>
      </c>
      <c r="J887" s="30">
        <v>0.24657534246575344</v>
      </c>
      <c r="K887" s="31">
        <v>8.8674330541437404E-2</v>
      </c>
      <c r="L887" s="111">
        <f t="shared" si="338"/>
        <v>0.4</v>
      </c>
      <c r="M887" s="112">
        <f t="shared" si="339"/>
        <v>0.25</v>
      </c>
      <c r="N887" s="112" t="b">
        <f t="shared" si="340"/>
        <v>1</v>
      </c>
      <c r="O887" s="112" t="b">
        <f t="shared" si="341"/>
        <v>1</v>
      </c>
      <c r="P887" s="113">
        <f t="shared" si="342"/>
        <v>4</v>
      </c>
      <c r="Q887" s="113">
        <f t="shared" si="343"/>
        <v>1</v>
      </c>
      <c r="R887" s="114" t="str">
        <f t="shared" si="359"/>
        <v>0.4-0.25</v>
      </c>
      <c r="S887" s="127">
        <f t="shared" si="344"/>
        <v>0</v>
      </c>
      <c r="T887" s="112" t="b">
        <f t="shared" si="345"/>
        <v>0</v>
      </c>
      <c r="U887" s="22">
        <f t="shared" si="346"/>
        <v>6.5019849898236144</v>
      </c>
      <c r="V887" s="22">
        <f t="shared" si="347"/>
        <v>0.36295271595524825</v>
      </c>
      <c r="W887" s="81">
        <f t="shared" si="348"/>
        <v>7</v>
      </c>
      <c r="X887" s="22">
        <f t="shared" si="349"/>
        <v>0.47836932123532816</v>
      </c>
      <c r="Y887" s="3">
        <f>IF(U887&gt;'Power Curve'!$C$37,0,INDEX(Ci,$W887,1)*POWER(1-X887,3)+INDEX(Ci,$W887,2)*3*X887*POWER(1-X887,2)+INDEX(Ci,$W887,3)*3*POWER(X887,2)*(1-X887)+INDEX(Ci,$W887,4)*POWER(X887,3))</f>
        <v>471.19165526285707</v>
      </c>
      <c r="Z887" s="3">
        <f t="shared" si="350"/>
        <v>471.19165526285707</v>
      </c>
      <c r="AA887" s="3">
        <f t="shared" si="351"/>
        <v>521.55999565124557</v>
      </c>
      <c r="AB887" s="3">
        <f t="shared" si="360"/>
        <v>-50.368340388388503</v>
      </c>
      <c r="AC887" s="3">
        <f t="shared" si="361"/>
        <v>50.368340388388503</v>
      </c>
      <c r="AE887" s="34">
        <f t="shared" si="352"/>
        <v>7</v>
      </c>
      <c r="AF887" s="73" t="b">
        <f>COUNTIF('Power Curve'!$D$2:$D$31,AE887)&gt;0</f>
        <v>1</v>
      </c>
      <c r="AG887" s="73" t="b">
        <f t="shared" si="353"/>
        <v>0</v>
      </c>
      <c r="AH887" s="73" t="b">
        <f t="shared" si="362"/>
        <v>1</v>
      </c>
      <c r="AI887" s="34" t="str">
        <f t="shared" si="354"/>
        <v>Outer</v>
      </c>
      <c r="AJ887" s="35" t="str">
        <f t="shared" si="363"/>
        <v>0.3-0.4</v>
      </c>
      <c r="AK887" s="36" t="str">
        <f t="shared" si="355"/>
        <v>11-12</v>
      </c>
      <c r="AL887" s="36" t="str">
        <f t="shared" si="356"/>
        <v>Feb</v>
      </c>
      <c r="AM887" s="35" t="str">
        <f t="shared" si="357"/>
        <v>265-275</v>
      </c>
      <c r="AN887" s="36" t="str">
        <f t="shared" si="358"/>
        <v>LWS-HTI</v>
      </c>
    </row>
    <row r="888" spans="5:40" x14ac:dyDescent="0.3">
      <c r="E888" s="12">
        <v>40956.5</v>
      </c>
      <c r="F888" s="16">
        <v>5.42</v>
      </c>
      <c r="G888" s="16">
        <v>429.27000045776367</v>
      </c>
      <c r="H888" s="29">
        <v>1.1874354346758254</v>
      </c>
      <c r="I888" s="26">
        <v>265.5</v>
      </c>
      <c r="J888" s="30">
        <v>0.19557195571955721</v>
      </c>
      <c r="K888" s="31">
        <v>4.3494603285390884E-2</v>
      </c>
      <c r="L888" s="111">
        <f t="shared" si="338"/>
        <v>0.2</v>
      </c>
      <c r="M888" s="112">
        <f t="shared" si="339"/>
        <v>0.2</v>
      </c>
      <c r="N888" s="112" t="b">
        <f t="shared" si="340"/>
        <v>1</v>
      </c>
      <c r="O888" s="112" t="b">
        <f t="shared" si="341"/>
        <v>1</v>
      </c>
      <c r="P888" s="113">
        <f t="shared" si="342"/>
        <v>2</v>
      </c>
      <c r="Q888" s="113">
        <f t="shared" si="343"/>
        <v>6</v>
      </c>
      <c r="R888" s="114" t="str">
        <f t="shared" si="359"/>
        <v>0.2-0.2</v>
      </c>
      <c r="S888" s="127">
        <f t="shared" si="344"/>
        <v>6.8697946750169242E-2</v>
      </c>
      <c r="T888" s="112" t="b">
        <f t="shared" si="345"/>
        <v>1</v>
      </c>
      <c r="U888" s="22">
        <f t="shared" si="346"/>
        <v>5.3640225123062502</v>
      </c>
      <c r="V888" s="22">
        <f t="shared" si="347"/>
        <v>0.18707694674217887</v>
      </c>
      <c r="W888" s="81">
        <f t="shared" si="348"/>
        <v>6</v>
      </c>
      <c r="X888" s="22">
        <f t="shared" si="349"/>
        <v>0.33481096612705619</v>
      </c>
      <c r="Y888" s="3">
        <f>IF(U888&gt;'Power Curve'!$C$37,0,INDEX(Ci,$W888,1)*POWER(1-X888,3)+INDEX(Ci,$W888,2)*3*X888*POWER(1-X888,2)+INDEX(Ci,$W888,3)*3*POWER(X888,2)*(1-X888)+INDEX(Ci,$W888,4)*POWER(X888,3))</f>
        <v>261.57638862084065</v>
      </c>
      <c r="Z888" s="3">
        <f t="shared" si="350"/>
        <v>279.54614943741672</v>
      </c>
      <c r="AA888" s="3">
        <f t="shared" si="351"/>
        <v>429.27000045776367</v>
      </c>
      <c r="AB888" s="3">
        <f t="shared" si="360"/>
        <v>-149.72385102034696</v>
      </c>
      <c r="AC888" s="3">
        <f t="shared" si="361"/>
        <v>149.72385102034696</v>
      </c>
      <c r="AE888" s="34">
        <f t="shared" si="352"/>
        <v>5</v>
      </c>
      <c r="AF888" s="73" t="b">
        <f>COUNTIF('Power Curve'!$D$2:$D$31,AE888)&gt;0</f>
        <v>1</v>
      </c>
      <c r="AG888" s="73" t="b">
        <f t="shared" si="353"/>
        <v>0</v>
      </c>
      <c r="AH888" s="73" t="b">
        <f t="shared" si="362"/>
        <v>1</v>
      </c>
      <c r="AI888" s="34" t="str">
        <f t="shared" si="354"/>
        <v>Outer</v>
      </c>
      <c r="AJ888" s="35" t="str">
        <f t="shared" si="363"/>
        <v>0.1-0.2</v>
      </c>
      <c r="AK888" s="36" t="str">
        <f t="shared" si="355"/>
        <v>12-13</v>
      </c>
      <c r="AL888" s="36" t="str">
        <f t="shared" si="356"/>
        <v>Feb</v>
      </c>
      <c r="AM888" s="35" t="str">
        <f t="shared" si="357"/>
        <v>265-275</v>
      </c>
      <c r="AN888" s="36" t="str">
        <f t="shared" si="358"/>
        <v>LWS-HTI</v>
      </c>
    </row>
    <row r="889" spans="5:40" x14ac:dyDescent="0.3">
      <c r="E889" s="12">
        <v>40956.875</v>
      </c>
      <c r="F889" s="16">
        <v>7.13</v>
      </c>
      <c r="G889" s="16">
        <v>399.340000152588</v>
      </c>
      <c r="H889" s="29">
        <v>1.1908116284869723</v>
      </c>
      <c r="I889" s="26">
        <v>209</v>
      </c>
      <c r="J889" s="30">
        <v>9.957924263674614E-2</v>
      </c>
      <c r="K889" s="31">
        <v>0.23629261301057397</v>
      </c>
      <c r="L889" s="111">
        <f t="shared" si="338"/>
        <v>0.4</v>
      </c>
      <c r="M889" s="112">
        <f t="shared" si="339"/>
        <v>9.9999999999999992E-2</v>
      </c>
      <c r="N889" s="112" t="b">
        <f t="shared" si="340"/>
        <v>1</v>
      </c>
      <c r="O889" s="112" t="b">
        <f t="shared" si="341"/>
        <v>1</v>
      </c>
      <c r="P889" s="113">
        <f t="shared" si="342"/>
        <v>4</v>
      </c>
      <c r="Q889" s="113">
        <f t="shared" si="343"/>
        <v>16</v>
      </c>
      <c r="R889" s="114" t="str">
        <f t="shared" si="359"/>
        <v>0.4-0.1</v>
      </c>
      <c r="S889" s="127">
        <f t="shared" si="344"/>
        <v>-1.1366894958513816E-3</v>
      </c>
      <c r="T889" s="112" t="b">
        <f t="shared" si="345"/>
        <v>1</v>
      </c>
      <c r="U889" s="22">
        <f t="shared" si="346"/>
        <v>7.0630430924038752</v>
      </c>
      <c r="V889" s="22">
        <f t="shared" si="347"/>
        <v>0.44966605432454687</v>
      </c>
      <c r="W889" s="81">
        <f t="shared" si="348"/>
        <v>8</v>
      </c>
      <c r="X889" s="22">
        <f t="shared" si="349"/>
        <v>4.8228532126591672E-2</v>
      </c>
      <c r="Y889" s="3">
        <f>IF(U889&gt;'Power Curve'!$C$37,0,INDEX(Ci,$W889,1)*POWER(1-X889,3)+INDEX(Ci,$W889,2)*3*X889*POWER(1-X889,2)+INDEX(Ci,$W889,3)*3*POWER(X889,2)*(1-X889)+INDEX(Ci,$W889,4)*POWER(X889,3))</f>
        <v>612.69289082143223</v>
      </c>
      <c r="Z889" s="3">
        <f t="shared" si="350"/>
        <v>611.9964492482527</v>
      </c>
      <c r="AA889" s="3">
        <f t="shared" si="351"/>
        <v>399.340000152588</v>
      </c>
      <c r="AB889" s="3">
        <f t="shared" si="360"/>
        <v>212.6564490956647</v>
      </c>
      <c r="AC889" s="3">
        <f t="shared" si="361"/>
        <v>212.6564490956647</v>
      </c>
      <c r="AE889" s="34">
        <f t="shared" si="352"/>
        <v>7</v>
      </c>
      <c r="AF889" s="73" t="b">
        <f>COUNTIF('Power Curve'!$D$2:$D$31,AE889)&gt;0</f>
        <v>1</v>
      </c>
      <c r="AG889" s="73" t="b">
        <f t="shared" si="353"/>
        <v>0</v>
      </c>
      <c r="AH889" s="73" t="b">
        <f t="shared" si="362"/>
        <v>1</v>
      </c>
      <c r="AI889" s="34" t="str">
        <f t="shared" si="354"/>
        <v>Outer</v>
      </c>
      <c r="AJ889" s="35" t="str">
        <f t="shared" si="363"/>
        <v>0.4-0.5</v>
      </c>
      <c r="AK889" s="36" t="str">
        <f t="shared" si="355"/>
        <v>21-22</v>
      </c>
      <c r="AL889" s="36" t="str">
        <f t="shared" si="356"/>
        <v>Feb</v>
      </c>
      <c r="AM889" s="35" t="str">
        <f t="shared" si="357"/>
        <v>205-215</v>
      </c>
      <c r="AN889" s="36" t="str">
        <f t="shared" si="358"/>
        <v>LWS-LTI</v>
      </c>
    </row>
    <row r="890" spans="5:40" x14ac:dyDescent="0.3">
      <c r="E890" s="12">
        <v>40956.888888888891</v>
      </c>
      <c r="F890" s="16">
        <v>8.34</v>
      </c>
      <c r="G890" s="16">
        <v>658.59000968933105</v>
      </c>
      <c r="H890" s="29">
        <v>1.1921244246557496</v>
      </c>
      <c r="I890" s="26">
        <v>200.7</v>
      </c>
      <c r="J890" s="30">
        <v>9.2326139088729026E-2</v>
      </c>
      <c r="K890" s="31">
        <v>0.22724819497348545</v>
      </c>
      <c r="L890" s="111">
        <f t="shared" si="338"/>
        <v>0.6</v>
      </c>
      <c r="M890" s="112">
        <f t="shared" si="339"/>
        <v>0.09</v>
      </c>
      <c r="N890" s="112" t="b">
        <f t="shared" si="340"/>
        <v>1</v>
      </c>
      <c r="O890" s="112" t="b">
        <f t="shared" si="341"/>
        <v>1</v>
      </c>
      <c r="P890" s="113">
        <f t="shared" si="342"/>
        <v>6</v>
      </c>
      <c r="Q890" s="113">
        <f t="shared" si="343"/>
        <v>17</v>
      </c>
      <c r="R890" s="114" t="str">
        <f t="shared" si="359"/>
        <v>0.6-0.09</v>
      </c>
      <c r="S890" s="127">
        <f t="shared" si="344"/>
        <v>-2.6533940218358566E-2</v>
      </c>
      <c r="T890" s="112" t="b">
        <f t="shared" si="345"/>
        <v>1</v>
      </c>
      <c r="U890" s="22">
        <f t="shared" si="346"/>
        <v>8.2647150210802298</v>
      </c>
      <c r="V890" s="22">
        <f t="shared" si="347"/>
        <v>0.63538832458673278</v>
      </c>
      <c r="W890" s="81">
        <f t="shared" si="348"/>
        <v>9</v>
      </c>
      <c r="X890" s="22">
        <f t="shared" si="349"/>
        <v>0.25591369365213906</v>
      </c>
      <c r="Y890" s="3">
        <f>IF(U890&gt;'Power Curve'!$C$37,0,INDEX(Ci,$W890,1)*POWER(1-X890,3)+INDEX(Ci,$W890,2)*3*X890*POWER(1-X890,2)+INDEX(Ci,$W890,3)*3*POWER(X890,2)*(1-X890)+INDEX(Ci,$W890,4)*POWER(X890,3))</f>
        <v>958.81231700035733</v>
      </c>
      <c r="Z890" s="3">
        <f t="shared" si="350"/>
        <v>933.37124830044399</v>
      </c>
      <c r="AA890" s="3">
        <f t="shared" si="351"/>
        <v>658.59000968933105</v>
      </c>
      <c r="AB890" s="3">
        <f t="shared" si="360"/>
        <v>274.78123861111294</v>
      </c>
      <c r="AC890" s="3">
        <f t="shared" si="361"/>
        <v>274.78123861111294</v>
      </c>
      <c r="AE890" s="34">
        <f t="shared" si="352"/>
        <v>8</v>
      </c>
      <c r="AF890" s="73" t="b">
        <f>COUNTIF('Power Curve'!$D$2:$D$31,AE890)&gt;0</f>
        <v>1</v>
      </c>
      <c r="AG890" s="73" t="b">
        <f t="shared" si="353"/>
        <v>0</v>
      </c>
      <c r="AH890" s="73" t="b">
        <f t="shared" si="362"/>
        <v>1</v>
      </c>
      <c r="AI890" s="34" t="str">
        <f t="shared" si="354"/>
        <v>Outer</v>
      </c>
      <c r="AJ890" s="35" t="str">
        <f t="shared" si="363"/>
        <v>0.6-0.7</v>
      </c>
      <c r="AK890" s="36" t="str">
        <f t="shared" si="355"/>
        <v>21-22</v>
      </c>
      <c r="AL890" s="36" t="str">
        <f t="shared" si="356"/>
        <v>Feb</v>
      </c>
      <c r="AM890" s="35" t="str">
        <f t="shared" si="357"/>
        <v>195-205</v>
      </c>
      <c r="AN890" s="36" t="str">
        <f t="shared" si="358"/>
        <v>HWS-LTI</v>
      </c>
    </row>
    <row r="891" spans="5:40" x14ac:dyDescent="0.3">
      <c r="E891" s="12">
        <v>40958.479166666664</v>
      </c>
      <c r="F891" s="16">
        <v>3.83</v>
      </c>
      <c r="G891" s="16">
        <v>3.8600001335144096</v>
      </c>
      <c r="H891" s="29">
        <v>1.17681901530725</v>
      </c>
      <c r="I891" s="26">
        <v>288.7</v>
      </c>
      <c r="J891" s="30">
        <v>0.13838120104438642</v>
      </c>
      <c r="K891" s="31">
        <v>0.22902443503047584</v>
      </c>
      <c r="L891" s="111">
        <f t="shared" si="338"/>
        <v>-0.1</v>
      </c>
      <c r="M891" s="112">
        <f t="shared" si="339"/>
        <v>0.14000000000000001</v>
      </c>
      <c r="N891" s="112" t="b">
        <f t="shared" si="340"/>
        <v>0</v>
      </c>
      <c r="O891" s="112" t="b">
        <f t="shared" si="341"/>
        <v>1</v>
      </c>
      <c r="P891" s="113">
        <f t="shared" si="342"/>
        <v>-1</v>
      </c>
      <c r="Q891" s="113">
        <f t="shared" si="343"/>
        <v>12</v>
      </c>
      <c r="R891" s="114" t="str">
        <f t="shared" si="359"/>
        <v>-0.1-0.14</v>
      </c>
      <c r="S891" s="127">
        <f t="shared" si="344"/>
        <v>0</v>
      </c>
      <c r="T891" s="112" t="b">
        <f t="shared" si="345"/>
        <v>0</v>
      </c>
      <c r="U891" s="22">
        <f t="shared" si="346"/>
        <v>3.7791138014364818</v>
      </c>
      <c r="V891" s="22">
        <f t="shared" si="347"/>
        <v>-5.7875803602316818E-2</v>
      </c>
      <c r="W891" s="81">
        <f t="shared" si="348"/>
        <v>4</v>
      </c>
      <c r="X891" s="22">
        <f t="shared" si="349"/>
        <v>0.73320349948845787</v>
      </c>
      <c r="Y891" s="3">
        <f>IF(U891&gt;'Power Curve'!$C$37,0,INDEX(Ci,$W891,1)*POWER(1-X891,3)+INDEX(Ci,$W891,2)*3*X891*POWER(1-X891,2)+INDEX(Ci,$W891,3)*3*POWER(X891,2)*(1-X891)+INDEX(Ci,$W891,4)*POWER(X891,3))</f>
        <v>46.877994961546136</v>
      </c>
      <c r="Z891" s="3">
        <f t="shared" si="350"/>
        <v>46.877994961546136</v>
      </c>
      <c r="AA891" s="3">
        <f t="shared" si="351"/>
        <v>3.8600001335144096</v>
      </c>
      <c r="AB891" s="3">
        <f t="shared" si="360"/>
        <v>43.017994828031725</v>
      </c>
      <c r="AC891" s="3">
        <f t="shared" si="361"/>
        <v>43.017994828031725</v>
      </c>
      <c r="AE891" s="34">
        <f t="shared" si="352"/>
        <v>4</v>
      </c>
      <c r="AF891" s="73" t="b">
        <f>COUNTIF('Power Curve'!$D$2:$D$31,AE891)&gt;0</f>
        <v>1</v>
      </c>
      <c r="AG891" s="73" t="b">
        <f t="shared" si="353"/>
        <v>0</v>
      </c>
      <c r="AH891" s="73" t="b">
        <f t="shared" si="362"/>
        <v>1</v>
      </c>
      <c r="AI891" s="34" t="str">
        <f t="shared" si="354"/>
        <v>Inner</v>
      </c>
      <c r="AJ891" s="35" t="str">
        <f t="shared" si="363"/>
        <v>-0.1-0.0</v>
      </c>
      <c r="AK891" s="36" t="str">
        <f t="shared" si="355"/>
        <v>11-12</v>
      </c>
      <c r="AL891" s="36" t="str">
        <f t="shared" si="356"/>
        <v>Feb</v>
      </c>
      <c r="AM891" s="35" t="str">
        <f t="shared" si="357"/>
        <v>285-295</v>
      </c>
      <c r="AN891" s="36" t="str">
        <f t="shared" si="358"/>
        <v>Inner-TI</v>
      </c>
    </row>
    <row r="892" spans="5:40" x14ac:dyDescent="0.3">
      <c r="E892" s="12">
        <v>40958.486111111109</v>
      </c>
      <c r="F892" s="16">
        <v>3.96</v>
      </c>
      <c r="G892" s="16">
        <v>9.3099999427795908</v>
      </c>
      <c r="H892" s="29">
        <v>1.1765575282349765</v>
      </c>
      <c r="I892" s="26">
        <v>287.89999999999998</v>
      </c>
      <c r="J892" s="30">
        <v>0.10101010101010102</v>
      </c>
      <c r="K892" s="31">
        <v>0.35591732518569352</v>
      </c>
      <c r="L892" s="111">
        <f t="shared" si="338"/>
        <v>0</v>
      </c>
      <c r="M892" s="112">
        <f t="shared" si="339"/>
        <v>9.9999999999999992E-2</v>
      </c>
      <c r="N892" s="112" t="b">
        <f t="shared" si="340"/>
        <v>0</v>
      </c>
      <c r="O892" s="112" t="b">
        <f t="shared" si="341"/>
        <v>1</v>
      </c>
      <c r="P892" s="113">
        <f t="shared" si="342"/>
        <v>0</v>
      </c>
      <c r="Q892" s="113">
        <f t="shared" si="343"/>
        <v>16</v>
      </c>
      <c r="R892" s="114" t="str">
        <f t="shared" si="359"/>
        <v>0-0.1</v>
      </c>
      <c r="S892" s="127">
        <f t="shared" si="344"/>
        <v>0</v>
      </c>
      <c r="T892" s="112" t="b">
        <f t="shared" si="345"/>
        <v>0</v>
      </c>
      <c r="U892" s="22">
        <f t="shared" si="346"/>
        <v>3.907097167452767</v>
      </c>
      <c r="V892" s="22">
        <f t="shared" si="347"/>
        <v>-3.8095561819917183E-2</v>
      </c>
      <c r="W892" s="81">
        <f t="shared" si="348"/>
        <v>4</v>
      </c>
      <c r="X892" s="22">
        <f t="shared" si="349"/>
        <v>0.82438666281642958</v>
      </c>
      <c r="Y892" s="3">
        <f>IF(U892&gt;'Power Curve'!$C$37,0,INDEX(Ci,$W892,1)*POWER(1-X892,3)+INDEX(Ci,$W892,2)*3*X892*POWER(1-X892,2)+INDEX(Ci,$W892,3)*3*POWER(X892,2)*(1-X892)+INDEX(Ci,$W892,4)*POWER(X892,3))</f>
        <v>56.990424416575422</v>
      </c>
      <c r="Z892" s="3">
        <f t="shared" si="350"/>
        <v>56.990424416575422</v>
      </c>
      <c r="AA892" s="3">
        <f t="shared" si="351"/>
        <v>9.3099999427795908</v>
      </c>
      <c r="AB892" s="3">
        <f t="shared" si="360"/>
        <v>47.680424473795831</v>
      </c>
      <c r="AC892" s="3">
        <f t="shared" si="361"/>
        <v>47.680424473795831</v>
      </c>
      <c r="AE892" s="34">
        <f t="shared" si="352"/>
        <v>4</v>
      </c>
      <c r="AF892" s="73" t="b">
        <f>COUNTIF('Power Curve'!$D$2:$D$31,AE892)&gt;0</f>
        <v>1</v>
      </c>
      <c r="AG892" s="73" t="b">
        <f t="shared" si="353"/>
        <v>0</v>
      </c>
      <c r="AH892" s="73" t="b">
        <f t="shared" si="362"/>
        <v>1</v>
      </c>
      <c r="AI892" s="34" t="str">
        <f t="shared" si="354"/>
        <v>Outer</v>
      </c>
      <c r="AJ892" s="35" t="str">
        <f t="shared" si="363"/>
        <v>-0.1-0.0</v>
      </c>
      <c r="AK892" s="36" t="str">
        <f t="shared" si="355"/>
        <v>11-12</v>
      </c>
      <c r="AL892" s="36" t="str">
        <f t="shared" si="356"/>
        <v>Feb</v>
      </c>
      <c r="AM892" s="35" t="str">
        <f t="shared" si="357"/>
        <v>285-295</v>
      </c>
      <c r="AN892" s="36" t="str">
        <f t="shared" si="358"/>
        <v>Inner-TI</v>
      </c>
    </row>
    <row r="893" spans="5:40" x14ac:dyDescent="0.3">
      <c r="E893" s="12">
        <v>40958.493055555555</v>
      </c>
      <c r="F893" s="16">
        <v>4.54</v>
      </c>
      <c r="G893" s="16">
        <v>92.340000152587493</v>
      </c>
      <c r="H893" s="29">
        <v>1.1762961583791656</v>
      </c>
      <c r="I893" s="26">
        <v>288.60000000000002</v>
      </c>
      <c r="J893" s="30">
        <v>0.12995594713656386</v>
      </c>
      <c r="K893" s="31">
        <v>0.28003307663286209</v>
      </c>
      <c r="L893" s="111">
        <f t="shared" si="338"/>
        <v>0.1</v>
      </c>
      <c r="M893" s="112">
        <f t="shared" si="339"/>
        <v>0.13</v>
      </c>
      <c r="N893" s="112" t="b">
        <f t="shared" si="340"/>
        <v>1</v>
      </c>
      <c r="O893" s="112" t="b">
        <f t="shared" si="341"/>
        <v>1</v>
      </c>
      <c r="P893" s="113">
        <f t="shared" si="342"/>
        <v>1</v>
      </c>
      <c r="Q893" s="113">
        <f t="shared" si="343"/>
        <v>13</v>
      </c>
      <c r="R893" s="114" t="str">
        <f t="shared" si="359"/>
        <v>0.1-0.13</v>
      </c>
      <c r="S893" s="127">
        <f t="shared" si="344"/>
        <v>4.827591189261813E-2</v>
      </c>
      <c r="T893" s="112" t="b">
        <f t="shared" si="345"/>
        <v>1</v>
      </c>
      <c r="U893" s="22">
        <f t="shared" si="346"/>
        <v>4.4790170554900532</v>
      </c>
      <c r="V893" s="22">
        <f t="shared" si="347"/>
        <v>5.0296500505595983E-2</v>
      </c>
      <c r="W893" s="81">
        <f t="shared" si="348"/>
        <v>5</v>
      </c>
      <c r="X893" s="22">
        <f t="shared" si="349"/>
        <v>0.37212442718307714</v>
      </c>
      <c r="Y893" s="3">
        <f>IF(U893&gt;'Power Curve'!$C$37,0,INDEX(Ci,$W893,1)*POWER(1-X893,3)+INDEX(Ci,$W893,2)*3*X893*POWER(1-X893,2)+INDEX(Ci,$W893,3)*3*POWER(X893,2)*(1-X893)+INDEX(Ci,$W893,4)*POWER(X893,3))</f>
        <v>118.29458008820123</v>
      </c>
      <c r="Z893" s="3">
        <f t="shared" si="350"/>
        <v>124.00535881391349</v>
      </c>
      <c r="AA893" s="3">
        <f t="shared" si="351"/>
        <v>92.340000152587493</v>
      </c>
      <c r="AB893" s="3">
        <f t="shared" si="360"/>
        <v>31.665358661325996</v>
      </c>
      <c r="AC893" s="3">
        <f t="shared" si="361"/>
        <v>31.665358661325996</v>
      </c>
      <c r="AE893" s="34">
        <f t="shared" si="352"/>
        <v>4</v>
      </c>
      <c r="AF893" s="73" t="b">
        <f>COUNTIF('Power Curve'!$D$2:$D$31,AE893)&gt;0</f>
        <v>1</v>
      </c>
      <c r="AG893" s="73" t="b">
        <f t="shared" si="353"/>
        <v>0</v>
      </c>
      <c r="AH893" s="73" t="b">
        <f t="shared" si="362"/>
        <v>1</v>
      </c>
      <c r="AI893" s="34" t="str">
        <f t="shared" si="354"/>
        <v>Inner</v>
      </c>
      <c r="AJ893" s="35" t="str">
        <f t="shared" si="363"/>
        <v>0.0-0.1</v>
      </c>
      <c r="AK893" s="36" t="str">
        <f t="shared" si="355"/>
        <v>11-12</v>
      </c>
      <c r="AL893" s="36" t="str">
        <f t="shared" si="356"/>
        <v>Feb</v>
      </c>
      <c r="AM893" s="35" t="str">
        <f t="shared" si="357"/>
        <v>285-295</v>
      </c>
      <c r="AN893" s="36" t="str">
        <f t="shared" si="358"/>
        <v>Inner-TI</v>
      </c>
    </row>
    <row r="894" spans="5:40" x14ac:dyDescent="0.3">
      <c r="E894" s="12">
        <v>40958.5</v>
      </c>
      <c r="F894" s="16">
        <v>5.2</v>
      </c>
      <c r="G894" s="16">
        <v>186.2900009155272</v>
      </c>
      <c r="H894" s="29">
        <v>1.1762090608976647</v>
      </c>
      <c r="I894" s="26">
        <v>286.89999999999998</v>
      </c>
      <c r="J894" s="30">
        <v>0.1076923076923077</v>
      </c>
      <c r="K894" s="31">
        <v>0.28168711164722049</v>
      </c>
      <c r="L894" s="111">
        <f t="shared" si="338"/>
        <v>0.2</v>
      </c>
      <c r="M894" s="112">
        <f t="shared" si="339"/>
        <v>0.11</v>
      </c>
      <c r="N894" s="112" t="b">
        <f t="shared" si="340"/>
        <v>1</v>
      </c>
      <c r="O894" s="112" t="b">
        <f t="shared" si="341"/>
        <v>1</v>
      </c>
      <c r="P894" s="113">
        <f t="shared" si="342"/>
        <v>2</v>
      </c>
      <c r="Q894" s="113">
        <f t="shared" si="343"/>
        <v>15</v>
      </c>
      <c r="R894" s="114" t="str">
        <f t="shared" si="359"/>
        <v>0.2-0.11</v>
      </c>
      <c r="S894" s="127">
        <f t="shared" si="344"/>
        <v>1.2047330358197833E-2</v>
      </c>
      <c r="T894" s="112" t="b">
        <f t="shared" si="345"/>
        <v>1</v>
      </c>
      <c r="U894" s="22">
        <f t="shared" si="346"/>
        <v>5.1300250716816302</v>
      </c>
      <c r="V894" s="22">
        <f t="shared" si="347"/>
        <v>0.15091188798424052</v>
      </c>
      <c r="W894" s="81">
        <f t="shared" si="348"/>
        <v>6</v>
      </c>
      <c r="X894" s="22">
        <f t="shared" si="349"/>
        <v>0.10158156294190349</v>
      </c>
      <c r="Y894" s="3">
        <f>IF(U894&gt;'Power Curve'!$C$37,0,INDEX(Ci,$W894,1)*POWER(1-X894,3)+INDEX(Ci,$W894,2)*3*X894*POWER(1-X894,2)+INDEX(Ci,$W894,3)*3*POWER(X894,2)*(1-X894)+INDEX(Ci,$W894,4)*POWER(X894,3))</f>
        <v>227.00974555236888</v>
      </c>
      <c r="Z894" s="3">
        <f t="shared" si="350"/>
        <v>229.7446069515687</v>
      </c>
      <c r="AA894" s="3">
        <f t="shared" si="351"/>
        <v>186.2900009155272</v>
      </c>
      <c r="AB894" s="3">
        <f t="shared" si="360"/>
        <v>43.454606036041497</v>
      </c>
      <c r="AC894" s="3">
        <f t="shared" si="361"/>
        <v>43.454606036041497</v>
      </c>
      <c r="AE894" s="34">
        <f t="shared" si="352"/>
        <v>5</v>
      </c>
      <c r="AF894" s="73" t="b">
        <f>COUNTIF('Power Curve'!$D$2:$D$31,AE894)&gt;0</f>
        <v>1</v>
      </c>
      <c r="AG894" s="73" t="b">
        <f t="shared" si="353"/>
        <v>0</v>
      </c>
      <c r="AH894" s="73" t="b">
        <f t="shared" si="362"/>
        <v>1</v>
      </c>
      <c r="AI894" s="34" t="str">
        <f t="shared" si="354"/>
        <v>Inner</v>
      </c>
      <c r="AJ894" s="35" t="str">
        <f t="shared" si="363"/>
        <v>0.1-0.2</v>
      </c>
      <c r="AK894" s="36" t="str">
        <f t="shared" si="355"/>
        <v>12-13</v>
      </c>
      <c r="AL894" s="36" t="str">
        <f t="shared" si="356"/>
        <v>Feb</v>
      </c>
      <c r="AM894" s="35" t="str">
        <f t="shared" si="357"/>
        <v>285-295</v>
      </c>
      <c r="AN894" s="36" t="str">
        <f t="shared" si="358"/>
        <v>Inner-TI</v>
      </c>
    </row>
    <row r="895" spans="5:40" x14ac:dyDescent="0.3">
      <c r="E895" s="12">
        <v>40958.506944444445</v>
      </c>
      <c r="F895" s="16">
        <v>6.1</v>
      </c>
      <c r="G895" s="16">
        <v>301.85998916625999</v>
      </c>
      <c r="H895" s="29">
        <v>1.1762526080260978</v>
      </c>
      <c r="I895" s="26">
        <v>293.8</v>
      </c>
      <c r="J895" s="30">
        <v>0.1360655737704918</v>
      </c>
      <c r="K895" s="31">
        <v>0.3173884942536086</v>
      </c>
      <c r="L895" s="111">
        <f t="shared" si="338"/>
        <v>0.30000000000000004</v>
      </c>
      <c r="M895" s="112">
        <f t="shared" si="339"/>
        <v>0.14000000000000001</v>
      </c>
      <c r="N895" s="112" t="b">
        <f t="shared" si="340"/>
        <v>1</v>
      </c>
      <c r="O895" s="112" t="b">
        <f t="shared" si="341"/>
        <v>1</v>
      </c>
      <c r="P895" s="113">
        <f t="shared" si="342"/>
        <v>3.0000000000000004</v>
      </c>
      <c r="Q895" s="113">
        <f t="shared" si="343"/>
        <v>12</v>
      </c>
      <c r="R895" s="114" t="str">
        <f t="shared" si="359"/>
        <v>0.3-0.14</v>
      </c>
      <c r="S895" s="127">
        <f t="shared" si="344"/>
        <v>9.4822453068533555E-3</v>
      </c>
      <c r="T895" s="112" t="b">
        <f t="shared" si="345"/>
        <v>1</v>
      </c>
      <c r="U895" s="22">
        <f t="shared" si="346"/>
        <v>6.0179882931367201</v>
      </c>
      <c r="V895" s="22">
        <f t="shared" si="347"/>
        <v>0.28814946628035443</v>
      </c>
      <c r="W895" s="81">
        <f t="shared" si="348"/>
        <v>6</v>
      </c>
      <c r="X895" s="22">
        <f t="shared" si="349"/>
        <v>0.98663026961799849</v>
      </c>
      <c r="Y895" s="3">
        <f>IF(U895&gt;'Power Curve'!$C$37,0,INDEX(Ci,$W895,1)*POWER(1-X895,3)+INDEX(Ci,$W895,2)*3*X895*POWER(1-X895,2)+INDEX(Ci,$W895,3)*3*POWER(X895,2)*(1-X895)+INDEX(Ci,$W895,4)*POWER(X895,3))</f>
        <v>366.52087961083157</v>
      </c>
      <c r="Z895" s="3">
        <f t="shared" si="350"/>
        <v>369.99632050138513</v>
      </c>
      <c r="AA895" s="3">
        <f t="shared" si="351"/>
        <v>301.85998916625999</v>
      </c>
      <c r="AB895" s="3">
        <f t="shared" si="360"/>
        <v>68.136331335125135</v>
      </c>
      <c r="AC895" s="3">
        <f t="shared" si="361"/>
        <v>68.136331335125135</v>
      </c>
      <c r="AE895" s="34">
        <f t="shared" si="352"/>
        <v>6</v>
      </c>
      <c r="AF895" s="73" t="b">
        <f>COUNTIF('Power Curve'!$D$2:$D$31,AE895)&gt;0</f>
        <v>1</v>
      </c>
      <c r="AG895" s="73" t="b">
        <f t="shared" si="353"/>
        <v>0</v>
      </c>
      <c r="AH895" s="73" t="b">
        <f t="shared" si="362"/>
        <v>1</v>
      </c>
      <c r="AI895" s="34" t="str">
        <f t="shared" si="354"/>
        <v>Outer</v>
      </c>
      <c r="AJ895" s="35" t="str">
        <f t="shared" si="363"/>
        <v>0.2-0.3</v>
      </c>
      <c r="AK895" s="36" t="str">
        <f t="shared" si="355"/>
        <v>12-13</v>
      </c>
      <c r="AL895" s="36" t="str">
        <f t="shared" si="356"/>
        <v>Feb</v>
      </c>
      <c r="AM895" s="35" t="str">
        <f t="shared" si="357"/>
        <v>285-295</v>
      </c>
      <c r="AN895" s="36" t="str">
        <f t="shared" si="358"/>
        <v>Inner-TI</v>
      </c>
    </row>
    <row r="896" spans="5:40" x14ac:dyDescent="0.3">
      <c r="E896" s="12">
        <v>40958.513888888891</v>
      </c>
      <c r="F896" s="16">
        <v>5.98</v>
      </c>
      <c r="G896" s="16">
        <v>384.31999969482411</v>
      </c>
      <c r="H896" s="29">
        <v>1.1763397119572272</v>
      </c>
      <c r="I896" s="26">
        <v>293.3</v>
      </c>
      <c r="J896" s="30">
        <v>0.12709030100334448</v>
      </c>
      <c r="K896" s="31">
        <v>0.17068751274742797</v>
      </c>
      <c r="L896" s="111">
        <f t="shared" si="338"/>
        <v>0.30000000000000004</v>
      </c>
      <c r="M896" s="112">
        <f t="shared" si="339"/>
        <v>0.13</v>
      </c>
      <c r="N896" s="112" t="b">
        <f t="shared" si="340"/>
        <v>1</v>
      </c>
      <c r="O896" s="112" t="b">
        <f t="shared" si="341"/>
        <v>1</v>
      </c>
      <c r="P896" s="113">
        <f t="shared" si="342"/>
        <v>3.0000000000000004</v>
      </c>
      <c r="Q896" s="113">
        <f t="shared" si="343"/>
        <v>13</v>
      </c>
      <c r="R896" s="114" t="str">
        <f t="shared" si="359"/>
        <v>0.3-0.13</v>
      </c>
      <c r="S896" s="127">
        <f t="shared" si="344"/>
        <v>2.3144625764960111E-2</v>
      </c>
      <c r="T896" s="112" t="b">
        <f t="shared" si="345"/>
        <v>1</v>
      </c>
      <c r="U896" s="22">
        <f t="shared" si="346"/>
        <v>5.8997472604841672</v>
      </c>
      <c r="V896" s="22">
        <f t="shared" si="347"/>
        <v>0.26987493352450787</v>
      </c>
      <c r="W896" s="81">
        <f t="shared" si="348"/>
        <v>6</v>
      </c>
      <c r="X896" s="22">
        <f t="shared" si="349"/>
        <v>0.86877733326135376</v>
      </c>
      <c r="Y896" s="3">
        <f>IF(U896&gt;'Power Curve'!$C$37,0,INDEX(Ci,$W896,1)*POWER(1-X896,3)+INDEX(Ci,$W896,2)*3*X896*POWER(1-X896,2)+INDEX(Ci,$W896,3)*3*POWER(X896,2)*(1-X896)+INDEX(Ci,$W896,4)*POWER(X896,3))</f>
        <v>345.21172039445338</v>
      </c>
      <c r="Z896" s="3">
        <f t="shared" si="350"/>
        <v>353.20151647266107</v>
      </c>
      <c r="AA896" s="3">
        <f t="shared" si="351"/>
        <v>384.31999969482411</v>
      </c>
      <c r="AB896" s="3">
        <f t="shared" si="360"/>
        <v>-31.118483222163036</v>
      </c>
      <c r="AC896" s="3">
        <f t="shared" si="361"/>
        <v>31.118483222163036</v>
      </c>
      <c r="AE896" s="34">
        <f t="shared" si="352"/>
        <v>6</v>
      </c>
      <c r="AF896" s="73" t="b">
        <f>COUNTIF('Power Curve'!$D$2:$D$31,AE896)&gt;0</f>
        <v>1</v>
      </c>
      <c r="AG896" s="73" t="b">
        <f t="shared" si="353"/>
        <v>0</v>
      </c>
      <c r="AH896" s="73" t="b">
        <f t="shared" si="362"/>
        <v>1</v>
      </c>
      <c r="AI896" s="34" t="str">
        <f t="shared" si="354"/>
        <v>Inner</v>
      </c>
      <c r="AJ896" s="35" t="str">
        <f t="shared" si="363"/>
        <v>0.2-0.3</v>
      </c>
      <c r="AK896" s="36" t="str">
        <f t="shared" si="355"/>
        <v>12-13</v>
      </c>
      <c r="AL896" s="36" t="str">
        <f t="shared" si="356"/>
        <v>Feb</v>
      </c>
      <c r="AM896" s="35" t="str">
        <f t="shared" si="357"/>
        <v>285-295</v>
      </c>
      <c r="AN896" s="36" t="str">
        <f t="shared" si="358"/>
        <v>Inner-TI</v>
      </c>
    </row>
    <row r="897" spans="5:40" x14ac:dyDescent="0.3">
      <c r="E897" s="12">
        <v>40958.520833333336</v>
      </c>
      <c r="F897" s="16">
        <v>6.76</v>
      </c>
      <c r="G897" s="16">
        <v>552.10000228881813</v>
      </c>
      <c r="H897" s="29">
        <v>1.1769236354063006</v>
      </c>
      <c r="I897" s="26">
        <v>288</v>
      </c>
      <c r="J897" s="30">
        <v>0.11094674556213018</v>
      </c>
      <c r="K897" s="31">
        <v>0.27532660028264594</v>
      </c>
      <c r="L897" s="111">
        <f t="shared" si="338"/>
        <v>0.4</v>
      </c>
      <c r="M897" s="112">
        <f t="shared" si="339"/>
        <v>0.11</v>
      </c>
      <c r="N897" s="112" t="b">
        <f t="shared" si="340"/>
        <v>1</v>
      </c>
      <c r="O897" s="112" t="b">
        <f t="shared" si="341"/>
        <v>1</v>
      </c>
      <c r="P897" s="113">
        <f t="shared" si="342"/>
        <v>4</v>
      </c>
      <c r="Q897" s="113">
        <f t="shared" si="343"/>
        <v>15</v>
      </c>
      <c r="R897" s="114" t="str">
        <f t="shared" si="359"/>
        <v>0.4-0.11</v>
      </c>
      <c r="S897" s="127">
        <f t="shared" si="344"/>
        <v>-7.3544994965231711E-3</v>
      </c>
      <c r="T897" s="112" t="b">
        <f t="shared" si="345"/>
        <v>1</v>
      </c>
      <c r="U897" s="22">
        <f t="shared" si="346"/>
        <v>6.6703828508676963</v>
      </c>
      <c r="V897" s="22">
        <f t="shared" si="347"/>
        <v>0.38897914822354029</v>
      </c>
      <c r="W897" s="81">
        <f t="shared" si="348"/>
        <v>7</v>
      </c>
      <c r="X897" s="22">
        <f t="shared" si="349"/>
        <v>0.64955353511703762</v>
      </c>
      <c r="Y897" s="3">
        <f>IF(U897&gt;'Power Curve'!$C$37,0,INDEX(Ci,$W897,1)*POWER(1-X897,3)+INDEX(Ci,$W897,2)*3*X897*POWER(1-X897,2)+INDEX(Ci,$W897,3)*3*POWER(X897,2)*(1-X897)+INDEX(Ci,$W897,4)*POWER(X897,3))</f>
        <v>512.49803503696376</v>
      </c>
      <c r="Z897" s="3">
        <f t="shared" si="350"/>
        <v>508.72886849631527</v>
      </c>
      <c r="AA897" s="3">
        <f t="shared" si="351"/>
        <v>552.10000228881813</v>
      </c>
      <c r="AB897" s="3">
        <f t="shared" si="360"/>
        <v>-43.37113379250286</v>
      </c>
      <c r="AC897" s="3">
        <f t="shared" si="361"/>
        <v>43.37113379250286</v>
      </c>
      <c r="AE897" s="34">
        <f t="shared" si="352"/>
        <v>7</v>
      </c>
      <c r="AF897" s="73" t="b">
        <f>COUNTIF('Power Curve'!$D$2:$D$31,AE897)&gt;0</f>
        <v>1</v>
      </c>
      <c r="AG897" s="73" t="b">
        <f t="shared" si="353"/>
        <v>0</v>
      </c>
      <c r="AH897" s="73" t="b">
        <f t="shared" si="362"/>
        <v>1</v>
      </c>
      <c r="AI897" s="34" t="str">
        <f t="shared" si="354"/>
        <v>Inner</v>
      </c>
      <c r="AJ897" s="35" t="str">
        <f t="shared" si="363"/>
        <v>0.3-0.4</v>
      </c>
      <c r="AK897" s="36" t="str">
        <f t="shared" si="355"/>
        <v>12-13</v>
      </c>
      <c r="AL897" s="36" t="str">
        <f t="shared" si="356"/>
        <v>Feb</v>
      </c>
      <c r="AM897" s="35" t="str">
        <f t="shared" si="357"/>
        <v>285-295</v>
      </c>
      <c r="AN897" s="36" t="str">
        <f t="shared" si="358"/>
        <v>Inner-TI</v>
      </c>
    </row>
    <row r="898" spans="5:40" x14ac:dyDescent="0.3">
      <c r="E898" s="12">
        <v>40958.527777777781</v>
      </c>
      <c r="F898" s="16">
        <v>7.29</v>
      </c>
      <c r="G898" s="16">
        <v>785.28002357482956</v>
      </c>
      <c r="H898" s="29">
        <v>1.1767057422444014</v>
      </c>
      <c r="I898" s="26">
        <v>289.10000000000002</v>
      </c>
      <c r="J898" s="30">
        <v>0.14540466392318244</v>
      </c>
      <c r="K898" s="31">
        <v>0.21001383435192217</v>
      </c>
      <c r="L898" s="111">
        <f t="shared" si="338"/>
        <v>0.5</v>
      </c>
      <c r="M898" s="112">
        <f t="shared" si="339"/>
        <v>0.15000000000000002</v>
      </c>
      <c r="N898" s="112" t="b">
        <f t="shared" si="340"/>
        <v>1</v>
      </c>
      <c r="O898" s="112" t="b">
        <f t="shared" si="341"/>
        <v>1</v>
      </c>
      <c r="P898" s="113">
        <f t="shared" si="342"/>
        <v>5</v>
      </c>
      <c r="Q898" s="113">
        <f t="shared" si="343"/>
        <v>10.999999999999998</v>
      </c>
      <c r="R898" s="114" t="str">
        <f t="shared" si="359"/>
        <v>0.5-0.15</v>
      </c>
      <c r="S898" s="127">
        <f t="shared" si="344"/>
        <v>3.6961852981718626E-2</v>
      </c>
      <c r="T898" s="112" t="b">
        <f t="shared" si="345"/>
        <v>1</v>
      </c>
      <c r="U898" s="22">
        <f t="shared" si="346"/>
        <v>7.1929127059012936</v>
      </c>
      <c r="V898" s="22">
        <f t="shared" si="347"/>
        <v>0.46973782173562473</v>
      </c>
      <c r="W898" s="81">
        <f t="shared" si="348"/>
        <v>8</v>
      </c>
      <c r="X898" s="22">
        <f t="shared" si="349"/>
        <v>0.17893985181797734</v>
      </c>
      <c r="Y898" s="3">
        <f>IF(U898&gt;'Power Curve'!$C$37,0,INDEX(Ci,$W898,1)*POWER(1-X898,3)+INDEX(Ci,$W898,2)*3*X898*POWER(1-X898,2)+INDEX(Ci,$W898,3)*3*POWER(X898,2)*(1-X898)+INDEX(Ci,$W898,4)*POWER(X898,3))</f>
        <v>646.98313084611186</v>
      </c>
      <c r="Z898" s="3">
        <f t="shared" si="350"/>
        <v>670.89682621009786</v>
      </c>
      <c r="AA898" s="3">
        <f t="shared" si="351"/>
        <v>785.28002357482956</v>
      </c>
      <c r="AB898" s="3">
        <f t="shared" si="360"/>
        <v>-114.3831973647317</v>
      </c>
      <c r="AC898" s="3">
        <f t="shared" si="361"/>
        <v>114.3831973647317</v>
      </c>
      <c r="AE898" s="34">
        <f t="shared" si="352"/>
        <v>7</v>
      </c>
      <c r="AF898" s="73" t="b">
        <f>COUNTIF('Power Curve'!$D$2:$D$31,AE898)&gt;0</f>
        <v>1</v>
      </c>
      <c r="AG898" s="73" t="b">
        <f t="shared" si="353"/>
        <v>0</v>
      </c>
      <c r="AH898" s="73" t="b">
        <f t="shared" si="362"/>
        <v>1</v>
      </c>
      <c r="AI898" s="34" t="str">
        <f t="shared" si="354"/>
        <v>Outer</v>
      </c>
      <c r="AJ898" s="35" t="str">
        <f t="shared" si="363"/>
        <v>0.4-0.5</v>
      </c>
      <c r="AK898" s="36" t="str">
        <f t="shared" si="355"/>
        <v>12-13</v>
      </c>
      <c r="AL898" s="36" t="str">
        <f t="shared" si="356"/>
        <v>Feb</v>
      </c>
      <c r="AM898" s="35" t="str">
        <f t="shared" si="357"/>
        <v>285-295</v>
      </c>
      <c r="AN898" s="36" t="str">
        <f t="shared" si="358"/>
        <v>LWS-HTI</v>
      </c>
    </row>
    <row r="899" spans="5:40" x14ac:dyDescent="0.3">
      <c r="E899" s="12">
        <v>40958.534722222219</v>
      </c>
      <c r="F899" s="16">
        <v>8.3800000000000008</v>
      </c>
      <c r="G899" s="16">
        <v>1232.370056152346</v>
      </c>
      <c r="H899" s="29">
        <v>1.1769672235146471</v>
      </c>
      <c r="I899" s="26">
        <v>292.3</v>
      </c>
      <c r="J899" s="30">
        <v>0.10859188544152744</v>
      </c>
      <c r="K899" s="31">
        <v>0.1847188524379787</v>
      </c>
      <c r="L899" s="111">
        <f t="shared" ref="L899:L962" si="364">ROUND((V899-CenterOfFirstWindSpeedBin)/WindSpeedBinWidth,0)*WindSpeedBinWidth+CenterOfFirstWindSpeedBin</f>
        <v>0.6</v>
      </c>
      <c r="M899" s="112">
        <f t="shared" ref="M899:M962" si="365">ROUND((J899-CenterOfFirstTurbulenceBin)/TurbulenceBinWidth,0)*TurbulenceBinWidth+CenterOfFirstTurbulenceBin</f>
        <v>0.11</v>
      </c>
      <c r="N899" s="112" t="b">
        <f t="shared" ref="N899:N962" si="366">IF(AND(L899&gt;=CenterOfFirstWindSpeedBin,L899&lt;=CenterOfLastWindSpeedBin),TRUE,FALSE)</f>
        <v>1</v>
      </c>
      <c r="O899" s="112" t="b">
        <f t="shared" ref="O899:O962" si="367">IF(AND(M899&gt;=CenterOfFirstTurbulenceBin,M899&lt;=CenterOfLastTurbulenceBin),TRUE,FALSE)</f>
        <v>1</v>
      </c>
      <c r="P899" s="113">
        <f t="shared" ref="P899:P962" si="368">(L899-CenterOfFirstWindSpeedBin)/WindSpeedBinWidth+1</f>
        <v>6</v>
      </c>
      <c r="Q899" s="113">
        <f t="shared" ref="Q899:Q962" si="369">NumberOfTurbulenceBins-(M899-CenterOfFirstTurbulenceBin)/TurbulenceBinWidth</f>
        <v>15</v>
      </c>
      <c r="R899" s="114" t="str">
        <f t="shared" si="359"/>
        <v>0.6-0.11</v>
      </c>
      <c r="S899" s="127">
        <f t="shared" ref="S899:S962" si="370">IF(T899,INDEX(PowerDeviationMatrix,Q899,P899),IF(UseMatrixPadValue,MatrixPadValue,0))</f>
        <v>-1.5111837704289E-2</v>
      </c>
      <c r="T899" s="112" t="b">
        <f t="shared" ref="T899:T962" si="371">IF(AND(P899&gt;0,Q899&gt;0,N899,O899),LEN(INDEX(PowerDeviationMatrix,Q899,P899))&gt;0,FALSE)</f>
        <v>1</v>
      </c>
      <c r="U899" s="22">
        <f t="shared" ref="U899:U962" si="372">F899*(H899/Ref_Density)^(1/3)</f>
        <v>8.2690086319430538</v>
      </c>
      <c r="V899" s="22">
        <f t="shared" ref="V899:V962" si="373">(U899-CutInWindSpeed)/(RatedWindSpeed-CutInWindSpeed)</f>
        <v>0.63605191598637911</v>
      </c>
      <c r="W899" s="81">
        <f t="shared" ref="W899:W962" si="374">COUNTIF(xa,"&lt;"&amp;U899)</f>
        <v>9</v>
      </c>
      <c r="X899" s="22">
        <f t="shared" ref="X899:X962" si="375">(U899-INDEX(xa,$W899))/(INDEX(xb,$W899)-INDEX(xa,$W899))</f>
        <v>0.26020536537609079</v>
      </c>
      <c r="Y899" s="3">
        <f>IF(U899&gt;'Power Curve'!$C$37,0,INDEX(Ci,$W899,1)*POWER(1-X899,3)+INDEX(Ci,$W899,2)*3*X899*POWER(1-X899,2)+INDEX(Ci,$W899,3)*3*POWER(X899,2)*(1-X899)+INDEX(Ci,$W899,4)*POWER(X899,3))</f>
        <v>960.14626624306493</v>
      </c>
      <c r="Z899" s="3">
        <f t="shared" ref="Z899:Z962" si="376">IF(OR(T899,UseMatrixPadValue),Y899*(1+S899),"")</f>
        <v>945.63669169522063</v>
      </c>
      <c r="AA899" s="3">
        <f t="shared" ref="AA899:AA962" si="377">IF(AH899,G899,"")</f>
        <v>1232.370056152346</v>
      </c>
      <c r="AB899" s="3">
        <f t="shared" si="360"/>
        <v>-286.73336445712539</v>
      </c>
      <c r="AC899" s="3">
        <f t="shared" si="361"/>
        <v>286.73336445712539</v>
      </c>
      <c r="AE899" s="34">
        <f t="shared" ref="AE899:AE962" si="378">MROUND(U899-Centre_First_Bin,Bin_Width)+Centre_First_Bin</f>
        <v>8</v>
      </c>
      <c r="AF899" s="73" t="b">
        <f>COUNTIF('Power Curve'!$D$2:$D$31,AE899)&gt;0</f>
        <v>1</v>
      </c>
      <c r="AG899" s="73" t="b">
        <f t="shared" ref="AG899:AG962" si="379">(G899&lt;0)</f>
        <v>0</v>
      </c>
      <c r="AH899" s="73" t="b">
        <f t="shared" si="362"/>
        <v>1</v>
      </c>
      <c r="AI899" s="34" t="str">
        <f t="shared" ref="AI899:AI962" si="380">IF(AH899,IF(AND(J899&gt;=LowerTurbLimit,J899&lt;=UpperTurbLimit,K899&gt;=LowerShearLimit,K899&lt;=UpperShearLimit),"Inner","Outer"),"")</f>
        <v>Inner</v>
      </c>
      <c r="AJ899" s="35" t="str">
        <f t="shared" si="363"/>
        <v>0.6-0.7</v>
      </c>
      <c r="AK899" s="36" t="str">
        <f t="shared" ref="AK899:AK962" si="381">IF(AH899,HOUR(E899)&amp;"-"&amp;HOUR(E899)+1,"")</f>
        <v>12-13</v>
      </c>
      <c r="AL899" s="36" t="str">
        <f t="shared" ref="AL899:AL962" si="382">IF(AH899,TEXT(E899,"mmm"),"")</f>
        <v>Feb</v>
      </c>
      <c r="AM899" s="35" t="str">
        <f t="shared" ref="AM899:AM962" si="383">IF(AH899,IF(OR(I899&lt;5,I899&gt;=355),"355-5",MROUND(I899,10)-5&amp;"-"&amp;MROUND(I899,10)+5),"")</f>
        <v>285-295</v>
      </c>
      <c r="AN899" s="36" t="str">
        <f t="shared" ref="AN899:AN962" si="384">IF(AH899,IF(V899&lt;0.5,IF(J899&lt;=LowerTurbLimit,"LWS-LTI",IF(J899&gt;=UpperTurbLimit,"LWS-HTI","Inner-TI")),IF(J899&lt;=LowerTurbLimit,"HWS-LTI",IF(J899&gt;=UpperTurbLimit,"HWS-HTI","Inner-TI"))),"")</f>
        <v>Inner-TI</v>
      </c>
    </row>
    <row r="900" spans="5:40" x14ac:dyDescent="0.3">
      <c r="E900" s="12">
        <v>40958.541666666664</v>
      </c>
      <c r="F900" s="16">
        <v>9.14</v>
      </c>
      <c r="G900" s="16">
        <v>1393.730041503911</v>
      </c>
      <c r="H900" s="29">
        <v>1.1776650726016884</v>
      </c>
      <c r="I900" s="26">
        <v>296.39999999999998</v>
      </c>
      <c r="J900" s="30">
        <v>0.13129102844638948</v>
      </c>
      <c r="K900" s="31">
        <v>0.13140198183683777</v>
      </c>
      <c r="L900" s="111">
        <f t="shared" si="364"/>
        <v>0.8</v>
      </c>
      <c r="M900" s="112">
        <f t="shared" si="365"/>
        <v>0.13</v>
      </c>
      <c r="N900" s="112" t="b">
        <f t="shared" si="366"/>
        <v>1</v>
      </c>
      <c r="O900" s="112" t="b">
        <f t="shared" si="367"/>
        <v>1</v>
      </c>
      <c r="P900" s="113">
        <f t="shared" si="368"/>
        <v>8</v>
      </c>
      <c r="Q900" s="113">
        <f t="shared" si="369"/>
        <v>13</v>
      </c>
      <c r="R900" s="114" t="str">
        <f t="shared" ref="R900:R963" si="385">L900&amp;"-"&amp;M900</f>
        <v>0.8-0.13</v>
      </c>
      <c r="S900" s="127">
        <f t="shared" si="370"/>
        <v>5.5344116648088706E-3</v>
      </c>
      <c r="T900" s="112" t="b">
        <f t="shared" si="371"/>
        <v>1</v>
      </c>
      <c r="U900" s="22">
        <f t="shared" si="372"/>
        <v>9.0207247449436316</v>
      </c>
      <c r="V900" s="22">
        <f t="shared" si="373"/>
        <v>0.75223206446743285</v>
      </c>
      <c r="W900" s="81">
        <f t="shared" si="374"/>
        <v>10</v>
      </c>
      <c r="X900" s="22">
        <f t="shared" si="375"/>
        <v>1.2316454736210618E-2</v>
      </c>
      <c r="Y900" s="3">
        <f>IF(U900&gt;'Power Curve'!$C$37,0,INDEX(Ci,$W900,1)*POWER(1-X900,3)+INDEX(Ci,$W900,2)*3*X900*POWER(1-X900,2)+INDEX(Ci,$W900,3)*3*POWER(X900,2)*(1-X900)+INDEX(Ci,$W900,4)*POWER(X900,3))</f>
        <v>1202.1218992168097</v>
      </c>
      <c r="Z900" s="3">
        <f t="shared" si="376"/>
        <v>1208.7749366783573</v>
      </c>
      <c r="AA900" s="3">
        <f t="shared" si="377"/>
        <v>1393.730041503911</v>
      </c>
      <c r="AB900" s="3">
        <f t="shared" ref="AB900:AB963" si="386">IF(AH900,Z900-AA900,"")</f>
        <v>-184.95510482555369</v>
      </c>
      <c r="AC900" s="3">
        <f t="shared" ref="AC900:AC963" si="387">IF(AH900,ABS(AB900),"")</f>
        <v>184.95510482555369</v>
      </c>
      <c r="AE900" s="34">
        <f t="shared" si="378"/>
        <v>9</v>
      </c>
      <c r="AF900" s="73" t="b">
        <f>COUNTIF('Power Curve'!$D$2:$D$31,AE900)&gt;0</f>
        <v>1</v>
      </c>
      <c r="AG900" s="73" t="b">
        <f t="shared" si="379"/>
        <v>0</v>
      </c>
      <c r="AH900" s="73" t="b">
        <f t="shared" ref="AH900:AH963" si="388">AND(AF900,NOT(AG900))</f>
        <v>1</v>
      </c>
      <c r="AI900" s="34" t="str">
        <f t="shared" si="380"/>
        <v>Inner</v>
      </c>
      <c r="AJ900" s="35" t="str">
        <f t="shared" ref="AJ900:AJ963" si="389">IF(AH900,TEXT(ROUND(V900+0.05,1)-0.1,"0.0")&amp;"-"&amp;TEXT(ROUND(V900+0.05,1),"0.0"),"")</f>
        <v>0.7-0.8</v>
      </c>
      <c r="AK900" s="36" t="str">
        <f t="shared" si="381"/>
        <v>13-14</v>
      </c>
      <c r="AL900" s="36" t="str">
        <f t="shared" si="382"/>
        <v>Feb</v>
      </c>
      <c r="AM900" s="35" t="str">
        <f t="shared" si="383"/>
        <v>295-305</v>
      </c>
      <c r="AN900" s="36" t="str">
        <f t="shared" si="384"/>
        <v>Inner-TI</v>
      </c>
    </row>
    <row r="901" spans="5:40" x14ac:dyDescent="0.3">
      <c r="E901" s="12">
        <v>40958.548611111109</v>
      </c>
      <c r="F901" s="16">
        <v>9.85</v>
      </c>
      <c r="G901" s="16">
        <v>1380.219955444338</v>
      </c>
      <c r="H901" s="29">
        <v>1.1781624484280886</v>
      </c>
      <c r="I901" s="26">
        <v>295.39999999999998</v>
      </c>
      <c r="J901" s="30">
        <v>0.1086294416243655</v>
      </c>
      <c r="K901" s="31">
        <v>0.25298164255429778</v>
      </c>
      <c r="L901" s="111">
        <f t="shared" si="364"/>
        <v>0.9</v>
      </c>
      <c r="M901" s="112">
        <f t="shared" si="365"/>
        <v>0.11</v>
      </c>
      <c r="N901" s="112" t="b">
        <f t="shared" si="366"/>
        <v>1</v>
      </c>
      <c r="O901" s="112" t="b">
        <f t="shared" si="367"/>
        <v>1</v>
      </c>
      <c r="P901" s="113">
        <f t="shared" si="368"/>
        <v>9</v>
      </c>
      <c r="Q901" s="113">
        <f t="shared" si="369"/>
        <v>15</v>
      </c>
      <c r="R901" s="114" t="str">
        <f t="shared" si="385"/>
        <v>0.9-0.11</v>
      </c>
      <c r="S901" s="127">
        <f t="shared" si="370"/>
        <v>4.9096544614539309E-3</v>
      </c>
      <c r="T901" s="112" t="b">
        <f t="shared" si="371"/>
        <v>1</v>
      </c>
      <c r="U901" s="22">
        <f t="shared" si="372"/>
        <v>9.7228277770085079</v>
      </c>
      <c r="V901" s="22">
        <f t="shared" si="373"/>
        <v>0.86074435135815264</v>
      </c>
      <c r="W901" s="81">
        <f t="shared" si="374"/>
        <v>10</v>
      </c>
      <c r="X901" s="22">
        <f t="shared" si="375"/>
        <v>0.75860647965120154</v>
      </c>
      <c r="Y901" s="3">
        <f>IF(U901&gt;'Power Curve'!$C$37,0,INDEX(Ci,$W901,1)*POWER(1-X901,3)+INDEX(Ci,$W901,2)*3*X901*POWER(1-X901,2)+INDEX(Ci,$W901,3)*3*POWER(X901,2)*(1-X901)+INDEX(Ci,$W901,4)*POWER(X901,3))</f>
        <v>1447.8391519641059</v>
      </c>
      <c r="Z901" s="3">
        <f t="shared" si="376"/>
        <v>1454.9475419160142</v>
      </c>
      <c r="AA901" s="3">
        <f t="shared" si="377"/>
        <v>1380.219955444338</v>
      </c>
      <c r="AB901" s="3">
        <f t="shared" si="386"/>
        <v>74.727586471676204</v>
      </c>
      <c r="AC901" s="3">
        <f t="shared" si="387"/>
        <v>74.727586471676204</v>
      </c>
      <c r="AE901" s="34">
        <f t="shared" si="378"/>
        <v>10</v>
      </c>
      <c r="AF901" s="73" t="b">
        <f>COUNTIF('Power Curve'!$D$2:$D$31,AE901)&gt;0</f>
        <v>1</v>
      </c>
      <c r="AG901" s="73" t="b">
        <f t="shared" si="379"/>
        <v>0</v>
      </c>
      <c r="AH901" s="73" t="b">
        <f t="shared" si="388"/>
        <v>1</v>
      </c>
      <c r="AI901" s="34" t="str">
        <f t="shared" si="380"/>
        <v>Inner</v>
      </c>
      <c r="AJ901" s="35" t="str">
        <f t="shared" si="389"/>
        <v>0.8-0.9</v>
      </c>
      <c r="AK901" s="36" t="str">
        <f t="shared" si="381"/>
        <v>13-14</v>
      </c>
      <c r="AL901" s="36" t="str">
        <f t="shared" si="382"/>
        <v>Feb</v>
      </c>
      <c r="AM901" s="35" t="str">
        <f t="shared" si="383"/>
        <v>295-305</v>
      </c>
      <c r="AN901" s="36" t="str">
        <f t="shared" si="384"/>
        <v>Inner-TI</v>
      </c>
    </row>
    <row r="902" spans="5:40" x14ac:dyDescent="0.3">
      <c r="E902" s="12">
        <v>40958.555555555555</v>
      </c>
      <c r="F902" s="16">
        <v>12.25</v>
      </c>
      <c r="G902" s="16">
        <v>1896.110000610352</v>
      </c>
      <c r="H902" s="29">
        <v>1.1788615253532544</v>
      </c>
      <c r="I902" s="26">
        <v>294.39999999999998</v>
      </c>
      <c r="J902" s="30">
        <v>0.13959183673469389</v>
      </c>
      <c r="K902" s="31">
        <v>0.16454501765823321</v>
      </c>
      <c r="L902" s="111">
        <f t="shared" si="364"/>
        <v>1.2000000000000002</v>
      </c>
      <c r="M902" s="112">
        <f t="shared" si="365"/>
        <v>0.14000000000000001</v>
      </c>
      <c r="N902" s="112" t="b">
        <f t="shared" si="366"/>
        <v>1</v>
      </c>
      <c r="O902" s="112" t="b">
        <f t="shared" si="367"/>
        <v>1</v>
      </c>
      <c r="P902" s="113">
        <f t="shared" si="368"/>
        <v>12</v>
      </c>
      <c r="Q902" s="113">
        <f t="shared" si="369"/>
        <v>12</v>
      </c>
      <c r="R902" s="114" t="str">
        <f t="shared" si="385"/>
        <v>1.2-0.14</v>
      </c>
      <c r="S902" s="127">
        <f t="shared" si="370"/>
        <v>-1.1188851936056029E-2</v>
      </c>
      <c r="T902" s="112" t="b">
        <f t="shared" si="371"/>
        <v>1</v>
      </c>
      <c r="U902" s="22">
        <f t="shared" si="372"/>
        <v>12.094232792186663</v>
      </c>
      <c r="V902" s="22">
        <f t="shared" si="373"/>
        <v>1.2272526408670432</v>
      </c>
      <c r="W902" s="81">
        <f t="shared" si="374"/>
        <v>13</v>
      </c>
      <c r="X902" s="22">
        <f t="shared" si="375"/>
        <v>7.794463351598159E-2</v>
      </c>
      <c r="Y902" s="3">
        <f>IF(U902&gt;'Power Curve'!$C$37,0,INDEX(Ci,$W902,1)*POWER(1-X902,3)+INDEX(Ci,$W902,2)*3*X902*POWER(1-X902,2)+INDEX(Ci,$W902,3)*3*POWER(X902,2)*(1-X902)+INDEX(Ci,$W902,4)*POWER(X902,3))</f>
        <v>1921.3396181427941</v>
      </c>
      <c r="Z902" s="3">
        <f t="shared" si="376"/>
        <v>1899.8420336365159</v>
      </c>
      <c r="AA902" s="3">
        <f t="shared" si="377"/>
        <v>1896.110000610352</v>
      </c>
      <c r="AB902" s="3">
        <f t="shared" si="386"/>
        <v>3.7320330261638901</v>
      </c>
      <c r="AC902" s="3">
        <f t="shared" si="387"/>
        <v>3.7320330261638901</v>
      </c>
      <c r="AE902" s="34">
        <f t="shared" si="378"/>
        <v>12</v>
      </c>
      <c r="AF902" s="73" t="b">
        <f>COUNTIF('Power Curve'!$D$2:$D$31,AE902)&gt;0</f>
        <v>1</v>
      </c>
      <c r="AG902" s="73" t="b">
        <f t="shared" si="379"/>
        <v>0</v>
      </c>
      <c r="AH902" s="73" t="b">
        <f t="shared" si="388"/>
        <v>1</v>
      </c>
      <c r="AI902" s="34" t="str">
        <f t="shared" si="380"/>
        <v>Inner</v>
      </c>
      <c r="AJ902" s="35" t="str">
        <f t="shared" si="389"/>
        <v>1.2-1.3</v>
      </c>
      <c r="AK902" s="36" t="str">
        <f t="shared" si="381"/>
        <v>13-14</v>
      </c>
      <c r="AL902" s="36" t="str">
        <f t="shared" si="382"/>
        <v>Feb</v>
      </c>
      <c r="AM902" s="35" t="str">
        <f t="shared" si="383"/>
        <v>285-295</v>
      </c>
      <c r="AN902" s="36" t="str">
        <f t="shared" si="384"/>
        <v>Inner-TI</v>
      </c>
    </row>
    <row r="903" spans="5:40" x14ac:dyDescent="0.3">
      <c r="E903" s="12">
        <v>40958.5625</v>
      </c>
      <c r="F903" s="16">
        <v>13.67</v>
      </c>
      <c r="G903" s="16">
        <v>1985.739974975588</v>
      </c>
      <c r="H903" s="29">
        <v>1.1803059936932081</v>
      </c>
      <c r="I903" s="26">
        <v>293.89999999999998</v>
      </c>
      <c r="J903" s="30">
        <v>0.10899780541331383</v>
      </c>
      <c r="K903" s="31">
        <v>0.11762739092673066</v>
      </c>
      <c r="L903" s="111">
        <f t="shared" si="364"/>
        <v>1.4000000000000001</v>
      </c>
      <c r="M903" s="112">
        <f t="shared" si="365"/>
        <v>0.11</v>
      </c>
      <c r="N903" s="112" t="b">
        <f t="shared" si="366"/>
        <v>1</v>
      </c>
      <c r="O903" s="112" t="b">
        <f t="shared" si="367"/>
        <v>1</v>
      </c>
      <c r="P903" s="113">
        <f t="shared" si="368"/>
        <v>14</v>
      </c>
      <c r="Q903" s="113">
        <f t="shared" si="369"/>
        <v>15</v>
      </c>
      <c r="R903" s="114" t="str">
        <f t="shared" si="385"/>
        <v>1.4-0.11</v>
      </c>
      <c r="S903" s="127">
        <f t="shared" si="370"/>
        <v>1.8738601164012363E-3</v>
      </c>
      <c r="T903" s="112" t="b">
        <f t="shared" si="371"/>
        <v>1</v>
      </c>
      <c r="U903" s="22">
        <f t="shared" si="372"/>
        <v>13.501686585770399</v>
      </c>
      <c r="V903" s="22">
        <f t="shared" si="373"/>
        <v>1.4447791617049104</v>
      </c>
      <c r="W903" s="81">
        <f t="shared" si="374"/>
        <v>14</v>
      </c>
      <c r="X903" s="22">
        <f t="shared" si="375"/>
        <v>0.53104820673593944</v>
      </c>
      <c r="Y903" s="3">
        <f>IF(U903&gt;'Power Curve'!$C$37,0,INDEX(Ci,$W903,1)*POWER(1-X903,3)+INDEX(Ci,$W903,2)*3*X903*POWER(1-X903,2)+INDEX(Ci,$W903,3)*3*POWER(X903,2)*(1-X903)+INDEX(Ci,$W903,4)*POWER(X903,3))</f>
        <v>1967.2929405606772</v>
      </c>
      <c r="Z903" s="3">
        <f t="shared" si="376"/>
        <v>1970.9793723392715</v>
      </c>
      <c r="AA903" s="3">
        <f t="shared" si="377"/>
        <v>1985.739974975588</v>
      </c>
      <c r="AB903" s="3">
        <f t="shared" si="386"/>
        <v>-14.760602636316435</v>
      </c>
      <c r="AC903" s="3">
        <f t="shared" si="387"/>
        <v>14.760602636316435</v>
      </c>
      <c r="AE903" s="34">
        <f t="shared" si="378"/>
        <v>14</v>
      </c>
      <c r="AF903" s="73" t="b">
        <f>COUNTIF('Power Curve'!$D$2:$D$31,AE903)&gt;0</f>
        <v>1</v>
      </c>
      <c r="AG903" s="73" t="b">
        <f t="shared" si="379"/>
        <v>0</v>
      </c>
      <c r="AH903" s="73" t="b">
        <f t="shared" si="388"/>
        <v>1</v>
      </c>
      <c r="AI903" s="34" t="str">
        <f t="shared" si="380"/>
        <v>Inner</v>
      </c>
      <c r="AJ903" s="35" t="str">
        <f t="shared" si="389"/>
        <v>1.4-1.5</v>
      </c>
      <c r="AK903" s="36" t="str">
        <f t="shared" si="381"/>
        <v>13-14</v>
      </c>
      <c r="AL903" s="36" t="str">
        <f t="shared" si="382"/>
        <v>Feb</v>
      </c>
      <c r="AM903" s="35" t="str">
        <f t="shared" si="383"/>
        <v>285-295</v>
      </c>
      <c r="AN903" s="36" t="str">
        <f t="shared" si="384"/>
        <v>Inner-TI</v>
      </c>
    </row>
    <row r="904" spans="5:40" x14ac:dyDescent="0.3">
      <c r="E904" s="12">
        <v>40958.680555555555</v>
      </c>
      <c r="F904" s="16">
        <v>15.65</v>
      </c>
      <c r="G904" s="16">
        <v>1985.909988403323</v>
      </c>
      <c r="H904" s="29">
        <v>1.1944629850991662</v>
      </c>
      <c r="I904" s="26">
        <v>302.89999999999998</v>
      </c>
      <c r="J904" s="30">
        <v>0.10670926517571884</v>
      </c>
      <c r="K904" s="31">
        <v>0.13083451590353362</v>
      </c>
      <c r="L904" s="111">
        <f t="shared" si="364"/>
        <v>1.8000000000000003</v>
      </c>
      <c r="M904" s="112">
        <f t="shared" si="365"/>
        <v>0.11</v>
      </c>
      <c r="N904" s="112" t="b">
        <f t="shared" si="366"/>
        <v>1</v>
      </c>
      <c r="O904" s="112" t="b">
        <f t="shared" si="367"/>
        <v>1</v>
      </c>
      <c r="P904" s="113">
        <f t="shared" si="368"/>
        <v>18</v>
      </c>
      <c r="Q904" s="113">
        <f t="shared" si="369"/>
        <v>15</v>
      </c>
      <c r="R904" s="114" t="str">
        <f t="shared" si="385"/>
        <v>1.8-0.11</v>
      </c>
      <c r="S904" s="127">
        <f t="shared" si="370"/>
        <v>7.6294021619234314E-4</v>
      </c>
      <c r="T904" s="112" t="b">
        <f t="shared" si="371"/>
        <v>1</v>
      </c>
      <c r="U904" s="22">
        <f t="shared" si="372"/>
        <v>15.518862230269594</v>
      </c>
      <c r="V904" s="22">
        <f t="shared" si="373"/>
        <v>1.7565401600887536</v>
      </c>
      <c r="W904" s="81">
        <f t="shared" si="374"/>
        <v>16</v>
      </c>
      <c r="X904" s="22">
        <f t="shared" si="375"/>
        <v>0.51974530125907648</v>
      </c>
      <c r="Y904" s="3">
        <f>IF(U904&gt;'Power Curve'!$C$37,0,INDEX(Ci,$W904,1)*POWER(1-X904,3)+INDEX(Ci,$W904,2)*3*X904*POWER(1-X904,2)+INDEX(Ci,$W904,3)*3*POWER(X904,2)*(1-X904)+INDEX(Ci,$W904,4)*POWER(X904,3))</f>
        <v>1980.8683597459917</v>
      </c>
      <c r="Z904" s="3">
        <f t="shared" si="376"/>
        <v>1982.3796438806251</v>
      </c>
      <c r="AA904" s="3">
        <f t="shared" si="377"/>
        <v>1985.909988403323</v>
      </c>
      <c r="AB904" s="3">
        <f t="shared" si="386"/>
        <v>-3.5303445226979875</v>
      </c>
      <c r="AC904" s="3">
        <f t="shared" si="387"/>
        <v>3.5303445226979875</v>
      </c>
      <c r="AE904" s="34">
        <f t="shared" si="378"/>
        <v>16</v>
      </c>
      <c r="AF904" s="73" t="b">
        <f>COUNTIF('Power Curve'!$D$2:$D$31,AE904)&gt;0</f>
        <v>1</v>
      </c>
      <c r="AG904" s="73" t="b">
        <f t="shared" si="379"/>
        <v>0</v>
      </c>
      <c r="AH904" s="73" t="b">
        <f t="shared" si="388"/>
        <v>1</v>
      </c>
      <c r="AI904" s="34" t="str">
        <f t="shared" si="380"/>
        <v>Inner</v>
      </c>
      <c r="AJ904" s="35" t="str">
        <f t="shared" si="389"/>
        <v>1.7-1.8</v>
      </c>
      <c r="AK904" s="36" t="str">
        <f t="shared" si="381"/>
        <v>16-17</v>
      </c>
      <c r="AL904" s="36" t="str">
        <f t="shared" si="382"/>
        <v>Feb</v>
      </c>
      <c r="AM904" s="35" t="str">
        <f t="shared" si="383"/>
        <v>295-305</v>
      </c>
      <c r="AN904" s="36" t="str">
        <f t="shared" si="384"/>
        <v>Inner-TI</v>
      </c>
    </row>
    <row r="905" spans="5:40" x14ac:dyDescent="0.3">
      <c r="E905" s="12">
        <v>40958.6875</v>
      </c>
      <c r="F905" s="16">
        <v>13.97</v>
      </c>
      <c r="G905" s="16">
        <v>1984.359939575193</v>
      </c>
      <c r="H905" s="29">
        <v>1.1956082212708157</v>
      </c>
      <c r="I905" s="26">
        <v>301.3</v>
      </c>
      <c r="J905" s="30">
        <v>0.12598425196850394</v>
      </c>
      <c r="K905" s="31">
        <v>0.16336981882918078</v>
      </c>
      <c r="L905" s="111">
        <f t="shared" si="364"/>
        <v>1.5000000000000002</v>
      </c>
      <c r="M905" s="112">
        <f t="shared" si="365"/>
        <v>0.13</v>
      </c>
      <c r="N905" s="112" t="b">
        <f t="shared" si="366"/>
        <v>1</v>
      </c>
      <c r="O905" s="112" t="b">
        <f t="shared" si="367"/>
        <v>1</v>
      </c>
      <c r="P905" s="113">
        <f t="shared" si="368"/>
        <v>15</v>
      </c>
      <c r="Q905" s="113">
        <f t="shared" si="369"/>
        <v>13</v>
      </c>
      <c r="R905" s="114" t="str">
        <f t="shared" si="385"/>
        <v>1.5-0.13</v>
      </c>
      <c r="S905" s="127">
        <f t="shared" si="370"/>
        <v>-1.1197886700886556E-3</v>
      </c>
      <c r="T905" s="112" t="b">
        <f t="shared" si="371"/>
        <v>1</v>
      </c>
      <c r="U905" s="22">
        <f t="shared" si="372"/>
        <v>13.857365566968113</v>
      </c>
      <c r="V905" s="22">
        <f t="shared" si="373"/>
        <v>1.4997504948085669</v>
      </c>
      <c r="W905" s="81">
        <f t="shared" si="374"/>
        <v>14</v>
      </c>
      <c r="X905" s="22">
        <f t="shared" si="375"/>
        <v>0.90009932468391629</v>
      </c>
      <c r="Y905" s="3">
        <f>IF(U905&gt;'Power Curve'!$C$37,0,INDEX(Ci,$W905,1)*POWER(1-X905,3)+INDEX(Ci,$W905,2)*3*X905*POWER(1-X905,2)+INDEX(Ci,$W905,3)*3*POWER(X905,2)*(1-X905)+INDEX(Ci,$W905,4)*POWER(X905,3))</f>
        <v>1973.9454287804865</v>
      </c>
      <c r="Z905" s="3">
        <f t="shared" si="376"/>
        <v>1971.7350270539648</v>
      </c>
      <c r="AA905" s="3">
        <f t="shared" si="377"/>
        <v>1984.359939575193</v>
      </c>
      <c r="AB905" s="3">
        <f t="shared" si="386"/>
        <v>-12.624912521228225</v>
      </c>
      <c r="AC905" s="3">
        <f t="shared" si="387"/>
        <v>12.624912521228225</v>
      </c>
      <c r="AE905" s="34">
        <f t="shared" si="378"/>
        <v>14</v>
      </c>
      <c r="AF905" s="73" t="b">
        <f>COUNTIF('Power Curve'!$D$2:$D$31,AE905)&gt;0</f>
        <v>1</v>
      </c>
      <c r="AG905" s="73" t="b">
        <f t="shared" si="379"/>
        <v>0</v>
      </c>
      <c r="AH905" s="73" t="b">
        <f t="shared" si="388"/>
        <v>1</v>
      </c>
      <c r="AI905" s="34" t="str">
        <f t="shared" si="380"/>
        <v>Inner</v>
      </c>
      <c r="AJ905" s="35" t="str">
        <f t="shared" si="389"/>
        <v>1.4-1.5</v>
      </c>
      <c r="AK905" s="36" t="str">
        <f t="shared" si="381"/>
        <v>16-17</v>
      </c>
      <c r="AL905" s="36" t="str">
        <f t="shared" si="382"/>
        <v>Feb</v>
      </c>
      <c r="AM905" s="35" t="str">
        <f t="shared" si="383"/>
        <v>295-305</v>
      </c>
      <c r="AN905" s="36" t="str">
        <f t="shared" si="384"/>
        <v>Inner-TI</v>
      </c>
    </row>
    <row r="906" spans="5:40" x14ac:dyDescent="0.3">
      <c r="E906" s="12">
        <v>40958.694444444445</v>
      </c>
      <c r="F906" s="16">
        <v>13.93</v>
      </c>
      <c r="G906" s="16">
        <v>1980.430053710943</v>
      </c>
      <c r="H906" s="29">
        <v>1.1959219711518227</v>
      </c>
      <c r="I906" s="26">
        <v>301.89999999999998</v>
      </c>
      <c r="J906" s="30">
        <v>0.14429289303661161</v>
      </c>
      <c r="K906" s="31">
        <v>0.15256760985048623</v>
      </c>
      <c r="L906" s="111">
        <f t="shared" si="364"/>
        <v>1.5000000000000002</v>
      </c>
      <c r="M906" s="112">
        <f t="shared" si="365"/>
        <v>0.14000000000000001</v>
      </c>
      <c r="N906" s="112" t="b">
        <f t="shared" si="366"/>
        <v>1</v>
      </c>
      <c r="O906" s="112" t="b">
        <f t="shared" si="367"/>
        <v>1</v>
      </c>
      <c r="P906" s="113">
        <f t="shared" si="368"/>
        <v>15</v>
      </c>
      <c r="Q906" s="113">
        <f t="shared" si="369"/>
        <v>12</v>
      </c>
      <c r="R906" s="114" t="str">
        <f t="shared" si="385"/>
        <v>1.5-0.14</v>
      </c>
      <c r="S906" s="127">
        <f t="shared" si="370"/>
        <v>-1.010407212220238E-3</v>
      </c>
      <c r="T906" s="112" t="b">
        <f t="shared" si="371"/>
        <v>1</v>
      </c>
      <c r="U906" s="22">
        <f t="shared" si="372"/>
        <v>13.818896637963952</v>
      </c>
      <c r="V906" s="22">
        <f t="shared" si="373"/>
        <v>1.4938049978233146</v>
      </c>
      <c r="W906" s="81">
        <f t="shared" si="374"/>
        <v>14</v>
      </c>
      <c r="X906" s="22">
        <f t="shared" si="375"/>
        <v>0.86018411460476063</v>
      </c>
      <c r="Y906" s="3">
        <f>IF(U906&gt;'Power Curve'!$C$37,0,INDEX(Ci,$W906,1)*POWER(1-X906,3)+INDEX(Ci,$W906,2)*3*X906*POWER(1-X906,2)+INDEX(Ci,$W906,3)*3*POWER(X906,2)*(1-X906)+INDEX(Ci,$W906,4)*POWER(X906,3))</f>
        <v>1973.4606387294632</v>
      </c>
      <c r="Z906" s="3">
        <f t="shared" si="376"/>
        <v>1971.4666398670581</v>
      </c>
      <c r="AA906" s="3">
        <f t="shared" si="377"/>
        <v>1980.430053710943</v>
      </c>
      <c r="AB906" s="3">
        <f t="shared" si="386"/>
        <v>-8.9634138438848368</v>
      </c>
      <c r="AC906" s="3">
        <f t="shared" si="387"/>
        <v>8.9634138438848368</v>
      </c>
      <c r="AE906" s="34">
        <f t="shared" si="378"/>
        <v>14</v>
      </c>
      <c r="AF906" s="73" t="b">
        <f>COUNTIF('Power Curve'!$D$2:$D$31,AE906)&gt;0</f>
        <v>1</v>
      </c>
      <c r="AG906" s="73" t="b">
        <f t="shared" si="379"/>
        <v>0</v>
      </c>
      <c r="AH906" s="73" t="b">
        <f t="shared" si="388"/>
        <v>1</v>
      </c>
      <c r="AI906" s="34" t="str">
        <f t="shared" si="380"/>
        <v>Outer</v>
      </c>
      <c r="AJ906" s="35" t="str">
        <f t="shared" si="389"/>
        <v>1.4-1.5</v>
      </c>
      <c r="AK906" s="36" t="str">
        <f t="shared" si="381"/>
        <v>16-17</v>
      </c>
      <c r="AL906" s="36" t="str">
        <f t="shared" si="382"/>
        <v>Feb</v>
      </c>
      <c r="AM906" s="35" t="str">
        <f t="shared" si="383"/>
        <v>295-305</v>
      </c>
      <c r="AN906" s="36" t="str">
        <f t="shared" si="384"/>
        <v>HWS-HTI</v>
      </c>
    </row>
    <row r="907" spans="5:40" x14ac:dyDescent="0.3">
      <c r="E907" s="12">
        <v>40958.701388888891</v>
      </c>
      <c r="F907" s="16">
        <v>15</v>
      </c>
      <c r="G907" s="16">
        <v>1973.1000213623049</v>
      </c>
      <c r="H907" s="29">
        <v>1.1957426659557913</v>
      </c>
      <c r="I907" s="26">
        <v>304.10000000000002</v>
      </c>
      <c r="J907" s="30">
        <v>0.13</v>
      </c>
      <c r="K907" s="31">
        <v>0.17744039617014998</v>
      </c>
      <c r="L907" s="111">
        <f t="shared" si="364"/>
        <v>1.7000000000000002</v>
      </c>
      <c r="M907" s="112">
        <f t="shared" si="365"/>
        <v>0.13</v>
      </c>
      <c r="N907" s="112" t="b">
        <f t="shared" si="366"/>
        <v>1</v>
      </c>
      <c r="O907" s="112" t="b">
        <f t="shared" si="367"/>
        <v>1</v>
      </c>
      <c r="P907" s="113">
        <f t="shared" si="368"/>
        <v>17</v>
      </c>
      <c r="Q907" s="113">
        <f t="shared" si="369"/>
        <v>13</v>
      </c>
      <c r="R907" s="114" t="str">
        <f t="shared" si="385"/>
        <v>1.7-0.13</v>
      </c>
      <c r="S907" s="127">
        <f t="shared" si="370"/>
        <v>-4.0609135420812854E-3</v>
      </c>
      <c r="T907" s="112" t="b">
        <f t="shared" si="371"/>
        <v>1</v>
      </c>
      <c r="U907" s="22">
        <f t="shared" si="372"/>
        <v>14.879618785376683</v>
      </c>
      <c r="V907" s="22">
        <f t="shared" si="373"/>
        <v>1.6577430250283511</v>
      </c>
      <c r="W907" s="81">
        <f t="shared" si="374"/>
        <v>15</v>
      </c>
      <c r="X907" s="22">
        <f t="shared" si="375"/>
        <v>0.88461815474868977</v>
      </c>
      <c r="Y907" s="3">
        <f>IF(U907&gt;'Power Curve'!$C$37,0,INDEX(Ci,$W907,1)*POWER(1-X907,3)+INDEX(Ci,$W907,2)*3*X907*POWER(1-X907,2)+INDEX(Ci,$W907,3)*3*POWER(X907,2)*(1-X907)+INDEX(Ci,$W907,4)*POWER(X907,3))</f>
        <v>1978.6351088624872</v>
      </c>
      <c r="Z907" s="3">
        <f t="shared" si="376"/>
        <v>1970.60004275407</v>
      </c>
      <c r="AA907" s="3">
        <f t="shared" si="377"/>
        <v>1973.1000213623049</v>
      </c>
      <c r="AB907" s="3">
        <f t="shared" si="386"/>
        <v>-2.4999786082348692</v>
      </c>
      <c r="AC907" s="3">
        <f t="shared" si="387"/>
        <v>2.4999786082348692</v>
      </c>
      <c r="AE907" s="34">
        <f t="shared" si="378"/>
        <v>15</v>
      </c>
      <c r="AF907" s="73" t="b">
        <f>COUNTIF('Power Curve'!$D$2:$D$31,AE907)&gt;0</f>
        <v>1</v>
      </c>
      <c r="AG907" s="73" t="b">
        <f t="shared" si="379"/>
        <v>0</v>
      </c>
      <c r="AH907" s="73" t="b">
        <f t="shared" si="388"/>
        <v>1</v>
      </c>
      <c r="AI907" s="34" t="str">
        <f t="shared" si="380"/>
        <v>Inner</v>
      </c>
      <c r="AJ907" s="35" t="str">
        <f t="shared" si="389"/>
        <v>1.6-1.7</v>
      </c>
      <c r="AK907" s="36" t="str">
        <f t="shared" si="381"/>
        <v>16-17</v>
      </c>
      <c r="AL907" s="36" t="str">
        <f t="shared" si="382"/>
        <v>Feb</v>
      </c>
      <c r="AM907" s="35" t="str">
        <f t="shared" si="383"/>
        <v>295-305</v>
      </c>
      <c r="AN907" s="36" t="str">
        <f t="shared" si="384"/>
        <v>Inner-TI</v>
      </c>
    </row>
    <row r="908" spans="5:40" x14ac:dyDescent="0.3">
      <c r="E908" s="12">
        <v>40958.708333333336</v>
      </c>
      <c r="F908" s="16">
        <v>14.23</v>
      </c>
      <c r="G908" s="16">
        <v>1987.0299377441411</v>
      </c>
      <c r="H908" s="29">
        <v>1.1962036135281535</v>
      </c>
      <c r="I908" s="26">
        <v>301.5</v>
      </c>
      <c r="J908" s="30">
        <v>0.14898102600140548</v>
      </c>
      <c r="K908" s="31">
        <v>0.19546594630926883</v>
      </c>
      <c r="L908" s="111">
        <f t="shared" si="364"/>
        <v>1.5000000000000002</v>
      </c>
      <c r="M908" s="112">
        <f t="shared" si="365"/>
        <v>0.15000000000000002</v>
      </c>
      <c r="N908" s="112" t="b">
        <f t="shared" si="366"/>
        <v>1</v>
      </c>
      <c r="O908" s="112" t="b">
        <f t="shared" si="367"/>
        <v>1</v>
      </c>
      <c r="P908" s="113">
        <f t="shared" si="368"/>
        <v>15</v>
      </c>
      <c r="Q908" s="113">
        <f t="shared" si="369"/>
        <v>10.999999999999998</v>
      </c>
      <c r="R908" s="114" t="str">
        <f t="shared" si="385"/>
        <v>1.5-0.15</v>
      </c>
      <c r="S908" s="127">
        <f t="shared" si="370"/>
        <v>-1.7284598692948454E-2</v>
      </c>
      <c r="T908" s="112" t="b">
        <f t="shared" si="371"/>
        <v>1</v>
      </c>
      <c r="U908" s="22">
        <f t="shared" si="372"/>
        <v>14.117611957288233</v>
      </c>
      <c r="V908" s="22">
        <f t="shared" si="373"/>
        <v>1.5399724133575265</v>
      </c>
      <c r="W908" s="81">
        <f t="shared" si="374"/>
        <v>15</v>
      </c>
      <c r="X908" s="22">
        <f t="shared" si="375"/>
        <v>0.15664275620647697</v>
      </c>
      <c r="Y908" s="3">
        <f>IF(U908&gt;'Power Curve'!$C$37,0,INDEX(Ci,$W908,1)*POWER(1-X908,3)+INDEX(Ci,$W908,2)*3*X908*POWER(1-X908,2)+INDEX(Ci,$W908,3)*3*POWER(X908,2)*(1-X908)+INDEX(Ci,$W908,4)*POWER(X908,3))</f>
        <v>1975.8462332263175</v>
      </c>
      <c r="Z908" s="3">
        <f t="shared" si="376"/>
        <v>1941.6945240060268</v>
      </c>
      <c r="AA908" s="3">
        <f t="shared" si="377"/>
        <v>1987.0299377441411</v>
      </c>
      <c r="AB908" s="3">
        <f t="shared" si="386"/>
        <v>-45.335413738114312</v>
      </c>
      <c r="AC908" s="3">
        <f t="shared" si="387"/>
        <v>45.335413738114312</v>
      </c>
      <c r="AE908" s="34">
        <f t="shared" si="378"/>
        <v>14</v>
      </c>
      <c r="AF908" s="73" t="b">
        <f>COUNTIF('Power Curve'!$D$2:$D$31,AE908)&gt;0</f>
        <v>1</v>
      </c>
      <c r="AG908" s="73" t="b">
        <f t="shared" si="379"/>
        <v>0</v>
      </c>
      <c r="AH908" s="73" t="b">
        <f t="shared" si="388"/>
        <v>1</v>
      </c>
      <c r="AI908" s="34" t="str">
        <f t="shared" si="380"/>
        <v>Outer</v>
      </c>
      <c r="AJ908" s="35" t="str">
        <f t="shared" si="389"/>
        <v>1.5-1.6</v>
      </c>
      <c r="AK908" s="36" t="str">
        <f t="shared" si="381"/>
        <v>17-18</v>
      </c>
      <c r="AL908" s="36" t="str">
        <f t="shared" si="382"/>
        <v>Feb</v>
      </c>
      <c r="AM908" s="35" t="str">
        <f t="shared" si="383"/>
        <v>295-305</v>
      </c>
      <c r="AN908" s="36" t="str">
        <f t="shared" si="384"/>
        <v>HWS-HTI</v>
      </c>
    </row>
    <row r="909" spans="5:40" x14ac:dyDescent="0.3">
      <c r="E909" s="12">
        <v>40958.715277777781</v>
      </c>
      <c r="F909" s="16">
        <v>13.66</v>
      </c>
      <c r="G909" s="16">
        <v>1993.550048828123</v>
      </c>
      <c r="H909" s="29">
        <v>1.1974401114248556</v>
      </c>
      <c r="I909" s="26">
        <v>299.3</v>
      </c>
      <c r="J909" s="30">
        <v>0.10907759882869693</v>
      </c>
      <c r="K909" s="31">
        <v>0.13134920930865404</v>
      </c>
      <c r="L909" s="111">
        <f t="shared" si="364"/>
        <v>1.5000000000000002</v>
      </c>
      <c r="M909" s="112">
        <f t="shared" si="365"/>
        <v>0.11</v>
      </c>
      <c r="N909" s="112" t="b">
        <f t="shared" si="366"/>
        <v>1</v>
      </c>
      <c r="O909" s="112" t="b">
        <f t="shared" si="367"/>
        <v>1</v>
      </c>
      <c r="P909" s="113">
        <f t="shared" si="368"/>
        <v>15</v>
      </c>
      <c r="Q909" s="113">
        <f t="shared" si="369"/>
        <v>15</v>
      </c>
      <c r="R909" s="114" t="str">
        <f t="shared" si="385"/>
        <v>1.5-0.11</v>
      </c>
      <c r="S909" s="127">
        <f t="shared" si="370"/>
        <v>2.8630694196125571E-3</v>
      </c>
      <c r="T909" s="112" t="b">
        <f t="shared" si="371"/>
        <v>1</v>
      </c>
      <c r="U909" s="22">
        <f t="shared" si="372"/>
        <v>13.556781728885458</v>
      </c>
      <c r="V909" s="22">
        <f t="shared" si="373"/>
        <v>1.4532942936769289</v>
      </c>
      <c r="W909" s="81">
        <f t="shared" si="374"/>
        <v>14</v>
      </c>
      <c r="X909" s="22">
        <f t="shared" si="375"/>
        <v>0.58821471146345294</v>
      </c>
      <c r="Y909" s="3">
        <f>IF(U909&gt;'Power Curve'!$C$37,0,INDEX(Ci,$W909,1)*POWER(1-X909,3)+INDEX(Ci,$W909,2)*3*X909*POWER(1-X909,2)+INDEX(Ci,$W909,3)*3*POWER(X909,2)*(1-X909)+INDEX(Ci,$W909,4)*POWER(X909,3))</f>
        <v>1968.5948050306065</v>
      </c>
      <c r="Z909" s="3">
        <f t="shared" si="376"/>
        <v>1974.2310286164977</v>
      </c>
      <c r="AA909" s="3">
        <f t="shared" si="377"/>
        <v>1993.550048828123</v>
      </c>
      <c r="AB909" s="3">
        <f t="shared" si="386"/>
        <v>-19.319020211625229</v>
      </c>
      <c r="AC909" s="3">
        <f t="shared" si="387"/>
        <v>19.319020211625229</v>
      </c>
      <c r="AE909" s="34">
        <f t="shared" si="378"/>
        <v>14</v>
      </c>
      <c r="AF909" s="73" t="b">
        <f>COUNTIF('Power Curve'!$D$2:$D$31,AE909)&gt;0</f>
        <v>1</v>
      </c>
      <c r="AG909" s="73" t="b">
        <f t="shared" si="379"/>
        <v>0</v>
      </c>
      <c r="AH909" s="73" t="b">
        <f t="shared" si="388"/>
        <v>1</v>
      </c>
      <c r="AI909" s="34" t="str">
        <f t="shared" si="380"/>
        <v>Inner</v>
      </c>
      <c r="AJ909" s="35" t="str">
        <f t="shared" si="389"/>
        <v>1.4-1.5</v>
      </c>
      <c r="AK909" s="36" t="str">
        <f t="shared" si="381"/>
        <v>17-18</v>
      </c>
      <c r="AL909" s="36" t="str">
        <f t="shared" si="382"/>
        <v>Feb</v>
      </c>
      <c r="AM909" s="35" t="str">
        <f t="shared" si="383"/>
        <v>295-305</v>
      </c>
      <c r="AN909" s="36" t="str">
        <f t="shared" si="384"/>
        <v>Inner-TI</v>
      </c>
    </row>
    <row r="910" spans="5:40" x14ac:dyDescent="0.3">
      <c r="E910" s="12">
        <v>40958.722222222219</v>
      </c>
      <c r="F910" s="16">
        <v>12.99</v>
      </c>
      <c r="G910" s="16">
        <v>1986.830017089846</v>
      </c>
      <c r="H910" s="29">
        <v>1.1983060567552493</v>
      </c>
      <c r="I910" s="26">
        <v>301.39999999999998</v>
      </c>
      <c r="J910" s="30">
        <v>0.1447267128560431</v>
      </c>
      <c r="K910" s="31">
        <v>0.17162936431206458</v>
      </c>
      <c r="L910" s="111">
        <f t="shared" si="364"/>
        <v>1.4000000000000001</v>
      </c>
      <c r="M910" s="112">
        <f t="shared" si="365"/>
        <v>0.14000000000000001</v>
      </c>
      <c r="N910" s="112" t="b">
        <f t="shared" si="366"/>
        <v>1</v>
      </c>
      <c r="O910" s="112" t="b">
        <f t="shared" si="367"/>
        <v>1</v>
      </c>
      <c r="P910" s="113">
        <f t="shared" si="368"/>
        <v>14</v>
      </c>
      <c r="Q910" s="113">
        <f t="shared" si="369"/>
        <v>12</v>
      </c>
      <c r="R910" s="114" t="str">
        <f t="shared" si="385"/>
        <v>1.4-0.14</v>
      </c>
      <c r="S910" s="127">
        <f t="shared" si="370"/>
        <v>-4.3734296661873655E-3</v>
      </c>
      <c r="T910" s="112" t="b">
        <f t="shared" si="371"/>
        <v>1</v>
      </c>
      <c r="U910" s="22">
        <f t="shared" si="372"/>
        <v>12.894951300839219</v>
      </c>
      <c r="V910" s="22">
        <f t="shared" si="373"/>
        <v>1.3510062675592387</v>
      </c>
      <c r="W910" s="81">
        <f t="shared" si="374"/>
        <v>13</v>
      </c>
      <c r="X910" s="22">
        <f t="shared" si="375"/>
        <v>0.90227205994022497</v>
      </c>
      <c r="Y910" s="3">
        <f>IF(U910&gt;'Power Curve'!$C$37,0,INDEX(Ci,$W910,1)*POWER(1-X910,3)+INDEX(Ci,$W910,2)*3*X910*POWER(1-X910,2)+INDEX(Ci,$W910,3)*3*POWER(X910,2)*(1-X910)+INDEX(Ci,$W910,4)*POWER(X910,3))</f>
        <v>1950.5355641214433</v>
      </c>
      <c r="Z910" s="3">
        <f t="shared" si="376"/>
        <v>1942.0050340203611</v>
      </c>
      <c r="AA910" s="3">
        <f t="shared" si="377"/>
        <v>1986.830017089846</v>
      </c>
      <c r="AB910" s="3">
        <f t="shared" si="386"/>
        <v>-44.824983069484915</v>
      </c>
      <c r="AC910" s="3">
        <f t="shared" si="387"/>
        <v>44.824983069484915</v>
      </c>
      <c r="AE910" s="34">
        <f t="shared" si="378"/>
        <v>13</v>
      </c>
      <c r="AF910" s="73" t="b">
        <f>COUNTIF('Power Curve'!$D$2:$D$31,AE910)&gt;0</f>
        <v>1</v>
      </c>
      <c r="AG910" s="73" t="b">
        <f t="shared" si="379"/>
        <v>0</v>
      </c>
      <c r="AH910" s="73" t="b">
        <f t="shared" si="388"/>
        <v>1</v>
      </c>
      <c r="AI910" s="34" t="str">
        <f t="shared" si="380"/>
        <v>Outer</v>
      </c>
      <c r="AJ910" s="35" t="str">
        <f t="shared" si="389"/>
        <v>1.3-1.4</v>
      </c>
      <c r="AK910" s="36" t="str">
        <f t="shared" si="381"/>
        <v>17-18</v>
      </c>
      <c r="AL910" s="36" t="str">
        <f t="shared" si="382"/>
        <v>Feb</v>
      </c>
      <c r="AM910" s="35" t="str">
        <f t="shared" si="383"/>
        <v>295-305</v>
      </c>
      <c r="AN910" s="36" t="str">
        <f t="shared" si="384"/>
        <v>HWS-HTI</v>
      </c>
    </row>
    <row r="911" spans="5:40" x14ac:dyDescent="0.3">
      <c r="E911" s="12">
        <v>40958.729166666664</v>
      </c>
      <c r="F911" s="16">
        <v>13.3</v>
      </c>
      <c r="G911" s="16">
        <v>1988.060043334958</v>
      </c>
      <c r="H911" s="29">
        <v>1.1986208804667331</v>
      </c>
      <c r="I911" s="26">
        <v>300.5</v>
      </c>
      <c r="J911" s="30">
        <v>0.11353383458646615</v>
      </c>
      <c r="K911" s="31">
        <v>0.15039989012689875</v>
      </c>
      <c r="L911" s="111">
        <f t="shared" si="364"/>
        <v>1.4000000000000001</v>
      </c>
      <c r="M911" s="112">
        <f t="shared" si="365"/>
        <v>0.11</v>
      </c>
      <c r="N911" s="112" t="b">
        <f t="shared" si="366"/>
        <v>1</v>
      </c>
      <c r="O911" s="112" t="b">
        <f t="shared" si="367"/>
        <v>1</v>
      </c>
      <c r="P911" s="113">
        <f t="shared" si="368"/>
        <v>14</v>
      </c>
      <c r="Q911" s="113">
        <f t="shared" si="369"/>
        <v>15</v>
      </c>
      <c r="R911" s="114" t="str">
        <f t="shared" si="385"/>
        <v>1.4-0.11</v>
      </c>
      <c r="S911" s="127">
        <f t="shared" si="370"/>
        <v>1.8738601164012363E-3</v>
      </c>
      <c r="T911" s="112" t="b">
        <f t="shared" si="371"/>
        <v>1</v>
      </c>
      <c r="U911" s="22">
        <f t="shared" si="372"/>
        <v>13.203839129240164</v>
      </c>
      <c r="V911" s="22">
        <f t="shared" si="373"/>
        <v>1.3987458771631431</v>
      </c>
      <c r="W911" s="81">
        <f t="shared" si="374"/>
        <v>14</v>
      </c>
      <c r="X911" s="22">
        <f t="shared" si="375"/>
        <v>0.22200285229779818</v>
      </c>
      <c r="Y911" s="3">
        <f>IF(U911&gt;'Power Curve'!$C$37,0,INDEX(Ci,$W911,1)*POWER(1-X911,3)+INDEX(Ci,$W911,2)*3*X911*POWER(1-X911,2)+INDEX(Ci,$W911,3)*3*POWER(X911,2)*(1-X911)+INDEX(Ci,$W911,4)*POWER(X911,3))</f>
        <v>1959.2786714436972</v>
      </c>
      <c r="Z911" s="3">
        <f t="shared" si="376"/>
        <v>1962.9500856030311</v>
      </c>
      <c r="AA911" s="3">
        <f t="shared" si="377"/>
        <v>1988.060043334958</v>
      </c>
      <c r="AB911" s="3">
        <f t="shared" si="386"/>
        <v>-25.109957731926897</v>
      </c>
      <c r="AC911" s="3">
        <f t="shared" si="387"/>
        <v>25.109957731926897</v>
      </c>
      <c r="AE911" s="34">
        <f t="shared" si="378"/>
        <v>13</v>
      </c>
      <c r="AF911" s="73" t="b">
        <f>COUNTIF('Power Curve'!$D$2:$D$31,AE911)&gt;0</f>
        <v>1</v>
      </c>
      <c r="AG911" s="73" t="b">
        <f t="shared" si="379"/>
        <v>0</v>
      </c>
      <c r="AH911" s="73" t="b">
        <f t="shared" si="388"/>
        <v>1</v>
      </c>
      <c r="AI911" s="34" t="str">
        <f t="shared" si="380"/>
        <v>Inner</v>
      </c>
      <c r="AJ911" s="35" t="str">
        <f t="shared" si="389"/>
        <v>1.3-1.4</v>
      </c>
      <c r="AK911" s="36" t="str">
        <f t="shared" si="381"/>
        <v>17-18</v>
      </c>
      <c r="AL911" s="36" t="str">
        <f t="shared" si="382"/>
        <v>Feb</v>
      </c>
      <c r="AM911" s="35" t="str">
        <f t="shared" si="383"/>
        <v>295-305</v>
      </c>
      <c r="AN911" s="36" t="str">
        <f t="shared" si="384"/>
        <v>Inner-TI</v>
      </c>
    </row>
    <row r="912" spans="5:40" x14ac:dyDescent="0.3">
      <c r="E912" s="12">
        <v>40958.736111111109</v>
      </c>
      <c r="F912" s="16">
        <v>12.76</v>
      </c>
      <c r="G912" s="16">
        <v>1986.2600402832011</v>
      </c>
      <c r="H912" s="29">
        <v>1.1993979037733213</v>
      </c>
      <c r="I912" s="26">
        <v>300.39999999999998</v>
      </c>
      <c r="J912" s="30">
        <v>0.15438871473354232</v>
      </c>
      <c r="K912" s="31">
        <v>0.16194953959242192</v>
      </c>
      <c r="L912" s="111">
        <f t="shared" si="364"/>
        <v>1.3000000000000003</v>
      </c>
      <c r="M912" s="112">
        <f t="shared" si="365"/>
        <v>0.15000000000000002</v>
      </c>
      <c r="N912" s="112" t="b">
        <f t="shared" si="366"/>
        <v>1</v>
      </c>
      <c r="O912" s="112" t="b">
        <f t="shared" si="367"/>
        <v>1</v>
      </c>
      <c r="P912" s="113">
        <f t="shared" si="368"/>
        <v>13.000000000000002</v>
      </c>
      <c r="Q912" s="113">
        <f t="shared" si="369"/>
        <v>10.999999999999998</v>
      </c>
      <c r="R912" s="114" t="str">
        <f t="shared" si="385"/>
        <v>1.3-0.15</v>
      </c>
      <c r="S912" s="127">
        <f t="shared" si="370"/>
        <v>-9.1865685167363716E-3</v>
      </c>
      <c r="T912" s="112" t="b">
        <f t="shared" si="371"/>
        <v>1</v>
      </c>
      <c r="U912" s="22">
        <f t="shared" si="372"/>
        <v>12.670480163139789</v>
      </c>
      <c r="V912" s="22">
        <f t="shared" si="373"/>
        <v>1.3163135296271857</v>
      </c>
      <c r="W912" s="81">
        <f t="shared" si="374"/>
        <v>13</v>
      </c>
      <c r="X912" s="22">
        <f t="shared" si="375"/>
        <v>0.67118246572355922</v>
      </c>
      <c r="Y912" s="3">
        <f>IF(U912&gt;'Power Curve'!$C$37,0,INDEX(Ci,$W912,1)*POWER(1-X912,3)+INDEX(Ci,$W912,2)*3*X912*POWER(1-X912,2)+INDEX(Ci,$W912,3)*3*POWER(X912,2)*(1-X912)+INDEX(Ci,$W912,4)*POWER(X912,3))</f>
        <v>1944.1075726857775</v>
      </c>
      <c r="Z912" s="3">
        <f t="shared" si="376"/>
        <v>1926.2478952653935</v>
      </c>
      <c r="AA912" s="3">
        <f t="shared" si="377"/>
        <v>1986.2600402832011</v>
      </c>
      <c r="AB912" s="3">
        <f t="shared" si="386"/>
        <v>-60.012145017807597</v>
      </c>
      <c r="AC912" s="3">
        <f t="shared" si="387"/>
        <v>60.012145017807597</v>
      </c>
      <c r="AE912" s="34">
        <f t="shared" si="378"/>
        <v>13</v>
      </c>
      <c r="AF912" s="73" t="b">
        <f>COUNTIF('Power Curve'!$D$2:$D$31,AE912)&gt;0</f>
        <v>1</v>
      </c>
      <c r="AG912" s="73" t="b">
        <f t="shared" si="379"/>
        <v>0</v>
      </c>
      <c r="AH912" s="73" t="b">
        <f t="shared" si="388"/>
        <v>1</v>
      </c>
      <c r="AI912" s="34" t="str">
        <f t="shared" si="380"/>
        <v>Outer</v>
      </c>
      <c r="AJ912" s="35" t="str">
        <f t="shared" si="389"/>
        <v>1.3-1.4</v>
      </c>
      <c r="AK912" s="36" t="str">
        <f t="shared" si="381"/>
        <v>17-18</v>
      </c>
      <c r="AL912" s="36" t="str">
        <f t="shared" si="382"/>
        <v>Feb</v>
      </c>
      <c r="AM912" s="35" t="str">
        <f t="shared" si="383"/>
        <v>295-305</v>
      </c>
      <c r="AN912" s="36" t="str">
        <f t="shared" si="384"/>
        <v>HWS-HTI</v>
      </c>
    </row>
    <row r="913" spans="5:40" x14ac:dyDescent="0.3">
      <c r="E913" s="12">
        <v>40958.743055555555</v>
      </c>
      <c r="F913" s="16">
        <v>13.56</v>
      </c>
      <c r="G913" s="16">
        <v>1975.0999450683571</v>
      </c>
      <c r="H913" s="29">
        <v>1.199950160853247</v>
      </c>
      <c r="I913" s="26">
        <v>299.7</v>
      </c>
      <c r="J913" s="30">
        <v>0.1047197640117994</v>
      </c>
      <c r="K913" s="31">
        <v>0.17474346700001298</v>
      </c>
      <c r="L913" s="111">
        <f t="shared" si="364"/>
        <v>1.4000000000000001</v>
      </c>
      <c r="M913" s="112">
        <f t="shared" si="365"/>
        <v>9.9999999999999992E-2</v>
      </c>
      <c r="N913" s="112" t="b">
        <f t="shared" si="366"/>
        <v>1</v>
      </c>
      <c r="O913" s="112" t="b">
        <f t="shared" si="367"/>
        <v>1</v>
      </c>
      <c r="P913" s="113">
        <f t="shared" si="368"/>
        <v>14</v>
      </c>
      <c r="Q913" s="113">
        <f t="shared" si="369"/>
        <v>16</v>
      </c>
      <c r="R913" s="114" t="str">
        <f t="shared" si="385"/>
        <v>1.4-0.1</v>
      </c>
      <c r="S913" s="127">
        <f t="shared" si="370"/>
        <v>3.2653981276478494E-3</v>
      </c>
      <c r="T913" s="112" t="b">
        <f t="shared" si="371"/>
        <v>1</v>
      </c>
      <c r="U913" s="22">
        <f t="shared" si="372"/>
        <v>13.466933928570935</v>
      </c>
      <c r="V913" s="22">
        <f t="shared" si="373"/>
        <v>1.4394080265067728</v>
      </c>
      <c r="W913" s="81">
        <f t="shared" si="374"/>
        <v>14</v>
      </c>
      <c r="X913" s="22">
        <f t="shared" si="375"/>
        <v>0.49498898572733135</v>
      </c>
      <c r="Y913" s="3">
        <f>IF(U913&gt;'Power Curve'!$C$37,0,INDEX(Ci,$W913,1)*POWER(1-X913,3)+INDEX(Ci,$W913,2)*3*X913*POWER(1-X913,2)+INDEX(Ci,$W913,3)*3*POWER(X913,2)*(1-X913)+INDEX(Ci,$W913,4)*POWER(X913,3))</f>
        <v>1966.4338324292771</v>
      </c>
      <c r="Z913" s="3">
        <f t="shared" si="376"/>
        <v>1972.8550217838349</v>
      </c>
      <c r="AA913" s="3">
        <f t="shared" si="377"/>
        <v>1975.0999450683571</v>
      </c>
      <c r="AB913" s="3">
        <f t="shared" si="386"/>
        <v>-2.2449232845222014</v>
      </c>
      <c r="AC913" s="3">
        <f t="shared" si="387"/>
        <v>2.2449232845222014</v>
      </c>
      <c r="AE913" s="34">
        <f t="shared" si="378"/>
        <v>13</v>
      </c>
      <c r="AF913" s="73" t="b">
        <f>COUNTIF('Power Curve'!$D$2:$D$31,AE913)&gt;0</f>
        <v>1</v>
      </c>
      <c r="AG913" s="73" t="b">
        <f t="shared" si="379"/>
        <v>0</v>
      </c>
      <c r="AH913" s="73" t="b">
        <f t="shared" si="388"/>
        <v>1</v>
      </c>
      <c r="AI913" s="34" t="str">
        <f t="shared" si="380"/>
        <v>Inner</v>
      </c>
      <c r="AJ913" s="35" t="str">
        <f t="shared" si="389"/>
        <v>1.4-1.5</v>
      </c>
      <c r="AK913" s="36" t="str">
        <f t="shared" si="381"/>
        <v>17-18</v>
      </c>
      <c r="AL913" s="36" t="str">
        <f t="shared" si="382"/>
        <v>Feb</v>
      </c>
      <c r="AM913" s="35" t="str">
        <f t="shared" si="383"/>
        <v>295-305</v>
      </c>
      <c r="AN913" s="36" t="str">
        <f t="shared" si="384"/>
        <v>Inner-TI</v>
      </c>
    </row>
    <row r="914" spans="5:40" x14ac:dyDescent="0.3">
      <c r="E914" s="12">
        <v>40958.75</v>
      </c>
      <c r="F914" s="16">
        <v>12.89</v>
      </c>
      <c r="G914" s="16">
        <v>1991.0699615478491</v>
      </c>
      <c r="H914" s="29">
        <v>1.2007732299017666</v>
      </c>
      <c r="I914" s="26">
        <v>301.2</v>
      </c>
      <c r="J914" s="30">
        <v>0.12179984484096198</v>
      </c>
      <c r="K914" s="31">
        <v>0.11087944752783599</v>
      </c>
      <c r="L914" s="111">
        <f t="shared" si="364"/>
        <v>1.3000000000000003</v>
      </c>
      <c r="M914" s="112">
        <f t="shared" si="365"/>
        <v>0.12</v>
      </c>
      <c r="N914" s="112" t="b">
        <f t="shared" si="366"/>
        <v>1</v>
      </c>
      <c r="O914" s="112" t="b">
        <f t="shared" si="367"/>
        <v>1</v>
      </c>
      <c r="P914" s="113">
        <f t="shared" si="368"/>
        <v>13.000000000000002</v>
      </c>
      <c r="Q914" s="113">
        <f t="shared" si="369"/>
        <v>14</v>
      </c>
      <c r="R914" s="114" t="str">
        <f t="shared" si="385"/>
        <v>1.3-0.12</v>
      </c>
      <c r="S914" s="127">
        <f t="shared" si="370"/>
        <v>-8.674156854531109E-4</v>
      </c>
      <c r="T914" s="112" t="b">
        <f t="shared" si="371"/>
        <v>1</v>
      </c>
      <c r="U914" s="22">
        <f t="shared" si="372"/>
        <v>12.804458596573268</v>
      </c>
      <c r="V914" s="22">
        <f t="shared" si="373"/>
        <v>1.3370203284044899</v>
      </c>
      <c r="W914" s="81">
        <f t="shared" si="374"/>
        <v>13</v>
      </c>
      <c r="X914" s="22">
        <f t="shared" si="375"/>
        <v>0.80911120851535778</v>
      </c>
      <c r="Y914" s="3">
        <f>IF(U914&gt;'Power Curve'!$C$37,0,INDEX(Ci,$W914,1)*POWER(1-X914,3)+INDEX(Ci,$W914,2)*3*X914*POWER(1-X914,2)+INDEX(Ci,$W914,3)*3*POWER(X914,2)*(1-X914)+INDEX(Ci,$W914,4)*POWER(X914,3))</f>
        <v>1948.0020507023187</v>
      </c>
      <c r="Z914" s="3">
        <f t="shared" si="376"/>
        <v>1946.3123231682446</v>
      </c>
      <c r="AA914" s="3">
        <f t="shared" si="377"/>
        <v>1991.0699615478491</v>
      </c>
      <c r="AB914" s="3">
        <f t="shared" si="386"/>
        <v>-44.757638379604487</v>
      </c>
      <c r="AC914" s="3">
        <f t="shared" si="387"/>
        <v>44.757638379604487</v>
      </c>
      <c r="AE914" s="34">
        <f t="shared" si="378"/>
        <v>13</v>
      </c>
      <c r="AF914" s="73" t="b">
        <f>COUNTIF('Power Curve'!$D$2:$D$31,AE914)&gt;0</f>
        <v>1</v>
      </c>
      <c r="AG914" s="73" t="b">
        <f t="shared" si="379"/>
        <v>0</v>
      </c>
      <c r="AH914" s="73" t="b">
        <f t="shared" si="388"/>
        <v>1</v>
      </c>
      <c r="AI914" s="34" t="str">
        <f t="shared" si="380"/>
        <v>Inner</v>
      </c>
      <c r="AJ914" s="35" t="str">
        <f t="shared" si="389"/>
        <v>1.3-1.4</v>
      </c>
      <c r="AK914" s="36" t="str">
        <f t="shared" si="381"/>
        <v>18-19</v>
      </c>
      <c r="AL914" s="36" t="str">
        <f t="shared" si="382"/>
        <v>Feb</v>
      </c>
      <c r="AM914" s="35" t="str">
        <f t="shared" si="383"/>
        <v>295-305</v>
      </c>
      <c r="AN914" s="36" t="str">
        <f t="shared" si="384"/>
        <v>Inner-TI</v>
      </c>
    </row>
    <row r="915" spans="5:40" x14ac:dyDescent="0.3">
      <c r="E915" s="12">
        <v>40958.756944444445</v>
      </c>
      <c r="F915" s="16">
        <v>13.58</v>
      </c>
      <c r="G915" s="16">
        <v>1979.599975585943</v>
      </c>
      <c r="H915" s="29">
        <v>1.2009988297609335</v>
      </c>
      <c r="I915" s="26">
        <v>300.60000000000002</v>
      </c>
      <c r="J915" s="30">
        <v>0.11119293078055964</v>
      </c>
      <c r="K915" s="31">
        <v>0.13269620379807817</v>
      </c>
      <c r="L915" s="111">
        <f t="shared" si="364"/>
        <v>1.4000000000000001</v>
      </c>
      <c r="M915" s="112">
        <f t="shared" si="365"/>
        <v>0.11</v>
      </c>
      <c r="N915" s="112" t="b">
        <f t="shared" si="366"/>
        <v>1</v>
      </c>
      <c r="O915" s="112" t="b">
        <f t="shared" si="367"/>
        <v>1</v>
      </c>
      <c r="P915" s="113">
        <f t="shared" si="368"/>
        <v>14</v>
      </c>
      <c r="Q915" s="113">
        <f t="shared" si="369"/>
        <v>15</v>
      </c>
      <c r="R915" s="114" t="str">
        <f t="shared" si="385"/>
        <v>1.4-0.11</v>
      </c>
      <c r="S915" s="127">
        <f t="shared" si="370"/>
        <v>1.8738601164012363E-3</v>
      </c>
      <c r="T915" s="112" t="b">
        <f t="shared" si="371"/>
        <v>1</v>
      </c>
      <c r="U915" s="22">
        <f t="shared" si="372"/>
        <v>13.490724344518769</v>
      </c>
      <c r="V915" s="22">
        <f t="shared" si="373"/>
        <v>1.4430849119818125</v>
      </c>
      <c r="W915" s="81">
        <f t="shared" si="374"/>
        <v>14</v>
      </c>
      <c r="X915" s="22">
        <f t="shared" si="375"/>
        <v>0.51967382814458718</v>
      </c>
      <c r="Y915" s="3">
        <f>IF(U915&gt;'Power Curve'!$C$37,0,INDEX(Ci,$W915,1)*POWER(1-X915,3)+INDEX(Ci,$W915,2)*3*X915*POWER(1-X915,2)+INDEX(Ci,$W915,3)*3*POWER(X915,2)*(1-X915)+INDEX(Ci,$W915,4)*POWER(X915,3))</f>
        <v>1967.0249272531219</v>
      </c>
      <c r="Z915" s="3">
        <f t="shared" si="376"/>
        <v>1970.7108568122685</v>
      </c>
      <c r="AA915" s="3">
        <f t="shared" si="377"/>
        <v>1979.599975585943</v>
      </c>
      <c r="AB915" s="3">
        <f t="shared" si="386"/>
        <v>-8.8891187736744541</v>
      </c>
      <c r="AC915" s="3">
        <f t="shared" si="387"/>
        <v>8.8891187736744541</v>
      </c>
      <c r="AE915" s="34">
        <f t="shared" si="378"/>
        <v>13</v>
      </c>
      <c r="AF915" s="73" t="b">
        <f>COUNTIF('Power Curve'!$D$2:$D$31,AE915)&gt;0</f>
        <v>1</v>
      </c>
      <c r="AG915" s="73" t="b">
        <f t="shared" si="379"/>
        <v>0</v>
      </c>
      <c r="AH915" s="73" t="b">
        <f t="shared" si="388"/>
        <v>1</v>
      </c>
      <c r="AI915" s="34" t="str">
        <f t="shared" si="380"/>
        <v>Inner</v>
      </c>
      <c r="AJ915" s="35" t="str">
        <f t="shared" si="389"/>
        <v>1.4-1.5</v>
      </c>
      <c r="AK915" s="36" t="str">
        <f t="shared" si="381"/>
        <v>18-19</v>
      </c>
      <c r="AL915" s="36" t="str">
        <f t="shared" si="382"/>
        <v>Feb</v>
      </c>
      <c r="AM915" s="35" t="str">
        <f t="shared" si="383"/>
        <v>295-305</v>
      </c>
      <c r="AN915" s="36" t="str">
        <f t="shared" si="384"/>
        <v>Inner-TI</v>
      </c>
    </row>
    <row r="916" spans="5:40" x14ac:dyDescent="0.3">
      <c r="E916" s="12">
        <v>40958.763888888891</v>
      </c>
      <c r="F916" s="16">
        <v>13.27</v>
      </c>
      <c r="G916" s="16">
        <v>1948.9999542236351</v>
      </c>
      <c r="H916" s="29">
        <v>1.2017776523829491</v>
      </c>
      <c r="I916" s="26">
        <v>303.5</v>
      </c>
      <c r="J916" s="30">
        <v>0.12057272042200454</v>
      </c>
      <c r="K916" s="31">
        <v>0.17470230859339292</v>
      </c>
      <c r="L916" s="111">
        <f t="shared" si="364"/>
        <v>1.4000000000000001</v>
      </c>
      <c r="M916" s="112">
        <f t="shared" si="365"/>
        <v>0.12</v>
      </c>
      <c r="N916" s="112" t="b">
        <f t="shared" si="366"/>
        <v>1</v>
      </c>
      <c r="O916" s="112" t="b">
        <f t="shared" si="367"/>
        <v>1</v>
      </c>
      <c r="P916" s="113">
        <f t="shared" si="368"/>
        <v>14</v>
      </c>
      <c r="Q916" s="113">
        <f t="shared" si="369"/>
        <v>14</v>
      </c>
      <c r="R916" s="114" t="str">
        <f t="shared" si="385"/>
        <v>1.4-0.12</v>
      </c>
      <c r="S916" s="127">
        <f t="shared" si="370"/>
        <v>-1.0712795490469469E-3</v>
      </c>
      <c r="T916" s="112" t="b">
        <f t="shared" si="371"/>
        <v>1</v>
      </c>
      <c r="U916" s="22">
        <f t="shared" si="372"/>
        <v>13.18561126744277</v>
      </c>
      <c r="V916" s="22">
        <f t="shared" si="373"/>
        <v>1.3959287023633906</v>
      </c>
      <c r="W916" s="81">
        <f t="shared" si="374"/>
        <v>14</v>
      </c>
      <c r="X916" s="22">
        <f t="shared" si="375"/>
        <v>0.20308969428245277</v>
      </c>
      <c r="Y916" s="3">
        <f>IF(U916&gt;'Power Curve'!$C$37,0,INDEX(Ci,$W916,1)*POWER(1-X916,3)+INDEX(Ci,$W916,2)*3*X916*POWER(1-X916,2)+INDEX(Ci,$W916,3)*3*POWER(X916,2)*(1-X916)+INDEX(Ci,$W916,4)*POWER(X916,3))</f>
        <v>1958.7579332109303</v>
      </c>
      <c r="Z916" s="3">
        <f t="shared" si="376"/>
        <v>1956.659555895548</v>
      </c>
      <c r="AA916" s="3">
        <f t="shared" si="377"/>
        <v>1948.9999542236351</v>
      </c>
      <c r="AB916" s="3">
        <f t="shared" si="386"/>
        <v>7.6596016719129238</v>
      </c>
      <c r="AC916" s="3">
        <f t="shared" si="387"/>
        <v>7.6596016719129238</v>
      </c>
      <c r="AE916" s="34">
        <f t="shared" si="378"/>
        <v>13</v>
      </c>
      <c r="AF916" s="73" t="b">
        <f>COUNTIF('Power Curve'!$D$2:$D$31,AE916)&gt;0</f>
        <v>1</v>
      </c>
      <c r="AG916" s="73" t="b">
        <f t="shared" si="379"/>
        <v>0</v>
      </c>
      <c r="AH916" s="73" t="b">
        <f t="shared" si="388"/>
        <v>1</v>
      </c>
      <c r="AI916" s="34" t="str">
        <f t="shared" si="380"/>
        <v>Inner</v>
      </c>
      <c r="AJ916" s="35" t="str">
        <f t="shared" si="389"/>
        <v>1.3-1.4</v>
      </c>
      <c r="AK916" s="36" t="str">
        <f t="shared" si="381"/>
        <v>18-19</v>
      </c>
      <c r="AL916" s="36" t="str">
        <f t="shared" si="382"/>
        <v>Feb</v>
      </c>
      <c r="AM916" s="35" t="str">
        <f t="shared" si="383"/>
        <v>295-305</v>
      </c>
      <c r="AN916" s="36" t="str">
        <f t="shared" si="384"/>
        <v>Inner-TI</v>
      </c>
    </row>
    <row r="917" spans="5:40" x14ac:dyDescent="0.3">
      <c r="E917" s="12">
        <v>40958.770833333336</v>
      </c>
      <c r="F917" s="16">
        <v>11.83</v>
      </c>
      <c r="G917" s="16">
        <v>1875.619979858398</v>
      </c>
      <c r="H917" s="29">
        <v>1.2028393241874902</v>
      </c>
      <c r="I917" s="26">
        <v>305.39999999999998</v>
      </c>
      <c r="J917" s="30">
        <v>0.13102282333051565</v>
      </c>
      <c r="K917" s="31">
        <v>0.12040212869058506</v>
      </c>
      <c r="L917" s="111">
        <f t="shared" si="364"/>
        <v>1.2000000000000002</v>
      </c>
      <c r="M917" s="112">
        <f t="shared" si="365"/>
        <v>0.13</v>
      </c>
      <c r="N917" s="112" t="b">
        <f t="shared" si="366"/>
        <v>1</v>
      </c>
      <c r="O917" s="112" t="b">
        <f t="shared" si="367"/>
        <v>1</v>
      </c>
      <c r="P917" s="113">
        <f t="shared" si="368"/>
        <v>12</v>
      </c>
      <c r="Q917" s="113">
        <f t="shared" si="369"/>
        <v>13</v>
      </c>
      <c r="R917" s="114" t="str">
        <f t="shared" si="385"/>
        <v>1.2-0.13</v>
      </c>
      <c r="S917" s="127">
        <f t="shared" si="370"/>
        <v>2.7735419214426767E-4</v>
      </c>
      <c r="T917" s="112" t="b">
        <f t="shared" si="371"/>
        <v>1</v>
      </c>
      <c r="U917" s="22">
        <f t="shared" si="372"/>
        <v>11.758229187219193</v>
      </c>
      <c r="V917" s="22">
        <f t="shared" si="373"/>
        <v>1.1753222005849151</v>
      </c>
      <c r="W917" s="81">
        <f t="shared" si="374"/>
        <v>12</v>
      </c>
      <c r="X917" s="22">
        <f t="shared" si="375"/>
        <v>0.74928625821893013</v>
      </c>
      <c r="Y917" s="3">
        <f>IF(U917&gt;'Power Curve'!$C$37,0,INDEX(Ci,$W917,1)*POWER(1-X917,3)+INDEX(Ci,$W917,2)*3*X917*POWER(1-X917,2)+INDEX(Ci,$W917,3)*3*POWER(X917,2)*(1-X917)+INDEX(Ci,$W917,4)*POWER(X917,3))</f>
        <v>1895.1340465068042</v>
      </c>
      <c r="Z917" s="3">
        <f t="shared" si="376"/>
        <v>1895.6596698792785</v>
      </c>
      <c r="AA917" s="3">
        <f t="shared" si="377"/>
        <v>1875.619979858398</v>
      </c>
      <c r="AB917" s="3">
        <f t="shared" si="386"/>
        <v>20.039690020880471</v>
      </c>
      <c r="AC917" s="3">
        <f t="shared" si="387"/>
        <v>20.039690020880471</v>
      </c>
      <c r="AE917" s="34">
        <f t="shared" si="378"/>
        <v>12</v>
      </c>
      <c r="AF917" s="73" t="b">
        <f>COUNTIF('Power Curve'!$D$2:$D$31,AE917)&gt;0</f>
        <v>1</v>
      </c>
      <c r="AG917" s="73" t="b">
        <f t="shared" si="379"/>
        <v>0</v>
      </c>
      <c r="AH917" s="73" t="b">
        <f t="shared" si="388"/>
        <v>1</v>
      </c>
      <c r="AI917" s="34" t="str">
        <f t="shared" si="380"/>
        <v>Inner</v>
      </c>
      <c r="AJ917" s="35" t="str">
        <f t="shared" si="389"/>
        <v>1.1-1.2</v>
      </c>
      <c r="AK917" s="36" t="str">
        <f t="shared" si="381"/>
        <v>18-19</v>
      </c>
      <c r="AL917" s="36" t="str">
        <f t="shared" si="382"/>
        <v>Feb</v>
      </c>
      <c r="AM917" s="35" t="str">
        <f t="shared" si="383"/>
        <v>305-315</v>
      </c>
      <c r="AN917" s="36" t="str">
        <f t="shared" si="384"/>
        <v>Inner-TI</v>
      </c>
    </row>
    <row r="918" spans="5:40" x14ac:dyDescent="0.3">
      <c r="E918" s="12">
        <v>40958.777777777781</v>
      </c>
      <c r="F918" s="16">
        <v>11.71</v>
      </c>
      <c r="G918" s="16">
        <v>1923.959960937498</v>
      </c>
      <c r="H918" s="29">
        <v>1.2034275987064631</v>
      </c>
      <c r="I918" s="26">
        <v>304.5</v>
      </c>
      <c r="J918" s="30">
        <v>0.11955593509820664</v>
      </c>
      <c r="K918" s="31">
        <v>0.12359135992279974</v>
      </c>
      <c r="L918" s="111">
        <f t="shared" si="364"/>
        <v>1.2000000000000002</v>
      </c>
      <c r="M918" s="112">
        <f t="shared" si="365"/>
        <v>0.12</v>
      </c>
      <c r="N918" s="112" t="b">
        <f t="shared" si="366"/>
        <v>1</v>
      </c>
      <c r="O918" s="112" t="b">
        <f t="shared" si="367"/>
        <v>1</v>
      </c>
      <c r="P918" s="113">
        <f t="shared" si="368"/>
        <v>12</v>
      </c>
      <c r="Q918" s="113">
        <f t="shared" si="369"/>
        <v>14</v>
      </c>
      <c r="R918" s="114" t="str">
        <f t="shared" si="385"/>
        <v>1.2-0.12</v>
      </c>
      <c r="S918" s="127">
        <f t="shared" si="370"/>
        <v>7.4701128177118083E-4</v>
      </c>
      <c r="T918" s="112" t="b">
        <f t="shared" si="371"/>
        <v>1</v>
      </c>
      <c r="U918" s="22">
        <f t="shared" si="372"/>
        <v>11.640854327445769</v>
      </c>
      <c r="V918" s="22">
        <f t="shared" si="373"/>
        <v>1.1571815376397152</v>
      </c>
      <c r="W918" s="81">
        <f t="shared" si="374"/>
        <v>12</v>
      </c>
      <c r="X918" s="22">
        <f t="shared" si="375"/>
        <v>0.63623027937157295</v>
      </c>
      <c r="Y918" s="3">
        <f>IF(U918&gt;'Power Curve'!$C$37,0,INDEX(Ci,$W918,1)*POWER(1-X918,3)+INDEX(Ci,$W918,2)*3*X918*POWER(1-X918,2)+INDEX(Ci,$W918,3)*3*POWER(X918,2)*(1-X918)+INDEX(Ci,$W918,4)*POWER(X918,3))</f>
        <v>1881.2613564026728</v>
      </c>
      <c r="Z918" s="3">
        <f t="shared" si="376"/>
        <v>1882.6666798598658</v>
      </c>
      <c r="AA918" s="3">
        <f t="shared" si="377"/>
        <v>1923.959960937498</v>
      </c>
      <c r="AB918" s="3">
        <f t="shared" si="386"/>
        <v>-41.293281077632173</v>
      </c>
      <c r="AC918" s="3">
        <f t="shared" si="387"/>
        <v>41.293281077632173</v>
      </c>
      <c r="AE918" s="34">
        <f t="shared" si="378"/>
        <v>12</v>
      </c>
      <c r="AF918" s="73" t="b">
        <f>COUNTIF('Power Curve'!$D$2:$D$31,AE918)&gt;0</f>
        <v>1</v>
      </c>
      <c r="AG918" s="73" t="b">
        <f t="shared" si="379"/>
        <v>0</v>
      </c>
      <c r="AH918" s="73" t="b">
        <f t="shared" si="388"/>
        <v>1</v>
      </c>
      <c r="AI918" s="34" t="str">
        <f t="shared" si="380"/>
        <v>Inner</v>
      </c>
      <c r="AJ918" s="35" t="str">
        <f t="shared" si="389"/>
        <v>1.1-1.2</v>
      </c>
      <c r="AK918" s="36" t="str">
        <f t="shared" si="381"/>
        <v>18-19</v>
      </c>
      <c r="AL918" s="36" t="str">
        <f t="shared" si="382"/>
        <v>Feb</v>
      </c>
      <c r="AM918" s="35" t="str">
        <f t="shared" si="383"/>
        <v>295-305</v>
      </c>
      <c r="AN918" s="36" t="str">
        <f t="shared" si="384"/>
        <v>Inner-TI</v>
      </c>
    </row>
    <row r="919" spans="5:40" x14ac:dyDescent="0.3">
      <c r="E919" s="12">
        <v>40958.784722222219</v>
      </c>
      <c r="F919" s="16">
        <v>12.35</v>
      </c>
      <c r="G919" s="16">
        <v>1968.4600067138649</v>
      </c>
      <c r="H919" s="29">
        <v>1.2036540098879864</v>
      </c>
      <c r="I919" s="26">
        <v>300.2</v>
      </c>
      <c r="J919" s="30">
        <v>0.13603238866396761</v>
      </c>
      <c r="K919" s="31">
        <v>0.16008725148715006</v>
      </c>
      <c r="L919" s="111">
        <f t="shared" si="364"/>
        <v>1.3000000000000003</v>
      </c>
      <c r="M919" s="112">
        <f t="shared" si="365"/>
        <v>0.14000000000000001</v>
      </c>
      <c r="N919" s="112" t="b">
        <f t="shared" si="366"/>
        <v>1</v>
      </c>
      <c r="O919" s="112" t="b">
        <f t="shared" si="367"/>
        <v>1</v>
      </c>
      <c r="P919" s="113">
        <f t="shared" si="368"/>
        <v>13.000000000000002</v>
      </c>
      <c r="Q919" s="113">
        <f t="shared" si="369"/>
        <v>12</v>
      </c>
      <c r="R919" s="114" t="str">
        <f t="shared" si="385"/>
        <v>1.3-0.14</v>
      </c>
      <c r="S919" s="127">
        <f t="shared" si="370"/>
        <v>-8.9101516438049953E-3</v>
      </c>
      <c r="T919" s="112" t="b">
        <f t="shared" si="371"/>
        <v>1</v>
      </c>
      <c r="U919" s="22">
        <f t="shared" si="372"/>
        <v>12.277845112351269</v>
      </c>
      <c r="V919" s="22">
        <f t="shared" si="373"/>
        <v>1.2556305168374342</v>
      </c>
      <c r="W919" s="81">
        <f t="shared" si="374"/>
        <v>13</v>
      </c>
      <c r="X919" s="22">
        <f t="shared" si="375"/>
        <v>0.26697070161046826</v>
      </c>
      <c r="Y919" s="3">
        <f>IF(U919&gt;'Power Curve'!$C$37,0,INDEX(Ci,$W919,1)*POWER(1-X919,3)+INDEX(Ci,$W919,2)*3*X919*POWER(1-X919,2)+INDEX(Ci,$W919,3)*3*POWER(X919,2)*(1-X919)+INDEX(Ci,$W919,4)*POWER(X919,3))</f>
        <v>1930.1251967698429</v>
      </c>
      <c r="Z919" s="3">
        <f t="shared" si="376"/>
        <v>1912.9274885750945</v>
      </c>
      <c r="AA919" s="3">
        <f t="shared" si="377"/>
        <v>1968.4600067138649</v>
      </c>
      <c r="AB919" s="3">
        <f t="shared" si="386"/>
        <v>-55.532518138770456</v>
      </c>
      <c r="AC919" s="3">
        <f t="shared" si="387"/>
        <v>55.532518138770456</v>
      </c>
      <c r="AE919" s="34">
        <f t="shared" si="378"/>
        <v>12</v>
      </c>
      <c r="AF919" s="73" t="b">
        <f>COUNTIF('Power Curve'!$D$2:$D$31,AE919)&gt;0</f>
        <v>1</v>
      </c>
      <c r="AG919" s="73" t="b">
        <f t="shared" si="379"/>
        <v>0</v>
      </c>
      <c r="AH919" s="73" t="b">
        <f t="shared" si="388"/>
        <v>1</v>
      </c>
      <c r="AI919" s="34" t="str">
        <f t="shared" si="380"/>
        <v>Inner</v>
      </c>
      <c r="AJ919" s="35" t="str">
        <f t="shared" si="389"/>
        <v>1.2-1.3</v>
      </c>
      <c r="AK919" s="36" t="str">
        <f t="shared" si="381"/>
        <v>18-19</v>
      </c>
      <c r="AL919" s="36" t="str">
        <f t="shared" si="382"/>
        <v>Feb</v>
      </c>
      <c r="AM919" s="35" t="str">
        <f t="shared" si="383"/>
        <v>295-305</v>
      </c>
      <c r="AN919" s="36" t="str">
        <f t="shared" si="384"/>
        <v>Inner-TI</v>
      </c>
    </row>
    <row r="920" spans="5:40" x14ac:dyDescent="0.3">
      <c r="E920" s="12">
        <v>40958.791666666664</v>
      </c>
      <c r="F920" s="16">
        <v>12.38</v>
      </c>
      <c r="G920" s="16">
        <v>1972.980041503911</v>
      </c>
      <c r="H920" s="29">
        <v>1.2043442486812668</v>
      </c>
      <c r="I920" s="26">
        <v>302.3</v>
      </c>
      <c r="J920" s="30">
        <v>0.12520193861066237</v>
      </c>
      <c r="K920" s="31">
        <v>0.18478646346048938</v>
      </c>
      <c r="L920" s="111">
        <f t="shared" si="364"/>
        <v>1.3000000000000003</v>
      </c>
      <c r="M920" s="112">
        <f t="shared" si="365"/>
        <v>0.13</v>
      </c>
      <c r="N920" s="112" t="b">
        <f t="shared" si="366"/>
        <v>1</v>
      </c>
      <c r="O920" s="112" t="b">
        <f t="shared" si="367"/>
        <v>1</v>
      </c>
      <c r="P920" s="113">
        <f t="shared" si="368"/>
        <v>13.000000000000002</v>
      </c>
      <c r="Q920" s="113">
        <f t="shared" si="369"/>
        <v>13</v>
      </c>
      <c r="R920" s="114" t="str">
        <f t="shared" si="385"/>
        <v>1.3-0.13</v>
      </c>
      <c r="S920" s="127">
        <f t="shared" si="370"/>
        <v>-3.4559656700221307E-3</v>
      </c>
      <c r="T920" s="112" t="b">
        <f t="shared" si="371"/>
        <v>1</v>
      </c>
      <c r="U920" s="22">
        <f t="shared" si="372"/>
        <v>12.31002201044021</v>
      </c>
      <c r="V920" s="22">
        <f t="shared" si="373"/>
        <v>1.2606035601618761</v>
      </c>
      <c r="W920" s="81">
        <f t="shared" si="374"/>
        <v>13</v>
      </c>
      <c r="X920" s="22">
        <f t="shared" si="375"/>
        <v>0.30009632479183734</v>
      </c>
      <c r="Y920" s="3">
        <f>IF(U920&gt;'Power Curve'!$C$37,0,INDEX(Ci,$W920,1)*POWER(1-X920,3)+INDEX(Ci,$W920,2)*3*X920*POWER(1-X920,2)+INDEX(Ci,$W920,3)*3*POWER(X920,2)*(1-X920)+INDEX(Ci,$W920,4)*POWER(X920,3))</f>
        <v>1931.4863224092514</v>
      </c>
      <c r="Z920" s="3">
        <f t="shared" si="376"/>
        <v>1924.8111719868878</v>
      </c>
      <c r="AA920" s="3">
        <f t="shared" si="377"/>
        <v>1972.980041503911</v>
      </c>
      <c r="AB920" s="3">
        <f t="shared" si="386"/>
        <v>-48.168869517023268</v>
      </c>
      <c r="AC920" s="3">
        <f t="shared" si="387"/>
        <v>48.168869517023268</v>
      </c>
      <c r="AE920" s="34">
        <f t="shared" si="378"/>
        <v>12</v>
      </c>
      <c r="AF920" s="73" t="b">
        <f>COUNTIF('Power Curve'!$D$2:$D$31,AE920)&gt;0</f>
        <v>1</v>
      </c>
      <c r="AG920" s="73" t="b">
        <f t="shared" si="379"/>
        <v>0</v>
      </c>
      <c r="AH920" s="73" t="b">
        <f t="shared" si="388"/>
        <v>1</v>
      </c>
      <c r="AI920" s="34" t="str">
        <f t="shared" si="380"/>
        <v>Inner</v>
      </c>
      <c r="AJ920" s="35" t="str">
        <f t="shared" si="389"/>
        <v>1.2-1.3</v>
      </c>
      <c r="AK920" s="36" t="str">
        <f t="shared" si="381"/>
        <v>19-20</v>
      </c>
      <c r="AL920" s="36" t="str">
        <f t="shared" si="382"/>
        <v>Feb</v>
      </c>
      <c r="AM920" s="35" t="str">
        <f t="shared" si="383"/>
        <v>295-305</v>
      </c>
      <c r="AN920" s="36" t="str">
        <f t="shared" si="384"/>
        <v>Inner-TI</v>
      </c>
    </row>
    <row r="921" spans="5:40" x14ac:dyDescent="0.3">
      <c r="E921" s="12">
        <v>40958.798611111109</v>
      </c>
      <c r="F921" s="16">
        <v>12.01</v>
      </c>
      <c r="G921" s="16">
        <v>1862.9299621582011</v>
      </c>
      <c r="H921" s="29">
        <v>1.2044802568880875</v>
      </c>
      <c r="I921" s="26">
        <v>305.10000000000002</v>
      </c>
      <c r="J921" s="30">
        <v>9.8251457119067437E-2</v>
      </c>
      <c r="K921" s="31">
        <v>0.13273223794505684</v>
      </c>
      <c r="L921" s="111">
        <f t="shared" si="364"/>
        <v>1.2000000000000002</v>
      </c>
      <c r="M921" s="112">
        <f t="shared" si="365"/>
        <v>9.9999999999999992E-2</v>
      </c>
      <c r="N921" s="112" t="b">
        <f t="shared" si="366"/>
        <v>1</v>
      </c>
      <c r="O921" s="112" t="b">
        <f t="shared" si="367"/>
        <v>1</v>
      </c>
      <c r="P921" s="113">
        <f t="shared" si="368"/>
        <v>12</v>
      </c>
      <c r="Q921" s="113">
        <f t="shared" si="369"/>
        <v>16</v>
      </c>
      <c r="R921" s="114" t="str">
        <f t="shared" si="385"/>
        <v>1.2-0.1</v>
      </c>
      <c r="S921" s="127">
        <f t="shared" si="370"/>
        <v>7.9080893564048085E-3</v>
      </c>
      <c r="T921" s="112" t="b">
        <f t="shared" si="371"/>
        <v>1</v>
      </c>
      <c r="U921" s="22">
        <f t="shared" si="372"/>
        <v>11.942562965981983</v>
      </c>
      <c r="V921" s="22">
        <f t="shared" si="373"/>
        <v>1.2038115803073346</v>
      </c>
      <c r="W921" s="81">
        <f t="shared" si="374"/>
        <v>12</v>
      </c>
      <c r="X921" s="22">
        <f t="shared" si="375"/>
        <v>0.92683736100949554</v>
      </c>
      <c r="Y921" s="3">
        <f>IF(U921&gt;'Power Curve'!$C$37,0,INDEX(Ci,$W921,1)*POWER(1-X921,3)+INDEX(Ci,$W921,2)*3*X921*POWER(1-X921,2)+INDEX(Ci,$W921,3)*3*POWER(X921,2)*(1-X921)+INDEX(Ci,$W921,4)*POWER(X921,3))</f>
        <v>1912.1144316357954</v>
      </c>
      <c r="Z921" s="3">
        <f t="shared" si="376"/>
        <v>1927.2356034208424</v>
      </c>
      <c r="AA921" s="3">
        <f t="shared" si="377"/>
        <v>1862.9299621582011</v>
      </c>
      <c r="AB921" s="3">
        <f t="shared" si="386"/>
        <v>64.305641262641302</v>
      </c>
      <c r="AC921" s="3">
        <f t="shared" si="387"/>
        <v>64.305641262641302</v>
      </c>
      <c r="AE921" s="34">
        <f t="shared" si="378"/>
        <v>12</v>
      </c>
      <c r="AF921" s="73" t="b">
        <f>COUNTIF('Power Curve'!$D$2:$D$31,AE921)&gt;0</f>
        <v>1</v>
      </c>
      <c r="AG921" s="73" t="b">
        <f t="shared" si="379"/>
        <v>0</v>
      </c>
      <c r="AH921" s="73" t="b">
        <f t="shared" si="388"/>
        <v>1</v>
      </c>
      <c r="AI921" s="34" t="str">
        <f t="shared" si="380"/>
        <v>Outer</v>
      </c>
      <c r="AJ921" s="35" t="str">
        <f t="shared" si="389"/>
        <v>1.2-1.3</v>
      </c>
      <c r="AK921" s="36" t="str">
        <f t="shared" si="381"/>
        <v>19-20</v>
      </c>
      <c r="AL921" s="36" t="str">
        <f t="shared" si="382"/>
        <v>Feb</v>
      </c>
      <c r="AM921" s="35" t="str">
        <f t="shared" si="383"/>
        <v>305-315</v>
      </c>
      <c r="AN921" s="36" t="str">
        <f t="shared" si="384"/>
        <v>HWS-LTI</v>
      </c>
    </row>
    <row r="922" spans="5:40" x14ac:dyDescent="0.3">
      <c r="E922" s="12">
        <v>40958.805555555555</v>
      </c>
      <c r="F922" s="16">
        <v>10.39</v>
      </c>
      <c r="G922" s="16">
        <v>1726.089965820313</v>
      </c>
      <c r="H922" s="29">
        <v>1.2057259762273</v>
      </c>
      <c r="I922" s="26">
        <v>300.7</v>
      </c>
      <c r="J922" s="30">
        <v>0.15110683349374399</v>
      </c>
      <c r="K922" s="31">
        <v>0.17542001789978678</v>
      </c>
      <c r="L922" s="111">
        <f t="shared" si="364"/>
        <v>1</v>
      </c>
      <c r="M922" s="112">
        <f t="shared" si="365"/>
        <v>0.15000000000000002</v>
      </c>
      <c r="N922" s="112" t="b">
        <f t="shared" si="366"/>
        <v>1</v>
      </c>
      <c r="O922" s="112" t="b">
        <f t="shared" si="367"/>
        <v>1</v>
      </c>
      <c r="P922" s="113">
        <f t="shared" si="368"/>
        <v>10</v>
      </c>
      <c r="Q922" s="113">
        <f t="shared" si="369"/>
        <v>10.999999999999998</v>
      </c>
      <c r="R922" s="114" t="str">
        <f t="shared" si="385"/>
        <v>1-0.15</v>
      </c>
      <c r="S922" s="127">
        <f t="shared" si="370"/>
        <v>-1.7592900824812019E-2</v>
      </c>
      <c r="T922" s="112" t="b">
        <f t="shared" si="371"/>
        <v>1</v>
      </c>
      <c r="U922" s="22">
        <f t="shared" si="372"/>
        <v>10.335219956510221</v>
      </c>
      <c r="V922" s="22">
        <f t="shared" si="373"/>
        <v>0.95539153679515076</v>
      </c>
      <c r="W922" s="81">
        <f t="shared" si="374"/>
        <v>11</v>
      </c>
      <c r="X922" s="22">
        <f t="shared" si="375"/>
        <v>0.3739274226824354</v>
      </c>
      <c r="Y922" s="3">
        <f>IF(U922&gt;'Power Curve'!$C$37,0,INDEX(Ci,$W922,1)*POWER(1-X922,3)+INDEX(Ci,$W922,2)*3*X922*POWER(1-X922,2)+INDEX(Ci,$W922,3)*3*POWER(X922,2)*(1-X922)+INDEX(Ci,$W922,4)*POWER(X922,3))</f>
        <v>1627.6710190095826</v>
      </c>
      <c r="Z922" s="3">
        <f t="shared" si="376"/>
        <v>1599.0355641967262</v>
      </c>
      <c r="AA922" s="3">
        <f t="shared" si="377"/>
        <v>1726.089965820313</v>
      </c>
      <c r="AB922" s="3">
        <f t="shared" si="386"/>
        <v>-127.05440162358673</v>
      </c>
      <c r="AC922" s="3">
        <f t="shared" si="387"/>
        <v>127.05440162358673</v>
      </c>
      <c r="AE922" s="34">
        <f t="shared" si="378"/>
        <v>10</v>
      </c>
      <c r="AF922" s="73" t="b">
        <f>COUNTIF('Power Curve'!$D$2:$D$31,AE922)&gt;0</f>
        <v>1</v>
      </c>
      <c r="AG922" s="73" t="b">
        <f t="shared" si="379"/>
        <v>0</v>
      </c>
      <c r="AH922" s="73" t="b">
        <f t="shared" si="388"/>
        <v>1</v>
      </c>
      <c r="AI922" s="34" t="str">
        <f t="shared" si="380"/>
        <v>Outer</v>
      </c>
      <c r="AJ922" s="35" t="str">
        <f t="shared" si="389"/>
        <v>0.9-1.0</v>
      </c>
      <c r="AK922" s="36" t="str">
        <f t="shared" si="381"/>
        <v>19-20</v>
      </c>
      <c r="AL922" s="36" t="str">
        <f t="shared" si="382"/>
        <v>Feb</v>
      </c>
      <c r="AM922" s="35" t="str">
        <f t="shared" si="383"/>
        <v>295-305</v>
      </c>
      <c r="AN922" s="36" t="str">
        <f t="shared" si="384"/>
        <v>HWS-HTI</v>
      </c>
    </row>
    <row r="923" spans="5:40" x14ac:dyDescent="0.3">
      <c r="E923" s="12">
        <v>40958.8125</v>
      </c>
      <c r="F923" s="16">
        <v>10.28</v>
      </c>
      <c r="G923" s="16">
        <v>1786.799942016602</v>
      </c>
      <c r="H923" s="29">
        <v>1.2059530676267478</v>
      </c>
      <c r="I923" s="26">
        <v>302.2</v>
      </c>
      <c r="J923" s="30">
        <v>0.14591439688715954</v>
      </c>
      <c r="K923" s="31">
        <v>0.15121760629740891</v>
      </c>
      <c r="L923" s="111">
        <f t="shared" si="364"/>
        <v>0.9</v>
      </c>
      <c r="M923" s="112">
        <f t="shared" si="365"/>
        <v>0.15000000000000002</v>
      </c>
      <c r="N923" s="112" t="b">
        <f t="shared" si="366"/>
        <v>1</v>
      </c>
      <c r="O923" s="112" t="b">
        <f t="shared" si="367"/>
        <v>1</v>
      </c>
      <c r="P923" s="113">
        <f t="shared" si="368"/>
        <v>9</v>
      </c>
      <c r="Q923" s="113">
        <f t="shared" si="369"/>
        <v>10.999999999999998</v>
      </c>
      <c r="R923" s="114" t="str">
        <f t="shared" si="385"/>
        <v>0.9-0.15</v>
      </c>
      <c r="S923" s="127">
        <f t="shared" si="370"/>
        <v>-4.0074750862699677E-3</v>
      </c>
      <c r="T923" s="112" t="b">
        <f t="shared" si="371"/>
        <v>1</v>
      </c>
      <c r="U923" s="22">
        <f t="shared" si="372"/>
        <v>10.226441867937849</v>
      </c>
      <c r="V923" s="22">
        <f t="shared" si="373"/>
        <v>0.93857953255145077</v>
      </c>
      <c r="W923" s="81">
        <f t="shared" si="374"/>
        <v>11</v>
      </c>
      <c r="X923" s="22">
        <f t="shared" si="375"/>
        <v>0.26835766151343832</v>
      </c>
      <c r="Y923" s="3">
        <f>IF(U923&gt;'Power Curve'!$C$37,0,INDEX(Ci,$W923,1)*POWER(1-X923,3)+INDEX(Ci,$W923,2)*3*X923*POWER(1-X923,2)+INDEX(Ci,$W923,3)*3*POWER(X923,2)*(1-X923)+INDEX(Ci,$W923,4)*POWER(X923,3))</f>
        <v>1597.7615524582529</v>
      </c>
      <c r="Z923" s="3">
        <f t="shared" si="376"/>
        <v>1591.3585628429764</v>
      </c>
      <c r="AA923" s="3">
        <f t="shared" si="377"/>
        <v>1786.799942016602</v>
      </c>
      <c r="AB923" s="3">
        <f t="shared" si="386"/>
        <v>-195.44137917362559</v>
      </c>
      <c r="AC923" s="3">
        <f t="shared" si="387"/>
        <v>195.44137917362559</v>
      </c>
      <c r="AE923" s="34">
        <f t="shared" si="378"/>
        <v>10</v>
      </c>
      <c r="AF923" s="73" t="b">
        <f>COUNTIF('Power Curve'!$D$2:$D$31,AE923)&gt;0</f>
        <v>1</v>
      </c>
      <c r="AG923" s="73" t="b">
        <f t="shared" si="379"/>
        <v>0</v>
      </c>
      <c r="AH923" s="73" t="b">
        <f t="shared" si="388"/>
        <v>1</v>
      </c>
      <c r="AI923" s="34" t="str">
        <f t="shared" si="380"/>
        <v>Outer</v>
      </c>
      <c r="AJ923" s="35" t="str">
        <f t="shared" si="389"/>
        <v>0.9-1.0</v>
      </c>
      <c r="AK923" s="36" t="str">
        <f t="shared" si="381"/>
        <v>19-20</v>
      </c>
      <c r="AL923" s="36" t="str">
        <f t="shared" si="382"/>
        <v>Feb</v>
      </c>
      <c r="AM923" s="35" t="str">
        <f t="shared" si="383"/>
        <v>295-305</v>
      </c>
      <c r="AN923" s="36" t="str">
        <f t="shared" si="384"/>
        <v>HWS-HTI</v>
      </c>
    </row>
    <row r="924" spans="5:40" x14ac:dyDescent="0.3">
      <c r="E924" s="12">
        <v>40958.819444444445</v>
      </c>
      <c r="F924" s="16">
        <v>10.46</v>
      </c>
      <c r="G924" s="16">
        <v>1539.200027465818</v>
      </c>
      <c r="H924" s="29">
        <v>1.2062811288529793</v>
      </c>
      <c r="I924" s="26">
        <v>300.89999999999998</v>
      </c>
      <c r="J924" s="30">
        <v>0.15200764818355639</v>
      </c>
      <c r="K924" s="31">
        <v>0.19533065937084484</v>
      </c>
      <c r="L924" s="111">
        <f t="shared" si="364"/>
        <v>1</v>
      </c>
      <c r="M924" s="112">
        <f t="shared" si="365"/>
        <v>0.15000000000000002</v>
      </c>
      <c r="N924" s="112" t="b">
        <f t="shared" si="366"/>
        <v>1</v>
      </c>
      <c r="O924" s="112" t="b">
        <f t="shared" si="367"/>
        <v>1</v>
      </c>
      <c r="P924" s="113">
        <f t="shared" si="368"/>
        <v>10</v>
      </c>
      <c r="Q924" s="113">
        <f t="shared" si="369"/>
        <v>10.999999999999998</v>
      </c>
      <c r="R924" s="114" t="str">
        <f t="shared" si="385"/>
        <v>1-0.15</v>
      </c>
      <c r="S924" s="127">
        <f t="shared" si="370"/>
        <v>-1.7592900824812019E-2</v>
      </c>
      <c r="T924" s="112" t="b">
        <f t="shared" si="371"/>
        <v>1</v>
      </c>
      <c r="U924" s="22">
        <f t="shared" si="372"/>
        <v>10.406447547231108</v>
      </c>
      <c r="V924" s="22">
        <f t="shared" si="373"/>
        <v>0.96639999054888059</v>
      </c>
      <c r="W924" s="81">
        <f t="shared" si="374"/>
        <v>11</v>
      </c>
      <c r="X924" s="22">
        <f t="shared" si="375"/>
        <v>0.44305420951730756</v>
      </c>
      <c r="Y924" s="3">
        <f>IF(U924&gt;'Power Curve'!$C$37,0,INDEX(Ci,$W924,1)*POWER(1-X924,3)+INDEX(Ci,$W924,2)*3*X924*POWER(1-X924,2)+INDEX(Ci,$W924,3)*3*POWER(X924,2)*(1-X924)+INDEX(Ci,$W924,4)*POWER(X924,3))</f>
        <v>1646.7308356920551</v>
      </c>
      <c r="Z924" s="3">
        <f t="shared" si="376"/>
        <v>1617.7600634145649</v>
      </c>
      <c r="AA924" s="3">
        <f t="shared" si="377"/>
        <v>1539.200027465818</v>
      </c>
      <c r="AB924" s="3">
        <f t="shared" si="386"/>
        <v>78.560035948746872</v>
      </c>
      <c r="AC924" s="3">
        <f t="shared" si="387"/>
        <v>78.560035948746872</v>
      </c>
      <c r="AE924" s="34">
        <f t="shared" si="378"/>
        <v>10</v>
      </c>
      <c r="AF924" s="73" t="b">
        <f>COUNTIF('Power Curve'!$D$2:$D$31,AE924)&gt;0</f>
        <v>1</v>
      </c>
      <c r="AG924" s="73" t="b">
        <f t="shared" si="379"/>
        <v>0</v>
      </c>
      <c r="AH924" s="73" t="b">
        <f t="shared" si="388"/>
        <v>1</v>
      </c>
      <c r="AI924" s="34" t="str">
        <f t="shared" si="380"/>
        <v>Outer</v>
      </c>
      <c r="AJ924" s="35" t="str">
        <f t="shared" si="389"/>
        <v>0.9-1.0</v>
      </c>
      <c r="AK924" s="36" t="str">
        <f t="shared" si="381"/>
        <v>19-20</v>
      </c>
      <c r="AL924" s="36" t="str">
        <f t="shared" si="382"/>
        <v>Feb</v>
      </c>
      <c r="AM924" s="35" t="str">
        <f t="shared" si="383"/>
        <v>295-305</v>
      </c>
      <c r="AN924" s="36" t="str">
        <f t="shared" si="384"/>
        <v>HWS-HTI</v>
      </c>
    </row>
    <row r="925" spans="5:40" x14ac:dyDescent="0.3">
      <c r="E925" s="12">
        <v>40958.826388888891</v>
      </c>
      <c r="F925" s="16">
        <v>11.3</v>
      </c>
      <c r="G925" s="16">
        <v>1625.6399688720751</v>
      </c>
      <c r="H925" s="29">
        <v>1.2065992896897977</v>
      </c>
      <c r="I925" s="26">
        <v>300.2</v>
      </c>
      <c r="J925" s="30">
        <v>0.10088495575221237</v>
      </c>
      <c r="K925" s="31">
        <v>0.17789889812465826</v>
      </c>
      <c r="L925" s="111">
        <f t="shared" si="364"/>
        <v>1.1000000000000001</v>
      </c>
      <c r="M925" s="112">
        <f t="shared" si="365"/>
        <v>9.9999999999999992E-2</v>
      </c>
      <c r="N925" s="112" t="b">
        <f t="shared" si="366"/>
        <v>1</v>
      </c>
      <c r="O925" s="112" t="b">
        <f t="shared" si="367"/>
        <v>1</v>
      </c>
      <c r="P925" s="113">
        <f t="shared" si="368"/>
        <v>11</v>
      </c>
      <c r="Q925" s="113">
        <f t="shared" si="369"/>
        <v>16</v>
      </c>
      <c r="R925" s="114" t="str">
        <f t="shared" si="385"/>
        <v>1.1-0.1</v>
      </c>
      <c r="S925" s="127">
        <f t="shared" si="370"/>
        <v>2.1645494498070362E-3</v>
      </c>
      <c r="T925" s="112" t="b">
        <f t="shared" si="371"/>
        <v>1</v>
      </c>
      <c r="U925" s="22">
        <f t="shared" si="372"/>
        <v>11.243135266067334</v>
      </c>
      <c r="V925" s="22">
        <f t="shared" si="373"/>
        <v>1.0957127746245789</v>
      </c>
      <c r="W925" s="81">
        <f t="shared" si="374"/>
        <v>12</v>
      </c>
      <c r="X925" s="22">
        <f t="shared" si="375"/>
        <v>0.25314553808038887</v>
      </c>
      <c r="Y925" s="3">
        <f>IF(U925&gt;'Power Curve'!$C$37,0,INDEX(Ci,$W925,1)*POWER(1-X925,3)+INDEX(Ci,$W925,2)*3*X925*POWER(1-X925,2)+INDEX(Ci,$W925,3)*3*POWER(X925,2)*(1-X925)+INDEX(Ci,$W925,4)*POWER(X925,3))</f>
        <v>1821.571190784588</v>
      </c>
      <c r="Z925" s="3">
        <f t="shared" si="376"/>
        <v>1825.5140717033851</v>
      </c>
      <c r="AA925" s="3">
        <f t="shared" si="377"/>
        <v>1625.6399688720751</v>
      </c>
      <c r="AB925" s="3">
        <f t="shared" si="386"/>
        <v>199.87410283130998</v>
      </c>
      <c r="AC925" s="3">
        <f t="shared" si="387"/>
        <v>199.87410283130998</v>
      </c>
      <c r="AE925" s="34">
        <f t="shared" si="378"/>
        <v>11</v>
      </c>
      <c r="AF925" s="73" t="b">
        <f>COUNTIF('Power Curve'!$D$2:$D$31,AE925)&gt;0</f>
        <v>1</v>
      </c>
      <c r="AG925" s="73" t="b">
        <f t="shared" si="379"/>
        <v>0</v>
      </c>
      <c r="AH925" s="73" t="b">
        <f t="shared" si="388"/>
        <v>1</v>
      </c>
      <c r="AI925" s="34" t="str">
        <f t="shared" si="380"/>
        <v>Inner</v>
      </c>
      <c r="AJ925" s="35" t="str">
        <f t="shared" si="389"/>
        <v>1.0-1.1</v>
      </c>
      <c r="AK925" s="36" t="str">
        <f t="shared" si="381"/>
        <v>19-20</v>
      </c>
      <c r="AL925" s="36" t="str">
        <f t="shared" si="382"/>
        <v>Feb</v>
      </c>
      <c r="AM925" s="35" t="str">
        <f t="shared" si="383"/>
        <v>295-305</v>
      </c>
      <c r="AN925" s="36" t="str">
        <f t="shared" si="384"/>
        <v>Inner-TI</v>
      </c>
    </row>
    <row r="926" spans="5:40" x14ac:dyDescent="0.3">
      <c r="E926" s="12">
        <v>40958.833333333336</v>
      </c>
      <c r="F926" s="16">
        <v>10.87</v>
      </c>
      <c r="G926" s="16">
        <v>1639.330032348633</v>
      </c>
      <c r="H926" s="29">
        <v>1.2077010217154793</v>
      </c>
      <c r="I926" s="26">
        <v>295.3</v>
      </c>
      <c r="J926" s="30">
        <v>0.13983440662373506</v>
      </c>
      <c r="K926" s="31">
        <v>0.21370028189282642</v>
      </c>
      <c r="L926" s="111">
        <f t="shared" si="364"/>
        <v>1</v>
      </c>
      <c r="M926" s="112">
        <f t="shared" si="365"/>
        <v>0.14000000000000001</v>
      </c>
      <c r="N926" s="112" t="b">
        <f t="shared" si="366"/>
        <v>1</v>
      </c>
      <c r="O926" s="112" t="b">
        <f t="shared" si="367"/>
        <v>1</v>
      </c>
      <c r="P926" s="113">
        <f t="shared" si="368"/>
        <v>10</v>
      </c>
      <c r="Q926" s="113">
        <f t="shared" si="369"/>
        <v>12</v>
      </c>
      <c r="R926" s="114" t="str">
        <f t="shared" si="385"/>
        <v>1-0.14</v>
      </c>
      <c r="S926" s="127">
        <f t="shared" si="370"/>
        <v>-3.1492945966296315E-3</v>
      </c>
      <c r="T926" s="112" t="b">
        <f t="shared" si="371"/>
        <v>1</v>
      </c>
      <c r="U926" s="22">
        <f t="shared" si="372"/>
        <v>10.818589919297537</v>
      </c>
      <c r="V926" s="22">
        <f t="shared" si="373"/>
        <v>1.030097922725538</v>
      </c>
      <c r="W926" s="81">
        <f t="shared" si="374"/>
        <v>11</v>
      </c>
      <c r="X926" s="22">
        <f t="shared" si="375"/>
        <v>0.84304075421310898</v>
      </c>
      <c r="Y926" s="3">
        <f>IF(U926&gt;'Power Curve'!$C$37,0,INDEX(Ci,$W926,1)*POWER(1-X926,3)+INDEX(Ci,$W926,2)*3*X926*POWER(1-X926,2)+INDEX(Ci,$W926,3)*3*POWER(X926,2)*(1-X926)+INDEX(Ci,$W926,4)*POWER(X926,3))</f>
        <v>1745.0456938777056</v>
      </c>
      <c r="Z926" s="3">
        <f t="shared" si="376"/>
        <v>1739.5500309031047</v>
      </c>
      <c r="AA926" s="3">
        <f t="shared" si="377"/>
        <v>1639.330032348633</v>
      </c>
      <c r="AB926" s="3">
        <f t="shared" si="386"/>
        <v>100.21999855447166</v>
      </c>
      <c r="AC926" s="3">
        <f t="shared" si="387"/>
        <v>100.21999855447166</v>
      </c>
      <c r="AE926" s="34">
        <f t="shared" si="378"/>
        <v>11</v>
      </c>
      <c r="AF926" s="73" t="b">
        <f>COUNTIF('Power Curve'!$D$2:$D$31,AE926)&gt;0</f>
        <v>1</v>
      </c>
      <c r="AG926" s="73" t="b">
        <f t="shared" si="379"/>
        <v>0</v>
      </c>
      <c r="AH926" s="73" t="b">
        <f t="shared" si="388"/>
        <v>1</v>
      </c>
      <c r="AI926" s="34" t="str">
        <f t="shared" si="380"/>
        <v>Inner</v>
      </c>
      <c r="AJ926" s="35" t="str">
        <f t="shared" si="389"/>
        <v>1.0-1.1</v>
      </c>
      <c r="AK926" s="36" t="str">
        <f t="shared" si="381"/>
        <v>20-21</v>
      </c>
      <c r="AL926" s="36" t="str">
        <f t="shared" si="382"/>
        <v>Feb</v>
      </c>
      <c r="AM926" s="35" t="str">
        <f t="shared" si="383"/>
        <v>295-305</v>
      </c>
      <c r="AN926" s="36" t="str">
        <f t="shared" si="384"/>
        <v>Inner-TI</v>
      </c>
    </row>
    <row r="927" spans="5:40" x14ac:dyDescent="0.3">
      <c r="E927" s="12">
        <v>40958.840277777781</v>
      </c>
      <c r="F927" s="16">
        <v>11.33</v>
      </c>
      <c r="G927" s="16">
        <v>1898.159973144534</v>
      </c>
      <c r="H927" s="29">
        <v>1.2081565362294213</v>
      </c>
      <c r="I927" s="26">
        <v>294.7</v>
      </c>
      <c r="J927" s="30">
        <v>0.13592233009708737</v>
      </c>
      <c r="K927" s="31">
        <v>0.22675035310323149</v>
      </c>
      <c r="L927" s="111">
        <f t="shared" si="364"/>
        <v>1.1000000000000001</v>
      </c>
      <c r="M927" s="112">
        <f t="shared" si="365"/>
        <v>0.14000000000000001</v>
      </c>
      <c r="N927" s="112" t="b">
        <f t="shared" si="366"/>
        <v>1</v>
      </c>
      <c r="O927" s="112" t="b">
        <f t="shared" si="367"/>
        <v>1</v>
      </c>
      <c r="P927" s="113">
        <f t="shared" si="368"/>
        <v>11</v>
      </c>
      <c r="Q927" s="113">
        <f t="shared" si="369"/>
        <v>12</v>
      </c>
      <c r="R927" s="114" t="str">
        <f t="shared" si="385"/>
        <v>1.1-0.14</v>
      </c>
      <c r="S927" s="127">
        <f t="shared" si="370"/>
        <v>-8.0926408820270745E-3</v>
      </c>
      <c r="T927" s="112" t="b">
        <f t="shared" si="371"/>
        <v>1</v>
      </c>
      <c r="U927" s="22">
        <f t="shared" si="372"/>
        <v>11.277831880321115</v>
      </c>
      <c r="V927" s="22">
        <f t="shared" si="373"/>
        <v>1.1010752482048025</v>
      </c>
      <c r="W927" s="81">
        <f t="shared" si="374"/>
        <v>12</v>
      </c>
      <c r="X927" s="22">
        <f t="shared" si="375"/>
        <v>0.28656546884514106</v>
      </c>
      <c r="Y927" s="3">
        <f>IF(U927&gt;'Power Curve'!$C$37,0,INDEX(Ci,$W927,1)*POWER(1-X927,3)+INDEX(Ci,$W927,2)*3*X927*POWER(1-X927,2)+INDEX(Ci,$W927,3)*3*POWER(X927,2)*(1-X927)+INDEX(Ci,$W927,4)*POWER(X927,3))</f>
        <v>1827.3462724248952</v>
      </c>
      <c r="Z927" s="3">
        <f t="shared" si="376"/>
        <v>1812.5582152750496</v>
      </c>
      <c r="AA927" s="3">
        <f t="shared" si="377"/>
        <v>1898.159973144534</v>
      </c>
      <c r="AB927" s="3">
        <f t="shared" si="386"/>
        <v>-85.601757869484345</v>
      </c>
      <c r="AC927" s="3">
        <f t="shared" si="387"/>
        <v>85.601757869484345</v>
      </c>
      <c r="AE927" s="34">
        <f t="shared" si="378"/>
        <v>11</v>
      </c>
      <c r="AF927" s="73" t="b">
        <f>COUNTIF('Power Curve'!$D$2:$D$31,AE927)&gt;0</f>
        <v>1</v>
      </c>
      <c r="AG927" s="73" t="b">
        <f t="shared" si="379"/>
        <v>0</v>
      </c>
      <c r="AH927" s="73" t="b">
        <f t="shared" si="388"/>
        <v>1</v>
      </c>
      <c r="AI927" s="34" t="str">
        <f t="shared" si="380"/>
        <v>Inner</v>
      </c>
      <c r="AJ927" s="35" t="str">
        <f t="shared" si="389"/>
        <v>1.1-1.2</v>
      </c>
      <c r="AK927" s="36" t="str">
        <f t="shared" si="381"/>
        <v>20-21</v>
      </c>
      <c r="AL927" s="36" t="str">
        <f t="shared" si="382"/>
        <v>Feb</v>
      </c>
      <c r="AM927" s="35" t="str">
        <f t="shared" si="383"/>
        <v>285-295</v>
      </c>
      <c r="AN927" s="36" t="str">
        <f t="shared" si="384"/>
        <v>Inner-TI</v>
      </c>
    </row>
    <row r="928" spans="5:40" x14ac:dyDescent="0.3">
      <c r="E928" s="12">
        <v>40958.847222222219</v>
      </c>
      <c r="F928" s="16">
        <v>11.91</v>
      </c>
      <c r="G928" s="16">
        <v>1949.440063476563</v>
      </c>
      <c r="H928" s="29">
        <v>1.2085211935803453</v>
      </c>
      <c r="I928" s="26">
        <v>295.7</v>
      </c>
      <c r="J928" s="30">
        <v>0.10327455919395466</v>
      </c>
      <c r="K928" s="31">
        <v>0.19894623710246367</v>
      </c>
      <c r="L928" s="111">
        <f t="shared" si="364"/>
        <v>1.2000000000000002</v>
      </c>
      <c r="M928" s="112">
        <f t="shared" si="365"/>
        <v>9.9999999999999992E-2</v>
      </c>
      <c r="N928" s="112" t="b">
        <f t="shared" si="366"/>
        <v>1</v>
      </c>
      <c r="O928" s="112" t="b">
        <f t="shared" si="367"/>
        <v>1</v>
      </c>
      <c r="P928" s="113">
        <f t="shared" si="368"/>
        <v>12</v>
      </c>
      <c r="Q928" s="113">
        <f t="shared" si="369"/>
        <v>16</v>
      </c>
      <c r="R928" s="114" t="str">
        <f t="shared" si="385"/>
        <v>1.2-0.1</v>
      </c>
      <c r="S928" s="127">
        <f t="shared" si="370"/>
        <v>7.9080893564048085E-3</v>
      </c>
      <c r="T928" s="112" t="b">
        <f t="shared" si="371"/>
        <v>1</v>
      </c>
      <c r="U928" s="22">
        <f t="shared" si="372"/>
        <v>11.856353940661691</v>
      </c>
      <c r="V928" s="22">
        <f t="shared" si="373"/>
        <v>1.1904876975424179</v>
      </c>
      <c r="W928" s="81">
        <f t="shared" si="374"/>
        <v>12</v>
      </c>
      <c r="X928" s="22">
        <f t="shared" si="375"/>
        <v>0.8438004503637544</v>
      </c>
      <c r="Y928" s="3">
        <f>IF(U928&gt;'Power Curve'!$C$37,0,INDEX(Ci,$W928,1)*POWER(1-X928,3)+INDEX(Ci,$W928,2)*3*X928*POWER(1-X928,2)+INDEX(Ci,$W928,3)*3*POWER(X928,2)*(1-X928)+INDEX(Ci,$W928,4)*POWER(X928,3))</f>
        <v>1904.9679927780817</v>
      </c>
      <c r="Z928" s="3">
        <f t="shared" si="376"/>
        <v>1920.0326498860618</v>
      </c>
      <c r="AA928" s="3">
        <f t="shared" si="377"/>
        <v>1949.440063476563</v>
      </c>
      <c r="AB928" s="3">
        <f t="shared" si="386"/>
        <v>-29.407413590501164</v>
      </c>
      <c r="AC928" s="3">
        <f t="shared" si="387"/>
        <v>29.407413590501164</v>
      </c>
      <c r="AE928" s="34">
        <f t="shared" si="378"/>
        <v>12</v>
      </c>
      <c r="AF928" s="73" t="b">
        <f>COUNTIF('Power Curve'!$D$2:$D$31,AE928)&gt;0</f>
        <v>1</v>
      </c>
      <c r="AG928" s="73" t="b">
        <f t="shared" si="379"/>
        <v>0</v>
      </c>
      <c r="AH928" s="73" t="b">
        <f t="shared" si="388"/>
        <v>1</v>
      </c>
      <c r="AI928" s="34" t="str">
        <f t="shared" si="380"/>
        <v>Inner</v>
      </c>
      <c r="AJ928" s="35" t="str">
        <f t="shared" si="389"/>
        <v>1.1-1.2</v>
      </c>
      <c r="AK928" s="36" t="str">
        <f t="shared" si="381"/>
        <v>20-21</v>
      </c>
      <c r="AL928" s="36" t="str">
        <f t="shared" si="382"/>
        <v>Feb</v>
      </c>
      <c r="AM928" s="35" t="str">
        <f t="shared" si="383"/>
        <v>295-305</v>
      </c>
      <c r="AN928" s="36" t="str">
        <f t="shared" si="384"/>
        <v>Inner-TI</v>
      </c>
    </row>
    <row r="929" spans="5:40" x14ac:dyDescent="0.3">
      <c r="E929" s="12">
        <v>40958.854166666664</v>
      </c>
      <c r="F929" s="16">
        <v>12.01</v>
      </c>
      <c r="G929" s="16">
        <v>1964.6300506591849</v>
      </c>
      <c r="H929" s="29">
        <v>1.2085667879660724</v>
      </c>
      <c r="I929" s="26">
        <v>297.7</v>
      </c>
      <c r="J929" s="30">
        <v>0.10824313072439634</v>
      </c>
      <c r="K929" s="31">
        <v>0.17190747053608393</v>
      </c>
      <c r="L929" s="111">
        <f t="shared" si="364"/>
        <v>1.2000000000000002</v>
      </c>
      <c r="M929" s="112">
        <f t="shared" si="365"/>
        <v>0.11</v>
      </c>
      <c r="N929" s="112" t="b">
        <f t="shared" si="366"/>
        <v>1</v>
      </c>
      <c r="O929" s="112" t="b">
        <f t="shared" si="367"/>
        <v>1</v>
      </c>
      <c r="P929" s="113">
        <f t="shared" si="368"/>
        <v>12</v>
      </c>
      <c r="Q929" s="113">
        <f t="shared" si="369"/>
        <v>15</v>
      </c>
      <c r="R929" s="114" t="str">
        <f t="shared" si="385"/>
        <v>1.2-0.11</v>
      </c>
      <c r="S929" s="127">
        <f t="shared" si="370"/>
        <v>2.6357743500489005E-3</v>
      </c>
      <c r="T929" s="112" t="b">
        <f t="shared" si="371"/>
        <v>1</v>
      </c>
      <c r="U929" s="22">
        <f t="shared" si="372"/>
        <v>11.956053865189135</v>
      </c>
      <c r="V929" s="22">
        <f t="shared" si="373"/>
        <v>1.2058966422687889</v>
      </c>
      <c r="W929" s="81">
        <f t="shared" si="374"/>
        <v>12</v>
      </c>
      <c r="X929" s="22">
        <f t="shared" si="375"/>
        <v>0.93983185419432136</v>
      </c>
      <c r="Y929" s="3">
        <f>IF(U929&gt;'Power Curve'!$C$37,0,INDEX(Ci,$W929,1)*POWER(1-X929,3)+INDEX(Ci,$W929,2)*3*X929*POWER(1-X929,2)+INDEX(Ci,$W929,3)*3*POWER(X929,2)*(1-X929)+INDEX(Ci,$W929,4)*POWER(X929,3))</f>
        <v>1913.0970619115571</v>
      </c>
      <c r="Z929" s="3">
        <f t="shared" si="376"/>
        <v>1918.1395540764975</v>
      </c>
      <c r="AA929" s="3">
        <f t="shared" si="377"/>
        <v>1964.6300506591849</v>
      </c>
      <c r="AB929" s="3">
        <f t="shared" si="386"/>
        <v>-46.490496582687456</v>
      </c>
      <c r="AC929" s="3">
        <f t="shared" si="387"/>
        <v>46.490496582687456</v>
      </c>
      <c r="AE929" s="34">
        <f t="shared" si="378"/>
        <v>12</v>
      </c>
      <c r="AF929" s="73" t="b">
        <f>COUNTIF('Power Curve'!$D$2:$D$31,AE929)&gt;0</f>
        <v>1</v>
      </c>
      <c r="AG929" s="73" t="b">
        <f t="shared" si="379"/>
        <v>0</v>
      </c>
      <c r="AH929" s="73" t="b">
        <f t="shared" si="388"/>
        <v>1</v>
      </c>
      <c r="AI929" s="34" t="str">
        <f t="shared" si="380"/>
        <v>Inner</v>
      </c>
      <c r="AJ929" s="35" t="str">
        <f t="shared" si="389"/>
        <v>1.2-1.3</v>
      </c>
      <c r="AK929" s="36" t="str">
        <f t="shared" si="381"/>
        <v>20-21</v>
      </c>
      <c r="AL929" s="36" t="str">
        <f t="shared" si="382"/>
        <v>Feb</v>
      </c>
      <c r="AM929" s="35" t="str">
        <f t="shared" si="383"/>
        <v>295-305</v>
      </c>
      <c r="AN929" s="36" t="str">
        <f t="shared" si="384"/>
        <v>Inner-TI</v>
      </c>
    </row>
    <row r="930" spans="5:40" x14ac:dyDescent="0.3">
      <c r="E930" s="12">
        <v>40958.861111111109</v>
      </c>
      <c r="F930" s="16">
        <v>11.75</v>
      </c>
      <c r="G930" s="16">
        <v>1961.379943847661</v>
      </c>
      <c r="H930" s="29">
        <v>1.2090778560377875</v>
      </c>
      <c r="I930" s="26">
        <v>299.39999999999998</v>
      </c>
      <c r="J930" s="30">
        <v>0.10127659574468084</v>
      </c>
      <c r="K930" s="31">
        <v>0.19536783168474509</v>
      </c>
      <c r="L930" s="111">
        <f t="shared" si="364"/>
        <v>1.2000000000000002</v>
      </c>
      <c r="M930" s="112">
        <f t="shared" si="365"/>
        <v>9.9999999999999992E-2</v>
      </c>
      <c r="N930" s="112" t="b">
        <f t="shared" si="366"/>
        <v>1</v>
      </c>
      <c r="O930" s="112" t="b">
        <f t="shared" si="367"/>
        <v>1</v>
      </c>
      <c r="P930" s="113">
        <f t="shared" si="368"/>
        <v>12</v>
      </c>
      <c r="Q930" s="113">
        <f t="shared" si="369"/>
        <v>16</v>
      </c>
      <c r="R930" s="114" t="str">
        <f t="shared" si="385"/>
        <v>1.2-0.1</v>
      </c>
      <c r="S930" s="127">
        <f t="shared" si="370"/>
        <v>7.9080893564048085E-3</v>
      </c>
      <c r="T930" s="112" t="b">
        <f t="shared" si="371"/>
        <v>1</v>
      </c>
      <c r="U930" s="22">
        <f t="shared" si="372"/>
        <v>11.698870298547602</v>
      </c>
      <c r="V930" s="22">
        <f t="shared" si="373"/>
        <v>1.1661480929926111</v>
      </c>
      <c r="W930" s="81">
        <f t="shared" si="374"/>
        <v>12</v>
      </c>
      <c r="X930" s="22">
        <f t="shared" si="375"/>
        <v>0.69211151675374372</v>
      </c>
      <c r="Y930" s="3">
        <f>IF(U930&gt;'Power Curve'!$C$37,0,INDEX(Ci,$W930,1)*POWER(1-X930,3)+INDEX(Ci,$W930,2)*3*X930*POWER(1-X930,2)+INDEX(Ci,$W930,3)*3*POWER(X930,2)*(1-X930)+INDEX(Ci,$W930,4)*POWER(X930,3))</f>
        <v>1888.3865436754204</v>
      </c>
      <c r="Z930" s="3">
        <f t="shared" si="376"/>
        <v>1903.3200732022378</v>
      </c>
      <c r="AA930" s="3">
        <f t="shared" si="377"/>
        <v>1961.379943847661</v>
      </c>
      <c r="AB930" s="3">
        <f t="shared" si="386"/>
        <v>-58.059870645423189</v>
      </c>
      <c r="AC930" s="3">
        <f t="shared" si="387"/>
        <v>58.059870645423189</v>
      </c>
      <c r="AE930" s="34">
        <f t="shared" si="378"/>
        <v>12</v>
      </c>
      <c r="AF930" s="73" t="b">
        <f>COUNTIF('Power Curve'!$D$2:$D$31,AE930)&gt;0</f>
        <v>1</v>
      </c>
      <c r="AG930" s="73" t="b">
        <f t="shared" si="379"/>
        <v>0</v>
      </c>
      <c r="AH930" s="73" t="b">
        <f t="shared" si="388"/>
        <v>1</v>
      </c>
      <c r="AI930" s="34" t="str">
        <f t="shared" si="380"/>
        <v>Inner</v>
      </c>
      <c r="AJ930" s="35" t="str">
        <f t="shared" si="389"/>
        <v>1.1-1.2</v>
      </c>
      <c r="AK930" s="36" t="str">
        <f t="shared" si="381"/>
        <v>20-21</v>
      </c>
      <c r="AL930" s="36" t="str">
        <f t="shared" si="382"/>
        <v>Feb</v>
      </c>
      <c r="AM930" s="35" t="str">
        <f t="shared" si="383"/>
        <v>295-305</v>
      </c>
      <c r="AN930" s="36" t="str">
        <f t="shared" si="384"/>
        <v>Inner-TI</v>
      </c>
    </row>
    <row r="931" spans="5:40" x14ac:dyDescent="0.3">
      <c r="E931" s="12">
        <v>40958.868055555555</v>
      </c>
      <c r="F931" s="16">
        <v>11.96</v>
      </c>
      <c r="G931" s="16">
        <v>1910.3599548339889</v>
      </c>
      <c r="H931" s="29">
        <v>1.2097260523461137</v>
      </c>
      <c r="I931" s="26">
        <v>297</v>
      </c>
      <c r="J931" s="30">
        <v>0.10702341137123746</v>
      </c>
      <c r="K931" s="31">
        <v>0.24533840062327664</v>
      </c>
      <c r="L931" s="111">
        <f t="shared" si="364"/>
        <v>1.2000000000000002</v>
      </c>
      <c r="M931" s="112">
        <f t="shared" si="365"/>
        <v>0.11</v>
      </c>
      <c r="N931" s="112" t="b">
        <f t="shared" si="366"/>
        <v>1</v>
      </c>
      <c r="O931" s="112" t="b">
        <f t="shared" si="367"/>
        <v>1</v>
      </c>
      <c r="P931" s="113">
        <f t="shared" si="368"/>
        <v>12</v>
      </c>
      <c r="Q931" s="113">
        <f t="shared" si="369"/>
        <v>15</v>
      </c>
      <c r="R931" s="114" t="str">
        <f t="shared" si="385"/>
        <v>1.2-0.11</v>
      </c>
      <c r="S931" s="127">
        <f t="shared" si="370"/>
        <v>2.6357743500489005E-3</v>
      </c>
      <c r="T931" s="112" t="b">
        <f t="shared" si="371"/>
        <v>1</v>
      </c>
      <c r="U931" s="22">
        <f t="shared" si="372"/>
        <v>11.910084094524205</v>
      </c>
      <c r="V931" s="22">
        <f t="shared" si="373"/>
        <v>1.1987918660253036</v>
      </c>
      <c r="W931" s="81">
        <f t="shared" si="374"/>
        <v>12</v>
      </c>
      <c r="X931" s="22">
        <f t="shared" si="375"/>
        <v>0.89555356981600864</v>
      </c>
      <c r="Y931" s="3">
        <f>IF(U931&gt;'Power Curve'!$C$37,0,INDEX(Ci,$W931,1)*POWER(1-X931,3)+INDEX(Ci,$W931,2)*3*X931*POWER(1-X931,2)+INDEX(Ci,$W931,3)*3*POWER(X931,2)*(1-X931)+INDEX(Ci,$W931,4)*POWER(X931,3))</f>
        <v>1909.5953179958449</v>
      </c>
      <c r="Z931" s="3">
        <f t="shared" si="376"/>
        <v>1914.6285803539918</v>
      </c>
      <c r="AA931" s="3">
        <f t="shared" si="377"/>
        <v>1910.3599548339889</v>
      </c>
      <c r="AB931" s="3">
        <f t="shared" si="386"/>
        <v>4.2686255200028427</v>
      </c>
      <c r="AC931" s="3">
        <f t="shared" si="387"/>
        <v>4.2686255200028427</v>
      </c>
      <c r="AE931" s="34">
        <f t="shared" si="378"/>
        <v>12</v>
      </c>
      <c r="AF931" s="73" t="b">
        <f>COUNTIF('Power Curve'!$D$2:$D$31,AE931)&gt;0</f>
        <v>1</v>
      </c>
      <c r="AG931" s="73" t="b">
        <f t="shared" si="379"/>
        <v>0</v>
      </c>
      <c r="AH931" s="73" t="b">
        <f t="shared" si="388"/>
        <v>1</v>
      </c>
      <c r="AI931" s="34" t="str">
        <f t="shared" si="380"/>
        <v>Inner</v>
      </c>
      <c r="AJ931" s="35" t="str">
        <f t="shared" si="389"/>
        <v>1.1-1.2</v>
      </c>
      <c r="AK931" s="36" t="str">
        <f t="shared" si="381"/>
        <v>20-21</v>
      </c>
      <c r="AL931" s="36" t="str">
        <f t="shared" si="382"/>
        <v>Feb</v>
      </c>
      <c r="AM931" s="35" t="str">
        <f t="shared" si="383"/>
        <v>295-305</v>
      </c>
      <c r="AN931" s="36" t="str">
        <f t="shared" si="384"/>
        <v>Inner-TI</v>
      </c>
    </row>
    <row r="932" spans="5:40" x14ac:dyDescent="0.3">
      <c r="E932" s="12">
        <v>40958.875</v>
      </c>
      <c r="F932" s="16">
        <v>12.13</v>
      </c>
      <c r="G932" s="16">
        <v>1938.609985351568</v>
      </c>
      <c r="H932" s="29">
        <v>1.2098173811789628</v>
      </c>
      <c r="I932" s="26">
        <v>295.8</v>
      </c>
      <c r="J932" s="30">
        <v>9.4806265457543268E-2</v>
      </c>
      <c r="K932" s="31">
        <v>0.2261822201399841</v>
      </c>
      <c r="L932" s="111">
        <f t="shared" si="364"/>
        <v>1.2000000000000002</v>
      </c>
      <c r="M932" s="112">
        <f t="shared" si="365"/>
        <v>0.09</v>
      </c>
      <c r="N932" s="112" t="b">
        <f t="shared" si="366"/>
        <v>1</v>
      </c>
      <c r="O932" s="112" t="b">
        <f t="shared" si="367"/>
        <v>1</v>
      </c>
      <c r="P932" s="113">
        <f t="shared" si="368"/>
        <v>12</v>
      </c>
      <c r="Q932" s="113">
        <f t="shared" si="369"/>
        <v>17</v>
      </c>
      <c r="R932" s="114" t="str">
        <f t="shared" si="385"/>
        <v>1.2-0.09</v>
      </c>
      <c r="S932" s="127">
        <f t="shared" si="370"/>
        <v>1.4867427553726871E-2</v>
      </c>
      <c r="T932" s="112" t="b">
        <f t="shared" si="371"/>
        <v>1</v>
      </c>
      <c r="U932" s="22">
        <f t="shared" si="372"/>
        <v>12.079678559197676</v>
      </c>
      <c r="V932" s="22">
        <f t="shared" si="373"/>
        <v>1.2250032372418649</v>
      </c>
      <c r="W932" s="81">
        <f t="shared" si="374"/>
        <v>13</v>
      </c>
      <c r="X932" s="22">
        <f t="shared" si="375"/>
        <v>6.2961273828718356E-2</v>
      </c>
      <c r="Y932" s="3">
        <f>IF(U932&gt;'Power Curve'!$C$37,0,INDEX(Ci,$W932,1)*POWER(1-X932,3)+INDEX(Ci,$W932,2)*3*X932*POWER(1-X932,2)+INDEX(Ci,$W932,3)*3*POWER(X932,2)*(1-X932)+INDEX(Ci,$W932,4)*POWER(X932,3))</f>
        <v>1920.5608373102978</v>
      </c>
      <c r="Z932" s="3">
        <f t="shared" si="376"/>
        <v>1949.1146364215335</v>
      </c>
      <c r="AA932" s="3">
        <f t="shared" si="377"/>
        <v>1938.609985351568</v>
      </c>
      <c r="AB932" s="3">
        <f t="shared" si="386"/>
        <v>10.504651069965576</v>
      </c>
      <c r="AC932" s="3">
        <f t="shared" si="387"/>
        <v>10.504651069965576</v>
      </c>
      <c r="AE932" s="34">
        <f t="shared" si="378"/>
        <v>12</v>
      </c>
      <c r="AF932" s="73" t="b">
        <f>COUNTIF('Power Curve'!$D$2:$D$31,AE932)&gt;0</f>
        <v>1</v>
      </c>
      <c r="AG932" s="73" t="b">
        <f t="shared" si="379"/>
        <v>0</v>
      </c>
      <c r="AH932" s="73" t="b">
        <f t="shared" si="388"/>
        <v>1</v>
      </c>
      <c r="AI932" s="34" t="str">
        <f t="shared" si="380"/>
        <v>Outer</v>
      </c>
      <c r="AJ932" s="35" t="str">
        <f t="shared" si="389"/>
        <v>1.2-1.3</v>
      </c>
      <c r="AK932" s="36" t="str">
        <f t="shared" si="381"/>
        <v>21-22</v>
      </c>
      <c r="AL932" s="36" t="str">
        <f t="shared" si="382"/>
        <v>Feb</v>
      </c>
      <c r="AM932" s="35" t="str">
        <f t="shared" si="383"/>
        <v>295-305</v>
      </c>
      <c r="AN932" s="36" t="str">
        <f t="shared" si="384"/>
        <v>HWS-LTI</v>
      </c>
    </row>
    <row r="933" spans="5:40" x14ac:dyDescent="0.3">
      <c r="E933" s="12">
        <v>40958.881944444445</v>
      </c>
      <c r="F933" s="16">
        <v>11.61</v>
      </c>
      <c r="G933" s="16">
        <v>1958.8300476074269</v>
      </c>
      <c r="H933" s="29">
        <v>1.21036565697148</v>
      </c>
      <c r="I933" s="26">
        <v>293.2</v>
      </c>
      <c r="J933" s="30">
        <v>0.11627906976744187</v>
      </c>
      <c r="K933" s="31">
        <v>0.24763001668933016</v>
      </c>
      <c r="L933" s="111">
        <f t="shared" si="364"/>
        <v>1.1000000000000001</v>
      </c>
      <c r="M933" s="112">
        <f t="shared" si="365"/>
        <v>0.12</v>
      </c>
      <c r="N933" s="112" t="b">
        <f t="shared" si="366"/>
        <v>1</v>
      </c>
      <c r="O933" s="112" t="b">
        <f t="shared" si="367"/>
        <v>1</v>
      </c>
      <c r="P933" s="113">
        <f t="shared" si="368"/>
        <v>11</v>
      </c>
      <c r="Q933" s="113">
        <f t="shared" si="369"/>
        <v>14</v>
      </c>
      <c r="R933" s="114" t="str">
        <f t="shared" si="385"/>
        <v>1.1-0.12</v>
      </c>
      <c r="S933" s="127">
        <f t="shared" si="370"/>
        <v>-5.3856963079778968E-4</v>
      </c>
      <c r="T933" s="112" t="b">
        <f t="shared" si="371"/>
        <v>1</v>
      </c>
      <c r="U933" s="22">
        <f t="shared" si="372"/>
        <v>11.563582086408385</v>
      </c>
      <c r="V933" s="22">
        <f t="shared" si="373"/>
        <v>1.1452388636941586</v>
      </c>
      <c r="W933" s="81">
        <f t="shared" si="374"/>
        <v>12</v>
      </c>
      <c r="X933" s="22">
        <f t="shared" si="375"/>
        <v>0.5618013184759072</v>
      </c>
      <c r="Y933" s="3">
        <f>IF(U933&gt;'Power Curve'!$C$37,0,INDEX(Ci,$W933,1)*POWER(1-X933,3)+INDEX(Ci,$W933,2)*3*X933*POWER(1-X933,2)+INDEX(Ci,$W933,3)*3*POWER(X933,2)*(1-X933)+INDEX(Ci,$W933,4)*POWER(X933,3))</f>
        <v>1871.0283631266329</v>
      </c>
      <c r="Z933" s="3">
        <f t="shared" si="376"/>
        <v>1870.0206840718915</v>
      </c>
      <c r="AA933" s="3">
        <f t="shared" si="377"/>
        <v>1958.8300476074269</v>
      </c>
      <c r="AB933" s="3">
        <f t="shared" si="386"/>
        <v>-88.80936353553534</v>
      </c>
      <c r="AC933" s="3">
        <f t="shared" si="387"/>
        <v>88.80936353553534</v>
      </c>
      <c r="AE933" s="34">
        <f t="shared" si="378"/>
        <v>12</v>
      </c>
      <c r="AF933" s="73" t="b">
        <f>COUNTIF('Power Curve'!$D$2:$D$31,AE933)&gt;0</f>
        <v>1</v>
      </c>
      <c r="AG933" s="73" t="b">
        <f t="shared" si="379"/>
        <v>0</v>
      </c>
      <c r="AH933" s="73" t="b">
        <f t="shared" si="388"/>
        <v>1</v>
      </c>
      <c r="AI933" s="34" t="str">
        <f t="shared" si="380"/>
        <v>Inner</v>
      </c>
      <c r="AJ933" s="35" t="str">
        <f t="shared" si="389"/>
        <v>1.1-1.2</v>
      </c>
      <c r="AK933" s="36" t="str">
        <f t="shared" si="381"/>
        <v>21-22</v>
      </c>
      <c r="AL933" s="36" t="str">
        <f t="shared" si="382"/>
        <v>Feb</v>
      </c>
      <c r="AM933" s="35" t="str">
        <f t="shared" si="383"/>
        <v>285-295</v>
      </c>
      <c r="AN933" s="36" t="str">
        <f t="shared" si="384"/>
        <v>Inner-TI</v>
      </c>
    </row>
    <row r="934" spans="5:40" x14ac:dyDescent="0.3">
      <c r="E934" s="12">
        <v>40958.888888888891</v>
      </c>
      <c r="F934" s="16">
        <v>11.57</v>
      </c>
      <c r="G934" s="16">
        <v>1969.7100524902371</v>
      </c>
      <c r="H934" s="29">
        <v>1.2108774794217003</v>
      </c>
      <c r="I934" s="26">
        <v>293.8</v>
      </c>
      <c r="J934" s="30">
        <v>0.12791702679343128</v>
      </c>
      <c r="K934" s="31">
        <v>0.2300741575459796</v>
      </c>
      <c r="L934" s="111">
        <f t="shared" si="364"/>
        <v>1.1000000000000001</v>
      </c>
      <c r="M934" s="112">
        <f t="shared" si="365"/>
        <v>0.13</v>
      </c>
      <c r="N934" s="112" t="b">
        <f t="shared" si="366"/>
        <v>1</v>
      </c>
      <c r="O934" s="112" t="b">
        <f t="shared" si="367"/>
        <v>1</v>
      </c>
      <c r="P934" s="113">
        <f t="shared" si="368"/>
        <v>11</v>
      </c>
      <c r="Q934" s="113">
        <f t="shared" si="369"/>
        <v>13</v>
      </c>
      <c r="R934" s="114" t="str">
        <f t="shared" si="385"/>
        <v>1.1-0.13</v>
      </c>
      <c r="S934" s="127">
        <f t="shared" si="370"/>
        <v>-4.3216784295225328E-3</v>
      </c>
      <c r="T934" s="112" t="b">
        <f t="shared" si="371"/>
        <v>1</v>
      </c>
      <c r="U934" s="22">
        <f t="shared" si="372"/>
        <v>11.525366114198794</v>
      </c>
      <c r="V934" s="22">
        <f t="shared" si="373"/>
        <v>1.1393324619969334</v>
      </c>
      <c r="W934" s="81">
        <f t="shared" si="374"/>
        <v>12</v>
      </c>
      <c r="X934" s="22">
        <f t="shared" si="375"/>
        <v>0.52499152671897686</v>
      </c>
      <c r="Y934" s="3">
        <f>IF(U934&gt;'Power Curve'!$C$37,0,INDEX(Ci,$W934,1)*POWER(1-X934,3)+INDEX(Ci,$W934,2)*3*X934*POWER(1-X934,2)+INDEX(Ci,$W934,3)*3*POWER(X934,2)*(1-X934)+INDEX(Ci,$W934,4)*POWER(X934,3))</f>
        <v>1865.6807170929551</v>
      </c>
      <c r="Z934" s="3">
        <f t="shared" si="376"/>
        <v>1857.6178449815181</v>
      </c>
      <c r="AA934" s="3">
        <f t="shared" si="377"/>
        <v>1969.7100524902371</v>
      </c>
      <c r="AB934" s="3">
        <f t="shared" si="386"/>
        <v>-112.09220750871896</v>
      </c>
      <c r="AC934" s="3">
        <f t="shared" si="387"/>
        <v>112.09220750871896</v>
      </c>
      <c r="AE934" s="34">
        <f t="shared" si="378"/>
        <v>12</v>
      </c>
      <c r="AF934" s="73" t="b">
        <f>COUNTIF('Power Curve'!$D$2:$D$31,AE934)&gt;0</f>
        <v>1</v>
      </c>
      <c r="AG934" s="73" t="b">
        <f t="shared" si="379"/>
        <v>0</v>
      </c>
      <c r="AH934" s="73" t="b">
        <f t="shared" si="388"/>
        <v>1</v>
      </c>
      <c r="AI934" s="34" t="str">
        <f t="shared" si="380"/>
        <v>Inner</v>
      </c>
      <c r="AJ934" s="35" t="str">
        <f t="shared" si="389"/>
        <v>1.1-1.2</v>
      </c>
      <c r="AK934" s="36" t="str">
        <f t="shared" si="381"/>
        <v>21-22</v>
      </c>
      <c r="AL934" s="36" t="str">
        <f t="shared" si="382"/>
        <v>Feb</v>
      </c>
      <c r="AM934" s="35" t="str">
        <f t="shared" si="383"/>
        <v>285-295</v>
      </c>
      <c r="AN934" s="36" t="str">
        <f t="shared" si="384"/>
        <v>Inner-TI</v>
      </c>
    </row>
    <row r="935" spans="5:40" x14ac:dyDescent="0.3">
      <c r="E935" s="12">
        <v>40958.895833333336</v>
      </c>
      <c r="F935" s="16">
        <v>11.15</v>
      </c>
      <c r="G935" s="16">
        <v>1880.7500305175811</v>
      </c>
      <c r="H935" s="29">
        <v>1.2116640980638285</v>
      </c>
      <c r="I935" s="26">
        <v>294.5</v>
      </c>
      <c r="J935" s="30">
        <v>0.12286995515695068</v>
      </c>
      <c r="K935" s="31">
        <v>0.22924608818626463</v>
      </c>
      <c r="L935" s="111">
        <f t="shared" si="364"/>
        <v>1.1000000000000001</v>
      </c>
      <c r="M935" s="112">
        <f t="shared" si="365"/>
        <v>0.12</v>
      </c>
      <c r="N935" s="112" t="b">
        <f t="shared" si="366"/>
        <v>1</v>
      </c>
      <c r="O935" s="112" t="b">
        <f t="shared" si="367"/>
        <v>1</v>
      </c>
      <c r="P935" s="113">
        <f t="shared" si="368"/>
        <v>11</v>
      </c>
      <c r="Q935" s="113">
        <f t="shared" si="369"/>
        <v>14</v>
      </c>
      <c r="R935" s="114" t="str">
        <f t="shared" si="385"/>
        <v>1.1-0.12</v>
      </c>
      <c r="S935" s="127">
        <f t="shared" si="370"/>
        <v>-5.3856963079778968E-4</v>
      </c>
      <c r="T935" s="112" t="b">
        <f t="shared" si="371"/>
        <v>1</v>
      </c>
      <c r="U935" s="22">
        <f t="shared" si="372"/>
        <v>11.109390970900122</v>
      </c>
      <c r="V935" s="22">
        <f t="shared" si="373"/>
        <v>1.0750421626710891</v>
      </c>
      <c r="W935" s="81">
        <f t="shared" si="374"/>
        <v>12</v>
      </c>
      <c r="X935" s="22">
        <f t="shared" si="375"/>
        <v>0.12432244738986784</v>
      </c>
      <c r="Y935" s="3">
        <f>IF(U935&gt;'Power Curve'!$C$37,0,INDEX(Ci,$W935,1)*POWER(1-X935,3)+INDEX(Ci,$W935,2)*3*X935*POWER(1-X935,2)+INDEX(Ci,$W935,3)*3*POWER(X935,2)*(1-X935)+INDEX(Ci,$W935,4)*POWER(X935,3))</f>
        <v>1798.71416910268</v>
      </c>
      <c r="Z935" s="3">
        <f t="shared" si="376"/>
        <v>1797.7454362767155</v>
      </c>
      <c r="AA935" s="3">
        <f t="shared" si="377"/>
        <v>1880.7500305175811</v>
      </c>
      <c r="AB935" s="3">
        <f t="shared" si="386"/>
        <v>-83.004594240865572</v>
      </c>
      <c r="AC935" s="3">
        <f t="shared" si="387"/>
        <v>83.004594240865572</v>
      </c>
      <c r="AE935" s="34">
        <f t="shared" si="378"/>
        <v>11</v>
      </c>
      <c r="AF935" s="73" t="b">
        <f>COUNTIF('Power Curve'!$D$2:$D$31,AE935)&gt;0</f>
        <v>1</v>
      </c>
      <c r="AG935" s="73" t="b">
        <f t="shared" si="379"/>
        <v>0</v>
      </c>
      <c r="AH935" s="73" t="b">
        <f t="shared" si="388"/>
        <v>1</v>
      </c>
      <c r="AI935" s="34" t="str">
        <f t="shared" si="380"/>
        <v>Inner</v>
      </c>
      <c r="AJ935" s="35" t="str">
        <f t="shared" si="389"/>
        <v>1.0-1.1</v>
      </c>
      <c r="AK935" s="36" t="str">
        <f t="shared" si="381"/>
        <v>21-22</v>
      </c>
      <c r="AL935" s="36" t="str">
        <f t="shared" si="382"/>
        <v>Feb</v>
      </c>
      <c r="AM935" s="35" t="str">
        <f t="shared" si="383"/>
        <v>285-295</v>
      </c>
      <c r="AN935" s="36" t="str">
        <f t="shared" si="384"/>
        <v>Inner-TI</v>
      </c>
    </row>
    <row r="936" spans="5:40" x14ac:dyDescent="0.3">
      <c r="E936" s="12">
        <v>40958.902777777781</v>
      </c>
      <c r="F936" s="16">
        <v>11.48</v>
      </c>
      <c r="G936" s="16">
        <v>1963.5600280761769</v>
      </c>
      <c r="H936" s="29">
        <v>1.2118014633399072</v>
      </c>
      <c r="I936" s="26">
        <v>295.89999999999998</v>
      </c>
      <c r="J936" s="30">
        <v>0.11149825783972125</v>
      </c>
      <c r="K936" s="31">
        <v>0.23234691501275437</v>
      </c>
      <c r="L936" s="111">
        <f t="shared" si="364"/>
        <v>1.1000000000000001</v>
      </c>
      <c r="M936" s="112">
        <f t="shared" si="365"/>
        <v>0.11</v>
      </c>
      <c r="N936" s="112" t="b">
        <f t="shared" si="366"/>
        <v>1</v>
      </c>
      <c r="O936" s="112" t="b">
        <f t="shared" si="367"/>
        <v>1</v>
      </c>
      <c r="P936" s="113">
        <f t="shared" si="368"/>
        <v>11</v>
      </c>
      <c r="Q936" s="113">
        <f t="shared" si="369"/>
        <v>15</v>
      </c>
      <c r="R936" s="114" t="str">
        <f t="shared" si="385"/>
        <v>1.1-0.11</v>
      </c>
      <c r="S936" s="127">
        <f t="shared" si="370"/>
        <v>5.1890265707928524E-3</v>
      </c>
      <c r="T936" s="112" t="b">
        <f t="shared" si="371"/>
        <v>1</v>
      </c>
      <c r="U936" s="22">
        <f t="shared" si="372"/>
        <v>11.43862131874668</v>
      </c>
      <c r="V936" s="22">
        <f t="shared" si="373"/>
        <v>1.125925774231046</v>
      </c>
      <c r="W936" s="81">
        <f t="shared" si="374"/>
        <v>12</v>
      </c>
      <c r="X936" s="22">
        <f t="shared" si="375"/>
        <v>0.44143855993645065</v>
      </c>
      <c r="Y936" s="3">
        <f>IF(U936&gt;'Power Curve'!$C$37,0,INDEX(Ci,$W936,1)*POWER(1-X936,3)+INDEX(Ci,$W936,2)*3*X936*POWER(1-X936,2)+INDEX(Ci,$W936,3)*3*POWER(X936,2)*(1-X936)+INDEX(Ci,$W936,4)*POWER(X936,3))</f>
        <v>1852.9147789015794</v>
      </c>
      <c r="Z936" s="3">
        <f t="shared" si="376"/>
        <v>1862.5296029227143</v>
      </c>
      <c r="AA936" s="3">
        <f t="shared" si="377"/>
        <v>1963.5600280761769</v>
      </c>
      <c r="AB936" s="3">
        <f t="shared" si="386"/>
        <v>-101.0304251534626</v>
      </c>
      <c r="AC936" s="3">
        <f t="shared" si="387"/>
        <v>101.0304251534626</v>
      </c>
      <c r="AE936" s="34">
        <f t="shared" si="378"/>
        <v>11</v>
      </c>
      <c r="AF936" s="73" t="b">
        <f>COUNTIF('Power Curve'!$D$2:$D$31,AE936)&gt;0</f>
        <v>1</v>
      </c>
      <c r="AG936" s="73" t="b">
        <f t="shared" si="379"/>
        <v>0</v>
      </c>
      <c r="AH936" s="73" t="b">
        <f t="shared" si="388"/>
        <v>1</v>
      </c>
      <c r="AI936" s="34" t="str">
        <f t="shared" si="380"/>
        <v>Inner</v>
      </c>
      <c r="AJ936" s="35" t="str">
        <f t="shared" si="389"/>
        <v>1.1-1.2</v>
      </c>
      <c r="AK936" s="36" t="str">
        <f t="shared" si="381"/>
        <v>21-22</v>
      </c>
      <c r="AL936" s="36" t="str">
        <f t="shared" si="382"/>
        <v>Feb</v>
      </c>
      <c r="AM936" s="35" t="str">
        <f t="shared" si="383"/>
        <v>295-305</v>
      </c>
      <c r="AN936" s="36" t="str">
        <f t="shared" si="384"/>
        <v>Inner-TI</v>
      </c>
    </row>
    <row r="937" spans="5:40" x14ac:dyDescent="0.3">
      <c r="E937" s="12">
        <v>40958.909722222219</v>
      </c>
      <c r="F937" s="16">
        <v>11.28</v>
      </c>
      <c r="G937" s="16">
        <v>1928.650039672852</v>
      </c>
      <c r="H937" s="29">
        <v>1.2113436987090698</v>
      </c>
      <c r="I937" s="26">
        <v>294.89999999999998</v>
      </c>
      <c r="J937" s="30">
        <v>8.3333333333333329E-2</v>
      </c>
      <c r="K937" s="31">
        <v>0.24551884349719402</v>
      </c>
      <c r="L937" s="111">
        <f t="shared" si="364"/>
        <v>1.1000000000000001</v>
      </c>
      <c r="M937" s="112">
        <f t="shared" si="365"/>
        <v>0.08</v>
      </c>
      <c r="N937" s="112" t="b">
        <f t="shared" si="366"/>
        <v>1</v>
      </c>
      <c r="O937" s="112" t="b">
        <f t="shared" si="367"/>
        <v>1</v>
      </c>
      <c r="P937" s="113">
        <f t="shared" si="368"/>
        <v>11</v>
      </c>
      <c r="Q937" s="113">
        <f t="shared" si="369"/>
        <v>18</v>
      </c>
      <c r="R937" s="114" t="str">
        <f t="shared" si="385"/>
        <v>1.1-0.08</v>
      </c>
      <c r="S937" s="127">
        <f t="shared" si="370"/>
        <v>1.1887013215281341E-2</v>
      </c>
      <c r="T937" s="112" t="b">
        <f t="shared" si="371"/>
        <v>1</v>
      </c>
      <c r="U937" s="22">
        <f t="shared" si="372"/>
        <v>11.237926782455819</v>
      </c>
      <c r="V937" s="22">
        <f t="shared" si="373"/>
        <v>1.094907786692457</v>
      </c>
      <c r="W937" s="81">
        <f t="shared" si="374"/>
        <v>12</v>
      </c>
      <c r="X937" s="22">
        <f t="shared" si="375"/>
        <v>0.2481287038609748</v>
      </c>
      <c r="Y937" s="3">
        <f>IF(U937&gt;'Power Curve'!$C$37,0,INDEX(Ci,$W937,1)*POWER(1-X937,3)+INDEX(Ci,$W937,2)*3*X937*POWER(1-X937,2)+INDEX(Ci,$W937,3)*3*POWER(X937,2)*(1-X937)+INDEX(Ci,$W937,4)*POWER(X937,3))</f>
        <v>1820.6978298416245</v>
      </c>
      <c r="Z937" s="3">
        <f t="shared" si="376"/>
        <v>1842.340489005986</v>
      </c>
      <c r="AA937" s="3">
        <f t="shared" si="377"/>
        <v>1928.650039672852</v>
      </c>
      <c r="AB937" s="3">
        <f t="shared" si="386"/>
        <v>-86.309550666866016</v>
      </c>
      <c r="AC937" s="3">
        <f t="shared" si="387"/>
        <v>86.309550666866016</v>
      </c>
      <c r="AE937" s="34">
        <f t="shared" si="378"/>
        <v>11</v>
      </c>
      <c r="AF937" s="73" t="b">
        <f>COUNTIF('Power Curve'!$D$2:$D$31,AE937)&gt;0</f>
        <v>1</v>
      </c>
      <c r="AG937" s="73" t="b">
        <f t="shared" si="379"/>
        <v>0</v>
      </c>
      <c r="AH937" s="73" t="b">
        <f t="shared" si="388"/>
        <v>1</v>
      </c>
      <c r="AI937" s="34" t="str">
        <f t="shared" si="380"/>
        <v>Outer</v>
      </c>
      <c r="AJ937" s="35" t="str">
        <f t="shared" si="389"/>
        <v>1.0-1.1</v>
      </c>
      <c r="AK937" s="36" t="str">
        <f t="shared" si="381"/>
        <v>21-22</v>
      </c>
      <c r="AL937" s="36" t="str">
        <f t="shared" si="382"/>
        <v>Feb</v>
      </c>
      <c r="AM937" s="35" t="str">
        <f t="shared" si="383"/>
        <v>285-295</v>
      </c>
      <c r="AN937" s="36" t="str">
        <f t="shared" si="384"/>
        <v>HWS-LTI</v>
      </c>
    </row>
    <row r="938" spans="5:40" x14ac:dyDescent="0.3">
      <c r="E938" s="12">
        <v>40958.916666666664</v>
      </c>
      <c r="F938" s="16">
        <v>11.63</v>
      </c>
      <c r="G938" s="16">
        <v>1976.049987792971</v>
      </c>
      <c r="H938" s="29">
        <v>1.2115267639266463</v>
      </c>
      <c r="I938" s="26">
        <v>291.8</v>
      </c>
      <c r="J938" s="30">
        <v>0.10232158211521925</v>
      </c>
      <c r="K938" s="31">
        <v>0.2123843217878511</v>
      </c>
      <c r="L938" s="111">
        <f t="shared" si="364"/>
        <v>1.1000000000000001</v>
      </c>
      <c r="M938" s="112">
        <f t="shared" si="365"/>
        <v>9.9999999999999992E-2</v>
      </c>
      <c r="N938" s="112" t="b">
        <f t="shared" si="366"/>
        <v>1</v>
      </c>
      <c r="O938" s="112" t="b">
        <f t="shared" si="367"/>
        <v>1</v>
      </c>
      <c r="P938" s="113">
        <f t="shared" si="368"/>
        <v>11</v>
      </c>
      <c r="Q938" s="113">
        <f t="shared" si="369"/>
        <v>16</v>
      </c>
      <c r="R938" s="114" t="str">
        <f t="shared" si="385"/>
        <v>1.1-0.1</v>
      </c>
      <c r="S938" s="127">
        <f t="shared" si="370"/>
        <v>2.1645494498070362E-3</v>
      </c>
      <c r="T938" s="112" t="b">
        <f t="shared" si="371"/>
        <v>1</v>
      </c>
      <c r="U938" s="22">
        <f t="shared" si="372"/>
        <v>11.587204968667011</v>
      </c>
      <c r="V938" s="22">
        <f t="shared" si="373"/>
        <v>1.1488898562974734</v>
      </c>
      <c r="W938" s="81">
        <f t="shared" si="374"/>
        <v>12</v>
      </c>
      <c r="X938" s="22">
        <f t="shared" si="375"/>
        <v>0.58455498209774526</v>
      </c>
      <c r="Y938" s="3">
        <f>IF(U938&gt;'Power Curve'!$C$37,0,INDEX(Ci,$W938,1)*POWER(1-X938,3)+INDEX(Ci,$W938,2)*3*X938*POWER(1-X938,2)+INDEX(Ci,$W938,3)*3*POWER(X938,2)*(1-X938)+INDEX(Ci,$W938,4)*POWER(X938,3))</f>
        <v>1874.2417883962394</v>
      </c>
      <c r="Z938" s="3">
        <f t="shared" si="376"/>
        <v>1878.2986774281178</v>
      </c>
      <c r="AA938" s="3">
        <f t="shared" si="377"/>
        <v>1976.049987792971</v>
      </c>
      <c r="AB938" s="3">
        <f t="shared" si="386"/>
        <v>-97.751310364853225</v>
      </c>
      <c r="AC938" s="3">
        <f t="shared" si="387"/>
        <v>97.751310364853225</v>
      </c>
      <c r="AE938" s="34">
        <f t="shared" si="378"/>
        <v>12</v>
      </c>
      <c r="AF938" s="73" t="b">
        <f>COUNTIF('Power Curve'!$D$2:$D$31,AE938)&gt;0</f>
        <v>1</v>
      </c>
      <c r="AG938" s="73" t="b">
        <f t="shared" si="379"/>
        <v>0</v>
      </c>
      <c r="AH938" s="73" t="b">
        <f t="shared" si="388"/>
        <v>1</v>
      </c>
      <c r="AI938" s="34" t="str">
        <f t="shared" si="380"/>
        <v>Inner</v>
      </c>
      <c r="AJ938" s="35" t="str">
        <f t="shared" si="389"/>
        <v>1.1-1.2</v>
      </c>
      <c r="AK938" s="36" t="str">
        <f t="shared" si="381"/>
        <v>22-23</v>
      </c>
      <c r="AL938" s="36" t="str">
        <f t="shared" si="382"/>
        <v>Feb</v>
      </c>
      <c r="AM938" s="35" t="str">
        <f t="shared" si="383"/>
        <v>285-295</v>
      </c>
      <c r="AN938" s="36" t="str">
        <f t="shared" si="384"/>
        <v>Inner-TI</v>
      </c>
    </row>
    <row r="939" spans="5:40" x14ac:dyDescent="0.3">
      <c r="E939" s="12">
        <v>40958.923611111109</v>
      </c>
      <c r="F939" s="16">
        <v>11.04</v>
      </c>
      <c r="G939" s="16">
        <v>1832.5400238037109</v>
      </c>
      <c r="H939" s="29">
        <v>1.2116640980638285</v>
      </c>
      <c r="I939" s="26">
        <v>292.8</v>
      </c>
      <c r="J939" s="30">
        <v>8.6050724637681167E-2</v>
      </c>
      <c r="K939" s="31">
        <v>0.27316356736041036</v>
      </c>
      <c r="L939" s="111">
        <f t="shared" si="364"/>
        <v>1.1000000000000001</v>
      </c>
      <c r="M939" s="112">
        <f t="shared" si="365"/>
        <v>0.09</v>
      </c>
      <c r="N939" s="112" t="b">
        <f t="shared" si="366"/>
        <v>1</v>
      </c>
      <c r="O939" s="112" t="b">
        <f t="shared" si="367"/>
        <v>1</v>
      </c>
      <c r="P939" s="113">
        <f t="shared" si="368"/>
        <v>11</v>
      </c>
      <c r="Q939" s="113">
        <f t="shared" si="369"/>
        <v>17</v>
      </c>
      <c r="R939" s="114" t="str">
        <f t="shared" si="385"/>
        <v>1.1-0.09</v>
      </c>
      <c r="S939" s="127">
        <f t="shared" si="370"/>
        <v>1.1181626133052857E-2</v>
      </c>
      <c r="T939" s="112" t="b">
        <f t="shared" si="371"/>
        <v>1</v>
      </c>
      <c r="U939" s="22">
        <f t="shared" si="372"/>
        <v>10.999791598093035</v>
      </c>
      <c r="V939" s="22">
        <f t="shared" si="373"/>
        <v>1.0581032263014387</v>
      </c>
      <c r="W939" s="81">
        <f t="shared" si="374"/>
        <v>12</v>
      </c>
      <c r="X939" s="22">
        <f t="shared" si="375"/>
        <v>1.8755851632645371E-2</v>
      </c>
      <c r="Y939" s="3">
        <f>IF(U939&gt;'Power Curve'!$C$37,0,INDEX(Ci,$W939,1)*POWER(1-X939,3)+INDEX(Ci,$W939,2)*3*X939*POWER(1-X939,2)+INDEX(Ci,$W939,3)*3*POWER(X939,2)*(1-X939)+INDEX(Ci,$W939,4)*POWER(X939,3))</f>
        <v>1779.5378724520642</v>
      </c>
      <c r="Z939" s="3">
        <f t="shared" si="376"/>
        <v>1799.4359996314315</v>
      </c>
      <c r="AA939" s="3">
        <f t="shared" si="377"/>
        <v>1832.5400238037109</v>
      </c>
      <c r="AB939" s="3">
        <f t="shared" si="386"/>
        <v>-33.104024172279424</v>
      </c>
      <c r="AC939" s="3">
        <f t="shared" si="387"/>
        <v>33.104024172279424</v>
      </c>
      <c r="AE939" s="34">
        <f t="shared" si="378"/>
        <v>11</v>
      </c>
      <c r="AF939" s="73" t="b">
        <f>COUNTIF('Power Curve'!$D$2:$D$31,AE939)&gt;0</f>
        <v>1</v>
      </c>
      <c r="AG939" s="73" t="b">
        <f t="shared" si="379"/>
        <v>0</v>
      </c>
      <c r="AH939" s="73" t="b">
        <f t="shared" si="388"/>
        <v>1</v>
      </c>
      <c r="AI939" s="34" t="str">
        <f t="shared" si="380"/>
        <v>Outer</v>
      </c>
      <c r="AJ939" s="35" t="str">
        <f t="shared" si="389"/>
        <v>1.0-1.1</v>
      </c>
      <c r="AK939" s="36" t="str">
        <f t="shared" si="381"/>
        <v>22-23</v>
      </c>
      <c r="AL939" s="36" t="str">
        <f t="shared" si="382"/>
        <v>Feb</v>
      </c>
      <c r="AM939" s="35" t="str">
        <f t="shared" si="383"/>
        <v>285-295</v>
      </c>
      <c r="AN939" s="36" t="str">
        <f t="shared" si="384"/>
        <v>HWS-LTI</v>
      </c>
    </row>
    <row r="940" spans="5:40" x14ac:dyDescent="0.3">
      <c r="E940" s="12">
        <v>40958.930555555555</v>
      </c>
      <c r="F940" s="16">
        <v>10.52</v>
      </c>
      <c r="G940" s="16">
        <v>1831.9199981689451</v>
      </c>
      <c r="H940" s="29">
        <v>1.2124054813704814</v>
      </c>
      <c r="I940" s="26">
        <v>289.5</v>
      </c>
      <c r="J940" s="30">
        <v>8.8403041825095063E-2</v>
      </c>
      <c r="K940" s="31">
        <v>0.34631835178417569</v>
      </c>
      <c r="L940" s="111">
        <f t="shared" si="364"/>
        <v>1</v>
      </c>
      <c r="M940" s="112">
        <f t="shared" si="365"/>
        <v>0.09</v>
      </c>
      <c r="N940" s="112" t="b">
        <f t="shared" si="366"/>
        <v>1</v>
      </c>
      <c r="O940" s="112" t="b">
        <f t="shared" si="367"/>
        <v>1</v>
      </c>
      <c r="P940" s="113">
        <f t="shared" si="368"/>
        <v>10</v>
      </c>
      <c r="Q940" s="113">
        <f t="shared" si="369"/>
        <v>17</v>
      </c>
      <c r="R940" s="114" t="str">
        <f t="shared" si="385"/>
        <v>1-0.09</v>
      </c>
      <c r="S940" s="127">
        <f t="shared" si="370"/>
        <v>6.0590199511918325E-3</v>
      </c>
      <c r="T940" s="112" t="b">
        <f t="shared" si="371"/>
        <v>1</v>
      </c>
      <c r="U940" s="22">
        <f t="shared" si="372"/>
        <v>10.483822852756671</v>
      </c>
      <c r="V940" s="22">
        <f t="shared" si="373"/>
        <v>0.97835859344332177</v>
      </c>
      <c r="W940" s="81">
        <f t="shared" si="374"/>
        <v>11</v>
      </c>
      <c r="X940" s="22">
        <f t="shared" si="375"/>
        <v>0.51814738896104418</v>
      </c>
      <c r="Y940" s="3">
        <f>IF(U940&gt;'Power Curve'!$C$37,0,INDEX(Ci,$W940,1)*POWER(1-X940,3)+INDEX(Ci,$W940,2)*3*X940*POWER(1-X940,2)+INDEX(Ci,$W940,3)*3*POWER(X940,2)*(1-X940)+INDEX(Ci,$W940,4)*POWER(X940,3))</f>
        <v>1666.8693353145861</v>
      </c>
      <c r="Z940" s="3">
        <f t="shared" si="376"/>
        <v>1676.9689298732872</v>
      </c>
      <c r="AA940" s="3">
        <f t="shared" si="377"/>
        <v>1831.9199981689451</v>
      </c>
      <c r="AB940" s="3">
        <f t="shared" si="386"/>
        <v>-154.95106829565793</v>
      </c>
      <c r="AC940" s="3">
        <f t="shared" si="387"/>
        <v>154.95106829565793</v>
      </c>
      <c r="AE940" s="34">
        <f t="shared" si="378"/>
        <v>10</v>
      </c>
      <c r="AF940" s="73" t="b">
        <f>COUNTIF('Power Curve'!$D$2:$D$31,AE940)&gt;0</f>
        <v>1</v>
      </c>
      <c r="AG940" s="73" t="b">
        <f t="shared" si="379"/>
        <v>0</v>
      </c>
      <c r="AH940" s="73" t="b">
        <f t="shared" si="388"/>
        <v>1</v>
      </c>
      <c r="AI940" s="34" t="str">
        <f t="shared" si="380"/>
        <v>Outer</v>
      </c>
      <c r="AJ940" s="35" t="str">
        <f t="shared" si="389"/>
        <v>0.9-1.0</v>
      </c>
      <c r="AK940" s="36" t="str">
        <f t="shared" si="381"/>
        <v>22-23</v>
      </c>
      <c r="AL940" s="36" t="str">
        <f t="shared" si="382"/>
        <v>Feb</v>
      </c>
      <c r="AM940" s="35" t="str">
        <f t="shared" si="383"/>
        <v>285-295</v>
      </c>
      <c r="AN940" s="36" t="str">
        <f t="shared" si="384"/>
        <v>HWS-LTI</v>
      </c>
    </row>
    <row r="941" spans="5:40" x14ac:dyDescent="0.3">
      <c r="E941" s="12">
        <v>40958.9375</v>
      </c>
      <c r="F941" s="16">
        <v>11.11</v>
      </c>
      <c r="G941" s="16">
        <v>1846.0999908447291</v>
      </c>
      <c r="H941" s="29">
        <v>1.2124054813704814</v>
      </c>
      <c r="I941" s="26">
        <v>291.2</v>
      </c>
      <c r="J941" s="30">
        <v>8.1908190819081919E-2</v>
      </c>
      <c r="K941" s="31">
        <v>0.30938319156718697</v>
      </c>
      <c r="L941" s="111">
        <f t="shared" si="364"/>
        <v>1.1000000000000001</v>
      </c>
      <c r="M941" s="112">
        <f t="shared" si="365"/>
        <v>0.08</v>
      </c>
      <c r="N941" s="112" t="b">
        <f t="shared" si="366"/>
        <v>1</v>
      </c>
      <c r="O941" s="112" t="b">
        <f t="shared" si="367"/>
        <v>1</v>
      </c>
      <c r="P941" s="113">
        <f t="shared" si="368"/>
        <v>11</v>
      </c>
      <c r="Q941" s="113">
        <f t="shared" si="369"/>
        <v>18</v>
      </c>
      <c r="R941" s="114" t="str">
        <f t="shared" si="385"/>
        <v>1.1-0.08</v>
      </c>
      <c r="S941" s="127">
        <f t="shared" si="370"/>
        <v>1.1887013215281341E-2</v>
      </c>
      <c r="T941" s="112" t="b">
        <f t="shared" si="371"/>
        <v>1</v>
      </c>
      <c r="U941" s="22">
        <f t="shared" si="372"/>
        <v>11.0717939062858</v>
      </c>
      <c r="V941" s="22">
        <f t="shared" si="373"/>
        <v>1.0692314151378106</v>
      </c>
      <c r="W941" s="81">
        <f t="shared" si="374"/>
        <v>12</v>
      </c>
      <c r="X941" s="22">
        <f t="shared" si="375"/>
        <v>8.8108790138521742E-2</v>
      </c>
      <c r="Y941" s="3">
        <f>IF(U941&gt;'Power Curve'!$C$37,0,INDEX(Ci,$W941,1)*POWER(1-X941,3)+INDEX(Ci,$W941,2)*3*X941*POWER(1-X941,2)+INDEX(Ci,$W941,3)*3*POWER(X941,2)*(1-X941)+INDEX(Ci,$W941,4)*POWER(X941,3))</f>
        <v>1792.1648974216671</v>
      </c>
      <c r="Z941" s="3">
        <f t="shared" si="376"/>
        <v>1813.4683852412818</v>
      </c>
      <c r="AA941" s="3">
        <f t="shared" si="377"/>
        <v>1846.0999908447291</v>
      </c>
      <c r="AB941" s="3">
        <f t="shared" si="386"/>
        <v>-32.631605603447269</v>
      </c>
      <c r="AC941" s="3">
        <f t="shared" si="387"/>
        <v>32.631605603447269</v>
      </c>
      <c r="AE941" s="34">
        <f t="shared" si="378"/>
        <v>11</v>
      </c>
      <c r="AF941" s="73" t="b">
        <f>COUNTIF('Power Curve'!$D$2:$D$31,AE941)&gt;0</f>
        <v>1</v>
      </c>
      <c r="AG941" s="73" t="b">
        <f t="shared" si="379"/>
        <v>0</v>
      </c>
      <c r="AH941" s="73" t="b">
        <f t="shared" si="388"/>
        <v>1</v>
      </c>
      <c r="AI941" s="34" t="str">
        <f t="shared" si="380"/>
        <v>Outer</v>
      </c>
      <c r="AJ941" s="35" t="str">
        <f t="shared" si="389"/>
        <v>1.0-1.1</v>
      </c>
      <c r="AK941" s="36" t="str">
        <f t="shared" si="381"/>
        <v>22-23</v>
      </c>
      <c r="AL941" s="36" t="str">
        <f t="shared" si="382"/>
        <v>Feb</v>
      </c>
      <c r="AM941" s="35" t="str">
        <f t="shared" si="383"/>
        <v>285-295</v>
      </c>
      <c r="AN941" s="36" t="str">
        <f t="shared" si="384"/>
        <v>HWS-LTI</v>
      </c>
    </row>
    <row r="942" spans="5:40" x14ac:dyDescent="0.3">
      <c r="E942" s="12">
        <v>40958.944444444445</v>
      </c>
      <c r="F942" s="16">
        <v>10.67</v>
      </c>
      <c r="G942" s="16">
        <v>1802.5299835205051</v>
      </c>
      <c r="H942" s="29">
        <v>1.2128722044431932</v>
      </c>
      <c r="I942" s="26">
        <v>292.2</v>
      </c>
      <c r="J942" s="30">
        <v>9.0909090909090912E-2</v>
      </c>
      <c r="K942" s="31">
        <v>0.27114168675028472</v>
      </c>
      <c r="L942" s="111">
        <f t="shared" si="364"/>
        <v>1</v>
      </c>
      <c r="M942" s="112">
        <f t="shared" si="365"/>
        <v>0.09</v>
      </c>
      <c r="N942" s="112" t="b">
        <f t="shared" si="366"/>
        <v>1</v>
      </c>
      <c r="O942" s="112" t="b">
        <f t="shared" si="367"/>
        <v>1</v>
      </c>
      <c r="P942" s="113">
        <f t="shared" si="368"/>
        <v>10</v>
      </c>
      <c r="Q942" s="113">
        <f t="shared" si="369"/>
        <v>17</v>
      </c>
      <c r="R942" s="114" t="str">
        <f t="shared" si="385"/>
        <v>1-0.09</v>
      </c>
      <c r="S942" s="127">
        <f t="shared" si="370"/>
        <v>6.0590199511918325E-3</v>
      </c>
      <c r="T942" s="112" t="b">
        <f t="shared" si="371"/>
        <v>1</v>
      </c>
      <c r="U942" s="22">
        <f t="shared" si="372"/>
        <v>10.634671296540727</v>
      </c>
      <c r="V942" s="22">
        <f t="shared" si="373"/>
        <v>1.0016727067021314</v>
      </c>
      <c r="W942" s="81">
        <f t="shared" si="374"/>
        <v>11</v>
      </c>
      <c r="X942" s="22">
        <f t="shared" si="375"/>
        <v>0.6645466720519817</v>
      </c>
      <c r="Y942" s="3">
        <f>IF(U942&gt;'Power Curve'!$C$37,0,INDEX(Ci,$W942,1)*POWER(1-X942,3)+INDEX(Ci,$W942,2)*3*X942*POWER(1-X942,2)+INDEX(Ci,$W942,3)*3*POWER(X942,2)*(1-X942)+INDEX(Ci,$W942,4)*POWER(X942,3))</f>
        <v>1704.101399998337</v>
      </c>
      <c r="Z942" s="3">
        <f t="shared" si="376"/>
        <v>1714.4265843797809</v>
      </c>
      <c r="AA942" s="3">
        <f t="shared" si="377"/>
        <v>1802.5299835205051</v>
      </c>
      <c r="AB942" s="3">
        <f t="shared" si="386"/>
        <v>-88.10339914072415</v>
      </c>
      <c r="AC942" s="3">
        <f t="shared" si="387"/>
        <v>88.10339914072415</v>
      </c>
      <c r="AE942" s="34">
        <f t="shared" si="378"/>
        <v>11</v>
      </c>
      <c r="AF942" s="73" t="b">
        <f>COUNTIF('Power Curve'!$D$2:$D$31,AE942)&gt;0</f>
        <v>1</v>
      </c>
      <c r="AG942" s="73" t="b">
        <f t="shared" si="379"/>
        <v>0</v>
      </c>
      <c r="AH942" s="73" t="b">
        <f t="shared" si="388"/>
        <v>1</v>
      </c>
      <c r="AI942" s="34" t="str">
        <f t="shared" si="380"/>
        <v>Outer</v>
      </c>
      <c r="AJ942" s="35" t="str">
        <f t="shared" si="389"/>
        <v>1.0-1.1</v>
      </c>
      <c r="AK942" s="36" t="str">
        <f t="shared" si="381"/>
        <v>22-23</v>
      </c>
      <c r="AL942" s="36" t="str">
        <f t="shared" si="382"/>
        <v>Feb</v>
      </c>
      <c r="AM942" s="35" t="str">
        <f t="shared" si="383"/>
        <v>285-295</v>
      </c>
      <c r="AN942" s="36" t="str">
        <f t="shared" si="384"/>
        <v>HWS-LTI</v>
      </c>
    </row>
    <row r="943" spans="5:40" x14ac:dyDescent="0.3">
      <c r="E943" s="12">
        <v>40958.951388888891</v>
      </c>
      <c r="F943" s="16">
        <v>10.42</v>
      </c>
      <c r="G943" s="16">
        <v>1658.2199554443359</v>
      </c>
      <c r="H943" s="29">
        <v>1.2130180092277967</v>
      </c>
      <c r="I943" s="26">
        <v>290.39999999999998</v>
      </c>
      <c r="J943" s="30">
        <v>8.5412667946257195E-2</v>
      </c>
      <c r="K943" s="31">
        <v>0.29923649527129081</v>
      </c>
      <c r="L943" s="111">
        <f t="shared" si="364"/>
        <v>1</v>
      </c>
      <c r="M943" s="112">
        <f t="shared" si="365"/>
        <v>0.09</v>
      </c>
      <c r="N943" s="112" t="b">
        <f t="shared" si="366"/>
        <v>1</v>
      </c>
      <c r="O943" s="112" t="b">
        <f t="shared" si="367"/>
        <v>1</v>
      </c>
      <c r="P943" s="113">
        <f t="shared" si="368"/>
        <v>10</v>
      </c>
      <c r="Q943" s="113">
        <f t="shared" si="369"/>
        <v>17</v>
      </c>
      <c r="R943" s="114" t="str">
        <f t="shared" si="385"/>
        <v>1-0.09</v>
      </c>
      <c r="S943" s="127">
        <f t="shared" si="370"/>
        <v>6.0590199511918325E-3</v>
      </c>
      <c r="T943" s="112" t="b">
        <f t="shared" si="371"/>
        <v>1</v>
      </c>
      <c r="U943" s="22">
        <f t="shared" si="372"/>
        <v>10.385915200086886</v>
      </c>
      <c r="V943" s="22">
        <f t="shared" si="373"/>
        <v>0.96322665011008335</v>
      </c>
      <c r="W943" s="81">
        <f t="shared" si="374"/>
        <v>11</v>
      </c>
      <c r="X943" s="22">
        <f t="shared" si="375"/>
        <v>0.42312744841401495</v>
      </c>
      <c r="Y943" s="3">
        <f>IF(U943&gt;'Power Curve'!$C$37,0,INDEX(Ci,$W943,1)*POWER(1-X943,3)+INDEX(Ci,$W943,2)*3*X943*POWER(1-X943,2)+INDEX(Ci,$W943,3)*3*POWER(X943,2)*(1-X943)+INDEX(Ci,$W943,4)*POWER(X943,3))</f>
        <v>1641.2845539843088</v>
      </c>
      <c r="Z943" s="3">
        <f t="shared" si="376"/>
        <v>1651.2291298424827</v>
      </c>
      <c r="AA943" s="3">
        <f t="shared" si="377"/>
        <v>1658.2199554443359</v>
      </c>
      <c r="AB943" s="3">
        <f t="shared" si="386"/>
        <v>-6.9908256018532029</v>
      </c>
      <c r="AC943" s="3">
        <f t="shared" si="387"/>
        <v>6.9908256018532029</v>
      </c>
      <c r="AE943" s="34">
        <f t="shared" si="378"/>
        <v>10</v>
      </c>
      <c r="AF943" s="73" t="b">
        <f>COUNTIF('Power Curve'!$D$2:$D$31,AE943)&gt;0</f>
        <v>1</v>
      </c>
      <c r="AG943" s="73" t="b">
        <f t="shared" si="379"/>
        <v>0</v>
      </c>
      <c r="AH943" s="73" t="b">
        <f t="shared" si="388"/>
        <v>1</v>
      </c>
      <c r="AI943" s="34" t="str">
        <f t="shared" si="380"/>
        <v>Outer</v>
      </c>
      <c r="AJ943" s="35" t="str">
        <f t="shared" si="389"/>
        <v>0.9-1.0</v>
      </c>
      <c r="AK943" s="36" t="str">
        <f t="shared" si="381"/>
        <v>22-23</v>
      </c>
      <c r="AL943" s="36" t="str">
        <f t="shared" si="382"/>
        <v>Feb</v>
      </c>
      <c r="AM943" s="35" t="str">
        <f t="shared" si="383"/>
        <v>285-295</v>
      </c>
      <c r="AN943" s="36" t="str">
        <f t="shared" si="384"/>
        <v>HWS-LTI</v>
      </c>
    </row>
    <row r="944" spans="5:40" x14ac:dyDescent="0.3">
      <c r="E944" s="12">
        <v>40958.958333333336</v>
      </c>
      <c r="F944" s="16">
        <v>9.08</v>
      </c>
      <c r="G944" s="16">
        <v>1218.979965209958</v>
      </c>
      <c r="H944" s="29">
        <v>1.2133849091035436</v>
      </c>
      <c r="I944" s="26">
        <v>287.7</v>
      </c>
      <c r="J944" s="30">
        <v>7.0484581497797363E-2</v>
      </c>
      <c r="K944" s="31">
        <v>0.33152064556444366</v>
      </c>
      <c r="L944" s="111">
        <f t="shared" si="364"/>
        <v>0.8</v>
      </c>
      <c r="M944" s="112">
        <f t="shared" si="365"/>
        <v>6.9999999999999993E-2</v>
      </c>
      <c r="N944" s="112" t="b">
        <f t="shared" si="366"/>
        <v>1</v>
      </c>
      <c r="O944" s="112" t="b">
        <f t="shared" si="367"/>
        <v>1</v>
      </c>
      <c r="P944" s="113">
        <f t="shared" si="368"/>
        <v>8</v>
      </c>
      <c r="Q944" s="113">
        <f t="shared" si="369"/>
        <v>19</v>
      </c>
      <c r="R944" s="114" t="str">
        <f t="shared" si="385"/>
        <v>0.8-0.07</v>
      </c>
      <c r="S944" s="127">
        <f t="shared" si="370"/>
        <v>-2.836915760076816E-2</v>
      </c>
      <c r="T944" s="112" t="b">
        <f t="shared" si="371"/>
        <v>1</v>
      </c>
      <c r="U944" s="22">
        <f t="shared" si="372"/>
        <v>9.0512108511966076</v>
      </c>
      <c r="V944" s="22">
        <f t="shared" si="373"/>
        <v>0.75694379046322402</v>
      </c>
      <c r="W944" s="81">
        <f t="shared" si="374"/>
        <v>10</v>
      </c>
      <c r="X944" s="22">
        <f t="shared" si="375"/>
        <v>4.4721210101221216E-2</v>
      </c>
      <c r="Y944" s="3">
        <f>IF(U944&gt;'Power Curve'!$C$37,0,INDEX(Ci,$W944,1)*POWER(1-X944,3)+INDEX(Ci,$W944,2)*3*X944*POWER(1-X944,2)+INDEX(Ci,$W944,3)*3*POWER(X944,2)*(1-X944)+INDEX(Ci,$W944,4)*POWER(X944,3))</f>
        <v>1212.2732772692143</v>
      </c>
      <c r="Z944" s="3">
        <f t="shared" si="376"/>
        <v>1177.8821056111642</v>
      </c>
      <c r="AA944" s="3">
        <f t="shared" si="377"/>
        <v>1218.979965209958</v>
      </c>
      <c r="AB944" s="3">
        <f t="shared" si="386"/>
        <v>-41.097859598793775</v>
      </c>
      <c r="AC944" s="3">
        <f t="shared" si="387"/>
        <v>41.097859598793775</v>
      </c>
      <c r="AE944" s="34">
        <f t="shared" si="378"/>
        <v>9</v>
      </c>
      <c r="AF944" s="73" t="b">
        <f>COUNTIF('Power Curve'!$D$2:$D$31,AE944)&gt;0</f>
        <v>1</v>
      </c>
      <c r="AG944" s="73" t="b">
        <f t="shared" si="379"/>
        <v>0</v>
      </c>
      <c r="AH944" s="73" t="b">
        <f t="shared" si="388"/>
        <v>1</v>
      </c>
      <c r="AI944" s="34" t="str">
        <f t="shared" si="380"/>
        <v>Outer</v>
      </c>
      <c r="AJ944" s="35" t="str">
        <f t="shared" si="389"/>
        <v>0.7-0.8</v>
      </c>
      <c r="AK944" s="36" t="str">
        <f t="shared" si="381"/>
        <v>23-24</v>
      </c>
      <c r="AL944" s="36" t="str">
        <f t="shared" si="382"/>
        <v>Feb</v>
      </c>
      <c r="AM944" s="35" t="str">
        <f t="shared" si="383"/>
        <v>285-295</v>
      </c>
      <c r="AN944" s="36" t="str">
        <f t="shared" si="384"/>
        <v>HWS-LTI</v>
      </c>
    </row>
    <row r="945" spans="5:40" x14ac:dyDescent="0.3">
      <c r="E945" s="12">
        <v>40958.965277777781</v>
      </c>
      <c r="F945" s="16">
        <v>8.9700000000000006</v>
      </c>
      <c r="G945" s="16">
        <v>1222.869987487798</v>
      </c>
      <c r="H945" s="29">
        <v>1.2129263211115624</v>
      </c>
      <c r="I945" s="26">
        <v>290.8</v>
      </c>
      <c r="J945" s="30">
        <v>6.6889632107023408E-2</v>
      </c>
      <c r="K945" s="31">
        <v>0.29610655253813073</v>
      </c>
      <c r="L945" s="111">
        <f t="shared" si="364"/>
        <v>0.70000000000000007</v>
      </c>
      <c r="M945" s="112">
        <f t="shared" si="365"/>
        <v>6.9999999999999993E-2</v>
      </c>
      <c r="N945" s="112" t="b">
        <f t="shared" si="366"/>
        <v>1</v>
      </c>
      <c r="O945" s="112" t="b">
        <f t="shared" si="367"/>
        <v>1</v>
      </c>
      <c r="P945" s="113">
        <f t="shared" si="368"/>
        <v>7.0000000000000009</v>
      </c>
      <c r="Q945" s="113">
        <f t="shared" si="369"/>
        <v>19</v>
      </c>
      <c r="R945" s="114" t="str">
        <f t="shared" si="385"/>
        <v>0.7-0.07</v>
      </c>
      <c r="S945" s="127">
        <f t="shared" si="370"/>
        <v>-1.8996706929311522E-2</v>
      </c>
      <c r="T945" s="112" t="b">
        <f t="shared" si="371"/>
        <v>1</v>
      </c>
      <c r="U945" s="22">
        <f t="shared" si="372"/>
        <v>8.9404330156034302</v>
      </c>
      <c r="V945" s="22">
        <f t="shared" si="373"/>
        <v>0.73982271887111462</v>
      </c>
      <c r="W945" s="81">
        <f t="shared" si="374"/>
        <v>9</v>
      </c>
      <c r="X945" s="22">
        <f t="shared" si="375"/>
        <v>0.93132651123412213</v>
      </c>
      <c r="Y945" s="3">
        <f>IF(U945&gt;'Power Curve'!$C$37,0,INDEX(Ci,$W945,1)*POWER(1-X945,3)+INDEX(Ci,$W945,2)*3*X945*POWER(1-X945,2)+INDEX(Ci,$W945,3)*3*POWER(X945,2)*(1-X945)+INDEX(Ci,$W945,4)*POWER(X945,3))</f>
        <v>1175.7315175259243</v>
      </c>
      <c r="Z945" s="3">
        <f t="shared" si="376"/>
        <v>1153.3964904599297</v>
      </c>
      <c r="AA945" s="3">
        <f t="shared" si="377"/>
        <v>1222.869987487798</v>
      </c>
      <c r="AB945" s="3">
        <f t="shared" si="386"/>
        <v>-69.473497027868234</v>
      </c>
      <c r="AC945" s="3">
        <f t="shared" si="387"/>
        <v>69.473497027868234</v>
      </c>
      <c r="AE945" s="34">
        <f t="shared" si="378"/>
        <v>9</v>
      </c>
      <c r="AF945" s="73" t="b">
        <f>COUNTIF('Power Curve'!$D$2:$D$31,AE945)&gt;0</f>
        <v>1</v>
      </c>
      <c r="AG945" s="73" t="b">
        <f t="shared" si="379"/>
        <v>0</v>
      </c>
      <c r="AH945" s="73" t="b">
        <f t="shared" si="388"/>
        <v>1</v>
      </c>
      <c r="AI945" s="34" t="str">
        <f t="shared" si="380"/>
        <v>Outer</v>
      </c>
      <c r="AJ945" s="35" t="str">
        <f t="shared" si="389"/>
        <v>0.7-0.8</v>
      </c>
      <c r="AK945" s="36" t="str">
        <f t="shared" si="381"/>
        <v>23-24</v>
      </c>
      <c r="AL945" s="36" t="str">
        <f t="shared" si="382"/>
        <v>Feb</v>
      </c>
      <c r="AM945" s="35" t="str">
        <f t="shared" si="383"/>
        <v>285-295</v>
      </c>
      <c r="AN945" s="36" t="str">
        <f t="shared" si="384"/>
        <v>HWS-LTI</v>
      </c>
    </row>
    <row r="946" spans="5:40" x14ac:dyDescent="0.3">
      <c r="E946" s="12">
        <v>40958.972222222219</v>
      </c>
      <c r="F946" s="16">
        <v>7.9</v>
      </c>
      <c r="G946" s="16">
        <v>816.06001281738327</v>
      </c>
      <c r="H946" s="29">
        <v>1.2131179233761267</v>
      </c>
      <c r="I946" s="26">
        <v>286.39999999999998</v>
      </c>
      <c r="J946" s="30">
        <v>5.5696202531645568E-2</v>
      </c>
      <c r="K946" s="31">
        <v>0.28950346482416822</v>
      </c>
      <c r="L946" s="111">
        <f t="shared" si="364"/>
        <v>0.6</v>
      </c>
      <c r="M946" s="112">
        <f t="shared" si="365"/>
        <v>6.0000000000000005E-2</v>
      </c>
      <c r="N946" s="112" t="b">
        <f t="shared" si="366"/>
        <v>1</v>
      </c>
      <c r="O946" s="112" t="b">
        <f t="shared" si="367"/>
        <v>1</v>
      </c>
      <c r="P946" s="113">
        <f t="shared" si="368"/>
        <v>6</v>
      </c>
      <c r="Q946" s="113">
        <f t="shared" si="369"/>
        <v>20</v>
      </c>
      <c r="R946" s="114" t="str">
        <f t="shared" si="385"/>
        <v>0.6-0.06</v>
      </c>
      <c r="S946" s="127">
        <f t="shared" si="370"/>
        <v>-3.7616032398411298E-2</v>
      </c>
      <c r="T946" s="112" t="b">
        <f t="shared" si="371"/>
        <v>1</v>
      </c>
      <c r="U946" s="22">
        <f t="shared" si="372"/>
        <v>7.8743745446358382</v>
      </c>
      <c r="V946" s="22">
        <f t="shared" si="373"/>
        <v>0.57505994565860963</v>
      </c>
      <c r="W946" s="81">
        <f t="shared" si="374"/>
        <v>8</v>
      </c>
      <c r="X946" s="22">
        <f t="shared" si="375"/>
        <v>0.86481835612322966</v>
      </c>
      <c r="Y946" s="3">
        <f>IF(U946&gt;'Power Curve'!$C$37,0,INDEX(Ci,$W946,1)*POWER(1-X946,3)+INDEX(Ci,$W946,2)*3*X946*POWER(1-X946,2)+INDEX(Ci,$W946,3)*3*POWER(X946,2)*(1-X946)+INDEX(Ci,$W946,4)*POWER(X946,3))</f>
        <v>840.77030310584473</v>
      </c>
      <c r="Z946" s="3">
        <f t="shared" si="376"/>
        <v>809.14386014459319</v>
      </c>
      <c r="AA946" s="3">
        <f t="shared" si="377"/>
        <v>816.06001281738327</v>
      </c>
      <c r="AB946" s="3">
        <f t="shared" si="386"/>
        <v>-6.9161526727900764</v>
      </c>
      <c r="AC946" s="3">
        <f t="shared" si="387"/>
        <v>6.9161526727900764</v>
      </c>
      <c r="AE946" s="34">
        <f t="shared" si="378"/>
        <v>8</v>
      </c>
      <c r="AF946" s="73" t="b">
        <f>COUNTIF('Power Curve'!$D$2:$D$31,AE946)&gt;0</f>
        <v>1</v>
      </c>
      <c r="AG946" s="73" t="b">
        <f t="shared" si="379"/>
        <v>0</v>
      </c>
      <c r="AH946" s="73" t="b">
        <f t="shared" si="388"/>
        <v>1</v>
      </c>
      <c r="AI946" s="34" t="str">
        <f t="shared" si="380"/>
        <v>Outer</v>
      </c>
      <c r="AJ946" s="35" t="str">
        <f t="shared" si="389"/>
        <v>0.5-0.6</v>
      </c>
      <c r="AK946" s="36" t="str">
        <f t="shared" si="381"/>
        <v>23-24</v>
      </c>
      <c r="AL946" s="36" t="str">
        <f t="shared" si="382"/>
        <v>Feb</v>
      </c>
      <c r="AM946" s="35" t="str">
        <f t="shared" si="383"/>
        <v>285-295</v>
      </c>
      <c r="AN946" s="36" t="str">
        <f t="shared" si="384"/>
        <v>HWS-LTI</v>
      </c>
    </row>
    <row r="947" spans="5:40" x14ac:dyDescent="0.3">
      <c r="E947" s="12">
        <v>40958.979166666664</v>
      </c>
      <c r="F947" s="16">
        <v>7.76</v>
      </c>
      <c r="G947" s="16">
        <v>718.14997100830078</v>
      </c>
      <c r="H947" s="29">
        <v>1.2127971032301659</v>
      </c>
      <c r="I947" s="26">
        <v>283.3</v>
      </c>
      <c r="J947" s="30">
        <v>8.3762886597938152E-2</v>
      </c>
      <c r="K947" s="31">
        <v>0.28971831974165452</v>
      </c>
      <c r="L947" s="111">
        <f t="shared" si="364"/>
        <v>0.6</v>
      </c>
      <c r="M947" s="112">
        <f t="shared" si="365"/>
        <v>0.08</v>
      </c>
      <c r="N947" s="112" t="b">
        <f t="shared" si="366"/>
        <v>1</v>
      </c>
      <c r="O947" s="112" t="b">
        <f t="shared" si="367"/>
        <v>1</v>
      </c>
      <c r="P947" s="113">
        <f t="shared" si="368"/>
        <v>6</v>
      </c>
      <c r="Q947" s="113">
        <f t="shared" si="369"/>
        <v>18</v>
      </c>
      <c r="R947" s="114" t="str">
        <f t="shared" si="385"/>
        <v>0.6-0.08</v>
      </c>
      <c r="S947" s="127">
        <f t="shared" si="370"/>
        <v>-2.6698824562309216E-2</v>
      </c>
      <c r="T947" s="112" t="b">
        <f t="shared" si="371"/>
        <v>1</v>
      </c>
      <c r="U947" s="22">
        <f t="shared" si="372"/>
        <v>7.7341467577519794</v>
      </c>
      <c r="V947" s="22">
        <f t="shared" si="373"/>
        <v>0.5533872891602597</v>
      </c>
      <c r="W947" s="81">
        <f t="shared" si="374"/>
        <v>8</v>
      </c>
      <c r="X947" s="22">
        <f t="shared" si="375"/>
        <v>0.72368173003050684</v>
      </c>
      <c r="Y947" s="3">
        <f>IF(U947&gt;'Power Curve'!$C$37,0,INDEX(Ci,$W947,1)*POWER(1-X947,3)+INDEX(Ci,$W947,2)*3*X947*POWER(1-X947,2)+INDEX(Ci,$W947,3)*3*POWER(X947,2)*(1-X947)+INDEX(Ci,$W947,4)*POWER(X947,3))</f>
        <v>799.46694307568328</v>
      </c>
      <c r="Z947" s="3">
        <f t="shared" si="376"/>
        <v>778.12211541913996</v>
      </c>
      <c r="AA947" s="3">
        <f t="shared" si="377"/>
        <v>718.14997100830078</v>
      </c>
      <c r="AB947" s="3">
        <f t="shared" si="386"/>
        <v>59.972144410839178</v>
      </c>
      <c r="AC947" s="3">
        <f t="shared" si="387"/>
        <v>59.972144410839178</v>
      </c>
      <c r="AE947" s="34">
        <f t="shared" si="378"/>
        <v>8</v>
      </c>
      <c r="AF947" s="73" t="b">
        <f>COUNTIF('Power Curve'!$D$2:$D$31,AE947)&gt;0</f>
        <v>1</v>
      </c>
      <c r="AG947" s="73" t="b">
        <f t="shared" si="379"/>
        <v>0</v>
      </c>
      <c r="AH947" s="73" t="b">
        <f t="shared" si="388"/>
        <v>1</v>
      </c>
      <c r="AI947" s="34" t="str">
        <f t="shared" si="380"/>
        <v>Outer</v>
      </c>
      <c r="AJ947" s="35" t="str">
        <f t="shared" si="389"/>
        <v>0.5-0.6</v>
      </c>
      <c r="AK947" s="36" t="str">
        <f t="shared" si="381"/>
        <v>23-24</v>
      </c>
      <c r="AL947" s="36" t="str">
        <f t="shared" si="382"/>
        <v>Feb</v>
      </c>
      <c r="AM947" s="35" t="str">
        <f t="shared" si="383"/>
        <v>275-285</v>
      </c>
      <c r="AN947" s="36" t="str">
        <f t="shared" si="384"/>
        <v>HWS-LTI</v>
      </c>
    </row>
    <row r="948" spans="5:40" x14ac:dyDescent="0.3">
      <c r="E948" s="12">
        <v>40958.986111111109</v>
      </c>
      <c r="F948" s="16">
        <v>7.75</v>
      </c>
      <c r="G948" s="16">
        <v>734.1699943542485</v>
      </c>
      <c r="H948" s="29">
        <v>1.2131179233761267</v>
      </c>
      <c r="I948" s="26">
        <v>273.3</v>
      </c>
      <c r="J948" s="30">
        <v>0.1135483870967742</v>
      </c>
      <c r="K948" s="31">
        <v>0.21385444285324962</v>
      </c>
      <c r="L948" s="111">
        <f t="shared" si="364"/>
        <v>0.6</v>
      </c>
      <c r="M948" s="112">
        <f t="shared" si="365"/>
        <v>0.11</v>
      </c>
      <c r="N948" s="112" t="b">
        <f t="shared" si="366"/>
        <v>1</v>
      </c>
      <c r="O948" s="112" t="b">
        <f t="shared" si="367"/>
        <v>1</v>
      </c>
      <c r="P948" s="113">
        <f t="shared" si="368"/>
        <v>6</v>
      </c>
      <c r="Q948" s="113">
        <f t="shared" si="369"/>
        <v>15</v>
      </c>
      <c r="R948" s="114" t="str">
        <f t="shared" si="385"/>
        <v>0.6-0.11</v>
      </c>
      <c r="S948" s="127">
        <f t="shared" si="370"/>
        <v>-1.5111837704289E-2</v>
      </c>
      <c r="T948" s="112" t="b">
        <f t="shared" si="371"/>
        <v>1</v>
      </c>
      <c r="U948" s="22">
        <f t="shared" si="372"/>
        <v>7.7248611039149049</v>
      </c>
      <c r="V948" s="22">
        <f t="shared" si="373"/>
        <v>0.55195216142669445</v>
      </c>
      <c r="W948" s="81">
        <f t="shared" si="374"/>
        <v>8</v>
      </c>
      <c r="X948" s="22">
        <f t="shared" si="375"/>
        <v>0.71433589435305245</v>
      </c>
      <c r="Y948" s="3">
        <f>IF(U948&gt;'Power Curve'!$C$37,0,INDEX(Ci,$W948,1)*POWER(1-X948,3)+INDEX(Ci,$W948,2)*3*X948*POWER(1-X948,2)+INDEX(Ci,$W948,3)*3*POWER(X948,2)*(1-X948)+INDEX(Ci,$W948,4)*POWER(X948,3))</f>
        <v>796.75111036182761</v>
      </c>
      <c r="Z948" s="3">
        <f t="shared" si="376"/>
        <v>784.71073689132754</v>
      </c>
      <c r="AA948" s="3">
        <f t="shared" si="377"/>
        <v>734.1699943542485</v>
      </c>
      <c r="AB948" s="3">
        <f t="shared" si="386"/>
        <v>50.540742537079041</v>
      </c>
      <c r="AC948" s="3">
        <f t="shared" si="387"/>
        <v>50.540742537079041</v>
      </c>
      <c r="AE948" s="34">
        <f t="shared" si="378"/>
        <v>8</v>
      </c>
      <c r="AF948" s="73" t="b">
        <f>COUNTIF('Power Curve'!$D$2:$D$31,AE948)&gt;0</f>
        <v>1</v>
      </c>
      <c r="AG948" s="73" t="b">
        <f t="shared" si="379"/>
        <v>0</v>
      </c>
      <c r="AH948" s="73" t="b">
        <f t="shared" si="388"/>
        <v>1</v>
      </c>
      <c r="AI948" s="34" t="str">
        <f t="shared" si="380"/>
        <v>Inner</v>
      </c>
      <c r="AJ948" s="35" t="str">
        <f t="shared" si="389"/>
        <v>0.5-0.6</v>
      </c>
      <c r="AK948" s="36" t="str">
        <f t="shared" si="381"/>
        <v>23-24</v>
      </c>
      <c r="AL948" s="36" t="str">
        <f t="shared" si="382"/>
        <v>Feb</v>
      </c>
      <c r="AM948" s="35" t="str">
        <f t="shared" si="383"/>
        <v>265-275</v>
      </c>
      <c r="AN948" s="36" t="str">
        <f t="shared" si="384"/>
        <v>Inner-TI</v>
      </c>
    </row>
    <row r="949" spans="5:40" x14ac:dyDescent="0.3">
      <c r="E949" s="12">
        <v>40958.993055555555</v>
      </c>
      <c r="F949" s="16">
        <v>7.99</v>
      </c>
      <c r="G949" s="16">
        <v>776.36001968383789</v>
      </c>
      <c r="H949" s="29">
        <v>1.2136682977117215</v>
      </c>
      <c r="I949" s="26">
        <v>278.2</v>
      </c>
      <c r="J949" s="30">
        <v>9.5118898623279102E-2</v>
      </c>
      <c r="K949" s="31">
        <v>0.3608072941936295</v>
      </c>
      <c r="L949" s="111">
        <f t="shared" si="364"/>
        <v>0.6</v>
      </c>
      <c r="M949" s="112">
        <f t="shared" si="365"/>
        <v>9.9999999999999992E-2</v>
      </c>
      <c r="N949" s="112" t="b">
        <f t="shared" si="366"/>
        <v>1</v>
      </c>
      <c r="O949" s="112" t="b">
        <f t="shared" si="367"/>
        <v>1</v>
      </c>
      <c r="P949" s="113">
        <f t="shared" si="368"/>
        <v>6</v>
      </c>
      <c r="Q949" s="113">
        <f t="shared" si="369"/>
        <v>16</v>
      </c>
      <c r="R949" s="114" t="str">
        <f t="shared" si="385"/>
        <v>0.6-0.1</v>
      </c>
      <c r="S949" s="127">
        <f t="shared" si="370"/>
        <v>-7.7910698820127019E-3</v>
      </c>
      <c r="T949" s="112" t="b">
        <f t="shared" si="371"/>
        <v>1</v>
      </c>
      <c r="U949" s="22">
        <f t="shared" si="372"/>
        <v>7.965286823950831</v>
      </c>
      <c r="V949" s="22">
        <f t="shared" si="373"/>
        <v>0.58911073148972126</v>
      </c>
      <c r="W949" s="81">
        <f t="shared" si="374"/>
        <v>8</v>
      </c>
      <c r="X949" s="22">
        <f t="shared" si="375"/>
        <v>0.95631985278126652</v>
      </c>
      <c r="Y949" s="3">
        <f>IF(U949&gt;'Power Curve'!$C$37,0,INDEX(Ci,$W949,1)*POWER(1-X949,3)+INDEX(Ci,$W949,2)*3*X949*POWER(1-X949,2)+INDEX(Ci,$W949,3)*3*POWER(X949,2)*(1-X949)+INDEX(Ci,$W949,4)*POWER(X949,3))</f>
        <v>867.79161887397777</v>
      </c>
      <c r="Z949" s="3">
        <f t="shared" si="376"/>
        <v>861.03059372830569</v>
      </c>
      <c r="AA949" s="3">
        <f t="shared" si="377"/>
        <v>776.36001968383789</v>
      </c>
      <c r="AB949" s="3">
        <f t="shared" si="386"/>
        <v>84.670574044467799</v>
      </c>
      <c r="AC949" s="3">
        <f t="shared" si="387"/>
        <v>84.670574044467799</v>
      </c>
      <c r="AE949" s="34">
        <f t="shared" si="378"/>
        <v>8</v>
      </c>
      <c r="AF949" s="73" t="b">
        <f>COUNTIF('Power Curve'!$D$2:$D$31,AE949)&gt;0</f>
        <v>1</v>
      </c>
      <c r="AG949" s="73" t="b">
        <f t="shared" si="379"/>
        <v>0</v>
      </c>
      <c r="AH949" s="73" t="b">
        <f t="shared" si="388"/>
        <v>1</v>
      </c>
      <c r="AI949" s="34" t="str">
        <f t="shared" si="380"/>
        <v>Outer</v>
      </c>
      <c r="AJ949" s="35" t="str">
        <f t="shared" si="389"/>
        <v>0.5-0.6</v>
      </c>
      <c r="AK949" s="36" t="str">
        <f t="shared" si="381"/>
        <v>23-24</v>
      </c>
      <c r="AL949" s="36" t="str">
        <f t="shared" si="382"/>
        <v>Feb</v>
      </c>
      <c r="AM949" s="35" t="str">
        <f t="shared" si="383"/>
        <v>275-285</v>
      </c>
      <c r="AN949" s="36" t="str">
        <f t="shared" si="384"/>
        <v>HWS-LTI</v>
      </c>
    </row>
    <row r="950" spans="5:40" x14ac:dyDescent="0.3">
      <c r="E950" s="12">
        <v>40959</v>
      </c>
      <c r="F950" s="16">
        <v>7.29</v>
      </c>
      <c r="G950" s="16">
        <v>679.660012245178</v>
      </c>
      <c r="H950" s="29">
        <v>1.2131179233761267</v>
      </c>
      <c r="I950" s="26">
        <v>277.3</v>
      </c>
      <c r="J950" s="30">
        <v>0.12757201646090535</v>
      </c>
      <c r="K950" s="31">
        <v>0.27685063652683412</v>
      </c>
      <c r="L950" s="111">
        <f t="shared" si="364"/>
        <v>0.5</v>
      </c>
      <c r="M950" s="112">
        <f t="shared" si="365"/>
        <v>0.13</v>
      </c>
      <c r="N950" s="112" t="b">
        <f t="shared" si="366"/>
        <v>1</v>
      </c>
      <c r="O950" s="112" t="b">
        <f t="shared" si="367"/>
        <v>1</v>
      </c>
      <c r="P950" s="113">
        <f t="shared" si="368"/>
        <v>5</v>
      </c>
      <c r="Q950" s="113">
        <f t="shared" si="369"/>
        <v>13</v>
      </c>
      <c r="R950" s="114" t="str">
        <f t="shared" si="385"/>
        <v>0.5-0.13</v>
      </c>
      <c r="S950" s="127">
        <f t="shared" si="370"/>
        <v>1.7080752491931649E-2</v>
      </c>
      <c r="T950" s="112" t="b">
        <f t="shared" si="371"/>
        <v>1</v>
      </c>
      <c r="U950" s="22">
        <f t="shared" si="372"/>
        <v>7.2663532190373745</v>
      </c>
      <c r="V950" s="22">
        <f t="shared" si="373"/>
        <v>0.48108828978215457</v>
      </c>
      <c r="W950" s="81">
        <f t="shared" si="374"/>
        <v>8</v>
      </c>
      <c r="X950" s="22">
        <f t="shared" si="375"/>
        <v>0.25285634492450759</v>
      </c>
      <c r="Y950" s="3">
        <f>IF(U950&gt;'Power Curve'!$C$37,0,INDEX(Ci,$W950,1)*POWER(1-X950,3)+INDEX(Ci,$W950,2)*3*X950*POWER(1-X950,2)+INDEX(Ci,$W950,3)*3*POWER(X950,2)*(1-X950)+INDEX(Ci,$W950,4)*POWER(X950,3))</f>
        <v>666.83299629928547</v>
      </c>
      <c r="Z950" s="3">
        <f t="shared" si="376"/>
        <v>678.2230056625267</v>
      </c>
      <c r="AA950" s="3">
        <f t="shared" si="377"/>
        <v>679.660012245178</v>
      </c>
      <c r="AB950" s="3">
        <f t="shared" si="386"/>
        <v>-1.4370065826512928</v>
      </c>
      <c r="AC950" s="3">
        <f t="shared" si="387"/>
        <v>1.4370065826512928</v>
      </c>
      <c r="AE950" s="34">
        <f t="shared" si="378"/>
        <v>7</v>
      </c>
      <c r="AF950" s="73" t="b">
        <f>COUNTIF('Power Curve'!$D$2:$D$31,AE950)&gt;0</f>
        <v>1</v>
      </c>
      <c r="AG950" s="73" t="b">
        <f t="shared" si="379"/>
        <v>0</v>
      </c>
      <c r="AH950" s="73" t="b">
        <f t="shared" si="388"/>
        <v>1</v>
      </c>
      <c r="AI950" s="34" t="str">
        <f t="shared" si="380"/>
        <v>Inner</v>
      </c>
      <c r="AJ950" s="35" t="str">
        <f t="shared" si="389"/>
        <v>0.4-0.5</v>
      </c>
      <c r="AK950" s="36" t="str">
        <f t="shared" si="381"/>
        <v>0-1</v>
      </c>
      <c r="AL950" s="36" t="str">
        <f t="shared" si="382"/>
        <v>Feb</v>
      </c>
      <c r="AM950" s="35" t="str">
        <f t="shared" si="383"/>
        <v>275-285</v>
      </c>
      <c r="AN950" s="36" t="str">
        <f t="shared" si="384"/>
        <v>Inner-TI</v>
      </c>
    </row>
    <row r="951" spans="5:40" x14ac:dyDescent="0.3">
      <c r="E951" s="12">
        <v>40959.006944444445</v>
      </c>
      <c r="F951" s="16">
        <v>8.61</v>
      </c>
      <c r="G951" s="16">
        <v>1051.7299804687502</v>
      </c>
      <c r="H951" s="29">
        <v>1.2108757314380327</v>
      </c>
      <c r="I951" s="26">
        <v>270.10000000000002</v>
      </c>
      <c r="J951" s="30">
        <v>8.7108013937282236E-2</v>
      </c>
      <c r="K951" s="31">
        <v>0.29192997791663544</v>
      </c>
      <c r="L951" s="111">
        <f t="shared" si="364"/>
        <v>0.70000000000000007</v>
      </c>
      <c r="M951" s="112">
        <f t="shared" si="365"/>
        <v>0.09</v>
      </c>
      <c r="N951" s="112" t="b">
        <f t="shared" si="366"/>
        <v>1</v>
      </c>
      <c r="O951" s="112" t="b">
        <f t="shared" si="367"/>
        <v>1</v>
      </c>
      <c r="P951" s="113">
        <f t="shared" si="368"/>
        <v>7.0000000000000009</v>
      </c>
      <c r="Q951" s="113">
        <f t="shared" si="369"/>
        <v>17</v>
      </c>
      <c r="R951" s="114" t="str">
        <f t="shared" si="385"/>
        <v>0.7-0.09</v>
      </c>
      <c r="S951" s="127">
        <f t="shared" si="370"/>
        <v>-1.3720698393030565E-2</v>
      </c>
      <c r="T951" s="112" t="b">
        <f t="shared" si="371"/>
        <v>1</v>
      </c>
      <c r="U951" s="22">
        <f t="shared" si="372"/>
        <v>8.5767808550719558</v>
      </c>
      <c r="V951" s="22">
        <f t="shared" si="373"/>
        <v>0.68361910519924662</v>
      </c>
      <c r="W951" s="81">
        <f t="shared" si="374"/>
        <v>9</v>
      </c>
      <c r="X951" s="22">
        <f t="shared" si="375"/>
        <v>0.56783858823208688</v>
      </c>
      <c r="Y951" s="3">
        <f>IF(U951&gt;'Power Curve'!$C$37,0,INDEX(Ci,$W951,1)*POWER(1-X951,3)+INDEX(Ci,$W951,2)*3*X951*POWER(1-X951,2)+INDEX(Ci,$W951,3)*3*POWER(X951,2)*(1-X951)+INDEX(Ci,$W951,4)*POWER(X951,3))</f>
        <v>1057.4968449604701</v>
      </c>
      <c r="Z951" s="3">
        <f t="shared" si="376"/>
        <v>1042.9872496991861</v>
      </c>
      <c r="AA951" s="3">
        <f t="shared" si="377"/>
        <v>1051.7299804687502</v>
      </c>
      <c r="AB951" s="3">
        <f t="shared" si="386"/>
        <v>-8.7427307695641048</v>
      </c>
      <c r="AC951" s="3">
        <f t="shared" si="387"/>
        <v>8.7427307695641048</v>
      </c>
      <c r="AE951" s="34">
        <f t="shared" si="378"/>
        <v>9</v>
      </c>
      <c r="AF951" s="73" t="b">
        <f>COUNTIF('Power Curve'!$D$2:$D$31,AE951)&gt;0</f>
        <v>1</v>
      </c>
      <c r="AG951" s="73" t="b">
        <f t="shared" si="379"/>
        <v>0</v>
      </c>
      <c r="AH951" s="73" t="b">
        <f t="shared" si="388"/>
        <v>1</v>
      </c>
      <c r="AI951" s="34" t="str">
        <f t="shared" si="380"/>
        <v>Outer</v>
      </c>
      <c r="AJ951" s="35" t="str">
        <f t="shared" si="389"/>
        <v>0.6-0.7</v>
      </c>
      <c r="AK951" s="36" t="str">
        <f t="shared" si="381"/>
        <v>0-1</v>
      </c>
      <c r="AL951" s="36" t="str">
        <f t="shared" si="382"/>
        <v>Feb</v>
      </c>
      <c r="AM951" s="35" t="str">
        <f t="shared" si="383"/>
        <v>265-275</v>
      </c>
      <c r="AN951" s="36" t="str">
        <f t="shared" si="384"/>
        <v>HWS-LTI</v>
      </c>
    </row>
    <row r="952" spans="5:40" x14ac:dyDescent="0.3">
      <c r="E952" s="12">
        <v>40959.013888888891</v>
      </c>
      <c r="F952" s="16">
        <v>6.83</v>
      </c>
      <c r="G952" s="16">
        <v>497.15999221801735</v>
      </c>
      <c r="H952" s="29">
        <v>1.2113783575306563</v>
      </c>
      <c r="I952" s="26">
        <v>272.8</v>
      </c>
      <c r="J952" s="30">
        <v>0.1273792093704246</v>
      </c>
      <c r="K952" s="31">
        <v>0.35795072003869699</v>
      </c>
      <c r="L952" s="111">
        <f t="shared" si="364"/>
        <v>0.4</v>
      </c>
      <c r="M952" s="112">
        <f t="shared" si="365"/>
        <v>0.13</v>
      </c>
      <c r="N952" s="112" t="b">
        <f t="shared" si="366"/>
        <v>1</v>
      </c>
      <c r="O952" s="112" t="b">
        <f t="shared" si="367"/>
        <v>1</v>
      </c>
      <c r="P952" s="113">
        <f t="shared" si="368"/>
        <v>4</v>
      </c>
      <c r="Q952" s="113">
        <f t="shared" si="369"/>
        <v>13</v>
      </c>
      <c r="R952" s="114" t="str">
        <f t="shared" si="385"/>
        <v>0.4-0.13</v>
      </c>
      <c r="S952" s="127">
        <f t="shared" si="370"/>
        <v>1.1783103696728841E-2</v>
      </c>
      <c r="T952" s="112" t="b">
        <f t="shared" si="371"/>
        <v>1</v>
      </c>
      <c r="U952" s="22">
        <f t="shared" si="372"/>
        <v>6.8045897121049883</v>
      </c>
      <c r="V952" s="22">
        <f t="shared" si="373"/>
        <v>0.40972125125427949</v>
      </c>
      <c r="W952" s="81">
        <f t="shared" si="374"/>
        <v>7</v>
      </c>
      <c r="X952" s="22">
        <f t="shared" si="375"/>
        <v>0.78598101641636064</v>
      </c>
      <c r="Y952" s="3">
        <f>IF(U952&gt;'Power Curve'!$C$37,0,INDEX(Ci,$W952,1)*POWER(1-X952,3)+INDEX(Ci,$W952,2)*3*X952*POWER(1-X952,2)+INDEX(Ci,$W952,3)*3*POWER(X952,2)*(1-X952)+INDEX(Ci,$W952,4)*POWER(X952,3))</f>
        <v>546.39013820876085</v>
      </c>
      <c r="Z952" s="3">
        <f t="shared" si="376"/>
        <v>552.82830986614465</v>
      </c>
      <c r="AA952" s="3">
        <f t="shared" si="377"/>
        <v>497.15999221801735</v>
      </c>
      <c r="AB952" s="3">
        <f t="shared" si="386"/>
        <v>55.668317648127299</v>
      </c>
      <c r="AC952" s="3">
        <f t="shared" si="387"/>
        <v>55.668317648127299</v>
      </c>
      <c r="AE952" s="34">
        <f t="shared" si="378"/>
        <v>7</v>
      </c>
      <c r="AF952" s="73" t="b">
        <f>COUNTIF('Power Curve'!$D$2:$D$31,AE952)&gt;0</f>
        <v>1</v>
      </c>
      <c r="AG952" s="73" t="b">
        <f t="shared" si="379"/>
        <v>0</v>
      </c>
      <c r="AH952" s="73" t="b">
        <f t="shared" si="388"/>
        <v>1</v>
      </c>
      <c r="AI952" s="34" t="str">
        <f t="shared" si="380"/>
        <v>Outer</v>
      </c>
      <c r="AJ952" s="35" t="str">
        <f t="shared" si="389"/>
        <v>0.4-0.5</v>
      </c>
      <c r="AK952" s="36" t="str">
        <f t="shared" si="381"/>
        <v>0-1</v>
      </c>
      <c r="AL952" s="36" t="str">
        <f t="shared" si="382"/>
        <v>Feb</v>
      </c>
      <c r="AM952" s="35" t="str">
        <f t="shared" si="383"/>
        <v>265-275</v>
      </c>
      <c r="AN952" s="36" t="str">
        <f t="shared" si="384"/>
        <v>Inner-TI</v>
      </c>
    </row>
    <row r="953" spans="5:40" x14ac:dyDescent="0.3">
      <c r="E953" s="12">
        <v>40959.020833333336</v>
      </c>
      <c r="F953" s="16">
        <v>6.7</v>
      </c>
      <c r="G953" s="16">
        <v>573.22001457214401</v>
      </c>
      <c r="H953" s="29">
        <v>1.2108388539073944</v>
      </c>
      <c r="I953" s="26">
        <v>267.10000000000002</v>
      </c>
      <c r="J953" s="30">
        <v>0.16567164179104479</v>
      </c>
      <c r="K953" s="31">
        <v>0.26351083891301791</v>
      </c>
      <c r="L953" s="111">
        <f t="shared" si="364"/>
        <v>0.4</v>
      </c>
      <c r="M953" s="112">
        <f t="shared" si="365"/>
        <v>0.17</v>
      </c>
      <c r="N953" s="112" t="b">
        <f t="shared" si="366"/>
        <v>1</v>
      </c>
      <c r="O953" s="112" t="b">
        <f t="shared" si="367"/>
        <v>1</v>
      </c>
      <c r="P953" s="113">
        <f t="shared" si="368"/>
        <v>4</v>
      </c>
      <c r="Q953" s="113">
        <f t="shared" si="369"/>
        <v>9</v>
      </c>
      <c r="R953" s="114" t="str">
        <f t="shared" si="385"/>
        <v>0.4-0.17</v>
      </c>
      <c r="S953" s="127">
        <f t="shared" si="370"/>
        <v>8.7124314714425499E-2</v>
      </c>
      <c r="T953" s="112" t="b">
        <f t="shared" si="371"/>
        <v>1</v>
      </c>
      <c r="U953" s="22">
        <f t="shared" si="372"/>
        <v>6.67408227159072</v>
      </c>
      <c r="V953" s="22">
        <f t="shared" si="373"/>
        <v>0.38955090562166123</v>
      </c>
      <c r="W953" s="81">
        <f t="shared" si="374"/>
        <v>7</v>
      </c>
      <c r="X953" s="22">
        <f t="shared" si="375"/>
        <v>0.65331416737425341</v>
      </c>
      <c r="Y953" s="3">
        <f>IF(U953&gt;'Power Curve'!$C$37,0,INDEX(Ci,$W953,1)*POWER(1-X953,3)+INDEX(Ci,$W953,2)*3*X953*POWER(1-X953,2)+INDEX(Ci,$W953,3)*3*POWER(X953,2)*(1-X953)+INDEX(Ci,$W953,4)*POWER(X953,3))</f>
        <v>513.42288359870804</v>
      </c>
      <c r="Z953" s="3">
        <f t="shared" si="376"/>
        <v>558.15450049094966</v>
      </c>
      <c r="AA953" s="3">
        <f t="shared" si="377"/>
        <v>573.22001457214401</v>
      </c>
      <c r="AB953" s="3">
        <f t="shared" si="386"/>
        <v>-15.065514081194351</v>
      </c>
      <c r="AC953" s="3">
        <f t="shared" si="387"/>
        <v>15.065514081194351</v>
      </c>
      <c r="AE953" s="34">
        <f t="shared" si="378"/>
        <v>7</v>
      </c>
      <c r="AF953" s="73" t="b">
        <f>COUNTIF('Power Curve'!$D$2:$D$31,AE953)&gt;0</f>
        <v>1</v>
      </c>
      <c r="AG953" s="73" t="b">
        <f t="shared" si="379"/>
        <v>0</v>
      </c>
      <c r="AH953" s="73" t="b">
        <f t="shared" si="388"/>
        <v>1</v>
      </c>
      <c r="AI953" s="34" t="str">
        <f t="shared" si="380"/>
        <v>Outer</v>
      </c>
      <c r="AJ953" s="35" t="str">
        <f t="shared" si="389"/>
        <v>0.3-0.4</v>
      </c>
      <c r="AK953" s="36" t="str">
        <f t="shared" si="381"/>
        <v>0-1</v>
      </c>
      <c r="AL953" s="36" t="str">
        <f t="shared" si="382"/>
        <v>Feb</v>
      </c>
      <c r="AM953" s="35" t="str">
        <f t="shared" si="383"/>
        <v>265-275</v>
      </c>
      <c r="AN953" s="36" t="str">
        <f t="shared" si="384"/>
        <v>LWS-HTI</v>
      </c>
    </row>
    <row r="954" spans="5:40" x14ac:dyDescent="0.3">
      <c r="E954" s="12">
        <v>40959.034722222219</v>
      </c>
      <c r="F954" s="16">
        <v>5.51</v>
      </c>
      <c r="G954" s="16">
        <v>242.83001327514609</v>
      </c>
      <c r="H954" s="29">
        <v>1.2094706220082168</v>
      </c>
      <c r="I954" s="26">
        <v>270.2</v>
      </c>
      <c r="J954" s="30">
        <v>0.14700544464609802</v>
      </c>
      <c r="K954" s="31">
        <v>0.43370038051244131</v>
      </c>
      <c r="L954" s="111">
        <f t="shared" si="364"/>
        <v>0.2</v>
      </c>
      <c r="M954" s="112">
        <f t="shared" si="365"/>
        <v>0.15000000000000002</v>
      </c>
      <c r="N954" s="112" t="b">
        <f t="shared" si="366"/>
        <v>1</v>
      </c>
      <c r="O954" s="112" t="b">
        <f t="shared" si="367"/>
        <v>1</v>
      </c>
      <c r="P954" s="113">
        <f t="shared" si="368"/>
        <v>2</v>
      </c>
      <c r="Q954" s="113">
        <f t="shared" si="369"/>
        <v>10.999999999999998</v>
      </c>
      <c r="R954" s="114" t="str">
        <f t="shared" si="385"/>
        <v>0.2-0.15</v>
      </c>
      <c r="S954" s="127">
        <f t="shared" si="370"/>
        <v>6.8623495782788868E-2</v>
      </c>
      <c r="T954" s="112" t="b">
        <f t="shared" si="371"/>
        <v>1</v>
      </c>
      <c r="U954" s="22">
        <f t="shared" si="372"/>
        <v>5.4866174097146851</v>
      </c>
      <c r="V954" s="22">
        <f t="shared" si="373"/>
        <v>0.20602438333107714</v>
      </c>
      <c r="W954" s="81">
        <f t="shared" si="374"/>
        <v>6</v>
      </c>
      <c r="X954" s="22">
        <f t="shared" si="375"/>
        <v>0.45700347677926861</v>
      </c>
      <c r="Y954" s="3">
        <f>IF(U954&gt;'Power Curve'!$C$37,0,INDEX(Ci,$W954,1)*POWER(1-X954,3)+INDEX(Ci,$W954,2)*3*X954*POWER(1-X954,2)+INDEX(Ci,$W954,3)*3*POWER(X954,2)*(1-X954)+INDEX(Ci,$W954,4)*POWER(X954,3))</f>
        <v>279.63532693298271</v>
      </c>
      <c r="Z954" s="3">
        <f t="shared" si="376"/>
        <v>298.82488061148706</v>
      </c>
      <c r="AA954" s="3">
        <f t="shared" si="377"/>
        <v>242.83001327514609</v>
      </c>
      <c r="AB954" s="3">
        <f t="shared" si="386"/>
        <v>55.994867336340974</v>
      </c>
      <c r="AC954" s="3">
        <f t="shared" si="387"/>
        <v>55.994867336340974</v>
      </c>
      <c r="AE954" s="34">
        <f t="shared" si="378"/>
        <v>5</v>
      </c>
      <c r="AF954" s="73" t="b">
        <f>COUNTIF('Power Curve'!$D$2:$D$31,AE954)&gt;0</f>
        <v>1</v>
      </c>
      <c r="AG954" s="73" t="b">
        <f t="shared" si="379"/>
        <v>0</v>
      </c>
      <c r="AH954" s="73" t="b">
        <f t="shared" si="388"/>
        <v>1</v>
      </c>
      <c r="AI954" s="34" t="str">
        <f t="shared" si="380"/>
        <v>Outer</v>
      </c>
      <c r="AJ954" s="35" t="str">
        <f t="shared" si="389"/>
        <v>0.2-0.3</v>
      </c>
      <c r="AK954" s="36" t="str">
        <f t="shared" si="381"/>
        <v>0-1</v>
      </c>
      <c r="AL954" s="36" t="str">
        <f t="shared" si="382"/>
        <v>Feb</v>
      </c>
      <c r="AM954" s="35" t="str">
        <f t="shared" si="383"/>
        <v>265-275</v>
      </c>
      <c r="AN954" s="36" t="str">
        <f t="shared" si="384"/>
        <v>LWS-HTI</v>
      </c>
    </row>
    <row r="955" spans="5:40" x14ac:dyDescent="0.3">
      <c r="E955" s="12">
        <v>40959.041666666664</v>
      </c>
      <c r="F955" s="16">
        <v>5.32</v>
      </c>
      <c r="G955" s="16">
        <v>238.79001235961891</v>
      </c>
      <c r="H955" s="29">
        <v>1.2083782625736801</v>
      </c>
      <c r="I955" s="26">
        <v>268.10000000000002</v>
      </c>
      <c r="J955" s="30">
        <v>0.18796992481203006</v>
      </c>
      <c r="K955" s="31">
        <v>0.44295034027878633</v>
      </c>
      <c r="L955" s="111">
        <f t="shared" si="364"/>
        <v>0.2</v>
      </c>
      <c r="M955" s="112">
        <f t="shared" si="365"/>
        <v>0.19</v>
      </c>
      <c r="N955" s="112" t="b">
        <f t="shared" si="366"/>
        <v>1</v>
      </c>
      <c r="O955" s="112" t="b">
        <f t="shared" si="367"/>
        <v>1</v>
      </c>
      <c r="P955" s="113">
        <f t="shared" si="368"/>
        <v>2</v>
      </c>
      <c r="Q955" s="113">
        <f t="shared" si="369"/>
        <v>7</v>
      </c>
      <c r="R955" s="114" t="str">
        <f t="shared" si="385"/>
        <v>0.2-0.19</v>
      </c>
      <c r="S955" s="127">
        <f t="shared" si="370"/>
        <v>5.3468433374186698E-2</v>
      </c>
      <c r="T955" s="112" t="b">
        <f t="shared" si="371"/>
        <v>1</v>
      </c>
      <c r="U955" s="22">
        <f t="shared" si="372"/>
        <v>5.2958283981281475</v>
      </c>
      <c r="V955" s="22">
        <f t="shared" si="373"/>
        <v>0.17653732656678986</v>
      </c>
      <c r="W955" s="81">
        <f t="shared" si="374"/>
        <v>6</v>
      </c>
      <c r="X955" s="22">
        <f t="shared" si="375"/>
        <v>0.26684068188786347</v>
      </c>
      <c r="Y955" s="3">
        <f>IF(U955&gt;'Power Curve'!$C$37,0,INDEX(Ci,$W955,1)*POWER(1-X955,3)+INDEX(Ci,$W955,2)*3*X955*POWER(1-X955,2)+INDEX(Ci,$W955,3)*3*POWER(X955,2)*(1-X955)+INDEX(Ci,$W955,4)*POWER(X955,3))</f>
        <v>251.57884530435481</v>
      </c>
      <c r="Z955" s="3">
        <f t="shared" si="376"/>
        <v>265.0303720328655</v>
      </c>
      <c r="AA955" s="3">
        <f t="shared" si="377"/>
        <v>238.79001235961891</v>
      </c>
      <c r="AB955" s="3">
        <f t="shared" si="386"/>
        <v>26.240359673246587</v>
      </c>
      <c r="AC955" s="3">
        <f t="shared" si="387"/>
        <v>26.240359673246587</v>
      </c>
      <c r="AE955" s="34">
        <f t="shared" si="378"/>
        <v>5</v>
      </c>
      <c r="AF955" s="73" t="b">
        <f>COUNTIF('Power Curve'!$D$2:$D$31,AE955)&gt;0</f>
        <v>1</v>
      </c>
      <c r="AG955" s="73" t="b">
        <f t="shared" si="379"/>
        <v>0</v>
      </c>
      <c r="AH955" s="73" t="b">
        <f t="shared" si="388"/>
        <v>1</v>
      </c>
      <c r="AI955" s="34" t="str">
        <f t="shared" si="380"/>
        <v>Outer</v>
      </c>
      <c r="AJ955" s="35" t="str">
        <f t="shared" si="389"/>
        <v>0.1-0.2</v>
      </c>
      <c r="AK955" s="36" t="str">
        <f t="shared" si="381"/>
        <v>1-2</v>
      </c>
      <c r="AL955" s="36" t="str">
        <f t="shared" si="382"/>
        <v>Feb</v>
      </c>
      <c r="AM955" s="35" t="str">
        <f t="shared" si="383"/>
        <v>265-275</v>
      </c>
      <c r="AN955" s="36" t="str">
        <f t="shared" si="384"/>
        <v>LWS-HTI</v>
      </c>
    </row>
    <row r="956" spans="5:40" x14ac:dyDescent="0.3">
      <c r="E956" s="12">
        <v>40959.104166666664</v>
      </c>
      <c r="F956" s="16">
        <v>4.26</v>
      </c>
      <c r="G956" s="16">
        <v>104.35000038147018</v>
      </c>
      <c r="H956" s="29">
        <v>1.210930179298596</v>
      </c>
      <c r="I956" s="26">
        <v>268.60000000000002</v>
      </c>
      <c r="J956" s="30">
        <v>0.11502347417840376</v>
      </c>
      <c r="K956" s="31">
        <v>0.485732645749475</v>
      </c>
      <c r="L956" s="111">
        <f t="shared" si="364"/>
        <v>0</v>
      </c>
      <c r="M956" s="112">
        <f t="shared" si="365"/>
        <v>0.12</v>
      </c>
      <c r="N956" s="112" t="b">
        <f t="shared" si="366"/>
        <v>0</v>
      </c>
      <c r="O956" s="112" t="b">
        <f t="shared" si="367"/>
        <v>1</v>
      </c>
      <c r="P956" s="113">
        <f t="shared" si="368"/>
        <v>0</v>
      </c>
      <c r="Q956" s="113">
        <f t="shared" si="369"/>
        <v>14</v>
      </c>
      <c r="R956" s="114" t="str">
        <f t="shared" si="385"/>
        <v>0-0.12</v>
      </c>
      <c r="S956" s="127">
        <f t="shared" si="370"/>
        <v>0</v>
      </c>
      <c r="T956" s="112" t="b">
        <f t="shared" si="371"/>
        <v>0</v>
      </c>
      <c r="U956" s="22">
        <f t="shared" si="372"/>
        <v>4.2436276507329165</v>
      </c>
      <c r="V956" s="22">
        <f t="shared" si="373"/>
        <v>1.3916309203869824E-2</v>
      </c>
      <c r="W956" s="81">
        <f t="shared" si="374"/>
        <v>5</v>
      </c>
      <c r="X956" s="22">
        <f t="shared" si="375"/>
        <v>0.10296138413602421</v>
      </c>
      <c r="Y956" s="3">
        <f>IF(U956&gt;'Power Curve'!$C$37,0,INDEX(Ci,$W956,1)*POWER(1-X956,3)+INDEX(Ci,$W956,2)*3*X956*POWER(1-X956,2)+INDEX(Ci,$W956,3)*3*POWER(X956,2)*(1-X956)+INDEX(Ci,$W956,4)*POWER(X956,3))</f>
        <v>86.197875212000724</v>
      </c>
      <c r="Z956" s="3">
        <f t="shared" si="376"/>
        <v>86.197875212000724</v>
      </c>
      <c r="AA956" s="3">
        <f t="shared" si="377"/>
        <v>104.35000038147018</v>
      </c>
      <c r="AB956" s="3">
        <f t="shared" si="386"/>
        <v>-18.152125169469457</v>
      </c>
      <c r="AC956" s="3">
        <f t="shared" si="387"/>
        <v>18.152125169469457</v>
      </c>
      <c r="AE956" s="34">
        <f t="shared" si="378"/>
        <v>4</v>
      </c>
      <c r="AF956" s="73" t="b">
        <f>COUNTIF('Power Curve'!$D$2:$D$31,AE956)&gt;0</f>
        <v>1</v>
      </c>
      <c r="AG956" s="73" t="b">
        <f t="shared" si="379"/>
        <v>0</v>
      </c>
      <c r="AH956" s="73" t="b">
        <f t="shared" si="388"/>
        <v>1</v>
      </c>
      <c r="AI956" s="34" t="str">
        <f t="shared" si="380"/>
        <v>Outer</v>
      </c>
      <c r="AJ956" s="35" t="str">
        <f t="shared" si="389"/>
        <v>0.0-0.1</v>
      </c>
      <c r="AK956" s="36" t="str">
        <f t="shared" si="381"/>
        <v>2-3</v>
      </c>
      <c r="AL956" s="36" t="str">
        <f t="shared" si="382"/>
        <v>Feb</v>
      </c>
      <c r="AM956" s="35" t="str">
        <f t="shared" si="383"/>
        <v>265-275</v>
      </c>
      <c r="AN956" s="36" t="str">
        <f t="shared" si="384"/>
        <v>Inner-TI</v>
      </c>
    </row>
    <row r="957" spans="5:40" x14ac:dyDescent="0.3">
      <c r="E957" s="12">
        <v>40959.111111111109</v>
      </c>
      <c r="F957" s="16">
        <v>3.82</v>
      </c>
      <c r="G957" s="16">
        <v>32.180000305175795</v>
      </c>
      <c r="H957" s="29">
        <v>1.2115327448571527</v>
      </c>
      <c r="I957" s="26">
        <v>278.10000000000002</v>
      </c>
      <c r="J957" s="30">
        <v>6.2827225130890049E-2</v>
      </c>
      <c r="K957" s="31">
        <v>0.18200477329274489</v>
      </c>
      <c r="L957" s="111">
        <f t="shared" si="364"/>
        <v>-0.1</v>
      </c>
      <c r="M957" s="112">
        <f t="shared" si="365"/>
        <v>6.0000000000000005E-2</v>
      </c>
      <c r="N957" s="112" t="b">
        <f t="shared" si="366"/>
        <v>0</v>
      </c>
      <c r="O957" s="112" t="b">
        <f t="shared" si="367"/>
        <v>1</v>
      </c>
      <c r="P957" s="113">
        <f t="shared" si="368"/>
        <v>-1</v>
      </c>
      <c r="Q957" s="113">
        <f t="shared" si="369"/>
        <v>20</v>
      </c>
      <c r="R957" s="114" t="str">
        <f t="shared" si="385"/>
        <v>-0.1-0.06</v>
      </c>
      <c r="S957" s="127">
        <f t="shared" si="370"/>
        <v>0</v>
      </c>
      <c r="T957" s="112" t="b">
        <f t="shared" si="371"/>
        <v>0</v>
      </c>
      <c r="U957" s="22">
        <f t="shared" si="372"/>
        <v>3.8059497693844704</v>
      </c>
      <c r="V957" s="22">
        <f t="shared" si="373"/>
        <v>-5.372821824807323E-2</v>
      </c>
      <c r="W957" s="81">
        <f t="shared" si="374"/>
        <v>4</v>
      </c>
      <c r="X957" s="22">
        <f t="shared" si="375"/>
        <v>0.75232308138908</v>
      </c>
      <c r="Y957" s="3">
        <f>IF(U957&gt;'Power Curve'!$C$37,0,INDEX(Ci,$W957,1)*POWER(1-X957,3)+INDEX(Ci,$W957,2)*3*X957*POWER(1-X957,2)+INDEX(Ci,$W957,3)*3*POWER(X957,2)*(1-X957)+INDEX(Ci,$W957,4)*POWER(X957,3))</f>
        <v>48.957915007434607</v>
      </c>
      <c r="Z957" s="3">
        <f t="shared" si="376"/>
        <v>48.957915007434607</v>
      </c>
      <c r="AA957" s="3">
        <f t="shared" si="377"/>
        <v>32.180000305175795</v>
      </c>
      <c r="AB957" s="3">
        <f t="shared" si="386"/>
        <v>16.777914702258812</v>
      </c>
      <c r="AC957" s="3">
        <f t="shared" si="387"/>
        <v>16.777914702258812</v>
      </c>
      <c r="AE957" s="34">
        <f t="shared" si="378"/>
        <v>4</v>
      </c>
      <c r="AF957" s="73" t="b">
        <f>COUNTIF('Power Curve'!$D$2:$D$31,AE957)&gt;0</f>
        <v>1</v>
      </c>
      <c r="AG957" s="73" t="b">
        <f t="shared" si="379"/>
        <v>0</v>
      </c>
      <c r="AH957" s="73" t="b">
        <f t="shared" si="388"/>
        <v>1</v>
      </c>
      <c r="AI957" s="34" t="str">
        <f t="shared" si="380"/>
        <v>Outer</v>
      </c>
      <c r="AJ957" s="35" t="str">
        <f t="shared" si="389"/>
        <v>-0.1-0.0</v>
      </c>
      <c r="AK957" s="36" t="str">
        <f t="shared" si="381"/>
        <v>2-3</v>
      </c>
      <c r="AL957" s="36" t="str">
        <f t="shared" si="382"/>
        <v>Feb</v>
      </c>
      <c r="AM957" s="35" t="str">
        <f t="shared" si="383"/>
        <v>275-285</v>
      </c>
      <c r="AN957" s="36" t="str">
        <f t="shared" si="384"/>
        <v>LWS-LTI</v>
      </c>
    </row>
    <row r="958" spans="5:40" x14ac:dyDescent="0.3">
      <c r="E958" s="12">
        <v>40959.222222222219</v>
      </c>
      <c r="F958" s="16">
        <v>6.17</v>
      </c>
      <c r="G958" s="16">
        <v>378.25001525878866</v>
      </c>
      <c r="H958" s="29">
        <v>1.2165323814935327</v>
      </c>
      <c r="I958" s="26">
        <v>297.3</v>
      </c>
      <c r="J958" s="30">
        <v>0.1166936790923825</v>
      </c>
      <c r="K958" s="31">
        <v>0.47109964976338292</v>
      </c>
      <c r="L958" s="111">
        <f t="shared" si="364"/>
        <v>0.30000000000000004</v>
      </c>
      <c r="M958" s="112">
        <f t="shared" si="365"/>
        <v>0.12</v>
      </c>
      <c r="N958" s="112" t="b">
        <f t="shared" si="366"/>
        <v>1</v>
      </c>
      <c r="O958" s="112" t="b">
        <f t="shared" si="367"/>
        <v>1</v>
      </c>
      <c r="P958" s="113">
        <f t="shared" si="368"/>
        <v>3.0000000000000004</v>
      </c>
      <c r="Q958" s="113">
        <f t="shared" si="369"/>
        <v>14</v>
      </c>
      <c r="R958" s="114" t="str">
        <f t="shared" si="385"/>
        <v>0.3-0.12</v>
      </c>
      <c r="S958" s="127">
        <f t="shared" si="370"/>
        <v>1.2614701106734599E-2</v>
      </c>
      <c r="T958" s="112" t="b">
        <f t="shared" si="371"/>
        <v>1</v>
      </c>
      <c r="U958" s="22">
        <f t="shared" si="372"/>
        <v>6.1557507348275973</v>
      </c>
      <c r="V958" s="22">
        <f t="shared" si="373"/>
        <v>0.30944109573189221</v>
      </c>
      <c r="W958" s="81">
        <f t="shared" si="374"/>
        <v>7</v>
      </c>
      <c r="X958" s="22">
        <f t="shared" si="375"/>
        <v>0.12640618825410041</v>
      </c>
      <c r="Y958" s="3">
        <f>IF(U958&gt;'Power Curve'!$C$37,0,INDEX(Ci,$W958,1)*POWER(1-X958,3)+INDEX(Ci,$W958,2)*3*X958*POWER(1-X958,2)+INDEX(Ci,$W958,3)*3*POWER(X958,2)*(1-X958)+INDEX(Ci,$W958,4)*POWER(X958,3))</f>
        <v>393.55151024465886</v>
      </c>
      <c r="Z958" s="3">
        <f t="shared" si="376"/>
        <v>398.5160449164992</v>
      </c>
      <c r="AA958" s="3">
        <f t="shared" si="377"/>
        <v>378.25001525878866</v>
      </c>
      <c r="AB958" s="3">
        <f t="shared" si="386"/>
        <v>20.266029657710533</v>
      </c>
      <c r="AC958" s="3">
        <f t="shared" si="387"/>
        <v>20.266029657710533</v>
      </c>
      <c r="AE958" s="34">
        <f t="shared" si="378"/>
        <v>6</v>
      </c>
      <c r="AF958" s="73" t="b">
        <f>COUNTIF('Power Curve'!$D$2:$D$31,AE958)&gt;0</f>
        <v>1</v>
      </c>
      <c r="AG958" s="73" t="b">
        <f t="shared" si="379"/>
        <v>0</v>
      </c>
      <c r="AH958" s="73" t="b">
        <f t="shared" si="388"/>
        <v>1</v>
      </c>
      <c r="AI958" s="34" t="str">
        <f t="shared" si="380"/>
        <v>Outer</v>
      </c>
      <c r="AJ958" s="35" t="str">
        <f t="shared" si="389"/>
        <v>0.3-0.4</v>
      </c>
      <c r="AK958" s="36" t="str">
        <f t="shared" si="381"/>
        <v>5-6</v>
      </c>
      <c r="AL958" s="36" t="str">
        <f t="shared" si="382"/>
        <v>Feb</v>
      </c>
      <c r="AM958" s="35" t="str">
        <f t="shared" si="383"/>
        <v>295-305</v>
      </c>
      <c r="AN958" s="36" t="str">
        <f t="shared" si="384"/>
        <v>Inner-TI</v>
      </c>
    </row>
    <row r="959" spans="5:40" x14ac:dyDescent="0.3">
      <c r="E959" s="12">
        <v>40959.270833333336</v>
      </c>
      <c r="F959" s="16">
        <v>6.12</v>
      </c>
      <c r="G959" s="16">
        <v>452.01999664306692</v>
      </c>
      <c r="H959" s="29">
        <v>1.2166922129626623</v>
      </c>
      <c r="I959" s="26">
        <v>283.2</v>
      </c>
      <c r="J959" s="30">
        <v>4.4117647058823532E-2</v>
      </c>
      <c r="K959" s="31">
        <v>0.22640976640004826</v>
      </c>
      <c r="L959" s="111">
        <f t="shared" si="364"/>
        <v>0.30000000000000004</v>
      </c>
      <c r="M959" s="112">
        <f t="shared" si="365"/>
        <v>0.04</v>
      </c>
      <c r="N959" s="112" t="b">
        <f t="shared" si="366"/>
        <v>1</v>
      </c>
      <c r="O959" s="112" t="b">
        <f t="shared" si="367"/>
        <v>1</v>
      </c>
      <c r="P959" s="113">
        <f t="shared" si="368"/>
        <v>3.0000000000000004</v>
      </c>
      <c r="Q959" s="113">
        <f t="shared" si="369"/>
        <v>22</v>
      </c>
      <c r="R959" s="114" t="str">
        <f t="shared" si="385"/>
        <v>0.3-0.04</v>
      </c>
      <c r="S959" s="127">
        <f t="shared" si="370"/>
        <v>-0.12203555786097718</v>
      </c>
      <c r="T959" s="112" t="b">
        <f t="shared" si="371"/>
        <v>1</v>
      </c>
      <c r="U959" s="22">
        <f t="shared" si="372"/>
        <v>6.1061335972802757</v>
      </c>
      <c r="V959" s="22">
        <f t="shared" si="373"/>
        <v>0.30177260717915549</v>
      </c>
      <c r="W959" s="81">
        <f t="shared" si="374"/>
        <v>7</v>
      </c>
      <c r="X959" s="22">
        <f t="shared" si="375"/>
        <v>7.5968073224388241E-2</v>
      </c>
      <c r="Y959" s="3">
        <f>IF(U959&gt;'Power Curve'!$C$37,0,INDEX(Ci,$W959,1)*POWER(1-X959,3)+INDEX(Ci,$W959,2)*3*X959*POWER(1-X959,2)+INDEX(Ci,$W959,3)*3*POWER(X959,2)*(1-X959)+INDEX(Ci,$W959,4)*POWER(X959,3))</f>
        <v>383.51821617443989</v>
      </c>
      <c r="Z959" s="3">
        <f t="shared" si="376"/>
        <v>336.71535671374528</v>
      </c>
      <c r="AA959" s="3">
        <f t="shared" si="377"/>
        <v>452.01999664306692</v>
      </c>
      <c r="AB959" s="3">
        <f t="shared" si="386"/>
        <v>-115.30463992932164</v>
      </c>
      <c r="AC959" s="3">
        <f t="shared" si="387"/>
        <v>115.30463992932164</v>
      </c>
      <c r="AE959" s="34">
        <f t="shared" si="378"/>
        <v>6</v>
      </c>
      <c r="AF959" s="73" t="b">
        <f>COUNTIF('Power Curve'!$D$2:$D$31,AE959)&gt;0</f>
        <v>1</v>
      </c>
      <c r="AG959" s="73" t="b">
        <f t="shared" si="379"/>
        <v>0</v>
      </c>
      <c r="AH959" s="73" t="b">
        <f t="shared" si="388"/>
        <v>1</v>
      </c>
      <c r="AI959" s="34" t="str">
        <f t="shared" si="380"/>
        <v>Outer</v>
      </c>
      <c r="AJ959" s="35" t="str">
        <f t="shared" si="389"/>
        <v>0.3-0.4</v>
      </c>
      <c r="AK959" s="36" t="str">
        <f t="shared" si="381"/>
        <v>6-7</v>
      </c>
      <c r="AL959" s="36" t="str">
        <f t="shared" si="382"/>
        <v>Feb</v>
      </c>
      <c r="AM959" s="35" t="str">
        <f t="shared" si="383"/>
        <v>275-285</v>
      </c>
      <c r="AN959" s="36" t="str">
        <f t="shared" si="384"/>
        <v>LWS-LTI</v>
      </c>
    </row>
    <row r="960" spans="5:40" x14ac:dyDescent="0.3">
      <c r="E960" s="12">
        <v>40959.277777777781</v>
      </c>
      <c r="F960" s="16">
        <v>6.52</v>
      </c>
      <c r="G960" s="16">
        <v>487.8000183105471</v>
      </c>
      <c r="H960" s="29">
        <v>1.2154979804354908</v>
      </c>
      <c r="I960" s="26">
        <v>284.2</v>
      </c>
      <c r="J960" s="30">
        <v>9.202453987730061E-2</v>
      </c>
      <c r="K960" s="31">
        <v>0.35322844618324384</v>
      </c>
      <c r="L960" s="111">
        <f t="shared" si="364"/>
        <v>0.4</v>
      </c>
      <c r="M960" s="112">
        <f t="shared" si="365"/>
        <v>0.09</v>
      </c>
      <c r="N960" s="112" t="b">
        <f t="shared" si="366"/>
        <v>1</v>
      </c>
      <c r="O960" s="112" t="b">
        <f t="shared" si="367"/>
        <v>1</v>
      </c>
      <c r="P960" s="113">
        <f t="shared" si="368"/>
        <v>4</v>
      </c>
      <c r="Q960" s="113">
        <f t="shared" si="369"/>
        <v>17</v>
      </c>
      <c r="R960" s="114" t="str">
        <f t="shared" si="385"/>
        <v>0.4-0.09</v>
      </c>
      <c r="S960" s="127">
        <f t="shared" si="370"/>
        <v>-2.2461451467925553E-2</v>
      </c>
      <c r="T960" s="112" t="b">
        <f t="shared" si="371"/>
        <v>1</v>
      </c>
      <c r="U960" s="22">
        <f t="shared" si="372"/>
        <v>6.5030982186317274</v>
      </c>
      <c r="V960" s="22">
        <f t="shared" si="373"/>
        <v>0.36312476905612395</v>
      </c>
      <c r="W960" s="81">
        <f t="shared" si="374"/>
        <v>7</v>
      </c>
      <c r="X960" s="22">
        <f t="shared" si="375"/>
        <v>0.47950096980381812</v>
      </c>
      <c r="Y960" s="3">
        <f>IF(U960&gt;'Power Curve'!$C$37,0,INDEX(Ci,$W960,1)*POWER(1-X960,3)+INDEX(Ci,$W960,2)*3*X960*POWER(1-X960,2)+INDEX(Ci,$W960,3)*3*POWER(X960,2)*(1-X960)+INDEX(Ci,$W960,4)*POWER(X960,3))</f>
        <v>471.45879321586625</v>
      </c>
      <c r="Z960" s="3">
        <f t="shared" si="376"/>
        <v>460.86914441292134</v>
      </c>
      <c r="AA960" s="3">
        <f t="shared" si="377"/>
        <v>487.8000183105471</v>
      </c>
      <c r="AB960" s="3">
        <f t="shared" si="386"/>
        <v>-26.930873897625759</v>
      </c>
      <c r="AC960" s="3">
        <f t="shared" si="387"/>
        <v>26.930873897625759</v>
      </c>
      <c r="AE960" s="34">
        <f t="shared" si="378"/>
        <v>7</v>
      </c>
      <c r="AF960" s="73" t="b">
        <f>COUNTIF('Power Curve'!$D$2:$D$31,AE960)&gt;0</f>
        <v>1</v>
      </c>
      <c r="AG960" s="73" t="b">
        <f t="shared" si="379"/>
        <v>0</v>
      </c>
      <c r="AH960" s="73" t="b">
        <f t="shared" si="388"/>
        <v>1</v>
      </c>
      <c r="AI960" s="34" t="str">
        <f t="shared" si="380"/>
        <v>Outer</v>
      </c>
      <c r="AJ960" s="35" t="str">
        <f t="shared" si="389"/>
        <v>0.3-0.4</v>
      </c>
      <c r="AK960" s="36" t="str">
        <f t="shared" si="381"/>
        <v>6-7</v>
      </c>
      <c r="AL960" s="36" t="str">
        <f t="shared" si="382"/>
        <v>Feb</v>
      </c>
      <c r="AM960" s="35" t="str">
        <f t="shared" si="383"/>
        <v>275-285</v>
      </c>
      <c r="AN960" s="36" t="str">
        <f t="shared" si="384"/>
        <v>LWS-LTI</v>
      </c>
    </row>
    <row r="961" spans="5:40" x14ac:dyDescent="0.3">
      <c r="E961" s="12">
        <v>40959.284722222219</v>
      </c>
      <c r="F961" s="16">
        <v>6.88</v>
      </c>
      <c r="G961" s="16">
        <v>670.46999263763405</v>
      </c>
      <c r="H961" s="29">
        <v>1.2138482935913795</v>
      </c>
      <c r="I961" s="26">
        <v>281.89999999999998</v>
      </c>
      <c r="J961" s="30">
        <v>0.11337209302325582</v>
      </c>
      <c r="K961" s="31">
        <v>0.28983828077298701</v>
      </c>
      <c r="L961" s="111">
        <f t="shared" si="364"/>
        <v>0.4</v>
      </c>
      <c r="M961" s="112">
        <f t="shared" si="365"/>
        <v>0.11</v>
      </c>
      <c r="N961" s="112" t="b">
        <f t="shared" si="366"/>
        <v>1</v>
      </c>
      <c r="O961" s="112" t="b">
        <f t="shared" si="367"/>
        <v>1</v>
      </c>
      <c r="P961" s="113">
        <f t="shared" si="368"/>
        <v>4</v>
      </c>
      <c r="Q961" s="113">
        <f t="shared" si="369"/>
        <v>15</v>
      </c>
      <c r="R961" s="114" t="str">
        <f t="shared" si="385"/>
        <v>0.4-0.11</v>
      </c>
      <c r="S961" s="127">
        <f t="shared" si="370"/>
        <v>-7.3544994965231711E-3</v>
      </c>
      <c r="T961" s="112" t="b">
        <f t="shared" si="371"/>
        <v>1</v>
      </c>
      <c r="U961" s="22">
        <f t="shared" si="372"/>
        <v>6.8590591180292444</v>
      </c>
      <c r="V961" s="22">
        <f t="shared" si="373"/>
        <v>0.41813967352634535</v>
      </c>
      <c r="W961" s="81">
        <f t="shared" si="374"/>
        <v>7</v>
      </c>
      <c r="X961" s="22">
        <f t="shared" si="375"/>
        <v>0.84135168666083993</v>
      </c>
      <c r="Y961" s="3">
        <f>IF(U961&gt;'Power Curve'!$C$37,0,INDEX(Ci,$W961,1)*POWER(1-X961,3)+INDEX(Ci,$W961,2)*3*X961*POWER(1-X961,2)+INDEX(Ci,$W961,3)*3*POWER(X961,2)*(1-X961)+INDEX(Ci,$W961,4)*POWER(X961,3))</f>
        <v>560.29582897786099</v>
      </c>
      <c r="Z961" s="3">
        <f t="shared" si="376"/>
        <v>556.17513358573922</v>
      </c>
      <c r="AA961" s="3">
        <f t="shared" si="377"/>
        <v>670.46999263763405</v>
      </c>
      <c r="AB961" s="3">
        <f t="shared" si="386"/>
        <v>-114.29485905189483</v>
      </c>
      <c r="AC961" s="3">
        <f t="shared" si="387"/>
        <v>114.29485905189483</v>
      </c>
      <c r="AE961" s="34">
        <f t="shared" si="378"/>
        <v>7</v>
      </c>
      <c r="AF961" s="73" t="b">
        <f>COUNTIF('Power Curve'!$D$2:$D$31,AE961)&gt;0</f>
        <v>1</v>
      </c>
      <c r="AG961" s="73" t="b">
        <f t="shared" si="379"/>
        <v>0</v>
      </c>
      <c r="AH961" s="73" t="b">
        <f t="shared" si="388"/>
        <v>1</v>
      </c>
      <c r="AI961" s="34" t="str">
        <f t="shared" si="380"/>
        <v>Inner</v>
      </c>
      <c r="AJ961" s="35" t="str">
        <f t="shared" si="389"/>
        <v>0.4-0.5</v>
      </c>
      <c r="AK961" s="36" t="str">
        <f t="shared" si="381"/>
        <v>6-7</v>
      </c>
      <c r="AL961" s="36" t="str">
        <f t="shared" si="382"/>
        <v>Feb</v>
      </c>
      <c r="AM961" s="35" t="str">
        <f t="shared" si="383"/>
        <v>275-285</v>
      </c>
      <c r="AN961" s="36" t="str">
        <f t="shared" si="384"/>
        <v>Inner-TI</v>
      </c>
    </row>
    <row r="962" spans="5:40" x14ac:dyDescent="0.3">
      <c r="E962" s="12">
        <v>40959.291666666664</v>
      </c>
      <c r="F962" s="16">
        <v>6.88</v>
      </c>
      <c r="G962" s="16">
        <v>497.51001548767135</v>
      </c>
      <c r="H962" s="29">
        <v>1.2124769709799321</v>
      </c>
      <c r="I962" s="26">
        <v>274.2</v>
      </c>
      <c r="J962" s="30">
        <v>6.25E-2</v>
      </c>
      <c r="K962" s="31">
        <v>0.356732536617548</v>
      </c>
      <c r="L962" s="111">
        <f t="shared" si="364"/>
        <v>0.4</v>
      </c>
      <c r="M962" s="112">
        <f t="shared" si="365"/>
        <v>6.0000000000000005E-2</v>
      </c>
      <c r="N962" s="112" t="b">
        <f t="shared" si="366"/>
        <v>1</v>
      </c>
      <c r="O962" s="112" t="b">
        <f t="shared" si="367"/>
        <v>1</v>
      </c>
      <c r="P962" s="113">
        <f t="shared" si="368"/>
        <v>4</v>
      </c>
      <c r="Q962" s="113">
        <f t="shared" si="369"/>
        <v>20</v>
      </c>
      <c r="R962" s="114" t="str">
        <f t="shared" si="385"/>
        <v>0.4-0.06</v>
      </c>
      <c r="S962" s="127">
        <f t="shared" si="370"/>
        <v>-7.0354762148051864E-2</v>
      </c>
      <c r="T962" s="112" t="b">
        <f t="shared" si="371"/>
        <v>1</v>
      </c>
      <c r="U962" s="22">
        <f t="shared" si="372"/>
        <v>6.8564751797632253</v>
      </c>
      <c r="V962" s="22">
        <f t="shared" si="373"/>
        <v>0.41774031753780111</v>
      </c>
      <c r="W962" s="81">
        <f t="shared" si="374"/>
        <v>7</v>
      </c>
      <c r="X962" s="22">
        <f t="shared" si="375"/>
        <v>0.83872499391043998</v>
      </c>
      <c r="Y962" s="3">
        <f>IF(U962&gt;'Power Curve'!$C$37,0,INDEX(Ci,$W962,1)*POWER(1-X962,3)+INDEX(Ci,$W962,2)*3*X962*POWER(1-X962,2)+INDEX(Ci,$W962,3)*3*POWER(X962,2)*(1-X962)+INDEX(Ci,$W962,4)*POWER(X962,3))</f>
        <v>559.63485877053245</v>
      </c>
      <c r="Z962" s="3">
        <f t="shared" si="376"/>
        <v>520.26188139197302</v>
      </c>
      <c r="AA962" s="3">
        <f t="shared" si="377"/>
        <v>497.51001548767135</v>
      </c>
      <c r="AB962" s="3">
        <f t="shared" si="386"/>
        <v>22.751865904301667</v>
      </c>
      <c r="AC962" s="3">
        <f t="shared" si="387"/>
        <v>22.751865904301667</v>
      </c>
      <c r="AE962" s="34">
        <f t="shared" si="378"/>
        <v>7</v>
      </c>
      <c r="AF962" s="73" t="b">
        <f>COUNTIF('Power Curve'!$D$2:$D$31,AE962)&gt;0</f>
        <v>1</v>
      </c>
      <c r="AG962" s="73" t="b">
        <f t="shared" si="379"/>
        <v>0</v>
      </c>
      <c r="AH962" s="73" t="b">
        <f t="shared" si="388"/>
        <v>1</v>
      </c>
      <c r="AI962" s="34" t="str">
        <f t="shared" si="380"/>
        <v>Outer</v>
      </c>
      <c r="AJ962" s="35" t="str">
        <f t="shared" si="389"/>
        <v>0.4-0.5</v>
      </c>
      <c r="AK962" s="36" t="str">
        <f t="shared" si="381"/>
        <v>7-8</v>
      </c>
      <c r="AL962" s="36" t="str">
        <f t="shared" si="382"/>
        <v>Feb</v>
      </c>
      <c r="AM962" s="35" t="str">
        <f t="shared" si="383"/>
        <v>265-275</v>
      </c>
      <c r="AN962" s="36" t="str">
        <f t="shared" si="384"/>
        <v>LWS-LTI</v>
      </c>
    </row>
    <row r="963" spans="5:40" x14ac:dyDescent="0.3">
      <c r="E963" s="12">
        <v>40959.298611111109</v>
      </c>
      <c r="F963" s="16">
        <v>6.33</v>
      </c>
      <c r="G963" s="16">
        <v>506.1800174713137</v>
      </c>
      <c r="H963" s="29">
        <v>1.211345207910957</v>
      </c>
      <c r="I963" s="26">
        <v>278.5</v>
      </c>
      <c r="J963" s="30">
        <v>0.16113744075829384</v>
      </c>
      <c r="K963" s="31">
        <v>0.28738170848957323</v>
      </c>
      <c r="L963" s="111">
        <f t="shared" ref="L963:L1026" si="390">ROUND((V963-CenterOfFirstWindSpeedBin)/WindSpeedBinWidth,0)*WindSpeedBinWidth+CenterOfFirstWindSpeedBin</f>
        <v>0.30000000000000004</v>
      </c>
      <c r="M963" s="112">
        <f t="shared" ref="M963:M1026" si="391">ROUND((J963-CenterOfFirstTurbulenceBin)/TurbulenceBinWidth,0)*TurbulenceBinWidth+CenterOfFirstTurbulenceBin</f>
        <v>0.16</v>
      </c>
      <c r="N963" s="112" t="b">
        <f t="shared" ref="N963:N1026" si="392">IF(AND(L963&gt;=CenterOfFirstWindSpeedBin,L963&lt;=CenterOfLastWindSpeedBin),TRUE,FALSE)</f>
        <v>1</v>
      </c>
      <c r="O963" s="112" t="b">
        <f t="shared" ref="O963:O1026" si="393">IF(AND(M963&gt;=CenterOfFirstTurbulenceBin,M963&lt;=CenterOfLastTurbulenceBin),TRUE,FALSE)</f>
        <v>1</v>
      </c>
      <c r="P963" s="113">
        <f t="shared" ref="P963:P1026" si="394">(L963-CenterOfFirstWindSpeedBin)/WindSpeedBinWidth+1</f>
        <v>3.0000000000000004</v>
      </c>
      <c r="Q963" s="113">
        <f t="shared" ref="Q963:Q1026" si="395">NumberOfTurbulenceBins-(M963-CenterOfFirstTurbulenceBin)/TurbulenceBinWidth</f>
        <v>10</v>
      </c>
      <c r="R963" s="114" t="str">
        <f t="shared" si="385"/>
        <v>0.3-0.16</v>
      </c>
      <c r="S963" s="127">
        <f t="shared" ref="S963:S1026" si="396">IF(T963,INDEX(PowerDeviationMatrix,Q963,P963),IF(UseMatrixPadValue,MatrixPadValue,0))</f>
        <v>6.0526841784019153E-2</v>
      </c>
      <c r="T963" s="112" t="b">
        <f t="shared" ref="T963:T1026" si="397">IF(AND(P963&gt;0,Q963&gt;0,N963,O963),LEN(INDEX(PowerDeviationMatrix,Q963,P963))&gt;0,FALSE)</f>
        <v>1</v>
      </c>
      <c r="U963" s="22">
        <f t="shared" ref="U963:U1026" si="398">F963*(H963/Ref_Density)^(1/3)</f>
        <v>6.3063923825820822</v>
      </c>
      <c r="V963" s="22">
        <f t="shared" ref="V963:V1026" si="399">(U963-CutInWindSpeed)/(RatedWindSpeed-CutInWindSpeed)</f>
        <v>0.33272324799770803</v>
      </c>
      <c r="W963" s="81">
        <f t="shared" ref="W963:W1026" si="400">COUNTIF(xa,"&lt;"&amp;U963)</f>
        <v>7</v>
      </c>
      <c r="X963" s="22">
        <f t="shared" ref="X963:X1026" si="401">(U963-INDEX(xa,$W963))/(INDEX(xb,$W963)-INDEX(xa,$W963))</f>
        <v>0.27954039013061022</v>
      </c>
      <c r="Y963" s="3">
        <f>IF(U963&gt;'Power Curve'!$C$37,0,INDEX(Ci,$W963,1)*POWER(1-X963,3)+INDEX(Ci,$W963,2)*3*X963*POWER(1-X963,2)+INDEX(Ci,$W963,3)*3*POWER(X963,2)*(1-X963)+INDEX(Ci,$W963,4)*POWER(X963,3))</f>
        <v>425.84627331887719</v>
      </c>
      <c r="Z963" s="3">
        <f t="shared" ref="Z963:Z1026" si="402">IF(OR(T963,UseMatrixPadValue),Y963*(1+S963),"")</f>
        <v>451.6214033283631</v>
      </c>
      <c r="AA963" s="3">
        <f t="shared" ref="AA963:AA1026" si="403">IF(AH963,G963,"")</f>
        <v>506.1800174713137</v>
      </c>
      <c r="AB963" s="3">
        <f t="shared" si="386"/>
        <v>-54.558614142950603</v>
      </c>
      <c r="AC963" s="3">
        <f t="shared" si="387"/>
        <v>54.558614142950603</v>
      </c>
      <c r="AE963" s="34">
        <f t="shared" ref="AE963:AE1026" si="404">MROUND(U963-Centre_First_Bin,Bin_Width)+Centre_First_Bin</f>
        <v>6</v>
      </c>
      <c r="AF963" s="73" t="b">
        <f>COUNTIF('Power Curve'!$D$2:$D$31,AE963)&gt;0</f>
        <v>1</v>
      </c>
      <c r="AG963" s="73" t="b">
        <f t="shared" ref="AG963:AG1026" si="405">(G963&lt;0)</f>
        <v>0</v>
      </c>
      <c r="AH963" s="73" t="b">
        <f t="shared" si="388"/>
        <v>1</v>
      </c>
      <c r="AI963" s="34" t="str">
        <f t="shared" ref="AI963:AI1026" si="406">IF(AH963,IF(AND(J963&gt;=LowerTurbLimit,J963&lt;=UpperTurbLimit,K963&gt;=LowerShearLimit,K963&lt;=UpperShearLimit),"Inner","Outer"),"")</f>
        <v>Outer</v>
      </c>
      <c r="AJ963" s="35" t="str">
        <f t="shared" si="389"/>
        <v>0.3-0.4</v>
      </c>
      <c r="AK963" s="36" t="str">
        <f t="shared" ref="AK963:AK1026" si="407">IF(AH963,HOUR(E963)&amp;"-"&amp;HOUR(E963)+1,"")</f>
        <v>7-8</v>
      </c>
      <c r="AL963" s="36" t="str">
        <f t="shared" ref="AL963:AL1026" si="408">IF(AH963,TEXT(E963,"mmm"),"")</f>
        <v>Feb</v>
      </c>
      <c r="AM963" s="35" t="str">
        <f t="shared" ref="AM963:AM1026" si="409">IF(AH963,IF(OR(I963&lt;5,I963&gt;=355),"355-5",MROUND(I963,10)-5&amp;"-"&amp;MROUND(I963,10)+5),"")</f>
        <v>275-285</v>
      </c>
      <c r="AN963" s="36" t="str">
        <f t="shared" ref="AN963:AN1026" si="410">IF(AH963,IF(V963&lt;0.5,IF(J963&lt;=LowerTurbLimit,"LWS-LTI",IF(J963&gt;=UpperTurbLimit,"LWS-HTI","Inner-TI")),IF(J963&lt;=LowerTurbLimit,"HWS-LTI",IF(J963&gt;=UpperTurbLimit,"HWS-HTI","Inner-TI"))),"")</f>
        <v>LWS-HTI</v>
      </c>
    </row>
    <row r="964" spans="5:40" x14ac:dyDescent="0.3">
      <c r="E964" s="12">
        <v>40959.305555555555</v>
      </c>
      <c r="F964" s="16">
        <v>6.47</v>
      </c>
      <c r="G964" s="16">
        <v>524.85997581481979</v>
      </c>
      <c r="H964" s="29">
        <v>1.2096617712911508</v>
      </c>
      <c r="I964" s="26">
        <v>277.5</v>
      </c>
      <c r="J964" s="30">
        <v>0.17156105100463681</v>
      </c>
      <c r="K964" s="31">
        <v>0.27314982728902243</v>
      </c>
      <c r="L964" s="111">
        <f t="shared" si="390"/>
        <v>0.4</v>
      </c>
      <c r="M964" s="112">
        <f t="shared" si="391"/>
        <v>0.17</v>
      </c>
      <c r="N964" s="112" t="b">
        <f t="shared" si="392"/>
        <v>1</v>
      </c>
      <c r="O964" s="112" t="b">
        <f t="shared" si="393"/>
        <v>1</v>
      </c>
      <c r="P964" s="113">
        <f t="shared" si="394"/>
        <v>4</v>
      </c>
      <c r="Q964" s="113">
        <f t="shared" si="395"/>
        <v>9</v>
      </c>
      <c r="R964" s="114" t="str">
        <f t="shared" ref="R964:R1027" si="411">L964&amp;"-"&amp;M964</f>
        <v>0.4-0.17</v>
      </c>
      <c r="S964" s="127">
        <f t="shared" si="396"/>
        <v>8.7124314714425499E-2</v>
      </c>
      <c r="T964" s="112" t="b">
        <f t="shared" si="397"/>
        <v>1</v>
      </c>
      <c r="U964" s="22">
        <f t="shared" si="398"/>
        <v>6.4428828753721659</v>
      </c>
      <c r="V964" s="22">
        <f t="shared" si="399"/>
        <v>0.35381829364639955</v>
      </c>
      <c r="W964" s="81">
        <f t="shared" si="400"/>
        <v>7</v>
      </c>
      <c r="X964" s="22">
        <f t="shared" si="401"/>
        <v>0.41828928851763475</v>
      </c>
      <c r="Y964" s="3">
        <f>IF(U964&gt;'Power Curve'!$C$37,0,INDEX(Ci,$W964,1)*POWER(1-X964,3)+INDEX(Ci,$W964,2)*3*X964*POWER(1-X964,2)+INDEX(Ci,$W964,3)*3*POWER(X964,2)*(1-X964)+INDEX(Ci,$W964,4)*POWER(X964,3))</f>
        <v>457.14352336830461</v>
      </c>
      <c r="Z964" s="3">
        <f t="shared" si="402"/>
        <v>496.97183956790604</v>
      </c>
      <c r="AA964" s="3">
        <f t="shared" si="403"/>
        <v>524.85997581481979</v>
      </c>
      <c r="AB964" s="3">
        <f t="shared" ref="AB964:AB1027" si="412">IF(AH964,Z964-AA964,"")</f>
        <v>-27.888136246913746</v>
      </c>
      <c r="AC964" s="3">
        <f t="shared" ref="AC964:AC1027" si="413">IF(AH964,ABS(AB964),"")</f>
        <v>27.888136246913746</v>
      </c>
      <c r="AE964" s="34">
        <f t="shared" si="404"/>
        <v>6</v>
      </c>
      <c r="AF964" s="73" t="b">
        <f>COUNTIF('Power Curve'!$D$2:$D$31,AE964)&gt;0</f>
        <v>1</v>
      </c>
      <c r="AG964" s="73" t="b">
        <f t="shared" si="405"/>
        <v>0</v>
      </c>
      <c r="AH964" s="73" t="b">
        <f t="shared" ref="AH964:AH1027" si="414">AND(AF964,NOT(AG964))</f>
        <v>1</v>
      </c>
      <c r="AI964" s="34" t="str">
        <f t="shared" si="406"/>
        <v>Outer</v>
      </c>
      <c r="AJ964" s="35" t="str">
        <f t="shared" ref="AJ964:AJ1027" si="415">IF(AH964,TEXT(ROUND(V964+0.05,1)-0.1,"0.0")&amp;"-"&amp;TEXT(ROUND(V964+0.05,1),"0.0"),"")</f>
        <v>0.3-0.4</v>
      </c>
      <c r="AK964" s="36" t="str">
        <f t="shared" si="407"/>
        <v>7-8</v>
      </c>
      <c r="AL964" s="36" t="str">
        <f t="shared" si="408"/>
        <v>Feb</v>
      </c>
      <c r="AM964" s="35" t="str">
        <f t="shared" si="409"/>
        <v>275-285</v>
      </c>
      <c r="AN964" s="36" t="str">
        <f t="shared" si="410"/>
        <v>LWS-HTI</v>
      </c>
    </row>
    <row r="965" spans="5:40" x14ac:dyDescent="0.3">
      <c r="E965" s="12">
        <v>40959.3125</v>
      </c>
      <c r="F965" s="16">
        <v>5.82</v>
      </c>
      <c r="G965" s="16">
        <v>329.38000869750988</v>
      </c>
      <c r="H965" s="29">
        <v>1.2098979960391381</v>
      </c>
      <c r="I965" s="26">
        <v>273.7</v>
      </c>
      <c r="J965" s="30">
        <v>0.13402061855670103</v>
      </c>
      <c r="K965" s="31">
        <v>0.20039532804823812</v>
      </c>
      <c r="L965" s="111">
        <f t="shared" si="390"/>
        <v>0.30000000000000004</v>
      </c>
      <c r="M965" s="112">
        <f t="shared" si="391"/>
        <v>0.13</v>
      </c>
      <c r="N965" s="112" t="b">
        <f t="shared" si="392"/>
        <v>1</v>
      </c>
      <c r="O965" s="112" t="b">
        <f t="shared" si="393"/>
        <v>1</v>
      </c>
      <c r="P965" s="113">
        <f t="shared" si="394"/>
        <v>3.0000000000000004</v>
      </c>
      <c r="Q965" s="113">
        <f t="shared" si="395"/>
        <v>13</v>
      </c>
      <c r="R965" s="114" t="str">
        <f t="shared" si="411"/>
        <v>0.3-0.13</v>
      </c>
      <c r="S965" s="127">
        <f t="shared" si="396"/>
        <v>2.3144625764960111E-2</v>
      </c>
      <c r="T965" s="112" t="b">
        <f t="shared" si="397"/>
        <v>1</v>
      </c>
      <c r="U965" s="22">
        <f t="shared" si="398"/>
        <v>5.795984395487066</v>
      </c>
      <c r="V965" s="22">
        <f t="shared" si="399"/>
        <v>0.25383804825133893</v>
      </c>
      <c r="W965" s="81">
        <f t="shared" si="400"/>
        <v>6</v>
      </c>
      <c r="X965" s="22">
        <f t="shared" si="401"/>
        <v>0.76535504363521145</v>
      </c>
      <c r="Y965" s="3">
        <f>IF(U965&gt;'Power Curve'!$C$37,0,INDEX(Ci,$W965,1)*POWER(1-X965,3)+INDEX(Ci,$W965,2)*3*X965*POWER(1-X965,2)+INDEX(Ci,$W965,3)*3*POWER(X965,2)*(1-X965)+INDEX(Ci,$W965,4)*POWER(X965,3))</f>
        <v>327.65155687922925</v>
      </c>
      <c r="Z965" s="3">
        <f t="shared" si="402"/>
        <v>335.23492954450558</v>
      </c>
      <c r="AA965" s="3">
        <f t="shared" si="403"/>
        <v>329.38000869750988</v>
      </c>
      <c r="AB965" s="3">
        <f t="shared" si="412"/>
        <v>5.8549208469956966</v>
      </c>
      <c r="AC965" s="3">
        <f t="shared" si="413"/>
        <v>5.8549208469956966</v>
      </c>
      <c r="AE965" s="34">
        <f t="shared" si="404"/>
        <v>6</v>
      </c>
      <c r="AF965" s="73" t="b">
        <f>COUNTIF('Power Curve'!$D$2:$D$31,AE965)&gt;0</f>
        <v>1</v>
      </c>
      <c r="AG965" s="73" t="b">
        <f t="shared" si="405"/>
        <v>0</v>
      </c>
      <c r="AH965" s="73" t="b">
        <f t="shared" si="414"/>
        <v>1</v>
      </c>
      <c r="AI965" s="34" t="str">
        <f t="shared" si="406"/>
        <v>Inner</v>
      </c>
      <c r="AJ965" s="35" t="str">
        <f t="shared" si="415"/>
        <v>0.2-0.3</v>
      </c>
      <c r="AK965" s="36" t="str">
        <f t="shared" si="407"/>
        <v>7-8</v>
      </c>
      <c r="AL965" s="36" t="str">
        <f t="shared" si="408"/>
        <v>Feb</v>
      </c>
      <c r="AM965" s="35" t="str">
        <f t="shared" si="409"/>
        <v>265-275</v>
      </c>
      <c r="AN965" s="36" t="str">
        <f t="shared" si="410"/>
        <v>Inner-TI</v>
      </c>
    </row>
    <row r="966" spans="5:40" x14ac:dyDescent="0.3">
      <c r="E966" s="12">
        <v>40959.326388888891</v>
      </c>
      <c r="F966" s="16">
        <v>5.0599999999999996</v>
      </c>
      <c r="G966" s="16">
        <v>279.86999130249012</v>
      </c>
      <c r="H966" s="29">
        <v>1.2108074899333772</v>
      </c>
      <c r="I966" s="26">
        <v>266.89999999999998</v>
      </c>
      <c r="J966" s="30">
        <v>0.19762845849802374</v>
      </c>
      <c r="K966" s="31">
        <v>0.43809437928988804</v>
      </c>
      <c r="L966" s="111">
        <f t="shared" si="390"/>
        <v>0.1</v>
      </c>
      <c r="M966" s="112">
        <f t="shared" si="391"/>
        <v>0.2</v>
      </c>
      <c r="N966" s="112" t="b">
        <f t="shared" si="392"/>
        <v>1</v>
      </c>
      <c r="O966" s="112" t="b">
        <f t="shared" si="393"/>
        <v>1</v>
      </c>
      <c r="P966" s="113">
        <f t="shared" si="394"/>
        <v>1</v>
      </c>
      <c r="Q966" s="113">
        <f t="shared" si="395"/>
        <v>6</v>
      </c>
      <c r="R966" s="114" t="str">
        <f t="shared" si="411"/>
        <v>0.1-0.2</v>
      </c>
      <c r="S966" s="127">
        <f t="shared" si="396"/>
        <v>-1.1982732634733654E-2</v>
      </c>
      <c r="T966" s="112" t="b">
        <f t="shared" si="397"/>
        <v>1</v>
      </c>
      <c r="U966" s="22">
        <f t="shared" si="398"/>
        <v>5.0403827920117541</v>
      </c>
      <c r="V966" s="22">
        <f t="shared" si="399"/>
        <v>0.13705738469222667</v>
      </c>
      <c r="W966" s="81">
        <f t="shared" si="400"/>
        <v>6</v>
      </c>
      <c r="X966" s="22">
        <f t="shared" si="401"/>
        <v>1.2233511391625051E-2</v>
      </c>
      <c r="Y966" s="3">
        <f>IF(U966&gt;'Power Curve'!$C$37,0,INDEX(Ci,$W966,1)*POWER(1-X966,3)+INDEX(Ci,$W966,2)*3*X966*POWER(1-X966,2)+INDEX(Ci,$W966,3)*3*POWER(X966,2)*(1-X966)+INDEX(Ci,$W966,4)*POWER(X966,3))</f>
        <v>213.35536061307727</v>
      </c>
      <c r="Z966" s="3">
        <f t="shared" si="402"/>
        <v>210.79878037066356</v>
      </c>
      <c r="AA966" s="3">
        <f t="shared" si="403"/>
        <v>279.86999130249012</v>
      </c>
      <c r="AB966" s="3">
        <f t="shared" si="412"/>
        <v>-69.071210931826556</v>
      </c>
      <c r="AC966" s="3">
        <f t="shared" si="413"/>
        <v>69.071210931826556</v>
      </c>
      <c r="AE966" s="34">
        <f t="shared" si="404"/>
        <v>5</v>
      </c>
      <c r="AF966" s="73" t="b">
        <f>COUNTIF('Power Curve'!$D$2:$D$31,AE966)&gt;0</f>
        <v>1</v>
      </c>
      <c r="AG966" s="73" t="b">
        <f t="shared" si="405"/>
        <v>0</v>
      </c>
      <c r="AH966" s="73" t="b">
        <f t="shared" si="414"/>
        <v>1</v>
      </c>
      <c r="AI966" s="34" t="str">
        <f t="shared" si="406"/>
        <v>Outer</v>
      </c>
      <c r="AJ966" s="35" t="str">
        <f t="shared" si="415"/>
        <v>0.1-0.2</v>
      </c>
      <c r="AK966" s="36" t="str">
        <f t="shared" si="407"/>
        <v>7-8</v>
      </c>
      <c r="AL966" s="36" t="str">
        <f t="shared" si="408"/>
        <v>Feb</v>
      </c>
      <c r="AM966" s="35" t="str">
        <f t="shared" si="409"/>
        <v>265-275</v>
      </c>
      <c r="AN966" s="36" t="str">
        <f t="shared" si="410"/>
        <v>LWS-HTI</v>
      </c>
    </row>
    <row r="967" spans="5:40" x14ac:dyDescent="0.3">
      <c r="E967" s="12">
        <v>40960</v>
      </c>
      <c r="F967" s="16">
        <v>14.99</v>
      </c>
      <c r="G967" s="16">
        <v>1981.5899963378911</v>
      </c>
      <c r="H967" s="29">
        <v>1.1792108815283497</v>
      </c>
      <c r="I967" s="26">
        <v>201.2</v>
      </c>
      <c r="J967" s="30">
        <v>8.1387591727818537E-2</v>
      </c>
      <c r="K967" s="31">
        <v>0.15614226495700739</v>
      </c>
      <c r="L967" s="111">
        <f t="shared" si="390"/>
        <v>1.6</v>
      </c>
      <c r="M967" s="112">
        <f t="shared" si="391"/>
        <v>0.08</v>
      </c>
      <c r="N967" s="112" t="b">
        <f t="shared" si="392"/>
        <v>1</v>
      </c>
      <c r="O967" s="112" t="b">
        <f t="shared" si="393"/>
        <v>1</v>
      </c>
      <c r="P967" s="113">
        <f t="shared" si="394"/>
        <v>16</v>
      </c>
      <c r="Q967" s="113">
        <f t="shared" si="395"/>
        <v>18</v>
      </c>
      <c r="R967" s="114" t="str">
        <f t="shared" si="411"/>
        <v>1.6-0.08</v>
      </c>
      <c r="S967" s="127">
        <f t="shared" si="396"/>
        <v>1.0014011166315107E-3</v>
      </c>
      <c r="T967" s="112" t="b">
        <f t="shared" si="397"/>
        <v>1</v>
      </c>
      <c r="U967" s="22">
        <f t="shared" si="398"/>
        <v>14.800853591612242</v>
      </c>
      <c r="V967" s="22">
        <f t="shared" si="399"/>
        <v>1.6455696104261761</v>
      </c>
      <c r="W967" s="81">
        <f t="shared" si="400"/>
        <v>15</v>
      </c>
      <c r="X967" s="22">
        <f t="shared" si="401"/>
        <v>0.80937063568673684</v>
      </c>
      <c r="Y967" s="3">
        <f>IF(U967&gt;'Power Curve'!$C$37,0,INDEX(Ci,$W967,1)*POWER(1-X967,3)+INDEX(Ci,$W967,2)*3*X967*POWER(1-X967,2)+INDEX(Ci,$W967,3)*3*POWER(X967,2)*(1-X967)+INDEX(Ci,$W967,4)*POWER(X967,3))</f>
        <v>1978.3846077635565</v>
      </c>
      <c r="Z967" s="3">
        <f t="shared" si="402"/>
        <v>1980.3657643188974</v>
      </c>
      <c r="AA967" s="3">
        <f t="shared" si="403"/>
        <v>1981.5899963378911</v>
      </c>
      <c r="AB967" s="3">
        <f t="shared" si="412"/>
        <v>-1.2242320189936891</v>
      </c>
      <c r="AC967" s="3">
        <f t="shared" si="413"/>
        <v>1.2242320189936891</v>
      </c>
      <c r="AE967" s="34">
        <f t="shared" si="404"/>
        <v>15</v>
      </c>
      <c r="AF967" s="73" t="b">
        <f>COUNTIF('Power Curve'!$D$2:$D$31,AE967)&gt;0</f>
        <v>1</v>
      </c>
      <c r="AG967" s="73" t="b">
        <f t="shared" si="405"/>
        <v>0</v>
      </c>
      <c r="AH967" s="73" t="b">
        <f t="shared" si="414"/>
        <v>1</v>
      </c>
      <c r="AI967" s="34" t="str">
        <f t="shared" si="406"/>
        <v>Outer</v>
      </c>
      <c r="AJ967" s="35" t="str">
        <f t="shared" si="415"/>
        <v>1.6-1.7</v>
      </c>
      <c r="AK967" s="36" t="str">
        <f t="shared" si="407"/>
        <v>0-1</v>
      </c>
      <c r="AL967" s="36" t="str">
        <f t="shared" si="408"/>
        <v>Feb</v>
      </c>
      <c r="AM967" s="35" t="str">
        <f t="shared" si="409"/>
        <v>195-205</v>
      </c>
      <c r="AN967" s="36" t="str">
        <f t="shared" si="410"/>
        <v>HWS-LTI</v>
      </c>
    </row>
    <row r="968" spans="5:40" x14ac:dyDescent="0.3">
      <c r="E968" s="12">
        <v>40960.006944444445</v>
      </c>
      <c r="F968" s="16">
        <v>14.31</v>
      </c>
      <c r="G968" s="16">
        <v>1979.36999511719</v>
      </c>
      <c r="H968" s="29">
        <v>1.1797986417187971</v>
      </c>
      <c r="I968" s="26">
        <v>204.3</v>
      </c>
      <c r="J968" s="30">
        <v>8.2459818308874902E-2</v>
      </c>
      <c r="K968" s="31">
        <v>0.22191660030027499</v>
      </c>
      <c r="L968" s="111">
        <f t="shared" si="390"/>
        <v>1.5000000000000002</v>
      </c>
      <c r="M968" s="112">
        <f t="shared" si="391"/>
        <v>0.08</v>
      </c>
      <c r="N968" s="112" t="b">
        <f t="shared" si="392"/>
        <v>1</v>
      </c>
      <c r="O968" s="112" t="b">
        <f t="shared" si="393"/>
        <v>1</v>
      </c>
      <c r="P968" s="113">
        <f t="shared" si="394"/>
        <v>15</v>
      </c>
      <c r="Q968" s="113">
        <f t="shared" si="395"/>
        <v>18</v>
      </c>
      <c r="R968" s="114" t="str">
        <f t="shared" si="411"/>
        <v>1.5-0.08</v>
      </c>
      <c r="S968" s="127">
        <f t="shared" si="396"/>
        <v>9.9891254844586275E-3</v>
      </c>
      <c r="T968" s="112" t="b">
        <f t="shared" si="397"/>
        <v>1</v>
      </c>
      <c r="U968" s="22">
        <f t="shared" si="398"/>
        <v>14.131781094768311</v>
      </c>
      <c r="V968" s="22">
        <f t="shared" si="399"/>
        <v>1.5421622992304167</v>
      </c>
      <c r="W968" s="81">
        <f t="shared" si="400"/>
        <v>15</v>
      </c>
      <c r="X968" s="22">
        <f t="shared" si="401"/>
        <v>0.17017909620218863</v>
      </c>
      <c r="Y968" s="3">
        <f>IF(U968&gt;'Power Curve'!$C$37,0,INDEX(Ci,$W968,1)*POWER(1-X968,3)+INDEX(Ci,$W968,2)*3*X968*POWER(1-X968,2)+INDEX(Ci,$W968,3)*3*POWER(X968,2)*(1-X968)+INDEX(Ci,$W968,4)*POWER(X968,3))</f>
        <v>1975.9217354150169</v>
      </c>
      <c r="Z968" s="3">
        <f t="shared" si="402"/>
        <v>1995.6594655775468</v>
      </c>
      <c r="AA968" s="3">
        <f t="shared" si="403"/>
        <v>1979.36999511719</v>
      </c>
      <c r="AB968" s="3">
        <f t="shared" si="412"/>
        <v>16.289470460356824</v>
      </c>
      <c r="AC968" s="3">
        <f t="shared" si="413"/>
        <v>16.289470460356824</v>
      </c>
      <c r="AE968" s="34">
        <f t="shared" si="404"/>
        <v>14</v>
      </c>
      <c r="AF968" s="73" t="b">
        <f>COUNTIF('Power Curve'!$D$2:$D$31,AE968)&gt;0</f>
        <v>1</v>
      </c>
      <c r="AG968" s="73" t="b">
        <f t="shared" si="405"/>
        <v>0</v>
      </c>
      <c r="AH968" s="73" t="b">
        <f t="shared" si="414"/>
        <v>1</v>
      </c>
      <c r="AI968" s="34" t="str">
        <f t="shared" si="406"/>
        <v>Outer</v>
      </c>
      <c r="AJ968" s="35" t="str">
        <f t="shared" si="415"/>
        <v>1.5-1.6</v>
      </c>
      <c r="AK968" s="36" t="str">
        <f t="shared" si="407"/>
        <v>0-1</v>
      </c>
      <c r="AL968" s="36" t="str">
        <f t="shared" si="408"/>
        <v>Feb</v>
      </c>
      <c r="AM968" s="35" t="str">
        <f t="shared" si="409"/>
        <v>195-205</v>
      </c>
      <c r="AN968" s="36" t="str">
        <f t="shared" si="410"/>
        <v>HWS-LTI</v>
      </c>
    </row>
    <row r="969" spans="5:40" x14ac:dyDescent="0.3">
      <c r="E969" s="12">
        <v>40960.013888888891</v>
      </c>
      <c r="F969" s="16">
        <v>14.97</v>
      </c>
      <c r="G969" s="16">
        <v>1985.4099426269511</v>
      </c>
      <c r="H969" s="29">
        <v>1.1782020341649164</v>
      </c>
      <c r="I969" s="26">
        <v>205.4</v>
      </c>
      <c r="J969" s="30">
        <v>8.0828323313293246E-2</v>
      </c>
      <c r="K969" s="31">
        <v>0.31251528844873333</v>
      </c>
      <c r="L969" s="111">
        <f t="shared" si="390"/>
        <v>1.6</v>
      </c>
      <c r="M969" s="112">
        <f t="shared" si="391"/>
        <v>0.08</v>
      </c>
      <c r="N969" s="112" t="b">
        <f t="shared" si="392"/>
        <v>1</v>
      </c>
      <c r="O969" s="112" t="b">
        <f t="shared" si="393"/>
        <v>1</v>
      </c>
      <c r="P969" s="113">
        <f t="shared" si="394"/>
        <v>16</v>
      </c>
      <c r="Q969" s="113">
        <f t="shared" si="395"/>
        <v>18</v>
      </c>
      <c r="R969" s="114" t="str">
        <f t="shared" si="411"/>
        <v>1.6-0.08</v>
      </c>
      <c r="S969" s="127">
        <f t="shared" si="396"/>
        <v>1.0014011166315107E-3</v>
      </c>
      <c r="T969" s="112" t="b">
        <f t="shared" si="397"/>
        <v>1</v>
      </c>
      <c r="U969" s="22">
        <f t="shared" si="398"/>
        <v>14.776889538099875</v>
      </c>
      <c r="V969" s="22">
        <f t="shared" si="399"/>
        <v>1.6418658887058026</v>
      </c>
      <c r="W969" s="81">
        <f t="shared" si="400"/>
        <v>15</v>
      </c>
      <c r="X969" s="22">
        <f t="shared" si="401"/>
        <v>0.78647682323873669</v>
      </c>
      <c r="Y969" s="3">
        <f>IF(U969&gt;'Power Curve'!$C$37,0,INDEX(Ci,$W969,1)*POWER(1-X969,3)+INDEX(Ci,$W969,2)*3*X969*POWER(1-X969,2)+INDEX(Ci,$W969,3)*3*POWER(X969,2)*(1-X969)+INDEX(Ci,$W969,4)*POWER(X969,3))</f>
        <v>1978.3103759794194</v>
      </c>
      <c r="Z969" s="3">
        <f t="shared" si="402"/>
        <v>1980.2914581989689</v>
      </c>
      <c r="AA969" s="3">
        <f t="shared" si="403"/>
        <v>1985.4099426269511</v>
      </c>
      <c r="AB969" s="3">
        <f t="shared" si="412"/>
        <v>-5.1184844279821391</v>
      </c>
      <c r="AC969" s="3">
        <f t="shared" si="413"/>
        <v>5.1184844279821391</v>
      </c>
      <c r="AE969" s="34">
        <f t="shared" si="404"/>
        <v>15</v>
      </c>
      <c r="AF969" s="73" t="b">
        <f>COUNTIF('Power Curve'!$D$2:$D$31,AE969)&gt;0</f>
        <v>1</v>
      </c>
      <c r="AG969" s="73" t="b">
        <f t="shared" si="405"/>
        <v>0</v>
      </c>
      <c r="AH969" s="73" t="b">
        <f t="shared" si="414"/>
        <v>1</v>
      </c>
      <c r="AI969" s="34" t="str">
        <f t="shared" si="406"/>
        <v>Outer</v>
      </c>
      <c r="AJ969" s="35" t="str">
        <f t="shared" si="415"/>
        <v>1.6-1.7</v>
      </c>
      <c r="AK969" s="36" t="str">
        <f t="shared" si="407"/>
        <v>0-1</v>
      </c>
      <c r="AL969" s="36" t="str">
        <f t="shared" si="408"/>
        <v>Feb</v>
      </c>
      <c r="AM969" s="35" t="str">
        <f t="shared" si="409"/>
        <v>205-215</v>
      </c>
      <c r="AN969" s="36" t="str">
        <f t="shared" si="410"/>
        <v>HWS-LTI</v>
      </c>
    </row>
    <row r="970" spans="5:40" x14ac:dyDescent="0.3">
      <c r="E970" s="12">
        <v>40960.020833333336</v>
      </c>
      <c r="F970" s="16">
        <v>15.99</v>
      </c>
      <c r="G970" s="16">
        <v>1981.220046997068</v>
      </c>
      <c r="H970" s="29">
        <v>1.1762592198872088</v>
      </c>
      <c r="I970" s="26">
        <v>208.5</v>
      </c>
      <c r="J970" s="30">
        <v>6.3789868667917443E-2</v>
      </c>
      <c r="K970" s="31">
        <v>0.3254548273562009</v>
      </c>
      <c r="L970" s="111">
        <f t="shared" si="390"/>
        <v>1.8000000000000003</v>
      </c>
      <c r="M970" s="112">
        <f t="shared" si="391"/>
        <v>6.0000000000000005E-2</v>
      </c>
      <c r="N970" s="112" t="b">
        <f t="shared" si="392"/>
        <v>1</v>
      </c>
      <c r="O970" s="112" t="b">
        <f t="shared" si="393"/>
        <v>1</v>
      </c>
      <c r="P970" s="113">
        <f t="shared" si="394"/>
        <v>18</v>
      </c>
      <c r="Q970" s="113">
        <f t="shared" si="395"/>
        <v>20</v>
      </c>
      <c r="R970" s="114" t="str">
        <f t="shared" si="411"/>
        <v>1.8-0.06</v>
      </c>
      <c r="S970" s="127">
        <f t="shared" si="396"/>
        <v>0</v>
      </c>
      <c r="T970" s="112" t="b">
        <f t="shared" si="397"/>
        <v>0</v>
      </c>
      <c r="U970" s="22">
        <f t="shared" si="398"/>
        <v>15.775051329407525</v>
      </c>
      <c r="V970" s="22">
        <f t="shared" si="399"/>
        <v>1.7961350112065044</v>
      </c>
      <c r="W970" s="81">
        <f t="shared" si="400"/>
        <v>16</v>
      </c>
      <c r="X970" s="22">
        <f t="shared" si="401"/>
        <v>0.77656568655360325</v>
      </c>
      <c r="Y970" s="3">
        <f>IF(U970&gt;'Power Curve'!$C$37,0,INDEX(Ci,$W970,1)*POWER(1-X970,3)+INDEX(Ci,$W970,2)*3*X970*POWER(1-X970,2)+INDEX(Ci,$W970,3)*3*POWER(X970,2)*(1-X970)+INDEX(Ci,$W970,4)*POWER(X970,3))</f>
        <v>1981.7067478974518</v>
      </c>
      <c r="Z970" s="3">
        <f t="shared" si="402"/>
        <v>1981.7067478974518</v>
      </c>
      <c r="AA970" s="3">
        <f t="shared" si="403"/>
        <v>1981.220046997068</v>
      </c>
      <c r="AB970" s="3">
        <f t="shared" si="412"/>
        <v>0.48670090038376657</v>
      </c>
      <c r="AC970" s="3">
        <f t="shared" si="413"/>
        <v>0.48670090038376657</v>
      </c>
      <c r="AE970" s="34">
        <f t="shared" si="404"/>
        <v>16</v>
      </c>
      <c r="AF970" s="73" t="b">
        <f>COUNTIF('Power Curve'!$D$2:$D$31,AE970)&gt;0</f>
        <v>1</v>
      </c>
      <c r="AG970" s="73" t="b">
        <f t="shared" si="405"/>
        <v>0</v>
      </c>
      <c r="AH970" s="73" t="b">
        <f t="shared" si="414"/>
        <v>1</v>
      </c>
      <c r="AI970" s="34" t="str">
        <f t="shared" si="406"/>
        <v>Outer</v>
      </c>
      <c r="AJ970" s="35" t="str">
        <f t="shared" si="415"/>
        <v>1.7-1.8</v>
      </c>
      <c r="AK970" s="36" t="str">
        <f t="shared" si="407"/>
        <v>0-1</v>
      </c>
      <c r="AL970" s="36" t="str">
        <f t="shared" si="408"/>
        <v>Feb</v>
      </c>
      <c r="AM970" s="35" t="str">
        <f t="shared" si="409"/>
        <v>205-215</v>
      </c>
      <c r="AN970" s="36" t="str">
        <f t="shared" si="410"/>
        <v>HWS-LTI</v>
      </c>
    </row>
    <row r="971" spans="5:40" x14ac:dyDescent="0.3">
      <c r="E971" s="12">
        <v>40960.166666666664</v>
      </c>
      <c r="F971" s="16">
        <v>13.97</v>
      </c>
      <c r="G971" s="16">
        <v>1977.0899810791041</v>
      </c>
      <c r="H971" s="29">
        <v>1.1663265996809498</v>
      </c>
      <c r="I971" s="26">
        <v>270.60000000000002</v>
      </c>
      <c r="J971" s="30">
        <v>0.1231209735146743</v>
      </c>
      <c r="K971" s="31">
        <v>0.24985566527614639</v>
      </c>
      <c r="L971" s="111">
        <f t="shared" si="390"/>
        <v>1.5000000000000002</v>
      </c>
      <c r="M971" s="112">
        <f t="shared" si="391"/>
        <v>0.12</v>
      </c>
      <c r="N971" s="112" t="b">
        <f t="shared" si="392"/>
        <v>1</v>
      </c>
      <c r="O971" s="112" t="b">
        <f t="shared" si="393"/>
        <v>1</v>
      </c>
      <c r="P971" s="113">
        <f t="shared" si="394"/>
        <v>15</v>
      </c>
      <c r="Q971" s="113">
        <f t="shared" si="395"/>
        <v>14</v>
      </c>
      <c r="R971" s="114" t="str">
        <f t="shared" si="411"/>
        <v>1.5-0.12</v>
      </c>
      <c r="S971" s="127">
        <f t="shared" si="396"/>
        <v>-2.6858717067739375E-4</v>
      </c>
      <c r="T971" s="112" t="b">
        <f t="shared" si="397"/>
        <v>1</v>
      </c>
      <c r="U971" s="22">
        <f t="shared" si="398"/>
        <v>13.743302424643618</v>
      </c>
      <c r="V971" s="22">
        <f t="shared" si="399"/>
        <v>1.4821216684706837</v>
      </c>
      <c r="W971" s="81">
        <f t="shared" si="400"/>
        <v>14</v>
      </c>
      <c r="X971" s="22">
        <f t="shared" si="401"/>
        <v>0.78174785491259935</v>
      </c>
      <c r="Y971" s="3">
        <f>IF(U971&gt;'Power Curve'!$C$37,0,INDEX(Ci,$W971,1)*POWER(1-X971,3)+INDEX(Ci,$W971,2)*3*X971*POWER(1-X971,2)+INDEX(Ci,$W971,3)*3*POWER(X971,2)*(1-X971)+INDEX(Ci,$W971,4)*POWER(X971,3))</f>
        <v>1972.3195045957414</v>
      </c>
      <c r="Z971" s="3">
        <f t="shared" si="402"/>
        <v>1971.7897648803303</v>
      </c>
      <c r="AA971" s="3">
        <f t="shared" si="403"/>
        <v>1977.0899810791041</v>
      </c>
      <c r="AB971" s="3">
        <f t="shared" si="412"/>
        <v>-5.3002161987737963</v>
      </c>
      <c r="AC971" s="3">
        <f t="shared" si="413"/>
        <v>5.3002161987737963</v>
      </c>
      <c r="AE971" s="34">
        <f t="shared" si="404"/>
        <v>14</v>
      </c>
      <c r="AF971" s="73" t="b">
        <f>COUNTIF('Power Curve'!$D$2:$D$31,AE971)&gt;0</f>
        <v>1</v>
      </c>
      <c r="AG971" s="73" t="b">
        <f t="shared" si="405"/>
        <v>0</v>
      </c>
      <c r="AH971" s="73" t="b">
        <f t="shared" si="414"/>
        <v>1</v>
      </c>
      <c r="AI971" s="34" t="str">
        <f t="shared" si="406"/>
        <v>Inner</v>
      </c>
      <c r="AJ971" s="35" t="str">
        <f t="shared" si="415"/>
        <v>1.4-1.5</v>
      </c>
      <c r="AK971" s="36" t="str">
        <f t="shared" si="407"/>
        <v>4-5</v>
      </c>
      <c r="AL971" s="36" t="str">
        <f t="shared" si="408"/>
        <v>Feb</v>
      </c>
      <c r="AM971" s="35" t="str">
        <f t="shared" si="409"/>
        <v>265-275</v>
      </c>
      <c r="AN971" s="36" t="str">
        <f t="shared" si="410"/>
        <v>Inner-TI</v>
      </c>
    </row>
    <row r="972" spans="5:40" x14ac:dyDescent="0.3">
      <c r="E972" s="12">
        <v>40960.173611111109</v>
      </c>
      <c r="F972" s="16">
        <v>14.12</v>
      </c>
      <c r="G972" s="16">
        <v>1981.8600158691429</v>
      </c>
      <c r="H972" s="29">
        <v>1.1669468744188125</v>
      </c>
      <c r="I972" s="26">
        <v>274.5</v>
      </c>
      <c r="J972" s="30">
        <v>0.12960339943342777</v>
      </c>
      <c r="K972" s="31">
        <v>0.18935898297253584</v>
      </c>
      <c r="L972" s="111">
        <f t="shared" si="390"/>
        <v>1.5000000000000002</v>
      </c>
      <c r="M972" s="112">
        <f t="shared" si="391"/>
        <v>0.13</v>
      </c>
      <c r="N972" s="112" t="b">
        <f t="shared" si="392"/>
        <v>1</v>
      </c>
      <c r="O972" s="112" t="b">
        <f t="shared" si="393"/>
        <v>1</v>
      </c>
      <c r="P972" s="113">
        <f t="shared" si="394"/>
        <v>15</v>
      </c>
      <c r="Q972" s="113">
        <f t="shared" si="395"/>
        <v>13</v>
      </c>
      <c r="R972" s="114" t="str">
        <f t="shared" si="411"/>
        <v>1.5-0.13</v>
      </c>
      <c r="S972" s="127">
        <f t="shared" si="396"/>
        <v>-1.1197886700886556E-3</v>
      </c>
      <c r="T972" s="112" t="b">
        <f t="shared" si="397"/>
        <v>1</v>
      </c>
      <c r="U972" s="22">
        <f t="shared" si="398"/>
        <v>13.893330345942728</v>
      </c>
      <c r="V972" s="22">
        <f t="shared" si="399"/>
        <v>1.5053089673344253</v>
      </c>
      <c r="W972" s="81">
        <f t="shared" si="400"/>
        <v>14</v>
      </c>
      <c r="X972" s="22">
        <f t="shared" si="401"/>
        <v>0.93741623849939781</v>
      </c>
      <c r="Y972" s="3">
        <f>IF(U972&gt;'Power Curve'!$C$37,0,INDEX(Ci,$W972,1)*POWER(1-X972,3)+INDEX(Ci,$W972,2)*3*X972*POWER(1-X972,2)+INDEX(Ci,$W972,3)*3*POWER(X972,2)*(1-X972)+INDEX(Ci,$W972,4)*POWER(X972,3))</f>
        <v>1974.3357793569874</v>
      </c>
      <c r="Z972" s="3">
        <f t="shared" si="402"/>
        <v>1972.1249405203127</v>
      </c>
      <c r="AA972" s="3">
        <f t="shared" si="403"/>
        <v>1981.8600158691429</v>
      </c>
      <c r="AB972" s="3">
        <f t="shared" si="412"/>
        <v>-9.7350753488301507</v>
      </c>
      <c r="AC972" s="3">
        <f t="shared" si="413"/>
        <v>9.7350753488301507</v>
      </c>
      <c r="AE972" s="34">
        <f t="shared" si="404"/>
        <v>14</v>
      </c>
      <c r="AF972" s="73" t="b">
        <f>COUNTIF('Power Curve'!$D$2:$D$31,AE972)&gt;0</f>
        <v>1</v>
      </c>
      <c r="AG972" s="73" t="b">
        <f t="shared" si="405"/>
        <v>0</v>
      </c>
      <c r="AH972" s="73" t="b">
        <f t="shared" si="414"/>
        <v>1</v>
      </c>
      <c r="AI972" s="34" t="str">
        <f t="shared" si="406"/>
        <v>Inner</v>
      </c>
      <c r="AJ972" s="35" t="str">
        <f t="shared" si="415"/>
        <v>1.5-1.6</v>
      </c>
      <c r="AK972" s="36" t="str">
        <f t="shared" si="407"/>
        <v>4-5</v>
      </c>
      <c r="AL972" s="36" t="str">
        <f t="shared" si="408"/>
        <v>Feb</v>
      </c>
      <c r="AM972" s="35" t="str">
        <f t="shared" si="409"/>
        <v>265-275</v>
      </c>
      <c r="AN972" s="36" t="str">
        <f t="shared" si="410"/>
        <v>Inner-TI</v>
      </c>
    </row>
    <row r="973" spans="5:40" x14ac:dyDescent="0.3">
      <c r="E973" s="12">
        <v>40960.180555555555</v>
      </c>
      <c r="F973" s="16">
        <v>13.67</v>
      </c>
      <c r="G973" s="16">
        <v>1941.040054321292</v>
      </c>
      <c r="H973" s="29">
        <v>1.1680828744464793</v>
      </c>
      <c r="I973" s="26">
        <v>281.3</v>
      </c>
      <c r="J973" s="30">
        <v>0.17629846378931968</v>
      </c>
      <c r="K973" s="31">
        <v>0.16358702452710855</v>
      </c>
      <c r="L973" s="111">
        <f t="shared" si="390"/>
        <v>1.4000000000000001</v>
      </c>
      <c r="M973" s="112">
        <f t="shared" si="391"/>
        <v>0.18000000000000002</v>
      </c>
      <c r="N973" s="112" t="b">
        <f t="shared" si="392"/>
        <v>1</v>
      </c>
      <c r="O973" s="112" t="b">
        <f t="shared" si="393"/>
        <v>1</v>
      </c>
      <c r="P973" s="113">
        <f t="shared" si="394"/>
        <v>14</v>
      </c>
      <c r="Q973" s="113">
        <f t="shared" si="395"/>
        <v>8</v>
      </c>
      <c r="R973" s="114" t="str">
        <f t="shared" si="411"/>
        <v>1.4-0.18</v>
      </c>
      <c r="S973" s="127">
        <f t="shared" si="396"/>
        <v>0</v>
      </c>
      <c r="T973" s="112" t="b">
        <f t="shared" si="397"/>
        <v>0</v>
      </c>
      <c r="U973" s="22">
        <f t="shared" si="398"/>
        <v>13.454917439084172</v>
      </c>
      <c r="V973" s="22">
        <f t="shared" si="399"/>
        <v>1.4375508393204814</v>
      </c>
      <c r="W973" s="81">
        <f t="shared" si="400"/>
        <v>14</v>
      </c>
      <c r="X973" s="22">
        <f t="shared" si="401"/>
        <v>0.48252072329594836</v>
      </c>
      <c r="Y973" s="3">
        <f>IF(U973&gt;'Power Curve'!$C$37,0,INDEX(Ci,$W973,1)*POWER(1-X973,3)+INDEX(Ci,$W973,2)*3*X973*POWER(1-X973,2)+INDEX(Ci,$W973,3)*3*POWER(X973,2)*(1-X973)+INDEX(Ci,$W973,4)*POWER(X973,3))</f>
        <v>1966.1305731314576</v>
      </c>
      <c r="Z973" s="3">
        <f t="shared" si="402"/>
        <v>1966.1305731314576</v>
      </c>
      <c r="AA973" s="3">
        <f t="shared" si="403"/>
        <v>1941.040054321292</v>
      </c>
      <c r="AB973" s="3">
        <f t="shared" si="412"/>
        <v>25.090518810165577</v>
      </c>
      <c r="AC973" s="3">
        <f t="shared" si="413"/>
        <v>25.090518810165577</v>
      </c>
      <c r="AE973" s="34">
        <f t="shared" si="404"/>
        <v>13</v>
      </c>
      <c r="AF973" s="73" t="b">
        <f>COUNTIF('Power Curve'!$D$2:$D$31,AE973)&gt;0</f>
        <v>1</v>
      </c>
      <c r="AG973" s="73" t="b">
        <f t="shared" si="405"/>
        <v>0</v>
      </c>
      <c r="AH973" s="73" t="b">
        <f t="shared" si="414"/>
        <v>1</v>
      </c>
      <c r="AI973" s="34" t="str">
        <f t="shared" si="406"/>
        <v>Outer</v>
      </c>
      <c r="AJ973" s="35" t="str">
        <f t="shared" si="415"/>
        <v>1.4-1.5</v>
      </c>
      <c r="AK973" s="36" t="str">
        <f t="shared" si="407"/>
        <v>4-5</v>
      </c>
      <c r="AL973" s="36" t="str">
        <f t="shared" si="408"/>
        <v>Feb</v>
      </c>
      <c r="AM973" s="35" t="str">
        <f t="shared" si="409"/>
        <v>275-285</v>
      </c>
      <c r="AN973" s="36" t="str">
        <f t="shared" si="410"/>
        <v>HWS-HTI</v>
      </c>
    </row>
    <row r="974" spans="5:40" x14ac:dyDescent="0.3">
      <c r="E974" s="12">
        <v>40960.1875</v>
      </c>
      <c r="F974" s="16">
        <v>14.47</v>
      </c>
      <c r="G974" s="16">
        <v>1975.780029296873</v>
      </c>
      <c r="H974" s="29">
        <v>1.1693065532078575</v>
      </c>
      <c r="I974" s="26">
        <v>285.3</v>
      </c>
      <c r="J974" s="30">
        <v>0.12232204561161023</v>
      </c>
      <c r="K974" s="31">
        <v>0.14968196879310969</v>
      </c>
      <c r="L974" s="111">
        <f t="shared" si="390"/>
        <v>1.6</v>
      </c>
      <c r="M974" s="112">
        <f t="shared" si="391"/>
        <v>0.12</v>
      </c>
      <c r="N974" s="112" t="b">
        <f t="shared" si="392"/>
        <v>1</v>
      </c>
      <c r="O974" s="112" t="b">
        <f t="shared" si="393"/>
        <v>1</v>
      </c>
      <c r="P974" s="113">
        <f t="shared" si="394"/>
        <v>16</v>
      </c>
      <c r="Q974" s="113">
        <f t="shared" si="395"/>
        <v>14</v>
      </c>
      <c r="R974" s="114" t="str">
        <f t="shared" si="411"/>
        <v>1.6-0.12</v>
      </c>
      <c r="S974" s="127">
        <f t="shared" si="396"/>
        <v>6.9193617767456883E-4</v>
      </c>
      <c r="T974" s="112" t="b">
        <f t="shared" si="397"/>
        <v>1</v>
      </c>
      <c r="U974" s="22">
        <f t="shared" si="398"/>
        <v>14.247301976733219</v>
      </c>
      <c r="V974" s="22">
        <f t="shared" si="399"/>
        <v>1.5600164239288652</v>
      </c>
      <c r="W974" s="81">
        <f t="shared" si="400"/>
        <v>15</v>
      </c>
      <c r="X974" s="22">
        <f t="shared" si="401"/>
        <v>0.28054078456043319</v>
      </c>
      <c r="Y974" s="3">
        <f>IF(U974&gt;'Power Curve'!$C$37,0,INDEX(Ci,$W974,1)*POWER(1-X974,3)+INDEX(Ci,$W974,2)*3*X974*POWER(1-X974,2)+INDEX(Ci,$W974,3)*3*POWER(X974,2)*(1-X974)+INDEX(Ci,$W974,4)*POWER(X974,3))</f>
        <v>1976.4822172913418</v>
      </c>
      <c r="Z974" s="3">
        <f t="shared" si="402"/>
        <v>1977.849816842016</v>
      </c>
      <c r="AA974" s="3">
        <f t="shared" si="403"/>
        <v>1975.780029296873</v>
      </c>
      <c r="AB974" s="3">
        <f t="shared" si="412"/>
        <v>2.0697875451430718</v>
      </c>
      <c r="AC974" s="3">
        <f t="shared" si="413"/>
        <v>2.0697875451430718</v>
      </c>
      <c r="AE974" s="34">
        <f t="shared" si="404"/>
        <v>14</v>
      </c>
      <c r="AF974" s="73" t="b">
        <f>COUNTIF('Power Curve'!$D$2:$D$31,AE974)&gt;0</f>
        <v>1</v>
      </c>
      <c r="AG974" s="73" t="b">
        <f t="shared" si="405"/>
        <v>0</v>
      </c>
      <c r="AH974" s="73" t="b">
        <f t="shared" si="414"/>
        <v>1</v>
      </c>
      <c r="AI974" s="34" t="str">
        <f t="shared" si="406"/>
        <v>Inner</v>
      </c>
      <c r="AJ974" s="35" t="str">
        <f t="shared" si="415"/>
        <v>1.5-1.6</v>
      </c>
      <c r="AK974" s="36" t="str">
        <f t="shared" si="407"/>
        <v>4-5</v>
      </c>
      <c r="AL974" s="36" t="str">
        <f t="shared" si="408"/>
        <v>Feb</v>
      </c>
      <c r="AM974" s="35" t="str">
        <f t="shared" si="409"/>
        <v>285-295</v>
      </c>
      <c r="AN974" s="36" t="str">
        <f t="shared" si="410"/>
        <v>Inner-TI</v>
      </c>
    </row>
    <row r="975" spans="5:40" x14ac:dyDescent="0.3">
      <c r="E975" s="12">
        <v>40960.194444444445</v>
      </c>
      <c r="F975" s="16">
        <v>15.21</v>
      </c>
      <c r="G975" s="16">
        <v>1992.729965209958</v>
      </c>
      <c r="H975" s="29">
        <v>1.1702543719144967</v>
      </c>
      <c r="I975" s="26">
        <v>285.8</v>
      </c>
      <c r="J975" s="30">
        <v>0.13346482577251806</v>
      </c>
      <c r="K975" s="31">
        <v>0.17617977980178187</v>
      </c>
      <c r="L975" s="111">
        <f t="shared" si="390"/>
        <v>1.7000000000000002</v>
      </c>
      <c r="M975" s="112">
        <f t="shared" si="391"/>
        <v>0.13</v>
      </c>
      <c r="N975" s="112" t="b">
        <f t="shared" si="392"/>
        <v>1</v>
      </c>
      <c r="O975" s="112" t="b">
        <f t="shared" si="393"/>
        <v>1</v>
      </c>
      <c r="P975" s="113">
        <f t="shared" si="394"/>
        <v>17</v>
      </c>
      <c r="Q975" s="113">
        <f t="shared" si="395"/>
        <v>13</v>
      </c>
      <c r="R975" s="114" t="str">
        <f t="shared" si="411"/>
        <v>1.7-0.13</v>
      </c>
      <c r="S975" s="127">
        <f t="shared" si="396"/>
        <v>-4.0609135420812854E-3</v>
      </c>
      <c r="T975" s="112" t="b">
        <f t="shared" si="397"/>
        <v>1</v>
      </c>
      <c r="U975" s="22">
        <f t="shared" si="398"/>
        <v>14.979958443647917</v>
      </c>
      <c r="V975" s="22">
        <f t="shared" si="399"/>
        <v>1.6732508426670576</v>
      </c>
      <c r="W975" s="81">
        <f t="shared" si="400"/>
        <v>15</v>
      </c>
      <c r="X975" s="22">
        <f t="shared" si="401"/>
        <v>0.98047661693967625</v>
      </c>
      <c r="Y975" s="3">
        <f>IF(U975&gt;'Power Curve'!$C$37,0,INDEX(Ci,$W975,1)*POWER(1-X975,3)+INDEX(Ci,$W975,2)*3*X975*POWER(1-X975,2)+INDEX(Ci,$W975,3)*3*POWER(X975,2)*(1-X975)+INDEX(Ci,$W975,4)*POWER(X975,3))</f>
        <v>1978.9770383549505</v>
      </c>
      <c r="Z975" s="3">
        <f t="shared" si="402"/>
        <v>1970.9405837004269</v>
      </c>
      <c r="AA975" s="3">
        <f t="shared" si="403"/>
        <v>1992.729965209958</v>
      </c>
      <c r="AB975" s="3">
        <f t="shared" si="412"/>
        <v>-21.78938150953104</v>
      </c>
      <c r="AC975" s="3">
        <f t="shared" si="413"/>
        <v>21.78938150953104</v>
      </c>
      <c r="AE975" s="34">
        <f t="shared" si="404"/>
        <v>15</v>
      </c>
      <c r="AF975" s="73" t="b">
        <f>COUNTIF('Power Curve'!$D$2:$D$31,AE975)&gt;0</f>
        <v>1</v>
      </c>
      <c r="AG975" s="73" t="b">
        <f t="shared" si="405"/>
        <v>0</v>
      </c>
      <c r="AH975" s="73" t="b">
        <f t="shared" si="414"/>
        <v>1</v>
      </c>
      <c r="AI975" s="34" t="str">
        <f t="shared" si="406"/>
        <v>Inner</v>
      </c>
      <c r="AJ975" s="35" t="str">
        <f t="shared" si="415"/>
        <v>1.6-1.7</v>
      </c>
      <c r="AK975" s="36" t="str">
        <f t="shared" si="407"/>
        <v>4-5</v>
      </c>
      <c r="AL975" s="36" t="str">
        <f t="shared" si="408"/>
        <v>Feb</v>
      </c>
      <c r="AM975" s="35" t="str">
        <f t="shared" si="409"/>
        <v>285-295</v>
      </c>
      <c r="AN975" s="36" t="str">
        <f t="shared" si="410"/>
        <v>Inner-TI</v>
      </c>
    </row>
    <row r="976" spans="5:40" x14ac:dyDescent="0.3">
      <c r="E976" s="12">
        <v>40960.201388888891</v>
      </c>
      <c r="F976" s="16">
        <v>15.47</v>
      </c>
      <c r="G976" s="16">
        <v>1991.0300445556641</v>
      </c>
      <c r="H976" s="29">
        <v>1.1705131343812003</v>
      </c>
      <c r="I976" s="26">
        <v>289.39999999999998</v>
      </c>
      <c r="J976" s="30">
        <v>0.13251454427925013</v>
      </c>
      <c r="K976" s="31">
        <v>0.18541918021381004</v>
      </c>
      <c r="L976" s="111">
        <f t="shared" si="390"/>
        <v>1.7000000000000002</v>
      </c>
      <c r="M976" s="112">
        <f t="shared" si="391"/>
        <v>0.13</v>
      </c>
      <c r="N976" s="112" t="b">
        <f t="shared" si="392"/>
        <v>1</v>
      </c>
      <c r="O976" s="112" t="b">
        <f t="shared" si="393"/>
        <v>1</v>
      </c>
      <c r="P976" s="113">
        <f t="shared" si="394"/>
        <v>17</v>
      </c>
      <c r="Q976" s="113">
        <f t="shared" si="395"/>
        <v>13</v>
      </c>
      <c r="R976" s="114" t="str">
        <f t="shared" si="411"/>
        <v>1.7-0.13</v>
      </c>
      <c r="S976" s="127">
        <f t="shared" si="396"/>
        <v>-4.0609135420812854E-3</v>
      </c>
      <c r="T976" s="112" t="b">
        <f t="shared" si="397"/>
        <v>1</v>
      </c>
      <c r="U976" s="22">
        <f t="shared" si="398"/>
        <v>15.237149005149117</v>
      </c>
      <c r="V976" s="22">
        <f t="shared" si="399"/>
        <v>1.7130004730213455</v>
      </c>
      <c r="W976" s="81">
        <f t="shared" si="400"/>
        <v>16</v>
      </c>
      <c r="X976" s="22">
        <f t="shared" si="401"/>
        <v>0.23733789492734972</v>
      </c>
      <c r="Y976" s="3">
        <f>IF(U976&gt;'Power Curve'!$C$37,0,INDEX(Ci,$W976,1)*POWER(1-X976,3)+INDEX(Ci,$W976,2)*3*X976*POWER(1-X976,2)+INDEX(Ci,$W976,3)*3*POWER(X976,2)*(1-X976)+INDEX(Ci,$W976,4)*POWER(X976,3))</f>
        <v>1979.9005251403235</v>
      </c>
      <c r="Z976" s="3">
        <f t="shared" si="402"/>
        <v>1971.8603202858073</v>
      </c>
      <c r="AA976" s="3">
        <f t="shared" si="403"/>
        <v>1991.0300445556641</v>
      </c>
      <c r="AB976" s="3">
        <f t="shared" si="412"/>
        <v>-19.169724269856715</v>
      </c>
      <c r="AC976" s="3">
        <f t="shared" si="413"/>
        <v>19.169724269856715</v>
      </c>
      <c r="AE976" s="34">
        <f t="shared" si="404"/>
        <v>15</v>
      </c>
      <c r="AF976" s="73" t="b">
        <f>COUNTIF('Power Curve'!$D$2:$D$31,AE976)&gt;0</f>
        <v>1</v>
      </c>
      <c r="AG976" s="73" t="b">
        <f t="shared" si="405"/>
        <v>0</v>
      </c>
      <c r="AH976" s="73" t="b">
        <f t="shared" si="414"/>
        <v>1</v>
      </c>
      <c r="AI976" s="34" t="str">
        <f t="shared" si="406"/>
        <v>Inner</v>
      </c>
      <c r="AJ976" s="35" t="str">
        <f t="shared" si="415"/>
        <v>1.7-1.8</v>
      </c>
      <c r="AK976" s="36" t="str">
        <f t="shared" si="407"/>
        <v>4-5</v>
      </c>
      <c r="AL976" s="36" t="str">
        <f t="shared" si="408"/>
        <v>Feb</v>
      </c>
      <c r="AM976" s="35" t="str">
        <f t="shared" si="409"/>
        <v>285-295</v>
      </c>
      <c r="AN976" s="36" t="str">
        <f t="shared" si="410"/>
        <v>Inner-TI</v>
      </c>
    </row>
    <row r="977" spans="5:40" x14ac:dyDescent="0.3">
      <c r="E977" s="12">
        <v>40960.208333333336</v>
      </c>
      <c r="F977" s="16">
        <v>16</v>
      </c>
      <c r="G977" s="16">
        <v>1987.0100402832011</v>
      </c>
      <c r="H977" s="29">
        <v>1.1721299737028374</v>
      </c>
      <c r="I977" s="26">
        <v>289.10000000000002</v>
      </c>
      <c r="J977" s="30">
        <v>0.113125</v>
      </c>
      <c r="K977" s="31">
        <v>0.16278325589441861</v>
      </c>
      <c r="L977" s="111">
        <f t="shared" si="390"/>
        <v>1.8000000000000003</v>
      </c>
      <c r="M977" s="112">
        <f t="shared" si="391"/>
        <v>0.11</v>
      </c>
      <c r="N977" s="112" t="b">
        <f t="shared" si="392"/>
        <v>1</v>
      </c>
      <c r="O977" s="112" t="b">
        <f t="shared" si="393"/>
        <v>1</v>
      </c>
      <c r="P977" s="113">
        <f t="shared" si="394"/>
        <v>18</v>
      </c>
      <c r="Q977" s="113">
        <f t="shared" si="395"/>
        <v>15</v>
      </c>
      <c r="R977" s="114" t="str">
        <f t="shared" si="411"/>
        <v>1.8-0.11</v>
      </c>
      <c r="S977" s="127">
        <f t="shared" si="396"/>
        <v>7.6294021619234314E-4</v>
      </c>
      <c r="T977" s="112" t="b">
        <f t="shared" si="397"/>
        <v>1</v>
      </c>
      <c r="U977" s="22">
        <f t="shared" si="398"/>
        <v>15.766424315433619</v>
      </c>
      <c r="V977" s="22">
        <f t="shared" si="399"/>
        <v>1.7948016783869698</v>
      </c>
      <c r="W977" s="81">
        <f t="shared" si="400"/>
        <v>16</v>
      </c>
      <c r="X977" s="22">
        <f t="shared" si="401"/>
        <v>0.76791741439770345</v>
      </c>
      <c r="Y977" s="3">
        <f>IF(U977&gt;'Power Curve'!$C$37,0,INDEX(Ci,$W977,1)*POWER(1-X977,3)+INDEX(Ci,$W977,2)*3*X977*POWER(1-X977,2)+INDEX(Ci,$W977,3)*3*POWER(X977,2)*(1-X977)+INDEX(Ci,$W977,4)*POWER(X977,3))</f>
        <v>1981.6791745639816</v>
      </c>
      <c r="Z977" s="3">
        <f t="shared" si="402"/>
        <v>1983.1910773018474</v>
      </c>
      <c r="AA977" s="3">
        <f t="shared" si="403"/>
        <v>1987.0100402832011</v>
      </c>
      <c r="AB977" s="3">
        <f t="shared" si="412"/>
        <v>-3.8189629813537067</v>
      </c>
      <c r="AC977" s="3">
        <f t="shared" si="413"/>
        <v>3.8189629813537067</v>
      </c>
      <c r="AE977" s="34">
        <f t="shared" si="404"/>
        <v>16</v>
      </c>
      <c r="AF977" s="73" t="b">
        <f>COUNTIF('Power Curve'!$D$2:$D$31,AE977)&gt;0</f>
        <v>1</v>
      </c>
      <c r="AG977" s="73" t="b">
        <f t="shared" si="405"/>
        <v>0</v>
      </c>
      <c r="AH977" s="73" t="b">
        <f t="shared" si="414"/>
        <v>1</v>
      </c>
      <c r="AI977" s="34" t="str">
        <f t="shared" si="406"/>
        <v>Inner</v>
      </c>
      <c r="AJ977" s="35" t="str">
        <f t="shared" si="415"/>
        <v>1.7-1.8</v>
      </c>
      <c r="AK977" s="36" t="str">
        <f t="shared" si="407"/>
        <v>5-6</v>
      </c>
      <c r="AL977" s="36" t="str">
        <f t="shared" si="408"/>
        <v>Feb</v>
      </c>
      <c r="AM977" s="35" t="str">
        <f t="shared" si="409"/>
        <v>285-295</v>
      </c>
      <c r="AN977" s="36" t="str">
        <f t="shared" si="410"/>
        <v>Inner-TI</v>
      </c>
    </row>
    <row r="978" spans="5:40" x14ac:dyDescent="0.3">
      <c r="E978" s="12">
        <v>40960.215277777781</v>
      </c>
      <c r="F978" s="16">
        <v>14.75</v>
      </c>
      <c r="G978" s="16">
        <v>1987.6399993896509</v>
      </c>
      <c r="H978" s="29">
        <v>1.1737685925040748</v>
      </c>
      <c r="I978" s="26">
        <v>288.5</v>
      </c>
      <c r="J978" s="30">
        <v>0.13898305084745763</v>
      </c>
      <c r="K978" s="31">
        <v>0.17670072719393323</v>
      </c>
      <c r="L978" s="111">
        <f t="shared" si="390"/>
        <v>1.6</v>
      </c>
      <c r="M978" s="112">
        <f t="shared" si="391"/>
        <v>0.14000000000000001</v>
      </c>
      <c r="N978" s="112" t="b">
        <f t="shared" si="392"/>
        <v>1</v>
      </c>
      <c r="O978" s="112" t="b">
        <f t="shared" si="393"/>
        <v>1</v>
      </c>
      <c r="P978" s="113">
        <f t="shared" si="394"/>
        <v>16</v>
      </c>
      <c r="Q978" s="113">
        <f t="shared" si="395"/>
        <v>12</v>
      </c>
      <c r="R978" s="114" t="str">
        <f t="shared" si="411"/>
        <v>1.6-0.14</v>
      </c>
      <c r="S978" s="127">
        <f t="shared" si="396"/>
        <v>-4.3153521593601672E-3</v>
      </c>
      <c r="T978" s="112" t="b">
        <f t="shared" si="397"/>
        <v>1</v>
      </c>
      <c r="U978" s="22">
        <f t="shared" si="398"/>
        <v>14.541442341236975</v>
      </c>
      <c r="V978" s="22">
        <f t="shared" si="399"/>
        <v>1.6054767654478332</v>
      </c>
      <c r="W978" s="81">
        <f t="shared" si="400"/>
        <v>15</v>
      </c>
      <c r="X978" s="22">
        <f t="shared" si="401"/>
        <v>0.56154476140684317</v>
      </c>
      <c r="Y978" s="3">
        <f>IF(U978&gt;'Power Curve'!$C$37,0,INDEX(Ci,$W978,1)*POWER(1-X978,3)+INDEX(Ci,$W978,2)*3*X978*POWER(1-X978,2)+INDEX(Ci,$W978,3)*3*POWER(X978,2)*(1-X978)+INDEX(Ci,$W978,4)*POWER(X978,3))</f>
        <v>1977.583011997966</v>
      </c>
      <c r="Z978" s="3">
        <f t="shared" si="402"/>
        <v>1969.0490448768264</v>
      </c>
      <c r="AA978" s="3">
        <f t="shared" si="403"/>
        <v>1987.6399993896509</v>
      </c>
      <c r="AB978" s="3">
        <f t="shared" si="412"/>
        <v>-18.59095451282451</v>
      </c>
      <c r="AC978" s="3">
        <f t="shared" si="413"/>
        <v>18.59095451282451</v>
      </c>
      <c r="AE978" s="34">
        <f t="shared" si="404"/>
        <v>15</v>
      </c>
      <c r="AF978" s="73" t="b">
        <f>COUNTIF('Power Curve'!$D$2:$D$31,AE978)&gt;0</f>
        <v>1</v>
      </c>
      <c r="AG978" s="73" t="b">
        <f t="shared" si="405"/>
        <v>0</v>
      </c>
      <c r="AH978" s="73" t="b">
        <f t="shared" si="414"/>
        <v>1</v>
      </c>
      <c r="AI978" s="34" t="str">
        <f t="shared" si="406"/>
        <v>Inner</v>
      </c>
      <c r="AJ978" s="35" t="str">
        <f t="shared" si="415"/>
        <v>1.6-1.7</v>
      </c>
      <c r="AK978" s="36" t="str">
        <f t="shared" si="407"/>
        <v>5-6</v>
      </c>
      <c r="AL978" s="36" t="str">
        <f t="shared" si="408"/>
        <v>Feb</v>
      </c>
      <c r="AM978" s="35" t="str">
        <f t="shared" si="409"/>
        <v>285-295</v>
      </c>
      <c r="AN978" s="36" t="str">
        <f t="shared" si="410"/>
        <v>Inner-TI</v>
      </c>
    </row>
    <row r="979" spans="5:40" x14ac:dyDescent="0.3">
      <c r="E979" s="12">
        <v>40960.222222222219</v>
      </c>
      <c r="F979" s="16">
        <v>14.76</v>
      </c>
      <c r="G979" s="16">
        <v>1976.2300262451149</v>
      </c>
      <c r="H979" s="29">
        <v>1.1746974315017638</v>
      </c>
      <c r="I979" s="26">
        <v>287.7</v>
      </c>
      <c r="J979" s="30">
        <v>0.11653116531165311</v>
      </c>
      <c r="K979" s="31">
        <v>0.17540573354161323</v>
      </c>
      <c r="L979" s="111">
        <f t="shared" si="390"/>
        <v>1.6</v>
      </c>
      <c r="M979" s="112">
        <f t="shared" si="391"/>
        <v>0.12</v>
      </c>
      <c r="N979" s="112" t="b">
        <f t="shared" si="392"/>
        <v>1</v>
      </c>
      <c r="O979" s="112" t="b">
        <f t="shared" si="393"/>
        <v>1</v>
      </c>
      <c r="P979" s="113">
        <f t="shared" si="394"/>
        <v>16</v>
      </c>
      <c r="Q979" s="113">
        <f t="shared" si="395"/>
        <v>14</v>
      </c>
      <c r="R979" s="114" t="str">
        <f t="shared" si="411"/>
        <v>1.6-0.12</v>
      </c>
      <c r="S979" s="127">
        <f t="shared" si="396"/>
        <v>6.9193617767456883E-4</v>
      </c>
      <c r="T979" s="112" t="b">
        <f t="shared" si="397"/>
        <v>1</v>
      </c>
      <c r="U979" s="22">
        <f t="shared" si="398"/>
        <v>14.555138230746216</v>
      </c>
      <c r="V979" s="22">
        <f t="shared" si="399"/>
        <v>1.6075935093212783</v>
      </c>
      <c r="W979" s="81">
        <f t="shared" si="400"/>
        <v>15</v>
      </c>
      <c r="X979" s="22">
        <f t="shared" si="401"/>
        <v>0.57462898881316637</v>
      </c>
      <c r="Y979" s="3">
        <f>IF(U979&gt;'Power Curve'!$C$37,0,INDEX(Ci,$W979,1)*POWER(1-X979,3)+INDEX(Ci,$W979,2)*3*X979*POWER(1-X979,2)+INDEX(Ci,$W979,3)*3*POWER(X979,2)*(1-X979)+INDEX(Ci,$W979,4)*POWER(X979,3))</f>
        <v>1977.626930817793</v>
      </c>
      <c r="Z979" s="3">
        <f t="shared" si="402"/>
        <v>1978.9953224371691</v>
      </c>
      <c r="AA979" s="3">
        <f t="shared" si="403"/>
        <v>1976.2300262451149</v>
      </c>
      <c r="AB979" s="3">
        <f t="shared" si="412"/>
        <v>2.7652961920541657</v>
      </c>
      <c r="AC979" s="3">
        <f t="shared" si="413"/>
        <v>2.7652961920541657</v>
      </c>
      <c r="AE979" s="34">
        <f t="shared" si="404"/>
        <v>15</v>
      </c>
      <c r="AF979" s="73" t="b">
        <f>COUNTIF('Power Curve'!$D$2:$D$31,AE979)&gt;0</f>
        <v>1</v>
      </c>
      <c r="AG979" s="73" t="b">
        <f t="shared" si="405"/>
        <v>0</v>
      </c>
      <c r="AH979" s="73" t="b">
        <f t="shared" si="414"/>
        <v>1</v>
      </c>
      <c r="AI979" s="34" t="str">
        <f t="shared" si="406"/>
        <v>Inner</v>
      </c>
      <c r="AJ979" s="35" t="str">
        <f t="shared" si="415"/>
        <v>1.6-1.7</v>
      </c>
      <c r="AK979" s="36" t="str">
        <f t="shared" si="407"/>
        <v>5-6</v>
      </c>
      <c r="AL979" s="36" t="str">
        <f t="shared" si="408"/>
        <v>Feb</v>
      </c>
      <c r="AM979" s="35" t="str">
        <f t="shared" si="409"/>
        <v>285-295</v>
      </c>
      <c r="AN979" s="36" t="str">
        <f t="shared" si="410"/>
        <v>Inner-TI</v>
      </c>
    </row>
    <row r="980" spans="5:40" x14ac:dyDescent="0.3">
      <c r="E980" s="12">
        <v>40960.229166666664</v>
      </c>
      <c r="F980" s="16">
        <v>14.6</v>
      </c>
      <c r="G980" s="16">
        <v>1976.1199493408251</v>
      </c>
      <c r="H980" s="29">
        <v>1.1753231258794499</v>
      </c>
      <c r="I980" s="26">
        <v>286.39999999999998</v>
      </c>
      <c r="J980" s="30">
        <v>0.14589041095890409</v>
      </c>
      <c r="K980" s="31">
        <v>0.1447976959940786</v>
      </c>
      <c r="L980" s="111">
        <f t="shared" si="390"/>
        <v>1.6</v>
      </c>
      <c r="M980" s="112">
        <f t="shared" si="391"/>
        <v>0.15000000000000002</v>
      </c>
      <c r="N980" s="112" t="b">
        <f t="shared" si="392"/>
        <v>1</v>
      </c>
      <c r="O980" s="112" t="b">
        <f t="shared" si="393"/>
        <v>1</v>
      </c>
      <c r="P980" s="113">
        <f t="shared" si="394"/>
        <v>16</v>
      </c>
      <c r="Q980" s="113">
        <f t="shared" si="395"/>
        <v>10.999999999999998</v>
      </c>
      <c r="R980" s="114" t="str">
        <f t="shared" si="411"/>
        <v>1.6-0.15</v>
      </c>
      <c r="S980" s="127">
        <f t="shared" si="396"/>
        <v>-3.7924166262919348E-4</v>
      </c>
      <c r="T980" s="112" t="b">
        <f t="shared" si="397"/>
        <v>1</v>
      </c>
      <c r="U980" s="22">
        <f t="shared" si="398"/>
        <v>14.399914718360369</v>
      </c>
      <c r="V980" s="22">
        <f t="shared" si="399"/>
        <v>1.5836032151066795</v>
      </c>
      <c r="W980" s="81">
        <f t="shared" si="400"/>
        <v>15</v>
      </c>
      <c r="X980" s="22">
        <f t="shared" si="401"/>
        <v>0.42633780016899764</v>
      </c>
      <c r="Y980" s="3">
        <f>IF(U980&gt;'Power Curve'!$C$37,0,INDEX(Ci,$W980,1)*POWER(1-X980,3)+INDEX(Ci,$W980,2)*3*X980*POWER(1-X980,2)+INDEX(Ci,$W980,3)*3*POWER(X980,2)*(1-X980)+INDEX(Ci,$W980,4)*POWER(X980,3))</f>
        <v>1977.0986079735819</v>
      </c>
      <c r="Z980" s="3">
        <f t="shared" si="402"/>
        <v>1976.3488098103123</v>
      </c>
      <c r="AA980" s="3">
        <f t="shared" si="403"/>
        <v>1976.1199493408251</v>
      </c>
      <c r="AB980" s="3">
        <f t="shared" si="412"/>
        <v>0.2288604694872447</v>
      </c>
      <c r="AC980" s="3">
        <f t="shared" si="413"/>
        <v>0.2288604694872447</v>
      </c>
      <c r="AE980" s="34">
        <f t="shared" si="404"/>
        <v>14</v>
      </c>
      <c r="AF980" s="73" t="b">
        <f>COUNTIF('Power Curve'!$D$2:$D$31,AE980)&gt;0</f>
        <v>1</v>
      </c>
      <c r="AG980" s="73" t="b">
        <f t="shared" si="405"/>
        <v>0</v>
      </c>
      <c r="AH980" s="73" t="b">
        <f t="shared" si="414"/>
        <v>1</v>
      </c>
      <c r="AI980" s="34" t="str">
        <f t="shared" si="406"/>
        <v>Outer</v>
      </c>
      <c r="AJ980" s="35" t="str">
        <f t="shared" si="415"/>
        <v>1.5-1.6</v>
      </c>
      <c r="AK980" s="36" t="str">
        <f t="shared" si="407"/>
        <v>5-6</v>
      </c>
      <c r="AL980" s="36" t="str">
        <f t="shared" si="408"/>
        <v>Feb</v>
      </c>
      <c r="AM980" s="35" t="str">
        <f t="shared" si="409"/>
        <v>285-295</v>
      </c>
      <c r="AN980" s="36" t="str">
        <f t="shared" si="410"/>
        <v>HWS-HTI</v>
      </c>
    </row>
    <row r="981" spans="5:40" x14ac:dyDescent="0.3">
      <c r="E981" s="12">
        <v>40960.236111111109</v>
      </c>
      <c r="F981" s="16">
        <v>13.82</v>
      </c>
      <c r="G981" s="16">
        <v>1975.729980468753</v>
      </c>
      <c r="H981" s="29">
        <v>1.1765319877861697</v>
      </c>
      <c r="I981" s="26">
        <v>289.89999999999998</v>
      </c>
      <c r="J981" s="30">
        <v>0.11939218523878437</v>
      </c>
      <c r="K981" s="31">
        <v>0.17720597938923463</v>
      </c>
      <c r="L981" s="111">
        <f t="shared" si="390"/>
        <v>1.5000000000000002</v>
      </c>
      <c r="M981" s="112">
        <f t="shared" si="391"/>
        <v>0.12</v>
      </c>
      <c r="N981" s="112" t="b">
        <f t="shared" si="392"/>
        <v>1</v>
      </c>
      <c r="O981" s="112" t="b">
        <f t="shared" si="393"/>
        <v>1</v>
      </c>
      <c r="P981" s="113">
        <f t="shared" si="394"/>
        <v>15</v>
      </c>
      <c r="Q981" s="113">
        <f t="shared" si="395"/>
        <v>14</v>
      </c>
      <c r="R981" s="114" t="str">
        <f t="shared" si="411"/>
        <v>1.5-0.12</v>
      </c>
      <c r="S981" s="127">
        <f t="shared" si="396"/>
        <v>-2.6858717067739375E-4</v>
      </c>
      <c r="T981" s="112" t="b">
        <f t="shared" si="397"/>
        <v>1</v>
      </c>
      <c r="U981" s="22">
        <f t="shared" si="398"/>
        <v>13.635275792859288</v>
      </c>
      <c r="V981" s="22">
        <f t="shared" si="399"/>
        <v>1.4654258042959565</v>
      </c>
      <c r="W981" s="81">
        <f t="shared" si="400"/>
        <v>14</v>
      </c>
      <c r="X981" s="22">
        <f t="shared" si="401"/>
        <v>0.6696598448370189</v>
      </c>
      <c r="Y981" s="3">
        <f>IF(U981&gt;'Power Curve'!$C$37,0,INDEX(Ci,$W981,1)*POWER(1-X981,3)+INDEX(Ci,$W981,2)*3*X981*POWER(1-X981,2)+INDEX(Ci,$W981,3)*3*POWER(X981,2)*(1-X981)+INDEX(Ci,$W981,4)*POWER(X981,3))</f>
        <v>1970.3030355425226</v>
      </c>
      <c r="Z981" s="3">
        <f t="shared" si="402"/>
        <v>1969.7738374248293</v>
      </c>
      <c r="AA981" s="3">
        <f t="shared" si="403"/>
        <v>1975.729980468753</v>
      </c>
      <c r="AB981" s="3">
        <f t="shared" si="412"/>
        <v>-5.9561430439237029</v>
      </c>
      <c r="AC981" s="3">
        <f t="shared" si="413"/>
        <v>5.9561430439237029</v>
      </c>
      <c r="AE981" s="34">
        <f t="shared" si="404"/>
        <v>14</v>
      </c>
      <c r="AF981" s="73" t="b">
        <f>COUNTIF('Power Curve'!$D$2:$D$31,AE981)&gt;0</f>
        <v>1</v>
      </c>
      <c r="AG981" s="73" t="b">
        <f t="shared" si="405"/>
        <v>0</v>
      </c>
      <c r="AH981" s="73" t="b">
        <f t="shared" si="414"/>
        <v>1</v>
      </c>
      <c r="AI981" s="34" t="str">
        <f t="shared" si="406"/>
        <v>Inner</v>
      </c>
      <c r="AJ981" s="35" t="str">
        <f t="shared" si="415"/>
        <v>1.4-1.5</v>
      </c>
      <c r="AK981" s="36" t="str">
        <f t="shared" si="407"/>
        <v>5-6</v>
      </c>
      <c r="AL981" s="36" t="str">
        <f t="shared" si="408"/>
        <v>Feb</v>
      </c>
      <c r="AM981" s="35" t="str">
        <f t="shared" si="409"/>
        <v>285-295</v>
      </c>
      <c r="AN981" s="36" t="str">
        <f t="shared" si="410"/>
        <v>Inner-TI</v>
      </c>
    </row>
    <row r="982" spans="5:40" x14ac:dyDescent="0.3">
      <c r="E982" s="12">
        <v>40960.243055555555</v>
      </c>
      <c r="F982" s="16">
        <v>13.19</v>
      </c>
      <c r="G982" s="16">
        <v>1976.759948730466</v>
      </c>
      <c r="H982" s="29">
        <v>1.1773327748890081</v>
      </c>
      <c r="I982" s="26">
        <v>289.7</v>
      </c>
      <c r="J982" s="30">
        <v>0.1592115238817286</v>
      </c>
      <c r="K982" s="31">
        <v>0.12252235596540646</v>
      </c>
      <c r="L982" s="111">
        <f t="shared" si="390"/>
        <v>1.4000000000000001</v>
      </c>
      <c r="M982" s="112">
        <f t="shared" si="391"/>
        <v>0.16</v>
      </c>
      <c r="N982" s="112" t="b">
        <f t="shared" si="392"/>
        <v>1</v>
      </c>
      <c r="O982" s="112" t="b">
        <f t="shared" si="393"/>
        <v>1</v>
      </c>
      <c r="P982" s="113">
        <f t="shared" si="394"/>
        <v>14</v>
      </c>
      <c r="Q982" s="113">
        <f t="shared" si="395"/>
        <v>10</v>
      </c>
      <c r="R982" s="114" t="str">
        <f t="shared" si="411"/>
        <v>1.4-0.16</v>
      </c>
      <c r="S982" s="127">
        <f t="shared" si="396"/>
        <v>-4.4284408338542292E-3</v>
      </c>
      <c r="T982" s="112" t="b">
        <f t="shared" si="397"/>
        <v>1</v>
      </c>
      <c r="U982" s="22">
        <f t="shared" si="398"/>
        <v>13.016648500106834</v>
      </c>
      <c r="V982" s="22">
        <f t="shared" si="399"/>
        <v>1.3698149620066717</v>
      </c>
      <c r="W982" s="81">
        <f t="shared" si="400"/>
        <v>14</v>
      </c>
      <c r="X982" s="22">
        <f t="shared" si="401"/>
        <v>2.7774588602230778E-2</v>
      </c>
      <c r="Y982" s="3">
        <f>IF(U982&gt;'Power Curve'!$C$37,0,INDEX(Ci,$W982,1)*POWER(1-X982,3)+INDEX(Ci,$W982,2)*3*X982*POWER(1-X982,2)+INDEX(Ci,$W982,3)*3*POWER(X982,2)*(1-X982)+INDEX(Ci,$W982,4)*POWER(X982,3))</f>
        <v>1953.9314204903364</v>
      </c>
      <c r="Z982" s="3">
        <f t="shared" si="402"/>
        <v>1945.2785508012864</v>
      </c>
      <c r="AA982" s="3">
        <f t="shared" si="403"/>
        <v>1976.759948730466</v>
      </c>
      <c r="AB982" s="3">
        <f t="shared" si="412"/>
        <v>-31.481397929179593</v>
      </c>
      <c r="AC982" s="3">
        <f t="shared" si="413"/>
        <v>31.481397929179593</v>
      </c>
      <c r="AE982" s="34">
        <f t="shared" si="404"/>
        <v>13</v>
      </c>
      <c r="AF982" s="73" t="b">
        <f>COUNTIF('Power Curve'!$D$2:$D$31,AE982)&gt;0</f>
        <v>1</v>
      </c>
      <c r="AG982" s="73" t="b">
        <f t="shared" si="405"/>
        <v>0</v>
      </c>
      <c r="AH982" s="73" t="b">
        <f t="shared" si="414"/>
        <v>1</v>
      </c>
      <c r="AI982" s="34" t="str">
        <f t="shared" si="406"/>
        <v>Outer</v>
      </c>
      <c r="AJ982" s="35" t="str">
        <f t="shared" si="415"/>
        <v>1.3-1.4</v>
      </c>
      <c r="AK982" s="36" t="str">
        <f t="shared" si="407"/>
        <v>5-6</v>
      </c>
      <c r="AL982" s="36" t="str">
        <f t="shared" si="408"/>
        <v>Feb</v>
      </c>
      <c r="AM982" s="35" t="str">
        <f t="shared" si="409"/>
        <v>285-295</v>
      </c>
      <c r="AN982" s="36" t="str">
        <f t="shared" si="410"/>
        <v>HWS-HTI</v>
      </c>
    </row>
    <row r="983" spans="5:40" x14ac:dyDescent="0.3">
      <c r="E983" s="12">
        <v>40960.25</v>
      </c>
      <c r="F983" s="16">
        <v>13.34</v>
      </c>
      <c r="G983" s="16">
        <v>1976.1100158691411</v>
      </c>
      <c r="H983" s="29">
        <v>1.178352218132692</v>
      </c>
      <c r="I983" s="26">
        <v>289.60000000000002</v>
      </c>
      <c r="J983" s="30">
        <v>0.12818590704647675</v>
      </c>
      <c r="K983" s="31">
        <v>0.1462402550192746</v>
      </c>
      <c r="L983" s="111">
        <f t="shared" si="390"/>
        <v>1.4000000000000001</v>
      </c>
      <c r="M983" s="112">
        <f t="shared" si="391"/>
        <v>0.13</v>
      </c>
      <c r="N983" s="112" t="b">
        <f t="shared" si="392"/>
        <v>1</v>
      </c>
      <c r="O983" s="112" t="b">
        <f t="shared" si="393"/>
        <v>1</v>
      </c>
      <c r="P983" s="113">
        <f t="shared" si="394"/>
        <v>14</v>
      </c>
      <c r="Q983" s="113">
        <f t="shared" si="395"/>
        <v>13</v>
      </c>
      <c r="R983" s="114" t="str">
        <f t="shared" si="411"/>
        <v>1.4-0.13</v>
      </c>
      <c r="S983" s="127">
        <f t="shared" si="396"/>
        <v>-2.6749175816282314E-3</v>
      </c>
      <c r="T983" s="112" t="b">
        <f t="shared" si="397"/>
        <v>1</v>
      </c>
      <c r="U983" s="22">
        <f t="shared" si="398"/>
        <v>13.168475737345871</v>
      </c>
      <c r="V983" s="22">
        <f t="shared" si="399"/>
        <v>1.3932803509491671</v>
      </c>
      <c r="W983" s="81">
        <f t="shared" si="400"/>
        <v>14</v>
      </c>
      <c r="X983" s="22">
        <f t="shared" si="401"/>
        <v>0.18530993536165052</v>
      </c>
      <c r="Y983" s="3">
        <f>IF(U983&gt;'Power Curve'!$C$37,0,INDEX(Ci,$W983,1)*POWER(1-X983,3)+INDEX(Ci,$W983,2)*3*X983*POWER(1-X983,2)+INDEX(Ci,$W983,3)*3*POWER(X983,2)*(1-X983)+INDEX(Ci,$W983,4)*POWER(X983,3))</f>
        <v>1958.2674102623437</v>
      </c>
      <c r="Z983" s="3">
        <f t="shared" si="402"/>
        <v>1953.0292063371035</v>
      </c>
      <c r="AA983" s="3">
        <f t="shared" si="403"/>
        <v>1976.1100158691411</v>
      </c>
      <c r="AB983" s="3">
        <f t="shared" si="412"/>
        <v>-23.08080953203762</v>
      </c>
      <c r="AC983" s="3">
        <f t="shared" si="413"/>
        <v>23.08080953203762</v>
      </c>
      <c r="AE983" s="34">
        <f t="shared" si="404"/>
        <v>13</v>
      </c>
      <c r="AF983" s="73" t="b">
        <f>COUNTIF('Power Curve'!$D$2:$D$31,AE983)&gt;0</f>
        <v>1</v>
      </c>
      <c r="AG983" s="73" t="b">
        <f t="shared" si="405"/>
        <v>0</v>
      </c>
      <c r="AH983" s="73" t="b">
        <f t="shared" si="414"/>
        <v>1</v>
      </c>
      <c r="AI983" s="34" t="str">
        <f t="shared" si="406"/>
        <v>Inner</v>
      </c>
      <c r="AJ983" s="35" t="str">
        <f t="shared" si="415"/>
        <v>1.3-1.4</v>
      </c>
      <c r="AK983" s="36" t="str">
        <f t="shared" si="407"/>
        <v>6-7</v>
      </c>
      <c r="AL983" s="36" t="str">
        <f t="shared" si="408"/>
        <v>Feb</v>
      </c>
      <c r="AM983" s="35" t="str">
        <f t="shared" si="409"/>
        <v>285-295</v>
      </c>
      <c r="AN983" s="36" t="str">
        <f t="shared" si="410"/>
        <v>Inner-TI</v>
      </c>
    </row>
    <row r="984" spans="5:40" x14ac:dyDescent="0.3">
      <c r="E984" s="12">
        <v>40960.256944444445</v>
      </c>
      <c r="F984" s="16">
        <v>14.61</v>
      </c>
      <c r="G984" s="16">
        <v>1960.8600006103491</v>
      </c>
      <c r="H984" s="29">
        <v>1.1785266788195856</v>
      </c>
      <c r="I984" s="26">
        <v>289.5</v>
      </c>
      <c r="J984" s="30">
        <v>0.12799452429842575</v>
      </c>
      <c r="K984" s="31">
        <v>0.16339773201752086</v>
      </c>
      <c r="L984" s="111">
        <f t="shared" si="390"/>
        <v>1.6</v>
      </c>
      <c r="M984" s="112">
        <f t="shared" si="391"/>
        <v>0.13</v>
      </c>
      <c r="N984" s="112" t="b">
        <f t="shared" si="392"/>
        <v>1</v>
      </c>
      <c r="O984" s="112" t="b">
        <f t="shared" si="393"/>
        <v>1</v>
      </c>
      <c r="P984" s="113">
        <f t="shared" si="394"/>
        <v>16</v>
      </c>
      <c r="Q984" s="113">
        <f t="shared" si="395"/>
        <v>13</v>
      </c>
      <c r="R984" s="114" t="str">
        <f t="shared" si="411"/>
        <v>1.6-0.13</v>
      </c>
      <c r="S984" s="127">
        <f t="shared" si="396"/>
        <v>-5.0184284528389592E-3</v>
      </c>
      <c r="T984" s="112" t="b">
        <f t="shared" si="397"/>
        <v>1</v>
      </c>
      <c r="U984" s="22">
        <f t="shared" si="398"/>
        <v>14.422857936894918</v>
      </c>
      <c r="V984" s="22">
        <f t="shared" si="399"/>
        <v>1.587149163490488</v>
      </c>
      <c r="W984" s="81">
        <f t="shared" si="400"/>
        <v>15</v>
      </c>
      <c r="X984" s="22">
        <f t="shared" si="401"/>
        <v>0.44825636840338917</v>
      </c>
      <c r="Y984" s="3">
        <f>IF(U984&gt;'Power Curve'!$C$37,0,INDEX(Ci,$W984,1)*POWER(1-X984,3)+INDEX(Ci,$W984,2)*3*X984*POWER(1-X984,2)+INDEX(Ci,$W984,3)*3*POWER(X984,2)*(1-X984)+INDEX(Ci,$W984,4)*POWER(X984,3))</f>
        <v>1977.1817434346117</v>
      </c>
      <c r="Z984" s="3">
        <f t="shared" si="402"/>
        <v>1967.2593983169256</v>
      </c>
      <c r="AA984" s="3">
        <f t="shared" si="403"/>
        <v>1960.8600006103491</v>
      </c>
      <c r="AB984" s="3">
        <f t="shared" si="412"/>
        <v>6.3993977065765648</v>
      </c>
      <c r="AC984" s="3">
        <f t="shared" si="413"/>
        <v>6.3993977065765648</v>
      </c>
      <c r="AE984" s="34">
        <f t="shared" si="404"/>
        <v>14</v>
      </c>
      <c r="AF984" s="73" t="b">
        <f>COUNTIF('Power Curve'!$D$2:$D$31,AE984)&gt;0</f>
        <v>1</v>
      </c>
      <c r="AG984" s="73" t="b">
        <f t="shared" si="405"/>
        <v>0</v>
      </c>
      <c r="AH984" s="73" t="b">
        <f t="shared" si="414"/>
        <v>1</v>
      </c>
      <c r="AI984" s="34" t="str">
        <f t="shared" si="406"/>
        <v>Inner</v>
      </c>
      <c r="AJ984" s="35" t="str">
        <f t="shared" si="415"/>
        <v>1.5-1.6</v>
      </c>
      <c r="AK984" s="36" t="str">
        <f t="shared" si="407"/>
        <v>6-7</v>
      </c>
      <c r="AL984" s="36" t="str">
        <f t="shared" si="408"/>
        <v>Feb</v>
      </c>
      <c r="AM984" s="35" t="str">
        <f t="shared" si="409"/>
        <v>285-295</v>
      </c>
      <c r="AN984" s="36" t="str">
        <f t="shared" si="410"/>
        <v>Inner-TI</v>
      </c>
    </row>
    <row r="985" spans="5:40" x14ac:dyDescent="0.3">
      <c r="E985" s="12">
        <v>40960.263888888891</v>
      </c>
      <c r="F985" s="16">
        <v>14.35</v>
      </c>
      <c r="G985" s="16">
        <v>1973.400024414063</v>
      </c>
      <c r="H985" s="29">
        <v>1.1791982048225353</v>
      </c>
      <c r="I985" s="26">
        <v>290.5</v>
      </c>
      <c r="J985" s="30">
        <v>0.15261324041811847</v>
      </c>
      <c r="K985" s="31">
        <v>9.3736044126134135E-2</v>
      </c>
      <c r="L985" s="111">
        <f t="shared" si="390"/>
        <v>1.5000000000000002</v>
      </c>
      <c r="M985" s="112">
        <f t="shared" si="391"/>
        <v>0.15000000000000002</v>
      </c>
      <c r="N985" s="112" t="b">
        <f t="shared" si="392"/>
        <v>1</v>
      </c>
      <c r="O985" s="112" t="b">
        <f t="shared" si="393"/>
        <v>1</v>
      </c>
      <c r="P985" s="113">
        <f t="shared" si="394"/>
        <v>15</v>
      </c>
      <c r="Q985" s="113">
        <f t="shared" si="395"/>
        <v>10.999999999999998</v>
      </c>
      <c r="R985" s="114" t="str">
        <f t="shared" si="411"/>
        <v>1.5-0.15</v>
      </c>
      <c r="S985" s="127">
        <f t="shared" si="396"/>
        <v>-1.7284598692948454E-2</v>
      </c>
      <c r="T985" s="112" t="b">
        <f t="shared" si="397"/>
        <v>1</v>
      </c>
      <c r="U985" s="22">
        <f t="shared" si="398"/>
        <v>14.16887844918914</v>
      </c>
      <c r="V985" s="22">
        <f t="shared" si="399"/>
        <v>1.5478958149424351</v>
      </c>
      <c r="W985" s="81">
        <f t="shared" si="400"/>
        <v>15</v>
      </c>
      <c r="X985" s="22">
        <f t="shared" si="401"/>
        <v>0.20561967281370228</v>
      </c>
      <c r="Y985" s="3">
        <f>IF(U985&gt;'Power Curve'!$C$37,0,INDEX(Ci,$W985,1)*POWER(1-X985,3)+INDEX(Ci,$W985,2)*3*X985*POWER(1-X985,2)+INDEX(Ci,$W985,3)*3*POWER(X985,2)*(1-X985)+INDEX(Ci,$W985,4)*POWER(X985,3))</f>
        <v>1976.112079869858</v>
      </c>
      <c r="Z985" s="3">
        <f t="shared" si="402"/>
        <v>1941.95577559702</v>
      </c>
      <c r="AA985" s="3">
        <f t="shared" si="403"/>
        <v>1973.400024414063</v>
      </c>
      <c r="AB985" s="3">
        <f t="shared" si="412"/>
        <v>-31.44424881704299</v>
      </c>
      <c r="AC985" s="3">
        <f t="shared" si="413"/>
        <v>31.44424881704299</v>
      </c>
      <c r="AE985" s="34">
        <f t="shared" si="404"/>
        <v>14</v>
      </c>
      <c r="AF985" s="73" t="b">
        <f>COUNTIF('Power Curve'!$D$2:$D$31,AE985)&gt;0</f>
        <v>1</v>
      </c>
      <c r="AG985" s="73" t="b">
        <f t="shared" si="405"/>
        <v>0</v>
      </c>
      <c r="AH985" s="73" t="b">
        <f t="shared" si="414"/>
        <v>1</v>
      </c>
      <c r="AI985" s="34" t="str">
        <f t="shared" si="406"/>
        <v>Outer</v>
      </c>
      <c r="AJ985" s="35" t="str">
        <f t="shared" si="415"/>
        <v>1.5-1.6</v>
      </c>
      <c r="AK985" s="36" t="str">
        <f t="shared" si="407"/>
        <v>6-7</v>
      </c>
      <c r="AL985" s="36" t="str">
        <f t="shared" si="408"/>
        <v>Feb</v>
      </c>
      <c r="AM985" s="35" t="str">
        <f t="shared" si="409"/>
        <v>285-295</v>
      </c>
      <c r="AN985" s="36" t="str">
        <f t="shared" si="410"/>
        <v>HWS-HTI</v>
      </c>
    </row>
    <row r="986" spans="5:40" x14ac:dyDescent="0.3">
      <c r="E986" s="12">
        <v>40960.270833333336</v>
      </c>
      <c r="F986" s="16">
        <v>13.18</v>
      </c>
      <c r="G986" s="16">
        <v>1954.6899566650391</v>
      </c>
      <c r="H986" s="29">
        <v>1.1799741684599081</v>
      </c>
      <c r="I986" s="26">
        <v>287.89999999999998</v>
      </c>
      <c r="J986" s="30">
        <v>0.15022761760242792</v>
      </c>
      <c r="K986" s="31">
        <v>0.14173330255175795</v>
      </c>
      <c r="L986" s="111">
        <f t="shared" si="390"/>
        <v>1.4000000000000001</v>
      </c>
      <c r="M986" s="112">
        <f t="shared" si="391"/>
        <v>0.15000000000000002</v>
      </c>
      <c r="N986" s="112" t="b">
        <f t="shared" si="392"/>
        <v>1</v>
      </c>
      <c r="O986" s="112" t="b">
        <f t="shared" si="393"/>
        <v>1</v>
      </c>
      <c r="P986" s="113">
        <f t="shared" si="394"/>
        <v>14</v>
      </c>
      <c r="Q986" s="113">
        <f t="shared" si="395"/>
        <v>10.999999999999998</v>
      </c>
      <c r="R986" s="114" t="str">
        <f t="shared" si="411"/>
        <v>1.4-0.15</v>
      </c>
      <c r="S986" s="127">
        <f t="shared" si="396"/>
        <v>-1.3938101452171635E-2</v>
      </c>
      <c r="T986" s="112" t="b">
        <f t="shared" si="397"/>
        <v>1</v>
      </c>
      <c r="U986" s="22">
        <f t="shared" si="398"/>
        <v>13.016499739729783</v>
      </c>
      <c r="V986" s="22">
        <f t="shared" si="399"/>
        <v>1.3697919706108577</v>
      </c>
      <c r="W986" s="81">
        <f t="shared" si="400"/>
        <v>14</v>
      </c>
      <c r="X986" s="22">
        <f t="shared" si="401"/>
        <v>2.7620235417591371E-2</v>
      </c>
      <c r="Y986" s="3">
        <f>IF(U986&gt;'Power Curve'!$C$37,0,INDEX(Ci,$W986,1)*POWER(1-X986,3)+INDEX(Ci,$W986,2)*3*X986*POWER(1-X986,2)+INDEX(Ci,$W986,3)*3*POWER(X986,2)*(1-X986)+INDEX(Ci,$W986,4)*POWER(X986,3))</f>
        <v>1953.927222636127</v>
      </c>
      <c r="Z986" s="3">
        <f t="shared" si="402"/>
        <v>1926.6931867768646</v>
      </c>
      <c r="AA986" s="3">
        <f t="shared" si="403"/>
        <v>1954.6899566650391</v>
      </c>
      <c r="AB986" s="3">
        <f t="shared" si="412"/>
        <v>-27.996769888174413</v>
      </c>
      <c r="AC986" s="3">
        <f t="shared" si="413"/>
        <v>27.996769888174413</v>
      </c>
      <c r="AE986" s="34">
        <f t="shared" si="404"/>
        <v>13</v>
      </c>
      <c r="AF986" s="73" t="b">
        <f>COUNTIF('Power Curve'!$D$2:$D$31,AE986)&gt;0</f>
        <v>1</v>
      </c>
      <c r="AG986" s="73" t="b">
        <f t="shared" si="405"/>
        <v>0</v>
      </c>
      <c r="AH986" s="73" t="b">
        <f t="shared" si="414"/>
        <v>1</v>
      </c>
      <c r="AI986" s="34" t="str">
        <f t="shared" si="406"/>
        <v>Outer</v>
      </c>
      <c r="AJ986" s="35" t="str">
        <f t="shared" si="415"/>
        <v>1.3-1.4</v>
      </c>
      <c r="AK986" s="36" t="str">
        <f t="shared" si="407"/>
        <v>6-7</v>
      </c>
      <c r="AL986" s="36" t="str">
        <f t="shared" si="408"/>
        <v>Feb</v>
      </c>
      <c r="AM986" s="35" t="str">
        <f t="shared" si="409"/>
        <v>285-295</v>
      </c>
      <c r="AN986" s="36" t="str">
        <f t="shared" si="410"/>
        <v>HWS-HTI</v>
      </c>
    </row>
    <row r="987" spans="5:40" x14ac:dyDescent="0.3">
      <c r="E987" s="12">
        <v>40960.277777777781</v>
      </c>
      <c r="F987" s="16">
        <v>13.86</v>
      </c>
      <c r="G987" s="16">
        <v>1981.289993286133</v>
      </c>
      <c r="H987" s="29">
        <v>1.1802800997698621</v>
      </c>
      <c r="I987" s="26">
        <v>288.5</v>
      </c>
      <c r="J987" s="30">
        <v>0.15079365079365079</v>
      </c>
      <c r="K987" s="31">
        <v>0.18615448024886025</v>
      </c>
      <c r="L987" s="111">
        <f t="shared" si="390"/>
        <v>1.5000000000000002</v>
      </c>
      <c r="M987" s="112">
        <f t="shared" si="391"/>
        <v>0.15000000000000002</v>
      </c>
      <c r="N987" s="112" t="b">
        <f t="shared" si="392"/>
        <v>1</v>
      </c>
      <c r="O987" s="112" t="b">
        <f t="shared" si="393"/>
        <v>1</v>
      </c>
      <c r="P987" s="113">
        <f t="shared" si="394"/>
        <v>15</v>
      </c>
      <c r="Q987" s="113">
        <f t="shared" si="395"/>
        <v>10.999999999999998</v>
      </c>
      <c r="R987" s="114" t="str">
        <f t="shared" si="411"/>
        <v>1.5-0.15</v>
      </c>
      <c r="S987" s="127">
        <f t="shared" si="396"/>
        <v>-1.7284598692948454E-2</v>
      </c>
      <c r="T987" s="112" t="b">
        <f t="shared" si="397"/>
        <v>1</v>
      </c>
      <c r="U987" s="22">
        <f t="shared" si="398"/>
        <v>13.68924708157942</v>
      </c>
      <c r="V987" s="22">
        <f t="shared" si="399"/>
        <v>1.4737672409484048</v>
      </c>
      <c r="W987" s="81">
        <f t="shared" si="400"/>
        <v>14</v>
      </c>
      <c r="X987" s="22">
        <f t="shared" si="401"/>
        <v>0.72566024264569906</v>
      </c>
      <c r="Y987" s="3">
        <f>IF(U987&gt;'Power Curve'!$C$37,0,INDEX(Ci,$W987,1)*POWER(1-X987,3)+INDEX(Ci,$W987,2)*3*X987*POWER(1-X987,2)+INDEX(Ci,$W987,3)*3*POWER(X987,2)*(1-X987)+INDEX(Ci,$W987,4)*POWER(X987,3))</f>
        <v>1971.363111859735</v>
      </c>
      <c r="Z987" s="3">
        <f t="shared" si="402"/>
        <v>1937.2888915931576</v>
      </c>
      <c r="AA987" s="3">
        <f t="shared" si="403"/>
        <v>1981.289993286133</v>
      </c>
      <c r="AB987" s="3">
        <f t="shared" si="412"/>
        <v>-44.001101692975453</v>
      </c>
      <c r="AC987" s="3">
        <f t="shared" si="413"/>
        <v>44.001101692975453</v>
      </c>
      <c r="AE987" s="34">
        <f t="shared" si="404"/>
        <v>14</v>
      </c>
      <c r="AF987" s="73" t="b">
        <f>COUNTIF('Power Curve'!$D$2:$D$31,AE987)&gt;0</f>
        <v>1</v>
      </c>
      <c r="AG987" s="73" t="b">
        <f t="shared" si="405"/>
        <v>0</v>
      </c>
      <c r="AH987" s="73" t="b">
        <f t="shared" si="414"/>
        <v>1</v>
      </c>
      <c r="AI987" s="34" t="str">
        <f t="shared" si="406"/>
        <v>Outer</v>
      </c>
      <c r="AJ987" s="35" t="str">
        <f t="shared" si="415"/>
        <v>1.4-1.5</v>
      </c>
      <c r="AK987" s="36" t="str">
        <f t="shared" si="407"/>
        <v>6-7</v>
      </c>
      <c r="AL987" s="36" t="str">
        <f t="shared" si="408"/>
        <v>Feb</v>
      </c>
      <c r="AM987" s="35" t="str">
        <f t="shared" si="409"/>
        <v>285-295</v>
      </c>
      <c r="AN987" s="36" t="str">
        <f t="shared" si="410"/>
        <v>HWS-HTI</v>
      </c>
    </row>
    <row r="988" spans="5:40" x14ac:dyDescent="0.3">
      <c r="E988" s="12">
        <v>40960.284722222219</v>
      </c>
      <c r="F988" s="16">
        <v>13.96</v>
      </c>
      <c r="G988" s="16">
        <v>1983.3700103759791</v>
      </c>
      <c r="H988" s="29">
        <v>1.1808486770566775</v>
      </c>
      <c r="I988" s="26">
        <v>287.89999999999998</v>
      </c>
      <c r="J988" s="30">
        <v>0.1318051575931232</v>
      </c>
      <c r="K988" s="31">
        <v>0.17728324994059338</v>
      </c>
      <c r="L988" s="111">
        <f t="shared" si="390"/>
        <v>1.5000000000000002</v>
      </c>
      <c r="M988" s="112">
        <f t="shared" si="391"/>
        <v>0.13</v>
      </c>
      <c r="N988" s="112" t="b">
        <f t="shared" si="392"/>
        <v>1</v>
      </c>
      <c r="O988" s="112" t="b">
        <f t="shared" si="393"/>
        <v>1</v>
      </c>
      <c r="P988" s="113">
        <f t="shared" si="394"/>
        <v>15</v>
      </c>
      <c r="Q988" s="113">
        <f t="shared" si="395"/>
        <v>13</v>
      </c>
      <c r="R988" s="114" t="str">
        <f t="shared" si="411"/>
        <v>1.5-0.13</v>
      </c>
      <c r="S988" s="127">
        <f t="shared" si="396"/>
        <v>-1.1197886700886556E-3</v>
      </c>
      <c r="T988" s="112" t="b">
        <f t="shared" si="397"/>
        <v>1</v>
      </c>
      <c r="U988" s="22">
        <f t="shared" si="398"/>
        <v>13.790228779833477</v>
      </c>
      <c r="V988" s="22">
        <f t="shared" si="399"/>
        <v>1.4893742879361236</v>
      </c>
      <c r="W988" s="81">
        <f t="shared" si="400"/>
        <v>14</v>
      </c>
      <c r="X988" s="22">
        <f t="shared" si="401"/>
        <v>0.83043845728028443</v>
      </c>
      <c r="Y988" s="3">
        <f>IF(U988&gt;'Power Curve'!$C$37,0,INDEX(Ci,$W988,1)*POWER(1-X988,3)+INDEX(Ci,$W988,2)*3*X988*POWER(1-X988,2)+INDEX(Ci,$W988,3)*3*POWER(X988,2)*(1-X988)+INDEX(Ci,$W988,4)*POWER(X988,3))</f>
        <v>1973.0563087933256</v>
      </c>
      <c r="Z988" s="3">
        <f t="shared" si="402"/>
        <v>1970.8469026932919</v>
      </c>
      <c r="AA988" s="3">
        <f t="shared" si="403"/>
        <v>1983.3700103759791</v>
      </c>
      <c r="AB988" s="3">
        <f t="shared" si="412"/>
        <v>-12.523107682687169</v>
      </c>
      <c r="AC988" s="3">
        <f t="shared" si="413"/>
        <v>12.523107682687169</v>
      </c>
      <c r="AE988" s="34">
        <f t="shared" si="404"/>
        <v>14</v>
      </c>
      <c r="AF988" s="73" t="b">
        <f>COUNTIF('Power Curve'!$D$2:$D$31,AE988)&gt;0</f>
        <v>1</v>
      </c>
      <c r="AG988" s="73" t="b">
        <f t="shared" si="405"/>
        <v>0</v>
      </c>
      <c r="AH988" s="73" t="b">
        <f t="shared" si="414"/>
        <v>1</v>
      </c>
      <c r="AI988" s="34" t="str">
        <f t="shared" si="406"/>
        <v>Inner</v>
      </c>
      <c r="AJ988" s="35" t="str">
        <f t="shared" si="415"/>
        <v>1.4-1.5</v>
      </c>
      <c r="AK988" s="36" t="str">
        <f t="shared" si="407"/>
        <v>6-7</v>
      </c>
      <c r="AL988" s="36" t="str">
        <f t="shared" si="408"/>
        <v>Feb</v>
      </c>
      <c r="AM988" s="35" t="str">
        <f t="shared" si="409"/>
        <v>285-295</v>
      </c>
      <c r="AN988" s="36" t="str">
        <f t="shared" si="410"/>
        <v>Inner-TI</v>
      </c>
    </row>
    <row r="989" spans="5:40" x14ac:dyDescent="0.3">
      <c r="E989" s="12">
        <v>40960.291666666664</v>
      </c>
      <c r="F989" s="16">
        <v>12.6</v>
      </c>
      <c r="G989" s="16">
        <v>1965.709960937503</v>
      </c>
      <c r="H989" s="29">
        <v>1.1820912829569619</v>
      </c>
      <c r="I989" s="26">
        <v>287.7</v>
      </c>
      <c r="J989" s="30">
        <v>0.12460317460317462</v>
      </c>
      <c r="K989" s="31">
        <v>0.15252498660388761</v>
      </c>
      <c r="L989" s="111">
        <f t="shared" si="390"/>
        <v>1.3000000000000003</v>
      </c>
      <c r="M989" s="112">
        <f t="shared" si="391"/>
        <v>0.12</v>
      </c>
      <c r="N989" s="112" t="b">
        <f t="shared" si="392"/>
        <v>1</v>
      </c>
      <c r="O989" s="112" t="b">
        <f t="shared" si="393"/>
        <v>1</v>
      </c>
      <c r="P989" s="113">
        <f t="shared" si="394"/>
        <v>13.000000000000002</v>
      </c>
      <c r="Q989" s="113">
        <f t="shared" si="395"/>
        <v>14</v>
      </c>
      <c r="R989" s="114" t="str">
        <f t="shared" si="411"/>
        <v>1.3-0.12</v>
      </c>
      <c r="S989" s="127">
        <f t="shared" si="396"/>
        <v>-8.674156854531109E-4</v>
      </c>
      <c r="T989" s="112" t="b">
        <f t="shared" si="397"/>
        <v>1</v>
      </c>
      <c r="U989" s="22">
        <f t="shared" si="398"/>
        <v>12.451132473163858</v>
      </c>
      <c r="V989" s="22">
        <f t="shared" si="399"/>
        <v>1.2824126370566409</v>
      </c>
      <c r="W989" s="81">
        <f t="shared" si="400"/>
        <v>13</v>
      </c>
      <c r="X989" s="22">
        <f t="shared" si="401"/>
        <v>0.44536738237518564</v>
      </c>
      <c r="Y989" s="3">
        <f>IF(U989&gt;'Power Curve'!$C$37,0,INDEX(Ci,$W989,1)*POWER(1-X989,3)+INDEX(Ci,$W989,2)*3*X989*POWER(1-X989,2)+INDEX(Ci,$W989,3)*3*POWER(X989,2)*(1-X989)+INDEX(Ci,$W989,4)*POWER(X989,3))</f>
        <v>1936.9351396019767</v>
      </c>
      <c r="Z989" s="3">
        <f t="shared" si="402"/>
        <v>1935.2550116801806</v>
      </c>
      <c r="AA989" s="3">
        <f t="shared" si="403"/>
        <v>1965.709960937503</v>
      </c>
      <c r="AB989" s="3">
        <f t="shared" si="412"/>
        <v>-30.454949257322369</v>
      </c>
      <c r="AC989" s="3">
        <f t="shared" si="413"/>
        <v>30.454949257322369</v>
      </c>
      <c r="AE989" s="34">
        <f t="shared" si="404"/>
        <v>12</v>
      </c>
      <c r="AF989" s="73" t="b">
        <f>COUNTIF('Power Curve'!$D$2:$D$31,AE989)&gt;0</f>
        <v>1</v>
      </c>
      <c r="AG989" s="73" t="b">
        <f t="shared" si="405"/>
        <v>0</v>
      </c>
      <c r="AH989" s="73" t="b">
        <f t="shared" si="414"/>
        <v>1</v>
      </c>
      <c r="AI989" s="34" t="str">
        <f t="shared" si="406"/>
        <v>Inner</v>
      </c>
      <c r="AJ989" s="35" t="str">
        <f t="shared" si="415"/>
        <v>1.2-1.3</v>
      </c>
      <c r="AK989" s="36" t="str">
        <f t="shared" si="407"/>
        <v>7-8</v>
      </c>
      <c r="AL989" s="36" t="str">
        <f t="shared" si="408"/>
        <v>Feb</v>
      </c>
      <c r="AM989" s="35" t="str">
        <f t="shared" si="409"/>
        <v>285-295</v>
      </c>
      <c r="AN989" s="36" t="str">
        <f t="shared" si="410"/>
        <v>Inner-TI</v>
      </c>
    </row>
    <row r="990" spans="5:40" x14ac:dyDescent="0.3">
      <c r="E990" s="12">
        <v>40960.298611111109</v>
      </c>
      <c r="F990" s="16">
        <v>13.24</v>
      </c>
      <c r="G990" s="16">
        <v>1980.1000213623049</v>
      </c>
      <c r="H990" s="29">
        <v>1.1827651621949435</v>
      </c>
      <c r="I990" s="26">
        <v>288.3</v>
      </c>
      <c r="J990" s="30">
        <v>0.11782477341389729</v>
      </c>
      <c r="K990" s="31">
        <v>0.16837848905311401</v>
      </c>
      <c r="L990" s="111">
        <f t="shared" si="390"/>
        <v>1.4000000000000001</v>
      </c>
      <c r="M990" s="112">
        <f t="shared" si="391"/>
        <v>0.12</v>
      </c>
      <c r="N990" s="112" t="b">
        <f t="shared" si="392"/>
        <v>1</v>
      </c>
      <c r="O990" s="112" t="b">
        <f t="shared" si="393"/>
        <v>1</v>
      </c>
      <c r="P990" s="113">
        <f t="shared" si="394"/>
        <v>14</v>
      </c>
      <c r="Q990" s="113">
        <f t="shared" si="395"/>
        <v>14</v>
      </c>
      <c r="R990" s="114" t="str">
        <f t="shared" si="411"/>
        <v>1.4-0.12</v>
      </c>
      <c r="S990" s="127">
        <f t="shared" si="396"/>
        <v>-1.0712795490469469E-3</v>
      </c>
      <c r="T990" s="112" t="b">
        <f t="shared" si="397"/>
        <v>1</v>
      </c>
      <c r="U990" s="22">
        <f t="shared" si="398"/>
        <v>13.086056675920846</v>
      </c>
      <c r="V990" s="22">
        <f t="shared" si="399"/>
        <v>1.3805422193215149</v>
      </c>
      <c r="W990" s="81">
        <f t="shared" si="400"/>
        <v>14</v>
      </c>
      <c r="X990" s="22">
        <f t="shared" si="401"/>
        <v>9.979224000416094E-2</v>
      </c>
      <c r="Y990" s="3">
        <f>IF(U990&gt;'Power Curve'!$C$37,0,INDEX(Ci,$W990,1)*POWER(1-X990,3)+INDEX(Ci,$W990,2)*3*X990*POWER(1-X990,2)+INDEX(Ci,$W990,3)*3*POWER(X990,2)*(1-X990)+INDEX(Ci,$W990,4)*POWER(X990,3))</f>
        <v>1955.9051603954597</v>
      </c>
      <c r="Z990" s="3">
        <f t="shared" si="402"/>
        <v>1953.8098391972526</v>
      </c>
      <c r="AA990" s="3">
        <f t="shared" si="403"/>
        <v>1980.1000213623049</v>
      </c>
      <c r="AB990" s="3">
        <f t="shared" si="412"/>
        <v>-26.290182165052329</v>
      </c>
      <c r="AC990" s="3">
        <f t="shared" si="413"/>
        <v>26.290182165052329</v>
      </c>
      <c r="AE990" s="34">
        <f t="shared" si="404"/>
        <v>13</v>
      </c>
      <c r="AF990" s="73" t="b">
        <f>COUNTIF('Power Curve'!$D$2:$D$31,AE990)&gt;0</f>
        <v>1</v>
      </c>
      <c r="AG990" s="73" t="b">
        <f t="shared" si="405"/>
        <v>0</v>
      </c>
      <c r="AH990" s="73" t="b">
        <f t="shared" si="414"/>
        <v>1</v>
      </c>
      <c r="AI990" s="34" t="str">
        <f t="shared" si="406"/>
        <v>Inner</v>
      </c>
      <c r="AJ990" s="35" t="str">
        <f t="shared" si="415"/>
        <v>1.3-1.4</v>
      </c>
      <c r="AK990" s="36" t="str">
        <f t="shared" si="407"/>
        <v>7-8</v>
      </c>
      <c r="AL990" s="36" t="str">
        <f t="shared" si="408"/>
        <v>Feb</v>
      </c>
      <c r="AM990" s="35" t="str">
        <f t="shared" si="409"/>
        <v>285-295</v>
      </c>
      <c r="AN990" s="36" t="str">
        <f t="shared" si="410"/>
        <v>Inner-TI</v>
      </c>
    </row>
    <row r="991" spans="5:40" x14ac:dyDescent="0.3">
      <c r="E991" s="12">
        <v>40960.305555555555</v>
      </c>
      <c r="F991" s="16">
        <v>14.5</v>
      </c>
      <c r="G991" s="16">
        <v>1973.400024414063</v>
      </c>
      <c r="H991" s="29">
        <v>1.1832919091466041</v>
      </c>
      <c r="I991" s="26">
        <v>287.10000000000002</v>
      </c>
      <c r="J991" s="30">
        <v>0.14275862068965517</v>
      </c>
      <c r="K991" s="31">
        <v>0.18222953027293481</v>
      </c>
      <c r="L991" s="111">
        <f t="shared" si="390"/>
        <v>1.6</v>
      </c>
      <c r="M991" s="112">
        <f t="shared" si="391"/>
        <v>0.14000000000000001</v>
      </c>
      <c r="N991" s="112" t="b">
        <f t="shared" si="392"/>
        <v>1</v>
      </c>
      <c r="O991" s="112" t="b">
        <f t="shared" si="393"/>
        <v>1</v>
      </c>
      <c r="P991" s="113">
        <f t="shared" si="394"/>
        <v>16</v>
      </c>
      <c r="Q991" s="113">
        <f t="shared" si="395"/>
        <v>12</v>
      </c>
      <c r="R991" s="114" t="str">
        <f t="shared" si="411"/>
        <v>1.6-0.14</v>
      </c>
      <c r="S991" s="127">
        <f t="shared" si="396"/>
        <v>-4.3153521593601672E-3</v>
      </c>
      <c r="T991" s="112" t="b">
        <f t="shared" si="397"/>
        <v>1</v>
      </c>
      <c r="U991" s="22">
        <f t="shared" si="398"/>
        <v>14.333533672010667</v>
      </c>
      <c r="V991" s="22">
        <f t="shared" si="399"/>
        <v>1.5733438104087385</v>
      </c>
      <c r="W991" s="81">
        <f t="shared" si="400"/>
        <v>15</v>
      </c>
      <c r="X991" s="22">
        <f t="shared" si="401"/>
        <v>0.3629213491730171</v>
      </c>
      <c r="Y991" s="3">
        <f>IF(U991&gt;'Power Curve'!$C$37,0,INDEX(Ci,$W991,1)*POWER(1-X991,3)+INDEX(Ci,$W991,2)*3*X991*POWER(1-X991,2)+INDEX(Ci,$W991,3)*3*POWER(X991,2)*(1-X991)+INDEX(Ci,$W991,4)*POWER(X991,3))</f>
        <v>1976.845213203974</v>
      </c>
      <c r="Z991" s="3">
        <f t="shared" si="402"/>
        <v>1968.3144299444534</v>
      </c>
      <c r="AA991" s="3">
        <f t="shared" si="403"/>
        <v>1973.400024414063</v>
      </c>
      <c r="AB991" s="3">
        <f t="shared" si="412"/>
        <v>-5.0855944696095321</v>
      </c>
      <c r="AC991" s="3">
        <f t="shared" si="413"/>
        <v>5.0855944696095321</v>
      </c>
      <c r="AE991" s="34">
        <f t="shared" si="404"/>
        <v>14</v>
      </c>
      <c r="AF991" s="73" t="b">
        <f>COUNTIF('Power Curve'!$D$2:$D$31,AE991)&gt;0</f>
        <v>1</v>
      </c>
      <c r="AG991" s="73" t="b">
        <f t="shared" si="405"/>
        <v>0</v>
      </c>
      <c r="AH991" s="73" t="b">
        <f t="shared" si="414"/>
        <v>1</v>
      </c>
      <c r="AI991" s="34" t="str">
        <f t="shared" si="406"/>
        <v>Outer</v>
      </c>
      <c r="AJ991" s="35" t="str">
        <f t="shared" si="415"/>
        <v>1.5-1.6</v>
      </c>
      <c r="AK991" s="36" t="str">
        <f t="shared" si="407"/>
        <v>7-8</v>
      </c>
      <c r="AL991" s="36" t="str">
        <f t="shared" si="408"/>
        <v>Feb</v>
      </c>
      <c r="AM991" s="35" t="str">
        <f t="shared" si="409"/>
        <v>285-295</v>
      </c>
      <c r="AN991" s="36" t="str">
        <f t="shared" si="410"/>
        <v>HWS-HTI</v>
      </c>
    </row>
    <row r="992" spans="5:40" x14ac:dyDescent="0.3">
      <c r="E992" s="12">
        <v>40960.3125</v>
      </c>
      <c r="F992" s="16">
        <v>15.56</v>
      </c>
      <c r="G992" s="16">
        <v>1980.1000213623049</v>
      </c>
      <c r="H992" s="29">
        <v>1.1832919091466041</v>
      </c>
      <c r="I992" s="26">
        <v>287.89999999999998</v>
      </c>
      <c r="J992" s="30">
        <v>0.15745501285347044</v>
      </c>
      <c r="K992" s="31">
        <v>0.15558182192314407</v>
      </c>
      <c r="L992" s="111">
        <f t="shared" si="390"/>
        <v>1.7000000000000002</v>
      </c>
      <c r="M992" s="112">
        <f t="shared" si="391"/>
        <v>0.16</v>
      </c>
      <c r="N992" s="112" t="b">
        <f t="shared" si="392"/>
        <v>1</v>
      </c>
      <c r="O992" s="112" t="b">
        <f t="shared" si="393"/>
        <v>1</v>
      </c>
      <c r="P992" s="113">
        <f t="shared" si="394"/>
        <v>17</v>
      </c>
      <c r="Q992" s="113">
        <f t="shared" si="395"/>
        <v>10</v>
      </c>
      <c r="R992" s="114" t="str">
        <f t="shared" si="411"/>
        <v>1.7-0.16</v>
      </c>
      <c r="S992" s="127">
        <f t="shared" si="396"/>
        <v>-2.1194439920424528E-4</v>
      </c>
      <c r="T992" s="112" t="b">
        <f t="shared" si="397"/>
        <v>1</v>
      </c>
      <c r="U992" s="22">
        <f t="shared" si="398"/>
        <v>15.381364409412827</v>
      </c>
      <c r="V992" s="22">
        <f t="shared" si="399"/>
        <v>1.7352894286401537</v>
      </c>
      <c r="W992" s="81">
        <f t="shared" si="400"/>
        <v>16</v>
      </c>
      <c r="X992" s="22">
        <f t="shared" si="401"/>
        <v>0.38190866633425918</v>
      </c>
      <c r="Y992" s="3">
        <f>IF(U992&gt;'Power Curve'!$C$37,0,INDEX(Ci,$W992,1)*POWER(1-X992,3)+INDEX(Ci,$W992,2)*3*X992*POWER(1-X992,2)+INDEX(Ci,$W992,3)*3*POWER(X992,2)*(1-X992)+INDEX(Ci,$W992,4)*POWER(X992,3))</f>
        <v>1980.4019094154462</v>
      </c>
      <c r="Z992" s="3">
        <f t="shared" si="402"/>
        <v>1979.9821743225723</v>
      </c>
      <c r="AA992" s="3">
        <f t="shared" si="403"/>
        <v>1980.1000213623049</v>
      </c>
      <c r="AB992" s="3">
        <f t="shared" si="412"/>
        <v>-0.11784703973262367</v>
      </c>
      <c r="AC992" s="3">
        <f t="shared" si="413"/>
        <v>0.11784703973262367</v>
      </c>
      <c r="AE992" s="34">
        <f t="shared" si="404"/>
        <v>15</v>
      </c>
      <c r="AF992" s="73" t="b">
        <f>COUNTIF('Power Curve'!$D$2:$D$31,AE992)&gt;0</f>
        <v>1</v>
      </c>
      <c r="AG992" s="73" t="b">
        <f t="shared" si="405"/>
        <v>0</v>
      </c>
      <c r="AH992" s="73" t="b">
        <f t="shared" si="414"/>
        <v>1</v>
      </c>
      <c r="AI992" s="34" t="str">
        <f t="shared" si="406"/>
        <v>Outer</v>
      </c>
      <c r="AJ992" s="35" t="str">
        <f t="shared" si="415"/>
        <v>1.7-1.8</v>
      </c>
      <c r="AK992" s="36" t="str">
        <f t="shared" si="407"/>
        <v>7-8</v>
      </c>
      <c r="AL992" s="36" t="str">
        <f t="shared" si="408"/>
        <v>Feb</v>
      </c>
      <c r="AM992" s="35" t="str">
        <f t="shared" si="409"/>
        <v>285-295</v>
      </c>
      <c r="AN992" s="36" t="str">
        <f t="shared" si="410"/>
        <v>HWS-HTI</v>
      </c>
    </row>
    <row r="993" spans="5:40" x14ac:dyDescent="0.3">
      <c r="E993" s="12">
        <v>40960.319444444445</v>
      </c>
      <c r="F993" s="16">
        <v>15.44</v>
      </c>
      <c r="G993" s="16">
        <v>1987.1799468994141</v>
      </c>
      <c r="H993" s="29">
        <v>1.183527277084357</v>
      </c>
      <c r="I993" s="26">
        <v>288.39999999999998</v>
      </c>
      <c r="J993" s="30">
        <v>0.13147668393782383</v>
      </c>
      <c r="K993" s="31">
        <v>0.17617915408071705</v>
      </c>
      <c r="L993" s="111">
        <f t="shared" si="390"/>
        <v>1.7000000000000002</v>
      </c>
      <c r="M993" s="112">
        <f t="shared" si="391"/>
        <v>0.13</v>
      </c>
      <c r="N993" s="112" t="b">
        <f t="shared" si="392"/>
        <v>1</v>
      </c>
      <c r="O993" s="112" t="b">
        <f t="shared" si="393"/>
        <v>1</v>
      </c>
      <c r="P993" s="113">
        <f t="shared" si="394"/>
        <v>17</v>
      </c>
      <c r="Q993" s="113">
        <f t="shared" si="395"/>
        <v>13</v>
      </c>
      <c r="R993" s="114" t="str">
        <f t="shared" si="411"/>
        <v>1.7-0.13</v>
      </c>
      <c r="S993" s="127">
        <f t="shared" si="396"/>
        <v>-4.0609135420812854E-3</v>
      </c>
      <c r="T993" s="112" t="b">
        <f t="shared" si="397"/>
        <v>1</v>
      </c>
      <c r="U993" s="22">
        <f t="shared" si="398"/>
        <v>15.263753962547623</v>
      </c>
      <c r="V993" s="22">
        <f t="shared" si="399"/>
        <v>1.7171123549504854</v>
      </c>
      <c r="W993" s="81">
        <f t="shared" si="400"/>
        <v>16</v>
      </c>
      <c r="X993" s="22">
        <f t="shared" si="401"/>
        <v>0.26400841070191094</v>
      </c>
      <c r="Y993" s="3">
        <f>IF(U993&gt;'Power Curve'!$C$37,0,INDEX(Ci,$W993,1)*POWER(1-X993,3)+INDEX(Ci,$W993,2)*3*X993*POWER(1-X993,2)+INDEX(Ci,$W993,3)*3*POWER(X993,2)*(1-X993)+INDEX(Ci,$W993,4)*POWER(X993,3))</f>
        <v>1979.9939479667835</v>
      </c>
      <c r="Z993" s="3">
        <f t="shared" si="402"/>
        <v>1971.9533637302461</v>
      </c>
      <c r="AA993" s="3">
        <f t="shared" si="403"/>
        <v>1987.1799468994141</v>
      </c>
      <c r="AB993" s="3">
        <f t="shared" si="412"/>
        <v>-15.226583169167952</v>
      </c>
      <c r="AC993" s="3">
        <f t="shared" si="413"/>
        <v>15.226583169167952</v>
      </c>
      <c r="AE993" s="34">
        <f t="shared" si="404"/>
        <v>15</v>
      </c>
      <c r="AF993" s="73" t="b">
        <f>COUNTIF('Power Curve'!$D$2:$D$31,AE993)&gt;0</f>
        <v>1</v>
      </c>
      <c r="AG993" s="73" t="b">
        <f t="shared" si="405"/>
        <v>0</v>
      </c>
      <c r="AH993" s="73" t="b">
        <f t="shared" si="414"/>
        <v>1</v>
      </c>
      <c r="AI993" s="34" t="str">
        <f t="shared" si="406"/>
        <v>Inner</v>
      </c>
      <c r="AJ993" s="35" t="str">
        <f t="shared" si="415"/>
        <v>1.7-1.8</v>
      </c>
      <c r="AK993" s="36" t="str">
        <f t="shared" si="407"/>
        <v>7-8</v>
      </c>
      <c r="AL993" s="36" t="str">
        <f t="shared" si="408"/>
        <v>Feb</v>
      </c>
      <c r="AM993" s="35" t="str">
        <f t="shared" si="409"/>
        <v>285-295</v>
      </c>
      <c r="AN993" s="36" t="str">
        <f t="shared" si="410"/>
        <v>Inner-TI</v>
      </c>
    </row>
    <row r="994" spans="5:40" x14ac:dyDescent="0.3">
      <c r="E994" s="12">
        <v>40960.326388888891</v>
      </c>
      <c r="F994" s="16">
        <v>14.02</v>
      </c>
      <c r="G994" s="16">
        <v>1987.669982910161</v>
      </c>
      <c r="H994" s="29">
        <v>1.184305508275157</v>
      </c>
      <c r="I994" s="26">
        <v>289.60000000000002</v>
      </c>
      <c r="J994" s="30">
        <v>0.12767475035663339</v>
      </c>
      <c r="K994" s="31">
        <v>0.16018916910412134</v>
      </c>
      <c r="L994" s="111">
        <f t="shared" si="390"/>
        <v>1.5000000000000002</v>
      </c>
      <c r="M994" s="112">
        <f t="shared" si="391"/>
        <v>0.13</v>
      </c>
      <c r="N994" s="112" t="b">
        <f t="shared" si="392"/>
        <v>1</v>
      </c>
      <c r="O994" s="112" t="b">
        <f t="shared" si="393"/>
        <v>1</v>
      </c>
      <c r="P994" s="113">
        <f t="shared" si="394"/>
        <v>15</v>
      </c>
      <c r="Q994" s="113">
        <f t="shared" si="395"/>
        <v>13</v>
      </c>
      <c r="R994" s="114" t="str">
        <f t="shared" si="411"/>
        <v>1.5-0.13</v>
      </c>
      <c r="S994" s="127">
        <f t="shared" si="396"/>
        <v>-1.1197886700886556E-3</v>
      </c>
      <c r="T994" s="112" t="b">
        <f t="shared" si="397"/>
        <v>1</v>
      </c>
      <c r="U994" s="22">
        <f t="shared" si="398"/>
        <v>13.863000337191419</v>
      </c>
      <c r="V994" s="22">
        <f t="shared" si="399"/>
        <v>1.5006213667107098</v>
      </c>
      <c r="W994" s="81">
        <f t="shared" si="400"/>
        <v>14</v>
      </c>
      <c r="X994" s="22">
        <f t="shared" si="401"/>
        <v>0.9059459402002128</v>
      </c>
      <c r="Y994" s="3">
        <f>IF(U994&gt;'Power Curve'!$C$37,0,INDEX(Ci,$W994,1)*POWER(1-X994,3)+INDEX(Ci,$W994,2)*3*X994*POWER(1-X994,2)+INDEX(Ci,$W994,3)*3*POWER(X994,2)*(1-X994)+INDEX(Ci,$W994,4)*POWER(X994,3))</f>
        <v>1974.0106831794365</v>
      </c>
      <c r="Z994" s="3">
        <f t="shared" si="402"/>
        <v>1971.8002083817782</v>
      </c>
      <c r="AA994" s="3">
        <f t="shared" si="403"/>
        <v>1987.669982910161</v>
      </c>
      <c r="AB994" s="3">
        <f t="shared" si="412"/>
        <v>-15.869774528382777</v>
      </c>
      <c r="AC994" s="3">
        <f t="shared" si="413"/>
        <v>15.869774528382777</v>
      </c>
      <c r="AE994" s="34">
        <f t="shared" si="404"/>
        <v>14</v>
      </c>
      <c r="AF994" s="73" t="b">
        <f>COUNTIF('Power Curve'!$D$2:$D$31,AE994)&gt;0</f>
        <v>1</v>
      </c>
      <c r="AG994" s="73" t="b">
        <f t="shared" si="405"/>
        <v>0</v>
      </c>
      <c r="AH994" s="73" t="b">
        <f t="shared" si="414"/>
        <v>1</v>
      </c>
      <c r="AI994" s="34" t="str">
        <f t="shared" si="406"/>
        <v>Inner</v>
      </c>
      <c r="AJ994" s="35" t="str">
        <f t="shared" si="415"/>
        <v>1.5-1.6</v>
      </c>
      <c r="AK994" s="36" t="str">
        <f t="shared" si="407"/>
        <v>7-8</v>
      </c>
      <c r="AL994" s="36" t="str">
        <f t="shared" si="408"/>
        <v>Feb</v>
      </c>
      <c r="AM994" s="35" t="str">
        <f t="shared" si="409"/>
        <v>285-295</v>
      </c>
      <c r="AN994" s="36" t="str">
        <f t="shared" si="410"/>
        <v>Inner-TI</v>
      </c>
    </row>
    <row r="995" spans="5:40" x14ac:dyDescent="0.3">
      <c r="E995" s="12">
        <v>40960.333333333336</v>
      </c>
      <c r="F995" s="16">
        <v>15.5</v>
      </c>
      <c r="G995" s="16">
        <v>1977.409988403323</v>
      </c>
      <c r="H995" s="29">
        <v>1.1840701718999369</v>
      </c>
      <c r="I995" s="26">
        <v>286.5</v>
      </c>
      <c r="J995" s="30">
        <v>0.13870967741935483</v>
      </c>
      <c r="K995" s="31">
        <v>0.1788689923536872</v>
      </c>
      <c r="L995" s="111">
        <f t="shared" si="390"/>
        <v>1.7000000000000002</v>
      </c>
      <c r="M995" s="112">
        <f t="shared" si="391"/>
        <v>0.14000000000000001</v>
      </c>
      <c r="N995" s="112" t="b">
        <f t="shared" si="392"/>
        <v>1</v>
      </c>
      <c r="O995" s="112" t="b">
        <f t="shared" si="393"/>
        <v>1</v>
      </c>
      <c r="P995" s="113">
        <f t="shared" si="394"/>
        <v>17</v>
      </c>
      <c r="Q995" s="113">
        <f t="shared" si="395"/>
        <v>12</v>
      </c>
      <c r="R995" s="114" t="str">
        <f t="shared" si="411"/>
        <v>1.7-0.14</v>
      </c>
      <c r="S995" s="127">
        <f t="shared" si="396"/>
        <v>-9.4036246511131213E-4</v>
      </c>
      <c r="T995" s="112" t="b">
        <f t="shared" si="397"/>
        <v>1</v>
      </c>
      <c r="U995" s="22">
        <f t="shared" si="398"/>
        <v>15.325411654568503</v>
      </c>
      <c r="V995" s="22">
        <f t="shared" si="399"/>
        <v>1.7266417500107978</v>
      </c>
      <c r="W995" s="81">
        <f t="shared" si="400"/>
        <v>16</v>
      </c>
      <c r="X995" s="22">
        <f t="shared" si="401"/>
        <v>0.32581803599220571</v>
      </c>
      <c r="Y995" s="3">
        <f>IF(U995&gt;'Power Curve'!$C$37,0,INDEX(Ci,$W995,1)*POWER(1-X995,3)+INDEX(Ci,$W995,2)*3*X995*POWER(1-X995,2)+INDEX(Ci,$W995,3)*3*POWER(X995,2)*(1-X995)+INDEX(Ci,$W995,4)*POWER(X995,3))</f>
        <v>1980.2088485420368</v>
      </c>
      <c r="Z995" s="3">
        <f t="shared" si="402"/>
        <v>1978.3467344677865</v>
      </c>
      <c r="AA995" s="3">
        <f t="shared" si="403"/>
        <v>1977.409988403323</v>
      </c>
      <c r="AB995" s="3">
        <f t="shared" si="412"/>
        <v>0.93674606446347752</v>
      </c>
      <c r="AC995" s="3">
        <f t="shared" si="413"/>
        <v>0.93674606446347752</v>
      </c>
      <c r="AE995" s="34">
        <f t="shared" si="404"/>
        <v>15</v>
      </c>
      <c r="AF995" s="73" t="b">
        <f>COUNTIF('Power Curve'!$D$2:$D$31,AE995)&gt;0</f>
        <v>1</v>
      </c>
      <c r="AG995" s="73" t="b">
        <f t="shared" si="405"/>
        <v>0</v>
      </c>
      <c r="AH995" s="73" t="b">
        <f t="shared" si="414"/>
        <v>1</v>
      </c>
      <c r="AI995" s="34" t="str">
        <f t="shared" si="406"/>
        <v>Inner</v>
      </c>
      <c r="AJ995" s="35" t="str">
        <f t="shared" si="415"/>
        <v>1.7-1.8</v>
      </c>
      <c r="AK995" s="36" t="str">
        <f t="shared" si="407"/>
        <v>8-9</v>
      </c>
      <c r="AL995" s="36" t="str">
        <f t="shared" si="408"/>
        <v>Feb</v>
      </c>
      <c r="AM995" s="35" t="str">
        <f t="shared" si="409"/>
        <v>285-295</v>
      </c>
      <c r="AN995" s="36" t="str">
        <f t="shared" si="410"/>
        <v>Inner-TI</v>
      </c>
    </row>
    <row r="996" spans="5:40" x14ac:dyDescent="0.3">
      <c r="E996" s="12">
        <v>40960.340277777781</v>
      </c>
      <c r="F996" s="16">
        <v>15.91</v>
      </c>
      <c r="G996" s="16">
        <v>1970.1400299072241</v>
      </c>
      <c r="H996" s="29">
        <v>1.1841736600865878</v>
      </c>
      <c r="I996" s="26">
        <v>283.89999999999998</v>
      </c>
      <c r="J996" s="30">
        <v>0.10307982401005657</v>
      </c>
      <c r="K996" s="31">
        <v>0.15845915413423048</v>
      </c>
      <c r="L996" s="111">
        <f t="shared" si="390"/>
        <v>1.8000000000000003</v>
      </c>
      <c r="M996" s="112">
        <f t="shared" si="391"/>
        <v>9.9999999999999992E-2</v>
      </c>
      <c r="N996" s="112" t="b">
        <f t="shared" si="392"/>
        <v>1</v>
      </c>
      <c r="O996" s="112" t="b">
        <f t="shared" si="393"/>
        <v>1</v>
      </c>
      <c r="P996" s="113">
        <f t="shared" si="394"/>
        <v>18</v>
      </c>
      <c r="Q996" s="113">
        <f t="shared" si="395"/>
        <v>16</v>
      </c>
      <c r="R996" s="114" t="str">
        <f t="shared" si="411"/>
        <v>1.8-0.1</v>
      </c>
      <c r="S996" s="127">
        <f t="shared" si="396"/>
        <v>4.1250342524700992E-3</v>
      </c>
      <c r="T996" s="112" t="b">
        <f t="shared" si="397"/>
        <v>1</v>
      </c>
      <c r="U996" s="22">
        <f t="shared" si="398"/>
        <v>15.731251790346562</v>
      </c>
      <c r="V996" s="22">
        <f t="shared" si="399"/>
        <v>1.7893656512533269</v>
      </c>
      <c r="W996" s="81">
        <f t="shared" si="400"/>
        <v>16</v>
      </c>
      <c r="X996" s="22">
        <f t="shared" si="401"/>
        <v>0.73265821923664698</v>
      </c>
      <c r="Y996" s="3">
        <f>IF(U996&gt;'Power Curve'!$C$37,0,INDEX(Ci,$W996,1)*POWER(1-X996,3)+INDEX(Ci,$W996,2)*3*X996*POWER(1-X996,2)+INDEX(Ci,$W996,3)*3*POWER(X996,2)*(1-X996)+INDEX(Ci,$W996,4)*POWER(X996,3))</f>
        <v>1981.5662788204829</v>
      </c>
      <c r="Z996" s="3">
        <f t="shared" si="402"/>
        <v>1989.7403075941572</v>
      </c>
      <c r="AA996" s="3">
        <f t="shared" si="403"/>
        <v>1970.1400299072241</v>
      </c>
      <c r="AB996" s="3">
        <f t="shared" si="412"/>
        <v>19.600277686933168</v>
      </c>
      <c r="AC996" s="3">
        <f t="shared" si="413"/>
        <v>19.600277686933168</v>
      </c>
      <c r="AE996" s="34">
        <f t="shared" si="404"/>
        <v>16</v>
      </c>
      <c r="AF996" s="73" t="b">
        <f>COUNTIF('Power Curve'!$D$2:$D$31,AE996)&gt;0</f>
        <v>1</v>
      </c>
      <c r="AG996" s="73" t="b">
        <f t="shared" si="405"/>
        <v>0</v>
      </c>
      <c r="AH996" s="73" t="b">
        <f t="shared" si="414"/>
        <v>1</v>
      </c>
      <c r="AI996" s="34" t="str">
        <f t="shared" si="406"/>
        <v>Inner</v>
      </c>
      <c r="AJ996" s="35" t="str">
        <f t="shared" si="415"/>
        <v>1.7-1.8</v>
      </c>
      <c r="AK996" s="36" t="str">
        <f t="shared" si="407"/>
        <v>8-9</v>
      </c>
      <c r="AL996" s="36" t="str">
        <f t="shared" si="408"/>
        <v>Feb</v>
      </c>
      <c r="AM996" s="35" t="str">
        <f t="shared" si="409"/>
        <v>275-285</v>
      </c>
      <c r="AN996" s="36" t="str">
        <f t="shared" si="410"/>
        <v>Inner-TI</v>
      </c>
    </row>
    <row r="997" spans="5:40" x14ac:dyDescent="0.3">
      <c r="E997" s="12">
        <v>40960.347222222219</v>
      </c>
      <c r="F997" s="16">
        <v>15.17</v>
      </c>
      <c r="G997" s="16">
        <v>1974.499938964841</v>
      </c>
      <c r="H997" s="29">
        <v>1.1845408097158932</v>
      </c>
      <c r="I997" s="26">
        <v>284.2</v>
      </c>
      <c r="J997" s="30">
        <v>0.12195121951219513</v>
      </c>
      <c r="K997" s="31">
        <v>0.1231427338050098</v>
      </c>
      <c r="L997" s="111">
        <f t="shared" si="390"/>
        <v>1.7000000000000002</v>
      </c>
      <c r="M997" s="112">
        <f t="shared" si="391"/>
        <v>0.12</v>
      </c>
      <c r="N997" s="112" t="b">
        <f t="shared" si="392"/>
        <v>1</v>
      </c>
      <c r="O997" s="112" t="b">
        <f t="shared" si="393"/>
        <v>1</v>
      </c>
      <c r="P997" s="113">
        <f t="shared" si="394"/>
        <v>17</v>
      </c>
      <c r="Q997" s="113">
        <f t="shared" si="395"/>
        <v>14</v>
      </c>
      <c r="R997" s="114" t="str">
        <f t="shared" si="411"/>
        <v>1.7-0.12</v>
      </c>
      <c r="S997" s="127">
        <f t="shared" si="396"/>
        <v>-1.9369753789638688E-3</v>
      </c>
      <c r="T997" s="112" t="b">
        <f t="shared" si="397"/>
        <v>1</v>
      </c>
      <c r="U997" s="22">
        <f t="shared" si="398"/>
        <v>15.001115691076176</v>
      </c>
      <c r="V997" s="22">
        <f t="shared" si="399"/>
        <v>1.676520763459169</v>
      </c>
      <c r="W997" s="81">
        <f t="shared" si="400"/>
        <v>16</v>
      </c>
      <c r="X997" s="22">
        <f t="shared" si="401"/>
        <v>7.2296140154708328E-4</v>
      </c>
      <c r="Y997" s="3">
        <f>IF(U997&gt;'Power Curve'!$C$37,0,INDEX(Ci,$W997,1)*POWER(1-X997,3)+INDEX(Ci,$W997,2)*3*X997*POWER(1-X997,2)+INDEX(Ci,$W997,3)*3*POWER(X997,2)*(1-X997)+INDEX(Ci,$W997,4)*POWER(X997,3))</f>
        <v>1979.0535751423163</v>
      </c>
      <c r="Z997" s="3">
        <f t="shared" si="402"/>
        <v>1975.2201970936153</v>
      </c>
      <c r="AA997" s="3">
        <f t="shared" si="403"/>
        <v>1974.499938964841</v>
      </c>
      <c r="AB997" s="3">
        <f t="shared" si="412"/>
        <v>0.72025812877427597</v>
      </c>
      <c r="AC997" s="3">
        <f t="shared" si="413"/>
        <v>0.72025812877427597</v>
      </c>
      <c r="AE997" s="34">
        <f t="shared" si="404"/>
        <v>15</v>
      </c>
      <c r="AF997" s="73" t="b">
        <f>COUNTIF('Power Curve'!$D$2:$D$31,AE997)&gt;0</f>
        <v>1</v>
      </c>
      <c r="AG997" s="73" t="b">
        <f t="shared" si="405"/>
        <v>0</v>
      </c>
      <c r="AH997" s="73" t="b">
        <f t="shared" si="414"/>
        <v>1</v>
      </c>
      <c r="AI997" s="34" t="str">
        <f t="shared" si="406"/>
        <v>Inner</v>
      </c>
      <c r="AJ997" s="35" t="str">
        <f t="shared" si="415"/>
        <v>1.6-1.7</v>
      </c>
      <c r="AK997" s="36" t="str">
        <f t="shared" si="407"/>
        <v>8-9</v>
      </c>
      <c r="AL997" s="36" t="str">
        <f t="shared" si="408"/>
        <v>Feb</v>
      </c>
      <c r="AM997" s="35" t="str">
        <f t="shared" si="409"/>
        <v>275-285</v>
      </c>
      <c r="AN997" s="36" t="str">
        <f t="shared" si="410"/>
        <v>Inner-TI</v>
      </c>
    </row>
    <row r="998" spans="5:40" x14ac:dyDescent="0.3">
      <c r="E998" s="12">
        <v>40960.354166666664</v>
      </c>
      <c r="F998" s="16">
        <v>16.21</v>
      </c>
      <c r="G998" s="16">
        <v>1979.599975585943</v>
      </c>
      <c r="H998" s="29">
        <v>1.1849805705118102</v>
      </c>
      <c r="I998" s="26">
        <v>283.60000000000002</v>
      </c>
      <c r="J998" s="30">
        <v>0.1394201110425663</v>
      </c>
      <c r="K998" s="31">
        <v>0.15018082671810415</v>
      </c>
      <c r="L998" s="111">
        <f t="shared" si="390"/>
        <v>1.8000000000000003</v>
      </c>
      <c r="M998" s="112">
        <f t="shared" si="391"/>
        <v>0.14000000000000001</v>
      </c>
      <c r="N998" s="112" t="b">
        <f t="shared" si="392"/>
        <v>1</v>
      </c>
      <c r="O998" s="112" t="b">
        <f t="shared" si="393"/>
        <v>1</v>
      </c>
      <c r="P998" s="113">
        <f t="shared" si="394"/>
        <v>18</v>
      </c>
      <c r="Q998" s="113">
        <f t="shared" si="395"/>
        <v>12</v>
      </c>
      <c r="R998" s="114" t="str">
        <f t="shared" si="411"/>
        <v>1.8-0.14</v>
      </c>
      <c r="S998" s="127">
        <f t="shared" si="396"/>
        <v>-3.1735133711910239E-3</v>
      </c>
      <c r="T998" s="112" t="b">
        <f t="shared" si="397"/>
        <v>1</v>
      </c>
      <c r="U998" s="22">
        <f t="shared" si="398"/>
        <v>16.031521007328493</v>
      </c>
      <c r="V998" s="22">
        <f t="shared" si="399"/>
        <v>1.8357732266796418</v>
      </c>
      <c r="W998" s="81">
        <f t="shared" si="400"/>
        <v>17</v>
      </c>
      <c r="X998" s="22">
        <f t="shared" si="401"/>
        <v>3.3960619704101344E-2</v>
      </c>
      <c r="Y998" s="3">
        <f>IF(U998&gt;'Power Curve'!$C$37,0,INDEX(Ci,$W998,1)*POWER(1-X998,3)+INDEX(Ci,$W998,2)*3*X998*POWER(1-X998,2)+INDEX(Ci,$W998,3)*3*POWER(X998,2)*(1-X998)+INDEX(Ci,$W998,4)*POWER(X998,3))</f>
        <v>1982.508000687222</v>
      </c>
      <c r="Z998" s="3">
        <f t="shared" si="402"/>
        <v>1976.2164850385479</v>
      </c>
      <c r="AA998" s="3">
        <f t="shared" si="403"/>
        <v>1979.599975585943</v>
      </c>
      <c r="AB998" s="3">
        <f t="shared" si="412"/>
        <v>-3.383490547395013</v>
      </c>
      <c r="AC998" s="3">
        <f t="shared" si="413"/>
        <v>3.383490547395013</v>
      </c>
      <c r="AE998" s="34">
        <f t="shared" si="404"/>
        <v>16</v>
      </c>
      <c r="AF998" s="73" t="b">
        <f>COUNTIF('Power Curve'!$D$2:$D$31,AE998)&gt;0</f>
        <v>1</v>
      </c>
      <c r="AG998" s="73" t="b">
        <f t="shared" si="405"/>
        <v>0</v>
      </c>
      <c r="AH998" s="73" t="b">
        <f t="shared" si="414"/>
        <v>1</v>
      </c>
      <c r="AI998" s="34" t="str">
        <f t="shared" si="406"/>
        <v>Inner</v>
      </c>
      <c r="AJ998" s="35" t="str">
        <f t="shared" si="415"/>
        <v>1.8-1.9</v>
      </c>
      <c r="AK998" s="36" t="str">
        <f t="shared" si="407"/>
        <v>8-9</v>
      </c>
      <c r="AL998" s="36" t="str">
        <f t="shared" si="408"/>
        <v>Feb</v>
      </c>
      <c r="AM998" s="35" t="str">
        <f t="shared" si="409"/>
        <v>275-285</v>
      </c>
      <c r="AN998" s="36" t="str">
        <f t="shared" si="410"/>
        <v>Inner-TI</v>
      </c>
    </row>
    <row r="999" spans="5:40" x14ac:dyDescent="0.3">
      <c r="E999" s="12">
        <v>40960.361111111109</v>
      </c>
      <c r="F999" s="16">
        <v>15.7</v>
      </c>
      <c r="G999" s="16">
        <v>1980.15002441406</v>
      </c>
      <c r="H999" s="29">
        <v>1.1851565662700294</v>
      </c>
      <c r="I999" s="26">
        <v>284.39999999999998</v>
      </c>
      <c r="J999" s="30">
        <v>0.11337579617834395</v>
      </c>
      <c r="K999" s="31">
        <v>0.15066021564848761</v>
      </c>
      <c r="L999" s="111">
        <f t="shared" si="390"/>
        <v>1.8000000000000003</v>
      </c>
      <c r="M999" s="112">
        <f t="shared" si="391"/>
        <v>0.11</v>
      </c>
      <c r="N999" s="112" t="b">
        <f t="shared" si="392"/>
        <v>1</v>
      </c>
      <c r="O999" s="112" t="b">
        <f t="shared" si="393"/>
        <v>1</v>
      </c>
      <c r="P999" s="113">
        <f t="shared" si="394"/>
        <v>18</v>
      </c>
      <c r="Q999" s="113">
        <f t="shared" si="395"/>
        <v>15</v>
      </c>
      <c r="R999" s="114" t="str">
        <f t="shared" si="411"/>
        <v>1.8-0.11</v>
      </c>
      <c r="S999" s="127">
        <f t="shared" si="396"/>
        <v>7.6294021619234314E-4</v>
      </c>
      <c r="T999" s="112" t="b">
        <f t="shared" si="397"/>
        <v>1</v>
      </c>
      <c r="U999" s="22">
        <f t="shared" si="398"/>
        <v>15.527904993569209</v>
      </c>
      <c r="V999" s="22">
        <f t="shared" si="399"/>
        <v>1.7579377483067775</v>
      </c>
      <c r="W999" s="81">
        <f t="shared" si="400"/>
        <v>16</v>
      </c>
      <c r="X999" s="22">
        <f t="shared" si="401"/>
        <v>0.52881034720579678</v>
      </c>
      <c r="Y999" s="3">
        <f>IF(U999&gt;'Power Curve'!$C$37,0,INDEX(Ci,$W999,1)*POWER(1-X999,3)+INDEX(Ci,$W999,2)*3*X999*POWER(1-X999,2)+INDEX(Ci,$W999,3)*3*POWER(X999,2)*(1-X999)+INDEX(Ci,$W999,4)*POWER(X999,3))</f>
        <v>1980.8986364684565</v>
      </c>
      <c r="Z999" s="3">
        <f t="shared" si="402"/>
        <v>1982.409943702419</v>
      </c>
      <c r="AA999" s="3">
        <f t="shared" si="403"/>
        <v>1980.15002441406</v>
      </c>
      <c r="AB999" s="3">
        <f t="shared" si="412"/>
        <v>2.2599192883590149</v>
      </c>
      <c r="AC999" s="3">
        <f t="shared" si="413"/>
        <v>2.2599192883590149</v>
      </c>
      <c r="AE999" s="34">
        <f t="shared" si="404"/>
        <v>16</v>
      </c>
      <c r="AF999" s="73" t="b">
        <f>COUNTIF('Power Curve'!$D$2:$D$31,AE999)&gt;0</f>
        <v>1</v>
      </c>
      <c r="AG999" s="73" t="b">
        <f t="shared" si="405"/>
        <v>0</v>
      </c>
      <c r="AH999" s="73" t="b">
        <f t="shared" si="414"/>
        <v>1</v>
      </c>
      <c r="AI999" s="34" t="str">
        <f t="shared" si="406"/>
        <v>Inner</v>
      </c>
      <c r="AJ999" s="35" t="str">
        <f t="shared" si="415"/>
        <v>1.7-1.8</v>
      </c>
      <c r="AK999" s="36" t="str">
        <f t="shared" si="407"/>
        <v>8-9</v>
      </c>
      <c r="AL999" s="36" t="str">
        <f t="shared" si="408"/>
        <v>Feb</v>
      </c>
      <c r="AM999" s="35" t="str">
        <f t="shared" si="409"/>
        <v>275-285</v>
      </c>
      <c r="AN999" s="36" t="str">
        <f t="shared" si="410"/>
        <v>Inner-TI</v>
      </c>
    </row>
    <row r="1000" spans="5:40" x14ac:dyDescent="0.3">
      <c r="E1000" s="12">
        <v>40960.368055555555</v>
      </c>
      <c r="F1000" s="16">
        <v>16.39</v>
      </c>
      <c r="G1000" s="16">
        <v>1978.849975585943</v>
      </c>
      <c r="H1000" s="29">
        <v>1.1845408097158932</v>
      </c>
      <c r="I1000" s="26">
        <v>285.89999999999998</v>
      </c>
      <c r="J1000" s="30">
        <v>0.14765100671140938</v>
      </c>
      <c r="K1000" s="31">
        <v>0.11977356929034987</v>
      </c>
      <c r="L1000" s="111">
        <f t="shared" si="390"/>
        <v>1.9000000000000001</v>
      </c>
      <c r="M1000" s="112">
        <f t="shared" si="391"/>
        <v>0.15000000000000002</v>
      </c>
      <c r="N1000" s="112" t="b">
        <f t="shared" si="392"/>
        <v>1</v>
      </c>
      <c r="O1000" s="112" t="b">
        <f t="shared" si="393"/>
        <v>1</v>
      </c>
      <c r="P1000" s="113">
        <f t="shared" si="394"/>
        <v>19</v>
      </c>
      <c r="Q1000" s="113">
        <f t="shared" si="395"/>
        <v>10.999999999999998</v>
      </c>
      <c r="R1000" s="114" t="str">
        <f t="shared" si="411"/>
        <v>1.9-0.15</v>
      </c>
      <c r="S1000" s="127">
        <f t="shared" si="396"/>
        <v>-7.5040228983893403E-3</v>
      </c>
      <c r="T1000" s="112" t="b">
        <f t="shared" si="397"/>
        <v>1</v>
      </c>
      <c r="U1000" s="22">
        <f t="shared" si="398"/>
        <v>16.207533696554947</v>
      </c>
      <c r="V1000" s="22">
        <f t="shared" si="399"/>
        <v>1.8629765551905251</v>
      </c>
      <c r="W1000" s="81">
        <f t="shared" si="400"/>
        <v>17</v>
      </c>
      <c r="X1000" s="22">
        <f t="shared" si="401"/>
        <v>0.21194406145949288</v>
      </c>
      <c r="Y1000" s="3">
        <f>IF(U1000&gt;'Power Curve'!$C$37,0,INDEX(Ci,$W1000,1)*POWER(1-X1000,3)+INDEX(Ci,$W1000,2)*3*X1000*POWER(1-X1000,2)+INDEX(Ci,$W1000,3)*3*POWER(X1000,2)*(1-X1000)+INDEX(Ci,$W1000,4)*POWER(X1000,3))</f>
        <v>1983.1205942083573</v>
      </c>
      <c r="Z1000" s="3">
        <f t="shared" si="402"/>
        <v>1968.2392118591501</v>
      </c>
      <c r="AA1000" s="3">
        <f t="shared" si="403"/>
        <v>1978.849975585943</v>
      </c>
      <c r="AB1000" s="3">
        <f t="shared" si="412"/>
        <v>-10.610763726792811</v>
      </c>
      <c r="AC1000" s="3">
        <f t="shared" si="413"/>
        <v>10.610763726792811</v>
      </c>
      <c r="AE1000" s="34">
        <f t="shared" si="404"/>
        <v>16</v>
      </c>
      <c r="AF1000" s="73" t="b">
        <f>COUNTIF('Power Curve'!$D$2:$D$31,AE1000)&gt;0</f>
        <v>1</v>
      </c>
      <c r="AG1000" s="73" t="b">
        <f t="shared" si="405"/>
        <v>0</v>
      </c>
      <c r="AH1000" s="73" t="b">
        <f t="shared" si="414"/>
        <v>1</v>
      </c>
      <c r="AI1000" s="34" t="str">
        <f t="shared" si="406"/>
        <v>Outer</v>
      </c>
      <c r="AJ1000" s="35" t="str">
        <f t="shared" si="415"/>
        <v>1.8-1.9</v>
      </c>
      <c r="AK1000" s="36" t="str">
        <f t="shared" si="407"/>
        <v>8-9</v>
      </c>
      <c r="AL1000" s="36" t="str">
        <f t="shared" si="408"/>
        <v>Feb</v>
      </c>
      <c r="AM1000" s="35" t="str">
        <f t="shared" si="409"/>
        <v>285-295</v>
      </c>
      <c r="AN1000" s="36" t="str">
        <f t="shared" si="410"/>
        <v>HWS-HTI</v>
      </c>
    </row>
    <row r="1001" spans="5:40" x14ac:dyDescent="0.3">
      <c r="E1001" s="12">
        <v>40960.375</v>
      </c>
      <c r="F1001" s="16">
        <v>15.42</v>
      </c>
      <c r="G1001" s="16">
        <v>1979.560043334958</v>
      </c>
      <c r="H1001" s="29">
        <v>1.1847035918516411</v>
      </c>
      <c r="I1001" s="26">
        <v>284.2</v>
      </c>
      <c r="J1001" s="30">
        <v>0.11608300907911803</v>
      </c>
      <c r="K1001" s="31">
        <v>0.14483063520576583</v>
      </c>
      <c r="L1001" s="111">
        <f t="shared" si="390"/>
        <v>1.7000000000000002</v>
      </c>
      <c r="M1001" s="112">
        <f t="shared" si="391"/>
        <v>0.12</v>
      </c>
      <c r="N1001" s="112" t="b">
        <f t="shared" si="392"/>
        <v>1</v>
      </c>
      <c r="O1001" s="112" t="b">
        <f t="shared" si="393"/>
        <v>1</v>
      </c>
      <c r="P1001" s="113">
        <f t="shared" si="394"/>
        <v>17</v>
      </c>
      <c r="Q1001" s="113">
        <f t="shared" si="395"/>
        <v>14</v>
      </c>
      <c r="R1001" s="114" t="str">
        <f t="shared" si="411"/>
        <v>1.7-0.12</v>
      </c>
      <c r="S1001" s="127">
        <f t="shared" si="396"/>
        <v>-1.9369753789638688E-3</v>
      </c>
      <c r="T1001" s="112" t="b">
        <f t="shared" si="397"/>
        <v>1</v>
      </c>
      <c r="U1001" s="22">
        <f t="shared" si="398"/>
        <v>15.24903094965701</v>
      </c>
      <c r="V1001" s="22">
        <f t="shared" si="399"/>
        <v>1.7148368658474356</v>
      </c>
      <c r="W1001" s="81">
        <f t="shared" si="400"/>
        <v>16</v>
      </c>
      <c r="X1001" s="22">
        <f t="shared" si="401"/>
        <v>0.24924911822620818</v>
      </c>
      <c r="Y1001" s="3">
        <f>IF(U1001&gt;'Power Curve'!$C$37,0,INDEX(Ci,$W1001,1)*POWER(1-X1001,3)+INDEX(Ci,$W1001,2)*3*X1001*POWER(1-X1001,2)+INDEX(Ci,$W1001,3)*3*POWER(X1001,2)*(1-X1001)+INDEX(Ci,$W1001,4)*POWER(X1001,3))</f>
        <v>1979.9422999664805</v>
      </c>
      <c r="Z1001" s="3">
        <f t="shared" si="402"/>
        <v>1976.1072004796763</v>
      </c>
      <c r="AA1001" s="3">
        <f t="shared" si="403"/>
        <v>1979.560043334958</v>
      </c>
      <c r="AB1001" s="3">
        <f t="shared" si="412"/>
        <v>-3.4528428552816877</v>
      </c>
      <c r="AC1001" s="3">
        <f t="shared" si="413"/>
        <v>3.4528428552816877</v>
      </c>
      <c r="AE1001" s="34">
        <f t="shared" si="404"/>
        <v>15</v>
      </c>
      <c r="AF1001" s="73" t="b">
        <f>COUNTIF('Power Curve'!$D$2:$D$31,AE1001)&gt;0</f>
        <v>1</v>
      </c>
      <c r="AG1001" s="73" t="b">
        <f t="shared" si="405"/>
        <v>0</v>
      </c>
      <c r="AH1001" s="73" t="b">
        <f t="shared" si="414"/>
        <v>1</v>
      </c>
      <c r="AI1001" s="34" t="str">
        <f t="shared" si="406"/>
        <v>Inner</v>
      </c>
      <c r="AJ1001" s="35" t="str">
        <f t="shared" si="415"/>
        <v>1.7-1.8</v>
      </c>
      <c r="AK1001" s="36" t="str">
        <f t="shared" si="407"/>
        <v>9-10</v>
      </c>
      <c r="AL1001" s="36" t="str">
        <f t="shared" si="408"/>
        <v>Feb</v>
      </c>
      <c r="AM1001" s="35" t="str">
        <f t="shared" si="409"/>
        <v>275-285</v>
      </c>
      <c r="AN1001" s="36" t="str">
        <f t="shared" si="410"/>
        <v>Inner-TI</v>
      </c>
    </row>
    <row r="1002" spans="5:40" x14ac:dyDescent="0.3">
      <c r="E1002" s="12">
        <v>40960.381944444445</v>
      </c>
      <c r="F1002" s="16">
        <v>16.16</v>
      </c>
      <c r="G1002" s="16">
        <v>1975.750000000003</v>
      </c>
      <c r="H1002" s="29">
        <v>1.1843081931214381</v>
      </c>
      <c r="I1002" s="26">
        <v>283</v>
      </c>
      <c r="J1002" s="30">
        <v>0.11695544554455445</v>
      </c>
      <c r="K1002" s="31">
        <v>0.1431857008745985</v>
      </c>
      <c r="L1002" s="111">
        <f t="shared" si="390"/>
        <v>1.8000000000000003</v>
      </c>
      <c r="M1002" s="112">
        <f t="shared" si="391"/>
        <v>0.12</v>
      </c>
      <c r="N1002" s="112" t="b">
        <f t="shared" si="392"/>
        <v>1</v>
      </c>
      <c r="O1002" s="112" t="b">
        <f t="shared" si="393"/>
        <v>1</v>
      </c>
      <c r="P1002" s="113">
        <f t="shared" si="394"/>
        <v>18</v>
      </c>
      <c r="Q1002" s="113">
        <f t="shared" si="395"/>
        <v>14</v>
      </c>
      <c r="R1002" s="114" t="str">
        <f t="shared" si="411"/>
        <v>1.8-0.12</v>
      </c>
      <c r="S1002" s="127">
        <f t="shared" si="396"/>
        <v>5.6493233000505191E-4</v>
      </c>
      <c r="T1002" s="112" t="b">
        <f t="shared" si="397"/>
        <v>1</v>
      </c>
      <c r="U1002" s="22">
        <f t="shared" si="398"/>
        <v>15.97904812692944</v>
      </c>
      <c r="V1002" s="22">
        <f t="shared" si="399"/>
        <v>1.8276633738634549</v>
      </c>
      <c r="W1002" s="81">
        <f t="shared" si="400"/>
        <v>16</v>
      </c>
      <c r="X1002" s="22">
        <f t="shared" si="401"/>
        <v>0.98106516102273778</v>
      </c>
      <c r="Y1002" s="3">
        <f>IF(U1002&gt;'Power Curve'!$C$37,0,INDEX(Ci,$W1002,1)*POWER(1-X1002,3)+INDEX(Ci,$W1002,2)*3*X1002*POWER(1-X1002,2)+INDEX(Ci,$W1002,3)*3*POWER(X1002,2)*(1-X1002)+INDEX(Ci,$W1002,4)*POWER(X1002,3))</f>
        <v>1982.3451664337424</v>
      </c>
      <c r="Z1002" s="3">
        <f t="shared" si="402"/>
        <v>1983.46505730749</v>
      </c>
      <c r="AA1002" s="3">
        <f t="shared" si="403"/>
        <v>1975.750000000003</v>
      </c>
      <c r="AB1002" s="3">
        <f t="shared" si="412"/>
        <v>7.7150573074870863</v>
      </c>
      <c r="AC1002" s="3">
        <f t="shared" si="413"/>
        <v>7.7150573074870863</v>
      </c>
      <c r="AE1002" s="34">
        <f t="shared" si="404"/>
        <v>16</v>
      </c>
      <c r="AF1002" s="73" t="b">
        <f>COUNTIF('Power Curve'!$D$2:$D$31,AE1002)&gt;0</f>
        <v>1</v>
      </c>
      <c r="AG1002" s="73" t="b">
        <f t="shared" si="405"/>
        <v>0</v>
      </c>
      <c r="AH1002" s="73" t="b">
        <f t="shared" si="414"/>
        <v>1</v>
      </c>
      <c r="AI1002" s="34" t="str">
        <f t="shared" si="406"/>
        <v>Inner</v>
      </c>
      <c r="AJ1002" s="35" t="str">
        <f t="shared" si="415"/>
        <v>1.8-1.9</v>
      </c>
      <c r="AK1002" s="36" t="str">
        <f t="shared" si="407"/>
        <v>9-10</v>
      </c>
      <c r="AL1002" s="36" t="str">
        <f t="shared" si="408"/>
        <v>Feb</v>
      </c>
      <c r="AM1002" s="35" t="str">
        <f t="shared" si="409"/>
        <v>275-285</v>
      </c>
      <c r="AN1002" s="36" t="str">
        <f t="shared" si="410"/>
        <v>Inner-TI</v>
      </c>
    </row>
    <row r="1003" spans="5:40" x14ac:dyDescent="0.3">
      <c r="E1003" s="12">
        <v>40960.388888888891</v>
      </c>
      <c r="F1003" s="16">
        <v>17.05</v>
      </c>
      <c r="G1003" s="16">
        <v>1972.8300476074269</v>
      </c>
      <c r="H1003" s="29">
        <v>1.1841481183791065</v>
      </c>
      <c r="I1003" s="26">
        <v>287.3</v>
      </c>
      <c r="J1003" s="30">
        <v>0.12668621700879765</v>
      </c>
      <c r="K1003" s="31">
        <v>0.12048014104244945</v>
      </c>
      <c r="L1003" s="111">
        <f t="shared" si="390"/>
        <v>2</v>
      </c>
      <c r="M1003" s="112">
        <f t="shared" si="391"/>
        <v>0.13</v>
      </c>
      <c r="N1003" s="112" t="b">
        <f t="shared" si="392"/>
        <v>1</v>
      </c>
      <c r="O1003" s="112" t="b">
        <f t="shared" si="393"/>
        <v>1</v>
      </c>
      <c r="P1003" s="113">
        <f t="shared" si="394"/>
        <v>19.999999999999996</v>
      </c>
      <c r="Q1003" s="113">
        <f t="shared" si="395"/>
        <v>13</v>
      </c>
      <c r="R1003" s="114" t="str">
        <f t="shared" si="411"/>
        <v>2-0.13</v>
      </c>
      <c r="S1003" s="127">
        <f t="shared" si="396"/>
        <v>-3.7048256344578942E-4</v>
      </c>
      <c r="T1003" s="112" t="b">
        <f t="shared" si="397"/>
        <v>1</v>
      </c>
      <c r="U1003" s="22">
        <f t="shared" si="398"/>
        <v>16.858322727504081</v>
      </c>
      <c r="V1003" s="22">
        <f t="shared" si="399"/>
        <v>1.9635580977940337</v>
      </c>
      <c r="W1003" s="81">
        <f t="shared" si="400"/>
        <v>17</v>
      </c>
      <c r="X1003" s="22">
        <f t="shared" si="401"/>
        <v>0.87001974960467687</v>
      </c>
      <c r="Y1003" s="3">
        <f>IF(U1003&gt;'Power Curve'!$C$37,0,INDEX(Ci,$W1003,1)*POWER(1-X1003,3)+INDEX(Ci,$W1003,2)*3*X1003*POWER(1-X1003,2)+INDEX(Ci,$W1003,3)*3*POWER(X1003,2)*(1-X1003)+INDEX(Ci,$W1003,4)*POWER(X1003,3))</f>
        <v>1985.0864496123013</v>
      </c>
      <c r="Z1003" s="3">
        <f t="shared" si="402"/>
        <v>1984.3510096957875</v>
      </c>
      <c r="AA1003" s="3">
        <f t="shared" si="403"/>
        <v>1972.8300476074269</v>
      </c>
      <c r="AB1003" s="3">
        <f t="shared" si="412"/>
        <v>11.520962088360648</v>
      </c>
      <c r="AC1003" s="3">
        <f t="shared" si="413"/>
        <v>11.520962088360648</v>
      </c>
      <c r="AE1003" s="34">
        <f t="shared" si="404"/>
        <v>17</v>
      </c>
      <c r="AF1003" s="73" t="b">
        <f>COUNTIF('Power Curve'!$D$2:$D$31,AE1003)&gt;0</f>
        <v>1</v>
      </c>
      <c r="AG1003" s="73" t="b">
        <f t="shared" si="405"/>
        <v>0</v>
      </c>
      <c r="AH1003" s="73" t="b">
        <f t="shared" si="414"/>
        <v>1</v>
      </c>
      <c r="AI1003" s="34" t="str">
        <f t="shared" si="406"/>
        <v>Inner</v>
      </c>
      <c r="AJ1003" s="35" t="str">
        <f t="shared" si="415"/>
        <v>1.9-2.0</v>
      </c>
      <c r="AK1003" s="36" t="str">
        <f t="shared" si="407"/>
        <v>9-10</v>
      </c>
      <c r="AL1003" s="36" t="str">
        <f t="shared" si="408"/>
        <v>Feb</v>
      </c>
      <c r="AM1003" s="35" t="str">
        <f t="shared" si="409"/>
        <v>285-295</v>
      </c>
      <c r="AN1003" s="36" t="str">
        <f t="shared" si="410"/>
        <v>Inner-TI</v>
      </c>
    </row>
    <row r="1004" spans="5:40" x14ac:dyDescent="0.3">
      <c r="E1004" s="12">
        <v>40960.395833333336</v>
      </c>
      <c r="F1004" s="16">
        <v>16.16</v>
      </c>
      <c r="G1004" s="16">
        <v>1974.6400451660211</v>
      </c>
      <c r="H1004" s="29">
        <v>1.1844864309198326</v>
      </c>
      <c r="I1004" s="26">
        <v>287.3</v>
      </c>
      <c r="J1004" s="30">
        <v>0.13056930693069307</v>
      </c>
      <c r="K1004" s="31">
        <v>0.10714923886144823</v>
      </c>
      <c r="L1004" s="111">
        <f t="shared" si="390"/>
        <v>1.8000000000000003</v>
      </c>
      <c r="M1004" s="112">
        <f t="shared" si="391"/>
        <v>0.13</v>
      </c>
      <c r="N1004" s="112" t="b">
        <f t="shared" si="392"/>
        <v>1</v>
      </c>
      <c r="O1004" s="112" t="b">
        <f t="shared" si="393"/>
        <v>1</v>
      </c>
      <c r="P1004" s="113">
        <f t="shared" si="394"/>
        <v>18</v>
      </c>
      <c r="Q1004" s="113">
        <f t="shared" si="395"/>
        <v>13</v>
      </c>
      <c r="R1004" s="114" t="str">
        <f t="shared" si="411"/>
        <v>1.8-0.13</v>
      </c>
      <c r="S1004" s="127">
        <f t="shared" si="396"/>
        <v>-9.6790672673996772E-4</v>
      </c>
      <c r="T1004" s="112" t="b">
        <f t="shared" si="397"/>
        <v>1</v>
      </c>
      <c r="U1004" s="22">
        <f t="shared" si="398"/>
        <v>15.979849699670202</v>
      </c>
      <c r="V1004" s="22">
        <f t="shared" si="399"/>
        <v>1.8277872595144733</v>
      </c>
      <c r="W1004" s="81">
        <f t="shared" si="400"/>
        <v>16</v>
      </c>
      <c r="X1004" s="22">
        <f t="shared" si="401"/>
        <v>0.98186870895204825</v>
      </c>
      <c r="Y1004" s="3">
        <f>IF(U1004&gt;'Power Curve'!$C$37,0,INDEX(Ci,$W1004,1)*POWER(1-X1004,3)+INDEX(Ci,$W1004,2)*3*X1004*POWER(1-X1004,2)+INDEX(Ci,$W1004,3)*3*POWER(X1004,2)*(1-X1004)+INDEX(Ci,$W1004,4)*POWER(X1004,3))</f>
        <v>1982.34762320611</v>
      </c>
      <c r="Z1004" s="3">
        <f t="shared" si="402"/>
        <v>1980.4288956068719</v>
      </c>
      <c r="AA1004" s="3">
        <f t="shared" si="403"/>
        <v>1974.6400451660211</v>
      </c>
      <c r="AB1004" s="3">
        <f t="shared" si="412"/>
        <v>5.7888504408508652</v>
      </c>
      <c r="AC1004" s="3">
        <f t="shared" si="413"/>
        <v>5.7888504408508652</v>
      </c>
      <c r="AE1004" s="34">
        <f t="shared" si="404"/>
        <v>16</v>
      </c>
      <c r="AF1004" s="73" t="b">
        <f>COUNTIF('Power Curve'!$D$2:$D$31,AE1004)&gt;0</f>
        <v>1</v>
      </c>
      <c r="AG1004" s="73" t="b">
        <f t="shared" si="405"/>
        <v>0</v>
      </c>
      <c r="AH1004" s="73" t="b">
        <f t="shared" si="414"/>
        <v>1</v>
      </c>
      <c r="AI1004" s="34" t="str">
        <f t="shared" si="406"/>
        <v>Inner</v>
      </c>
      <c r="AJ1004" s="35" t="str">
        <f t="shared" si="415"/>
        <v>1.8-1.9</v>
      </c>
      <c r="AK1004" s="36" t="str">
        <f t="shared" si="407"/>
        <v>9-10</v>
      </c>
      <c r="AL1004" s="36" t="str">
        <f t="shared" si="408"/>
        <v>Feb</v>
      </c>
      <c r="AM1004" s="35" t="str">
        <f t="shared" si="409"/>
        <v>285-295</v>
      </c>
      <c r="AN1004" s="36" t="str">
        <f t="shared" si="410"/>
        <v>Inner-TI</v>
      </c>
    </row>
    <row r="1005" spans="5:40" x14ac:dyDescent="0.3">
      <c r="E1005" s="12">
        <v>40960.402777777781</v>
      </c>
      <c r="F1005" s="16">
        <v>14.41</v>
      </c>
      <c r="G1005" s="16">
        <v>1976.9599914550811</v>
      </c>
      <c r="H1005" s="29">
        <v>1.184692892716696</v>
      </c>
      <c r="I1005" s="26">
        <v>285.5</v>
      </c>
      <c r="J1005" s="30">
        <v>0.13740458015267176</v>
      </c>
      <c r="K1005" s="31">
        <v>0.14881093513563068</v>
      </c>
      <c r="L1005" s="111">
        <f t="shared" si="390"/>
        <v>1.6</v>
      </c>
      <c r="M1005" s="112">
        <f t="shared" si="391"/>
        <v>0.14000000000000001</v>
      </c>
      <c r="N1005" s="112" t="b">
        <f t="shared" si="392"/>
        <v>1</v>
      </c>
      <c r="O1005" s="112" t="b">
        <f t="shared" si="393"/>
        <v>1</v>
      </c>
      <c r="P1005" s="113">
        <f t="shared" si="394"/>
        <v>16</v>
      </c>
      <c r="Q1005" s="113">
        <f t="shared" si="395"/>
        <v>12</v>
      </c>
      <c r="R1005" s="114" t="str">
        <f t="shared" si="411"/>
        <v>1.6-0.14</v>
      </c>
      <c r="S1005" s="127">
        <f t="shared" si="396"/>
        <v>-4.3153521593601672E-3</v>
      </c>
      <c r="T1005" s="112" t="b">
        <f t="shared" si="397"/>
        <v>1</v>
      </c>
      <c r="U1005" s="22">
        <f t="shared" si="398"/>
        <v>14.250186413202204</v>
      </c>
      <c r="V1005" s="22">
        <f t="shared" si="399"/>
        <v>1.5604622228833578</v>
      </c>
      <c r="W1005" s="81">
        <f t="shared" si="400"/>
        <v>15</v>
      </c>
      <c r="X1005" s="22">
        <f t="shared" si="401"/>
        <v>0.28329640132222361</v>
      </c>
      <c r="Y1005" s="3">
        <f>IF(U1005&gt;'Power Curve'!$C$37,0,INDEX(Ci,$W1005,1)*POWER(1-X1005,3)+INDEX(Ci,$W1005,2)*3*X1005*POWER(1-X1005,2)+INDEX(Ci,$W1005,3)*3*POWER(X1005,2)*(1-X1005)+INDEX(Ci,$W1005,4)*POWER(X1005,3))</f>
        <v>1976.4950596687977</v>
      </c>
      <c r="Z1005" s="3">
        <f t="shared" si="402"/>
        <v>1967.9657874450911</v>
      </c>
      <c r="AA1005" s="3">
        <f t="shared" si="403"/>
        <v>1976.9599914550811</v>
      </c>
      <c r="AB1005" s="3">
        <f t="shared" si="412"/>
        <v>-8.9942040099899714</v>
      </c>
      <c r="AC1005" s="3">
        <f t="shared" si="413"/>
        <v>8.9942040099899714</v>
      </c>
      <c r="AE1005" s="34">
        <f t="shared" si="404"/>
        <v>14</v>
      </c>
      <c r="AF1005" s="73" t="b">
        <f>COUNTIF('Power Curve'!$D$2:$D$31,AE1005)&gt;0</f>
        <v>1</v>
      </c>
      <c r="AG1005" s="73" t="b">
        <f t="shared" si="405"/>
        <v>0</v>
      </c>
      <c r="AH1005" s="73" t="b">
        <f t="shared" si="414"/>
        <v>1</v>
      </c>
      <c r="AI1005" s="34" t="str">
        <f t="shared" si="406"/>
        <v>Inner</v>
      </c>
      <c r="AJ1005" s="35" t="str">
        <f t="shared" si="415"/>
        <v>1.5-1.6</v>
      </c>
      <c r="AK1005" s="36" t="str">
        <f t="shared" si="407"/>
        <v>9-10</v>
      </c>
      <c r="AL1005" s="36" t="str">
        <f t="shared" si="408"/>
        <v>Feb</v>
      </c>
      <c r="AM1005" s="35" t="str">
        <f t="shared" si="409"/>
        <v>285-295</v>
      </c>
      <c r="AN1005" s="36" t="str">
        <f t="shared" si="410"/>
        <v>Inner-TI</v>
      </c>
    </row>
    <row r="1006" spans="5:40" x14ac:dyDescent="0.3">
      <c r="E1006" s="12">
        <v>40960.409722222219</v>
      </c>
      <c r="F1006" s="16">
        <v>16.29</v>
      </c>
      <c r="G1006" s="16">
        <v>1971.5399475097711</v>
      </c>
      <c r="H1006" s="29">
        <v>1.1845896809428706</v>
      </c>
      <c r="I1006" s="26">
        <v>285.3</v>
      </c>
      <c r="J1006" s="30">
        <v>0.10926949048496011</v>
      </c>
      <c r="K1006" s="31">
        <v>8.7419518245209327E-2</v>
      </c>
      <c r="L1006" s="111">
        <f t="shared" si="390"/>
        <v>1.8000000000000003</v>
      </c>
      <c r="M1006" s="112">
        <f t="shared" si="391"/>
        <v>0.11</v>
      </c>
      <c r="N1006" s="112" t="b">
        <f t="shared" si="392"/>
        <v>1</v>
      </c>
      <c r="O1006" s="112" t="b">
        <f t="shared" si="393"/>
        <v>1</v>
      </c>
      <c r="P1006" s="113">
        <f t="shared" si="394"/>
        <v>18</v>
      </c>
      <c r="Q1006" s="113">
        <f t="shared" si="395"/>
        <v>15</v>
      </c>
      <c r="R1006" s="114" t="str">
        <f t="shared" si="411"/>
        <v>1.8-0.11</v>
      </c>
      <c r="S1006" s="127">
        <f t="shared" si="396"/>
        <v>7.6294021619234314E-4</v>
      </c>
      <c r="T1006" s="112" t="b">
        <f t="shared" si="397"/>
        <v>1</v>
      </c>
      <c r="U1006" s="22">
        <f t="shared" si="398"/>
        <v>16.108868506071811</v>
      </c>
      <c r="V1006" s="22">
        <f t="shared" si="399"/>
        <v>1.8477275319462496</v>
      </c>
      <c r="W1006" s="81">
        <f t="shared" si="400"/>
        <v>17</v>
      </c>
      <c r="X1006" s="22">
        <f t="shared" si="401"/>
        <v>0.11217415134212351</v>
      </c>
      <c r="Y1006" s="3">
        <f>IF(U1006&gt;'Power Curve'!$C$37,0,INDEX(Ci,$W1006,1)*POWER(1-X1006,3)+INDEX(Ci,$W1006,2)*3*X1006*POWER(1-X1006,2)+INDEX(Ci,$W1006,3)*3*POWER(X1006,2)*(1-X1006)+INDEX(Ci,$W1006,4)*POWER(X1006,3))</f>
        <v>1982.7665698446581</v>
      </c>
      <c r="Z1006" s="3">
        <f t="shared" si="402"/>
        <v>1984.2793022001144</v>
      </c>
      <c r="AA1006" s="3">
        <f t="shared" si="403"/>
        <v>1971.5399475097711</v>
      </c>
      <c r="AB1006" s="3">
        <f t="shared" si="412"/>
        <v>12.739354690343362</v>
      </c>
      <c r="AC1006" s="3">
        <f t="shared" si="413"/>
        <v>12.739354690343362</v>
      </c>
      <c r="AE1006" s="34">
        <f t="shared" si="404"/>
        <v>16</v>
      </c>
      <c r="AF1006" s="73" t="b">
        <f>COUNTIF('Power Curve'!$D$2:$D$31,AE1006)&gt;0</f>
        <v>1</v>
      </c>
      <c r="AG1006" s="73" t="b">
        <f t="shared" si="405"/>
        <v>0</v>
      </c>
      <c r="AH1006" s="73" t="b">
        <f t="shared" si="414"/>
        <v>1</v>
      </c>
      <c r="AI1006" s="34" t="str">
        <f t="shared" si="406"/>
        <v>Outer</v>
      </c>
      <c r="AJ1006" s="35" t="str">
        <f t="shared" si="415"/>
        <v>1.8-1.9</v>
      </c>
      <c r="AK1006" s="36" t="str">
        <f t="shared" si="407"/>
        <v>9-10</v>
      </c>
      <c r="AL1006" s="36" t="str">
        <f t="shared" si="408"/>
        <v>Feb</v>
      </c>
      <c r="AM1006" s="35" t="str">
        <f t="shared" si="409"/>
        <v>285-295</v>
      </c>
      <c r="AN1006" s="36" t="str">
        <f t="shared" si="410"/>
        <v>Inner-TI</v>
      </c>
    </row>
    <row r="1007" spans="5:40" x14ac:dyDescent="0.3">
      <c r="E1007" s="12">
        <v>40960.416666666664</v>
      </c>
      <c r="F1007" s="16">
        <v>15.5</v>
      </c>
      <c r="G1007" s="16">
        <v>1980.0800018310549</v>
      </c>
      <c r="H1007" s="29">
        <v>1.1850155215001155</v>
      </c>
      <c r="I1007" s="26">
        <v>289.2</v>
      </c>
      <c r="J1007" s="30">
        <v>0.13032258064516128</v>
      </c>
      <c r="K1007" s="31">
        <v>0.15460425271747338</v>
      </c>
      <c r="L1007" s="111">
        <f t="shared" si="390"/>
        <v>1.7000000000000002</v>
      </c>
      <c r="M1007" s="112">
        <f t="shared" si="391"/>
        <v>0.13</v>
      </c>
      <c r="N1007" s="112" t="b">
        <f t="shared" si="392"/>
        <v>1</v>
      </c>
      <c r="O1007" s="112" t="b">
        <f t="shared" si="393"/>
        <v>1</v>
      </c>
      <c r="P1007" s="113">
        <f t="shared" si="394"/>
        <v>17</v>
      </c>
      <c r="Q1007" s="113">
        <f t="shared" si="395"/>
        <v>13</v>
      </c>
      <c r="R1007" s="114" t="str">
        <f t="shared" si="411"/>
        <v>1.7-0.13</v>
      </c>
      <c r="S1007" s="127">
        <f t="shared" si="396"/>
        <v>-4.0609135420812854E-3</v>
      </c>
      <c r="T1007" s="112" t="b">
        <f t="shared" si="397"/>
        <v>1</v>
      </c>
      <c r="U1007" s="22">
        <f t="shared" si="398"/>
        <v>15.329489120633339</v>
      </c>
      <c r="V1007" s="22">
        <f t="shared" si="399"/>
        <v>1.7272719355351551</v>
      </c>
      <c r="W1007" s="81">
        <f t="shared" si="400"/>
        <v>16</v>
      </c>
      <c r="X1007" s="22">
        <f t="shared" si="401"/>
        <v>0.32990554950983808</v>
      </c>
      <c r="Y1007" s="3">
        <f>IF(U1007&gt;'Power Curve'!$C$37,0,INDEX(Ci,$W1007,1)*POWER(1-X1007,3)+INDEX(Ci,$W1007,2)*3*X1007*POWER(1-X1007,2)+INDEX(Ci,$W1007,3)*3*POWER(X1007,2)*(1-X1007)+INDEX(Ci,$W1007,4)*POWER(X1007,3))</f>
        <v>1980.222980549024</v>
      </c>
      <c r="Z1007" s="3">
        <f t="shared" si="402"/>
        <v>1972.1814662309719</v>
      </c>
      <c r="AA1007" s="3">
        <f t="shared" si="403"/>
        <v>1980.0800018310549</v>
      </c>
      <c r="AB1007" s="3">
        <f t="shared" si="412"/>
        <v>-7.8985356000830507</v>
      </c>
      <c r="AC1007" s="3">
        <f t="shared" si="413"/>
        <v>7.8985356000830507</v>
      </c>
      <c r="AE1007" s="34">
        <f t="shared" si="404"/>
        <v>15</v>
      </c>
      <c r="AF1007" s="73" t="b">
        <f>COUNTIF('Power Curve'!$D$2:$D$31,AE1007)&gt;0</f>
        <v>1</v>
      </c>
      <c r="AG1007" s="73" t="b">
        <f t="shared" si="405"/>
        <v>0</v>
      </c>
      <c r="AH1007" s="73" t="b">
        <f t="shared" si="414"/>
        <v>1</v>
      </c>
      <c r="AI1007" s="34" t="str">
        <f t="shared" si="406"/>
        <v>Inner</v>
      </c>
      <c r="AJ1007" s="35" t="str">
        <f t="shared" si="415"/>
        <v>1.7-1.8</v>
      </c>
      <c r="AK1007" s="36" t="str">
        <f t="shared" si="407"/>
        <v>10-11</v>
      </c>
      <c r="AL1007" s="36" t="str">
        <f t="shared" si="408"/>
        <v>Feb</v>
      </c>
      <c r="AM1007" s="35" t="str">
        <f t="shared" si="409"/>
        <v>285-295</v>
      </c>
      <c r="AN1007" s="36" t="str">
        <f t="shared" si="410"/>
        <v>Inner-TI</v>
      </c>
    </row>
    <row r="1008" spans="5:40" x14ac:dyDescent="0.3">
      <c r="E1008" s="12">
        <v>40960.430555555555</v>
      </c>
      <c r="F1008" s="16">
        <v>12.76</v>
      </c>
      <c r="G1008" s="16">
        <v>1924.8599700927709</v>
      </c>
      <c r="H1008" s="29">
        <v>1.1853094985251176</v>
      </c>
      <c r="I1008" s="26">
        <v>290.8</v>
      </c>
      <c r="J1008" s="30">
        <v>0.11990595611285267</v>
      </c>
      <c r="K1008" s="31">
        <v>8.0061097018822747E-2</v>
      </c>
      <c r="L1008" s="111">
        <f t="shared" si="390"/>
        <v>1.3000000000000003</v>
      </c>
      <c r="M1008" s="112">
        <f t="shared" si="391"/>
        <v>0.12</v>
      </c>
      <c r="N1008" s="112" t="b">
        <f t="shared" si="392"/>
        <v>1</v>
      </c>
      <c r="O1008" s="112" t="b">
        <f t="shared" si="393"/>
        <v>1</v>
      </c>
      <c r="P1008" s="113">
        <f t="shared" si="394"/>
        <v>13.000000000000002</v>
      </c>
      <c r="Q1008" s="113">
        <f t="shared" si="395"/>
        <v>14</v>
      </c>
      <c r="R1008" s="114" t="str">
        <f t="shared" si="411"/>
        <v>1.3-0.12</v>
      </c>
      <c r="S1008" s="127">
        <f t="shared" si="396"/>
        <v>-8.674156854531109E-4</v>
      </c>
      <c r="T1008" s="112" t="b">
        <f t="shared" si="397"/>
        <v>1</v>
      </c>
      <c r="U1008" s="22">
        <f t="shared" si="398"/>
        <v>12.62067451112808</v>
      </c>
      <c r="V1008" s="22">
        <f t="shared" si="399"/>
        <v>1.3086159055562865</v>
      </c>
      <c r="W1008" s="81">
        <f t="shared" si="400"/>
        <v>13</v>
      </c>
      <c r="X1008" s="22">
        <f t="shared" si="401"/>
        <v>0.61990831069836427</v>
      </c>
      <c r="Y1008" s="3">
        <f>IF(U1008&gt;'Power Curve'!$C$37,0,INDEX(Ci,$W1008,1)*POWER(1-X1008,3)+INDEX(Ci,$W1008,2)*3*X1008*POWER(1-X1008,2)+INDEX(Ci,$W1008,3)*3*POWER(X1008,2)*(1-X1008)+INDEX(Ci,$W1008,4)*POWER(X1008,3))</f>
        <v>1942.5850078014639</v>
      </c>
      <c r="Z1008" s="3">
        <f t="shared" si="402"/>
        <v>1940.8999790953708</v>
      </c>
      <c r="AA1008" s="3">
        <f t="shared" si="403"/>
        <v>1924.8599700927709</v>
      </c>
      <c r="AB1008" s="3">
        <f t="shared" si="412"/>
        <v>16.040009002599845</v>
      </c>
      <c r="AC1008" s="3">
        <f t="shared" si="413"/>
        <v>16.040009002599845</v>
      </c>
      <c r="AE1008" s="34">
        <f t="shared" si="404"/>
        <v>13</v>
      </c>
      <c r="AF1008" s="73" t="b">
        <f>COUNTIF('Power Curve'!$D$2:$D$31,AE1008)&gt;0</f>
        <v>1</v>
      </c>
      <c r="AG1008" s="73" t="b">
        <f t="shared" si="405"/>
        <v>0</v>
      </c>
      <c r="AH1008" s="73" t="b">
        <f t="shared" si="414"/>
        <v>1</v>
      </c>
      <c r="AI1008" s="34" t="str">
        <f t="shared" si="406"/>
        <v>Outer</v>
      </c>
      <c r="AJ1008" s="35" t="str">
        <f t="shared" si="415"/>
        <v>1.3-1.4</v>
      </c>
      <c r="AK1008" s="36" t="str">
        <f t="shared" si="407"/>
        <v>10-11</v>
      </c>
      <c r="AL1008" s="36" t="str">
        <f t="shared" si="408"/>
        <v>Feb</v>
      </c>
      <c r="AM1008" s="35" t="str">
        <f t="shared" si="409"/>
        <v>285-295</v>
      </c>
      <c r="AN1008" s="36" t="str">
        <f t="shared" si="410"/>
        <v>Inner-TI</v>
      </c>
    </row>
    <row r="1009" spans="5:40" x14ac:dyDescent="0.3">
      <c r="E1009" s="12">
        <v>40960.4375</v>
      </c>
      <c r="F1009" s="16">
        <v>15.25</v>
      </c>
      <c r="G1009" s="16">
        <v>1975.859939575193</v>
      </c>
      <c r="H1009" s="29">
        <v>1.1847391103316838</v>
      </c>
      <c r="I1009" s="26">
        <v>284.8</v>
      </c>
      <c r="J1009" s="30">
        <v>0.11081967213114753</v>
      </c>
      <c r="K1009" s="31">
        <v>0.14512014592647304</v>
      </c>
      <c r="L1009" s="111">
        <f t="shared" si="390"/>
        <v>1.7000000000000002</v>
      </c>
      <c r="M1009" s="112">
        <f t="shared" si="391"/>
        <v>0.11</v>
      </c>
      <c r="N1009" s="112" t="b">
        <f t="shared" si="392"/>
        <v>1</v>
      </c>
      <c r="O1009" s="112" t="b">
        <f t="shared" si="393"/>
        <v>1</v>
      </c>
      <c r="P1009" s="113">
        <f t="shared" si="394"/>
        <v>17</v>
      </c>
      <c r="Q1009" s="113">
        <f t="shared" si="395"/>
        <v>15</v>
      </c>
      <c r="R1009" s="114" t="str">
        <f t="shared" si="411"/>
        <v>1.7-0.11</v>
      </c>
      <c r="S1009" s="127">
        <f t="shared" si="396"/>
        <v>1.0144075492843235E-3</v>
      </c>
      <c r="T1009" s="112" t="b">
        <f t="shared" si="397"/>
        <v>1</v>
      </c>
      <c r="U1009" s="22">
        <f t="shared" si="398"/>
        <v>15.081066534093312</v>
      </c>
      <c r="V1009" s="22">
        <f t="shared" si="399"/>
        <v>1.6888774239753828</v>
      </c>
      <c r="W1009" s="81">
        <f t="shared" si="400"/>
        <v>16</v>
      </c>
      <c r="X1009" s="22">
        <f t="shared" si="401"/>
        <v>8.0870814598173885E-2</v>
      </c>
      <c r="Y1009" s="3">
        <f>IF(U1009&gt;'Power Curve'!$C$37,0,INDEX(Ci,$W1009,1)*POWER(1-X1009,3)+INDEX(Ci,$W1009,2)*3*X1009*POWER(1-X1009,2)+INDEX(Ci,$W1009,3)*3*POWER(X1009,2)*(1-X1009)+INDEX(Ci,$W1009,4)*POWER(X1009,3))</f>
        <v>1979.3440845280793</v>
      </c>
      <c r="Z1009" s="3">
        <f t="shared" si="402"/>
        <v>1981.3519461100559</v>
      </c>
      <c r="AA1009" s="3">
        <f t="shared" si="403"/>
        <v>1975.859939575193</v>
      </c>
      <c r="AB1009" s="3">
        <f t="shared" si="412"/>
        <v>5.4920065348628668</v>
      </c>
      <c r="AC1009" s="3">
        <f t="shared" si="413"/>
        <v>5.4920065348628668</v>
      </c>
      <c r="AE1009" s="34">
        <f t="shared" si="404"/>
        <v>15</v>
      </c>
      <c r="AF1009" s="73" t="b">
        <f>COUNTIF('Power Curve'!$D$2:$D$31,AE1009)&gt;0</f>
        <v>1</v>
      </c>
      <c r="AG1009" s="73" t="b">
        <f t="shared" si="405"/>
        <v>0</v>
      </c>
      <c r="AH1009" s="73" t="b">
        <f t="shared" si="414"/>
        <v>1</v>
      </c>
      <c r="AI1009" s="34" t="str">
        <f t="shared" si="406"/>
        <v>Inner</v>
      </c>
      <c r="AJ1009" s="35" t="str">
        <f t="shared" si="415"/>
        <v>1.6-1.7</v>
      </c>
      <c r="AK1009" s="36" t="str">
        <f t="shared" si="407"/>
        <v>10-11</v>
      </c>
      <c r="AL1009" s="36" t="str">
        <f t="shared" si="408"/>
        <v>Feb</v>
      </c>
      <c r="AM1009" s="35" t="str">
        <f t="shared" si="409"/>
        <v>275-285</v>
      </c>
      <c r="AN1009" s="36" t="str">
        <f t="shared" si="410"/>
        <v>Inner-TI</v>
      </c>
    </row>
    <row r="1010" spans="5:40" x14ac:dyDescent="0.3">
      <c r="E1010" s="12">
        <v>40960.444444444445</v>
      </c>
      <c r="F1010" s="16">
        <v>15.29</v>
      </c>
      <c r="G1010" s="16">
        <v>1960.000061035159</v>
      </c>
      <c r="H1010" s="29">
        <v>1.1851931031985032</v>
      </c>
      <c r="I1010" s="26">
        <v>289.89999999999998</v>
      </c>
      <c r="J1010" s="30">
        <v>0.13407455853499017</v>
      </c>
      <c r="K1010" s="31">
        <v>0.14196351777926602</v>
      </c>
      <c r="L1010" s="111">
        <f t="shared" si="390"/>
        <v>1.7000000000000002</v>
      </c>
      <c r="M1010" s="112">
        <f t="shared" si="391"/>
        <v>0.13</v>
      </c>
      <c r="N1010" s="112" t="b">
        <f t="shared" si="392"/>
        <v>1</v>
      </c>
      <c r="O1010" s="112" t="b">
        <f t="shared" si="393"/>
        <v>1</v>
      </c>
      <c r="P1010" s="113">
        <f t="shared" si="394"/>
        <v>17</v>
      </c>
      <c r="Q1010" s="113">
        <f t="shared" si="395"/>
        <v>13</v>
      </c>
      <c r="R1010" s="114" t="str">
        <f t="shared" si="411"/>
        <v>1.7-0.13</v>
      </c>
      <c r="S1010" s="127">
        <f t="shared" si="396"/>
        <v>-4.0609135420812854E-3</v>
      </c>
      <c r="T1010" s="112" t="b">
        <f t="shared" si="397"/>
        <v>1</v>
      </c>
      <c r="U1010" s="22">
        <f t="shared" si="398"/>
        <v>15.122554594472168</v>
      </c>
      <c r="V1010" s="22">
        <f t="shared" si="399"/>
        <v>1.6952895374470049</v>
      </c>
      <c r="W1010" s="81">
        <f t="shared" si="400"/>
        <v>16</v>
      </c>
      <c r="X1010" s="22">
        <f t="shared" si="401"/>
        <v>0.1224611074227878</v>
      </c>
      <c r="Y1010" s="3">
        <f>IF(U1010&gt;'Power Curve'!$C$37,0,INDEX(Ci,$W1010,1)*POWER(1-X1010,3)+INDEX(Ci,$W1010,2)*3*X1010*POWER(1-X1010,2)+INDEX(Ci,$W1010,3)*3*POWER(X1010,2)*(1-X1010)+INDEX(Ci,$W1010,4)*POWER(X1010,3))</f>
        <v>1979.4933781274397</v>
      </c>
      <c r="Z1010" s="3">
        <f t="shared" si="402"/>
        <v>1971.4548266617417</v>
      </c>
      <c r="AA1010" s="3">
        <f t="shared" si="403"/>
        <v>1960.000061035159</v>
      </c>
      <c r="AB1010" s="3">
        <f t="shared" si="412"/>
        <v>11.454765626582684</v>
      </c>
      <c r="AC1010" s="3">
        <f t="shared" si="413"/>
        <v>11.454765626582684</v>
      </c>
      <c r="AE1010" s="34">
        <f t="shared" si="404"/>
        <v>15</v>
      </c>
      <c r="AF1010" s="73" t="b">
        <f>COUNTIF('Power Curve'!$D$2:$D$31,AE1010)&gt;0</f>
        <v>1</v>
      </c>
      <c r="AG1010" s="73" t="b">
        <f t="shared" si="405"/>
        <v>0</v>
      </c>
      <c r="AH1010" s="73" t="b">
        <f t="shared" si="414"/>
        <v>1</v>
      </c>
      <c r="AI1010" s="34" t="str">
        <f t="shared" si="406"/>
        <v>Inner</v>
      </c>
      <c r="AJ1010" s="35" t="str">
        <f t="shared" si="415"/>
        <v>1.6-1.7</v>
      </c>
      <c r="AK1010" s="36" t="str">
        <f t="shared" si="407"/>
        <v>10-11</v>
      </c>
      <c r="AL1010" s="36" t="str">
        <f t="shared" si="408"/>
        <v>Feb</v>
      </c>
      <c r="AM1010" s="35" t="str">
        <f t="shared" si="409"/>
        <v>285-295</v>
      </c>
      <c r="AN1010" s="36" t="str">
        <f t="shared" si="410"/>
        <v>Inner-TI</v>
      </c>
    </row>
    <row r="1011" spans="5:40" x14ac:dyDescent="0.3">
      <c r="E1011" s="12">
        <v>40960.451388888891</v>
      </c>
      <c r="F1011" s="16">
        <v>15.19</v>
      </c>
      <c r="G1011" s="16">
        <v>1975.990051269536</v>
      </c>
      <c r="H1011" s="29">
        <v>1.1855594070506341</v>
      </c>
      <c r="I1011" s="26">
        <v>292</v>
      </c>
      <c r="J1011" s="30">
        <v>0.13956550362080317</v>
      </c>
      <c r="K1011" s="31">
        <v>0.16033431598204342</v>
      </c>
      <c r="L1011" s="111">
        <f t="shared" si="390"/>
        <v>1.7000000000000002</v>
      </c>
      <c r="M1011" s="112">
        <f t="shared" si="391"/>
        <v>0.14000000000000001</v>
      </c>
      <c r="N1011" s="112" t="b">
        <f t="shared" si="392"/>
        <v>1</v>
      </c>
      <c r="O1011" s="112" t="b">
        <f t="shared" si="393"/>
        <v>1</v>
      </c>
      <c r="P1011" s="113">
        <f t="shared" si="394"/>
        <v>17</v>
      </c>
      <c r="Q1011" s="113">
        <f t="shared" si="395"/>
        <v>12</v>
      </c>
      <c r="R1011" s="114" t="str">
        <f t="shared" si="411"/>
        <v>1.7-0.14</v>
      </c>
      <c r="S1011" s="127">
        <f t="shared" si="396"/>
        <v>-9.4036246511131213E-4</v>
      </c>
      <c r="T1011" s="112" t="b">
        <f t="shared" si="397"/>
        <v>1</v>
      </c>
      <c r="U1011" s="22">
        <f t="shared" si="398"/>
        <v>15.025197335731686</v>
      </c>
      <c r="V1011" s="22">
        <f t="shared" si="399"/>
        <v>1.6802426592697792</v>
      </c>
      <c r="W1011" s="81">
        <f t="shared" si="400"/>
        <v>16</v>
      </c>
      <c r="X1011" s="22">
        <f t="shared" si="401"/>
        <v>2.4863946633803993E-2</v>
      </c>
      <c r="Y1011" s="3">
        <f>IF(U1011&gt;'Power Curve'!$C$37,0,INDEX(Ci,$W1011,1)*POWER(1-X1011,3)+INDEX(Ci,$W1011,2)*3*X1011*POWER(1-X1011,2)+INDEX(Ci,$W1011,3)*3*POWER(X1011,2)*(1-X1011)+INDEX(Ci,$W1011,4)*POWER(X1011,3))</f>
        <v>1979.1414660393191</v>
      </c>
      <c r="Z1011" s="3">
        <f t="shared" si="402"/>
        <v>1977.2803556915103</v>
      </c>
      <c r="AA1011" s="3">
        <f t="shared" si="403"/>
        <v>1975.990051269536</v>
      </c>
      <c r="AB1011" s="3">
        <f t="shared" si="412"/>
        <v>1.2903044219742696</v>
      </c>
      <c r="AC1011" s="3">
        <f t="shared" si="413"/>
        <v>1.2903044219742696</v>
      </c>
      <c r="AE1011" s="34">
        <f t="shared" si="404"/>
        <v>15</v>
      </c>
      <c r="AF1011" s="73" t="b">
        <f>COUNTIF('Power Curve'!$D$2:$D$31,AE1011)&gt;0</f>
        <v>1</v>
      </c>
      <c r="AG1011" s="73" t="b">
        <f t="shared" si="405"/>
        <v>0</v>
      </c>
      <c r="AH1011" s="73" t="b">
        <f t="shared" si="414"/>
        <v>1</v>
      </c>
      <c r="AI1011" s="34" t="str">
        <f t="shared" si="406"/>
        <v>Inner</v>
      </c>
      <c r="AJ1011" s="35" t="str">
        <f t="shared" si="415"/>
        <v>1.6-1.7</v>
      </c>
      <c r="AK1011" s="36" t="str">
        <f t="shared" si="407"/>
        <v>10-11</v>
      </c>
      <c r="AL1011" s="36" t="str">
        <f t="shared" si="408"/>
        <v>Feb</v>
      </c>
      <c r="AM1011" s="35" t="str">
        <f t="shared" si="409"/>
        <v>285-295</v>
      </c>
      <c r="AN1011" s="36" t="str">
        <f t="shared" si="410"/>
        <v>Inner-TI</v>
      </c>
    </row>
    <row r="1012" spans="5:40" x14ac:dyDescent="0.3">
      <c r="E1012" s="12">
        <v>40960.458333333336</v>
      </c>
      <c r="F1012" s="16">
        <v>14.91</v>
      </c>
      <c r="G1012" s="16">
        <v>1973.8600158691411</v>
      </c>
      <c r="H1012" s="29">
        <v>1.1856184695564651</v>
      </c>
      <c r="I1012" s="26">
        <v>292</v>
      </c>
      <c r="J1012" s="30">
        <v>0.11133467471495639</v>
      </c>
      <c r="K1012" s="31">
        <v>0.17340899976048521</v>
      </c>
      <c r="L1012" s="111">
        <f t="shared" si="390"/>
        <v>1.6</v>
      </c>
      <c r="M1012" s="112">
        <f t="shared" si="391"/>
        <v>0.11</v>
      </c>
      <c r="N1012" s="112" t="b">
        <f t="shared" si="392"/>
        <v>1</v>
      </c>
      <c r="O1012" s="112" t="b">
        <f t="shared" si="393"/>
        <v>1</v>
      </c>
      <c r="P1012" s="113">
        <f t="shared" si="394"/>
        <v>16</v>
      </c>
      <c r="Q1012" s="113">
        <f t="shared" si="395"/>
        <v>15</v>
      </c>
      <c r="R1012" s="114" t="str">
        <f t="shared" si="411"/>
        <v>1.6-0.11</v>
      </c>
      <c r="S1012" s="127">
        <f t="shared" si="396"/>
        <v>1.6107408058097011E-3</v>
      </c>
      <c r="T1012" s="112" t="b">
        <f t="shared" si="397"/>
        <v>1</v>
      </c>
      <c r="U1012" s="22">
        <f t="shared" si="398"/>
        <v>14.748480079261665</v>
      </c>
      <c r="V1012" s="22">
        <f t="shared" si="399"/>
        <v>1.6374751152622022</v>
      </c>
      <c r="W1012" s="81">
        <f t="shared" si="400"/>
        <v>15</v>
      </c>
      <c r="X1012" s="22">
        <f t="shared" si="401"/>
        <v>0.75933613846036629</v>
      </c>
      <c r="Y1012" s="3">
        <f>IF(U1012&gt;'Power Curve'!$C$37,0,INDEX(Ci,$W1012,1)*POWER(1-X1012,3)+INDEX(Ci,$W1012,2)*3*X1012*POWER(1-X1012,2)+INDEX(Ci,$W1012,3)*3*POWER(X1012,2)*(1-X1012)+INDEX(Ci,$W1012,4)*POWER(X1012,3))</f>
        <v>1978.223126044003</v>
      </c>
      <c r="Z1012" s="3">
        <f t="shared" si="402"/>
        <v>1981.4095307561186</v>
      </c>
      <c r="AA1012" s="3">
        <f t="shared" si="403"/>
        <v>1973.8600158691411</v>
      </c>
      <c r="AB1012" s="3">
        <f t="shared" si="412"/>
        <v>7.5495148869774766</v>
      </c>
      <c r="AC1012" s="3">
        <f t="shared" si="413"/>
        <v>7.5495148869774766</v>
      </c>
      <c r="AE1012" s="34">
        <f t="shared" si="404"/>
        <v>15</v>
      </c>
      <c r="AF1012" s="73" t="b">
        <f>COUNTIF('Power Curve'!$D$2:$D$31,AE1012)&gt;0</f>
        <v>1</v>
      </c>
      <c r="AG1012" s="73" t="b">
        <f t="shared" si="405"/>
        <v>0</v>
      </c>
      <c r="AH1012" s="73" t="b">
        <f t="shared" si="414"/>
        <v>1</v>
      </c>
      <c r="AI1012" s="34" t="str">
        <f t="shared" si="406"/>
        <v>Inner</v>
      </c>
      <c r="AJ1012" s="35" t="str">
        <f t="shared" si="415"/>
        <v>1.6-1.7</v>
      </c>
      <c r="AK1012" s="36" t="str">
        <f t="shared" si="407"/>
        <v>11-12</v>
      </c>
      <c r="AL1012" s="36" t="str">
        <f t="shared" si="408"/>
        <v>Feb</v>
      </c>
      <c r="AM1012" s="35" t="str">
        <f t="shared" si="409"/>
        <v>285-295</v>
      </c>
      <c r="AN1012" s="36" t="str">
        <f t="shared" si="410"/>
        <v>Inner-TI</v>
      </c>
    </row>
    <row r="1013" spans="5:40" x14ac:dyDescent="0.3">
      <c r="E1013" s="12">
        <v>40960.465277777781</v>
      </c>
      <c r="F1013" s="16">
        <v>13.27</v>
      </c>
      <c r="G1013" s="16">
        <v>1953.399978637693</v>
      </c>
      <c r="H1013" s="29">
        <v>1.1867903077646476</v>
      </c>
      <c r="I1013" s="26">
        <v>288.8</v>
      </c>
      <c r="J1013" s="30">
        <v>0.13112283345892992</v>
      </c>
      <c r="K1013" s="31">
        <v>0.18285297548330059</v>
      </c>
      <c r="L1013" s="111">
        <f t="shared" si="390"/>
        <v>1.4000000000000001</v>
      </c>
      <c r="M1013" s="112">
        <f t="shared" si="391"/>
        <v>0.13</v>
      </c>
      <c r="N1013" s="112" t="b">
        <f t="shared" si="392"/>
        <v>1</v>
      </c>
      <c r="O1013" s="112" t="b">
        <f t="shared" si="393"/>
        <v>1</v>
      </c>
      <c r="P1013" s="113">
        <f t="shared" si="394"/>
        <v>14</v>
      </c>
      <c r="Q1013" s="113">
        <f t="shared" si="395"/>
        <v>13</v>
      </c>
      <c r="R1013" s="114" t="str">
        <f t="shared" si="411"/>
        <v>1.4-0.13</v>
      </c>
      <c r="S1013" s="127">
        <f t="shared" si="396"/>
        <v>-2.6749175816282314E-3</v>
      </c>
      <c r="T1013" s="112" t="b">
        <f t="shared" si="397"/>
        <v>1</v>
      </c>
      <c r="U1013" s="22">
        <f t="shared" si="398"/>
        <v>13.130569323874417</v>
      </c>
      <c r="V1013" s="22">
        <f t="shared" si="399"/>
        <v>1.3874217925528085</v>
      </c>
      <c r="W1013" s="81">
        <f t="shared" si="400"/>
        <v>14</v>
      </c>
      <c r="X1013" s="22">
        <f t="shared" si="401"/>
        <v>0.14597838919625616</v>
      </c>
      <c r="Y1013" s="3">
        <f>IF(U1013&gt;'Power Curve'!$C$37,0,INDEX(Ci,$W1013,1)*POWER(1-X1013,3)+INDEX(Ci,$W1013,2)*3*X1013*POWER(1-X1013,2)+INDEX(Ci,$W1013,3)*3*POWER(X1013,2)*(1-X1013)+INDEX(Ci,$W1013,4)*POWER(X1013,3))</f>
        <v>1957.1805480758285</v>
      </c>
      <c r="Z1013" s="3">
        <f t="shared" si="402"/>
        <v>1951.9452514173597</v>
      </c>
      <c r="AA1013" s="3">
        <f t="shared" si="403"/>
        <v>1953.399978637693</v>
      </c>
      <c r="AB1013" s="3">
        <f t="shared" si="412"/>
        <v>-1.454727220333325</v>
      </c>
      <c r="AC1013" s="3">
        <f t="shared" si="413"/>
        <v>1.454727220333325</v>
      </c>
      <c r="AE1013" s="34">
        <f t="shared" si="404"/>
        <v>13</v>
      </c>
      <c r="AF1013" s="73" t="b">
        <f>COUNTIF('Power Curve'!$D$2:$D$31,AE1013)&gt;0</f>
        <v>1</v>
      </c>
      <c r="AG1013" s="73" t="b">
        <f t="shared" si="405"/>
        <v>0</v>
      </c>
      <c r="AH1013" s="73" t="b">
        <f t="shared" si="414"/>
        <v>1</v>
      </c>
      <c r="AI1013" s="34" t="str">
        <f t="shared" si="406"/>
        <v>Inner</v>
      </c>
      <c r="AJ1013" s="35" t="str">
        <f t="shared" si="415"/>
        <v>1.3-1.4</v>
      </c>
      <c r="AK1013" s="36" t="str">
        <f t="shared" si="407"/>
        <v>11-12</v>
      </c>
      <c r="AL1013" s="36" t="str">
        <f t="shared" si="408"/>
        <v>Feb</v>
      </c>
      <c r="AM1013" s="35" t="str">
        <f t="shared" si="409"/>
        <v>285-295</v>
      </c>
      <c r="AN1013" s="36" t="str">
        <f t="shared" si="410"/>
        <v>Inner-TI</v>
      </c>
    </row>
    <row r="1014" spans="5:40" x14ac:dyDescent="0.3">
      <c r="E1014" s="12">
        <v>40960.472222222219</v>
      </c>
      <c r="F1014" s="16">
        <v>14.63</v>
      </c>
      <c r="G1014" s="16">
        <v>1926.260009765628</v>
      </c>
      <c r="H1014" s="29">
        <v>1.1878019517989851</v>
      </c>
      <c r="I1014" s="26">
        <v>283.39999999999998</v>
      </c>
      <c r="J1014" s="30">
        <v>0.13943950786056047</v>
      </c>
      <c r="K1014" s="31">
        <v>0.14728278825094357</v>
      </c>
      <c r="L1014" s="111">
        <f t="shared" si="390"/>
        <v>1.6</v>
      </c>
      <c r="M1014" s="112">
        <f t="shared" si="391"/>
        <v>0.14000000000000001</v>
      </c>
      <c r="N1014" s="112" t="b">
        <f t="shared" si="392"/>
        <v>1</v>
      </c>
      <c r="O1014" s="112" t="b">
        <f t="shared" si="393"/>
        <v>1</v>
      </c>
      <c r="P1014" s="113">
        <f t="shared" si="394"/>
        <v>16</v>
      </c>
      <c r="Q1014" s="113">
        <f t="shared" si="395"/>
        <v>12</v>
      </c>
      <c r="R1014" s="114" t="str">
        <f t="shared" si="411"/>
        <v>1.6-0.14</v>
      </c>
      <c r="S1014" s="127">
        <f t="shared" si="396"/>
        <v>-4.3153521593601672E-3</v>
      </c>
      <c r="T1014" s="112" t="b">
        <f t="shared" si="397"/>
        <v>1</v>
      </c>
      <c r="U1014" s="22">
        <f t="shared" si="398"/>
        <v>14.480391641174613</v>
      </c>
      <c r="V1014" s="22">
        <f t="shared" si="399"/>
        <v>1.5960411829513972</v>
      </c>
      <c r="W1014" s="81">
        <f t="shared" si="400"/>
        <v>15</v>
      </c>
      <c r="X1014" s="22">
        <f t="shared" si="401"/>
        <v>0.50322060200177809</v>
      </c>
      <c r="Y1014" s="3">
        <f>IF(U1014&gt;'Power Curve'!$C$37,0,INDEX(Ci,$W1014,1)*POWER(1-X1014,3)+INDEX(Ci,$W1014,2)*3*X1014*POWER(1-X1014,2)+INDEX(Ci,$W1014,3)*3*POWER(X1014,2)*(1-X1014)+INDEX(Ci,$W1014,4)*POWER(X1014,3))</f>
        <v>1977.3817302263742</v>
      </c>
      <c r="Z1014" s="3">
        <f t="shared" si="402"/>
        <v>1968.8486317069624</v>
      </c>
      <c r="AA1014" s="3">
        <f t="shared" si="403"/>
        <v>1926.260009765628</v>
      </c>
      <c r="AB1014" s="3">
        <f t="shared" si="412"/>
        <v>42.588621941334395</v>
      </c>
      <c r="AC1014" s="3">
        <f t="shared" si="413"/>
        <v>42.588621941334395</v>
      </c>
      <c r="AE1014" s="34">
        <f t="shared" si="404"/>
        <v>14</v>
      </c>
      <c r="AF1014" s="73" t="b">
        <f>COUNTIF('Power Curve'!$D$2:$D$31,AE1014)&gt;0</f>
        <v>1</v>
      </c>
      <c r="AG1014" s="73" t="b">
        <f t="shared" si="405"/>
        <v>0</v>
      </c>
      <c r="AH1014" s="73" t="b">
        <f t="shared" si="414"/>
        <v>1</v>
      </c>
      <c r="AI1014" s="34" t="str">
        <f t="shared" si="406"/>
        <v>Inner</v>
      </c>
      <c r="AJ1014" s="35" t="str">
        <f t="shared" si="415"/>
        <v>1.5-1.6</v>
      </c>
      <c r="AK1014" s="36" t="str">
        <f t="shared" si="407"/>
        <v>11-12</v>
      </c>
      <c r="AL1014" s="36" t="str">
        <f t="shared" si="408"/>
        <v>Feb</v>
      </c>
      <c r="AM1014" s="35" t="str">
        <f t="shared" si="409"/>
        <v>275-285</v>
      </c>
      <c r="AN1014" s="36" t="str">
        <f t="shared" si="410"/>
        <v>Inner-TI</v>
      </c>
    </row>
    <row r="1015" spans="5:40" x14ac:dyDescent="0.3">
      <c r="E1015" s="12">
        <v>40960.479166666664</v>
      </c>
      <c r="F1015" s="16">
        <v>13.76</v>
      </c>
      <c r="G1015" s="16">
        <v>1959.0700225830051</v>
      </c>
      <c r="H1015" s="29">
        <v>1.1877285508137354</v>
      </c>
      <c r="I1015" s="26">
        <v>280.7</v>
      </c>
      <c r="J1015" s="30">
        <v>0.10392441860465115</v>
      </c>
      <c r="K1015" s="31">
        <v>9.5188508002255437E-2</v>
      </c>
      <c r="L1015" s="111">
        <f t="shared" si="390"/>
        <v>1.5000000000000002</v>
      </c>
      <c r="M1015" s="112">
        <f t="shared" si="391"/>
        <v>9.9999999999999992E-2</v>
      </c>
      <c r="N1015" s="112" t="b">
        <f t="shared" si="392"/>
        <v>1</v>
      </c>
      <c r="O1015" s="112" t="b">
        <f t="shared" si="393"/>
        <v>1</v>
      </c>
      <c r="P1015" s="113">
        <f t="shared" si="394"/>
        <v>15</v>
      </c>
      <c r="Q1015" s="113">
        <f t="shared" si="395"/>
        <v>16</v>
      </c>
      <c r="R1015" s="114" t="str">
        <f t="shared" si="411"/>
        <v>1.5-0.1</v>
      </c>
      <c r="S1015" s="127">
        <f t="shared" si="396"/>
        <v>4.3430159491362154E-3</v>
      </c>
      <c r="T1015" s="112" t="b">
        <f t="shared" si="397"/>
        <v>1</v>
      </c>
      <c r="U1015" s="22">
        <f t="shared" si="398"/>
        <v>13.619007835509851</v>
      </c>
      <c r="V1015" s="22">
        <f t="shared" si="399"/>
        <v>1.4629115390465441</v>
      </c>
      <c r="W1015" s="81">
        <f t="shared" si="400"/>
        <v>14</v>
      </c>
      <c r="X1015" s="22">
        <f t="shared" si="401"/>
        <v>0.65278027600131616</v>
      </c>
      <c r="Y1015" s="3">
        <f>IF(U1015&gt;'Power Curve'!$C$37,0,INDEX(Ci,$W1015,1)*POWER(1-X1015,3)+INDEX(Ci,$W1015,2)*3*X1015*POWER(1-X1015,2)+INDEX(Ci,$W1015,3)*3*POWER(X1015,2)*(1-X1015)+INDEX(Ci,$W1015,4)*POWER(X1015,3))</f>
        <v>1969.9644399321182</v>
      </c>
      <c r="Z1015" s="3">
        <f t="shared" si="402"/>
        <v>1978.5200269139746</v>
      </c>
      <c r="AA1015" s="3">
        <f t="shared" si="403"/>
        <v>1959.0700225830051</v>
      </c>
      <c r="AB1015" s="3">
        <f t="shared" si="412"/>
        <v>19.450004330969477</v>
      </c>
      <c r="AC1015" s="3">
        <f t="shared" si="413"/>
        <v>19.450004330969477</v>
      </c>
      <c r="AE1015" s="34">
        <f t="shared" si="404"/>
        <v>14</v>
      </c>
      <c r="AF1015" s="73" t="b">
        <f>COUNTIF('Power Curve'!$D$2:$D$31,AE1015)&gt;0</f>
        <v>1</v>
      </c>
      <c r="AG1015" s="73" t="b">
        <f t="shared" si="405"/>
        <v>0</v>
      </c>
      <c r="AH1015" s="73" t="b">
        <f t="shared" si="414"/>
        <v>1</v>
      </c>
      <c r="AI1015" s="34" t="str">
        <f t="shared" si="406"/>
        <v>Outer</v>
      </c>
      <c r="AJ1015" s="35" t="str">
        <f t="shared" si="415"/>
        <v>1.4-1.5</v>
      </c>
      <c r="AK1015" s="36" t="str">
        <f t="shared" si="407"/>
        <v>11-12</v>
      </c>
      <c r="AL1015" s="36" t="str">
        <f t="shared" si="408"/>
        <v>Feb</v>
      </c>
      <c r="AM1015" s="35" t="str">
        <f t="shared" si="409"/>
        <v>275-285</v>
      </c>
      <c r="AN1015" s="36" t="str">
        <f t="shared" si="410"/>
        <v>Inner-TI</v>
      </c>
    </row>
    <row r="1016" spans="5:40" x14ac:dyDescent="0.3">
      <c r="E1016" s="12">
        <v>40960.486111111109</v>
      </c>
      <c r="F1016" s="16">
        <v>12.91</v>
      </c>
      <c r="G1016" s="16">
        <v>1880.510055541992</v>
      </c>
      <c r="H1016" s="29">
        <v>1.1881537784648202</v>
      </c>
      <c r="I1016" s="26">
        <v>290.10000000000002</v>
      </c>
      <c r="J1016" s="30">
        <v>0.14484895429899303</v>
      </c>
      <c r="K1016" s="31">
        <v>0.14193619504432028</v>
      </c>
      <c r="L1016" s="111">
        <f t="shared" si="390"/>
        <v>1.3000000000000003</v>
      </c>
      <c r="M1016" s="112">
        <f t="shared" si="391"/>
        <v>0.14000000000000001</v>
      </c>
      <c r="N1016" s="112" t="b">
        <f t="shared" si="392"/>
        <v>1</v>
      </c>
      <c r="O1016" s="112" t="b">
        <f t="shared" si="393"/>
        <v>1</v>
      </c>
      <c r="P1016" s="113">
        <f t="shared" si="394"/>
        <v>13.000000000000002</v>
      </c>
      <c r="Q1016" s="113">
        <f t="shared" si="395"/>
        <v>12</v>
      </c>
      <c r="R1016" s="114" t="str">
        <f t="shared" si="411"/>
        <v>1.3-0.14</v>
      </c>
      <c r="S1016" s="127">
        <f t="shared" si="396"/>
        <v>-8.9101516438049953E-3</v>
      </c>
      <c r="T1016" s="112" t="b">
        <f t="shared" si="397"/>
        <v>1</v>
      </c>
      <c r="U1016" s="22">
        <f t="shared" si="398"/>
        <v>12.779242080916841</v>
      </c>
      <c r="V1016" s="22">
        <f t="shared" si="399"/>
        <v>1.3331230346223413</v>
      </c>
      <c r="W1016" s="81">
        <f t="shared" si="400"/>
        <v>13</v>
      </c>
      <c r="X1016" s="22">
        <f t="shared" si="401"/>
        <v>0.78315119231762031</v>
      </c>
      <c r="Y1016" s="3">
        <f>IF(U1016&gt;'Power Curve'!$C$37,0,INDEX(Ci,$W1016,1)*POWER(1-X1016,3)+INDEX(Ci,$W1016,2)*3*X1016*POWER(1-X1016,2)+INDEX(Ci,$W1016,3)*3*POWER(X1016,2)*(1-X1016)+INDEX(Ci,$W1016,4)*POWER(X1016,3))</f>
        <v>1947.2860809612721</v>
      </c>
      <c r="Z1016" s="3">
        <f t="shared" si="402"/>
        <v>1929.9354666860363</v>
      </c>
      <c r="AA1016" s="3">
        <f t="shared" si="403"/>
        <v>1880.510055541992</v>
      </c>
      <c r="AB1016" s="3">
        <f t="shared" si="412"/>
        <v>49.425411144044347</v>
      </c>
      <c r="AC1016" s="3">
        <f t="shared" si="413"/>
        <v>49.425411144044347</v>
      </c>
      <c r="AE1016" s="34">
        <f t="shared" si="404"/>
        <v>13</v>
      </c>
      <c r="AF1016" s="73" t="b">
        <f>COUNTIF('Power Curve'!$D$2:$D$31,AE1016)&gt;0</f>
        <v>1</v>
      </c>
      <c r="AG1016" s="73" t="b">
        <f t="shared" si="405"/>
        <v>0</v>
      </c>
      <c r="AH1016" s="73" t="b">
        <f t="shared" si="414"/>
        <v>1</v>
      </c>
      <c r="AI1016" s="34" t="str">
        <f t="shared" si="406"/>
        <v>Outer</v>
      </c>
      <c r="AJ1016" s="35" t="str">
        <f t="shared" si="415"/>
        <v>1.3-1.4</v>
      </c>
      <c r="AK1016" s="36" t="str">
        <f t="shared" si="407"/>
        <v>11-12</v>
      </c>
      <c r="AL1016" s="36" t="str">
        <f t="shared" si="408"/>
        <v>Feb</v>
      </c>
      <c r="AM1016" s="35" t="str">
        <f t="shared" si="409"/>
        <v>285-295</v>
      </c>
      <c r="AN1016" s="36" t="str">
        <f t="shared" si="410"/>
        <v>HWS-HTI</v>
      </c>
    </row>
    <row r="1017" spans="5:40" x14ac:dyDescent="0.3">
      <c r="E1017" s="12">
        <v>40960.493055555555</v>
      </c>
      <c r="F1017" s="16">
        <v>15.59</v>
      </c>
      <c r="G1017" s="16">
        <v>1983.3099517822241</v>
      </c>
      <c r="H1017" s="29">
        <v>1.1860587258662389</v>
      </c>
      <c r="I1017" s="26">
        <v>291.7</v>
      </c>
      <c r="J1017" s="30">
        <v>0.1372674791533034</v>
      </c>
      <c r="K1017" s="31">
        <v>0.17374789884783481</v>
      </c>
      <c r="L1017" s="111">
        <f t="shared" si="390"/>
        <v>1.7000000000000002</v>
      </c>
      <c r="M1017" s="112">
        <f t="shared" si="391"/>
        <v>0.14000000000000001</v>
      </c>
      <c r="N1017" s="112" t="b">
        <f t="shared" si="392"/>
        <v>1</v>
      </c>
      <c r="O1017" s="112" t="b">
        <f t="shared" si="393"/>
        <v>1</v>
      </c>
      <c r="P1017" s="113">
        <f t="shared" si="394"/>
        <v>17</v>
      </c>
      <c r="Q1017" s="113">
        <f t="shared" si="395"/>
        <v>12</v>
      </c>
      <c r="R1017" s="114" t="str">
        <f t="shared" si="411"/>
        <v>1.7-0.14</v>
      </c>
      <c r="S1017" s="127">
        <f t="shared" si="396"/>
        <v>-9.4036246511131213E-4</v>
      </c>
      <c r="T1017" s="112" t="b">
        <f t="shared" si="397"/>
        <v>1</v>
      </c>
      <c r="U1017" s="22">
        <f t="shared" si="398"/>
        <v>15.423022184690746</v>
      </c>
      <c r="V1017" s="22">
        <f t="shared" si="399"/>
        <v>1.7417277720965154</v>
      </c>
      <c r="W1017" s="81">
        <f t="shared" si="400"/>
        <v>16</v>
      </c>
      <c r="X1017" s="22">
        <f t="shared" si="401"/>
        <v>0.4236690922594385</v>
      </c>
      <c r="Y1017" s="3">
        <f>IF(U1017&gt;'Power Curve'!$C$37,0,INDEX(Ci,$W1017,1)*POWER(1-X1017,3)+INDEX(Ci,$W1017,2)*3*X1017*POWER(1-X1017,2)+INDEX(Ci,$W1017,3)*3*POWER(X1017,2)*(1-X1017)+INDEX(Ci,$W1017,4)*POWER(X1017,3))</f>
        <v>1980.5444312764882</v>
      </c>
      <c r="Z1017" s="3">
        <f t="shared" si="402"/>
        <v>1978.6820016328306</v>
      </c>
      <c r="AA1017" s="3">
        <f t="shared" si="403"/>
        <v>1983.3099517822241</v>
      </c>
      <c r="AB1017" s="3">
        <f t="shared" si="412"/>
        <v>-4.6279501493934276</v>
      </c>
      <c r="AC1017" s="3">
        <f t="shared" si="413"/>
        <v>4.6279501493934276</v>
      </c>
      <c r="AE1017" s="34">
        <f t="shared" si="404"/>
        <v>15</v>
      </c>
      <c r="AF1017" s="73" t="b">
        <f>COUNTIF('Power Curve'!$D$2:$D$31,AE1017)&gt;0</f>
        <v>1</v>
      </c>
      <c r="AG1017" s="73" t="b">
        <f t="shared" si="405"/>
        <v>0</v>
      </c>
      <c r="AH1017" s="73" t="b">
        <f t="shared" si="414"/>
        <v>1</v>
      </c>
      <c r="AI1017" s="34" t="str">
        <f t="shared" si="406"/>
        <v>Inner</v>
      </c>
      <c r="AJ1017" s="35" t="str">
        <f t="shared" si="415"/>
        <v>1.7-1.8</v>
      </c>
      <c r="AK1017" s="36" t="str">
        <f t="shared" si="407"/>
        <v>11-12</v>
      </c>
      <c r="AL1017" s="36" t="str">
        <f t="shared" si="408"/>
        <v>Feb</v>
      </c>
      <c r="AM1017" s="35" t="str">
        <f t="shared" si="409"/>
        <v>285-295</v>
      </c>
      <c r="AN1017" s="36" t="str">
        <f t="shared" si="410"/>
        <v>Inner-TI</v>
      </c>
    </row>
    <row r="1018" spans="5:40" x14ac:dyDescent="0.3">
      <c r="E1018" s="12">
        <v>40960.5</v>
      </c>
      <c r="F1018" s="16">
        <v>16.18</v>
      </c>
      <c r="G1018" s="16">
        <v>1984.1500396728491</v>
      </c>
      <c r="H1018" s="29">
        <v>1.1860298979866835</v>
      </c>
      <c r="I1018" s="26">
        <v>292</v>
      </c>
      <c r="J1018" s="30">
        <v>0.13226205191594562</v>
      </c>
      <c r="K1018" s="31">
        <v>0.10078287466761154</v>
      </c>
      <c r="L1018" s="111">
        <f t="shared" si="390"/>
        <v>1.8000000000000003</v>
      </c>
      <c r="M1018" s="112">
        <f t="shared" si="391"/>
        <v>0.13</v>
      </c>
      <c r="N1018" s="112" t="b">
        <f t="shared" si="392"/>
        <v>1</v>
      </c>
      <c r="O1018" s="112" t="b">
        <f t="shared" si="393"/>
        <v>1</v>
      </c>
      <c r="P1018" s="113">
        <f t="shared" si="394"/>
        <v>18</v>
      </c>
      <c r="Q1018" s="113">
        <f t="shared" si="395"/>
        <v>13</v>
      </c>
      <c r="R1018" s="114" t="str">
        <f t="shared" si="411"/>
        <v>1.8-0.13</v>
      </c>
      <c r="S1018" s="127">
        <f t="shared" si="396"/>
        <v>-9.6790672673996772E-4</v>
      </c>
      <c r="T1018" s="112" t="b">
        <f t="shared" si="397"/>
        <v>1</v>
      </c>
      <c r="U1018" s="22">
        <f t="shared" si="398"/>
        <v>16.006573262021515</v>
      </c>
      <c r="V1018" s="22">
        <f t="shared" si="399"/>
        <v>1.8319174722214027</v>
      </c>
      <c r="W1018" s="81">
        <f t="shared" si="400"/>
        <v>17</v>
      </c>
      <c r="X1018" s="22">
        <f t="shared" si="401"/>
        <v>8.7335432172459659E-3</v>
      </c>
      <c r="Y1018" s="3">
        <f>IF(U1018&gt;'Power Curve'!$C$37,0,INDEX(Ci,$W1018,1)*POWER(1-X1018,3)+INDEX(Ci,$W1018,2)*3*X1018*POWER(1-X1018,2)+INDEX(Ci,$W1018,3)*3*POWER(X1018,2)*(1-X1018)+INDEX(Ci,$W1018,4)*POWER(X1018,3))</f>
        <v>1982.4294901603696</v>
      </c>
      <c r="Z1018" s="3">
        <f t="shared" si="402"/>
        <v>1980.5106833215557</v>
      </c>
      <c r="AA1018" s="3">
        <f t="shared" si="403"/>
        <v>1984.1500396728491</v>
      </c>
      <c r="AB1018" s="3">
        <f t="shared" si="412"/>
        <v>-3.6393563512933724</v>
      </c>
      <c r="AC1018" s="3">
        <f t="shared" si="413"/>
        <v>3.6393563512933724</v>
      </c>
      <c r="AE1018" s="34">
        <f t="shared" si="404"/>
        <v>16</v>
      </c>
      <c r="AF1018" s="73" t="b">
        <f>COUNTIF('Power Curve'!$D$2:$D$31,AE1018)&gt;0</f>
        <v>1</v>
      </c>
      <c r="AG1018" s="73" t="b">
        <f t="shared" si="405"/>
        <v>0</v>
      </c>
      <c r="AH1018" s="73" t="b">
        <f t="shared" si="414"/>
        <v>1</v>
      </c>
      <c r="AI1018" s="34" t="str">
        <f t="shared" si="406"/>
        <v>Inner</v>
      </c>
      <c r="AJ1018" s="35" t="str">
        <f t="shared" si="415"/>
        <v>1.8-1.9</v>
      </c>
      <c r="AK1018" s="36" t="str">
        <f t="shared" si="407"/>
        <v>12-13</v>
      </c>
      <c r="AL1018" s="36" t="str">
        <f t="shared" si="408"/>
        <v>Feb</v>
      </c>
      <c r="AM1018" s="35" t="str">
        <f t="shared" si="409"/>
        <v>285-295</v>
      </c>
      <c r="AN1018" s="36" t="str">
        <f t="shared" si="410"/>
        <v>Inner-TI</v>
      </c>
    </row>
    <row r="1019" spans="5:40" x14ac:dyDescent="0.3">
      <c r="E1019" s="12">
        <v>40960.506944444445</v>
      </c>
      <c r="F1019" s="16">
        <v>17.27</v>
      </c>
      <c r="G1019" s="16">
        <v>1973.9299774169949</v>
      </c>
      <c r="H1019" s="29">
        <v>1.1855037289894073</v>
      </c>
      <c r="I1019" s="26">
        <v>292.3</v>
      </c>
      <c r="J1019" s="30">
        <v>0.10422698320787493</v>
      </c>
      <c r="K1019" s="31">
        <v>0.11477395071552851</v>
      </c>
      <c r="L1019" s="111">
        <f t="shared" si="390"/>
        <v>2</v>
      </c>
      <c r="M1019" s="112">
        <f t="shared" si="391"/>
        <v>9.9999999999999992E-2</v>
      </c>
      <c r="N1019" s="112" t="b">
        <f t="shared" si="392"/>
        <v>1</v>
      </c>
      <c r="O1019" s="112" t="b">
        <f t="shared" si="393"/>
        <v>1</v>
      </c>
      <c r="P1019" s="113">
        <f t="shared" si="394"/>
        <v>19.999999999999996</v>
      </c>
      <c r="Q1019" s="113">
        <f t="shared" si="395"/>
        <v>16</v>
      </c>
      <c r="R1019" s="114" t="str">
        <f t="shared" si="411"/>
        <v>2-0.1</v>
      </c>
      <c r="S1019" s="127">
        <f t="shared" si="396"/>
        <v>1.4967083551594487E-3</v>
      </c>
      <c r="T1019" s="112" t="b">
        <f t="shared" si="397"/>
        <v>1</v>
      </c>
      <c r="U1019" s="22">
        <f t="shared" si="398"/>
        <v>17.082363121199684</v>
      </c>
      <c r="V1019" s="22">
        <f t="shared" si="399"/>
        <v>1.9981842628517579</v>
      </c>
      <c r="W1019" s="81">
        <f t="shared" si="400"/>
        <v>18</v>
      </c>
      <c r="X1019" s="22">
        <f t="shared" si="401"/>
        <v>0.10274865999460996</v>
      </c>
      <c r="Y1019" s="3">
        <f>IF(U1019&gt;'Power Curve'!$C$37,0,INDEX(Ci,$W1019,1)*POWER(1-X1019,3)+INDEX(Ci,$W1019,2)*3*X1019*POWER(1-X1019,2)+INDEX(Ci,$W1019,3)*3*POWER(X1019,2)*(1-X1019)+INDEX(Ci,$W1019,4)*POWER(X1019,3))</f>
        <v>1985.0162147216292</v>
      </c>
      <c r="Z1019" s="3">
        <f t="shared" si="402"/>
        <v>1987.9872050753299</v>
      </c>
      <c r="AA1019" s="3">
        <f t="shared" si="403"/>
        <v>1973.9299774169949</v>
      </c>
      <c r="AB1019" s="3">
        <f t="shared" si="412"/>
        <v>14.057227658335023</v>
      </c>
      <c r="AC1019" s="3">
        <f t="shared" si="413"/>
        <v>14.057227658335023</v>
      </c>
      <c r="AE1019" s="34">
        <f t="shared" si="404"/>
        <v>17</v>
      </c>
      <c r="AF1019" s="73" t="b">
        <f>COUNTIF('Power Curve'!$D$2:$D$31,AE1019)&gt;0</f>
        <v>1</v>
      </c>
      <c r="AG1019" s="73" t="b">
        <f t="shared" si="405"/>
        <v>0</v>
      </c>
      <c r="AH1019" s="73" t="b">
        <f t="shared" si="414"/>
        <v>1</v>
      </c>
      <c r="AI1019" s="34" t="str">
        <f t="shared" si="406"/>
        <v>Inner</v>
      </c>
      <c r="AJ1019" s="35" t="str">
        <f t="shared" si="415"/>
        <v>1.9-2.0</v>
      </c>
      <c r="AK1019" s="36" t="str">
        <f t="shared" si="407"/>
        <v>12-13</v>
      </c>
      <c r="AL1019" s="36" t="str">
        <f t="shared" si="408"/>
        <v>Feb</v>
      </c>
      <c r="AM1019" s="35" t="str">
        <f t="shared" si="409"/>
        <v>285-295</v>
      </c>
      <c r="AN1019" s="36" t="str">
        <f t="shared" si="410"/>
        <v>Inner-TI</v>
      </c>
    </row>
    <row r="1020" spans="5:40" x14ac:dyDescent="0.3">
      <c r="E1020" s="12">
        <v>40960.513888888891</v>
      </c>
      <c r="F1020" s="16">
        <v>15.96</v>
      </c>
      <c r="G1020" s="16">
        <v>1982.960021972656</v>
      </c>
      <c r="H1020" s="29">
        <v>1.1858695432447901</v>
      </c>
      <c r="I1020" s="26">
        <v>290.39999999999998</v>
      </c>
      <c r="J1020" s="30">
        <v>0.12280701754385964</v>
      </c>
      <c r="K1020" s="31">
        <v>0.15843579798801602</v>
      </c>
      <c r="L1020" s="111">
        <f t="shared" si="390"/>
        <v>1.8000000000000003</v>
      </c>
      <c r="M1020" s="112">
        <f t="shared" si="391"/>
        <v>0.12</v>
      </c>
      <c r="N1020" s="112" t="b">
        <f t="shared" si="392"/>
        <v>1</v>
      </c>
      <c r="O1020" s="112" t="b">
        <f t="shared" si="393"/>
        <v>1</v>
      </c>
      <c r="P1020" s="113">
        <f t="shared" si="394"/>
        <v>18</v>
      </c>
      <c r="Q1020" s="113">
        <f t="shared" si="395"/>
        <v>14</v>
      </c>
      <c r="R1020" s="114" t="str">
        <f t="shared" si="411"/>
        <v>1.8-0.12</v>
      </c>
      <c r="S1020" s="127">
        <f t="shared" si="396"/>
        <v>5.6493233000505191E-4</v>
      </c>
      <c r="T1020" s="112" t="b">
        <f t="shared" si="397"/>
        <v>1</v>
      </c>
      <c r="U1020" s="22">
        <f t="shared" si="398"/>
        <v>15.788219749058657</v>
      </c>
      <c r="V1020" s="22">
        <f t="shared" si="399"/>
        <v>1.7981702329130371</v>
      </c>
      <c r="W1020" s="81">
        <f t="shared" si="400"/>
        <v>16</v>
      </c>
      <c r="X1020" s="22">
        <f t="shared" si="401"/>
        <v>0.78976655505231685</v>
      </c>
      <c r="Y1020" s="3">
        <f>IF(U1020&gt;'Power Curve'!$C$37,0,INDEX(Ci,$W1020,1)*POWER(1-X1020,3)+INDEX(Ci,$W1020,2)*3*X1020*POWER(1-X1020,2)+INDEX(Ci,$W1020,3)*3*POWER(X1020,2)*(1-X1020)+INDEX(Ci,$W1020,4)*POWER(X1020,3))</f>
        <v>1981.7487469524749</v>
      </c>
      <c r="Z1020" s="3">
        <f t="shared" si="402"/>
        <v>1982.8683008895753</v>
      </c>
      <c r="AA1020" s="3">
        <f t="shared" si="403"/>
        <v>1982.960021972656</v>
      </c>
      <c r="AB1020" s="3">
        <f t="shared" si="412"/>
        <v>-9.1721083080756216E-2</v>
      </c>
      <c r="AC1020" s="3">
        <f t="shared" si="413"/>
        <v>9.1721083080756216E-2</v>
      </c>
      <c r="AE1020" s="34">
        <f t="shared" si="404"/>
        <v>16</v>
      </c>
      <c r="AF1020" s="73" t="b">
        <f>COUNTIF('Power Curve'!$D$2:$D$31,AE1020)&gt;0</f>
        <v>1</v>
      </c>
      <c r="AG1020" s="73" t="b">
        <f t="shared" si="405"/>
        <v>0</v>
      </c>
      <c r="AH1020" s="73" t="b">
        <f t="shared" si="414"/>
        <v>1</v>
      </c>
      <c r="AI1020" s="34" t="str">
        <f t="shared" si="406"/>
        <v>Inner</v>
      </c>
      <c r="AJ1020" s="35" t="str">
        <f t="shared" si="415"/>
        <v>1.7-1.8</v>
      </c>
      <c r="AK1020" s="36" t="str">
        <f t="shared" si="407"/>
        <v>12-13</v>
      </c>
      <c r="AL1020" s="36" t="str">
        <f t="shared" si="408"/>
        <v>Feb</v>
      </c>
      <c r="AM1020" s="35" t="str">
        <f t="shared" si="409"/>
        <v>285-295</v>
      </c>
      <c r="AN1020" s="36" t="str">
        <f t="shared" si="410"/>
        <v>Inner-TI</v>
      </c>
    </row>
    <row r="1021" spans="5:40" x14ac:dyDescent="0.3">
      <c r="E1021" s="12">
        <v>40960.527777777781</v>
      </c>
      <c r="F1021" s="16">
        <v>18.149999999999999</v>
      </c>
      <c r="G1021" s="16">
        <v>1985.6500396728491</v>
      </c>
      <c r="H1021" s="29">
        <v>1.1870105619333049</v>
      </c>
      <c r="I1021" s="26">
        <v>292.7</v>
      </c>
      <c r="J1021" s="30">
        <v>9.9173553719008281E-2</v>
      </c>
      <c r="K1021" s="31">
        <v>0.11487230576823841</v>
      </c>
      <c r="L1021" s="111">
        <f t="shared" si="390"/>
        <v>2.1</v>
      </c>
      <c r="M1021" s="112">
        <f t="shared" si="391"/>
        <v>9.9999999999999992E-2</v>
      </c>
      <c r="N1021" s="112" t="b">
        <f t="shared" si="392"/>
        <v>0</v>
      </c>
      <c r="O1021" s="112" t="b">
        <f t="shared" si="393"/>
        <v>1</v>
      </c>
      <c r="P1021" s="113">
        <f t="shared" si="394"/>
        <v>21</v>
      </c>
      <c r="Q1021" s="113">
        <f t="shared" si="395"/>
        <v>16</v>
      </c>
      <c r="R1021" s="114" t="str">
        <f t="shared" si="411"/>
        <v>2.1-0.1</v>
      </c>
      <c r="S1021" s="127">
        <f t="shared" si="396"/>
        <v>0</v>
      </c>
      <c r="T1021" s="112" t="b">
        <f t="shared" si="397"/>
        <v>0</v>
      </c>
      <c r="U1021" s="22">
        <f t="shared" si="398"/>
        <v>17.960405081040342</v>
      </c>
      <c r="V1021" s="22">
        <f t="shared" si="399"/>
        <v>2.1338884781833838</v>
      </c>
      <c r="W1021" s="81">
        <f t="shared" si="400"/>
        <v>19</v>
      </c>
      <c r="X1021" s="22">
        <f t="shared" si="401"/>
        <v>7.6928253533618804E-2</v>
      </c>
      <c r="Y1021" s="3">
        <f>IF(U1021&gt;'Power Curve'!$C$37,0,INDEX(Ci,$W1021,1)*POWER(1-X1021,3)+INDEX(Ci,$W1021,2)*3*X1021*POWER(1-X1021,2)+INDEX(Ci,$W1021,3)*3*POWER(X1021,2)*(1-X1021)+INDEX(Ci,$W1021,4)*POWER(X1021,3))</f>
        <v>1980.1121071436874</v>
      </c>
      <c r="Z1021" s="3">
        <f t="shared" si="402"/>
        <v>1980.1121071436874</v>
      </c>
      <c r="AA1021" s="3">
        <f t="shared" si="403"/>
        <v>1985.6500396728491</v>
      </c>
      <c r="AB1021" s="3">
        <f t="shared" si="412"/>
        <v>-5.5379325291617079</v>
      </c>
      <c r="AC1021" s="3">
        <f t="shared" si="413"/>
        <v>5.5379325291617079</v>
      </c>
      <c r="AE1021" s="34">
        <f t="shared" si="404"/>
        <v>18</v>
      </c>
      <c r="AF1021" s="73" t="b">
        <f>COUNTIF('Power Curve'!$D$2:$D$31,AE1021)&gt;0</f>
        <v>1</v>
      </c>
      <c r="AG1021" s="73" t="b">
        <f t="shared" si="405"/>
        <v>0</v>
      </c>
      <c r="AH1021" s="73" t="b">
        <f t="shared" si="414"/>
        <v>1</v>
      </c>
      <c r="AI1021" s="34" t="str">
        <f t="shared" si="406"/>
        <v>Outer</v>
      </c>
      <c r="AJ1021" s="35" t="str">
        <f t="shared" si="415"/>
        <v>2.1-2.2</v>
      </c>
      <c r="AK1021" s="36" t="str">
        <f t="shared" si="407"/>
        <v>12-13</v>
      </c>
      <c r="AL1021" s="36" t="str">
        <f t="shared" si="408"/>
        <v>Feb</v>
      </c>
      <c r="AM1021" s="35" t="str">
        <f t="shared" si="409"/>
        <v>285-295</v>
      </c>
      <c r="AN1021" s="36" t="str">
        <f t="shared" si="410"/>
        <v>HWS-LTI</v>
      </c>
    </row>
    <row r="1022" spans="5:40" x14ac:dyDescent="0.3">
      <c r="E1022" s="12">
        <v>40960.534722222219</v>
      </c>
      <c r="F1022" s="16">
        <v>14.65</v>
      </c>
      <c r="G1022" s="16">
        <v>1972.389953613279</v>
      </c>
      <c r="H1022" s="29">
        <v>1.1879334836930029</v>
      </c>
      <c r="I1022" s="26">
        <v>292.5</v>
      </c>
      <c r="J1022" s="30">
        <v>0.15085324232081912</v>
      </c>
      <c r="K1022" s="31">
        <v>0.1465270961283836</v>
      </c>
      <c r="L1022" s="111">
        <f t="shared" si="390"/>
        <v>1.6</v>
      </c>
      <c r="M1022" s="112">
        <f t="shared" si="391"/>
        <v>0.15000000000000002</v>
      </c>
      <c r="N1022" s="112" t="b">
        <f t="shared" si="392"/>
        <v>1</v>
      </c>
      <c r="O1022" s="112" t="b">
        <f t="shared" si="393"/>
        <v>1</v>
      </c>
      <c r="P1022" s="113">
        <f t="shared" si="394"/>
        <v>16</v>
      </c>
      <c r="Q1022" s="113">
        <f t="shared" si="395"/>
        <v>10.999999999999998</v>
      </c>
      <c r="R1022" s="114" t="str">
        <f t="shared" si="411"/>
        <v>1.6-0.15</v>
      </c>
      <c r="S1022" s="127">
        <f t="shared" si="396"/>
        <v>-3.7924166262919348E-4</v>
      </c>
      <c r="T1022" s="112" t="b">
        <f t="shared" si="397"/>
        <v>1</v>
      </c>
      <c r="U1022" s="22">
        <f t="shared" si="398"/>
        <v>14.50072232741207</v>
      </c>
      <c r="V1022" s="22">
        <f t="shared" si="399"/>
        <v>1.5991833560469839</v>
      </c>
      <c r="W1022" s="81">
        <f t="shared" si="400"/>
        <v>15</v>
      </c>
      <c r="X1022" s="22">
        <f t="shared" si="401"/>
        <v>0.52264331433294875</v>
      </c>
      <c r="Y1022" s="3">
        <f>IF(U1022&gt;'Power Curve'!$C$37,0,INDEX(Ci,$W1022,1)*POWER(1-X1022,3)+INDEX(Ci,$W1022,2)*3*X1022*POWER(1-X1022,2)+INDEX(Ci,$W1022,3)*3*POWER(X1022,2)*(1-X1022)+INDEX(Ci,$W1022,4)*POWER(X1022,3))</f>
        <v>1977.4498622138524</v>
      </c>
      <c r="Z1022" s="3">
        <f t="shared" si="402"/>
        <v>1976.6999308403406</v>
      </c>
      <c r="AA1022" s="3">
        <f t="shared" si="403"/>
        <v>1972.389953613279</v>
      </c>
      <c r="AB1022" s="3">
        <f t="shared" si="412"/>
        <v>4.3099772270616086</v>
      </c>
      <c r="AC1022" s="3">
        <f t="shared" si="413"/>
        <v>4.3099772270616086</v>
      </c>
      <c r="AE1022" s="34">
        <f t="shared" si="404"/>
        <v>15</v>
      </c>
      <c r="AF1022" s="73" t="b">
        <f>COUNTIF('Power Curve'!$D$2:$D$31,AE1022)&gt;0</f>
        <v>1</v>
      </c>
      <c r="AG1022" s="73" t="b">
        <f t="shared" si="405"/>
        <v>0</v>
      </c>
      <c r="AH1022" s="73" t="b">
        <f t="shared" si="414"/>
        <v>1</v>
      </c>
      <c r="AI1022" s="34" t="str">
        <f t="shared" si="406"/>
        <v>Outer</v>
      </c>
      <c r="AJ1022" s="35" t="str">
        <f t="shared" si="415"/>
        <v>1.5-1.6</v>
      </c>
      <c r="AK1022" s="36" t="str">
        <f t="shared" si="407"/>
        <v>12-13</v>
      </c>
      <c r="AL1022" s="36" t="str">
        <f t="shared" si="408"/>
        <v>Feb</v>
      </c>
      <c r="AM1022" s="35" t="str">
        <f t="shared" si="409"/>
        <v>285-295</v>
      </c>
      <c r="AN1022" s="36" t="str">
        <f t="shared" si="410"/>
        <v>HWS-HTI</v>
      </c>
    </row>
    <row r="1023" spans="5:40" x14ac:dyDescent="0.3">
      <c r="E1023" s="12">
        <v>40960.541666666664</v>
      </c>
      <c r="F1023" s="16">
        <v>17.010000000000002</v>
      </c>
      <c r="G1023" s="16">
        <v>1983.759948730466</v>
      </c>
      <c r="H1023" s="29">
        <v>1.1874354346758254</v>
      </c>
      <c r="I1023" s="26">
        <v>291</v>
      </c>
      <c r="J1023" s="30">
        <v>0.15285126396237506</v>
      </c>
      <c r="K1023" s="31">
        <v>0.16290527910563107</v>
      </c>
      <c r="L1023" s="111">
        <f t="shared" si="390"/>
        <v>2</v>
      </c>
      <c r="M1023" s="112">
        <f t="shared" si="391"/>
        <v>0.15000000000000002</v>
      </c>
      <c r="N1023" s="112" t="b">
        <f t="shared" si="392"/>
        <v>1</v>
      </c>
      <c r="O1023" s="112" t="b">
        <f t="shared" si="393"/>
        <v>1</v>
      </c>
      <c r="P1023" s="113">
        <f t="shared" si="394"/>
        <v>19.999999999999996</v>
      </c>
      <c r="Q1023" s="113">
        <f t="shared" si="395"/>
        <v>10.999999999999998</v>
      </c>
      <c r="R1023" s="114" t="str">
        <f t="shared" si="411"/>
        <v>2-0.15</v>
      </c>
      <c r="S1023" s="127">
        <f t="shared" si="396"/>
        <v>-2.8634807724204677E-3</v>
      </c>
      <c r="T1023" s="112" t="b">
        <f t="shared" si="397"/>
        <v>1</v>
      </c>
      <c r="U1023" s="22">
        <f t="shared" si="398"/>
        <v>16.834321574599507</v>
      </c>
      <c r="V1023" s="22">
        <f t="shared" si="399"/>
        <v>1.9598486422430021</v>
      </c>
      <c r="W1023" s="81">
        <f t="shared" si="400"/>
        <v>17</v>
      </c>
      <c r="X1023" s="22">
        <f t="shared" si="401"/>
        <v>0.84574986418432752</v>
      </c>
      <c r="Y1023" s="3">
        <f>IF(U1023&gt;'Power Curve'!$C$37,0,INDEX(Ci,$W1023,1)*POWER(1-X1023,3)+INDEX(Ci,$W1023,2)*3*X1023*POWER(1-X1023,2)+INDEX(Ci,$W1023,3)*3*POWER(X1023,2)*(1-X1023)+INDEX(Ci,$W1023,4)*POWER(X1023,3))</f>
        <v>1985.0537185920543</v>
      </c>
      <c r="Z1023" s="3">
        <f t="shared" si="402"/>
        <v>1979.3695554366443</v>
      </c>
      <c r="AA1023" s="3">
        <f t="shared" si="403"/>
        <v>1983.759948730466</v>
      </c>
      <c r="AB1023" s="3">
        <f t="shared" si="412"/>
        <v>-4.3903932938217167</v>
      </c>
      <c r="AC1023" s="3">
        <f t="shared" si="413"/>
        <v>4.3903932938217167</v>
      </c>
      <c r="AE1023" s="34">
        <f t="shared" si="404"/>
        <v>17</v>
      </c>
      <c r="AF1023" s="73" t="b">
        <f>COUNTIF('Power Curve'!$D$2:$D$31,AE1023)&gt;0</f>
        <v>1</v>
      </c>
      <c r="AG1023" s="73" t="b">
        <f t="shared" si="405"/>
        <v>0</v>
      </c>
      <c r="AH1023" s="73" t="b">
        <f t="shared" si="414"/>
        <v>1</v>
      </c>
      <c r="AI1023" s="34" t="str">
        <f t="shared" si="406"/>
        <v>Outer</v>
      </c>
      <c r="AJ1023" s="35" t="str">
        <f t="shared" si="415"/>
        <v>1.9-2.0</v>
      </c>
      <c r="AK1023" s="36" t="str">
        <f t="shared" si="407"/>
        <v>13-14</v>
      </c>
      <c r="AL1023" s="36" t="str">
        <f t="shared" si="408"/>
        <v>Feb</v>
      </c>
      <c r="AM1023" s="35" t="str">
        <f t="shared" si="409"/>
        <v>285-295</v>
      </c>
      <c r="AN1023" s="36" t="str">
        <f t="shared" si="410"/>
        <v>HWS-HTI</v>
      </c>
    </row>
    <row r="1024" spans="5:40" x14ac:dyDescent="0.3">
      <c r="E1024" s="12">
        <v>40960.555555555555</v>
      </c>
      <c r="F1024" s="16">
        <v>17.05</v>
      </c>
      <c r="G1024" s="16">
        <v>1978.2299499511769</v>
      </c>
      <c r="H1024" s="29">
        <v>1.1880799043825692</v>
      </c>
      <c r="I1024" s="26">
        <v>297.5</v>
      </c>
      <c r="J1024" s="30">
        <v>0.13607038123167153</v>
      </c>
      <c r="K1024" s="31">
        <v>8.7095506418201518E-2</v>
      </c>
      <c r="L1024" s="111">
        <f t="shared" si="390"/>
        <v>2</v>
      </c>
      <c r="M1024" s="112">
        <f t="shared" si="391"/>
        <v>0.14000000000000001</v>
      </c>
      <c r="N1024" s="112" t="b">
        <f t="shared" si="392"/>
        <v>1</v>
      </c>
      <c r="O1024" s="112" t="b">
        <f t="shared" si="393"/>
        <v>1</v>
      </c>
      <c r="P1024" s="113">
        <f t="shared" si="394"/>
        <v>19.999999999999996</v>
      </c>
      <c r="Q1024" s="113">
        <f t="shared" si="395"/>
        <v>12</v>
      </c>
      <c r="R1024" s="114" t="str">
        <f t="shared" si="411"/>
        <v>2-0.14</v>
      </c>
      <c r="S1024" s="127">
        <f t="shared" si="396"/>
        <v>-9.866668283418777E-4</v>
      </c>
      <c r="T1024" s="112" t="b">
        <f t="shared" si="397"/>
        <v>1</v>
      </c>
      <c r="U1024" s="22">
        <f t="shared" si="398"/>
        <v>16.876960624254011</v>
      </c>
      <c r="V1024" s="22">
        <f t="shared" si="399"/>
        <v>1.9664386448174813</v>
      </c>
      <c r="W1024" s="81">
        <f t="shared" si="400"/>
        <v>17</v>
      </c>
      <c r="X1024" s="22">
        <f t="shared" si="401"/>
        <v>0.88886632836676926</v>
      </c>
      <c r="Y1024" s="3">
        <f>IF(U1024&gt;'Power Curve'!$C$37,0,INDEX(Ci,$W1024,1)*POWER(1-X1024,3)+INDEX(Ci,$W1024,2)*3*X1024*POWER(1-X1024,2)+INDEX(Ci,$W1024,3)*3*POWER(X1024,2)*(1-X1024)+INDEX(Ci,$W1024,4)*POWER(X1024,3))</f>
        <v>1985.1083822626115</v>
      </c>
      <c r="Z1024" s="3">
        <f t="shared" si="402"/>
        <v>1983.1497416711695</v>
      </c>
      <c r="AA1024" s="3">
        <f t="shared" si="403"/>
        <v>1978.2299499511769</v>
      </c>
      <c r="AB1024" s="3">
        <f t="shared" si="412"/>
        <v>4.9197917199926451</v>
      </c>
      <c r="AC1024" s="3">
        <f t="shared" si="413"/>
        <v>4.9197917199926451</v>
      </c>
      <c r="AE1024" s="34">
        <f t="shared" si="404"/>
        <v>17</v>
      </c>
      <c r="AF1024" s="73" t="b">
        <f>COUNTIF('Power Curve'!$D$2:$D$31,AE1024)&gt;0</f>
        <v>1</v>
      </c>
      <c r="AG1024" s="73" t="b">
        <f t="shared" si="405"/>
        <v>0</v>
      </c>
      <c r="AH1024" s="73" t="b">
        <f t="shared" si="414"/>
        <v>1</v>
      </c>
      <c r="AI1024" s="34" t="str">
        <f t="shared" si="406"/>
        <v>Outer</v>
      </c>
      <c r="AJ1024" s="35" t="str">
        <f t="shared" si="415"/>
        <v>1.9-2.0</v>
      </c>
      <c r="AK1024" s="36" t="str">
        <f t="shared" si="407"/>
        <v>13-14</v>
      </c>
      <c r="AL1024" s="36" t="str">
        <f t="shared" si="408"/>
        <v>Feb</v>
      </c>
      <c r="AM1024" s="35" t="str">
        <f t="shared" si="409"/>
        <v>295-305</v>
      </c>
      <c r="AN1024" s="36" t="str">
        <f t="shared" si="410"/>
        <v>Inner-TI</v>
      </c>
    </row>
    <row r="1025" spans="5:40" x14ac:dyDescent="0.3">
      <c r="E1025" s="12">
        <v>40960.5625</v>
      </c>
      <c r="F1025" s="16">
        <v>14.09</v>
      </c>
      <c r="G1025" s="16">
        <v>1979.2899475097711</v>
      </c>
      <c r="H1025" s="29">
        <v>1.1891346049075622</v>
      </c>
      <c r="I1025" s="26">
        <v>298.10000000000002</v>
      </c>
      <c r="J1025" s="30">
        <v>0.11994322214336409</v>
      </c>
      <c r="K1025" s="31">
        <v>0.12458870713439252</v>
      </c>
      <c r="L1025" s="111">
        <f t="shared" si="390"/>
        <v>1.5000000000000002</v>
      </c>
      <c r="M1025" s="112">
        <f t="shared" si="391"/>
        <v>0.12</v>
      </c>
      <c r="N1025" s="112" t="b">
        <f t="shared" si="392"/>
        <v>1</v>
      </c>
      <c r="O1025" s="112" t="b">
        <f t="shared" si="393"/>
        <v>1</v>
      </c>
      <c r="P1025" s="113">
        <f t="shared" si="394"/>
        <v>15</v>
      </c>
      <c r="Q1025" s="113">
        <f t="shared" si="395"/>
        <v>14</v>
      </c>
      <c r="R1025" s="114" t="str">
        <f t="shared" si="411"/>
        <v>1.5-0.12</v>
      </c>
      <c r="S1025" s="127">
        <f t="shared" si="396"/>
        <v>-2.6858717067739375E-4</v>
      </c>
      <c r="T1025" s="112" t="b">
        <f t="shared" si="397"/>
        <v>1</v>
      </c>
      <c r="U1025" s="22">
        <f t="shared" si="398"/>
        <v>13.951127339166534</v>
      </c>
      <c r="V1025" s="22">
        <f t="shared" si="399"/>
        <v>1.5142416789503796</v>
      </c>
      <c r="W1025" s="81">
        <f t="shared" si="400"/>
        <v>14</v>
      </c>
      <c r="X1025" s="22">
        <f t="shared" si="401"/>
        <v>0.9973861723185139</v>
      </c>
      <c r="Y1025" s="3">
        <f>IF(U1025&gt;'Power Curve'!$C$37,0,INDEX(Ci,$W1025,1)*POWER(1-X1025,3)+INDEX(Ci,$W1025,2)*3*X1025*POWER(1-X1025,2)+INDEX(Ci,$W1025,3)*3*POWER(X1025,2)*(1-X1025)+INDEX(Ci,$W1025,4)*POWER(X1025,3))</f>
        <v>1974.8280106468906</v>
      </c>
      <c r="Z1025" s="3">
        <f t="shared" si="402"/>
        <v>1974.2975971789365</v>
      </c>
      <c r="AA1025" s="3">
        <f t="shared" si="403"/>
        <v>1979.2899475097711</v>
      </c>
      <c r="AB1025" s="3">
        <f t="shared" si="412"/>
        <v>-4.9923503308345971</v>
      </c>
      <c r="AC1025" s="3">
        <f t="shared" si="413"/>
        <v>4.9923503308345971</v>
      </c>
      <c r="AE1025" s="34">
        <f t="shared" si="404"/>
        <v>14</v>
      </c>
      <c r="AF1025" s="73" t="b">
        <f>COUNTIF('Power Curve'!$D$2:$D$31,AE1025)&gt;0</f>
        <v>1</v>
      </c>
      <c r="AG1025" s="73" t="b">
        <f t="shared" si="405"/>
        <v>0</v>
      </c>
      <c r="AH1025" s="73" t="b">
        <f t="shared" si="414"/>
        <v>1</v>
      </c>
      <c r="AI1025" s="34" t="str">
        <f t="shared" si="406"/>
        <v>Inner</v>
      </c>
      <c r="AJ1025" s="35" t="str">
        <f t="shared" si="415"/>
        <v>1.5-1.6</v>
      </c>
      <c r="AK1025" s="36" t="str">
        <f t="shared" si="407"/>
        <v>13-14</v>
      </c>
      <c r="AL1025" s="36" t="str">
        <f t="shared" si="408"/>
        <v>Feb</v>
      </c>
      <c r="AM1025" s="35" t="str">
        <f t="shared" si="409"/>
        <v>295-305</v>
      </c>
      <c r="AN1025" s="36" t="str">
        <f t="shared" si="410"/>
        <v>Inner-TI</v>
      </c>
    </row>
    <row r="1026" spans="5:40" x14ac:dyDescent="0.3">
      <c r="E1026" s="12">
        <v>40960.569444444445</v>
      </c>
      <c r="F1026" s="16">
        <v>12.96</v>
      </c>
      <c r="G1026" s="16">
        <v>1919.759948730469</v>
      </c>
      <c r="H1026" s="29">
        <v>1.1893248377258419</v>
      </c>
      <c r="I1026" s="26">
        <v>300.10000000000002</v>
      </c>
      <c r="J1026" s="30">
        <v>0.13194444444444442</v>
      </c>
      <c r="K1026" s="31">
        <v>0.11754445731763616</v>
      </c>
      <c r="L1026" s="111">
        <f t="shared" si="390"/>
        <v>1.3000000000000003</v>
      </c>
      <c r="M1026" s="112">
        <f t="shared" si="391"/>
        <v>0.13</v>
      </c>
      <c r="N1026" s="112" t="b">
        <f t="shared" si="392"/>
        <v>1</v>
      </c>
      <c r="O1026" s="112" t="b">
        <f t="shared" si="393"/>
        <v>1</v>
      </c>
      <c r="P1026" s="113">
        <f t="shared" si="394"/>
        <v>13.000000000000002</v>
      </c>
      <c r="Q1026" s="113">
        <f t="shared" si="395"/>
        <v>13</v>
      </c>
      <c r="R1026" s="114" t="str">
        <f t="shared" si="411"/>
        <v>1.3-0.13</v>
      </c>
      <c r="S1026" s="127">
        <f t="shared" si="396"/>
        <v>-3.4559656700221307E-3</v>
      </c>
      <c r="T1026" s="112" t="b">
        <f t="shared" si="397"/>
        <v>1</v>
      </c>
      <c r="U1026" s="22">
        <f t="shared" si="398"/>
        <v>12.832948996819209</v>
      </c>
      <c r="V1026" s="22">
        <f t="shared" si="399"/>
        <v>1.3414236116035767</v>
      </c>
      <c r="W1026" s="81">
        <f t="shared" si="400"/>
        <v>13</v>
      </c>
      <c r="X1026" s="22">
        <f t="shared" si="401"/>
        <v>0.83844163869618915</v>
      </c>
      <c r="Y1026" s="3">
        <f>IF(U1026&gt;'Power Curve'!$C$37,0,INDEX(Ci,$W1026,1)*POWER(1-X1026,3)+INDEX(Ci,$W1026,2)*3*X1026*POWER(1-X1026,2)+INDEX(Ci,$W1026,3)*3*POWER(X1026,2)*(1-X1026)+INDEX(Ci,$W1026,4)*POWER(X1026,3))</f>
        <v>1948.8045619177879</v>
      </c>
      <c r="Z1026" s="3">
        <f t="shared" si="402"/>
        <v>1942.0695602542173</v>
      </c>
      <c r="AA1026" s="3">
        <f t="shared" si="403"/>
        <v>1919.759948730469</v>
      </c>
      <c r="AB1026" s="3">
        <f t="shared" si="412"/>
        <v>22.309611523748345</v>
      </c>
      <c r="AC1026" s="3">
        <f t="shared" si="413"/>
        <v>22.309611523748345</v>
      </c>
      <c r="AE1026" s="34">
        <f t="shared" si="404"/>
        <v>13</v>
      </c>
      <c r="AF1026" s="73" t="b">
        <f>COUNTIF('Power Curve'!$D$2:$D$31,AE1026)&gt;0</f>
        <v>1</v>
      </c>
      <c r="AG1026" s="73" t="b">
        <f t="shared" si="405"/>
        <v>0</v>
      </c>
      <c r="AH1026" s="73" t="b">
        <f t="shared" si="414"/>
        <v>1</v>
      </c>
      <c r="AI1026" s="34" t="str">
        <f t="shared" si="406"/>
        <v>Inner</v>
      </c>
      <c r="AJ1026" s="35" t="str">
        <f t="shared" si="415"/>
        <v>1.3-1.4</v>
      </c>
      <c r="AK1026" s="36" t="str">
        <f t="shared" si="407"/>
        <v>13-14</v>
      </c>
      <c r="AL1026" s="36" t="str">
        <f t="shared" si="408"/>
        <v>Feb</v>
      </c>
      <c r="AM1026" s="35" t="str">
        <f t="shared" si="409"/>
        <v>295-305</v>
      </c>
      <c r="AN1026" s="36" t="str">
        <f t="shared" si="410"/>
        <v>Inner-TI</v>
      </c>
    </row>
    <row r="1027" spans="5:40" x14ac:dyDescent="0.3">
      <c r="E1027" s="12">
        <v>40960.576388888891</v>
      </c>
      <c r="F1027" s="16">
        <v>16.07</v>
      </c>
      <c r="G1027" s="16">
        <v>1971.5200500488311</v>
      </c>
      <c r="H1027" s="29">
        <v>1.1886947542303776</v>
      </c>
      <c r="I1027" s="26">
        <v>294.3</v>
      </c>
      <c r="J1027" s="30">
        <v>0.10454262601120098</v>
      </c>
      <c r="K1027" s="31">
        <v>9.9616501950037725E-2</v>
      </c>
      <c r="L1027" s="111">
        <f t="shared" ref="L1027:L1090" si="416">ROUND((V1027-CenterOfFirstWindSpeedBin)/WindSpeedBinWidth,0)*WindSpeedBinWidth+CenterOfFirstWindSpeedBin</f>
        <v>1.8000000000000003</v>
      </c>
      <c r="M1027" s="112">
        <f t="shared" ref="M1027:M1090" si="417">ROUND((J1027-CenterOfFirstTurbulenceBin)/TurbulenceBinWidth,0)*TurbulenceBinWidth+CenterOfFirstTurbulenceBin</f>
        <v>9.9999999999999992E-2</v>
      </c>
      <c r="N1027" s="112" t="b">
        <f t="shared" ref="N1027:N1090" si="418">IF(AND(L1027&gt;=CenterOfFirstWindSpeedBin,L1027&lt;=CenterOfLastWindSpeedBin),TRUE,FALSE)</f>
        <v>1</v>
      </c>
      <c r="O1027" s="112" t="b">
        <f t="shared" ref="O1027:O1090" si="419">IF(AND(M1027&gt;=CenterOfFirstTurbulenceBin,M1027&lt;=CenterOfLastTurbulenceBin),TRUE,FALSE)</f>
        <v>1</v>
      </c>
      <c r="P1027" s="113">
        <f t="shared" ref="P1027:P1090" si="420">(L1027-CenterOfFirstWindSpeedBin)/WindSpeedBinWidth+1</f>
        <v>18</v>
      </c>
      <c r="Q1027" s="113">
        <f t="shared" ref="Q1027:Q1090" si="421">NumberOfTurbulenceBins-(M1027-CenterOfFirstTurbulenceBin)/TurbulenceBinWidth</f>
        <v>16</v>
      </c>
      <c r="R1027" s="114" t="str">
        <f t="shared" si="411"/>
        <v>1.8-0.1</v>
      </c>
      <c r="S1027" s="127">
        <f t="shared" ref="S1027:S1090" si="422">IF(T1027,INDEX(PowerDeviationMatrix,Q1027,P1027),IF(UseMatrixPadValue,MatrixPadValue,0))</f>
        <v>4.1250342524700992E-3</v>
      </c>
      <c r="T1027" s="112" t="b">
        <f t="shared" ref="T1027:T1090" si="423">IF(AND(P1027&gt;0,Q1027&gt;0,N1027,O1027),LEN(INDEX(PowerDeviationMatrix,Q1027,P1027))&gt;0,FALSE)</f>
        <v>1</v>
      </c>
      <c r="U1027" s="22">
        <f t="shared" ref="U1027:U1090" si="424">F1027*(H1027/Ref_Density)^(1/3)</f>
        <v>15.909650133223067</v>
      </c>
      <c r="V1027" s="22">
        <f t="shared" ref="V1027:V1090" si="425">(U1027-CutInWindSpeed)/(RatedWindSpeed-CutInWindSpeed)</f>
        <v>1.8169376902261705</v>
      </c>
      <c r="W1027" s="81">
        <f t="shared" ref="W1027:W1090" si="426">COUNTIF(xa,"&lt;"&amp;U1027)</f>
        <v>16</v>
      </c>
      <c r="X1027" s="22">
        <f t="shared" ref="X1027:X1090" si="427">(U1027-INDEX(xa,$W1027))/(INDEX(xb,$W1027)-INDEX(xa,$W1027))</f>
        <v>0.91149616084938512</v>
      </c>
      <c r="Y1027" s="3">
        <f>IF(U1027&gt;'Power Curve'!$C$37,0,INDEX(Ci,$W1027,1)*POWER(1-X1027,3)+INDEX(Ci,$W1027,2)*3*X1027*POWER(1-X1027,2)+INDEX(Ci,$W1027,3)*3*POWER(X1027,2)*(1-X1027)+INDEX(Ci,$W1027,4)*POWER(X1027,3))</f>
        <v>1982.1309219749269</v>
      </c>
      <c r="Z1027" s="3">
        <f t="shared" ref="Z1027:Z1090" si="428">IF(OR(T1027,UseMatrixPadValue),Y1027*(1+S1027),"")</f>
        <v>1990.3072799209535</v>
      </c>
      <c r="AA1027" s="3">
        <f t="shared" ref="AA1027:AA1090" si="429">IF(AH1027,G1027,"")</f>
        <v>1971.5200500488311</v>
      </c>
      <c r="AB1027" s="3">
        <f t="shared" si="412"/>
        <v>18.787229872122452</v>
      </c>
      <c r="AC1027" s="3">
        <f t="shared" si="413"/>
        <v>18.787229872122452</v>
      </c>
      <c r="AE1027" s="34">
        <f t="shared" ref="AE1027:AE1090" si="430">MROUND(U1027-Centre_First_Bin,Bin_Width)+Centre_First_Bin</f>
        <v>16</v>
      </c>
      <c r="AF1027" s="73" t="b">
        <f>COUNTIF('Power Curve'!$D$2:$D$31,AE1027)&gt;0</f>
        <v>1</v>
      </c>
      <c r="AG1027" s="73" t="b">
        <f t="shared" ref="AG1027:AG1090" si="431">(G1027&lt;0)</f>
        <v>0</v>
      </c>
      <c r="AH1027" s="73" t="b">
        <f t="shared" si="414"/>
        <v>1</v>
      </c>
      <c r="AI1027" s="34" t="str">
        <f t="shared" ref="AI1027:AI1090" si="432">IF(AH1027,IF(AND(J1027&gt;=LowerTurbLimit,J1027&lt;=UpperTurbLimit,K1027&gt;=LowerShearLimit,K1027&lt;=UpperShearLimit),"Inner","Outer"),"")</f>
        <v>Outer</v>
      </c>
      <c r="AJ1027" s="35" t="str">
        <f t="shared" si="415"/>
        <v>1.8-1.9</v>
      </c>
      <c r="AK1027" s="36" t="str">
        <f t="shared" ref="AK1027:AK1090" si="433">IF(AH1027,HOUR(E1027)&amp;"-"&amp;HOUR(E1027)+1,"")</f>
        <v>13-14</v>
      </c>
      <c r="AL1027" s="36" t="str">
        <f t="shared" ref="AL1027:AL1090" si="434">IF(AH1027,TEXT(E1027,"mmm"),"")</f>
        <v>Feb</v>
      </c>
      <c r="AM1027" s="35" t="str">
        <f t="shared" ref="AM1027:AM1090" si="435">IF(AH1027,IF(OR(I1027&lt;5,I1027&gt;=355),"355-5",MROUND(I1027,10)-5&amp;"-"&amp;MROUND(I1027,10)+5),"")</f>
        <v>285-295</v>
      </c>
      <c r="AN1027" s="36" t="str">
        <f t="shared" ref="AN1027:AN1090" si="436">IF(AH1027,IF(V1027&lt;0.5,IF(J1027&lt;=LowerTurbLimit,"LWS-LTI",IF(J1027&gt;=UpperTurbLimit,"LWS-HTI","Inner-TI")),IF(J1027&lt;=LowerTurbLimit,"HWS-LTI",IF(J1027&gt;=UpperTurbLimit,"HWS-HTI","Inner-TI"))),"")</f>
        <v>Inner-TI</v>
      </c>
    </row>
    <row r="1028" spans="5:40" x14ac:dyDescent="0.3">
      <c r="E1028" s="12">
        <v>40960.583333333336</v>
      </c>
      <c r="F1028" s="16">
        <v>17.46</v>
      </c>
      <c r="G1028" s="16">
        <v>1981.499938964841</v>
      </c>
      <c r="H1028" s="29">
        <v>1.1893546518119054</v>
      </c>
      <c r="I1028" s="26">
        <v>294.60000000000002</v>
      </c>
      <c r="J1028" s="30">
        <v>0.14318442153493699</v>
      </c>
      <c r="K1028" s="31">
        <v>0.15637811219555861</v>
      </c>
      <c r="L1028" s="111">
        <f t="shared" si="416"/>
        <v>2</v>
      </c>
      <c r="M1028" s="112">
        <f t="shared" si="417"/>
        <v>0.14000000000000001</v>
      </c>
      <c r="N1028" s="112" t="b">
        <f t="shared" si="418"/>
        <v>1</v>
      </c>
      <c r="O1028" s="112" t="b">
        <f t="shared" si="419"/>
        <v>1</v>
      </c>
      <c r="P1028" s="113">
        <f t="shared" si="420"/>
        <v>19.999999999999996</v>
      </c>
      <c r="Q1028" s="113">
        <f t="shared" si="421"/>
        <v>12</v>
      </c>
      <c r="R1028" s="114" t="str">
        <f t="shared" ref="R1028:R1091" si="437">L1028&amp;"-"&amp;M1028</f>
        <v>2-0.14</v>
      </c>
      <c r="S1028" s="127">
        <f t="shared" si="422"/>
        <v>-9.866668283418777E-4</v>
      </c>
      <c r="T1028" s="112" t="b">
        <f t="shared" si="423"/>
        <v>1</v>
      </c>
      <c r="U1028" s="22">
        <f t="shared" si="424"/>
        <v>17.28897852989061</v>
      </c>
      <c r="V1028" s="22">
        <f t="shared" si="425"/>
        <v>2.0301173403061812</v>
      </c>
      <c r="W1028" s="81">
        <f t="shared" si="426"/>
        <v>18</v>
      </c>
      <c r="X1028" s="22">
        <f t="shared" si="427"/>
        <v>0.32504809396470852</v>
      </c>
      <c r="Y1028" s="3">
        <f>IF(U1028&gt;'Power Curve'!$C$37,0,INDEX(Ci,$W1028,1)*POWER(1-X1028,3)+INDEX(Ci,$W1028,2)*3*X1028*POWER(1-X1028,2)+INDEX(Ci,$W1028,3)*3*POWER(X1028,2)*(1-X1028)+INDEX(Ci,$W1028,4)*POWER(X1028,3))</f>
        <v>1983.8745338641254</v>
      </c>
      <c r="Z1028" s="3">
        <f t="shared" si="428"/>
        <v>1981.9171106699694</v>
      </c>
      <c r="AA1028" s="3">
        <f t="shared" si="429"/>
        <v>1981.499938964841</v>
      </c>
      <c r="AB1028" s="3">
        <f t="shared" ref="AB1028:AB1091" si="438">IF(AH1028,Z1028-AA1028,"")</f>
        <v>0.41717170512833945</v>
      </c>
      <c r="AC1028" s="3">
        <f t="shared" ref="AC1028:AC1091" si="439">IF(AH1028,ABS(AB1028),"")</f>
        <v>0.41717170512833945</v>
      </c>
      <c r="AE1028" s="34">
        <f t="shared" si="430"/>
        <v>17</v>
      </c>
      <c r="AF1028" s="73" t="b">
        <f>COUNTIF('Power Curve'!$D$2:$D$31,AE1028)&gt;0</f>
        <v>1</v>
      </c>
      <c r="AG1028" s="73" t="b">
        <f t="shared" si="431"/>
        <v>0</v>
      </c>
      <c r="AH1028" s="73" t="b">
        <f t="shared" ref="AH1028:AH1091" si="440">AND(AF1028,NOT(AG1028))</f>
        <v>1</v>
      </c>
      <c r="AI1028" s="34" t="str">
        <f t="shared" si="432"/>
        <v>Outer</v>
      </c>
      <c r="AJ1028" s="35" t="str">
        <f t="shared" ref="AJ1028:AJ1091" si="441">IF(AH1028,TEXT(ROUND(V1028+0.05,1)-0.1,"0.0")&amp;"-"&amp;TEXT(ROUND(V1028+0.05,1),"0.0"),"")</f>
        <v>2.0-2.1</v>
      </c>
      <c r="AK1028" s="36" t="str">
        <f t="shared" si="433"/>
        <v>14-15</v>
      </c>
      <c r="AL1028" s="36" t="str">
        <f t="shared" si="434"/>
        <v>Feb</v>
      </c>
      <c r="AM1028" s="35" t="str">
        <f t="shared" si="435"/>
        <v>285-295</v>
      </c>
      <c r="AN1028" s="36" t="str">
        <f t="shared" si="436"/>
        <v>HWS-HTI</v>
      </c>
    </row>
    <row r="1029" spans="5:40" x14ac:dyDescent="0.3">
      <c r="E1029" s="12">
        <v>40960.590277777781</v>
      </c>
      <c r="F1029" s="16">
        <v>15.92</v>
      </c>
      <c r="G1029" s="16">
        <v>1979.929992675781</v>
      </c>
      <c r="H1029" s="29">
        <v>1.1900733672624124</v>
      </c>
      <c r="I1029" s="26">
        <v>297.8</v>
      </c>
      <c r="J1029" s="30">
        <v>0.12939698492462312</v>
      </c>
      <c r="K1029" s="31">
        <v>0.14271159407801903</v>
      </c>
      <c r="L1029" s="111">
        <f t="shared" si="416"/>
        <v>1.8000000000000003</v>
      </c>
      <c r="M1029" s="112">
        <f t="shared" si="417"/>
        <v>0.13</v>
      </c>
      <c r="N1029" s="112" t="b">
        <f t="shared" si="418"/>
        <v>1</v>
      </c>
      <c r="O1029" s="112" t="b">
        <f t="shared" si="419"/>
        <v>1</v>
      </c>
      <c r="P1029" s="113">
        <f t="shared" si="420"/>
        <v>18</v>
      </c>
      <c r="Q1029" s="113">
        <f t="shared" si="421"/>
        <v>13</v>
      </c>
      <c r="R1029" s="114" t="str">
        <f t="shared" si="437"/>
        <v>1.8-0.13</v>
      </c>
      <c r="S1029" s="127">
        <f t="shared" si="422"/>
        <v>-9.6790672673996772E-4</v>
      </c>
      <c r="T1029" s="112" t="b">
        <f t="shared" si="423"/>
        <v>1</v>
      </c>
      <c r="U1029" s="22">
        <f t="shared" si="424"/>
        <v>15.76723761505624</v>
      </c>
      <c r="V1029" s="22">
        <f t="shared" si="425"/>
        <v>1.7949273764653821</v>
      </c>
      <c r="W1029" s="81">
        <f t="shared" si="426"/>
        <v>16</v>
      </c>
      <c r="X1029" s="22">
        <f t="shared" si="427"/>
        <v>0.76873271810556698</v>
      </c>
      <c r="Y1029" s="3">
        <f>IF(U1029&gt;'Power Curve'!$C$37,0,INDEX(Ci,$W1029,1)*POWER(1-X1029,3)+INDEX(Ci,$W1029,2)*3*X1029*POWER(1-X1029,2)+INDEX(Ci,$W1029,3)*3*POWER(X1029,2)*(1-X1029)+INDEX(Ci,$W1029,4)*POWER(X1029,3))</f>
        <v>1981.6817759781447</v>
      </c>
      <c r="Z1029" s="3">
        <f t="shared" si="428"/>
        <v>1979.7636928569175</v>
      </c>
      <c r="AA1029" s="3">
        <f t="shared" si="429"/>
        <v>1979.929992675781</v>
      </c>
      <c r="AB1029" s="3">
        <f t="shared" si="438"/>
        <v>-0.16629981886353562</v>
      </c>
      <c r="AC1029" s="3">
        <f t="shared" si="439"/>
        <v>0.16629981886353562</v>
      </c>
      <c r="AE1029" s="34">
        <f t="shared" si="430"/>
        <v>16</v>
      </c>
      <c r="AF1029" s="73" t="b">
        <f>COUNTIF('Power Curve'!$D$2:$D$31,AE1029)&gt;0</f>
        <v>1</v>
      </c>
      <c r="AG1029" s="73" t="b">
        <f t="shared" si="431"/>
        <v>0</v>
      </c>
      <c r="AH1029" s="73" t="b">
        <f t="shared" si="440"/>
        <v>1</v>
      </c>
      <c r="AI1029" s="34" t="str">
        <f t="shared" si="432"/>
        <v>Inner</v>
      </c>
      <c r="AJ1029" s="35" t="str">
        <f t="shared" si="441"/>
        <v>1.7-1.8</v>
      </c>
      <c r="AK1029" s="36" t="str">
        <f t="shared" si="433"/>
        <v>14-15</v>
      </c>
      <c r="AL1029" s="36" t="str">
        <f t="shared" si="434"/>
        <v>Feb</v>
      </c>
      <c r="AM1029" s="35" t="str">
        <f t="shared" si="435"/>
        <v>295-305</v>
      </c>
      <c r="AN1029" s="36" t="str">
        <f t="shared" si="436"/>
        <v>Inner-TI</v>
      </c>
    </row>
    <row r="1030" spans="5:40" x14ac:dyDescent="0.3">
      <c r="E1030" s="12">
        <v>40960.597222222219</v>
      </c>
      <c r="F1030" s="16">
        <v>15.76</v>
      </c>
      <c r="G1030" s="16">
        <v>1981.6799774169949</v>
      </c>
      <c r="H1030" s="29">
        <v>1.1903517238870713</v>
      </c>
      <c r="I1030" s="26">
        <v>297.39999999999998</v>
      </c>
      <c r="J1030" s="30">
        <v>0.1516497461928934</v>
      </c>
      <c r="K1030" s="31">
        <v>0.14006070228381709</v>
      </c>
      <c r="L1030" s="111">
        <f t="shared" si="416"/>
        <v>1.8000000000000003</v>
      </c>
      <c r="M1030" s="112">
        <f t="shared" si="417"/>
        <v>0.15000000000000002</v>
      </c>
      <c r="N1030" s="112" t="b">
        <f t="shared" si="418"/>
        <v>1</v>
      </c>
      <c r="O1030" s="112" t="b">
        <f t="shared" si="419"/>
        <v>1</v>
      </c>
      <c r="P1030" s="113">
        <f t="shared" si="420"/>
        <v>18</v>
      </c>
      <c r="Q1030" s="113">
        <f t="shared" si="421"/>
        <v>10.999999999999998</v>
      </c>
      <c r="R1030" s="114" t="str">
        <f t="shared" si="437"/>
        <v>1.8-0.15</v>
      </c>
      <c r="S1030" s="127">
        <f t="shared" si="422"/>
        <v>-4.4168342286410719E-3</v>
      </c>
      <c r="T1030" s="112" t="b">
        <f t="shared" si="423"/>
        <v>1</v>
      </c>
      <c r="U1030" s="22">
        <f t="shared" si="424"/>
        <v>15.609989777818106</v>
      </c>
      <c r="V1030" s="22">
        <f t="shared" si="425"/>
        <v>1.7706242163192898</v>
      </c>
      <c r="W1030" s="81">
        <f t="shared" si="426"/>
        <v>16</v>
      </c>
      <c r="X1030" s="22">
        <f t="shared" si="427"/>
        <v>0.61109739996704604</v>
      </c>
      <c r="Y1030" s="3">
        <f>IF(U1030&gt;'Power Curve'!$C$37,0,INDEX(Ci,$W1030,1)*POWER(1-X1030,3)+INDEX(Ci,$W1030,2)*3*X1030*POWER(1-X1030,2)+INDEX(Ci,$W1030,3)*3*POWER(X1030,2)*(1-X1030)+INDEX(Ci,$W1030,4)*POWER(X1030,3))</f>
        <v>1981.1711940153889</v>
      </c>
      <c r="Z1030" s="3">
        <f t="shared" si="428"/>
        <v>1972.4206892728641</v>
      </c>
      <c r="AA1030" s="3">
        <f t="shared" si="429"/>
        <v>1981.6799774169949</v>
      </c>
      <c r="AB1030" s="3">
        <f t="shared" si="438"/>
        <v>-9.2592881441307782</v>
      </c>
      <c r="AC1030" s="3">
        <f t="shared" si="439"/>
        <v>9.2592881441307782</v>
      </c>
      <c r="AE1030" s="34">
        <f t="shared" si="430"/>
        <v>16</v>
      </c>
      <c r="AF1030" s="73" t="b">
        <f>COUNTIF('Power Curve'!$D$2:$D$31,AE1030)&gt;0</f>
        <v>1</v>
      </c>
      <c r="AG1030" s="73" t="b">
        <f t="shared" si="431"/>
        <v>0</v>
      </c>
      <c r="AH1030" s="73" t="b">
        <f t="shared" si="440"/>
        <v>1</v>
      </c>
      <c r="AI1030" s="34" t="str">
        <f t="shared" si="432"/>
        <v>Outer</v>
      </c>
      <c r="AJ1030" s="35" t="str">
        <f t="shared" si="441"/>
        <v>1.7-1.8</v>
      </c>
      <c r="AK1030" s="36" t="str">
        <f t="shared" si="433"/>
        <v>14-15</v>
      </c>
      <c r="AL1030" s="36" t="str">
        <f t="shared" si="434"/>
        <v>Feb</v>
      </c>
      <c r="AM1030" s="35" t="str">
        <f t="shared" si="435"/>
        <v>295-305</v>
      </c>
      <c r="AN1030" s="36" t="str">
        <f t="shared" si="436"/>
        <v>HWS-HTI</v>
      </c>
    </row>
    <row r="1031" spans="5:40" x14ac:dyDescent="0.3">
      <c r="E1031" s="12">
        <v>40960.604166666664</v>
      </c>
      <c r="F1031" s="16">
        <v>13.81</v>
      </c>
      <c r="G1031" s="16">
        <v>1914.89001464844</v>
      </c>
      <c r="H1031" s="29">
        <v>1.1910847406930936</v>
      </c>
      <c r="I1031" s="26">
        <v>298.89999999999998</v>
      </c>
      <c r="J1031" s="30">
        <v>0.10934105720492396</v>
      </c>
      <c r="K1031" s="31">
        <v>0.13397811969885179</v>
      </c>
      <c r="L1031" s="111">
        <f t="shared" si="416"/>
        <v>1.5000000000000002</v>
      </c>
      <c r="M1031" s="112">
        <f t="shared" si="417"/>
        <v>0.11</v>
      </c>
      <c r="N1031" s="112" t="b">
        <f t="shared" si="418"/>
        <v>1</v>
      </c>
      <c r="O1031" s="112" t="b">
        <f t="shared" si="419"/>
        <v>1</v>
      </c>
      <c r="P1031" s="113">
        <f t="shared" si="420"/>
        <v>15</v>
      </c>
      <c r="Q1031" s="113">
        <f t="shared" si="421"/>
        <v>15</v>
      </c>
      <c r="R1031" s="114" t="str">
        <f t="shared" si="437"/>
        <v>1.5-0.11</v>
      </c>
      <c r="S1031" s="127">
        <f t="shared" si="422"/>
        <v>2.8630694196125571E-3</v>
      </c>
      <c r="T1031" s="112" t="b">
        <f t="shared" si="423"/>
        <v>1</v>
      </c>
      <c r="U1031" s="22">
        <f t="shared" si="424"/>
        <v>13.68135785481595</v>
      </c>
      <c r="V1031" s="22">
        <f t="shared" si="425"/>
        <v>1.4725479355205591</v>
      </c>
      <c r="W1031" s="81">
        <f t="shared" si="426"/>
        <v>14</v>
      </c>
      <c r="X1031" s="22">
        <f t="shared" si="427"/>
        <v>0.7174744118524381</v>
      </c>
      <c r="Y1031" s="3">
        <f>IF(U1031&gt;'Power Curve'!$C$37,0,INDEX(Ci,$W1031,1)*POWER(1-X1031,3)+INDEX(Ci,$W1031,2)*3*X1031*POWER(1-X1031,2)+INDEX(Ci,$W1031,3)*3*POWER(X1031,2)*(1-X1031)+INDEX(Ci,$W1031,4)*POWER(X1031,3))</f>
        <v>1971.2144690065204</v>
      </c>
      <c r="Z1031" s="3">
        <f t="shared" si="428"/>
        <v>1976.8581928722308</v>
      </c>
      <c r="AA1031" s="3">
        <f t="shared" si="429"/>
        <v>1914.89001464844</v>
      </c>
      <c r="AB1031" s="3">
        <f t="shared" si="438"/>
        <v>61.968178223790801</v>
      </c>
      <c r="AC1031" s="3">
        <f t="shared" si="439"/>
        <v>61.968178223790801</v>
      </c>
      <c r="AE1031" s="34">
        <f t="shared" si="430"/>
        <v>14</v>
      </c>
      <c r="AF1031" s="73" t="b">
        <f>COUNTIF('Power Curve'!$D$2:$D$31,AE1031)&gt;0</f>
        <v>1</v>
      </c>
      <c r="AG1031" s="73" t="b">
        <f t="shared" si="431"/>
        <v>0</v>
      </c>
      <c r="AH1031" s="73" t="b">
        <f t="shared" si="440"/>
        <v>1</v>
      </c>
      <c r="AI1031" s="34" t="str">
        <f t="shared" si="432"/>
        <v>Inner</v>
      </c>
      <c r="AJ1031" s="35" t="str">
        <f t="shared" si="441"/>
        <v>1.4-1.5</v>
      </c>
      <c r="AK1031" s="36" t="str">
        <f t="shared" si="433"/>
        <v>14-15</v>
      </c>
      <c r="AL1031" s="36" t="str">
        <f t="shared" si="434"/>
        <v>Feb</v>
      </c>
      <c r="AM1031" s="35" t="str">
        <f t="shared" si="435"/>
        <v>295-305</v>
      </c>
      <c r="AN1031" s="36" t="str">
        <f t="shared" si="436"/>
        <v>Inner-TI</v>
      </c>
    </row>
    <row r="1032" spans="5:40" x14ac:dyDescent="0.3">
      <c r="E1032" s="12">
        <v>40960.611111111109</v>
      </c>
      <c r="F1032" s="16">
        <v>13.52</v>
      </c>
      <c r="G1032" s="16">
        <v>1892.2800598144561</v>
      </c>
      <c r="H1032" s="29">
        <v>1.1916718960404848</v>
      </c>
      <c r="I1032" s="26">
        <v>297.10000000000002</v>
      </c>
      <c r="J1032" s="30">
        <v>0.18565088757396447</v>
      </c>
      <c r="K1032" s="31">
        <v>0.13772099096789361</v>
      </c>
      <c r="L1032" s="111">
        <f t="shared" si="416"/>
        <v>1.4000000000000001</v>
      </c>
      <c r="M1032" s="112">
        <f t="shared" si="417"/>
        <v>0.19</v>
      </c>
      <c r="N1032" s="112" t="b">
        <f t="shared" si="418"/>
        <v>1</v>
      </c>
      <c r="O1032" s="112" t="b">
        <f t="shared" si="419"/>
        <v>1</v>
      </c>
      <c r="P1032" s="113">
        <f t="shared" si="420"/>
        <v>14</v>
      </c>
      <c r="Q1032" s="113">
        <f t="shared" si="421"/>
        <v>7</v>
      </c>
      <c r="R1032" s="114" t="str">
        <f t="shared" si="437"/>
        <v>1.4-0.19</v>
      </c>
      <c r="S1032" s="127">
        <f t="shared" si="422"/>
        <v>0</v>
      </c>
      <c r="T1032" s="112" t="b">
        <f t="shared" si="423"/>
        <v>0</v>
      </c>
      <c r="U1032" s="22">
        <f t="shared" si="424"/>
        <v>13.396259790280066</v>
      </c>
      <c r="V1032" s="22">
        <f t="shared" si="425"/>
        <v>1.4284851106102001</v>
      </c>
      <c r="W1032" s="81">
        <f t="shared" si="426"/>
        <v>14</v>
      </c>
      <c r="X1032" s="22">
        <f t="shared" si="427"/>
        <v>0.42165777661729281</v>
      </c>
      <c r="Y1032" s="3">
        <f>IF(U1032&gt;'Power Curve'!$C$37,0,INDEX(Ci,$W1032,1)*POWER(1-X1032,3)+INDEX(Ci,$W1032,2)*3*X1032*POWER(1-X1032,2)+INDEX(Ci,$W1032,3)*3*POWER(X1032,2)*(1-X1032)+INDEX(Ci,$W1032,4)*POWER(X1032,3))</f>
        <v>1964.6092194087078</v>
      </c>
      <c r="Z1032" s="3">
        <f t="shared" si="428"/>
        <v>1964.6092194087078</v>
      </c>
      <c r="AA1032" s="3">
        <f t="shared" si="429"/>
        <v>1892.2800598144561</v>
      </c>
      <c r="AB1032" s="3">
        <f t="shared" si="438"/>
        <v>72.329159594251678</v>
      </c>
      <c r="AC1032" s="3">
        <f t="shared" si="439"/>
        <v>72.329159594251678</v>
      </c>
      <c r="AE1032" s="34">
        <f t="shared" si="430"/>
        <v>13</v>
      </c>
      <c r="AF1032" s="73" t="b">
        <f>COUNTIF('Power Curve'!$D$2:$D$31,AE1032)&gt;0</f>
        <v>1</v>
      </c>
      <c r="AG1032" s="73" t="b">
        <f t="shared" si="431"/>
        <v>0</v>
      </c>
      <c r="AH1032" s="73" t="b">
        <f t="shared" si="440"/>
        <v>1</v>
      </c>
      <c r="AI1032" s="34" t="str">
        <f t="shared" si="432"/>
        <v>Outer</v>
      </c>
      <c r="AJ1032" s="35" t="str">
        <f t="shared" si="441"/>
        <v>1.4-1.5</v>
      </c>
      <c r="AK1032" s="36" t="str">
        <f t="shared" si="433"/>
        <v>14-15</v>
      </c>
      <c r="AL1032" s="36" t="str">
        <f t="shared" si="434"/>
        <v>Feb</v>
      </c>
      <c r="AM1032" s="35" t="str">
        <f t="shared" si="435"/>
        <v>295-305</v>
      </c>
      <c r="AN1032" s="36" t="str">
        <f t="shared" si="436"/>
        <v>HWS-HTI</v>
      </c>
    </row>
    <row r="1033" spans="5:40" x14ac:dyDescent="0.3">
      <c r="E1033" s="12">
        <v>40960.618055555555</v>
      </c>
      <c r="F1033" s="16">
        <v>13.66</v>
      </c>
      <c r="G1033" s="16">
        <v>1970.310058593753</v>
      </c>
      <c r="H1033" s="29">
        <v>1.1925243382050734</v>
      </c>
      <c r="I1033" s="26">
        <v>298.60000000000002</v>
      </c>
      <c r="J1033" s="30">
        <v>0.10175695461200585</v>
      </c>
      <c r="K1033" s="31">
        <v>0.13319645442505776</v>
      </c>
      <c r="L1033" s="111">
        <f t="shared" si="416"/>
        <v>1.5000000000000002</v>
      </c>
      <c r="M1033" s="112">
        <f t="shared" si="417"/>
        <v>9.9999999999999992E-2</v>
      </c>
      <c r="N1033" s="112" t="b">
        <f t="shared" si="418"/>
        <v>1</v>
      </c>
      <c r="O1033" s="112" t="b">
        <f t="shared" si="419"/>
        <v>1</v>
      </c>
      <c r="P1033" s="113">
        <f t="shared" si="420"/>
        <v>15</v>
      </c>
      <c r="Q1033" s="113">
        <f t="shared" si="421"/>
        <v>16</v>
      </c>
      <c r="R1033" s="114" t="str">
        <f t="shared" si="437"/>
        <v>1.5-0.1</v>
      </c>
      <c r="S1033" s="127">
        <f t="shared" si="422"/>
        <v>4.3430159491362154E-3</v>
      </c>
      <c r="T1033" s="112" t="b">
        <f t="shared" si="423"/>
        <v>1</v>
      </c>
      <c r="U1033" s="22">
        <f t="shared" si="424"/>
        <v>13.538205026170614</v>
      </c>
      <c r="V1033" s="22">
        <f t="shared" si="425"/>
        <v>1.4504232043888674</v>
      </c>
      <c r="W1033" s="81">
        <f t="shared" si="426"/>
        <v>14</v>
      </c>
      <c r="X1033" s="22">
        <f t="shared" si="427"/>
        <v>0.56893959747832423</v>
      </c>
      <c r="Y1033" s="3">
        <f>IF(U1033&gt;'Power Curve'!$C$37,0,INDEX(Ci,$W1033,1)*POWER(1-X1033,3)+INDEX(Ci,$W1033,2)*3*X1033*POWER(1-X1033,2)+INDEX(Ci,$W1033,3)*3*POWER(X1033,2)*(1-X1033)+INDEX(Ci,$W1033,4)*POWER(X1033,3))</f>
        <v>1968.1646137070984</v>
      </c>
      <c r="Z1033" s="3">
        <f t="shared" si="428"/>
        <v>1976.7123840149538</v>
      </c>
      <c r="AA1033" s="3">
        <f t="shared" si="429"/>
        <v>1970.310058593753</v>
      </c>
      <c r="AB1033" s="3">
        <f t="shared" si="438"/>
        <v>6.4023254212008851</v>
      </c>
      <c r="AC1033" s="3">
        <f t="shared" si="439"/>
        <v>6.4023254212008851</v>
      </c>
      <c r="AE1033" s="34">
        <f t="shared" si="430"/>
        <v>14</v>
      </c>
      <c r="AF1033" s="73" t="b">
        <f>COUNTIF('Power Curve'!$D$2:$D$31,AE1033)&gt;0</f>
        <v>1</v>
      </c>
      <c r="AG1033" s="73" t="b">
        <f t="shared" si="431"/>
        <v>0</v>
      </c>
      <c r="AH1033" s="73" t="b">
        <f t="shared" si="440"/>
        <v>1</v>
      </c>
      <c r="AI1033" s="34" t="str">
        <f t="shared" si="432"/>
        <v>Inner</v>
      </c>
      <c r="AJ1033" s="35" t="str">
        <f t="shared" si="441"/>
        <v>1.4-1.5</v>
      </c>
      <c r="AK1033" s="36" t="str">
        <f t="shared" si="433"/>
        <v>14-15</v>
      </c>
      <c r="AL1033" s="36" t="str">
        <f t="shared" si="434"/>
        <v>Feb</v>
      </c>
      <c r="AM1033" s="35" t="str">
        <f t="shared" si="435"/>
        <v>295-305</v>
      </c>
      <c r="AN1033" s="36" t="str">
        <f t="shared" si="436"/>
        <v>Inner-TI</v>
      </c>
    </row>
    <row r="1034" spans="5:40" x14ac:dyDescent="0.3">
      <c r="E1034" s="12">
        <v>40960.625</v>
      </c>
      <c r="F1034" s="16">
        <v>12.17</v>
      </c>
      <c r="G1034" s="16">
        <v>1803.1500091552709</v>
      </c>
      <c r="H1034" s="29">
        <v>1.1930679946834324</v>
      </c>
      <c r="I1034" s="26">
        <v>298.2</v>
      </c>
      <c r="J1034" s="30">
        <v>0.16351684470008218</v>
      </c>
      <c r="K1034" s="31">
        <v>0.16702868566732462</v>
      </c>
      <c r="L1034" s="111">
        <f t="shared" si="416"/>
        <v>1.2000000000000002</v>
      </c>
      <c r="M1034" s="112">
        <f t="shared" si="417"/>
        <v>0.16</v>
      </c>
      <c r="N1034" s="112" t="b">
        <f t="shared" si="418"/>
        <v>1</v>
      </c>
      <c r="O1034" s="112" t="b">
        <f t="shared" si="419"/>
        <v>1</v>
      </c>
      <c r="P1034" s="113">
        <f t="shared" si="420"/>
        <v>12</v>
      </c>
      <c r="Q1034" s="113">
        <f t="shared" si="421"/>
        <v>10</v>
      </c>
      <c r="R1034" s="114" t="str">
        <f t="shared" si="437"/>
        <v>1.2-0.16</v>
      </c>
      <c r="S1034" s="127">
        <f t="shared" si="422"/>
        <v>-1.0885796166371137E-2</v>
      </c>
      <c r="T1034" s="112" t="b">
        <f t="shared" si="423"/>
        <v>1</v>
      </c>
      <c r="U1034" s="22">
        <f t="shared" si="424"/>
        <v>12.063322743645136</v>
      </c>
      <c r="V1034" s="22">
        <f t="shared" si="425"/>
        <v>1.2224753932239447</v>
      </c>
      <c r="W1034" s="81">
        <f t="shared" si="426"/>
        <v>13</v>
      </c>
      <c r="X1034" s="22">
        <f t="shared" si="427"/>
        <v>4.6123212517779878E-2</v>
      </c>
      <c r="Y1034" s="3">
        <f>IF(U1034&gt;'Power Curve'!$C$37,0,INDEX(Ci,$W1034,1)*POWER(1-X1034,3)+INDEX(Ci,$W1034,2)*3*X1034*POWER(1-X1034,2)+INDEX(Ci,$W1034,3)*3*POWER(X1034,2)*(1-X1034)+INDEX(Ci,$W1034,4)*POWER(X1034,3))</f>
        <v>1919.6698699360813</v>
      </c>
      <c r="Z1034" s="3">
        <f t="shared" si="428"/>
        <v>1898.772735025233</v>
      </c>
      <c r="AA1034" s="3">
        <f t="shared" si="429"/>
        <v>1803.1500091552709</v>
      </c>
      <c r="AB1034" s="3">
        <f t="shared" si="438"/>
        <v>95.622725869962096</v>
      </c>
      <c r="AC1034" s="3">
        <f t="shared" si="439"/>
        <v>95.622725869962096</v>
      </c>
      <c r="AE1034" s="34">
        <f t="shared" si="430"/>
        <v>12</v>
      </c>
      <c r="AF1034" s="73" t="b">
        <f>COUNTIF('Power Curve'!$D$2:$D$31,AE1034)&gt;0</f>
        <v>1</v>
      </c>
      <c r="AG1034" s="73" t="b">
        <f t="shared" si="431"/>
        <v>0</v>
      </c>
      <c r="AH1034" s="73" t="b">
        <f t="shared" si="440"/>
        <v>1</v>
      </c>
      <c r="AI1034" s="34" t="str">
        <f t="shared" si="432"/>
        <v>Outer</v>
      </c>
      <c r="AJ1034" s="35" t="str">
        <f t="shared" si="441"/>
        <v>1.2-1.3</v>
      </c>
      <c r="AK1034" s="36" t="str">
        <f t="shared" si="433"/>
        <v>15-16</v>
      </c>
      <c r="AL1034" s="36" t="str">
        <f t="shared" si="434"/>
        <v>Feb</v>
      </c>
      <c r="AM1034" s="35" t="str">
        <f t="shared" si="435"/>
        <v>295-305</v>
      </c>
      <c r="AN1034" s="36" t="str">
        <f t="shared" si="436"/>
        <v>HWS-HTI</v>
      </c>
    </row>
    <row r="1035" spans="5:40" x14ac:dyDescent="0.3">
      <c r="E1035" s="12">
        <v>40960.631944444445</v>
      </c>
      <c r="F1035" s="16">
        <v>13.06</v>
      </c>
      <c r="G1035" s="16">
        <v>1953.6800079345751</v>
      </c>
      <c r="H1035" s="29">
        <v>1.1932890803806651</v>
      </c>
      <c r="I1035" s="26">
        <v>295.2</v>
      </c>
      <c r="J1035" s="30">
        <v>0.11562021439509954</v>
      </c>
      <c r="K1035" s="31">
        <v>0.18112760402264322</v>
      </c>
      <c r="L1035" s="111">
        <f t="shared" si="416"/>
        <v>1.4000000000000001</v>
      </c>
      <c r="M1035" s="112">
        <f t="shared" si="417"/>
        <v>0.12</v>
      </c>
      <c r="N1035" s="112" t="b">
        <f t="shared" si="418"/>
        <v>1</v>
      </c>
      <c r="O1035" s="112" t="b">
        <f t="shared" si="419"/>
        <v>1</v>
      </c>
      <c r="P1035" s="113">
        <f t="shared" si="420"/>
        <v>14</v>
      </c>
      <c r="Q1035" s="113">
        <f t="shared" si="421"/>
        <v>14</v>
      </c>
      <c r="R1035" s="114" t="str">
        <f t="shared" si="437"/>
        <v>1.4-0.12</v>
      </c>
      <c r="S1035" s="127">
        <f t="shared" si="422"/>
        <v>-1.0712795490469469E-3</v>
      </c>
      <c r="T1035" s="112" t="b">
        <f t="shared" si="423"/>
        <v>1</v>
      </c>
      <c r="U1035" s="22">
        <f t="shared" si="424"/>
        <v>12.946320955838802</v>
      </c>
      <c r="V1035" s="22">
        <f t="shared" si="425"/>
        <v>1.3589456133336022</v>
      </c>
      <c r="W1035" s="81">
        <f t="shared" si="426"/>
        <v>13</v>
      </c>
      <c r="X1035" s="22">
        <f t="shared" si="427"/>
        <v>0.95515633205898232</v>
      </c>
      <c r="Y1035" s="3">
        <f>IF(U1035&gt;'Power Curve'!$C$37,0,INDEX(Ci,$W1035,1)*POWER(1-X1035,3)+INDEX(Ci,$W1035,2)*3*X1035*POWER(1-X1035,2)+INDEX(Ci,$W1035,3)*3*POWER(X1035,2)*(1-X1035)+INDEX(Ci,$W1035,4)*POWER(X1035,3))</f>
        <v>1951.9639159287321</v>
      </c>
      <c r="Z1035" s="3">
        <f t="shared" si="428"/>
        <v>1949.8728169051201</v>
      </c>
      <c r="AA1035" s="3">
        <f t="shared" si="429"/>
        <v>1953.6800079345751</v>
      </c>
      <c r="AB1035" s="3">
        <f t="shared" si="438"/>
        <v>-3.807191029454998</v>
      </c>
      <c r="AC1035" s="3">
        <f t="shared" si="439"/>
        <v>3.807191029454998</v>
      </c>
      <c r="AE1035" s="34">
        <f t="shared" si="430"/>
        <v>13</v>
      </c>
      <c r="AF1035" s="73" t="b">
        <f>COUNTIF('Power Curve'!$D$2:$D$31,AE1035)&gt;0</f>
        <v>1</v>
      </c>
      <c r="AG1035" s="73" t="b">
        <f t="shared" si="431"/>
        <v>0</v>
      </c>
      <c r="AH1035" s="73" t="b">
        <f t="shared" si="440"/>
        <v>1</v>
      </c>
      <c r="AI1035" s="34" t="str">
        <f t="shared" si="432"/>
        <v>Inner</v>
      </c>
      <c r="AJ1035" s="35" t="str">
        <f t="shared" si="441"/>
        <v>1.3-1.4</v>
      </c>
      <c r="AK1035" s="36" t="str">
        <f t="shared" si="433"/>
        <v>15-16</v>
      </c>
      <c r="AL1035" s="36" t="str">
        <f t="shared" si="434"/>
        <v>Feb</v>
      </c>
      <c r="AM1035" s="35" t="str">
        <f t="shared" si="435"/>
        <v>295-305</v>
      </c>
      <c r="AN1035" s="36" t="str">
        <f t="shared" si="436"/>
        <v>Inner-TI</v>
      </c>
    </row>
    <row r="1036" spans="5:40" x14ac:dyDescent="0.3">
      <c r="E1036" s="12">
        <v>40960.638888888891</v>
      </c>
      <c r="F1036" s="16">
        <v>13.15</v>
      </c>
      <c r="G1036" s="16">
        <v>1990.6499938964871</v>
      </c>
      <c r="H1036" s="29">
        <v>1.1937314987358816</v>
      </c>
      <c r="I1036" s="26">
        <v>294.89999999999998</v>
      </c>
      <c r="J1036" s="30">
        <v>0.14600760456273762</v>
      </c>
      <c r="K1036" s="31">
        <v>0.10673405201556077</v>
      </c>
      <c r="L1036" s="111">
        <f t="shared" si="416"/>
        <v>1.4000000000000001</v>
      </c>
      <c r="M1036" s="112">
        <f t="shared" si="417"/>
        <v>0.15000000000000002</v>
      </c>
      <c r="N1036" s="112" t="b">
        <f t="shared" si="418"/>
        <v>1</v>
      </c>
      <c r="O1036" s="112" t="b">
        <f t="shared" si="419"/>
        <v>1</v>
      </c>
      <c r="P1036" s="113">
        <f t="shared" si="420"/>
        <v>14</v>
      </c>
      <c r="Q1036" s="113">
        <f t="shared" si="421"/>
        <v>10.999999999999998</v>
      </c>
      <c r="R1036" s="114" t="str">
        <f t="shared" si="437"/>
        <v>1.4-0.15</v>
      </c>
      <c r="S1036" s="127">
        <f t="shared" si="422"/>
        <v>-1.3938101452171635E-2</v>
      </c>
      <c r="T1036" s="112" t="b">
        <f t="shared" si="423"/>
        <v>1</v>
      </c>
      <c r="U1036" s="22">
        <f t="shared" si="424"/>
        <v>13.037148362270347</v>
      </c>
      <c r="V1036" s="22">
        <f t="shared" si="425"/>
        <v>1.3729832817869829</v>
      </c>
      <c r="W1036" s="81">
        <f t="shared" si="426"/>
        <v>14</v>
      </c>
      <c r="X1036" s="22">
        <f t="shared" si="427"/>
        <v>4.9045165299644429E-2</v>
      </c>
      <c r="Y1036" s="3">
        <f>IF(U1036&gt;'Power Curve'!$C$37,0,INDEX(Ci,$W1036,1)*POWER(1-X1036,3)+INDEX(Ci,$W1036,2)*3*X1036*POWER(1-X1036,2)+INDEX(Ci,$W1036,3)*3*POWER(X1036,2)*(1-X1036)+INDEX(Ci,$W1036,4)*POWER(X1036,3))</f>
        <v>1954.5114544408718</v>
      </c>
      <c r="Z1036" s="3">
        <f t="shared" si="428"/>
        <v>1927.2692754994434</v>
      </c>
      <c r="AA1036" s="3">
        <f t="shared" si="429"/>
        <v>1990.6499938964871</v>
      </c>
      <c r="AB1036" s="3">
        <f t="shared" si="438"/>
        <v>-63.380718397043665</v>
      </c>
      <c r="AC1036" s="3">
        <f t="shared" si="439"/>
        <v>63.380718397043665</v>
      </c>
      <c r="AE1036" s="34">
        <f t="shared" si="430"/>
        <v>13</v>
      </c>
      <c r="AF1036" s="73" t="b">
        <f>COUNTIF('Power Curve'!$D$2:$D$31,AE1036)&gt;0</f>
        <v>1</v>
      </c>
      <c r="AG1036" s="73" t="b">
        <f t="shared" si="431"/>
        <v>0</v>
      </c>
      <c r="AH1036" s="73" t="b">
        <f t="shared" si="440"/>
        <v>1</v>
      </c>
      <c r="AI1036" s="34" t="str">
        <f t="shared" si="432"/>
        <v>Outer</v>
      </c>
      <c r="AJ1036" s="35" t="str">
        <f t="shared" si="441"/>
        <v>1.3-1.4</v>
      </c>
      <c r="AK1036" s="36" t="str">
        <f t="shared" si="433"/>
        <v>15-16</v>
      </c>
      <c r="AL1036" s="36" t="str">
        <f t="shared" si="434"/>
        <v>Feb</v>
      </c>
      <c r="AM1036" s="35" t="str">
        <f t="shared" si="435"/>
        <v>285-295</v>
      </c>
      <c r="AN1036" s="36" t="str">
        <f t="shared" si="436"/>
        <v>HWS-HTI</v>
      </c>
    </row>
    <row r="1037" spans="5:40" x14ac:dyDescent="0.3">
      <c r="E1037" s="12">
        <v>40960.645833333336</v>
      </c>
      <c r="F1037" s="16">
        <v>13.18</v>
      </c>
      <c r="G1037" s="16">
        <v>1956.1100311279349</v>
      </c>
      <c r="H1037" s="29">
        <v>1.1942757822372336</v>
      </c>
      <c r="I1037" s="26">
        <v>296</v>
      </c>
      <c r="J1037" s="30">
        <v>0.13505311077389986</v>
      </c>
      <c r="K1037" s="31">
        <v>0.14441013231216498</v>
      </c>
      <c r="L1037" s="111">
        <f t="shared" si="416"/>
        <v>1.4000000000000001</v>
      </c>
      <c r="M1037" s="112">
        <f t="shared" si="417"/>
        <v>0.14000000000000001</v>
      </c>
      <c r="N1037" s="112" t="b">
        <f t="shared" si="418"/>
        <v>1</v>
      </c>
      <c r="O1037" s="112" t="b">
        <f t="shared" si="419"/>
        <v>1</v>
      </c>
      <c r="P1037" s="113">
        <f t="shared" si="420"/>
        <v>14</v>
      </c>
      <c r="Q1037" s="113">
        <f t="shared" si="421"/>
        <v>12</v>
      </c>
      <c r="R1037" s="114" t="str">
        <f t="shared" si="437"/>
        <v>1.4-0.14</v>
      </c>
      <c r="S1037" s="127">
        <f t="shared" si="422"/>
        <v>-4.3734296661873655E-3</v>
      </c>
      <c r="T1037" s="112" t="b">
        <f t="shared" si="423"/>
        <v>1</v>
      </c>
      <c r="U1037" s="22">
        <f t="shared" si="424"/>
        <v>13.068876559869601</v>
      </c>
      <c r="V1037" s="22">
        <f t="shared" si="425"/>
        <v>1.3778869770043218</v>
      </c>
      <c r="W1037" s="81">
        <f t="shared" si="426"/>
        <v>14</v>
      </c>
      <c r="X1037" s="22">
        <f t="shared" si="427"/>
        <v>8.1966218871741492E-2</v>
      </c>
      <c r="Y1037" s="3">
        <f>IF(U1037&gt;'Power Curve'!$C$37,0,INDEX(Ci,$W1037,1)*POWER(1-X1037,3)+INDEX(Ci,$W1037,2)*3*X1037*POWER(1-X1037,2)+INDEX(Ci,$W1037,3)*3*POWER(X1037,2)*(1-X1037)+INDEX(Ci,$W1037,4)*POWER(X1037,3))</f>
        <v>1955.4143153594043</v>
      </c>
      <c r="Z1037" s="3">
        <f t="shared" si="428"/>
        <v>1946.862448382924</v>
      </c>
      <c r="AA1037" s="3">
        <f t="shared" si="429"/>
        <v>1956.1100311279349</v>
      </c>
      <c r="AB1037" s="3">
        <f t="shared" si="438"/>
        <v>-9.2475827450109591</v>
      </c>
      <c r="AC1037" s="3">
        <f t="shared" si="439"/>
        <v>9.2475827450109591</v>
      </c>
      <c r="AE1037" s="34">
        <f t="shared" si="430"/>
        <v>13</v>
      </c>
      <c r="AF1037" s="73" t="b">
        <f>COUNTIF('Power Curve'!$D$2:$D$31,AE1037)&gt;0</f>
        <v>1</v>
      </c>
      <c r="AG1037" s="73" t="b">
        <f t="shared" si="431"/>
        <v>0</v>
      </c>
      <c r="AH1037" s="73" t="b">
        <f t="shared" si="440"/>
        <v>1</v>
      </c>
      <c r="AI1037" s="34" t="str">
        <f t="shared" si="432"/>
        <v>Inner</v>
      </c>
      <c r="AJ1037" s="35" t="str">
        <f t="shared" si="441"/>
        <v>1.3-1.4</v>
      </c>
      <c r="AK1037" s="36" t="str">
        <f t="shared" si="433"/>
        <v>15-16</v>
      </c>
      <c r="AL1037" s="36" t="str">
        <f t="shared" si="434"/>
        <v>Feb</v>
      </c>
      <c r="AM1037" s="35" t="str">
        <f t="shared" si="435"/>
        <v>295-305</v>
      </c>
      <c r="AN1037" s="36" t="str">
        <f t="shared" si="436"/>
        <v>Inner-TI</v>
      </c>
    </row>
    <row r="1038" spans="5:40" x14ac:dyDescent="0.3">
      <c r="E1038" s="12">
        <v>40960.652777777781</v>
      </c>
      <c r="F1038" s="16">
        <v>12.64</v>
      </c>
      <c r="G1038" s="16">
        <v>1969.9900207519511</v>
      </c>
      <c r="H1038" s="29">
        <v>1.1945858683834327</v>
      </c>
      <c r="I1038" s="26">
        <v>295.10000000000002</v>
      </c>
      <c r="J1038" s="30">
        <v>0.11708860759493671</v>
      </c>
      <c r="K1038" s="31">
        <v>0.17160775569896172</v>
      </c>
      <c r="L1038" s="111">
        <f t="shared" si="416"/>
        <v>1.3000000000000003</v>
      </c>
      <c r="M1038" s="112">
        <f t="shared" si="417"/>
        <v>0.12</v>
      </c>
      <c r="N1038" s="112" t="b">
        <f t="shared" si="418"/>
        <v>1</v>
      </c>
      <c r="O1038" s="112" t="b">
        <f t="shared" si="419"/>
        <v>1</v>
      </c>
      <c r="P1038" s="113">
        <f t="shared" si="420"/>
        <v>13.000000000000002</v>
      </c>
      <c r="Q1038" s="113">
        <f t="shared" si="421"/>
        <v>14</v>
      </c>
      <c r="R1038" s="114" t="str">
        <f t="shared" si="437"/>
        <v>1.3-0.12</v>
      </c>
      <c r="S1038" s="127">
        <f t="shared" si="422"/>
        <v>-8.674156854531109E-4</v>
      </c>
      <c r="T1038" s="112" t="b">
        <f t="shared" si="423"/>
        <v>1</v>
      </c>
      <c r="U1038" s="22">
        <f t="shared" si="424"/>
        <v>12.534514065051292</v>
      </c>
      <c r="V1038" s="22">
        <f t="shared" si="425"/>
        <v>1.2952995308700523</v>
      </c>
      <c r="W1038" s="81">
        <f t="shared" si="426"/>
        <v>13</v>
      </c>
      <c r="X1038" s="22">
        <f t="shared" si="427"/>
        <v>0.53120745264830815</v>
      </c>
      <c r="Y1038" s="3">
        <f>IF(U1038&gt;'Power Curve'!$C$37,0,INDEX(Ci,$W1038,1)*POWER(1-X1038,3)+INDEX(Ci,$W1038,2)*3*X1038*POWER(1-X1038,2)+INDEX(Ci,$W1038,3)*3*POWER(X1038,2)*(1-X1038)+INDEX(Ci,$W1038,4)*POWER(X1038,3))</f>
        <v>1939.8160941796129</v>
      </c>
      <c r="Z1038" s="3">
        <f t="shared" si="428"/>
        <v>1938.1334672726271</v>
      </c>
      <c r="AA1038" s="3">
        <f t="shared" si="429"/>
        <v>1969.9900207519511</v>
      </c>
      <c r="AB1038" s="3">
        <f t="shared" si="438"/>
        <v>-31.85655347932402</v>
      </c>
      <c r="AC1038" s="3">
        <f t="shared" si="439"/>
        <v>31.85655347932402</v>
      </c>
      <c r="AE1038" s="34">
        <f t="shared" si="430"/>
        <v>13</v>
      </c>
      <c r="AF1038" s="73" t="b">
        <f>COUNTIF('Power Curve'!$D$2:$D$31,AE1038)&gt;0</f>
        <v>1</v>
      </c>
      <c r="AG1038" s="73" t="b">
        <f t="shared" si="431"/>
        <v>0</v>
      </c>
      <c r="AH1038" s="73" t="b">
        <f t="shared" si="440"/>
        <v>1</v>
      </c>
      <c r="AI1038" s="34" t="str">
        <f t="shared" si="432"/>
        <v>Inner</v>
      </c>
      <c r="AJ1038" s="35" t="str">
        <f t="shared" si="441"/>
        <v>1.2-1.3</v>
      </c>
      <c r="AK1038" s="36" t="str">
        <f t="shared" si="433"/>
        <v>15-16</v>
      </c>
      <c r="AL1038" s="36" t="str">
        <f t="shared" si="434"/>
        <v>Feb</v>
      </c>
      <c r="AM1038" s="35" t="str">
        <f t="shared" si="435"/>
        <v>295-305</v>
      </c>
      <c r="AN1038" s="36" t="str">
        <f t="shared" si="436"/>
        <v>Inner-TI</v>
      </c>
    </row>
    <row r="1039" spans="5:40" x14ac:dyDescent="0.3">
      <c r="E1039" s="12">
        <v>40960.659722222219</v>
      </c>
      <c r="F1039" s="16">
        <v>12.58</v>
      </c>
      <c r="G1039" s="16">
        <v>1923.2900238037109</v>
      </c>
      <c r="H1039" s="29">
        <v>1.1949532271914536</v>
      </c>
      <c r="I1039" s="26">
        <v>295.2</v>
      </c>
      <c r="J1039" s="30">
        <v>0.13116057233704292</v>
      </c>
      <c r="K1039" s="31">
        <v>0.17953740169695706</v>
      </c>
      <c r="L1039" s="111">
        <f t="shared" si="416"/>
        <v>1.3000000000000003</v>
      </c>
      <c r="M1039" s="112">
        <f t="shared" si="417"/>
        <v>0.13</v>
      </c>
      <c r="N1039" s="112" t="b">
        <f t="shared" si="418"/>
        <v>1</v>
      </c>
      <c r="O1039" s="112" t="b">
        <f t="shared" si="419"/>
        <v>1</v>
      </c>
      <c r="P1039" s="113">
        <f t="shared" si="420"/>
        <v>13.000000000000002</v>
      </c>
      <c r="Q1039" s="113">
        <f t="shared" si="421"/>
        <v>13</v>
      </c>
      <c r="R1039" s="114" t="str">
        <f t="shared" si="437"/>
        <v>1.3-0.13</v>
      </c>
      <c r="S1039" s="127">
        <f t="shared" si="422"/>
        <v>-3.4559656700221307E-3</v>
      </c>
      <c r="T1039" s="112" t="b">
        <f t="shared" si="423"/>
        <v>1</v>
      </c>
      <c r="U1039" s="22">
        <f t="shared" si="424"/>
        <v>12.476293429719359</v>
      </c>
      <c r="V1039" s="22">
        <f t="shared" si="425"/>
        <v>1.286301344000643</v>
      </c>
      <c r="W1039" s="81">
        <f t="shared" si="426"/>
        <v>13</v>
      </c>
      <c r="X1039" s="22">
        <f t="shared" si="427"/>
        <v>0.47127020133046493</v>
      </c>
      <c r="Y1039" s="3">
        <f>IF(U1039&gt;'Power Curve'!$C$37,0,INDEX(Ci,$W1039,1)*POWER(1-X1039,3)+INDEX(Ci,$W1039,2)*3*X1039*POWER(1-X1039,2)+INDEX(Ci,$W1039,3)*3*POWER(X1039,2)*(1-X1039)+INDEX(Ci,$W1039,4)*POWER(X1039,3))</f>
        <v>1937.8279743719099</v>
      </c>
      <c r="Z1039" s="3">
        <f t="shared" si="428"/>
        <v>1931.130907418072</v>
      </c>
      <c r="AA1039" s="3">
        <f t="shared" si="429"/>
        <v>1923.2900238037109</v>
      </c>
      <c r="AB1039" s="3">
        <f t="shared" si="438"/>
        <v>7.8408836143610188</v>
      </c>
      <c r="AC1039" s="3">
        <f t="shared" si="439"/>
        <v>7.8408836143610188</v>
      </c>
      <c r="AE1039" s="34">
        <f t="shared" si="430"/>
        <v>12</v>
      </c>
      <c r="AF1039" s="73" t="b">
        <f>COUNTIF('Power Curve'!$D$2:$D$31,AE1039)&gt;0</f>
        <v>1</v>
      </c>
      <c r="AG1039" s="73" t="b">
        <f t="shared" si="431"/>
        <v>0</v>
      </c>
      <c r="AH1039" s="73" t="b">
        <f t="shared" si="440"/>
        <v>1</v>
      </c>
      <c r="AI1039" s="34" t="str">
        <f t="shared" si="432"/>
        <v>Inner</v>
      </c>
      <c r="AJ1039" s="35" t="str">
        <f t="shared" si="441"/>
        <v>1.2-1.3</v>
      </c>
      <c r="AK1039" s="36" t="str">
        <f t="shared" si="433"/>
        <v>15-16</v>
      </c>
      <c r="AL1039" s="36" t="str">
        <f t="shared" si="434"/>
        <v>Feb</v>
      </c>
      <c r="AM1039" s="35" t="str">
        <f t="shared" si="435"/>
        <v>295-305</v>
      </c>
      <c r="AN1039" s="36" t="str">
        <f t="shared" si="436"/>
        <v>Inner-TI</v>
      </c>
    </row>
    <row r="1040" spans="5:40" x14ac:dyDescent="0.3">
      <c r="E1040" s="12">
        <v>40960.666666666664</v>
      </c>
      <c r="F1040" s="16">
        <v>12.56</v>
      </c>
      <c r="G1040" s="16">
        <v>1941.3700408935549</v>
      </c>
      <c r="H1040" s="29">
        <v>1.1950862163686922</v>
      </c>
      <c r="I1040" s="26">
        <v>291.60000000000002</v>
      </c>
      <c r="J1040" s="30">
        <v>0.13694267515923567</v>
      </c>
      <c r="K1040" s="31">
        <v>0.22261474044303334</v>
      </c>
      <c r="L1040" s="111">
        <f t="shared" si="416"/>
        <v>1.3000000000000003</v>
      </c>
      <c r="M1040" s="112">
        <f t="shared" si="417"/>
        <v>0.14000000000000001</v>
      </c>
      <c r="N1040" s="112" t="b">
        <f t="shared" si="418"/>
        <v>1</v>
      </c>
      <c r="O1040" s="112" t="b">
        <f t="shared" si="419"/>
        <v>1</v>
      </c>
      <c r="P1040" s="113">
        <f t="shared" si="420"/>
        <v>13.000000000000002</v>
      </c>
      <c r="Q1040" s="113">
        <f t="shared" si="421"/>
        <v>12</v>
      </c>
      <c r="R1040" s="114" t="str">
        <f t="shared" si="437"/>
        <v>1.3-0.14</v>
      </c>
      <c r="S1040" s="127">
        <f t="shared" si="422"/>
        <v>-8.9101516438049953E-3</v>
      </c>
      <c r="T1040" s="112" t="b">
        <f t="shared" si="423"/>
        <v>1</v>
      </c>
      <c r="U1040" s="22">
        <f t="shared" si="424"/>
        <v>12.456920390812124</v>
      </c>
      <c r="V1040" s="22">
        <f t="shared" si="425"/>
        <v>1.2833071783869945</v>
      </c>
      <c r="W1040" s="81">
        <f t="shared" si="426"/>
        <v>13</v>
      </c>
      <c r="X1040" s="22">
        <f t="shared" si="427"/>
        <v>0.45132595484203142</v>
      </c>
      <c r="Y1040" s="3">
        <f>IF(U1040&gt;'Power Curve'!$C$37,0,INDEX(Ci,$W1040,1)*POWER(1-X1040,3)+INDEX(Ci,$W1040,2)*3*X1040*POWER(1-X1040,2)+INDEX(Ci,$W1040,3)*3*POWER(X1040,2)*(1-X1040)+INDEX(Ci,$W1040,4)*POWER(X1040,3))</f>
        <v>1937.1424292063489</v>
      </c>
      <c r="Z1040" s="3">
        <f t="shared" si="428"/>
        <v>1919.8821964064714</v>
      </c>
      <c r="AA1040" s="3">
        <f t="shared" si="429"/>
        <v>1941.3700408935549</v>
      </c>
      <c r="AB1040" s="3">
        <f t="shared" si="438"/>
        <v>-21.487844487083521</v>
      </c>
      <c r="AC1040" s="3">
        <f t="shared" si="439"/>
        <v>21.487844487083521</v>
      </c>
      <c r="AE1040" s="34">
        <f t="shared" si="430"/>
        <v>12</v>
      </c>
      <c r="AF1040" s="73" t="b">
        <f>COUNTIF('Power Curve'!$D$2:$D$31,AE1040)&gt;0</f>
        <v>1</v>
      </c>
      <c r="AG1040" s="73" t="b">
        <f t="shared" si="431"/>
        <v>0</v>
      </c>
      <c r="AH1040" s="73" t="b">
        <f t="shared" si="440"/>
        <v>1</v>
      </c>
      <c r="AI1040" s="34" t="str">
        <f t="shared" si="432"/>
        <v>Inner</v>
      </c>
      <c r="AJ1040" s="35" t="str">
        <f t="shared" si="441"/>
        <v>1.2-1.3</v>
      </c>
      <c r="AK1040" s="36" t="str">
        <f t="shared" si="433"/>
        <v>16-17</v>
      </c>
      <c r="AL1040" s="36" t="str">
        <f t="shared" si="434"/>
        <v>Feb</v>
      </c>
      <c r="AM1040" s="35" t="str">
        <f t="shared" si="435"/>
        <v>285-295</v>
      </c>
      <c r="AN1040" s="36" t="str">
        <f t="shared" si="436"/>
        <v>Inner-TI</v>
      </c>
    </row>
    <row r="1041" spans="5:40" x14ac:dyDescent="0.3">
      <c r="E1041" s="12">
        <v>40960.673611111109</v>
      </c>
      <c r="F1041" s="16">
        <v>11.29</v>
      </c>
      <c r="G1041" s="16">
        <v>1891.0299987792939</v>
      </c>
      <c r="H1041" s="29">
        <v>1.1959985956532355</v>
      </c>
      <c r="I1041" s="26">
        <v>288.8</v>
      </c>
      <c r="J1041" s="30">
        <v>0.16563330380868027</v>
      </c>
      <c r="K1041" s="31">
        <v>0.19266381256377896</v>
      </c>
      <c r="L1041" s="111">
        <f t="shared" si="416"/>
        <v>1.1000000000000001</v>
      </c>
      <c r="M1041" s="112">
        <f t="shared" si="417"/>
        <v>0.17</v>
      </c>
      <c r="N1041" s="112" t="b">
        <f t="shared" si="418"/>
        <v>1</v>
      </c>
      <c r="O1041" s="112" t="b">
        <f t="shared" si="419"/>
        <v>1</v>
      </c>
      <c r="P1041" s="113">
        <f t="shared" si="420"/>
        <v>11</v>
      </c>
      <c r="Q1041" s="113">
        <f t="shared" si="421"/>
        <v>9</v>
      </c>
      <c r="R1041" s="114" t="str">
        <f t="shared" si="437"/>
        <v>1.1-0.17</v>
      </c>
      <c r="S1041" s="127">
        <f t="shared" si="422"/>
        <v>-3.2727033607633467E-2</v>
      </c>
      <c r="T1041" s="112" t="b">
        <f t="shared" si="423"/>
        <v>1</v>
      </c>
      <c r="U1041" s="22">
        <f t="shared" si="424"/>
        <v>11.200192032775599</v>
      </c>
      <c r="V1041" s="22">
        <f t="shared" si="425"/>
        <v>1.0890757594884053</v>
      </c>
      <c r="W1041" s="81">
        <f t="shared" si="426"/>
        <v>12</v>
      </c>
      <c r="X1041" s="22">
        <f t="shared" si="427"/>
        <v>0.21178242775131617</v>
      </c>
      <c r="Y1041" s="3">
        <f>IF(U1041&gt;'Power Curve'!$C$37,0,INDEX(Ci,$W1041,1)*POWER(1-X1041,3)+INDEX(Ci,$W1041,2)*3*X1041*POWER(1-X1041,2)+INDEX(Ci,$W1041,3)*3*POWER(X1041,2)*(1-X1041)+INDEX(Ci,$W1041,4)*POWER(X1041,3))</f>
        <v>1814.3246933083867</v>
      </c>
      <c r="Z1041" s="3">
        <f t="shared" si="428"/>
        <v>1754.9472280953237</v>
      </c>
      <c r="AA1041" s="3">
        <f t="shared" si="429"/>
        <v>1891.0299987792939</v>
      </c>
      <c r="AB1041" s="3">
        <f t="shared" si="438"/>
        <v>-136.08277068397024</v>
      </c>
      <c r="AC1041" s="3">
        <f t="shared" si="439"/>
        <v>136.08277068397024</v>
      </c>
      <c r="AE1041" s="34">
        <f t="shared" si="430"/>
        <v>11</v>
      </c>
      <c r="AF1041" s="73" t="b">
        <f>COUNTIF('Power Curve'!$D$2:$D$31,AE1041)&gt;0</f>
        <v>1</v>
      </c>
      <c r="AG1041" s="73" t="b">
        <f t="shared" si="431"/>
        <v>0</v>
      </c>
      <c r="AH1041" s="73" t="b">
        <f t="shared" si="440"/>
        <v>1</v>
      </c>
      <c r="AI1041" s="34" t="str">
        <f t="shared" si="432"/>
        <v>Outer</v>
      </c>
      <c r="AJ1041" s="35" t="str">
        <f t="shared" si="441"/>
        <v>1.0-1.1</v>
      </c>
      <c r="AK1041" s="36" t="str">
        <f t="shared" si="433"/>
        <v>16-17</v>
      </c>
      <c r="AL1041" s="36" t="str">
        <f t="shared" si="434"/>
        <v>Feb</v>
      </c>
      <c r="AM1041" s="35" t="str">
        <f t="shared" si="435"/>
        <v>285-295</v>
      </c>
      <c r="AN1041" s="36" t="str">
        <f t="shared" si="436"/>
        <v>HWS-HTI</v>
      </c>
    </row>
    <row r="1042" spans="5:40" x14ac:dyDescent="0.3">
      <c r="E1042" s="12">
        <v>40960.680555555555</v>
      </c>
      <c r="F1042" s="16">
        <v>11.69</v>
      </c>
      <c r="G1042" s="16">
        <v>1927.040039062498</v>
      </c>
      <c r="H1042" s="29">
        <v>1.1960429756842366</v>
      </c>
      <c r="I1042" s="26">
        <v>290</v>
      </c>
      <c r="J1042" s="30">
        <v>0.13515825491873398</v>
      </c>
      <c r="K1042" s="31">
        <v>0.17445658061865732</v>
      </c>
      <c r="L1042" s="111">
        <f t="shared" si="416"/>
        <v>1.2000000000000002</v>
      </c>
      <c r="M1042" s="112">
        <f t="shared" si="417"/>
        <v>0.14000000000000001</v>
      </c>
      <c r="N1042" s="112" t="b">
        <f t="shared" si="418"/>
        <v>1</v>
      </c>
      <c r="O1042" s="112" t="b">
        <f t="shared" si="419"/>
        <v>1</v>
      </c>
      <c r="P1042" s="113">
        <f t="shared" si="420"/>
        <v>12</v>
      </c>
      <c r="Q1042" s="113">
        <f t="shared" si="421"/>
        <v>12</v>
      </c>
      <c r="R1042" s="114" t="str">
        <f t="shared" si="437"/>
        <v>1.2-0.14</v>
      </c>
      <c r="S1042" s="127">
        <f t="shared" si="422"/>
        <v>-1.1188851936056029E-2</v>
      </c>
      <c r="T1042" s="112" t="b">
        <f t="shared" si="423"/>
        <v>1</v>
      </c>
      <c r="U1042" s="22">
        <f t="shared" si="424"/>
        <v>11.59715361588743</v>
      </c>
      <c r="V1042" s="22">
        <f t="shared" si="425"/>
        <v>1.1504274517956465</v>
      </c>
      <c r="W1042" s="81">
        <f t="shared" si="426"/>
        <v>12</v>
      </c>
      <c r="X1042" s="22">
        <f t="shared" si="427"/>
        <v>0.5941375626595683</v>
      </c>
      <c r="Y1042" s="3">
        <f>IF(U1042&gt;'Power Curve'!$C$37,0,INDEX(Ci,$W1042,1)*POWER(1-X1042,3)+INDEX(Ci,$W1042,2)*3*X1042*POWER(1-X1042,2)+INDEX(Ci,$W1042,3)*3*POWER(X1042,2)*(1-X1042)+INDEX(Ci,$W1042,4)*POWER(X1042,3))</f>
        <v>1875.5731897856299</v>
      </c>
      <c r="Z1042" s="3">
        <f t="shared" si="428"/>
        <v>1854.5876790698821</v>
      </c>
      <c r="AA1042" s="3">
        <f t="shared" si="429"/>
        <v>1927.040039062498</v>
      </c>
      <c r="AB1042" s="3">
        <f t="shared" si="438"/>
        <v>-72.452359992615811</v>
      </c>
      <c r="AC1042" s="3">
        <f t="shared" si="439"/>
        <v>72.452359992615811</v>
      </c>
      <c r="AE1042" s="34">
        <f t="shared" si="430"/>
        <v>12</v>
      </c>
      <c r="AF1042" s="73" t="b">
        <f>COUNTIF('Power Curve'!$D$2:$D$31,AE1042)&gt;0</f>
        <v>1</v>
      </c>
      <c r="AG1042" s="73" t="b">
        <f t="shared" si="431"/>
        <v>0</v>
      </c>
      <c r="AH1042" s="73" t="b">
        <f t="shared" si="440"/>
        <v>1</v>
      </c>
      <c r="AI1042" s="34" t="str">
        <f t="shared" si="432"/>
        <v>Inner</v>
      </c>
      <c r="AJ1042" s="35" t="str">
        <f t="shared" si="441"/>
        <v>1.1-1.2</v>
      </c>
      <c r="AK1042" s="36" t="str">
        <f t="shared" si="433"/>
        <v>16-17</v>
      </c>
      <c r="AL1042" s="36" t="str">
        <f t="shared" si="434"/>
        <v>Feb</v>
      </c>
      <c r="AM1042" s="35" t="str">
        <f t="shared" si="435"/>
        <v>285-295</v>
      </c>
      <c r="AN1042" s="36" t="str">
        <f t="shared" si="436"/>
        <v>Inner-TI</v>
      </c>
    </row>
    <row r="1043" spans="5:40" x14ac:dyDescent="0.3">
      <c r="E1043" s="12">
        <v>40960.6875</v>
      </c>
      <c r="F1043" s="16">
        <v>10.85</v>
      </c>
      <c r="G1043" s="16">
        <v>1891.309982299807</v>
      </c>
      <c r="H1043" s="29">
        <v>1.1968991045551773</v>
      </c>
      <c r="I1043" s="26">
        <v>288</v>
      </c>
      <c r="J1043" s="30">
        <v>0.11705069124423964</v>
      </c>
      <c r="K1043" s="31">
        <v>0.24668265192661434</v>
      </c>
      <c r="L1043" s="111">
        <f t="shared" si="416"/>
        <v>1</v>
      </c>
      <c r="M1043" s="112">
        <f t="shared" si="417"/>
        <v>0.12</v>
      </c>
      <c r="N1043" s="112" t="b">
        <f t="shared" si="418"/>
        <v>1</v>
      </c>
      <c r="O1043" s="112" t="b">
        <f t="shared" si="419"/>
        <v>1</v>
      </c>
      <c r="P1043" s="113">
        <f t="shared" si="420"/>
        <v>10</v>
      </c>
      <c r="Q1043" s="113">
        <f t="shared" si="421"/>
        <v>14</v>
      </c>
      <c r="R1043" s="114" t="str">
        <f t="shared" si="437"/>
        <v>1-0.12</v>
      </c>
      <c r="S1043" s="127">
        <f t="shared" si="422"/>
        <v>-3.7188827238498106E-3</v>
      </c>
      <c r="T1043" s="112" t="b">
        <f t="shared" si="423"/>
        <v>1</v>
      </c>
      <c r="U1043" s="22">
        <f t="shared" si="424"/>
        <v>10.766392852430466</v>
      </c>
      <c r="V1043" s="22">
        <f t="shared" si="425"/>
        <v>1.0220306977798261</v>
      </c>
      <c r="W1043" s="81">
        <f t="shared" si="426"/>
        <v>11</v>
      </c>
      <c r="X1043" s="22">
        <f t="shared" si="427"/>
        <v>0.79238320033255216</v>
      </c>
      <c r="Y1043" s="3">
        <f>IF(U1043&gt;'Power Curve'!$C$37,0,INDEX(Ci,$W1043,1)*POWER(1-X1043,3)+INDEX(Ci,$W1043,2)*3*X1043*POWER(1-X1043,2)+INDEX(Ci,$W1043,3)*3*POWER(X1043,2)*(1-X1043)+INDEX(Ci,$W1043,4)*POWER(X1043,3))</f>
        <v>1733.9852712456786</v>
      </c>
      <c r="Z1043" s="3">
        <f t="shared" si="428"/>
        <v>1727.5367833770331</v>
      </c>
      <c r="AA1043" s="3">
        <f t="shared" si="429"/>
        <v>1891.309982299807</v>
      </c>
      <c r="AB1043" s="3">
        <f t="shared" si="438"/>
        <v>-163.77319892277387</v>
      </c>
      <c r="AC1043" s="3">
        <f t="shared" si="439"/>
        <v>163.77319892277387</v>
      </c>
      <c r="AE1043" s="34">
        <f t="shared" si="430"/>
        <v>11</v>
      </c>
      <c r="AF1043" s="73" t="b">
        <f>COUNTIF('Power Curve'!$D$2:$D$31,AE1043)&gt;0</f>
        <v>1</v>
      </c>
      <c r="AG1043" s="73" t="b">
        <f t="shared" si="431"/>
        <v>0</v>
      </c>
      <c r="AH1043" s="73" t="b">
        <f t="shared" si="440"/>
        <v>1</v>
      </c>
      <c r="AI1043" s="34" t="str">
        <f t="shared" si="432"/>
        <v>Inner</v>
      </c>
      <c r="AJ1043" s="35" t="str">
        <f t="shared" si="441"/>
        <v>1.0-1.1</v>
      </c>
      <c r="AK1043" s="36" t="str">
        <f t="shared" si="433"/>
        <v>16-17</v>
      </c>
      <c r="AL1043" s="36" t="str">
        <f t="shared" si="434"/>
        <v>Feb</v>
      </c>
      <c r="AM1043" s="35" t="str">
        <f t="shared" si="435"/>
        <v>285-295</v>
      </c>
      <c r="AN1043" s="36" t="str">
        <f t="shared" si="436"/>
        <v>Inner-TI</v>
      </c>
    </row>
    <row r="1044" spans="5:40" x14ac:dyDescent="0.3">
      <c r="E1044" s="12">
        <v>40960.694444444445</v>
      </c>
      <c r="F1044" s="16">
        <v>12.76</v>
      </c>
      <c r="G1044" s="16">
        <v>1960.989974975588</v>
      </c>
      <c r="H1044" s="29">
        <v>1.1968546729729135</v>
      </c>
      <c r="I1044" s="26">
        <v>292</v>
      </c>
      <c r="J1044" s="30">
        <v>0.13479623824451412</v>
      </c>
      <c r="K1044" s="31">
        <v>0.18488418827998884</v>
      </c>
      <c r="L1044" s="111">
        <f t="shared" si="416"/>
        <v>1.3000000000000003</v>
      </c>
      <c r="M1044" s="112">
        <f t="shared" si="417"/>
        <v>0.13</v>
      </c>
      <c r="N1044" s="112" t="b">
        <f t="shared" si="418"/>
        <v>1</v>
      </c>
      <c r="O1044" s="112" t="b">
        <f t="shared" si="419"/>
        <v>1</v>
      </c>
      <c r="P1044" s="113">
        <f t="shared" si="420"/>
        <v>13.000000000000002</v>
      </c>
      <c r="Q1044" s="113">
        <f t="shared" si="421"/>
        <v>13</v>
      </c>
      <c r="R1044" s="114" t="str">
        <f t="shared" si="437"/>
        <v>1.3-0.13</v>
      </c>
      <c r="S1044" s="127">
        <f t="shared" si="422"/>
        <v>-3.4559656700221307E-3</v>
      </c>
      <c r="T1044" s="112" t="b">
        <f t="shared" si="423"/>
        <v>1</v>
      </c>
      <c r="U1044" s="22">
        <f t="shared" si="424"/>
        <v>12.661518233627268</v>
      </c>
      <c r="V1044" s="22">
        <f t="shared" si="425"/>
        <v>1.3149284345315311</v>
      </c>
      <c r="W1044" s="81">
        <f t="shared" si="426"/>
        <v>13</v>
      </c>
      <c r="X1044" s="22">
        <f t="shared" si="427"/>
        <v>0.66195629671282408</v>
      </c>
      <c r="Y1044" s="3">
        <f>IF(U1044&gt;'Power Curve'!$C$37,0,INDEX(Ci,$W1044,1)*POWER(1-X1044,3)+INDEX(Ci,$W1044,2)*3*X1044*POWER(1-X1044,2)+INDEX(Ci,$W1044,3)*3*POWER(X1044,2)*(1-X1044)+INDEX(Ci,$W1044,4)*POWER(X1044,3))</f>
        <v>1943.8372462390362</v>
      </c>
      <c r="Z1044" s="3">
        <f t="shared" si="428"/>
        <v>1937.1194114479238</v>
      </c>
      <c r="AA1044" s="3">
        <f t="shared" si="429"/>
        <v>1960.989974975588</v>
      </c>
      <c r="AB1044" s="3">
        <f t="shared" si="438"/>
        <v>-23.870563527664217</v>
      </c>
      <c r="AC1044" s="3">
        <f t="shared" si="439"/>
        <v>23.870563527664217</v>
      </c>
      <c r="AE1044" s="34">
        <f t="shared" si="430"/>
        <v>13</v>
      </c>
      <c r="AF1044" s="73" t="b">
        <f>COUNTIF('Power Curve'!$D$2:$D$31,AE1044)&gt;0</f>
        <v>1</v>
      </c>
      <c r="AG1044" s="73" t="b">
        <f t="shared" si="431"/>
        <v>0</v>
      </c>
      <c r="AH1044" s="73" t="b">
        <f t="shared" si="440"/>
        <v>1</v>
      </c>
      <c r="AI1044" s="34" t="str">
        <f t="shared" si="432"/>
        <v>Inner</v>
      </c>
      <c r="AJ1044" s="35" t="str">
        <f t="shared" si="441"/>
        <v>1.3-1.4</v>
      </c>
      <c r="AK1044" s="36" t="str">
        <f t="shared" si="433"/>
        <v>16-17</v>
      </c>
      <c r="AL1044" s="36" t="str">
        <f t="shared" si="434"/>
        <v>Feb</v>
      </c>
      <c r="AM1044" s="35" t="str">
        <f t="shared" si="435"/>
        <v>285-295</v>
      </c>
      <c r="AN1044" s="36" t="str">
        <f t="shared" si="436"/>
        <v>Inner-TI</v>
      </c>
    </row>
    <row r="1045" spans="5:40" x14ac:dyDescent="0.3">
      <c r="E1045" s="12">
        <v>40960.701388888891</v>
      </c>
      <c r="F1045" s="16">
        <v>11.04</v>
      </c>
      <c r="G1045" s="16">
        <v>1846.959945678708</v>
      </c>
      <c r="H1045" s="29">
        <v>1.1974891468540876</v>
      </c>
      <c r="I1045" s="26">
        <v>288.3</v>
      </c>
      <c r="J1045" s="30">
        <v>0.12681159420289856</v>
      </c>
      <c r="K1045" s="31">
        <v>0.15020968116966282</v>
      </c>
      <c r="L1045" s="111">
        <f t="shared" si="416"/>
        <v>1.1000000000000001</v>
      </c>
      <c r="M1045" s="112">
        <f t="shared" si="417"/>
        <v>0.13</v>
      </c>
      <c r="N1045" s="112" t="b">
        <f t="shared" si="418"/>
        <v>1</v>
      </c>
      <c r="O1045" s="112" t="b">
        <f t="shared" si="419"/>
        <v>1</v>
      </c>
      <c r="P1045" s="113">
        <f t="shared" si="420"/>
        <v>11</v>
      </c>
      <c r="Q1045" s="113">
        <f t="shared" si="421"/>
        <v>13</v>
      </c>
      <c r="R1045" s="114" t="str">
        <f t="shared" si="437"/>
        <v>1.1-0.13</v>
      </c>
      <c r="S1045" s="127">
        <f t="shared" si="422"/>
        <v>-4.3216784295225328E-3</v>
      </c>
      <c r="T1045" s="112" t="b">
        <f t="shared" si="423"/>
        <v>1</v>
      </c>
      <c r="U1045" s="22">
        <f t="shared" si="424"/>
        <v>10.956728640006041</v>
      </c>
      <c r="V1045" s="22">
        <f t="shared" si="425"/>
        <v>1.0514477073122155</v>
      </c>
      <c r="W1045" s="81">
        <f t="shared" si="426"/>
        <v>11</v>
      </c>
      <c r="X1045" s="22">
        <f t="shared" si="427"/>
        <v>0.97710517789237872</v>
      </c>
      <c r="Y1045" s="3">
        <f>IF(U1045&gt;'Power Curve'!$C$37,0,INDEX(Ci,$W1045,1)*POWER(1-X1045,3)+INDEX(Ci,$W1045,2)*3*X1045*POWER(1-X1045,2)+INDEX(Ci,$W1045,3)*3*POWER(X1045,2)*(1-X1045)+INDEX(Ci,$W1045,4)*POWER(X1045,3))</f>
        <v>1771.9023393947696</v>
      </c>
      <c r="Z1045" s="3">
        <f t="shared" si="428"/>
        <v>1764.2447472753865</v>
      </c>
      <c r="AA1045" s="3">
        <f t="shared" si="429"/>
        <v>1846.959945678708</v>
      </c>
      <c r="AB1045" s="3">
        <f t="shared" si="438"/>
        <v>-82.715198403321438</v>
      </c>
      <c r="AC1045" s="3">
        <f t="shared" si="439"/>
        <v>82.715198403321438</v>
      </c>
      <c r="AE1045" s="34">
        <f t="shared" si="430"/>
        <v>11</v>
      </c>
      <c r="AF1045" s="73" t="b">
        <f>COUNTIF('Power Curve'!$D$2:$D$31,AE1045)&gt;0</f>
        <v>1</v>
      </c>
      <c r="AG1045" s="73" t="b">
        <f t="shared" si="431"/>
        <v>0</v>
      </c>
      <c r="AH1045" s="73" t="b">
        <f t="shared" si="440"/>
        <v>1</v>
      </c>
      <c r="AI1045" s="34" t="str">
        <f t="shared" si="432"/>
        <v>Inner</v>
      </c>
      <c r="AJ1045" s="35" t="str">
        <f t="shared" si="441"/>
        <v>1.0-1.1</v>
      </c>
      <c r="AK1045" s="36" t="str">
        <f t="shared" si="433"/>
        <v>16-17</v>
      </c>
      <c r="AL1045" s="36" t="str">
        <f t="shared" si="434"/>
        <v>Feb</v>
      </c>
      <c r="AM1045" s="35" t="str">
        <f t="shared" si="435"/>
        <v>285-295</v>
      </c>
      <c r="AN1045" s="36" t="str">
        <f t="shared" si="436"/>
        <v>Inner-TI</v>
      </c>
    </row>
    <row r="1046" spans="5:40" x14ac:dyDescent="0.3">
      <c r="E1046" s="12">
        <v>40960.708333333336</v>
      </c>
      <c r="F1046" s="16">
        <v>10.8</v>
      </c>
      <c r="G1046" s="16">
        <v>1765.2299652099659</v>
      </c>
      <c r="H1046" s="29">
        <v>1.1978125303666056</v>
      </c>
      <c r="I1046" s="26">
        <v>284.10000000000002</v>
      </c>
      <c r="J1046" s="30">
        <v>0.10925925925925925</v>
      </c>
      <c r="K1046" s="31">
        <v>0.15643764362477344</v>
      </c>
      <c r="L1046" s="111">
        <f t="shared" si="416"/>
        <v>1</v>
      </c>
      <c r="M1046" s="112">
        <f t="shared" si="417"/>
        <v>0.11</v>
      </c>
      <c r="N1046" s="112" t="b">
        <f t="shared" si="418"/>
        <v>1</v>
      </c>
      <c r="O1046" s="112" t="b">
        <f t="shared" si="419"/>
        <v>1</v>
      </c>
      <c r="P1046" s="113">
        <f t="shared" si="420"/>
        <v>10</v>
      </c>
      <c r="Q1046" s="113">
        <f t="shared" si="421"/>
        <v>15</v>
      </c>
      <c r="R1046" s="114" t="str">
        <f t="shared" si="437"/>
        <v>1-0.11</v>
      </c>
      <c r="S1046" s="127">
        <f t="shared" si="422"/>
        <v>3.3916226553713921E-4</v>
      </c>
      <c r="T1046" s="112" t="b">
        <f t="shared" si="423"/>
        <v>1</v>
      </c>
      <c r="U1046" s="22">
        <f t="shared" si="424"/>
        <v>10.719503651943967</v>
      </c>
      <c r="V1046" s="22">
        <f t="shared" si="425"/>
        <v>1.0147838206935622</v>
      </c>
      <c r="W1046" s="81">
        <f t="shared" si="426"/>
        <v>11</v>
      </c>
      <c r="X1046" s="22">
        <f t="shared" si="427"/>
        <v>0.74687696133046189</v>
      </c>
      <c r="Y1046" s="3">
        <f>IF(U1046&gt;'Power Curve'!$C$37,0,INDEX(Ci,$W1046,1)*POWER(1-X1046,3)+INDEX(Ci,$W1046,2)*3*X1046*POWER(1-X1046,2)+INDEX(Ci,$W1046,3)*3*POWER(X1046,2)*(1-X1046)+INDEX(Ci,$W1046,4)*POWER(X1046,3))</f>
        <v>1723.6585520449178</v>
      </c>
      <c r="Z1046" s="3">
        <f t="shared" si="428"/>
        <v>1724.2431519844417</v>
      </c>
      <c r="AA1046" s="3">
        <f t="shared" si="429"/>
        <v>1765.2299652099659</v>
      </c>
      <c r="AB1046" s="3">
        <f t="shared" si="438"/>
        <v>-40.986813225524202</v>
      </c>
      <c r="AC1046" s="3">
        <f t="shared" si="439"/>
        <v>40.986813225524202</v>
      </c>
      <c r="AE1046" s="34">
        <f t="shared" si="430"/>
        <v>11</v>
      </c>
      <c r="AF1046" s="73" t="b">
        <f>COUNTIF('Power Curve'!$D$2:$D$31,AE1046)&gt;0</f>
        <v>1</v>
      </c>
      <c r="AG1046" s="73" t="b">
        <f t="shared" si="431"/>
        <v>0</v>
      </c>
      <c r="AH1046" s="73" t="b">
        <f t="shared" si="440"/>
        <v>1</v>
      </c>
      <c r="AI1046" s="34" t="str">
        <f t="shared" si="432"/>
        <v>Inner</v>
      </c>
      <c r="AJ1046" s="35" t="str">
        <f t="shared" si="441"/>
        <v>1.0-1.1</v>
      </c>
      <c r="AK1046" s="36" t="str">
        <f t="shared" si="433"/>
        <v>17-18</v>
      </c>
      <c r="AL1046" s="36" t="str">
        <f t="shared" si="434"/>
        <v>Feb</v>
      </c>
      <c r="AM1046" s="35" t="str">
        <f t="shared" si="435"/>
        <v>275-285</v>
      </c>
      <c r="AN1046" s="36" t="str">
        <f t="shared" si="436"/>
        <v>Inner-TI</v>
      </c>
    </row>
    <row r="1047" spans="5:40" x14ac:dyDescent="0.3">
      <c r="E1047" s="12">
        <v>40960.715277777781</v>
      </c>
      <c r="F1047" s="16">
        <v>10.8</v>
      </c>
      <c r="G1047" s="16">
        <v>1607.389999389648</v>
      </c>
      <c r="H1047" s="29">
        <v>1.1983584015276552</v>
      </c>
      <c r="I1047" s="26">
        <v>285.10000000000002</v>
      </c>
      <c r="J1047" s="30">
        <v>0.13703703703703701</v>
      </c>
      <c r="K1047" s="31">
        <v>0.22694830973780039</v>
      </c>
      <c r="L1047" s="111">
        <f t="shared" si="416"/>
        <v>1</v>
      </c>
      <c r="M1047" s="112">
        <f t="shared" si="417"/>
        <v>0.14000000000000001</v>
      </c>
      <c r="N1047" s="112" t="b">
        <f t="shared" si="418"/>
        <v>1</v>
      </c>
      <c r="O1047" s="112" t="b">
        <f t="shared" si="419"/>
        <v>1</v>
      </c>
      <c r="P1047" s="113">
        <f t="shared" si="420"/>
        <v>10</v>
      </c>
      <c r="Q1047" s="113">
        <f t="shared" si="421"/>
        <v>12</v>
      </c>
      <c r="R1047" s="114" t="str">
        <f t="shared" si="437"/>
        <v>1-0.14</v>
      </c>
      <c r="S1047" s="127">
        <f t="shared" si="422"/>
        <v>-3.1492945966296315E-3</v>
      </c>
      <c r="T1047" s="112" t="b">
        <f t="shared" si="423"/>
        <v>1</v>
      </c>
      <c r="U1047" s="22">
        <f t="shared" si="424"/>
        <v>10.721131780747506</v>
      </c>
      <c r="V1047" s="22">
        <f t="shared" si="425"/>
        <v>1.0150354532485522</v>
      </c>
      <c r="W1047" s="81">
        <f t="shared" si="426"/>
        <v>11</v>
      </c>
      <c r="X1047" s="22">
        <f t="shared" si="427"/>
        <v>0.7484570697070454</v>
      </c>
      <c r="Y1047" s="3">
        <f>IF(U1047&gt;'Power Curve'!$C$37,0,INDEX(Ci,$W1047,1)*POWER(1-X1047,3)+INDEX(Ci,$W1047,2)*3*X1047*POWER(1-X1047,2)+INDEX(Ci,$W1047,3)*3*POWER(X1047,2)*(1-X1047)+INDEX(Ci,$W1047,4)*POWER(X1047,3))</f>
        <v>1724.0230952407128</v>
      </c>
      <c r="Z1047" s="3">
        <f t="shared" si="428"/>
        <v>1718.5936386224066</v>
      </c>
      <c r="AA1047" s="3">
        <f t="shared" si="429"/>
        <v>1607.389999389648</v>
      </c>
      <c r="AB1047" s="3">
        <f t="shared" si="438"/>
        <v>111.20363923275863</v>
      </c>
      <c r="AC1047" s="3">
        <f t="shared" si="439"/>
        <v>111.20363923275863</v>
      </c>
      <c r="AE1047" s="34">
        <f t="shared" si="430"/>
        <v>11</v>
      </c>
      <c r="AF1047" s="73" t="b">
        <f>COUNTIF('Power Curve'!$D$2:$D$31,AE1047)&gt;0</f>
        <v>1</v>
      </c>
      <c r="AG1047" s="73" t="b">
        <f t="shared" si="431"/>
        <v>0</v>
      </c>
      <c r="AH1047" s="73" t="b">
        <f t="shared" si="440"/>
        <v>1</v>
      </c>
      <c r="AI1047" s="34" t="str">
        <f t="shared" si="432"/>
        <v>Inner</v>
      </c>
      <c r="AJ1047" s="35" t="str">
        <f t="shared" si="441"/>
        <v>1.0-1.1</v>
      </c>
      <c r="AK1047" s="36" t="str">
        <f t="shared" si="433"/>
        <v>17-18</v>
      </c>
      <c r="AL1047" s="36" t="str">
        <f t="shared" si="434"/>
        <v>Feb</v>
      </c>
      <c r="AM1047" s="35" t="str">
        <f t="shared" si="435"/>
        <v>285-295</v>
      </c>
      <c r="AN1047" s="36" t="str">
        <f t="shared" si="436"/>
        <v>Inner-TI</v>
      </c>
    </row>
    <row r="1048" spans="5:40" x14ac:dyDescent="0.3">
      <c r="E1048" s="12">
        <v>40960.722222222219</v>
      </c>
      <c r="F1048" s="16">
        <v>10.73</v>
      </c>
      <c r="G1048" s="16">
        <v>1785.3699798583959</v>
      </c>
      <c r="H1048" s="29">
        <v>1.1981684535425199</v>
      </c>
      <c r="I1048" s="26">
        <v>284.89999999999998</v>
      </c>
      <c r="J1048" s="30">
        <v>0.11090400745573159</v>
      </c>
      <c r="K1048" s="31">
        <v>0.21792903872306926</v>
      </c>
      <c r="L1048" s="111">
        <f t="shared" si="416"/>
        <v>1</v>
      </c>
      <c r="M1048" s="112">
        <f t="shared" si="417"/>
        <v>0.11</v>
      </c>
      <c r="N1048" s="112" t="b">
        <f t="shared" si="418"/>
        <v>1</v>
      </c>
      <c r="O1048" s="112" t="b">
        <f t="shared" si="419"/>
        <v>1</v>
      </c>
      <c r="P1048" s="113">
        <f t="shared" si="420"/>
        <v>10</v>
      </c>
      <c r="Q1048" s="113">
        <f t="shared" si="421"/>
        <v>15</v>
      </c>
      <c r="R1048" s="114" t="str">
        <f t="shared" si="437"/>
        <v>1-0.11</v>
      </c>
      <c r="S1048" s="127">
        <f t="shared" si="422"/>
        <v>3.3916226553713921E-4</v>
      </c>
      <c r="T1048" s="112" t="b">
        <f t="shared" si="423"/>
        <v>1</v>
      </c>
      <c r="U1048" s="22">
        <f t="shared" si="424"/>
        <v>10.651080147877471</v>
      </c>
      <c r="V1048" s="22">
        <f t="shared" si="425"/>
        <v>1.0042087475714654</v>
      </c>
      <c r="W1048" s="81">
        <f t="shared" si="426"/>
        <v>11</v>
      </c>
      <c r="X1048" s="22">
        <f t="shared" si="427"/>
        <v>0.68047155673613458</v>
      </c>
      <c r="Y1048" s="3">
        <f>IF(U1048&gt;'Power Curve'!$C$37,0,INDEX(Ci,$W1048,1)*POWER(1-X1048,3)+INDEX(Ci,$W1048,2)*3*X1048*POWER(1-X1048,2)+INDEX(Ci,$W1048,3)*3*POWER(X1048,2)*(1-X1048)+INDEX(Ci,$W1048,4)*POWER(X1048,3))</f>
        <v>1707.9679021056418</v>
      </c>
      <c r="Z1048" s="3">
        <f t="shared" si="428"/>
        <v>1708.5471803687847</v>
      </c>
      <c r="AA1048" s="3">
        <f t="shared" si="429"/>
        <v>1785.3699798583959</v>
      </c>
      <c r="AB1048" s="3">
        <f t="shared" si="438"/>
        <v>-76.82279948961127</v>
      </c>
      <c r="AC1048" s="3">
        <f t="shared" si="439"/>
        <v>76.82279948961127</v>
      </c>
      <c r="AE1048" s="34">
        <f t="shared" si="430"/>
        <v>11</v>
      </c>
      <c r="AF1048" s="73" t="b">
        <f>COUNTIF('Power Curve'!$D$2:$D$31,AE1048)&gt;0</f>
        <v>1</v>
      </c>
      <c r="AG1048" s="73" t="b">
        <f t="shared" si="431"/>
        <v>0</v>
      </c>
      <c r="AH1048" s="73" t="b">
        <f t="shared" si="440"/>
        <v>1</v>
      </c>
      <c r="AI1048" s="34" t="str">
        <f t="shared" si="432"/>
        <v>Inner</v>
      </c>
      <c r="AJ1048" s="35" t="str">
        <f t="shared" si="441"/>
        <v>1.0-1.1</v>
      </c>
      <c r="AK1048" s="36" t="str">
        <f t="shared" si="433"/>
        <v>17-18</v>
      </c>
      <c r="AL1048" s="36" t="str">
        <f t="shared" si="434"/>
        <v>Feb</v>
      </c>
      <c r="AM1048" s="35" t="str">
        <f t="shared" si="435"/>
        <v>275-285</v>
      </c>
      <c r="AN1048" s="36" t="str">
        <f t="shared" si="436"/>
        <v>Inner-TI</v>
      </c>
    </row>
    <row r="1049" spans="5:40" x14ac:dyDescent="0.3">
      <c r="E1049" s="12">
        <v>40960.729166666664</v>
      </c>
      <c r="F1049" s="16">
        <v>13.03</v>
      </c>
      <c r="G1049" s="16">
        <v>1970.1799468994191</v>
      </c>
      <c r="H1049" s="29">
        <v>1.1972668629209366</v>
      </c>
      <c r="I1049" s="26">
        <v>287.7</v>
      </c>
      <c r="J1049" s="30">
        <v>0.12125863392171912</v>
      </c>
      <c r="K1049" s="31">
        <v>0.23292622043429809</v>
      </c>
      <c r="L1049" s="111">
        <f t="shared" si="416"/>
        <v>1.4000000000000001</v>
      </c>
      <c r="M1049" s="112">
        <f t="shared" si="417"/>
        <v>0.12</v>
      </c>
      <c r="N1049" s="112" t="b">
        <f t="shared" si="418"/>
        <v>1</v>
      </c>
      <c r="O1049" s="112" t="b">
        <f t="shared" si="419"/>
        <v>1</v>
      </c>
      <c r="P1049" s="113">
        <f t="shared" si="420"/>
        <v>14</v>
      </c>
      <c r="Q1049" s="113">
        <f t="shared" si="421"/>
        <v>14</v>
      </c>
      <c r="R1049" s="114" t="str">
        <f t="shared" si="437"/>
        <v>1.4-0.12</v>
      </c>
      <c r="S1049" s="127">
        <f t="shared" si="422"/>
        <v>-1.0712795490469469E-3</v>
      </c>
      <c r="T1049" s="112" t="b">
        <f t="shared" si="423"/>
        <v>1</v>
      </c>
      <c r="U1049" s="22">
        <f t="shared" si="424"/>
        <v>12.930918476014893</v>
      </c>
      <c r="V1049" s="22">
        <f t="shared" si="425"/>
        <v>1.3565651104256955</v>
      </c>
      <c r="W1049" s="81">
        <f t="shared" si="426"/>
        <v>13</v>
      </c>
      <c r="X1049" s="22">
        <f t="shared" si="427"/>
        <v>0.93929971526220102</v>
      </c>
      <c r="Y1049" s="3">
        <f>IF(U1049&gt;'Power Curve'!$C$37,0,INDEX(Ci,$W1049,1)*POWER(1-X1049,3)+INDEX(Ci,$W1049,2)*3*X1049*POWER(1-X1049,2)+INDEX(Ci,$W1049,3)*3*POWER(X1049,2)*(1-X1049)+INDEX(Ci,$W1049,4)*POWER(X1049,3))</f>
        <v>1951.5355233433286</v>
      </c>
      <c r="Z1049" s="3">
        <f t="shared" si="428"/>
        <v>1949.4448832479322</v>
      </c>
      <c r="AA1049" s="3">
        <f t="shared" si="429"/>
        <v>1970.1799468994191</v>
      </c>
      <c r="AB1049" s="3">
        <f t="shared" si="438"/>
        <v>-20.735063651486826</v>
      </c>
      <c r="AC1049" s="3">
        <f t="shared" si="439"/>
        <v>20.735063651486826</v>
      </c>
      <c r="AE1049" s="34">
        <f t="shared" si="430"/>
        <v>13</v>
      </c>
      <c r="AF1049" s="73" t="b">
        <f>COUNTIF('Power Curve'!$D$2:$D$31,AE1049)&gt;0</f>
        <v>1</v>
      </c>
      <c r="AG1049" s="73" t="b">
        <f t="shared" si="431"/>
        <v>0</v>
      </c>
      <c r="AH1049" s="73" t="b">
        <f t="shared" si="440"/>
        <v>1</v>
      </c>
      <c r="AI1049" s="34" t="str">
        <f t="shared" si="432"/>
        <v>Inner</v>
      </c>
      <c r="AJ1049" s="35" t="str">
        <f t="shared" si="441"/>
        <v>1.3-1.4</v>
      </c>
      <c r="AK1049" s="36" t="str">
        <f t="shared" si="433"/>
        <v>17-18</v>
      </c>
      <c r="AL1049" s="36" t="str">
        <f t="shared" si="434"/>
        <v>Feb</v>
      </c>
      <c r="AM1049" s="35" t="str">
        <f t="shared" si="435"/>
        <v>285-295</v>
      </c>
      <c r="AN1049" s="36" t="str">
        <f t="shared" si="436"/>
        <v>Inner-TI</v>
      </c>
    </row>
    <row r="1050" spans="5:40" x14ac:dyDescent="0.3">
      <c r="E1050" s="12">
        <v>40960.736111111109</v>
      </c>
      <c r="F1050" s="16">
        <v>12.35</v>
      </c>
      <c r="G1050" s="16">
        <v>1984.7200164794949</v>
      </c>
      <c r="H1050" s="29">
        <v>1.1978894670604836</v>
      </c>
      <c r="I1050" s="26">
        <v>289</v>
      </c>
      <c r="J1050" s="30">
        <v>0.11255060728744939</v>
      </c>
      <c r="K1050" s="31">
        <v>0.1822419518854157</v>
      </c>
      <c r="L1050" s="111">
        <f t="shared" si="416"/>
        <v>1.3000000000000003</v>
      </c>
      <c r="M1050" s="112">
        <f t="shared" si="417"/>
        <v>0.11</v>
      </c>
      <c r="N1050" s="112" t="b">
        <f t="shared" si="418"/>
        <v>1</v>
      </c>
      <c r="O1050" s="112" t="b">
        <f t="shared" si="419"/>
        <v>1</v>
      </c>
      <c r="P1050" s="113">
        <f t="shared" si="420"/>
        <v>13.000000000000002</v>
      </c>
      <c r="Q1050" s="113">
        <f t="shared" si="421"/>
        <v>15</v>
      </c>
      <c r="R1050" s="114" t="str">
        <f t="shared" si="437"/>
        <v>1.3-0.11</v>
      </c>
      <c r="S1050" s="127">
        <f t="shared" si="422"/>
        <v>7.6432603684871349E-4</v>
      </c>
      <c r="T1050" s="112" t="b">
        <f t="shared" si="423"/>
        <v>1</v>
      </c>
      <c r="U1050" s="22">
        <f t="shared" si="424"/>
        <v>12.258213376512034</v>
      </c>
      <c r="V1050" s="22">
        <f t="shared" si="425"/>
        <v>1.2525963687790147</v>
      </c>
      <c r="W1050" s="81">
        <f t="shared" si="426"/>
        <v>13</v>
      </c>
      <c r="X1050" s="22">
        <f t="shared" si="427"/>
        <v>0.24676013059740398</v>
      </c>
      <c r="Y1050" s="3">
        <f>IF(U1050&gt;'Power Curve'!$C$37,0,INDEX(Ci,$W1050,1)*POWER(1-X1050,3)+INDEX(Ci,$W1050,2)*3*X1050*POWER(1-X1050,2)+INDEX(Ci,$W1050,3)*3*POWER(X1050,2)*(1-X1050)+INDEX(Ci,$W1050,4)*POWER(X1050,3))</f>
        <v>1929.2706710044959</v>
      </c>
      <c r="Z1050" s="3">
        <f t="shared" si="428"/>
        <v>1930.7452628104729</v>
      </c>
      <c r="AA1050" s="3">
        <f t="shared" si="429"/>
        <v>1984.7200164794949</v>
      </c>
      <c r="AB1050" s="3">
        <f t="shared" si="438"/>
        <v>-53.974753669021993</v>
      </c>
      <c r="AC1050" s="3">
        <f t="shared" si="439"/>
        <v>53.974753669021993</v>
      </c>
      <c r="AE1050" s="34">
        <f t="shared" si="430"/>
        <v>12</v>
      </c>
      <c r="AF1050" s="73" t="b">
        <f>COUNTIF('Power Curve'!$D$2:$D$31,AE1050)&gt;0</f>
        <v>1</v>
      </c>
      <c r="AG1050" s="73" t="b">
        <f t="shared" si="431"/>
        <v>0</v>
      </c>
      <c r="AH1050" s="73" t="b">
        <f t="shared" si="440"/>
        <v>1</v>
      </c>
      <c r="AI1050" s="34" t="str">
        <f t="shared" si="432"/>
        <v>Inner</v>
      </c>
      <c r="AJ1050" s="35" t="str">
        <f t="shared" si="441"/>
        <v>1.2-1.3</v>
      </c>
      <c r="AK1050" s="36" t="str">
        <f t="shared" si="433"/>
        <v>17-18</v>
      </c>
      <c r="AL1050" s="36" t="str">
        <f t="shared" si="434"/>
        <v>Feb</v>
      </c>
      <c r="AM1050" s="35" t="str">
        <f t="shared" si="435"/>
        <v>285-295</v>
      </c>
      <c r="AN1050" s="36" t="str">
        <f t="shared" si="436"/>
        <v>Inner-TI</v>
      </c>
    </row>
    <row r="1051" spans="5:40" x14ac:dyDescent="0.3">
      <c r="E1051" s="12">
        <v>40960.743055555555</v>
      </c>
      <c r="F1051" s="16">
        <v>13.24</v>
      </c>
      <c r="G1051" s="16">
        <v>1987.369995117193</v>
      </c>
      <c r="H1051" s="29">
        <v>1.1976225568367447</v>
      </c>
      <c r="I1051" s="26">
        <v>287.5</v>
      </c>
      <c r="J1051" s="30">
        <v>8.987915407854985E-2</v>
      </c>
      <c r="K1051" s="31">
        <v>0.27144008003581499</v>
      </c>
      <c r="L1051" s="111">
        <f t="shared" si="416"/>
        <v>1.4000000000000001</v>
      </c>
      <c r="M1051" s="112">
        <f t="shared" si="417"/>
        <v>0.09</v>
      </c>
      <c r="N1051" s="112" t="b">
        <f t="shared" si="418"/>
        <v>1</v>
      </c>
      <c r="O1051" s="112" t="b">
        <f t="shared" si="419"/>
        <v>1</v>
      </c>
      <c r="P1051" s="113">
        <f t="shared" si="420"/>
        <v>14</v>
      </c>
      <c r="Q1051" s="113">
        <f t="shared" si="421"/>
        <v>17</v>
      </c>
      <c r="R1051" s="114" t="str">
        <f t="shared" si="437"/>
        <v>1.4-0.09</v>
      </c>
      <c r="S1051" s="127">
        <f t="shared" si="422"/>
        <v>1.4349591422147685E-2</v>
      </c>
      <c r="T1051" s="112" t="b">
        <f t="shared" si="423"/>
        <v>1</v>
      </c>
      <c r="U1051" s="22">
        <f t="shared" si="424"/>
        <v>13.14062266390367</v>
      </c>
      <c r="V1051" s="22">
        <f t="shared" si="425"/>
        <v>1.3889755686620728</v>
      </c>
      <c r="W1051" s="81">
        <f t="shared" si="426"/>
        <v>14</v>
      </c>
      <c r="X1051" s="22">
        <f t="shared" si="427"/>
        <v>0.15640969543879404</v>
      </c>
      <c r="Y1051" s="3">
        <f>IF(U1051&gt;'Power Curve'!$C$37,0,INDEX(Ci,$W1051,1)*POWER(1-X1051,3)+INDEX(Ci,$W1051,2)*3*X1051*POWER(1-X1051,2)+INDEX(Ci,$W1051,3)*3*POWER(X1051,2)*(1-X1051)+INDEX(Ci,$W1051,4)*POWER(X1051,3))</f>
        <v>1957.4688980170972</v>
      </c>
      <c r="Z1051" s="3">
        <f t="shared" si="428"/>
        <v>1985.5577769252041</v>
      </c>
      <c r="AA1051" s="3">
        <f t="shared" si="429"/>
        <v>1987.369995117193</v>
      </c>
      <c r="AB1051" s="3">
        <f t="shared" si="438"/>
        <v>-1.8122181919889044</v>
      </c>
      <c r="AC1051" s="3">
        <f t="shared" si="439"/>
        <v>1.8122181919889044</v>
      </c>
      <c r="AE1051" s="34">
        <f t="shared" si="430"/>
        <v>13</v>
      </c>
      <c r="AF1051" s="73" t="b">
        <f>COUNTIF('Power Curve'!$D$2:$D$31,AE1051)&gt;0</f>
        <v>1</v>
      </c>
      <c r="AG1051" s="73" t="b">
        <f t="shared" si="431"/>
        <v>0</v>
      </c>
      <c r="AH1051" s="73" t="b">
        <f t="shared" si="440"/>
        <v>1</v>
      </c>
      <c r="AI1051" s="34" t="str">
        <f t="shared" si="432"/>
        <v>Outer</v>
      </c>
      <c r="AJ1051" s="35" t="str">
        <f t="shared" si="441"/>
        <v>1.3-1.4</v>
      </c>
      <c r="AK1051" s="36" t="str">
        <f t="shared" si="433"/>
        <v>17-18</v>
      </c>
      <c r="AL1051" s="36" t="str">
        <f t="shared" si="434"/>
        <v>Feb</v>
      </c>
      <c r="AM1051" s="35" t="str">
        <f t="shared" si="435"/>
        <v>285-295</v>
      </c>
      <c r="AN1051" s="36" t="str">
        <f t="shared" si="436"/>
        <v>HWS-LTI</v>
      </c>
    </row>
    <row r="1052" spans="5:40" x14ac:dyDescent="0.3">
      <c r="E1052" s="12">
        <v>40960.75</v>
      </c>
      <c r="F1052" s="16">
        <v>12.96</v>
      </c>
      <c r="G1052" s="16">
        <v>1984.0999908447291</v>
      </c>
      <c r="H1052" s="29">
        <v>1.1976670344974105</v>
      </c>
      <c r="I1052" s="26">
        <v>286.39999999999998</v>
      </c>
      <c r="J1052" s="30">
        <v>7.6388888888888881E-2</v>
      </c>
      <c r="K1052" s="31">
        <v>0.21635169708038898</v>
      </c>
      <c r="L1052" s="111">
        <f t="shared" si="416"/>
        <v>1.3000000000000003</v>
      </c>
      <c r="M1052" s="112">
        <f t="shared" si="417"/>
        <v>0.08</v>
      </c>
      <c r="N1052" s="112" t="b">
        <f t="shared" si="418"/>
        <v>1</v>
      </c>
      <c r="O1052" s="112" t="b">
        <f t="shared" si="419"/>
        <v>1</v>
      </c>
      <c r="P1052" s="113">
        <f t="shared" si="420"/>
        <v>13.000000000000002</v>
      </c>
      <c r="Q1052" s="113">
        <f t="shared" si="421"/>
        <v>18</v>
      </c>
      <c r="R1052" s="114" t="str">
        <f t="shared" si="437"/>
        <v>1.3-0.08</v>
      </c>
      <c r="S1052" s="127">
        <f t="shared" si="422"/>
        <v>3.2668659250828534E-2</v>
      </c>
      <c r="T1052" s="112" t="b">
        <f t="shared" si="423"/>
        <v>1</v>
      </c>
      <c r="U1052" s="22">
        <f t="shared" si="424"/>
        <v>12.862883530658623</v>
      </c>
      <c r="V1052" s="22">
        <f t="shared" si="425"/>
        <v>1.346050090304814</v>
      </c>
      <c r="W1052" s="81">
        <f t="shared" si="426"/>
        <v>13</v>
      </c>
      <c r="X1052" s="22">
        <f t="shared" si="427"/>
        <v>0.86925878226712794</v>
      </c>
      <c r="Y1052" s="3">
        <f>IF(U1052&gt;'Power Curve'!$C$37,0,INDEX(Ci,$W1052,1)*POWER(1-X1052,3)+INDEX(Ci,$W1052,2)*3*X1052*POWER(1-X1052,2)+INDEX(Ci,$W1052,3)*3*POWER(X1052,2)*(1-X1052)+INDEX(Ci,$W1052,4)*POWER(X1052,3))</f>
        <v>1949.6422349873251</v>
      </c>
      <c r="Z1052" s="3">
        <f t="shared" si="428"/>
        <v>2013.3344328231497</v>
      </c>
      <c r="AA1052" s="3">
        <f t="shared" si="429"/>
        <v>1984.0999908447291</v>
      </c>
      <c r="AB1052" s="3">
        <f t="shared" si="438"/>
        <v>29.234441978420591</v>
      </c>
      <c r="AC1052" s="3">
        <f t="shared" si="439"/>
        <v>29.234441978420591</v>
      </c>
      <c r="AE1052" s="34">
        <f t="shared" si="430"/>
        <v>13</v>
      </c>
      <c r="AF1052" s="73" t="b">
        <f>COUNTIF('Power Curve'!$D$2:$D$31,AE1052)&gt;0</f>
        <v>1</v>
      </c>
      <c r="AG1052" s="73" t="b">
        <f t="shared" si="431"/>
        <v>0</v>
      </c>
      <c r="AH1052" s="73" t="b">
        <f t="shared" si="440"/>
        <v>1</v>
      </c>
      <c r="AI1052" s="34" t="str">
        <f t="shared" si="432"/>
        <v>Outer</v>
      </c>
      <c r="AJ1052" s="35" t="str">
        <f t="shared" si="441"/>
        <v>1.3-1.4</v>
      </c>
      <c r="AK1052" s="36" t="str">
        <f t="shared" si="433"/>
        <v>18-19</v>
      </c>
      <c r="AL1052" s="36" t="str">
        <f t="shared" si="434"/>
        <v>Feb</v>
      </c>
      <c r="AM1052" s="35" t="str">
        <f t="shared" si="435"/>
        <v>285-295</v>
      </c>
      <c r="AN1052" s="36" t="str">
        <f t="shared" si="436"/>
        <v>HWS-LTI</v>
      </c>
    </row>
    <row r="1053" spans="5:40" x14ac:dyDescent="0.3">
      <c r="E1053" s="12">
        <v>40960.756944444445</v>
      </c>
      <c r="F1053" s="16">
        <v>12.48</v>
      </c>
      <c r="G1053" s="16">
        <v>1987.0699920654349</v>
      </c>
      <c r="H1053" s="29">
        <v>1.1979459763768032</v>
      </c>
      <c r="I1053" s="26">
        <v>285.3</v>
      </c>
      <c r="J1053" s="30">
        <v>8.253205128205128E-2</v>
      </c>
      <c r="K1053" s="31">
        <v>0.24592798139705221</v>
      </c>
      <c r="L1053" s="111">
        <f t="shared" si="416"/>
        <v>1.3000000000000003</v>
      </c>
      <c r="M1053" s="112">
        <f t="shared" si="417"/>
        <v>0.08</v>
      </c>
      <c r="N1053" s="112" t="b">
        <f t="shared" si="418"/>
        <v>1</v>
      </c>
      <c r="O1053" s="112" t="b">
        <f t="shared" si="419"/>
        <v>1</v>
      </c>
      <c r="P1053" s="113">
        <f t="shared" si="420"/>
        <v>13.000000000000002</v>
      </c>
      <c r="Q1053" s="113">
        <f t="shared" si="421"/>
        <v>18</v>
      </c>
      <c r="R1053" s="114" t="str">
        <f t="shared" si="437"/>
        <v>1.3-0.08</v>
      </c>
      <c r="S1053" s="127">
        <f t="shared" si="422"/>
        <v>3.2668659250828534E-2</v>
      </c>
      <c r="T1053" s="112" t="b">
        <f t="shared" si="423"/>
        <v>1</v>
      </c>
      <c r="U1053" s="22">
        <f t="shared" si="424"/>
        <v>12.387441984069184</v>
      </c>
      <c r="V1053" s="22">
        <f t="shared" si="425"/>
        <v>1.2725690666556906</v>
      </c>
      <c r="W1053" s="81">
        <f t="shared" si="426"/>
        <v>13</v>
      </c>
      <c r="X1053" s="22">
        <f t="shared" si="427"/>
        <v>0.37979900048344789</v>
      </c>
      <c r="Y1053" s="3">
        <f>IF(U1053&gt;'Power Curve'!$C$37,0,INDEX(Ci,$W1053,1)*POWER(1-X1053,3)+INDEX(Ci,$W1053,2)*3*X1053*POWER(1-X1053,2)+INDEX(Ci,$W1053,3)*3*POWER(X1053,2)*(1-X1053)+INDEX(Ci,$W1053,4)*POWER(X1053,3))</f>
        <v>1934.5740299218974</v>
      </c>
      <c r="Z1053" s="3">
        <f t="shared" si="428"/>
        <v>1997.7739697009179</v>
      </c>
      <c r="AA1053" s="3">
        <f t="shared" si="429"/>
        <v>1987.0699920654349</v>
      </c>
      <c r="AB1053" s="3">
        <f t="shared" si="438"/>
        <v>10.703977635482943</v>
      </c>
      <c r="AC1053" s="3">
        <f t="shared" si="439"/>
        <v>10.703977635482943</v>
      </c>
      <c r="AE1053" s="34">
        <f t="shared" si="430"/>
        <v>12</v>
      </c>
      <c r="AF1053" s="73" t="b">
        <f>COUNTIF('Power Curve'!$D$2:$D$31,AE1053)&gt;0</f>
        <v>1</v>
      </c>
      <c r="AG1053" s="73" t="b">
        <f t="shared" si="431"/>
        <v>0</v>
      </c>
      <c r="AH1053" s="73" t="b">
        <f t="shared" si="440"/>
        <v>1</v>
      </c>
      <c r="AI1053" s="34" t="str">
        <f t="shared" si="432"/>
        <v>Outer</v>
      </c>
      <c r="AJ1053" s="35" t="str">
        <f t="shared" si="441"/>
        <v>1.2-1.3</v>
      </c>
      <c r="AK1053" s="36" t="str">
        <f t="shared" si="433"/>
        <v>18-19</v>
      </c>
      <c r="AL1053" s="36" t="str">
        <f t="shared" si="434"/>
        <v>Feb</v>
      </c>
      <c r="AM1053" s="35" t="str">
        <f t="shared" si="435"/>
        <v>285-295</v>
      </c>
      <c r="AN1053" s="36" t="str">
        <f t="shared" si="436"/>
        <v>HWS-LTI</v>
      </c>
    </row>
    <row r="1054" spans="5:40" x14ac:dyDescent="0.3">
      <c r="E1054" s="12">
        <v>40960.763888888891</v>
      </c>
      <c r="F1054" s="16">
        <v>12.09</v>
      </c>
      <c r="G1054" s="16">
        <v>1950.989990234373</v>
      </c>
      <c r="H1054" s="29">
        <v>1.1980794531851342</v>
      </c>
      <c r="I1054" s="26">
        <v>283</v>
      </c>
      <c r="J1054" s="30">
        <v>0.11827956989247311</v>
      </c>
      <c r="K1054" s="31">
        <v>0.24684697969668437</v>
      </c>
      <c r="L1054" s="111">
        <f t="shared" si="416"/>
        <v>1.2000000000000002</v>
      </c>
      <c r="M1054" s="112">
        <f t="shared" si="417"/>
        <v>0.12</v>
      </c>
      <c r="N1054" s="112" t="b">
        <f t="shared" si="418"/>
        <v>1</v>
      </c>
      <c r="O1054" s="112" t="b">
        <f t="shared" si="419"/>
        <v>1</v>
      </c>
      <c r="P1054" s="113">
        <f t="shared" si="420"/>
        <v>12</v>
      </c>
      <c r="Q1054" s="113">
        <f t="shared" si="421"/>
        <v>14</v>
      </c>
      <c r="R1054" s="114" t="str">
        <f t="shared" si="437"/>
        <v>1.2-0.12</v>
      </c>
      <c r="S1054" s="127">
        <f t="shared" si="422"/>
        <v>7.4701128177118083E-4</v>
      </c>
      <c r="T1054" s="112" t="b">
        <f t="shared" si="423"/>
        <v>1</v>
      </c>
      <c r="U1054" s="22">
        <f t="shared" si="424"/>
        <v>12.000780103503546</v>
      </c>
      <c r="V1054" s="22">
        <f t="shared" si="425"/>
        <v>1.2128092265788757</v>
      </c>
      <c r="W1054" s="81">
        <f t="shared" si="426"/>
        <v>12</v>
      </c>
      <c r="X1054" s="22">
        <f t="shared" si="427"/>
        <v>0.98291236276793648</v>
      </c>
      <c r="Y1054" s="3">
        <f>IF(U1054&gt;'Power Curve'!$C$37,0,INDEX(Ci,$W1054,1)*POWER(1-X1054,3)+INDEX(Ci,$W1054,2)*3*X1054*POWER(1-X1054,2)+INDEX(Ci,$W1054,3)*3*POWER(X1054,2)*(1-X1054)+INDEX(Ci,$W1054,4)*POWER(X1054,3))</f>
        <v>1916.0788508742598</v>
      </c>
      <c r="Z1054" s="3">
        <f t="shared" si="428"/>
        <v>1917.510183392626</v>
      </c>
      <c r="AA1054" s="3">
        <f t="shared" si="429"/>
        <v>1950.989990234373</v>
      </c>
      <c r="AB1054" s="3">
        <f t="shared" si="438"/>
        <v>-33.479806841746949</v>
      </c>
      <c r="AC1054" s="3">
        <f t="shared" si="439"/>
        <v>33.479806841746949</v>
      </c>
      <c r="AE1054" s="34">
        <f t="shared" si="430"/>
        <v>12</v>
      </c>
      <c r="AF1054" s="73" t="b">
        <f>COUNTIF('Power Curve'!$D$2:$D$31,AE1054)&gt;0</f>
        <v>1</v>
      </c>
      <c r="AG1054" s="73" t="b">
        <f t="shared" si="431"/>
        <v>0</v>
      </c>
      <c r="AH1054" s="73" t="b">
        <f t="shared" si="440"/>
        <v>1</v>
      </c>
      <c r="AI1054" s="34" t="str">
        <f t="shared" si="432"/>
        <v>Inner</v>
      </c>
      <c r="AJ1054" s="35" t="str">
        <f t="shared" si="441"/>
        <v>1.2-1.3</v>
      </c>
      <c r="AK1054" s="36" t="str">
        <f t="shared" si="433"/>
        <v>18-19</v>
      </c>
      <c r="AL1054" s="36" t="str">
        <f t="shared" si="434"/>
        <v>Feb</v>
      </c>
      <c r="AM1054" s="35" t="str">
        <f t="shared" si="435"/>
        <v>275-285</v>
      </c>
      <c r="AN1054" s="36" t="str">
        <f t="shared" si="436"/>
        <v>Inner-TI</v>
      </c>
    </row>
    <row r="1055" spans="5:40" x14ac:dyDescent="0.3">
      <c r="E1055" s="12">
        <v>40960.770833333336</v>
      </c>
      <c r="F1055" s="16">
        <v>13.74</v>
      </c>
      <c r="G1055" s="16">
        <v>1981.5899963378911</v>
      </c>
      <c r="H1055" s="29">
        <v>1.197723582875591</v>
      </c>
      <c r="I1055" s="26">
        <v>283.2</v>
      </c>
      <c r="J1055" s="30">
        <v>0.10334788937409024</v>
      </c>
      <c r="K1055" s="31">
        <v>0.21423028281868423</v>
      </c>
      <c r="L1055" s="111">
        <f t="shared" si="416"/>
        <v>1.5000000000000002</v>
      </c>
      <c r="M1055" s="112">
        <f t="shared" si="417"/>
        <v>9.9999999999999992E-2</v>
      </c>
      <c r="N1055" s="112" t="b">
        <f t="shared" si="418"/>
        <v>1</v>
      </c>
      <c r="O1055" s="112" t="b">
        <f t="shared" si="419"/>
        <v>1</v>
      </c>
      <c r="P1055" s="113">
        <f t="shared" si="420"/>
        <v>15</v>
      </c>
      <c r="Q1055" s="113">
        <f t="shared" si="421"/>
        <v>16</v>
      </c>
      <c r="R1055" s="114" t="str">
        <f t="shared" si="437"/>
        <v>1.5-0.1</v>
      </c>
      <c r="S1055" s="127">
        <f t="shared" si="422"/>
        <v>4.3430159491362154E-3</v>
      </c>
      <c r="T1055" s="112" t="b">
        <f t="shared" si="423"/>
        <v>1</v>
      </c>
      <c r="U1055" s="22">
        <f t="shared" si="424"/>
        <v>13.637253180855831</v>
      </c>
      <c r="V1055" s="22">
        <f t="shared" si="425"/>
        <v>1.46573141598509</v>
      </c>
      <c r="W1055" s="81">
        <f t="shared" si="426"/>
        <v>14</v>
      </c>
      <c r="X1055" s="22">
        <f t="shared" si="427"/>
        <v>0.67171157487820354</v>
      </c>
      <c r="Y1055" s="3">
        <f>IF(U1055&gt;'Power Curve'!$C$37,0,INDEX(Ci,$W1055,1)*POWER(1-X1055,3)+INDEX(Ci,$W1055,2)*3*X1055*POWER(1-X1055,2)+INDEX(Ci,$W1055,3)*3*POWER(X1055,2)*(1-X1055)+INDEX(Ci,$W1055,4)*POWER(X1055,3))</f>
        <v>1970.3436105093842</v>
      </c>
      <c r="Z1055" s="3">
        <f t="shared" si="428"/>
        <v>1978.9008442351051</v>
      </c>
      <c r="AA1055" s="3">
        <f t="shared" si="429"/>
        <v>1981.5899963378911</v>
      </c>
      <c r="AB1055" s="3">
        <f t="shared" si="438"/>
        <v>-2.6891521027860108</v>
      </c>
      <c r="AC1055" s="3">
        <f t="shared" si="439"/>
        <v>2.6891521027860108</v>
      </c>
      <c r="AE1055" s="34">
        <f t="shared" si="430"/>
        <v>14</v>
      </c>
      <c r="AF1055" s="73" t="b">
        <f>COUNTIF('Power Curve'!$D$2:$D$31,AE1055)&gt;0</f>
        <v>1</v>
      </c>
      <c r="AG1055" s="73" t="b">
        <f t="shared" si="431"/>
        <v>0</v>
      </c>
      <c r="AH1055" s="73" t="b">
        <f t="shared" si="440"/>
        <v>1</v>
      </c>
      <c r="AI1055" s="34" t="str">
        <f t="shared" si="432"/>
        <v>Inner</v>
      </c>
      <c r="AJ1055" s="35" t="str">
        <f t="shared" si="441"/>
        <v>1.4-1.5</v>
      </c>
      <c r="AK1055" s="36" t="str">
        <f t="shared" si="433"/>
        <v>18-19</v>
      </c>
      <c r="AL1055" s="36" t="str">
        <f t="shared" si="434"/>
        <v>Feb</v>
      </c>
      <c r="AM1055" s="35" t="str">
        <f t="shared" si="435"/>
        <v>275-285</v>
      </c>
      <c r="AN1055" s="36" t="str">
        <f t="shared" si="436"/>
        <v>Inner-TI</v>
      </c>
    </row>
    <row r="1056" spans="5:40" x14ac:dyDescent="0.3">
      <c r="E1056" s="12">
        <v>40960.777777777781</v>
      </c>
      <c r="F1056" s="16">
        <v>12.98</v>
      </c>
      <c r="G1056" s="16">
        <v>1977.1300201415991</v>
      </c>
      <c r="H1056" s="29">
        <v>1.1980469423742077</v>
      </c>
      <c r="I1056" s="26">
        <v>283.2</v>
      </c>
      <c r="J1056" s="30">
        <v>9.0909090909090898E-2</v>
      </c>
      <c r="K1056" s="31">
        <v>0.21108740791322542</v>
      </c>
      <c r="L1056" s="111">
        <f t="shared" si="416"/>
        <v>1.3000000000000003</v>
      </c>
      <c r="M1056" s="112">
        <f t="shared" si="417"/>
        <v>0.09</v>
      </c>
      <c r="N1056" s="112" t="b">
        <f t="shared" si="418"/>
        <v>1</v>
      </c>
      <c r="O1056" s="112" t="b">
        <f t="shared" si="419"/>
        <v>1</v>
      </c>
      <c r="P1056" s="113">
        <f t="shared" si="420"/>
        <v>13.000000000000002</v>
      </c>
      <c r="Q1056" s="113">
        <f t="shared" si="421"/>
        <v>17</v>
      </c>
      <c r="R1056" s="114" t="str">
        <f t="shared" si="437"/>
        <v>1.3-0.09</v>
      </c>
      <c r="S1056" s="127">
        <f t="shared" si="422"/>
        <v>1.752914764645979E-2</v>
      </c>
      <c r="T1056" s="112" t="b">
        <f t="shared" si="423"/>
        <v>1</v>
      </c>
      <c r="U1056" s="22">
        <f t="shared" si="424"/>
        <v>12.88409567823466</v>
      </c>
      <c r="V1056" s="22">
        <f t="shared" si="425"/>
        <v>1.3493284960917393</v>
      </c>
      <c r="W1056" s="81">
        <f t="shared" si="426"/>
        <v>13</v>
      </c>
      <c r="X1056" s="22">
        <f t="shared" si="427"/>
        <v>0.8910963629291645</v>
      </c>
      <c r="Y1056" s="3">
        <f>IF(U1056&gt;'Power Curve'!$C$37,0,INDEX(Ci,$W1056,1)*POWER(1-X1056,3)+INDEX(Ci,$W1056,2)*3*X1056*POWER(1-X1056,2)+INDEX(Ci,$W1056,3)*3*POWER(X1056,2)*(1-X1056)+INDEX(Ci,$W1056,4)*POWER(X1056,3))</f>
        <v>1950.233474928533</v>
      </c>
      <c r="Z1056" s="3">
        <f t="shared" si="428"/>
        <v>1984.4194054556237</v>
      </c>
      <c r="AA1056" s="3">
        <f t="shared" si="429"/>
        <v>1977.1300201415991</v>
      </c>
      <c r="AB1056" s="3">
        <f t="shared" si="438"/>
        <v>7.2893853140246847</v>
      </c>
      <c r="AC1056" s="3">
        <f t="shared" si="439"/>
        <v>7.2893853140246847</v>
      </c>
      <c r="AE1056" s="34">
        <f t="shared" si="430"/>
        <v>13</v>
      </c>
      <c r="AF1056" s="73" t="b">
        <f>COUNTIF('Power Curve'!$D$2:$D$31,AE1056)&gt;0</f>
        <v>1</v>
      </c>
      <c r="AG1056" s="73" t="b">
        <f t="shared" si="431"/>
        <v>0</v>
      </c>
      <c r="AH1056" s="73" t="b">
        <f t="shared" si="440"/>
        <v>1</v>
      </c>
      <c r="AI1056" s="34" t="str">
        <f t="shared" si="432"/>
        <v>Outer</v>
      </c>
      <c r="AJ1056" s="35" t="str">
        <f t="shared" si="441"/>
        <v>1.3-1.4</v>
      </c>
      <c r="AK1056" s="36" t="str">
        <f t="shared" si="433"/>
        <v>18-19</v>
      </c>
      <c r="AL1056" s="36" t="str">
        <f t="shared" si="434"/>
        <v>Feb</v>
      </c>
      <c r="AM1056" s="35" t="str">
        <f t="shared" si="435"/>
        <v>275-285</v>
      </c>
      <c r="AN1056" s="36" t="str">
        <f t="shared" si="436"/>
        <v>HWS-LTI</v>
      </c>
    </row>
    <row r="1057" spans="5:40" x14ac:dyDescent="0.3">
      <c r="E1057" s="12">
        <v>40960.784722222219</v>
      </c>
      <c r="F1057" s="16">
        <v>10.62</v>
      </c>
      <c r="G1057" s="16">
        <v>1680.2999572753929</v>
      </c>
      <c r="H1057" s="29">
        <v>1.1986818450908205</v>
      </c>
      <c r="I1057" s="26">
        <v>273.10000000000002</v>
      </c>
      <c r="J1057" s="30">
        <v>9.03954802259887E-2</v>
      </c>
      <c r="K1057" s="31">
        <v>0.232182922936648</v>
      </c>
      <c r="L1057" s="111">
        <f t="shared" si="416"/>
        <v>1</v>
      </c>
      <c r="M1057" s="112">
        <f t="shared" si="417"/>
        <v>0.09</v>
      </c>
      <c r="N1057" s="112" t="b">
        <f t="shared" si="418"/>
        <v>1</v>
      </c>
      <c r="O1057" s="112" t="b">
        <f t="shared" si="419"/>
        <v>1</v>
      </c>
      <c r="P1057" s="113">
        <f t="shared" si="420"/>
        <v>10</v>
      </c>
      <c r="Q1057" s="113">
        <f t="shared" si="421"/>
        <v>17</v>
      </c>
      <c r="R1057" s="114" t="str">
        <f t="shared" si="437"/>
        <v>1-0.09</v>
      </c>
      <c r="S1057" s="127">
        <f t="shared" si="422"/>
        <v>6.0590199511918325E-3</v>
      </c>
      <c r="T1057" s="112" t="b">
        <f t="shared" si="423"/>
        <v>1</v>
      </c>
      <c r="U1057" s="22">
        <f t="shared" si="424"/>
        <v>10.543394653938829</v>
      </c>
      <c r="V1057" s="22">
        <f t="shared" si="425"/>
        <v>0.98756560735047438</v>
      </c>
      <c r="W1057" s="81">
        <f t="shared" si="426"/>
        <v>11</v>
      </c>
      <c r="X1057" s="22">
        <f t="shared" si="427"/>
        <v>0.57596216494897978</v>
      </c>
      <c r="Y1057" s="3">
        <f>IF(U1057&gt;'Power Curve'!$C$37,0,INDEX(Ci,$W1057,1)*POWER(1-X1057,3)+INDEX(Ci,$W1057,2)*3*X1057*POWER(1-X1057,2)+INDEX(Ci,$W1057,3)*3*POWER(X1057,2)*(1-X1057)+INDEX(Ci,$W1057,4)*POWER(X1057,3))</f>
        <v>1681.9173122413531</v>
      </c>
      <c r="Z1057" s="3">
        <f t="shared" si="428"/>
        <v>1692.1080827924784</v>
      </c>
      <c r="AA1057" s="3">
        <f t="shared" si="429"/>
        <v>1680.2999572753929</v>
      </c>
      <c r="AB1057" s="3">
        <f t="shared" si="438"/>
        <v>11.8081255170855</v>
      </c>
      <c r="AC1057" s="3">
        <f t="shared" si="439"/>
        <v>11.8081255170855</v>
      </c>
      <c r="AE1057" s="34">
        <f t="shared" si="430"/>
        <v>11</v>
      </c>
      <c r="AF1057" s="73" t="b">
        <f>COUNTIF('Power Curve'!$D$2:$D$31,AE1057)&gt;0</f>
        <v>1</v>
      </c>
      <c r="AG1057" s="73" t="b">
        <f t="shared" si="431"/>
        <v>0</v>
      </c>
      <c r="AH1057" s="73" t="b">
        <f t="shared" si="440"/>
        <v>1</v>
      </c>
      <c r="AI1057" s="34" t="str">
        <f t="shared" si="432"/>
        <v>Outer</v>
      </c>
      <c r="AJ1057" s="35" t="str">
        <f t="shared" si="441"/>
        <v>0.9-1.0</v>
      </c>
      <c r="AK1057" s="36" t="str">
        <f t="shared" si="433"/>
        <v>18-19</v>
      </c>
      <c r="AL1057" s="36" t="str">
        <f t="shared" si="434"/>
        <v>Feb</v>
      </c>
      <c r="AM1057" s="35" t="str">
        <f t="shared" si="435"/>
        <v>265-275</v>
      </c>
      <c r="AN1057" s="36" t="str">
        <f t="shared" si="436"/>
        <v>HWS-LTI</v>
      </c>
    </row>
    <row r="1058" spans="5:40" x14ac:dyDescent="0.3">
      <c r="E1058" s="12">
        <v>40960.791666666664</v>
      </c>
      <c r="F1058" s="16">
        <v>11.72</v>
      </c>
      <c r="G1058" s="16">
        <v>1936.809997558599</v>
      </c>
      <c r="H1058" s="29">
        <v>1.1979255224647607</v>
      </c>
      <c r="I1058" s="26">
        <v>273.3</v>
      </c>
      <c r="J1058" s="30">
        <v>0.11177474402730375</v>
      </c>
      <c r="K1058" s="31">
        <v>0.25851585090867119</v>
      </c>
      <c r="L1058" s="111">
        <f t="shared" si="416"/>
        <v>1.2000000000000002</v>
      </c>
      <c r="M1058" s="112">
        <f t="shared" si="417"/>
        <v>0.11</v>
      </c>
      <c r="N1058" s="112" t="b">
        <f t="shared" si="418"/>
        <v>1</v>
      </c>
      <c r="O1058" s="112" t="b">
        <f t="shared" si="419"/>
        <v>1</v>
      </c>
      <c r="P1058" s="113">
        <f t="shared" si="420"/>
        <v>12</v>
      </c>
      <c r="Q1058" s="113">
        <f t="shared" si="421"/>
        <v>15</v>
      </c>
      <c r="R1058" s="114" t="str">
        <f t="shared" si="437"/>
        <v>1.2-0.11</v>
      </c>
      <c r="S1058" s="127">
        <f t="shared" si="422"/>
        <v>2.6357743500489005E-3</v>
      </c>
      <c r="T1058" s="112" t="b">
        <f t="shared" si="423"/>
        <v>1</v>
      </c>
      <c r="U1058" s="22">
        <f t="shared" si="424"/>
        <v>11.633012321216141</v>
      </c>
      <c r="V1058" s="22">
        <f t="shared" si="425"/>
        <v>1.1559695302975939</v>
      </c>
      <c r="W1058" s="81">
        <f t="shared" si="426"/>
        <v>12</v>
      </c>
      <c r="X1058" s="22">
        <f t="shared" si="427"/>
        <v>0.62867682463578756</v>
      </c>
      <c r="Y1058" s="3">
        <f>IF(U1058&gt;'Power Curve'!$C$37,0,INDEX(Ci,$W1058,1)*POWER(1-X1058,3)+INDEX(Ci,$W1058,2)*3*X1058*POWER(1-X1058,2)+INDEX(Ci,$W1058,3)*3*POWER(X1058,2)*(1-X1058)+INDEX(Ci,$W1058,4)*POWER(X1058,3))</f>
        <v>1880.2602903501197</v>
      </c>
      <c r="Z1058" s="3">
        <f t="shared" si="428"/>
        <v>1885.2162321948401</v>
      </c>
      <c r="AA1058" s="3">
        <f t="shared" si="429"/>
        <v>1936.809997558599</v>
      </c>
      <c r="AB1058" s="3">
        <f t="shared" si="438"/>
        <v>-51.593765363758848</v>
      </c>
      <c r="AC1058" s="3">
        <f t="shared" si="439"/>
        <v>51.593765363758848</v>
      </c>
      <c r="AE1058" s="34">
        <f t="shared" si="430"/>
        <v>12</v>
      </c>
      <c r="AF1058" s="73" t="b">
        <f>COUNTIF('Power Curve'!$D$2:$D$31,AE1058)&gt;0</f>
        <v>1</v>
      </c>
      <c r="AG1058" s="73" t="b">
        <f t="shared" si="431"/>
        <v>0</v>
      </c>
      <c r="AH1058" s="73" t="b">
        <f t="shared" si="440"/>
        <v>1</v>
      </c>
      <c r="AI1058" s="34" t="str">
        <f t="shared" si="432"/>
        <v>Inner</v>
      </c>
      <c r="AJ1058" s="35" t="str">
        <f t="shared" si="441"/>
        <v>1.1-1.2</v>
      </c>
      <c r="AK1058" s="36" t="str">
        <f t="shared" si="433"/>
        <v>19-20</v>
      </c>
      <c r="AL1058" s="36" t="str">
        <f t="shared" si="434"/>
        <v>Feb</v>
      </c>
      <c r="AM1058" s="35" t="str">
        <f t="shared" si="435"/>
        <v>265-275</v>
      </c>
      <c r="AN1058" s="36" t="str">
        <f t="shared" si="436"/>
        <v>Inner-TI</v>
      </c>
    </row>
    <row r="1059" spans="5:40" x14ac:dyDescent="0.3">
      <c r="E1059" s="12">
        <v>40960.798611111109</v>
      </c>
      <c r="F1059" s="16">
        <v>12.57</v>
      </c>
      <c r="G1059" s="16">
        <v>1961.6600494384791</v>
      </c>
      <c r="H1059" s="29">
        <v>1.1976143732750313</v>
      </c>
      <c r="I1059" s="26">
        <v>277.3</v>
      </c>
      <c r="J1059" s="30">
        <v>9.0692124105011929E-2</v>
      </c>
      <c r="K1059" s="31">
        <v>0.22925596661847836</v>
      </c>
      <c r="L1059" s="111">
        <f t="shared" si="416"/>
        <v>1.3000000000000003</v>
      </c>
      <c r="M1059" s="112">
        <f t="shared" si="417"/>
        <v>0.09</v>
      </c>
      <c r="N1059" s="112" t="b">
        <f t="shared" si="418"/>
        <v>1</v>
      </c>
      <c r="O1059" s="112" t="b">
        <f t="shared" si="419"/>
        <v>1</v>
      </c>
      <c r="P1059" s="113">
        <f t="shared" si="420"/>
        <v>13.000000000000002</v>
      </c>
      <c r="Q1059" s="113">
        <f t="shared" si="421"/>
        <v>17</v>
      </c>
      <c r="R1059" s="114" t="str">
        <f t="shared" si="437"/>
        <v>1.3-0.09</v>
      </c>
      <c r="S1059" s="127">
        <f t="shared" si="422"/>
        <v>1.752914764645979E-2</v>
      </c>
      <c r="T1059" s="112" t="b">
        <f t="shared" si="423"/>
        <v>1</v>
      </c>
      <c r="U1059" s="22">
        <f t="shared" si="424"/>
        <v>12.47562316127876</v>
      </c>
      <c r="V1059" s="22">
        <f t="shared" si="425"/>
        <v>1.2861977518524845</v>
      </c>
      <c r="W1059" s="81">
        <f t="shared" si="426"/>
        <v>13</v>
      </c>
      <c r="X1059" s="22">
        <f t="shared" si="427"/>
        <v>0.47058017024877785</v>
      </c>
      <c r="Y1059" s="3">
        <f>IF(U1059&gt;'Power Curve'!$C$37,0,INDEX(Ci,$W1059,1)*POWER(1-X1059,3)+INDEX(Ci,$W1059,2)*3*X1059*POWER(1-X1059,2)+INDEX(Ci,$W1059,3)*3*POWER(X1059,2)*(1-X1059)+INDEX(Ci,$W1059,4)*POWER(X1059,3))</f>
        <v>1937.804465130557</v>
      </c>
      <c r="Z1059" s="3">
        <f t="shared" si="428"/>
        <v>1971.7725257097998</v>
      </c>
      <c r="AA1059" s="3">
        <f t="shared" si="429"/>
        <v>1961.6600494384791</v>
      </c>
      <c r="AB1059" s="3">
        <f t="shared" si="438"/>
        <v>10.112476271320702</v>
      </c>
      <c r="AC1059" s="3">
        <f t="shared" si="439"/>
        <v>10.112476271320702</v>
      </c>
      <c r="AE1059" s="34">
        <f t="shared" si="430"/>
        <v>12</v>
      </c>
      <c r="AF1059" s="73" t="b">
        <f>COUNTIF('Power Curve'!$D$2:$D$31,AE1059)&gt;0</f>
        <v>1</v>
      </c>
      <c r="AG1059" s="73" t="b">
        <f t="shared" si="431"/>
        <v>0</v>
      </c>
      <c r="AH1059" s="73" t="b">
        <f t="shared" si="440"/>
        <v>1</v>
      </c>
      <c r="AI1059" s="34" t="str">
        <f t="shared" si="432"/>
        <v>Outer</v>
      </c>
      <c r="AJ1059" s="35" t="str">
        <f t="shared" si="441"/>
        <v>1.2-1.3</v>
      </c>
      <c r="AK1059" s="36" t="str">
        <f t="shared" si="433"/>
        <v>19-20</v>
      </c>
      <c r="AL1059" s="36" t="str">
        <f t="shared" si="434"/>
        <v>Feb</v>
      </c>
      <c r="AM1059" s="35" t="str">
        <f t="shared" si="435"/>
        <v>275-285</v>
      </c>
      <c r="AN1059" s="36" t="str">
        <f t="shared" si="436"/>
        <v>HWS-LTI</v>
      </c>
    </row>
    <row r="1060" spans="5:40" x14ac:dyDescent="0.3">
      <c r="E1060" s="12">
        <v>40960.805555555555</v>
      </c>
      <c r="F1060" s="16">
        <v>11.75</v>
      </c>
      <c r="G1060" s="16">
        <v>1985.309997558596</v>
      </c>
      <c r="H1060" s="29">
        <v>1.1982932370278641</v>
      </c>
      <c r="I1060" s="26">
        <v>274.10000000000002</v>
      </c>
      <c r="J1060" s="30">
        <v>0.10723404255319149</v>
      </c>
      <c r="K1060" s="31">
        <v>0.24912964358913614</v>
      </c>
      <c r="L1060" s="111">
        <f t="shared" si="416"/>
        <v>1.2000000000000002</v>
      </c>
      <c r="M1060" s="112">
        <f t="shared" si="417"/>
        <v>0.11</v>
      </c>
      <c r="N1060" s="112" t="b">
        <f t="shared" si="418"/>
        <v>1</v>
      </c>
      <c r="O1060" s="112" t="b">
        <f t="shared" si="419"/>
        <v>1</v>
      </c>
      <c r="P1060" s="113">
        <f t="shared" si="420"/>
        <v>12</v>
      </c>
      <c r="Q1060" s="113">
        <f t="shared" si="421"/>
        <v>15</v>
      </c>
      <c r="R1060" s="114" t="str">
        <f t="shared" si="437"/>
        <v>1.2-0.11</v>
      </c>
      <c r="S1060" s="127">
        <f t="shared" si="422"/>
        <v>2.6357743500489005E-3</v>
      </c>
      <c r="T1060" s="112" t="b">
        <f t="shared" si="423"/>
        <v>1</v>
      </c>
      <c r="U1060" s="22">
        <f t="shared" si="424"/>
        <v>11.66398286893952</v>
      </c>
      <c r="V1060" s="22">
        <f t="shared" si="425"/>
        <v>1.1607561282842715</v>
      </c>
      <c r="W1060" s="81">
        <f t="shared" si="426"/>
        <v>12</v>
      </c>
      <c r="X1060" s="22">
        <f t="shared" si="427"/>
        <v>0.65850779180426333</v>
      </c>
      <c r="Y1060" s="3">
        <f>IF(U1060&gt;'Power Curve'!$C$37,0,INDEX(Ci,$W1060,1)*POWER(1-X1060,3)+INDEX(Ci,$W1060,2)*3*X1060*POWER(1-X1060,2)+INDEX(Ci,$W1060,3)*3*POWER(X1060,2)*(1-X1060)+INDEX(Ci,$W1060,4)*POWER(X1060,3))</f>
        <v>1884.1620473613489</v>
      </c>
      <c r="Z1060" s="3">
        <f t="shared" si="428"/>
        <v>1889.1282733571195</v>
      </c>
      <c r="AA1060" s="3">
        <f t="shared" si="429"/>
        <v>1985.309997558596</v>
      </c>
      <c r="AB1060" s="3">
        <f t="shared" si="438"/>
        <v>-96.181724201476527</v>
      </c>
      <c r="AC1060" s="3">
        <f t="shared" si="439"/>
        <v>96.181724201476527</v>
      </c>
      <c r="AE1060" s="34">
        <f t="shared" si="430"/>
        <v>12</v>
      </c>
      <c r="AF1060" s="73" t="b">
        <f>COUNTIF('Power Curve'!$D$2:$D$31,AE1060)&gt;0</f>
        <v>1</v>
      </c>
      <c r="AG1060" s="73" t="b">
        <f t="shared" si="431"/>
        <v>0</v>
      </c>
      <c r="AH1060" s="73" t="b">
        <f t="shared" si="440"/>
        <v>1</v>
      </c>
      <c r="AI1060" s="34" t="str">
        <f t="shared" si="432"/>
        <v>Inner</v>
      </c>
      <c r="AJ1060" s="35" t="str">
        <f t="shared" si="441"/>
        <v>1.1-1.2</v>
      </c>
      <c r="AK1060" s="36" t="str">
        <f t="shared" si="433"/>
        <v>19-20</v>
      </c>
      <c r="AL1060" s="36" t="str">
        <f t="shared" si="434"/>
        <v>Feb</v>
      </c>
      <c r="AM1060" s="35" t="str">
        <f t="shared" si="435"/>
        <v>265-275</v>
      </c>
      <c r="AN1060" s="36" t="str">
        <f t="shared" si="436"/>
        <v>Inner-TI</v>
      </c>
    </row>
    <row r="1061" spans="5:40" x14ac:dyDescent="0.3">
      <c r="E1061" s="12">
        <v>40960.8125</v>
      </c>
      <c r="F1061" s="16">
        <v>12.41</v>
      </c>
      <c r="G1061" s="16">
        <v>1960.4100036621071</v>
      </c>
      <c r="H1061" s="29">
        <v>1.1978810626822411</v>
      </c>
      <c r="I1061" s="26">
        <v>278.5</v>
      </c>
      <c r="J1061" s="30">
        <v>0.12167606768734891</v>
      </c>
      <c r="K1061" s="31">
        <v>0.29536604892859797</v>
      </c>
      <c r="L1061" s="111">
        <f t="shared" si="416"/>
        <v>1.3000000000000003</v>
      </c>
      <c r="M1061" s="112">
        <f t="shared" si="417"/>
        <v>0.12</v>
      </c>
      <c r="N1061" s="112" t="b">
        <f t="shared" si="418"/>
        <v>1</v>
      </c>
      <c r="O1061" s="112" t="b">
        <f t="shared" si="419"/>
        <v>1</v>
      </c>
      <c r="P1061" s="113">
        <f t="shared" si="420"/>
        <v>13.000000000000002</v>
      </c>
      <c r="Q1061" s="113">
        <f t="shared" si="421"/>
        <v>14</v>
      </c>
      <c r="R1061" s="114" t="str">
        <f t="shared" si="437"/>
        <v>1.3-0.12</v>
      </c>
      <c r="S1061" s="127">
        <f t="shared" si="422"/>
        <v>-8.674156854531109E-4</v>
      </c>
      <c r="T1061" s="112" t="b">
        <f t="shared" si="423"/>
        <v>1</v>
      </c>
      <c r="U1061" s="22">
        <f t="shared" si="424"/>
        <v>12.317738642425663</v>
      </c>
      <c r="V1061" s="22">
        <f t="shared" si="425"/>
        <v>1.2617961905104063</v>
      </c>
      <c r="W1061" s="81">
        <f t="shared" si="426"/>
        <v>13</v>
      </c>
      <c r="X1061" s="22">
        <f t="shared" si="427"/>
        <v>0.30804047909387228</v>
      </c>
      <c r="Y1061" s="3">
        <f>IF(U1061&gt;'Power Curve'!$C$37,0,INDEX(Ci,$W1061,1)*POWER(1-X1061,3)+INDEX(Ci,$W1061,2)*3*X1061*POWER(1-X1061,2)+INDEX(Ci,$W1061,3)*3*POWER(X1061,2)*(1-X1061)+INDEX(Ci,$W1061,4)*POWER(X1061,3))</f>
        <v>1931.8056860664033</v>
      </c>
      <c r="Z1061" s="3">
        <f t="shared" si="428"/>
        <v>1930.1300075130619</v>
      </c>
      <c r="AA1061" s="3">
        <f t="shared" si="429"/>
        <v>1960.4100036621071</v>
      </c>
      <c r="AB1061" s="3">
        <f t="shared" si="438"/>
        <v>-30.279996149045246</v>
      </c>
      <c r="AC1061" s="3">
        <f t="shared" si="439"/>
        <v>30.279996149045246</v>
      </c>
      <c r="AE1061" s="34">
        <f t="shared" si="430"/>
        <v>12</v>
      </c>
      <c r="AF1061" s="73" t="b">
        <f>COUNTIF('Power Curve'!$D$2:$D$31,AE1061)&gt;0</f>
        <v>1</v>
      </c>
      <c r="AG1061" s="73" t="b">
        <f t="shared" si="431"/>
        <v>0</v>
      </c>
      <c r="AH1061" s="73" t="b">
        <f t="shared" si="440"/>
        <v>1</v>
      </c>
      <c r="AI1061" s="34" t="str">
        <f t="shared" si="432"/>
        <v>Inner</v>
      </c>
      <c r="AJ1061" s="35" t="str">
        <f t="shared" si="441"/>
        <v>1.2-1.3</v>
      </c>
      <c r="AK1061" s="36" t="str">
        <f t="shared" si="433"/>
        <v>19-20</v>
      </c>
      <c r="AL1061" s="36" t="str">
        <f t="shared" si="434"/>
        <v>Feb</v>
      </c>
      <c r="AM1061" s="35" t="str">
        <f t="shared" si="435"/>
        <v>275-285</v>
      </c>
      <c r="AN1061" s="36" t="str">
        <f t="shared" si="436"/>
        <v>Inner-TI</v>
      </c>
    </row>
    <row r="1062" spans="5:40" x14ac:dyDescent="0.3">
      <c r="E1062" s="12">
        <v>40960.819444444445</v>
      </c>
      <c r="F1062" s="16">
        <v>12.82</v>
      </c>
      <c r="G1062" s="16">
        <v>1971.920043945318</v>
      </c>
      <c r="H1062" s="29">
        <v>1.1976588132628425</v>
      </c>
      <c r="I1062" s="26">
        <v>283.10000000000002</v>
      </c>
      <c r="J1062" s="30">
        <v>9.9843993759750393E-2</v>
      </c>
      <c r="K1062" s="31">
        <v>0.26199395705508582</v>
      </c>
      <c r="L1062" s="111">
        <f t="shared" si="416"/>
        <v>1.3000000000000003</v>
      </c>
      <c r="M1062" s="112">
        <f t="shared" si="417"/>
        <v>9.9999999999999992E-2</v>
      </c>
      <c r="N1062" s="112" t="b">
        <f t="shared" si="418"/>
        <v>1</v>
      </c>
      <c r="O1062" s="112" t="b">
        <f t="shared" si="419"/>
        <v>1</v>
      </c>
      <c r="P1062" s="113">
        <f t="shared" si="420"/>
        <v>13.000000000000002</v>
      </c>
      <c r="Q1062" s="113">
        <f t="shared" si="421"/>
        <v>16</v>
      </c>
      <c r="R1062" s="114" t="str">
        <f t="shared" si="437"/>
        <v>1.3-0.1</v>
      </c>
      <c r="S1062" s="127">
        <f t="shared" si="422"/>
        <v>6.7406043568055728E-3</v>
      </c>
      <c r="T1062" s="112" t="b">
        <f t="shared" si="423"/>
        <v>1</v>
      </c>
      <c r="U1062" s="22">
        <f t="shared" si="424"/>
        <v>12.723903514310132</v>
      </c>
      <c r="V1062" s="22">
        <f t="shared" si="425"/>
        <v>1.3245702807649931</v>
      </c>
      <c r="W1062" s="81">
        <f t="shared" si="426"/>
        <v>13</v>
      </c>
      <c r="X1062" s="22">
        <f t="shared" si="427"/>
        <v>0.72618098655869623</v>
      </c>
      <c r="Y1062" s="3">
        <f>IF(U1062&gt;'Power Curve'!$C$37,0,INDEX(Ci,$W1062,1)*POWER(1-X1062,3)+INDEX(Ci,$W1062,2)*3*X1062*POWER(1-X1062,2)+INDEX(Ci,$W1062,3)*3*POWER(X1062,2)*(1-X1062)+INDEX(Ci,$W1062,4)*POWER(X1062,3))</f>
        <v>1945.6901446814281</v>
      </c>
      <c r="Z1062" s="3">
        <f t="shared" si="428"/>
        <v>1958.8052721476618</v>
      </c>
      <c r="AA1062" s="3">
        <f t="shared" si="429"/>
        <v>1971.920043945318</v>
      </c>
      <c r="AB1062" s="3">
        <f t="shared" si="438"/>
        <v>-13.114771797656203</v>
      </c>
      <c r="AC1062" s="3">
        <f t="shared" si="439"/>
        <v>13.114771797656203</v>
      </c>
      <c r="AE1062" s="34">
        <f t="shared" si="430"/>
        <v>13</v>
      </c>
      <c r="AF1062" s="73" t="b">
        <f>COUNTIF('Power Curve'!$D$2:$D$31,AE1062)&gt;0</f>
        <v>1</v>
      </c>
      <c r="AG1062" s="73" t="b">
        <f t="shared" si="431"/>
        <v>0</v>
      </c>
      <c r="AH1062" s="73" t="b">
        <f t="shared" si="440"/>
        <v>1</v>
      </c>
      <c r="AI1062" s="34" t="str">
        <f t="shared" si="432"/>
        <v>Outer</v>
      </c>
      <c r="AJ1062" s="35" t="str">
        <f t="shared" si="441"/>
        <v>1.3-1.4</v>
      </c>
      <c r="AK1062" s="36" t="str">
        <f t="shared" si="433"/>
        <v>19-20</v>
      </c>
      <c r="AL1062" s="36" t="str">
        <f t="shared" si="434"/>
        <v>Feb</v>
      </c>
      <c r="AM1062" s="35" t="str">
        <f t="shared" si="435"/>
        <v>275-285</v>
      </c>
      <c r="AN1062" s="36" t="str">
        <f t="shared" si="436"/>
        <v>HWS-LTI</v>
      </c>
    </row>
    <row r="1063" spans="5:40" x14ac:dyDescent="0.3">
      <c r="E1063" s="12">
        <v>40960.826388888891</v>
      </c>
      <c r="F1063" s="16">
        <v>10.64</v>
      </c>
      <c r="G1063" s="16">
        <v>1667.040023803708</v>
      </c>
      <c r="H1063" s="29">
        <v>1.1987054725722921</v>
      </c>
      <c r="I1063" s="26">
        <v>283</v>
      </c>
      <c r="J1063" s="30">
        <v>0.17105263157894737</v>
      </c>
      <c r="K1063" s="31">
        <v>0.20642793567305726</v>
      </c>
      <c r="L1063" s="111">
        <f t="shared" si="416"/>
        <v>1</v>
      </c>
      <c r="M1063" s="112">
        <f t="shared" si="417"/>
        <v>0.17</v>
      </c>
      <c r="N1063" s="112" t="b">
        <f t="shared" si="418"/>
        <v>1</v>
      </c>
      <c r="O1063" s="112" t="b">
        <f t="shared" si="419"/>
        <v>1</v>
      </c>
      <c r="P1063" s="113">
        <f t="shared" si="420"/>
        <v>10</v>
      </c>
      <c r="Q1063" s="113">
        <f t="shared" si="421"/>
        <v>9</v>
      </c>
      <c r="R1063" s="114" t="str">
        <f t="shared" si="437"/>
        <v>1-0.17</v>
      </c>
      <c r="S1063" s="127">
        <f t="shared" si="422"/>
        <v>-1.9134996662948628E-2</v>
      </c>
      <c r="T1063" s="112" t="b">
        <f t="shared" si="423"/>
        <v>1</v>
      </c>
      <c r="U1063" s="22">
        <f t="shared" si="424"/>
        <v>10.563319792144894</v>
      </c>
      <c r="V1063" s="22">
        <f t="shared" si="425"/>
        <v>0.99064510169049291</v>
      </c>
      <c r="W1063" s="81">
        <f t="shared" si="426"/>
        <v>11</v>
      </c>
      <c r="X1063" s="22">
        <f t="shared" si="427"/>
        <v>0.5952996262822331</v>
      </c>
      <c r="Y1063" s="3">
        <f>IF(U1063&gt;'Power Curve'!$C$37,0,INDEX(Ci,$W1063,1)*POWER(1-X1063,3)+INDEX(Ci,$W1063,2)*3*X1063*POWER(1-X1063,2)+INDEX(Ci,$W1063,3)*3*POWER(X1063,2)*(1-X1063)+INDEX(Ci,$W1063,4)*POWER(X1063,3))</f>
        <v>1686.8537196293057</v>
      </c>
      <c r="Z1063" s="3">
        <f t="shared" si="428"/>
        <v>1654.5757793333164</v>
      </c>
      <c r="AA1063" s="3">
        <f t="shared" si="429"/>
        <v>1667.040023803708</v>
      </c>
      <c r="AB1063" s="3">
        <f t="shared" si="438"/>
        <v>-12.464244470391577</v>
      </c>
      <c r="AC1063" s="3">
        <f t="shared" si="439"/>
        <v>12.464244470391577</v>
      </c>
      <c r="AE1063" s="34">
        <f t="shared" si="430"/>
        <v>11</v>
      </c>
      <c r="AF1063" s="73" t="b">
        <f>COUNTIF('Power Curve'!$D$2:$D$31,AE1063)&gt;0</f>
        <v>1</v>
      </c>
      <c r="AG1063" s="73" t="b">
        <f t="shared" si="431"/>
        <v>0</v>
      </c>
      <c r="AH1063" s="73" t="b">
        <f t="shared" si="440"/>
        <v>1</v>
      </c>
      <c r="AI1063" s="34" t="str">
        <f t="shared" si="432"/>
        <v>Outer</v>
      </c>
      <c r="AJ1063" s="35" t="str">
        <f t="shared" si="441"/>
        <v>0.9-1.0</v>
      </c>
      <c r="AK1063" s="36" t="str">
        <f t="shared" si="433"/>
        <v>19-20</v>
      </c>
      <c r="AL1063" s="36" t="str">
        <f t="shared" si="434"/>
        <v>Feb</v>
      </c>
      <c r="AM1063" s="35" t="str">
        <f t="shared" si="435"/>
        <v>275-285</v>
      </c>
      <c r="AN1063" s="36" t="str">
        <f t="shared" si="436"/>
        <v>HWS-HTI</v>
      </c>
    </row>
    <row r="1064" spans="5:40" x14ac:dyDescent="0.3">
      <c r="E1064" s="12">
        <v>40960.861111111109</v>
      </c>
      <c r="F1064" s="16">
        <v>9.0399999999999991</v>
      </c>
      <c r="G1064" s="16">
        <v>1156.1899795532231</v>
      </c>
      <c r="H1064" s="29">
        <v>1.2003322504379421</v>
      </c>
      <c r="I1064" s="26">
        <v>278.39999999999998</v>
      </c>
      <c r="J1064" s="30">
        <v>0.10508849557522125</v>
      </c>
      <c r="K1064" s="31">
        <v>0.14811498807116769</v>
      </c>
      <c r="L1064" s="111">
        <f t="shared" si="416"/>
        <v>0.70000000000000007</v>
      </c>
      <c r="M1064" s="112">
        <f t="shared" si="417"/>
        <v>0.11</v>
      </c>
      <c r="N1064" s="112" t="b">
        <f t="shared" si="418"/>
        <v>1</v>
      </c>
      <c r="O1064" s="112" t="b">
        <f t="shared" si="419"/>
        <v>1</v>
      </c>
      <c r="P1064" s="113">
        <f t="shared" si="420"/>
        <v>7.0000000000000009</v>
      </c>
      <c r="Q1064" s="113">
        <f t="shared" si="421"/>
        <v>15</v>
      </c>
      <c r="R1064" s="114" t="str">
        <f t="shared" si="437"/>
        <v>0.7-0.11</v>
      </c>
      <c r="S1064" s="127">
        <f t="shared" si="422"/>
        <v>-5.1188842505708954E-3</v>
      </c>
      <c r="T1064" s="112" t="b">
        <f t="shared" si="423"/>
        <v>1</v>
      </c>
      <c r="U1064" s="22">
        <f t="shared" si="424"/>
        <v>8.9789087751270067</v>
      </c>
      <c r="V1064" s="22">
        <f t="shared" si="425"/>
        <v>0.74576927153516137</v>
      </c>
      <c r="W1064" s="81">
        <f t="shared" si="426"/>
        <v>9</v>
      </c>
      <c r="X1064" s="22">
        <f t="shared" si="427"/>
        <v>0.96978489381243804</v>
      </c>
      <c r="Y1064" s="3">
        <f>IF(U1064&gt;'Power Curve'!$C$37,0,INDEX(Ci,$W1064,1)*POWER(1-X1064,3)+INDEX(Ci,$W1064,2)*3*X1064*POWER(1-X1064,2)+INDEX(Ci,$W1064,3)*3*POWER(X1064,2)*(1-X1064)+INDEX(Ci,$W1064,4)*POWER(X1064,3))</f>
        <v>1188.365165016276</v>
      </c>
      <c r="Z1064" s="3">
        <f t="shared" si="428"/>
        <v>1182.2820612891471</v>
      </c>
      <c r="AA1064" s="3">
        <f t="shared" si="429"/>
        <v>1156.1899795532231</v>
      </c>
      <c r="AB1064" s="3">
        <f t="shared" si="438"/>
        <v>26.092081735924012</v>
      </c>
      <c r="AC1064" s="3">
        <f t="shared" si="439"/>
        <v>26.092081735924012</v>
      </c>
      <c r="AE1064" s="34">
        <f t="shared" si="430"/>
        <v>9</v>
      </c>
      <c r="AF1064" s="73" t="b">
        <f>COUNTIF('Power Curve'!$D$2:$D$31,AE1064)&gt;0</f>
        <v>1</v>
      </c>
      <c r="AG1064" s="73" t="b">
        <f t="shared" si="431"/>
        <v>0</v>
      </c>
      <c r="AH1064" s="73" t="b">
        <f t="shared" si="440"/>
        <v>1</v>
      </c>
      <c r="AI1064" s="34" t="str">
        <f t="shared" si="432"/>
        <v>Inner</v>
      </c>
      <c r="AJ1064" s="35" t="str">
        <f t="shared" si="441"/>
        <v>0.7-0.8</v>
      </c>
      <c r="AK1064" s="36" t="str">
        <f t="shared" si="433"/>
        <v>20-21</v>
      </c>
      <c r="AL1064" s="36" t="str">
        <f t="shared" si="434"/>
        <v>Feb</v>
      </c>
      <c r="AM1064" s="35" t="str">
        <f t="shared" si="435"/>
        <v>275-285</v>
      </c>
      <c r="AN1064" s="36" t="str">
        <f t="shared" si="436"/>
        <v>Inner-TI</v>
      </c>
    </row>
    <row r="1065" spans="5:40" x14ac:dyDescent="0.3">
      <c r="E1065" s="12">
        <v>40960.868055555555</v>
      </c>
      <c r="F1065" s="16">
        <v>9.6300000000000008</v>
      </c>
      <c r="G1065" s="16">
        <v>1364.080032348633</v>
      </c>
      <c r="H1065" s="29">
        <v>1.1999195571395844</v>
      </c>
      <c r="I1065" s="26">
        <v>279.8</v>
      </c>
      <c r="J1065" s="30">
        <v>7.6843198338525431E-2</v>
      </c>
      <c r="K1065" s="31">
        <v>0.20929857882318889</v>
      </c>
      <c r="L1065" s="111">
        <f t="shared" si="416"/>
        <v>0.8</v>
      </c>
      <c r="M1065" s="112">
        <f t="shared" si="417"/>
        <v>0.08</v>
      </c>
      <c r="N1065" s="112" t="b">
        <f t="shared" si="418"/>
        <v>1</v>
      </c>
      <c r="O1065" s="112" t="b">
        <f t="shared" si="419"/>
        <v>1</v>
      </c>
      <c r="P1065" s="113">
        <f t="shared" si="420"/>
        <v>8</v>
      </c>
      <c r="Q1065" s="113">
        <f t="shared" si="421"/>
        <v>18</v>
      </c>
      <c r="R1065" s="114" t="str">
        <f t="shared" si="437"/>
        <v>0.8-0.08</v>
      </c>
      <c r="S1065" s="127">
        <f t="shared" si="422"/>
        <v>-1.7357261610698626E-2</v>
      </c>
      <c r="T1065" s="112" t="b">
        <f t="shared" si="423"/>
        <v>1</v>
      </c>
      <c r="U1065" s="22">
        <f t="shared" si="424"/>
        <v>9.5638253102741011</v>
      </c>
      <c r="V1065" s="22">
        <f t="shared" si="425"/>
        <v>0.83617000756722337</v>
      </c>
      <c r="W1065" s="81">
        <f t="shared" si="426"/>
        <v>10</v>
      </c>
      <c r="X1065" s="22">
        <f t="shared" si="427"/>
        <v>0.58959716130118367</v>
      </c>
      <c r="Y1065" s="3">
        <f>IF(U1065&gt;'Power Curve'!$C$37,0,INDEX(Ci,$W1065,1)*POWER(1-X1065,3)+INDEX(Ci,$W1065,2)*3*X1065*POWER(1-X1065,2)+INDEX(Ci,$W1065,3)*3*POWER(X1065,2)*(1-X1065)+INDEX(Ci,$W1065,4)*POWER(X1065,3))</f>
        <v>1393.2087010642085</v>
      </c>
      <c r="Z1065" s="3">
        <f t="shared" si="428"/>
        <v>1369.0264131615354</v>
      </c>
      <c r="AA1065" s="3">
        <f t="shared" si="429"/>
        <v>1364.080032348633</v>
      </c>
      <c r="AB1065" s="3">
        <f t="shared" si="438"/>
        <v>4.9463808129023619</v>
      </c>
      <c r="AC1065" s="3">
        <f t="shared" si="439"/>
        <v>4.9463808129023619</v>
      </c>
      <c r="AE1065" s="34">
        <f t="shared" si="430"/>
        <v>10</v>
      </c>
      <c r="AF1065" s="73" t="b">
        <f>COUNTIF('Power Curve'!$D$2:$D$31,AE1065)&gt;0</f>
        <v>1</v>
      </c>
      <c r="AG1065" s="73" t="b">
        <f t="shared" si="431"/>
        <v>0</v>
      </c>
      <c r="AH1065" s="73" t="b">
        <f t="shared" si="440"/>
        <v>1</v>
      </c>
      <c r="AI1065" s="34" t="str">
        <f t="shared" si="432"/>
        <v>Outer</v>
      </c>
      <c r="AJ1065" s="35" t="str">
        <f t="shared" si="441"/>
        <v>0.8-0.9</v>
      </c>
      <c r="AK1065" s="36" t="str">
        <f t="shared" si="433"/>
        <v>20-21</v>
      </c>
      <c r="AL1065" s="36" t="str">
        <f t="shared" si="434"/>
        <v>Feb</v>
      </c>
      <c r="AM1065" s="35" t="str">
        <f t="shared" si="435"/>
        <v>275-285</v>
      </c>
      <c r="AN1065" s="36" t="str">
        <f t="shared" si="436"/>
        <v>HWS-LTI</v>
      </c>
    </row>
    <row r="1066" spans="5:40" x14ac:dyDescent="0.3">
      <c r="E1066" s="12">
        <v>40960.875</v>
      </c>
      <c r="F1066" s="16">
        <v>8.6199999999999992</v>
      </c>
      <c r="G1066" s="16">
        <v>1097.349983215332</v>
      </c>
      <c r="H1066" s="29">
        <v>1.2004660417556881</v>
      </c>
      <c r="I1066" s="26">
        <v>273.3</v>
      </c>
      <c r="J1066" s="30">
        <v>0.15313225058004643</v>
      </c>
      <c r="K1066" s="31">
        <v>0.19886601952527125</v>
      </c>
      <c r="L1066" s="111">
        <f t="shared" si="416"/>
        <v>0.70000000000000007</v>
      </c>
      <c r="M1066" s="112">
        <f t="shared" si="417"/>
        <v>0.15000000000000002</v>
      </c>
      <c r="N1066" s="112" t="b">
        <f t="shared" si="418"/>
        <v>1</v>
      </c>
      <c r="O1066" s="112" t="b">
        <f t="shared" si="419"/>
        <v>1</v>
      </c>
      <c r="P1066" s="113">
        <f t="shared" si="420"/>
        <v>7.0000000000000009</v>
      </c>
      <c r="Q1066" s="113">
        <f t="shared" si="421"/>
        <v>10.999999999999998</v>
      </c>
      <c r="R1066" s="114" t="str">
        <f t="shared" si="437"/>
        <v>0.7-0.15</v>
      </c>
      <c r="S1066" s="127">
        <f t="shared" si="422"/>
        <v>1.0048182677690141E-2</v>
      </c>
      <c r="T1066" s="112" t="b">
        <f t="shared" si="423"/>
        <v>1</v>
      </c>
      <c r="U1066" s="22">
        <f t="shared" si="424"/>
        <v>8.5620651753055892</v>
      </c>
      <c r="V1066" s="22">
        <f t="shared" si="425"/>
        <v>0.68134474945418788</v>
      </c>
      <c r="W1066" s="81">
        <f t="shared" si="426"/>
        <v>9</v>
      </c>
      <c r="X1066" s="22">
        <f t="shared" si="427"/>
        <v>0.55312955456094848</v>
      </c>
      <c r="Y1066" s="3">
        <f>IF(U1066&gt;'Power Curve'!$C$37,0,INDEX(Ci,$W1066,1)*POWER(1-X1066,3)+INDEX(Ci,$W1066,2)*3*X1066*POWER(1-X1066,2)+INDEX(Ci,$W1066,3)*3*POWER(X1066,2)*(1-X1066)+INDEX(Ci,$W1066,4)*POWER(X1066,3))</f>
        <v>1052.7737031024167</v>
      </c>
      <c r="Z1066" s="3">
        <f t="shared" si="428"/>
        <v>1063.3521655894581</v>
      </c>
      <c r="AA1066" s="3">
        <f t="shared" si="429"/>
        <v>1097.349983215332</v>
      </c>
      <c r="AB1066" s="3">
        <f t="shared" si="438"/>
        <v>-33.99781762587395</v>
      </c>
      <c r="AC1066" s="3">
        <f t="shared" si="439"/>
        <v>33.99781762587395</v>
      </c>
      <c r="AE1066" s="34">
        <f t="shared" si="430"/>
        <v>9</v>
      </c>
      <c r="AF1066" s="73" t="b">
        <f>COUNTIF('Power Curve'!$D$2:$D$31,AE1066)&gt;0</f>
        <v>1</v>
      </c>
      <c r="AG1066" s="73" t="b">
        <f t="shared" si="431"/>
        <v>0</v>
      </c>
      <c r="AH1066" s="73" t="b">
        <f t="shared" si="440"/>
        <v>1</v>
      </c>
      <c r="AI1066" s="34" t="str">
        <f t="shared" si="432"/>
        <v>Outer</v>
      </c>
      <c r="AJ1066" s="35" t="str">
        <f t="shared" si="441"/>
        <v>0.6-0.7</v>
      </c>
      <c r="AK1066" s="36" t="str">
        <f t="shared" si="433"/>
        <v>21-22</v>
      </c>
      <c r="AL1066" s="36" t="str">
        <f t="shared" si="434"/>
        <v>Feb</v>
      </c>
      <c r="AM1066" s="35" t="str">
        <f t="shared" si="435"/>
        <v>265-275</v>
      </c>
      <c r="AN1066" s="36" t="str">
        <f t="shared" si="436"/>
        <v>HWS-HTI</v>
      </c>
    </row>
    <row r="1067" spans="5:40" x14ac:dyDescent="0.3">
      <c r="E1067" s="12">
        <v>40961.027777777781</v>
      </c>
      <c r="F1067" s="16">
        <v>8.94</v>
      </c>
      <c r="G1067" s="16">
        <v>957.47002792358421</v>
      </c>
      <c r="H1067" s="29">
        <v>1.2045421655296116</v>
      </c>
      <c r="I1067" s="26">
        <v>207.6</v>
      </c>
      <c r="J1067" s="30">
        <v>7.4944071588366898E-2</v>
      </c>
      <c r="K1067" s="31">
        <v>0.31006787433425054</v>
      </c>
      <c r="L1067" s="111">
        <f t="shared" si="416"/>
        <v>0.70000000000000007</v>
      </c>
      <c r="M1067" s="112">
        <f t="shared" si="417"/>
        <v>6.9999999999999993E-2</v>
      </c>
      <c r="N1067" s="112" t="b">
        <f t="shared" si="418"/>
        <v>1</v>
      </c>
      <c r="O1067" s="112" t="b">
        <f t="shared" si="419"/>
        <v>1</v>
      </c>
      <c r="P1067" s="113">
        <f t="shared" si="420"/>
        <v>7.0000000000000009</v>
      </c>
      <c r="Q1067" s="113">
        <f t="shared" si="421"/>
        <v>19</v>
      </c>
      <c r="R1067" s="114" t="str">
        <f t="shared" si="437"/>
        <v>0.7-0.07</v>
      </c>
      <c r="S1067" s="127">
        <f t="shared" si="422"/>
        <v>-1.8996706929311522E-2</v>
      </c>
      <c r="T1067" s="112" t="b">
        <f t="shared" si="423"/>
        <v>1</v>
      </c>
      <c r="U1067" s="22">
        <f t="shared" si="424"/>
        <v>8.8899535472297089</v>
      </c>
      <c r="V1067" s="22">
        <f t="shared" si="425"/>
        <v>0.73202095430936565</v>
      </c>
      <c r="W1067" s="81">
        <f t="shared" si="426"/>
        <v>9</v>
      </c>
      <c r="X1067" s="22">
        <f t="shared" si="427"/>
        <v>0.88086984108373867</v>
      </c>
      <c r="Y1067" s="3">
        <f>IF(U1067&gt;'Power Curve'!$C$37,0,INDEX(Ci,$W1067,1)*POWER(1-X1067,3)+INDEX(Ci,$W1067,2)*3*X1067*POWER(1-X1067,2)+INDEX(Ci,$W1067,3)*3*POWER(X1067,2)*(1-X1067)+INDEX(Ci,$W1067,4)*POWER(X1067,3))</f>
        <v>1159.1822312931733</v>
      </c>
      <c r="Z1067" s="3">
        <f t="shared" si="428"/>
        <v>1137.1615861676314</v>
      </c>
      <c r="AA1067" s="3">
        <f t="shared" si="429"/>
        <v>957.47002792358421</v>
      </c>
      <c r="AB1067" s="3">
        <f t="shared" si="438"/>
        <v>179.6915582440472</v>
      </c>
      <c r="AC1067" s="3">
        <f t="shared" si="439"/>
        <v>179.6915582440472</v>
      </c>
      <c r="AE1067" s="34">
        <f t="shared" si="430"/>
        <v>9</v>
      </c>
      <c r="AF1067" s="73" t="b">
        <f>COUNTIF('Power Curve'!$D$2:$D$31,AE1067)&gt;0</f>
        <v>1</v>
      </c>
      <c r="AG1067" s="73" t="b">
        <f t="shared" si="431"/>
        <v>0</v>
      </c>
      <c r="AH1067" s="73" t="b">
        <f t="shared" si="440"/>
        <v>1</v>
      </c>
      <c r="AI1067" s="34" t="str">
        <f t="shared" si="432"/>
        <v>Outer</v>
      </c>
      <c r="AJ1067" s="35" t="str">
        <f t="shared" si="441"/>
        <v>0.7-0.8</v>
      </c>
      <c r="AK1067" s="36" t="str">
        <f t="shared" si="433"/>
        <v>0-1</v>
      </c>
      <c r="AL1067" s="36" t="str">
        <f t="shared" si="434"/>
        <v>Feb</v>
      </c>
      <c r="AM1067" s="35" t="str">
        <f t="shared" si="435"/>
        <v>205-215</v>
      </c>
      <c r="AN1067" s="36" t="str">
        <f t="shared" si="436"/>
        <v>HWS-LTI</v>
      </c>
    </row>
    <row r="1068" spans="5:40" x14ac:dyDescent="0.3">
      <c r="E1068" s="12">
        <v>40961.083333333336</v>
      </c>
      <c r="F1068" s="16">
        <v>7.54</v>
      </c>
      <c r="G1068" s="16">
        <v>414.45000839233398</v>
      </c>
      <c r="H1068" s="29">
        <v>1.2009115045335477</v>
      </c>
      <c r="I1068" s="26">
        <v>209.6</v>
      </c>
      <c r="J1068" s="30">
        <v>0.11405835543766578</v>
      </c>
      <c r="K1068" s="31">
        <v>0.41028453585800545</v>
      </c>
      <c r="L1068" s="111">
        <f t="shared" si="416"/>
        <v>0.5</v>
      </c>
      <c r="M1068" s="112">
        <f t="shared" si="417"/>
        <v>0.11</v>
      </c>
      <c r="N1068" s="112" t="b">
        <f t="shared" si="418"/>
        <v>1</v>
      </c>
      <c r="O1068" s="112" t="b">
        <f t="shared" si="419"/>
        <v>1</v>
      </c>
      <c r="P1068" s="113">
        <f t="shared" si="420"/>
        <v>5</v>
      </c>
      <c r="Q1068" s="113">
        <f t="shared" si="421"/>
        <v>15</v>
      </c>
      <c r="R1068" s="114" t="str">
        <f t="shared" si="437"/>
        <v>0.5-0.11</v>
      </c>
      <c r="S1068" s="127">
        <f t="shared" si="422"/>
        <v>-1.6291054077775705E-2</v>
      </c>
      <c r="T1068" s="112" t="b">
        <f t="shared" si="423"/>
        <v>1</v>
      </c>
      <c r="U1068" s="22">
        <f t="shared" si="424"/>
        <v>7.4902500828926302</v>
      </c>
      <c r="V1068" s="22">
        <f t="shared" si="425"/>
        <v>0.51569227184037325</v>
      </c>
      <c r="W1068" s="81">
        <f t="shared" si="426"/>
        <v>8</v>
      </c>
      <c r="X1068" s="22">
        <f t="shared" si="427"/>
        <v>0.47820432095328608</v>
      </c>
      <c r="Y1068" s="3">
        <f>IF(U1068&gt;'Power Curve'!$C$37,0,INDEX(Ci,$W1068,1)*POWER(1-X1068,3)+INDEX(Ci,$W1068,2)*3*X1068*POWER(1-X1068,2)+INDEX(Ci,$W1068,3)*3*POWER(X1068,2)*(1-X1068)+INDEX(Ci,$W1068,4)*POWER(X1068,3))</f>
        <v>729.12976001153811</v>
      </c>
      <c r="Z1068" s="3">
        <f t="shared" si="428"/>
        <v>717.25146766147452</v>
      </c>
      <c r="AA1068" s="3">
        <f t="shared" si="429"/>
        <v>414.45000839233398</v>
      </c>
      <c r="AB1068" s="3">
        <f t="shared" si="438"/>
        <v>302.80145926914054</v>
      </c>
      <c r="AC1068" s="3">
        <f t="shared" si="439"/>
        <v>302.80145926914054</v>
      </c>
      <c r="AE1068" s="34">
        <f t="shared" si="430"/>
        <v>7</v>
      </c>
      <c r="AF1068" s="73" t="b">
        <f>COUNTIF('Power Curve'!$D$2:$D$31,AE1068)&gt;0</f>
        <v>1</v>
      </c>
      <c r="AG1068" s="73" t="b">
        <f t="shared" si="431"/>
        <v>0</v>
      </c>
      <c r="AH1068" s="73" t="b">
        <f t="shared" si="440"/>
        <v>1</v>
      </c>
      <c r="AI1068" s="34" t="str">
        <f t="shared" si="432"/>
        <v>Outer</v>
      </c>
      <c r="AJ1068" s="35" t="str">
        <f t="shared" si="441"/>
        <v>0.5-0.6</v>
      </c>
      <c r="AK1068" s="36" t="str">
        <f t="shared" si="433"/>
        <v>2-3</v>
      </c>
      <c r="AL1068" s="36" t="str">
        <f t="shared" si="434"/>
        <v>Feb</v>
      </c>
      <c r="AM1068" s="35" t="str">
        <f t="shared" si="435"/>
        <v>205-215</v>
      </c>
      <c r="AN1068" s="36" t="str">
        <f t="shared" si="436"/>
        <v>Inner-TI</v>
      </c>
    </row>
    <row r="1069" spans="5:40" x14ac:dyDescent="0.3">
      <c r="E1069" s="12">
        <v>40961.090277777781</v>
      </c>
      <c r="F1069" s="16">
        <v>7.32</v>
      </c>
      <c r="G1069" s="16">
        <v>477.29999542236374</v>
      </c>
      <c r="H1069" s="29">
        <v>1.2019301988940325</v>
      </c>
      <c r="I1069" s="26">
        <v>201.6</v>
      </c>
      <c r="J1069" s="30">
        <v>0.10245901639344263</v>
      </c>
      <c r="K1069" s="31">
        <v>0.20878027165341603</v>
      </c>
      <c r="L1069" s="111">
        <f t="shared" si="416"/>
        <v>0.5</v>
      </c>
      <c r="M1069" s="112">
        <f t="shared" si="417"/>
        <v>9.9999999999999992E-2</v>
      </c>
      <c r="N1069" s="112" t="b">
        <f t="shared" si="418"/>
        <v>1</v>
      </c>
      <c r="O1069" s="112" t="b">
        <f t="shared" si="419"/>
        <v>1</v>
      </c>
      <c r="P1069" s="113">
        <f t="shared" si="420"/>
        <v>5</v>
      </c>
      <c r="Q1069" s="113">
        <f t="shared" si="421"/>
        <v>16</v>
      </c>
      <c r="R1069" s="114" t="str">
        <f t="shared" si="437"/>
        <v>0.5-0.1</v>
      </c>
      <c r="S1069" s="127">
        <f t="shared" si="422"/>
        <v>-1.2082008028820396E-2</v>
      </c>
      <c r="T1069" s="112" t="b">
        <f t="shared" si="423"/>
        <v>1</v>
      </c>
      <c r="U1069" s="22">
        <f t="shared" si="424"/>
        <v>7.273757207271375</v>
      </c>
      <c r="V1069" s="22">
        <f t="shared" si="425"/>
        <v>0.48223260003106566</v>
      </c>
      <c r="W1069" s="81">
        <f t="shared" si="426"/>
        <v>8</v>
      </c>
      <c r="X1069" s="22">
        <f t="shared" si="427"/>
        <v>0.26030831961653156</v>
      </c>
      <c r="Y1069" s="3">
        <f>IF(U1069&gt;'Power Curve'!$C$37,0,INDEX(Ci,$W1069,1)*POWER(1-X1069,3)+INDEX(Ci,$W1069,2)*3*X1069*POWER(1-X1069,2)+INDEX(Ci,$W1069,3)*3*POWER(X1069,2)*(1-X1069)+INDEX(Ci,$W1069,4)*POWER(X1069,3))</f>
        <v>668.85140388081481</v>
      </c>
      <c r="Z1069" s="3">
        <f t="shared" si="428"/>
        <v>660.77033584903904</v>
      </c>
      <c r="AA1069" s="3">
        <f t="shared" si="429"/>
        <v>477.29999542236374</v>
      </c>
      <c r="AB1069" s="3">
        <f t="shared" si="438"/>
        <v>183.47034042667531</v>
      </c>
      <c r="AC1069" s="3">
        <f t="shared" si="439"/>
        <v>183.47034042667531</v>
      </c>
      <c r="AE1069" s="34">
        <f t="shared" si="430"/>
        <v>7</v>
      </c>
      <c r="AF1069" s="73" t="b">
        <f>COUNTIF('Power Curve'!$D$2:$D$31,AE1069)&gt;0</f>
        <v>1</v>
      </c>
      <c r="AG1069" s="73" t="b">
        <f t="shared" si="431"/>
        <v>0</v>
      </c>
      <c r="AH1069" s="73" t="b">
        <f t="shared" si="440"/>
        <v>1</v>
      </c>
      <c r="AI1069" s="34" t="str">
        <f t="shared" si="432"/>
        <v>Inner</v>
      </c>
      <c r="AJ1069" s="35" t="str">
        <f t="shared" si="441"/>
        <v>0.4-0.5</v>
      </c>
      <c r="AK1069" s="36" t="str">
        <f t="shared" si="433"/>
        <v>2-3</v>
      </c>
      <c r="AL1069" s="36" t="str">
        <f t="shared" si="434"/>
        <v>Feb</v>
      </c>
      <c r="AM1069" s="35" t="str">
        <f t="shared" si="435"/>
        <v>195-205</v>
      </c>
      <c r="AN1069" s="36" t="str">
        <f t="shared" si="436"/>
        <v>Inner-TI</v>
      </c>
    </row>
    <row r="1070" spans="5:40" x14ac:dyDescent="0.3">
      <c r="E1070" s="12">
        <v>40961.097222222219</v>
      </c>
      <c r="F1070" s="16">
        <v>7.73</v>
      </c>
      <c r="G1070" s="16">
        <v>380.83000564575229</v>
      </c>
      <c r="H1070" s="29">
        <v>1.2007994456110977</v>
      </c>
      <c r="I1070" s="26">
        <v>209.5</v>
      </c>
      <c r="J1070" s="30">
        <v>0.10866752910737386</v>
      </c>
      <c r="K1070" s="31">
        <v>0.39809305693032965</v>
      </c>
      <c r="L1070" s="111">
        <f t="shared" si="416"/>
        <v>0.5</v>
      </c>
      <c r="M1070" s="112">
        <f t="shared" si="417"/>
        <v>0.11</v>
      </c>
      <c r="N1070" s="112" t="b">
        <f t="shared" si="418"/>
        <v>1</v>
      </c>
      <c r="O1070" s="112" t="b">
        <f t="shared" si="419"/>
        <v>1</v>
      </c>
      <c r="P1070" s="113">
        <f t="shared" si="420"/>
        <v>5</v>
      </c>
      <c r="Q1070" s="113">
        <f t="shared" si="421"/>
        <v>15</v>
      </c>
      <c r="R1070" s="114" t="str">
        <f t="shared" si="437"/>
        <v>0.5-0.11</v>
      </c>
      <c r="S1070" s="127">
        <f t="shared" si="422"/>
        <v>-1.6291054077775705E-2</v>
      </c>
      <c r="T1070" s="112" t="b">
        <f t="shared" si="423"/>
        <v>1</v>
      </c>
      <c r="U1070" s="22">
        <f t="shared" si="424"/>
        <v>7.6787575839655826</v>
      </c>
      <c r="V1070" s="22">
        <f t="shared" si="425"/>
        <v>0.5448267138001549</v>
      </c>
      <c r="W1070" s="81">
        <f t="shared" si="426"/>
        <v>8</v>
      </c>
      <c r="X1070" s="22">
        <f t="shared" si="427"/>
        <v>0.66793356995471398</v>
      </c>
      <c r="Y1070" s="3">
        <f>IF(U1070&gt;'Power Curve'!$C$37,0,INDEX(Ci,$W1070,1)*POWER(1-X1070,3)+INDEX(Ci,$W1070,2)*3*X1070*POWER(1-X1070,2)+INDEX(Ci,$W1070,3)*3*POWER(X1070,2)*(1-X1070)+INDEX(Ci,$W1070,4)*POWER(X1070,3))</f>
        <v>783.30692030362991</v>
      </c>
      <c r="Z1070" s="3">
        <f t="shared" si="428"/>
        <v>770.54602490546745</v>
      </c>
      <c r="AA1070" s="3">
        <f t="shared" si="429"/>
        <v>380.83000564575229</v>
      </c>
      <c r="AB1070" s="3">
        <f t="shared" si="438"/>
        <v>389.71601925971515</v>
      </c>
      <c r="AC1070" s="3">
        <f t="shared" si="439"/>
        <v>389.71601925971515</v>
      </c>
      <c r="AE1070" s="34">
        <f t="shared" si="430"/>
        <v>8</v>
      </c>
      <c r="AF1070" s="73" t="b">
        <f>COUNTIF('Power Curve'!$D$2:$D$31,AE1070)&gt;0</f>
        <v>1</v>
      </c>
      <c r="AG1070" s="73" t="b">
        <f t="shared" si="431"/>
        <v>0</v>
      </c>
      <c r="AH1070" s="73" t="b">
        <f t="shared" si="440"/>
        <v>1</v>
      </c>
      <c r="AI1070" s="34" t="str">
        <f t="shared" si="432"/>
        <v>Outer</v>
      </c>
      <c r="AJ1070" s="35" t="str">
        <f t="shared" si="441"/>
        <v>0.5-0.6</v>
      </c>
      <c r="AK1070" s="36" t="str">
        <f t="shared" si="433"/>
        <v>2-3</v>
      </c>
      <c r="AL1070" s="36" t="str">
        <f t="shared" si="434"/>
        <v>Feb</v>
      </c>
      <c r="AM1070" s="35" t="str">
        <f t="shared" si="435"/>
        <v>205-215</v>
      </c>
      <c r="AN1070" s="36" t="str">
        <f t="shared" si="436"/>
        <v>Inner-TI</v>
      </c>
    </row>
    <row r="1071" spans="5:40" x14ac:dyDescent="0.3">
      <c r="E1071" s="12">
        <v>40961.104166666664</v>
      </c>
      <c r="F1071" s="16">
        <v>7.08</v>
      </c>
      <c r="G1071" s="16">
        <v>336.66999816894571</v>
      </c>
      <c r="H1071" s="29">
        <v>1.2006091252807116</v>
      </c>
      <c r="I1071" s="26">
        <v>203.6</v>
      </c>
      <c r="J1071" s="30">
        <v>0.11723163841807908</v>
      </c>
      <c r="K1071" s="31">
        <v>0.25591023358122161</v>
      </c>
      <c r="L1071" s="111">
        <f t="shared" si="416"/>
        <v>0.4</v>
      </c>
      <c r="M1071" s="112">
        <f t="shared" si="417"/>
        <v>0.12</v>
      </c>
      <c r="N1071" s="112" t="b">
        <f t="shared" si="418"/>
        <v>1</v>
      </c>
      <c r="O1071" s="112" t="b">
        <f t="shared" si="419"/>
        <v>1</v>
      </c>
      <c r="P1071" s="113">
        <f t="shared" si="420"/>
        <v>4</v>
      </c>
      <c r="Q1071" s="113">
        <f t="shared" si="421"/>
        <v>14</v>
      </c>
      <c r="R1071" s="114" t="str">
        <f t="shared" si="437"/>
        <v>0.4-0.12</v>
      </c>
      <c r="S1071" s="127">
        <f t="shared" si="422"/>
        <v>-3.0982127234546147E-3</v>
      </c>
      <c r="T1071" s="112" t="b">
        <f t="shared" si="423"/>
        <v>1</v>
      </c>
      <c r="U1071" s="22">
        <f t="shared" si="424"/>
        <v>7.0326948671367839</v>
      </c>
      <c r="V1071" s="22">
        <f t="shared" si="425"/>
        <v>0.44497563827959452</v>
      </c>
      <c r="W1071" s="81">
        <f t="shared" si="426"/>
        <v>8</v>
      </c>
      <c r="X1071" s="22">
        <f t="shared" si="427"/>
        <v>1.7683615050729233E-2</v>
      </c>
      <c r="Y1071" s="3">
        <f>IF(U1071&gt;'Power Curve'!$C$37,0,INDEX(Ci,$W1071,1)*POWER(1-X1071,3)+INDEX(Ci,$W1071,2)*3*X1071*POWER(1-X1071,2)+INDEX(Ci,$W1071,3)*3*POWER(X1071,2)*(1-X1071)+INDEX(Ci,$W1071,4)*POWER(X1071,3))</f>
        <v>604.83992357513637</v>
      </c>
      <c r="Z1071" s="3">
        <f t="shared" si="428"/>
        <v>602.96600082826262</v>
      </c>
      <c r="AA1071" s="3">
        <f t="shared" si="429"/>
        <v>336.66999816894571</v>
      </c>
      <c r="AB1071" s="3">
        <f t="shared" si="438"/>
        <v>266.29600265931691</v>
      </c>
      <c r="AC1071" s="3">
        <f t="shared" si="439"/>
        <v>266.29600265931691</v>
      </c>
      <c r="AE1071" s="34">
        <f t="shared" si="430"/>
        <v>7</v>
      </c>
      <c r="AF1071" s="73" t="b">
        <f>COUNTIF('Power Curve'!$D$2:$D$31,AE1071)&gt;0</f>
        <v>1</v>
      </c>
      <c r="AG1071" s="73" t="b">
        <f t="shared" si="431"/>
        <v>0</v>
      </c>
      <c r="AH1071" s="73" t="b">
        <f t="shared" si="440"/>
        <v>1</v>
      </c>
      <c r="AI1071" s="34" t="str">
        <f t="shared" si="432"/>
        <v>Inner</v>
      </c>
      <c r="AJ1071" s="35" t="str">
        <f t="shared" si="441"/>
        <v>0.4-0.5</v>
      </c>
      <c r="AK1071" s="36" t="str">
        <f t="shared" si="433"/>
        <v>2-3</v>
      </c>
      <c r="AL1071" s="36" t="str">
        <f t="shared" si="434"/>
        <v>Feb</v>
      </c>
      <c r="AM1071" s="35" t="str">
        <f t="shared" si="435"/>
        <v>195-205</v>
      </c>
      <c r="AN1071" s="36" t="str">
        <f t="shared" si="436"/>
        <v>Inner-TI</v>
      </c>
    </row>
    <row r="1072" spans="5:40" x14ac:dyDescent="0.3">
      <c r="E1072" s="12">
        <v>40962.076388888891</v>
      </c>
      <c r="F1072" s="16">
        <v>5.72</v>
      </c>
      <c r="G1072" s="16">
        <v>240.76999282836877</v>
      </c>
      <c r="H1072" s="29">
        <v>1.1592840520436285</v>
      </c>
      <c r="I1072" s="26">
        <v>275.8</v>
      </c>
      <c r="J1072" s="30">
        <v>6.4685314685314688E-2</v>
      </c>
      <c r="K1072" s="31">
        <v>0.15203176783622244</v>
      </c>
      <c r="L1072" s="111">
        <f t="shared" si="416"/>
        <v>0.2</v>
      </c>
      <c r="M1072" s="112">
        <f t="shared" si="417"/>
        <v>6.0000000000000005E-2</v>
      </c>
      <c r="N1072" s="112" t="b">
        <f t="shared" si="418"/>
        <v>1</v>
      </c>
      <c r="O1072" s="112" t="b">
        <f t="shared" si="419"/>
        <v>1</v>
      </c>
      <c r="P1072" s="113">
        <f t="shared" si="420"/>
        <v>2</v>
      </c>
      <c r="Q1072" s="113">
        <f t="shared" si="421"/>
        <v>20</v>
      </c>
      <c r="R1072" s="114" t="str">
        <f t="shared" si="437"/>
        <v>0.2-0.06</v>
      </c>
      <c r="S1072" s="127">
        <f t="shared" si="422"/>
        <v>-7.6977119886704318E-2</v>
      </c>
      <c r="T1072" s="112" t="b">
        <f t="shared" si="423"/>
        <v>1</v>
      </c>
      <c r="U1072" s="22">
        <f t="shared" si="424"/>
        <v>5.6158300063799436</v>
      </c>
      <c r="V1072" s="22">
        <f t="shared" si="425"/>
        <v>0.22599460667279855</v>
      </c>
      <c r="W1072" s="81">
        <f t="shared" si="426"/>
        <v>6</v>
      </c>
      <c r="X1072" s="22">
        <f t="shared" si="427"/>
        <v>0.58579196576358494</v>
      </c>
      <c r="Y1072" s="3">
        <f>IF(U1072&gt;'Power Curve'!$C$37,0,INDEX(Ci,$W1072,1)*POWER(1-X1072,3)+INDEX(Ci,$W1072,2)*3*X1072*POWER(1-X1072,2)+INDEX(Ci,$W1072,3)*3*POWER(X1072,2)*(1-X1072)+INDEX(Ci,$W1072,4)*POWER(X1072,3))</f>
        <v>299.09301043470413</v>
      </c>
      <c r="Z1072" s="3">
        <f t="shared" si="428"/>
        <v>276.06969191319661</v>
      </c>
      <c r="AA1072" s="3">
        <f t="shared" si="429"/>
        <v>240.76999282836877</v>
      </c>
      <c r="AB1072" s="3">
        <f t="shared" si="438"/>
        <v>35.299699084827836</v>
      </c>
      <c r="AC1072" s="3">
        <f t="shared" si="439"/>
        <v>35.299699084827836</v>
      </c>
      <c r="AE1072" s="34">
        <f t="shared" si="430"/>
        <v>6</v>
      </c>
      <c r="AF1072" s="73" t="b">
        <f>COUNTIF('Power Curve'!$D$2:$D$31,AE1072)&gt;0</f>
        <v>1</v>
      </c>
      <c r="AG1072" s="73" t="b">
        <f t="shared" si="431"/>
        <v>0</v>
      </c>
      <c r="AH1072" s="73" t="b">
        <f t="shared" si="440"/>
        <v>1</v>
      </c>
      <c r="AI1072" s="34" t="str">
        <f t="shared" si="432"/>
        <v>Outer</v>
      </c>
      <c r="AJ1072" s="35" t="str">
        <f t="shared" si="441"/>
        <v>0.2-0.3</v>
      </c>
      <c r="AK1072" s="36" t="str">
        <f t="shared" si="433"/>
        <v>1-2</v>
      </c>
      <c r="AL1072" s="36" t="str">
        <f t="shared" si="434"/>
        <v>Feb</v>
      </c>
      <c r="AM1072" s="35" t="str">
        <f t="shared" si="435"/>
        <v>275-285</v>
      </c>
      <c r="AN1072" s="36" t="str">
        <f t="shared" si="436"/>
        <v>LWS-LTI</v>
      </c>
    </row>
    <row r="1073" spans="5:40" x14ac:dyDescent="0.3">
      <c r="E1073" s="12">
        <v>40962.083333333336</v>
      </c>
      <c r="F1073" s="16">
        <v>5.98</v>
      </c>
      <c r="G1073" s="16">
        <v>258.32001113891602</v>
      </c>
      <c r="H1073" s="29">
        <v>1.1593266821438943</v>
      </c>
      <c r="I1073" s="26">
        <v>285.89999999999998</v>
      </c>
      <c r="J1073" s="30">
        <v>6.354515050167224E-2</v>
      </c>
      <c r="K1073" s="31">
        <v>0.24395128447714284</v>
      </c>
      <c r="L1073" s="111">
        <f t="shared" si="416"/>
        <v>0.30000000000000004</v>
      </c>
      <c r="M1073" s="112">
        <f t="shared" si="417"/>
        <v>6.0000000000000005E-2</v>
      </c>
      <c r="N1073" s="112" t="b">
        <f t="shared" si="418"/>
        <v>1</v>
      </c>
      <c r="O1073" s="112" t="b">
        <f t="shared" si="419"/>
        <v>1</v>
      </c>
      <c r="P1073" s="113">
        <f t="shared" si="420"/>
        <v>3.0000000000000004</v>
      </c>
      <c r="Q1073" s="113">
        <f t="shared" si="421"/>
        <v>20</v>
      </c>
      <c r="R1073" s="114" t="str">
        <f t="shared" si="437"/>
        <v>0.3-0.06</v>
      </c>
      <c r="S1073" s="127">
        <f t="shared" si="422"/>
        <v>-9.0712576007974638E-2</v>
      </c>
      <c r="T1073" s="112" t="b">
        <f t="shared" si="423"/>
        <v>1</v>
      </c>
      <c r="U1073" s="22">
        <f t="shared" si="424"/>
        <v>5.8711669712876819</v>
      </c>
      <c r="V1073" s="22">
        <f t="shared" si="425"/>
        <v>0.2654577576983505</v>
      </c>
      <c r="W1073" s="81">
        <f t="shared" si="426"/>
        <v>6</v>
      </c>
      <c r="X1073" s="22">
        <f t="shared" si="427"/>
        <v>0.84029085163846895</v>
      </c>
      <c r="Y1073" s="3">
        <f>IF(U1073&gt;'Power Curve'!$C$37,0,INDEX(Ci,$W1073,1)*POWER(1-X1073,3)+INDEX(Ci,$W1073,2)*3*X1073*POWER(1-X1073,2)+INDEX(Ci,$W1073,3)*3*POWER(X1073,2)*(1-X1073)+INDEX(Ci,$W1073,4)*POWER(X1073,3))</f>
        <v>340.27787866691972</v>
      </c>
      <c r="Z1073" s="3">
        <f t="shared" si="428"/>
        <v>309.4103957345144</v>
      </c>
      <c r="AA1073" s="3">
        <f t="shared" si="429"/>
        <v>258.32001113891602</v>
      </c>
      <c r="AB1073" s="3">
        <f t="shared" si="438"/>
        <v>51.09038459559838</v>
      </c>
      <c r="AC1073" s="3">
        <f t="shared" si="439"/>
        <v>51.09038459559838</v>
      </c>
      <c r="AE1073" s="34">
        <f t="shared" si="430"/>
        <v>6</v>
      </c>
      <c r="AF1073" s="73" t="b">
        <f>COUNTIF('Power Curve'!$D$2:$D$31,AE1073)&gt;0</f>
        <v>1</v>
      </c>
      <c r="AG1073" s="73" t="b">
        <f t="shared" si="431"/>
        <v>0</v>
      </c>
      <c r="AH1073" s="73" t="b">
        <f t="shared" si="440"/>
        <v>1</v>
      </c>
      <c r="AI1073" s="34" t="str">
        <f t="shared" si="432"/>
        <v>Outer</v>
      </c>
      <c r="AJ1073" s="35" t="str">
        <f t="shared" si="441"/>
        <v>0.2-0.3</v>
      </c>
      <c r="AK1073" s="36" t="str">
        <f t="shared" si="433"/>
        <v>2-3</v>
      </c>
      <c r="AL1073" s="36" t="str">
        <f t="shared" si="434"/>
        <v>Feb</v>
      </c>
      <c r="AM1073" s="35" t="str">
        <f t="shared" si="435"/>
        <v>285-295</v>
      </c>
      <c r="AN1073" s="36" t="str">
        <f t="shared" si="436"/>
        <v>LWS-LTI</v>
      </c>
    </row>
    <row r="1074" spans="5:40" x14ac:dyDescent="0.3">
      <c r="E1074" s="12">
        <v>40962.090277777781</v>
      </c>
      <c r="F1074" s="16">
        <v>5.79</v>
      </c>
      <c r="G1074" s="16">
        <v>278.14000320434621</v>
      </c>
      <c r="H1074" s="29">
        <v>1.1598601945665838</v>
      </c>
      <c r="I1074" s="26">
        <v>293.3</v>
      </c>
      <c r="J1074" s="30">
        <v>8.2901554404145081E-2</v>
      </c>
      <c r="K1074" s="31">
        <v>0.24100598684444269</v>
      </c>
      <c r="L1074" s="111">
        <f t="shared" si="416"/>
        <v>0.2</v>
      </c>
      <c r="M1074" s="112">
        <f t="shared" si="417"/>
        <v>0.08</v>
      </c>
      <c r="N1074" s="112" t="b">
        <f t="shared" si="418"/>
        <v>1</v>
      </c>
      <c r="O1074" s="112" t="b">
        <f t="shared" si="419"/>
        <v>1</v>
      </c>
      <c r="P1074" s="113">
        <f t="shared" si="420"/>
        <v>2</v>
      </c>
      <c r="Q1074" s="113">
        <f t="shared" si="421"/>
        <v>18</v>
      </c>
      <c r="R1074" s="114" t="str">
        <f t="shared" si="437"/>
        <v>0.2-0.08</v>
      </c>
      <c r="S1074" s="127">
        <f t="shared" si="422"/>
        <v>-4.963225655588225E-2</v>
      </c>
      <c r="T1074" s="112" t="b">
        <f t="shared" si="423"/>
        <v>1</v>
      </c>
      <c r="U1074" s="22">
        <f t="shared" si="424"/>
        <v>5.6854967487281654</v>
      </c>
      <c r="V1074" s="22">
        <f t="shared" si="425"/>
        <v>0.23676182627901379</v>
      </c>
      <c r="W1074" s="81">
        <f t="shared" si="426"/>
        <v>6</v>
      </c>
      <c r="X1074" s="22">
        <f t="shared" si="427"/>
        <v>0.6552300446432392</v>
      </c>
      <c r="Y1074" s="3">
        <f>IF(U1074&gt;'Power Curve'!$C$37,0,INDEX(Ci,$W1074,1)*POWER(1-X1074,3)+INDEX(Ci,$W1074,2)*3*X1074*POWER(1-X1074,2)+INDEX(Ci,$W1074,3)*3*POWER(X1074,2)*(1-X1074)+INDEX(Ci,$W1074,4)*POWER(X1074,3))</f>
        <v>309.89457301004171</v>
      </c>
      <c r="Z1074" s="3">
        <f t="shared" si="428"/>
        <v>294.51380605713177</v>
      </c>
      <c r="AA1074" s="3">
        <f t="shared" si="429"/>
        <v>278.14000320434621</v>
      </c>
      <c r="AB1074" s="3">
        <f t="shared" si="438"/>
        <v>16.373802852785559</v>
      </c>
      <c r="AC1074" s="3">
        <f t="shared" si="439"/>
        <v>16.373802852785559</v>
      </c>
      <c r="AE1074" s="34">
        <f t="shared" si="430"/>
        <v>6</v>
      </c>
      <c r="AF1074" s="73" t="b">
        <f>COUNTIF('Power Curve'!$D$2:$D$31,AE1074)&gt;0</f>
        <v>1</v>
      </c>
      <c r="AG1074" s="73" t="b">
        <f t="shared" si="431"/>
        <v>0</v>
      </c>
      <c r="AH1074" s="73" t="b">
        <f t="shared" si="440"/>
        <v>1</v>
      </c>
      <c r="AI1074" s="34" t="str">
        <f t="shared" si="432"/>
        <v>Outer</v>
      </c>
      <c r="AJ1074" s="35" t="str">
        <f t="shared" si="441"/>
        <v>0.2-0.3</v>
      </c>
      <c r="AK1074" s="36" t="str">
        <f t="shared" si="433"/>
        <v>2-3</v>
      </c>
      <c r="AL1074" s="36" t="str">
        <f t="shared" si="434"/>
        <v>Feb</v>
      </c>
      <c r="AM1074" s="35" t="str">
        <f t="shared" si="435"/>
        <v>285-295</v>
      </c>
      <c r="AN1074" s="36" t="str">
        <f t="shared" si="436"/>
        <v>LWS-LTI</v>
      </c>
    </row>
    <row r="1075" spans="5:40" x14ac:dyDescent="0.3">
      <c r="E1075" s="12">
        <v>40962.097222222219</v>
      </c>
      <c r="F1075" s="16">
        <v>5.5</v>
      </c>
      <c r="G1075" s="16">
        <v>246.40000152587882</v>
      </c>
      <c r="H1075" s="29">
        <v>1.1599028552657291</v>
      </c>
      <c r="I1075" s="26">
        <v>296.2</v>
      </c>
      <c r="J1075" s="30">
        <v>0.10181818181818182</v>
      </c>
      <c r="K1075" s="31">
        <v>0.31917413117721599</v>
      </c>
      <c r="L1075" s="111">
        <f t="shared" si="416"/>
        <v>0.2</v>
      </c>
      <c r="M1075" s="112">
        <f t="shared" si="417"/>
        <v>9.9999999999999992E-2</v>
      </c>
      <c r="N1075" s="112" t="b">
        <f t="shared" si="418"/>
        <v>1</v>
      </c>
      <c r="O1075" s="112" t="b">
        <f t="shared" si="419"/>
        <v>1</v>
      </c>
      <c r="P1075" s="113">
        <f t="shared" si="420"/>
        <v>2</v>
      </c>
      <c r="Q1075" s="113">
        <f t="shared" si="421"/>
        <v>16</v>
      </c>
      <c r="R1075" s="114" t="str">
        <f t="shared" si="437"/>
        <v>0.2-0.1</v>
      </c>
      <c r="S1075" s="127">
        <f t="shared" si="422"/>
        <v>-2.9914919196332108E-2</v>
      </c>
      <c r="T1075" s="112" t="b">
        <f t="shared" si="423"/>
        <v>1</v>
      </c>
      <c r="U1075" s="22">
        <f t="shared" si="424"/>
        <v>5.4007971495176736</v>
      </c>
      <c r="V1075" s="22">
        <f t="shared" si="425"/>
        <v>0.19276058546917896</v>
      </c>
      <c r="W1075" s="81">
        <f t="shared" si="426"/>
        <v>6</v>
      </c>
      <c r="X1075" s="22">
        <f t="shared" si="427"/>
        <v>0.37146489988922055</v>
      </c>
      <c r="Y1075" s="3">
        <f>IF(U1075&gt;'Power Curve'!$C$37,0,INDEX(Ci,$W1075,1)*POWER(1-X1075,3)+INDEX(Ci,$W1075,2)*3*X1075*POWER(1-X1075,2)+INDEX(Ci,$W1075,3)*3*POWER(X1075,2)*(1-X1075)+INDEX(Ci,$W1075,4)*POWER(X1075,3))</f>
        <v>266.97221864240936</v>
      </c>
      <c r="Z1075" s="3">
        <f t="shared" si="428"/>
        <v>258.98576629405613</v>
      </c>
      <c r="AA1075" s="3">
        <f t="shared" si="429"/>
        <v>246.40000152587882</v>
      </c>
      <c r="AB1075" s="3">
        <f t="shared" si="438"/>
        <v>12.585764768177313</v>
      </c>
      <c r="AC1075" s="3">
        <f t="shared" si="439"/>
        <v>12.585764768177313</v>
      </c>
      <c r="AE1075" s="34">
        <f t="shared" si="430"/>
        <v>5</v>
      </c>
      <c r="AF1075" s="73" t="b">
        <f>COUNTIF('Power Curve'!$D$2:$D$31,AE1075)&gt;0</f>
        <v>1</v>
      </c>
      <c r="AG1075" s="73" t="b">
        <f t="shared" si="431"/>
        <v>0</v>
      </c>
      <c r="AH1075" s="73" t="b">
        <f t="shared" si="440"/>
        <v>1</v>
      </c>
      <c r="AI1075" s="34" t="str">
        <f t="shared" si="432"/>
        <v>Outer</v>
      </c>
      <c r="AJ1075" s="35" t="str">
        <f t="shared" si="441"/>
        <v>0.1-0.2</v>
      </c>
      <c r="AK1075" s="36" t="str">
        <f t="shared" si="433"/>
        <v>2-3</v>
      </c>
      <c r="AL1075" s="36" t="str">
        <f t="shared" si="434"/>
        <v>Feb</v>
      </c>
      <c r="AM1075" s="35" t="str">
        <f t="shared" si="435"/>
        <v>295-305</v>
      </c>
      <c r="AN1075" s="36" t="str">
        <f t="shared" si="436"/>
        <v>Inner-TI</v>
      </c>
    </row>
    <row r="1076" spans="5:40" x14ac:dyDescent="0.3">
      <c r="E1076" s="12">
        <v>40962.104166666664</v>
      </c>
      <c r="F1076" s="16">
        <v>5.68</v>
      </c>
      <c r="G1076" s="16">
        <v>310.60999679565475</v>
      </c>
      <c r="H1076" s="29">
        <v>1.1599881860793047</v>
      </c>
      <c r="I1076" s="26">
        <v>296.2</v>
      </c>
      <c r="J1076" s="30">
        <v>0.125</v>
      </c>
      <c r="K1076" s="31">
        <v>0.25996533298782926</v>
      </c>
      <c r="L1076" s="111">
        <f t="shared" si="416"/>
        <v>0.2</v>
      </c>
      <c r="M1076" s="112">
        <f t="shared" si="417"/>
        <v>0.13</v>
      </c>
      <c r="N1076" s="112" t="b">
        <f t="shared" si="418"/>
        <v>1</v>
      </c>
      <c r="O1076" s="112" t="b">
        <f t="shared" si="419"/>
        <v>1</v>
      </c>
      <c r="P1076" s="113">
        <f t="shared" si="420"/>
        <v>2</v>
      </c>
      <c r="Q1076" s="113">
        <f t="shared" si="421"/>
        <v>13</v>
      </c>
      <c r="R1076" s="114" t="str">
        <f t="shared" si="437"/>
        <v>0.2-0.13</v>
      </c>
      <c r="S1076" s="127">
        <f t="shared" si="422"/>
        <v>1.302763973689296E-2</v>
      </c>
      <c r="T1076" s="112" t="b">
        <f t="shared" si="423"/>
        <v>1</v>
      </c>
      <c r="U1076" s="22">
        <f t="shared" si="424"/>
        <v>5.5776872823585579</v>
      </c>
      <c r="V1076" s="22">
        <f t="shared" si="425"/>
        <v>0.22009952571918193</v>
      </c>
      <c r="W1076" s="81">
        <f t="shared" si="426"/>
        <v>6</v>
      </c>
      <c r="X1076" s="22">
        <f t="shared" si="427"/>
        <v>0.54777443559053152</v>
      </c>
      <c r="Y1076" s="3">
        <f>IF(U1076&gt;'Power Curve'!$C$37,0,INDEX(Ci,$W1076,1)*POWER(1-X1076,3)+INDEX(Ci,$W1076,2)*3*X1076*POWER(1-X1076,2)+INDEX(Ci,$W1076,3)*3*POWER(X1076,2)*(1-X1076)+INDEX(Ci,$W1076,4)*POWER(X1076,3))</f>
        <v>293.28228002729043</v>
      </c>
      <c r="Z1076" s="3">
        <f t="shared" si="428"/>
        <v>297.10305591270048</v>
      </c>
      <c r="AA1076" s="3">
        <f t="shared" si="429"/>
        <v>310.60999679565475</v>
      </c>
      <c r="AB1076" s="3">
        <f t="shared" si="438"/>
        <v>-13.506940882954268</v>
      </c>
      <c r="AC1076" s="3">
        <f t="shared" si="439"/>
        <v>13.506940882954268</v>
      </c>
      <c r="AE1076" s="34">
        <f t="shared" si="430"/>
        <v>6</v>
      </c>
      <c r="AF1076" s="73" t="b">
        <f>COUNTIF('Power Curve'!$D$2:$D$31,AE1076)&gt;0</f>
        <v>1</v>
      </c>
      <c r="AG1076" s="73" t="b">
        <f t="shared" si="431"/>
        <v>0</v>
      </c>
      <c r="AH1076" s="73" t="b">
        <f t="shared" si="440"/>
        <v>1</v>
      </c>
      <c r="AI1076" s="34" t="str">
        <f t="shared" si="432"/>
        <v>Inner</v>
      </c>
      <c r="AJ1076" s="35" t="str">
        <f t="shared" si="441"/>
        <v>0.2-0.3</v>
      </c>
      <c r="AK1076" s="36" t="str">
        <f t="shared" si="433"/>
        <v>2-3</v>
      </c>
      <c r="AL1076" s="36" t="str">
        <f t="shared" si="434"/>
        <v>Feb</v>
      </c>
      <c r="AM1076" s="35" t="str">
        <f t="shared" si="435"/>
        <v>295-305</v>
      </c>
      <c r="AN1076" s="36" t="str">
        <f t="shared" si="436"/>
        <v>Inner-TI</v>
      </c>
    </row>
    <row r="1077" spans="5:40" x14ac:dyDescent="0.3">
      <c r="E1077" s="12">
        <v>40962.111111111109</v>
      </c>
      <c r="F1077" s="16">
        <v>6.48</v>
      </c>
      <c r="G1077" s="16">
        <v>480.95999145507813</v>
      </c>
      <c r="H1077" s="29">
        <v>1.1600735294489033</v>
      </c>
      <c r="I1077" s="26">
        <v>291.10000000000002</v>
      </c>
      <c r="J1077" s="30">
        <v>0.13117283950617284</v>
      </c>
      <c r="K1077" s="31">
        <v>0.29211639111920529</v>
      </c>
      <c r="L1077" s="111">
        <f t="shared" si="416"/>
        <v>0.30000000000000004</v>
      </c>
      <c r="M1077" s="112">
        <f t="shared" si="417"/>
        <v>0.13</v>
      </c>
      <c r="N1077" s="112" t="b">
        <f t="shared" si="418"/>
        <v>1</v>
      </c>
      <c r="O1077" s="112" t="b">
        <f t="shared" si="419"/>
        <v>1</v>
      </c>
      <c r="P1077" s="113">
        <f t="shared" si="420"/>
        <v>3.0000000000000004</v>
      </c>
      <c r="Q1077" s="113">
        <f t="shared" si="421"/>
        <v>13</v>
      </c>
      <c r="R1077" s="114" t="str">
        <f t="shared" si="437"/>
        <v>0.3-0.13</v>
      </c>
      <c r="S1077" s="127">
        <f t="shared" si="422"/>
        <v>2.3144625764960111E-2</v>
      </c>
      <c r="T1077" s="112" t="b">
        <f t="shared" si="423"/>
        <v>1</v>
      </c>
      <c r="U1077" s="22">
        <f t="shared" si="424"/>
        <v>6.3634330909307257</v>
      </c>
      <c r="V1077" s="22">
        <f t="shared" si="425"/>
        <v>0.34153907334826134</v>
      </c>
      <c r="W1077" s="81">
        <f t="shared" si="426"/>
        <v>7</v>
      </c>
      <c r="X1077" s="22">
        <f t="shared" si="427"/>
        <v>0.33752490820808351</v>
      </c>
      <c r="Y1077" s="3">
        <f>IF(U1077&gt;'Power Curve'!$C$37,0,INDEX(Ci,$W1077,1)*POWER(1-X1077,3)+INDEX(Ci,$W1077,2)*3*X1077*POWER(1-X1077,2)+INDEX(Ci,$W1077,3)*3*POWER(X1077,2)*(1-X1077)+INDEX(Ci,$W1077,4)*POWER(X1077,3))</f>
        <v>438.71483285067484</v>
      </c>
      <c r="Z1077" s="3">
        <f t="shared" si="428"/>
        <v>448.86872347454073</v>
      </c>
      <c r="AA1077" s="3">
        <f t="shared" si="429"/>
        <v>480.95999145507813</v>
      </c>
      <c r="AB1077" s="3">
        <f t="shared" si="438"/>
        <v>-32.091267980537395</v>
      </c>
      <c r="AC1077" s="3">
        <f t="shared" si="439"/>
        <v>32.091267980537395</v>
      </c>
      <c r="AE1077" s="34">
        <f t="shared" si="430"/>
        <v>6</v>
      </c>
      <c r="AF1077" s="73" t="b">
        <f>COUNTIF('Power Curve'!$D$2:$D$31,AE1077)&gt;0</f>
        <v>1</v>
      </c>
      <c r="AG1077" s="73" t="b">
        <f t="shared" si="431"/>
        <v>0</v>
      </c>
      <c r="AH1077" s="73" t="b">
        <f t="shared" si="440"/>
        <v>1</v>
      </c>
      <c r="AI1077" s="34" t="str">
        <f t="shared" si="432"/>
        <v>Inner</v>
      </c>
      <c r="AJ1077" s="35" t="str">
        <f t="shared" si="441"/>
        <v>0.3-0.4</v>
      </c>
      <c r="AK1077" s="36" t="str">
        <f t="shared" si="433"/>
        <v>2-3</v>
      </c>
      <c r="AL1077" s="36" t="str">
        <f t="shared" si="434"/>
        <v>Feb</v>
      </c>
      <c r="AM1077" s="35" t="str">
        <f t="shared" si="435"/>
        <v>285-295</v>
      </c>
      <c r="AN1077" s="36" t="str">
        <f t="shared" si="436"/>
        <v>Inner-TI</v>
      </c>
    </row>
    <row r="1078" spans="5:40" x14ac:dyDescent="0.3">
      <c r="E1078" s="12">
        <v>40962.118055555555</v>
      </c>
      <c r="F1078" s="16">
        <v>7</v>
      </c>
      <c r="G1078" s="16">
        <v>478.50998687744186</v>
      </c>
      <c r="H1078" s="29">
        <v>1.1600735294489033</v>
      </c>
      <c r="I1078" s="26">
        <v>293.10000000000002</v>
      </c>
      <c r="J1078" s="30">
        <v>0.10571428571428572</v>
      </c>
      <c r="K1078" s="31">
        <v>0.24086466754177838</v>
      </c>
      <c r="L1078" s="111">
        <f t="shared" si="416"/>
        <v>0.4</v>
      </c>
      <c r="M1078" s="112">
        <f t="shared" si="417"/>
        <v>0.11</v>
      </c>
      <c r="N1078" s="112" t="b">
        <f t="shared" si="418"/>
        <v>1</v>
      </c>
      <c r="O1078" s="112" t="b">
        <f t="shared" si="419"/>
        <v>1</v>
      </c>
      <c r="P1078" s="113">
        <f t="shared" si="420"/>
        <v>4</v>
      </c>
      <c r="Q1078" s="113">
        <f t="shared" si="421"/>
        <v>15</v>
      </c>
      <c r="R1078" s="114" t="str">
        <f t="shared" si="437"/>
        <v>0.4-0.11</v>
      </c>
      <c r="S1078" s="127">
        <f t="shared" si="422"/>
        <v>-7.3544994965231711E-3</v>
      </c>
      <c r="T1078" s="112" t="b">
        <f t="shared" si="423"/>
        <v>1</v>
      </c>
      <c r="U1078" s="22">
        <f t="shared" si="424"/>
        <v>6.8740789562523261</v>
      </c>
      <c r="V1078" s="22">
        <f t="shared" si="425"/>
        <v>0.42046103794136847</v>
      </c>
      <c r="W1078" s="81">
        <f t="shared" si="426"/>
        <v>7</v>
      </c>
      <c r="X1078" s="22">
        <f t="shared" si="427"/>
        <v>0.85662004685797832</v>
      </c>
      <c r="Y1078" s="3">
        <f>IF(U1078&gt;'Power Curve'!$C$37,0,INDEX(Ci,$W1078,1)*POWER(1-X1078,3)+INDEX(Ci,$W1078,2)*3*X1078*POWER(1-X1078,2)+INDEX(Ci,$W1078,3)*3*POWER(X1078,2)*(1-X1078)+INDEX(Ci,$W1078,4)*POWER(X1078,3))</f>
        <v>564.13999469698956</v>
      </c>
      <c r="Z1078" s="3">
        <f t="shared" si="428"/>
        <v>559.99102739002194</v>
      </c>
      <c r="AA1078" s="3">
        <f t="shared" si="429"/>
        <v>478.50998687744186</v>
      </c>
      <c r="AB1078" s="3">
        <f t="shared" si="438"/>
        <v>81.48104051258008</v>
      </c>
      <c r="AC1078" s="3">
        <f t="shared" si="439"/>
        <v>81.48104051258008</v>
      </c>
      <c r="AE1078" s="34">
        <f t="shared" si="430"/>
        <v>7</v>
      </c>
      <c r="AF1078" s="73" t="b">
        <f>COUNTIF('Power Curve'!$D$2:$D$31,AE1078)&gt;0</f>
        <v>1</v>
      </c>
      <c r="AG1078" s="73" t="b">
        <f t="shared" si="431"/>
        <v>0</v>
      </c>
      <c r="AH1078" s="73" t="b">
        <f t="shared" si="440"/>
        <v>1</v>
      </c>
      <c r="AI1078" s="34" t="str">
        <f t="shared" si="432"/>
        <v>Inner</v>
      </c>
      <c r="AJ1078" s="35" t="str">
        <f t="shared" si="441"/>
        <v>0.4-0.5</v>
      </c>
      <c r="AK1078" s="36" t="str">
        <f t="shared" si="433"/>
        <v>2-3</v>
      </c>
      <c r="AL1078" s="36" t="str">
        <f t="shared" si="434"/>
        <v>Feb</v>
      </c>
      <c r="AM1078" s="35" t="str">
        <f t="shared" si="435"/>
        <v>285-295</v>
      </c>
      <c r="AN1078" s="36" t="str">
        <f t="shared" si="436"/>
        <v>Inner-TI</v>
      </c>
    </row>
    <row r="1079" spans="5:40" x14ac:dyDescent="0.3">
      <c r="E1079" s="12">
        <v>40962.125</v>
      </c>
      <c r="F1079" s="16">
        <v>6.59</v>
      </c>
      <c r="G1079" s="16">
        <v>522.44997596740768</v>
      </c>
      <c r="H1079" s="29">
        <v>1.1605219777207989</v>
      </c>
      <c r="I1079" s="26">
        <v>294.10000000000002</v>
      </c>
      <c r="J1079" s="30">
        <v>0.11836115326251898</v>
      </c>
      <c r="K1079" s="31">
        <v>0.25703237058582423</v>
      </c>
      <c r="L1079" s="111">
        <f t="shared" si="416"/>
        <v>0.4</v>
      </c>
      <c r="M1079" s="112">
        <f t="shared" si="417"/>
        <v>0.12</v>
      </c>
      <c r="N1079" s="112" t="b">
        <f t="shared" si="418"/>
        <v>1</v>
      </c>
      <c r="O1079" s="112" t="b">
        <f t="shared" si="419"/>
        <v>1</v>
      </c>
      <c r="P1079" s="113">
        <f t="shared" si="420"/>
        <v>4</v>
      </c>
      <c r="Q1079" s="113">
        <f t="shared" si="421"/>
        <v>14</v>
      </c>
      <c r="R1079" s="114" t="str">
        <f t="shared" si="437"/>
        <v>0.4-0.12</v>
      </c>
      <c r="S1079" s="127">
        <f t="shared" si="422"/>
        <v>-3.0982127234546147E-3</v>
      </c>
      <c r="T1079" s="112" t="b">
        <f t="shared" si="423"/>
        <v>1</v>
      </c>
      <c r="U1079" s="22">
        <f t="shared" si="424"/>
        <v>6.4722881117621744</v>
      </c>
      <c r="V1079" s="22">
        <f t="shared" si="425"/>
        <v>0.35836296772059895</v>
      </c>
      <c r="W1079" s="81">
        <f t="shared" si="426"/>
        <v>7</v>
      </c>
      <c r="X1079" s="22">
        <f t="shared" si="427"/>
        <v>0.44818107125299722</v>
      </c>
      <c r="Y1079" s="3">
        <f>IF(U1079&gt;'Power Curve'!$C$37,0,INDEX(Ci,$W1079,1)*POWER(1-X1079,3)+INDEX(Ci,$W1079,2)*3*X1079*POWER(1-X1079,2)+INDEX(Ci,$W1079,3)*3*POWER(X1079,2)*(1-X1079)+INDEX(Ci,$W1079,4)*POWER(X1079,3))</f>
        <v>464.09924443415503</v>
      </c>
      <c r="Z1079" s="3">
        <f t="shared" si="428"/>
        <v>462.66136625010347</v>
      </c>
      <c r="AA1079" s="3">
        <f t="shared" si="429"/>
        <v>522.44997596740768</v>
      </c>
      <c r="AB1079" s="3">
        <f t="shared" si="438"/>
        <v>-59.788609717304212</v>
      </c>
      <c r="AC1079" s="3">
        <f t="shared" si="439"/>
        <v>59.788609717304212</v>
      </c>
      <c r="AE1079" s="34">
        <f t="shared" si="430"/>
        <v>6</v>
      </c>
      <c r="AF1079" s="73" t="b">
        <f>COUNTIF('Power Curve'!$D$2:$D$31,AE1079)&gt;0</f>
        <v>1</v>
      </c>
      <c r="AG1079" s="73" t="b">
        <f t="shared" si="431"/>
        <v>0</v>
      </c>
      <c r="AH1079" s="73" t="b">
        <f t="shared" si="440"/>
        <v>1</v>
      </c>
      <c r="AI1079" s="34" t="str">
        <f t="shared" si="432"/>
        <v>Inner</v>
      </c>
      <c r="AJ1079" s="35" t="str">
        <f t="shared" si="441"/>
        <v>0.3-0.4</v>
      </c>
      <c r="AK1079" s="36" t="str">
        <f t="shared" si="433"/>
        <v>3-4</v>
      </c>
      <c r="AL1079" s="36" t="str">
        <f t="shared" si="434"/>
        <v>Feb</v>
      </c>
      <c r="AM1079" s="35" t="str">
        <f t="shared" si="435"/>
        <v>285-295</v>
      </c>
      <c r="AN1079" s="36" t="str">
        <f t="shared" si="436"/>
        <v>Inner-TI</v>
      </c>
    </row>
    <row r="1080" spans="5:40" x14ac:dyDescent="0.3">
      <c r="E1080" s="12">
        <v>40962.131944444445</v>
      </c>
      <c r="F1080" s="16">
        <v>6.54</v>
      </c>
      <c r="G1080" s="16">
        <v>529.56999206542969</v>
      </c>
      <c r="H1080" s="29">
        <v>1.1609705244862525</v>
      </c>
      <c r="I1080" s="26">
        <v>297.7</v>
      </c>
      <c r="J1080" s="30">
        <v>9.3272171253822631E-2</v>
      </c>
      <c r="K1080" s="31">
        <v>0.23783809428340741</v>
      </c>
      <c r="L1080" s="111">
        <f t="shared" si="416"/>
        <v>0.4</v>
      </c>
      <c r="M1080" s="112">
        <f t="shared" si="417"/>
        <v>0.09</v>
      </c>
      <c r="N1080" s="112" t="b">
        <f t="shared" si="418"/>
        <v>1</v>
      </c>
      <c r="O1080" s="112" t="b">
        <f t="shared" si="419"/>
        <v>1</v>
      </c>
      <c r="P1080" s="113">
        <f t="shared" si="420"/>
        <v>4</v>
      </c>
      <c r="Q1080" s="113">
        <f t="shared" si="421"/>
        <v>17</v>
      </c>
      <c r="R1080" s="114" t="str">
        <f t="shared" si="437"/>
        <v>0.4-0.09</v>
      </c>
      <c r="S1080" s="127">
        <f t="shared" si="422"/>
        <v>-2.2461451467925553E-2</v>
      </c>
      <c r="T1080" s="112" t="b">
        <f t="shared" si="423"/>
        <v>1</v>
      </c>
      <c r="U1080" s="22">
        <f t="shared" si="424"/>
        <v>6.4240086442072801</v>
      </c>
      <c r="V1080" s="22">
        <f t="shared" si="425"/>
        <v>0.35090122037727767</v>
      </c>
      <c r="W1080" s="81">
        <f t="shared" si="426"/>
        <v>7</v>
      </c>
      <c r="X1080" s="22">
        <f t="shared" si="427"/>
        <v>0.39910275963567438</v>
      </c>
      <c r="Y1080" s="3">
        <f>IF(U1080&gt;'Power Curve'!$C$37,0,INDEX(Ci,$W1080,1)*POWER(1-X1080,3)+INDEX(Ci,$W1080,2)*3*X1080*POWER(1-X1080,2)+INDEX(Ci,$W1080,3)*3*POWER(X1080,2)*(1-X1080)+INDEX(Ci,$W1080,4)*POWER(X1080,3))</f>
        <v>452.71588696444962</v>
      </c>
      <c r="Z1080" s="3">
        <f t="shared" si="428"/>
        <v>442.54723104063879</v>
      </c>
      <c r="AA1080" s="3">
        <f t="shared" si="429"/>
        <v>529.56999206542969</v>
      </c>
      <c r="AB1080" s="3">
        <f t="shared" si="438"/>
        <v>-87.022761024790896</v>
      </c>
      <c r="AC1080" s="3">
        <f t="shared" si="439"/>
        <v>87.022761024790896</v>
      </c>
      <c r="AE1080" s="34">
        <f t="shared" si="430"/>
        <v>6</v>
      </c>
      <c r="AF1080" s="73" t="b">
        <f>COUNTIF('Power Curve'!$D$2:$D$31,AE1080)&gt;0</f>
        <v>1</v>
      </c>
      <c r="AG1080" s="73" t="b">
        <f t="shared" si="431"/>
        <v>0</v>
      </c>
      <c r="AH1080" s="73" t="b">
        <f t="shared" si="440"/>
        <v>1</v>
      </c>
      <c r="AI1080" s="34" t="str">
        <f t="shared" si="432"/>
        <v>Outer</v>
      </c>
      <c r="AJ1080" s="35" t="str">
        <f t="shared" si="441"/>
        <v>0.3-0.4</v>
      </c>
      <c r="AK1080" s="36" t="str">
        <f t="shared" si="433"/>
        <v>3-4</v>
      </c>
      <c r="AL1080" s="36" t="str">
        <f t="shared" si="434"/>
        <v>Feb</v>
      </c>
      <c r="AM1080" s="35" t="str">
        <f t="shared" si="435"/>
        <v>295-305</v>
      </c>
      <c r="AN1080" s="36" t="str">
        <f t="shared" si="436"/>
        <v>LWS-LTI</v>
      </c>
    </row>
    <row r="1081" spans="5:40" x14ac:dyDescent="0.3">
      <c r="E1081" s="12">
        <v>40962.138888888891</v>
      </c>
      <c r="F1081" s="16">
        <v>6.84</v>
      </c>
      <c r="G1081" s="16">
        <v>547.04998207092262</v>
      </c>
      <c r="H1081" s="29">
        <v>1.1612268845812932</v>
      </c>
      <c r="I1081" s="26">
        <v>307.2</v>
      </c>
      <c r="J1081" s="30">
        <v>0.10087719298245613</v>
      </c>
      <c r="K1081" s="31">
        <v>0.21096588030809718</v>
      </c>
      <c r="L1081" s="111">
        <f t="shared" si="416"/>
        <v>0.4</v>
      </c>
      <c r="M1081" s="112">
        <f t="shared" si="417"/>
        <v>9.9999999999999992E-2</v>
      </c>
      <c r="N1081" s="112" t="b">
        <f t="shared" si="418"/>
        <v>1</v>
      </c>
      <c r="O1081" s="112" t="b">
        <f t="shared" si="419"/>
        <v>1</v>
      </c>
      <c r="P1081" s="113">
        <f t="shared" si="420"/>
        <v>4</v>
      </c>
      <c r="Q1081" s="113">
        <f t="shared" si="421"/>
        <v>16</v>
      </c>
      <c r="R1081" s="114" t="str">
        <f t="shared" si="437"/>
        <v>0.4-0.1</v>
      </c>
      <c r="S1081" s="127">
        <f t="shared" si="422"/>
        <v>-1.1366894958513816E-3</v>
      </c>
      <c r="T1081" s="112" t="b">
        <f t="shared" si="423"/>
        <v>1</v>
      </c>
      <c r="U1081" s="22">
        <f t="shared" si="424"/>
        <v>6.7191824331932484</v>
      </c>
      <c r="V1081" s="22">
        <f t="shared" si="425"/>
        <v>0.39652128098129813</v>
      </c>
      <c r="W1081" s="81">
        <f t="shared" si="426"/>
        <v>7</v>
      </c>
      <c r="X1081" s="22">
        <f t="shared" si="427"/>
        <v>0.69916056745320621</v>
      </c>
      <c r="Y1081" s="3">
        <f>IF(U1081&gt;'Power Curve'!$C$37,0,INDEX(Ci,$W1081,1)*POWER(1-X1081,3)+INDEX(Ci,$W1081,2)*3*X1081*POWER(1-X1081,2)+INDEX(Ci,$W1081,3)*3*POWER(X1081,2)*(1-X1081)+INDEX(Ci,$W1081,4)*POWER(X1081,3))</f>
        <v>524.74555740570781</v>
      </c>
      <c r="Z1081" s="3">
        <f t="shared" si="428"/>
        <v>524.14908464261009</v>
      </c>
      <c r="AA1081" s="3">
        <f t="shared" si="429"/>
        <v>547.04998207092262</v>
      </c>
      <c r="AB1081" s="3">
        <f t="shared" si="438"/>
        <v>-22.900897428312533</v>
      </c>
      <c r="AC1081" s="3">
        <f t="shared" si="439"/>
        <v>22.900897428312533</v>
      </c>
      <c r="AE1081" s="34">
        <f t="shared" si="430"/>
        <v>7</v>
      </c>
      <c r="AF1081" s="73" t="b">
        <f>COUNTIF('Power Curve'!$D$2:$D$31,AE1081)&gt;0</f>
        <v>1</v>
      </c>
      <c r="AG1081" s="73" t="b">
        <f t="shared" si="431"/>
        <v>0</v>
      </c>
      <c r="AH1081" s="73" t="b">
        <f t="shared" si="440"/>
        <v>1</v>
      </c>
      <c r="AI1081" s="34" t="str">
        <f t="shared" si="432"/>
        <v>Inner</v>
      </c>
      <c r="AJ1081" s="35" t="str">
        <f t="shared" si="441"/>
        <v>0.3-0.4</v>
      </c>
      <c r="AK1081" s="36" t="str">
        <f t="shared" si="433"/>
        <v>3-4</v>
      </c>
      <c r="AL1081" s="36" t="str">
        <f t="shared" si="434"/>
        <v>Feb</v>
      </c>
      <c r="AM1081" s="35" t="str">
        <f t="shared" si="435"/>
        <v>305-315</v>
      </c>
      <c r="AN1081" s="36" t="str">
        <f t="shared" si="436"/>
        <v>Inner-TI</v>
      </c>
    </row>
    <row r="1082" spans="5:40" x14ac:dyDescent="0.3">
      <c r="E1082" s="12">
        <v>40962.145833333336</v>
      </c>
      <c r="F1082" s="16">
        <v>6.56</v>
      </c>
      <c r="G1082" s="16">
        <v>465.84999465942423</v>
      </c>
      <c r="H1082" s="29">
        <v>1.1619750368893209</v>
      </c>
      <c r="I1082" s="26">
        <v>314.39999999999998</v>
      </c>
      <c r="J1082" s="30">
        <v>7.774390243902439E-2</v>
      </c>
      <c r="K1082" s="31">
        <v>0.29036565288272137</v>
      </c>
      <c r="L1082" s="111">
        <f t="shared" si="416"/>
        <v>0.4</v>
      </c>
      <c r="M1082" s="112">
        <f t="shared" si="417"/>
        <v>0.08</v>
      </c>
      <c r="N1082" s="112" t="b">
        <f t="shared" si="418"/>
        <v>1</v>
      </c>
      <c r="O1082" s="112" t="b">
        <f t="shared" si="419"/>
        <v>1</v>
      </c>
      <c r="P1082" s="113">
        <f t="shared" si="420"/>
        <v>4</v>
      </c>
      <c r="Q1082" s="113">
        <f t="shared" si="421"/>
        <v>18</v>
      </c>
      <c r="R1082" s="114" t="str">
        <f t="shared" si="437"/>
        <v>0.4-0.08</v>
      </c>
      <c r="S1082" s="127">
        <f t="shared" si="422"/>
        <v>-2.0887483269879482E-2</v>
      </c>
      <c r="T1082" s="112" t="b">
        <f t="shared" si="423"/>
        <v>1</v>
      </c>
      <c r="U1082" s="22">
        <f t="shared" si="424"/>
        <v>6.4455118199484582</v>
      </c>
      <c r="V1082" s="22">
        <f t="shared" si="425"/>
        <v>0.35422460550527796</v>
      </c>
      <c r="W1082" s="81">
        <f t="shared" si="426"/>
        <v>7</v>
      </c>
      <c r="X1082" s="22">
        <f t="shared" si="427"/>
        <v>0.42096173226389694</v>
      </c>
      <c r="Y1082" s="3">
        <f>IF(U1082&gt;'Power Curve'!$C$37,0,INDEX(Ci,$W1082,1)*POWER(1-X1082,3)+INDEX(Ci,$W1082,2)*3*X1082*POWER(1-X1082,2)+INDEX(Ci,$W1082,3)*3*POWER(X1082,2)*(1-X1082)+INDEX(Ci,$W1082,4)*POWER(X1082,3))</f>
        <v>457.7625731493502</v>
      </c>
      <c r="Z1082" s="3">
        <f t="shared" si="428"/>
        <v>448.2010650611162</v>
      </c>
      <c r="AA1082" s="3">
        <f t="shared" si="429"/>
        <v>465.84999465942423</v>
      </c>
      <c r="AB1082" s="3">
        <f t="shared" si="438"/>
        <v>-17.64892959830803</v>
      </c>
      <c r="AC1082" s="3">
        <f t="shared" si="439"/>
        <v>17.64892959830803</v>
      </c>
      <c r="AE1082" s="34">
        <f t="shared" si="430"/>
        <v>6</v>
      </c>
      <c r="AF1082" s="73" t="b">
        <f>COUNTIF('Power Curve'!$D$2:$D$31,AE1082)&gt;0</f>
        <v>1</v>
      </c>
      <c r="AG1082" s="73" t="b">
        <f t="shared" si="431"/>
        <v>0</v>
      </c>
      <c r="AH1082" s="73" t="b">
        <f t="shared" si="440"/>
        <v>1</v>
      </c>
      <c r="AI1082" s="34" t="str">
        <f t="shared" si="432"/>
        <v>Outer</v>
      </c>
      <c r="AJ1082" s="35" t="str">
        <f t="shared" si="441"/>
        <v>0.3-0.4</v>
      </c>
      <c r="AK1082" s="36" t="str">
        <f t="shared" si="433"/>
        <v>3-4</v>
      </c>
      <c r="AL1082" s="36" t="str">
        <f t="shared" si="434"/>
        <v>Feb</v>
      </c>
      <c r="AM1082" s="35" t="str">
        <f t="shared" si="435"/>
        <v>305-315</v>
      </c>
      <c r="AN1082" s="36" t="str">
        <f t="shared" si="436"/>
        <v>LWS-LTI</v>
      </c>
    </row>
    <row r="1083" spans="5:40" x14ac:dyDescent="0.3">
      <c r="E1083" s="12">
        <v>40962.152777777781</v>
      </c>
      <c r="F1083" s="16">
        <v>6</v>
      </c>
      <c r="G1083" s="16">
        <v>351.31000518798788</v>
      </c>
      <c r="H1083" s="29">
        <v>1.163023577168403</v>
      </c>
      <c r="I1083" s="26">
        <v>320</v>
      </c>
      <c r="J1083" s="30">
        <v>9.0000000000000011E-2</v>
      </c>
      <c r="K1083" s="31">
        <v>0.27593488533260668</v>
      </c>
      <c r="L1083" s="111">
        <f t="shared" si="416"/>
        <v>0.30000000000000004</v>
      </c>
      <c r="M1083" s="112">
        <f t="shared" si="417"/>
        <v>0.09</v>
      </c>
      <c r="N1083" s="112" t="b">
        <f t="shared" si="418"/>
        <v>1</v>
      </c>
      <c r="O1083" s="112" t="b">
        <f t="shared" si="419"/>
        <v>1</v>
      </c>
      <c r="P1083" s="113">
        <f t="shared" si="420"/>
        <v>3.0000000000000004</v>
      </c>
      <c r="Q1083" s="113">
        <f t="shared" si="421"/>
        <v>17</v>
      </c>
      <c r="R1083" s="114" t="str">
        <f t="shared" si="437"/>
        <v>0.3-0.09</v>
      </c>
      <c r="S1083" s="127">
        <f t="shared" si="422"/>
        <v>-3.2202117881719686E-2</v>
      </c>
      <c r="T1083" s="112" t="b">
        <f t="shared" si="423"/>
        <v>1</v>
      </c>
      <c r="U1083" s="22">
        <f t="shared" si="424"/>
        <v>5.8970579258848144</v>
      </c>
      <c r="V1083" s="22">
        <f t="shared" si="425"/>
        <v>0.26945928819289339</v>
      </c>
      <c r="W1083" s="81">
        <f t="shared" si="426"/>
        <v>6</v>
      </c>
      <c r="X1083" s="22">
        <f t="shared" si="427"/>
        <v>0.86609682572290403</v>
      </c>
      <c r="Y1083" s="3">
        <f>IF(U1083&gt;'Power Curve'!$C$37,0,INDEX(Ci,$W1083,1)*POWER(1-X1083,3)+INDEX(Ci,$W1083,2)*3*X1083*POWER(1-X1083,2)+INDEX(Ci,$W1083,3)*3*POWER(X1083,2)*(1-X1083)+INDEX(Ci,$W1083,4)*POWER(X1083,3))</f>
        <v>344.74410602260383</v>
      </c>
      <c r="Z1083" s="3">
        <f t="shared" si="428"/>
        <v>333.64261568143587</v>
      </c>
      <c r="AA1083" s="3">
        <f t="shared" si="429"/>
        <v>351.31000518798788</v>
      </c>
      <c r="AB1083" s="3">
        <f t="shared" si="438"/>
        <v>-17.667389506552013</v>
      </c>
      <c r="AC1083" s="3">
        <f t="shared" si="439"/>
        <v>17.667389506552013</v>
      </c>
      <c r="AE1083" s="34">
        <f t="shared" si="430"/>
        <v>6</v>
      </c>
      <c r="AF1083" s="73" t="b">
        <f>COUNTIF('Power Curve'!$D$2:$D$31,AE1083)&gt;0</f>
        <v>1</v>
      </c>
      <c r="AG1083" s="73" t="b">
        <f t="shared" si="431"/>
        <v>0</v>
      </c>
      <c r="AH1083" s="73" t="b">
        <f t="shared" si="440"/>
        <v>1</v>
      </c>
      <c r="AI1083" s="34" t="str">
        <f t="shared" si="432"/>
        <v>Outer</v>
      </c>
      <c r="AJ1083" s="35" t="str">
        <f t="shared" si="441"/>
        <v>0.2-0.3</v>
      </c>
      <c r="AK1083" s="36" t="str">
        <f t="shared" si="433"/>
        <v>3-4</v>
      </c>
      <c r="AL1083" s="36" t="str">
        <f t="shared" si="434"/>
        <v>Feb</v>
      </c>
      <c r="AM1083" s="35" t="str">
        <f t="shared" si="435"/>
        <v>315-325</v>
      </c>
      <c r="AN1083" s="36" t="str">
        <f t="shared" si="436"/>
        <v>LWS-LTI</v>
      </c>
    </row>
    <row r="1084" spans="5:40" x14ac:dyDescent="0.3">
      <c r="E1084" s="12">
        <v>40962.159722222219</v>
      </c>
      <c r="F1084" s="16">
        <v>6.02</v>
      </c>
      <c r="G1084" s="16">
        <v>357.67999267578114</v>
      </c>
      <c r="H1084" s="29">
        <v>1.1637523959468257</v>
      </c>
      <c r="I1084" s="26">
        <v>324.10000000000002</v>
      </c>
      <c r="J1084" s="30">
        <v>0.16279069767441862</v>
      </c>
      <c r="K1084" s="31">
        <v>0.14812564966044456</v>
      </c>
      <c r="L1084" s="111">
        <f t="shared" si="416"/>
        <v>0.30000000000000004</v>
      </c>
      <c r="M1084" s="112">
        <f t="shared" si="417"/>
        <v>0.16</v>
      </c>
      <c r="N1084" s="112" t="b">
        <f t="shared" si="418"/>
        <v>1</v>
      </c>
      <c r="O1084" s="112" t="b">
        <f t="shared" si="419"/>
        <v>1</v>
      </c>
      <c r="P1084" s="113">
        <f t="shared" si="420"/>
        <v>3.0000000000000004</v>
      </c>
      <c r="Q1084" s="113">
        <f t="shared" si="421"/>
        <v>10</v>
      </c>
      <c r="R1084" s="114" t="str">
        <f t="shared" si="437"/>
        <v>0.3-0.16</v>
      </c>
      <c r="S1084" s="127">
        <f t="shared" si="422"/>
        <v>6.0526841784019153E-2</v>
      </c>
      <c r="T1084" s="112" t="b">
        <f t="shared" si="423"/>
        <v>1</v>
      </c>
      <c r="U1084" s="22">
        <f t="shared" si="424"/>
        <v>5.9179504477167981</v>
      </c>
      <c r="V1084" s="22">
        <f t="shared" si="425"/>
        <v>0.27268829479073609</v>
      </c>
      <c r="W1084" s="81">
        <f t="shared" si="426"/>
        <v>6</v>
      </c>
      <c r="X1084" s="22">
        <f t="shared" si="427"/>
        <v>0.88692077313403506</v>
      </c>
      <c r="Y1084" s="3">
        <f>IF(U1084&gt;'Power Curve'!$C$37,0,INDEX(Ci,$W1084,1)*POWER(1-X1084,3)+INDEX(Ci,$W1084,2)*3*X1084*POWER(1-X1084,2)+INDEX(Ci,$W1084,3)*3*POWER(X1084,2)*(1-X1084)+INDEX(Ci,$W1084,4)*POWER(X1084,3))</f>
        <v>348.39567095881489</v>
      </c>
      <c r="Z1084" s="3">
        <f t="shared" si="428"/>
        <v>369.48296061317632</v>
      </c>
      <c r="AA1084" s="3">
        <f t="shared" si="429"/>
        <v>357.67999267578114</v>
      </c>
      <c r="AB1084" s="3">
        <f t="shared" si="438"/>
        <v>11.802967937395181</v>
      </c>
      <c r="AC1084" s="3">
        <f t="shared" si="439"/>
        <v>11.802967937395181</v>
      </c>
      <c r="AE1084" s="34">
        <f t="shared" si="430"/>
        <v>6</v>
      </c>
      <c r="AF1084" s="73" t="b">
        <f>COUNTIF('Power Curve'!$D$2:$D$31,AE1084)&gt;0</f>
        <v>1</v>
      </c>
      <c r="AG1084" s="73" t="b">
        <f t="shared" si="431"/>
        <v>0</v>
      </c>
      <c r="AH1084" s="73" t="b">
        <f t="shared" si="440"/>
        <v>1</v>
      </c>
      <c r="AI1084" s="34" t="str">
        <f t="shared" si="432"/>
        <v>Outer</v>
      </c>
      <c r="AJ1084" s="35" t="str">
        <f t="shared" si="441"/>
        <v>0.2-0.3</v>
      </c>
      <c r="AK1084" s="36" t="str">
        <f t="shared" si="433"/>
        <v>3-4</v>
      </c>
      <c r="AL1084" s="36" t="str">
        <f t="shared" si="434"/>
        <v>Feb</v>
      </c>
      <c r="AM1084" s="35" t="str">
        <f t="shared" si="435"/>
        <v>315-325</v>
      </c>
      <c r="AN1084" s="36" t="str">
        <f t="shared" si="436"/>
        <v>LWS-HTI</v>
      </c>
    </row>
    <row r="1085" spans="5:40" x14ac:dyDescent="0.3">
      <c r="E1085" s="12">
        <v>40962.166666666664</v>
      </c>
      <c r="F1085" s="16">
        <v>7.11</v>
      </c>
      <c r="G1085" s="16">
        <v>551.839987754822</v>
      </c>
      <c r="H1085" s="29">
        <v>1.1642450978536676</v>
      </c>
      <c r="I1085" s="26">
        <v>321.89999999999998</v>
      </c>
      <c r="J1085" s="30">
        <v>0.11251758087201125</v>
      </c>
      <c r="K1085" s="31">
        <v>0.1441963815353722</v>
      </c>
      <c r="L1085" s="111">
        <f t="shared" si="416"/>
        <v>0.4</v>
      </c>
      <c r="M1085" s="112">
        <f t="shared" si="417"/>
        <v>0.11</v>
      </c>
      <c r="N1085" s="112" t="b">
        <f t="shared" si="418"/>
        <v>1</v>
      </c>
      <c r="O1085" s="112" t="b">
        <f t="shared" si="419"/>
        <v>1</v>
      </c>
      <c r="P1085" s="113">
        <f t="shared" si="420"/>
        <v>4</v>
      </c>
      <c r="Q1085" s="113">
        <f t="shared" si="421"/>
        <v>15</v>
      </c>
      <c r="R1085" s="114" t="str">
        <f t="shared" si="437"/>
        <v>0.4-0.11</v>
      </c>
      <c r="S1085" s="127">
        <f t="shared" si="422"/>
        <v>-7.3544994965231711E-3</v>
      </c>
      <c r="T1085" s="112" t="b">
        <f t="shared" si="423"/>
        <v>1</v>
      </c>
      <c r="U1085" s="22">
        <f t="shared" si="424"/>
        <v>6.9904592837682351</v>
      </c>
      <c r="V1085" s="22">
        <f t="shared" si="425"/>
        <v>0.4384479927202154</v>
      </c>
      <c r="W1085" s="81">
        <f t="shared" si="426"/>
        <v>7</v>
      </c>
      <c r="X1085" s="22">
        <f t="shared" si="427"/>
        <v>0.97492603218098428</v>
      </c>
      <c r="Y1085" s="3">
        <f>IF(U1085&gt;'Power Curve'!$C$37,0,INDEX(Ci,$W1085,1)*POWER(1-X1085,3)+INDEX(Ci,$W1085,2)*3*X1085*POWER(1-X1085,2)+INDEX(Ci,$W1085,3)*3*POWER(X1085,2)*(1-X1085)+INDEX(Ci,$W1085,4)*POWER(X1085,3))</f>
        <v>593.9940887238763</v>
      </c>
      <c r="Z1085" s="3">
        <f t="shared" si="428"/>
        <v>589.62555949741875</v>
      </c>
      <c r="AA1085" s="3">
        <f t="shared" si="429"/>
        <v>551.839987754822</v>
      </c>
      <c r="AB1085" s="3">
        <f t="shared" si="438"/>
        <v>37.785571742596744</v>
      </c>
      <c r="AC1085" s="3">
        <f t="shared" si="439"/>
        <v>37.785571742596744</v>
      </c>
      <c r="AE1085" s="34">
        <f t="shared" si="430"/>
        <v>7</v>
      </c>
      <c r="AF1085" s="73" t="b">
        <f>COUNTIF('Power Curve'!$D$2:$D$31,AE1085)&gt;0</f>
        <v>1</v>
      </c>
      <c r="AG1085" s="73" t="b">
        <f t="shared" si="431"/>
        <v>0</v>
      </c>
      <c r="AH1085" s="73" t="b">
        <f t="shared" si="440"/>
        <v>1</v>
      </c>
      <c r="AI1085" s="34" t="str">
        <f t="shared" si="432"/>
        <v>Inner</v>
      </c>
      <c r="AJ1085" s="35" t="str">
        <f t="shared" si="441"/>
        <v>0.4-0.5</v>
      </c>
      <c r="AK1085" s="36" t="str">
        <f t="shared" si="433"/>
        <v>4-5</v>
      </c>
      <c r="AL1085" s="36" t="str">
        <f t="shared" si="434"/>
        <v>Feb</v>
      </c>
      <c r="AM1085" s="35" t="str">
        <f t="shared" si="435"/>
        <v>315-325</v>
      </c>
      <c r="AN1085" s="36" t="str">
        <f t="shared" si="436"/>
        <v>Inner-TI</v>
      </c>
    </row>
    <row r="1086" spans="5:40" x14ac:dyDescent="0.3">
      <c r="E1086" s="12">
        <v>40962.173611111109</v>
      </c>
      <c r="F1086" s="16">
        <v>6.36</v>
      </c>
      <c r="G1086" s="16">
        <v>382.22998809814476</v>
      </c>
      <c r="H1086" s="29">
        <v>1.1642021764163426</v>
      </c>
      <c r="I1086" s="26">
        <v>324.10000000000002</v>
      </c>
      <c r="J1086" s="30">
        <v>2.8301886792452827E-2</v>
      </c>
      <c r="K1086" s="31">
        <v>0.28619810488010611</v>
      </c>
      <c r="L1086" s="111">
        <f t="shared" si="416"/>
        <v>0.30000000000000004</v>
      </c>
      <c r="M1086" s="112">
        <f t="shared" si="417"/>
        <v>0.03</v>
      </c>
      <c r="N1086" s="112" t="b">
        <f t="shared" si="418"/>
        <v>1</v>
      </c>
      <c r="O1086" s="112" t="b">
        <f t="shared" si="419"/>
        <v>1</v>
      </c>
      <c r="P1086" s="113">
        <f t="shared" si="420"/>
        <v>3.0000000000000004</v>
      </c>
      <c r="Q1086" s="113">
        <f t="shared" si="421"/>
        <v>23</v>
      </c>
      <c r="R1086" s="114" t="str">
        <f t="shared" si="437"/>
        <v>0.3-0.03</v>
      </c>
      <c r="S1086" s="127">
        <f t="shared" si="422"/>
        <v>-0.175318264029276</v>
      </c>
      <c r="T1086" s="112" t="b">
        <f t="shared" si="423"/>
        <v>1</v>
      </c>
      <c r="U1086" s="22">
        <f t="shared" si="424"/>
        <v>6.2529922204598423</v>
      </c>
      <c r="V1086" s="22">
        <f t="shared" si="425"/>
        <v>0.32447008080203638</v>
      </c>
      <c r="W1086" s="81">
        <f t="shared" si="426"/>
        <v>7</v>
      </c>
      <c r="X1086" s="22">
        <f t="shared" si="427"/>
        <v>0.22525665566168751</v>
      </c>
      <c r="Y1086" s="3">
        <f>IF(U1086&gt;'Power Curve'!$C$37,0,INDEX(Ci,$W1086,1)*POWER(1-X1086,3)+INDEX(Ci,$W1086,2)*3*X1086*POWER(1-X1086,2)+INDEX(Ci,$W1086,3)*3*POWER(X1086,2)*(1-X1086)+INDEX(Ci,$W1086,4)*POWER(X1086,3))</f>
        <v>414.10270892795467</v>
      </c>
      <c r="Z1086" s="3">
        <f t="shared" si="428"/>
        <v>341.5029408688851</v>
      </c>
      <c r="AA1086" s="3">
        <f t="shared" si="429"/>
        <v>382.22998809814476</v>
      </c>
      <c r="AB1086" s="3">
        <f t="shared" si="438"/>
        <v>-40.727047229259654</v>
      </c>
      <c r="AC1086" s="3">
        <f t="shared" si="439"/>
        <v>40.727047229259654</v>
      </c>
      <c r="AE1086" s="34">
        <f t="shared" si="430"/>
        <v>6</v>
      </c>
      <c r="AF1086" s="73" t="b">
        <f>COUNTIF('Power Curve'!$D$2:$D$31,AE1086)&gt;0</f>
        <v>1</v>
      </c>
      <c r="AG1086" s="73" t="b">
        <f t="shared" si="431"/>
        <v>0</v>
      </c>
      <c r="AH1086" s="73" t="b">
        <f t="shared" si="440"/>
        <v>1</v>
      </c>
      <c r="AI1086" s="34" t="str">
        <f t="shared" si="432"/>
        <v>Outer</v>
      </c>
      <c r="AJ1086" s="35" t="str">
        <f t="shared" si="441"/>
        <v>0.3-0.4</v>
      </c>
      <c r="AK1086" s="36" t="str">
        <f t="shared" si="433"/>
        <v>4-5</v>
      </c>
      <c r="AL1086" s="36" t="str">
        <f t="shared" si="434"/>
        <v>Feb</v>
      </c>
      <c r="AM1086" s="35" t="str">
        <f t="shared" si="435"/>
        <v>315-325</v>
      </c>
      <c r="AN1086" s="36" t="str">
        <f t="shared" si="436"/>
        <v>LWS-LTI</v>
      </c>
    </row>
    <row r="1087" spans="5:40" x14ac:dyDescent="0.3">
      <c r="E1087" s="12">
        <v>40962.3125</v>
      </c>
      <c r="F1087" s="16">
        <v>5.16</v>
      </c>
      <c r="G1087" s="16">
        <v>202.4999961853031</v>
      </c>
      <c r="H1087" s="29">
        <v>1.1694255316559634</v>
      </c>
      <c r="I1087" s="26">
        <v>297</v>
      </c>
      <c r="J1087" s="30">
        <v>6.7829457364341081E-2</v>
      </c>
      <c r="K1087" s="31">
        <v>0.51395843968019816</v>
      </c>
      <c r="L1087" s="111">
        <f t="shared" si="416"/>
        <v>0.1</v>
      </c>
      <c r="M1087" s="112">
        <f t="shared" si="417"/>
        <v>6.9999999999999993E-2</v>
      </c>
      <c r="N1087" s="112" t="b">
        <f t="shared" si="418"/>
        <v>1</v>
      </c>
      <c r="O1087" s="112" t="b">
        <f t="shared" si="419"/>
        <v>1</v>
      </c>
      <c r="P1087" s="113">
        <f t="shared" si="420"/>
        <v>1</v>
      </c>
      <c r="Q1087" s="113">
        <f t="shared" si="421"/>
        <v>19</v>
      </c>
      <c r="R1087" s="114" t="str">
        <f t="shared" si="437"/>
        <v>0.1-0.07</v>
      </c>
      <c r="S1087" s="127">
        <f t="shared" si="422"/>
        <v>-5.2457205154014371E-2</v>
      </c>
      <c r="T1087" s="112" t="b">
        <f t="shared" si="423"/>
        <v>1</v>
      </c>
      <c r="U1087" s="22">
        <f t="shared" si="424"/>
        <v>5.0807582285600992</v>
      </c>
      <c r="V1087" s="22">
        <f t="shared" si="425"/>
        <v>0.14329753856421171</v>
      </c>
      <c r="W1087" s="81">
        <f t="shared" si="426"/>
        <v>6</v>
      </c>
      <c r="X1087" s="22">
        <f t="shared" si="427"/>
        <v>5.2476425777243964E-2</v>
      </c>
      <c r="Y1087" s="3">
        <f>IF(U1087&gt;'Power Curve'!$C$37,0,INDEX(Ci,$W1087,1)*POWER(1-X1087,3)+INDEX(Ci,$W1087,2)*3*X1087*POWER(1-X1087,2)+INDEX(Ci,$W1087,3)*3*POWER(X1087,2)*(1-X1087)+INDEX(Ci,$W1087,4)*POWER(X1087,3))</f>
        <v>219.55010990364644</v>
      </c>
      <c r="Z1087" s="3">
        <f t="shared" si="428"/>
        <v>208.03312474684444</v>
      </c>
      <c r="AA1087" s="3">
        <f t="shared" si="429"/>
        <v>202.4999961853031</v>
      </c>
      <c r="AB1087" s="3">
        <f t="shared" si="438"/>
        <v>5.5331285615413321</v>
      </c>
      <c r="AC1087" s="3">
        <f t="shared" si="439"/>
        <v>5.5331285615413321</v>
      </c>
      <c r="AE1087" s="34">
        <f t="shared" si="430"/>
        <v>5</v>
      </c>
      <c r="AF1087" s="73" t="b">
        <f>COUNTIF('Power Curve'!$D$2:$D$31,AE1087)&gt;0</f>
        <v>1</v>
      </c>
      <c r="AG1087" s="73" t="b">
        <f t="shared" si="431"/>
        <v>0</v>
      </c>
      <c r="AH1087" s="73" t="b">
        <f t="shared" si="440"/>
        <v>1</v>
      </c>
      <c r="AI1087" s="34" t="str">
        <f t="shared" si="432"/>
        <v>Outer</v>
      </c>
      <c r="AJ1087" s="35" t="str">
        <f t="shared" si="441"/>
        <v>0.1-0.2</v>
      </c>
      <c r="AK1087" s="36" t="str">
        <f t="shared" si="433"/>
        <v>7-8</v>
      </c>
      <c r="AL1087" s="36" t="str">
        <f t="shared" si="434"/>
        <v>Feb</v>
      </c>
      <c r="AM1087" s="35" t="str">
        <f t="shared" si="435"/>
        <v>295-305</v>
      </c>
      <c r="AN1087" s="36" t="str">
        <f t="shared" si="436"/>
        <v>LWS-LTI</v>
      </c>
    </row>
    <row r="1088" spans="5:40" x14ac:dyDescent="0.3">
      <c r="E1088" s="12">
        <v>40962.541666666664</v>
      </c>
      <c r="F1088" s="16">
        <v>4.78</v>
      </c>
      <c r="G1088" s="16">
        <v>137.8499984741207</v>
      </c>
      <c r="H1088" s="29">
        <v>1.1682549655111367</v>
      </c>
      <c r="I1088" s="26">
        <v>290.5</v>
      </c>
      <c r="J1088" s="30">
        <v>0.15690376569037656</v>
      </c>
      <c r="K1088" s="31">
        <v>0.12328295803979797</v>
      </c>
      <c r="L1088" s="111">
        <f t="shared" si="416"/>
        <v>0.1</v>
      </c>
      <c r="M1088" s="112">
        <f t="shared" si="417"/>
        <v>0.16</v>
      </c>
      <c r="N1088" s="112" t="b">
        <f t="shared" si="418"/>
        <v>1</v>
      </c>
      <c r="O1088" s="112" t="b">
        <f t="shared" si="419"/>
        <v>1</v>
      </c>
      <c r="P1088" s="113">
        <f t="shared" si="420"/>
        <v>1</v>
      </c>
      <c r="Q1088" s="113">
        <f t="shared" si="421"/>
        <v>10</v>
      </c>
      <c r="R1088" s="114" t="str">
        <f t="shared" si="437"/>
        <v>0.1-0.16</v>
      </c>
      <c r="S1088" s="127">
        <f t="shared" si="422"/>
        <v>8.8248709142140419E-2</v>
      </c>
      <c r="T1088" s="112" t="b">
        <f t="shared" si="423"/>
        <v>1</v>
      </c>
      <c r="U1088" s="22">
        <f t="shared" si="424"/>
        <v>4.7050229437920317</v>
      </c>
      <c r="V1088" s="22">
        <f t="shared" si="425"/>
        <v>8.5226439090664102E-2</v>
      </c>
      <c r="W1088" s="81">
        <f t="shared" si="426"/>
        <v>5</v>
      </c>
      <c r="X1088" s="22">
        <f t="shared" si="427"/>
        <v>0.63055760816960782</v>
      </c>
      <c r="Y1088" s="3">
        <f>IF(U1088&gt;'Power Curve'!$C$37,0,INDEX(Ci,$W1088,1)*POWER(1-X1088,3)+INDEX(Ci,$W1088,2)*3*X1088*POWER(1-X1088,2)+INDEX(Ci,$W1088,3)*3*POWER(X1088,2)*(1-X1088)+INDEX(Ci,$W1088,4)*POWER(X1088,3))</f>
        <v>156.50184565250959</v>
      </c>
      <c r="Z1088" s="3">
        <f t="shared" si="428"/>
        <v>170.31293150970606</v>
      </c>
      <c r="AA1088" s="3">
        <f t="shared" si="429"/>
        <v>137.8499984741207</v>
      </c>
      <c r="AB1088" s="3">
        <f t="shared" si="438"/>
        <v>32.462933035585365</v>
      </c>
      <c r="AC1088" s="3">
        <f t="shared" si="439"/>
        <v>32.462933035585365</v>
      </c>
      <c r="AE1088" s="34">
        <f t="shared" si="430"/>
        <v>5</v>
      </c>
      <c r="AF1088" s="73" t="b">
        <f>COUNTIF('Power Curve'!$D$2:$D$31,AE1088)&gt;0</f>
        <v>1</v>
      </c>
      <c r="AG1088" s="73" t="b">
        <f t="shared" si="431"/>
        <v>0</v>
      </c>
      <c r="AH1088" s="73" t="b">
        <f t="shared" si="440"/>
        <v>1</v>
      </c>
      <c r="AI1088" s="34" t="str">
        <f t="shared" si="432"/>
        <v>Outer</v>
      </c>
      <c r="AJ1088" s="35" t="str">
        <f t="shared" si="441"/>
        <v>0.0-0.1</v>
      </c>
      <c r="AK1088" s="36" t="str">
        <f t="shared" si="433"/>
        <v>13-14</v>
      </c>
      <c r="AL1088" s="36" t="str">
        <f t="shared" si="434"/>
        <v>Feb</v>
      </c>
      <c r="AM1088" s="35" t="str">
        <f t="shared" si="435"/>
        <v>285-295</v>
      </c>
      <c r="AN1088" s="36" t="str">
        <f t="shared" si="436"/>
        <v>LWS-HTI</v>
      </c>
    </row>
    <row r="1089" spans="5:40" x14ac:dyDescent="0.3">
      <c r="E1089" s="12">
        <v>40962.548611111109</v>
      </c>
      <c r="F1089" s="16">
        <v>4.92</v>
      </c>
      <c r="G1089" s="16">
        <v>181.33000183105491</v>
      </c>
      <c r="H1089" s="29">
        <v>1.1688961826591526</v>
      </c>
      <c r="I1089" s="26">
        <v>284.5</v>
      </c>
      <c r="J1089" s="30">
        <v>0.12804878048780488</v>
      </c>
      <c r="K1089" s="31">
        <v>0.16932946145046093</v>
      </c>
      <c r="L1089" s="111">
        <f t="shared" si="416"/>
        <v>0.1</v>
      </c>
      <c r="M1089" s="112">
        <f t="shared" si="417"/>
        <v>0.13</v>
      </c>
      <c r="N1089" s="112" t="b">
        <f t="shared" si="418"/>
        <v>1</v>
      </c>
      <c r="O1089" s="112" t="b">
        <f t="shared" si="419"/>
        <v>1</v>
      </c>
      <c r="P1089" s="113">
        <f t="shared" si="420"/>
        <v>1</v>
      </c>
      <c r="Q1089" s="113">
        <f t="shared" si="421"/>
        <v>13</v>
      </c>
      <c r="R1089" s="114" t="str">
        <f t="shared" si="437"/>
        <v>0.1-0.13</v>
      </c>
      <c r="S1089" s="127">
        <f t="shared" si="422"/>
        <v>4.827591189261813E-2</v>
      </c>
      <c r="T1089" s="112" t="b">
        <f t="shared" si="423"/>
        <v>1</v>
      </c>
      <c r="U1089" s="22">
        <f t="shared" si="424"/>
        <v>4.8437128244079144</v>
      </c>
      <c r="V1089" s="22">
        <f t="shared" si="425"/>
        <v>0.10666140721773483</v>
      </c>
      <c r="W1089" s="81">
        <f t="shared" si="426"/>
        <v>5</v>
      </c>
      <c r="X1089" s="22">
        <f t="shared" si="427"/>
        <v>0.78914669311554642</v>
      </c>
      <c r="Y1089" s="3">
        <f>IF(U1089&gt;'Power Curve'!$C$37,0,INDEX(Ci,$W1089,1)*POWER(1-X1089,3)+INDEX(Ci,$W1089,2)*3*X1089*POWER(1-X1089,2)+INDEX(Ci,$W1089,3)*3*POWER(X1089,2)*(1-X1089)+INDEX(Ci,$W1089,4)*POWER(X1089,3))</f>
        <v>180.86354575979647</v>
      </c>
      <c r="Z1089" s="3">
        <f t="shared" si="428"/>
        <v>189.5948983594829</v>
      </c>
      <c r="AA1089" s="3">
        <f t="shared" si="429"/>
        <v>181.33000183105491</v>
      </c>
      <c r="AB1089" s="3">
        <f t="shared" si="438"/>
        <v>8.2648965284279825</v>
      </c>
      <c r="AC1089" s="3">
        <f t="shared" si="439"/>
        <v>8.2648965284279825</v>
      </c>
      <c r="AE1089" s="34">
        <f t="shared" si="430"/>
        <v>5</v>
      </c>
      <c r="AF1089" s="73" t="b">
        <f>COUNTIF('Power Curve'!$D$2:$D$31,AE1089)&gt;0</f>
        <v>1</v>
      </c>
      <c r="AG1089" s="73" t="b">
        <f t="shared" si="431"/>
        <v>0</v>
      </c>
      <c r="AH1089" s="73" t="b">
        <f t="shared" si="440"/>
        <v>1</v>
      </c>
      <c r="AI1089" s="34" t="str">
        <f t="shared" si="432"/>
        <v>Inner</v>
      </c>
      <c r="AJ1089" s="35" t="str">
        <f t="shared" si="441"/>
        <v>0.1-0.2</v>
      </c>
      <c r="AK1089" s="36" t="str">
        <f t="shared" si="433"/>
        <v>13-14</v>
      </c>
      <c r="AL1089" s="36" t="str">
        <f t="shared" si="434"/>
        <v>Feb</v>
      </c>
      <c r="AM1089" s="35" t="str">
        <f t="shared" si="435"/>
        <v>275-285</v>
      </c>
      <c r="AN1089" s="36" t="str">
        <f t="shared" si="436"/>
        <v>Inner-TI</v>
      </c>
    </row>
    <row r="1090" spans="5:40" x14ac:dyDescent="0.3">
      <c r="E1090" s="12">
        <v>40962.555555555555</v>
      </c>
      <c r="F1090" s="16">
        <v>4.67</v>
      </c>
      <c r="G1090" s="16">
        <v>177.76999664306618</v>
      </c>
      <c r="H1090" s="29">
        <v>1.1687251225670698</v>
      </c>
      <c r="I1090" s="26">
        <v>284.60000000000002</v>
      </c>
      <c r="J1090" s="30">
        <v>0.10492505353319058</v>
      </c>
      <c r="K1090" s="31">
        <v>0.13760258290380359</v>
      </c>
      <c r="L1090" s="111">
        <f t="shared" si="416"/>
        <v>0.1</v>
      </c>
      <c r="M1090" s="112">
        <f t="shared" si="417"/>
        <v>9.9999999999999992E-2</v>
      </c>
      <c r="N1090" s="112" t="b">
        <f t="shared" si="418"/>
        <v>1</v>
      </c>
      <c r="O1090" s="112" t="b">
        <f t="shared" si="419"/>
        <v>1</v>
      </c>
      <c r="P1090" s="113">
        <f t="shared" si="420"/>
        <v>1</v>
      </c>
      <c r="Q1090" s="113">
        <f t="shared" si="421"/>
        <v>16</v>
      </c>
      <c r="R1090" s="114" t="str">
        <f t="shared" si="437"/>
        <v>0.1-0.1</v>
      </c>
      <c r="S1090" s="127">
        <f t="shared" si="422"/>
        <v>-4.0149085065840128E-3</v>
      </c>
      <c r="T1090" s="112" t="b">
        <f t="shared" si="423"/>
        <v>1</v>
      </c>
      <c r="U1090" s="22">
        <f t="shared" si="424"/>
        <v>4.5973649189242263</v>
      </c>
      <c r="V1090" s="22">
        <f t="shared" si="425"/>
        <v>6.8587544303119488E-2</v>
      </c>
      <c r="W1090" s="81">
        <f t="shared" si="426"/>
        <v>5</v>
      </c>
      <c r="X1090" s="22">
        <f t="shared" si="427"/>
        <v>0.50745282521749735</v>
      </c>
      <c r="Y1090" s="3">
        <f>IF(U1090&gt;'Power Curve'!$C$37,0,INDEX(Ci,$W1090,1)*POWER(1-X1090,3)+INDEX(Ci,$W1090,2)*3*X1090*POWER(1-X1090,2)+INDEX(Ci,$W1090,3)*3*POWER(X1090,2)*(1-X1090)+INDEX(Ci,$W1090,4)*POWER(X1090,3))</f>
        <v>137.79516047693269</v>
      </c>
      <c r="Z1090" s="3">
        <f t="shared" si="428"/>
        <v>137.24192551496773</v>
      </c>
      <c r="AA1090" s="3">
        <f t="shared" si="429"/>
        <v>177.76999664306618</v>
      </c>
      <c r="AB1090" s="3">
        <f t="shared" si="438"/>
        <v>-40.528071128098446</v>
      </c>
      <c r="AC1090" s="3">
        <f t="shared" si="439"/>
        <v>40.528071128098446</v>
      </c>
      <c r="AE1090" s="34">
        <f t="shared" si="430"/>
        <v>5</v>
      </c>
      <c r="AF1090" s="73" t="b">
        <f>COUNTIF('Power Curve'!$D$2:$D$31,AE1090)&gt;0</f>
        <v>1</v>
      </c>
      <c r="AG1090" s="73" t="b">
        <f t="shared" si="431"/>
        <v>0</v>
      </c>
      <c r="AH1090" s="73" t="b">
        <f t="shared" si="440"/>
        <v>1</v>
      </c>
      <c r="AI1090" s="34" t="str">
        <f t="shared" si="432"/>
        <v>Inner</v>
      </c>
      <c r="AJ1090" s="35" t="str">
        <f t="shared" si="441"/>
        <v>0.0-0.1</v>
      </c>
      <c r="AK1090" s="36" t="str">
        <f t="shared" si="433"/>
        <v>13-14</v>
      </c>
      <c r="AL1090" s="36" t="str">
        <f t="shared" si="434"/>
        <v>Feb</v>
      </c>
      <c r="AM1090" s="35" t="str">
        <f t="shared" si="435"/>
        <v>275-285</v>
      </c>
      <c r="AN1090" s="36" t="str">
        <f t="shared" si="436"/>
        <v>Inner-TI</v>
      </c>
    </row>
    <row r="1091" spans="5:40" x14ac:dyDescent="0.3">
      <c r="E1091" s="12">
        <v>40962.5625</v>
      </c>
      <c r="F1091" s="16">
        <v>4.9800000000000004</v>
      </c>
      <c r="G1091" s="16">
        <v>175.81999969482428</v>
      </c>
      <c r="H1091" s="29">
        <v>1.1688106463861423</v>
      </c>
      <c r="I1091" s="26">
        <v>291.2</v>
      </c>
      <c r="J1091" s="30">
        <v>0.18674698795180722</v>
      </c>
      <c r="K1091" s="31">
        <v>0.18103877245974523</v>
      </c>
      <c r="L1091" s="111">
        <f t="shared" ref="L1091:L1154" si="442">ROUND((V1091-CenterOfFirstWindSpeedBin)/WindSpeedBinWidth,0)*WindSpeedBinWidth+CenterOfFirstWindSpeedBin</f>
        <v>0.1</v>
      </c>
      <c r="M1091" s="112">
        <f t="shared" ref="M1091:M1154" si="443">ROUND((J1091-CenterOfFirstTurbulenceBin)/TurbulenceBinWidth,0)*TurbulenceBinWidth+CenterOfFirstTurbulenceBin</f>
        <v>0.19</v>
      </c>
      <c r="N1091" s="112" t="b">
        <f t="shared" ref="N1091:N1154" si="444">IF(AND(L1091&gt;=CenterOfFirstWindSpeedBin,L1091&lt;=CenterOfLastWindSpeedBin),TRUE,FALSE)</f>
        <v>1</v>
      </c>
      <c r="O1091" s="112" t="b">
        <f t="shared" ref="O1091:O1154" si="445">IF(AND(M1091&gt;=CenterOfFirstTurbulenceBin,M1091&lt;=CenterOfLastTurbulenceBin),TRUE,FALSE)</f>
        <v>1</v>
      </c>
      <c r="P1091" s="113">
        <f t="shared" ref="P1091:P1154" si="446">(L1091-CenterOfFirstWindSpeedBin)/WindSpeedBinWidth+1</f>
        <v>1</v>
      </c>
      <c r="Q1091" s="113">
        <f t="shared" ref="Q1091:Q1154" si="447">NumberOfTurbulenceBins-(M1091-CenterOfFirstTurbulenceBin)/TurbulenceBinWidth</f>
        <v>7</v>
      </c>
      <c r="R1091" s="114" t="str">
        <f t="shared" si="437"/>
        <v>0.1-0.19</v>
      </c>
      <c r="S1091" s="127">
        <f t="shared" ref="S1091:S1154" si="448">IF(T1091,INDEX(PowerDeviationMatrix,Q1091,P1091),IF(UseMatrixPadValue,MatrixPadValue,0))</f>
        <v>9.0716742799455075E-2</v>
      </c>
      <c r="T1091" s="112" t="b">
        <f t="shared" ref="T1091:T1154" si="449">IF(AND(P1091&gt;0,Q1091&gt;0,N1091,O1091),LEN(INDEX(PowerDeviationMatrix,Q1091,P1091))&gt;0,FALSE)</f>
        <v>1</v>
      </c>
      <c r="U1091" s="22">
        <f t="shared" ref="U1091:U1154" si="450">F1091*(H1091/Ref_Density)^(1/3)</f>
        <v>4.9026628998362698</v>
      </c>
      <c r="V1091" s="22">
        <f t="shared" ref="V1091:V1154" si="451">(U1091-CutInWindSpeed)/(RatedWindSpeed-CutInWindSpeed)</f>
        <v>0.11577233140545459</v>
      </c>
      <c r="W1091" s="81">
        <f t="shared" ref="W1091:W1154" si="452">COUNTIF(xa,"&lt;"&amp;U1091)</f>
        <v>5</v>
      </c>
      <c r="X1091" s="22">
        <f t="shared" ref="X1091:X1154" si="453">(U1091-INDEX(xa,$W1091))/(INDEX(xb,$W1091)-INDEX(xa,$W1091))</f>
        <v>0.85655491697558128</v>
      </c>
      <c r="Y1091" s="3">
        <f>IF(U1091&gt;'Power Curve'!$C$37,0,INDEX(Ci,$W1091,1)*POWER(1-X1091,3)+INDEX(Ci,$W1091,2)*3*X1091*POWER(1-X1091,2)+INDEX(Ci,$W1091,3)*3*POWER(X1091,2)*(1-X1091)+INDEX(Ci,$W1091,4)*POWER(X1091,3))</f>
        <v>190.99535603014749</v>
      </c>
      <c r="Z1091" s="3">
        <f t="shared" ref="Z1091:Z1154" si="454">IF(OR(T1091,UseMatrixPadValue),Y1091*(1+S1091),"")</f>
        <v>208.32183261902472</v>
      </c>
      <c r="AA1091" s="3">
        <f t="shared" ref="AA1091:AA1154" si="455">IF(AH1091,G1091,"")</f>
        <v>175.81999969482428</v>
      </c>
      <c r="AB1091" s="3">
        <f t="shared" si="438"/>
        <v>32.501832924200443</v>
      </c>
      <c r="AC1091" s="3">
        <f t="shared" si="439"/>
        <v>32.501832924200443</v>
      </c>
      <c r="AE1091" s="34">
        <f t="shared" ref="AE1091:AE1154" si="456">MROUND(U1091-Centre_First_Bin,Bin_Width)+Centre_First_Bin</f>
        <v>5</v>
      </c>
      <c r="AF1091" s="73" t="b">
        <f>COUNTIF('Power Curve'!$D$2:$D$31,AE1091)&gt;0</f>
        <v>1</v>
      </c>
      <c r="AG1091" s="73" t="b">
        <f t="shared" ref="AG1091:AG1154" si="457">(G1091&lt;0)</f>
        <v>0</v>
      </c>
      <c r="AH1091" s="73" t="b">
        <f t="shared" si="440"/>
        <v>1</v>
      </c>
      <c r="AI1091" s="34" t="str">
        <f t="shared" ref="AI1091:AI1154" si="458">IF(AH1091,IF(AND(J1091&gt;=LowerTurbLimit,J1091&lt;=UpperTurbLimit,K1091&gt;=LowerShearLimit,K1091&lt;=UpperShearLimit),"Inner","Outer"),"")</f>
        <v>Outer</v>
      </c>
      <c r="AJ1091" s="35" t="str">
        <f t="shared" si="441"/>
        <v>0.1-0.2</v>
      </c>
      <c r="AK1091" s="36" t="str">
        <f t="shared" ref="AK1091:AK1154" si="459">IF(AH1091,HOUR(E1091)&amp;"-"&amp;HOUR(E1091)+1,"")</f>
        <v>13-14</v>
      </c>
      <c r="AL1091" s="36" t="str">
        <f t="shared" ref="AL1091:AL1154" si="460">IF(AH1091,TEXT(E1091,"mmm"),"")</f>
        <v>Feb</v>
      </c>
      <c r="AM1091" s="35" t="str">
        <f t="shared" ref="AM1091:AM1154" si="461">IF(AH1091,IF(OR(I1091&lt;5,I1091&gt;=355),"355-5",MROUND(I1091,10)-5&amp;"-"&amp;MROUND(I1091,10)+5),"")</f>
        <v>285-295</v>
      </c>
      <c r="AN1091" s="36" t="str">
        <f t="shared" ref="AN1091:AN1154" si="462">IF(AH1091,IF(V1091&lt;0.5,IF(J1091&lt;=LowerTurbLimit,"LWS-LTI",IF(J1091&gt;=UpperTurbLimit,"LWS-HTI","Inner-TI")),IF(J1091&lt;=LowerTurbLimit,"HWS-LTI",IF(J1091&gt;=UpperTurbLimit,"HWS-HTI","Inner-TI"))),"")</f>
        <v>LWS-HTI</v>
      </c>
    </row>
    <row r="1092" spans="5:40" x14ac:dyDescent="0.3">
      <c r="E1092" s="12">
        <v>40962.569444444445</v>
      </c>
      <c r="F1092" s="16">
        <v>4.6900000000000004</v>
      </c>
      <c r="G1092" s="16">
        <v>121.07000350952171</v>
      </c>
      <c r="H1092" s="29">
        <v>1.1691528666753546</v>
      </c>
      <c r="I1092" s="26">
        <v>301.5</v>
      </c>
      <c r="J1092" s="30">
        <v>0.14498933901918976</v>
      </c>
      <c r="K1092" s="31">
        <v>0.23710037486874594</v>
      </c>
      <c r="L1092" s="111">
        <f t="shared" si="442"/>
        <v>0.1</v>
      </c>
      <c r="M1092" s="112">
        <f t="shared" si="443"/>
        <v>0.14000000000000001</v>
      </c>
      <c r="N1092" s="112" t="b">
        <f t="shared" si="444"/>
        <v>1</v>
      </c>
      <c r="O1092" s="112" t="b">
        <f t="shared" si="445"/>
        <v>1</v>
      </c>
      <c r="P1092" s="113">
        <f t="shared" si="446"/>
        <v>1</v>
      </c>
      <c r="Q1092" s="113">
        <f t="shared" si="447"/>
        <v>12</v>
      </c>
      <c r="R1092" s="114" t="str">
        <f t="shared" ref="R1092:R1155" si="463">L1092&amp;"-"&amp;M1092</f>
        <v>0.1-0.14</v>
      </c>
      <c r="S1092" s="127">
        <f t="shared" si="448"/>
        <v>5.7648834867645611E-2</v>
      </c>
      <c r="T1092" s="112" t="b">
        <f t="shared" si="449"/>
        <v>1</v>
      </c>
      <c r="U1092" s="22">
        <f t="shared" si="450"/>
        <v>4.6176170475504783</v>
      </c>
      <c r="V1092" s="22">
        <f t="shared" si="451"/>
        <v>7.1717576066657795E-2</v>
      </c>
      <c r="W1092" s="81">
        <f t="shared" si="452"/>
        <v>5</v>
      </c>
      <c r="X1092" s="22">
        <f t="shared" si="453"/>
        <v>0.53061072637641538</v>
      </c>
      <c r="Y1092" s="3">
        <f>IF(U1092&gt;'Power Curve'!$C$37,0,INDEX(Ci,$W1092,1)*POWER(1-X1092,3)+INDEX(Ci,$W1092,2)*3*X1092*POWER(1-X1092,2)+INDEX(Ci,$W1092,3)*3*POWER(X1092,2)*(1-X1092)+INDEX(Ci,$W1092,4)*POWER(X1092,3))</f>
        <v>141.26536102066802</v>
      </c>
      <c r="Z1092" s="3">
        <f t="shared" si="454"/>
        <v>149.40914449066685</v>
      </c>
      <c r="AA1092" s="3">
        <f t="shared" si="455"/>
        <v>121.07000350952171</v>
      </c>
      <c r="AB1092" s="3">
        <f t="shared" ref="AB1092:AB1155" si="464">IF(AH1092,Z1092-AA1092,"")</f>
        <v>28.339140981145135</v>
      </c>
      <c r="AC1092" s="3">
        <f t="shared" ref="AC1092:AC1155" si="465">IF(AH1092,ABS(AB1092),"")</f>
        <v>28.339140981145135</v>
      </c>
      <c r="AE1092" s="34">
        <f t="shared" si="456"/>
        <v>5</v>
      </c>
      <c r="AF1092" s="73" t="b">
        <f>COUNTIF('Power Curve'!$D$2:$D$31,AE1092)&gt;0</f>
        <v>1</v>
      </c>
      <c r="AG1092" s="73" t="b">
        <f t="shared" si="457"/>
        <v>0</v>
      </c>
      <c r="AH1092" s="73" t="b">
        <f t="shared" ref="AH1092:AH1155" si="466">AND(AF1092,NOT(AG1092))</f>
        <v>1</v>
      </c>
      <c r="AI1092" s="34" t="str">
        <f t="shared" si="458"/>
        <v>Outer</v>
      </c>
      <c r="AJ1092" s="35" t="str">
        <f t="shared" ref="AJ1092:AJ1155" si="467">IF(AH1092,TEXT(ROUND(V1092+0.05,1)-0.1,"0.0")&amp;"-"&amp;TEXT(ROUND(V1092+0.05,1),"0.0"),"")</f>
        <v>0.0-0.1</v>
      </c>
      <c r="AK1092" s="36" t="str">
        <f t="shared" si="459"/>
        <v>13-14</v>
      </c>
      <c r="AL1092" s="36" t="str">
        <f t="shared" si="460"/>
        <v>Feb</v>
      </c>
      <c r="AM1092" s="35" t="str">
        <f t="shared" si="461"/>
        <v>295-305</v>
      </c>
      <c r="AN1092" s="36" t="str">
        <f t="shared" si="462"/>
        <v>LWS-HTI</v>
      </c>
    </row>
    <row r="1093" spans="5:40" x14ac:dyDescent="0.3">
      <c r="E1093" s="12">
        <v>40962.576388888891</v>
      </c>
      <c r="F1093" s="16">
        <v>4.63</v>
      </c>
      <c r="G1093" s="16">
        <v>120.11999893188479</v>
      </c>
      <c r="H1093" s="29">
        <v>1.1698997846185977</v>
      </c>
      <c r="I1093" s="26">
        <v>303.89999999999998</v>
      </c>
      <c r="J1093" s="30">
        <v>0.15334773218142547</v>
      </c>
      <c r="K1093" s="31">
        <v>0.31979804442061027</v>
      </c>
      <c r="L1093" s="111">
        <f t="shared" si="442"/>
        <v>0.1</v>
      </c>
      <c r="M1093" s="112">
        <f t="shared" si="443"/>
        <v>0.15000000000000002</v>
      </c>
      <c r="N1093" s="112" t="b">
        <f t="shared" si="444"/>
        <v>1</v>
      </c>
      <c r="O1093" s="112" t="b">
        <f t="shared" si="445"/>
        <v>1</v>
      </c>
      <c r="P1093" s="113">
        <f t="shared" si="446"/>
        <v>1</v>
      </c>
      <c r="Q1093" s="113">
        <f t="shared" si="447"/>
        <v>10.999999999999998</v>
      </c>
      <c r="R1093" s="114" t="str">
        <f t="shared" si="463"/>
        <v>0.1-0.15</v>
      </c>
      <c r="S1093" s="127">
        <f t="shared" si="448"/>
        <v>6.5027635811455417E-2</v>
      </c>
      <c r="T1093" s="112" t="b">
        <f t="shared" si="449"/>
        <v>1</v>
      </c>
      <c r="U1093" s="22">
        <f t="shared" si="450"/>
        <v>4.5595135965890758</v>
      </c>
      <c r="V1093" s="22">
        <f t="shared" si="451"/>
        <v>6.2737500419467074E-2</v>
      </c>
      <c r="W1093" s="81">
        <f t="shared" si="452"/>
        <v>5</v>
      </c>
      <c r="X1093" s="22">
        <f t="shared" si="453"/>
        <v>0.46417060054134579</v>
      </c>
      <c r="Y1093" s="3">
        <f>IF(U1093&gt;'Power Curve'!$C$37,0,INDEX(Ci,$W1093,1)*POWER(1-X1093,3)+INDEX(Ci,$W1093,2)*3*X1093*POWER(1-X1093,2)+INDEX(Ci,$W1093,3)*3*POWER(X1093,2)*(1-X1093)+INDEX(Ci,$W1093,4)*POWER(X1093,3))</f>
        <v>131.39812789970915</v>
      </c>
      <c r="Z1093" s="3">
        <f t="shared" si="454"/>
        <v>139.94263750707847</v>
      </c>
      <c r="AA1093" s="3">
        <f t="shared" si="455"/>
        <v>120.11999893188479</v>
      </c>
      <c r="AB1093" s="3">
        <f t="shared" si="464"/>
        <v>19.822638575193679</v>
      </c>
      <c r="AC1093" s="3">
        <f t="shared" si="465"/>
        <v>19.822638575193679</v>
      </c>
      <c r="AE1093" s="34">
        <f t="shared" si="456"/>
        <v>5</v>
      </c>
      <c r="AF1093" s="73" t="b">
        <f>COUNTIF('Power Curve'!$D$2:$D$31,AE1093)&gt;0</f>
        <v>1</v>
      </c>
      <c r="AG1093" s="73" t="b">
        <f t="shared" si="457"/>
        <v>0</v>
      </c>
      <c r="AH1093" s="73" t="b">
        <f t="shared" si="466"/>
        <v>1</v>
      </c>
      <c r="AI1093" s="34" t="str">
        <f t="shared" si="458"/>
        <v>Outer</v>
      </c>
      <c r="AJ1093" s="35" t="str">
        <f t="shared" si="467"/>
        <v>0.0-0.1</v>
      </c>
      <c r="AK1093" s="36" t="str">
        <f t="shared" si="459"/>
        <v>13-14</v>
      </c>
      <c r="AL1093" s="36" t="str">
        <f t="shared" si="460"/>
        <v>Feb</v>
      </c>
      <c r="AM1093" s="35" t="str">
        <f t="shared" si="461"/>
        <v>295-305</v>
      </c>
      <c r="AN1093" s="36" t="str">
        <f t="shared" si="462"/>
        <v>LWS-HTI</v>
      </c>
    </row>
    <row r="1094" spans="5:40" x14ac:dyDescent="0.3">
      <c r="E1094" s="12">
        <v>40962.583333333336</v>
      </c>
      <c r="F1094" s="16">
        <v>4.54</v>
      </c>
      <c r="G1094" s="16">
        <v>195.15999221801781</v>
      </c>
      <c r="H1094" s="29">
        <v>1.1699854570405861</v>
      </c>
      <c r="I1094" s="26">
        <v>308.10000000000002</v>
      </c>
      <c r="J1094" s="30">
        <v>0.14537444933920707</v>
      </c>
      <c r="K1094" s="31">
        <v>0.34297275280867107</v>
      </c>
      <c r="L1094" s="111">
        <f t="shared" si="442"/>
        <v>0</v>
      </c>
      <c r="M1094" s="112">
        <f t="shared" si="443"/>
        <v>0.15000000000000002</v>
      </c>
      <c r="N1094" s="112" t="b">
        <f t="shared" si="444"/>
        <v>0</v>
      </c>
      <c r="O1094" s="112" t="b">
        <f t="shared" si="445"/>
        <v>1</v>
      </c>
      <c r="P1094" s="113">
        <f t="shared" si="446"/>
        <v>0</v>
      </c>
      <c r="Q1094" s="113">
        <f t="shared" si="447"/>
        <v>10.999999999999998</v>
      </c>
      <c r="R1094" s="114" t="str">
        <f t="shared" si="463"/>
        <v>0-0.15</v>
      </c>
      <c r="S1094" s="127">
        <f t="shared" si="448"/>
        <v>0</v>
      </c>
      <c r="T1094" s="112" t="b">
        <f t="shared" si="449"/>
        <v>0</v>
      </c>
      <c r="U1094" s="22">
        <f t="shared" si="450"/>
        <v>4.470992875109677</v>
      </c>
      <c r="V1094" s="22">
        <f t="shared" si="451"/>
        <v>4.9056337561223719E-2</v>
      </c>
      <c r="W1094" s="81">
        <f t="shared" si="452"/>
        <v>5</v>
      </c>
      <c r="X1094" s="22">
        <f t="shared" si="453"/>
        <v>0.36294893854386284</v>
      </c>
      <c r="Y1094" s="3">
        <f>IF(U1094&gt;'Power Curve'!$C$37,0,INDEX(Ci,$W1094,1)*POWER(1-X1094,3)+INDEX(Ci,$W1094,2)*3*X1094*POWER(1-X1094,2)+INDEX(Ci,$W1094,3)*3*POWER(X1094,2)*(1-X1094)+INDEX(Ci,$W1094,4)*POWER(X1094,3))</f>
        <v>117.03359791392963</v>
      </c>
      <c r="Z1094" s="3">
        <f t="shared" si="454"/>
        <v>117.03359791392963</v>
      </c>
      <c r="AA1094" s="3">
        <f t="shared" si="455"/>
        <v>195.15999221801781</v>
      </c>
      <c r="AB1094" s="3">
        <f t="shared" si="464"/>
        <v>-78.12639430408818</v>
      </c>
      <c r="AC1094" s="3">
        <f t="shared" si="465"/>
        <v>78.12639430408818</v>
      </c>
      <c r="AE1094" s="34">
        <f t="shared" si="456"/>
        <v>4</v>
      </c>
      <c r="AF1094" s="73" t="b">
        <f>COUNTIF('Power Curve'!$D$2:$D$31,AE1094)&gt;0</f>
        <v>1</v>
      </c>
      <c r="AG1094" s="73" t="b">
        <f t="shared" si="457"/>
        <v>0</v>
      </c>
      <c r="AH1094" s="73" t="b">
        <f t="shared" si="466"/>
        <v>1</v>
      </c>
      <c r="AI1094" s="34" t="str">
        <f t="shared" si="458"/>
        <v>Outer</v>
      </c>
      <c r="AJ1094" s="35" t="str">
        <f t="shared" si="467"/>
        <v>0.0-0.1</v>
      </c>
      <c r="AK1094" s="36" t="str">
        <f t="shared" si="459"/>
        <v>14-15</v>
      </c>
      <c r="AL1094" s="36" t="str">
        <f t="shared" si="460"/>
        <v>Feb</v>
      </c>
      <c r="AM1094" s="35" t="str">
        <f t="shared" si="461"/>
        <v>305-315</v>
      </c>
      <c r="AN1094" s="36" t="str">
        <f t="shared" si="462"/>
        <v>LWS-HTI</v>
      </c>
    </row>
    <row r="1095" spans="5:40" x14ac:dyDescent="0.3">
      <c r="E1095" s="12">
        <v>40962.590277777781</v>
      </c>
      <c r="F1095" s="16">
        <v>3.9</v>
      </c>
      <c r="G1095" s="16">
        <v>82.739995956421296</v>
      </c>
      <c r="H1095" s="29">
        <v>1.1700711420111733</v>
      </c>
      <c r="I1095" s="26">
        <v>309.3</v>
      </c>
      <c r="J1095" s="30">
        <v>0.1717948717948718</v>
      </c>
      <c r="K1095" s="31">
        <v>0.50627455883206129</v>
      </c>
      <c r="L1095" s="111">
        <f t="shared" si="442"/>
        <v>0</v>
      </c>
      <c r="M1095" s="112">
        <f t="shared" si="443"/>
        <v>0.17</v>
      </c>
      <c r="N1095" s="112" t="b">
        <f t="shared" si="444"/>
        <v>0</v>
      </c>
      <c r="O1095" s="112" t="b">
        <f t="shared" si="445"/>
        <v>1</v>
      </c>
      <c r="P1095" s="113">
        <f t="shared" si="446"/>
        <v>0</v>
      </c>
      <c r="Q1095" s="113">
        <f t="shared" si="447"/>
        <v>9</v>
      </c>
      <c r="R1095" s="114" t="str">
        <f t="shared" si="463"/>
        <v>0-0.17</v>
      </c>
      <c r="S1095" s="127">
        <f t="shared" si="448"/>
        <v>0</v>
      </c>
      <c r="T1095" s="112" t="b">
        <f t="shared" si="449"/>
        <v>0</v>
      </c>
      <c r="U1095" s="22">
        <f t="shared" si="450"/>
        <v>3.8408145090401336</v>
      </c>
      <c r="V1095" s="22">
        <f t="shared" si="451"/>
        <v>-4.8339760345022909E-2</v>
      </c>
      <c r="W1095" s="81">
        <f t="shared" si="452"/>
        <v>4</v>
      </c>
      <c r="X1095" s="22">
        <f t="shared" si="453"/>
        <v>0.77716285041035282</v>
      </c>
      <c r="Y1095" s="3">
        <f>IF(U1095&gt;'Power Curve'!$C$37,0,INDEX(Ci,$W1095,1)*POWER(1-X1095,3)+INDEX(Ci,$W1095,2)*3*X1095*POWER(1-X1095,2)+INDEX(Ci,$W1095,3)*3*POWER(X1095,2)*(1-X1095)+INDEX(Ci,$W1095,4)*POWER(X1095,3))</f>
        <v>51.694081707304726</v>
      </c>
      <c r="Z1095" s="3">
        <f t="shared" si="454"/>
        <v>51.694081707304726</v>
      </c>
      <c r="AA1095" s="3">
        <f t="shared" si="455"/>
        <v>82.739995956421296</v>
      </c>
      <c r="AB1095" s="3">
        <f t="shared" si="464"/>
        <v>-31.045914249116571</v>
      </c>
      <c r="AC1095" s="3">
        <f t="shared" si="465"/>
        <v>31.045914249116571</v>
      </c>
      <c r="AE1095" s="34">
        <f t="shared" si="456"/>
        <v>4</v>
      </c>
      <c r="AF1095" s="73" t="b">
        <f>COUNTIF('Power Curve'!$D$2:$D$31,AE1095)&gt;0</f>
        <v>1</v>
      </c>
      <c r="AG1095" s="73" t="b">
        <f t="shared" si="457"/>
        <v>0</v>
      </c>
      <c r="AH1095" s="73" t="b">
        <f t="shared" si="466"/>
        <v>1</v>
      </c>
      <c r="AI1095" s="34" t="str">
        <f t="shared" si="458"/>
        <v>Outer</v>
      </c>
      <c r="AJ1095" s="35" t="str">
        <f t="shared" si="467"/>
        <v>-0.1-0.0</v>
      </c>
      <c r="AK1095" s="36" t="str">
        <f t="shared" si="459"/>
        <v>14-15</v>
      </c>
      <c r="AL1095" s="36" t="str">
        <f t="shared" si="460"/>
        <v>Feb</v>
      </c>
      <c r="AM1095" s="35" t="str">
        <f t="shared" si="461"/>
        <v>305-315</v>
      </c>
      <c r="AN1095" s="36" t="str">
        <f t="shared" si="462"/>
        <v>LWS-HTI</v>
      </c>
    </row>
    <row r="1096" spans="5:40" x14ac:dyDescent="0.3">
      <c r="E1096" s="12">
        <v>40962.604166666664</v>
      </c>
      <c r="F1096" s="16">
        <v>5.55</v>
      </c>
      <c r="G1096" s="16">
        <v>346.79001235961903</v>
      </c>
      <c r="H1096" s="29">
        <v>1.170090125155389</v>
      </c>
      <c r="I1096" s="26">
        <v>299.8</v>
      </c>
      <c r="J1096" s="30">
        <v>0.19099099099099101</v>
      </c>
      <c r="K1096" s="31">
        <v>0.3171364806295825</v>
      </c>
      <c r="L1096" s="111">
        <f t="shared" si="442"/>
        <v>0.2</v>
      </c>
      <c r="M1096" s="112">
        <f t="shared" si="443"/>
        <v>0.19</v>
      </c>
      <c r="N1096" s="112" t="b">
        <f t="shared" si="444"/>
        <v>1</v>
      </c>
      <c r="O1096" s="112" t="b">
        <f t="shared" si="445"/>
        <v>1</v>
      </c>
      <c r="P1096" s="113">
        <f t="shared" si="446"/>
        <v>2</v>
      </c>
      <c r="Q1096" s="113">
        <f t="shared" si="447"/>
        <v>7</v>
      </c>
      <c r="R1096" s="114" t="str">
        <f t="shared" si="463"/>
        <v>0.2-0.19</v>
      </c>
      <c r="S1096" s="127">
        <f t="shared" si="448"/>
        <v>5.3468433374186698E-2</v>
      </c>
      <c r="T1096" s="112" t="b">
        <f t="shared" si="449"/>
        <v>1</v>
      </c>
      <c r="U1096" s="22">
        <f t="shared" si="450"/>
        <v>5.4658040522425191</v>
      </c>
      <c r="V1096" s="22">
        <f t="shared" si="451"/>
        <v>0.20280761184023688</v>
      </c>
      <c r="W1096" s="81">
        <f t="shared" si="452"/>
        <v>6</v>
      </c>
      <c r="X1096" s="22">
        <f t="shared" si="453"/>
        <v>0.43625843389095853</v>
      </c>
      <c r="Y1096" s="3">
        <f>IF(U1096&gt;'Power Curve'!$C$37,0,INDEX(Ci,$W1096,1)*POWER(1-X1096,3)+INDEX(Ci,$W1096,2)*3*X1096*POWER(1-X1096,2)+INDEX(Ci,$W1096,3)*3*POWER(X1096,2)*(1-X1096)+INDEX(Ci,$W1096,4)*POWER(X1096,3))</f>
        <v>276.55108588167576</v>
      </c>
      <c r="Z1096" s="3">
        <f t="shared" si="454"/>
        <v>291.33783919169912</v>
      </c>
      <c r="AA1096" s="3">
        <f t="shared" si="455"/>
        <v>346.79001235961903</v>
      </c>
      <c r="AB1096" s="3">
        <f t="shared" si="464"/>
        <v>-55.452173167919909</v>
      </c>
      <c r="AC1096" s="3">
        <f t="shared" si="465"/>
        <v>55.452173167919909</v>
      </c>
      <c r="AE1096" s="34">
        <f t="shared" si="456"/>
        <v>5</v>
      </c>
      <c r="AF1096" s="73" t="b">
        <f>COUNTIF('Power Curve'!$D$2:$D$31,AE1096)&gt;0</f>
        <v>1</v>
      </c>
      <c r="AG1096" s="73" t="b">
        <f t="shared" si="457"/>
        <v>0</v>
      </c>
      <c r="AH1096" s="73" t="b">
        <f t="shared" si="466"/>
        <v>1</v>
      </c>
      <c r="AI1096" s="34" t="str">
        <f t="shared" si="458"/>
        <v>Outer</v>
      </c>
      <c r="AJ1096" s="35" t="str">
        <f t="shared" si="467"/>
        <v>0.2-0.3</v>
      </c>
      <c r="AK1096" s="36" t="str">
        <f t="shared" si="459"/>
        <v>14-15</v>
      </c>
      <c r="AL1096" s="36" t="str">
        <f t="shared" si="460"/>
        <v>Feb</v>
      </c>
      <c r="AM1096" s="35" t="str">
        <f t="shared" si="461"/>
        <v>295-305</v>
      </c>
      <c r="AN1096" s="36" t="str">
        <f t="shared" si="462"/>
        <v>LWS-HTI</v>
      </c>
    </row>
    <row r="1097" spans="5:40" x14ac:dyDescent="0.3">
      <c r="E1097" s="12">
        <v>40962.611111111109</v>
      </c>
      <c r="F1097" s="16">
        <v>6.61</v>
      </c>
      <c r="G1097" s="16">
        <v>552.08002662658714</v>
      </c>
      <c r="H1097" s="29">
        <v>1.1700472913852455</v>
      </c>
      <c r="I1097" s="26">
        <v>301.89999999999998</v>
      </c>
      <c r="J1097" s="30">
        <v>8.4720121028744336E-2</v>
      </c>
      <c r="K1097" s="31">
        <v>0.26930301225173853</v>
      </c>
      <c r="L1097" s="111">
        <f t="shared" si="442"/>
        <v>0.4</v>
      </c>
      <c r="M1097" s="112">
        <f t="shared" si="443"/>
        <v>0.08</v>
      </c>
      <c r="N1097" s="112" t="b">
        <f t="shared" si="444"/>
        <v>1</v>
      </c>
      <c r="O1097" s="112" t="b">
        <f t="shared" si="445"/>
        <v>1</v>
      </c>
      <c r="P1097" s="113">
        <f t="shared" si="446"/>
        <v>4</v>
      </c>
      <c r="Q1097" s="113">
        <f t="shared" si="447"/>
        <v>18</v>
      </c>
      <c r="R1097" s="114" t="str">
        <f t="shared" si="463"/>
        <v>0.4-0.08</v>
      </c>
      <c r="S1097" s="127">
        <f t="shared" si="448"/>
        <v>-2.0887483269879482E-2</v>
      </c>
      <c r="T1097" s="112" t="b">
        <f t="shared" si="449"/>
        <v>1</v>
      </c>
      <c r="U1097" s="22">
        <f t="shared" si="450"/>
        <v>6.509643949437951</v>
      </c>
      <c r="V1097" s="22">
        <f t="shared" si="451"/>
        <v>0.36413643285291086</v>
      </c>
      <c r="W1097" s="81">
        <f t="shared" si="452"/>
        <v>7</v>
      </c>
      <c r="X1097" s="22">
        <f t="shared" si="453"/>
        <v>0.48615500789787292</v>
      </c>
      <c r="Y1097" s="3">
        <f>IF(U1097&gt;'Power Curve'!$C$37,0,INDEX(Ci,$W1097,1)*POWER(1-X1097,3)+INDEX(Ci,$W1097,2)*3*X1097*POWER(1-X1097,2)+INDEX(Ci,$W1097,3)*3*POWER(X1097,2)*(1-X1097)+INDEX(Ci,$W1097,4)*POWER(X1097,3))</f>
        <v>473.0313572943295</v>
      </c>
      <c r="Z1097" s="3">
        <f t="shared" si="454"/>
        <v>463.1509227327158</v>
      </c>
      <c r="AA1097" s="3">
        <f t="shared" si="455"/>
        <v>552.08002662658714</v>
      </c>
      <c r="AB1097" s="3">
        <f t="shared" si="464"/>
        <v>-88.929103893871343</v>
      </c>
      <c r="AC1097" s="3">
        <f t="shared" si="465"/>
        <v>88.929103893871343</v>
      </c>
      <c r="AE1097" s="34">
        <f t="shared" si="456"/>
        <v>7</v>
      </c>
      <c r="AF1097" s="73" t="b">
        <f>COUNTIF('Power Curve'!$D$2:$D$31,AE1097)&gt;0</f>
        <v>1</v>
      </c>
      <c r="AG1097" s="73" t="b">
        <f t="shared" si="457"/>
        <v>0</v>
      </c>
      <c r="AH1097" s="73" t="b">
        <f t="shared" si="466"/>
        <v>1</v>
      </c>
      <c r="AI1097" s="34" t="str">
        <f t="shared" si="458"/>
        <v>Outer</v>
      </c>
      <c r="AJ1097" s="35" t="str">
        <f t="shared" si="467"/>
        <v>0.3-0.4</v>
      </c>
      <c r="AK1097" s="36" t="str">
        <f t="shared" si="459"/>
        <v>14-15</v>
      </c>
      <c r="AL1097" s="36" t="str">
        <f t="shared" si="460"/>
        <v>Feb</v>
      </c>
      <c r="AM1097" s="35" t="str">
        <f t="shared" si="461"/>
        <v>295-305</v>
      </c>
      <c r="AN1097" s="36" t="str">
        <f t="shared" si="462"/>
        <v>LWS-LTI</v>
      </c>
    </row>
    <row r="1098" spans="5:40" x14ac:dyDescent="0.3">
      <c r="E1098" s="12">
        <v>40962.618055555555</v>
      </c>
      <c r="F1098" s="16">
        <v>6.76</v>
      </c>
      <c r="G1098" s="16">
        <v>629.00998497009323</v>
      </c>
      <c r="H1098" s="29">
        <v>1.1698331695587287</v>
      </c>
      <c r="I1098" s="26">
        <v>307.10000000000002</v>
      </c>
      <c r="J1098" s="30">
        <v>7.1005917159763315E-2</v>
      </c>
      <c r="K1098" s="31">
        <v>0.2800491826456889</v>
      </c>
      <c r="L1098" s="111">
        <f t="shared" si="442"/>
        <v>0.4</v>
      </c>
      <c r="M1098" s="112">
        <f t="shared" si="443"/>
        <v>6.9999999999999993E-2</v>
      </c>
      <c r="N1098" s="112" t="b">
        <f t="shared" si="444"/>
        <v>1</v>
      </c>
      <c r="O1098" s="112" t="b">
        <f t="shared" si="445"/>
        <v>1</v>
      </c>
      <c r="P1098" s="113">
        <f t="shared" si="446"/>
        <v>4</v>
      </c>
      <c r="Q1098" s="113">
        <f t="shared" si="447"/>
        <v>19</v>
      </c>
      <c r="R1098" s="114" t="str">
        <f t="shared" si="463"/>
        <v>0.4-0.07</v>
      </c>
      <c r="S1098" s="127">
        <f t="shared" si="448"/>
        <v>-4.7809917091142407E-2</v>
      </c>
      <c r="T1098" s="112" t="b">
        <f t="shared" si="449"/>
        <v>1</v>
      </c>
      <c r="U1098" s="22">
        <f t="shared" si="450"/>
        <v>6.6569604505125959</v>
      </c>
      <c r="V1098" s="22">
        <f t="shared" si="451"/>
        <v>0.38690467298048198</v>
      </c>
      <c r="W1098" s="81">
        <f t="shared" si="452"/>
        <v>7</v>
      </c>
      <c r="X1098" s="22">
        <f t="shared" si="453"/>
        <v>0.63590904439163598</v>
      </c>
      <c r="Y1098" s="3">
        <f>IF(U1098&gt;'Power Curve'!$C$37,0,INDEX(Ci,$W1098,1)*POWER(1-X1098,3)+INDEX(Ci,$W1098,2)*3*X1098*POWER(1-X1098,2)+INDEX(Ci,$W1098,3)*3*POWER(X1098,2)*(1-X1098)+INDEX(Ci,$W1098,4)*POWER(X1098,3))</f>
        <v>509.14781497403828</v>
      </c>
      <c r="Z1098" s="3">
        <f t="shared" si="454"/>
        <v>484.8055001529932</v>
      </c>
      <c r="AA1098" s="3">
        <f t="shared" si="455"/>
        <v>629.00998497009323</v>
      </c>
      <c r="AB1098" s="3">
        <f t="shared" si="464"/>
        <v>-144.20448481710002</v>
      </c>
      <c r="AC1098" s="3">
        <f t="shared" si="465"/>
        <v>144.20448481710002</v>
      </c>
      <c r="AE1098" s="34">
        <f t="shared" si="456"/>
        <v>7</v>
      </c>
      <c r="AF1098" s="73" t="b">
        <f>COUNTIF('Power Curve'!$D$2:$D$31,AE1098)&gt;0</f>
        <v>1</v>
      </c>
      <c r="AG1098" s="73" t="b">
        <f t="shared" si="457"/>
        <v>0</v>
      </c>
      <c r="AH1098" s="73" t="b">
        <f t="shared" si="466"/>
        <v>1</v>
      </c>
      <c r="AI1098" s="34" t="str">
        <f t="shared" si="458"/>
        <v>Outer</v>
      </c>
      <c r="AJ1098" s="35" t="str">
        <f t="shared" si="467"/>
        <v>0.3-0.4</v>
      </c>
      <c r="AK1098" s="36" t="str">
        <f t="shared" si="459"/>
        <v>14-15</v>
      </c>
      <c r="AL1098" s="36" t="str">
        <f t="shared" si="460"/>
        <v>Feb</v>
      </c>
      <c r="AM1098" s="35" t="str">
        <f t="shared" si="461"/>
        <v>305-315</v>
      </c>
      <c r="AN1098" s="36" t="str">
        <f t="shared" si="462"/>
        <v>LWS-LTI</v>
      </c>
    </row>
    <row r="1099" spans="5:40" x14ac:dyDescent="0.3">
      <c r="E1099" s="12">
        <v>40962.625</v>
      </c>
      <c r="F1099" s="16">
        <v>7.52</v>
      </c>
      <c r="G1099" s="16">
        <v>784.42999649047897</v>
      </c>
      <c r="H1099" s="29">
        <v>1.1703661053610999</v>
      </c>
      <c r="I1099" s="26">
        <v>303.39999999999998</v>
      </c>
      <c r="J1099" s="30">
        <v>9.0425531914893623E-2</v>
      </c>
      <c r="K1099" s="31">
        <v>0.30559592228781995</v>
      </c>
      <c r="L1099" s="111">
        <f t="shared" si="442"/>
        <v>0.5</v>
      </c>
      <c r="M1099" s="112">
        <f t="shared" si="443"/>
        <v>0.09</v>
      </c>
      <c r="N1099" s="112" t="b">
        <f t="shared" si="444"/>
        <v>1</v>
      </c>
      <c r="O1099" s="112" t="b">
        <f t="shared" si="445"/>
        <v>1</v>
      </c>
      <c r="P1099" s="113">
        <f t="shared" si="446"/>
        <v>5</v>
      </c>
      <c r="Q1099" s="113">
        <f t="shared" si="447"/>
        <v>17</v>
      </c>
      <c r="R1099" s="114" t="str">
        <f t="shared" si="463"/>
        <v>0.5-0.09</v>
      </c>
      <c r="S1099" s="127">
        <f t="shared" si="448"/>
        <v>-1.9098901849401599E-2</v>
      </c>
      <c r="T1099" s="112" t="b">
        <f t="shared" si="449"/>
        <v>1</v>
      </c>
      <c r="U1099" s="22">
        <f t="shared" si="450"/>
        <v>7.4065004967220061</v>
      </c>
      <c r="V1099" s="22">
        <f t="shared" si="451"/>
        <v>0.50274850332423604</v>
      </c>
      <c r="W1099" s="81">
        <f t="shared" si="452"/>
        <v>8</v>
      </c>
      <c r="X1099" s="22">
        <f t="shared" si="453"/>
        <v>0.39391194002472263</v>
      </c>
      <c r="Y1099" s="3">
        <f>IF(U1099&gt;'Power Curve'!$C$37,0,INDEX(Ci,$W1099,1)*POWER(1-X1099,3)+INDEX(Ci,$W1099,2)*3*X1099*POWER(1-X1099,2)+INDEX(Ci,$W1099,3)*3*POWER(X1099,2)*(1-X1099)+INDEX(Ci,$W1099,4)*POWER(X1099,3))</f>
        <v>705.53681279987779</v>
      </c>
      <c r="Z1099" s="3">
        <f t="shared" si="454"/>
        <v>692.06183446107332</v>
      </c>
      <c r="AA1099" s="3">
        <f t="shared" si="455"/>
        <v>784.42999649047897</v>
      </c>
      <c r="AB1099" s="3">
        <f t="shared" si="464"/>
        <v>-92.368162029405653</v>
      </c>
      <c r="AC1099" s="3">
        <f t="shared" si="465"/>
        <v>92.368162029405653</v>
      </c>
      <c r="AE1099" s="34">
        <f t="shared" si="456"/>
        <v>7</v>
      </c>
      <c r="AF1099" s="73" t="b">
        <f>COUNTIF('Power Curve'!$D$2:$D$31,AE1099)&gt;0</f>
        <v>1</v>
      </c>
      <c r="AG1099" s="73" t="b">
        <f t="shared" si="457"/>
        <v>0</v>
      </c>
      <c r="AH1099" s="73" t="b">
        <f t="shared" si="466"/>
        <v>1</v>
      </c>
      <c r="AI1099" s="34" t="str">
        <f t="shared" si="458"/>
        <v>Outer</v>
      </c>
      <c r="AJ1099" s="35" t="str">
        <f t="shared" si="467"/>
        <v>0.5-0.6</v>
      </c>
      <c r="AK1099" s="36" t="str">
        <f t="shared" si="459"/>
        <v>15-16</v>
      </c>
      <c r="AL1099" s="36" t="str">
        <f t="shared" si="460"/>
        <v>Feb</v>
      </c>
      <c r="AM1099" s="35" t="str">
        <f t="shared" si="461"/>
        <v>295-305</v>
      </c>
      <c r="AN1099" s="36" t="str">
        <f t="shared" si="462"/>
        <v>HWS-LTI</v>
      </c>
    </row>
    <row r="1100" spans="5:40" x14ac:dyDescent="0.3">
      <c r="E1100" s="12">
        <v>40962.631944444445</v>
      </c>
      <c r="F1100" s="16">
        <v>8.74</v>
      </c>
      <c r="G1100" s="16">
        <v>971.32003021240257</v>
      </c>
      <c r="H1100" s="29">
        <v>1.170923340903423</v>
      </c>
      <c r="I1100" s="26">
        <v>302.60000000000002</v>
      </c>
      <c r="J1100" s="30">
        <v>0.12013729977116705</v>
      </c>
      <c r="K1100" s="31">
        <v>0.24202026845476857</v>
      </c>
      <c r="L1100" s="111">
        <f t="shared" si="442"/>
        <v>0.70000000000000007</v>
      </c>
      <c r="M1100" s="112">
        <f t="shared" si="443"/>
        <v>0.12</v>
      </c>
      <c r="N1100" s="112" t="b">
        <f t="shared" si="444"/>
        <v>1</v>
      </c>
      <c r="O1100" s="112" t="b">
        <f t="shared" si="445"/>
        <v>1</v>
      </c>
      <c r="P1100" s="113">
        <f t="shared" si="446"/>
        <v>7.0000000000000009</v>
      </c>
      <c r="Q1100" s="113">
        <f t="shared" si="447"/>
        <v>14</v>
      </c>
      <c r="R1100" s="114" t="str">
        <f t="shared" si="463"/>
        <v>0.7-0.12</v>
      </c>
      <c r="S1100" s="127">
        <f t="shared" si="448"/>
        <v>7.9909258919463686E-3</v>
      </c>
      <c r="T1100" s="112" t="b">
        <f t="shared" si="449"/>
        <v>1</v>
      </c>
      <c r="U1100" s="22">
        <f t="shared" si="450"/>
        <v>8.609452959551966</v>
      </c>
      <c r="V1100" s="22">
        <f t="shared" si="451"/>
        <v>0.68866868426776551</v>
      </c>
      <c r="W1100" s="81">
        <f t="shared" si="452"/>
        <v>9</v>
      </c>
      <c r="X1100" s="22">
        <f t="shared" si="453"/>
        <v>0.60049593689237768</v>
      </c>
      <c r="Y1100" s="3">
        <f>IF(U1100&gt;'Power Curve'!$C$37,0,INDEX(Ci,$W1100,1)*POWER(1-X1100,3)+INDEX(Ci,$W1100,2)*3*X1100*POWER(1-X1100,2)+INDEX(Ci,$W1100,3)*3*POWER(X1100,2)*(1-X1100)+INDEX(Ci,$W1100,4)*POWER(X1100,3))</f>
        <v>1068.004049353375</v>
      </c>
      <c r="Z1100" s="3">
        <f t="shared" si="454"/>
        <v>1076.5383905640565</v>
      </c>
      <c r="AA1100" s="3">
        <f t="shared" si="455"/>
        <v>971.32003021240257</v>
      </c>
      <c r="AB1100" s="3">
        <f t="shared" si="464"/>
        <v>105.21836035165393</v>
      </c>
      <c r="AC1100" s="3">
        <f t="shared" si="465"/>
        <v>105.21836035165393</v>
      </c>
      <c r="AE1100" s="34">
        <f t="shared" si="456"/>
        <v>9</v>
      </c>
      <c r="AF1100" s="73" t="b">
        <f>COUNTIF('Power Curve'!$D$2:$D$31,AE1100)&gt;0</f>
        <v>1</v>
      </c>
      <c r="AG1100" s="73" t="b">
        <f t="shared" si="457"/>
        <v>0</v>
      </c>
      <c r="AH1100" s="73" t="b">
        <f t="shared" si="466"/>
        <v>1</v>
      </c>
      <c r="AI1100" s="34" t="str">
        <f t="shared" si="458"/>
        <v>Inner</v>
      </c>
      <c r="AJ1100" s="35" t="str">
        <f t="shared" si="467"/>
        <v>0.6-0.7</v>
      </c>
      <c r="AK1100" s="36" t="str">
        <f t="shared" si="459"/>
        <v>15-16</v>
      </c>
      <c r="AL1100" s="36" t="str">
        <f t="shared" si="460"/>
        <v>Feb</v>
      </c>
      <c r="AM1100" s="35" t="str">
        <f t="shared" si="461"/>
        <v>295-305</v>
      </c>
      <c r="AN1100" s="36" t="str">
        <f t="shared" si="462"/>
        <v>Inner-TI</v>
      </c>
    </row>
    <row r="1101" spans="5:40" x14ac:dyDescent="0.3">
      <c r="E1101" s="12">
        <v>40962.638888888891</v>
      </c>
      <c r="F1101" s="16">
        <v>8.08</v>
      </c>
      <c r="G1101" s="16">
        <v>1227.4899520874069</v>
      </c>
      <c r="H1101" s="29">
        <v>1.1725306130767734</v>
      </c>
      <c r="I1101" s="26">
        <v>303.7</v>
      </c>
      <c r="J1101" s="30">
        <v>0.13490099009900991</v>
      </c>
      <c r="K1101" s="31">
        <v>0.12056081992319087</v>
      </c>
      <c r="L1101" s="111">
        <f t="shared" si="442"/>
        <v>0.6</v>
      </c>
      <c r="M1101" s="112">
        <f t="shared" si="443"/>
        <v>0.13</v>
      </c>
      <c r="N1101" s="112" t="b">
        <f t="shared" si="444"/>
        <v>1</v>
      </c>
      <c r="O1101" s="112" t="b">
        <f t="shared" si="445"/>
        <v>1</v>
      </c>
      <c r="P1101" s="113">
        <f t="shared" si="446"/>
        <v>6</v>
      </c>
      <c r="Q1101" s="113">
        <f t="shared" si="447"/>
        <v>13</v>
      </c>
      <c r="R1101" s="114" t="str">
        <f t="shared" si="463"/>
        <v>0.6-0.13</v>
      </c>
      <c r="S1101" s="127">
        <f t="shared" si="448"/>
        <v>1.7757460449273912E-2</v>
      </c>
      <c r="T1101" s="112" t="b">
        <f t="shared" si="449"/>
        <v>1</v>
      </c>
      <c r="U1101" s="22">
        <f t="shared" si="450"/>
        <v>7.9629513303133788</v>
      </c>
      <c r="V1101" s="22">
        <f t="shared" si="451"/>
        <v>0.58874977341940316</v>
      </c>
      <c r="W1101" s="81">
        <f t="shared" si="452"/>
        <v>8</v>
      </c>
      <c r="X1101" s="22">
        <f t="shared" si="453"/>
        <v>0.95396922242778293</v>
      </c>
      <c r="Y1101" s="3">
        <f>IF(U1101&gt;'Power Curve'!$C$37,0,INDEX(Ci,$W1101,1)*POWER(1-X1101,3)+INDEX(Ci,$W1101,2)*3*X1101*POWER(1-X1101,2)+INDEX(Ci,$W1101,3)*3*POWER(X1101,2)*(1-X1101)+INDEX(Ci,$W1101,4)*POWER(X1101,3))</f>
        <v>867.09549775290907</v>
      </c>
      <c r="Z1101" s="3">
        <f t="shared" si="454"/>
        <v>882.49291175999974</v>
      </c>
      <c r="AA1101" s="3">
        <f t="shared" si="455"/>
        <v>1227.4899520874069</v>
      </c>
      <c r="AB1101" s="3">
        <f t="shared" si="464"/>
        <v>-344.99704032740715</v>
      </c>
      <c r="AC1101" s="3">
        <f t="shared" si="465"/>
        <v>344.99704032740715</v>
      </c>
      <c r="AE1101" s="34">
        <f t="shared" si="456"/>
        <v>8</v>
      </c>
      <c r="AF1101" s="73" t="b">
        <f>COUNTIF('Power Curve'!$D$2:$D$31,AE1101)&gt;0</f>
        <v>1</v>
      </c>
      <c r="AG1101" s="73" t="b">
        <f t="shared" si="457"/>
        <v>0</v>
      </c>
      <c r="AH1101" s="73" t="b">
        <f t="shared" si="466"/>
        <v>1</v>
      </c>
      <c r="AI1101" s="34" t="str">
        <f t="shared" si="458"/>
        <v>Inner</v>
      </c>
      <c r="AJ1101" s="35" t="str">
        <f t="shared" si="467"/>
        <v>0.5-0.6</v>
      </c>
      <c r="AK1101" s="36" t="str">
        <f t="shared" si="459"/>
        <v>15-16</v>
      </c>
      <c r="AL1101" s="36" t="str">
        <f t="shared" si="460"/>
        <v>Feb</v>
      </c>
      <c r="AM1101" s="35" t="str">
        <f t="shared" si="461"/>
        <v>295-305</v>
      </c>
      <c r="AN1101" s="36" t="str">
        <f t="shared" si="462"/>
        <v>Inner-TI</v>
      </c>
    </row>
    <row r="1102" spans="5:40" x14ac:dyDescent="0.3">
      <c r="E1102" s="12">
        <v>40962.645833333336</v>
      </c>
      <c r="F1102" s="16">
        <v>9.0500000000000007</v>
      </c>
      <c r="G1102" s="16">
        <v>1183.9300155639673</v>
      </c>
      <c r="H1102" s="29">
        <v>1.1742527701312775</v>
      </c>
      <c r="I1102" s="26">
        <v>301.8</v>
      </c>
      <c r="J1102" s="30">
        <v>9.9447513812154692E-2</v>
      </c>
      <c r="K1102" s="31">
        <v>0.17506433005745839</v>
      </c>
      <c r="L1102" s="111">
        <f t="shared" si="442"/>
        <v>0.70000000000000007</v>
      </c>
      <c r="M1102" s="112">
        <f t="shared" si="443"/>
        <v>9.9999999999999992E-2</v>
      </c>
      <c r="N1102" s="112" t="b">
        <f t="shared" si="444"/>
        <v>1</v>
      </c>
      <c r="O1102" s="112" t="b">
        <f t="shared" si="445"/>
        <v>1</v>
      </c>
      <c r="P1102" s="113">
        <f t="shared" si="446"/>
        <v>7.0000000000000009</v>
      </c>
      <c r="Q1102" s="113">
        <f t="shared" si="447"/>
        <v>16</v>
      </c>
      <c r="R1102" s="114" t="str">
        <f t="shared" si="463"/>
        <v>0.7-0.1</v>
      </c>
      <c r="S1102" s="127">
        <f t="shared" si="448"/>
        <v>-1.3669081380489443E-2</v>
      </c>
      <c r="T1102" s="112" t="b">
        <f t="shared" si="449"/>
        <v>1</v>
      </c>
      <c r="U1102" s="22">
        <f t="shared" si="450"/>
        <v>8.9232641109412505</v>
      </c>
      <c r="V1102" s="22">
        <f t="shared" si="451"/>
        <v>0.73716920931024188</v>
      </c>
      <c r="W1102" s="81">
        <f t="shared" si="452"/>
        <v>9</v>
      </c>
      <c r="X1102" s="22">
        <f t="shared" si="453"/>
        <v>0.91416536062592846</v>
      </c>
      <c r="Y1102" s="3">
        <f>IF(U1102&gt;'Power Curve'!$C$37,0,INDEX(Ci,$W1102,1)*POWER(1-X1102,3)+INDEX(Ci,$W1102,2)*3*X1102*POWER(1-X1102,2)+INDEX(Ci,$W1102,3)*3*POWER(X1102,2)*(1-X1102)+INDEX(Ci,$W1102,4)*POWER(X1102,3))</f>
        <v>1170.0993122828456</v>
      </c>
      <c r="Z1102" s="3">
        <f t="shared" si="454"/>
        <v>1154.1051295599968</v>
      </c>
      <c r="AA1102" s="3">
        <f t="shared" si="455"/>
        <v>1183.9300155639673</v>
      </c>
      <c r="AB1102" s="3">
        <f t="shared" si="464"/>
        <v>-29.824886003970505</v>
      </c>
      <c r="AC1102" s="3">
        <f t="shared" si="465"/>
        <v>29.824886003970505</v>
      </c>
      <c r="AE1102" s="34">
        <f t="shared" si="456"/>
        <v>9</v>
      </c>
      <c r="AF1102" s="73" t="b">
        <f>COUNTIF('Power Curve'!$D$2:$D$31,AE1102)&gt;0</f>
        <v>1</v>
      </c>
      <c r="AG1102" s="73" t="b">
        <f t="shared" si="457"/>
        <v>0</v>
      </c>
      <c r="AH1102" s="73" t="b">
        <f t="shared" si="466"/>
        <v>1</v>
      </c>
      <c r="AI1102" s="34" t="str">
        <f t="shared" si="458"/>
        <v>Outer</v>
      </c>
      <c r="AJ1102" s="35" t="str">
        <f t="shared" si="467"/>
        <v>0.7-0.8</v>
      </c>
      <c r="AK1102" s="36" t="str">
        <f t="shared" si="459"/>
        <v>15-16</v>
      </c>
      <c r="AL1102" s="36" t="str">
        <f t="shared" si="460"/>
        <v>Feb</v>
      </c>
      <c r="AM1102" s="35" t="str">
        <f t="shared" si="461"/>
        <v>295-305</v>
      </c>
      <c r="AN1102" s="36" t="str">
        <f t="shared" si="462"/>
        <v>HWS-LTI</v>
      </c>
    </row>
    <row r="1103" spans="5:40" x14ac:dyDescent="0.3">
      <c r="E1103" s="12">
        <v>40962.652777777781</v>
      </c>
      <c r="F1103" s="16">
        <v>8.83</v>
      </c>
      <c r="G1103" s="16">
        <v>967.36000442504928</v>
      </c>
      <c r="H1103" s="29">
        <v>1.1753748878138905</v>
      </c>
      <c r="I1103" s="26">
        <v>303.39999999999998</v>
      </c>
      <c r="J1103" s="30">
        <v>8.9467723669309177E-2</v>
      </c>
      <c r="K1103" s="31">
        <v>0.14688847625263476</v>
      </c>
      <c r="L1103" s="111">
        <f t="shared" si="442"/>
        <v>0.70000000000000007</v>
      </c>
      <c r="M1103" s="112">
        <f t="shared" si="443"/>
        <v>0.09</v>
      </c>
      <c r="N1103" s="112" t="b">
        <f t="shared" si="444"/>
        <v>1</v>
      </c>
      <c r="O1103" s="112" t="b">
        <f t="shared" si="445"/>
        <v>1</v>
      </c>
      <c r="P1103" s="113">
        <f t="shared" si="446"/>
        <v>7.0000000000000009</v>
      </c>
      <c r="Q1103" s="113">
        <f t="shared" si="447"/>
        <v>17</v>
      </c>
      <c r="R1103" s="114" t="str">
        <f t="shared" si="463"/>
        <v>0.7-0.09</v>
      </c>
      <c r="S1103" s="127">
        <f t="shared" si="448"/>
        <v>-1.3720698393030565E-2</v>
      </c>
      <c r="T1103" s="112" t="b">
        <f t="shared" si="449"/>
        <v>1</v>
      </c>
      <c r="U1103" s="22">
        <f t="shared" si="450"/>
        <v>8.7091173658501635</v>
      </c>
      <c r="V1103" s="22">
        <f t="shared" si="451"/>
        <v>0.70407213953731063</v>
      </c>
      <c r="W1103" s="81">
        <f t="shared" si="452"/>
        <v>9</v>
      </c>
      <c r="X1103" s="22">
        <f t="shared" si="453"/>
        <v>0.70011533139732884</v>
      </c>
      <c r="Y1103" s="3">
        <f>IF(U1103&gt;'Power Curve'!$C$37,0,INDEX(Ci,$W1103,1)*POWER(1-X1103,3)+INDEX(Ci,$W1103,2)*3*X1103*POWER(1-X1103,2)+INDEX(Ci,$W1103,3)*3*POWER(X1103,2)*(1-X1103)+INDEX(Ci,$W1103,4)*POWER(X1103,3))</f>
        <v>1100.2186178881798</v>
      </c>
      <c r="Z1103" s="3">
        <f t="shared" si="454"/>
        <v>1085.1228500657392</v>
      </c>
      <c r="AA1103" s="3">
        <f t="shared" si="455"/>
        <v>967.36000442504928</v>
      </c>
      <c r="AB1103" s="3">
        <f t="shared" si="464"/>
        <v>117.76284564068987</v>
      </c>
      <c r="AC1103" s="3">
        <f t="shared" si="465"/>
        <v>117.76284564068987</v>
      </c>
      <c r="AE1103" s="34">
        <f t="shared" si="456"/>
        <v>9</v>
      </c>
      <c r="AF1103" s="73" t="b">
        <f>COUNTIF('Power Curve'!$D$2:$D$31,AE1103)&gt;0</f>
        <v>1</v>
      </c>
      <c r="AG1103" s="73" t="b">
        <f t="shared" si="457"/>
        <v>0</v>
      </c>
      <c r="AH1103" s="73" t="b">
        <f t="shared" si="466"/>
        <v>1</v>
      </c>
      <c r="AI1103" s="34" t="str">
        <f t="shared" si="458"/>
        <v>Outer</v>
      </c>
      <c r="AJ1103" s="35" t="str">
        <f t="shared" si="467"/>
        <v>0.7-0.8</v>
      </c>
      <c r="AK1103" s="36" t="str">
        <f t="shared" si="459"/>
        <v>15-16</v>
      </c>
      <c r="AL1103" s="36" t="str">
        <f t="shared" si="460"/>
        <v>Feb</v>
      </c>
      <c r="AM1103" s="35" t="str">
        <f t="shared" si="461"/>
        <v>295-305</v>
      </c>
      <c r="AN1103" s="36" t="str">
        <f t="shared" si="462"/>
        <v>HWS-LTI</v>
      </c>
    </row>
    <row r="1104" spans="5:40" x14ac:dyDescent="0.3">
      <c r="E1104" s="12">
        <v>40962.659722222219</v>
      </c>
      <c r="F1104" s="16">
        <v>8.23</v>
      </c>
      <c r="G1104" s="16">
        <v>871.9100265502932</v>
      </c>
      <c r="H1104" s="29">
        <v>1.1762827799356264</v>
      </c>
      <c r="I1104" s="26">
        <v>305.10000000000002</v>
      </c>
      <c r="J1104" s="30">
        <v>0.12515188335358443</v>
      </c>
      <c r="K1104" s="31">
        <v>0.14193217596101171</v>
      </c>
      <c r="L1104" s="111">
        <f t="shared" si="442"/>
        <v>0.6</v>
      </c>
      <c r="M1104" s="112">
        <f t="shared" si="443"/>
        <v>0.13</v>
      </c>
      <c r="N1104" s="112" t="b">
        <f t="shared" si="444"/>
        <v>1</v>
      </c>
      <c r="O1104" s="112" t="b">
        <f t="shared" si="445"/>
        <v>1</v>
      </c>
      <c r="P1104" s="113">
        <f t="shared" si="446"/>
        <v>6</v>
      </c>
      <c r="Q1104" s="113">
        <f t="shared" si="447"/>
        <v>13</v>
      </c>
      <c r="R1104" s="114" t="str">
        <f t="shared" si="463"/>
        <v>0.6-0.13</v>
      </c>
      <c r="S1104" s="127">
        <f t="shared" si="448"/>
        <v>1.7757460449273912E-2</v>
      </c>
      <c r="T1104" s="112" t="b">
        <f t="shared" si="449"/>
        <v>1</v>
      </c>
      <c r="U1104" s="22">
        <f t="shared" si="450"/>
        <v>8.1194208406764083</v>
      </c>
      <c r="V1104" s="22">
        <f t="shared" si="451"/>
        <v>0.61293264063794928</v>
      </c>
      <c r="W1104" s="81">
        <f t="shared" si="452"/>
        <v>9</v>
      </c>
      <c r="X1104" s="22">
        <f t="shared" si="453"/>
        <v>0.11068513298008695</v>
      </c>
      <c r="Y1104" s="3">
        <f>IF(U1104&gt;'Power Curve'!$C$37,0,INDEX(Ci,$W1104,1)*POWER(1-X1104,3)+INDEX(Ci,$W1104,2)*3*X1104*POWER(1-X1104,2)+INDEX(Ci,$W1104,3)*3*POWER(X1104,2)*(1-X1104)+INDEX(Ci,$W1104,4)*POWER(X1104,3))</f>
        <v>914.13554849418517</v>
      </c>
      <c r="Z1104" s="3">
        <f t="shared" si="454"/>
        <v>930.3682743418459</v>
      </c>
      <c r="AA1104" s="3">
        <f t="shared" si="455"/>
        <v>871.9100265502932</v>
      </c>
      <c r="AB1104" s="3">
        <f t="shared" si="464"/>
        <v>58.458247791552708</v>
      </c>
      <c r="AC1104" s="3">
        <f t="shared" si="465"/>
        <v>58.458247791552708</v>
      </c>
      <c r="AE1104" s="34">
        <f t="shared" si="456"/>
        <v>8</v>
      </c>
      <c r="AF1104" s="73" t="b">
        <f>COUNTIF('Power Curve'!$D$2:$D$31,AE1104)&gt;0</f>
        <v>1</v>
      </c>
      <c r="AG1104" s="73" t="b">
        <f t="shared" si="457"/>
        <v>0</v>
      </c>
      <c r="AH1104" s="73" t="b">
        <f t="shared" si="466"/>
        <v>1</v>
      </c>
      <c r="AI1104" s="34" t="str">
        <f t="shared" si="458"/>
        <v>Inner</v>
      </c>
      <c r="AJ1104" s="35" t="str">
        <f t="shared" si="467"/>
        <v>0.6-0.7</v>
      </c>
      <c r="AK1104" s="36" t="str">
        <f t="shared" si="459"/>
        <v>15-16</v>
      </c>
      <c r="AL1104" s="36" t="str">
        <f t="shared" si="460"/>
        <v>Feb</v>
      </c>
      <c r="AM1104" s="35" t="str">
        <f t="shared" si="461"/>
        <v>305-315</v>
      </c>
      <c r="AN1104" s="36" t="str">
        <f t="shared" si="462"/>
        <v>Inner-TI</v>
      </c>
    </row>
    <row r="1105" spans="5:40" x14ac:dyDescent="0.3">
      <c r="E1105" s="12">
        <v>40962.666666666664</v>
      </c>
      <c r="F1105" s="16">
        <v>8.25</v>
      </c>
      <c r="G1105" s="16">
        <v>1077.9899902343752</v>
      </c>
      <c r="H1105" s="29">
        <v>1.177625568765871</v>
      </c>
      <c r="I1105" s="26">
        <v>307.10000000000002</v>
      </c>
      <c r="J1105" s="30">
        <v>0.12484848484848485</v>
      </c>
      <c r="K1105" s="31">
        <v>0.14725786220999659</v>
      </c>
      <c r="L1105" s="111">
        <f t="shared" si="442"/>
        <v>0.6</v>
      </c>
      <c r="M1105" s="112">
        <f t="shared" si="443"/>
        <v>0.12</v>
      </c>
      <c r="N1105" s="112" t="b">
        <f t="shared" si="444"/>
        <v>1</v>
      </c>
      <c r="O1105" s="112" t="b">
        <f t="shared" si="445"/>
        <v>1</v>
      </c>
      <c r="P1105" s="113">
        <f t="shared" si="446"/>
        <v>6</v>
      </c>
      <c r="Q1105" s="113">
        <f t="shared" si="447"/>
        <v>14</v>
      </c>
      <c r="R1105" s="114" t="str">
        <f t="shared" si="463"/>
        <v>0.6-0.12</v>
      </c>
      <c r="S1105" s="127">
        <f t="shared" si="448"/>
        <v>4.5001612482616585E-3</v>
      </c>
      <c r="T1105" s="112" t="b">
        <f t="shared" si="449"/>
        <v>1</v>
      </c>
      <c r="U1105" s="22">
        <f t="shared" si="450"/>
        <v>8.1422480312559191</v>
      </c>
      <c r="V1105" s="22">
        <f t="shared" si="451"/>
        <v>0.6164606565272811</v>
      </c>
      <c r="W1105" s="81">
        <f t="shared" si="452"/>
        <v>9</v>
      </c>
      <c r="X1105" s="22">
        <f t="shared" si="453"/>
        <v>0.13350201403365033</v>
      </c>
      <c r="Y1105" s="3">
        <f>IF(U1105&gt;'Power Curve'!$C$37,0,INDEX(Ci,$W1105,1)*POWER(1-X1105,3)+INDEX(Ci,$W1105,2)*3*X1105*POWER(1-X1105,2)+INDEX(Ci,$W1105,3)*3*POWER(X1105,2)*(1-X1105)+INDEX(Ci,$W1105,4)*POWER(X1105,3))</f>
        <v>921.09253450482151</v>
      </c>
      <c r="Z1105" s="3">
        <f t="shared" si="454"/>
        <v>925.23759943466314</v>
      </c>
      <c r="AA1105" s="3">
        <f t="shared" si="455"/>
        <v>1077.9899902343752</v>
      </c>
      <c r="AB1105" s="3">
        <f t="shared" si="464"/>
        <v>-152.75239079971209</v>
      </c>
      <c r="AC1105" s="3">
        <f t="shared" si="465"/>
        <v>152.75239079971209</v>
      </c>
      <c r="AE1105" s="34">
        <f t="shared" si="456"/>
        <v>8</v>
      </c>
      <c r="AF1105" s="73" t="b">
        <f>COUNTIF('Power Curve'!$D$2:$D$31,AE1105)&gt;0</f>
        <v>1</v>
      </c>
      <c r="AG1105" s="73" t="b">
        <f t="shared" si="457"/>
        <v>0</v>
      </c>
      <c r="AH1105" s="73" t="b">
        <f t="shared" si="466"/>
        <v>1</v>
      </c>
      <c r="AI1105" s="34" t="str">
        <f t="shared" si="458"/>
        <v>Inner</v>
      </c>
      <c r="AJ1105" s="35" t="str">
        <f t="shared" si="467"/>
        <v>0.6-0.7</v>
      </c>
      <c r="AK1105" s="36" t="str">
        <f t="shared" si="459"/>
        <v>16-17</v>
      </c>
      <c r="AL1105" s="36" t="str">
        <f t="shared" si="460"/>
        <v>Feb</v>
      </c>
      <c r="AM1105" s="35" t="str">
        <f t="shared" si="461"/>
        <v>305-315</v>
      </c>
      <c r="AN1105" s="36" t="str">
        <f t="shared" si="462"/>
        <v>Inner-TI</v>
      </c>
    </row>
    <row r="1106" spans="5:40" x14ac:dyDescent="0.3">
      <c r="E1106" s="12">
        <v>40962.673611111109</v>
      </c>
      <c r="F1106" s="16">
        <v>8.35</v>
      </c>
      <c r="G1106" s="16">
        <v>977.3399963378904</v>
      </c>
      <c r="H1106" s="29">
        <v>1.1787106979252375</v>
      </c>
      <c r="I1106" s="26">
        <v>305</v>
      </c>
      <c r="J1106" s="30">
        <v>0.10419161676646707</v>
      </c>
      <c r="K1106" s="31">
        <v>0.16393679104823405</v>
      </c>
      <c r="L1106" s="111">
        <f t="shared" si="442"/>
        <v>0.6</v>
      </c>
      <c r="M1106" s="112">
        <f t="shared" si="443"/>
        <v>9.9999999999999992E-2</v>
      </c>
      <c r="N1106" s="112" t="b">
        <f t="shared" si="444"/>
        <v>1</v>
      </c>
      <c r="O1106" s="112" t="b">
        <f t="shared" si="445"/>
        <v>1</v>
      </c>
      <c r="P1106" s="113">
        <f t="shared" si="446"/>
        <v>6</v>
      </c>
      <c r="Q1106" s="113">
        <f t="shared" si="447"/>
        <v>16</v>
      </c>
      <c r="R1106" s="114" t="str">
        <f t="shared" si="463"/>
        <v>0.6-0.1</v>
      </c>
      <c r="S1106" s="127">
        <f t="shared" si="448"/>
        <v>-7.7910698820127019E-3</v>
      </c>
      <c r="T1106" s="112" t="b">
        <f t="shared" si="449"/>
        <v>1</v>
      </c>
      <c r="U1106" s="22">
        <f t="shared" si="450"/>
        <v>8.2434723892147854</v>
      </c>
      <c r="V1106" s="22">
        <f t="shared" si="451"/>
        <v>0.63210520735461107</v>
      </c>
      <c r="W1106" s="81">
        <f t="shared" si="452"/>
        <v>9</v>
      </c>
      <c r="X1106" s="22">
        <f t="shared" si="453"/>
        <v>0.23468065567270727</v>
      </c>
      <c r="Y1106" s="3">
        <f>IF(U1106&gt;'Power Curve'!$C$37,0,INDEX(Ci,$W1106,1)*POWER(1-X1106,3)+INDEX(Ci,$W1106,2)*3*X1106*POWER(1-X1106,2)+INDEX(Ci,$W1106,3)*3*POWER(X1106,2)*(1-X1106)+INDEX(Ci,$W1106,4)*POWER(X1106,3))</f>
        <v>952.22368951194778</v>
      </c>
      <c r="Z1106" s="3">
        <f t="shared" si="454"/>
        <v>944.80484820365223</v>
      </c>
      <c r="AA1106" s="3">
        <f t="shared" si="455"/>
        <v>977.3399963378904</v>
      </c>
      <c r="AB1106" s="3">
        <f t="shared" si="464"/>
        <v>-32.53514813423817</v>
      </c>
      <c r="AC1106" s="3">
        <f t="shared" si="465"/>
        <v>32.53514813423817</v>
      </c>
      <c r="AE1106" s="34">
        <f t="shared" si="456"/>
        <v>8</v>
      </c>
      <c r="AF1106" s="73" t="b">
        <f>COUNTIF('Power Curve'!$D$2:$D$31,AE1106)&gt;0</f>
        <v>1</v>
      </c>
      <c r="AG1106" s="73" t="b">
        <f t="shared" si="457"/>
        <v>0</v>
      </c>
      <c r="AH1106" s="73" t="b">
        <f t="shared" si="466"/>
        <v>1</v>
      </c>
      <c r="AI1106" s="34" t="str">
        <f t="shared" si="458"/>
        <v>Inner</v>
      </c>
      <c r="AJ1106" s="35" t="str">
        <f t="shared" si="467"/>
        <v>0.6-0.7</v>
      </c>
      <c r="AK1106" s="36" t="str">
        <f t="shared" si="459"/>
        <v>16-17</v>
      </c>
      <c r="AL1106" s="36" t="str">
        <f t="shared" si="460"/>
        <v>Feb</v>
      </c>
      <c r="AM1106" s="35" t="str">
        <f t="shared" si="461"/>
        <v>305-315</v>
      </c>
      <c r="AN1106" s="36" t="str">
        <f t="shared" si="462"/>
        <v>Inner-TI</v>
      </c>
    </row>
    <row r="1107" spans="5:40" x14ac:dyDescent="0.3">
      <c r="E1107" s="12">
        <v>40962.680555555555</v>
      </c>
      <c r="F1107" s="16">
        <v>6.8</v>
      </c>
      <c r="G1107" s="16">
        <v>490.94002151489235</v>
      </c>
      <c r="H1107" s="29">
        <v>1.1802227147552597</v>
      </c>
      <c r="I1107" s="26">
        <v>297.10000000000002</v>
      </c>
      <c r="J1107" s="30">
        <v>0.16911764705882351</v>
      </c>
      <c r="K1107" s="31">
        <v>0.19527522104740719</v>
      </c>
      <c r="L1107" s="111">
        <f t="shared" si="442"/>
        <v>0.4</v>
      </c>
      <c r="M1107" s="112">
        <f t="shared" si="443"/>
        <v>0.17</v>
      </c>
      <c r="N1107" s="112" t="b">
        <f t="shared" si="444"/>
        <v>1</v>
      </c>
      <c r="O1107" s="112" t="b">
        <f t="shared" si="445"/>
        <v>1</v>
      </c>
      <c r="P1107" s="113">
        <f t="shared" si="446"/>
        <v>4</v>
      </c>
      <c r="Q1107" s="113">
        <f t="shared" si="447"/>
        <v>9</v>
      </c>
      <c r="R1107" s="114" t="str">
        <f t="shared" si="463"/>
        <v>0.4-0.17</v>
      </c>
      <c r="S1107" s="127">
        <f t="shared" si="448"/>
        <v>8.7124314714425499E-2</v>
      </c>
      <c r="T1107" s="112" t="b">
        <f t="shared" si="449"/>
        <v>1</v>
      </c>
      <c r="U1107" s="22">
        <f t="shared" si="450"/>
        <v>6.7161162703904109</v>
      </c>
      <c r="V1107" s="22">
        <f t="shared" si="451"/>
        <v>0.39604739563609936</v>
      </c>
      <c r="W1107" s="81">
        <f t="shared" si="452"/>
        <v>7</v>
      </c>
      <c r="X1107" s="22">
        <f t="shared" si="453"/>
        <v>0.69604367115902066</v>
      </c>
      <c r="Y1107" s="3">
        <f>IF(U1107&gt;'Power Curve'!$C$37,0,INDEX(Ci,$W1107,1)*POWER(1-X1107,3)+INDEX(Ci,$W1107,2)*3*X1107*POWER(1-X1107,2)+INDEX(Ci,$W1107,3)*3*POWER(X1107,2)*(1-X1107)+INDEX(Ci,$W1107,4)*POWER(X1107,3))</f>
        <v>523.97313820548902</v>
      </c>
      <c r="Z1107" s="3">
        <f t="shared" si="454"/>
        <v>569.62393880040918</v>
      </c>
      <c r="AA1107" s="3">
        <f t="shared" si="455"/>
        <v>490.94002151489235</v>
      </c>
      <c r="AB1107" s="3">
        <f t="shared" si="464"/>
        <v>78.683917285516827</v>
      </c>
      <c r="AC1107" s="3">
        <f t="shared" si="465"/>
        <v>78.683917285516827</v>
      </c>
      <c r="AE1107" s="34">
        <f t="shared" si="456"/>
        <v>7</v>
      </c>
      <c r="AF1107" s="73" t="b">
        <f>COUNTIF('Power Curve'!$D$2:$D$31,AE1107)&gt;0</f>
        <v>1</v>
      </c>
      <c r="AG1107" s="73" t="b">
        <f t="shared" si="457"/>
        <v>0</v>
      </c>
      <c r="AH1107" s="73" t="b">
        <f t="shared" si="466"/>
        <v>1</v>
      </c>
      <c r="AI1107" s="34" t="str">
        <f t="shared" si="458"/>
        <v>Outer</v>
      </c>
      <c r="AJ1107" s="35" t="str">
        <f t="shared" si="467"/>
        <v>0.3-0.4</v>
      </c>
      <c r="AK1107" s="36" t="str">
        <f t="shared" si="459"/>
        <v>16-17</v>
      </c>
      <c r="AL1107" s="36" t="str">
        <f t="shared" si="460"/>
        <v>Feb</v>
      </c>
      <c r="AM1107" s="35" t="str">
        <f t="shared" si="461"/>
        <v>295-305</v>
      </c>
      <c r="AN1107" s="36" t="str">
        <f t="shared" si="462"/>
        <v>LWS-HTI</v>
      </c>
    </row>
    <row r="1108" spans="5:40" x14ac:dyDescent="0.3">
      <c r="E1108" s="12">
        <v>40962.6875</v>
      </c>
      <c r="F1108" s="16">
        <v>6.11</v>
      </c>
      <c r="G1108" s="16">
        <v>394.90998840332037</v>
      </c>
      <c r="H1108" s="29">
        <v>1.1810940173990778</v>
      </c>
      <c r="I1108" s="26">
        <v>300.8</v>
      </c>
      <c r="J1108" s="30">
        <v>0.12274959083469721</v>
      </c>
      <c r="K1108" s="31">
        <v>0.12789831054430825</v>
      </c>
      <c r="L1108" s="111">
        <f t="shared" si="442"/>
        <v>0.30000000000000004</v>
      </c>
      <c r="M1108" s="112">
        <f t="shared" si="443"/>
        <v>0.12</v>
      </c>
      <c r="N1108" s="112" t="b">
        <f t="shared" si="444"/>
        <v>1</v>
      </c>
      <c r="O1108" s="112" t="b">
        <f t="shared" si="445"/>
        <v>1</v>
      </c>
      <c r="P1108" s="113">
        <f t="shared" si="446"/>
        <v>3.0000000000000004</v>
      </c>
      <c r="Q1108" s="113">
        <f t="shared" si="447"/>
        <v>14</v>
      </c>
      <c r="R1108" s="114" t="str">
        <f t="shared" si="463"/>
        <v>0.3-0.12</v>
      </c>
      <c r="S1108" s="127">
        <f t="shared" si="448"/>
        <v>1.2614701106734599E-2</v>
      </c>
      <c r="T1108" s="112" t="b">
        <f t="shared" si="449"/>
        <v>1</v>
      </c>
      <c r="U1108" s="22">
        <f t="shared" si="450"/>
        <v>6.03611266335548</v>
      </c>
      <c r="V1108" s="22">
        <f t="shared" si="451"/>
        <v>0.29095064612301597</v>
      </c>
      <c r="W1108" s="81">
        <f t="shared" si="452"/>
        <v>7</v>
      </c>
      <c r="X1108" s="22">
        <f t="shared" si="453"/>
        <v>4.7885555341870634E-3</v>
      </c>
      <c r="Y1108" s="3">
        <f>IF(U1108&gt;'Power Curve'!$C$37,0,INDEX(Ci,$W1108,1)*POWER(1-X1108,3)+INDEX(Ci,$W1108,2)*3*X1108*POWER(1-X1108,2)+INDEX(Ci,$W1108,3)*3*POWER(X1108,2)*(1-X1108)+INDEX(Ci,$W1108,4)*POWER(X1108,3))</f>
        <v>369.92712078029217</v>
      </c>
      <c r="Z1108" s="3">
        <f t="shared" si="454"/>
        <v>374.59364084021047</v>
      </c>
      <c r="AA1108" s="3">
        <f t="shared" si="455"/>
        <v>394.90998840332037</v>
      </c>
      <c r="AB1108" s="3">
        <f t="shared" si="464"/>
        <v>-20.3163475631099</v>
      </c>
      <c r="AC1108" s="3">
        <f t="shared" si="465"/>
        <v>20.3163475631099</v>
      </c>
      <c r="AE1108" s="34">
        <f t="shared" si="456"/>
        <v>6</v>
      </c>
      <c r="AF1108" s="73" t="b">
        <f>COUNTIF('Power Curve'!$D$2:$D$31,AE1108)&gt;0</f>
        <v>1</v>
      </c>
      <c r="AG1108" s="73" t="b">
        <f t="shared" si="457"/>
        <v>0</v>
      </c>
      <c r="AH1108" s="73" t="b">
        <f t="shared" si="466"/>
        <v>1</v>
      </c>
      <c r="AI1108" s="34" t="str">
        <f t="shared" si="458"/>
        <v>Inner</v>
      </c>
      <c r="AJ1108" s="35" t="str">
        <f t="shared" si="467"/>
        <v>0.2-0.3</v>
      </c>
      <c r="AK1108" s="36" t="str">
        <f t="shared" si="459"/>
        <v>16-17</v>
      </c>
      <c r="AL1108" s="36" t="str">
        <f t="shared" si="460"/>
        <v>Feb</v>
      </c>
      <c r="AM1108" s="35" t="str">
        <f t="shared" si="461"/>
        <v>295-305</v>
      </c>
      <c r="AN1108" s="36" t="str">
        <f t="shared" si="462"/>
        <v>Inner-TI</v>
      </c>
    </row>
    <row r="1109" spans="5:40" x14ac:dyDescent="0.3">
      <c r="E1109" s="12">
        <v>40962.694444444445</v>
      </c>
      <c r="F1109" s="16">
        <v>7.06</v>
      </c>
      <c r="G1109" s="16">
        <v>463.05999755859409</v>
      </c>
      <c r="H1109" s="29">
        <v>1.1816012481804701</v>
      </c>
      <c r="I1109" s="26">
        <v>309.10000000000002</v>
      </c>
      <c r="J1109" s="30">
        <v>0.10623229461756374</v>
      </c>
      <c r="K1109" s="31">
        <v>0.18978468044837271</v>
      </c>
      <c r="L1109" s="111">
        <f t="shared" si="442"/>
        <v>0.4</v>
      </c>
      <c r="M1109" s="112">
        <f t="shared" si="443"/>
        <v>0.11</v>
      </c>
      <c r="N1109" s="112" t="b">
        <f t="shared" si="444"/>
        <v>1</v>
      </c>
      <c r="O1109" s="112" t="b">
        <f t="shared" si="445"/>
        <v>1</v>
      </c>
      <c r="P1109" s="113">
        <f t="shared" si="446"/>
        <v>4</v>
      </c>
      <c r="Q1109" s="113">
        <f t="shared" si="447"/>
        <v>15</v>
      </c>
      <c r="R1109" s="114" t="str">
        <f t="shared" si="463"/>
        <v>0.4-0.11</v>
      </c>
      <c r="S1109" s="127">
        <f t="shared" si="448"/>
        <v>-7.3544994965231711E-3</v>
      </c>
      <c r="T1109" s="112" t="b">
        <f t="shared" si="449"/>
        <v>1</v>
      </c>
      <c r="U1109" s="22">
        <f t="shared" si="450"/>
        <v>6.9756227464489831</v>
      </c>
      <c r="V1109" s="22">
        <f t="shared" si="451"/>
        <v>0.43615495805076426</v>
      </c>
      <c r="W1109" s="81">
        <f t="shared" si="452"/>
        <v>7</v>
      </c>
      <c r="X1109" s="22">
        <f t="shared" si="453"/>
        <v>0.95984400582996099</v>
      </c>
      <c r="Y1109" s="3">
        <f>IF(U1109&gt;'Power Curve'!$C$37,0,INDEX(Ci,$W1109,1)*POWER(1-X1109,3)+INDEX(Ci,$W1109,2)*3*X1109*POWER(1-X1109,2)+INDEX(Ci,$W1109,3)*3*POWER(X1109,2)*(1-X1109)+INDEX(Ci,$W1109,4)*POWER(X1109,3))</f>
        <v>590.18610236006236</v>
      </c>
      <c r="Z1109" s="3">
        <f t="shared" si="454"/>
        <v>585.84557896740023</v>
      </c>
      <c r="AA1109" s="3">
        <f t="shared" si="455"/>
        <v>463.05999755859409</v>
      </c>
      <c r="AB1109" s="3">
        <f t="shared" si="464"/>
        <v>122.78558140880614</v>
      </c>
      <c r="AC1109" s="3">
        <f t="shared" si="465"/>
        <v>122.78558140880614</v>
      </c>
      <c r="AE1109" s="34">
        <f t="shared" si="456"/>
        <v>7</v>
      </c>
      <c r="AF1109" s="73" t="b">
        <f>COUNTIF('Power Curve'!$D$2:$D$31,AE1109)&gt;0</f>
        <v>1</v>
      </c>
      <c r="AG1109" s="73" t="b">
        <f t="shared" si="457"/>
        <v>0</v>
      </c>
      <c r="AH1109" s="73" t="b">
        <f t="shared" si="466"/>
        <v>1</v>
      </c>
      <c r="AI1109" s="34" t="str">
        <f t="shared" si="458"/>
        <v>Inner</v>
      </c>
      <c r="AJ1109" s="35" t="str">
        <f t="shared" si="467"/>
        <v>0.4-0.5</v>
      </c>
      <c r="AK1109" s="36" t="str">
        <f t="shared" si="459"/>
        <v>16-17</v>
      </c>
      <c r="AL1109" s="36" t="str">
        <f t="shared" si="460"/>
        <v>Feb</v>
      </c>
      <c r="AM1109" s="35" t="str">
        <f t="shared" si="461"/>
        <v>305-315</v>
      </c>
      <c r="AN1109" s="36" t="str">
        <f t="shared" si="462"/>
        <v>Inner-TI</v>
      </c>
    </row>
    <row r="1110" spans="5:40" x14ac:dyDescent="0.3">
      <c r="E1110" s="12">
        <v>40962.701388888891</v>
      </c>
      <c r="F1110" s="16">
        <v>5.76</v>
      </c>
      <c r="G1110" s="16">
        <v>320.27999496460012</v>
      </c>
      <c r="H1110" s="29">
        <v>1.1822286356634784</v>
      </c>
      <c r="I1110" s="26">
        <v>306.5</v>
      </c>
      <c r="J1110" s="30">
        <v>0.1076388888888889</v>
      </c>
      <c r="K1110" s="31">
        <v>0.14651855754661308</v>
      </c>
      <c r="L1110" s="111">
        <f t="shared" si="442"/>
        <v>0.2</v>
      </c>
      <c r="M1110" s="112">
        <f t="shared" si="443"/>
        <v>0.11</v>
      </c>
      <c r="N1110" s="112" t="b">
        <f t="shared" si="444"/>
        <v>1</v>
      </c>
      <c r="O1110" s="112" t="b">
        <f t="shared" si="445"/>
        <v>1</v>
      </c>
      <c r="P1110" s="113">
        <f t="shared" si="446"/>
        <v>2</v>
      </c>
      <c r="Q1110" s="113">
        <f t="shared" si="447"/>
        <v>15</v>
      </c>
      <c r="R1110" s="114" t="str">
        <f t="shared" si="463"/>
        <v>0.2-0.11</v>
      </c>
      <c r="S1110" s="127">
        <f t="shared" si="448"/>
        <v>1.2047330358197833E-2</v>
      </c>
      <c r="T1110" s="112" t="b">
        <f t="shared" si="449"/>
        <v>1</v>
      </c>
      <c r="U1110" s="22">
        <f t="shared" si="450"/>
        <v>5.6921667228478139</v>
      </c>
      <c r="V1110" s="22">
        <f t="shared" si="451"/>
        <v>0.23779269228039876</v>
      </c>
      <c r="W1110" s="81">
        <f t="shared" si="452"/>
        <v>6</v>
      </c>
      <c r="X1110" s="22">
        <f t="shared" si="453"/>
        <v>0.6618781262591471</v>
      </c>
      <c r="Y1110" s="3">
        <f>IF(U1110&gt;'Power Curve'!$C$37,0,INDEX(Ci,$W1110,1)*POWER(1-X1110,3)+INDEX(Ci,$W1110,2)*3*X1110*POWER(1-X1110,2)+INDEX(Ci,$W1110,3)*3*POWER(X1110,2)*(1-X1110)+INDEX(Ci,$W1110,4)*POWER(X1110,3))</f>
        <v>310.94320286637844</v>
      </c>
      <c r="Z1110" s="3">
        <f t="shared" si="454"/>
        <v>314.68923835394583</v>
      </c>
      <c r="AA1110" s="3">
        <f t="shared" si="455"/>
        <v>320.27999496460012</v>
      </c>
      <c r="AB1110" s="3">
        <f t="shared" si="464"/>
        <v>-5.5907566106542959</v>
      </c>
      <c r="AC1110" s="3">
        <f t="shared" si="465"/>
        <v>5.5907566106542959</v>
      </c>
      <c r="AE1110" s="34">
        <f t="shared" si="456"/>
        <v>6</v>
      </c>
      <c r="AF1110" s="73" t="b">
        <f>COUNTIF('Power Curve'!$D$2:$D$31,AE1110)&gt;0</f>
        <v>1</v>
      </c>
      <c r="AG1110" s="73" t="b">
        <f t="shared" si="457"/>
        <v>0</v>
      </c>
      <c r="AH1110" s="73" t="b">
        <f t="shared" si="466"/>
        <v>1</v>
      </c>
      <c r="AI1110" s="34" t="str">
        <f t="shared" si="458"/>
        <v>Inner</v>
      </c>
      <c r="AJ1110" s="35" t="str">
        <f t="shared" si="467"/>
        <v>0.2-0.3</v>
      </c>
      <c r="AK1110" s="36" t="str">
        <f t="shared" si="459"/>
        <v>16-17</v>
      </c>
      <c r="AL1110" s="36" t="str">
        <f t="shared" si="460"/>
        <v>Feb</v>
      </c>
      <c r="AM1110" s="35" t="str">
        <f t="shared" si="461"/>
        <v>305-315</v>
      </c>
      <c r="AN1110" s="36" t="str">
        <f t="shared" si="462"/>
        <v>Inner-TI</v>
      </c>
    </row>
    <row r="1111" spans="5:40" x14ac:dyDescent="0.3">
      <c r="E1111" s="12">
        <v>40962.708333333336</v>
      </c>
      <c r="F1111" s="16">
        <v>5.34</v>
      </c>
      <c r="G1111" s="16">
        <v>183.49999618530322</v>
      </c>
      <c r="H1111" s="29">
        <v>1.1823596933282567</v>
      </c>
      <c r="I1111" s="26">
        <v>308.89999999999998</v>
      </c>
      <c r="J1111" s="30">
        <v>0.14794007490636704</v>
      </c>
      <c r="K1111" s="31">
        <v>0.25029754573471297</v>
      </c>
      <c r="L1111" s="111">
        <f t="shared" si="442"/>
        <v>0.2</v>
      </c>
      <c r="M1111" s="112">
        <f t="shared" si="443"/>
        <v>0.15000000000000002</v>
      </c>
      <c r="N1111" s="112" t="b">
        <f t="shared" si="444"/>
        <v>1</v>
      </c>
      <c r="O1111" s="112" t="b">
        <f t="shared" si="445"/>
        <v>1</v>
      </c>
      <c r="P1111" s="113">
        <f t="shared" si="446"/>
        <v>2</v>
      </c>
      <c r="Q1111" s="113">
        <f t="shared" si="447"/>
        <v>10.999999999999998</v>
      </c>
      <c r="R1111" s="114" t="str">
        <f t="shared" si="463"/>
        <v>0.2-0.15</v>
      </c>
      <c r="S1111" s="127">
        <f t="shared" si="448"/>
        <v>6.8623495782788868E-2</v>
      </c>
      <c r="T1111" s="112" t="b">
        <f t="shared" si="449"/>
        <v>1</v>
      </c>
      <c r="U1111" s="22">
        <f t="shared" si="450"/>
        <v>5.2773078927617689</v>
      </c>
      <c r="V1111" s="22">
        <f t="shared" si="451"/>
        <v>0.17367492276009061</v>
      </c>
      <c r="W1111" s="81">
        <f t="shared" si="452"/>
        <v>6</v>
      </c>
      <c r="X1111" s="22">
        <f t="shared" si="453"/>
        <v>0.24838096539798393</v>
      </c>
      <c r="Y1111" s="3">
        <f>IF(U1111&gt;'Power Curve'!$C$37,0,INDEX(Ci,$W1111,1)*POWER(1-X1111,3)+INDEX(Ci,$W1111,2)*3*X1111*POWER(1-X1111,2)+INDEX(Ci,$W1111,3)*3*POWER(X1111,2)*(1-X1111)+INDEX(Ci,$W1111,4)*POWER(X1111,3))</f>
        <v>248.85974370292416</v>
      </c>
      <c r="Z1111" s="3">
        <f t="shared" si="454"/>
        <v>265.93736927542773</v>
      </c>
      <c r="AA1111" s="3">
        <f t="shared" si="455"/>
        <v>183.49999618530322</v>
      </c>
      <c r="AB1111" s="3">
        <f t="shared" si="464"/>
        <v>82.43737309012451</v>
      </c>
      <c r="AC1111" s="3">
        <f t="shared" si="465"/>
        <v>82.43737309012451</v>
      </c>
      <c r="AE1111" s="34">
        <f t="shared" si="456"/>
        <v>5</v>
      </c>
      <c r="AF1111" s="73" t="b">
        <f>COUNTIF('Power Curve'!$D$2:$D$31,AE1111)&gt;0</f>
        <v>1</v>
      </c>
      <c r="AG1111" s="73" t="b">
        <f t="shared" si="457"/>
        <v>0</v>
      </c>
      <c r="AH1111" s="73" t="b">
        <f t="shared" si="466"/>
        <v>1</v>
      </c>
      <c r="AI1111" s="34" t="str">
        <f t="shared" si="458"/>
        <v>Outer</v>
      </c>
      <c r="AJ1111" s="35" t="str">
        <f t="shared" si="467"/>
        <v>0.1-0.2</v>
      </c>
      <c r="AK1111" s="36" t="str">
        <f t="shared" si="459"/>
        <v>17-18</v>
      </c>
      <c r="AL1111" s="36" t="str">
        <f t="shared" si="460"/>
        <v>Feb</v>
      </c>
      <c r="AM1111" s="35" t="str">
        <f t="shared" si="461"/>
        <v>305-315</v>
      </c>
      <c r="AN1111" s="36" t="str">
        <f t="shared" si="462"/>
        <v>LWS-HTI</v>
      </c>
    </row>
    <row r="1112" spans="5:40" x14ac:dyDescent="0.3">
      <c r="E1112" s="12">
        <v>40962.715277777781</v>
      </c>
      <c r="F1112" s="16">
        <v>5.19</v>
      </c>
      <c r="G1112" s="16">
        <v>309.35000610351602</v>
      </c>
      <c r="H1112" s="29">
        <v>1.1825344820880248</v>
      </c>
      <c r="I1112" s="26">
        <v>311.3</v>
      </c>
      <c r="J1112" s="30">
        <v>0.12716763005780346</v>
      </c>
      <c r="K1112" s="31">
        <v>9.6572276667157689E-2</v>
      </c>
      <c r="L1112" s="111">
        <f t="shared" si="442"/>
        <v>0.2</v>
      </c>
      <c r="M1112" s="112">
        <f t="shared" si="443"/>
        <v>0.13</v>
      </c>
      <c r="N1112" s="112" t="b">
        <f t="shared" si="444"/>
        <v>1</v>
      </c>
      <c r="O1112" s="112" t="b">
        <f t="shared" si="445"/>
        <v>1</v>
      </c>
      <c r="P1112" s="113">
        <f t="shared" si="446"/>
        <v>2</v>
      </c>
      <c r="Q1112" s="113">
        <f t="shared" si="447"/>
        <v>13</v>
      </c>
      <c r="R1112" s="114" t="str">
        <f t="shared" si="463"/>
        <v>0.2-0.13</v>
      </c>
      <c r="S1112" s="127">
        <f t="shared" si="448"/>
        <v>1.302763973689296E-2</v>
      </c>
      <c r="T1112" s="112" t="b">
        <f t="shared" si="449"/>
        <v>1</v>
      </c>
      <c r="U1112" s="22">
        <f t="shared" si="450"/>
        <v>5.1293216387365037</v>
      </c>
      <c r="V1112" s="22">
        <f t="shared" si="451"/>
        <v>0.15080317015499906</v>
      </c>
      <c r="W1112" s="81">
        <f t="shared" si="452"/>
        <v>6</v>
      </c>
      <c r="X1112" s="22">
        <f t="shared" si="453"/>
        <v>0.10088043883757697</v>
      </c>
      <c r="Y1112" s="3">
        <f>IF(U1112&gt;'Power Curve'!$C$37,0,INDEX(Ci,$W1112,1)*POWER(1-X1112,3)+INDEX(Ci,$W1112,2)*3*X1112*POWER(1-X1112,2)+INDEX(Ci,$W1112,3)*3*POWER(X1112,2)*(1-X1112)+INDEX(Ci,$W1112,4)*POWER(X1112,3))</f>
        <v>226.90391611231485</v>
      </c>
      <c r="Z1112" s="3">
        <f t="shared" si="454"/>
        <v>229.85993858631625</v>
      </c>
      <c r="AA1112" s="3">
        <f t="shared" si="455"/>
        <v>309.35000610351602</v>
      </c>
      <c r="AB1112" s="3">
        <f t="shared" si="464"/>
        <v>-79.490067517199776</v>
      </c>
      <c r="AC1112" s="3">
        <f t="shared" si="465"/>
        <v>79.490067517199776</v>
      </c>
      <c r="AE1112" s="34">
        <f t="shared" si="456"/>
        <v>5</v>
      </c>
      <c r="AF1112" s="73" t="b">
        <f>COUNTIF('Power Curve'!$D$2:$D$31,AE1112)&gt;0</f>
        <v>1</v>
      </c>
      <c r="AG1112" s="73" t="b">
        <f t="shared" si="457"/>
        <v>0</v>
      </c>
      <c r="AH1112" s="73" t="b">
        <f t="shared" si="466"/>
        <v>1</v>
      </c>
      <c r="AI1112" s="34" t="str">
        <f t="shared" si="458"/>
        <v>Outer</v>
      </c>
      <c r="AJ1112" s="35" t="str">
        <f t="shared" si="467"/>
        <v>0.1-0.2</v>
      </c>
      <c r="AK1112" s="36" t="str">
        <f t="shared" si="459"/>
        <v>17-18</v>
      </c>
      <c r="AL1112" s="36" t="str">
        <f t="shared" si="460"/>
        <v>Feb</v>
      </c>
      <c r="AM1112" s="35" t="str">
        <f t="shared" si="461"/>
        <v>305-315</v>
      </c>
      <c r="AN1112" s="36" t="str">
        <f t="shared" si="462"/>
        <v>Inner-TI</v>
      </c>
    </row>
    <row r="1113" spans="5:40" x14ac:dyDescent="0.3">
      <c r="E1113" s="12">
        <v>40962.722222222219</v>
      </c>
      <c r="F1113" s="16">
        <v>5.27</v>
      </c>
      <c r="G1113" s="16">
        <v>215.090000152588</v>
      </c>
      <c r="H1113" s="29">
        <v>1.1830312357950745</v>
      </c>
      <c r="I1113" s="26">
        <v>310.3</v>
      </c>
      <c r="J1113" s="30">
        <v>8.7286527514231507E-2</v>
      </c>
      <c r="K1113" s="31">
        <v>0.24086466754177813</v>
      </c>
      <c r="L1113" s="111">
        <f t="shared" si="442"/>
        <v>0.2</v>
      </c>
      <c r="M1113" s="112">
        <f t="shared" si="443"/>
        <v>0.09</v>
      </c>
      <c r="N1113" s="112" t="b">
        <f t="shared" si="444"/>
        <v>1</v>
      </c>
      <c r="O1113" s="112" t="b">
        <f t="shared" si="445"/>
        <v>1</v>
      </c>
      <c r="P1113" s="113">
        <f t="shared" si="446"/>
        <v>2</v>
      </c>
      <c r="Q1113" s="113">
        <f t="shared" si="447"/>
        <v>17</v>
      </c>
      <c r="R1113" s="114" t="str">
        <f t="shared" si="463"/>
        <v>0.2-0.09</v>
      </c>
      <c r="S1113" s="127">
        <f t="shared" si="448"/>
        <v>2.727872872332233E-3</v>
      </c>
      <c r="T1113" s="112" t="b">
        <f t="shared" si="449"/>
        <v>1</v>
      </c>
      <c r="U1113" s="22">
        <f t="shared" si="450"/>
        <v>5.209115529792399</v>
      </c>
      <c r="V1113" s="22">
        <f t="shared" si="451"/>
        <v>0.16313557323965638</v>
      </c>
      <c r="W1113" s="81">
        <f t="shared" si="452"/>
        <v>6</v>
      </c>
      <c r="X1113" s="22">
        <f t="shared" si="453"/>
        <v>0.18041242661962401</v>
      </c>
      <c r="Y1113" s="3">
        <f>IF(U1113&gt;'Power Curve'!$C$37,0,INDEX(Ci,$W1113,1)*POWER(1-X1113,3)+INDEX(Ci,$W1113,2)*3*X1113*POWER(1-X1113,2)+INDEX(Ci,$W1113,3)*3*POWER(X1113,2)*(1-X1113)+INDEX(Ci,$W1113,4)*POWER(X1113,3))</f>
        <v>238.80683822266064</v>
      </c>
      <c r="Z1113" s="3">
        <f t="shared" si="454"/>
        <v>239.45827291837568</v>
      </c>
      <c r="AA1113" s="3">
        <f t="shared" si="455"/>
        <v>215.090000152588</v>
      </c>
      <c r="AB1113" s="3">
        <f t="shared" si="464"/>
        <v>24.36827276578768</v>
      </c>
      <c r="AC1113" s="3">
        <f t="shared" si="465"/>
        <v>24.36827276578768</v>
      </c>
      <c r="AE1113" s="34">
        <f t="shared" si="456"/>
        <v>5</v>
      </c>
      <c r="AF1113" s="73" t="b">
        <f>COUNTIF('Power Curve'!$D$2:$D$31,AE1113)&gt;0</f>
        <v>1</v>
      </c>
      <c r="AG1113" s="73" t="b">
        <f t="shared" si="457"/>
        <v>0</v>
      </c>
      <c r="AH1113" s="73" t="b">
        <f t="shared" si="466"/>
        <v>1</v>
      </c>
      <c r="AI1113" s="34" t="str">
        <f t="shared" si="458"/>
        <v>Outer</v>
      </c>
      <c r="AJ1113" s="35" t="str">
        <f t="shared" si="467"/>
        <v>0.1-0.2</v>
      </c>
      <c r="AK1113" s="36" t="str">
        <f t="shared" si="459"/>
        <v>17-18</v>
      </c>
      <c r="AL1113" s="36" t="str">
        <f t="shared" si="460"/>
        <v>Feb</v>
      </c>
      <c r="AM1113" s="35" t="str">
        <f t="shared" si="461"/>
        <v>305-315</v>
      </c>
      <c r="AN1113" s="36" t="str">
        <f t="shared" si="462"/>
        <v>LWS-LTI</v>
      </c>
    </row>
    <row r="1114" spans="5:40" x14ac:dyDescent="0.3">
      <c r="E1114" s="12">
        <v>40962.729166666664</v>
      </c>
      <c r="F1114" s="16">
        <v>5.64</v>
      </c>
      <c r="G1114" s="16">
        <v>297.2099876403812</v>
      </c>
      <c r="H1114" s="29">
        <v>1.1832936658768949</v>
      </c>
      <c r="I1114" s="26">
        <v>308.3</v>
      </c>
      <c r="J1114" s="30">
        <v>0.11524822695035462</v>
      </c>
      <c r="K1114" s="31">
        <v>0.18352588690585842</v>
      </c>
      <c r="L1114" s="111">
        <f t="shared" si="442"/>
        <v>0.2</v>
      </c>
      <c r="M1114" s="112">
        <f t="shared" si="443"/>
        <v>0.12</v>
      </c>
      <c r="N1114" s="112" t="b">
        <f t="shared" si="444"/>
        <v>1</v>
      </c>
      <c r="O1114" s="112" t="b">
        <f t="shared" si="445"/>
        <v>1</v>
      </c>
      <c r="P1114" s="113">
        <f t="shared" si="446"/>
        <v>2</v>
      </c>
      <c r="Q1114" s="113">
        <f t="shared" si="447"/>
        <v>14</v>
      </c>
      <c r="R1114" s="114" t="str">
        <f t="shared" si="463"/>
        <v>0.2-0.12</v>
      </c>
      <c r="S1114" s="127">
        <f t="shared" si="448"/>
        <v>2.146915976708583E-2</v>
      </c>
      <c r="T1114" s="112" t="b">
        <f t="shared" si="449"/>
        <v>1</v>
      </c>
      <c r="U1114" s="22">
        <f t="shared" si="450"/>
        <v>5.575253097658293</v>
      </c>
      <c r="V1114" s="22">
        <f t="shared" si="451"/>
        <v>0.21972331462696756</v>
      </c>
      <c r="W1114" s="81">
        <f t="shared" si="452"/>
        <v>6</v>
      </c>
      <c r="X1114" s="22">
        <f t="shared" si="453"/>
        <v>0.54534824048613306</v>
      </c>
      <c r="Y1114" s="3">
        <f>IF(U1114&gt;'Power Curve'!$C$37,0,INDEX(Ci,$W1114,1)*POWER(1-X1114,3)+INDEX(Ci,$W1114,2)*3*X1114*POWER(1-X1114,2)+INDEX(Ci,$W1114,3)*3*POWER(X1114,2)*(1-X1114)+INDEX(Ci,$W1114,4)*POWER(X1114,3))</f>
        <v>292.91361147839666</v>
      </c>
      <c r="Z1114" s="3">
        <f t="shared" si="454"/>
        <v>299.20222060118044</v>
      </c>
      <c r="AA1114" s="3">
        <f t="shared" si="455"/>
        <v>297.2099876403812</v>
      </c>
      <c r="AB1114" s="3">
        <f t="shared" si="464"/>
        <v>1.9922329607992424</v>
      </c>
      <c r="AC1114" s="3">
        <f t="shared" si="465"/>
        <v>1.9922329607992424</v>
      </c>
      <c r="AE1114" s="34">
        <f t="shared" si="456"/>
        <v>6</v>
      </c>
      <c r="AF1114" s="73" t="b">
        <f>COUNTIF('Power Curve'!$D$2:$D$31,AE1114)&gt;0</f>
        <v>1</v>
      </c>
      <c r="AG1114" s="73" t="b">
        <f t="shared" si="457"/>
        <v>0</v>
      </c>
      <c r="AH1114" s="73" t="b">
        <f t="shared" si="466"/>
        <v>1</v>
      </c>
      <c r="AI1114" s="34" t="str">
        <f t="shared" si="458"/>
        <v>Inner</v>
      </c>
      <c r="AJ1114" s="35" t="str">
        <f t="shared" si="467"/>
        <v>0.2-0.3</v>
      </c>
      <c r="AK1114" s="36" t="str">
        <f t="shared" si="459"/>
        <v>17-18</v>
      </c>
      <c r="AL1114" s="36" t="str">
        <f t="shared" si="460"/>
        <v>Feb</v>
      </c>
      <c r="AM1114" s="35" t="str">
        <f t="shared" si="461"/>
        <v>305-315</v>
      </c>
      <c r="AN1114" s="36" t="str">
        <f t="shared" si="462"/>
        <v>Inner-TI</v>
      </c>
    </row>
    <row r="1115" spans="5:40" x14ac:dyDescent="0.3">
      <c r="E1115" s="12">
        <v>40962.736111111109</v>
      </c>
      <c r="F1115" s="16">
        <v>5.81</v>
      </c>
      <c r="G1115" s="16">
        <v>349.80001068115223</v>
      </c>
      <c r="H1115" s="29">
        <v>1.1839502481303117</v>
      </c>
      <c r="I1115" s="26">
        <v>308.2</v>
      </c>
      <c r="J1115" s="30">
        <v>0.14457831325301204</v>
      </c>
      <c r="K1115" s="31">
        <v>0.26267467289670021</v>
      </c>
      <c r="L1115" s="111">
        <f t="shared" si="442"/>
        <v>0.2</v>
      </c>
      <c r="M1115" s="112">
        <f t="shared" si="443"/>
        <v>0.14000000000000001</v>
      </c>
      <c r="N1115" s="112" t="b">
        <f t="shared" si="444"/>
        <v>1</v>
      </c>
      <c r="O1115" s="112" t="b">
        <f t="shared" si="445"/>
        <v>1</v>
      </c>
      <c r="P1115" s="113">
        <f t="shared" si="446"/>
        <v>2</v>
      </c>
      <c r="Q1115" s="113">
        <f t="shared" si="447"/>
        <v>12</v>
      </c>
      <c r="R1115" s="114" t="str">
        <f t="shared" si="463"/>
        <v>0.2-0.14</v>
      </c>
      <c r="S1115" s="127">
        <f t="shared" si="448"/>
        <v>3.995737517900385E-2</v>
      </c>
      <c r="T1115" s="112" t="b">
        <f t="shared" si="449"/>
        <v>1</v>
      </c>
      <c r="U1115" s="22">
        <f t="shared" si="450"/>
        <v>5.7443635852159396</v>
      </c>
      <c r="V1115" s="22">
        <f t="shared" si="451"/>
        <v>0.24585988562013938</v>
      </c>
      <c r="W1115" s="81">
        <f t="shared" si="452"/>
        <v>6</v>
      </c>
      <c r="X1115" s="22">
        <f t="shared" si="453"/>
        <v>0.71390366562299368</v>
      </c>
      <c r="Y1115" s="3">
        <f>IF(U1115&gt;'Power Curve'!$C$37,0,INDEX(Ci,$W1115,1)*POWER(1-X1115,3)+INDEX(Ci,$W1115,2)*3*X1115*POWER(1-X1115,2)+INDEX(Ci,$W1115,3)*3*POWER(X1115,2)*(1-X1115)+INDEX(Ci,$W1115,4)*POWER(X1115,3))</f>
        <v>319.24830908666399</v>
      </c>
      <c r="Z1115" s="3">
        <f t="shared" si="454"/>
        <v>332.00463354810245</v>
      </c>
      <c r="AA1115" s="3">
        <f t="shared" si="455"/>
        <v>349.80001068115223</v>
      </c>
      <c r="AB1115" s="3">
        <f t="shared" si="464"/>
        <v>-17.795377133049783</v>
      </c>
      <c r="AC1115" s="3">
        <f t="shared" si="465"/>
        <v>17.795377133049783</v>
      </c>
      <c r="AE1115" s="34">
        <f t="shared" si="456"/>
        <v>6</v>
      </c>
      <c r="AF1115" s="73" t="b">
        <f>COUNTIF('Power Curve'!$D$2:$D$31,AE1115)&gt;0</f>
        <v>1</v>
      </c>
      <c r="AG1115" s="73" t="b">
        <f t="shared" si="457"/>
        <v>0</v>
      </c>
      <c r="AH1115" s="73" t="b">
        <f t="shared" si="466"/>
        <v>1</v>
      </c>
      <c r="AI1115" s="34" t="str">
        <f t="shared" si="458"/>
        <v>Outer</v>
      </c>
      <c r="AJ1115" s="35" t="str">
        <f t="shared" si="467"/>
        <v>0.2-0.3</v>
      </c>
      <c r="AK1115" s="36" t="str">
        <f t="shared" si="459"/>
        <v>17-18</v>
      </c>
      <c r="AL1115" s="36" t="str">
        <f t="shared" si="460"/>
        <v>Feb</v>
      </c>
      <c r="AM1115" s="35" t="str">
        <f t="shared" si="461"/>
        <v>305-315</v>
      </c>
      <c r="AN1115" s="36" t="str">
        <f t="shared" si="462"/>
        <v>LWS-HTI</v>
      </c>
    </row>
    <row r="1116" spans="5:40" x14ac:dyDescent="0.3">
      <c r="E1116" s="12">
        <v>40962.743055555555</v>
      </c>
      <c r="F1116" s="16">
        <v>5.44</v>
      </c>
      <c r="G1116" s="16">
        <v>214.29999160766602</v>
      </c>
      <c r="H1116" s="29">
        <v>1.1846075604781858</v>
      </c>
      <c r="I1116" s="26">
        <v>303.7</v>
      </c>
      <c r="J1116" s="30">
        <v>0.12132352941176471</v>
      </c>
      <c r="K1116" s="31">
        <v>8.0737829690663315E-2</v>
      </c>
      <c r="L1116" s="111">
        <f t="shared" si="442"/>
        <v>0.2</v>
      </c>
      <c r="M1116" s="112">
        <f t="shared" si="443"/>
        <v>0.12</v>
      </c>
      <c r="N1116" s="112" t="b">
        <f t="shared" si="444"/>
        <v>1</v>
      </c>
      <c r="O1116" s="112" t="b">
        <f t="shared" si="445"/>
        <v>1</v>
      </c>
      <c r="P1116" s="113">
        <f t="shared" si="446"/>
        <v>2</v>
      </c>
      <c r="Q1116" s="113">
        <f t="shared" si="447"/>
        <v>14</v>
      </c>
      <c r="R1116" s="114" t="str">
        <f t="shared" si="463"/>
        <v>0.2-0.12</v>
      </c>
      <c r="S1116" s="127">
        <f t="shared" si="448"/>
        <v>2.146915976708583E-2</v>
      </c>
      <c r="T1116" s="112" t="b">
        <f t="shared" si="449"/>
        <v>1</v>
      </c>
      <c r="U1116" s="22">
        <f t="shared" si="450"/>
        <v>5.3795387085045121</v>
      </c>
      <c r="V1116" s="22">
        <f t="shared" si="451"/>
        <v>0.1894750248823156</v>
      </c>
      <c r="W1116" s="81">
        <f t="shared" si="452"/>
        <v>6</v>
      </c>
      <c r="X1116" s="22">
        <f t="shared" si="453"/>
        <v>0.35027623433411198</v>
      </c>
      <c r="Y1116" s="3">
        <f>IF(U1116&gt;'Power Curve'!$C$37,0,INDEX(Ci,$W1116,1)*POWER(1-X1116,3)+INDEX(Ci,$W1116,2)*3*X1116*POWER(1-X1116,2)+INDEX(Ci,$W1116,3)*3*POWER(X1116,2)*(1-X1116)+INDEX(Ci,$W1116,4)*POWER(X1116,3))</f>
        <v>263.85183999447253</v>
      </c>
      <c r="Z1116" s="3">
        <f t="shared" si="454"/>
        <v>269.51651730215337</v>
      </c>
      <c r="AA1116" s="3">
        <f t="shared" si="455"/>
        <v>214.29999160766602</v>
      </c>
      <c r="AB1116" s="3">
        <f t="shared" si="464"/>
        <v>55.216525694487359</v>
      </c>
      <c r="AC1116" s="3">
        <f t="shared" si="465"/>
        <v>55.216525694487359</v>
      </c>
      <c r="AE1116" s="34">
        <f t="shared" si="456"/>
        <v>5</v>
      </c>
      <c r="AF1116" s="73" t="b">
        <f>COUNTIF('Power Curve'!$D$2:$D$31,AE1116)&gt;0</f>
        <v>1</v>
      </c>
      <c r="AG1116" s="73" t="b">
        <f t="shared" si="457"/>
        <v>0</v>
      </c>
      <c r="AH1116" s="73" t="b">
        <f t="shared" si="466"/>
        <v>1</v>
      </c>
      <c r="AI1116" s="34" t="str">
        <f t="shared" si="458"/>
        <v>Outer</v>
      </c>
      <c r="AJ1116" s="35" t="str">
        <f t="shared" si="467"/>
        <v>0.1-0.2</v>
      </c>
      <c r="AK1116" s="36" t="str">
        <f t="shared" si="459"/>
        <v>17-18</v>
      </c>
      <c r="AL1116" s="36" t="str">
        <f t="shared" si="460"/>
        <v>Feb</v>
      </c>
      <c r="AM1116" s="35" t="str">
        <f t="shared" si="461"/>
        <v>295-305</v>
      </c>
      <c r="AN1116" s="36" t="str">
        <f t="shared" si="462"/>
        <v>Inner-TI</v>
      </c>
    </row>
    <row r="1117" spans="5:40" x14ac:dyDescent="0.3">
      <c r="E1117" s="12">
        <v>40962.75</v>
      </c>
      <c r="F1117" s="16">
        <v>5.33</v>
      </c>
      <c r="G1117" s="16">
        <v>280.93999862670915</v>
      </c>
      <c r="H1117" s="29">
        <v>1.1855881232981837</v>
      </c>
      <c r="I1117" s="26">
        <v>303.89999999999998</v>
      </c>
      <c r="J1117" s="30">
        <v>0.14258911819887429</v>
      </c>
      <c r="K1117" s="31">
        <v>0.1893155723137781</v>
      </c>
      <c r="L1117" s="111">
        <f t="shared" si="442"/>
        <v>0.2</v>
      </c>
      <c r="M1117" s="112">
        <f t="shared" si="443"/>
        <v>0.14000000000000001</v>
      </c>
      <c r="N1117" s="112" t="b">
        <f t="shared" si="444"/>
        <v>1</v>
      </c>
      <c r="O1117" s="112" t="b">
        <f t="shared" si="445"/>
        <v>1</v>
      </c>
      <c r="P1117" s="113">
        <f t="shared" si="446"/>
        <v>2</v>
      </c>
      <c r="Q1117" s="113">
        <f t="shared" si="447"/>
        <v>12</v>
      </c>
      <c r="R1117" s="114" t="str">
        <f t="shared" si="463"/>
        <v>0.2-0.14</v>
      </c>
      <c r="S1117" s="127">
        <f t="shared" si="448"/>
        <v>3.995737517900385E-2</v>
      </c>
      <c r="T1117" s="112" t="b">
        <f t="shared" si="449"/>
        <v>1</v>
      </c>
      <c r="U1117" s="22">
        <f t="shared" si="450"/>
        <v>5.2722151669846484</v>
      </c>
      <c r="V1117" s="22">
        <f t="shared" si="451"/>
        <v>0.17288782557442911</v>
      </c>
      <c r="W1117" s="81">
        <f t="shared" si="452"/>
        <v>6</v>
      </c>
      <c r="X1117" s="22">
        <f t="shared" si="453"/>
        <v>0.24330495520568066</v>
      </c>
      <c r="Y1117" s="3">
        <f>IF(U1117&gt;'Power Curve'!$C$37,0,INDEX(Ci,$W1117,1)*POWER(1-X1117,3)+INDEX(Ci,$W1117,2)*3*X1117*POWER(1-X1117,2)+INDEX(Ci,$W1117,3)*3*POWER(X1117,2)*(1-X1117)+INDEX(Ci,$W1117,4)*POWER(X1117,3))</f>
        <v>248.11143542535081</v>
      </c>
      <c r="Z1117" s="3">
        <f t="shared" si="454"/>
        <v>258.02531713684272</v>
      </c>
      <c r="AA1117" s="3">
        <f t="shared" si="455"/>
        <v>280.93999862670915</v>
      </c>
      <c r="AB1117" s="3">
        <f t="shared" si="464"/>
        <v>-22.914681489866439</v>
      </c>
      <c r="AC1117" s="3">
        <f t="shared" si="465"/>
        <v>22.914681489866439</v>
      </c>
      <c r="AE1117" s="34">
        <f t="shared" si="456"/>
        <v>5</v>
      </c>
      <c r="AF1117" s="73" t="b">
        <f>COUNTIF('Power Curve'!$D$2:$D$31,AE1117)&gt;0</f>
        <v>1</v>
      </c>
      <c r="AG1117" s="73" t="b">
        <f t="shared" si="457"/>
        <v>0</v>
      </c>
      <c r="AH1117" s="73" t="b">
        <f t="shared" si="466"/>
        <v>1</v>
      </c>
      <c r="AI1117" s="34" t="str">
        <f t="shared" si="458"/>
        <v>Outer</v>
      </c>
      <c r="AJ1117" s="35" t="str">
        <f t="shared" si="467"/>
        <v>0.1-0.2</v>
      </c>
      <c r="AK1117" s="36" t="str">
        <f t="shared" si="459"/>
        <v>18-19</v>
      </c>
      <c r="AL1117" s="36" t="str">
        <f t="shared" si="460"/>
        <v>Feb</v>
      </c>
      <c r="AM1117" s="35" t="str">
        <f t="shared" si="461"/>
        <v>295-305</v>
      </c>
      <c r="AN1117" s="36" t="str">
        <f t="shared" si="462"/>
        <v>LWS-HTI</v>
      </c>
    </row>
    <row r="1118" spans="5:40" x14ac:dyDescent="0.3">
      <c r="E1118" s="12">
        <v>40962.756944444445</v>
      </c>
      <c r="F1118" s="16">
        <v>5.82</v>
      </c>
      <c r="G1118" s="16">
        <v>391.11999511718795</v>
      </c>
      <c r="H1118" s="29">
        <v>1.1858076937564201</v>
      </c>
      <c r="I1118" s="26">
        <v>310.8</v>
      </c>
      <c r="J1118" s="30">
        <v>9.7938144329896892E-2</v>
      </c>
      <c r="K1118" s="31">
        <v>0.20228695375526626</v>
      </c>
      <c r="L1118" s="111">
        <f t="shared" si="442"/>
        <v>0.2</v>
      </c>
      <c r="M1118" s="112">
        <f t="shared" si="443"/>
        <v>9.9999999999999992E-2</v>
      </c>
      <c r="N1118" s="112" t="b">
        <f t="shared" si="444"/>
        <v>1</v>
      </c>
      <c r="O1118" s="112" t="b">
        <f t="shared" si="445"/>
        <v>1</v>
      </c>
      <c r="P1118" s="113">
        <f t="shared" si="446"/>
        <v>2</v>
      </c>
      <c r="Q1118" s="113">
        <f t="shared" si="447"/>
        <v>16</v>
      </c>
      <c r="R1118" s="114" t="str">
        <f t="shared" si="463"/>
        <v>0.2-0.1</v>
      </c>
      <c r="S1118" s="127">
        <f t="shared" si="448"/>
        <v>-2.9914919196332108E-2</v>
      </c>
      <c r="T1118" s="112" t="b">
        <f t="shared" si="449"/>
        <v>1</v>
      </c>
      <c r="U1118" s="22">
        <f t="shared" si="450"/>
        <v>5.7572582353809985</v>
      </c>
      <c r="V1118" s="22">
        <f t="shared" si="451"/>
        <v>0.24785279537008195</v>
      </c>
      <c r="W1118" s="81">
        <f t="shared" si="452"/>
        <v>6</v>
      </c>
      <c r="X1118" s="22">
        <f t="shared" si="453"/>
        <v>0.72675599235891941</v>
      </c>
      <c r="Y1118" s="3">
        <f>IF(U1118&gt;'Power Curve'!$C$37,0,INDEX(Ci,$W1118,1)*POWER(1-X1118,3)+INDEX(Ci,$W1118,2)*3*X1118*POWER(1-X1118,2)+INDEX(Ci,$W1118,3)*3*POWER(X1118,2)*(1-X1118)+INDEX(Ci,$W1118,4)*POWER(X1118,3))</f>
        <v>321.32876816436442</v>
      </c>
      <c r="Z1118" s="3">
        <f t="shared" si="454"/>
        <v>311.71624402927051</v>
      </c>
      <c r="AA1118" s="3">
        <f t="shared" si="455"/>
        <v>391.11999511718795</v>
      </c>
      <c r="AB1118" s="3">
        <f t="shared" si="464"/>
        <v>-79.403751087917442</v>
      </c>
      <c r="AC1118" s="3">
        <f t="shared" si="465"/>
        <v>79.403751087917442</v>
      </c>
      <c r="AE1118" s="34">
        <f t="shared" si="456"/>
        <v>6</v>
      </c>
      <c r="AF1118" s="73" t="b">
        <f>COUNTIF('Power Curve'!$D$2:$D$31,AE1118)&gt;0</f>
        <v>1</v>
      </c>
      <c r="AG1118" s="73" t="b">
        <f t="shared" si="457"/>
        <v>0</v>
      </c>
      <c r="AH1118" s="73" t="b">
        <f t="shared" si="466"/>
        <v>1</v>
      </c>
      <c r="AI1118" s="34" t="str">
        <f t="shared" si="458"/>
        <v>Outer</v>
      </c>
      <c r="AJ1118" s="35" t="str">
        <f t="shared" si="467"/>
        <v>0.2-0.3</v>
      </c>
      <c r="AK1118" s="36" t="str">
        <f t="shared" si="459"/>
        <v>18-19</v>
      </c>
      <c r="AL1118" s="36" t="str">
        <f t="shared" si="460"/>
        <v>Feb</v>
      </c>
      <c r="AM1118" s="35" t="str">
        <f t="shared" si="461"/>
        <v>305-315</v>
      </c>
      <c r="AN1118" s="36" t="str">
        <f t="shared" si="462"/>
        <v>LWS-LTI</v>
      </c>
    </row>
    <row r="1119" spans="5:40" x14ac:dyDescent="0.3">
      <c r="E1119" s="12">
        <v>40962.763888888891</v>
      </c>
      <c r="F1119" s="16">
        <v>5.87</v>
      </c>
      <c r="G1119" s="16">
        <v>354.83998489379923</v>
      </c>
      <c r="H1119" s="29">
        <v>1.1857198562332125</v>
      </c>
      <c r="I1119" s="26">
        <v>320.60000000000002</v>
      </c>
      <c r="J1119" s="30">
        <v>8.5178875638841564E-2</v>
      </c>
      <c r="K1119" s="31">
        <v>0.21895029676412911</v>
      </c>
      <c r="L1119" s="111">
        <f t="shared" si="442"/>
        <v>0.30000000000000004</v>
      </c>
      <c r="M1119" s="112">
        <f t="shared" si="443"/>
        <v>0.09</v>
      </c>
      <c r="N1119" s="112" t="b">
        <f t="shared" si="444"/>
        <v>1</v>
      </c>
      <c r="O1119" s="112" t="b">
        <f t="shared" si="445"/>
        <v>1</v>
      </c>
      <c r="P1119" s="113">
        <f t="shared" si="446"/>
        <v>3.0000000000000004</v>
      </c>
      <c r="Q1119" s="113">
        <f t="shared" si="447"/>
        <v>17</v>
      </c>
      <c r="R1119" s="114" t="str">
        <f t="shared" si="463"/>
        <v>0.3-0.09</v>
      </c>
      <c r="S1119" s="127">
        <f t="shared" si="448"/>
        <v>-3.2202117881719686E-2</v>
      </c>
      <c r="T1119" s="112" t="b">
        <f t="shared" si="449"/>
        <v>1</v>
      </c>
      <c r="U1119" s="22">
        <f t="shared" si="450"/>
        <v>5.8065758375978858</v>
      </c>
      <c r="V1119" s="22">
        <f t="shared" si="451"/>
        <v>0.25547498977192407</v>
      </c>
      <c r="W1119" s="81">
        <f t="shared" si="452"/>
        <v>6</v>
      </c>
      <c r="X1119" s="22">
        <f t="shared" si="453"/>
        <v>0.77591172201503766</v>
      </c>
      <c r="Y1119" s="3">
        <f>IF(U1119&gt;'Power Curve'!$C$37,0,INDEX(Ci,$W1119,1)*POWER(1-X1119,3)+INDEX(Ci,$W1119,2)*3*X1119*POWER(1-X1119,2)+INDEX(Ci,$W1119,3)*3*POWER(X1119,2)*(1-X1119)+INDEX(Ci,$W1119,4)*POWER(X1119,3))</f>
        <v>329.40125548273443</v>
      </c>
      <c r="Z1119" s="3">
        <f t="shared" si="454"/>
        <v>318.79383742329293</v>
      </c>
      <c r="AA1119" s="3">
        <f t="shared" si="455"/>
        <v>354.83998489379923</v>
      </c>
      <c r="AB1119" s="3">
        <f t="shared" si="464"/>
        <v>-36.046147470506298</v>
      </c>
      <c r="AC1119" s="3">
        <f t="shared" si="465"/>
        <v>36.046147470506298</v>
      </c>
      <c r="AE1119" s="34">
        <f t="shared" si="456"/>
        <v>6</v>
      </c>
      <c r="AF1119" s="73" t="b">
        <f>COUNTIF('Power Curve'!$D$2:$D$31,AE1119)&gt;0</f>
        <v>1</v>
      </c>
      <c r="AG1119" s="73" t="b">
        <f t="shared" si="457"/>
        <v>0</v>
      </c>
      <c r="AH1119" s="73" t="b">
        <f t="shared" si="466"/>
        <v>1</v>
      </c>
      <c r="AI1119" s="34" t="str">
        <f t="shared" si="458"/>
        <v>Outer</v>
      </c>
      <c r="AJ1119" s="35" t="str">
        <f t="shared" si="467"/>
        <v>0.2-0.3</v>
      </c>
      <c r="AK1119" s="36" t="str">
        <f t="shared" si="459"/>
        <v>18-19</v>
      </c>
      <c r="AL1119" s="36" t="str">
        <f t="shared" si="460"/>
        <v>Feb</v>
      </c>
      <c r="AM1119" s="35" t="str">
        <f t="shared" si="461"/>
        <v>315-325</v>
      </c>
      <c r="AN1119" s="36" t="str">
        <f t="shared" si="462"/>
        <v>LWS-LTI</v>
      </c>
    </row>
    <row r="1120" spans="5:40" x14ac:dyDescent="0.3">
      <c r="E1120" s="12">
        <v>40962.770833333336</v>
      </c>
      <c r="F1120" s="16">
        <v>4.46</v>
      </c>
      <c r="G1120" s="16">
        <v>104.7099933624265</v>
      </c>
      <c r="H1120" s="29">
        <v>1.1856759423512859</v>
      </c>
      <c r="I1120" s="26">
        <v>322.7</v>
      </c>
      <c r="J1120" s="30">
        <v>0.10986547085201794</v>
      </c>
      <c r="K1120" s="31">
        <v>0.36809457628913117</v>
      </c>
      <c r="L1120" s="111">
        <f t="shared" si="442"/>
        <v>0</v>
      </c>
      <c r="M1120" s="112">
        <f t="shared" si="443"/>
        <v>0.11</v>
      </c>
      <c r="N1120" s="112" t="b">
        <f t="shared" si="444"/>
        <v>0</v>
      </c>
      <c r="O1120" s="112" t="b">
        <f t="shared" si="445"/>
        <v>1</v>
      </c>
      <c r="P1120" s="113">
        <f t="shared" si="446"/>
        <v>0</v>
      </c>
      <c r="Q1120" s="113">
        <f t="shared" si="447"/>
        <v>15</v>
      </c>
      <c r="R1120" s="114" t="str">
        <f t="shared" si="463"/>
        <v>0-0.11</v>
      </c>
      <c r="S1120" s="127">
        <f t="shared" si="448"/>
        <v>0</v>
      </c>
      <c r="T1120" s="112" t="b">
        <f t="shared" si="449"/>
        <v>0</v>
      </c>
      <c r="U1120" s="22">
        <f t="shared" si="450"/>
        <v>4.411756136930796</v>
      </c>
      <c r="V1120" s="22">
        <f t="shared" si="451"/>
        <v>3.990110872133E-2</v>
      </c>
      <c r="W1120" s="81">
        <f t="shared" si="452"/>
        <v>5</v>
      </c>
      <c r="X1120" s="22">
        <f t="shared" si="453"/>
        <v>0.29521292160265966</v>
      </c>
      <c r="Y1120" s="3">
        <f>IF(U1120&gt;'Power Curve'!$C$37,0,INDEX(Ci,$W1120,1)*POWER(1-X1120,3)+INDEX(Ci,$W1120,2)*3*X1120*POWER(1-X1120,2)+INDEX(Ci,$W1120,3)*3*POWER(X1120,2)*(1-X1120)+INDEX(Ci,$W1120,4)*POWER(X1120,3))</f>
        <v>108.03012807537507</v>
      </c>
      <c r="Z1120" s="3">
        <f t="shared" si="454"/>
        <v>108.03012807537507</v>
      </c>
      <c r="AA1120" s="3">
        <f t="shared" si="455"/>
        <v>104.7099933624265</v>
      </c>
      <c r="AB1120" s="3">
        <f t="shared" si="464"/>
        <v>3.3201347129485725</v>
      </c>
      <c r="AC1120" s="3">
        <f t="shared" si="465"/>
        <v>3.3201347129485725</v>
      </c>
      <c r="AE1120" s="34">
        <f t="shared" si="456"/>
        <v>4</v>
      </c>
      <c r="AF1120" s="73" t="b">
        <f>COUNTIF('Power Curve'!$D$2:$D$31,AE1120)&gt;0</f>
        <v>1</v>
      </c>
      <c r="AG1120" s="73" t="b">
        <f t="shared" si="457"/>
        <v>0</v>
      </c>
      <c r="AH1120" s="73" t="b">
        <f t="shared" si="466"/>
        <v>1</v>
      </c>
      <c r="AI1120" s="34" t="str">
        <f t="shared" si="458"/>
        <v>Outer</v>
      </c>
      <c r="AJ1120" s="35" t="str">
        <f t="shared" si="467"/>
        <v>0.0-0.1</v>
      </c>
      <c r="AK1120" s="36" t="str">
        <f t="shared" si="459"/>
        <v>18-19</v>
      </c>
      <c r="AL1120" s="36" t="str">
        <f t="shared" si="460"/>
        <v>Feb</v>
      </c>
      <c r="AM1120" s="35" t="str">
        <f t="shared" si="461"/>
        <v>315-325</v>
      </c>
      <c r="AN1120" s="36" t="str">
        <f t="shared" si="462"/>
        <v>Inner-TI</v>
      </c>
    </row>
    <row r="1121" spans="5:40" x14ac:dyDescent="0.3">
      <c r="E1121" s="12">
        <v>40963.916666666664</v>
      </c>
      <c r="F1121" s="16">
        <v>3.69</v>
      </c>
      <c r="G1121" s="16">
        <v>128.1100044250492</v>
      </c>
      <c r="H1121" s="29">
        <v>1.1651747940738382</v>
      </c>
      <c r="I1121" s="26">
        <v>265.3</v>
      </c>
      <c r="J1121" s="30">
        <v>0.19783197831978319</v>
      </c>
      <c r="K1121" s="31">
        <v>7.9249804502408358E-2</v>
      </c>
      <c r="L1121" s="111">
        <f t="shared" si="442"/>
        <v>-0.1</v>
      </c>
      <c r="M1121" s="112">
        <f t="shared" si="443"/>
        <v>0.2</v>
      </c>
      <c r="N1121" s="112" t="b">
        <f t="shared" si="444"/>
        <v>0</v>
      </c>
      <c r="O1121" s="112" t="b">
        <f t="shared" si="445"/>
        <v>1</v>
      </c>
      <c r="P1121" s="113">
        <f t="shared" si="446"/>
        <v>-1</v>
      </c>
      <c r="Q1121" s="113">
        <f t="shared" si="447"/>
        <v>6</v>
      </c>
      <c r="R1121" s="114" t="str">
        <f t="shared" si="463"/>
        <v>-0.1-0.2</v>
      </c>
      <c r="S1121" s="127">
        <f t="shared" si="448"/>
        <v>0</v>
      </c>
      <c r="T1121" s="112" t="b">
        <f t="shared" si="449"/>
        <v>0</v>
      </c>
      <c r="U1121" s="22">
        <f t="shared" si="450"/>
        <v>3.6289253148145253</v>
      </c>
      <c r="V1121" s="22">
        <f t="shared" si="451"/>
        <v>-8.1087918354299335E-2</v>
      </c>
      <c r="W1121" s="81">
        <f t="shared" si="452"/>
        <v>4</v>
      </c>
      <c r="X1121" s="22">
        <f t="shared" si="453"/>
        <v>0.62620005261952516</v>
      </c>
      <c r="Y1121" s="3">
        <f>IF(U1121&gt;'Power Curve'!$C$37,0,INDEX(Ci,$W1121,1)*POWER(1-X1121,3)+INDEX(Ci,$W1121,2)*3*X1121*POWER(1-X1121,2)+INDEX(Ci,$W1121,3)*3*POWER(X1121,2)*(1-X1121)+INDEX(Ci,$W1121,4)*POWER(X1121,3))</f>
        <v>35.732285859280786</v>
      </c>
      <c r="Z1121" s="3">
        <f t="shared" si="454"/>
        <v>35.732285859280786</v>
      </c>
      <c r="AA1121" s="3">
        <f t="shared" si="455"/>
        <v>128.1100044250492</v>
      </c>
      <c r="AB1121" s="3">
        <f t="shared" si="464"/>
        <v>-92.377718565768419</v>
      </c>
      <c r="AC1121" s="3">
        <f t="shared" si="465"/>
        <v>92.377718565768419</v>
      </c>
      <c r="AE1121" s="34">
        <f t="shared" si="456"/>
        <v>4</v>
      </c>
      <c r="AF1121" s="73" t="b">
        <f>COUNTIF('Power Curve'!$D$2:$D$31,AE1121)&gt;0</f>
        <v>1</v>
      </c>
      <c r="AG1121" s="73" t="b">
        <f t="shared" si="457"/>
        <v>0</v>
      </c>
      <c r="AH1121" s="73" t="b">
        <f t="shared" si="466"/>
        <v>1</v>
      </c>
      <c r="AI1121" s="34" t="str">
        <f t="shared" si="458"/>
        <v>Outer</v>
      </c>
      <c r="AJ1121" s="35" t="str">
        <f t="shared" si="467"/>
        <v>-0.1-0.0</v>
      </c>
      <c r="AK1121" s="36" t="str">
        <f t="shared" si="459"/>
        <v>22-23</v>
      </c>
      <c r="AL1121" s="36" t="str">
        <f t="shared" si="460"/>
        <v>Feb</v>
      </c>
      <c r="AM1121" s="35" t="str">
        <f t="shared" si="461"/>
        <v>265-275</v>
      </c>
      <c r="AN1121" s="36" t="str">
        <f t="shared" si="462"/>
        <v>LWS-HTI</v>
      </c>
    </row>
    <row r="1122" spans="5:40" x14ac:dyDescent="0.3">
      <c r="E1122" s="12">
        <v>40963.923611111109</v>
      </c>
      <c r="F1122" s="16">
        <v>3.62</v>
      </c>
      <c r="G1122" s="16">
        <v>40.670001983642592</v>
      </c>
      <c r="H1122" s="29">
        <v>1.165089147366674</v>
      </c>
      <c r="I1122" s="26">
        <v>265.3</v>
      </c>
      <c r="J1122" s="30">
        <v>0.13535911602209943</v>
      </c>
      <c r="K1122" s="31">
        <v>0.42569003833151758</v>
      </c>
      <c r="L1122" s="111">
        <f t="shared" si="442"/>
        <v>-0.1</v>
      </c>
      <c r="M1122" s="112">
        <f t="shared" si="443"/>
        <v>0.14000000000000001</v>
      </c>
      <c r="N1122" s="112" t="b">
        <f t="shared" si="444"/>
        <v>0</v>
      </c>
      <c r="O1122" s="112" t="b">
        <f t="shared" si="445"/>
        <v>1</v>
      </c>
      <c r="P1122" s="113">
        <f t="shared" si="446"/>
        <v>-1</v>
      </c>
      <c r="Q1122" s="113">
        <f t="shared" si="447"/>
        <v>12</v>
      </c>
      <c r="R1122" s="114" t="str">
        <f t="shared" si="463"/>
        <v>-0.1-0.14</v>
      </c>
      <c r="S1122" s="127">
        <f t="shared" si="448"/>
        <v>0</v>
      </c>
      <c r="T1122" s="112" t="b">
        <f t="shared" si="449"/>
        <v>0</v>
      </c>
      <c r="U1122" s="22">
        <f t="shared" si="450"/>
        <v>3.5599966825079998</v>
      </c>
      <c r="V1122" s="22">
        <f t="shared" si="451"/>
        <v>-9.1741060674213837E-2</v>
      </c>
      <c r="W1122" s="81">
        <f t="shared" si="452"/>
        <v>4</v>
      </c>
      <c r="X1122" s="22">
        <f t="shared" si="453"/>
        <v>0.57709108687486843</v>
      </c>
      <c r="Y1122" s="3">
        <f>IF(U1122&gt;'Power Curve'!$C$37,0,INDEX(Ci,$W1122,1)*POWER(1-X1122,3)+INDEX(Ci,$W1122,2)*3*X1122*POWER(1-X1122,2)+INDEX(Ci,$W1122,3)*3*POWER(X1122,2)*(1-X1122)+INDEX(Ci,$W1122,4)*POWER(X1122,3))</f>
        <v>30.947244962304651</v>
      </c>
      <c r="Z1122" s="3">
        <f t="shared" si="454"/>
        <v>30.947244962304651</v>
      </c>
      <c r="AA1122" s="3">
        <f t="shared" si="455"/>
        <v>40.670001983642592</v>
      </c>
      <c r="AB1122" s="3">
        <f t="shared" si="464"/>
        <v>-9.7227570213379408</v>
      </c>
      <c r="AC1122" s="3">
        <f t="shared" si="465"/>
        <v>9.7227570213379408</v>
      </c>
      <c r="AE1122" s="34">
        <f t="shared" si="456"/>
        <v>4</v>
      </c>
      <c r="AF1122" s="73" t="b">
        <f>COUNTIF('Power Curve'!$D$2:$D$31,AE1122)&gt;0</f>
        <v>1</v>
      </c>
      <c r="AG1122" s="73" t="b">
        <f t="shared" si="457"/>
        <v>0</v>
      </c>
      <c r="AH1122" s="73" t="b">
        <f t="shared" si="466"/>
        <v>1</v>
      </c>
      <c r="AI1122" s="34" t="str">
        <f t="shared" si="458"/>
        <v>Outer</v>
      </c>
      <c r="AJ1122" s="35" t="str">
        <f t="shared" si="467"/>
        <v>-0.1-0.0</v>
      </c>
      <c r="AK1122" s="36" t="str">
        <f t="shared" si="459"/>
        <v>22-23</v>
      </c>
      <c r="AL1122" s="36" t="str">
        <f t="shared" si="460"/>
        <v>Feb</v>
      </c>
      <c r="AM1122" s="35" t="str">
        <f t="shared" si="461"/>
        <v>265-275</v>
      </c>
      <c r="AN1122" s="36" t="str">
        <f t="shared" si="462"/>
        <v>Inner-TI</v>
      </c>
    </row>
    <row r="1123" spans="5:40" x14ac:dyDescent="0.3">
      <c r="E1123" s="12">
        <v>40963.9375</v>
      </c>
      <c r="F1123" s="16">
        <v>4.3</v>
      </c>
      <c r="G1123" s="16">
        <v>58.280004501342802</v>
      </c>
      <c r="H1123" s="29">
        <v>1.1637205175462113</v>
      </c>
      <c r="I1123" s="26">
        <v>290.8</v>
      </c>
      <c r="J1123" s="30">
        <v>6.2790697674418611E-2</v>
      </c>
      <c r="K1123" s="31">
        <v>0.19051494654366039</v>
      </c>
      <c r="L1123" s="111">
        <f t="shared" si="442"/>
        <v>0</v>
      </c>
      <c r="M1123" s="112">
        <f t="shared" si="443"/>
        <v>6.0000000000000005E-2</v>
      </c>
      <c r="N1123" s="112" t="b">
        <f t="shared" si="444"/>
        <v>0</v>
      </c>
      <c r="O1123" s="112" t="b">
        <f t="shared" si="445"/>
        <v>1</v>
      </c>
      <c r="P1123" s="113">
        <f t="shared" si="446"/>
        <v>0</v>
      </c>
      <c r="Q1123" s="113">
        <f t="shared" si="447"/>
        <v>20</v>
      </c>
      <c r="R1123" s="114" t="str">
        <f t="shared" si="463"/>
        <v>0-0.06</v>
      </c>
      <c r="S1123" s="127">
        <f t="shared" si="448"/>
        <v>0</v>
      </c>
      <c r="T1123" s="112" t="b">
        <f t="shared" si="449"/>
        <v>0</v>
      </c>
      <c r="U1123" s="22">
        <f t="shared" si="450"/>
        <v>4.2270688649095947</v>
      </c>
      <c r="V1123" s="22">
        <f t="shared" si="451"/>
        <v>1.1357095476309326E-2</v>
      </c>
      <c r="W1123" s="81">
        <f t="shared" si="452"/>
        <v>5</v>
      </c>
      <c r="X1123" s="22">
        <f t="shared" si="453"/>
        <v>8.4026746079701203E-2</v>
      </c>
      <c r="Y1123" s="3">
        <f>IF(U1123&gt;'Power Curve'!$C$37,0,INDEX(Ci,$W1123,1)*POWER(1-X1123,3)+INDEX(Ci,$W1123,2)*3*X1123*POWER(1-X1123,2)+INDEX(Ci,$W1123,3)*3*POWER(X1123,2)*(1-X1123)+INDEX(Ci,$W1123,4)*POWER(X1123,3))</f>
        <v>84.410988272261093</v>
      </c>
      <c r="Z1123" s="3">
        <f t="shared" si="454"/>
        <v>84.410988272261093</v>
      </c>
      <c r="AA1123" s="3">
        <f t="shared" si="455"/>
        <v>58.280004501342802</v>
      </c>
      <c r="AB1123" s="3">
        <f t="shared" si="464"/>
        <v>26.130983770918291</v>
      </c>
      <c r="AC1123" s="3">
        <f t="shared" si="465"/>
        <v>26.130983770918291</v>
      </c>
      <c r="AE1123" s="34">
        <f t="shared" si="456"/>
        <v>4</v>
      </c>
      <c r="AF1123" s="73" t="b">
        <f>COUNTIF('Power Curve'!$D$2:$D$31,AE1123)&gt;0</f>
        <v>1</v>
      </c>
      <c r="AG1123" s="73" t="b">
        <f t="shared" si="457"/>
        <v>0</v>
      </c>
      <c r="AH1123" s="73" t="b">
        <f t="shared" si="466"/>
        <v>1</v>
      </c>
      <c r="AI1123" s="34" t="str">
        <f t="shared" si="458"/>
        <v>Outer</v>
      </c>
      <c r="AJ1123" s="35" t="str">
        <f t="shared" si="467"/>
        <v>0.0-0.1</v>
      </c>
      <c r="AK1123" s="36" t="str">
        <f t="shared" si="459"/>
        <v>22-23</v>
      </c>
      <c r="AL1123" s="36" t="str">
        <f t="shared" si="460"/>
        <v>Feb</v>
      </c>
      <c r="AM1123" s="35" t="str">
        <f t="shared" si="461"/>
        <v>285-295</v>
      </c>
      <c r="AN1123" s="36" t="str">
        <f t="shared" si="462"/>
        <v>LWS-LTI</v>
      </c>
    </row>
    <row r="1124" spans="5:40" x14ac:dyDescent="0.3">
      <c r="E1124" s="12">
        <v>40963.944444444445</v>
      </c>
      <c r="F1124" s="16">
        <v>3.93</v>
      </c>
      <c r="G1124" s="16">
        <v>9.420001029968299</v>
      </c>
      <c r="H1124" s="29">
        <v>1.1643188973008902</v>
      </c>
      <c r="I1124" s="26">
        <v>289.89999999999998</v>
      </c>
      <c r="J1124" s="30">
        <v>9.160305343511449E-2</v>
      </c>
      <c r="K1124" s="31">
        <v>0.19839050542039968</v>
      </c>
      <c r="L1124" s="111">
        <f t="shared" si="442"/>
        <v>0</v>
      </c>
      <c r="M1124" s="112">
        <f t="shared" si="443"/>
        <v>0.09</v>
      </c>
      <c r="N1124" s="112" t="b">
        <f t="shared" si="444"/>
        <v>0</v>
      </c>
      <c r="O1124" s="112" t="b">
        <f t="shared" si="445"/>
        <v>1</v>
      </c>
      <c r="P1124" s="113">
        <f t="shared" si="446"/>
        <v>0</v>
      </c>
      <c r="Q1124" s="113">
        <f t="shared" si="447"/>
        <v>17</v>
      </c>
      <c r="R1124" s="114" t="str">
        <f t="shared" si="463"/>
        <v>0-0.09</v>
      </c>
      <c r="S1124" s="127">
        <f t="shared" si="448"/>
        <v>0</v>
      </c>
      <c r="T1124" s="112" t="b">
        <f t="shared" si="449"/>
        <v>0</v>
      </c>
      <c r="U1124" s="22">
        <f t="shared" si="450"/>
        <v>3.8640063925251704</v>
      </c>
      <c r="V1124" s="22">
        <f t="shared" si="451"/>
        <v>-4.475537999152527E-2</v>
      </c>
      <c r="W1124" s="81">
        <f t="shared" si="452"/>
        <v>4</v>
      </c>
      <c r="X1124" s="22">
        <f t="shared" si="453"/>
        <v>0.79368616406839743</v>
      </c>
      <c r="Y1124" s="3">
        <f>IF(U1124&gt;'Power Curve'!$C$37,0,INDEX(Ci,$W1124,1)*POWER(1-X1124,3)+INDEX(Ci,$W1124,2)*3*X1124*POWER(1-X1124,2)+INDEX(Ci,$W1124,3)*3*POWER(X1124,2)*(1-X1124)+INDEX(Ci,$W1124,4)*POWER(X1124,3))</f>
        <v>53.533919555138127</v>
      </c>
      <c r="Z1124" s="3">
        <f t="shared" si="454"/>
        <v>53.533919555138127</v>
      </c>
      <c r="AA1124" s="3">
        <f t="shared" si="455"/>
        <v>9.420001029968299</v>
      </c>
      <c r="AB1124" s="3">
        <f t="shared" si="464"/>
        <v>44.113918525169829</v>
      </c>
      <c r="AC1124" s="3">
        <f t="shared" si="465"/>
        <v>44.113918525169829</v>
      </c>
      <c r="AE1124" s="34">
        <f t="shared" si="456"/>
        <v>4</v>
      </c>
      <c r="AF1124" s="73" t="b">
        <f>COUNTIF('Power Curve'!$D$2:$D$31,AE1124)&gt;0</f>
        <v>1</v>
      </c>
      <c r="AG1124" s="73" t="b">
        <f t="shared" si="457"/>
        <v>0</v>
      </c>
      <c r="AH1124" s="73" t="b">
        <f t="shared" si="466"/>
        <v>1</v>
      </c>
      <c r="AI1124" s="34" t="str">
        <f t="shared" si="458"/>
        <v>Outer</v>
      </c>
      <c r="AJ1124" s="35" t="str">
        <f t="shared" si="467"/>
        <v>-0.1-0.0</v>
      </c>
      <c r="AK1124" s="36" t="str">
        <f t="shared" si="459"/>
        <v>22-23</v>
      </c>
      <c r="AL1124" s="36" t="str">
        <f t="shared" si="460"/>
        <v>Feb</v>
      </c>
      <c r="AM1124" s="35" t="str">
        <f t="shared" si="461"/>
        <v>285-295</v>
      </c>
      <c r="AN1124" s="36" t="str">
        <f t="shared" si="462"/>
        <v>LWS-LTI</v>
      </c>
    </row>
    <row r="1125" spans="5:40" x14ac:dyDescent="0.3">
      <c r="E1125" s="12">
        <v>40963.951388888891</v>
      </c>
      <c r="F1125" s="16">
        <v>4.05</v>
      </c>
      <c r="G1125" s="16">
        <v>62.130002975463896</v>
      </c>
      <c r="H1125" s="29">
        <v>1.1651094819171099</v>
      </c>
      <c r="I1125" s="26">
        <v>285</v>
      </c>
      <c r="J1125" s="30">
        <v>0.12098765432098765</v>
      </c>
      <c r="K1125" s="31">
        <v>0.17700400647831585</v>
      </c>
      <c r="L1125" s="111">
        <f t="shared" si="442"/>
        <v>0</v>
      </c>
      <c r="M1125" s="112">
        <f t="shared" si="443"/>
        <v>0.12</v>
      </c>
      <c r="N1125" s="112" t="b">
        <f t="shared" si="444"/>
        <v>0</v>
      </c>
      <c r="O1125" s="112" t="b">
        <f t="shared" si="445"/>
        <v>1</v>
      </c>
      <c r="P1125" s="113">
        <f t="shared" si="446"/>
        <v>0</v>
      </c>
      <c r="Q1125" s="113">
        <f t="shared" si="447"/>
        <v>14</v>
      </c>
      <c r="R1125" s="114" t="str">
        <f t="shared" si="463"/>
        <v>0-0.12</v>
      </c>
      <c r="S1125" s="127">
        <f t="shared" si="448"/>
        <v>0</v>
      </c>
      <c r="T1125" s="112" t="b">
        <f t="shared" si="449"/>
        <v>0</v>
      </c>
      <c r="U1125" s="22">
        <f t="shared" si="450"/>
        <v>3.9828923877731013</v>
      </c>
      <c r="V1125" s="22">
        <f t="shared" si="451"/>
        <v>-2.6381166187474686E-2</v>
      </c>
      <c r="W1125" s="81">
        <f t="shared" si="452"/>
        <v>4</v>
      </c>
      <c r="X1125" s="22">
        <f t="shared" si="453"/>
        <v>0.87838780506697178</v>
      </c>
      <c r="Y1125" s="3">
        <f>IF(U1125&gt;'Power Curve'!$C$37,0,INDEX(Ci,$W1125,1)*POWER(1-X1125,3)+INDEX(Ci,$W1125,2)*3*X1125*POWER(1-X1125,2)+INDEX(Ci,$W1125,3)*3*POWER(X1125,2)*(1-X1125)+INDEX(Ci,$W1125,4)*POWER(X1125,3))</f>
        <v>63.173417031172072</v>
      </c>
      <c r="Z1125" s="3">
        <f t="shared" si="454"/>
        <v>63.173417031172072</v>
      </c>
      <c r="AA1125" s="3">
        <f t="shared" si="455"/>
        <v>62.130002975463896</v>
      </c>
      <c r="AB1125" s="3">
        <f t="shared" si="464"/>
        <v>1.0434140557081761</v>
      </c>
      <c r="AC1125" s="3">
        <f t="shared" si="465"/>
        <v>1.0434140557081761</v>
      </c>
      <c r="AE1125" s="34">
        <f t="shared" si="456"/>
        <v>4</v>
      </c>
      <c r="AF1125" s="73" t="b">
        <f>COUNTIF('Power Curve'!$D$2:$D$31,AE1125)&gt;0</f>
        <v>1</v>
      </c>
      <c r="AG1125" s="73" t="b">
        <f t="shared" si="457"/>
        <v>0</v>
      </c>
      <c r="AH1125" s="73" t="b">
        <f t="shared" si="466"/>
        <v>1</v>
      </c>
      <c r="AI1125" s="34" t="str">
        <f t="shared" si="458"/>
        <v>Inner</v>
      </c>
      <c r="AJ1125" s="35" t="str">
        <f t="shared" si="467"/>
        <v>-0.1-0.0</v>
      </c>
      <c r="AK1125" s="36" t="str">
        <f t="shared" si="459"/>
        <v>22-23</v>
      </c>
      <c r="AL1125" s="36" t="str">
        <f t="shared" si="460"/>
        <v>Feb</v>
      </c>
      <c r="AM1125" s="35" t="str">
        <f t="shared" si="461"/>
        <v>285-295</v>
      </c>
      <c r="AN1125" s="36" t="str">
        <f t="shared" si="462"/>
        <v>Inner-TI</v>
      </c>
    </row>
    <row r="1126" spans="5:40" x14ac:dyDescent="0.3">
      <c r="E1126" s="12">
        <v>40963.958333333336</v>
      </c>
      <c r="F1126" s="16">
        <v>4.67</v>
      </c>
      <c r="G1126" s="16">
        <v>106.84000587463359</v>
      </c>
      <c r="H1126" s="29">
        <v>1.1644249286428314</v>
      </c>
      <c r="I1126" s="26">
        <v>293.3</v>
      </c>
      <c r="J1126" s="30">
        <v>4.7109207708779445E-2</v>
      </c>
      <c r="K1126" s="31">
        <v>0.18844665603038768</v>
      </c>
      <c r="L1126" s="111">
        <f t="shared" si="442"/>
        <v>0.1</v>
      </c>
      <c r="M1126" s="112">
        <f t="shared" si="443"/>
        <v>0.05</v>
      </c>
      <c r="N1126" s="112" t="b">
        <f t="shared" si="444"/>
        <v>1</v>
      </c>
      <c r="O1126" s="112" t="b">
        <f t="shared" si="445"/>
        <v>1</v>
      </c>
      <c r="P1126" s="113">
        <f t="shared" si="446"/>
        <v>1</v>
      </c>
      <c r="Q1126" s="113">
        <f t="shared" si="447"/>
        <v>21</v>
      </c>
      <c r="R1126" s="114" t="str">
        <f t="shared" si="463"/>
        <v>0.1-0.05</v>
      </c>
      <c r="S1126" s="127">
        <f t="shared" si="448"/>
        <v>-0.11289896950902212</v>
      </c>
      <c r="T1126" s="112" t="b">
        <f t="shared" si="449"/>
        <v>1</v>
      </c>
      <c r="U1126" s="22">
        <f t="shared" si="450"/>
        <v>4.591719491946721</v>
      </c>
      <c r="V1126" s="22">
        <f t="shared" si="451"/>
        <v>6.7715025365262152E-2</v>
      </c>
      <c r="W1126" s="81">
        <f t="shared" si="452"/>
        <v>5</v>
      </c>
      <c r="X1126" s="22">
        <f t="shared" si="453"/>
        <v>0.50099739318081316</v>
      </c>
      <c r="Y1126" s="3">
        <f>IF(U1126&gt;'Power Curve'!$C$37,0,INDEX(Ci,$W1126,1)*POWER(1-X1126,3)+INDEX(Ci,$W1126,2)*3*X1126*POWER(1-X1126,2)+INDEX(Ci,$W1126,3)*3*POWER(X1126,2)*(1-X1126)+INDEX(Ci,$W1126,4)*POWER(X1126,3))</f>
        <v>136.83330539700728</v>
      </c>
      <c r="Z1126" s="3">
        <f t="shared" si="454"/>
        <v>121.38496622317184</v>
      </c>
      <c r="AA1126" s="3">
        <f t="shared" si="455"/>
        <v>106.84000587463359</v>
      </c>
      <c r="AB1126" s="3">
        <f t="shared" si="464"/>
        <v>14.544960348538254</v>
      </c>
      <c r="AC1126" s="3">
        <f t="shared" si="465"/>
        <v>14.544960348538254</v>
      </c>
      <c r="AE1126" s="34">
        <f t="shared" si="456"/>
        <v>5</v>
      </c>
      <c r="AF1126" s="73" t="b">
        <f>COUNTIF('Power Curve'!$D$2:$D$31,AE1126)&gt;0</f>
        <v>1</v>
      </c>
      <c r="AG1126" s="73" t="b">
        <f t="shared" si="457"/>
        <v>0</v>
      </c>
      <c r="AH1126" s="73" t="b">
        <f t="shared" si="466"/>
        <v>1</v>
      </c>
      <c r="AI1126" s="34" t="str">
        <f t="shared" si="458"/>
        <v>Outer</v>
      </c>
      <c r="AJ1126" s="35" t="str">
        <f t="shared" si="467"/>
        <v>0.0-0.1</v>
      </c>
      <c r="AK1126" s="36" t="str">
        <f t="shared" si="459"/>
        <v>23-24</v>
      </c>
      <c r="AL1126" s="36" t="str">
        <f t="shared" si="460"/>
        <v>Feb</v>
      </c>
      <c r="AM1126" s="35" t="str">
        <f t="shared" si="461"/>
        <v>285-295</v>
      </c>
      <c r="AN1126" s="36" t="str">
        <f t="shared" si="462"/>
        <v>LWS-LTI</v>
      </c>
    </row>
    <row r="1127" spans="5:40" x14ac:dyDescent="0.3">
      <c r="E1127" s="12">
        <v>40963.965277777781</v>
      </c>
      <c r="F1127" s="16">
        <v>4.5</v>
      </c>
      <c r="G1127" s="16">
        <v>87.520000457763501</v>
      </c>
      <c r="H1127" s="29">
        <v>1.1646164384619664</v>
      </c>
      <c r="I1127" s="26">
        <v>293.10000000000002</v>
      </c>
      <c r="J1127" s="30">
        <v>3.7777777777777778E-2</v>
      </c>
      <c r="K1127" s="31">
        <v>0.1529641655591539</v>
      </c>
      <c r="L1127" s="111">
        <f t="shared" si="442"/>
        <v>0</v>
      </c>
      <c r="M1127" s="112">
        <f t="shared" si="443"/>
        <v>0.04</v>
      </c>
      <c r="N1127" s="112" t="b">
        <f t="shared" si="444"/>
        <v>0</v>
      </c>
      <c r="O1127" s="112" t="b">
        <f t="shared" si="445"/>
        <v>1</v>
      </c>
      <c r="P1127" s="113">
        <f t="shared" si="446"/>
        <v>0</v>
      </c>
      <c r="Q1127" s="113">
        <f t="shared" si="447"/>
        <v>22</v>
      </c>
      <c r="R1127" s="114" t="str">
        <f t="shared" si="463"/>
        <v>0-0.04</v>
      </c>
      <c r="S1127" s="127">
        <f t="shared" si="448"/>
        <v>0</v>
      </c>
      <c r="T1127" s="112" t="b">
        <f t="shared" si="449"/>
        <v>0</v>
      </c>
      <c r="U1127" s="22">
        <f t="shared" si="450"/>
        <v>4.4248116559305579</v>
      </c>
      <c r="V1127" s="22">
        <f t="shared" si="451"/>
        <v>4.1918881268249435E-2</v>
      </c>
      <c r="W1127" s="81">
        <f t="shared" si="452"/>
        <v>5</v>
      </c>
      <c r="X1127" s="22">
        <f t="shared" si="453"/>
        <v>0.31014164461022309</v>
      </c>
      <c r="Y1127" s="3">
        <f>IF(U1127&gt;'Power Curve'!$C$37,0,INDEX(Ci,$W1127,1)*POWER(1-X1127,3)+INDEX(Ci,$W1127,2)*3*X1127*POWER(1-X1127,2)+INDEX(Ci,$W1127,3)*3*POWER(X1127,2)*(1-X1127)+INDEX(Ci,$W1127,4)*POWER(X1127,3))</f>
        <v>109.9653577936521</v>
      </c>
      <c r="Z1127" s="3">
        <f t="shared" si="454"/>
        <v>109.9653577936521</v>
      </c>
      <c r="AA1127" s="3">
        <f t="shared" si="455"/>
        <v>87.520000457763501</v>
      </c>
      <c r="AB1127" s="3">
        <f t="shared" si="464"/>
        <v>22.445357335888602</v>
      </c>
      <c r="AC1127" s="3">
        <f t="shared" si="465"/>
        <v>22.445357335888602</v>
      </c>
      <c r="AE1127" s="34">
        <f t="shared" si="456"/>
        <v>4</v>
      </c>
      <c r="AF1127" s="73" t="b">
        <f>COUNTIF('Power Curve'!$D$2:$D$31,AE1127)&gt;0</f>
        <v>1</v>
      </c>
      <c r="AG1127" s="73" t="b">
        <f t="shared" si="457"/>
        <v>0</v>
      </c>
      <c r="AH1127" s="73" t="b">
        <f t="shared" si="466"/>
        <v>1</v>
      </c>
      <c r="AI1127" s="34" t="str">
        <f t="shared" si="458"/>
        <v>Outer</v>
      </c>
      <c r="AJ1127" s="35" t="str">
        <f t="shared" si="467"/>
        <v>0.0-0.1</v>
      </c>
      <c r="AK1127" s="36" t="str">
        <f t="shared" si="459"/>
        <v>23-24</v>
      </c>
      <c r="AL1127" s="36" t="str">
        <f t="shared" si="460"/>
        <v>Feb</v>
      </c>
      <c r="AM1127" s="35" t="str">
        <f t="shared" si="461"/>
        <v>285-295</v>
      </c>
      <c r="AN1127" s="36" t="str">
        <f t="shared" si="462"/>
        <v>LWS-LTI</v>
      </c>
    </row>
    <row r="1128" spans="5:40" x14ac:dyDescent="0.3">
      <c r="E1128" s="12">
        <v>40963.972222222219</v>
      </c>
      <c r="F1128" s="16">
        <v>4.4000000000000004</v>
      </c>
      <c r="G1128" s="16">
        <v>78.009998321533089</v>
      </c>
      <c r="H1128" s="29">
        <v>1.1654294790283204</v>
      </c>
      <c r="I1128" s="26">
        <v>292.89999999999998</v>
      </c>
      <c r="J1128" s="30">
        <v>6.3636363636363644E-2</v>
      </c>
      <c r="K1128" s="31">
        <v>0.24386772237589988</v>
      </c>
      <c r="L1128" s="111">
        <f t="shared" si="442"/>
        <v>0</v>
      </c>
      <c r="M1128" s="112">
        <f t="shared" si="443"/>
        <v>6.0000000000000005E-2</v>
      </c>
      <c r="N1128" s="112" t="b">
        <f t="shared" si="444"/>
        <v>0</v>
      </c>
      <c r="O1128" s="112" t="b">
        <f t="shared" si="445"/>
        <v>1</v>
      </c>
      <c r="P1128" s="113">
        <f t="shared" si="446"/>
        <v>0</v>
      </c>
      <c r="Q1128" s="113">
        <f t="shared" si="447"/>
        <v>20</v>
      </c>
      <c r="R1128" s="114" t="str">
        <f t="shared" si="463"/>
        <v>0-0.06</v>
      </c>
      <c r="S1128" s="127">
        <f t="shared" si="448"/>
        <v>0</v>
      </c>
      <c r="T1128" s="112" t="b">
        <f t="shared" si="449"/>
        <v>0</v>
      </c>
      <c r="U1128" s="22">
        <f t="shared" si="450"/>
        <v>4.3274890733361113</v>
      </c>
      <c r="V1128" s="22">
        <f t="shared" si="451"/>
        <v>2.6877362401174495E-2</v>
      </c>
      <c r="W1128" s="81">
        <f t="shared" si="452"/>
        <v>5</v>
      </c>
      <c r="X1128" s="22">
        <f t="shared" si="453"/>
        <v>0.19885523171773639</v>
      </c>
      <c r="Y1128" s="3">
        <f>IF(U1128&gt;'Power Curve'!$C$37,0,INDEX(Ci,$W1128,1)*POWER(1-X1128,3)+INDEX(Ci,$W1128,2)*3*X1128*POWER(1-X1128,2)+INDEX(Ci,$W1128,3)*3*POWER(X1128,2)*(1-X1128)+INDEX(Ci,$W1128,4)*POWER(X1128,3))</f>
        <v>96.310457747354491</v>
      </c>
      <c r="Z1128" s="3">
        <f t="shared" si="454"/>
        <v>96.310457747354491</v>
      </c>
      <c r="AA1128" s="3">
        <f t="shared" si="455"/>
        <v>78.009998321533089</v>
      </c>
      <c r="AB1128" s="3">
        <f t="shared" si="464"/>
        <v>18.300459425821401</v>
      </c>
      <c r="AC1128" s="3">
        <f t="shared" si="465"/>
        <v>18.300459425821401</v>
      </c>
      <c r="AE1128" s="34">
        <f t="shared" si="456"/>
        <v>4</v>
      </c>
      <c r="AF1128" s="73" t="b">
        <f>COUNTIF('Power Curve'!$D$2:$D$31,AE1128)&gt;0</f>
        <v>1</v>
      </c>
      <c r="AG1128" s="73" t="b">
        <f t="shared" si="457"/>
        <v>0</v>
      </c>
      <c r="AH1128" s="73" t="b">
        <f t="shared" si="466"/>
        <v>1</v>
      </c>
      <c r="AI1128" s="34" t="str">
        <f t="shared" si="458"/>
        <v>Outer</v>
      </c>
      <c r="AJ1128" s="35" t="str">
        <f t="shared" si="467"/>
        <v>0.0-0.1</v>
      </c>
      <c r="AK1128" s="36" t="str">
        <f t="shared" si="459"/>
        <v>23-24</v>
      </c>
      <c r="AL1128" s="36" t="str">
        <f t="shared" si="460"/>
        <v>Feb</v>
      </c>
      <c r="AM1128" s="35" t="str">
        <f t="shared" si="461"/>
        <v>285-295</v>
      </c>
      <c r="AN1128" s="36" t="str">
        <f t="shared" si="462"/>
        <v>LWS-LTI</v>
      </c>
    </row>
    <row r="1129" spans="5:40" x14ac:dyDescent="0.3">
      <c r="E1129" s="12">
        <v>40963.979166666664</v>
      </c>
      <c r="F1129" s="16">
        <v>4.92</v>
      </c>
      <c r="G1129" s="16">
        <v>165.11999130249001</v>
      </c>
      <c r="H1129" s="29">
        <v>1.1661351029700529</v>
      </c>
      <c r="I1129" s="26">
        <v>296.2</v>
      </c>
      <c r="J1129" s="30">
        <v>7.113821138211382E-2</v>
      </c>
      <c r="K1129" s="31">
        <v>0.30823608381782464</v>
      </c>
      <c r="L1129" s="111">
        <f t="shared" si="442"/>
        <v>0.1</v>
      </c>
      <c r="M1129" s="112">
        <f t="shared" si="443"/>
        <v>6.9999999999999993E-2</v>
      </c>
      <c r="N1129" s="112" t="b">
        <f t="shared" si="444"/>
        <v>1</v>
      </c>
      <c r="O1129" s="112" t="b">
        <f t="shared" si="445"/>
        <v>1</v>
      </c>
      <c r="P1129" s="113">
        <f t="shared" si="446"/>
        <v>1</v>
      </c>
      <c r="Q1129" s="113">
        <f t="shared" si="447"/>
        <v>19</v>
      </c>
      <c r="R1129" s="114" t="str">
        <f t="shared" si="463"/>
        <v>0.1-0.07</v>
      </c>
      <c r="S1129" s="127">
        <f t="shared" si="448"/>
        <v>-5.2457205154014371E-2</v>
      </c>
      <c r="T1129" s="112" t="b">
        <f t="shared" si="449"/>
        <v>1</v>
      </c>
      <c r="U1129" s="22">
        <f t="shared" si="450"/>
        <v>4.8398959980726799</v>
      </c>
      <c r="V1129" s="22">
        <f t="shared" si="451"/>
        <v>0.10607150440378038</v>
      </c>
      <c r="W1129" s="81">
        <f t="shared" si="452"/>
        <v>5</v>
      </c>
      <c r="X1129" s="22">
        <f t="shared" si="453"/>
        <v>0.78478222908100825</v>
      </c>
      <c r="Y1129" s="3">
        <f>IF(U1129&gt;'Power Curve'!$C$37,0,INDEX(Ci,$W1129,1)*POWER(1-X1129,3)+INDEX(Ci,$W1129,2)*3*X1129*POWER(1-X1129,2)+INDEX(Ci,$W1129,3)*3*POWER(X1129,2)*(1-X1129)+INDEX(Ci,$W1129,4)*POWER(X1129,3))</f>
        <v>180.20011475442044</v>
      </c>
      <c r="Z1129" s="3">
        <f t="shared" si="454"/>
        <v>170.74732036597086</v>
      </c>
      <c r="AA1129" s="3">
        <f t="shared" si="455"/>
        <v>165.11999130249001</v>
      </c>
      <c r="AB1129" s="3">
        <f t="shared" si="464"/>
        <v>5.6273290634808575</v>
      </c>
      <c r="AC1129" s="3">
        <f t="shared" si="465"/>
        <v>5.6273290634808575</v>
      </c>
      <c r="AE1129" s="34">
        <f t="shared" si="456"/>
        <v>5</v>
      </c>
      <c r="AF1129" s="73" t="b">
        <f>COUNTIF('Power Curve'!$D$2:$D$31,AE1129)&gt;0</f>
        <v>1</v>
      </c>
      <c r="AG1129" s="73" t="b">
        <f t="shared" si="457"/>
        <v>0</v>
      </c>
      <c r="AH1129" s="73" t="b">
        <f t="shared" si="466"/>
        <v>1</v>
      </c>
      <c r="AI1129" s="34" t="str">
        <f t="shared" si="458"/>
        <v>Outer</v>
      </c>
      <c r="AJ1129" s="35" t="str">
        <f t="shared" si="467"/>
        <v>0.1-0.2</v>
      </c>
      <c r="AK1129" s="36" t="str">
        <f t="shared" si="459"/>
        <v>23-24</v>
      </c>
      <c r="AL1129" s="36" t="str">
        <f t="shared" si="460"/>
        <v>Feb</v>
      </c>
      <c r="AM1129" s="35" t="str">
        <f t="shared" si="461"/>
        <v>295-305</v>
      </c>
      <c r="AN1129" s="36" t="str">
        <f t="shared" si="462"/>
        <v>LWS-LTI</v>
      </c>
    </row>
    <row r="1130" spans="5:40" x14ac:dyDescent="0.3">
      <c r="E1130" s="12">
        <v>40963.986111111109</v>
      </c>
      <c r="F1130" s="16">
        <v>4.38</v>
      </c>
      <c r="G1130" s="16">
        <v>88.139997482300302</v>
      </c>
      <c r="H1130" s="29">
        <v>1.1691000714596447</v>
      </c>
      <c r="I1130" s="26">
        <v>293.2</v>
      </c>
      <c r="J1130" s="30">
        <v>0.1095890410958904</v>
      </c>
      <c r="K1130" s="31">
        <v>0.26988111595125341</v>
      </c>
      <c r="L1130" s="111">
        <f t="shared" si="442"/>
        <v>0</v>
      </c>
      <c r="M1130" s="112">
        <f t="shared" si="443"/>
        <v>0.11</v>
      </c>
      <c r="N1130" s="112" t="b">
        <f t="shared" si="444"/>
        <v>0</v>
      </c>
      <c r="O1130" s="112" t="b">
        <f t="shared" si="445"/>
        <v>1</v>
      </c>
      <c r="P1130" s="113">
        <f t="shared" si="446"/>
        <v>0</v>
      </c>
      <c r="Q1130" s="113">
        <f t="shared" si="447"/>
        <v>15</v>
      </c>
      <c r="R1130" s="114" t="str">
        <f t="shared" si="463"/>
        <v>0-0.11</v>
      </c>
      <c r="S1130" s="127">
        <f t="shared" si="448"/>
        <v>0</v>
      </c>
      <c r="T1130" s="112" t="b">
        <f t="shared" si="449"/>
        <v>0</v>
      </c>
      <c r="U1130" s="22">
        <f t="shared" si="450"/>
        <v>4.3123365093962924</v>
      </c>
      <c r="V1130" s="22">
        <f t="shared" si="451"/>
        <v>2.4535484798777714E-2</v>
      </c>
      <c r="W1130" s="81">
        <f t="shared" si="452"/>
        <v>5</v>
      </c>
      <c r="X1130" s="22">
        <f t="shared" si="453"/>
        <v>0.18152858006060382</v>
      </c>
      <c r="Y1130" s="3">
        <f>IF(U1130&gt;'Power Curve'!$C$37,0,INDEX(Ci,$W1130,1)*POWER(1-X1130,3)+INDEX(Ci,$W1130,2)*3*X1130*POWER(1-X1130,2)+INDEX(Ci,$W1130,3)*3*POWER(X1130,2)*(1-X1130)+INDEX(Ci,$W1130,4)*POWER(X1130,3))</f>
        <v>94.359653947750672</v>
      </c>
      <c r="Z1130" s="3">
        <f t="shared" si="454"/>
        <v>94.359653947750672</v>
      </c>
      <c r="AA1130" s="3">
        <f t="shared" si="455"/>
        <v>88.139997482300302</v>
      </c>
      <c r="AB1130" s="3">
        <f t="shared" si="464"/>
        <v>6.2196564654503703</v>
      </c>
      <c r="AC1130" s="3">
        <f t="shared" si="465"/>
        <v>6.2196564654503703</v>
      </c>
      <c r="AE1130" s="34">
        <f t="shared" si="456"/>
        <v>4</v>
      </c>
      <c r="AF1130" s="73" t="b">
        <f>COUNTIF('Power Curve'!$D$2:$D$31,AE1130)&gt;0</f>
        <v>1</v>
      </c>
      <c r="AG1130" s="73" t="b">
        <f t="shared" si="457"/>
        <v>0</v>
      </c>
      <c r="AH1130" s="73" t="b">
        <f t="shared" si="466"/>
        <v>1</v>
      </c>
      <c r="AI1130" s="34" t="str">
        <f t="shared" si="458"/>
        <v>Inner</v>
      </c>
      <c r="AJ1130" s="35" t="str">
        <f t="shared" si="467"/>
        <v>0.0-0.1</v>
      </c>
      <c r="AK1130" s="36" t="str">
        <f t="shared" si="459"/>
        <v>23-24</v>
      </c>
      <c r="AL1130" s="36" t="str">
        <f t="shared" si="460"/>
        <v>Feb</v>
      </c>
      <c r="AM1130" s="35" t="str">
        <f t="shared" si="461"/>
        <v>285-295</v>
      </c>
      <c r="AN1130" s="36" t="str">
        <f t="shared" si="462"/>
        <v>Inner-TI</v>
      </c>
    </row>
    <row r="1131" spans="5:40" x14ac:dyDescent="0.3">
      <c r="E1131" s="12">
        <v>40963.993055555555</v>
      </c>
      <c r="F1131" s="16">
        <v>4.2</v>
      </c>
      <c r="G1131" s="16">
        <v>66.470001220703111</v>
      </c>
      <c r="H1131" s="29">
        <v>1.169895188643133</v>
      </c>
      <c r="I1131" s="26">
        <v>291.8</v>
      </c>
      <c r="J1131" s="30">
        <v>7.3809523809523811E-2</v>
      </c>
      <c r="K1131" s="31">
        <v>0.24719993437320054</v>
      </c>
      <c r="L1131" s="111">
        <f t="shared" si="442"/>
        <v>0</v>
      </c>
      <c r="M1131" s="112">
        <f t="shared" si="443"/>
        <v>6.9999999999999993E-2</v>
      </c>
      <c r="N1131" s="112" t="b">
        <f t="shared" si="444"/>
        <v>0</v>
      </c>
      <c r="O1131" s="112" t="b">
        <f t="shared" si="445"/>
        <v>1</v>
      </c>
      <c r="P1131" s="113">
        <f t="shared" si="446"/>
        <v>0</v>
      </c>
      <c r="Q1131" s="113">
        <f t="shared" si="447"/>
        <v>19</v>
      </c>
      <c r="R1131" s="114" t="str">
        <f t="shared" si="463"/>
        <v>0-0.07</v>
      </c>
      <c r="S1131" s="127">
        <f t="shared" si="448"/>
        <v>0</v>
      </c>
      <c r="T1131" s="112" t="b">
        <f t="shared" si="449"/>
        <v>0</v>
      </c>
      <c r="U1131" s="22">
        <f t="shared" si="450"/>
        <v>4.1360544338316689</v>
      </c>
      <c r="V1131" s="22">
        <f t="shared" si="451"/>
        <v>-2.7094782390580338E-3</v>
      </c>
      <c r="W1131" s="81">
        <f t="shared" si="452"/>
        <v>4</v>
      </c>
      <c r="X1131" s="22">
        <f t="shared" si="453"/>
        <v>0.98750979721419829</v>
      </c>
      <c r="Y1131" s="3">
        <f>IF(U1131&gt;'Power Curve'!$C$37,0,INDEX(Ci,$W1131,1)*POWER(1-X1131,3)+INDEX(Ci,$W1131,2)*3*X1131*POWER(1-X1131,2)+INDEX(Ci,$W1131,3)*3*POWER(X1131,2)*(1-X1131)+INDEX(Ci,$W1131,4)*POWER(X1131,3))</f>
        <v>75.942389210258654</v>
      </c>
      <c r="Z1131" s="3">
        <f t="shared" si="454"/>
        <v>75.942389210258654</v>
      </c>
      <c r="AA1131" s="3">
        <f t="shared" si="455"/>
        <v>66.470001220703111</v>
      </c>
      <c r="AB1131" s="3">
        <f t="shared" si="464"/>
        <v>9.4723879895555427</v>
      </c>
      <c r="AC1131" s="3">
        <f t="shared" si="465"/>
        <v>9.4723879895555427</v>
      </c>
      <c r="AE1131" s="34">
        <f t="shared" si="456"/>
        <v>4</v>
      </c>
      <c r="AF1131" s="73" t="b">
        <f>COUNTIF('Power Curve'!$D$2:$D$31,AE1131)&gt;0</f>
        <v>1</v>
      </c>
      <c r="AG1131" s="73" t="b">
        <f t="shared" si="457"/>
        <v>0</v>
      </c>
      <c r="AH1131" s="73" t="b">
        <f t="shared" si="466"/>
        <v>1</v>
      </c>
      <c r="AI1131" s="34" t="str">
        <f t="shared" si="458"/>
        <v>Outer</v>
      </c>
      <c r="AJ1131" s="35" t="str">
        <f t="shared" si="467"/>
        <v>-0.1-0.0</v>
      </c>
      <c r="AK1131" s="36" t="str">
        <f t="shared" si="459"/>
        <v>23-24</v>
      </c>
      <c r="AL1131" s="36" t="str">
        <f t="shared" si="460"/>
        <v>Feb</v>
      </c>
      <c r="AM1131" s="35" t="str">
        <f t="shared" si="461"/>
        <v>285-295</v>
      </c>
      <c r="AN1131" s="36" t="str">
        <f t="shared" si="462"/>
        <v>LWS-LTI</v>
      </c>
    </row>
    <row r="1132" spans="5:40" x14ac:dyDescent="0.3">
      <c r="E1132" s="12">
        <v>40964.534722222219</v>
      </c>
      <c r="F1132" s="16">
        <v>8.2100000000000009</v>
      </c>
      <c r="G1132" s="16">
        <v>1146.2900085449271</v>
      </c>
      <c r="H1132" s="29">
        <v>1.2017963475953957</v>
      </c>
      <c r="I1132" s="26">
        <v>330.1</v>
      </c>
      <c r="J1132" s="30">
        <v>0.11084043848964677</v>
      </c>
      <c r="K1132" s="31">
        <v>0.16740246735746817</v>
      </c>
      <c r="L1132" s="111">
        <f t="shared" si="442"/>
        <v>0.6</v>
      </c>
      <c r="M1132" s="112">
        <f t="shared" si="443"/>
        <v>0.11</v>
      </c>
      <c r="N1132" s="112" t="b">
        <f t="shared" si="444"/>
        <v>1</v>
      </c>
      <c r="O1132" s="112" t="b">
        <f t="shared" si="445"/>
        <v>1</v>
      </c>
      <c r="P1132" s="113">
        <f t="shared" si="446"/>
        <v>6</v>
      </c>
      <c r="Q1132" s="113">
        <f t="shared" si="447"/>
        <v>15</v>
      </c>
      <c r="R1132" s="114" t="str">
        <f t="shared" si="463"/>
        <v>0.6-0.11</v>
      </c>
      <c r="S1132" s="127">
        <f t="shared" si="448"/>
        <v>-1.5111837704289E-2</v>
      </c>
      <c r="T1132" s="112" t="b">
        <f t="shared" si="449"/>
        <v>1</v>
      </c>
      <c r="U1132" s="22">
        <f t="shared" si="450"/>
        <v>8.1578319401639128</v>
      </c>
      <c r="V1132" s="22">
        <f t="shared" si="451"/>
        <v>0.61886919988498423</v>
      </c>
      <c r="W1132" s="81">
        <f t="shared" si="452"/>
        <v>9</v>
      </c>
      <c r="X1132" s="22">
        <f t="shared" si="453"/>
        <v>0.14907888472497477</v>
      </c>
      <c r="Y1132" s="3">
        <f>IF(U1132&gt;'Power Curve'!$C$37,0,INDEX(Ci,$W1132,1)*POWER(1-X1132,3)+INDEX(Ci,$W1132,2)*3*X1132*POWER(1-X1132,2)+INDEX(Ci,$W1132,3)*3*POWER(X1132,2)*(1-X1132)+INDEX(Ci,$W1132,4)*POWER(X1132,3))</f>
        <v>925.85578167501012</v>
      </c>
      <c r="Z1132" s="3">
        <f t="shared" si="454"/>
        <v>911.86439936475972</v>
      </c>
      <c r="AA1132" s="3">
        <f t="shared" si="455"/>
        <v>1146.2900085449271</v>
      </c>
      <c r="AB1132" s="3">
        <f t="shared" si="464"/>
        <v>-234.42560918016738</v>
      </c>
      <c r="AC1132" s="3">
        <f t="shared" si="465"/>
        <v>234.42560918016738</v>
      </c>
      <c r="AE1132" s="34">
        <f t="shared" si="456"/>
        <v>8</v>
      </c>
      <c r="AF1132" s="73" t="b">
        <f>COUNTIF('Power Curve'!$D$2:$D$31,AE1132)&gt;0</f>
        <v>1</v>
      </c>
      <c r="AG1132" s="73" t="b">
        <f t="shared" si="457"/>
        <v>0</v>
      </c>
      <c r="AH1132" s="73" t="b">
        <f t="shared" si="466"/>
        <v>1</v>
      </c>
      <c r="AI1132" s="34" t="str">
        <f t="shared" si="458"/>
        <v>Inner</v>
      </c>
      <c r="AJ1132" s="35" t="str">
        <f t="shared" si="467"/>
        <v>0.6-0.7</v>
      </c>
      <c r="AK1132" s="36" t="str">
        <f t="shared" si="459"/>
        <v>12-13</v>
      </c>
      <c r="AL1132" s="36" t="str">
        <f t="shared" si="460"/>
        <v>Feb</v>
      </c>
      <c r="AM1132" s="35" t="str">
        <f t="shared" si="461"/>
        <v>325-335</v>
      </c>
      <c r="AN1132" s="36" t="str">
        <f t="shared" si="462"/>
        <v>Inner-TI</v>
      </c>
    </row>
    <row r="1133" spans="5:40" x14ac:dyDescent="0.3">
      <c r="E1133" s="12">
        <v>40964.541666666664</v>
      </c>
      <c r="F1133" s="16">
        <v>7.99</v>
      </c>
      <c r="G1133" s="16">
        <v>1059.8200302124026</v>
      </c>
      <c r="H1133" s="29">
        <v>1.2013142978268343</v>
      </c>
      <c r="I1133" s="26">
        <v>325</v>
      </c>
      <c r="J1133" s="30">
        <v>9.7622027534418024E-2</v>
      </c>
      <c r="K1133" s="31">
        <v>0.14036775142471544</v>
      </c>
      <c r="L1133" s="111">
        <f t="shared" si="442"/>
        <v>0.6</v>
      </c>
      <c r="M1133" s="112">
        <f t="shared" si="443"/>
        <v>9.9999999999999992E-2</v>
      </c>
      <c r="N1133" s="112" t="b">
        <f t="shared" si="444"/>
        <v>1</v>
      </c>
      <c r="O1133" s="112" t="b">
        <f t="shared" si="445"/>
        <v>1</v>
      </c>
      <c r="P1133" s="113">
        <f t="shared" si="446"/>
        <v>6</v>
      </c>
      <c r="Q1133" s="113">
        <f t="shared" si="447"/>
        <v>16</v>
      </c>
      <c r="R1133" s="114" t="str">
        <f t="shared" si="463"/>
        <v>0.6-0.1</v>
      </c>
      <c r="S1133" s="127">
        <f t="shared" si="448"/>
        <v>-7.7910698820127019E-3</v>
      </c>
      <c r="T1133" s="112" t="b">
        <f t="shared" si="449"/>
        <v>1</v>
      </c>
      <c r="U1133" s="22">
        <f t="shared" si="450"/>
        <v>7.9381682288835256</v>
      </c>
      <c r="V1133" s="22">
        <f t="shared" si="451"/>
        <v>0.58491946520311622</v>
      </c>
      <c r="W1133" s="81">
        <f t="shared" si="452"/>
        <v>8</v>
      </c>
      <c r="X1133" s="22">
        <f t="shared" si="453"/>
        <v>0.92902549766644005</v>
      </c>
      <c r="Y1133" s="3">
        <f>IF(U1133&gt;'Power Curve'!$C$37,0,INDEX(Ci,$W1133,1)*POWER(1-X1133,3)+INDEX(Ci,$W1133,2)*3*X1133*POWER(1-X1133,2)+INDEX(Ci,$W1133,3)*3*POWER(X1133,2)*(1-X1133)+INDEX(Ci,$W1133,4)*POWER(X1133,3))</f>
        <v>859.71456064428844</v>
      </c>
      <c r="Z1133" s="3">
        <f t="shared" si="454"/>
        <v>853.01646442372487</v>
      </c>
      <c r="AA1133" s="3">
        <f t="shared" si="455"/>
        <v>1059.8200302124026</v>
      </c>
      <c r="AB1133" s="3">
        <f t="shared" si="464"/>
        <v>-206.8035657886777</v>
      </c>
      <c r="AC1133" s="3">
        <f t="shared" si="465"/>
        <v>206.8035657886777</v>
      </c>
      <c r="AE1133" s="34">
        <f t="shared" si="456"/>
        <v>8</v>
      </c>
      <c r="AF1133" s="73" t="b">
        <f>COUNTIF('Power Curve'!$D$2:$D$31,AE1133)&gt;0</f>
        <v>1</v>
      </c>
      <c r="AG1133" s="73" t="b">
        <f t="shared" si="457"/>
        <v>0</v>
      </c>
      <c r="AH1133" s="73" t="b">
        <f t="shared" si="466"/>
        <v>1</v>
      </c>
      <c r="AI1133" s="34" t="str">
        <f t="shared" si="458"/>
        <v>Outer</v>
      </c>
      <c r="AJ1133" s="35" t="str">
        <f t="shared" si="467"/>
        <v>0.5-0.6</v>
      </c>
      <c r="AK1133" s="36" t="str">
        <f t="shared" si="459"/>
        <v>13-14</v>
      </c>
      <c r="AL1133" s="36" t="str">
        <f t="shared" si="460"/>
        <v>Feb</v>
      </c>
      <c r="AM1133" s="35" t="str">
        <f t="shared" si="461"/>
        <v>325-335</v>
      </c>
      <c r="AN1133" s="36" t="str">
        <f t="shared" si="462"/>
        <v>HWS-LTI</v>
      </c>
    </row>
    <row r="1134" spans="5:40" x14ac:dyDescent="0.3">
      <c r="E1134" s="12">
        <v>40964.548611111109</v>
      </c>
      <c r="F1134" s="16">
        <v>7.63</v>
      </c>
      <c r="G1134" s="16">
        <v>862.55998611450218</v>
      </c>
      <c r="H1134" s="29">
        <v>1.2008215881584534</v>
      </c>
      <c r="I1134" s="26">
        <v>317.7</v>
      </c>
      <c r="J1134" s="30">
        <v>0.12450851900393184</v>
      </c>
      <c r="K1134" s="31">
        <v>0.15228749819024409</v>
      </c>
      <c r="L1134" s="111">
        <f t="shared" si="442"/>
        <v>0.5</v>
      </c>
      <c r="M1134" s="112">
        <f t="shared" si="443"/>
        <v>0.12</v>
      </c>
      <c r="N1134" s="112" t="b">
        <f t="shared" si="444"/>
        <v>1</v>
      </c>
      <c r="O1134" s="112" t="b">
        <f t="shared" si="445"/>
        <v>1</v>
      </c>
      <c r="P1134" s="113">
        <f t="shared" si="446"/>
        <v>5</v>
      </c>
      <c r="Q1134" s="113">
        <f t="shared" si="447"/>
        <v>14</v>
      </c>
      <c r="R1134" s="114" t="str">
        <f t="shared" si="463"/>
        <v>0.5-0.12</v>
      </c>
      <c r="S1134" s="127">
        <f t="shared" si="448"/>
        <v>-3.7124310330351562E-3</v>
      </c>
      <c r="T1134" s="112" t="b">
        <f t="shared" si="449"/>
        <v>1</v>
      </c>
      <c r="U1134" s="22">
        <f t="shared" si="450"/>
        <v>7.5794670746242794</v>
      </c>
      <c r="V1134" s="22">
        <f t="shared" si="451"/>
        <v>0.52948104551058461</v>
      </c>
      <c r="W1134" s="81">
        <f t="shared" si="452"/>
        <v>8</v>
      </c>
      <c r="X1134" s="22">
        <f t="shared" si="453"/>
        <v>0.56799954259203467</v>
      </c>
      <c r="Y1134" s="3">
        <f>IF(U1134&gt;'Power Curve'!$C$37,0,INDEX(Ci,$W1134,1)*POWER(1-X1134,3)+INDEX(Ci,$W1134,2)*3*X1134*POWER(1-X1134,2)+INDEX(Ci,$W1134,3)*3*POWER(X1134,2)*(1-X1134)+INDEX(Ci,$W1134,4)*POWER(X1134,3))</f>
        <v>754.59986095355498</v>
      </c>
      <c r="Z1134" s="3">
        <f t="shared" si="454"/>
        <v>751.79846101222699</v>
      </c>
      <c r="AA1134" s="3">
        <f t="shared" si="455"/>
        <v>862.55998611450218</v>
      </c>
      <c r="AB1134" s="3">
        <f t="shared" si="464"/>
        <v>-110.76152510227519</v>
      </c>
      <c r="AC1134" s="3">
        <f t="shared" si="465"/>
        <v>110.76152510227519</v>
      </c>
      <c r="AE1134" s="34">
        <f t="shared" si="456"/>
        <v>8</v>
      </c>
      <c r="AF1134" s="73" t="b">
        <f>COUNTIF('Power Curve'!$D$2:$D$31,AE1134)&gt;0</f>
        <v>1</v>
      </c>
      <c r="AG1134" s="73" t="b">
        <f t="shared" si="457"/>
        <v>0</v>
      </c>
      <c r="AH1134" s="73" t="b">
        <f t="shared" si="466"/>
        <v>1</v>
      </c>
      <c r="AI1134" s="34" t="str">
        <f t="shared" si="458"/>
        <v>Inner</v>
      </c>
      <c r="AJ1134" s="35" t="str">
        <f t="shared" si="467"/>
        <v>0.5-0.6</v>
      </c>
      <c r="AK1134" s="36" t="str">
        <f t="shared" si="459"/>
        <v>13-14</v>
      </c>
      <c r="AL1134" s="36" t="str">
        <f t="shared" si="460"/>
        <v>Feb</v>
      </c>
      <c r="AM1134" s="35" t="str">
        <f t="shared" si="461"/>
        <v>315-325</v>
      </c>
      <c r="AN1134" s="36" t="str">
        <f t="shared" si="462"/>
        <v>Inner-TI</v>
      </c>
    </row>
    <row r="1135" spans="5:40" x14ac:dyDescent="0.3">
      <c r="E1135" s="12">
        <v>40964.555555555555</v>
      </c>
      <c r="F1135" s="16">
        <v>7.67</v>
      </c>
      <c r="G1135" s="16">
        <v>891.11002349853538</v>
      </c>
      <c r="H1135" s="29">
        <v>1.2011350842883153</v>
      </c>
      <c r="I1135" s="26">
        <v>313.2</v>
      </c>
      <c r="J1135" s="30">
        <v>9.5176010430247718E-2</v>
      </c>
      <c r="K1135" s="31">
        <v>0.12444748284615124</v>
      </c>
      <c r="L1135" s="111">
        <f t="shared" si="442"/>
        <v>0.5</v>
      </c>
      <c r="M1135" s="112">
        <f t="shared" si="443"/>
        <v>9.9999999999999992E-2</v>
      </c>
      <c r="N1135" s="112" t="b">
        <f t="shared" si="444"/>
        <v>1</v>
      </c>
      <c r="O1135" s="112" t="b">
        <f t="shared" si="445"/>
        <v>1</v>
      </c>
      <c r="P1135" s="113">
        <f t="shared" si="446"/>
        <v>5</v>
      </c>
      <c r="Q1135" s="113">
        <f t="shared" si="447"/>
        <v>16</v>
      </c>
      <c r="R1135" s="114" t="str">
        <f t="shared" si="463"/>
        <v>0.5-0.1</v>
      </c>
      <c r="S1135" s="127">
        <f t="shared" si="448"/>
        <v>-1.2082008028820396E-2</v>
      </c>
      <c r="T1135" s="112" t="b">
        <f t="shared" si="449"/>
        <v>1</v>
      </c>
      <c r="U1135" s="22">
        <f t="shared" si="450"/>
        <v>7.6198651432659945</v>
      </c>
      <c r="V1135" s="22">
        <f t="shared" si="451"/>
        <v>0.53572469724555627</v>
      </c>
      <c r="W1135" s="81">
        <f t="shared" si="452"/>
        <v>8</v>
      </c>
      <c r="X1135" s="22">
        <f t="shared" si="453"/>
        <v>0.60865943772021058</v>
      </c>
      <c r="Y1135" s="3">
        <f>IF(U1135&gt;'Power Curve'!$C$37,0,INDEX(Ci,$W1135,1)*POWER(1-X1135,3)+INDEX(Ci,$W1135,2)*3*X1135*POWER(1-X1135,2)+INDEX(Ci,$W1135,3)*3*POWER(X1135,2)*(1-X1135)+INDEX(Ci,$W1135,4)*POWER(X1135,3))</f>
        <v>766.23680195122893</v>
      </c>
      <c r="Z1135" s="3">
        <f t="shared" si="454"/>
        <v>756.97912275807653</v>
      </c>
      <c r="AA1135" s="3">
        <f t="shared" si="455"/>
        <v>891.11002349853538</v>
      </c>
      <c r="AB1135" s="3">
        <f t="shared" si="464"/>
        <v>-134.13090074045886</v>
      </c>
      <c r="AC1135" s="3">
        <f t="shared" si="465"/>
        <v>134.13090074045886</v>
      </c>
      <c r="AE1135" s="34">
        <f t="shared" si="456"/>
        <v>8</v>
      </c>
      <c r="AF1135" s="73" t="b">
        <f>COUNTIF('Power Curve'!$D$2:$D$31,AE1135)&gt;0</f>
        <v>1</v>
      </c>
      <c r="AG1135" s="73" t="b">
        <f t="shared" si="457"/>
        <v>0</v>
      </c>
      <c r="AH1135" s="73" t="b">
        <f t="shared" si="466"/>
        <v>1</v>
      </c>
      <c r="AI1135" s="34" t="str">
        <f t="shared" si="458"/>
        <v>Outer</v>
      </c>
      <c r="AJ1135" s="35" t="str">
        <f t="shared" si="467"/>
        <v>0.5-0.6</v>
      </c>
      <c r="AK1135" s="36" t="str">
        <f t="shared" si="459"/>
        <v>13-14</v>
      </c>
      <c r="AL1135" s="36" t="str">
        <f t="shared" si="460"/>
        <v>Feb</v>
      </c>
      <c r="AM1135" s="35" t="str">
        <f t="shared" si="461"/>
        <v>305-315</v>
      </c>
      <c r="AN1135" s="36" t="str">
        <f t="shared" si="462"/>
        <v>HWS-LTI</v>
      </c>
    </row>
    <row r="1136" spans="5:40" x14ac:dyDescent="0.3">
      <c r="E1136" s="12">
        <v>40964.5625</v>
      </c>
      <c r="F1136" s="16">
        <v>8.25</v>
      </c>
      <c r="G1136" s="16">
        <v>873.8899765014653</v>
      </c>
      <c r="H1136" s="29">
        <v>1.2014150848881251</v>
      </c>
      <c r="I1136" s="26">
        <v>314.2</v>
      </c>
      <c r="J1136" s="30">
        <v>0.10181818181818181</v>
      </c>
      <c r="K1136" s="31">
        <v>0.14193217596101171</v>
      </c>
      <c r="L1136" s="111">
        <f t="shared" si="442"/>
        <v>0.6</v>
      </c>
      <c r="M1136" s="112">
        <f t="shared" si="443"/>
        <v>9.9999999999999992E-2</v>
      </c>
      <c r="N1136" s="112" t="b">
        <f t="shared" si="444"/>
        <v>1</v>
      </c>
      <c r="O1136" s="112" t="b">
        <f t="shared" si="445"/>
        <v>1</v>
      </c>
      <c r="P1136" s="113">
        <f t="shared" si="446"/>
        <v>6</v>
      </c>
      <c r="Q1136" s="113">
        <f t="shared" si="447"/>
        <v>16</v>
      </c>
      <c r="R1136" s="114" t="str">
        <f t="shared" si="463"/>
        <v>0.6-0.1</v>
      </c>
      <c r="S1136" s="127">
        <f t="shared" si="448"/>
        <v>-7.7910698820127019E-3</v>
      </c>
      <c r="T1136" s="112" t="b">
        <f t="shared" si="449"/>
        <v>1</v>
      </c>
      <c r="U1136" s="22">
        <f t="shared" si="450"/>
        <v>8.1967108025828708</v>
      </c>
      <c r="V1136" s="22">
        <f t="shared" si="451"/>
        <v>0.62487805340094649</v>
      </c>
      <c r="W1136" s="81">
        <f t="shared" si="452"/>
        <v>9</v>
      </c>
      <c r="X1136" s="22">
        <f t="shared" si="453"/>
        <v>0.18794018814386587</v>
      </c>
      <c r="Y1136" s="3">
        <f>IF(U1136&gt;'Power Curve'!$C$37,0,INDEX(Ci,$W1136,1)*POWER(1-X1136,3)+INDEX(Ci,$W1136,2)*3*X1136*POWER(1-X1136,2)+INDEX(Ci,$W1136,3)*3*POWER(X1136,2)*(1-X1136)+INDEX(Ci,$W1136,4)*POWER(X1136,3))</f>
        <v>937.78672497545995</v>
      </c>
      <c r="Z1136" s="3">
        <f t="shared" si="454"/>
        <v>930.48036306675226</v>
      </c>
      <c r="AA1136" s="3">
        <f t="shared" si="455"/>
        <v>873.8899765014653</v>
      </c>
      <c r="AB1136" s="3">
        <f t="shared" si="464"/>
        <v>56.590386565286963</v>
      </c>
      <c r="AC1136" s="3">
        <f t="shared" si="465"/>
        <v>56.590386565286963</v>
      </c>
      <c r="AE1136" s="34">
        <f t="shared" si="456"/>
        <v>8</v>
      </c>
      <c r="AF1136" s="73" t="b">
        <f>COUNTIF('Power Curve'!$D$2:$D$31,AE1136)&gt;0</f>
        <v>1</v>
      </c>
      <c r="AG1136" s="73" t="b">
        <f t="shared" si="457"/>
        <v>0</v>
      </c>
      <c r="AH1136" s="73" t="b">
        <f t="shared" si="466"/>
        <v>1</v>
      </c>
      <c r="AI1136" s="34" t="str">
        <f t="shared" si="458"/>
        <v>Inner</v>
      </c>
      <c r="AJ1136" s="35" t="str">
        <f t="shared" si="467"/>
        <v>0.6-0.7</v>
      </c>
      <c r="AK1136" s="36" t="str">
        <f t="shared" si="459"/>
        <v>13-14</v>
      </c>
      <c r="AL1136" s="36" t="str">
        <f t="shared" si="460"/>
        <v>Feb</v>
      </c>
      <c r="AM1136" s="35" t="str">
        <f t="shared" si="461"/>
        <v>305-315</v>
      </c>
      <c r="AN1136" s="36" t="str">
        <f t="shared" si="462"/>
        <v>Inner-TI</v>
      </c>
    </row>
    <row r="1137" spans="5:40" x14ac:dyDescent="0.3">
      <c r="E1137" s="12">
        <v>40964.583333333336</v>
      </c>
      <c r="F1137" s="16">
        <v>9.0500000000000007</v>
      </c>
      <c r="G1137" s="16">
        <v>1384.7800445556691</v>
      </c>
      <c r="H1137" s="29">
        <v>1.2016054406668253</v>
      </c>
      <c r="I1137" s="26">
        <v>314.10000000000002</v>
      </c>
      <c r="J1137" s="30">
        <v>0.12817679558011047</v>
      </c>
      <c r="K1137" s="31">
        <v>0.16453063794214329</v>
      </c>
      <c r="L1137" s="111">
        <f t="shared" si="442"/>
        <v>0.70000000000000007</v>
      </c>
      <c r="M1137" s="112">
        <f t="shared" si="443"/>
        <v>0.13</v>
      </c>
      <c r="N1137" s="112" t="b">
        <f t="shared" si="444"/>
        <v>1</v>
      </c>
      <c r="O1137" s="112" t="b">
        <f t="shared" si="445"/>
        <v>1</v>
      </c>
      <c r="P1137" s="113">
        <f t="shared" si="446"/>
        <v>7.0000000000000009</v>
      </c>
      <c r="Q1137" s="113">
        <f t="shared" si="447"/>
        <v>13</v>
      </c>
      <c r="R1137" s="114" t="str">
        <f t="shared" si="463"/>
        <v>0.7-0.13</v>
      </c>
      <c r="S1137" s="127">
        <f t="shared" si="448"/>
        <v>6.7771350788973393E-3</v>
      </c>
      <c r="T1137" s="112" t="b">
        <f t="shared" si="449"/>
        <v>1</v>
      </c>
      <c r="U1137" s="22">
        <f t="shared" si="450"/>
        <v>8.9920182224688485</v>
      </c>
      <c r="V1137" s="22">
        <f t="shared" si="451"/>
        <v>0.74779537888119152</v>
      </c>
      <c r="W1137" s="81">
        <f t="shared" si="452"/>
        <v>9</v>
      </c>
      <c r="X1137" s="22">
        <f t="shared" si="453"/>
        <v>0.98288842048756198</v>
      </c>
      <c r="Y1137" s="3">
        <f>IF(U1137&gt;'Power Curve'!$C$37,0,INDEX(Ci,$W1137,1)*POWER(1-X1137,3)+INDEX(Ci,$W1137,2)*3*X1137*POWER(1-X1137,2)+INDEX(Ci,$W1137,3)*3*POWER(X1137,2)*(1-X1137)+INDEX(Ci,$W1137,4)*POWER(X1137,3))</f>
        <v>1192.6730867711115</v>
      </c>
      <c r="Z1137" s="3">
        <f t="shared" si="454"/>
        <v>1200.7559933851248</v>
      </c>
      <c r="AA1137" s="3">
        <f t="shared" si="455"/>
        <v>1384.7800445556691</v>
      </c>
      <c r="AB1137" s="3">
        <f t="shared" si="464"/>
        <v>-184.02405117054423</v>
      </c>
      <c r="AC1137" s="3">
        <f t="shared" si="465"/>
        <v>184.02405117054423</v>
      </c>
      <c r="AE1137" s="34">
        <f t="shared" si="456"/>
        <v>9</v>
      </c>
      <c r="AF1137" s="73" t="b">
        <f>COUNTIF('Power Curve'!$D$2:$D$31,AE1137)&gt;0</f>
        <v>1</v>
      </c>
      <c r="AG1137" s="73" t="b">
        <f t="shared" si="457"/>
        <v>0</v>
      </c>
      <c r="AH1137" s="73" t="b">
        <f t="shared" si="466"/>
        <v>1</v>
      </c>
      <c r="AI1137" s="34" t="str">
        <f t="shared" si="458"/>
        <v>Inner</v>
      </c>
      <c r="AJ1137" s="35" t="str">
        <f t="shared" si="467"/>
        <v>0.7-0.8</v>
      </c>
      <c r="AK1137" s="36" t="str">
        <f t="shared" si="459"/>
        <v>14-15</v>
      </c>
      <c r="AL1137" s="36" t="str">
        <f t="shared" si="460"/>
        <v>Feb</v>
      </c>
      <c r="AM1137" s="35" t="str">
        <f t="shared" si="461"/>
        <v>305-315</v>
      </c>
      <c r="AN1137" s="36" t="str">
        <f t="shared" si="462"/>
        <v>Inner-TI</v>
      </c>
    </row>
    <row r="1138" spans="5:40" x14ac:dyDescent="0.3">
      <c r="E1138" s="12">
        <v>40964.590277777781</v>
      </c>
      <c r="F1138" s="16">
        <v>10.28</v>
      </c>
      <c r="G1138" s="16">
        <v>1470.7300262451149</v>
      </c>
      <c r="H1138" s="29">
        <v>1.2013366554537466</v>
      </c>
      <c r="I1138" s="26">
        <v>312.5</v>
      </c>
      <c r="J1138" s="30">
        <v>6.6147859922179003E-2</v>
      </c>
      <c r="K1138" s="31">
        <v>0.16655548053216601</v>
      </c>
      <c r="L1138" s="111">
        <f t="shared" si="442"/>
        <v>0.9</v>
      </c>
      <c r="M1138" s="112">
        <f t="shared" si="443"/>
        <v>6.9999999999999993E-2</v>
      </c>
      <c r="N1138" s="112" t="b">
        <f t="shared" si="444"/>
        <v>1</v>
      </c>
      <c r="O1138" s="112" t="b">
        <f t="shared" si="445"/>
        <v>1</v>
      </c>
      <c r="P1138" s="113">
        <f t="shared" si="446"/>
        <v>9</v>
      </c>
      <c r="Q1138" s="113">
        <f t="shared" si="447"/>
        <v>19</v>
      </c>
      <c r="R1138" s="114" t="str">
        <f t="shared" si="463"/>
        <v>0.9-0.07</v>
      </c>
      <c r="S1138" s="127">
        <f t="shared" si="448"/>
        <v>-1.5989491724503296E-2</v>
      </c>
      <c r="T1138" s="112" t="b">
        <f t="shared" si="449"/>
        <v>1</v>
      </c>
      <c r="U1138" s="22">
        <f t="shared" si="450"/>
        <v>10.213376174634563</v>
      </c>
      <c r="V1138" s="22">
        <f t="shared" si="451"/>
        <v>0.93656018753312398</v>
      </c>
      <c r="W1138" s="81">
        <f t="shared" si="452"/>
        <v>11</v>
      </c>
      <c r="X1138" s="22">
        <f t="shared" si="453"/>
        <v>0.25567733094651929</v>
      </c>
      <c r="Y1138" s="3">
        <f>IF(U1138&gt;'Power Curve'!$C$37,0,INDEX(Ci,$W1138,1)*POWER(1-X1138,3)+INDEX(Ci,$W1138,2)*3*X1138*POWER(1-X1138,2)+INDEX(Ci,$W1138,3)*3*POWER(X1138,2)*(1-X1138)+INDEX(Ci,$W1138,4)*POWER(X1138,3))</f>
        <v>1594.1138061577383</v>
      </c>
      <c r="Z1138" s="3">
        <f t="shared" si="454"/>
        <v>1568.6247366462628</v>
      </c>
      <c r="AA1138" s="3">
        <f t="shared" si="455"/>
        <v>1470.7300262451149</v>
      </c>
      <c r="AB1138" s="3">
        <f t="shared" si="464"/>
        <v>97.894710401147904</v>
      </c>
      <c r="AC1138" s="3">
        <f t="shared" si="465"/>
        <v>97.894710401147904</v>
      </c>
      <c r="AE1138" s="34">
        <f t="shared" si="456"/>
        <v>10</v>
      </c>
      <c r="AF1138" s="73" t="b">
        <f>COUNTIF('Power Curve'!$D$2:$D$31,AE1138)&gt;0</f>
        <v>1</v>
      </c>
      <c r="AG1138" s="73" t="b">
        <f t="shared" si="457"/>
        <v>0</v>
      </c>
      <c r="AH1138" s="73" t="b">
        <f t="shared" si="466"/>
        <v>1</v>
      </c>
      <c r="AI1138" s="34" t="str">
        <f t="shared" si="458"/>
        <v>Outer</v>
      </c>
      <c r="AJ1138" s="35" t="str">
        <f t="shared" si="467"/>
        <v>0.9-1.0</v>
      </c>
      <c r="AK1138" s="36" t="str">
        <f t="shared" si="459"/>
        <v>14-15</v>
      </c>
      <c r="AL1138" s="36" t="str">
        <f t="shared" si="460"/>
        <v>Feb</v>
      </c>
      <c r="AM1138" s="35" t="str">
        <f t="shared" si="461"/>
        <v>305-315</v>
      </c>
      <c r="AN1138" s="36" t="str">
        <f t="shared" si="462"/>
        <v>HWS-LTI</v>
      </c>
    </row>
    <row r="1139" spans="5:40" x14ac:dyDescent="0.3">
      <c r="E1139" s="12">
        <v>40964.597222222219</v>
      </c>
      <c r="F1139" s="16">
        <v>9.2200000000000006</v>
      </c>
      <c r="G1139" s="16">
        <v>1438.259948730469</v>
      </c>
      <c r="H1139" s="29">
        <v>1.2020308389453784</v>
      </c>
      <c r="I1139" s="26">
        <v>313.60000000000002</v>
      </c>
      <c r="J1139" s="30">
        <v>8.5683297180043388E-2</v>
      </c>
      <c r="K1139" s="31">
        <v>0.13186157666171786</v>
      </c>
      <c r="L1139" s="111">
        <f t="shared" si="442"/>
        <v>0.8</v>
      </c>
      <c r="M1139" s="112">
        <f t="shared" si="443"/>
        <v>0.09</v>
      </c>
      <c r="N1139" s="112" t="b">
        <f t="shared" si="444"/>
        <v>1</v>
      </c>
      <c r="O1139" s="112" t="b">
        <f t="shared" si="445"/>
        <v>1</v>
      </c>
      <c r="P1139" s="113">
        <f t="shared" si="446"/>
        <v>8</v>
      </c>
      <c r="Q1139" s="113">
        <f t="shared" si="447"/>
        <v>17</v>
      </c>
      <c r="R1139" s="114" t="str">
        <f t="shared" si="463"/>
        <v>0.8-0.09</v>
      </c>
      <c r="S1139" s="127">
        <f t="shared" si="448"/>
        <v>-1.1973539536404244E-2</v>
      </c>
      <c r="T1139" s="112" t="b">
        <f t="shared" si="449"/>
        <v>1</v>
      </c>
      <c r="U1139" s="22">
        <f t="shared" si="450"/>
        <v>9.1620100002051093</v>
      </c>
      <c r="V1139" s="22">
        <f t="shared" si="451"/>
        <v>0.77406815611237734</v>
      </c>
      <c r="W1139" s="81">
        <f t="shared" si="452"/>
        <v>10</v>
      </c>
      <c r="X1139" s="22">
        <f t="shared" si="453"/>
        <v>0.16249352541358958</v>
      </c>
      <c r="Y1139" s="3">
        <f>IF(U1139&gt;'Power Curve'!$C$37,0,INDEX(Ci,$W1139,1)*POWER(1-X1139,3)+INDEX(Ci,$W1139,2)*3*X1139*POWER(1-X1139,2)+INDEX(Ci,$W1139,3)*3*POWER(X1139,2)*(1-X1139)+INDEX(Ci,$W1139,4)*POWER(X1139,3))</f>
        <v>1250.1983533212856</v>
      </c>
      <c r="Z1139" s="3">
        <f t="shared" si="454"/>
        <v>1235.2290539094456</v>
      </c>
      <c r="AA1139" s="3">
        <f t="shared" si="455"/>
        <v>1438.259948730469</v>
      </c>
      <c r="AB1139" s="3">
        <f t="shared" si="464"/>
        <v>-203.03089482102337</v>
      </c>
      <c r="AC1139" s="3">
        <f t="shared" si="465"/>
        <v>203.03089482102337</v>
      </c>
      <c r="AE1139" s="34">
        <f t="shared" si="456"/>
        <v>9</v>
      </c>
      <c r="AF1139" s="73" t="b">
        <f>COUNTIF('Power Curve'!$D$2:$D$31,AE1139)&gt;0</f>
        <v>1</v>
      </c>
      <c r="AG1139" s="73" t="b">
        <f t="shared" si="457"/>
        <v>0</v>
      </c>
      <c r="AH1139" s="73" t="b">
        <f t="shared" si="466"/>
        <v>1</v>
      </c>
      <c r="AI1139" s="34" t="str">
        <f t="shared" si="458"/>
        <v>Outer</v>
      </c>
      <c r="AJ1139" s="35" t="str">
        <f t="shared" si="467"/>
        <v>0.7-0.8</v>
      </c>
      <c r="AK1139" s="36" t="str">
        <f t="shared" si="459"/>
        <v>14-15</v>
      </c>
      <c r="AL1139" s="36" t="str">
        <f t="shared" si="460"/>
        <v>Feb</v>
      </c>
      <c r="AM1139" s="35" t="str">
        <f t="shared" si="461"/>
        <v>305-315</v>
      </c>
      <c r="AN1139" s="36" t="str">
        <f t="shared" si="462"/>
        <v>HWS-LTI</v>
      </c>
    </row>
    <row r="1140" spans="5:40" x14ac:dyDescent="0.3">
      <c r="E1140" s="12">
        <v>40964.604166666664</v>
      </c>
      <c r="F1140" s="16">
        <v>8.4499999999999993</v>
      </c>
      <c r="G1140" s="16">
        <v>1234.30005645752</v>
      </c>
      <c r="H1140" s="29">
        <v>1.2021762546840669</v>
      </c>
      <c r="I1140" s="26">
        <v>313</v>
      </c>
      <c r="J1140" s="30">
        <v>7.5739644970414216E-2</v>
      </c>
      <c r="K1140" s="31">
        <v>0.13305941669349136</v>
      </c>
      <c r="L1140" s="111">
        <f t="shared" si="442"/>
        <v>0.70000000000000007</v>
      </c>
      <c r="M1140" s="112">
        <f t="shared" si="443"/>
        <v>0.08</v>
      </c>
      <c r="N1140" s="112" t="b">
        <f t="shared" si="444"/>
        <v>1</v>
      </c>
      <c r="O1140" s="112" t="b">
        <f t="shared" si="445"/>
        <v>1</v>
      </c>
      <c r="P1140" s="113">
        <f t="shared" si="446"/>
        <v>7.0000000000000009</v>
      </c>
      <c r="Q1140" s="113">
        <f t="shared" si="447"/>
        <v>18</v>
      </c>
      <c r="R1140" s="114" t="str">
        <f t="shared" si="463"/>
        <v>0.7-0.08</v>
      </c>
      <c r="S1140" s="127">
        <f t="shared" si="448"/>
        <v>-1.674127324026084E-2</v>
      </c>
      <c r="T1140" s="112" t="b">
        <f t="shared" si="449"/>
        <v>1</v>
      </c>
      <c r="U1140" s="22">
        <f t="shared" si="450"/>
        <v>8.3971915724125985</v>
      </c>
      <c r="V1140" s="22">
        <f t="shared" si="451"/>
        <v>0.65586300264387409</v>
      </c>
      <c r="W1140" s="81">
        <f t="shared" si="452"/>
        <v>9</v>
      </c>
      <c r="X1140" s="22">
        <f t="shared" si="453"/>
        <v>0.38833041412452429</v>
      </c>
      <c r="Y1140" s="3">
        <f>IF(U1140&gt;'Power Curve'!$C$37,0,INDEX(Ci,$W1140,1)*POWER(1-X1140,3)+INDEX(Ci,$W1140,2)*3*X1140*POWER(1-X1140,2)+INDEX(Ci,$W1140,3)*3*POWER(X1140,2)*(1-X1140)+INDEX(Ci,$W1140,4)*POWER(X1140,3))</f>
        <v>1000.2985614663214</v>
      </c>
      <c r="Z1140" s="3">
        <f t="shared" si="454"/>
        <v>983.5522899269738</v>
      </c>
      <c r="AA1140" s="3">
        <f t="shared" si="455"/>
        <v>1234.30005645752</v>
      </c>
      <c r="AB1140" s="3">
        <f t="shared" si="464"/>
        <v>-250.74776653054619</v>
      </c>
      <c r="AC1140" s="3">
        <f t="shared" si="465"/>
        <v>250.74776653054619</v>
      </c>
      <c r="AE1140" s="34">
        <f t="shared" si="456"/>
        <v>8</v>
      </c>
      <c r="AF1140" s="73" t="b">
        <f>COUNTIF('Power Curve'!$D$2:$D$31,AE1140)&gt;0</f>
        <v>1</v>
      </c>
      <c r="AG1140" s="73" t="b">
        <f t="shared" si="457"/>
        <v>0</v>
      </c>
      <c r="AH1140" s="73" t="b">
        <f t="shared" si="466"/>
        <v>1</v>
      </c>
      <c r="AI1140" s="34" t="str">
        <f t="shared" si="458"/>
        <v>Outer</v>
      </c>
      <c r="AJ1140" s="35" t="str">
        <f t="shared" si="467"/>
        <v>0.6-0.7</v>
      </c>
      <c r="AK1140" s="36" t="str">
        <f t="shared" si="459"/>
        <v>14-15</v>
      </c>
      <c r="AL1140" s="36" t="str">
        <f t="shared" si="460"/>
        <v>Feb</v>
      </c>
      <c r="AM1140" s="35" t="str">
        <f t="shared" si="461"/>
        <v>305-315</v>
      </c>
      <c r="AN1140" s="36" t="str">
        <f t="shared" si="462"/>
        <v>HWS-LTI</v>
      </c>
    </row>
    <row r="1141" spans="5:40" x14ac:dyDescent="0.3">
      <c r="E1141" s="12">
        <v>40964.611111111109</v>
      </c>
      <c r="F1141" s="16">
        <v>9.07</v>
      </c>
      <c r="G1141" s="16">
        <v>1431.3800354003929</v>
      </c>
      <c r="H1141" s="29">
        <v>1.2021762546840669</v>
      </c>
      <c r="I1141" s="26">
        <v>310.2</v>
      </c>
      <c r="J1141" s="30">
        <v>9.7023153252480704E-2</v>
      </c>
      <c r="K1141" s="31">
        <v>0.12252707051293456</v>
      </c>
      <c r="L1141" s="111">
        <f t="shared" si="442"/>
        <v>0.8</v>
      </c>
      <c r="M1141" s="112">
        <f t="shared" si="443"/>
        <v>9.9999999999999992E-2</v>
      </c>
      <c r="N1141" s="112" t="b">
        <f t="shared" si="444"/>
        <v>1</v>
      </c>
      <c r="O1141" s="112" t="b">
        <f t="shared" si="445"/>
        <v>1</v>
      </c>
      <c r="P1141" s="113">
        <f t="shared" si="446"/>
        <v>8</v>
      </c>
      <c r="Q1141" s="113">
        <f t="shared" si="447"/>
        <v>16</v>
      </c>
      <c r="R1141" s="114" t="str">
        <f t="shared" si="463"/>
        <v>0.8-0.1</v>
      </c>
      <c r="S1141" s="127">
        <f t="shared" si="448"/>
        <v>-6.0676466262259811E-3</v>
      </c>
      <c r="T1141" s="112" t="b">
        <f t="shared" si="449"/>
        <v>1</v>
      </c>
      <c r="U1141" s="22">
        <f t="shared" si="450"/>
        <v>9.0133168712168388</v>
      </c>
      <c r="V1141" s="22">
        <f t="shared" si="451"/>
        <v>0.75108715370308554</v>
      </c>
      <c r="W1141" s="81">
        <f t="shared" si="452"/>
        <v>10</v>
      </c>
      <c r="X1141" s="22">
        <f t="shared" si="453"/>
        <v>4.4423650148255273E-3</v>
      </c>
      <c r="Y1141" s="3">
        <f>IF(U1141&gt;'Power Curve'!$C$37,0,INDEX(Ci,$W1141,1)*POWER(1-X1141,3)+INDEX(Ci,$W1141,2)*3*X1141*POWER(1-X1141,2)+INDEX(Ci,$W1141,3)*3*POWER(X1141,2)*(1-X1141)+INDEX(Ci,$W1141,4)*POWER(X1141,3))</f>
        <v>1199.6766992317575</v>
      </c>
      <c r="Z1141" s="3">
        <f t="shared" si="454"/>
        <v>1192.3974849551021</v>
      </c>
      <c r="AA1141" s="3">
        <f t="shared" si="455"/>
        <v>1431.3800354003929</v>
      </c>
      <c r="AB1141" s="3">
        <f t="shared" si="464"/>
        <v>-238.98255044529083</v>
      </c>
      <c r="AC1141" s="3">
        <f t="shared" si="465"/>
        <v>238.98255044529083</v>
      </c>
      <c r="AE1141" s="34">
        <f t="shared" si="456"/>
        <v>9</v>
      </c>
      <c r="AF1141" s="73" t="b">
        <f>COUNTIF('Power Curve'!$D$2:$D$31,AE1141)&gt;0</f>
        <v>1</v>
      </c>
      <c r="AG1141" s="73" t="b">
        <f t="shared" si="457"/>
        <v>0</v>
      </c>
      <c r="AH1141" s="73" t="b">
        <f t="shared" si="466"/>
        <v>1</v>
      </c>
      <c r="AI1141" s="34" t="str">
        <f t="shared" si="458"/>
        <v>Outer</v>
      </c>
      <c r="AJ1141" s="35" t="str">
        <f t="shared" si="467"/>
        <v>0.7-0.8</v>
      </c>
      <c r="AK1141" s="36" t="str">
        <f t="shared" si="459"/>
        <v>14-15</v>
      </c>
      <c r="AL1141" s="36" t="str">
        <f t="shared" si="460"/>
        <v>Feb</v>
      </c>
      <c r="AM1141" s="35" t="str">
        <f t="shared" si="461"/>
        <v>305-315</v>
      </c>
      <c r="AN1141" s="36" t="str">
        <f t="shared" si="462"/>
        <v>HWS-LTI</v>
      </c>
    </row>
    <row r="1142" spans="5:40" x14ac:dyDescent="0.3">
      <c r="E1142" s="12">
        <v>40964.618055555555</v>
      </c>
      <c r="F1142" s="16">
        <v>9.6999999999999993</v>
      </c>
      <c r="G1142" s="16">
        <v>1428.3099670410129</v>
      </c>
      <c r="H1142" s="29">
        <v>1.2021314436188493</v>
      </c>
      <c r="I1142" s="26">
        <v>309.8</v>
      </c>
      <c r="J1142" s="30">
        <v>7.0103092783505169E-2</v>
      </c>
      <c r="K1142" s="31">
        <v>0.14527245262462893</v>
      </c>
      <c r="L1142" s="111">
        <f t="shared" si="442"/>
        <v>0.8</v>
      </c>
      <c r="M1142" s="112">
        <f t="shared" si="443"/>
        <v>6.9999999999999993E-2</v>
      </c>
      <c r="N1142" s="112" t="b">
        <f t="shared" si="444"/>
        <v>1</v>
      </c>
      <c r="O1142" s="112" t="b">
        <f t="shared" si="445"/>
        <v>1</v>
      </c>
      <c r="P1142" s="113">
        <f t="shared" si="446"/>
        <v>8</v>
      </c>
      <c r="Q1142" s="113">
        <f t="shared" si="447"/>
        <v>19</v>
      </c>
      <c r="R1142" s="114" t="str">
        <f t="shared" si="463"/>
        <v>0.8-0.07</v>
      </c>
      <c r="S1142" s="127">
        <f t="shared" si="448"/>
        <v>-2.836915760076816E-2</v>
      </c>
      <c r="T1142" s="112" t="b">
        <f t="shared" si="449"/>
        <v>1</v>
      </c>
      <c r="U1142" s="22">
        <f t="shared" si="450"/>
        <v>9.6392599042060141</v>
      </c>
      <c r="V1142" s="22">
        <f t="shared" si="451"/>
        <v>0.84782866722882744</v>
      </c>
      <c r="W1142" s="81">
        <f t="shared" si="452"/>
        <v>10</v>
      </c>
      <c r="X1142" s="22">
        <f t="shared" si="453"/>
        <v>0.66977924628568164</v>
      </c>
      <c r="Y1142" s="3">
        <f>IF(U1142&gt;'Power Curve'!$C$37,0,INDEX(Ci,$W1142,1)*POWER(1-X1142,3)+INDEX(Ci,$W1142,2)*3*X1142*POWER(1-X1142,2)+INDEX(Ci,$W1142,3)*3*POWER(X1142,2)*(1-X1142)+INDEX(Ci,$W1142,4)*POWER(X1142,3))</f>
        <v>1419.4828037701641</v>
      </c>
      <c r="Z1142" s="3">
        <f t="shared" si="454"/>
        <v>1379.213272398428</v>
      </c>
      <c r="AA1142" s="3">
        <f t="shared" si="455"/>
        <v>1428.3099670410129</v>
      </c>
      <c r="AB1142" s="3">
        <f t="shared" si="464"/>
        <v>-49.096694642584907</v>
      </c>
      <c r="AC1142" s="3">
        <f t="shared" si="465"/>
        <v>49.096694642584907</v>
      </c>
      <c r="AE1142" s="34">
        <f t="shared" si="456"/>
        <v>10</v>
      </c>
      <c r="AF1142" s="73" t="b">
        <f>COUNTIF('Power Curve'!$D$2:$D$31,AE1142)&gt;0</f>
        <v>1</v>
      </c>
      <c r="AG1142" s="73" t="b">
        <f t="shared" si="457"/>
        <v>0</v>
      </c>
      <c r="AH1142" s="73" t="b">
        <f t="shared" si="466"/>
        <v>1</v>
      </c>
      <c r="AI1142" s="34" t="str">
        <f t="shared" si="458"/>
        <v>Outer</v>
      </c>
      <c r="AJ1142" s="35" t="str">
        <f t="shared" si="467"/>
        <v>0.8-0.9</v>
      </c>
      <c r="AK1142" s="36" t="str">
        <f t="shared" si="459"/>
        <v>14-15</v>
      </c>
      <c r="AL1142" s="36" t="str">
        <f t="shared" si="460"/>
        <v>Feb</v>
      </c>
      <c r="AM1142" s="35" t="str">
        <f t="shared" si="461"/>
        <v>305-315</v>
      </c>
      <c r="AN1142" s="36" t="str">
        <f t="shared" si="462"/>
        <v>HWS-LTI</v>
      </c>
    </row>
    <row r="1143" spans="5:40" x14ac:dyDescent="0.3">
      <c r="E1143" s="12">
        <v>40964.625</v>
      </c>
      <c r="F1143" s="16">
        <v>9.2100000000000009</v>
      </c>
      <c r="G1143" s="16">
        <v>1351.860046386716</v>
      </c>
      <c r="H1143" s="29">
        <v>1.2025905624527993</v>
      </c>
      <c r="I1143" s="26">
        <v>310.10000000000002</v>
      </c>
      <c r="J1143" s="30">
        <v>5.6460369163952223E-2</v>
      </c>
      <c r="K1143" s="31">
        <v>0.16653377760604662</v>
      </c>
      <c r="L1143" s="111">
        <f t="shared" si="442"/>
        <v>0.8</v>
      </c>
      <c r="M1143" s="112">
        <f t="shared" si="443"/>
        <v>6.0000000000000005E-2</v>
      </c>
      <c r="N1143" s="112" t="b">
        <f t="shared" si="444"/>
        <v>1</v>
      </c>
      <c r="O1143" s="112" t="b">
        <f t="shared" si="445"/>
        <v>1</v>
      </c>
      <c r="P1143" s="113">
        <f t="shared" si="446"/>
        <v>8</v>
      </c>
      <c r="Q1143" s="113">
        <f t="shared" si="447"/>
        <v>20</v>
      </c>
      <c r="R1143" s="114" t="str">
        <f t="shared" si="463"/>
        <v>0.8-0.06</v>
      </c>
      <c r="S1143" s="127">
        <f t="shared" si="448"/>
        <v>-2.1944432312601625E-2</v>
      </c>
      <c r="T1143" s="112" t="b">
        <f t="shared" si="449"/>
        <v>1</v>
      </c>
      <c r="U1143" s="22">
        <f t="shared" si="450"/>
        <v>9.1534932244329301</v>
      </c>
      <c r="V1143" s="22">
        <f t="shared" si="451"/>
        <v>0.77275186096228143</v>
      </c>
      <c r="W1143" s="81">
        <f t="shared" si="452"/>
        <v>10</v>
      </c>
      <c r="X1143" s="22">
        <f t="shared" si="453"/>
        <v>0.153440744677802</v>
      </c>
      <c r="Y1143" s="3">
        <f>IF(U1143&gt;'Power Curve'!$C$37,0,INDEX(Ci,$W1143,1)*POWER(1-X1143,3)+INDEX(Ci,$W1143,2)*3*X1143*POWER(1-X1143,2)+INDEX(Ci,$W1143,3)*3*POWER(X1143,2)*(1-X1143)+INDEX(Ci,$W1143,4)*POWER(X1143,3))</f>
        <v>1247.2341776980709</v>
      </c>
      <c r="Z1143" s="3">
        <f t="shared" si="454"/>
        <v>1219.8643317076121</v>
      </c>
      <c r="AA1143" s="3">
        <f t="shared" si="455"/>
        <v>1351.860046386716</v>
      </c>
      <c r="AB1143" s="3">
        <f t="shared" si="464"/>
        <v>-131.99571467910391</v>
      </c>
      <c r="AC1143" s="3">
        <f t="shared" si="465"/>
        <v>131.99571467910391</v>
      </c>
      <c r="AE1143" s="34">
        <f t="shared" si="456"/>
        <v>9</v>
      </c>
      <c r="AF1143" s="73" t="b">
        <f>COUNTIF('Power Curve'!$D$2:$D$31,AE1143)&gt;0</f>
        <v>1</v>
      </c>
      <c r="AG1143" s="73" t="b">
        <f t="shared" si="457"/>
        <v>0</v>
      </c>
      <c r="AH1143" s="73" t="b">
        <f t="shared" si="466"/>
        <v>1</v>
      </c>
      <c r="AI1143" s="34" t="str">
        <f t="shared" si="458"/>
        <v>Outer</v>
      </c>
      <c r="AJ1143" s="35" t="str">
        <f t="shared" si="467"/>
        <v>0.7-0.8</v>
      </c>
      <c r="AK1143" s="36" t="str">
        <f t="shared" si="459"/>
        <v>15-16</v>
      </c>
      <c r="AL1143" s="36" t="str">
        <f t="shared" si="460"/>
        <v>Feb</v>
      </c>
      <c r="AM1143" s="35" t="str">
        <f t="shared" si="461"/>
        <v>305-315</v>
      </c>
      <c r="AN1143" s="36" t="str">
        <f t="shared" si="462"/>
        <v>HWS-LTI</v>
      </c>
    </row>
    <row r="1144" spans="5:40" x14ac:dyDescent="0.3">
      <c r="E1144" s="12">
        <v>40964.631944444445</v>
      </c>
      <c r="F1144" s="16">
        <v>8.83</v>
      </c>
      <c r="G1144" s="16">
        <v>1176.8899841308589</v>
      </c>
      <c r="H1144" s="29">
        <v>1.2029044735756542</v>
      </c>
      <c r="I1144" s="26">
        <v>309.7</v>
      </c>
      <c r="J1144" s="30">
        <v>6.6817667044167611E-2</v>
      </c>
      <c r="K1144" s="31">
        <v>0.24927587527858341</v>
      </c>
      <c r="L1144" s="111">
        <f t="shared" si="442"/>
        <v>0.70000000000000007</v>
      </c>
      <c r="M1144" s="112">
        <f t="shared" si="443"/>
        <v>6.9999999999999993E-2</v>
      </c>
      <c r="N1144" s="112" t="b">
        <f t="shared" si="444"/>
        <v>1</v>
      </c>
      <c r="O1144" s="112" t="b">
        <f t="shared" si="445"/>
        <v>1</v>
      </c>
      <c r="P1144" s="113">
        <f t="shared" si="446"/>
        <v>7.0000000000000009</v>
      </c>
      <c r="Q1144" s="113">
        <f t="shared" si="447"/>
        <v>19</v>
      </c>
      <c r="R1144" s="114" t="str">
        <f t="shared" si="463"/>
        <v>0.7-0.07</v>
      </c>
      <c r="S1144" s="127">
        <f t="shared" si="448"/>
        <v>-1.8996706929311522E-2</v>
      </c>
      <c r="T1144" s="112" t="b">
        <f t="shared" si="449"/>
        <v>1</v>
      </c>
      <c r="U1144" s="22">
        <f t="shared" si="450"/>
        <v>8.7765881811894477</v>
      </c>
      <c r="V1144" s="22">
        <f t="shared" si="451"/>
        <v>0.71449997154554878</v>
      </c>
      <c r="W1144" s="81">
        <f t="shared" si="452"/>
        <v>9</v>
      </c>
      <c r="X1144" s="22">
        <f t="shared" si="453"/>
        <v>0.76755567465030838</v>
      </c>
      <c r="Y1144" s="3">
        <f>IF(U1144&gt;'Power Curve'!$C$37,0,INDEX(Ci,$W1144,1)*POWER(1-X1144,3)+INDEX(Ci,$W1144,2)*3*X1144*POWER(1-X1144,2)+INDEX(Ci,$W1144,3)*3*POWER(X1144,2)*(1-X1144)+INDEX(Ci,$W1144,4)*POWER(X1144,3))</f>
        <v>1122.1502677726719</v>
      </c>
      <c r="Z1144" s="3">
        <f t="shared" si="454"/>
        <v>1100.833108005146</v>
      </c>
      <c r="AA1144" s="3">
        <f t="shared" si="455"/>
        <v>1176.8899841308589</v>
      </c>
      <c r="AB1144" s="3">
        <f t="shared" si="464"/>
        <v>-76.056876125712961</v>
      </c>
      <c r="AC1144" s="3">
        <f t="shared" si="465"/>
        <v>76.056876125712961</v>
      </c>
      <c r="AE1144" s="34">
        <f t="shared" si="456"/>
        <v>9</v>
      </c>
      <c r="AF1144" s="73" t="b">
        <f>COUNTIF('Power Curve'!$D$2:$D$31,AE1144)&gt;0</f>
        <v>1</v>
      </c>
      <c r="AG1144" s="73" t="b">
        <f t="shared" si="457"/>
        <v>0</v>
      </c>
      <c r="AH1144" s="73" t="b">
        <f t="shared" si="466"/>
        <v>1</v>
      </c>
      <c r="AI1144" s="34" t="str">
        <f t="shared" si="458"/>
        <v>Outer</v>
      </c>
      <c r="AJ1144" s="35" t="str">
        <f t="shared" si="467"/>
        <v>0.7-0.8</v>
      </c>
      <c r="AK1144" s="36" t="str">
        <f t="shared" si="459"/>
        <v>15-16</v>
      </c>
      <c r="AL1144" s="36" t="str">
        <f t="shared" si="460"/>
        <v>Feb</v>
      </c>
      <c r="AM1144" s="35" t="str">
        <f t="shared" si="461"/>
        <v>305-315</v>
      </c>
      <c r="AN1144" s="36" t="str">
        <f t="shared" si="462"/>
        <v>HWS-LTI</v>
      </c>
    </row>
    <row r="1145" spans="5:40" x14ac:dyDescent="0.3">
      <c r="E1145" s="12">
        <v>40964.638888888891</v>
      </c>
      <c r="F1145" s="16">
        <v>8.3800000000000008</v>
      </c>
      <c r="G1145" s="16">
        <v>1046.4200057983401</v>
      </c>
      <c r="H1145" s="29">
        <v>1.203498500703867</v>
      </c>
      <c r="I1145" s="26">
        <v>311.2</v>
      </c>
      <c r="J1145" s="30">
        <v>7.7565632458233891E-2</v>
      </c>
      <c r="K1145" s="31">
        <v>0.21315355779563219</v>
      </c>
      <c r="L1145" s="111">
        <f t="shared" si="442"/>
        <v>0.6</v>
      </c>
      <c r="M1145" s="112">
        <f t="shared" si="443"/>
        <v>0.08</v>
      </c>
      <c r="N1145" s="112" t="b">
        <f t="shared" si="444"/>
        <v>1</v>
      </c>
      <c r="O1145" s="112" t="b">
        <f t="shared" si="445"/>
        <v>1</v>
      </c>
      <c r="P1145" s="113">
        <f t="shared" si="446"/>
        <v>6</v>
      </c>
      <c r="Q1145" s="113">
        <f t="shared" si="447"/>
        <v>18</v>
      </c>
      <c r="R1145" s="114" t="str">
        <f t="shared" si="463"/>
        <v>0.6-0.08</v>
      </c>
      <c r="S1145" s="127">
        <f t="shared" si="448"/>
        <v>-2.6698824562309216E-2</v>
      </c>
      <c r="T1145" s="112" t="b">
        <f t="shared" si="449"/>
        <v>1</v>
      </c>
      <c r="U1145" s="22">
        <f t="shared" si="450"/>
        <v>8.3306810425719835</v>
      </c>
      <c r="V1145" s="22">
        <f t="shared" si="451"/>
        <v>0.64558358585501208</v>
      </c>
      <c r="W1145" s="81">
        <f t="shared" si="452"/>
        <v>9</v>
      </c>
      <c r="X1145" s="22">
        <f t="shared" si="453"/>
        <v>0.3218499226730302</v>
      </c>
      <c r="Y1145" s="3">
        <f>IF(U1145&gt;'Power Curve'!$C$37,0,INDEX(Ci,$W1145,1)*POWER(1-X1145,3)+INDEX(Ci,$W1145,2)*3*X1145*POWER(1-X1145,2)+INDEX(Ci,$W1145,3)*3*POWER(X1145,2)*(1-X1145)+INDEX(Ci,$W1145,4)*POWER(X1145,3))</f>
        <v>979.38736069316099</v>
      </c>
      <c r="Z1145" s="3">
        <f t="shared" si="454"/>
        <v>953.2388693714712</v>
      </c>
      <c r="AA1145" s="3">
        <f t="shared" si="455"/>
        <v>1046.4200057983401</v>
      </c>
      <c r="AB1145" s="3">
        <f t="shared" si="464"/>
        <v>-93.181136426868875</v>
      </c>
      <c r="AC1145" s="3">
        <f t="shared" si="465"/>
        <v>93.181136426868875</v>
      </c>
      <c r="AE1145" s="34">
        <f t="shared" si="456"/>
        <v>8</v>
      </c>
      <c r="AF1145" s="73" t="b">
        <f>COUNTIF('Power Curve'!$D$2:$D$31,AE1145)&gt;0</f>
        <v>1</v>
      </c>
      <c r="AG1145" s="73" t="b">
        <f t="shared" si="457"/>
        <v>0</v>
      </c>
      <c r="AH1145" s="73" t="b">
        <f t="shared" si="466"/>
        <v>1</v>
      </c>
      <c r="AI1145" s="34" t="str">
        <f t="shared" si="458"/>
        <v>Outer</v>
      </c>
      <c r="AJ1145" s="35" t="str">
        <f t="shared" si="467"/>
        <v>0.6-0.7</v>
      </c>
      <c r="AK1145" s="36" t="str">
        <f t="shared" si="459"/>
        <v>15-16</v>
      </c>
      <c r="AL1145" s="36" t="str">
        <f t="shared" si="460"/>
        <v>Feb</v>
      </c>
      <c r="AM1145" s="35" t="str">
        <f t="shared" si="461"/>
        <v>305-315</v>
      </c>
      <c r="AN1145" s="36" t="str">
        <f t="shared" si="462"/>
        <v>HWS-LTI</v>
      </c>
    </row>
    <row r="1146" spans="5:40" x14ac:dyDescent="0.3">
      <c r="E1146" s="12">
        <v>40964.645833333336</v>
      </c>
      <c r="F1146" s="16">
        <v>7.97</v>
      </c>
      <c r="G1146" s="16">
        <v>778.98999404907204</v>
      </c>
      <c r="H1146" s="29">
        <v>1.2040029596431883</v>
      </c>
      <c r="I1146" s="26">
        <v>309.8</v>
      </c>
      <c r="J1146" s="30">
        <v>9.6612296110414053E-2</v>
      </c>
      <c r="K1146" s="31">
        <v>0.28265733407249594</v>
      </c>
      <c r="L1146" s="111">
        <f t="shared" si="442"/>
        <v>0.6</v>
      </c>
      <c r="M1146" s="112">
        <f t="shared" si="443"/>
        <v>9.9999999999999992E-2</v>
      </c>
      <c r="N1146" s="112" t="b">
        <f t="shared" si="444"/>
        <v>1</v>
      </c>
      <c r="O1146" s="112" t="b">
        <f t="shared" si="445"/>
        <v>1</v>
      </c>
      <c r="P1146" s="113">
        <f t="shared" si="446"/>
        <v>6</v>
      </c>
      <c r="Q1146" s="113">
        <f t="shared" si="447"/>
        <v>16</v>
      </c>
      <c r="R1146" s="114" t="str">
        <f t="shared" si="463"/>
        <v>0.6-0.1</v>
      </c>
      <c r="S1146" s="127">
        <f t="shared" si="448"/>
        <v>-7.7910698820127019E-3</v>
      </c>
      <c r="T1146" s="112" t="b">
        <f t="shared" si="449"/>
        <v>1</v>
      </c>
      <c r="U1146" s="22">
        <f t="shared" si="450"/>
        <v>7.9242008837640574</v>
      </c>
      <c r="V1146" s="22">
        <f t="shared" si="451"/>
        <v>0.58276076699005197</v>
      </c>
      <c r="W1146" s="81">
        <f t="shared" si="452"/>
        <v>8</v>
      </c>
      <c r="X1146" s="22">
        <f t="shared" si="453"/>
        <v>0.91496762790010699</v>
      </c>
      <c r="Y1146" s="3">
        <f>IF(U1146&gt;'Power Curve'!$C$37,0,INDEX(Ci,$W1146,1)*POWER(1-X1146,3)+INDEX(Ci,$W1146,2)*3*X1146*POWER(1-X1146,2)+INDEX(Ci,$W1146,3)*3*POWER(X1146,2)*(1-X1146)+INDEX(Ci,$W1146,4)*POWER(X1146,3))</f>
        <v>855.55979033050437</v>
      </c>
      <c r="Z1146" s="3">
        <f t="shared" si="454"/>
        <v>848.89406421579929</v>
      </c>
      <c r="AA1146" s="3">
        <f t="shared" si="455"/>
        <v>778.98999404907204</v>
      </c>
      <c r="AB1146" s="3">
        <f t="shared" si="464"/>
        <v>69.904070166727251</v>
      </c>
      <c r="AC1146" s="3">
        <f t="shared" si="465"/>
        <v>69.904070166727251</v>
      </c>
      <c r="AE1146" s="34">
        <f t="shared" si="456"/>
        <v>8</v>
      </c>
      <c r="AF1146" s="73" t="b">
        <f>COUNTIF('Power Curve'!$D$2:$D$31,AE1146)&gt;0</f>
        <v>1</v>
      </c>
      <c r="AG1146" s="73" t="b">
        <f t="shared" si="457"/>
        <v>0</v>
      </c>
      <c r="AH1146" s="73" t="b">
        <f t="shared" si="466"/>
        <v>1</v>
      </c>
      <c r="AI1146" s="34" t="str">
        <f t="shared" si="458"/>
        <v>Outer</v>
      </c>
      <c r="AJ1146" s="35" t="str">
        <f t="shared" si="467"/>
        <v>0.5-0.6</v>
      </c>
      <c r="AK1146" s="36" t="str">
        <f t="shared" si="459"/>
        <v>15-16</v>
      </c>
      <c r="AL1146" s="36" t="str">
        <f t="shared" si="460"/>
        <v>Feb</v>
      </c>
      <c r="AM1146" s="35" t="str">
        <f t="shared" si="461"/>
        <v>305-315</v>
      </c>
      <c r="AN1146" s="36" t="str">
        <f t="shared" si="462"/>
        <v>HWS-LTI</v>
      </c>
    </row>
    <row r="1147" spans="5:40" x14ac:dyDescent="0.3">
      <c r="E1147" s="12">
        <v>40964.652777777781</v>
      </c>
      <c r="F1147" s="16">
        <v>7.73</v>
      </c>
      <c r="G1147" s="16">
        <v>892.97000885009788</v>
      </c>
      <c r="H1147" s="29">
        <v>1.2044522643454478</v>
      </c>
      <c r="I1147" s="26">
        <v>309.8</v>
      </c>
      <c r="J1147" s="30">
        <v>9.5730918499353168E-2</v>
      </c>
      <c r="K1147" s="31">
        <v>0.26667432349692988</v>
      </c>
      <c r="L1147" s="111">
        <f t="shared" si="442"/>
        <v>0.5</v>
      </c>
      <c r="M1147" s="112">
        <f t="shared" si="443"/>
        <v>9.9999999999999992E-2</v>
      </c>
      <c r="N1147" s="112" t="b">
        <f t="shared" si="444"/>
        <v>1</v>
      </c>
      <c r="O1147" s="112" t="b">
        <f t="shared" si="445"/>
        <v>1</v>
      </c>
      <c r="P1147" s="113">
        <f t="shared" si="446"/>
        <v>5</v>
      </c>
      <c r="Q1147" s="113">
        <f t="shared" si="447"/>
        <v>16</v>
      </c>
      <c r="R1147" s="114" t="str">
        <f t="shared" si="463"/>
        <v>0.5-0.1</v>
      </c>
      <c r="S1147" s="127">
        <f t="shared" si="448"/>
        <v>-1.2082008028820396E-2</v>
      </c>
      <c r="T1147" s="112" t="b">
        <f t="shared" si="449"/>
        <v>1</v>
      </c>
      <c r="U1147" s="22">
        <f t="shared" si="450"/>
        <v>7.6865359341683615</v>
      </c>
      <c r="V1147" s="22">
        <f t="shared" si="451"/>
        <v>0.54602888289812634</v>
      </c>
      <c r="W1147" s="81">
        <f t="shared" si="452"/>
        <v>8</v>
      </c>
      <c r="X1147" s="22">
        <f t="shared" si="453"/>
        <v>0.67576233291663035</v>
      </c>
      <c r="Y1147" s="3">
        <f>IF(U1147&gt;'Power Curve'!$C$37,0,INDEX(Ci,$W1147,1)*POWER(1-X1147,3)+INDEX(Ci,$W1147,2)*3*X1147*POWER(1-X1147,2)+INDEX(Ci,$W1147,3)*3*POWER(X1147,2)*(1-X1147)+INDEX(Ci,$W1147,4)*POWER(X1147,3))</f>
        <v>785.57035427017104</v>
      </c>
      <c r="Z1147" s="3">
        <f t="shared" si="454"/>
        <v>776.07908694267553</v>
      </c>
      <c r="AA1147" s="3">
        <f t="shared" si="455"/>
        <v>892.97000885009788</v>
      </c>
      <c r="AB1147" s="3">
        <f t="shared" si="464"/>
        <v>-116.89092190742235</v>
      </c>
      <c r="AC1147" s="3">
        <f t="shared" si="465"/>
        <v>116.89092190742235</v>
      </c>
      <c r="AE1147" s="34">
        <f t="shared" si="456"/>
        <v>8</v>
      </c>
      <c r="AF1147" s="73" t="b">
        <f>COUNTIF('Power Curve'!$D$2:$D$31,AE1147)&gt;0</f>
        <v>1</v>
      </c>
      <c r="AG1147" s="73" t="b">
        <f t="shared" si="457"/>
        <v>0</v>
      </c>
      <c r="AH1147" s="73" t="b">
        <f t="shared" si="466"/>
        <v>1</v>
      </c>
      <c r="AI1147" s="34" t="str">
        <f t="shared" si="458"/>
        <v>Outer</v>
      </c>
      <c r="AJ1147" s="35" t="str">
        <f t="shared" si="467"/>
        <v>0.5-0.6</v>
      </c>
      <c r="AK1147" s="36" t="str">
        <f t="shared" si="459"/>
        <v>15-16</v>
      </c>
      <c r="AL1147" s="36" t="str">
        <f t="shared" si="460"/>
        <v>Feb</v>
      </c>
      <c r="AM1147" s="35" t="str">
        <f t="shared" si="461"/>
        <v>305-315</v>
      </c>
      <c r="AN1147" s="36" t="str">
        <f t="shared" si="462"/>
        <v>HWS-LTI</v>
      </c>
    </row>
    <row r="1148" spans="5:40" x14ac:dyDescent="0.3">
      <c r="E1148" s="12">
        <v>40964.659722222219</v>
      </c>
      <c r="F1148" s="16">
        <v>8.39</v>
      </c>
      <c r="G1148" s="16">
        <v>1029.7000274658208</v>
      </c>
      <c r="H1148" s="29">
        <v>1.2048119517681404</v>
      </c>
      <c r="I1148" s="26">
        <v>309.5</v>
      </c>
      <c r="J1148" s="30">
        <v>0.10846245530393325</v>
      </c>
      <c r="K1148" s="31">
        <v>0.32636696820164512</v>
      </c>
      <c r="L1148" s="111">
        <f t="shared" si="442"/>
        <v>0.6</v>
      </c>
      <c r="M1148" s="112">
        <f t="shared" si="443"/>
        <v>0.11</v>
      </c>
      <c r="N1148" s="112" t="b">
        <f t="shared" si="444"/>
        <v>1</v>
      </c>
      <c r="O1148" s="112" t="b">
        <f t="shared" si="445"/>
        <v>1</v>
      </c>
      <c r="P1148" s="113">
        <f t="shared" si="446"/>
        <v>6</v>
      </c>
      <c r="Q1148" s="113">
        <f t="shared" si="447"/>
        <v>15</v>
      </c>
      <c r="R1148" s="114" t="str">
        <f t="shared" si="463"/>
        <v>0.6-0.11</v>
      </c>
      <c r="S1148" s="127">
        <f t="shared" si="448"/>
        <v>-1.5111837704289E-2</v>
      </c>
      <c r="T1148" s="112" t="b">
        <f t="shared" si="449"/>
        <v>1</v>
      </c>
      <c r="U1148" s="22">
        <f t="shared" si="450"/>
        <v>8.3436552955808736</v>
      </c>
      <c r="V1148" s="22">
        <f t="shared" si="451"/>
        <v>0.64758879848107487</v>
      </c>
      <c r="W1148" s="81">
        <f t="shared" si="452"/>
        <v>9</v>
      </c>
      <c r="X1148" s="22">
        <f t="shared" si="453"/>
        <v>0.33481831607350393</v>
      </c>
      <c r="Y1148" s="3">
        <f>IF(U1148&gt;'Power Curve'!$C$37,0,INDEX(Ci,$W1148,1)*POWER(1-X1148,3)+INDEX(Ci,$W1148,2)*3*X1148*POWER(1-X1148,2)+INDEX(Ci,$W1148,3)*3*POWER(X1148,2)*(1-X1148)+INDEX(Ci,$W1148,4)*POWER(X1148,3))</f>
        <v>983.45380710092468</v>
      </c>
      <c r="Z1148" s="3">
        <f t="shared" si="454"/>
        <v>968.59201277835029</v>
      </c>
      <c r="AA1148" s="3">
        <f t="shared" si="455"/>
        <v>1029.7000274658208</v>
      </c>
      <c r="AB1148" s="3">
        <f t="shared" si="464"/>
        <v>-61.108014687470472</v>
      </c>
      <c r="AC1148" s="3">
        <f t="shared" si="465"/>
        <v>61.108014687470472</v>
      </c>
      <c r="AE1148" s="34">
        <f t="shared" si="456"/>
        <v>8</v>
      </c>
      <c r="AF1148" s="73" t="b">
        <f>COUNTIF('Power Curve'!$D$2:$D$31,AE1148)&gt;0</f>
        <v>1</v>
      </c>
      <c r="AG1148" s="73" t="b">
        <f t="shared" si="457"/>
        <v>0</v>
      </c>
      <c r="AH1148" s="73" t="b">
        <f t="shared" si="466"/>
        <v>1</v>
      </c>
      <c r="AI1148" s="34" t="str">
        <f t="shared" si="458"/>
        <v>Outer</v>
      </c>
      <c r="AJ1148" s="35" t="str">
        <f t="shared" si="467"/>
        <v>0.6-0.7</v>
      </c>
      <c r="AK1148" s="36" t="str">
        <f t="shared" si="459"/>
        <v>15-16</v>
      </c>
      <c r="AL1148" s="36" t="str">
        <f t="shared" si="460"/>
        <v>Feb</v>
      </c>
      <c r="AM1148" s="35" t="str">
        <f t="shared" si="461"/>
        <v>305-315</v>
      </c>
      <c r="AN1148" s="36" t="str">
        <f t="shared" si="462"/>
        <v>Inner-TI</v>
      </c>
    </row>
    <row r="1149" spans="5:40" x14ac:dyDescent="0.3">
      <c r="E1149" s="12">
        <v>40964.666666666664</v>
      </c>
      <c r="F1149" s="16">
        <v>8.34</v>
      </c>
      <c r="G1149" s="16">
        <v>1073.1199798583984</v>
      </c>
      <c r="H1149" s="29">
        <v>1.2053518826655307</v>
      </c>
      <c r="I1149" s="26">
        <v>309.10000000000002</v>
      </c>
      <c r="J1149" s="30">
        <v>8.6330935251798566E-2</v>
      </c>
      <c r="K1149" s="31">
        <v>0.28095469870845935</v>
      </c>
      <c r="L1149" s="111">
        <f t="shared" si="442"/>
        <v>0.6</v>
      </c>
      <c r="M1149" s="112">
        <f t="shared" si="443"/>
        <v>0.09</v>
      </c>
      <c r="N1149" s="112" t="b">
        <f t="shared" si="444"/>
        <v>1</v>
      </c>
      <c r="O1149" s="112" t="b">
        <f t="shared" si="445"/>
        <v>1</v>
      </c>
      <c r="P1149" s="113">
        <f t="shared" si="446"/>
        <v>6</v>
      </c>
      <c r="Q1149" s="113">
        <f t="shared" si="447"/>
        <v>17</v>
      </c>
      <c r="R1149" s="114" t="str">
        <f t="shared" si="463"/>
        <v>0.6-0.09</v>
      </c>
      <c r="S1149" s="127">
        <f t="shared" si="448"/>
        <v>-2.6533940218358566E-2</v>
      </c>
      <c r="T1149" s="112" t="b">
        <f t="shared" si="449"/>
        <v>1</v>
      </c>
      <c r="U1149" s="22">
        <f t="shared" si="450"/>
        <v>8.2951702630124249</v>
      </c>
      <c r="V1149" s="22">
        <f t="shared" si="451"/>
        <v>0.64009528040225361</v>
      </c>
      <c r="W1149" s="81">
        <f t="shared" si="452"/>
        <v>9</v>
      </c>
      <c r="X1149" s="22">
        <f t="shared" si="453"/>
        <v>0.2863551809741976</v>
      </c>
      <c r="Y1149" s="3">
        <f>IF(U1149&gt;'Power Curve'!$C$37,0,INDEX(Ci,$W1149,1)*POWER(1-X1149,3)+INDEX(Ci,$W1149,2)*3*X1149*POWER(1-X1149,2)+INDEX(Ci,$W1149,3)*3*POWER(X1149,2)*(1-X1149)+INDEX(Ci,$W1149,4)*POWER(X1149,3))</f>
        <v>968.29020648684843</v>
      </c>
      <c r="Z1149" s="3">
        <f t="shared" si="454"/>
        <v>942.59765203390441</v>
      </c>
      <c r="AA1149" s="3">
        <f t="shared" si="455"/>
        <v>1073.1199798583984</v>
      </c>
      <c r="AB1149" s="3">
        <f t="shared" si="464"/>
        <v>-130.52232782449403</v>
      </c>
      <c r="AC1149" s="3">
        <f t="shared" si="465"/>
        <v>130.52232782449403</v>
      </c>
      <c r="AE1149" s="34">
        <f t="shared" si="456"/>
        <v>8</v>
      </c>
      <c r="AF1149" s="73" t="b">
        <f>COUNTIF('Power Curve'!$D$2:$D$31,AE1149)&gt;0</f>
        <v>1</v>
      </c>
      <c r="AG1149" s="73" t="b">
        <f t="shared" si="457"/>
        <v>0</v>
      </c>
      <c r="AH1149" s="73" t="b">
        <f t="shared" si="466"/>
        <v>1</v>
      </c>
      <c r="AI1149" s="34" t="str">
        <f t="shared" si="458"/>
        <v>Outer</v>
      </c>
      <c r="AJ1149" s="35" t="str">
        <f t="shared" si="467"/>
        <v>0.6-0.7</v>
      </c>
      <c r="AK1149" s="36" t="str">
        <f t="shared" si="459"/>
        <v>16-17</v>
      </c>
      <c r="AL1149" s="36" t="str">
        <f t="shared" si="460"/>
        <v>Feb</v>
      </c>
      <c r="AM1149" s="35" t="str">
        <f t="shared" si="461"/>
        <v>305-315</v>
      </c>
      <c r="AN1149" s="36" t="str">
        <f t="shared" si="462"/>
        <v>HWS-LTI</v>
      </c>
    </row>
    <row r="1150" spans="5:40" x14ac:dyDescent="0.3">
      <c r="E1150" s="12">
        <v>40964.673611111109</v>
      </c>
      <c r="F1150" s="16">
        <v>8.08</v>
      </c>
      <c r="G1150" s="16">
        <v>880.82997894287132</v>
      </c>
      <c r="H1150" s="29">
        <v>1.2063078275013379</v>
      </c>
      <c r="I1150" s="26">
        <v>305.89999999999998</v>
      </c>
      <c r="J1150" s="30">
        <v>7.797029702970297E-2</v>
      </c>
      <c r="K1150" s="31">
        <v>0.35282066476310714</v>
      </c>
      <c r="L1150" s="111">
        <f t="shared" si="442"/>
        <v>0.6</v>
      </c>
      <c r="M1150" s="112">
        <f t="shared" si="443"/>
        <v>0.08</v>
      </c>
      <c r="N1150" s="112" t="b">
        <f t="shared" si="444"/>
        <v>1</v>
      </c>
      <c r="O1150" s="112" t="b">
        <f t="shared" si="445"/>
        <v>1</v>
      </c>
      <c r="P1150" s="113">
        <f t="shared" si="446"/>
        <v>6</v>
      </c>
      <c r="Q1150" s="113">
        <f t="shared" si="447"/>
        <v>18</v>
      </c>
      <c r="R1150" s="114" t="str">
        <f t="shared" si="463"/>
        <v>0.6-0.08</v>
      </c>
      <c r="S1150" s="127">
        <f t="shared" si="448"/>
        <v>-2.6698824562309216E-2</v>
      </c>
      <c r="T1150" s="112" t="b">
        <f t="shared" si="449"/>
        <v>1</v>
      </c>
      <c r="U1150" s="22">
        <f t="shared" si="450"/>
        <v>8.0386918281202657</v>
      </c>
      <c r="V1150" s="22">
        <f t="shared" si="451"/>
        <v>0.60045571151098998</v>
      </c>
      <c r="W1150" s="81">
        <f t="shared" si="452"/>
        <v>9</v>
      </c>
      <c r="X1150" s="22">
        <f t="shared" si="453"/>
        <v>2.9992580357406304E-2</v>
      </c>
      <c r="Y1150" s="3">
        <f>IF(U1150&gt;'Power Curve'!$C$37,0,INDEX(Ci,$W1150,1)*POWER(1-X1150,3)+INDEX(Ci,$W1150,2)*3*X1150*POWER(1-X1150,2)+INDEX(Ci,$W1150,3)*3*POWER(X1150,2)*(1-X1150)+INDEX(Ci,$W1150,4)*POWER(X1150,3))</f>
        <v>889.73158983395228</v>
      </c>
      <c r="Z1150" s="3">
        <f t="shared" si="454"/>
        <v>865.97680220943118</v>
      </c>
      <c r="AA1150" s="3">
        <f t="shared" si="455"/>
        <v>880.82997894287132</v>
      </c>
      <c r="AB1150" s="3">
        <f t="shared" si="464"/>
        <v>-14.853176733440137</v>
      </c>
      <c r="AC1150" s="3">
        <f t="shared" si="465"/>
        <v>14.853176733440137</v>
      </c>
      <c r="AE1150" s="34">
        <f t="shared" si="456"/>
        <v>8</v>
      </c>
      <c r="AF1150" s="73" t="b">
        <f>COUNTIF('Power Curve'!$D$2:$D$31,AE1150)&gt;0</f>
        <v>1</v>
      </c>
      <c r="AG1150" s="73" t="b">
        <f t="shared" si="457"/>
        <v>0</v>
      </c>
      <c r="AH1150" s="73" t="b">
        <f t="shared" si="466"/>
        <v>1</v>
      </c>
      <c r="AI1150" s="34" t="str">
        <f t="shared" si="458"/>
        <v>Outer</v>
      </c>
      <c r="AJ1150" s="35" t="str">
        <f t="shared" si="467"/>
        <v>0.6-0.7</v>
      </c>
      <c r="AK1150" s="36" t="str">
        <f t="shared" si="459"/>
        <v>16-17</v>
      </c>
      <c r="AL1150" s="36" t="str">
        <f t="shared" si="460"/>
        <v>Feb</v>
      </c>
      <c r="AM1150" s="35" t="str">
        <f t="shared" si="461"/>
        <v>305-315</v>
      </c>
      <c r="AN1150" s="36" t="str">
        <f t="shared" si="462"/>
        <v>HWS-LTI</v>
      </c>
    </row>
    <row r="1151" spans="5:40" x14ac:dyDescent="0.3">
      <c r="E1151" s="12">
        <v>40964.680555555555</v>
      </c>
      <c r="F1151" s="16">
        <v>7.93</v>
      </c>
      <c r="G1151" s="16">
        <v>883.98997879028343</v>
      </c>
      <c r="H1151" s="29">
        <v>1.2069038166419854</v>
      </c>
      <c r="I1151" s="26">
        <v>304.39999999999998</v>
      </c>
      <c r="J1151" s="30">
        <v>9.0794451450189148E-2</v>
      </c>
      <c r="K1151" s="31">
        <v>0.42828387489149422</v>
      </c>
      <c r="L1151" s="111">
        <f t="shared" si="442"/>
        <v>0.6</v>
      </c>
      <c r="M1151" s="112">
        <f t="shared" si="443"/>
        <v>0.09</v>
      </c>
      <c r="N1151" s="112" t="b">
        <f t="shared" si="444"/>
        <v>1</v>
      </c>
      <c r="O1151" s="112" t="b">
        <f t="shared" si="445"/>
        <v>1</v>
      </c>
      <c r="P1151" s="113">
        <f t="shared" si="446"/>
        <v>6</v>
      </c>
      <c r="Q1151" s="113">
        <f t="shared" si="447"/>
        <v>17</v>
      </c>
      <c r="R1151" s="114" t="str">
        <f t="shared" si="463"/>
        <v>0.6-0.09</v>
      </c>
      <c r="S1151" s="127">
        <f t="shared" si="448"/>
        <v>-2.6533940218358566E-2</v>
      </c>
      <c r="T1151" s="112" t="b">
        <f t="shared" si="449"/>
        <v>1</v>
      </c>
      <c r="U1151" s="22">
        <f t="shared" si="450"/>
        <v>7.8907577639985265</v>
      </c>
      <c r="V1151" s="22">
        <f t="shared" si="451"/>
        <v>0.57759202502372664</v>
      </c>
      <c r="W1151" s="81">
        <f t="shared" si="452"/>
        <v>8</v>
      </c>
      <c r="X1151" s="22">
        <f t="shared" si="453"/>
        <v>0.88130775780865944</v>
      </c>
      <c r="Y1151" s="3">
        <f>IF(U1151&gt;'Power Curve'!$C$37,0,INDEX(Ci,$W1151,1)*POWER(1-X1151,3)+INDEX(Ci,$W1151,2)*3*X1151*POWER(1-X1151,2)+INDEX(Ci,$W1151,3)*3*POWER(X1151,2)*(1-X1151)+INDEX(Ci,$W1151,4)*POWER(X1151,3))</f>
        <v>845.62742078773363</v>
      </c>
      <c r="Z1151" s="3">
        <f t="shared" si="454"/>
        <v>823.18959335754721</v>
      </c>
      <c r="AA1151" s="3">
        <f t="shared" si="455"/>
        <v>883.98997879028343</v>
      </c>
      <c r="AB1151" s="3">
        <f t="shared" si="464"/>
        <v>-60.800385432736221</v>
      </c>
      <c r="AC1151" s="3">
        <f t="shared" si="465"/>
        <v>60.800385432736221</v>
      </c>
      <c r="AE1151" s="34">
        <f t="shared" si="456"/>
        <v>8</v>
      </c>
      <c r="AF1151" s="73" t="b">
        <f>COUNTIF('Power Curve'!$D$2:$D$31,AE1151)&gt;0</f>
        <v>1</v>
      </c>
      <c r="AG1151" s="73" t="b">
        <f t="shared" si="457"/>
        <v>0</v>
      </c>
      <c r="AH1151" s="73" t="b">
        <f t="shared" si="466"/>
        <v>1</v>
      </c>
      <c r="AI1151" s="34" t="str">
        <f t="shared" si="458"/>
        <v>Outer</v>
      </c>
      <c r="AJ1151" s="35" t="str">
        <f t="shared" si="467"/>
        <v>0.5-0.6</v>
      </c>
      <c r="AK1151" s="36" t="str">
        <f t="shared" si="459"/>
        <v>16-17</v>
      </c>
      <c r="AL1151" s="36" t="str">
        <f t="shared" si="460"/>
        <v>Feb</v>
      </c>
      <c r="AM1151" s="35" t="str">
        <f t="shared" si="461"/>
        <v>295-305</v>
      </c>
      <c r="AN1151" s="36" t="str">
        <f t="shared" si="462"/>
        <v>HWS-LTI</v>
      </c>
    </row>
    <row r="1152" spans="5:40" x14ac:dyDescent="0.3">
      <c r="E1152" s="12">
        <v>40964.6875</v>
      </c>
      <c r="F1152" s="16">
        <v>7.67</v>
      </c>
      <c r="G1152" s="16">
        <v>794.33000183105469</v>
      </c>
      <c r="H1152" s="29">
        <v>1.2078612888282545</v>
      </c>
      <c r="I1152" s="26">
        <v>301.10000000000002</v>
      </c>
      <c r="J1152" s="30">
        <v>8.9960886571056053E-2</v>
      </c>
      <c r="K1152" s="31">
        <v>0.34186908395110538</v>
      </c>
      <c r="L1152" s="111">
        <f t="shared" si="442"/>
        <v>0.5</v>
      </c>
      <c r="M1152" s="112">
        <f t="shared" si="443"/>
        <v>0.09</v>
      </c>
      <c r="N1152" s="112" t="b">
        <f t="shared" si="444"/>
        <v>1</v>
      </c>
      <c r="O1152" s="112" t="b">
        <f t="shared" si="445"/>
        <v>1</v>
      </c>
      <c r="P1152" s="113">
        <f t="shared" si="446"/>
        <v>5</v>
      </c>
      <c r="Q1152" s="113">
        <f t="shared" si="447"/>
        <v>17</v>
      </c>
      <c r="R1152" s="114" t="str">
        <f t="shared" si="463"/>
        <v>0.5-0.09</v>
      </c>
      <c r="S1152" s="127">
        <f t="shared" si="448"/>
        <v>-1.9098901849401599E-2</v>
      </c>
      <c r="T1152" s="112" t="b">
        <f t="shared" si="449"/>
        <v>1</v>
      </c>
      <c r="U1152" s="22">
        <f t="shared" si="450"/>
        <v>7.6340621027465296</v>
      </c>
      <c r="V1152" s="22">
        <f t="shared" si="451"/>
        <v>0.5379188830983036</v>
      </c>
      <c r="W1152" s="81">
        <f t="shared" si="452"/>
        <v>8</v>
      </c>
      <c r="X1152" s="22">
        <f t="shared" si="453"/>
        <v>0.62294841001581813</v>
      </c>
      <c r="Y1152" s="3">
        <f>IF(U1152&gt;'Power Curve'!$C$37,0,INDEX(Ci,$W1152,1)*POWER(1-X1152,3)+INDEX(Ci,$W1152,2)*3*X1152*POWER(1-X1152,2)+INDEX(Ci,$W1152,3)*3*POWER(X1152,2)*(1-X1152)+INDEX(Ci,$W1152,4)*POWER(X1152,3))</f>
        <v>770.34067362809049</v>
      </c>
      <c r="Z1152" s="3">
        <f t="shared" si="454"/>
        <v>755.62801271186572</v>
      </c>
      <c r="AA1152" s="3">
        <f t="shared" si="455"/>
        <v>794.33000183105469</v>
      </c>
      <c r="AB1152" s="3">
        <f t="shared" si="464"/>
        <v>-38.701989119188966</v>
      </c>
      <c r="AC1152" s="3">
        <f t="shared" si="465"/>
        <v>38.701989119188966</v>
      </c>
      <c r="AE1152" s="34">
        <f t="shared" si="456"/>
        <v>8</v>
      </c>
      <c r="AF1152" s="73" t="b">
        <f>COUNTIF('Power Curve'!$D$2:$D$31,AE1152)&gt;0</f>
        <v>1</v>
      </c>
      <c r="AG1152" s="73" t="b">
        <f t="shared" si="457"/>
        <v>0</v>
      </c>
      <c r="AH1152" s="73" t="b">
        <f t="shared" si="466"/>
        <v>1</v>
      </c>
      <c r="AI1152" s="34" t="str">
        <f t="shared" si="458"/>
        <v>Outer</v>
      </c>
      <c r="AJ1152" s="35" t="str">
        <f t="shared" si="467"/>
        <v>0.5-0.6</v>
      </c>
      <c r="AK1152" s="36" t="str">
        <f t="shared" si="459"/>
        <v>16-17</v>
      </c>
      <c r="AL1152" s="36" t="str">
        <f t="shared" si="460"/>
        <v>Feb</v>
      </c>
      <c r="AM1152" s="35" t="str">
        <f t="shared" si="461"/>
        <v>295-305</v>
      </c>
      <c r="AN1152" s="36" t="str">
        <f t="shared" si="462"/>
        <v>HWS-LTI</v>
      </c>
    </row>
    <row r="1153" spans="5:40" x14ac:dyDescent="0.3">
      <c r="E1153" s="12">
        <v>40964.694444444445</v>
      </c>
      <c r="F1153" s="16">
        <v>7.38</v>
      </c>
      <c r="G1153" s="16">
        <v>751.10999679565452</v>
      </c>
      <c r="H1153" s="29">
        <v>1.2084939387411084</v>
      </c>
      <c r="I1153" s="26">
        <v>302.10000000000002</v>
      </c>
      <c r="J1153" s="30">
        <v>0.11382113821138211</v>
      </c>
      <c r="K1153" s="31">
        <v>0.32265973523345098</v>
      </c>
      <c r="L1153" s="111">
        <f t="shared" si="442"/>
        <v>0.5</v>
      </c>
      <c r="M1153" s="112">
        <f t="shared" si="443"/>
        <v>0.11</v>
      </c>
      <c r="N1153" s="112" t="b">
        <f t="shared" si="444"/>
        <v>1</v>
      </c>
      <c r="O1153" s="112" t="b">
        <f t="shared" si="445"/>
        <v>1</v>
      </c>
      <c r="P1153" s="113">
        <f t="shared" si="446"/>
        <v>5</v>
      </c>
      <c r="Q1153" s="113">
        <f t="shared" si="447"/>
        <v>15</v>
      </c>
      <c r="R1153" s="114" t="str">
        <f t="shared" si="463"/>
        <v>0.5-0.11</v>
      </c>
      <c r="S1153" s="127">
        <f t="shared" si="448"/>
        <v>-1.6291054077775705E-2</v>
      </c>
      <c r="T1153" s="112" t="b">
        <f t="shared" si="449"/>
        <v>1</v>
      </c>
      <c r="U1153" s="22">
        <f t="shared" si="450"/>
        <v>7.3467031322236975</v>
      </c>
      <c r="V1153" s="22">
        <f t="shared" si="451"/>
        <v>0.49350662787945115</v>
      </c>
      <c r="W1153" s="81">
        <f t="shared" si="452"/>
        <v>8</v>
      </c>
      <c r="X1153" s="22">
        <f t="shared" si="453"/>
        <v>0.33372701903243757</v>
      </c>
      <c r="Y1153" s="3">
        <f>IF(U1153&gt;'Power Curve'!$C$37,0,INDEX(Ci,$W1153,1)*POWER(1-X1153,3)+INDEX(Ci,$W1153,2)*3*X1153*POWER(1-X1153,2)+INDEX(Ci,$W1153,3)*3*POWER(X1153,2)*(1-X1153)+INDEX(Ci,$W1153,4)*POWER(X1153,3))</f>
        <v>688.89747052263317</v>
      </c>
      <c r="Z1153" s="3">
        <f t="shared" si="454"/>
        <v>677.67460457630602</v>
      </c>
      <c r="AA1153" s="3">
        <f t="shared" si="455"/>
        <v>751.10999679565452</v>
      </c>
      <c r="AB1153" s="3">
        <f t="shared" si="464"/>
        <v>-73.4353922193485</v>
      </c>
      <c r="AC1153" s="3">
        <f t="shared" si="465"/>
        <v>73.4353922193485</v>
      </c>
      <c r="AE1153" s="34">
        <f t="shared" si="456"/>
        <v>7</v>
      </c>
      <c r="AF1153" s="73" t="b">
        <f>COUNTIF('Power Curve'!$D$2:$D$31,AE1153)&gt;0</f>
        <v>1</v>
      </c>
      <c r="AG1153" s="73" t="b">
        <f t="shared" si="457"/>
        <v>0</v>
      </c>
      <c r="AH1153" s="73" t="b">
        <f t="shared" si="466"/>
        <v>1</v>
      </c>
      <c r="AI1153" s="34" t="str">
        <f t="shared" si="458"/>
        <v>Outer</v>
      </c>
      <c r="AJ1153" s="35" t="str">
        <f t="shared" si="467"/>
        <v>0.4-0.5</v>
      </c>
      <c r="AK1153" s="36" t="str">
        <f t="shared" si="459"/>
        <v>16-17</v>
      </c>
      <c r="AL1153" s="36" t="str">
        <f t="shared" si="460"/>
        <v>Feb</v>
      </c>
      <c r="AM1153" s="35" t="str">
        <f t="shared" si="461"/>
        <v>295-305</v>
      </c>
      <c r="AN1153" s="36" t="str">
        <f t="shared" si="462"/>
        <v>Inner-TI</v>
      </c>
    </row>
    <row r="1154" spans="5:40" x14ac:dyDescent="0.3">
      <c r="E1154" s="12">
        <v>40964.701388888891</v>
      </c>
      <c r="F1154" s="16">
        <v>7.43</v>
      </c>
      <c r="G1154" s="16">
        <v>746.86001205444313</v>
      </c>
      <c r="H1154" s="29">
        <v>1.2087652764172472</v>
      </c>
      <c r="I1154" s="26">
        <v>302.7</v>
      </c>
      <c r="J1154" s="30">
        <v>0.12920592193808883</v>
      </c>
      <c r="K1154" s="31">
        <v>0.36914281479817934</v>
      </c>
      <c r="L1154" s="111">
        <f t="shared" si="442"/>
        <v>0.5</v>
      </c>
      <c r="M1154" s="112">
        <f t="shared" si="443"/>
        <v>0.13</v>
      </c>
      <c r="N1154" s="112" t="b">
        <f t="shared" si="444"/>
        <v>1</v>
      </c>
      <c r="O1154" s="112" t="b">
        <f t="shared" si="445"/>
        <v>1</v>
      </c>
      <c r="P1154" s="113">
        <f t="shared" si="446"/>
        <v>5</v>
      </c>
      <c r="Q1154" s="113">
        <f t="shared" si="447"/>
        <v>13</v>
      </c>
      <c r="R1154" s="114" t="str">
        <f t="shared" si="463"/>
        <v>0.5-0.13</v>
      </c>
      <c r="S1154" s="127">
        <f t="shared" si="448"/>
        <v>1.7080752491931649E-2</v>
      </c>
      <c r="T1154" s="112" t="b">
        <f t="shared" si="449"/>
        <v>1</v>
      </c>
      <c r="U1154" s="22">
        <f t="shared" si="450"/>
        <v>7.3970310681428915</v>
      </c>
      <c r="V1154" s="22">
        <f t="shared" si="451"/>
        <v>0.50128497261187599</v>
      </c>
      <c r="W1154" s="81">
        <f t="shared" si="452"/>
        <v>8</v>
      </c>
      <c r="X1154" s="22">
        <f t="shared" si="453"/>
        <v>0.38438113853108458</v>
      </c>
      <c r="Y1154" s="3">
        <f>IF(U1154&gt;'Power Curve'!$C$37,0,INDEX(Ci,$W1154,1)*POWER(1-X1154,3)+INDEX(Ci,$W1154,2)*3*X1154*POWER(1-X1154,2)+INDEX(Ci,$W1154,3)*3*POWER(X1154,2)*(1-X1154)+INDEX(Ci,$W1154,4)*POWER(X1154,3))</f>
        <v>702.88997376006137</v>
      </c>
      <c r="Z1154" s="3">
        <f t="shared" si="454"/>
        <v>714.8958634309173</v>
      </c>
      <c r="AA1154" s="3">
        <f t="shared" si="455"/>
        <v>746.86001205444313</v>
      </c>
      <c r="AB1154" s="3">
        <f t="shared" si="464"/>
        <v>-31.96414862352583</v>
      </c>
      <c r="AC1154" s="3">
        <f t="shared" si="465"/>
        <v>31.96414862352583</v>
      </c>
      <c r="AE1154" s="34">
        <f t="shared" si="456"/>
        <v>7</v>
      </c>
      <c r="AF1154" s="73" t="b">
        <f>COUNTIF('Power Curve'!$D$2:$D$31,AE1154)&gt;0</f>
        <v>1</v>
      </c>
      <c r="AG1154" s="73" t="b">
        <f t="shared" si="457"/>
        <v>0</v>
      </c>
      <c r="AH1154" s="73" t="b">
        <f t="shared" si="466"/>
        <v>1</v>
      </c>
      <c r="AI1154" s="34" t="str">
        <f t="shared" si="458"/>
        <v>Outer</v>
      </c>
      <c r="AJ1154" s="35" t="str">
        <f t="shared" si="467"/>
        <v>0.5-0.6</v>
      </c>
      <c r="AK1154" s="36" t="str">
        <f t="shared" si="459"/>
        <v>16-17</v>
      </c>
      <c r="AL1154" s="36" t="str">
        <f t="shared" si="460"/>
        <v>Feb</v>
      </c>
      <c r="AM1154" s="35" t="str">
        <f t="shared" si="461"/>
        <v>295-305</v>
      </c>
      <c r="AN1154" s="36" t="str">
        <f t="shared" si="462"/>
        <v>Inner-TI</v>
      </c>
    </row>
    <row r="1155" spans="5:40" x14ac:dyDescent="0.3">
      <c r="E1155" s="12">
        <v>40964.708333333336</v>
      </c>
      <c r="F1155" s="16">
        <v>7.51</v>
      </c>
      <c r="G1155" s="16">
        <v>868.56996917724609</v>
      </c>
      <c r="H1155" s="29">
        <v>1.2095437993316858</v>
      </c>
      <c r="I1155" s="26">
        <v>304.5</v>
      </c>
      <c r="J1155" s="30">
        <v>0.11318242343541944</v>
      </c>
      <c r="K1155" s="31">
        <v>0.34548620543549419</v>
      </c>
      <c r="L1155" s="111">
        <f t="shared" ref="L1155:L1218" si="468">ROUND((V1155-CenterOfFirstWindSpeedBin)/WindSpeedBinWidth,0)*WindSpeedBinWidth+CenterOfFirstWindSpeedBin</f>
        <v>0.5</v>
      </c>
      <c r="M1155" s="112">
        <f t="shared" ref="M1155:M1218" si="469">ROUND((J1155-CenterOfFirstTurbulenceBin)/TurbulenceBinWidth,0)*TurbulenceBinWidth+CenterOfFirstTurbulenceBin</f>
        <v>0.11</v>
      </c>
      <c r="N1155" s="112" t="b">
        <f t="shared" ref="N1155:N1218" si="470">IF(AND(L1155&gt;=CenterOfFirstWindSpeedBin,L1155&lt;=CenterOfLastWindSpeedBin),TRUE,FALSE)</f>
        <v>1</v>
      </c>
      <c r="O1155" s="112" t="b">
        <f t="shared" ref="O1155:O1218" si="471">IF(AND(M1155&gt;=CenterOfFirstTurbulenceBin,M1155&lt;=CenterOfLastTurbulenceBin),TRUE,FALSE)</f>
        <v>1</v>
      </c>
      <c r="P1155" s="113">
        <f t="shared" ref="P1155:P1218" si="472">(L1155-CenterOfFirstWindSpeedBin)/WindSpeedBinWidth+1</f>
        <v>5</v>
      </c>
      <c r="Q1155" s="113">
        <f t="shared" ref="Q1155:Q1218" si="473">NumberOfTurbulenceBins-(M1155-CenterOfFirstTurbulenceBin)/TurbulenceBinWidth</f>
        <v>15</v>
      </c>
      <c r="R1155" s="114" t="str">
        <f t="shared" si="463"/>
        <v>0.5-0.11</v>
      </c>
      <c r="S1155" s="127">
        <f t="shared" ref="S1155:S1218" si="474">IF(T1155,INDEX(PowerDeviationMatrix,Q1155,P1155),IF(UseMatrixPadValue,MatrixPadValue,0))</f>
        <v>-1.6291054077775705E-2</v>
      </c>
      <c r="T1155" s="112" t="b">
        <f t="shared" ref="T1155:T1218" si="475">IF(AND(P1155&gt;0,Q1155&gt;0,N1155,O1155),LEN(INDEX(PowerDeviationMatrix,Q1155,P1155))&gt;0,FALSE)</f>
        <v>1</v>
      </c>
      <c r="U1155" s="22">
        <f t="shared" ref="U1155:U1218" si="476">F1155*(H1155/Ref_Density)^(1/3)</f>
        <v>7.478280895999581</v>
      </c>
      <c r="V1155" s="22">
        <f t="shared" ref="V1155:V1218" si="477">(U1155-CutInWindSpeed)/(RatedWindSpeed-CutInWindSpeed)</f>
        <v>0.51384239542242438</v>
      </c>
      <c r="W1155" s="81">
        <f t="shared" ref="W1155:W1218" si="478">COUNTIF(xa,"&lt;"&amp;U1155)</f>
        <v>8</v>
      </c>
      <c r="X1155" s="22">
        <f t="shared" ref="X1155:X1218" si="479">(U1155-INDEX(xa,$W1155))/(INDEX(xb,$W1155)-INDEX(xa,$W1155))</f>
        <v>0.46615755980346257</v>
      </c>
      <c r="Y1155" s="3">
        <f>IF(U1155&gt;'Power Curve'!$C$37,0,INDEX(Ci,$W1155,1)*POWER(1-X1155,3)+INDEX(Ci,$W1155,2)*3*X1155*POWER(1-X1155,2)+INDEX(Ci,$W1155,3)*3*POWER(X1155,2)*(1-X1155)+INDEX(Ci,$W1155,4)*POWER(X1155,3))</f>
        <v>725.73837114676041</v>
      </c>
      <c r="Z1155" s="3">
        <f t="shared" ref="Z1155:Z1218" si="480">IF(OR(T1155,UseMatrixPadValue),Y1155*(1+S1155),"")</f>
        <v>713.91532809609168</v>
      </c>
      <c r="AA1155" s="3">
        <f t="shared" ref="AA1155:AA1218" si="481">IF(AH1155,G1155,"")</f>
        <v>868.56996917724609</v>
      </c>
      <c r="AB1155" s="3">
        <f t="shared" si="464"/>
        <v>-154.65464108115441</v>
      </c>
      <c r="AC1155" s="3">
        <f t="shared" si="465"/>
        <v>154.65464108115441</v>
      </c>
      <c r="AE1155" s="34">
        <f t="shared" ref="AE1155:AE1218" si="482">MROUND(U1155-Centre_First_Bin,Bin_Width)+Centre_First_Bin</f>
        <v>7</v>
      </c>
      <c r="AF1155" s="73" t="b">
        <f>COUNTIF('Power Curve'!$D$2:$D$31,AE1155)&gt;0</f>
        <v>1</v>
      </c>
      <c r="AG1155" s="73" t="b">
        <f t="shared" ref="AG1155:AG1218" si="483">(G1155&lt;0)</f>
        <v>0</v>
      </c>
      <c r="AH1155" s="73" t="b">
        <f t="shared" si="466"/>
        <v>1</v>
      </c>
      <c r="AI1155" s="34" t="str">
        <f t="shared" ref="AI1155:AI1218" si="484">IF(AH1155,IF(AND(J1155&gt;=LowerTurbLimit,J1155&lt;=UpperTurbLimit,K1155&gt;=LowerShearLimit,K1155&lt;=UpperShearLimit),"Inner","Outer"),"")</f>
        <v>Outer</v>
      </c>
      <c r="AJ1155" s="35" t="str">
        <f t="shared" si="467"/>
        <v>0.5-0.6</v>
      </c>
      <c r="AK1155" s="36" t="str">
        <f t="shared" ref="AK1155:AK1218" si="485">IF(AH1155,HOUR(E1155)&amp;"-"&amp;HOUR(E1155)+1,"")</f>
        <v>17-18</v>
      </c>
      <c r="AL1155" s="36" t="str">
        <f t="shared" ref="AL1155:AL1218" si="486">IF(AH1155,TEXT(E1155,"mmm"),"")</f>
        <v>Feb</v>
      </c>
      <c r="AM1155" s="35" t="str">
        <f t="shared" ref="AM1155:AM1218" si="487">IF(AH1155,IF(OR(I1155&lt;5,I1155&gt;=355),"355-5",MROUND(I1155,10)-5&amp;"-"&amp;MROUND(I1155,10)+5),"")</f>
        <v>295-305</v>
      </c>
      <c r="AN1155" s="36" t="str">
        <f t="shared" ref="AN1155:AN1218" si="488">IF(AH1155,IF(V1155&lt;0.5,IF(J1155&lt;=LowerTurbLimit,"LWS-LTI",IF(J1155&gt;=UpperTurbLimit,"LWS-HTI","Inner-TI")),IF(J1155&lt;=LowerTurbLimit,"HWS-LTI",IF(J1155&gt;=UpperTurbLimit,"HWS-HTI","Inner-TI"))),"")</f>
        <v>Inner-TI</v>
      </c>
    </row>
    <row r="1156" spans="5:40" x14ac:dyDescent="0.3">
      <c r="E1156" s="12">
        <v>40964.715277777781</v>
      </c>
      <c r="F1156" s="16">
        <v>8.09</v>
      </c>
      <c r="G1156" s="16">
        <v>921.77997970581055</v>
      </c>
      <c r="H1156" s="29">
        <v>1.2099514503448525</v>
      </c>
      <c r="I1156" s="26">
        <v>304</v>
      </c>
      <c r="J1156" s="30">
        <v>7.9110012360939438E-2</v>
      </c>
      <c r="K1156" s="31">
        <v>0.39240460255761311</v>
      </c>
      <c r="L1156" s="111">
        <f t="shared" si="468"/>
        <v>0.6</v>
      </c>
      <c r="M1156" s="112">
        <f t="shared" si="469"/>
        <v>0.08</v>
      </c>
      <c r="N1156" s="112" t="b">
        <f t="shared" si="470"/>
        <v>1</v>
      </c>
      <c r="O1156" s="112" t="b">
        <f t="shared" si="471"/>
        <v>1</v>
      </c>
      <c r="P1156" s="113">
        <f t="shared" si="472"/>
        <v>6</v>
      </c>
      <c r="Q1156" s="113">
        <f t="shared" si="473"/>
        <v>18</v>
      </c>
      <c r="R1156" s="114" t="str">
        <f t="shared" ref="R1156:R1219" si="489">L1156&amp;"-"&amp;M1156</f>
        <v>0.6-0.08</v>
      </c>
      <c r="S1156" s="127">
        <f t="shared" si="474"/>
        <v>-2.6698824562309216E-2</v>
      </c>
      <c r="T1156" s="112" t="b">
        <f t="shared" si="475"/>
        <v>1</v>
      </c>
      <c r="U1156" s="22">
        <f t="shared" si="476"/>
        <v>8.0567361320681989</v>
      </c>
      <c r="V1156" s="22">
        <f t="shared" si="477"/>
        <v>0.60324451685339531</v>
      </c>
      <c r="W1156" s="81">
        <f t="shared" si="478"/>
        <v>9</v>
      </c>
      <c r="X1156" s="22">
        <f t="shared" si="479"/>
        <v>4.8028734891634603E-2</v>
      </c>
      <c r="Y1156" s="3">
        <f>IF(U1156&gt;'Power Curve'!$C$37,0,INDEX(Ci,$W1156,1)*POWER(1-X1156,3)+INDEX(Ci,$W1156,2)*3*X1156*POWER(1-X1156,2)+INDEX(Ci,$W1156,3)*3*POWER(X1156,2)*(1-X1156)+INDEX(Ci,$W1156,4)*POWER(X1156,3))</f>
        <v>895.1585811047222</v>
      </c>
      <c r="Z1156" s="3">
        <f t="shared" si="480"/>
        <v>871.25889919236158</v>
      </c>
      <c r="AA1156" s="3">
        <f t="shared" si="481"/>
        <v>921.77997970581055</v>
      </c>
      <c r="AB1156" s="3">
        <f t="shared" ref="AB1156:AB1219" si="490">IF(AH1156,Z1156-AA1156,"")</f>
        <v>-50.521080513448965</v>
      </c>
      <c r="AC1156" s="3">
        <f t="shared" ref="AC1156:AC1219" si="491">IF(AH1156,ABS(AB1156),"")</f>
        <v>50.521080513448965</v>
      </c>
      <c r="AE1156" s="34">
        <f t="shared" si="482"/>
        <v>8</v>
      </c>
      <c r="AF1156" s="73" t="b">
        <f>COUNTIF('Power Curve'!$D$2:$D$31,AE1156)&gt;0</f>
        <v>1</v>
      </c>
      <c r="AG1156" s="73" t="b">
        <f t="shared" si="483"/>
        <v>0</v>
      </c>
      <c r="AH1156" s="73" t="b">
        <f t="shared" ref="AH1156:AH1219" si="492">AND(AF1156,NOT(AG1156))</f>
        <v>1</v>
      </c>
      <c r="AI1156" s="34" t="str">
        <f t="shared" si="484"/>
        <v>Outer</v>
      </c>
      <c r="AJ1156" s="35" t="str">
        <f t="shared" ref="AJ1156:AJ1219" si="493">IF(AH1156,TEXT(ROUND(V1156+0.05,1)-0.1,"0.0")&amp;"-"&amp;TEXT(ROUND(V1156+0.05,1),"0.0"),"")</f>
        <v>0.6-0.7</v>
      </c>
      <c r="AK1156" s="36" t="str">
        <f t="shared" si="485"/>
        <v>17-18</v>
      </c>
      <c r="AL1156" s="36" t="str">
        <f t="shared" si="486"/>
        <v>Feb</v>
      </c>
      <c r="AM1156" s="35" t="str">
        <f t="shared" si="487"/>
        <v>295-305</v>
      </c>
      <c r="AN1156" s="36" t="str">
        <f t="shared" si="488"/>
        <v>HWS-LTI</v>
      </c>
    </row>
    <row r="1157" spans="5:40" x14ac:dyDescent="0.3">
      <c r="E1157" s="12">
        <v>40964.722222222219</v>
      </c>
      <c r="F1157" s="16">
        <v>7.67</v>
      </c>
      <c r="G1157" s="16">
        <v>757.64000511169479</v>
      </c>
      <c r="H1157" s="29">
        <v>1.2109577947075338</v>
      </c>
      <c r="I1157" s="26">
        <v>303</v>
      </c>
      <c r="J1157" s="30">
        <v>8.4745762711864417E-2</v>
      </c>
      <c r="K1157" s="31">
        <v>0.35361079352371999</v>
      </c>
      <c r="L1157" s="111">
        <f t="shared" si="468"/>
        <v>0.5</v>
      </c>
      <c r="M1157" s="112">
        <f t="shared" si="469"/>
        <v>0.08</v>
      </c>
      <c r="N1157" s="112" t="b">
        <f t="shared" si="470"/>
        <v>1</v>
      </c>
      <c r="O1157" s="112" t="b">
        <f t="shared" si="471"/>
        <v>1</v>
      </c>
      <c r="P1157" s="113">
        <f t="shared" si="472"/>
        <v>5</v>
      </c>
      <c r="Q1157" s="113">
        <f t="shared" si="473"/>
        <v>18</v>
      </c>
      <c r="R1157" s="114" t="str">
        <f t="shared" si="489"/>
        <v>0.5-0.08</v>
      </c>
      <c r="S1157" s="127">
        <f t="shared" si="474"/>
        <v>-2.3595533189971072E-2</v>
      </c>
      <c r="T1157" s="112" t="b">
        <f t="shared" si="475"/>
        <v>1</v>
      </c>
      <c r="U1157" s="22">
        <f t="shared" si="476"/>
        <v>7.6405801653383234</v>
      </c>
      <c r="V1157" s="22">
        <f t="shared" si="477"/>
        <v>0.53892627068335974</v>
      </c>
      <c r="W1157" s="81">
        <f t="shared" si="478"/>
        <v>8</v>
      </c>
      <c r="X1157" s="22">
        <f t="shared" si="479"/>
        <v>0.62950871723673207</v>
      </c>
      <c r="Y1157" s="3">
        <f>IF(U1157&gt;'Power Curve'!$C$37,0,INDEX(Ci,$W1157,1)*POWER(1-X1157,3)+INDEX(Ci,$W1157,2)*3*X1157*POWER(1-X1157,2)+INDEX(Ci,$W1157,3)*3*POWER(X1157,2)*(1-X1157)+INDEX(Ci,$W1157,4)*POWER(X1157,3))</f>
        <v>772.22725112743444</v>
      </c>
      <c r="Z1157" s="3">
        <f t="shared" si="480"/>
        <v>754.00613739325695</v>
      </c>
      <c r="AA1157" s="3">
        <f t="shared" si="481"/>
        <v>757.64000511169479</v>
      </c>
      <c r="AB1157" s="3">
        <f t="shared" si="490"/>
        <v>-3.6338677184378412</v>
      </c>
      <c r="AC1157" s="3">
        <f t="shared" si="491"/>
        <v>3.6338677184378412</v>
      </c>
      <c r="AE1157" s="34">
        <f t="shared" si="482"/>
        <v>8</v>
      </c>
      <c r="AF1157" s="73" t="b">
        <f>COUNTIF('Power Curve'!$D$2:$D$31,AE1157)&gt;0</f>
        <v>1</v>
      </c>
      <c r="AG1157" s="73" t="b">
        <f t="shared" si="483"/>
        <v>0</v>
      </c>
      <c r="AH1157" s="73" t="b">
        <f t="shared" si="492"/>
        <v>1</v>
      </c>
      <c r="AI1157" s="34" t="str">
        <f t="shared" si="484"/>
        <v>Outer</v>
      </c>
      <c r="AJ1157" s="35" t="str">
        <f t="shared" si="493"/>
        <v>0.5-0.6</v>
      </c>
      <c r="AK1157" s="36" t="str">
        <f t="shared" si="485"/>
        <v>17-18</v>
      </c>
      <c r="AL1157" s="36" t="str">
        <f t="shared" si="486"/>
        <v>Feb</v>
      </c>
      <c r="AM1157" s="35" t="str">
        <f t="shared" si="487"/>
        <v>295-305</v>
      </c>
      <c r="AN1157" s="36" t="str">
        <f t="shared" si="488"/>
        <v>HWS-LTI</v>
      </c>
    </row>
    <row r="1158" spans="5:40" x14ac:dyDescent="0.3">
      <c r="E1158" s="12">
        <v>40964.729166666664</v>
      </c>
      <c r="F1158" s="16">
        <v>7.01</v>
      </c>
      <c r="G1158" s="16">
        <v>611.93999481201217</v>
      </c>
      <c r="H1158" s="29">
        <v>1.2114116935195036</v>
      </c>
      <c r="I1158" s="26">
        <v>301.10000000000002</v>
      </c>
      <c r="J1158" s="30">
        <v>7.8459343794579181E-2</v>
      </c>
      <c r="K1158" s="31">
        <v>0.35858923093343548</v>
      </c>
      <c r="L1158" s="111">
        <f t="shared" si="468"/>
        <v>0.4</v>
      </c>
      <c r="M1158" s="112">
        <f t="shared" si="469"/>
        <v>0.08</v>
      </c>
      <c r="N1158" s="112" t="b">
        <f t="shared" si="470"/>
        <v>1</v>
      </c>
      <c r="O1158" s="112" t="b">
        <f t="shared" si="471"/>
        <v>1</v>
      </c>
      <c r="P1158" s="113">
        <f t="shared" si="472"/>
        <v>4</v>
      </c>
      <c r="Q1158" s="113">
        <f t="shared" si="473"/>
        <v>18</v>
      </c>
      <c r="R1158" s="114" t="str">
        <f t="shared" si="489"/>
        <v>0.4-0.08</v>
      </c>
      <c r="S1158" s="127">
        <f t="shared" si="474"/>
        <v>-2.0887483269879482E-2</v>
      </c>
      <c r="T1158" s="112" t="b">
        <f t="shared" si="475"/>
        <v>1</v>
      </c>
      <c r="U1158" s="22">
        <f t="shared" si="476"/>
        <v>6.9839841043085817</v>
      </c>
      <c r="V1158" s="22">
        <f t="shared" si="477"/>
        <v>0.4374472328614688</v>
      </c>
      <c r="W1158" s="81">
        <f t="shared" si="478"/>
        <v>7</v>
      </c>
      <c r="X1158" s="22">
        <f t="shared" si="479"/>
        <v>0.96834371279360454</v>
      </c>
      <c r="Y1158" s="3">
        <f>IF(U1158&gt;'Power Curve'!$C$37,0,INDEX(Ci,$W1158,1)*POWER(1-X1158,3)+INDEX(Ci,$W1158,2)*3*X1158*POWER(1-X1158,2)+INDEX(Ci,$W1158,3)*3*POWER(X1158,2)*(1-X1158)+INDEX(Ci,$W1158,4)*POWER(X1158,3))</f>
        <v>592.33223176457295</v>
      </c>
      <c r="Z1158" s="3">
        <f t="shared" si="480"/>
        <v>579.95990218338011</v>
      </c>
      <c r="AA1158" s="3">
        <f t="shared" si="481"/>
        <v>611.93999481201217</v>
      </c>
      <c r="AB1158" s="3">
        <f t="shared" si="490"/>
        <v>-31.980092628632065</v>
      </c>
      <c r="AC1158" s="3">
        <f t="shared" si="491"/>
        <v>31.980092628632065</v>
      </c>
      <c r="AE1158" s="34">
        <f t="shared" si="482"/>
        <v>7</v>
      </c>
      <c r="AF1158" s="73" t="b">
        <f>COUNTIF('Power Curve'!$D$2:$D$31,AE1158)&gt;0</f>
        <v>1</v>
      </c>
      <c r="AG1158" s="73" t="b">
        <f t="shared" si="483"/>
        <v>0</v>
      </c>
      <c r="AH1158" s="73" t="b">
        <f t="shared" si="492"/>
        <v>1</v>
      </c>
      <c r="AI1158" s="34" t="str">
        <f t="shared" si="484"/>
        <v>Outer</v>
      </c>
      <c r="AJ1158" s="35" t="str">
        <f t="shared" si="493"/>
        <v>0.4-0.5</v>
      </c>
      <c r="AK1158" s="36" t="str">
        <f t="shared" si="485"/>
        <v>17-18</v>
      </c>
      <c r="AL1158" s="36" t="str">
        <f t="shared" si="486"/>
        <v>Feb</v>
      </c>
      <c r="AM1158" s="35" t="str">
        <f t="shared" si="487"/>
        <v>295-305</v>
      </c>
      <c r="AN1158" s="36" t="str">
        <f t="shared" si="488"/>
        <v>LWS-LTI</v>
      </c>
    </row>
    <row r="1159" spans="5:40" x14ac:dyDescent="0.3">
      <c r="E1159" s="12">
        <v>40964.736111111109</v>
      </c>
      <c r="F1159" s="16">
        <v>7.61</v>
      </c>
      <c r="G1159" s="16">
        <v>792.19997024536133</v>
      </c>
      <c r="H1159" s="29">
        <v>1.2116387694663193</v>
      </c>
      <c r="I1159" s="26">
        <v>304.2</v>
      </c>
      <c r="J1159" s="30">
        <v>0.11038107752956636</v>
      </c>
      <c r="K1159" s="31">
        <v>0.35806146114151044</v>
      </c>
      <c r="L1159" s="111">
        <f t="shared" si="468"/>
        <v>0.5</v>
      </c>
      <c r="M1159" s="112">
        <f t="shared" si="469"/>
        <v>0.11</v>
      </c>
      <c r="N1159" s="112" t="b">
        <f t="shared" si="470"/>
        <v>1</v>
      </c>
      <c r="O1159" s="112" t="b">
        <f t="shared" si="471"/>
        <v>1</v>
      </c>
      <c r="P1159" s="113">
        <f t="shared" si="472"/>
        <v>5</v>
      </c>
      <c r="Q1159" s="113">
        <f t="shared" si="473"/>
        <v>15</v>
      </c>
      <c r="R1159" s="114" t="str">
        <f t="shared" si="489"/>
        <v>0.5-0.11</v>
      </c>
      <c r="S1159" s="127">
        <f t="shared" si="474"/>
        <v>-1.6291054077775705E-2</v>
      </c>
      <c r="T1159" s="112" t="b">
        <f t="shared" si="475"/>
        <v>1</v>
      </c>
      <c r="U1159" s="22">
        <f t="shared" si="476"/>
        <v>7.582231048718989</v>
      </c>
      <c r="V1159" s="22">
        <f t="shared" si="477"/>
        <v>0.52990822661681281</v>
      </c>
      <c r="W1159" s="81">
        <f t="shared" si="478"/>
        <v>8</v>
      </c>
      <c r="X1159" s="22">
        <f t="shared" si="479"/>
        <v>0.5707814304546599</v>
      </c>
      <c r="Y1159" s="3">
        <f>IF(U1159&gt;'Power Curve'!$C$37,0,INDEX(Ci,$W1159,1)*POWER(1-X1159,3)+INDEX(Ci,$W1159,2)*3*X1159*POWER(1-X1159,2)+INDEX(Ci,$W1159,3)*3*POWER(X1159,2)*(1-X1159)+INDEX(Ci,$W1159,4)*POWER(X1159,3))</f>
        <v>755.39406785439303</v>
      </c>
      <c r="Z1159" s="3">
        <f t="shared" si="480"/>
        <v>743.08790224494612</v>
      </c>
      <c r="AA1159" s="3">
        <f t="shared" si="481"/>
        <v>792.19997024536133</v>
      </c>
      <c r="AB1159" s="3">
        <f t="shared" si="490"/>
        <v>-49.112068000415206</v>
      </c>
      <c r="AC1159" s="3">
        <f t="shared" si="491"/>
        <v>49.112068000415206</v>
      </c>
      <c r="AE1159" s="34">
        <f t="shared" si="482"/>
        <v>8</v>
      </c>
      <c r="AF1159" s="73" t="b">
        <f>COUNTIF('Power Curve'!$D$2:$D$31,AE1159)&gt;0</f>
        <v>1</v>
      </c>
      <c r="AG1159" s="73" t="b">
        <f t="shared" si="483"/>
        <v>0</v>
      </c>
      <c r="AH1159" s="73" t="b">
        <f t="shared" si="492"/>
        <v>1</v>
      </c>
      <c r="AI1159" s="34" t="str">
        <f t="shared" si="484"/>
        <v>Outer</v>
      </c>
      <c r="AJ1159" s="35" t="str">
        <f t="shared" si="493"/>
        <v>0.5-0.6</v>
      </c>
      <c r="AK1159" s="36" t="str">
        <f t="shared" si="485"/>
        <v>17-18</v>
      </c>
      <c r="AL1159" s="36" t="str">
        <f t="shared" si="486"/>
        <v>Feb</v>
      </c>
      <c r="AM1159" s="35" t="str">
        <f t="shared" si="487"/>
        <v>295-305</v>
      </c>
      <c r="AN1159" s="36" t="str">
        <f t="shared" si="488"/>
        <v>Inner-TI</v>
      </c>
    </row>
    <row r="1160" spans="5:40" x14ac:dyDescent="0.3">
      <c r="E1160" s="12">
        <v>40964.743055555555</v>
      </c>
      <c r="F1160" s="16">
        <v>8.59</v>
      </c>
      <c r="G1160" s="16">
        <v>1044.8199691772461</v>
      </c>
      <c r="H1160" s="29">
        <v>1.2112300931688673</v>
      </c>
      <c r="I1160" s="26">
        <v>307.39999999999998</v>
      </c>
      <c r="J1160" s="30">
        <v>5.8207217694994179E-2</v>
      </c>
      <c r="K1160" s="31">
        <v>0.49630696087919585</v>
      </c>
      <c r="L1160" s="111">
        <f t="shared" si="468"/>
        <v>0.70000000000000007</v>
      </c>
      <c r="M1160" s="112">
        <f t="shared" si="469"/>
        <v>6.0000000000000005E-2</v>
      </c>
      <c r="N1160" s="112" t="b">
        <f t="shared" si="470"/>
        <v>1</v>
      </c>
      <c r="O1160" s="112" t="b">
        <f t="shared" si="471"/>
        <v>1</v>
      </c>
      <c r="P1160" s="113">
        <f t="shared" si="472"/>
        <v>7.0000000000000009</v>
      </c>
      <c r="Q1160" s="113">
        <f t="shared" si="473"/>
        <v>20</v>
      </c>
      <c r="R1160" s="114" t="str">
        <f t="shared" si="489"/>
        <v>0.7-0.06</v>
      </c>
      <c r="S1160" s="127">
        <f t="shared" si="474"/>
        <v>-7.4767306816489049E-2</v>
      </c>
      <c r="T1160" s="112" t="b">
        <f t="shared" si="475"/>
        <v>1</v>
      </c>
      <c r="U1160" s="22">
        <f t="shared" si="476"/>
        <v>8.5576926567801035</v>
      </c>
      <c r="V1160" s="22">
        <f t="shared" si="477"/>
        <v>0.68066896262091203</v>
      </c>
      <c r="W1160" s="81">
        <f t="shared" si="478"/>
        <v>9</v>
      </c>
      <c r="X1160" s="22">
        <f t="shared" si="479"/>
        <v>0.54875901081168577</v>
      </c>
      <c r="Y1160" s="3">
        <f>IF(U1160&gt;'Power Curve'!$C$37,0,INDEX(Ci,$W1160,1)*POWER(1-X1160,3)+INDEX(Ci,$W1160,2)*3*X1160*POWER(1-X1160,2)+INDEX(Ci,$W1160,3)*3*POWER(X1160,2)*(1-X1160)+INDEX(Ci,$W1160,4)*POWER(X1160,3))</f>
        <v>1051.3714513437626</v>
      </c>
      <c r="Z1160" s="3">
        <f t="shared" si="480"/>
        <v>972.76323946304615</v>
      </c>
      <c r="AA1160" s="3">
        <f t="shared" si="481"/>
        <v>1044.8199691772461</v>
      </c>
      <c r="AB1160" s="3">
        <f t="shared" si="490"/>
        <v>-72.056729714199946</v>
      </c>
      <c r="AC1160" s="3">
        <f t="shared" si="491"/>
        <v>72.056729714199946</v>
      </c>
      <c r="AE1160" s="34">
        <f t="shared" si="482"/>
        <v>9</v>
      </c>
      <c r="AF1160" s="73" t="b">
        <f>COUNTIF('Power Curve'!$D$2:$D$31,AE1160)&gt;0</f>
        <v>1</v>
      </c>
      <c r="AG1160" s="73" t="b">
        <f t="shared" si="483"/>
        <v>0</v>
      </c>
      <c r="AH1160" s="73" t="b">
        <f t="shared" si="492"/>
        <v>1</v>
      </c>
      <c r="AI1160" s="34" t="str">
        <f t="shared" si="484"/>
        <v>Outer</v>
      </c>
      <c r="AJ1160" s="35" t="str">
        <f t="shared" si="493"/>
        <v>0.6-0.7</v>
      </c>
      <c r="AK1160" s="36" t="str">
        <f t="shared" si="485"/>
        <v>17-18</v>
      </c>
      <c r="AL1160" s="36" t="str">
        <f t="shared" si="486"/>
        <v>Feb</v>
      </c>
      <c r="AM1160" s="35" t="str">
        <f t="shared" si="487"/>
        <v>305-315</v>
      </c>
      <c r="AN1160" s="36" t="str">
        <f t="shared" si="488"/>
        <v>HWS-LTI</v>
      </c>
    </row>
    <row r="1161" spans="5:40" x14ac:dyDescent="0.3">
      <c r="E1161" s="12">
        <v>40964.75</v>
      </c>
      <c r="F1161" s="16">
        <v>8.1199999999999992</v>
      </c>
      <c r="G1161" s="16">
        <v>897.74998474121139</v>
      </c>
      <c r="H1161" s="29">
        <v>1.2113748874743058</v>
      </c>
      <c r="I1161" s="26">
        <v>307.7</v>
      </c>
      <c r="J1161" s="30">
        <v>8.2512315270935971E-2</v>
      </c>
      <c r="K1161" s="31">
        <v>0.43544498402106879</v>
      </c>
      <c r="L1161" s="111">
        <f t="shared" si="468"/>
        <v>0.6</v>
      </c>
      <c r="M1161" s="112">
        <f t="shared" si="469"/>
        <v>0.08</v>
      </c>
      <c r="N1161" s="112" t="b">
        <f t="shared" si="470"/>
        <v>1</v>
      </c>
      <c r="O1161" s="112" t="b">
        <f t="shared" si="471"/>
        <v>1</v>
      </c>
      <c r="P1161" s="113">
        <f t="shared" si="472"/>
        <v>6</v>
      </c>
      <c r="Q1161" s="113">
        <f t="shared" si="473"/>
        <v>18</v>
      </c>
      <c r="R1161" s="114" t="str">
        <f t="shared" si="489"/>
        <v>0.6-0.08</v>
      </c>
      <c r="S1161" s="127">
        <f t="shared" si="474"/>
        <v>-2.6698824562309216E-2</v>
      </c>
      <c r="T1161" s="112" t="b">
        <f t="shared" si="475"/>
        <v>1</v>
      </c>
      <c r="U1161" s="22">
        <f t="shared" si="476"/>
        <v>8.0897826798859551</v>
      </c>
      <c r="V1161" s="22">
        <f t="shared" si="477"/>
        <v>0.60835196734681074</v>
      </c>
      <c r="W1161" s="81">
        <f t="shared" si="478"/>
        <v>9</v>
      </c>
      <c r="X1161" s="22">
        <f t="shared" si="479"/>
        <v>8.1060357778483874E-2</v>
      </c>
      <c r="Y1161" s="3">
        <f>IF(U1161&gt;'Power Curve'!$C$37,0,INDEX(Ci,$W1161,1)*POWER(1-X1161,3)+INDEX(Ci,$W1161,2)*3*X1161*POWER(1-X1161,2)+INDEX(Ci,$W1161,3)*3*POWER(X1161,2)*(1-X1161)+INDEX(Ci,$W1161,4)*POWER(X1161,3))</f>
        <v>905.13935605354538</v>
      </c>
      <c r="Z1161" s="3">
        <f t="shared" si="480"/>
        <v>880.9731991818303</v>
      </c>
      <c r="AA1161" s="3">
        <f t="shared" si="481"/>
        <v>897.74998474121139</v>
      </c>
      <c r="AB1161" s="3">
        <f t="shared" si="490"/>
        <v>-16.776785559381096</v>
      </c>
      <c r="AC1161" s="3">
        <f t="shared" si="491"/>
        <v>16.776785559381096</v>
      </c>
      <c r="AE1161" s="34">
        <f t="shared" si="482"/>
        <v>8</v>
      </c>
      <c r="AF1161" s="73" t="b">
        <f>COUNTIF('Power Curve'!$D$2:$D$31,AE1161)&gt;0</f>
        <v>1</v>
      </c>
      <c r="AG1161" s="73" t="b">
        <f t="shared" si="483"/>
        <v>0</v>
      </c>
      <c r="AH1161" s="73" t="b">
        <f t="shared" si="492"/>
        <v>1</v>
      </c>
      <c r="AI1161" s="34" t="str">
        <f t="shared" si="484"/>
        <v>Outer</v>
      </c>
      <c r="AJ1161" s="35" t="str">
        <f t="shared" si="493"/>
        <v>0.6-0.7</v>
      </c>
      <c r="AK1161" s="36" t="str">
        <f t="shared" si="485"/>
        <v>18-19</v>
      </c>
      <c r="AL1161" s="36" t="str">
        <f t="shared" si="486"/>
        <v>Feb</v>
      </c>
      <c r="AM1161" s="35" t="str">
        <f t="shared" si="487"/>
        <v>305-315</v>
      </c>
      <c r="AN1161" s="36" t="str">
        <f t="shared" si="488"/>
        <v>HWS-LTI</v>
      </c>
    </row>
    <row r="1162" spans="5:40" x14ac:dyDescent="0.3">
      <c r="E1162" s="12">
        <v>40964.756944444445</v>
      </c>
      <c r="F1162" s="16">
        <v>7.83</v>
      </c>
      <c r="G1162" s="16">
        <v>795.17002105712891</v>
      </c>
      <c r="H1162" s="29">
        <v>1.212019138921695</v>
      </c>
      <c r="I1162" s="26">
        <v>306.39999999999998</v>
      </c>
      <c r="J1162" s="30">
        <v>5.7471264367816091E-2</v>
      </c>
      <c r="K1162" s="31">
        <v>0.40018761914684153</v>
      </c>
      <c r="L1162" s="111">
        <f t="shared" si="468"/>
        <v>0.6</v>
      </c>
      <c r="M1162" s="112">
        <f t="shared" si="469"/>
        <v>6.0000000000000005E-2</v>
      </c>
      <c r="N1162" s="112" t="b">
        <f t="shared" si="470"/>
        <v>1</v>
      </c>
      <c r="O1162" s="112" t="b">
        <f t="shared" si="471"/>
        <v>1</v>
      </c>
      <c r="P1162" s="113">
        <f t="shared" si="472"/>
        <v>6</v>
      </c>
      <c r="Q1162" s="113">
        <f t="shared" si="473"/>
        <v>20</v>
      </c>
      <c r="R1162" s="114" t="str">
        <f t="shared" si="489"/>
        <v>0.6-0.06</v>
      </c>
      <c r="S1162" s="127">
        <f t="shared" si="474"/>
        <v>-3.7616032398411298E-2</v>
      </c>
      <c r="T1162" s="112" t="b">
        <f t="shared" si="475"/>
        <v>1</v>
      </c>
      <c r="U1162" s="22">
        <f t="shared" si="476"/>
        <v>7.8022445483421956</v>
      </c>
      <c r="V1162" s="22">
        <f t="shared" si="477"/>
        <v>0.5639120222146341</v>
      </c>
      <c r="W1162" s="81">
        <f t="shared" si="478"/>
        <v>8</v>
      </c>
      <c r="X1162" s="22">
        <f t="shared" si="479"/>
        <v>0.79222087353301462</v>
      </c>
      <c r="Y1162" s="3">
        <f>IF(U1162&gt;'Power Curve'!$C$37,0,INDEX(Ci,$W1162,1)*POWER(1-X1162,3)+INDEX(Ci,$W1162,2)*3*X1162*POWER(1-X1162,2)+INDEX(Ci,$W1162,3)*3*POWER(X1162,2)*(1-X1162)+INDEX(Ci,$W1162,4)*POWER(X1162,3))</f>
        <v>819.46038012736335</v>
      </c>
      <c r="Z1162" s="3">
        <f t="shared" si="480"/>
        <v>788.63553191927804</v>
      </c>
      <c r="AA1162" s="3">
        <f t="shared" si="481"/>
        <v>795.17002105712891</v>
      </c>
      <c r="AB1162" s="3">
        <f t="shared" si="490"/>
        <v>-6.5344891378508692</v>
      </c>
      <c r="AC1162" s="3">
        <f t="shared" si="491"/>
        <v>6.5344891378508692</v>
      </c>
      <c r="AE1162" s="34">
        <f t="shared" si="482"/>
        <v>8</v>
      </c>
      <c r="AF1162" s="73" t="b">
        <f>COUNTIF('Power Curve'!$D$2:$D$31,AE1162)&gt;0</f>
        <v>1</v>
      </c>
      <c r="AG1162" s="73" t="b">
        <f t="shared" si="483"/>
        <v>0</v>
      </c>
      <c r="AH1162" s="73" t="b">
        <f t="shared" si="492"/>
        <v>1</v>
      </c>
      <c r="AI1162" s="34" t="str">
        <f t="shared" si="484"/>
        <v>Outer</v>
      </c>
      <c r="AJ1162" s="35" t="str">
        <f t="shared" si="493"/>
        <v>0.5-0.6</v>
      </c>
      <c r="AK1162" s="36" t="str">
        <f t="shared" si="485"/>
        <v>18-19</v>
      </c>
      <c r="AL1162" s="36" t="str">
        <f t="shared" si="486"/>
        <v>Feb</v>
      </c>
      <c r="AM1162" s="35" t="str">
        <f t="shared" si="487"/>
        <v>305-315</v>
      </c>
      <c r="AN1162" s="36" t="str">
        <f t="shared" si="488"/>
        <v>HWS-LTI</v>
      </c>
    </row>
    <row r="1163" spans="5:40" x14ac:dyDescent="0.3">
      <c r="E1163" s="12">
        <v>40964.763888888891</v>
      </c>
      <c r="F1163" s="16">
        <v>7.69</v>
      </c>
      <c r="G1163" s="16">
        <v>754.3800106048584</v>
      </c>
      <c r="H1163" s="29">
        <v>1.2122463223823963</v>
      </c>
      <c r="I1163" s="26">
        <v>306</v>
      </c>
      <c r="J1163" s="30">
        <v>7.412223667100129E-2</v>
      </c>
      <c r="K1163" s="31">
        <v>0.3957044227695507</v>
      </c>
      <c r="L1163" s="111">
        <f t="shared" si="468"/>
        <v>0.5</v>
      </c>
      <c r="M1163" s="112">
        <f t="shared" si="469"/>
        <v>6.9999999999999993E-2</v>
      </c>
      <c r="N1163" s="112" t="b">
        <f t="shared" si="470"/>
        <v>1</v>
      </c>
      <c r="O1163" s="112" t="b">
        <f t="shared" si="471"/>
        <v>1</v>
      </c>
      <c r="P1163" s="113">
        <f t="shared" si="472"/>
        <v>5</v>
      </c>
      <c r="Q1163" s="113">
        <f t="shared" si="473"/>
        <v>19</v>
      </c>
      <c r="R1163" s="114" t="str">
        <f t="shared" si="489"/>
        <v>0.5-0.07</v>
      </c>
      <c r="S1163" s="127">
        <f t="shared" si="474"/>
        <v>-3.1853825121220224E-2</v>
      </c>
      <c r="T1163" s="112" t="b">
        <f t="shared" si="475"/>
        <v>1</v>
      </c>
      <c r="U1163" s="22">
        <f t="shared" si="476"/>
        <v>7.6632195580002271</v>
      </c>
      <c r="V1163" s="22">
        <f t="shared" si="477"/>
        <v>0.54242526179914397</v>
      </c>
      <c r="W1163" s="81">
        <f t="shared" si="478"/>
        <v>8</v>
      </c>
      <c r="X1163" s="22">
        <f t="shared" si="479"/>
        <v>0.65229483950318312</v>
      </c>
      <c r="Y1163" s="3">
        <f>IF(U1163&gt;'Power Curve'!$C$37,0,INDEX(Ci,$W1163,1)*POWER(1-X1163,3)+INDEX(Ci,$W1163,2)*3*X1163*POWER(1-X1163,2)+INDEX(Ci,$W1163,3)*3*POWER(X1163,2)*(1-X1163)+INDEX(Ci,$W1163,4)*POWER(X1163,3))</f>
        <v>778.7915296255793</v>
      </c>
      <c r="Z1163" s="3">
        <f t="shared" si="480"/>
        <v>753.98404043499852</v>
      </c>
      <c r="AA1163" s="3">
        <f t="shared" si="481"/>
        <v>754.3800106048584</v>
      </c>
      <c r="AB1163" s="3">
        <f t="shared" si="490"/>
        <v>-0.39597016985987921</v>
      </c>
      <c r="AC1163" s="3">
        <f t="shared" si="491"/>
        <v>0.39597016985987921</v>
      </c>
      <c r="AE1163" s="34">
        <f t="shared" si="482"/>
        <v>8</v>
      </c>
      <c r="AF1163" s="73" t="b">
        <f>COUNTIF('Power Curve'!$D$2:$D$31,AE1163)&gt;0</f>
        <v>1</v>
      </c>
      <c r="AG1163" s="73" t="b">
        <f t="shared" si="483"/>
        <v>0</v>
      </c>
      <c r="AH1163" s="73" t="b">
        <f t="shared" si="492"/>
        <v>1</v>
      </c>
      <c r="AI1163" s="34" t="str">
        <f t="shared" si="484"/>
        <v>Outer</v>
      </c>
      <c r="AJ1163" s="35" t="str">
        <f t="shared" si="493"/>
        <v>0.5-0.6</v>
      </c>
      <c r="AK1163" s="36" t="str">
        <f t="shared" si="485"/>
        <v>18-19</v>
      </c>
      <c r="AL1163" s="36" t="str">
        <f t="shared" si="486"/>
        <v>Feb</v>
      </c>
      <c r="AM1163" s="35" t="str">
        <f t="shared" si="487"/>
        <v>305-315</v>
      </c>
      <c r="AN1163" s="36" t="str">
        <f t="shared" si="488"/>
        <v>HWS-LTI</v>
      </c>
    </row>
    <row r="1164" spans="5:40" x14ac:dyDescent="0.3">
      <c r="E1164" s="12">
        <v>40964.770833333336</v>
      </c>
      <c r="F1164" s="16">
        <v>7.94</v>
      </c>
      <c r="G1164" s="16">
        <v>867.17002105712936</v>
      </c>
      <c r="H1164" s="29">
        <v>1.2127091953565687</v>
      </c>
      <c r="I1164" s="26">
        <v>305.60000000000002</v>
      </c>
      <c r="J1164" s="30">
        <v>7.8085642317380355E-2</v>
      </c>
      <c r="K1164" s="31">
        <v>0.42516639533899891</v>
      </c>
      <c r="L1164" s="111">
        <f t="shared" si="468"/>
        <v>0.6</v>
      </c>
      <c r="M1164" s="112">
        <f t="shared" si="469"/>
        <v>0.08</v>
      </c>
      <c r="N1164" s="112" t="b">
        <f t="shared" si="470"/>
        <v>1</v>
      </c>
      <c r="O1164" s="112" t="b">
        <f t="shared" si="471"/>
        <v>1</v>
      </c>
      <c r="P1164" s="113">
        <f t="shared" si="472"/>
        <v>6</v>
      </c>
      <c r="Q1164" s="113">
        <f t="shared" si="473"/>
        <v>18</v>
      </c>
      <c r="R1164" s="114" t="str">
        <f t="shared" si="489"/>
        <v>0.6-0.08</v>
      </c>
      <c r="S1164" s="127">
        <f t="shared" si="474"/>
        <v>-2.6698824562309216E-2</v>
      </c>
      <c r="T1164" s="112" t="b">
        <f t="shared" si="475"/>
        <v>1</v>
      </c>
      <c r="U1164" s="22">
        <f t="shared" si="476"/>
        <v>7.9133558637875323</v>
      </c>
      <c r="V1164" s="22">
        <f t="shared" si="477"/>
        <v>0.58108463419289369</v>
      </c>
      <c r="W1164" s="81">
        <f t="shared" si="478"/>
        <v>8</v>
      </c>
      <c r="X1164" s="22">
        <f t="shared" si="479"/>
        <v>0.90405231957635335</v>
      </c>
      <c r="Y1164" s="3">
        <f>IF(U1164&gt;'Power Curve'!$C$37,0,INDEX(Ci,$W1164,1)*POWER(1-X1164,3)+INDEX(Ci,$W1164,2)*3*X1164*POWER(1-X1164,2)+INDEX(Ci,$W1164,3)*3*POWER(X1164,2)*(1-X1164)+INDEX(Ci,$W1164,4)*POWER(X1164,3))</f>
        <v>852.33640879517384</v>
      </c>
      <c r="Z1164" s="3">
        <f t="shared" si="480"/>
        <v>829.58002854868278</v>
      </c>
      <c r="AA1164" s="3">
        <f t="shared" si="481"/>
        <v>867.17002105712936</v>
      </c>
      <c r="AB1164" s="3">
        <f t="shared" si="490"/>
        <v>-37.589992508446585</v>
      </c>
      <c r="AC1164" s="3">
        <f t="shared" si="491"/>
        <v>37.589992508446585</v>
      </c>
      <c r="AE1164" s="34">
        <f t="shared" si="482"/>
        <v>8</v>
      </c>
      <c r="AF1164" s="73" t="b">
        <f>COUNTIF('Power Curve'!$D$2:$D$31,AE1164)&gt;0</f>
        <v>1</v>
      </c>
      <c r="AG1164" s="73" t="b">
        <f t="shared" si="483"/>
        <v>0</v>
      </c>
      <c r="AH1164" s="73" t="b">
        <f t="shared" si="492"/>
        <v>1</v>
      </c>
      <c r="AI1164" s="34" t="str">
        <f t="shared" si="484"/>
        <v>Outer</v>
      </c>
      <c r="AJ1164" s="35" t="str">
        <f t="shared" si="493"/>
        <v>0.5-0.6</v>
      </c>
      <c r="AK1164" s="36" t="str">
        <f t="shared" si="485"/>
        <v>18-19</v>
      </c>
      <c r="AL1164" s="36" t="str">
        <f t="shared" si="486"/>
        <v>Feb</v>
      </c>
      <c r="AM1164" s="35" t="str">
        <f t="shared" si="487"/>
        <v>305-315</v>
      </c>
      <c r="AN1164" s="36" t="str">
        <f t="shared" si="488"/>
        <v>HWS-LTI</v>
      </c>
    </row>
    <row r="1165" spans="5:40" x14ac:dyDescent="0.3">
      <c r="E1165" s="12">
        <v>40964.777777777781</v>
      </c>
      <c r="F1165" s="16">
        <v>7.96</v>
      </c>
      <c r="G1165" s="16">
        <v>880.99998474121116</v>
      </c>
      <c r="H1165" s="29">
        <v>1.2130812015930277</v>
      </c>
      <c r="I1165" s="26">
        <v>305.60000000000002</v>
      </c>
      <c r="J1165" s="30">
        <v>9.0452261306532666E-2</v>
      </c>
      <c r="K1165" s="31">
        <v>0.45385437443669913</v>
      </c>
      <c r="L1165" s="111">
        <f t="shared" si="468"/>
        <v>0.6</v>
      </c>
      <c r="M1165" s="112">
        <f t="shared" si="469"/>
        <v>0.09</v>
      </c>
      <c r="N1165" s="112" t="b">
        <f t="shared" si="470"/>
        <v>1</v>
      </c>
      <c r="O1165" s="112" t="b">
        <f t="shared" si="471"/>
        <v>1</v>
      </c>
      <c r="P1165" s="113">
        <f t="shared" si="472"/>
        <v>6</v>
      </c>
      <c r="Q1165" s="113">
        <f t="shared" si="473"/>
        <v>17</v>
      </c>
      <c r="R1165" s="114" t="str">
        <f t="shared" si="489"/>
        <v>0.6-0.09</v>
      </c>
      <c r="S1165" s="127">
        <f t="shared" si="474"/>
        <v>-2.6533940218358566E-2</v>
      </c>
      <c r="T1165" s="112" t="b">
        <f t="shared" si="475"/>
        <v>1</v>
      </c>
      <c r="U1165" s="22">
        <f t="shared" si="476"/>
        <v>7.9340998627071695</v>
      </c>
      <c r="V1165" s="22">
        <f t="shared" si="477"/>
        <v>0.58429068609585777</v>
      </c>
      <c r="W1165" s="81">
        <f t="shared" si="478"/>
        <v>8</v>
      </c>
      <c r="X1165" s="22">
        <f t="shared" si="479"/>
        <v>0.92493076374386729</v>
      </c>
      <c r="Y1165" s="3">
        <f>IF(U1165&gt;'Power Curve'!$C$37,0,INDEX(Ci,$W1165,1)*POWER(1-X1165,3)+INDEX(Ci,$W1165,2)*3*X1165*POWER(1-X1165,2)+INDEX(Ci,$W1165,3)*3*POWER(X1165,2)*(1-X1165)+INDEX(Ci,$W1165,4)*POWER(X1165,3))</f>
        <v>858.50398853092042</v>
      </c>
      <c r="Z1165" s="3">
        <f t="shared" si="480"/>
        <v>835.72449502201857</v>
      </c>
      <c r="AA1165" s="3">
        <f t="shared" si="481"/>
        <v>880.99998474121116</v>
      </c>
      <c r="AB1165" s="3">
        <f t="shared" si="490"/>
        <v>-45.275489719192592</v>
      </c>
      <c r="AC1165" s="3">
        <f t="shared" si="491"/>
        <v>45.275489719192592</v>
      </c>
      <c r="AE1165" s="34">
        <f t="shared" si="482"/>
        <v>8</v>
      </c>
      <c r="AF1165" s="73" t="b">
        <f>COUNTIF('Power Curve'!$D$2:$D$31,AE1165)&gt;0</f>
        <v>1</v>
      </c>
      <c r="AG1165" s="73" t="b">
        <f t="shared" si="483"/>
        <v>0</v>
      </c>
      <c r="AH1165" s="73" t="b">
        <f t="shared" si="492"/>
        <v>1</v>
      </c>
      <c r="AI1165" s="34" t="str">
        <f t="shared" si="484"/>
        <v>Outer</v>
      </c>
      <c r="AJ1165" s="35" t="str">
        <f t="shared" si="493"/>
        <v>0.5-0.6</v>
      </c>
      <c r="AK1165" s="36" t="str">
        <f t="shared" si="485"/>
        <v>18-19</v>
      </c>
      <c r="AL1165" s="36" t="str">
        <f t="shared" si="486"/>
        <v>Feb</v>
      </c>
      <c r="AM1165" s="35" t="str">
        <f t="shared" si="487"/>
        <v>305-315</v>
      </c>
      <c r="AN1165" s="36" t="str">
        <f t="shared" si="488"/>
        <v>HWS-LTI</v>
      </c>
    </row>
    <row r="1166" spans="5:40" x14ac:dyDescent="0.3">
      <c r="E1166" s="12">
        <v>40964.784722222219</v>
      </c>
      <c r="F1166" s="16">
        <v>7.65</v>
      </c>
      <c r="G1166" s="16">
        <v>781.06000518798874</v>
      </c>
      <c r="H1166" s="29">
        <v>1.213627244600394</v>
      </c>
      <c r="I1166" s="26">
        <v>304</v>
      </c>
      <c r="J1166" s="30">
        <v>9.2810457516339859E-2</v>
      </c>
      <c r="K1166" s="31">
        <v>0.4772948909949119</v>
      </c>
      <c r="L1166" s="111">
        <f t="shared" si="468"/>
        <v>0.5</v>
      </c>
      <c r="M1166" s="112">
        <f t="shared" si="469"/>
        <v>0.09</v>
      </c>
      <c r="N1166" s="112" t="b">
        <f t="shared" si="470"/>
        <v>1</v>
      </c>
      <c r="O1166" s="112" t="b">
        <f t="shared" si="471"/>
        <v>1</v>
      </c>
      <c r="P1166" s="113">
        <f t="shared" si="472"/>
        <v>5</v>
      </c>
      <c r="Q1166" s="113">
        <f t="shared" si="473"/>
        <v>17</v>
      </c>
      <c r="R1166" s="114" t="str">
        <f t="shared" si="489"/>
        <v>0.5-0.09</v>
      </c>
      <c r="S1166" s="127">
        <f t="shared" si="474"/>
        <v>-1.9098901849401599E-2</v>
      </c>
      <c r="T1166" s="112" t="b">
        <f t="shared" si="475"/>
        <v>1</v>
      </c>
      <c r="U1166" s="22">
        <f t="shared" si="476"/>
        <v>7.626252458891809</v>
      </c>
      <c r="V1166" s="22">
        <f t="shared" si="477"/>
        <v>0.53671187746554705</v>
      </c>
      <c r="W1166" s="81">
        <f t="shared" si="478"/>
        <v>8</v>
      </c>
      <c r="X1166" s="22">
        <f t="shared" si="479"/>
        <v>0.61508815058268651</v>
      </c>
      <c r="Y1166" s="3">
        <f>IF(U1166&gt;'Power Curve'!$C$37,0,INDEX(Ci,$W1166,1)*POWER(1-X1166,3)+INDEX(Ci,$W1166,2)*3*X1166*POWER(1-X1166,2)+INDEX(Ci,$W1166,3)*3*POWER(X1166,2)*(1-X1166)+INDEX(Ci,$W1166,4)*POWER(X1166,3))</f>
        <v>768.08226263903316</v>
      </c>
      <c r="Z1166" s="3">
        <f t="shared" si="480"/>
        <v>753.41273489262403</v>
      </c>
      <c r="AA1166" s="3">
        <f t="shared" si="481"/>
        <v>781.06000518798874</v>
      </c>
      <c r="AB1166" s="3">
        <f t="shared" si="490"/>
        <v>-27.647270295364706</v>
      </c>
      <c r="AC1166" s="3">
        <f t="shared" si="491"/>
        <v>27.647270295364706</v>
      </c>
      <c r="AE1166" s="34">
        <f t="shared" si="482"/>
        <v>8</v>
      </c>
      <c r="AF1166" s="73" t="b">
        <f>COUNTIF('Power Curve'!$D$2:$D$31,AE1166)&gt;0</f>
        <v>1</v>
      </c>
      <c r="AG1166" s="73" t="b">
        <f t="shared" si="483"/>
        <v>0</v>
      </c>
      <c r="AH1166" s="73" t="b">
        <f t="shared" si="492"/>
        <v>1</v>
      </c>
      <c r="AI1166" s="34" t="str">
        <f t="shared" si="484"/>
        <v>Outer</v>
      </c>
      <c r="AJ1166" s="35" t="str">
        <f t="shared" si="493"/>
        <v>0.5-0.6</v>
      </c>
      <c r="AK1166" s="36" t="str">
        <f t="shared" si="485"/>
        <v>18-19</v>
      </c>
      <c r="AL1166" s="36" t="str">
        <f t="shared" si="486"/>
        <v>Feb</v>
      </c>
      <c r="AM1166" s="35" t="str">
        <f t="shared" si="487"/>
        <v>295-305</v>
      </c>
      <c r="AN1166" s="36" t="str">
        <f t="shared" si="488"/>
        <v>HWS-LTI</v>
      </c>
    </row>
    <row r="1167" spans="5:40" x14ac:dyDescent="0.3">
      <c r="E1167" s="12">
        <v>40964.791666666664</v>
      </c>
      <c r="F1167" s="16">
        <v>7.2</v>
      </c>
      <c r="G1167" s="16">
        <v>652.87002944946289</v>
      </c>
      <c r="H1167" s="29">
        <v>1.2144016486398403</v>
      </c>
      <c r="I1167" s="26">
        <v>302.89999999999998</v>
      </c>
      <c r="J1167" s="30">
        <v>9.0277777777777776E-2</v>
      </c>
      <c r="K1167" s="31">
        <v>0.43691359398258545</v>
      </c>
      <c r="L1167" s="111">
        <f t="shared" si="468"/>
        <v>0.5</v>
      </c>
      <c r="M1167" s="112">
        <f t="shared" si="469"/>
        <v>0.09</v>
      </c>
      <c r="N1167" s="112" t="b">
        <f t="shared" si="470"/>
        <v>1</v>
      </c>
      <c r="O1167" s="112" t="b">
        <f t="shared" si="471"/>
        <v>1</v>
      </c>
      <c r="P1167" s="113">
        <f t="shared" si="472"/>
        <v>5</v>
      </c>
      <c r="Q1167" s="113">
        <f t="shared" si="473"/>
        <v>17</v>
      </c>
      <c r="R1167" s="114" t="str">
        <f t="shared" si="489"/>
        <v>0.5-0.09</v>
      </c>
      <c r="S1167" s="127">
        <f t="shared" si="474"/>
        <v>-1.9098901849401599E-2</v>
      </c>
      <c r="T1167" s="112" t="b">
        <f t="shared" si="475"/>
        <v>1</v>
      </c>
      <c r="U1167" s="22">
        <f t="shared" si="476"/>
        <v>7.1791757118132287</v>
      </c>
      <c r="V1167" s="22">
        <f t="shared" si="477"/>
        <v>0.46761472501701878</v>
      </c>
      <c r="W1167" s="81">
        <f t="shared" si="478"/>
        <v>8</v>
      </c>
      <c r="X1167" s="22">
        <f t="shared" si="479"/>
        <v>0.1651138260257359</v>
      </c>
      <c r="Y1167" s="3">
        <f>IF(U1167&gt;'Power Curve'!$C$37,0,INDEX(Ci,$W1167,1)*POWER(1-X1167,3)+INDEX(Ci,$W1167,2)*3*X1167*POWER(1-X1167,2)+INDEX(Ci,$W1167,3)*3*POWER(X1167,2)*(1-X1167)+INDEX(Ci,$W1167,4)*POWER(X1167,3))</f>
        <v>643.30573897554666</v>
      </c>
      <c r="Z1167" s="3">
        <f t="shared" si="480"/>
        <v>631.01930580769601</v>
      </c>
      <c r="AA1167" s="3">
        <f t="shared" si="481"/>
        <v>652.87002944946289</v>
      </c>
      <c r="AB1167" s="3">
        <f t="shared" si="490"/>
        <v>-21.850723641766876</v>
      </c>
      <c r="AC1167" s="3">
        <f t="shared" si="491"/>
        <v>21.850723641766876</v>
      </c>
      <c r="AE1167" s="34">
        <f t="shared" si="482"/>
        <v>7</v>
      </c>
      <c r="AF1167" s="73" t="b">
        <f>COUNTIF('Power Curve'!$D$2:$D$31,AE1167)&gt;0</f>
        <v>1</v>
      </c>
      <c r="AG1167" s="73" t="b">
        <f t="shared" si="483"/>
        <v>0</v>
      </c>
      <c r="AH1167" s="73" t="b">
        <f t="shared" si="492"/>
        <v>1</v>
      </c>
      <c r="AI1167" s="34" t="str">
        <f t="shared" si="484"/>
        <v>Outer</v>
      </c>
      <c r="AJ1167" s="35" t="str">
        <f t="shared" si="493"/>
        <v>0.4-0.5</v>
      </c>
      <c r="AK1167" s="36" t="str">
        <f t="shared" si="485"/>
        <v>19-20</v>
      </c>
      <c r="AL1167" s="36" t="str">
        <f t="shared" si="486"/>
        <v>Feb</v>
      </c>
      <c r="AM1167" s="35" t="str">
        <f t="shared" si="487"/>
        <v>295-305</v>
      </c>
      <c r="AN1167" s="36" t="str">
        <f t="shared" si="488"/>
        <v>LWS-LTI</v>
      </c>
    </row>
    <row r="1168" spans="5:40" x14ac:dyDescent="0.3">
      <c r="E1168" s="12">
        <v>40964.798611111109</v>
      </c>
      <c r="F1168" s="16">
        <v>7.8</v>
      </c>
      <c r="G1168" s="16">
        <v>900.61001586914063</v>
      </c>
      <c r="H1168" s="29">
        <v>1.2149565562043598</v>
      </c>
      <c r="I1168" s="26">
        <v>305.3</v>
      </c>
      <c r="J1168" s="30">
        <v>0.13461538461538464</v>
      </c>
      <c r="K1168" s="31">
        <v>0.46706531120566736</v>
      </c>
      <c r="L1168" s="111">
        <f t="shared" si="468"/>
        <v>0.6</v>
      </c>
      <c r="M1168" s="112">
        <f t="shared" si="469"/>
        <v>0.13</v>
      </c>
      <c r="N1168" s="112" t="b">
        <f t="shared" si="470"/>
        <v>1</v>
      </c>
      <c r="O1168" s="112" t="b">
        <f t="shared" si="471"/>
        <v>1</v>
      </c>
      <c r="P1168" s="113">
        <f t="shared" si="472"/>
        <v>6</v>
      </c>
      <c r="Q1168" s="113">
        <f t="shared" si="473"/>
        <v>13</v>
      </c>
      <c r="R1168" s="114" t="str">
        <f t="shared" si="489"/>
        <v>0.6-0.13</v>
      </c>
      <c r="S1168" s="127">
        <f t="shared" si="474"/>
        <v>1.7757460449273912E-2</v>
      </c>
      <c r="T1168" s="112" t="b">
        <f t="shared" si="475"/>
        <v>1</v>
      </c>
      <c r="U1168" s="22">
        <f t="shared" si="476"/>
        <v>7.7786247795432466</v>
      </c>
      <c r="V1168" s="22">
        <f t="shared" si="477"/>
        <v>0.56026151080654896</v>
      </c>
      <c r="W1168" s="81">
        <f t="shared" si="478"/>
        <v>8</v>
      </c>
      <c r="X1168" s="22">
        <f t="shared" si="479"/>
        <v>0.76844802115151889</v>
      </c>
      <c r="Y1168" s="3">
        <f>IF(U1168&gt;'Power Curve'!$C$37,0,INDEX(Ci,$W1168,1)*POWER(1-X1168,3)+INDEX(Ci,$W1168,2)*3*X1168*POWER(1-X1168,2)+INDEX(Ci,$W1168,3)*3*POWER(X1168,2)*(1-X1168)+INDEX(Ci,$W1168,4)*POWER(X1168,3))</f>
        <v>812.51092686950437</v>
      </c>
      <c r="Z1168" s="3">
        <f t="shared" si="480"/>
        <v>826.93905751799241</v>
      </c>
      <c r="AA1168" s="3">
        <f t="shared" si="481"/>
        <v>900.61001586914063</v>
      </c>
      <c r="AB1168" s="3">
        <f t="shared" si="490"/>
        <v>-73.670958351148215</v>
      </c>
      <c r="AC1168" s="3">
        <f t="shared" si="491"/>
        <v>73.670958351148215</v>
      </c>
      <c r="AE1168" s="34">
        <f t="shared" si="482"/>
        <v>8</v>
      </c>
      <c r="AF1168" s="73" t="b">
        <f>COUNTIF('Power Curve'!$D$2:$D$31,AE1168)&gt;0</f>
        <v>1</v>
      </c>
      <c r="AG1168" s="73" t="b">
        <f t="shared" si="483"/>
        <v>0</v>
      </c>
      <c r="AH1168" s="73" t="b">
        <f t="shared" si="492"/>
        <v>1</v>
      </c>
      <c r="AI1168" s="34" t="str">
        <f t="shared" si="484"/>
        <v>Outer</v>
      </c>
      <c r="AJ1168" s="35" t="str">
        <f t="shared" si="493"/>
        <v>0.5-0.6</v>
      </c>
      <c r="AK1168" s="36" t="str">
        <f t="shared" si="485"/>
        <v>19-20</v>
      </c>
      <c r="AL1168" s="36" t="str">
        <f t="shared" si="486"/>
        <v>Feb</v>
      </c>
      <c r="AM1168" s="35" t="str">
        <f t="shared" si="487"/>
        <v>305-315</v>
      </c>
      <c r="AN1168" s="36" t="str">
        <f t="shared" si="488"/>
        <v>Inner-TI</v>
      </c>
    </row>
    <row r="1169" spans="5:40" x14ac:dyDescent="0.3">
      <c r="E1169" s="12">
        <v>40964.805555555555</v>
      </c>
      <c r="F1169" s="16">
        <v>8.2799999999999994</v>
      </c>
      <c r="G1169" s="16">
        <v>1008.0500183105471</v>
      </c>
      <c r="H1169" s="29">
        <v>1.2141361001893014</v>
      </c>
      <c r="I1169" s="26">
        <v>306</v>
      </c>
      <c r="J1169" s="30">
        <v>8.5748792270531407E-2</v>
      </c>
      <c r="K1169" s="31">
        <v>0.47458182451100644</v>
      </c>
      <c r="L1169" s="111">
        <f t="shared" si="468"/>
        <v>0.6</v>
      </c>
      <c r="M1169" s="112">
        <f t="shared" si="469"/>
        <v>0.09</v>
      </c>
      <c r="N1169" s="112" t="b">
        <f t="shared" si="470"/>
        <v>1</v>
      </c>
      <c r="O1169" s="112" t="b">
        <f t="shared" si="471"/>
        <v>1</v>
      </c>
      <c r="P1169" s="113">
        <f t="shared" si="472"/>
        <v>6</v>
      </c>
      <c r="Q1169" s="113">
        <f t="shared" si="473"/>
        <v>17</v>
      </c>
      <c r="R1169" s="114" t="str">
        <f t="shared" si="489"/>
        <v>0.6-0.09</v>
      </c>
      <c r="S1169" s="127">
        <f t="shared" si="474"/>
        <v>-2.6533940218358566E-2</v>
      </c>
      <c r="T1169" s="112" t="b">
        <f t="shared" si="475"/>
        <v>1</v>
      </c>
      <c r="U1169" s="22">
        <f t="shared" si="476"/>
        <v>8.2554502518644419</v>
      </c>
      <c r="V1169" s="22">
        <f t="shared" si="477"/>
        <v>0.6339564246387106</v>
      </c>
      <c r="W1169" s="81">
        <f t="shared" si="478"/>
        <v>9</v>
      </c>
      <c r="X1169" s="22">
        <f t="shared" si="479"/>
        <v>0.24665310871729867</v>
      </c>
      <c r="Y1169" s="3">
        <f>IF(U1169&gt;'Power Curve'!$C$37,0,INDEX(Ci,$W1169,1)*POWER(1-X1169,3)+INDEX(Ci,$W1169,2)*3*X1169*POWER(1-X1169,2)+INDEX(Ci,$W1169,3)*3*POWER(X1169,2)*(1-X1169)+INDEX(Ci,$W1169,4)*POWER(X1169,3))</f>
        <v>955.93647225431539</v>
      </c>
      <c r="Z1169" s="3">
        <f t="shared" si="480"/>
        <v>930.57171104697079</v>
      </c>
      <c r="AA1169" s="3">
        <f t="shared" si="481"/>
        <v>1008.0500183105471</v>
      </c>
      <c r="AB1169" s="3">
        <f t="shared" si="490"/>
        <v>-77.478307263576312</v>
      </c>
      <c r="AC1169" s="3">
        <f t="shared" si="491"/>
        <v>77.478307263576312</v>
      </c>
      <c r="AE1169" s="34">
        <f t="shared" si="482"/>
        <v>8</v>
      </c>
      <c r="AF1169" s="73" t="b">
        <f>COUNTIF('Power Curve'!$D$2:$D$31,AE1169)&gt;0</f>
        <v>1</v>
      </c>
      <c r="AG1169" s="73" t="b">
        <f t="shared" si="483"/>
        <v>0</v>
      </c>
      <c r="AH1169" s="73" t="b">
        <f t="shared" si="492"/>
        <v>1</v>
      </c>
      <c r="AI1169" s="34" t="str">
        <f t="shared" si="484"/>
        <v>Outer</v>
      </c>
      <c r="AJ1169" s="35" t="str">
        <f t="shared" si="493"/>
        <v>0.6-0.7</v>
      </c>
      <c r="AK1169" s="36" t="str">
        <f t="shared" si="485"/>
        <v>19-20</v>
      </c>
      <c r="AL1169" s="36" t="str">
        <f t="shared" si="486"/>
        <v>Feb</v>
      </c>
      <c r="AM1169" s="35" t="str">
        <f t="shared" si="487"/>
        <v>305-315</v>
      </c>
      <c r="AN1169" s="36" t="str">
        <f t="shared" si="488"/>
        <v>HWS-LTI</v>
      </c>
    </row>
    <row r="1170" spans="5:40" x14ac:dyDescent="0.3">
      <c r="E1170" s="12">
        <v>40964.8125</v>
      </c>
      <c r="F1170" s="16">
        <v>8.1199999999999992</v>
      </c>
      <c r="G1170" s="16">
        <v>1097.9700012207029</v>
      </c>
      <c r="H1170" s="29">
        <v>1.2140450070473912</v>
      </c>
      <c r="I1170" s="26">
        <v>304.89999999999998</v>
      </c>
      <c r="J1170" s="30">
        <v>0.13300492610837442</v>
      </c>
      <c r="K1170" s="31">
        <v>0.51690123316436309</v>
      </c>
      <c r="L1170" s="111">
        <f t="shared" si="468"/>
        <v>0.6</v>
      </c>
      <c r="M1170" s="112">
        <f t="shared" si="469"/>
        <v>0.13</v>
      </c>
      <c r="N1170" s="112" t="b">
        <f t="shared" si="470"/>
        <v>1</v>
      </c>
      <c r="O1170" s="112" t="b">
        <f t="shared" si="471"/>
        <v>1</v>
      </c>
      <c r="P1170" s="113">
        <f t="shared" si="472"/>
        <v>6</v>
      </c>
      <c r="Q1170" s="113">
        <f t="shared" si="473"/>
        <v>13</v>
      </c>
      <c r="R1170" s="114" t="str">
        <f t="shared" si="489"/>
        <v>0.6-0.13</v>
      </c>
      <c r="S1170" s="127">
        <f t="shared" si="474"/>
        <v>1.7757460449273912E-2</v>
      </c>
      <c r="T1170" s="112" t="b">
        <f t="shared" si="475"/>
        <v>1</v>
      </c>
      <c r="U1170" s="22">
        <f t="shared" si="476"/>
        <v>8.095722166750086</v>
      </c>
      <c r="V1170" s="22">
        <f t="shared" si="477"/>
        <v>0.60926993418807152</v>
      </c>
      <c r="W1170" s="81">
        <f t="shared" si="478"/>
        <v>9</v>
      </c>
      <c r="X1170" s="22">
        <f t="shared" si="479"/>
        <v>8.6997162170861356E-2</v>
      </c>
      <c r="Y1170" s="3">
        <f>IF(U1170&gt;'Power Curve'!$C$37,0,INDEX(Ci,$W1170,1)*POWER(1-X1170,3)+INDEX(Ci,$W1170,2)*3*X1170*POWER(1-X1170,2)+INDEX(Ci,$W1170,3)*3*POWER(X1170,2)*(1-X1170)+INDEX(Ci,$W1170,4)*POWER(X1170,3))</f>
        <v>906.93883644706136</v>
      </c>
      <c r="Z1170" s="3">
        <f t="shared" si="480"/>
        <v>923.04376696518045</v>
      </c>
      <c r="AA1170" s="3">
        <f t="shared" si="481"/>
        <v>1097.9700012207029</v>
      </c>
      <c r="AB1170" s="3">
        <f t="shared" si="490"/>
        <v>-174.92623425552244</v>
      </c>
      <c r="AC1170" s="3">
        <f t="shared" si="491"/>
        <v>174.92623425552244</v>
      </c>
      <c r="AE1170" s="34">
        <f t="shared" si="482"/>
        <v>8</v>
      </c>
      <c r="AF1170" s="73" t="b">
        <f>COUNTIF('Power Curve'!$D$2:$D$31,AE1170)&gt;0</f>
        <v>1</v>
      </c>
      <c r="AG1170" s="73" t="b">
        <f t="shared" si="483"/>
        <v>0</v>
      </c>
      <c r="AH1170" s="73" t="b">
        <f t="shared" si="492"/>
        <v>1</v>
      </c>
      <c r="AI1170" s="34" t="str">
        <f t="shared" si="484"/>
        <v>Outer</v>
      </c>
      <c r="AJ1170" s="35" t="str">
        <f t="shared" si="493"/>
        <v>0.6-0.7</v>
      </c>
      <c r="AK1170" s="36" t="str">
        <f t="shared" si="485"/>
        <v>19-20</v>
      </c>
      <c r="AL1170" s="36" t="str">
        <f t="shared" si="486"/>
        <v>Feb</v>
      </c>
      <c r="AM1170" s="35" t="str">
        <f t="shared" si="487"/>
        <v>295-305</v>
      </c>
      <c r="AN1170" s="36" t="str">
        <f t="shared" si="488"/>
        <v>Inner-TI</v>
      </c>
    </row>
    <row r="1171" spans="5:40" x14ac:dyDescent="0.3">
      <c r="E1171" s="12">
        <v>40964.819444444445</v>
      </c>
      <c r="F1171" s="16">
        <v>7.33</v>
      </c>
      <c r="G1171" s="16">
        <v>915.79999542236305</v>
      </c>
      <c r="H1171" s="29">
        <v>1.2148730319918446</v>
      </c>
      <c r="I1171" s="26">
        <v>306.2</v>
      </c>
      <c r="J1171" s="30">
        <v>0.14597544338335608</v>
      </c>
      <c r="K1171" s="31">
        <v>0.42303115801292285</v>
      </c>
      <c r="L1171" s="111">
        <f t="shared" si="468"/>
        <v>0.5</v>
      </c>
      <c r="M1171" s="112">
        <f t="shared" si="469"/>
        <v>0.15000000000000002</v>
      </c>
      <c r="N1171" s="112" t="b">
        <f t="shared" si="470"/>
        <v>1</v>
      </c>
      <c r="O1171" s="112" t="b">
        <f t="shared" si="471"/>
        <v>1</v>
      </c>
      <c r="P1171" s="113">
        <f t="shared" si="472"/>
        <v>5</v>
      </c>
      <c r="Q1171" s="113">
        <f t="shared" si="473"/>
        <v>10.999999999999998</v>
      </c>
      <c r="R1171" s="114" t="str">
        <f t="shared" si="489"/>
        <v>0.5-0.15</v>
      </c>
      <c r="S1171" s="127">
        <f t="shared" si="474"/>
        <v>3.6961852981718626E-2</v>
      </c>
      <c r="T1171" s="112" t="b">
        <f t="shared" si="475"/>
        <v>1</v>
      </c>
      <c r="U1171" s="22">
        <f t="shared" si="476"/>
        <v>7.3097452590471352</v>
      </c>
      <c r="V1171" s="22">
        <f t="shared" si="477"/>
        <v>0.48779466944336314</v>
      </c>
      <c r="W1171" s="81">
        <f t="shared" si="478"/>
        <v>8</v>
      </c>
      <c r="X1171" s="22">
        <f t="shared" si="479"/>
        <v>0.29652961583856924</v>
      </c>
      <c r="Y1171" s="3">
        <f>IF(U1171&gt;'Power Curve'!$C$37,0,INDEX(Ci,$W1171,1)*POWER(1-X1171,3)+INDEX(Ci,$W1171,2)*3*X1171*POWER(1-X1171,2)+INDEX(Ci,$W1171,3)*3*POWER(X1171,2)*(1-X1171)+INDEX(Ci,$W1171,4)*POWER(X1171,3))</f>
        <v>678.70536222311807</v>
      </c>
      <c r="Z1171" s="3">
        <f t="shared" si="480"/>
        <v>703.79157003951309</v>
      </c>
      <c r="AA1171" s="3">
        <f t="shared" si="481"/>
        <v>915.79999542236305</v>
      </c>
      <c r="AB1171" s="3">
        <f t="shared" si="490"/>
        <v>-212.00842538284996</v>
      </c>
      <c r="AC1171" s="3">
        <f t="shared" si="491"/>
        <v>212.00842538284996</v>
      </c>
      <c r="AE1171" s="34">
        <f t="shared" si="482"/>
        <v>7</v>
      </c>
      <c r="AF1171" s="73" t="b">
        <f>COUNTIF('Power Curve'!$D$2:$D$31,AE1171)&gt;0</f>
        <v>1</v>
      </c>
      <c r="AG1171" s="73" t="b">
        <f t="shared" si="483"/>
        <v>0</v>
      </c>
      <c r="AH1171" s="73" t="b">
        <f t="shared" si="492"/>
        <v>1</v>
      </c>
      <c r="AI1171" s="34" t="str">
        <f t="shared" si="484"/>
        <v>Outer</v>
      </c>
      <c r="AJ1171" s="35" t="str">
        <f t="shared" si="493"/>
        <v>0.4-0.5</v>
      </c>
      <c r="AK1171" s="36" t="str">
        <f t="shared" si="485"/>
        <v>19-20</v>
      </c>
      <c r="AL1171" s="36" t="str">
        <f t="shared" si="486"/>
        <v>Feb</v>
      </c>
      <c r="AM1171" s="35" t="str">
        <f t="shared" si="487"/>
        <v>305-315</v>
      </c>
      <c r="AN1171" s="36" t="str">
        <f t="shared" si="488"/>
        <v>LWS-HTI</v>
      </c>
    </row>
    <row r="1172" spans="5:40" x14ac:dyDescent="0.3">
      <c r="E1172" s="12">
        <v>40964.826388888891</v>
      </c>
      <c r="F1172" s="16">
        <v>7.78</v>
      </c>
      <c r="G1172" s="16">
        <v>931.10000610351608</v>
      </c>
      <c r="H1172" s="29">
        <v>1.2144172727353566</v>
      </c>
      <c r="I1172" s="26">
        <v>309.3</v>
      </c>
      <c r="J1172" s="30">
        <v>0.14524421593830333</v>
      </c>
      <c r="K1172" s="31">
        <v>0.53292440185941592</v>
      </c>
      <c r="L1172" s="111">
        <f t="shared" si="468"/>
        <v>0.6</v>
      </c>
      <c r="M1172" s="112">
        <f t="shared" si="469"/>
        <v>0.15000000000000002</v>
      </c>
      <c r="N1172" s="112" t="b">
        <f t="shared" si="470"/>
        <v>1</v>
      </c>
      <c r="O1172" s="112" t="b">
        <f t="shared" si="471"/>
        <v>1</v>
      </c>
      <c r="P1172" s="113">
        <f t="shared" si="472"/>
        <v>6</v>
      </c>
      <c r="Q1172" s="113">
        <f t="shared" si="473"/>
        <v>10.999999999999998</v>
      </c>
      <c r="R1172" s="114" t="str">
        <f t="shared" si="489"/>
        <v>0.6-0.15</v>
      </c>
      <c r="S1172" s="127">
        <f t="shared" si="474"/>
        <v>2.2030281169860458E-2</v>
      </c>
      <c r="T1172" s="112" t="b">
        <f t="shared" si="475"/>
        <v>1</v>
      </c>
      <c r="U1172" s="22">
        <f t="shared" si="476"/>
        <v>7.7575314680471594</v>
      </c>
      <c r="V1172" s="22">
        <f t="shared" si="477"/>
        <v>0.55700147151885759</v>
      </c>
      <c r="W1172" s="81">
        <f t="shared" si="478"/>
        <v>8</v>
      </c>
      <c r="X1172" s="22">
        <f t="shared" si="479"/>
        <v>0.74721800045564735</v>
      </c>
      <c r="Y1172" s="3">
        <f>IF(U1172&gt;'Power Curve'!$C$37,0,INDEX(Ci,$W1172,1)*POWER(1-X1172,3)+INDEX(Ci,$W1172,2)*3*X1172*POWER(1-X1172,2)+INDEX(Ci,$W1172,3)*3*POWER(X1172,2)*(1-X1172)+INDEX(Ci,$W1172,4)*POWER(X1172,3))</f>
        <v>806.31781724260179</v>
      </c>
      <c r="Z1172" s="3">
        <f t="shared" si="480"/>
        <v>824.08122546872448</v>
      </c>
      <c r="AA1172" s="3">
        <f t="shared" si="481"/>
        <v>931.10000610351608</v>
      </c>
      <c r="AB1172" s="3">
        <f t="shared" si="490"/>
        <v>-107.0187806347916</v>
      </c>
      <c r="AC1172" s="3">
        <f t="shared" si="491"/>
        <v>107.0187806347916</v>
      </c>
      <c r="AE1172" s="34">
        <f t="shared" si="482"/>
        <v>8</v>
      </c>
      <c r="AF1172" s="73" t="b">
        <f>COUNTIF('Power Curve'!$D$2:$D$31,AE1172)&gt;0</f>
        <v>1</v>
      </c>
      <c r="AG1172" s="73" t="b">
        <f t="shared" si="483"/>
        <v>0</v>
      </c>
      <c r="AH1172" s="73" t="b">
        <f t="shared" si="492"/>
        <v>1</v>
      </c>
      <c r="AI1172" s="34" t="str">
        <f t="shared" si="484"/>
        <v>Outer</v>
      </c>
      <c r="AJ1172" s="35" t="str">
        <f t="shared" si="493"/>
        <v>0.5-0.6</v>
      </c>
      <c r="AK1172" s="36" t="str">
        <f t="shared" si="485"/>
        <v>19-20</v>
      </c>
      <c r="AL1172" s="36" t="str">
        <f t="shared" si="486"/>
        <v>Feb</v>
      </c>
      <c r="AM1172" s="35" t="str">
        <f t="shared" si="487"/>
        <v>305-315</v>
      </c>
      <c r="AN1172" s="36" t="str">
        <f t="shared" si="488"/>
        <v>HWS-HTI</v>
      </c>
    </row>
    <row r="1173" spans="5:40" x14ac:dyDescent="0.3">
      <c r="E1173" s="12">
        <v>40964.833333333336</v>
      </c>
      <c r="F1173" s="16">
        <v>7.91</v>
      </c>
      <c r="G1173" s="16">
        <v>844.31998443603561</v>
      </c>
      <c r="H1173" s="29">
        <v>1.2136887665967599</v>
      </c>
      <c r="I1173" s="26">
        <v>312.7</v>
      </c>
      <c r="J1173" s="30">
        <v>0.13780025284450065</v>
      </c>
      <c r="K1173" s="31">
        <v>0.4801926351134978</v>
      </c>
      <c r="L1173" s="111">
        <f t="shared" si="468"/>
        <v>0.6</v>
      </c>
      <c r="M1173" s="112">
        <f t="shared" si="469"/>
        <v>0.14000000000000001</v>
      </c>
      <c r="N1173" s="112" t="b">
        <f t="shared" si="470"/>
        <v>1</v>
      </c>
      <c r="O1173" s="112" t="b">
        <f t="shared" si="471"/>
        <v>1</v>
      </c>
      <c r="P1173" s="113">
        <f t="shared" si="472"/>
        <v>6</v>
      </c>
      <c r="Q1173" s="113">
        <f t="shared" si="473"/>
        <v>12</v>
      </c>
      <c r="R1173" s="114" t="str">
        <f t="shared" si="489"/>
        <v>0.6-0.14</v>
      </c>
      <c r="S1173" s="127">
        <f t="shared" si="474"/>
        <v>1.631392633888494E-2</v>
      </c>
      <c r="T1173" s="112" t="b">
        <f t="shared" si="475"/>
        <v>1</v>
      </c>
      <c r="U1173" s="22">
        <f t="shared" si="476"/>
        <v>7.8855785954081554</v>
      </c>
      <c r="V1173" s="22">
        <f t="shared" si="477"/>
        <v>0.57679156782262198</v>
      </c>
      <c r="W1173" s="81">
        <f t="shared" si="478"/>
        <v>8</v>
      </c>
      <c r="X1173" s="22">
        <f t="shared" si="479"/>
        <v>0.8760950221800512</v>
      </c>
      <c r="Y1173" s="3">
        <f>IF(U1173&gt;'Power Curve'!$C$37,0,INDEX(Ci,$W1173,1)*POWER(1-X1173,3)+INDEX(Ci,$W1173,2)*3*X1173*POWER(1-X1173,2)+INDEX(Ci,$W1173,3)*3*POWER(X1173,2)*(1-X1173)+INDEX(Ci,$W1173,4)*POWER(X1173,3))</f>
        <v>844.09132654231587</v>
      </c>
      <c r="Z1173" s="3">
        <f t="shared" si="480"/>
        <v>857.86177026681889</v>
      </c>
      <c r="AA1173" s="3">
        <f t="shared" si="481"/>
        <v>844.31998443603561</v>
      </c>
      <c r="AB1173" s="3">
        <f t="shared" si="490"/>
        <v>13.541785830783283</v>
      </c>
      <c r="AC1173" s="3">
        <f t="shared" si="491"/>
        <v>13.541785830783283</v>
      </c>
      <c r="AE1173" s="34">
        <f t="shared" si="482"/>
        <v>8</v>
      </c>
      <c r="AF1173" s="73" t="b">
        <f>COUNTIF('Power Curve'!$D$2:$D$31,AE1173)&gt;0</f>
        <v>1</v>
      </c>
      <c r="AG1173" s="73" t="b">
        <f t="shared" si="483"/>
        <v>0</v>
      </c>
      <c r="AH1173" s="73" t="b">
        <f t="shared" si="492"/>
        <v>1</v>
      </c>
      <c r="AI1173" s="34" t="str">
        <f t="shared" si="484"/>
        <v>Outer</v>
      </c>
      <c r="AJ1173" s="35" t="str">
        <f t="shared" si="493"/>
        <v>0.5-0.6</v>
      </c>
      <c r="AK1173" s="36" t="str">
        <f t="shared" si="485"/>
        <v>20-21</v>
      </c>
      <c r="AL1173" s="36" t="str">
        <f t="shared" si="486"/>
        <v>Feb</v>
      </c>
      <c r="AM1173" s="35" t="str">
        <f t="shared" si="487"/>
        <v>305-315</v>
      </c>
      <c r="AN1173" s="36" t="str">
        <f t="shared" si="488"/>
        <v>Inner-TI</v>
      </c>
    </row>
    <row r="1174" spans="5:40" x14ac:dyDescent="0.3">
      <c r="E1174" s="12">
        <v>40964.840277777781</v>
      </c>
      <c r="F1174" s="16">
        <v>7.99</v>
      </c>
      <c r="G1174" s="16">
        <v>876.86999130249023</v>
      </c>
      <c r="H1174" s="29">
        <v>1.2147895641829447</v>
      </c>
      <c r="I1174" s="26">
        <v>311.2</v>
      </c>
      <c r="J1174" s="30">
        <v>0.12015018773466833</v>
      </c>
      <c r="K1174" s="31">
        <v>0.50298002737625092</v>
      </c>
      <c r="L1174" s="111">
        <f t="shared" si="468"/>
        <v>0.6</v>
      </c>
      <c r="M1174" s="112">
        <f t="shared" si="469"/>
        <v>0.12</v>
      </c>
      <c r="N1174" s="112" t="b">
        <f t="shared" si="470"/>
        <v>1</v>
      </c>
      <c r="O1174" s="112" t="b">
        <f t="shared" si="471"/>
        <v>1</v>
      </c>
      <c r="P1174" s="113">
        <f t="shared" si="472"/>
        <v>6</v>
      </c>
      <c r="Q1174" s="113">
        <f t="shared" si="473"/>
        <v>14</v>
      </c>
      <c r="R1174" s="114" t="str">
        <f t="shared" si="489"/>
        <v>0.6-0.12</v>
      </c>
      <c r="S1174" s="127">
        <f t="shared" si="474"/>
        <v>4.5001612482616585E-3</v>
      </c>
      <c r="T1174" s="112" t="b">
        <f t="shared" si="475"/>
        <v>1</v>
      </c>
      <c r="U1174" s="22">
        <f t="shared" si="476"/>
        <v>7.967739020613501</v>
      </c>
      <c r="V1174" s="22">
        <f t="shared" si="477"/>
        <v>0.58948972638878838</v>
      </c>
      <c r="W1174" s="81">
        <f t="shared" si="478"/>
        <v>8</v>
      </c>
      <c r="X1174" s="22">
        <f t="shared" si="479"/>
        <v>0.95878794253135091</v>
      </c>
      <c r="Y1174" s="3">
        <f>IF(U1174&gt;'Power Curve'!$C$37,0,INDEX(Ci,$W1174,1)*POWER(1-X1174,3)+INDEX(Ci,$W1174,2)*3*X1174*POWER(1-X1174,2)+INDEX(Ci,$W1174,3)*3*POWER(X1174,2)*(1-X1174)+INDEX(Ci,$W1174,4)*POWER(X1174,3))</f>
        <v>868.52262548495696</v>
      </c>
      <c r="Z1174" s="3">
        <f t="shared" si="480"/>
        <v>872.43111734740273</v>
      </c>
      <c r="AA1174" s="3">
        <f t="shared" si="481"/>
        <v>876.86999130249023</v>
      </c>
      <c r="AB1174" s="3">
        <f t="shared" si="490"/>
        <v>-4.4388739550875016</v>
      </c>
      <c r="AC1174" s="3">
        <f t="shared" si="491"/>
        <v>4.4388739550875016</v>
      </c>
      <c r="AE1174" s="34">
        <f t="shared" si="482"/>
        <v>8</v>
      </c>
      <c r="AF1174" s="73" t="b">
        <f>COUNTIF('Power Curve'!$D$2:$D$31,AE1174)&gt;0</f>
        <v>1</v>
      </c>
      <c r="AG1174" s="73" t="b">
        <f t="shared" si="483"/>
        <v>0</v>
      </c>
      <c r="AH1174" s="73" t="b">
        <f t="shared" si="492"/>
        <v>1</v>
      </c>
      <c r="AI1174" s="34" t="str">
        <f t="shared" si="484"/>
        <v>Outer</v>
      </c>
      <c r="AJ1174" s="35" t="str">
        <f t="shared" si="493"/>
        <v>0.5-0.6</v>
      </c>
      <c r="AK1174" s="36" t="str">
        <f t="shared" si="485"/>
        <v>20-21</v>
      </c>
      <c r="AL1174" s="36" t="str">
        <f t="shared" si="486"/>
        <v>Feb</v>
      </c>
      <c r="AM1174" s="35" t="str">
        <f t="shared" si="487"/>
        <v>305-315</v>
      </c>
      <c r="AN1174" s="36" t="str">
        <f t="shared" si="488"/>
        <v>Inner-TI</v>
      </c>
    </row>
    <row r="1175" spans="5:40" x14ac:dyDescent="0.3">
      <c r="E1175" s="12">
        <v>40964.847222222219</v>
      </c>
      <c r="F1175" s="16">
        <v>7.87</v>
      </c>
      <c r="G1175" s="16">
        <v>997.19001770019554</v>
      </c>
      <c r="H1175" s="29">
        <v>1.2144706274983923</v>
      </c>
      <c r="I1175" s="26">
        <v>314.3</v>
      </c>
      <c r="J1175" s="30">
        <v>0.17916137229987292</v>
      </c>
      <c r="K1175" s="31">
        <v>0.37038598546077689</v>
      </c>
      <c r="L1175" s="111">
        <f t="shared" si="468"/>
        <v>0.6</v>
      </c>
      <c r="M1175" s="112">
        <f t="shared" si="469"/>
        <v>0.18000000000000002</v>
      </c>
      <c r="N1175" s="112" t="b">
        <f t="shared" si="470"/>
        <v>1</v>
      </c>
      <c r="O1175" s="112" t="b">
        <f t="shared" si="471"/>
        <v>1</v>
      </c>
      <c r="P1175" s="113">
        <f t="shared" si="472"/>
        <v>6</v>
      </c>
      <c r="Q1175" s="113">
        <f t="shared" si="473"/>
        <v>8</v>
      </c>
      <c r="R1175" s="114" t="str">
        <f t="shared" si="489"/>
        <v>0.6-0.18</v>
      </c>
      <c r="S1175" s="127">
        <f t="shared" si="474"/>
        <v>9.2692230916693166E-2</v>
      </c>
      <c r="T1175" s="112" t="b">
        <f t="shared" si="475"/>
        <v>1</v>
      </c>
      <c r="U1175" s="22">
        <f t="shared" si="476"/>
        <v>7.847386469484686</v>
      </c>
      <c r="V1175" s="22">
        <f t="shared" si="477"/>
        <v>0.5708888516457874</v>
      </c>
      <c r="W1175" s="81">
        <f t="shared" si="478"/>
        <v>8</v>
      </c>
      <c r="X1175" s="22">
        <f t="shared" si="479"/>
        <v>0.83765536684546815</v>
      </c>
      <c r="Y1175" s="3">
        <f>IF(U1175&gt;'Power Curve'!$C$37,0,INDEX(Ci,$W1175,1)*POWER(1-X1175,3)+INDEX(Ci,$W1175,2)*3*X1175*POWER(1-X1175,2)+INDEX(Ci,$W1175,3)*3*POWER(X1175,2)*(1-X1175)+INDEX(Ci,$W1175,4)*POWER(X1175,3))</f>
        <v>832.78231900194226</v>
      </c>
      <c r="Z1175" s="3">
        <f t="shared" si="480"/>
        <v>909.97477001820948</v>
      </c>
      <c r="AA1175" s="3">
        <f t="shared" si="481"/>
        <v>997.19001770019554</v>
      </c>
      <c r="AB1175" s="3">
        <f t="shared" si="490"/>
        <v>-87.215247681986057</v>
      </c>
      <c r="AC1175" s="3">
        <f t="shared" si="491"/>
        <v>87.215247681986057</v>
      </c>
      <c r="AE1175" s="34">
        <f t="shared" si="482"/>
        <v>8</v>
      </c>
      <c r="AF1175" s="73" t="b">
        <f>COUNTIF('Power Curve'!$D$2:$D$31,AE1175)&gt;0</f>
        <v>1</v>
      </c>
      <c r="AG1175" s="73" t="b">
        <f t="shared" si="483"/>
        <v>0</v>
      </c>
      <c r="AH1175" s="73" t="b">
        <f t="shared" si="492"/>
        <v>1</v>
      </c>
      <c r="AI1175" s="34" t="str">
        <f t="shared" si="484"/>
        <v>Outer</v>
      </c>
      <c r="AJ1175" s="35" t="str">
        <f t="shared" si="493"/>
        <v>0.5-0.6</v>
      </c>
      <c r="AK1175" s="36" t="str">
        <f t="shared" si="485"/>
        <v>20-21</v>
      </c>
      <c r="AL1175" s="36" t="str">
        <f t="shared" si="486"/>
        <v>Feb</v>
      </c>
      <c r="AM1175" s="35" t="str">
        <f t="shared" si="487"/>
        <v>305-315</v>
      </c>
      <c r="AN1175" s="36" t="str">
        <f t="shared" si="488"/>
        <v>HWS-HTI</v>
      </c>
    </row>
    <row r="1176" spans="5:40" x14ac:dyDescent="0.3">
      <c r="E1176" s="12">
        <v>40964.854166666664</v>
      </c>
      <c r="F1176" s="16">
        <v>8.2100000000000009</v>
      </c>
      <c r="G1176" s="16">
        <v>1194.2100448608371</v>
      </c>
      <c r="H1176" s="29">
        <v>1.2147972737134269</v>
      </c>
      <c r="I1176" s="26">
        <v>312</v>
      </c>
      <c r="J1176" s="30">
        <v>0.16930572472594393</v>
      </c>
      <c r="K1176" s="31">
        <v>0.3597419164931413</v>
      </c>
      <c r="L1176" s="111">
        <f t="shared" si="468"/>
        <v>0.6</v>
      </c>
      <c r="M1176" s="112">
        <f t="shared" si="469"/>
        <v>0.17</v>
      </c>
      <c r="N1176" s="112" t="b">
        <f t="shared" si="470"/>
        <v>1</v>
      </c>
      <c r="O1176" s="112" t="b">
        <f t="shared" si="471"/>
        <v>1</v>
      </c>
      <c r="P1176" s="113">
        <f t="shared" si="472"/>
        <v>6</v>
      </c>
      <c r="Q1176" s="113">
        <f t="shared" si="473"/>
        <v>9</v>
      </c>
      <c r="R1176" s="114" t="str">
        <f t="shared" si="489"/>
        <v>0.6-0.17</v>
      </c>
      <c r="S1176" s="127">
        <f t="shared" si="474"/>
        <v>1.9645999686223482E-2</v>
      </c>
      <c r="T1176" s="112" t="b">
        <f t="shared" si="475"/>
        <v>1</v>
      </c>
      <c r="U1176" s="22">
        <f t="shared" si="476"/>
        <v>8.1871433970346743</v>
      </c>
      <c r="V1176" s="22">
        <f t="shared" si="477"/>
        <v>0.62339938003217832</v>
      </c>
      <c r="W1176" s="81">
        <f t="shared" si="478"/>
        <v>9</v>
      </c>
      <c r="X1176" s="22">
        <f t="shared" si="479"/>
        <v>0.17837710355734906</v>
      </c>
      <c r="Y1176" s="3">
        <f>IF(U1176&gt;'Power Curve'!$C$37,0,INDEX(Ci,$W1176,1)*POWER(1-X1176,3)+INDEX(Ci,$W1176,2)*3*X1176*POWER(1-X1176,2)+INDEX(Ci,$W1176,3)*3*POWER(X1176,2)*(1-X1176)+INDEX(Ci,$W1176,4)*POWER(X1176,3))</f>
        <v>934.84452198734823</v>
      </c>
      <c r="Z1176" s="3">
        <f t="shared" si="480"/>
        <v>953.21047717297938</v>
      </c>
      <c r="AA1176" s="3">
        <f t="shared" si="481"/>
        <v>1194.2100448608371</v>
      </c>
      <c r="AB1176" s="3">
        <f t="shared" si="490"/>
        <v>-240.99956768785773</v>
      </c>
      <c r="AC1176" s="3">
        <f t="shared" si="491"/>
        <v>240.99956768785773</v>
      </c>
      <c r="AE1176" s="34">
        <f t="shared" si="482"/>
        <v>8</v>
      </c>
      <c r="AF1176" s="73" t="b">
        <f>COUNTIF('Power Curve'!$D$2:$D$31,AE1176)&gt;0</f>
        <v>1</v>
      </c>
      <c r="AG1176" s="73" t="b">
        <f t="shared" si="483"/>
        <v>0</v>
      </c>
      <c r="AH1176" s="73" t="b">
        <f t="shared" si="492"/>
        <v>1</v>
      </c>
      <c r="AI1176" s="34" t="str">
        <f t="shared" si="484"/>
        <v>Outer</v>
      </c>
      <c r="AJ1176" s="35" t="str">
        <f t="shared" si="493"/>
        <v>0.6-0.7</v>
      </c>
      <c r="AK1176" s="36" t="str">
        <f t="shared" si="485"/>
        <v>20-21</v>
      </c>
      <c r="AL1176" s="36" t="str">
        <f t="shared" si="486"/>
        <v>Feb</v>
      </c>
      <c r="AM1176" s="35" t="str">
        <f t="shared" si="487"/>
        <v>305-315</v>
      </c>
      <c r="AN1176" s="36" t="str">
        <f t="shared" si="488"/>
        <v>HWS-HTI</v>
      </c>
    </row>
    <row r="1177" spans="5:40" x14ac:dyDescent="0.3">
      <c r="E1177" s="12">
        <v>40964.861111111109</v>
      </c>
      <c r="F1177" s="16">
        <v>8.2100000000000009</v>
      </c>
      <c r="G1177" s="16">
        <v>919.67002487182663</v>
      </c>
      <c r="H1177" s="29">
        <v>1.2148884062052545</v>
      </c>
      <c r="I1177" s="26">
        <v>309.89999999999998</v>
      </c>
      <c r="J1177" s="30">
        <v>0.1766138855054811</v>
      </c>
      <c r="K1177" s="31">
        <v>0.29420855270952861</v>
      </c>
      <c r="L1177" s="111">
        <f t="shared" si="468"/>
        <v>0.6</v>
      </c>
      <c r="M1177" s="112">
        <f t="shared" si="469"/>
        <v>0.18000000000000002</v>
      </c>
      <c r="N1177" s="112" t="b">
        <f t="shared" si="470"/>
        <v>1</v>
      </c>
      <c r="O1177" s="112" t="b">
        <f t="shared" si="471"/>
        <v>1</v>
      </c>
      <c r="P1177" s="113">
        <f t="shared" si="472"/>
        <v>6</v>
      </c>
      <c r="Q1177" s="113">
        <f t="shared" si="473"/>
        <v>8</v>
      </c>
      <c r="R1177" s="114" t="str">
        <f t="shared" si="489"/>
        <v>0.6-0.18</v>
      </c>
      <c r="S1177" s="127">
        <f t="shared" si="474"/>
        <v>9.2692230916693166E-2</v>
      </c>
      <c r="T1177" s="112" t="b">
        <f t="shared" si="475"/>
        <v>1</v>
      </c>
      <c r="U1177" s="22">
        <f t="shared" si="476"/>
        <v>8.1873481214876414</v>
      </c>
      <c r="V1177" s="22">
        <f t="shared" si="477"/>
        <v>0.62343102085632995</v>
      </c>
      <c r="W1177" s="81">
        <f t="shared" si="478"/>
        <v>9</v>
      </c>
      <c r="X1177" s="22">
        <f t="shared" si="479"/>
        <v>0.17858173554987722</v>
      </c>
      <c r="Y1177" s="3">
        <f>IF(U1177&gt;'Power Curve'!$C$37,0,INDEX(Ci,$W1177,1)*POWER(1-X1177,3)+INDEX(Ci,$W1177,2)*3*X1177*POWER(1-X1177,2)+INDEX(Ci,$W1177,3)*3*POWER(X1177,2)*(1-X1177)+INDEX(Ci,$W1177,4)*POWER(X1177,3))</f>
        <v>934.90743756997369</v>
      </c>
      <c r="Z1177" s="3">
        <f t="shared" si="480"/>
        <v>1021.5660936589435</v>
      </c>
      <c r="AA1177" s="3">
        <f t="shared" si="481"/>
        <v>919.67002487182663</v>
      </c>
      <c r="AB1177" s="3">
        <f t="shared" si="490"/>
        <v>101.89606878711686</v>
      </c>
      <c r="AC1177" s="3">
        <f t="shared" si="491"/>
        <v>101.89606878711686</v>
      </c>
      <c r="AE1177" s="34">
        <f t="shared" si="482"/>
        <v>8</v>
      </c>
      <c r="AF1177" s="73" t="b">
        <f>COUNTIF('Power Curve'!$D$2:$D$31,AE1177)&gt;0</f>
        <v>1</v>
      </c>
      <c r="AG1177" s="73" t="b">
        <f t="shared" si="483"/>
        <v>0</v>
      </c>
      <c r="AH1177" s="73" t="b">
        <f t="shared" si="492"/>
        <v>1</v>
      </c>
      <c r="AI1177" s="34" t="str">
        <f t="shared" si="484"/>
        <v>Outer</v>
      </c>
      <c r="AJ1177" s="35" t="str">
        <f t="shared" si="493"/>
        <v>0.6-0.7</v>
      </c>
      <c r="AK1177" s="36" t="str">
        <f t="shared" si="485"/>
        <v>20-21</v>
      </c>
      <c r="AL1177" s="36" t="str">
        <f t="shared" si="486"/>
        <v>Feb</v>
      </c>
      <c r="AM1177" s="35" t="str">
        <f t="shared" si="487"/>
        <v>305-315</v>
      </c>
      <c r="AN1177" s="36" t="str">
        <f t="shared" si="488"/>
        <v>HWS-HTI</v>
      </c>
    </row>
    <row r="1178" spans="5:40" x14ac:dyDescent="0.3">
      <c r="E1178" s="12">
        <v>40964.868055555555</v>
      </c>
      <c r="F1178" s="16">
        <v>8.1199999999999992</v>
      </c>
      <c r="G1178" s="16">
        <v>1113.3599700927784</v>
      </c>
      <c r="H1178" s="29">
        <v>1.215397431954675</v>
      </c>
      <c r="I1178" s="26">
        <v>312.10000000000002</v>
      </c>
      <c r="J1178" s="30">
        <v>0.12438423645320199</v>
      </c>
      <c r="K1178" s="31">
        <v>0.32645301322403453</v>
      </c>
      <c r="L1178" s="111">
        <f t="shared" si="468"/>
        <v>0.6</v>
      </c>
      <c r="M1178" s="112">
        <f t="shared" si="469"/>
        <v>0.12</v>
      </c>
      <c r="N1178" s="112" t="b">
        <f t="shared" si="470"/>
        <v>1</v>
      </c>
      <c r="O1178" s="112" t="b">
        <f t="shared" si="471"/>
        <v>1</v>
      </c>
      <c r="P1178" s="113">
        <f t="shared" si="472"/>
        <v>6</v>
      </c>
      <c r="Q1178" s="113">
        <f t="shared" si="473"/>
        <v>14</v>
      </c>
      <c r="R1178" s="114" t="str">
        <f t="shared" si="489"/>
        <v>0.6-0.12</v>
      </c>
      <c r="S1178" s="127">
        <f t="shared" si="474"/>
        <v>4.5001612482616585E-3</v>
      </c>
      <c r="T1178" s="112" t="b">
        <f t="shared" si="475"/>
        <v>1</v>
      </c>
      <c r="U1178" s="22">
        <f t="shared" si="476"/>
        <v>8.0987272154756269</v>
      </c>
      <c r="V1178" s="22">
        <f t="shared" si="477"/>
        <v>0.60973437415561804</v>
      </c>
      <c r="W1178" s="81">
        <f t="shared" si="478"/>
        <v>9</v>
      </c>
      <c r="X1178" s="22">
        <f t="shared" si="479"/>
        <v>9.000085371546919E-2</v>
      </c>
      <c r="Y1178" s="3">
        <f>IF(U1178&gt;'Power Curve'!$C$37,0,INDEX(Ci,$W1178,1)*POWER(1-X1178,3)+INDEX(Ci,$W1178,2)*3*X1178*POWER(1-X1178,2)+INDEX(Ci,$W1178,3)*3*POWER(X1178,2)*(1-X1178)+INDEX(Ci,$W1178,4)*POWER(X1178,3))</f>
        <v>907.8499180017875</v>
      </c>
      <c r="Z1178" s="3">
        <f t="shared" si="480"/>
        <v>911.93538902201658</v>
      </c>
      <c r="AA1178" s="3">
        <f t="shared" si="481"/>
        <v>1113.3599700927784</v>
      </c>
      <c r="AB1178" s="3">
        <f t="shared" si="490"/>
        <v>-201.42458107076186</v>
      </c>
      <c r="AC1178" s="3">
        <f t="shared" si="491"/>
        <v>201.42458107076186</v>
      </c>
      <c r="AE1178" s="34">
        <f t="shared" si="482"/>
        <v>8</v>
      </c>
      <c r="AF1178" s="73" t="b">
        <f>COUNTIF('Power Curve'!$D$2:$D$31,AE1178)&gt;0</f>
        <v>1</v>
      </c>
      <c r="AG1178" s="73" t="b">
        <f t="shared" si="483"/>
        <v>0</v>
      </c>
      <c r="AH1178" s="73" t="b">
        <f t="shared" si="492"/>
        <v>1</v>
      </c>
      <c r="AI1178" s="34" t="str">
        <f t="shared" si="484"/>
        <v>Outer</v>
      </c>
      <c r="AJ1178" s="35" t="str">
        <f t="shared" si="493"/>
        <v>0.6-0.7</v>
      </c>
      <c r="AK1178" s="36" t="str">
        <f t="shared" si="485"/>
        <v>20-21</v>
      </c>
      <c r="AL1178" s="36" t="str">
        <f t="shared" si="486"/>
        <v>Feb</v>
      </c>
      <c r="AM1178" s="35" t="str">
        <f t="shared" si="487"/>
        <v>305-315</v>
      </c>
      <c r="AN1178" s="36" t="str">
        <f t="shared" si="488"/>
        <v>Inner-TI</v>
      </c>
    </row>
    <row r="1179" spans="5:40" x14ac:dyDescent="0.3">
      <c r="E1179" s="12">
        <v>40964.875</v>
      </c>
      <c r="F1179" s="16">
        <v>7.92</v>
      </c>
      <c r="G1179" s="16">
        <v>1072.3300323486328</v>
      </c>
      <c r="H1179" s="29">
        <v>1.2153593983211104</v>
      </c>
      <c r="I1179" s="26">
        <v>314.60000000000002</v>
      </c>
      <c r="J1179" s="30">
        <v>0.1388888888888889</v>
      </c>
      <c r="K1179" s="31">
        <v>0.34119422830020779</v>
      </c>
      <c r="L1179" s="111">
        <f t="shared" si="468"/>
        <v>0.6</v>
      </c>
      <c r="M1179" s="112">
        <f t="shared" si="469"/>
        <v>0.14000000000000001</v>
      </c>
      <c r="N1179" s="112" t="b">
        <f t="shared" si="470"/>
        <v>1</v>
      </c>
      <c r="O1179" s="112" t="b">
        <f t="shared" si="471"/>
        <v>1</v>
      </c>
      <c r="P1179" s="113">
        <f t="shared" si="472"/>
        <v>6</v>
      </c>
      <c r="Q1179" s="113">
        <f t="shared" si="473"/>
        <v>12</v>
      </c>
      <c r="R1179" s="114" t="str">
        <f t="shared" si="489"/>
        <v>0.6-0.14</v>
      </c>
      <c r="S1179" s="127">
        <f t="shared" si="474"/>
        <v>1.631392633888494E-2</v>
      </c>
      <c r="T1179" s="112" t="b">
        <f t="shared" si="475"/>
        <v>1</v>
      </c>
      <c r="U1179" s="22">
        <f t="shared" si="476"/>
        <v>7.8991687773000381</v>
      </c>
      <c r="V1179" s="22">
        <f t="shared" si="477"/>
        <v>0.57889197424304717</v>
      </c>
      <c r="W1179" s="81">
        <f t="shared" si="478"/>
        <v>8</v>
      </c>
      <c r="X1179" s="22">
        <f t="shared" si="479"/>
        <v>0.88977328426226843</v>
      </c>
      <c r="Y1179" s="3">
        <f>IF(U1179&gt;'Power Curve'!$C$37,0,INDEX(Ci,$W1179,1)*POWER(1-X1179,3)+INDEX(Ci,$W1179,2)*3*X1179*POWER(1-X1179,2)+INDEX(Ci,$W1179,3)*3*POWER(X1179,2)*(1-X1179)+INDEX(Ci,$W1179,4)*POWER(X1179,3))</f>
        <v>848.12326726908975</v>
      </c>
      <c r="Z1179" s="3">
        <f t="shared" si="480"/>
        <v>861.95948777761214</v>
      </c>
      <c r="AA1179" s="3">
        <f t="shared" si="481"/>
        <v>1072.3300323486328</v>
      </c>
      <c r="AB1179" s="3">
        <f t="shared" si="490"/>
        <v>-210.37054457102067</v>
      </c>
      <c r="AC1179" s="3">
        <f t="shared" si="491"/>
        <v>210.37054457102067</v>
      </c>
      <c r="AE1179" s="34">
        <f t="shared" si="482"/>
        <v>8</v>
      </c>
      <c r="AF1179" s="73" t="b">
        <f>COUNTIF('Power Curve'!$D$2:$D$31,AE1179)&gt;0</f>
        <v>1</v>
      </c>
      <c r="AG1179" s="73" t="b">
        <f t="shared" si="483"/>
        <v>0</v>
      </c>
      <c r="AH1179" s="73" t="b">
        <f t="shared" si="492"/>
        <v>1</v>
      </c>
      <c r="AI1179" s="34" t="str">
        <f t="shared" si="484"/>
        <v>Outer</v>
      </c>
      <c r="AJ1179" s="35" t="str">
        <f t="shared" si="493"/>
        <v>0.5-0.6</v>
      </c>
      <c r="AK1179" s="36" t="str">
        <f t="shared" si="485"/>
        <v>21-22</v>
      </c>
      <c r="AL1179" s="36" t="str">
        <f t="shared" si="486"/>
        <v>Feb</v>
      </c>
      <c r="AM1179" s="35" t="str">
        <f t="shared" si="487"/>
        <v>305-315</v>
      </c>
      <c r="AN1179" s="36" t="str">
        <f t="shared" si="488"/>
        <v>Inner-TI</v>
      </c>
    </row>
    <row r="1180" spans="5:40" x14ac:dyDescent="0.3">
      <c r="E1180" s="12">
        <v>40964.881944444445</v>
      </c>
      <c r="F1180" s="16">
        <v>8.06</v>
      </c>
      <c r="G1180" s="16">
        <v>990.54002380371071</v>
      </c>
      <c r="H1180" s="29">
        <v>1.2153593983211104</v>
      </c>
      <c r="I1180" s="26">
        <v>313.5</v>
      </c>
      <c r="J1180" s="30">
        <v>0.15508684863523572</v>
      </c>
      <c r="K1180" s="31">
        <v>0.36735253313845134</v>
      </c>
      <c r="L1180" s="111">
        <f t="shared" si="468"/>
        <v>0.6</v>
      </c>
      <c r="M1180" s="112">
        <f t="shared" si="469"/>
        <v>0.16</v>
      </c>
      <c r="N1180" s="112" t="b">
        <f t="shared" si="470"/>
        <v>1</v>
      </c>
      <c r="O1180" s="112" t="b">
        <f t="shared" si="471"/>
        <v>1</v>
      </c>
      <c r="P1180" s="113">
        <f t="shared" si="472"/>
        <v>6</v>
      </c>
      <c r="Q1180" s="113">
        <f t="shared" si="473"/>
        <v>10</v>
      </c>
      <c r="R1180" s="114" t="str">
        <f t="shared" si="489"/>
        <v>0.6-0.16</v>
      </c>
      <c r="S1180" s="127">
        <f t="shared" si="474"/>
        <v>2.2867532805969572E-2</v>
      </c>
      <c r="T1180" s="112" t="b">
        <f t="shared" si="475"/>
        <v>1</v>
      </c>
      <c r="U1180" s="22">
        <f t="shared" si="476"/>
        <v>8.0388005486159493</v>
      </c>
      <c r="V1180" s="22">
        <f t="shared" si="477"/>
        <v>0.60047251461406703</v>
      </c>
      <c r="W1180" s="81">
        <f t="shared" si="478"/>
        <v>9</v>
      </c>
      <c r="X1180" s="22">
        <f t="shared" si="479"/>
        <v>3.0101251751262489E-2</v>
      </c>
      <c r="Y1180" s="3">
        <f>IF(U1180&gt;'Power Curve'!$C$37,0,INDEX(Ci,$W1180,1)*POWER(1-X1180,3)+INDEX(Ci,$W1180,2)*3*X1180*POWER(1-X1180,2)+INDEX(Ci,$W1180,3)*3*POWER(X1180,2)*(1-X1180)+INDEX(Ci,$W1180,4)*POWER(X1180,3))</f>
        <v>889.76423962605293</v>
      </c>
      <c r="Z1180" s="3">
        <f t="shared" si="480"/>
        <v>910.11095256528029</v>
      </c>
      <c r="AA1180" s="3">
        <f t="shared" si="481"/>
        <v>990.54002380371071</v>
      </c>
      <c r="AB1180" s="3">
        <f t="shared" si="490"/>
        <v>-80.429071238430424</v>
      </c>
      <c r="AC1180" s="3">
        <f t="shared" si="491"/>
        <v>80.429071238430424</v>
      </c>
      <c r="AE1180" s="34">
        <f t="shared" si="482"/>
        <v>8</v>
      </c>
      <c r="AF1180" s="73" t="b">
        <f>COUNTIF('Power Curve'!$D$2:$D$31,AE1180)&gt;0</f>
        <v>1</v>
      </c>
      <c r="AG1180" s="73" t="b">
        <f t="shared" si="483"/>
        <v>0</v>
      </c>
      <c r="AH1180" s="73" t="b">
        <f t="shared" si="492"/>
        <v>1</v>
      </c>
      <c r="AI1180" s="34" t="str">
        <f t="shared" si="484"/>
        <v>Outer</v>
      </c>
      <c r="AJ1180" s="35" t="str">
        <f t="shared" si="493"/>
        <v>0.6-0.7</v>
      </c>
      <c r="AK1180" s="36" t="str">
        <f t="shared" si="485"/>
        <v>21-22</v>
      </c>
      <c r="AL1180" s="36" t="str">
        <f t="shared" si="486"/>
        <v>Feb</v>
      </c>
      <c r="AM1180" s="35" t="str">
        <f t="shared" si="487"/>
        <v>305-315</v>
      </c>
      <c r="AN1180" s="36" t="str">
        <f t="shared" si="488"/>
        <v>HWS-HTI</v>
      </c>
    </row>
    <row r="1181" spans="5:40" x14ac:dyDescent="0.3">
      <c r="E1181" s="12">
        <v>40964.888888888891</v>
      </c>
      <c r="F1181" s="16">
        <v>7.6</v>
      </c>
      <c r="G1181" s="16">
        <v>772.1900253295903</v>
      </c>
      <c r="H1181" s="29">
        <v>1.2153593983211104</v>
      </c>
      <c r="I1181" s="26">
        <v>312.2</v>
      </c>
      <c r="J1181" s="30">
        <v>0.15789473684210525</v>
      </c>
      <c r="K1181" s="31">
        <v>0.34776264489441655</v>
      </c>
      <c r="L1181" s="111">
        <f t="shared" si="468"/>
        <v>0.5</v>
      </c>
      <c r="M1181" s="112">
        <f t="shared" si="469"/>
        <v>0.16</v>
      </c>
      <c r="N1181" s="112" t="b">
        <f t="shared" si="470"/>
        <v>1</v>
      </c>
      <c r="O1181" s="112" t="b">
        <f t="shared" si="471"/>
        <v>1</v>
      </c>
      <c r="P1181" s="113">
        <f t="shared" si="472"/>
        <v>5</v>
      </c>
      <c r="Q1181" s="113">
        <f t="shared" si="473"/>
        <v>10</v>
      </c>
      <c r="R1181" s="114" t="str">
        <f t="shared" si="489"/>
        <v>0.5-0.16</v>
      </c>
      <c r="S1181" s="127">
        <f t="shared" si="474"/>
        <v>2.7070438384100125E-2</v>
      </c>
      <c r="T1181" s="112" t="b">
        <f t="shared" si="475"/>
        <v>1</v>
      </c>
      <c r="U1181" s="22">
        <f t="shared" si="476"/>
        <v>7.5800104428636725</v>
      </c>
      <c r="V1181" s="22">
        <f t="shared" si="477"/>
        <v>0.52956502482357359</v>
      </c>
      <c r="W1181" s="81">
        <f t="shared" si="478"/>
        <v>8</v>
      </c>
      <c r="X1181" s="22">
        <f t="shared" si="479"/>
        <v>0.56854643248980807</v>
      </c>
      <c r="Y1181" s="3">
        <f>IF(U1181&gt;'Power Curve'!$C$37,0,INDEX(Ci,$W1181,1)*POWER(1-X1181,3)+INDEX(Ci,$W1181,2)*3*X1181*POWER(1-X1181,2)+INDEX(Ci,$W1181,3)*3*POWER(X1181,2)*(1-X1181)+INDEX(Ci,$W1181,4)*POWER(X1181,3))</f>
        <v>754.75597032171925</v>
      </c>
      <c r="Z1181" s="3">
        <f t="shared" si="480"/>
        <v>775.18754531134505</v>
      </c>
      <c r="AA1181" s="3">
        <f t="shared" si="481"/>
        <v>772.1900253295903</v>
      </c>
      <c r="AB1181" s="3">
        <f t="shared" si="490"/>
        <v>2.9975199817547491</v>
      </c>
      <c r="AC1181" s="3">
        <f t="shared" si="491"/>
        <v>2.9975199817547491</v>
      </c>
      <c r="AE1181" s="34">
        <f t="shared" si="482"/>
        <v>8</v>
      </c>
      <c r="AF1181" s="73" t="b">
        <f>COUNTIF('Power Curve'!$D$2:$D$31,AE1181)&gt;0</f>
        <v>1</v>
      </c>
      <c r="AG1181" s="73" t="b">
        <f t="shared" si="483"/>
        <v>0</v>
      </c>
      <c r="AH1181" s="73" t="b">
        <f t="shared" si="492"/>
        <v>1</v>
      </c>
      <c r="AI1181" s="34" t="str">
        <f t="shared" si="484"/>
        <v>Outer</v>
      </c>
      <c r="AJ1181" s="35" t="str">
        <f t="shared" si="493"/>
        <v>0.5-0.6</v>
      </c>
      <c r="AK1181" s="36" t="str">
        <f t="shared" si="485"/>
        <v>21-22</v>
      </c>
      <c r="AL1181" s="36" t="str">
        <f t="shared" si="486"/>
        <v>Feb</v>
      </c>
      <c r="AM1181" s="35" t="str">
        <f t="shared" si="487"/>
        <v>305-315</v>
      </c>
      <c r="AN1181" s="36" t="str">
        <f t="shared" si="488"/>
        <v>HWS-HTI</v>
      </c>
    </row>
    <row r="1182" spans="5:40" x14ac:dyDescent="0.3">
      <c r="E1182" s="12">
        <v>40964.895833333336</v>
      </c>
      <c r="F1182" s="16">
        <v>7.66</v>
      </c>
      <c r="G1182" s="16">
        <v>797.40998458862282</v>
      </c>
      <c r="H1182" s="29">
        <v>1.2156860200352522</v>
      </c>
      <c r="I1182" s="26">
        <v>313.2</v>
      </c>
      <c r="J1182" s="30">
        <v>0.16057441253263707</v>
      </c>
      <c r="K1182" s="31">
        <v>0.34177538076463115</v>
      </c>
      <c r="L1182" s="111">
        <f t="shared" si="468"/>
        <v>0.5</v>
      </c>
      <c r="M1182" s="112">
        <f t="shared" si="469"/>
        <v>0.16</v>
      </c>
      <c r="N1182" s="112" t="b">
        <f t="shared" si="470"/>
        <v>1</v>
      </c>
      <c r="O1182" s="112" t="b">
        <f t="shared" si="471"/>
        <v>1</v>
      </c>
      <c r="P1182" s="113">
        <f t="shared" si="472"/>
        <v>5</v>
      </c>
      <c r="Q1182" s="113">
        <f t="shared" si="473"/>
        <v>10</v>
      </c>
      <c r="R1182" s="114" t="str">
        <f t="shared" si="489"/>
        <v>0.5-0.16</v>
      </c>
      <c r="S1182" s="127">
        <f t="shared" si="474"/>
        <v>2.7070438384100125E-2</v>
      </c>
      <c r="T1182" s="112" t="b">
        <f t="shared" si="475"/>
        <v>1</v>
      </c>
      <c r="U1182" s="22">
        <f t="shared" si="476"/>
        <v>7.6405369599032964</v>
      </c>
      <c r="V1182" s="22">
        <f t="shared" si="477"/>
        <v>0.5389195931441001</v>
      </c>
      <c r="W1182" s="81">
        <f t="shared" si="478"/>
        <v>8</v>
      </c>
      <c r="X1182" s="22">
        <f t="shared" si="479"/>
        <v>0.62946523178021818</v>
      </c>
      <c r="Y1182" s="3">
        <f>IF(U1182&gt;'Power Curve'!$C$37,0,INDEX(Ci,$W1182,1)*POWER(1-X1182,3)+INDEX(Ci,$W1182,2)*3*X1182*POWER(1-X1182,2)+INDEX(Ci,$W1182,3)*3*POWER(X1182,2)*(1-X1182)+INDEX(Ci,$W1182,4)*POWER(X1182,3))</f>
        <v>772.21474085396358</v>
      </c>
      <c r="Z1182" s="3">
        <f t="shared" si="480"/>
        <v>793.11893241554458</v>
      </c>
      <c r="AA1182" s="3">
        <f t="shared" si="481"/>
        <v>797.40998458862282</v>
      </c>
      <c r="AB1182" s="3">
        <f t="shared" si="490"/>
        <v>-4.291052173078242</v>
      </c>
      <c r="AC1182" s="3">
        <f t="shared" si="491"/>
        <v>4.291052173078242</v>
      </c>
      <c r="AE1182" s="34">
        <f t="shared" si="482"/>
        <v>8</v>
      </c>
      <c r="AF1182" s="73" t="b">
        <f>COUNTIF('Power Curve'!$D$2:$D$31,AE1182)&gt;0</f>
        <v>1</v>
      </c>
      <c r="AG1182" s="73" t="b">
        <f t="shared" si="483"/>
        <v>0</v>
      </c>
      <c r="AH1182" s="73" t="b">
        <f t="shared" si="492"/>
        <v>1</v>
      </c>
      <c r="AI1182" s="34" t="str">
        <f t="shared" si="484"/>
        <v>Outer</v>
      </c>
      <c r="AJ1182" s="35" t="str">
        <f t="shared" si="493"/>
        <v>0.5-0.6</v>
      </c>
      <c r="AK1182" s="36" t="str">
        <f t="shared" si="485"/>
        <v>21-22</v>
      </c>
      <c r="AL1182" s="36" t="str">
        <f t="shared" si="486"/>
        <v>Feb</v>
      </c>
      <c r="AM1182" s="35" t="str">
        <f t="shared" si="487"/>
        <v>305-315</v>
      </c>
      <c r="AN1182" s="36" t="str">
        <f t="shared" si="488"/>
        <v>HWS-HTI</v>
      </c>
    </row>
    <row r="1183" spans="5:40" x14ac:dyDescent="0.3">
      <c r="E1183" s="12">
        <v>40964.902777777781</v>
      </c>
      <c r="F1183" s="16">
        <v>7.39</v>
      </c>
      <c r="G1183" s="16">
        <v>863.69000625610374</v>
      </c>
      <c r="H1183" s="29">
        <v>1.2166442211788802</v>
      </c>
      <c r="I1183" s="26">
        <v>310.8</v>
      </c>
      <c r="J1183" s="30">
        <v>0.15426251691474965</v>
      </c>
      <c r="K1183" s="31">
        <v>0.31050838052749036</v>
      </c>
      <c r="L1183" s="111">
        <f t="shared" si="468"/>
        <v>0.5</v>
      </c>
      <c r="M1183" s="112">
        <f t="shared" si="469"/>
        <v>0.15000000000000002</v>
      </c>
      <c r="N1183" s="112" t="b">
        <f t="shared" si="470"/>
        <v>1</v>
      </c>
      <c r="O1183" s="112" t="b">
        <f t="shared" si="471"/>
        <v>1</v>
      </c>
      <c r="P1183" s="113">
        <f t="shared" si="472"/>
        <v>5</v>
      </c>
      <c r="Q1183" s="113">
        <f t="shared" si="473"/>
        <v>10.999999999999998</v>
      </c>
      <c r="R1183" s="114" t="str">
        <f t="shared" si="489"/>
        <v>0.5-0.15</v>
      </c>
      <c r="S1183" s="127">
        <f t="shared" si="474"/>
        <v>3.6961852981718626E-2</v>
      </c>
      <c r="T1183" s="112" t="b">
        <f t="shared" si="475"/>
        <v>1</v>
      </c>
      <c r="U1183" s="22">
        <f t="shared" si="476"/>
        <v>7.3731591461311456</v>
      </c>
      <c r="V1183" s="22">
        <f t="shared" si="477"/>
        <v>0.49759549011191706</v>
      </c>
      <c r="W1183" s="81">
        <f t="shared" si="478"/>
        <v>8</v>
      </c>
      <c r="X1183" s="22">
        <f t="shared" si="479"/>
        <v>0.3603544986906021</v>
      </c>
      <c r="Y1183" s="3">
        <f>IF(U1183&gt;'Power Curve'!$C$37,0,INDEX(Ci,$W1183,1)*POWER(1-X1183,3)+INDEX(Ci,$W1183,2)*3*X1183*POWER(1-X1183,2)+INDEX(Ci,$W1183,3)*3*POWER(X1183,2)*(1-X1183)+INDEX(Ci,$W1183,4)*POWER(X1183,3))</f>
        <v>696.23703774161424</v>
      </c>
      <c r="Z1183" s="3">
        <f t="shared" si="480"/>
        <v>721.97124877104704</v>
      </c>
      <c r="AA1183" s="3">
        <f t="shared" si="481"/>
        <v>863.69000625610374</v>
      </c>
      <c r="AB1183" s="3">
        <f t="shared" si="490"/>
        <v>-141.7187574850567</v>
      </c>
      <c r="AC1183" s="3">
        <f t="shared" si="491"/>
        <v>141.7187574850567</v>
      </c>
      <c r="AE1183" s="34">
        <f t="shared" si="482"/>
        <v>7</v>
      </c>
      <c r="AF1183" s="73" t="b">
        <f>COUNTIF('Power Curve'!$D$2:$D$31,AE1183)&gt;0</f>
        <v>1</v>
      </c>
      <c r="AG1183" s="73" t="b">
        <f t="shared" si="483"/>
        <v>0</v>
      </c>
      <c r="AH1183" s="73" t="b">
        <f t="shared" si="492"/>
        <v>1</v>
      </c>
      <c r="AI1183" s="34" t="str">
        <f t="shared" si="484"/>
        <v>Outer</v>
      </c>
      <c r="AJ1183" s="35" t="str">
        <f t="shared" si="493"/>
        <v>0.4-0.5</v>
      </c>
      <c r="AK1183" s="36" t="str">
        <f t="shared" si="485"/>
        <v>21-22</v>
      </c>
      <c r="AL1183" s="36" t="str">
        <f t="shared" si="486"/>
        <v>Feb</v>
      </c>
      <c r="AM1183" s="35" t="str">
        <f t="shared" si="487"/>
        <v>305-315</v>
      </c>
      <c r="AN1183" s="36" t="str">
        <f t="shared" si="488"/>
        <v>LWS-HTI</v>
      </c>
    </row>
    <row r="1184" spans="5:40" x14ac:dyDescent="0.3">
      <c r="E1184" s="12">
        <v>40964.909722222219</v>
      </c>
      <c r="F1184" s="16">
        <v>7.34</v>
      </c>
      <c r="G1184" s="16">
        <v>761.44999313354469</v>
      </c>
      <c r="H1184" s="29">
        <v>1.2173823325376434</v>
      </c>
      <c r="I1184" s="26">
        <v>309.7</v>
      </c>
      <c r="J1184" s="30">
        <v>0.11716621253405994</v>
      </c>
      <c r="K1184" s="31">
        <v>0.42552186179447832</v>
      </c>
      <c r="L1184" s="111">
        <f t="shared" si="468"/>
        <v>0.5</v>
      </c>
      <c r="M1184" s="112">
        <f t="shared" si="469"/>
        <v>0.12</v>
      </c>
      <c r="N1184" s="112" t="b">
        <f t="shared" si="470"/>
        <v>1</v>
      </c>
      <c r="O1184" s="112" t="b">
        <f t="shared" si="471"/>
        <v>1</v>
      </c>
      <c r="P1184" s="113">
        <f t="shared" si="472"/>
        <v>5</v>
      </c>
      <c r="Q1184" s="113">
        <f t="shared" si="473"/>
        <v>14</v>
      </c>
      <c r="R1184" s="114" t="str">
        <f t="shared" si="489"/>
        <v>0.5-0.12</v>
      </c>
      <c r="S1184" s="127">
        <f t="shared" si="474"/>
        <v>-3.7124310330351562E-3</v>
      </c>
      <c r="T1184" s="112" t="b">
        <f t="shared" si="475"/>
        <v>1</v>
      </c>
      <c r="U1184" s="22">
        <f t="shared" si="476"/>
        <v>7.324753746651254</v>
      </c>
      <c r="V1184" s="22">
        <f t="shared" si="477"/>
        <v>0.4901142795836359</v>
      </c>
      <c r="W1184" s="81">
        <f t="shared" si="478"/>
        <v>8</v>
      </c>
      <c r="X1184" s="22">
        <f t="shared" si="479"/>
        <v>0.31163537590418433</v>
      </c>
      <c r="Y1184" s="3">
        <f>IF(U1184&gt;'Power Curve'!$C$37,0,INDEX(Ci,$W1184,1)*POWER(1-X1184,3)+INDEX(Ci,$W1184,2)*3*X1184*POWER(1-X1184,2)+INDEX(Ci,$W1184,3)*3*POWER(X1184,2)*(1-X1184)+INDEX(Ci,$W1184,4)*POWER(X1184,3))</f>
        <v>682.83563383964145</v>
      </c>
      <c r="Z1184" s="3">
        <f t="shared" si="480"/>
        <v>680.30065364211293</v>
      </c>
      <c r="AA1184" s="3">
        <f t="shared" si="481"/>
        <v>761.44999313354469</v>
      </c>
      <c r="AB1184" s="3">
        <f t="shared" si="490"/>
        <v>-81.149339491431761</v>
      </c>
      <c r="AC1184" s="3">
        <f t="shared" si="491"/>
        <v>81.149339491431761</v>
      </c>
      <c r="AE1184" s="34">
        <f t="shared" si="482"/>
        <v>7</v>
      </c>
      <c r="AF1184" s="73" t="b">
        <f>COUNTIF('Power Curve'!$D$2:$D$31,AE1184)&gt;0</f>
        <v>1</v>
      </c>
      <c r="AG1184" s="73" t="b">
        <f t="shared" si="483"/>
        <v>0</v>
      </c>
      <c r="AH1184" s="73" t="b">
        <f t="shared" si="492"/>
        <v>1</v>
      </c>
      <c r="AI1184" s="34" t="str">
        <f t="shared" si="484"/>
        <v>Outer</v>
      </c>
      <c r="AJ1184" s="35" t="str">
        <f t="shared" si="493"/>
        <v>0.4-0.5</v>
      </c>
      <c r="AK1184" s="36" t="str">
        <f t="shared" si="485"/>
        <v>21-22</v>
      </c>
      <c r="AL1184" s="36" t="str">
        <f t="shared" si="486"/>
        <v>Feb</v>
      </c>
      <c r="AM1184" s="35" t="str">
        <f t="shared" si="487"/>
        <v>305-315</v>
      </c>
      <c r="AN1184" s="36" t="str">
        <f t="shared" si="488"/>
        <v>Inner-TI</v>
      </c>
    </row>
    <row r="1185" spans="5:40" x14ac:dyDescent="0.3">
      <c r="E1185" s="12">
        <v>40964.916666666664</v>
      </c>
      <c r="F1185" s="16">
        <v>7.94</v>
      </c>
      <c r="G1185" s="16">
        <v>864.91002273559616</v>
      </c>
      <c r="H1185" s="29">
        <v>1.2162407083841902</v>
      </c>
      <c r="I1185" s="26">
        <v>308.89999999999998</v>
      </c>
      <c r="J1185" s="30">
        <v>9.5717884130982367E-2</v>
      </c>
      <c r="K1185" s="31">
        <v>0.48399916077829952</v>
      </c>
      <c r="L1185" s="111">
        <f t="shared" si="468"/>
        <v>0.6</v>
      </c>
      <c r="M1185" s="112">
        <f t="shared" si="469"/>
        <v>9.9999999999999992E-2</v>
      </c>
      <c r="N1185" s="112" t="b">
        <f t="shared" si="470"/>
        <v>1</v>
      </c>
      <c r="O1185" s="112" t="b">
        <f t="shared" si="471"/>
        <v>1</v>
      </c>
      <c r="P1185" s="113">
        <f t="shared" si="472"/>
        <v>6</v>
      </c>
      <c r="Q1185" s="113">
        <f t="shared" si="473"/>
        <v>16</v>
      </c>
      <c r="R1185" s="114" t="str">
        <f t="shared" si="489"/>
        <v>0.6-0.1</v>
      </c>
      <c r="S1185" s="127">
        <f t="shared" si="474"/>
        <v>-7.7910698820127019E-3</v>
      </c>
      <c r="T1185" s="112" t="b">
        <f t="shared" si="475"/>
        <v>1</v>
      </c>
      <c r="U1185" s="22">
        <f t="shared" si="476"/>
        <v>7.9210298761200981</v>
      </c>
      <c r="V1185" s="22">
        <f t="shared" si="477"/>
        <v>0.58227067753668216</v>
      </c>
      <c r="W1185" s="81">
        <f t="shared" si="478"/>
        <v>8</v>
      </c>
      <c r="X1185" s="22">
        <f t="shared" si="479"/>
        <v>0.91177606843726444</v>
      </c>
      <c r="Y1185" s="3">
        <f>IF(U1185&gt;'Power Curve'!$C$37,0,INDEX(Ci,$W1185,1)*POWER(1-X1185,3)+INDEX(Ci,$W1185,2)*3*X1185*POWER(1-X1185,2)+INDEX(Ci,$W1185,3)*3*POWER(X1185,2)*(1-X1185)+INDEX(Ci,$W1185,4)*POWER(X1185,3))</f>
        <v>854.61705610429362</v>
      </c>
      <c r="Z1185" s="3">
        <f t="shared" si="480"/>
        <v>847.95867489782506</v>
      </c>
      <c r="AA1185" s="3">
        <f t="shared" si="481"/>
        <v>864.91002273559616</v>
      </c>
      <c r="AB1185" s="3">
        <f t="shared" si="490"/>
        <v>-16.951347837771095</v>
      </c>
      <c r="AC1185" s="3">
        <f t="shared" si="491"/>
        <v>16.951347837771095</v>
      </c>
      <c r="AE1185" s="34">
        <f t="shared" si="482"/>
        <v>8</v>
      </c>
      <c r="AF1185" s="73" t="b">
        <f>COUNTIF('Power Curve'!$D$2:$D$31,AE1185)&gt;0</f>
        <v>1</v>
      </c>
      <c r="AG1185" s="73" t="b">
        <f t="shared" si="483"/>
        <v>0</v>
      </c>
      <c r="AH1185" s="73" t="b">
        <f t="shared" si="492"/>
        <v>1</v>
      </c>
      <c r="AI1185" s="34" t="str">
        <f t="shared" si="484"/>
        <v>Outer</v>
      </c>
      <c r="AJ1185" s="35" t="str">
        <f t="shared" si="493"/>
        <v>0.5-0.6</v>
      </c>
      <c r="AK1185" s="36" t="str">
        <f t="shared" si="485"/>
        <v>22-23</v>
      </c>
      <c r="AL1185" s="36" t="str">
        <f t="shared" si="486"/>
        <v>Feb</v>
      </c>
      <c r="AM1185" s="35" t="str">
        <f t="shared" si="487"/>
        <v>305-315</v>
      </c>
      <c r="AN1185" s="36" t="str">
        <f t="shared" si="488"/>
        <v>HWS-LTI</v>
      </c>
    </row>
    <row r="1186" spans="5:40" x14ac:dyDescent="0.3">
      <c r="E1186" s="12">
        <v>40964.923611111109</v>
      </c>
      <c r="F1186" s="16">
        <v>7.61</v>
      </c>
      <c r="G1186" s="16">
        <v>797.13001632690452</v>
      </c>
      <c r="H1186" s="29">
        <v>1.2163319594288045</v>
      </c>
      <c r="I1186" s="26">
        <v>310.2</v>
      </c>
      <c r="J1186" s="30">
        <v>8.1471747700394212E-2</v>
      </c>
      <c r="K1186" s="31">
        <v>0.51506155285342192</v>
      </c>
      <c r="L1186" s="111">
        <f t="shared" si="468"/>
        <v>0.5</v>
      </c>
      <c r="M1186" s="112">
        <f t="shared" si="469"/>
        <v>0.08</v>
      </c>
      <c r="N1186" s="112" t="b">
        <f t="shared" si="470"/>
        <v>1</v>
      </c>
      <c r="O1186" s="112" t="b">
        <f t="shared" si="471"/>
        <v>1</v>
      </c>
      <c r="P1186" s="113">
        <f t="shared" si="472"/>
        <v>5</v>
      </c>
      <c r="Q1186" s="113">
        <f t="shared" si="473"/>
        <v>18</v>
      </c>
      <c r="R1186" s="114" t="str">
        <f t="shared" si="489"/>
        <v>0.5-0.08</v>
      </c>
      <c r="S1186" s="127">
        <f t="shared" si="474"/>
        <v>-2.3595533189971072E-2</v>
      </c>
      <c r="T1186" s="112" t="b">
        <f t="shared" si="475"/>
        <v>1</v>
      </c>
      <c r="U1186" s="22">
        <f t="shared" si="476"/>
        <v>7.5920081663156882</v>
      </c>
      <c r="V1186" s="22">
        <f t="shared" si="477"/>
        <v>0.5314193116587006</v>
      </c>
      <c r="W1186" s="81">
        <f t="shared" si="478"/>
        <v>8</v>
      </c>
      <c r="X1186" s="22">
        <f t="shared" si="479"/>
        <v>0.58062191514870132</v>
      </c>
      <c r="Y1186" s="3">
        <f>IF(U1186&gt;'Power Curve'!$C$37,0,INDEX(Ci,$W1186,1)*POWER(1-X1186,3)+INDEX(Ci,$W1186,2)*3*X1186*POWER(1-X1186,2)+INDEX(Ci,$W1186,3)*3*POWER(X1186,2)*(1-X1186)+INDEX(Ci,$W1186,4)*POWER(X1186,3))</f>
        <v>758.2058078493219</v>
      </c>
      <c r="Z1186" s="3">
        <f t="shared" si="480"/>
        <v>740.31553754538436</v>
      </c>
      <c r="AA1186" s="3">
        <f t="shared" si="481"/>
        <v>797.13001632690452</v>
      </c>
      <c r="AB1186" s="3">
        <f t="shared" si="490"/>
        <v>-56.814478781520165</v>
      </c>
      <c r="AC1186" s="3">
        <f t="shared" si="491"/>
        <v>56.814478781520165</v>
      </c>
      <c r="AE1186" s="34">
        <f t="shared" si="482"/>
        <v>8</v>
      </c>
      <c r="AF1186" s="73" t="b">
        <f>COUNTIF('Power Curve'!$D$2:$D$31,AE1186)&gt;0</f>
        <v>1</v>
      </c>
      <c r="AG1186" s="73" t="b">
        <f t="shared" si="483"/>
        <v>0</v>
      </c>
      <c r="AH1186" s="73" t="b">
        <f t="shared" si="492"/>
        <v>1</v>
      </c>
      <c r="AI1186" s="34" t="str">
        <f t="shared" si="484"/>
        <v>Outer</v>
      </c>
      <c r="AJ1186" s="35" t="str">
        <f t="shared" si="493"/>
        <v>0.5-0.6</v>
      </c>
      <c r="AK1186" s="36" t="str">
        <f t="shared" si="485"/>
        <v>22-23</v>
      </c>
      <c r="AL1186" s="36" t="str">
        <f t="shared" si="486"/>
        <v>Feb</v>
      </c>
      <c r="AM1186" s="35" t="str">
        <f t="shared" si="487"/>
        <v>305-315</v>
      </c>
      <c r="AN1186" s="36" t="str">
        <f t="shared" si="488"/>
        <v>HWS-LTI</v>
      </c>
    </row>
    <row r="1187" spans="5:40" x14ac:dyDescent="0.3">
      <c r="E1187" s="12">
        <v>40964.930555555555</v>
      </c>
      <c r="F1187" s="16">
        <v>6.8</v>
      </c>
      <c r="G1187" s="16">
        <v>572.00002193450905</v>
      </c>
      <c r="H1187" s="29">
        <v>1.217069577545685</v>
      </c>
      <c r="I1187" s="26">
        <v>306.7</v>
      </c>
      <c r="J1187" s="30">
        <v>0.12205882352941176</v>
      </c>
      <c r="K1187" s="31">
        <v>0.48108806163270462</v>
      </c>
      <c r="L1187" s="111">
        <f t="shared" si="468"/>
        <v>0.4</v>
      </c>
      <c r="M1187" s="112">
        <f t="shared" si="469"/>
        <v>0.12</v>
      </c>
      <c r="N1187" s="112" t="b">
        <f t="shared" si="470"/>
        <v>1</v>
      </c>
      <c r="O1187" s="112" t="b">
        <f t="shared" si="471"/>
        <v>1</v>
      </c>
      <c r="P1187" s="113">
        <f t="shared" si="472"/>
        <v>4</v>
      </c>
      <c r="Q1187" s="113">
        <f t="shared" si="473"/>
        <v>14</v>
      </c>
      <c r="R1187" s="114" t="str">
        <f t="shared" si="489"/>
        <v>0.4-0.12</v>
      </c>
      <c r="S1187" s="127">
        <f t="shared" si="474"/>
        <v>-3.0982127234546147E-3</v>
      </c>
      <c r="T1187" s="112" t="b">
        <f t="shared" si="475"/>
        <v>1</v>
      </c>
      <c r="U1187" s="22">
        <f t="shared" si="476"/>
        <v>6.7852942411178976</v>
      </c>
      <c r="V1187" s="22">
        <f t="shared" si="477"/>
        <v>0.40673907401273574</v>
      </c>
      <c r="W1187" s="81">
        <f t="shared" si="478"/>
        <v>7</v>
      </c>
      <c r="X1187" s="22">
        <f t="shared" si="479"/>
        <v>0.76636627777346422</v>
      </c>
      <c r="Y1187" s="3">
        <f>IF(U1187&gt;'Power Curve'!$C$37,0,INDEX(Ci,$W1187,1)*POWER(1-X1187,3)+INDEX(Ci,$W1187,2)*3*X1187*POWER(1-X1187,2)+INDEX(Ci,$W1187,3)*3*POWER(X1187,2)*(1-X1187)+INDEX(Ci,$W1187,4)*POWER(X1187,3))</f>
        <v>541.48065433330817</v>
      </c>
      <c r="Z1187" s="3">
        <f t="shared" si="480"/>
        <v>539.80303208054818</v>
      </c>
      <c r="AA1187" s="3">
        <f t="shared" si="481"/>
        <v>572.00002193450905</v>
      </c>
      <c r="AB1187" s="3">
        <f t="shared" si="490"/>
        <v>-32.196989853960872</v>
      </c>
      <c r="AC1187" s="3">
        <f t="shared" si="491"/>
        <v>32.196989853960872</v>
      </c>
      <c r="AE1187" s="34">
        <f t="shared" si="482"/>
        <v>7</v>
      </c>
      <c r="AF1187" s="73" t="b">
        <f>COUNTIF('Power Curve'!$D$2:$D$31,AE1187)&gt;0</f>
        <v>1</v>
      </c>
      <c r="AG1187" s="73" t="b">
        <f t="shared" si="483"/>
        <v>0</v>
      </c>
      <c r="AH1187" s="73" t="b">
        <f t="shared" si="492"/>
        <v>1</v>
      </c>
      <c r="AI1187" s="34" t="str">
        <f t="shared" si="484"/>
        <v>Outer</v>
      </c>
      <c r="AJ1187" s="35" t="str">
        <f t="shared" si="493"/>
        <v>0.4-0.5</v>
      </c>
      <c r="AK1187" s="36" t="str">
        <f t="shared" si="485"/>
        <v>22-23</v>
      </c>
      <c r="AL1187" s="36" t="str">
        <f t="shared" si="486"/>
        <v>Feb</v>
      </c>
      <c r="AM1187" s="35" t="str">
        <f t="shared" si="487"/>
        <v>305-315</v>
      </c>
      <c r="AN1187" s="36" t="str">
        <f t="shared" si="488"/>
        <v>Inner-TI</v>
      </c>
    </row>
    <row r="1188" spans="5:40" x14ac:dyDescent="0.3">
      <c r="E1188" s="12">
        <v>40964.9375</v>
      </c>
      <c r="F1188" s="16">
        <v>6.42</v>
      </c>
      <c r="G1188" s="16">
        <v>413.2200164794927</v>
      </c>
      <c r="H1188" s="29">
        <v>1.2184938069387607</v>
      </c>
      <c r="I1188" s="26">
        <v>302.8</v>
      </c>
      <c r="J1188" s="30">
        <v>0.13084112149532709</v>
      </c>
      <c r="K1188" s="31">
        <v>0.40493986943997284</v>
      </c>
      <c r="L1188" s="111">
        <f t="shared" si="468"/>
        <v>0.30000000000000004</v>
      </c>
      <c r="M1188" s="112">
        <f t="shared" si="469"/>
        <v>0.13</v>
      </c>
      <c r="N1188" s="112" t="b">
        <f t="shared" si="470"/>
        <v>1</v>
      </c>
      <c r="O1188" s="112" t="b">
        <f t="shared" si="471"/>
        <v>1</v>
      </c>
      <c r="P1188" s="113">
        <f t="shared" si="472"/>
        <v>3.0000000000000004</v>
      </c>
      <c r="Q1188" s="113">
        <f t="shared" si="473"/>
        <v>13</v>
      </c>
      <c r="R1188" s="114" t="str">
        <f t="shared" si="489"/>
        <v>0.3-0.13</v>
      </c>
      <c r="S1188" s="127">
        <f t="shared" si="474"/>
        <v>2.3144625764960111E-2</v>
      </c>
      <c r="T1188" s="112" t="b">
        <f t="shared" si="475"/>
        <v>1</v>
      </c>
      <c r="U1188" s="22">
        <f t="shared" si="476"/>
        <v>6.4086138973327067</v>
      </c>
      <c r="V1188" s="22">
        <f t="shared" si="477"/>
        <v>0.34852191262161858</v>
      </c>
      <c r="W1188" s="81">
        <f t="shared" si="478"/>
        <v>7</v>
      </c>
      <c r="X1188" s="22">
        <f t="shared" si="479"/>
        <v>0.38345328745537216</v>
      </c>
      <c r="Y1188" s="3">
        <f>IF(U1188&gt;'Power Curve'!$C$37,0,INDEX(Ci,$W1188,1)*POWER(1-X1188,3)+INDEX(Ci,$W1188,2)*3*X1188*POWER(1-X1188,2)+INDEX(Ci,$W1188,3)*3*POWER(X1188,2)*(1-X1188)+INDEX(Ci,$W1188,4)*POWER(X1188,3))</f>
        <v>449.12679290446414</v>
      </c>
      <c r="Z1188" s="3">
        <f t="shared" si="480"/>
        <v>459.52166444725469</v>
      </c>
      <c r="AA1188" s="3">
        <f t="shared" si="481"/>
        <v>413.2200164794927</v>
      </c>
      <c r="AB1188" s="3">
        <f t="shared" si="490"/>
        <v>46.301647967761994</v>
      </c>
      <c r="AC1188" s="3">
        <f t="shared" si="491"/>
        <v>46.301647967761994</v>
      </c>
      <c r="AE1188" s="34">
        <f t="shared" si="482"/>
        <v>6</v>
      </c>
      <c r="AF1188" s="73" t="b">
        <f>COUNTIF('Power Curve'!$D$2:$D$31,AE1188)&gt;0</f>
        <v>1</v>
      </c>
      <c r="AG1188" s="73" t="b">
        <f t="shared" si="483"/>
        <v>0</v>
      </c>
      <c r="AH1188" s="73" t="b">
        <f t="shared" si="492"/>
        <v>1</v>
      </c>
      <c r="AI1188" s="34" t="str">
        <f t="shared" si="484"/>
        <v>Outer</v>
      </c>
      <c r="AJ1188" s="35" t="str">
        <f t="shared" si="493"/>
        <v>0.3-0.4</v>
      </c>
      <c r="AK1188" s="36" t="str">
        <f t="shared" si="485"/>
        <v>22-23</v>
      </c>
      <c r="AL1188" s="36" t="str">
        <f t="shared" si="486"/>
        <v>Feb</v>
      </c>
      <c r="AM1188" s="35" t="str">
        <f t="shared" si="487"/>
        <v>295-305</v>
      </c>
      <c r="AN1188" s="36" t="str">
        <f t="shared" si="488"/>
        <v>Inner-TI</v>
      </c>
    </row>
    <row r="1189" spans="5:40" x14ac:dyDescent="0.3">
      <c r="E1189" s="12">
        <v>40964.944444444445</v>
      </c>
      <c r="F1189" s="16">
        <v>6.7</v>
      </c>
      <c r="G1189" s="16">
        <v>512.28997611999557</v>
      </c>
      <c r="H1189" s="29">
        <v>1.2189974498254708</v>
      </c>
      <c r="I1189" s="26">
        <v>301.7</v>
      </c>
      <c r="J1189" s="30">
        <v>0.1373134328358209</v>
      </c>
      <c r="K1189" s="31">
        <v>0.37032975557898612</v>
      </c>
      <c r="L1189" s="111">
        <f t="shared" si="468"/>
        <v>0.4</v>
      </c>
      <c r="M1189" s="112">
        <f t="shared" si="469"/>
        <v>0.14000000000000001</v>
      </c>
      <c r="N1189" s="112" t="b">
        <f t="shared" si="470"/>
        <v>1</v>
      </c>
      <c r="O1189" s="112" t="b">
        <f t="shared" si="471"/>
        <v>1</v>
      </c>
      <c r="P1189" s="113">
        <f t="shared" si="472"/>
        <v>4</v>
      </c>
      <c r="Q1189" s="113">
        <f t="shared" si="473"/>
        <v>12</v>
      </c>
      <c r="R1189" s="114" t="str">
        <f t="shared" si="489"/>
        <v>0.4-0.14</v>
      </c>
      <c r="S1189" s="127">
        <f t="shared" si="474"/>
        <v>1.8184684372412531E-2</v>
      </c>
      <c r="T1189" s="112" t="b">
        <f t="shared" si="475"/>
        <v>1</v>
      </c>
      <c r="U1189" s="22">
        <f t="shared" si="476"/>
        <v>6.6890386519640366</v>
      </c>
      <c r="V1189" s="22">
        <f t="shared" si="477"/>
        <v>0.39186246242144168</v>
      </c>
      <c r="W1189" s="81">
        <f t="shared" si="478"/>
        <v>7</v>
      </c>
      <c r="X1189" s="22">
        <f t="shared" si="479"/>
        <v>0.66851801973228187</v>
      </c>
      <c r="Y1189" s="3">
        <f>IF(U1189&gt;'Power Curve'!$C$37,0,INDEX(Ci,$W1189,1)*POWER(1-X1189,3)+INDEX(Ci,$W1189,2)*3*X1189*POWER(1-X1189,2)+INDEX(Ci,$W1189,3)*3*POWER(X1189,2)*(1-X1189)+INDEX(Ci,$W1189,4)*POWER(X1189,3))</f>
        <v>517.16822085438707</v>
      </c>
      <c r="Z1189" s="3">
        <f t="shared" si="480"/>
        <v>526.5727617180662</v>
      </c>
      <c r="AA1189" s="3">
        <f t="shared" si="481"/>
        <v>512.28997611999557</v>
      </c>
      <c r="AB1189" s="3">
        <f t="shared" si="490"/>
        <v>14.282785598070632</v>
      </c>
      <c r="AC1189" s="3">
        <f t="shared" si="491"/>
        <v>14.282785598070632</v>
      </c>
      <c r="AE1189" s="34">
        <f t="shared" si="482"/>
        <v>7</v>
      </c>
      <c r="AF1189" s="73" t="b">
        <f>COUNTIF('Power Curve'!$D$2:$D$31,AE1189)&gt;0</f>
        <v>1</v>
      </c>
      <c r="AG1189" s="73" t="b">
        <f t="shared" si="483"/>
        <v>0</v>
      </c>
      <c r="AH1189" s="73" t="b">
        <f t="shared" si="492"/>
        <v>1</v>
      </c>
      <c r="AI1189" s="34" t="str">
        <f t="shared" si="484"/>
        <v>Outer</v>
      </c>
      <c r="AJ1189" s="35" t="str">
        <f t="shared" si="493"/>
        <v>0.3-0.4</v>
      </c>
      <c r="AK1189" s="36" t="str">
        <f t="shared" si="485"/>
        <v>22-23</v>
      </c>
      <c r="AL1189" s="36" t="str">
        <f t="shared" si="486"/>
        <v>Feb</v>
      </c>
      <c r="AM1189" s="35" t="str">
        <f t="shared" si="487"/>
        <v>295-305</v>
      </c>
      <c r="AN1189" s="36" t="str">
        <f t="shared" si="488"/>
        <v>Inner-TI</v>
      </c>
    </row>
    <row r="1190" spans="5:40" x14ac:dyDescent="0.3">
      <c r="E1190" s="12">
        <v>40964.951388888891</v>
      </c>
      <c r="F1190" s="16">
        <v>7.51</v>
      </c>
      <c r="G1190" s="16">
        <v>703.35997581481979</v>
      </c>
      <c r="H1190" s="29">
        <v>1.2184480430478999</v>
      </c>
      <c r="I1190" s="26">
        <v>305.60000000000002</v>
      </c>
      <c r="J1190" s="30">
        <v>0.10252996005326233</v>
      </c>
      <c r="K1190" s="31">
        <v>0.47411184236845066</v>
      </c>
      <c r="L1190" s="111">
        <f t="shared" si="468"/>
        <v>0.5</v>
      </c>
      <c r="M1190" s="112">
        <f t="shared" si="469"/>
        <v>9.9999999999999992E-2</v>
      </c>
      <c r="N1190" s="112" t="b">
        <f t="shared" si="470"/>
        <v>1</v>
      </c>
      <c r="O1190" s="112" t="b">
        <f t="shared" si="471"/>
        <v>1</v>
      </c>
      <c r="P1190" s="113">
        <f t="shared" si="472"/>
        <v>5</v>
      </c>
      <c r="Q1190" s="113">
        <f t="shared" si="473"/>
        <v>16</v>
      </c>
      <c r="R1190" s="114" t="str">
        <f t="shared" si="489"/>
        <v>0.5-0.1</v>
      </c>
      <c r="S1190" s="127">
        <f t="shared" si="474"/>
        <v>-1.2082008028820396E-2</v>
      </c>
      <c r="T1190" s="112" t="b">
        <f t="shared" si="475"/>
        <v>1</v>
      </c>
      <c r="U1190" s="22">
        <f t="shared" si="476"/>
        <v>7.496586888824198</v>
      </c>
      <c r="V1190" s="22">
        <f t="shared" si="477"/>
        <v>0.51667164562429613</v>
      </c>
      <c r="W1190" s="81">
        <f t="shared" si="478"/>
        <v>8</v>
      </c>
      <c r="X1190" s="22">
        <f t="shared" si="479"/>
        <v>0.48458219675993036</v>
      </c>
      <c r="Y1190" s="3">
        <f>IF(U1190&gt;'Power Curve'!$C$37,0,INDEX(Ci,$W1190,1)*POWER(1-X1190,3)+INDEX(Ci,$W1190,2)*3*X1190*POWER(1-X1190,2)+INDEX(Ci,$W1190,3)*3*POWER(X1190,2)*(1-X1190)+INDEX(Ci,$W1190,4)*POWER(X1190,3))</f>
        <v>730.92779634366332</v>
      </c>
      <c r="Z1190" s="3">
        <f t="shared" si="480"/>
        <v>722.09672083975113</v>
      </c>
      <c r="AA1190" s="3">
        <f t="shared" si="481"/>
        <v>703.35997581481979</v>
      </c>
      <c r="AB1190" s="3">
        <f t="shared" si="490"/>
        <v>18.736745024931338</v>
      </c>
      <c r="AC1190" s="3">
        <f t="shared" si="491"/>
        <v>18.736745024931338</v>
      </c>
      <c r="AE1190" s="34">
        <f t="shared" si="482"/>
        <v>7</v>
      </c>
      <c r="AF1190" s="73" t="b">
        <f>COUNTIF('Power Curve'!$D$2:$D$31,AE1190)&gt;0</f>
        <v>1</v>
      </c>
      <c r="AG1190" s="73" t="b">
        <f t="shared" si="483"/>
        <v>0</v>
      </c>
      <c r="AH1190" s="73" t="b">
        <f t="shared" si="492"/>
        <v>1</v>
      </c>
      <c r="AI1190" s="34" t="str">
        <f t="shared" si="484"/>
        <v>Outer</v>
      </c>
      <c r="AJ1190" s="35" t="str">
        <f t="shared" si="493"/>
        <v>0.5-0.6</v>
      </c>
      <c r="AK1190" s="36" t="str">
        <f t="shared" si="485"/>
        <v>22-23</v>
      </c>
      <c r="AL1190" s="36" t="str">
        <f t="shared" si="486"/>
        <v>Feb</v>
      </c>
      <c r="AM1190" s="35" t="str">
        <f t="shared" si="487"/>
        <v>305-315</v>
      </c>
      <c r="AN1190" s="36" t="str">
        <f t="shared" si="488"/>
        <v>Inner-TI</v>
      </c>
    </row>
    <row r="1191" spans="5:40" x14ac:dyDescent="0.3">
      <c r="E1191" s="12">
        <v>40964.958333333336</v>
      </c>
      <c r="F1191" s="16">
        <v>7.08</v>
      </c>
      <c r="G1191" s="16">
        <v>568.81997871398949</v>
      </c>
      <c r="H1191" s="29">
        <v>1.2189516480961109</v>
      </c>
      <c r="I1191" s="26">
        <v>304.89999999999998</v>
      </c>
      <c r="J1191" s="30">
        <v>0.10451977401129943</v>
      </c>
      <c r="K1191" s="31">
        <v>0.42160457209479729</v>
      </c>
      <c r="L1191" s="111">
        <f t="shared" si="468"/>
        <v>0.5</v>
      </c>
      <c r="M1191" s="112">
        <f t="shared" si="469"/>
        <v>9.9999999999999992E-2</v>
      </c>
      <c r="N1191" s="112" t="b">
        <f t="shared" si="470"/>
        <v>1</v>
      </c>
      <c r="O1191" s="112" t="b">
        <f t="shared" si="471"/>
        <v>1</v>
      </c>
      <c r="P1191" s="113">
        <f t="shared" si="472"/>
        <v>5</v>
      </c>
      <c r="Q1191" s="113">
        <f t="shared" si="473"/>
        <v>16</v>
      </c>
      <c r="R1191" s="114" t="str">
        <f t="shared" si="489"/>
        <v>0.5-0.1</v>
      </c>
      <c r="S1191" s="127">
        <f t="shared" si="474"/>
        <v>-1.2082008028820396E-2</v>
      </c>
      <c r="T1191" s="112" t="b">
        <f t="shared" si="475"/>
        <v>1</v>
      </c>
      <c r="U1191" s="22">
        <f t="shared" si="476"/>
        <v>7.0683284345953465</v>
      </c>
      <c r="V1191" s="22">
        <f t="shared" si="477"/>
        <v>0.45048292099796061</v>
      </c>
      <c r="W1191" s="81">
        <f t="shared" si="478"/>
        <v>8</v>
      </c>
      <c r="X1191" s="22">
        <f t="shared" si="479"/>
        <v>5.3548129484764416E-2</v>
      </c>
      <c r="Y1191" s="3">
        <f>IF(U1191&gt;'Power Curve'!$C$37,0,INDEX(Ci,$W1191,1)*POWER(1-X1191,3)+INDEX(Ci,$W1191,2)*3*X1191*POWER(1-X1191,2)+INDEX(Ci,$W1191,3)*3*POWER(X1191,2)*(1-X1191)+INDEX(Ci,$W1191,4)*POWER(X1191,3))</f>
        <v>614.06695492607628</v>
      </c>
      <c r="Z1191" s="3">
        <f t="shared" si="480"/>
        <v>606.64779304642616</v>
      </c>
      <c r="AA1191" s="3">
        <f t="shared" si="481"/>
        <v>568.81997871398949</v>
      </c>
      <c r="AB1191" s="3">
        <f t="shared" si="490"/>
        <v>37.827814332436674</v>
      </c>
      <c r="AC1191" s="3">
        <f t="shared" si="491"/>
        <v>37.827814332436674</v>
      </c>
      <c r="AE1191" s="34">
        <f t="shared" si="482"/>
        <v>7</v>
      </c>
      <c r="AF1191" s="73" t="b">
        <f>COUNTIF('Power Curve'!$D$2:$D$31,AE1191)&gt;0</f>
        <v>1</v>
      </c>
      <c r="AG1191" s="73" t="b">
        <f t="shared" si="483"/>
        <v>0</v>
      </c>
      <c r="AH1191" s="73" t="b">
        <f t="shared" si="492"/>
        <v>1</v>
      </c>
      <c r="AI1191" s="34" t="str">
        <f t="shared" si="484"/>
        <v>Outer</v>
      </c>
      <c r="AJ1191" s="35" t="str">
        <f t="shared" si="493"/>
        <v>0.4-0.5</v>
      </c>
      <c r="AK1191" s="36" t="str">
        <f t="shared" si="485"/>
        <v>23-24</v>
      </c>
      <c r="AL1191" s="36" t="str">
        <f t="shared" si="486"/>
        <v>Feb</v>
      </c>
      <c r="AM1191" s="35" t="str">
        <f t="shared" si="487"/>
        <v>295-305</v>
      </c>
      <c r="AN1191" s="36" t="str">
        <f t="shared" si="488"/>
        <v>Inner-TI</v>
      </c>
    </row>
    <row r="1192" spans="5:40" x14ac:dyDescent="0.3">
      <c r="E1192" s="12">
        <v>40964.965277777781</v>
      </c>
      <c r="F1192" s="16">
        <v>6.86</v>
      </c>
      <c r="G1192" s="16">
        <v>447.6599960327153</v>
      </c>
      <c r="H1192" s="29">
        <v>1.2189582729004784</v>
      </c>
      <c r="I1192" s="26">
        <v>303.39999999999998</v>
      </c>
      <c r="J1192" s="30">
        <v>0.1282798833819242</v>
      </c>
      <c r="K1192" s="31">
        <v>0.38308996432605913</v>
      </c>
      <c r="L1192" s="111">
        <f t="shared" si="468"/>
        <v>0.4</v>
      </c>
      <c r="M1192" s="112">
        <f t="shared" si="469"/>
        <v>0.13</v>
      </c>
      <c r="N1192" s="112" t="b">
        <f t="shared" si="470"/>
        <v>1</v>
      </c>
      <c r="O1192" s="112" t="b">
        <f t="shared" si="471"/>
        <v>1</v>
      </c>
      <c r="P1192" s="113">
        <f t="shared" si="472"/>
        <v>4</v>
      </c>
      <c r="Q1192" s="113">
        <f t="shared" si="473"/>
        <v>13</v>
      </c>
      <c r="R1192" s="114" t="str">
        <f t="shared" si="489"/>
        <v>0.4-0.13</v>
      </c>
      <c r="S1192" s="127">
        <f t="shared" si="474"/>
        <v>1.1783103696728841E-2</v>
      </c>
      <c r="T1192" s="112" t="b">
        <f t="shared" si="475"/>
        <v>1</v>
      </c>
      <c r="U1192" s="22">
        <f t="shared" si="476"/>
        <v>6.8487035175089046</v>
      </c>
      <c r="V1192" s="22">
        <f t="shared" si="477"/>
        <v>0.41653918208382307</v>
      </c>
      <c r="W1192" s="81">
        <f t="shared" si="478"/>
        <v>7</v>
      </c>
      <c r="X1192" s="22">
        <f t="shared" si="479"/>
        <v>0.83082473980203553</v>
      </c>
      <c r="Y1192" s="3">
        <f>IF(U1192&gt;'Power Curve'!$C$37,0,INDEX(Ci,$W1192,1)*POWER(1-X1192,3)+INDEX(Ci,$W1192,2)*3*X1192*POWER(1-X1192,2)+INDEX(Ci,$W1192,3)*3*POWER(X1192,2)*(1-X1192)+INDEX(Ci,$W1192,4)*POWER(X1192,3))</f>
        <v>557.64756316352805</v>
      </c>
      <c r="Z1192" s="3">
        <f t="shared" si="480"/>
        <v>564.21838222651206</v>
      </c>
      <c r="AA1192" s="3">
        <f t="shared" si="481"/>
        <v>447.6599960327153</v>
      </c>
      <c r="AB1192" s="3">
        <f t="shared" si="490"/>
        <v>116.55838619379676</v>
      </c>
      <c r="AC1192" s="3">
        <f t="shared" si="491"/>
        <v>116.55838619379676</v>
      </c>
      <c r="AE1192" s="34">
        <f t="shared" si="482"/>
        <v>7</v>
      </c>
      <c r="AF1192" s="73" t="b">
        <f>COUNTIF('Power Curve'!$D$2:$D$31,AE1192)&gt;0</f>
        <v>1</v>
      </c>
      <c r="AG1192" s="73" t="b">
        <f t="shared" si="483"/>
        <v>0</v>
      </c>
      <c r="AH1192" s="73" t="b">
        <f t="shared" si="492"/>
        <v>1</v>
      </c>
      <c r="AI1192" s="34" t="str">
        <f t="shared" si="484"/>
        <v>Outer</v>
      </c>
      <c r="AJ1192" s="35" t="str">
        <f t="shared" si="493"/>
        <v>0.4-0.5</v>
      </c>
      <c r="AK1192" s="36" t="str">
        <f t="shared" si="485"/>
        <v>23-24</v>
      </c>
      <c r="AL1192" s="36" t="str">
        <f t="shared" si="486"/>
        <v>Feb</v>
      </c>
      <c r="AM1192" s="35" t="str">
        <f t="shared" si="487"/>
        <v>295-305</v>
      </c>
      <c r="AN1192" s="36" t="str">
        <f t="shared" si="488"/>
        <v>Inner-TI</v>
      </c>
    </row>
    <row r="1193" spans="5:40" x14ac:dyDescent="0.3">
      <c r="E1193" s="12">
        <v>40964.972222222219</v>
      </c>
      <c r="F1193" s="16">
        <v>6.99</v>
      </c>
      <c r="G1193" s="16">
        <v>545.23001098632813</v>
      </c>
      <c r="H1193" s="29">
        <v>1.2190956552081695</v>
      </c>
      <c r="I1193" s="26">
        <v>306.2</v>
      </c>
      <c r="J1193" s="30">
        <v>9.7281831187410586E-2</v>
      </c>
      <c r="K1193" s="31">
        <v>0.38438229413711911</v>
      </c>
      <c r="L1193" s="111">
        <f t="shared" si="468"/>
        <v>0.4</v>
      </c>
      <c r="M1193" s="112">
        <f t="shared" si="469"/>
        <v>9.9999999999999992E-2</v>
      </c>
      <c r="N1193" s="112" t="b">
        <f t="shared" si="470"/>
        <v>1</v>
      </c>
      <c r="O1193" s="112" t="b">
        <f t="shared" si="471"/>
        <v>1</v>
      </c>
      <c r="P1193" s="113">
        <f t="shared" si="472"/>
        <v>4</v>
      </c>
      <c r="Q1193" s="113">
        <f t="shared" si="473"/>
        <v>16</v>
      </c>
      <c r="R1193" s="114" t="str">
        <f t="shared" si="489"/>
        <v>0.4-0.1</v>
      </c>
      <c r="S1193" s="127">
        <f t="shared" si="474"/>
        <v>-1.1366894958513816E-3</v>
      </c>
      <c r="T1193" s="112" t="b">
        <f t="shared" si="475"/>
        <v>1</v>
      </c>
      <c r="U1193" s="22">
        <f t="shared" si="476"/>
        <v>6.9787516038608572</v>
      </c>
      <c r="V1193" s="22">
        <f t="shared" si="477"/>
        <v>0.4366385330498907</v>
      </c>
      <c r="W1193" s="81">
        <f t="shared" si="478"/>
        <v>7</v>
      </c>
      <c r="X1193" s="22">
        <f t="shared" si="479"/>
        <v>0.96302463409375727</v>
      </c>
      <c r="Y1193" s="3">
        <f>IF(U1193&gt;'Power Curve'!$C$37,0,INDEX(Ci,$W1193,1)*POWER(1-X1193,3)+INDEX(Ci,$W1193,2)*3*X1193*POWER(1-X1193,2)+INDEX(Ci,$W1193,3)*3*POWER(X1193,2)*(1-X1193)+INDEX(Ci,$W1193,4)*POWER(X1193,3))</f>
        <v>590.98921284897096</v>
      </c>
      <c r="Z1193" s="3">
        <f t="shared" si="480"/>
        <v>590.31744161856409</v>
      </c>
      <c r="AA1193" s="3">
        <f t="shared" si="481"/>
        <v>545.23001098632813</v>
      </c>
      <c r="AB1193" s="3">
        <f t="shared" si="490"/>
        <v>45.087430632235964</v>
      </c>
      <c r="AC1193" s="3">
        <f t="shared" si="491"/>
        <v>45.087430632235964</v>
      </c>
      <c r="AE1193" s="34">
        <f t="shared" si="482"/>
        <v>7</v>
      </c>
      <c r="AF1193" s="73" t="b">
        <f>COUNTIF('Power Curve'!$D$2:$D$31,AE1193)&gt;0</f>
        <v>1</v>
      </c>
      <c r="AG1193" s="73" t="b">
        <f t="shared" si="483"/>
        <v>0</v>
      </c>
      <c r="AH1193" s="73" t="b">
        <f t="shared" si="492"/>
        <v>1</v>
      </c>
      <c r="AI1193" s="34" t="str">
        <f t="shared" si="484"/>
        <v>Outer</v>
      </c>
      <c r="AJ1193" s="35" t="str">
        <f t="shared" si="493"/>
        <v>0.4-0.5</v>
      </c>
      <c r="AK1193" s="36" t="str">
        <f t="shared" si="485"/>
        <v>23-24</v>
      </c>
      <c r="AL1193" s="36" t="str">
        <f t="shared" si="486"/>
        <v>Feb</v>
      </c>
      <c r="AM1193" s="35" t="str">
        <f t="shared" si="487"/>
        <v>305-315</v>
      </c>
      <c r="AN1193" s="36" t="str">
        <f t="shared" si="488"/>
        <v>LWS-LTI</v>
      </c>
    </row>
    <row r="1194" spans="5:40" x14ac:dyDescent="0.3">
      <c r="E1194" s="12">
        <v>40964.979166666664</v>
      </c>
      <c r="F1194" s="16">
        <v>6.86</v>
      </c>
      <c r="G1194" s="16">
        <v>559.010009765625</v>
      </c>
      <c r="H1194" s="29">
        <v>1.2196455008088032</v>
      </c>
      <c r="I1194" s="26">
        <v>306.8</v>
      </c>
      <c r="J1194" s="30">
        <v>8.3090379008746343E-2</v>
      </c>
      <c r="K1194" s="31">
        <v>0.41134981856595576</v>
      </c>
      <c r="L1194" s="111">
        <f t="shared" si="468"/>
        <v>0.4</v>
      </c>
      <c r="M1194" s="112">
        <f t="shared" si="469"/>
        <v>0.08</v>
      </c>
      <c r="N1194" s="112" t="b">
        <f t="shared" si="470"/>
        <v>1</v>
      </c>
      <c r="O1194" s="112" t="b">
        <f t="shared" si="471"/>
        <v>1</v>
      </c>
      <c r="P1194" s="113">
        <f t="shared" si="472"/>
        <v>4</v>
      </c>
      <c r="Q1194" s="113">
        <f t="shared" si="473"/>
        <v>18</v>
      </c>
      <c r="R1194" s="114" t="str">
        <f t="shared" si="489"/>
        <v>0.4-0.08</v>
      </c>
      <c r="S1194" s="127">
        <f t="shared" si="474"/>
        <v>-2.0887483269879482E-2</v>
      </c>
      <c r="T1194" s="112" t="b">
        <f t="shared" si="475"/>
        <v>1</v>
      </c>
      <c r="U1194" s="22">
        <f t="shared" si="476"/>
        <v>6.8499903365003139</v>
      </c>
      <c r="V1194" s="22">
        <f t="shared" si="477"/>
        <v>0.41673806410710895</v>
      </c>
      <c r="W1194" s="81">
        <f t="shared" si="478"/>
        <v>7</v>
      </c>
      <c r="X1194" s="22">
        <f t="shared" si="479"/>
        <v>0.83213285082011301</v>
      </c>
      <c r="Y1194" s="3">
        <f>IF(U1194&gt;'Power Curve'!$C$37,0,INDEX(Ci,$W1194,1)*POWER(1-X1194,3)+INDEX(Ci,$W1194,2)*3*X1194*POWER(1-X1194,2)+INDEX(Ci,$W1194,3)*3*POWER(X1194,2)*(1-X1194)+INDEX(Ci,$W1194,4)*POWER(X1194,3))</f>
        <v>557.97654255759267</v>
      </c>
      <c r="Z1194" s="3">
        <f t="shared" si="480"/>
        <v>546.32181685993578</v>
      </c>
      <c r="AA1194" s="3">
        <f t="shared" si="481"/>
        <v>559.010009765625</v>
      </c>
      <c r="AB1194" s="3">
        <f t="shared" si="490"/>
        <v>-12.68819290568922</v>
      </c>
      <c r="AC1194" s="3">
        <f t="shared" si="491"/>
        <v>12.68819290568922</v>
      </c>
      <c r="AE1194" s="34">
        <f t="shared" si="482"/>
        <v>7</v>
      </c>
      <c r="AF1194" s="73" t="b">
        <f>COUNTIF('Power Curve'!$D$2:$D$31,AE1194)&gt;0</f>
        <v>1</v>
      </c>
      <c r="AG1194" s="73" t="b">
        <f t="shared" si="483"/>
        <v>0</v>
      </c>
      <c r="AH1194" s="73" t="b">
        <f t="shared" si="492"/>
        <v>1</v>
      </c>
      <c r="AI1194" s="34" t="str">
        <f t="shared" si="484"/>
        <v>Outer</v>
      </c>
      <c r="AJ1194" s="35" t="str">
        <f t="shared" si="493"/>
        <v>0.4-0.5</v>
      </c>
      <c r="AK1194" s="36" t="str">
        <f t="shared" si="485"/>
        <v>23-24</v>
      </c>
      <c r="AL1194" s="36" t="str">
        <f t="shared" si="486"/>
        <v>Feb</v>
      </c>
      <c r="AM1194" s="35" t="str">
        <f t="shared" si="487"/>
        <v>305-315</v>
      </c>
      <c r="AN1194" s="36" t="str">
        <f t="shared" si="488"/>
        <v>LWS-LTI</v>
      </c>
    </row>
    <row r="1195" spans="5:40" x14ac:dyDescent="0.3">
      <c r="E1195" s="12">
        <v>40964.986111111109</v>
      </c>
      <c r="F1195" s="16">
        <v>6.79</v>
      </c>
      <c r="G1195" s="16">
        <v>525.65000724792503</v>
      </c>
      <c r="H1195" s="29">
        <v>1.2205233218749729</v>
      </c>
      <c r="I1195" s="26">
        <v>305.60000000000002</v>
      </c>
      <c r="J1195" s="30">
        <v>0.12960235640648013</v>
      </c>
      <c r="K1195" s="31">
        <v>0.45637933022042909</v>
      </c>
      <c r="L1195" s="111">
        <f t="shared" si="468"/>
        <v>0.4</v>
      </c>
      <c r="M1195" s="112">
        <f t="shared" si="469"/>
        <v>0.13</v>
      </c>
      <c r="N1195" s="112" t="b">
        <f t="shared" si="470"/>
        <v>1</v>
      </c>
      <c r="O1195" s="112" t="b">
        <f t="shared" si="471"/>
        <v>1</v>
      </c>
      <c r="P1195" s="113">
        <f t="shared" si="472"/>
        <v>4</v>
      </c>
      <c r="Q1195" s="113">
        <f t="shared" si="473"/>
        <v>13</v>
      </c>
      <c r="R1195" s="114" t="str">
        <f t="shared" si="489"/>
        <v>0.4-0.13</v>
      </c>
      <c r="S1195" s="127">
        <f t="shared" si="474"/>
        <v>1.1783103696728841E-2</v>
      </c>
      <c r="T1195" s="112" t="b">
        <f t="shared" si="475"/>
        <v>1</v>
      </c>
      <c r="U1195" s="22">
        <f t="shared" si="476"/>
        <v>6.7817187082153971</v>
      </c>
      <c r="V1195" s="22">
        <f t="shared" si="477"/>
        <v>0.40618646387663893</v>
      </c>
      <c r="W1195" s="81">
        <f t="shared" si="478"/>
        <v>7</v>
      </c>
      <c r="X1195" s="22">
        <f t="shared" si="479"/>
        <v>0.76273158321542289</v>
      </c>
      <c r="Y1195" s="3">
        <f>IF(U1195&gt;'Power Curve'!$C$37,0,INDEX(Ci,$W1195,1)*POWER(1-X1195,3)+INDEX(Ci,$W1195,2)*3*X1195*POWER(1-X1195,2)+INDEX(Ci,$W1195,3)*3*POWER(X1195,2)*(1-X1195)+INDEX(Ci,$W1195,4)*POWER(X1195,3))</f>
        <v>540.57202085820791</v>
      </c>
      <c r="Z1195" s="3">
        <f t="shared" si="480"/>
        <v>546.94163703553045</v>
      </c>
      <c r="AA1195" s="3">
        <f t="shared" si="481"/>
        <v>525.65000724792503</v>
      </c>
      <c r="AB1195" s="3">
        <f t="shared" si="490"/>
        <v>21.291629787605416</v>
      </c>
      <c r="AC1195" s="3">
        <f t="shared" si="491"/>
        <v>21.291629787605416</v>
      </c>
      <c r="AE1195" s="34">
        <f t="shared" si="482"/>
        <v>7</v>
      </c>
      <c r="AF1195" s="73" t="b">
        <f>COUNTIF('Power Curve'!$D$2:$D$31,AE1195)&gt;0</f>
        <v>1</v>
      </c>
      <c r="AG1195" s="73" t="b">
        <f t="shared" si="483"/>
        <v>0</v>
      </c>
      <c r="AH1195" s="73" t="b">
        <f t="shared" si="492"/>
        <v>1</v>
      </c>
      <c r="AI1195" s="34" t="str">
        <f t="shared" si="484"/>
        <v>Outer</v>
      </c>
      <c r="AJ1195" s="35" t="str">
        <f t="shared" si="493"/>
        <v>0.4-0.5</v>
      </c>
      <c r="AK1195" s="36" t="str">
        <f t="shared" si="485"/>
        <v>23-24</v>
      </c>
      <c r="AL1195" s="36" t="str">
        <f t="shared" si="486"/>
        <v>Feb</v>
      </c>
      <c r="AM1195" s="35" t="str">
        <f t="shared" si="487"/>
        <v>305-315</v>
      </c>
      <c r="AN1195" s="36" t="str">
        <f t="shared" si="488"/>
        <v>Inner-TI</v>
      </c>
    </row>
    <row r="1196" spans="5:40" x14ac:dyDescent="0.3">
      <c r="E1196" s="12">
        <v>40964.993055555555</v>
      </c>
      <c r="F1196" s="16">
        <v>6.64</v>
      </c>
      <c r="G1196" s="16">
        <v>503.16999435424782</v>
      </c>
      <c r="H1196" s="29">
        <v>1.2209824409532271</v>
      </c>
      <c r="I1196" s="26">
        <v>308.10000000000002</v>
      </c>
      <c r="J1196" s="30">
        <v>9.3373493975903624E-2</v>
      </c>
      <c r="K1196" s="31">
        <v>0.45128558671444152</v>
      </c>
      <c r="L1196" s="111">
        <f t="shared" si="468"/>
        <v>0.4</v>
      </c>
      <c r="M1196" s="112">
        <f t="shared" si="469"/>
        <v>0.09</v>
      </c>
      <c r="N1196" s="112" t="b">
        <f t="shared" si="470"/>
        <v>1</v>
      </c>
      <c r="O1196" s="112" t="b">
        <f t="shared" si="471"/>
        <v>1</v>
      </c>
      <c r="P1196" s="113">
        <f t="shared" si="472"/>
        <v>4</v>
      </c>
      <c r="Q1196" s="113">
        <f t="shared" si="473"/>
        <v>17</v>
      </c>
      <c r="R1196" s="114" t="str">
        <f t="shared" si="489"/>
        <v>0.4-0.09</v>
      </c>
      <c r="S1196" s="127">
        <f t="shared" si="474"/>
        <v>-2.2461451467925553E-2</v>
      </c>
      <c r="T1196" s="112" t="b">
        <f t="shared" si="475"/>
        <v>1</v>
      </c>
      <c r="U1196" s="22">
        <f t="shared" si="476"/>
        <v>6.6327331133253002</v>
      </c>
      <c r="V1196" s="22">
        <f t="shared" si="477"/>
        <v>0.3831602599194327</v>
      </c>
      <c r="W1196" s="81">
        <f t="shared" si="478"/>
        <v>7</v>
      </c>
      <c r="X1196" s="22">
        <f t="shared" si="479"/>
        <v>0.61128083566534674</v>
      </c>
      <c r="Y1196" s="3">
        <f>IF(U1196&gt;'Power Curve'!$C$37,0,INDEX(Ci,$W1196,1)*POWER(1-X1196,3)+INDEX(Ci,$W1196,2)*3*X1196*POWER(1-X1196,2)+INDEX(Ci,$W1196,3)*3*POWER(X1196,2)*(1-X1196)+INDEX(Ci,$W1196,4)*POWER(X1196,3))</f>
        <v>503.1229355213178</v>
      </c>
      <c r="Z1196" s="3">
        <f t="shared" si="480"/>
        <v>491.82206412270546</v>
      </c>
      <c r="AA1196" s="3">
        <f t="shared" si="481"/>
        <v>503.16999435424782</v>
      </c>
      <c r="AB1196" s="3">
        <f t="shared" si="490"/>
        <v>-11.347930231542364</v>
      </c>
      <c r="AC1196" s="3">
        <f t="shared" si="491"/>
        <v>11.347930231542364</v>
      </c>
      <c r="AE1196" s="34">
        <f t="shared" si="482"/>
        <v>7</v>
      </c>
      <c r="AF1196" s="73" t="b">
        <f>COUNTIF('Power Curve'!$D$2:$D$31,AE1196)&gt;0</f>
        <v>1</v>
      </c>
      <c r="AG1196" s="73" t="b">
        <f t="shared" si="483"/>
        <v>0</v>
      </c>
      <c r="AH1196" s="73" t="b">
        <f t="shared" si="492"/>
        <v>1</v>
      </c>
      <c r="AI1196" s="34" t="str">
        <f t="shared" si="484"/>
        <v>Outer</v>
      </c>
      <c r="AJ1196" s="35" t="str">
        <f t="shared" si="493"/>
        <v>0.3-0.4</v>
      </c>
      <c r="AK1196" s="36" t="str">
        <f t="shared" si="485"/>
        <v>23-24</v>
      </c>
      <c r="AL1196" s="36" t="str">
        <f t="shared" si="486"/>
        <v>Feb</v>
      </c>
      <c r="AM1196" s="35" t="str">
        <f t="shared" si="487"/>
        <v>305-315</v>
      </c>
      <c r="AN1196" s="36" t="str">
        <f t="shared" si="488"/>
        <v>LWS-LTI</v>
      </c>
    </row>
    <row r="1197" spans="5:40" x14ac:dyDescent="0.3">
      <c r="E1197" s="12">
        <v>40965</v>
      </c>
      <c r="F1197" s="16">
        <v>6.76</v>
      </c>
      <c r="G1197" s="16">
        <v>566.99000930786133</v>
      </c>
      <c r="H1197" s="29">
        <v>1.2208446700606104</v>
      </c>
      <c r="I1197" s="26">
        <v>306.8</v>
      </c>
      <c r="J1197" s="30">
        <v>0.13461538461538464</v>
      </c>
      <c r="K1197" s="31">
        <v>0.44285965153008905</v>
      </c>
      <c r="L1197" s="111">
        <f t="shared" si="468"/>
        <v>0.4</v>
      </c>
      <c r="M1197" s="112">
        <f t="shared" si="469"/>
        <v>0.13</v>
      </c>
      <c r="N1197" s="112" t="b">
        <f t="shared" si="470"/>
        <v>1</v>
      </c>
      <c r="O1197" s="112" t="b">
        <f t="shared" si="471"/>
        <v>1</v>
      </c>
      <c r="P1197" s="113">
        <f t="shared" si="472"/>
        <v>4</v>
      </c>
      <c r="Q1197" s="113">
        <f t="shared" si="473"/>
        <v>13</v>
      </c>
      <c r="R1197" s="114" t="str">
        <f t="shared" si="489"/>
        <v>0.4-0.13</v>
      </c>
      <c r="S1197" s="127">
        <f t="shared" si="474"/>
        <v>1.1783103696728841E-2</v>
      </c>
      <c r="T1197" s="112" t="b">
        <f t="shared" si="475"/>
        <v>1</v>
      </c>
      <c r="U1197" s="22">
        <f t="shared" si="476"/>
        <v>6.7523477954191122</v>
      </c>
      <c r="V1197" s="22">
        <f t="shared" si="477"/>
        <v>0.40164709462449433</v>
      </c>
      <c r="W1197" s="81">
        <f t="shared" si="478"/>
        <v>7</v>
      </c>
      <c r="X1197" s="22">
        <f t="shared" si="479"/>
        <v>0.7328746920004916</v>
      </c>
      <c r="Y1197" s="3">
        <f>IF(U1197&gt;'Power Curve'!$C$37,0,INDEX(Ci,$W1197,1)*POWER(1-X1197,3)+INDEX(Ci,$W1197,2)*3*X1197*POWER(1-X1197,2)+INDEX(Ci,$W1197,3)*3*POWER(X1197,2)*(1-X1197)+INDEX(Ci,$W1197,4)*POWER(X1197,3))</f>
        <v>533.1226404213561</v>
      </c>
      <c r="Z1197" s="3">
        <f t="shared" si="480"/>
        <v>539.40447977651479</v>
      </c>
      <c r="AA1197" s="3">
        <f t="shared" si="481"/>
        <v>566.99000930786133</v>
      </c>
      <c r="AB1197" s="3">
        <f t="shared" si="490"/>
        <v>-27.585529531346538</v>
      </c>
      <c r="AC1197" s="3">
        <f t="shared" si="491"/>
        <v>27.585529531346538</v>
      </c>
      <c r="AE1197" s="34">
        <f t="shared" si="482"/>
        <v>7</v>
      </c>
      <c r="AF1197" s="73" t="b">
        <f>COUNTIF('Power Curve'!$D$2:$D$31,AE1197)&gt;0</f>
        <v>1</v>
      </c>
      <c r="AG1197" s="73" t="b">
        <f t="shared" si="483"/>
        <v>0</v>
      </c>
      <c r="AH1197" s="73" t="b">
        <f t="shared" si="492"/>
        <v>1</v>
      </c>
      <c r="AI1197" s="34" t="str">
        <f t="shared" si="484"/>
        <v>Outer</v>
      </c>
      <c r="AJ1197" s="35" t="str">
        <f t="shared" si="493"/>
        <v>0.4-0.5</v>
      </c>
      <c r="AK1197" s="36" t="str">
        <f t="shared" si="485"/>
        <v>0-1</v>
      </c>
      <c r="AL1197" s="36" t="str">
        <f t="shared" si="486"/>
        <v>Feb</v>
      </c>
      <c r="AM1197" s="35" t="str">
        <f t="shared" si="487"/>
        <v>305-315</v>
      </c>
      <c r="AN1197" s="36" t="str">
        <f t="shared" si="488"/>
        <v>Inner-TI</v>
      </c>
    </row>
    <row r="1198" spans="5:40" x14ac:dyDescent="0.3">
      <c r="E1198" s="12">
        <v>40965.006944444445</v>
      </c>
      <c r="F1198" s="16">
        <v>7.13</v>
      </c>
      <c r="G1198" s="16">
        <v>640.11001467704818</v>
      </c>
      <c r="H1198" s="29">
        <v>1.2213559899045054</v>
      </c>
      <c r="I1198" s="26">
        <v>305</v>
      </c>
      <c r="J1198" s="30">
        <v>9.2566619915848539E-2</v>
      </c>
      <c r="K1198" s="31">
        <v>0.43925457488924918</v>
      </c>
      <c r="L1198" s="111">
        <f t="shared" si="468"/>
        <v>0.5</v>
      </c>
      <c r="M1198" s="112">
        <f t="shared" si="469"/>
        <v>0.09</v>
      </c>
      <c r="N1198" s="112" t="b">
        <f t="shared" si="470"/>
        <v>1</v>
      </c>
      <c r="O1198" s="112" t="b">
        <f t="shared" si="471"/>
        <v>1</v>
      </c>
      <c r="P1198" s="113">
        <f t="shared" si="472"/>
        <v>5</v>
      </c>
      <c r="Q1198" s="113">
        <f t="shared" si="473"/>
        <v>17</v>
      </c>
      <c r="R1198" s="114" t="str">
        <f t="shared" si="489"/>
        <v>0.5-0.09</v>
      </c>
      <c r="S1198" s="127">
        <f t="shared" si="474"/>
        <v>-1.9098901849401599E-2</v>
      </c>
      <c r="T1198" s="112" t="b">
        <f t="shared" si="475"/>
        <v>1</v>
      </c>
      <c r="U1198" s="22">
        <f t="shared" si="476"/>
        <v>7.1229231027650437</v>
      </c>
      <c r="V1198" s="22">
        <f t="shared" si="477"/>
        <v>0.45892070295385229</v>
      </c>
      <c r="W1198" s="81">
        <f t="shared" si="478"/>
        <v>8</v>
      </c>
      <c r="X1198" s="22">
        <f t="shared" si="479"/>
        <v>0.10849663462308344</v>
      </c>
      <c r="Y1198" s="3">
        <f>IF(U1198&gt;'Power Curve'!$C$37,0,INDEX(Ci,$W1198,1)*POWER(1-X1198,3)+INDEX(Ci,$W1198,2)*3*X1198*POWER(1-X1198,2)+INDEX(Ci,$W1198,3)*3*POWER(X1198,2)*(1-X1198)+INDEX(Ci,$W1198,4)*POWER(X1198,3))</f>
        <v>628.36893722674915</v>
      </c>
      <c r="Z1198" s="3">
        <f t="shared" si="480"/>
        <v>616.36778056944274</v>
      </c>
      <c r="AA1198" s="3">
        <f t="shared" si="481"/>
        <v>640.11001467704818</v>
      </c>
      <c r="AB1198" s="3">
        <f t="shared" si="490"/>
        <v>-23.742234107605441</v>
      </c>
      <c r="AC1198" s="3">
        <f t="shared" si="491"/>
        <v>23.742234107605441</v>
      </c>
      <c r="AE1198" s="34">
        <f t="shared" si="482"/>
        <v>7</v>
      </c>
      <c r="AF1198" s="73" t="b">
        <f>COUNTIF('Power Curve'!$D$2:$D$31,AE1198)&gt;0</f>
        <v>1</v>
      </c>
      <c r="AG1198" s="73" t="b">
        <f t="shared" si="483"/>
        <v>0</v>
      </c>
      <c r="AH1198" s="73" t="b">
        <f t="shared" si="492"/>
        <v>1</v>
      </c>
      <c r="AI1198" s="34" t="str">
        <f t="shared" si="484"/>
        <v>Outer</v>
      </c>
      <c r="AJ1198" s="35" t="str">
        <f t="shared" si="493"/>
        <v>0.4-0.5</v>
      </c>
      <c r="AK1198" s="36" t="str">
        <f t="shared" si="485"/>
        <v>0-1</v>
      </c>
      <c r="AL1198" s="36" t="str">
        <f t="shared" si="486"/>
        <v>Feb</v>
      </c>
      <c r="AM1198" s="35" t="str">
        <f t="shared" si="487"/>
        <v>305-315</v>
      </c>
      <c r="AN1198" s="36" t="str">
        <f t="shared" si="488"/>
        <v>LWS-LTI</v>
      </c>
    </row>
    <row r="1199" spans="5:40" x14ac:dyDescent="0.3">
      <c r="E1199" s="12">
        <v>40965.013888888891</v>
      </c>
      <c r="F1199" s="16">
        <v>7.01</v>
      </c>
      <c r="G1199" s="16">
        <v>558.51999664306663</v>
      </c>
      <c r="H1199" s="29">
        <v>1.2220455522819167</v>
      </c>
      <c r="I1199" s="26">
        <v>305</v>
      </c>
      <c r="J1199" s="30">
        <v>0.12410841654778888</v>
      </c>
      <c r="K1199" s="31">
        <v>0.35293614824914149</v>
      </c>
      <c r="L1199" s="111">
        <f t="shared" si="468"/>
        <v>0.4</v>
      </c>
      <c r="M1199" s="112">
        <f t="shared" si="469"/>
        <v>0.12</v>
      </c>
      <c r="N1199" s="112" t="b">
        <f t="shared" si="470"/>
        <v>1</v>
      </c>
      <c r="O1199" s="112" t="b">
        <f t="shared" si="471"/>
        <v>1</v>
      </c>
      <c r="P1199" s="113">
        <f t="shared" si="472"/>
        <v>4</v>
      </c>
      <c r="Q1199" s="113">
        <f t="shared" si="473"/>
        <v>14</v>
      </c>
      <c r="R1199" s="114" t="str">
        <f t="shared" si="489"/>
        <v>0.4-0.12</v>
      </c>
      <c r="S1199" s="127">
        <f t="shared" si="474"/>
        <v>-3.0982127234546147E-3</v>
      </c>
      <c r="T1199" s="112" t="b">
        <f t="shared" si="475"/>
        <v>1</v>
      </c>
      <c r="U1199" s="22">
        <f t="shared" si="476"/>
        <v>7.0043599045408129</v>
      </c>
      <c r="V1199" s="22">
        <f t="shared" si="477"/>
        <v>0.44059637847037647</v>
      </c>
      <c r="W1199" s="81">
        <f t="shared" si="478"/>
        <v>7</v>
      </c>
      <c r="X1199" s="22">
        <f t="shared" si="479"/>
        <v>0.98905665607767734</v>
      </c>
      <c r="Y1199" s="3">
        <f>IF(U1199&gt;'Power Curve'!$C$37,0,INDEX(Ci,$W1199,1)*POWER(1-X1199,3)+INDEX(Ci,$W1199,2)*3*X1199*POWER(1-X1199,2)+INDEX(Ci,$W1199,3)*3*POWER(X1199,2)*(1-X1199)+INDEX(Ci,$W1199,4)*POWER(X1199,3))</f>
        <v>597.5610545566683</v>
      </c>
      <c r="Z1199" s="3">
        <f t="shared" si="480"/>
        <v>595.70968329439995</v>
      </c>
      <c r="AA1199" s="3">
        <f t="shared" si="481"/>
        <v>558.51999664306663</v>
      </c>
      <c r="AB1199" s="3">
        <f t="shared" si="490"/>
        <v>37.189686651333318</v>
      </c>
      <c r="AC1199" s="3">
        <f t="shared" si="491"/>
        <v>37.189686651333318</v>
      </c>
      <c r="AE1199" s="34">
        <f t="shared" si="482"/>
        <v>7</v>
      </c>
      <c r="AF1199" s="73" t="b">
        <f>COUNTIF('Power Curve'!$D$2:$D$31,AE1199)&gt;0</f>
        <v>1</v>
      </c>
      <c r="AG1199" s="73" t="b">
        <f t="shared" si="483"/>
        <v>0</v>
      </c>
      <c r="AH1199" s="73" t="b">
        <f t="shared" si="492"/>
        <v>1</v>
      </c>
      <c r="AI1199" s="34" t="str">
        <f t="shared" si="484"/>
        <v>Outer</v>
      </c>
      <c r="AJ1199" s="35" t="str">
        <f t="shared" si="493"/>
        <v>0.4-0.5</v>
      </c>
      <c r="AK1199" s="36" t="str">
        <f t="shared" si="485"/>
        <v>0-1</v>
      </c>
      <c r="AL1199" s="36" t="str">
        <f t="shared" si="486"/>
        <v>Feb</v>
      </c>
      <c r="AM1199" s="35" t="str">
        <f t="shared" si="487"/>
        <v>305-315</v>
      </c>
      <c r="AN1199" s="36" t="str">
        <f t="shared" si="488"/>
        <v>Inner-TI</v>
      </c>
    </row>
    <row r="1200" spans="5:40" x14ac:dyDescent="0.3">
      <c r="E1200" s="12">
        <v>40965.020833333336</v>
      </c>
      <c r="F1200" s="16">
        <v>7.42</v>
      </c>
      <c r="G1200" s="16">
        <v>765.8899765014653</v>
      </c>
      <c r="H1200" s="29">
        <v>1.2223676162043047</v>
      </c>
      <c r="I1200" s="26">
        <v>308.60000000000002</v>
      </c>
      <c r="J1200" s="30">
        <v>0.12264150943396226</v>
      </c>
      <c r="K1200" s="31">
        <v>0.41797726665091528</v>
      </c>
      <c r="L1200" s="111">
        <f t="shared" si="468"/>
        <v>0.5</v>
      </c>
      <c r="M1200" s="112">
        <f t="shared" si="469"/>
        <v>0.12</v>
      </c>
      <c r="N1200" s="112" t="b">
        <f t="shared" si="470"/>
        <v>1</v>
      </c>
      <c r="O1200" s="112" t="b">
        <f t="shared" si="471"/>
        <v>1</v>
      </c>
      <c r="P1200" s="113">
        <f t="shared" si="472"/>
        <v>5</v>
      </c>
      <c r="Q1200" s="113">
        <f t="shared" si="473"/>
        <v>14</v>
      </c>
      <c r="R1200" s="114" t="str">
        <f t="shared" si="489"/>
        <v>0.5-0.12</v>
      </c>
      <c r="S1200" s="127">
        <f t="shared" si="474"/>
        <v>-3.7124310330351562E-3</v>
      </c>
      <c r="T1200" s="112" t="b">
        <f t="shared" si="475"/>
        <v>1</v>
      </c>
      <c r="U1200" s="22">
        <f t="shared" si="476"/>
        <v>7.4146812801717017</v>
      </c>
      <c r="V1200" s="22">
        <f t="shared" si="477"/>
        <v>0.50401286977779414</v>
      </c>
      <c r="W1200" s="81">
        <f t="shared" si="478"/>
        <v>8</v>
      </c>
      <c r="X1200" s="22">
        <f t="shared" si="479"/>
        <v>0.40214574446921203</v>
      </c>
      <c r="Y1200" s="3">
        <f>IF(U1200&gt;'Power Curve'!$C$37,0,INDEX(Ci,$W1200,1)*POWER(1-X1200,3)+INDEX(Ci,$W1200,2)*3*X1200*POWER(1-X1200,2)+INDEX(Ci,$W1200,3)*3*POWER(X1200,2)*(1-X1200)+INDEX(Ci,$W1200,4)*POWER(X1200,3))</f>
        <v>707.82695772668899</v>
      </c>
      <c r="Z1200" s="3">
        <f t="shared" si="480"/>
        <v>705.19919896280555</v>
      </c>
      <c r="AA1200" s="3">
        <f t="shared" si="481"/>
        <v>765.8899765014653</v>
      </c>
      <c r="AB1200" s="3">
        <f t="shared" si="490"/>
        <v>-60.690777538659745</v>
      </c>
      <c r="AC1200" s="3">
        <f t="shared" si="491"/>
        <v>60.690777538659745</v>
      </c>
      <c r="AE1200" s="34">
        <f t="shared" si="482"/>
        <v>7</v>
      </c>
      <c r="AF1200" s="73" t="b">
        <f>COUNTIF('Power Curve'!$D$2:$D$31,AE1200)&gt;0</f>
        <v>1</v>
      </c>
      <c r="AG1200" s="73" t="b">
        <f t="shared" si="483"/>
        <v>0</v>
      </c>
      <c r="AH1200" s="73" t="b">
        <f t="shared" si="492"/>
        <v>1</v>
      </c>
      <c r="AI1200" s="34" t="str">
        <f t="shared" si="484"/>
        <v>Outer</v>
      </c>
      <c r="AJ1200" s="35" t="str">
        <f t="shared" si="493"/>
        <v>0.5-0.6</v>
      </c>
      <c r="AK1200" s="36" t="str">
        <f t="shared" si="485"/>
        <v>0-1</v>
      </c>
      <c r="AL1200" s="36" t="str">
        <f t="shared" si="486"/>
        <v>Feb</v>
      </c>
      <c r="AM1200" s="35" t="str">
        <f t="shared" si="487"/>
        <v>305-315</v>
      </c>
      <c r="AN1200" s="36" t="str">
        <f t="shared" si="488"/>
        <v>Inner-TI</v>
      </c>
    </row>
    <row r="1201" spans="5:40" x14ac:dyDescent="0.3">
      <c r="E1201" s="12">
        <v>40965.027777777781</v>
      </c>
      <c r="F1201" s="16">
        <v>8.01</v>
      </c>
      <c r="G1201" s="16">
        <v>899.32003021240257</v>
      </c>
      <c r="H1201" s="29">
        <v>1.2219594128015998</v>
      </c>
      <c r="I1201" s="26">
        <v>309.3</v>
      </c>
      <c r="J1201" s="30">
        <v>9.612983770287141E-2</v>
      </c>
      <c r="K1201" s="31">
        <v>0.49212802040358916</v>
      </c>
      <c r="L1201" s="111">
        <f t="shared" si="468"/>
        <v>0.6</v>
      </c>
      <c r="M1201" s="112">
        <f t="shared" si="469"/>
        <v>9.9999999999999992E-2</v>
      </c>
      <c r="N1201" s="112" t="b">
        <f t="shared" si="470"/>
        <v>1</v>
      </c>
      <c r="O1201" s="112" t="b">
        <f t="shared" si="471"/>
        <v>1</v>
      </c>
      <c r="P1201" s="113">
        <f t="shared" si="472"/>
        <v>6</v>
      </c>
      <c r="Q1201" s="113">
        <f t="shared" si="473"/>
        <v>16</v>
      </c>
      <c r="R1201" s="114" t="str">
        <f t="shared" si="489"/>
        <v>0.6-0.1</v>
      </c>
      <c r="S1201" s="127">
        <f t="shared" si="474"/>
        <v>-7.7910698820127019E-3</v>
      </c>
      <c r="T1201" s="112" t="b">
        <f t="shared" si="475"/>
        <v>1</v>
      </c>
      <c r="U1201" s="22">
        <f t="shared" si="476"/>
        <v>8.0033672702067342</v>
      </c>
      <c r="V1201" s="22">
        <f t="shared" si="477"/>
        <v>0.59499618721392533</v>
      </c>
      <c r="W1201" s="81">
        <f t="shared" si="478"/>
        <v>8</v>
      </c>
      <c r="X1201" s="22">
        <f t="shared" si="479"/>
        <v>0.99464710463410222</v>
      </c>
      <c r="Y1201" s="3">
        <f>IF(U1201&gt;'Power Curve'!$C$37,0,INDEX(Ci,$W1201,1)*POWER(1-X1201,3)+INDEX(Ci,$W1201,2)*3*X1201*POWER(1-X1201,2)+INDEX(Ci,$W1201,3)*3*POWER(X1201,2)*(1-X1201)+INDEX(Ci,$W1201,4)*POWER(X1201,3))</f>
        <v>879.1546412852631</v>
      </c>
      <c r="Z1201" s="3">
        <f t="shared" si="480"/>
        <v>872.30508603791384</v>
      </c>
      <c r="AA1201" s="3">
        <f t="shared" si="481"/>
        <v>899.32003021240257</v>
      </c>
      <c r="AB1201" s="3">
        <f t="shared" si="490"/>
        <v>-27.014944174488733</v>
      </c>
      <c r="AC1201" s="3">
        <f t="shared" si="491"/>
        <v>27.014944174488733</v>
      </c>
      <c r="AE1201" s="34">
        <f t="shared" si="482"/>
        <v>8</v>
      </c>
      <c r="AF1201" s="73" t="b">
        <f>COUNTIF('Power Curve'!$D$2:$D$31,AE1201)&gt;0</f>
        <v>1</v>
      </c>
      <c r="AG1201" s="73" t="b">
        <f t="shared" si="483"/>
        <v>0</v>
      </c>
      <c r="AH1201" s="73" t="b">
        <f t="shared" si="492"/>
        <v>1</v>
      </c>
      <c r="AI1201" s="34" t="str">
        <f t="shared" si="484"/>
        <v>Outer</v>
      </c>
      <c r="AJ1201" s="35" t="str">
        <f t="shared" si="493"/>
        <v>0.5-0.6</v>
      </c>
      <c r="AK1201" s="36" t="str">
        <f t="shared" si="485"/>
        <v>0-1</v>
      </c>
      <c r="AL1201" s="36" t="str">
        <f t="shared" si="486"/>
        <v>Feb</v>
      </c>
      <c r="AM1201" s="35" t="str">
        <f t="shared" si="487"/>
        <v>305-315</v>
      </c>
      <c r="AN1201" s="36" t="str">
        <f t="shared" si="488"/>
        <v>HWS-LTI</v>
      </c>
    </row>
    <row r="1202" spans="5:40" x14ac:dyDescent="0.3">
      <c r="E1202" s="12">
        <v>40965.034722222219</v>
      </c>
      <c r="F1202" s="16">
        <v>7.73</v>
      </c>
      <c r="G1202" s="16">
        <v>795.58998870849632</v>
      </c>
      <c r="H1202" s="29">
        <v>1.2221893451401336</v>
      </c>
      <c r="I1202" s="26">
        <v>305.89999999999998</v>
      </c>
      <c r="J1202" s="30">
        <v>7.8913324708926258E-2</v>
      </c>
      <c r="K1202" s="31">
        <v>0.51142354220019615</v>
      </c>
      <c r="L1202" s="111">
        <f t="shared" si="468"/>
        <v>0.6</v>
      </c>
      <c r="M1202" s="112">
        <f t="shared" si="469"/>
        <v>0.08</v>
      </c>
      <c r="N1202" s="112" t="b">
        <f t="shared" si="470"/>
        <v>1</v>
      </c>
      <c r="O1202" s="112" t="b">
        <f t="shared" si="471"/>
        <v>1</v>
      </c>
      <c r="P1202" s="113">
        <f t="shared" si="472"/>
        <v>6</v>
      </c>
      <c r="Q1202" s="113">
        <f t="shared" si="473"/>
        <v>18</v>
      </c>
      <c r="R1202" s="114" t="str">
        <f t="shared" si="489"/>
        <v>0.6-0.08</v>
      </c>
      <c r="S1202" s="127">
        <f t="shared" si="474"/>
        <v>-2.6698824562309216E-2</v>
      </c>
      <c r="T1202" s="112" t="b">
        <f t="shared" si="475"/>
        <v>1</v>
      </c>
      <c r="U1202" s="22">
        <f t="shared" si="476"/>
        <v>7.7240835374995171</v>
      </c>
      <c r="V1202" s="22">
        <f t="shared" si="477"/>
        <v>0.55183198603064898</v>
      </c>
      <c r="W1202" s="81">
        <f t="shared" si="478"/>
        <v>8</v>
      </c>
      <c r="X1202" s="22">
        <f t="shared" si="479"/>
        <v>0.71355328840262322</v>
      </c>
      <c r="Y1202" s="3">
        <f>IF(U1202&gt;'Power Curve'!$C$37,0,INDEX(Ci,$W1202,1)*POWER(1-X1202,3)+INDEX(Ci,$W1202,2)*3*X1202*POWER(1-X1202,2)+INDEX(Ci,$W1202,3)*3*POWER(X1202,2)*(1-X1202)+INDEX(Ci,$W1202,4)*POWER(X1202,3))</f>
        <v>796.52380992782344</v>
      </c>
      <c r="Z1202" s="3">
        <f t="shared" si="480"/>
        <v>775.25756046685831</v>
      </c>
      <c r="AA1202" s="3">
        <f t="shared" si="481"/>
        <v>795.58998870849632</v>
      </c>
      <c r="AB1202" s="3">
        <f t="shared" si="490"/>
        <v>-20.332428241638013</v>
      </c>
      <c r="AC1202" s="3">
        <f t="shared" si="491"/>
        <v>20.332428241638013</v>
      </c>
      <c r="AE1202" s="34">
        <f t="shared" si="482"/>
        <v>8</v>
      </c>
      <c r="AF1202" s="73" t="b">
        <f>COUNTIF('Power Curve'!$D$2:$D$31,AE1202)&gt;0</f>
        <v>1</v>
      </c>
      <c r="AG1202" s="73" t="b">
        <f t="shared" si="483"/>
        <v>0</v>
      </c>
      <c r="AH1202" s="73" t="b">
        <f t="shared" si="492"/>
        <v>1</v>
      </c>
      <c r="AI1202" s="34" t="str">
        <f t="shared" si="484"/>
        <v>Outer</v>
      </c>
      <c r="AJ1202" s="35" t="str">
        <f t="shared" si="493"/>
        <v>0.5-0.6</v>
      </c>
      <c r="AK1202" s="36" t="str">
        <f t="shared" si="485"/>
        <v>0-1</v>
      </c>
      <c r="AL1202" s="36" t="str">
        <f t="shared" si="486"/>
        <v>Feb</v>
      </c>
      <c r="AM1202" s="35" t="str">
        <f t="shared" si="487"/>
        <v>305-315</v>
      </c>
      <c r="AN1202" s="36" t="str">
        <f t="shared" si="488"/>
        <v>HWS-LTI</v>
      </c>
    </row>
    <row r="1203" spans="5:40" x14ac:dyDescent="0.3">
      <c r="E1203" s="12">
        <v>40965.041666666664</v>
      </c>
      <c r="F1203" s="16">
        <v>8.07</v>
      </c>
      <c r="G1203" s="16">
        <v>830.21998977661133</v>
      </c>
      <c r="H1203" s="29">
        <v>1.2210864531144161</v>
      </c>
      <c r="I1203" s="26">
        <v>305.8</v>
      </c>
      <c r="J1203" s="30">
        <v>7.4349442379182146E-2</v>
      </c>
      <c r="K1203" s="31">
        <v>0.53712700511941602</v>
      </c>
      <c r="L1203" s="111">
        <f t="shared" si="468"/>
        <v>0.6</v>
      </c>
      <c r="M1203" s="112">
        <f t="shared" si="469"/>
        <v>6.9999999999999993E-2</v>
      </c>
      <c r="N1203" s="112" t="b">
        <f t="shared" si="470"/>
        <v>1</v>
      </c>
      <c r="O1203" s="112" t="b">
        <f t="shared" si="471"/>
        <v>1</v>
      </c>
      <c r="P1203" s="113">
        <f t="shared" si="472"/>
        <v>6</v>
      </c>
      <c r="Q1203" s="113">
        <f t="shared" si="473"/>
        <v>19</v>
      </c>
      <c r="R1203" s="114" t="str">
        <f t="shared" si="489"/>
        <v>0.6-0.07</v>
      </c>
      <c r="S1203" s="127">
        <f t="shared" si="474"/>
        <v>-3.3639724247800033E-2</v>
      </c>
      <c r="T1203" s="112" t="b">
        <f t="shared" si="475"/>
        <v>1</v>
      </c>
      <c r="U1203" s="22">
        <f t="shared" si="476"/>
        <v>8.0613970025738375</v>
      </c>
      <c r="V1203" s="22">
        <f t="shared" si="477"/>
        <v>0.60396486941472927</v>
      </c>
      <c r="W1203" s="81">
        <f t="shared" si="478"/>
        <v>9</v>
      </c>
      <c r="X1203" s="22">
        <f t="shared" si="479"/>
        <v>5.2687500391611269E-2</v>
      </c>
      <c r="Y1203" s="3">
        <f>IF(U1203&gt;'Power Curve'!$C$37,0,INDEX(Ci,$W1203,1)*POWER(1-X1203,3)+INDEX(Ci,$W1203,2)*3*X1203*POWER(1-X1203,2)+INDEX(Ci,$W1203,3)*3*POWER(X1203,2)*(1-X1203)+INDEX(Ci,$W1203,4)*POWER(X1203,3))</f>
        <v>896.5630176918329</v>
      </c>
      <c r="Z1203" s="3">
        <f t="shared" si="480"/>
        <v>866.40288500590418</v>
      </c>
      <c r="AA1203" s="3">
        <f t="shared" si="481"/>
        <v>830.21998977661133</v>
      </c>
      <c r="AB1203" s="3">
        <f t="shared" si="490"/>
        <v>36.182895229292853</v>
      </c>
      <c r="AC1203" s="3">
        <f t="shared" si="491"/>
        <v>36.182895229292853</v>
      </c>
      <c r="AE1203" s="34">
        <f t="shared" si="482"/>
        <v>8</v>
      </c>
      <c r="AF1203" s="73" t="b">
        <f>COUNTIF('Power Curve'!$D$2:$D$31,AE1203)&gt;0</f>
        <v>1</v>
      </c>
      <c r="AG1203" s="73" t="b">
        <f t="shared" si="483"/>
        <v>0</v>
      </c>
      <c r="AH1203" s="73" t="b">
        <f t="shared" si="492"/>
        <v>1</v>
      </c>
      <c r="AI1203" s="34" t="str">
        <f t="shared" si="484"/>
        <v>Outer</v>
      </c>
      <c r="AJ1203" s="35" t="str">
        <f t="shared" si="493"/>
        <v>0.6-0.7</v>
      </c>
      <c r="AK1203" s="36" t="str">
        <f t="shared" si="485"/>
        <v>1-2</v>
      </c>
      <c r="AL1203" s="36" t="str">
        <f t="shared" si="486"/>
        <v>Feb</v>
      </c>
      <c r="AM1203" s="35" t="str">
        <f t="shared" si="487"/>
        <v>305-315</v>
      </c>
      <c r="AN1203" s="36" t="str">
        <f t="shared" si="488"/>
        <v>HWS-LTI</v>
      </c>
    </row>
    <row r="1204" spans="5:40" x14ac:dyDescent="0.3">
      <c r="E1204" s="12">
        <v>40965.048611111109</v>
      </c>
      <c r="F1204" s="16">
        <v>7.67</v>
      </c>
      <c r="G1204" s="16">
        <v>758.03002166748024</v>
      </c>
      <c r="H1204" s="29">
        <v>1.2214598352368791</v>
      </c>
      <c r="I1204" s="26">
        <v>304.60000000000002</v>
      </c>
      <c r="J1204" s="30">
        <v>0.11342894393741851</v>
      </c>
      <c r="K1204" s="31">
        <v>0.45002438290627916</v>
      </c>
      <c r="L1204" s="111">
        <f t="shared" si="468"/>
        <v>0.5</v>
      </c>
      <c r="M1204" s="112">
        <f t="shared" si="469"/>
        <v>0.11</v>
      </c>
      <c r="N1204" s="112" t="b">
        <f t="shared" si="470"/>
        <v>1</v>
      </c>
      <c r="O1204" s="112" t="b">
        <f t="shared" si="471"/>
        <v>1</v>
      </c>
      <c r="P1204" s="113">
        <f t="shared" si="472"/>
        <v>5</v>
      </c>
      <c r="Q1204" s="113">
        <f t="shared" si="473"/>
        <v>15</v>
      </c>
      <c r="R1204" s="114" t="str">
        <f t="shared" si="489"/>
        <v>0.5-0.11</v>
      </c>
      <c r="S1204" s="127">
        <f t="shared" si="474"/>
        <v>-1.6291054077775705E-2</v>
      </c>
      <c r="T1204" s="112" t="b">
        <f t="shared" si="475"/>
        <v>1</v>
      </c>
      <c r="U1204" s="22">
        <f t="shared" si="476"/>
        <v>7.6626042822772646</v>
      </c>
      <c r="V1204" s="22">
        <f t="shared" si="477"/>
        <v>0.54233016895276975</v>
      </c>
      <c r="W1204" s="81">
        <f t="shared" si="478"/>
        <v>8</v>
      </c>
      <c r="X1204" s="22">
        <f t="shared" si="479"/>
        <v>0.65167557607768523</v>
      </c>
      <c r="Y1204" s="3">
        <f>IF(U1204&gt;'Power Curve'!$C$37,0,INDEX(Ci,$W1204,1)*POWER(1-X1204,3)+INDEX(Ci,$W1204,2)*3*X1204*POWER(1-X1204,2)+INDEX(Ci,$W1204,3)*3*POWER(X1204,2)*(1-X1204)+INDEX(Ci,$W1204,4)*POWER(X1204,3))</f>
        <v>778.61289690516173</v>
      </c>
      <c r="Z1204" s="3">
        <f t="shared" si="480"/>
        <v>765.9284720960261</v>
      </c>
      <c r="AA1204" s="3">
        <f t="shared" si="481"/>
        <v>758.03002166748024</v>
      </c>
      <c r="AB1204" s="3">
        <f t="shared" si="490"/>
        <v>7.898450428545857</v>
      </c>
      <c r="AC1204" s="3">
        <f t="shared" si="491"/>
        <v>7.898450428545857</v>
      </c>
      <c r="AE1204" s="34">
        <f t="shared" si="482"/>
        <v>8</v>
      </c>
      <c r="AF1204" s="73" t="b">
        <f>COUNTIF('Power Curve'!$D$2:$D$31,AE1204)&gt;0</f>
        <v>1</v>
      </c>
      <c r="AG1204" s="73" t="b">
        <f t="shared" si="483"/>
        <v>0</v>
      </c>
      <c r="AH1204" s="73" t="b">
        <f t="shared" si="492"/>
        <v>1</v>
      </c>
      <c r="AI1204" s="34" t="str">
        <f t="shared" si="484"/>
        <v>Outer</v>
      </c>
      <c r="AJ1204" s="35" t="str">
        <f t="shared" si="493"/>
        <v>0.5-0.6</v>
      </c>
      <c r="AK1204" s="36" t="str">
        <f t="shared" si="485"/>
        <v>1-2</v>
      </c>
      <c r="AL1204" s="36" t="str">
        <f t="shared" si="486"/>
        <v>Feb</v>
      </c>
      <c r="AM1204" s="35" t="str">
        <f t="shared" si="487"/>
        <v>295-305</v>
      </c>
      <c r="AN1204" s="36" t="str">
        <f t="shared" si="488"/>
        <v>Inner-TI</v>
      </c>
    </row>
    <row r="1205" spans="5:40" x14ac:dyDescent="0.3">
      <c r="E1205" s="12">
        <v>40965.055555555555</v>
      </c>
      <c r="F1205" s="16">
        <v>7.81</v>
      </c>
      <c r="G1205" s="16">
        <v>778.13002014160134</v>
      </c>
      <c r="H1205" s="29">
        <v>1.2215057661909443</v>
      </c>
      <c r="I1205" s="26">
        <v>306.10000000000002</v>
      </c>
      <c r="J1205" s="30">
        <v>6.9142125480153652E-2</v>
      </c>
      <c r="K1205" s="31">
        <v>0.44438742790093255</v>
      </c>
      <c r="L1205" s="111">
        <f t="shared" si="468"/>
        <v>0.6</v>
      </c>
      <c r="M1205" s="112">
        <f t="shared" si="469"/>
        <v>6.9999999999999993E-2</v>
      </c>
      <c r="N1205" s="112" t="b">
        <f t="shared" si="470"/>
        <v>1</v>
      </c>
      <c r="O1205" s="112" t="b">
        <f t="shared" si="471"/>
        <v>1</v>
      </c>
      <c r="P1205" s="113">
        <f t="shared" si="472"/>
        <v>6</v>
      </c>
      <c r="Q1205" s="113">
        <f t="shared" si="473"/>
        <v>19</v>
      </c>
      <c r="R1205" s="114" t="str">
        <f t="shared" si="489"/>
        <v>0.6-0.07</v>
      </c>
      <c r="S1205" s="127">
        <f t="shared" si="474"/>
        <v>-3.3639724247800033E-2</v>
      </c>
      <c r="T1205" s="112" t="b">
        <f t="shared" si="475"/>
        <v>1</v>
      </c>
      <c r="U1205" s="22">
        <f t="shared" si="476"/>
        <v>7.8025670871099386</v>
      </c>
      <c r="V1205" s="22">
        <f t="shared" si="477"/>
        <v>0.56396187162091826</v>
      </c>
      <c r="W1205" s="81">
        <f t="shared" si="478"/>
        <v>8</v>
      </c>
      <c r="X1205" s="22">
        <f t="shared" si="479"/>
        <v>0.79254550272723456</v>
      </c>
      <c r="Y1205" s="3">
        <f>IF(U1205&gt;'Power Curve'!$C$37,0,INDEX(Ci,$W1205,1)*POWER(1-X1205,3)+INDEX(Ci,$W1205,2)*3*X1205*POWER(1-X1205,2)+INDEX(Ci,$W1205,3)*3*POWER(X1205,2)*(1-X1205)+INDEX(Ci,$W1205,4)*POWER(X1205,3))</f>
        <v>819.55538133004131</v>
      </c>
      <c r="Z1205" s="3">
        <f t="shared" si="480"/>
        <v>791.98576429629816</v>
      </c>
      <c r="AA1205" s="3">
        <f t="shared" si="481"/>
        <v>778.13002014160134</v>
      </c>
      <c r="AB1205" s="3">
        <f t="shared" si="490"/>
        <v>13.855744154696822</v>
      </c>
      <c r="AC1205" s="3">
        <f t="shared" si="491"/>
        <v>13.855744154696822</v>
      </c>
      <c r="AE1205" s="34">
        <f t="shared" si="482"/>
        <v>8</v>
      </c>
      <c r="AF1205" s="73" t="b">
        <f>COUNTIF('Power Curve'!$D$2:$D$31,AE1205)&gt;0</f>
        <v>1</v>
      </c>
      <c r="AG1205" s="73" t="b">
        <f t="shared" si="483"/>
        <v>0</v>
      </c>
      <c r="AH1205" s="73" t="b">
        <f t="shared" si="492"/>
        <v>1</v>
      </c>
      <c r="AI1205" s="34" t="str">
        <f t="shared" si="484"/>
        <v>Outer</v>
      </c>
      <c r="AJ1205" s="35" t="str">
        <f t="shared" si="493"/>
        <v>0.5-0.6</v>
      </c>
      <c r="AK1205" s="36" t="str">
        <f t="shared" si="485"/>
        <v>1-2</v>
      </c>
      <c r="AL1205" s="36" t="str">
        <f t="shared" si="486"/>
        <v>Feb</v>
      </c>
      <c r="AM1205" s="35" t="str">
        <f t="shared" si="487"/>
        <v>305-315</v>
      </c>
      <c r="AN1205" s="36" t="str">
        <f t="shared" si="488"/>
        <v>HWS-LTI</v>
      </c>
    </row>
    <row r="1206" spans="5:40" x14ac:dyDescent="0.3">
      <c r="E1206" s="12">
        <v>40965.0625</v>
      </c>
      <c r="F1206" s="16">
        <v>7.75</v>
      </c>
      <c r="G1206" s="16">
        <v>895.23001098632835</v>
      </c>
      <c r="H1206" s="29">
        <v>1.2226147946266475</v>
      </c>
      <c r="I1206" s="26">
        <v>306.89999999999998</v>
      </c>
      <c r="J1206" s="30">
        <v>0.11096774193548387</v>
      </c>
      <c r="K1206" s="31">
        <v>0.45270594936122105</v>
      </c>
      <c r="L1206" s="111">
        <f t="shared" si="468"/>
        <v>0.6</v>
      </c>
      <c r="M1206" s="112">
        <f t="shared" si="469"/>
        <v>0.11</v>
      </c>
      <c r="N1206" s="112" t="b">
        <f t="shared" si="470"/>
        <v>1</v>
      </c>
      <c r="O1206" s="112" t="b">
        <f t="shared" si="471"/>
        <v>1</v>
      </c>
      <c r="P1206" s="113">
        <f t="shared" si="472"/>
        <v>6</v>
      </c>
      <c r="Q1206" s="113">
        <f t="shared" si="473"/>
        <v>15</v>
      </c>
      <c r="R1206" s="114" t="str">
        <f t="shared" si="489"/>
        <v>0.6-0.11</v>
      </c>
      <c r="S1206" s="127">
        <f t="shared" si="474"/>
        <v>-1.5111837704289E-2</v>
      </c>
      <c r="T1206" s="112" t="b">
        <f t="shared" si="475"/>
        <v>1</v>
      </c>
      <c r="U1206" s="22">
        <f t="shared" si="476"/>
        <v>7.744966706862308</v>
      </c>
      <c r="V1206" s="22">
        <f t="shared" si="477"/>
        <v>0.55505954717422945</v>
      </c>
      <c r="W1206" s="81">
        <f t="shared" si="478"/>
        <v>8</v>
      </c>
      <c r="X1206" s="22">
        <f t="shared" si="479"/>
        <v>0.734571804999682</v>
      </c>
      <c r="Y1206" s="3">
        <f>IF(U1206&gt;'Power Curve'!$C$37,0,INDEX(Ci,$W1206,1)*POWER(1-X1206,3)+INDEX(Ci,$W1206,2)*3*X1206*POWER(1-X1206,2)+INDEX(Ci,$W1206,3)*3*POWER(X1206,2)*(1-X1206)+INDEX(Ci,$W1206,4)*POWER(X1206,3))</f>
        <v>802.6347931063201</v>
      </c>
      <c r="Z1206" s="3">
        <f t="shared" si="480"/>
        <v>790.50550637708182</v>
      </c>
      <c r="AA1206" s="3">
        <f t="shared" si="481"/>
        <v>895.23001098632835</v>
      </c>
      <c r="AB1206" s="3">
        <f t="shared" si="490"/>
        <v>-104.72450460924654</v>
      </c>
      <c r="AC1206" s="3">
        <f t="shared" si="491"/>
        <v>104.72450460924654</v>
      </c>
      <c r="AE1206" s="34">
        <f t="shared" si="482"/>
        <v>8</v>
      </c>
      <c r="AF1206" s="73" t="b">
        <f>COUNTIF('Power Curve'!$D$2:$D$31,AE1206)&gt;0</f>
        <v>1</v>
      </c>
      <c r="AG1206" s="73" t="b">
        <f t="shared" si="483"/>
        <v>0</v>
      </c>
      <c r="AH1206" s="73" t="b">
        <f t="shared" si="492"/>
        <v>1</v>
      </c>
      <c r="AI1206" s="34" t="str">
        <f t="shared" si="484"/>
        <v>Outer</v>
      </c>
      <c r="AJ1206" s="35" t="str">
        <f t="shared" si="493"/>
        <v>0.5-0.6</v>
      </c>
      <c r="AK1206" s="36" t="str">
        <f t="shared" si="485"/>
        <v>1-2</v>
      </c>
      <c r="AL1206" s="36" t="str">
        <f t="shared" si="486"/>
        <v>Feb</v>
      </c>
      <c r="AM1206" s="35" t="str">
        <f t="shared" si="487"/>
        <v>305-315</v>
      </c>
      <c r="AN1206" s="36" t="str">
        <f t="shared" si="488"/>
        <v>Inner-TI</v>
      </c>
    </row>
    <row r="1207" spans="5:40" x14ac:dyDescent="0.3">
      <c r="E1207" s="12">
        <v>40965.069444444445</v>
      </c>
      <c r="F1207" s="16">
        <v>7.55</v>
      </c>
      <c r="G1207" s="16">
        <v>746.0899734497068</v>
      </c>
      <c r="H1207" s="29">
        <v>1.2231210327036692</v>
      </c>
      <c r="I1207" s="26">
        <v>308.39999999999998</v>
      </c>
      <c r="J1207" s="30">
        <v>6.6225165562913912E-2</v>
      </c>
      <c r="K1207" s="31">
        <v>0.4081085019533876</v>
      </c>
      <c r="L1207" s="111">
        <f t="shared" si="468"/>
        <v>0.5</v>
      </c>
      <c r="M1207" s="112">
        <f t="shared" si="469"/>
        <v>6.9999999999999993E-2</v>
      </c>
      <c r="N1207" s="112" t="b">
        <f t="shared" si="470"/>
        <v>1</v>
      </c>
      <c r="O1207" s="112" t="b">
        <f t="shared" si="471"/>
        <v>1</v>
      </c>
      <c r="P1207" s="113">
        <f t="shared" si="472"/>
        <v>5</v>
      </c>
      <c r="Q1207" s="113">
        <f t="shared" si="473"/>
        <v>19</v>
      </c>
      <c r="R1207" s="114" t="str">
        <f t="shared" si="489"/>
        <v>0.5-0.07</v>
      </c>
      <c r="S1207" s="127">
        <f t="shared" si="474"/>
        <v>-3.1853825121220224E-2</v>
      </c>
      <c r="T1207" s="112" t="b">
        <f t="shared" si="475"/>
        <v>1</v>
      </c>
      <c r="U1207" s="22">
        <f t="shared" si="476"/>
        <v>7.546137833347597</v>
      </c>
      <c r="V1207" s="22">
        <f t="shared" si="477"/>
        <v>0.52432990383180711</v>
      </c>
      <c r="W1207" s="81">
        <f t="shared" si="478"/>
        <v>8</v>
      </c>
      <c r="X1207" s="22">
        <f t="shared" si="479"/>
        <v>0.53445428905453685</v>
      </c>
      <c r="Y1207" s="3">
        <f>IF(U1207&gt;'Power Curve'!$C$37,0,INDEX(Ci,$W1207,1)*POWER(1-X1207,3)+INDEX(Ci,$W1207,2)*3*X1207*POWER(1-X1207,2)+INDEX(Ci,$W1207,3)*3*POWER(X1207,2)*(1-X1207)+INDEX(Ci,$W1207,4)*POWER(X1207,3))</f>
        <v>745.04662320870261</v>
      </c>
      <c r="Z1207" s="3">
        <f t="shared" si="480"/>
        <v>721.31403836585696</v>
      </c>
      <c r="AA1207" s="3">
        <f t="shared" si="481"/>
        <v>746.0899734497068</v>
      </c>
      <c r="AB1207" s="3">
        <f t="shared" si="490"/>
        <v>-24.775935083849845</v>
      </c>
      <c r="AC1207" s="3">
        <f t="shared" si="491"/>
        <v>24.775935083849845</v>
      </c>
      <c r="AE1207" s="34">
        <f t="shared" si="482"/>
        <v>8</v>
      </c>
      <c r="AF1207" s="73" t="b">
        <f>COUNTIF('Power Curve'!$D$2:$D$31,AE1207)&gt;0</f>
        <v>1</v>
      </c>
      <c r="AG1207" s="73" t="b">
        <f t="shared" si="483"/>
        <v>0</v>
      </c>
      <c r="AH1207" s="73" t="b">
        <f t="shared" si="492"/>
        <v>1</v>
      </c>
      <c r="AI1207" s="34" t="str">
        <f t="shared" si="484"/>
        <v>Outer</v>
      </c>
      <c r="AJ1207" s="35" t="str">
        <f t="shared" si="493"/>
        <v>0.5-0.6</v>
      </c>
      <c r="AK1207" s="36" t="str">
        <f t="shared" si="485"/>
        <v>1-2</v>
      </c>
      <c r="AL1207" s="36" t="str">
        <f t="shared" si="486"/>
        <v>Feb</v>
      </c>
      <c r="AM1207" s="35" t="str">
        <f t="shared" si="487"/>
        <v>305-315</v>
      </c>
      <c r="AN1207" s="36" t="str">
        <f t="shared" si="488"/>
        <v>HWS-LTI</v>
      </c>
    </row>
    <row r="1208" spans="5:40" x14ac:dyDescent="0.3">
      <c r="E1208" s="12">
        <v>40965.076388888891</v>
      </c>
      <c r="F1208" s="16">
        <v>7.43</v>
      </c>
      <c r="G1208" s="16">
        <v>675.17999839782738</v>
      </c>
      <c r="H1208" s="29">
        <v>1.2227584531370868</v>
      </c>
      <c r="I1208" s="26">
        <v>310.60000000000002</v>
      </c>
      <c r="J1208" s="30">
        <v>7.8061911170928672E-2</v>
      </c>
      <c r="K1208" s="31">
        <v>0.54222864215214617</v>
      </c>
      <c r="L1208" s="111">
        <f t="shared" si="468"/>
        <v>0.5</v>
      </c>
      <c r="M1208" s="112">
        <f t="shared" si="469"/>
        <v>0.08</v>
      </c>
      <c r="N1208" s="112" t="b">
        <f t="shared" si="470"/>
        <v>1</v>
      </c>
      <c r="O1208" s="112" t="b">
        <f t="shared" si="471"/>
        <v>1</v>
      </c>
      <c r="P1208" s="113">
        <f t="shared" si="472"/>
        <v>5</v>
      </c>
      <c r="Q1208" s="113">
        <f t="shared" si="473"/>
        <v>18</v>
      </c>
      <c r="R1208" s="114" t="str">
        <f t="shared" si="489"/>
        <v>0.5-0.08</v>
      </c>
      <c r="S1208" s="127">
        <f t="shared" si="474"/>
        <v>-2.3595533189971072E-2</v>
      </c>
      <c r="T1208" s="112" t="b">
        <f t="shared" si="475"/>
        <v>1</v>
      </c>
      <c r="U1208" s="22">
        <f t="shared" si="476"/>
        <v>7.4254653436807816</v>
      </c>
      <c r="V1208" s="22">
        <f t="shared" si="477"/>
        <v>0.5056795815564108</v>
      </c>
      <c r="W1208" s="81">
        <f t="shared" si="478"/>
        <v>8</v>
      </c>
      <c r="X1208" s="22">
        <f t="shared" si="479"/>
        <v>0.41299970125669078</v>
      </c>
      <c r="Y1208" s="3">
        <f>IF(U1208&gt;'Power Curve'!$C$37,0,INDEX(Ci,$W1208,1)*POWER(1-X1208,3)+INDEX(Ci,$W1208,2)*3*X1208*POWER(1-X1208,2)+INDEX(Ci,$W1208,3)*3*POWER(X1208,2)*(1-X1208)+INDEX(Ci,$W1208,4)*POWER(X1208,3))</f>
        <v>710.85077380667224</v>
      </c>
      <c r="Z1208" s="3">
        <f t="shared" si="480"/>
        <v>694.07787078020021</v>
      </c>
      <c r="AA1208" s="3">
        <f t="shared" si="481"/>
        <v>675.17999839782738</v>
      </c>
      <c r="AB1208" s="3">
        <f t="shared" si="490"/>
        <v>18.897872382372839</v>
      </c>
      <c r="AC1208" s="3">
        <f t="shared" si="491"/>
        <v>18.897872382372839</v>
      </c>
      <c r="AE1208" s="34">
        <f t="shared" si="482"/>
        <v>7</v>
      </c>
      <c r="AF1208" s="73" t="b">
        <f>COUNTIF('Power Curve'!$D$2:$D$31,AE1208)&gt;0</f>
        <v>1</v>
      </c>
      <c r="AG1208" s="73" t="b">
        <f t="shared" si="483"/>
        <v>0</v>
      </c>
      <c r="AH1208" s="73" t="b">
        <f t="shared" si="492"/>
        <v>1</v>
      </c>
      <c r="AI1208" s="34" t="str">
        <f t="shared" si="484"/>
        <v>Outer</v>
      </c>
      <c r="AJ1208" s="35" t="str">
        <f t="shared" si="493"/>
        <v>0.5-0.6</v>
      </c>
      <c r="AK1208" s="36" t="str">
        <f t="shared" si="485"/>
        <v>1-2</v>
      </c>
      <c r="AL1208" s="36" t="str">
        <f t="shared" si="486"/>
        <v>Feb</v>
      </c>
      <c r="AM1208" s="35" t="str">
        <f t="shared" si="487"/>
        <v>305-315</v>
      </c>
      <c r="AN1208" s="36" t="str">
        <f t="shared" si="488"/>
        <v>HWS-LTI</v>
      </c>
    </row>
    <row r="1209" spans="5:40" x14ac:dyDescent="0.3">
      <c r="E1209" s="12">
        <v>40965.083333333336</v>
      </c>
      <c r="F1209" s="16">
        <v>7.44</v>
      </c>
      <c r="G1209" s="16">
        <v>639.64999580383346</v>
      </c>
      <c r="H1209" s="29">
        <v>1.2211505258577235</v>
      </c>
      <c r="I1209" s="26">
        <v>311.3</v>
      </c>
      <c r="J1209" s="30">
        <v>7.9301075268817189E-2</v>
      </c>
      <c r="K1209" s="31">
        <v>0.55724599102956029</v>
      </c>
      <c r="L1209" s="111">
        <f t="shared" si="468"/>
        <v>0.5</v>
      </c>
      <c r="M1209" s="112">
        <f t="shared" si="469"/>
        <v>0.08</v>
      </c>
      <c r="N1209" s="112" t="b">
        <f t="shared" si="470"/>
        <v>1</v>
      </c>
      <c r="O1209" s="112" t="b">
        <f t="shared" si="471"/>
        <v>1</v>
      </c>
      <c r="P1209" s="113">
        <f t="shared" si="472"/>
        <v>5</v>
      </c>
      <c r="Q1209" s="113">
        <f t="shared" si="473"/>
        <v>18</v>
      </c>
      <c r="R1209" s="114" t="str">
        <f t="shared" si="489"/>
        <v>0.5-0.08</v>
      </c>
      <c r="S1209" s="127">
        <f t="shared" si="474"/>
        <v>-2.3595533189971072E-2</v>
      </c>
      <c r="T1209" s="112" t="b">
        <f t="shared" si="475"/>
        <v>1</v>
      </c>
      <c r="U1209" s="22">
        <f t="shared" si="476"/>
        <v>7.4321986013863528</v>
      </c>
      <c r="V1209" s="22">
        <f t="shared" si="477"/>
        <v>0.50672022823999974</v>
      </c>
      <c r="W1209" s="81">
        <f t="shared" si="478"/>
        <v>8</v>
      </c>
      <c r="X1209" s="22">
        <f t="shared" si="479"/>
        <v>0.41977659830609099</v>
      </c>
      <c r="Y1209" s="3">
        <f>IF(U1209&gt;'Power Curve'!$C$37,0,INDEX(Ci,$W1209,1)*POWER(1-X1209,3)+INDEX(Ci,$W1209,2)*3*X1209*POWER(1-X1209,2)+INDEX(Ci,$W1209,3)*3*POWER(X1209,2)*(1-X1209)+INDEX(Ci,$W1209,4)*POWER(X1209,3))</f>
        <v>712.74155696689377</v>
      </c>
      <c r="Z1209" s="3">
        <f t="shared" si="480"/>
        <v>695.9240399036097</v>
      </c>
      <c r="AA1209" s="3">
        <f t="shared" si="481"/>
        <v>639.64999580383346</v>
      </c>
      <c r="AB1209" s="3">
        <f t="shared" si="490"/>
        <v>56.274044099776233</v>
      </c>
      <c r="AC1209" s="3">
        <f t="shared" si="491"/>
        <v>56.274044099776233</v>
      </c>
      <c r="AE1209" s="34">
        <f t="shared" si="482"/>
        <v>7</v>
      </c>
      <c r="AF1209" s="73" t="b">
        <f>COUNTIF('Power Curve'!$D$2:$D$31,AE1209)&gt;0</f>
        <v>1</v>
      </c>
      <c r="AG1209" s="73" t="b">
        <f t="shared" si="483"/>
        <v>0</v>
      </c>
      <c r="AH1209" s="73" t="b">
        <f t="shared" si="492"/>
        <v>1</v>
      </c>
      <c r="AI1209" s="34" t="str">
        <f t="shared" si="484"/>
        <v>Outer</v>
      </c>
      <c r="AJ1209" s="35" t="str">
        <f t="shared" si="493"/>
        <v>0.5-0.6</v>
      </c>
      <c r="AK1209" s="36" t="str">
        <f t="shared" si="485"/>
        <v>2-3</v>
      </c>
      <c r="AL1209" s="36" t="str">
        <f t="shared" si="486"/>
        <v>Feb</v>
      </c>
      <c r="AM1209" s="35" t="str">
        <f t="shared" si="487"/>
        <v>305-315</v>
      </c>
      <c r="AN1209" s="36" t="str">
        <f t="shared" si="488"/>
        <v>HWS-LTI</v>
      </c>
    </row>
    <row r="1210" spans="5:40" x14ac:dyDescent="0.3">
      <c r="E1210" s="12">
        <v>40965.090277777781</v>
      </c>
      <c r="F1210" s="16">
        <v>7.07</v>
      </c>
      <c r="G1210" s="16">
        <v>623.28001689910911</v>
      </c>
      <c r="H1210" s="29">
        <v>1.2233107165811905</v>
      </c>
      <c r="I1210" s="26">
        <v>307.89999999999998</v>
      </c>
      <c r="J1210" s="30">
        <v>9.6181046676096185E-2</v>
      </c>
      <c r="K1210" s="31">
        <v>0.52639095914093104</v>
      </c>
      <c r="L1210" s="111">
        <f t="shared" si="468"/>
        <v>0.5</v>
      </c>
      <c r="M1210" s="112">
        <f t="shared" si="469"/>
        <v>9.9999999999999992E-2</v>
      </c>
      <c r="N1210" s="112" t="b">
        <f t="shared" si="470"/>
        <v>1</v>
      </c>
      <c r="O1210" s="112" t="b">
        <f t="shared" si="471"/>
        <v>1</v>
      </c>
      <c r="P1210" s="113">
        <f t="shared" si="472"/>
        <v>5</v>
      </c>
      <c r="Q1210" s="113">
        <f t="shared" si="473"/>
        <v>16</v>
      </c>
      <c r="R1210" s="114" t="str">
        <f t="shared" si="489"/>
        <v>0.5-0.1</v>
      </c>
      <c r="S1210" s="127">
        <f t="shared" si="474"/>
        <v>-1.2082008028820396E-2</v>
      </c>
      <c r="T1210" s="112" t="b">
        <f t="shared" si="475"/>
        <v>1</v>
      </c>
      <c r="U1210" s="22">
        <f t="shared" si="476"/>
        <v>7.0667486454654185</v>
      </c>
      <c r="V1210" s="22">
        <f t="shared" si="477"/>
        <v>0.45023875949535408</v>
      </c>
      <c r="W1210" s="81">
        <f t="shared" si="478"/>
        <v>8</v>
      </c>
      <c r="X1210" s="22">
        <f t="shared" si="479"/>
        <v>5.1958101483248045E-2</v>
      </c>
      <c r="Y1210" s="3">
        <f>IF(U1210&gt;'Power Curve'!$C$37,0,INDEX(Ci,$W1210,1)*POWER(1-X1210,3)+INDEX(Ci,$W1210,2)*3*X1210*POWER(1-X1210,2)+INDEX(Ci,$W1210,3)*3*POWER(X1210,2)*(1-X1210)+INDEX(Ci,$W1210,4)*POWER(X1210,3))</f>
        <v>613.65604943236679</v>
      </c>
      <c r="Z1210" s="3">
        <f t="shared" si="480"/>
        <v>606.24185211619067</v>
      </c>
      <c r="AA1210" s="3">
        <f t="shared" si="481"/>
        <v>623.28001689910911</v>
      </c>
      <c r="AB1210" s="3">
        <f t="shared" si="490"/>
        <v>-17.038164782918443</v>
      </c>
      <c r="AC1210" s="3">
        <f t="shared" si="491"/>
        <v>17.038164782918443</v>
      </c>
      <c r="AE1210" s="34">
        <f t="shared" si="482"/>
        <v>7</v>
      </c>
      <c r="AF1210" s="73" t="b">
        <f>COUNTIF('Power Curve'!$D$2:$D$31,AE1210)&gt;0</f>
        <v>1</v>
      </c>
      <c r="AG1210" s="73" t="b">
        <f t="shared" si="483"/>
        <v>0</v>
      </c>
      <c r="AH1210" s="73" t="b">
        <f t="shared" si="492"/>
        <v>1</v>
      </c>
      <c r="AI1210" s="34" t="str">
        <f t="shared" si="484"/>
        <v>Outer</v>
      </c>
      <c r="AJ1210" s="35" t="str">
        <f t="shared" si="493"/>
        <v>0.4-0.5</v>
      </c>
      <c r="AK1210" s="36" t="str">
        <f t="shared" si="485"/>
        <v>2-3</v>
      </c>
      <c r="AL1210" s="36" t="str">
        <f t="shared" si="486"/>
        <v>Feb</v>
      </c>
      <c r="AM1210" s="35" t="str">
        <f t="shared" si="487"/>
        <v>305-315</v>
      </c>
      <c r="AN1210" s="36" t="str">
        <f t="shared" si="488"/>
        <v>LWS-LTI</v>
      </c>
    </row>
    <row r="1211" spans="5:40" x14ac:dyDescent="0.3">
      <c r="E1211" s="12">
        <v>40965.097222222219</v>
      </c>
      <c r="F1211" s="16">
        <v>7.59</v>
      </c>
      <c r="G1211" s="16">
        <v>739.82997131347656</v>
      </c>
      <c r="H1211" s="29">
        <v>1.2227180974667451</v>
      </c>
      <c r="I1211" s="26">
        <v>311.5</v>
      </c>
      <c r="J1211" s="30">
        <v>8.5638998682476944E-2</v>
      </c>
      <c r="K1211" s="31">
        <v>0.49333530628041539</v>
      </c>
      <c r="L1211" s="111">
        <f t="shared" si="468"/>
        <v>0.5</v>
      </c>
      <c r="M1211" s="112">
        <f t="shared" si="469"/>
        <v>0.09</v>
      </c>
      <c r="N1211" s="112" t="b">
        <f t="shared" si="470"/>
        <v>1</v>
      </c>
      <c r="O1211" s="112" t="b">
        <f t="shared" si="471"/>
        <v>1</v>
      </c>
      <c r="P1211" s="113">
        <f t="shared" si="472"/>
        <v>5</v>
      </c>
      <c r="Q1211" s="113">
        <f t="shared" si="473"/>
        <v>17</v>
      </c>
      <c r="R1211" s="114" t="str">
        <f t="shared" si="489"/>
        <v>0.5-0.09</v>
      </c>
      <c r="S1211" s="127">
        <f t="shared" si="474"/>
        <v>-1.9098901849401599E-2</v>
      </c>
      <c r="T1211" s="112" t="b">
        <f t="shared" si="475"/>
        <v>1</v>
      </c>
      <c r="U1211" s="22">
        <f t="shared" si="476"/>
        <v>7.5852842433787702</v>
      </c>
      <c r="V1211" s="22">
        <f t="shared" si="477"/>
        <v>0.53038010769369837</v>
      </c>
      <c r="W1211" s="81">
        <f t="shared" si="478"/>
        <v>8</v>
      </c>
      <c r="X1211" s="22">
        <f t="shared" si="479"/>
        <v>0.57385441336811582</v>
      </c>
      <c r="Y1211" s="3">
        <f>IF(U1211&gt;'Power Curve'!$C$37,0,INDEX(Ci,$W1211,1)*POWER(1-X1211,3)+INDEX(Ci,$W1211,2)*3*X1211*POWER(1-X1211,2)+INDEX(Ci,$W1211,3)*3*POWER(X1211,2)*(1-X1211)+INDEX(Ci,$W1211,4)*POWER(X1211,3))</f>
        <v>756.27172300438633</v>
      </c>
      <c r="Z1211" s="3">
        <f t="shared" si="480"/>
        <v>741.8277635952478</v>
      </c>
      <c r="AA1211" s="3">
        <f t="shared" si="481"/>
        <v>739.82997131347656</v>
      </c>
      <c r="AB1211" s="3">
        <f t="shared" si="490"/>
        <v>1.9977922817712397</v>
      </c>
      <c r="AC1211" s="3">
        <f t="shared" si="491"/>
        <v>1.9977922817712397</v>
      </c>
      <c r="AE1211" s="34">
        <f t="shared" si="482"/>
        <v>8</v>
      </c>
      <c r="AF1211" s="73" t="b">
        <f>COUNTIF('Power Curve'!$D$2:$D$31,AE1211)&gt;0</f>
        <v>1</v>
      </c>
      <c r="AG1211" s="73" t="b">
        <f t="shared" si="483"/>
        <v>0</v>
      </c>
      <c r="AH1211" s="73" t="b">
        <f t="shared" si="492"/>
        <v>1</v>
      </c>
      <c r="AI1211" s="34" t="str">
        <f t="shared" si="484"/>
        <v>Outer</v>
      </c>
      <c r="AJ1211" s="35" t="str">
        <f t="shared" si="493"/>
        <v>0.5-0.6</v>
      </c>
      <c r="AK1211" s="36" t="str">
        <f t="shared" si="485"/>
        <v>2-3</v>
      </c>
      <c r="AL1211" s="36" t="str">
        <f t="shared" si="486"/>
        <v>Feb</v>
      </c>
      <c r="AM1211" s="35" t="str">
        <f t="shared" si="487"/>
        <v>305-315</v>
      </c>
      <c r="AN1211" s="36" t="str">
        <f t="shared" si="488"/>
        <v>HWS-LTI</v>
      </c>
    </row>
    <row r="1212" spans="5:40" x14ac:dyDescent="0.3">
      <c r="E1212" s="12">
        <v>40965.104166666664</v>
      </c>
      <c r="F1212" s="16">
        <v>7.17</v>
      </c>
      <c r="G1212" s="16">
        <v>628.28001213073708</v>
      </c>
      <c r="H1212" s="29">
        <v>1.2224882105069155</v>
      </c>
      <c r="I1212" s="26">
        <v>317.3</v>
      </c>
      <c r="J1212" s="30">
        <v>0.100418410041841</v>
      </c>
      <c r="K1212" s="31">
        <v>0.45582739781651521</v>
      </c>
      <c r="L1212" s="111">
        <f t="shared" si="468"/>
        <v>0.5</v>
      </c>
      <c r="M1212" s="112">
        <f t="shared" si="469"/>
        <v>9.9999999999999992E-2</v>
      </c>
      <c r="N1212" s="112" t="b">
        <f t="shared" si="470"/>
        <v>1</v>
      </c>
      <c r="O1212" s="112" t="b">
        <f t="shared" si="471"/>
        <v>1</v>
      </c>
      <c r="P1212" s="113">
        <f t="shared" si="472"/>
        <v>5</v>
      </c>
      <c r="Q1212" s="113">
        <f t="shared" si="473"/>
        <v>16</v>
      </c>
      <c r="R1212" s="114" t="str">
        <f t="shared" si="489"/>
        <v>0.5-0.1</v>
      </c>
      <c r="S1212" s="127">
        <f t="shared" si="474"/>
        <v>-1.2082008028820396E-2</v>
      </c>
      <c r="T1212" s="112" t="b">
        <f t="shared" si="475"/>
        <v>1</v>
      </c>
      <c r="U1212" s="22">
        <f t="shared" si="476"/>
        <v>7.1650960941869872</v>
      </c>
      <c r="V1212" s="22">
        <f t="shared" si="477"/>
        <v>0.46543867472611339</v>
      </c>
      <c r="W1212" s="81">
        <f t="shared" si="478"/>
        <v>8</v>
      </c>
      <c r="X1212" s="22">
        <f t="shared" si="479"/>
        <v>0.15094295609616076</v>
      </c>
      <c r="Y1212" s="3">
        <f>IF(U1212&gt;'Power Curve'!$C$37,0,INDEX(Ci,$W1212,1)*POWER(1-X1212,3)+INDEX(Ci,$W1212,2)*3*X1212*POWER(1-X1212,2)+INDEX(Ci,$W1212,3)*3*POWER(X1212,2)*(1-X1212)+INDEX(Ci,$W1212,4)*POWER(X1212,3))</f>
        <v>639.54861033773273</v>
      </c>
      <c r="Z1212" s="3">
        <f t="shared" si="480"/>
        <v>631.82157889281132</v>
      </c>
      <c r="AA1212" s="3">
        <f t="shared" si="481"/>
        <v>628.28001213073708</v>
      </c>
      <c r="AB1212" s="3">
        <f t="shared" si="490"/>
        <v>3.5415667620742397</v>
      </c>
      <c r="AC1212" s="3">
        <f t="shared" si="491"/>
        <v>3.5415667620742397</v>
      </c>
      <c r="AE1212" s="34">
        <f t="shared" si="482"/>
        <v>7</v>
      </c>
      <c r="AF1212" s="73" t="b">
        <f>COUNTIF('Power Curve'!$D$2:$D$31,AE1212)&gt;0</f>
        <v>1</v>
      </c>
      <c r="AG1212" s="73" t="b">
        <f t="shared" si="483"/>
        <v>0</v>
      </c>
      <c r="AH1212" s="73" t="b">
        <f t="shared" si="492"/>
        <v>1</v>
      </c>
      <c r="AI1212" s="34" t="str">
        <f t="shared" si="484"/>
        <v>Outer</v>
      </c>
      <c r="AJ1212" s="35" t="str">
        <f t="shared" si="493"/>
        <v>0.4-0.5</v>
      </c>
      <c r="AK1212" s="36" t="str">
        <f t="shared" si="485"/>
        <v>2-3</v>
      </c>
      <c r="AL1212" s="36" t="str">
        <f t="shared" si="486"/>
        <v>Feb</v>
      </c>
      <c r="AM1212" s="35" t="str">
        <f t="shared" si="487"/>
        <v>315-325</v>
      </c>
      <c r="AN1212" s="36" t="str">
        <f t="shared" si="488"/>
        <v>Inner-TI</v>
      </c>
    </row>
    <row r="1213" spans="5:40" x14ac:dyDescent="0.3">
      <c r="E1213" s="12">
        <v>40965.111111111109</v>
      </c>
      <c r="F1213" s="16">
        <v>6.51</v>
      </c>
      <c r="G1213" s="16">
        <v>515.76002883911133</v>
      </c>
      <c r="H1213" s="29">
        <v>1.2238227542088269</v>
      </c>
      <c r="I1213" s="26">
        <v>312.60000000000002</v>
      </c>
      <c r="J1213" s="30">
        <v>0.11674347158218126</v>
      </c>
      <c r="K1213" s="31">
        <v>0.41109503533928637</v>
      </c>
      <c r="L1213" s="111">
        <f t="shared" si="468"/>
        <v>0.4</v>
      </c>
      <c r="M1213" s="112">
        <f t="shared" si="469"/>
        <v>0.12</v>
      </c>
      <c r="N1213" s="112" t="b">
        <f t="shared" si="470"/>
        <v>1</v>
      </c>
      <c r="O1213" s="112" t="b">
        <f t="shared" si="471"/>
        <v>1</v>
      </c>
      <c r="P1213" s="113">
        <f t="shared" si="472"/>
        <v>4</v>
      </c>
      <c r="Q1213" s="113">
        <f t="shared" si="473"/>
        <v>14</v>
      </c>
      <c r="R1213" s="114" t="str">
        <f t="shared" si="489"/>
        <v>0.4-0.12</v>
      </c>
      <c r="S1213" s="127">
        <f t="shared" si="474"/>
        <v>-3.0982127234546147E-3</v>
      </c>
      <c r="T1213" s="112" t="b">
        <f t="shared" si="475"/>
        <v>1</v>
      </c>
      <c r="U1213" s="22">
        <f t="shared" si="476"/>
        <v>6.5079139247759095</v>
      </c>
      <c r="V1213" s="22">
        <f t="shared" si="477"/>
        <v>0.36386905196451991</v>
      </c>
      <c r="W1213" s="81">
        <f t="shared" si="478"/>
        <v>7</v>
      </c>
      <c r="X1213" s="22">
        <f t="shared" si="479"/>
        <v>0.48439635781804785</v>
      </c>
      <c r="Y1213" s="3">
        <f>IF(U1213&gt;'Power Curve'!$C$37,0,INDEX(Ci,$W1213,1)*POWER(1-X1213,3)+INDEX(Ci,$W1213,2)*3*X1213*POWER(1-X1213,2)+INDEX(Ci,$W1213,3)*3*POWER(X1213,2)*(1-X1213)+INDEX(Ci,$W1213,4)*POWER(X1213,3))</f>
        <v>472.61543265253692</v>
      </c>
      <c r="Z1213" s="3">
        <f t="shared" si="480"/>
        <v>471.15116950579187</v>
      </c>
      <c r="AA1213" s="3">
        <f t="shared" si="481"/>
        <v>515.76002883911133</v>
      </c>
      <c r="AB1213" s="3">
        <f t="shared" si="490"/>
        <v>-44.608859333319458</v>
      </c>
      <c r="AC1213" s="3">
        <f t="shared" si="491"/>
        <v>44.608859333319458</v>
      </c>
      <c r="AE1213" s="34">
        <f t="shared" si="482"/>
        <v>7</v>
      </c>
      <c r="AF1213" s="73" t="b">
        <f>COUNTIF('Power Curve'!$D$2:$D$31,AE1213)&gt;0</f>
        <v>1</v>
      </c>
      <c r="AG1213" s="73" t="b">
        <f t="shared" si="483"/>
        <v>0</v>
      </c>
      <c r="AH1213" s="73" t="b">
        <f t="shared" si="492"/>
        <v>1</v>
      </c>
      <c r="AI1213" s="34" t="str">
        <f t="shared" si="484"/>
        <v>Outer</v>
      </c>
      <c r="AJ1213" s="35" t="str">
        <f t="shared" si="493"/>
        <v>0.3-0.4</v>
      </c>
      <c r="AK1213" s="36" t="str">
        <f t="shared" si="485"/>
        <v>2-3</v>
      </c>
      <c r="AL1213" s="36" t="str">
        <f t="shared" si="486"/>
        <v>Feb</v>
      </c>
      <c r="AM1213" s="35" t="str">
        <f t="shared" si="487"/>
        <v>305-315</v>
      </c>
      <c r="AN1213" s="36" t="str">
        <f t="shared" si="488"/>
        <v>Inner-TI</v>
      </c>
    </row>
    <row r="1214" spans="5:40" x14ac:dyDescent="0.3">
      <c r="E1214" s="12">
        <v>40965.118055555555</v>
      </c>
      <c r="F1214" s="16">
        <v>6.71</v>
      </c>
      <c r="G1214" s="16">
        <v>518.73002624511764</v>
      </c>
      <c r="H1214" s="29">
        <v>1.2233162044410164</v>
      </c>
      <c r="I1214" s="26">
        <v>311</v>
      </c>
      <c r="J1214" s="30">
        <v>9.0909090909090912E-2</v>
      </c>
      <c r="K1214" s="31">
        <v>0.48282548099645839</v>
      </c>
      <c r="L1214" s="111">
        <f t="shared" si="468"/>
        <v>0.4</v>
      </c>
      <c r="M1214" s="112">
        <f t="shared" si="469"/>
        <v>0.09</v>
      </c>
      <c r="N1214" s="112" t="b">
        <f t="shared" si="470"/>
        <v>1</v>
      </c>
      <c r="O1214" s="112" t="b">
        <f t="shared" si="471"/>
        <v>1</v>
      </c>
      <c r="P1214" s="113">
        <f t="shared" si="472"/>
        <v>4</v>
      </c>
      <c r="Q1214" s="113">
        <f t="shared" si="473"/>
        <v>17</v>
      </c>
      <c r="R1214" s="114" t="str">
        <f t="shared" si="489"/>
        <v>0.4-0.09</v>
      </c>
      <c r="S1214" s="127">
        <f t="shared" si="474"/>
        <v>-2.2461451467925553E-2</v>
      </c>
      <c r="T1214" s="112" t="b">
        <f t="shared" si="475"/>
        <v>1</v>
      </c>
      <c r="U1214" s="22">
        <f t="shared" si="476"/>
        <v>6.7069242316329518</v>
      </c>
      <c r="V1214" s="22">
        <f t="shared" si="477"/>
        <v>0.3946267364148644</v>
      </c>
      <c r="W1214" s="81">
        <f t="shared" si="478"/>
        <v>7</v>
      </c>
      <c r="X1214" s="22">
        <f t="shared" si="479"/>
        <v>0.68669953864504574</v>
      </c>
      <c r="Y1214" s="3">
        <f>IF(U1214&gt;'Power Curve'!$C$37,0,INDEX(Ci,$W1214,1)*POWER(1-X1214,3)+INDEX(Ci,$W1214,2)*3*X1214*POWER(1-X1214,2)+INDEX(Ci,$W1214,3)*3*POWER(X1214,2)*(1-X1214)+INDEX(Ci,$W1214,4)*POWER(X1214,3))</f>
        <v>521.65971683537805</v>
      </c>
      <c r="Z1214" s="3">
        <f t="shared" si="480"/>
        <v>509.94248242290843</v>
      </c>
      <c r="AA1214" s="3">
        <f t="shared" si="481"/>
        <v>518.73002624511764</v>
      </c>
      <c r="AB1214" s="3">
        <f t="shared" si="490"/>
        <v>-8.7875438222092157</v>
      </c>
      <c r="AC1214" s="3">
        <f t="shared" si="491"/>
        <v>8.7875438222092157</v>
      </c>
      <c r="AE1214" s="34">
        <f t="shared" si="482"/>
        <v>7</v>
      </c>
      <c r="AF1214" s="73" t="b">
        <f>COUNTIF('Power Curve'!$D$2:$D$31,AE1214)&gt;0</f>
        <v>1</v>
      </c>
      <c r="AG1214" s="73" t="b">
        <f t="shared" si="483"/>
        <v>0</v>
      </c>
      <c r="AH1214" s="73" t="b">
        <f t="shared" si="492"/>
        <v>1</v>
      </c>
      <c r="AI1214" s="34" t="str">
        <f t="shared" si="484"/>
        <v>Outer</v>
      </c>
      <c r="AJ1214" s="35" t="str">
        <f t="shared" si="493"/>
        <v>0.3-0.4</v>
      </c>
      <c r="AK1214" s="36" t="str">
        <f t="shared" si="485"/>
        <v>2-3</v>
      </c>
      <c r="AL1214" s="36" t="str">
        <f t="shared" si="486"/>
        <v>Feb</v>
      </c>
      <c r="AM1214" s="35" t="str">
        <f t="shared" si="487"/>
        <v>305-315</v>
      </c>
      <c r="AN1214" s="36" t="str">
        <f t="shared" si="488"/>
        <v>LWS-LTI</v>
      </c>
    </row>
    <row r="1215" spans="5:40" x14ac:dyDescent="0.3">
      <c r="E1215" s="12">
        <v>40965.125</v>
      </c>
      <c r="F1215" s="16">
        <v>6.62</v>
      </c>
      <c r="G1215" s="16">
        <v>430.71000671386764</v>
      </c>
      <c r="H1215" s="29">
        <v>1.2228616734207958</v>
      </c>
      <c r="I1215" s="26">
        <v>313.10000000000002</v>
      </c>
      <c r="J1215" s="30">
        <v>5.7401812688821753E-2</v>
      </c>
      <c r="K1215" s="31">
        <v>0.55384704400300822</v>
      </c>
      <c r="L1215" s="111">
        <f t="shared" si="468"/>
        <v>0.4</v>
      </c>
      <c r="M1215" s="112">
        <f t="shared" si="469"/>
        <v>6.0000000000000005E-2</v>
      </c>
      <c r="N1215" s="112" t="b">
        <f t="shared" si="470"/>
        <v>1</v>
      </c>
      <c r="O1215" s="112" t="b">
        <f t="shared" si="471"/>
        <v>1</v>
      </c>
      <c r="P1215" s="113">
        <f t="shared" si="472"/>
        <v>4</v>
      </c>
      <c r="Q1215" s="113">
        <f t="shared" si="473"/>
        <v>20</v>
      </c>
      <c r="R1215" s="114" t="str">
        <f t="shared" si="489"/>
        <v>0.4-0.06</v>
      </c>
      <c r="S1215" s="127">
        <f t="shared" si="474"/>
        <v>-7.0354762148051864E-2</v>
      </c>
      <c r="T1215" s="112" t="b">
        <f t="shared" si="475"/>
        <v>1</v>
      </c>
      <c r="U1215" s="22">
        <f t="shared" si="476"/>
        <v>6.6161458594380367</v>
      </c>
      <c r="V1215" s="22">
        <f t="shared" si="477"/>
        <v>0.38059664636082091</v>
      </c>
      <c r="W1215" s="81">
        <f t="shared" si="478"/>
        <v>7</v>
      </c>
      <c r="X1215" s="22">
        <f t="shared" si="479"/>
        <v>0.5944191249551124</v>
      </c>
      <c r="Y1215" s="3">
        <f>IF(U1215&gt;'Power Curve'!$C$37,0,INDEX(Ci,$W1215,1)*POWER(1-X1215,3)+INDEX(Ci,$W1215,2)*3*X1215*POWER(1-X1215,2)+INDEX(Ci,$W1215,3)*3*POWER(X1215,2)*(1-X1215)+INDEX(Ci,$W1215,4)*POWER(X1215,3))</f>
        <v>499.0154689760073</v>
      </c>
      <c r="Z1215" s="3">
        <f t="shared" si="480"/>
        <v>463.90735434800177</v>
      </c>
      <c r="AA1215" s="3">
        <f t="shared" si="481"/>
        <v>430.71000671386764</v>
      </c>
      <c r="AB1215" s="3">
        <f t="shared" si="490"/>
        <v>33.197347634134132</v>
      </c>
      <c r="AC1215" s="3">
        <f t="shared" si="491"/>
        <v>33.197347634134132</v>
      </c>
      <c r="AE1215" s="34">
        <f t="shared" si="482"/>
        <v>7</v>
      </c>
      <c r="AF1215" s="73" t="b">
        <f>COUNTIF('Power Curve'!$D$2:$D$31,AE1215)&gt;0</f>
        <v>1</v>
      </c>
      <c r="AG1215" s="73" t="b">
        <f t="shared" si="483"/>
        <v>0</v>
      </c>
      <c r="AH1215" s="73" t="b">
        <f t="shared" si="492"/>
        <v>1</v>
      </c>
      <c r="AI1215" s="34" t="str">
        <f t="shared" si="484"/>
        <v>Outer</v>
      </c>
      <c r="AJ1215" s="35" t="str">
        <f t="shared" si="493"/>
        <v>0.3-0.4</v>
      </c>
      <c r="AK1215" s="36" t="str">
        <f t="shared" si="485"/>
        <v>3-4</v>
      </c>
      <c r="AL1215" s="36" t="str">
        <f t="shared" si="486"/>
        <v>Feb</v>
      </c>
      <c r="AM1215" s="35" t="str">
        <f t="shared" si="487"/>
        <v>305-315</v>
      </c>
      <c r="AN1215" s="36" t="str">
        <f t="shared" si="488"/>
        <v>LWS-LTI</v>
      </c>
    </row>
    <row r="1216" spans="5:40" x14ac:dyDescent="0.3">
      <c r="E1216" s="12">
        <v>40965.131944444445</v>
      </c>
      <c r="F1216" s="16">
        <v>6.47</v>
      </c>
      <c r="G1216" s="16">
        <v>388.63000869750999</v>
      </c>
      <c r="H1216" s="29">
        <v>1.2245193545051603</v>
      </c>
      <c r="I1216" s="26">
        <v>307.3</v>
      </c>
      <c r="J1216" s="30">
        <v>5.2550231839258117E-2</v>
      </c>
      <c r="K1216" s="31">
        <v>0.52265022564477537</v>
      </c>
      <c r="L1216" s="111">
        <f t="shared" si="468"/>
        <v>0.4</v>
      </c>
      <c r="M1216" s="112">
        <f t="shared" si="469"/>
        <v>0.05</v>
      </c>
      <c r="N1216" s="112" t="b">
        <f t="shared" si="470"/>
        <v>1</v>
      </c>
      <c r="O1216" s="112" t="b">
        <f t="shared" si="471"/>
        <v>1</v>
      </c>
      <c r="P1216" s="113">
        <f t="shared" si="472"/>
        <v>4</v>
      </c>
      <c r="Q1216" s="113">
        <f t="shared" si="473"/>
        <v>21</v>
      </c>
      <c r="R1216" s="114" t="str">
        <f t="shared" si="489"/>
        <v>0.4-0.05</v>
      </c>
      <c r="S1216" s="127">
        <f t="shared" si="474"/>
        <v>-0.10445362846231414</v>
      </c>
      <c r="T1216" s="112" t="b">
        <f t="shared" si="475"/>
        <v>1</v>
      </c>
      <c r="U1216" s="22">
        <f t="shared" si="476"/>
        <v>6.4691536916567669</v>
      </c>
      <c r="V1216" s="22">
        <f t="shared" si="477"/>
        <v>0.35787853298925515</v>
      </c>
      <c r="W1216" s="81">
        <f t="shared" si="478"/>
        <v>7</v>
      </c>
      <c r="X1216" s="22">
        <f t="shared" si="479"/>
        <v>0.44499478825395866</v>
      </c>
      <c r="Y1216" s="3">
        <f>IF(U1216&gt;'Power Curve'!$C$37,0,INDEX(Ci,$W1216,1)*POWER(1-X1216,3)+INDEX(Ci,$W1216,2)*3*X1216*POWER(1-X1216,2)+INDEX(Ci,$W1216,3)*3*POWER(X1216,2)*(1-X1216)+INDEX(Ci,$W1216,4)*POWER(X1216,3))</f>
        <v>463.35455973434466</v>
      </c>
      <c r="Z1216" s="3">
        <f t="shared" si="480"/>
        <v>414.95549470553431</v>
      </c>
      <c r="AA1216" s="3">
        <f t="shared" si="481"/>
        <v>388.63000869750999</v>
      </c>
      <c r="AB1216" s="3">
        <f t="shared" si="490"/>
        <v>26.325486008024313</v>
      </c>
      <c r="AC1216" s="3">
        <f t="shared" si="491"/>
        <v>26.325486008024313</v>
      </c>
      <c r="AE1216" s="34">
        <f t="shared" si="482"/>
        <v>6</v>
      </c>
      <c r="AF1216" s="73" t="b">
        <f>COUNTIF('Power Curve'!$D$2:$D$31,AE1216)&gt;0</f>
        <v>1</v>
      </c>
      <c r="AG1216" s="73" t="b">
        <f t="shared" si="483"/>
        <v>0</v>
      </c>
      <c r="AH1216" s="73" t="b">
        <f t="shared" si="492"/>
        <v>1</v>
      </c>
      <c r="AI1216" s="34" t="str">
        <f t="shared" si="484"/>
        <v>Outer</v>
      </c>
      <c r="AJ1216" s="35" t="str">
        <f t="shared" si="493"/>
        <v>0.3-0.4</v>
      </c>
      <c r="AK1216" s="36" t="str">
        <f t="shared" si="485"/>
        <v>3-4</v>
      </c>
      <c r="AL1216" s="36" t="str">
        <f t="shared" si="486"/>
        <v>Feb</v>
      </c>
      <c r="AM1216" s="35" t="str">
        <f t="shared" si="487"/>
        <v>305-315</v>
      </c>
      <c r="AN1216" s="36" t="str">
        <f t="shared" si="488"/>
        <v>LWS-LTI</v>
      </c>
    </row>
    <row r="1217" spans="5:40" x14ac:dyDescent="0.3">
      <c r="E1217" s="12">
        <v>40965.138888888891</v>
      </c>
      <c r="F1217" s="16">
        <v>7.23</v>
      </c>
      <c r="G1217" s="16">
        <v>619.45001935958862</v>
      </c>
      <c r="H1217" s="29">
        <v>1.2247038185109125</v>
      </c>
      <c r="I1217" s="26">
        <v>307.39999999999998</v>
      </c>
      <c r="J1217" s="30">
        <v>7.7455048409405258E-2</v>
      </c>
      <c r="K1217" s="31">
        <v>0.55188731460625406</v>
      </c>
      <c r="L1217" s="111">
        <f t="shared" si="468"/>
        <v>0.5</v>
      </c>
      <c r="M1217" s="112">
        <f t="shared" si="469"/>
        <v>0.08</v>
      </c>
      <c r="N1217" s="112" t="b">
        <f t="shared" si="470"/>
        <v>1</v>
      </c>
      <c r="O1217" s="112" t="b">
        <f t="shared" si="471"/>
        <v>1</v>
      </c>
      <c r="P1217" s="113">
        <f t="shared" si="472"/>
        <v>5</v>
      </c>
      <c r="Q1217" s="113">
        <f t="shared" si="473"/>
        <v>18</v>
      </c>
      <c r="R1217" s="114" t="str">
        <f t="shared" si="489"/>
        <v>0.5-0.08</v>
      </c>
      <c r="S1217" s="127">
        <f t="shared" si="474"/>
        <v>-2.3595533189971072E-2</v>
      </c>
      <c r="T1217" s="112" t="b">
        <f t="shared" si="475"/>
        <v>1</v>
      </c>
      <c r="U1217" s="22">
        <f t="shared" si="476"/>
        <v>7.2294172612865859</v>
      </c>
      <c r="V1217" s="22">
        <f t="shared" si="477"/>
        <v>0.47537971844576599</v>
      </c>
      <c r="W1217" s="81">
        <f t="shared" si="478"/>
        <v>8</v>
      </c>
      <c r="X1217" s="22">
        <f t="shared" si="479"/>
        <v>0.21568099919386974</v>
      </c>
      <c r="Y1217" s="3">
        <f>IF(U1217&gt;'Power Curve'!$C$37,0,INDEX(Ci,$W1217,1)*POWER(1-X1217,3)+INDEX(Ci,$W1217,2)*3*X1217*POWER(1-X1217,2)+INDEX(Ci,$W1217,3)*3*POWER(X1217,2)*(1-X1217)+INDEX(Ci,$W1217,4)*POWER(X1217,3))</f>
        <v>656.81041321200405</v>
      </c>
      <c r="Z1217" s="3">
        <f t="shared" si="480"/>
        <v>641.31262130754158</v>
      </c>
      <c r="AA1217" s="3">
        <f t="shared" si="481"/>
        <v>619.45001935958862</v>
      </c>
      <c r="AB1217" s="3">
        <f t="shared" si="490"/>
        <v>21.862601947952953</v>
      </c>
      <c r="AC1217" s="3">
        <f t="shared" si="491"/>
        <v>21.862601947952953</v>
      </c>
      <c r="AE1217" s="34">
        <f t="shared" si="482"/>
        <v>7</v>
      </c>
      <c r="AF1217" s="73" t="b">
        <f>COUNTIF('Power Curve'!$D$2:$D$31,AE1217)&gt;0</f>
        <v>1</v>
      </c>
      <c r="AG1217" s="73" t="b">
        <f t="shared" si="483"/>
        <v>0</v>
      </c>
      <c r="AH1217" s="73" t="b">
        <f t="shared" si="492"/>
        <v>1</v>
      </c>
      <c r="AI1217" s="34" t="str">
        <f t="shared" si="484"/>
        <v>Outer</v>
      </c>
      <c r="AJ1217" s="35" t="str">
        <f t="shared" si="493"/>
        <v>0.4-0.5</v>
      </c>
      <c r="AK1217" s="36" t="str">
        <f t="shared" si="485"/>
        <v>3-4</v>
      </c>
      <c r="AL1217" s="36" t="str">
        <f t="shared" si="486"/>
        <v>Feb</v>
      </c>
      <c r="AM1217" s="35" t="str">
        <f t="shared" si="487"/>
        <v>305-315</v>
      </c>
      <c r="AN1217" s="36" t="str">
        <f t="shared" si="488"/>
        <v>LWS-LTI</v>
      </c>
    </row>
    <row r="1218" spans="5:40" x14ac:dyDescent="0.3">
      <c r="E1218" s="12">
        <v>40965.145833333336</v>
      </c>
      <c r="F1218" s="16">
        <v>7.31</v>
      </c>
      <c r="G1218" s="16">
        <v>670.44999694824241</v>
      </c>
      <c r="H1218" s="29">
        <v>1.2251652217620801</v>
      </c>
      <c r="I1218" s="26">
        <v>306.8</v>
      </c>
      <c r="J1218" s="30">
        <v>7.7975376196990423E-2</v>
      </c>
      <c r="K1218" s="31">
        <v>0.51647505646165559</v>
      </c>
      <c r="L1218" s="111">
        <f t="shared" si="468"/>
        <v>0.5</v>
      </c>
      <c r="M1218" s="112">
        <f t="shared" si="469"/>
        <v>0.08</v>
      </c>
      <c r="N1218" s="112" t="b">
        <f t="shared" si="470"/>
        <v>1</v>
      </c>
      <c r="O1218" s="112" t="b">
        <f t="shared" si="471"/>
        <v>1</v>
      </c>
      <c r="P1218" s="113">
        <f t="shared" si="472"/>
        <v>5</v>
      </c>
      <c r="Q1218" s="113">
        <f t="shared" si="473"/>
        <v>18</v>
      </c>
      <c r="R1218" s="114" t="str">
        <f t="shared" si="489"/>
        <v>0.5-0.08</v>
      </c>
      <c r="S1218" s="127">
        <f t="shared" si="474"/>
        <v>-2.3595533189971072E-2</v>
      </c>
      <c r="T1218" s="112" t="b">
        <f t="shared" si="475"/>
        <v>1</v>
      </c>
      <c r="U1218" s="22">
        <f t="shared" si="476"/>
        <v>7.3103286304178319</v>
      </c>
      <c r="V1218" s="22">
        <f t="shared" si="477"/>
        <v>0.48788483136924843</v>
      </c>
      <c r="W1218" s="81">
        <f t="shared" si="478"/>
        <v>8</v>
      </c>
      <c r="X1218" s="22">
        <f t="shared" si="479"/>
        <v>0.29711676813447907</v>
      </c>
      <c r="Y1218" s="3">
        <f>IF(U1218&gt;'Power Curve'!$C$37,0,INDEX(Ci,$W1218,1)*POWER(1-X1218,3)+INDEX(Ci,$W1218,2)*3*X1218*POWER(1-X1218,2)+INDEX(Ci,$W1218,3)*3*POWER(X1218,2)*(1-X1218)+INDEX(Ci,$W1218,4)*POWER(X1218,3))</f>
        <v>678.86567805702202</v>
      </c>
      <c r="Z1218" s="3">
        <f t="shared" si="480"/>
        <v>662.84748041889532</v>
      </c>
      <c r="AA1218" s="3">
        <f t="shared" si="481"/>
        <v>670.44999694824241</v>
      </c>
      <c r="AB1218" s="3">
        <f t="shared" si="490"/>
        <v>-7.6025165293470991</v>
      </c>
      <c r="AC1218" s="3">
        <f t="shared" si="491"/>
        <v>7.6025165293470991</v>
      </c>
      <c r="AE1218" s="34">
        <f t="shared" si="482"/>
        <v>7</v>
      </c>
      <c r="AF1218" s="73" t="b">
        <f>COUNTIF('Power Curve'!$D$2:$D$31,AE1218)&gt;0</f>
        <v>1</v>
      </c>
      <c r="AG1218" s="73" t="b">
        <f t="shared" si="483"/>
        <v>0</v>
      </c>
      <c r="AH1218" s="73" t="b">
        <f t="shared" si="492"/>
        <v>1</v>
      </c>
      <c r="AI1218" s="34" t="str">
        <f t="shared" si="484"/>
        <v>Outer</v>
      </c>
      <c r="AJ1218" s="35" t="str">
        <f t="shared" si="493"/>
        <v>0.4-0.5</v>
      </c>
      <c r="AK1218" s="36" t="str">
        <f t="shared" si="485"/>
        <v>3-4</v>
      </c>
      <c r="AL1218" s="36" t="str">
        <f t="shared" si="486"/>
        <v>Feb</v>
      </c>
      <c r="AM1218" s="35" t="str">
        <f t="shared" si="487"/>
        <v>305-315</v>
      </c>
      <c r="AN1218" s="36" t="str">
        <f t="shared" si="488"/>
        <v>LWS-LTI</v>
      </c>
    </row>
    <row r="1219" spans="5:40" x14ac:dyDescent="0.3">
      <c r="E1219" s="12">
        <v>40965.152777777781</v>
      </c>
      <c r="F1219" s="16">
        <v>7.11</v>
      </c>
      <c r="G1219" s="16">
        <v>632.64001941680908</v>
      </c>
      <c r="H1219" s="29">
        <v>1.2254009992443629</v>
      </c>
      <c r="I1219" s="26">
        <v>305.8</v>
      </c>
      <c r="J1219" s="30">
        <v>9.1420534458509145E-2</v>
      </c>
      <c r="K1219" s="31">
        <v>0.4789512213552925</v>
      </c>
      <c r="L1219" s="111">
        <f t="shared" ref="L1219:L1282" si="494">ROUND((V1219-CenterOfFirstWindSpeedBin)/WindSpeedBinWidth,0)*WindSpeedBinWidth+CenterOfFirstWindSpeedBin</f>
        <v>0.5</v>
      </c>
      <c r="M1219" s="112">
        <f t="shared" ref="M1219:M1282" si="495">ROUND((J1219-CenterOfFirstTurbulenceBin)/TurbulenceBinWidth,0)*TurbulenceBinWidth+CenterOfFirstTurbulenceBin</f>
        <v>0.09</v>
      </c>
      <c r="N1219" s="112" t="b">
        <f t="shared" ref="N1219:N1282" si="496">IF(AND(L1219&gt;=CenterOfFirstWindSpeedBin,L1219&lt;=CenterOfLastWindSpeedBin),TRUE,FALSE)</f>
        <v>1</v>
      </c>
      <c r="O1219" s="112" t="b">
        <f t="shared" ref="O1219:O1282" si="497">IF(AND(M1219&gt;=CenterOfFirstTurbulenceBin,M1219&lt;=CenterOfLastTurbulenceBin),TRUE,FALSE)</f>
        <v>1</v>
      </c>
      <c r="P1219" s="113">
        <f t="shared" ref="P1219:P1282" si="498">(L1219-CenterOfFirstWindSpeedBin)/WindSpeedBinWidth+1</f>
        <v>5</v>
      </c>
      <c r="Q1219" s="113">
        <f t="shared" ref="Q1219:Q1282" si="499">NumberOfTurbulenceBins-(M1219-CenterOfFirstTurbulenceBin)/TurbulenceBinWidth</f>
        <v>17</v>
      </c>
      <c r="R1219" s="114" t="str">
        <f t="shared" si="489"/>
        <v>0.5-0.09</v>
      </c>
      <c r="S1219" s="127">
        <f t="shared" ref="S1219:S1282" si="500">IF(T1219,INDEX(PowerDeviationMatrix,Q1219,P1219),IF(UseMatrixPadValue,MatrixPadValue,0))</f>
        <v>-1.9098901849401599E-2</v>
      </c>
      <c r="T1219" s="112" t="b">
        <f t="shared" ref="T1219:T1282" si="501">IF(AND(P1219&gt;0,Q1219&gt;0,N1219,O1219),LEN(INDEX(PowerDeviationMatrix,Q1219,P1219))&gt;0,FALSE)</f>
        <v>1</v>
      </c>
      <c r="U1219" s="22">
        <f t="shared" ref="U1219:U1282" si="502">F1219*(H1219/Ref_Density)^(1/3)</f>
        <v>7.1107757261454276</v>
      </c>
      <c r="V1219" s="22">
        <f t="shared" ref="V1219:V1282" si="503">(U1219-CutInWindSpeed)/(RatedWindSpeed-CutInWindSpeed)</f>
        <v>0.45704328673925376</v>
      </c>
      <c r="W1219" s="81">
        <f t="shared" ref="W1219:W1282" si="504">COUNTIF(xa,"&lt;"&amp;U1219)</f>
        <v>8</v>
      </c>
      <c r="X1219" s="22">
        <f t="shared" ref="X1219:X1282" si="505">(U1219-INDEX(xa,$W1219))/(INDEX(xb,$W1219)-INDEX(xa,$W1219))</f>
        <v>9.6270528869947719E-2</v>
      </c>
      <c r="Y1219" s="3">
        <f>IF(U1219&gt;'Power Curve'!$C$37,0,INDEX(Ci,$W1219,1)*POWER(1-X1219,3)+INDEX(Ci,$W1219,2)*3*X1219*POWER(1-X1219,2)+INDEX(Ci,$W1219,3)*3*POWER(X1219,2)*(1-X1219)+INDEX(Ci,$W1219,4)*POWER(X1219,3))</f>
        <v>625.1698212228622</v>
      </c>
      <c r="Z1219" s="3">
        <f t="shared" ref="Z1219:Z1282" si="506">IF(OR(T1219,UseMatrixPadValue),Y1219*(1+S1219),"")</f>
        <v>613.22976416811889</v>
      </c>
      <c r="AA1219" s="3">
        <f t="shared" ref="AA1219:AA1282" si="507">IF(AH1219,G1219,"")</f>
        <v>632.64001941680908</v>
      </c>
      <c r="AB1219" s="3">
        <f t="shared" si="490"/>
        <v>-19.410255248690191</v>
      </c>
      <c r="AC1219" s="3">
        <f t="shared" si="491"/>
        <v>19.410255248690191</v>
      </c>
      <c r="AE1219" s="34">
        <f t="shared" ref="AE1219:AE1282" si="508">MROUND(U1219-Centre_First_Bin,Bin_Width)+Centre_First_Bin</f>
        <v>7</v>
      </c>
      <c r="AF1219" s="73" t="b">
        <f>COUNTIF('Power Curve'!$D$2:$D$31,AE1219)&gt;0</f>
        <v>1</v>
      </c>
      <c r="AG1219" s="73" t="b">
        <f t="shared" ref="AG1219:AG1282" si="509">(G1219&lt;0)</f>
        <v>0</v>
      </c>
      <c r="AH1219" s="73" t="b">
        <f t="shared" si="492"/>
        <v>1</v>
      </c>
      <c r="AI1219" s="34" t="str">
        <f t="shared" ref="AI1219:AI1282" si="510">IF(AH1219,IF(AND(J1219&gt;=LowerTurbLimit,J1219&lt;=UpperTurbLimit,K1219&gt;=LowerShearLimit,K1219&lt;=UpperShearLimit),"Inner","Outer"),"")</f>
        <v>Outer</v>
      </c>
      <c r="AJ1219" s="35" t="str">
        <f t="shared" si="493"/>
        <v>0.4-0.5</v>
      </c>
      <c r="AK1219" s="36" t="str">
        <f t="shared" ref="AK1219:AK1282" si="511">IF(AH1219,HOUR(E1219)&amp;"-"&amp;HOUR(E1219)+1,"")</f>
        <v>3-4</v>
      </c>
      <c r="AL1219" s="36" t="str">
        <f t="shared" ref="AL1219:AL1282" si="512">IF(AH1219,TEXT(E1219,"mmm"),"")</f>
        <v>Feb</v>
      </c>
      <c r="AM1219" s="35" t="str">
        <f t="shared" ref="AM1219:AM1282" si="513">IF(AH1219,IF(OR(I1219&lt;5,I1219&gt;=355),"355-5",MROUND(I1219,10)-5&amp;"-"&amp;MROUND(I1219,10)+5),"")</f>
        <v>305-315</v>
      </c>
      <c r="AN1219" s="36" t="str">
        <f t="shared" ref="AN1219:AN1282" si="514">IF(AH1219,IF(V1219&lt;0.5,IF(J1219&lt;=LowerTurbLimit,"LWS-LTI",IF(J1219&gt;=UpperTurbLimit,"LWS-HTI","Inner-TI")),IF(J1219&lt;=LowerTurbLimit,"HWS-LTI",IF(J1219&gt;=UpperTurbLimit,"HWS-HTI","Inner-TI"))),"")</f>
        <v>LWS-LTI</v>
      </c>
    </row>
    <row r="1220" spans="5:40" x14ac:dyDescent="0.3">
      <c r="E1220" s="12">
        <v>40965.159722222219</v>
      </c>
      <c r="F1220" s="16">
        <v>6.47</v>
      </c>
      <c r="G1220" s="16">
        <v>408.03001403808639</v>
      </c>
      <c r="H1220" s="29">
        <v>1.2272040129419728</v>
      </c>
      <c r="I1220" s="26">
        <v>305.8</v>
      </c>
      <c r="J1220" s="30">
        <v>0.10819165378670788</v>
      </c>
      <c r="K1220" s="31">
        <v>0.4473661489295464</v>
      </c>
      <c r="L1220" s="111">
        <f t="shared" si="494"/>
        <v>0.4</v>
      </c>
      <c r="M1220" s="112">
        <f t="shared" si="495"/>
        <v>0.11</v>
      </c>
      <c r="N1220" s="112" t="b">
        <f t="shared" si="496"/>
        <v>1</v>
      </c>
      <c r="O1220" s="112" t="b">
        <f t="shared" si="497"/>
        <v>1</v>
      </c>
      <c r="P1220" s="113">
        <f t="shared" si="498"/>
        <v>4</v>
      </c>
      <c r="Q1220" s="113">
        <f t="shared" si="499"/>
        <v>15</v>
      </c>
      <c r="R1220" s="114" t="str">
        <f t="shared" ref="R1220:R1283" si="515">L1220&amp;"-"&amp;M1220</f>
        <v>0.4-0.11</v>
      </c>
      <c r="S1220" s="127">
        <f t="shared" si="500"/>
        <v>-7.3544994965231711E-3</v>
      </c>
      <c r="T1220" s="112" t="b">
        <f t="shared" si="501"/>
        <v>1</v>
      </c>
      <c r="U1220" s="22">
        <f t="shared" si="502"/>
        <v>6.4738779374488278</v>
      </c>
      <c r="V1220" s="22">
        <f t="shared" si="503"/>
        <v>0.35860868040540106</v>
      </c>
      <c r="W1220" s="81">
        <f t="shared" si="504"/>
        <v>7</v>
      </c>
      <c r="X1220" s="22">
        <f t="shared" si="505"/>
        <v>0.44979720259036293</v>
      </c>
      <c r="Y1220" s="3">
        <f>IF(U1220&gt;'Power Curve'!$C$37,0,INDEX(Ci,$W1220,1)*POWER(1-X1220,3)+INDEX(Ci,$W1220,2)*3*X1220*POWER(1-X1220,2)+INDEX(Ci,$W1220,3)*3*POWER(X1220,2)*(1-X1220)+INDEX(Ci,$W1220,4)*POWER(X1220,3))</f>
        <v>464.47724995047599</v>
      </c>
      <c r="Z1220" s="3">
        <f t="shared" si="506"/>
        <v>461.06125224956872</v>
      </c>
      <c r="AA1220" s="3">
        <f t="shared" si="507"/>
        <v>408.03001403808639</v>
      </c>
      <c r="AB1220" s="3">
        <f t="shared" ref="AB1220:AB1283" si="516">IF(AH1220,Z1220-AA1220,"")</f>
        <v>53.031238211482332</v>
      </c>
      <c r="AC1220" s="3">
        <f t="shared" ref="AC1220:AC1283" si="517">IF(AH1220,ABS(AB1220),"")</f>
        <v>53.031238211482332</v>
      </c>
      <c r="AE1220" s="34">
        <f t="shared" si="508"/>
        <v>6</v>
      </c>
      <c r="AF1220" s="73" t="b">
        <f>COUNTIF('Power Curve'!$D$2:$D$31,AE1220)&gt;0</f>
        <v>1</v>
      </c>
      <c r="AG1220" s="73" t="b">
        <f t="shared" si="509"/>
        <v>0</v>
      </c>
      <c r="AH1220" s="73" t="b">
        <f t="shared" ref="AH1220:AH1283" si="518">AND(AF1220,NOT(AG1220))</f>
        <v>1</v>
      </c>
      <c r="AI1220" s="34" t="str">
        <f t="shared" si="510"/>
        <v>Outer</v>
      </c>
      <c r="AJ1220" s="35" t="str">
        <f t="shared" ref="AJ1220:AJ1283" si="519">IF(AH1220,TEXT(ROUND(V1220+0.05,1)-0.1,"0.0")&amp;"-"&amp;TEXT(ROUND(V1220+0.05,1),"0.0"),"")</f>
        <v>0.3-0.4</v>
      </c>
      <c r="AK1220" s="36" t="str">
        <f t="shared" si="511"/>
        <v>3-4</v>
      </c>
      <c r="AL1220" s="36" t="str">
        <f t="shared" si="512"/>
        <v>Feb</v>
      </c>
      <c r="AM1220" s="35" t="str">
        <f t="shared" si="513"/>
        <v>305-315</v>
      </c>
      <c r="AN1220" s="36" t="str">
        <f t="shared" si="514"/>
        <v>Inner-TI</v>
      </c>
    </row>
    <row r="1221" spans="5:40" x14ac:dyDescent="0.3">
      <c r="E1221" s="12">
        <v>40965.166666666664</v>
      </c>
      <c r="F1221" s="16">
        <v>6.8</v>
      </c>
      <c r="G1221" s="16">
        <v>466.98998641967819</v>
      </c>
      <c r="H1221" s="29">
        <v>1.2275325816201366</v>
      </c>
      <c r="I1221" s="26">
        <v>308.10000000000002</v>
      </c>
      <c r="J1221" s="30">
        <v>9.8529411764705893E-2</v>
      </c>
      <c r="K1221" s="31">
        <v>0.45786107401784049</v>
      </c>
      <c r="L1221" s="111">
        <f t="shared" si="494"/>
        <v>0.4</v>
      </c>
      <c r="M1221" s="112">
        <f t="shared" si="495"/>
        <v>9.9999999999999992E-2</v>
      </c>
      <c r="N1221" s="112" t="b">
        <f t="shared" si="496"/>
        <v>1</v>
      </c>
      <c r="O1221" s="112" t="b">
        <f t="shared" si="497"/>
        <v>1</v>
      </c>
      <c r="P1221" s="113">
        <f t="shared" si="498"/>
        <v>4</v>
      </c>
      <c r="Q1221" s="113">
        <f t="shared" si="499"/>
        <v>16</v>
      </c>
      <c r="R1221" s="114" t="str">
        <f t="shared" si="515"/>
        <v>0.4-0.1</v>
      </c>
      <c r="S1221" s="127">
        <f t="shared" si="500"/>
        <v>-1.1366894958513816E-3</v>
      </c>
      <c r="T1221" s="112" t="b">
        <f t="shared" si="501"/>
        <v>1</v>
      </c>
      <c r="U1221" s="22">
        <f t="shared" si="502"/>
        <v>6.8046829117289382</v>
      </c>
      <c r="V1221" s="22">
        <f t="shared" si="503"/>
        <v>0.40973565555659736</v>
      </c>
      <c r="W1221" s="81">
        <f t="shared" si="504"/>
        <v>7</v>
      </c>
      <c r="X1221" s="22">
        <f t="shared" si="505"/>
        <v>0.78607575814443864</v>
      </c>
      <c r="Y1221" s="3">
        <f>IF(U1221&gt;'Power Curve'!$C$37,0,INDEX(Ci,$W1221,1)*POWER(1-X1221,3)+INDEX(Ci,$W1221,2)*3*X1221*POWER(1-X1221,2)+INDEX(Ci,$W1221,3)*3*POWER(X1221,2)*(1-X1221)+INDEX(Ci,$W1221,4)*POWER(X1221,3))</f>
        <v>546.41387520087903</v>
      </c>
      <c r="Z1221" s="3">
        <f t="shared" si="506"/>
        <v>545.79277228855074</v>
      </c>
      <c r="AA1221" s="3">
        <f t="shared" si="507"/>
        <v>466.98998641967819</v>
      </c>
      <c r="AB1221" s="3">
        <f t="shared" si="516"/>
        <v>78.802785868872547</v>
      </c>
      <c r="AC1221" s="3">
        <f t="shared" si="517"/>
        <v>78.802785868872547</v>
      </c>
      <c r="AE1221" s="34">
        <f t="shared" si="508"/>
        <v>7</v>
      </c>
      <c r="AF1221" s="73" t="b">
        <f>COUNTIF('Power Curve'!$D$2:$D$31,AE1221)&gt;0</f>
        <v>1</v>
      </c>
      <c r="AG1221" s="73" t="b">
        <f t="shared" si="509"/>
        <v>0</v>
      </c>
      <c r="AH1221" s="73" t="b">
        <f t="shared" si="518"/>
        <v>1</v>
      </c>
      <c r="AI1221" s="34" t="str">
        <f t="shared" si="510"/>
        <v>Outer</v>
      </c>
      <c r="AJ1221" s="35" t="str">
        <f t="shared" si="519"/>
        <v>0.4-0.5</v>
      </c>
      <c r="AK1221" s="36" t="str">
        <f t="shared" si="511"/>
        <v>4-5</v>
      </c>
      <c r="AL1221" s="36" t="str">
        <f t="shared" si="512"/>
        <v>Feb</v>
      </c>
      <c r="AM1221" s="35" t="str">
        <f t="shared" si="513"/>
        <v>305-315</v>
      </c>
      <c r="AN1221" s="36" t="str">
        <f t="shared" si="514"/>
        <v>LWS-LTI</v>
      </c>
    </row>
    <row r="1222" spans="5:40" x14ac:dyDescent="0.3">
      <c r="E1222" s="12">
        <v>40965.173611111109</v>
      </c>
      <c r="F1222" s="16">
        <v>6.92</v>
      </c>
      <c r="G1222" s="16">
        <v>555.8700027465818</v>
      </c>
      <c r="H1222" s="29">
        <v>1.2269770934440634</v>
      </c>
      <c r="I1222" s="26">
        <v>308.8</v>
      </c>
      <c r="J1222" s="30">
        <v>9.1040462427745661E-2</v>
      </c>
      <c r="K1222" s="31">
        <v>0.46103285707291497</v>
      </c>
      <c r="L1222" s="111">
        <f t="shared" si="494"/>
        <v>0.4</v>
      </c>
      <c r="M1222" s="112">
        <f t="shared" si="495"/>
        <v>0.09</v>
      </c>
      <c r="N1222" s="112" t="b">
        <f t="shared" si="496"/>
        <v>1</v>
      </c>
      <c r="O1222" s="112" t="b">
        <f t="shared" si="497"/>
        <v>1</v>
      </c>
      <c r="P1222" s="113">
        <f t="shared" si="498"/>
        <v>4</v>
      </c>
      <c r="Q1222" s="113">
        <f t="shared" si="499"/>
        <v>17</v>
      </c>
      <c r="R1222" s="114" t="str">
        <f t="shared" si="515"/>
        <v>0.4-0.09</v>
      </c>
      <c r="S1222" s="127">
        <f t="shared" si="500"/>
        <v>-2.2461451467925553E-2</v>
      </c>
      <c r="T1222" s="112" t="b">
        <f t="shared" si="501"/>
        <v>1</v>
      </c>
      <c r="U1222" s="22">
        <f t="shared" si="502"/>
        <v>6.9237208524615594</v>
      </c>
      <c r="V1222" s="22">
        <f t="shared" si="503"/>
        <v>0.42813335302511524</v>
      </c>
      <c r="W1222" s="81">
        <f t="shared" si="504"/>
        <v>7</v>
      </c>
      <c r="X1222" s="22">
        <f t="shared" si="505"/>
        <v>0.90708333021257215</v>
      </c>
      <c r="Y1222" s="3">
        <f>IF(U1222&gt;'Power Curve'!$C$37,0,INDEX(Ci,$W1222,1)*POWER(1-X1222,3)+INDEX(Ci,$W1222,2)*3*X1222*POWER(1-X1222,2)+INDEX(Ci,$W1222,3)*3*POWER(X1222,2)*(1-X1222)+INDEX(Ci,$W1222,4)*POWER(X1222,3))</f>
        <v>576.86513339170347</v>
      </c>
      <c r="Z1222" s="3">
        <f t="shared" si="506"/>
        <v>563.90790519448728</v>
      </c>
      <c r="AA1222" s="3">
        <f t="shared" si="507"/>
        <v>555.8700027465818</v>
      </c>
      <c r="AB1222" s="3">
        <f t="shared" si="516"/>
        <v>8.0379024479054806</v>
      </c>
      <c r="AC1222" s="3">
        <f t="shared" si="517"/>
        <v>8.0379024479054806</v>
      </c>
      <c r="AE1222" s="34">
        <f t="shared" si="508"/>
        <v>7</v>
      </c>
      <c r="AF1222" s="73" t="b">
        <f>COUNTIF('Power Curve'!$D$2:$D$31,AE1222)&gt;0</f>
        <v>1</v>
      </c>
      <c r="AG1222" s="73" t="b">
        <f t="shared" si="509"/>
        <v>0</v>
      </c>
      <c r="AH1222" s="73" t="b">
        <f t="shared" si="518"/>
        <v>1</v>
      </c>
      <c r="AI1222" s="34" t="str">
        <f t="shared" si="510"/>
        <v>Outer</v>
      </c>
      <c r="AJ1222" s="35" t="str">
        <f t="shared" si="519"/>
        <v>0.4-0.5</v>
      </c>
      <c r="AK1222" s="36" t="str">
        <f t="shared" si="511"/>
        <v>4-5</v>
      </c>
      <c r="AL1222" s="36" t="str">
        <f t="shared" si="512"/>
        <v>Feb</v>
      </c>
      <c r="AM1222" s="35" t="str">
        <f t="shared" si="513"/>
        <v>305-315</v>
      </c>
      <c r="AN1222" s="36" t="str">
        <f t="shared" si="514"/>
        <v>LWS-LTI</v>
      </c>
    </row>
    <row r="1223" spans="5:40" x14ac:dyDescent="0.3">
      <c r="E1223" s="12">
        <v>40965.180555555555</v>
      </c>
      <c r="F1223" s="16">
        <v>6.92</v>
      </c>
      <c r="G1223" s="16">
        <v>529.6099777221682</v>
      </c>
      <c r="H1223" s="29">
        <v>1.226607048681132</v>
      </c>
      <c r="I1223" s="26">
        <v>307.39999999999998</v>
      </c>
      <c r="J1223" s="30">
        <v>0.12427745664739884</v>
      </c>
      <c r="K1223" s="31">
        <v>0.53172875917386342</v>
      </c>
      <c r="L1223" s="111">
        <f t="shared" si="494"/>
        <v>0.4</v>
      </c>
      <c r="M1223" s="112">
        <f t="shared" si="495"/>
        <v>0.12</v>
      </c>
      <c r="N1223" s="112" t="b">
        <f t="shared" si="496"/>
        <v>1</v>
      </c>
      <c r="O1223" s="112" t="b">
        <f t="shared" si="497"/>
        <v>1</v>
      </c>
      <c r="P1223" s="113">
        <f t="shared" si="498"/>
        <v>4</v>
      </c>
      <c r="Q1223" s="113">
        <f t="shared" si="499"/>
        <v>14</v>
      </c>
      <c r="R1223" s="114" t="str">
        <f t="shared" si="515"/>
        <v>0.4-0.12</v>
      </c>
      <c r="S1223" s="127">
        <f t="shared" si="500"/>
        <v>-3.0982127234546147E-3</v>
      </c>
      <c r="T1223" s="112" t="b">
        <f t="shared" si="501"/>
        <v>1</v>
      </c>
      <c r="U1223" s="22">
        <f t="shared" si="502"/>
        <v>6.9230247394247861</v>
      </c>
      <c r="V1223" s="22">
        <f t="shared" si="503"/>
        <v>0.42802576651130603</v>
      </c>
      <c r="W1223" s="81">
        <f t="shared" si="504"/>
        <v>7</v>
      </c>
      <c r="X1223" s="22">
        <f t="shared" si="505"/>
        <v>0.906375699116583</v>
      </c>
      <c r="Y1223" s="3">
        <f>IF(U1223&gt;'Power Curve'!$C$37,0,INDEX(Ci,$W1223,1)*POWER(1-X1223,3)+INDEX(Ci,$W1223,2)*3*X1223*POWER(1-X1223,2)+INDEX(Ci,$W1223,3)*3*POWER(X1223,2)*(1-X1223)+INDEX(Ci,$W1223,4)*POWER(X1223,3))</f>
        <v>576.68653915057257</v>
      </c>
      <c r="Z1223" s="3">
        <f t="shared" si="506"/>
        <v>574.89984157753133</v>
      </c>
      <c r="AA1223" s="3">
        <f t="shared" si="507"/>
        <v>529.6099777221682</v>
      </c>
      <c r="AB1223" s="3">
        <f t="shared" si="516"/>
        <v>45.289863855363137</v>
      </c>
      <c r="AC1223" s="3">
        <f t="shared" si="517"/>
        <v>45.289863855363137</v>
      </c>
      <c r="AE1223" s="34">
        <f t="shared" si="508"/>
        <v>7</v>
      </c>
      <c r="AF1223" s="73" t="b">
        <f>COUNTIF('Power Curve'!$D$2:$D$31,AE1223)&gt;0</f>
        <v>1</v>
      </c>
      <c r="AG1223" s="73" t="b">
        <f t="shared" si="509"/>
        <v>0</v>
      </c>
      <c r="AH1223" s="73" t="b">
        <f t="shared" si="518"/>
        <v>1</v>
      </c>
      <c r="AI1223" s="34" t="str">
        <f t="shared" si="510"/>
        <v>Outer</v>
      </c>
      <c r="AJ1223" s="35" t="str">
        <f t="shared" si="519"/>
        <v>0.4-0.5</v>
      </c>
      <c r="AK1223" s="36" t="str">
        <f t="shared" si="511"/>
        <v>4-5</v>
      </c>
      <c r="AL1223" s="36" t="str">
        <f t="shared" si="512"/>
        <v>Feb</v>
      </c>
      <c r="AM1223" s="35" t="str">
        <f t="shared" si="513"/>
        <v>305-315</v>
      </c>
      <c r="AN1223" s="36" t="str">
        <f t="shared" si="514"/>
        <v>Inner-TI</v>
      </c>
    </row>
    <row r="1224" spans="5:40" x14ac:dyDescent="0.3">
      <c r="E1224" s="12">
        <v>40965.1875</v>
      </c>
      <c r="F1224" s="16">
        <v>6.81</v>
      </c>
      <c r="G1224" s="16">
        <v>516.96001052856423</v>
      </c>
      <c r="H1224" s="29">
        <v>1.2279074770010197</v>
      </c>
      <c r="I1224" s="26">
        <v>303.8</v>
      </c>
      <c r="J1224" s="30">
        <v>0.11160058737151249</v>
      </c>
      <c r="K1224" s="31">
        <v>0.37721068450263756</v>
      </c>
      <c r="L1224" s="111">
        <f t="shared" si="494"/>
        <v>0.4</v>
      </c>
      <c r="M1224" s="112">
        <f t="shared" si="495"/>
        <v>0.11</v>
      </c>
      <c r="N1224" s="112" t="b">
        <f t="shared" si="496"/>
        <v>1</v>
      </c>
      <c r="O1224" s="112" t="b">
        <f t="shared" si="497"/>
        <v>1</v>
      </c>
      <c r="P1224" s="113">
        <f t="shared" si="498"/>
        <v>4</v>
      </c>
      <c r="Q1224" s="113">
        <f t="shared" si="499"/>
        <v>15</v>
      </c>
      <c r="R1224" s="114" t="str">
        <f t="shared" si="515"/>
        <v>0.4-0.11</v>
      </c>
      <c r="S1224" s="127">
        <f t="shared" si="500"/>
        <v>-7.3544994965231711E-3</v>
      </c>
      <c r="T1224" s="112" t="b">
        <f t="shared" si="501"/>
        <v>1</v>
      </c>
      <c r="U1224" s="22">
        <f t="shared" si="502"/>
        <v>6.8153834759973</v>
      </c>
      <c r="V1224" s="22">
        <f t="shared" si="503"/>
        <v>0.41138946225839462</v>
      </c>
      <c r="W1224" s="81">
        <f t="shared" si="504"/>
        <v>7</v>
      </c>
      <c r="X1224" s="22">
        <f t="shared" si="505"/>
        <v>0.79695337660712628</v>
      </c>
      <c r="Y1224" s="3">
        <f>IF(U1224&gt;'Power Curve'!$C$37,0,INDEX(Ci,$W1224,1)*POWER(1-X1224,3)+INDEX(Ci,$W1224,2)*3*X1224*POWER(1-X1224,2)+INDEX(Ci,$W1224,3)*3*POWER(X1224,2)*(1-X1224)+INDEX(Ci,$W1224,4)*POWER(X1224,3))</f>
        <v>549.14061398347098</v>
      </c>
      <c r="Z1224" s="3">
        <f t="shared" si="506"/>
        <v>545.10195961440911</v>
      </c>
      <c r="AA1224" s="3">
        <f t="shared" si="507"/>
        <v>516.96001052856423</v>
      </c>
      <c r="AB1224" s="3">
        <f t="shared" si="516"/>
        <v>28.141949085844885</v>
      </c>
      <c r="AC1224" s="3">
        <f t="shared" si="517"/>
        <v>28.141949085844885</v>
      </c>
      <c r="AE1224" s="34">
        <f t="shared" si="508"/>
        <v>7</v>
      </c>
      <c r="AF1224" s="73" t="b">
        <f>COUNTIF('Power Curve'!$D$2:$D$31,AE1224)&gt;0</f>
        <v>1</v>
      </c>
      <c r="AG1224" s="73" t="b">
        <f t="shared" si="509"/>
        <v>0</v>
      </c>
      <c r="AH1224" s="73" t="b">
        <f t="shared" si="518"/>
        <v>1</v>
      </c>
      <c r="AI1224" s="34" t="str">
        <f t="shared" si="510"/>
        <v>Outer</v>
      </c>
      <c r="AJ1224" s="35" t="str">
        <f t="shared" si="519"/>
        <v>0.4-0.5</v>
      </c>
      <c r="AK1224" s="36" t="str">
        <f t="shared" si="511"/>
        <v>4-5</v>
      </c>
      <c r="AL1224" s="36" t="str">
        <f t="shared" si="512"/>
        <v>Feb</v>
      </c>
      <c r="AM1224" s="35" t="str">
        <f t="shared" si="513"/>
        <v>295-305</v>
      </c>
      <c r="AN1224" s="36" t="str">
        <f t="shared" si="514"/>
        <v>Inner-TI</v>
      </c>
    </row>
    <row r="1225" spans="5:40" x14ac:dyDescent="0.3">
      <c r="E1225" s="12">
        <v>40965.194444444445</v>
      </c>
      <c r="F1225" s="16">
        <v>7.07</v>
      </c>
      <c r="G1225" s="16">
        <v>494.11002349853567</v>
      </c>
      <c r="H1225" s="29">
        <v>1.2280001364757851</v>
      </c>
      <c r="I1225" s="26">
        <v>307.3</v>
      </c>
      <c r="J1225" s="30">
        <v>0.12871287128712872</v>
      </c>
      <c r="K1225" s="31">
        <v>0.43122719462249193</v>
      </c>
      <c r="L1225" s="111">
        <f t="shared" si="494"/>
        <v>0.5</v>
      </c>
      <c r="M1225" s="112">
        <f t="shared" si="495"/>
        <v>0.13</v>
      </c>
      <c r="N1225" s="112" t="b">
        <f t="shared" si="496"/>
        <v>1</v>
      </c>
      <c r="O1225" s="112" t="b">
        <f t="shared" si="497"/>
        <v>1</v>
      </c>
      <c r="P1225" s="113">
        <f t="shared" si="498"/>
        <v>5</v>
      </c>
      <c r="Q1225" s="113">
        <f t="shared" si="499"/>
        <v>13</v>
      </c>
      <c r="R1225" s="114" t="str">
        <f t="shared" si="515"/>
        <v>0.5-0.13</v>
      </c>
      <c r="S1225" s="127">
        <f t="shared" si="500"/>
        <v>1.7080752491931649E-2</v>
      </c>
      <c r="T1225" s="112" t="b">
        <f t="shared" si="501"/>
        <v>1</v>
      </c>
      <c r="U1225" s="22">
        <f t="shared" si="502"/>
        <v>7.0757669857263661</v>
      </c>
      <c r="V1225" s="22">
        <f t="shared" si="503"/>
        <v>0.45163257305402227</v>
      </c>
      <c r="W1225" s="81">
        <f t="shared" si="504"/>
        <v>8</v>
      </c>
      <c r="X1225" s="22">
        <f t="shared" si="505"/>
        <v>6.1034891081592775E-2</v>
      </c>
      <c r="Y1225" s="3">
        <f>IF(U1225&gt;'Power Curve'!$C$37,0,INDEX(Ci,$W1225,1)*POWER(1-X1225,3)+INDEX(Ci,$W1225,2)*3*X1225*POWER(1-X1225,2)+INDEX(Ci,$W1225,3)*3*POWER(X1225,2)*(1-X1225)+INDEX(Ci,$W1225,4)*POWER(X1225,3))</f>
        <v>616.00398999755475</v>
      </c>
      <c r="Z1225" s="3">
        <f t="shared" si="506"/>
        <v>626.52580168474537</v>
      </c>
      <c r="AA1225" s="3">
        <f t="shared" si="507"/>
        <v>494.11002349853567</v>
      </c>
      <c r="AB1225" s="3">
        <f t="shared" si="516"/>
        <v>132.41577818620971</v>
      </c>
      <c r="AC1225" s="3">
        <f t="shared" si="517"/>
        <v>132.41577818620971</v>
      </c>
      <c r="AE1225" s="34">
        <f t="shared" si="508"/>
        <v>7</v>
      </c>
      <c r="AF1225" s="73" t="b">
        <f>COUNTIF('Power Curve'!$D$2:$D$31,AE1225)&gt;0</f>
        <v>1</v>
      </c>
      <c r="AG1225" s="73" t="b">
        <f t="shared" si="509"/>
        <v>0</v>
      </c>
      <c r="AH1225" s="73" t="b">
        <f t="shared" si="518"/>
        <v>1</v>
      </c>
      <c r="AI1225" s="34" t="str">
        <f t="shared" si="510"/>
        <v>Outer</v>
      </c>
      <c r="AJ1225" s="35" t="str">
        <f t="shared" si="519"/>
        <v>0.4-0.5</v>
      </c>
      <c r="AK1225" s="36" t="str">
        <f t="shared" si="511"/>
        <v>4-5</v>
      </c>
      <c r="AL1225" s="36" t="str">
        <f t="shared" si="512"/>
        <v>Feb</v>
      </c>
      <c r="AM1225" s="35" t="str">
        <f t="shared" si="513"/>
        <v>305-315</v>
      </c>
      <c r="AN1225" s="36" t="str">
        <f t="shared" si="514"/>
        <v>Inner-TI</v>
      </c>
    </row>
    <row r="1226" spans="5:40" x14ac:dyDescent="0.3">
      <c r="E1226" s="12">
        <v>40965.201388888891</v>
      </c>
      <c r="F1226" s="16">
        <v>7.62</v>
      </c>
      <c r="G1226" s="16">
        <v>748.91000556945846</v>
      </c>
      <c r="H1226" s="29">
        <v>1.2293453052924663</v>
      </c>
      <c r="I1226" s="26">
        <v>308.89999999999998</v>
      </c>
      <c r="J1226" s="30">
        <v>0.13779527559055119</v>
      </c>
      <c r="K1226" s="31">
        <v>0.47809922249839421</v>
      </c>
      <c r="L1226" s="111">
        <f t="shared" si="494"/>
        <v>0.5</v>
      </c>
      <c r="M1226" s="112">
        <f t="shared" si="495"/>
        <v>0.14000000000000001</v>
      </c>
      <c r="N1226" s="112" t="b">
        <f t="shared" si="496"/>
        <v>1</v>
      </c>
      <c r="O1226" s="112" t="b">
        <f t="shared" si="497"/>
        <v>1</v>
      </c>
      <c r="P1226" s="113">
        <f t="shared" si="498"/>
        <v>5</v>
      </c>
      <c r="Q1226" s="113">
        <f t="shared" si="499"/>
        <v>12</v>
      </c>
      <c r="R1226" s="114" t="str">
        <f t="shared" si="515"/>
        <v>0.5-0.14</v>
      </c>
      <c r="S1226" s="127">
        <f t="shared" si="500"/>
        <v>9.3358922793565797E-3</v>
      </c>
      <c r="T1226" s="112" t="b">
        <f t="shared" si="501"/>
        <v>1</v>
      </c>
      <c r="U1226" s="22">
        <f t="shared" si="502"/>
        <v>7.62899922522928</v>
      </c>
      <c r="V1226" s="22">
        <f t="shared" si="503"/>
        <v>0.53713639905742339</v>
      </c>
      <c r="W1226" s="81">
        <f t="shared" si="504"/>
        <v>8</v>
      </c>
      <c r="X1226" s="22">
        <f t="shared" si="505"/>
        <v>0.61785271916178552</v>
      </c>
      <c r="Y1226" s="3">
        <f>IF(U1226&gt;'Power Curve'!$C$37,0,INDEX(Ci,$W1226,1)*POWER(1-X1226,3)+INDEX(Ci,$W1226,2)*3*X1226*POWER(1-X1226,2)+INDEX(Ci,$W1226,3)*3*POWER(X1226,2)*(1-X1226)+INDEX(Ci,$W1226,4)*POWER(X1226,3))</f>
        <v>768.87632889061433</v>
      </c>
      <c r="Z1226" s="3">
        <f t="shared" si="506"/>
        <v>776.05447547328413</v>
      </c>
      <c r="AA1226" s="3">
        <f t="shared" si="507"/>
        <v>748.91000556945846</v>
      </c>
      <c r="AB1226" s="3">
        <f t="shared" si="516"/>
        <v>27.144469903825666</v>
      </c>
      <c r="AC1226" s="3">
        <f t="shared" si="517"/>
        <v>27.144469903825666</v>
      </c>
      <c r="AE1226" s="34">
        <f t="shared" si="508"/>
        <v>8</v>
      </c>
      <c r="AF1226" s="73" t="b">
        <f>COUNTIF('Power Curve'!$D$2:$D$31,AE1226)&gt;0</f>
        <v>1</v>
      </c>
      <c r="AG1226" s="73" t="b">
        <f t="shared" si="509"/>
        <v>0</v>
      </c>
      <c r="AH1226" s="73" t="b">
        <f t="shared" si="518"/>
        <v>1</v>
      </c>
      <c r="AI1226" s="34" t="str">
        <f t="shared" si="510"/>
        <v>Outer</v>
      </c>
      <c r="AJ1226" s="35" t="str">
        <f t="shared" si="519"/>
        <v>0.5-0.6</v>
      </c>
      <c r="AK1226" s="36" t="str">
        <f t="shared" si="511"/>
        <v>4-5</v>
      </c>
      <c r="AL1226" s="36" t="str">
        <f t="shared" si="512"/>
        <v>Feb</v>
      </c>
      <c r="AM1226" s="35" t="str">
        <f t="shared" si="513"/>
        <v>305-315</v>
      </c>
      <c r="AN1226" s="36" t="str">
        <f t="shared" si="514"/>
        <v>Inner-TI</v>
      </c>
    </row>
    <row r="1227" spans="5:40" x14ac:dyDescent="0.3">
      <c r="E1227" s="12">
        <v>40965.208333333336</v>
      </c>
      <c r="F1227" s="16">
        <v>7.72</v>
      </c>
      <c r="G1227" s="16">
        <v>765.80001640319847</v>
      </c>
      <c r="H1227" s="29">
        <v>1.2294885058682337</v>
      </c>
      <c r="I1227" s="26">
        <v>312.2</v>
      </c>
      <c r="J1227" s="30">
        <v>0.10362694300518135</v>
      </c>
      <c r="K1227" s="31">
        <v>0.48767584844906064</v>
      </c>
      <c r="L1227" s="111">
        <f t="shared" si="494"/>
        <v>0.6</v>
      </c>
      <c r="M1227" s="112">
        <f t="shared" si="495"/>
        <v>9.9999999999999992E-2</v>
      </c>
      <c r="N1227" s="112" t="b">
        <f t="shared" si="496"/>
        <v>1</v>
      </c>
      <c r="O1227" s="112" t="b">
        <f t="shared" si="497"/>
        <v>1</v>
      </c>
      <c r="P1227" s="113">
        <f t="shared" si="498"/>
        <v>6</v>
      </c>
      <c r="Q1227" s="113">
        <f t="shared" si="499"/>
        <v>16</v>
      </c>
      <c r="R1227" s="114" t="str">
        <f t="shared" si="515"/>
        <v>0.6-0.1</v>
      </c>
      <c r="S1227" s="127">
        <f t="shared" si="500"/>
        <v>-7.7910698820127019E-3</v>
      </c>
      <c r="T1227" s="112" t="b">
        <f t="shared" si="501"/>
        <v>1</v>
      </c>
      <c r="U1227" s="22">
        <f t="shared" si="502"/>
        <v>7.7294174229930874</v>
      </c>
      <c r="V1227" s="22">
        <f t="shared" si="503"/>
        <v>0.55265635522788537</v>
      </c>
      <c r="W1227" s="81">
        <f t="shared" si="504"/>
        <v>8</v>
      </c>
      <c r="X1227" s="22">
        <f t="shared" si="505"/>
        <v>0.71892174367997075</v>
      </c>
      <c r="Y1227" s="3">
        <f>IF(U1227&gt;'Power Curve'!$C$37,0,INDEX(Ci,$W1227,1)*POWER(1-X1227,3)+INDEX(Ci,$W1227,2)*3*X1227*POWER(1-X1227,2)+INDEX(Ci,$W1227,3)*3*POWER(X1227,2)*(1-X1227)+INDEX(Ci,$W1227,4)*POWER(X1227,3))</f>
        <v>798.08339795654911</v>
      </c>
      <c r="Z1227" s="3">
        <f t="shared" si="506"/>
        <v>791.86547443139546</v>
      </c>
      <c r="AA1227" s="3">
        <f t="shared" si="507"/>
        <v>765.80001640319847</v>
      </c>
      <c r="AB1227" s="3">
        <f t="shared" si="516"/>
        <v>26.065458028196986</v>
      </c>
      <c r="AC1227" s="3">
        <f t="shared" si="517"/>
        <v>26.065458028196986</v>
      </c>
      <c r="AE1227" s="34">
        <f t="shared" si="508"/>
        <v>8</v>
      </c>
      <c r="AF1227" s="73" t="b">
        <f>COUNTIF('Power Curve'!$D$2:$D$31,AE1227)&gt;0</f>
        <v>1</v>
      </c>
      <c r="AG1227" s="73" t="b">
        <f t="shared" si="509"/>
        <v>0</v>
      </c>
      <c r="AH1227" s="73" t="b">
        <f t="shared" si="518"/>
        <v>1</v>
      </c>
      <c r="AI1227" s="34" t="str">
        <f t="shared" si="510"/>
        <v>Outer</v>
      </c>
      <c r="AJ1227" s="35" t="str">
        <f t="shared" si="519"/>
        <v>0.5-0.6</v>
      </c>
      <c r="AK1227" s="36" t="str">
        <f t="shared" si="511"/>
        <v>5-6</v>
      </c>
      <c r="AL1227" s="36" t="str">
        <f t="shared" si="512"/>
        <v>Feb</v>
      </c>
      <c r="AM1227" s="35" t="str">
        <f t="shared" si="513"/>
        <v>305-315</v>
      </c>
      <c r="AN1227" s="36" t="str">
        <f t="shared" si="514"/>
        <v>Inner-TI</v>
      </c>
    </row>
    <row r="1228" spans="5:40" x14ac:dyDescent="0.3">
      <c r="E1228" s="12">
        <v>40965.215277777781</v>
      </c>
      <c r="F1228" s="16">
        <v>8.6</v>
      </c>
      <c r="G1228" s="16">
        <v>1091.3299942016599</v>
      </c>
      <c r="H1228" s="29">
        <v>1.2287923868667863</v>
      </c>
      <c r="I1228" s="26">
        <v>307.2</v>
      </c>
      <c r="J1228" s="30">
        <v>5.9302325581395351E-2</v>
      </c>
      <c r="K1228" s="31">
        <v>0.49099129951362636</v>
      </c>
      <c r="L1228" s="111">
        <f t="shared" si="494"/>
        <v>0.70000000000000007</v>
      </c>
      <c r="M1228" s="112">
        <f t="shared" si="495"/>
        <v>6.0000000000000005E-2</v>
      </c>
      <c r="N1228" s="112" t="b">
        <f t="shared" si="496"/>
        <v>1</v>
      </c>
      <c r="O1228" s="112" t="b">
        <f t="shared" si="497"/>
        <v>1</v>
      </c>
      <c r="P1228" s="113">
        <f t="shared" si="498"/>
        <v>7.0000000000000009</v>
      </c>
      <c r="Q1228" s="113">
        <f t="shared" si="499"/>
        <v>20</v>
      </c>
      <c r="R1228" s="114" t="str">
        <f t="shared" si="515"/>
        <v>0.7-0.06</v>
      </c>
      <c r="S1228" s="127">
        <f t="shared" si="500"/>
        <v>-7.4767306816489049E-2</v>
      </c>
      <c r="T1228" s="112" t="b">
        <f t="shared" si="501"/>
        <v>1</v>
      </c>
      <c r="U1228" s="22">
        <f t="shared" si="502"/>
        <v>8.608865558781039</v>
      </c>
      <c r="V1228" s="22">
        <f t="shared" si="503"/>
        <v>0.68857789958508553</v>
      </c>
      <c r="W1228" s="81">
        <f t="shared" si="504"/>
        <v>9</v>
      </c>
      <c r="X1228" s="22">
        <f t="shared" si="505"/>
        <v>0.59990880141136749</v>
      </c>
      <c r="Y1228" s="3">
        <f>IF(U1228&gt;'Power Curve'!$C$37,0,INDEX(Ci,$W1228,1)*POWER(1-X1228,3)+INDEX(Ci,$W1228,2)*3*X1228*POWER(1-X1228,2)+INDEX(Ci,$W1228,3)*3*POWER(X1228,2)*(1-X1228)+INDEX(Ci,$W1228,4)*POWER(X1228,3))</f>
        <v>1067.8148973848779</v>
      </c>
      <c r="Z1228" s="3">
        <f t="shared" si="506"/>
        <v>987.97725332888501</v>
      </c>
      <c r="AA1228" s="3">
        <f t="shared" si="507"/>
        <v>1091.3299942016599</v>
      </c>
      <c r="AB1228" s="3">
        <f t="shared" si="516"/>
        <v>-103.35274087277492</v>
      </c>
      <c r="AC1228" s="3">
        <f t="shared" si="517"/>
        <v>103.35274087277492</v>
      </c>
      <c r="AE1228" s="34">
        <f t="shared" si="508"/>
        <v>9</v>
      </c>
      <c r="AF1228" s="73" t="b">
        <f>COUNTIF('Power Curve'!$D$2:$D$31,AE1228)&gt;0</f>
        <v>1</v>
      </c>
      <c r="AG1228" s="73" t="b">
        <f t="shared" si="509"/>
        <v>0</v>
      </c>
      <c r="AH1228" s="73" t="b">
        <f t="shared" si="518"/>
        <v>1</v>
      </c>
      <c r="AI1228" s="34" t="str">
        <f t="shared" si="510"/>
        <v>Outer</v>
      </c>
      <c r="AJ1228" s="35" t="str">
        <f t="shared" si="519"/>
        <v>0.6-0.7</v>
      </c>
      <c r="AK1228" s="36" t="str">
        <f t="shared" si="511"/>
        <v>5-6</v>
      </c>
      <c r="AL1228" s="36" t="str">
        <f t="shared" si="512"/>
        <v>Feb</v>
      </c>
      <c r="AM1228" s="35" t="str">
        <f t="shared" si="513"/>
        <v>305-315</v>
      </c>
      <c r="AN1228" s="36" t="str">
        <f t="shared" si="514"/>
        <v>HWS-LTI</v>
      </c>
    </row>
    <row r="1229" spans="5:40" x14ac:dyDescent="0.3">
      <c r="E1229" s="12">
        <v>40965.222222222219</v>
      </c>
      <c r="F1229" s="16">
        <v>9.0500000000000007</v>
      </c>
      <c r="G1229" s="16">
        <v>1343.4899444580051</v>
      </c>
      <c r="H1229" s="29">
        <v>1.2283287423458615</v>
      </c>
      <c r="I1229" s="26">
        <v>308.7</v>
      </c>
      <c r="J1229" s="30">
        <v>8.8397790055248615E-2</v>
      </c>
      <c r="K1229" s="31">
        <v>0.45947707508281593</v>
      </c>
      <c r="L1229" s="111">
        <f t="shared" si="494"/>
        <v>0.8</v>
      </c>
      <c r="M1229" s="112">
        <f t="shared" si="495"/>
        <v>0.09</v>
      </c>
      <c r="N1229" s="112" t="b">
        <f t="shared" si="496"/>
        <v>1</v>
      </c>
      <c r="O1229" s="112" t="b">
        <f t="shared" si="497"/>
        <v>1</v>
      </c>
      <c r="P1229" s="113">
        <f t="shared" si="498"/>
        <v>8</v>
      </c>
      <c r="Q1229" s="113">
        <f t="shared" si="499"/>
        <v>17</v>
      </c>
      <c r="R1229" s="114" t="str">
        <f t="shared" si="515"/>
        <v>0.8-0.09</v>
      </c>
      <c r="S1229" s="127">
        <f t="shared" si="500"/>
        <v>-1.1973539536404244E-2</v>
      </c>
      <c r="T1229" s="112" t="b">
        <f t="shared" si="501"/>
        <v>1</v>
      </c>
      <c r="U1229" s="22">
        <f t="shared" si="502"/>
        <v>9.0581898973093953</v>
      </c>
      <c r="V1229" s="22">
        <f t="shared" si="503"/>
        <v>0.75802242453746682</v>
      </c>
      <c r="W1229" s="81">
        <f t="shared" si="504"/>
        <v>10</v>
      </c>
      <c r="X1229" s="22">
        <f t="shared" si="505"/>
        <v>5.2139483858104671E-2</v>
      </c>
      <c r="Y1229" s="3">
        <f>IF(U1229&gt;'Power Curve'!$C$37,0,INDEX(Ci,$W1229,1)*POWER(1-X1229,3)+INDEX(Ci,$W1229,2)*3*X1229*POWER(1-X1229,2)+INDEX(Ci,$W1229,3)*3*POWER(X1229,2)*(1-X1229)+INDEX(Ci,$W1229,4)*POWER(X1229,3))</f>
        <v>1214.6163655799821</v>
      </c>
      <c r="Z1229" s="3">
        <f t="shared" si="506"/>
        <v>1200.0731085051466</v>
      </c>
      <c r="AA1229" s="3">
        <f t="shared" si="507"/>
        <v>1343.4899444580051</v>
      </c>
      <c r="AB1229" s="3">
        <f t="shared" si="516"/>
        <v>-143.41683595285849</v>
      </c>
      <c r="AC1229" s="3">
        <f t="shared" si="517"/>
        <v>143.41683595285849</v>
      </c>
      <c r="AE1229" s="34">
        <f t="shared" si="508"/>
        <v>9</v>
      </c>
      <c r="AF1229" s="73" t="b">
        <f>COUNTIF('Power Curve'!$D$2:$D$31,AE1229)&gt;0</f>
        <v>1</v>
      </c>
      <c r="AG1229" s="73" t="b">
        <f t="shared" si="509"/>
        <v>0</v>
      </c>
      <c r="AH1229" s="73" t="b">
        <f t="shared" si="518"/>
        <v>1</v>
      </c>
      <c r="AI1229" s="34" t="str">
        <f t="shared" si="510"/>
        <v>Outer</v>
      </c>
      <c r="AJ1229" s="35" t="str">
        <f t="shared" si="519"/>
        <v>0.7-0.8</v>
      </c>
      <c r="AK1229" s="36" t="str">
        <f t="shared" si="511"/>
        <v>5-6</v>
      </c>
      <c r="AL1229" s="36" t="str">
        <f t="shared" si="512"/>
        <v>Feb</v>
      </c>
      <c r="AM1229" s="35" t="str">
        <f t="shared" si="513"/>
        <v>305-315</v>
      </c>
      <c r="AN1229" s="36" t="str">
        <f t="shared" si="514"/>
        <v>HWS-LTI</v>
      </c>
    </row>
    <row r="1230" spans="5:40" x14ac:dyDescent="0.3">
      <c r="E1230" s="12">
        <v>40965.229166666664</v>
      </c>
      <c r="F1230" s="16">
        <v>8.4</v>
      </c>
      <c r="G1230" s="16">
        <v>1142.8299865722631</v>
      </c>
      <c r="H1230" s="29">
        <v>1.2294923820003238</v>
      </c>
      <c r="I1230" s="26">
        <v>310.10000000000002</v>
      </c>
      <c r="J1230" s="30">
        <v>0.11071428571428571</v>
      </c>
      <c r="K1230" s="31">
        <v>0.35712820379898164</v>
      </c>
      <c r="L1230" s="111">
        <f t="shared" si="494"/>
        <v>0.70000000000000007</v>
      </c>
      <c r="M1230" s="112">
        <f t="shared" si="495"/>
        <v>0.11</v>
      </c>
      <c r="N1230" s="112" t="b">
        <f t="shared" si="496"/>
        <v>1</v>
      </c>
      <c r="O1230" s="112" t="b">
        <f t="shared" si="497"/>
        <v>1</v>
      </c>
      <c r="P1230" s="113">
        <f t="shared" si="498"/>
        <v>7.0000000000000009</v>
      </c>
      <c r="Q1230" s="113">
        <f t="shared" si="499"/>
        <v>15</v>
      </c>
      <c r="R1230" s="114" t="str">
        <f t="shared" si="515"/>
        <v>0.7-0.11</v>
      </c>
      <c r="S1230" s="127">
        <f t="shared" si="500"/>
        <v>-5.1188842505708954E-3</v>
      </c>
      <c r="T1230" s="112" t="b">
        <f t="shared" si="501"/>
        <v>1</v>
      </c>
      <c r="U1230" s="22">
        <f t="shared" si="502"/>
        <v>8.4102557750806781</v>
      </c>
      <c r="V1230" s="22">
        <f t="shared" si="503"/>
        <v>0.65788211727972457</v>
      </c>
      <c r="W1230" s="81">
        <f t="shared" si="504"/>
        <v>9</v>
      </c>
      <c r="X1230" s="22">
        <f t="shared" si="505"/>
        <v>0.40138871655990033</v>
      </c>
      <c r="Y1230" s="3">
        <f>IF(U1230&gt;'Power Curve'!$C$37,0,INDEX(Ci,$W1230,1)*POWER(1-X1230,3)+INDEX(Ci,$W1230,2)*3*X1230*POWER(1-X1230,2)+INDEX(Ci,$W1230,3)*3*POWER(X1230,2)*(1-X1230)+INDEX(Ci,$W1230,4)*POWER(X1230,3))</f>
        <v>1004.4245342653444</v>
      </c>
      <c r="Z1230" s="3">
        <f t="shared" si="506"/>
        <v>999.28300133600646</v>
      </c>
      <c r="AA1230" s="3">
        <f t="shared" si="507"/>
        <v>1142.8299865722631</v>
      </c>
      <c r="AB1230" s="3">
        <f t="shared" si="516"/>
        <v>-143.54698523625666</v>
      </c>
      <c r="AC1230" s="3">
        <f t="shared" si="517"/>
        <v>143.54698523625666</v>
      </c>
      <c r="AE1230" s="34">
        <f t="shared" si="508"/>
        <v>8</v>
      </c>
      <c r="AF1230" s="73" t="b">
        <f>COUNTIF('Power Curve'!$D$2:$D$31,AE1230)&gt;0</f>
        <v>1</v>
      </c>
      <c r="AG1230" s="73" t="b">
        <f t="shared" si="509"/>
        <v>0</v>
      </c>
      <c r="AH1230" s="73" t="b">
        <f t="shared" si="518"/>
        <v>1</v>
      </c>
      <c r="AI1230" s="34" t="str">
        <f t="shared" si="510"/>
        <v>Outer</v>
      </c>
      <c r="AJ1230" s="35" t="str">
        <f t="shared" si="519"/>
        <v>0.6-0.7</v>
      </c>
      <c r="AK1230" s="36" t="str">
        <f t="shared" si="511"/>
        <v>5-6</v>
      </c>
      <c r="AL1230" s="36" t="str">
        <f t="shared" si="512"/>
        <v>Feb</v>
      </c>
      <c r="AM1230" s="35" t="str">
        <f t="shared" si="513"/>
        <v>305-315</v>
      </c>
      <c r="AN1230" s="36" t="str">
        <f t="shared" si="514"/>
        <v>Inner-TI</v>
      </c>
    </row>
    <row r="1231" spans="5:40" x14ac:dyDescent="0.3">
      <c r="E1231" s="12">
        <v>40965.236111111109</v>
      </c>
      <c r="F1231" s="16">
        <v>8.14</v>
      </c>
      <c r="G1231" s="16">
        <v>1022.2799911499021</v>
      </c>
      <c r="H1231" s="29">
        <v>1.2291675093447474</v>
      </c>
      <c r="I1231" s="26">
        <v>309.2</v>
      </c>
      <c r="J1231" s="30">
        <v>0.14619164619164618</v>
      </c>
      <c r="K1231" s="31">
        <v>0.31379790458345852</v>
      </c>
      <c r="L1231" s="111">
        <f t="shared" si="494"/>
        <v>0.6</v>
      </c>
      <c r="M1231" s="112">
        <f t="shared" si="495"/>
        <v>0.15000000000000002</v>
      </c>
      <c r="N1231" s="112" t="b">
        <f t="shared" si="496"/>
        <v>1</v>
      </c>
      <c r="O1231" s="112" t="b">
        <f t="shared" si="497"/>
        <v>1</v>
      </c>
      <c r="P1231" s="113">
        <f t="shared" si="498"/>
        <v>6</v>
      </c>
      <c r="Q1231" s="113">
        <f t="shared" si="499"/>
        <v>10.999999999999998</v>
      </c>
      <c r="R1231" s="114" t="str">
        <f t="shared" si="515"/>
        <v>0.6-0.15</v>
      </c>
      <c r="S1231" s="127">
        <f t="shared" si="500"/>
        <v>2.2030281169860458E-2</v>
      </c>
      <c r="T1231" s="112" t="b">
        <f t="shared" si="501"/>
        <v>1</v>
      </c>
      <c r="U1231" s="22">
        <f t="shared" si="502"/>
        <v>8.1492204432066373</v>
      </c>
      <c r="V1231" s="22">
        <f t="shared" si="503"/>
        <v>0.61753826527039035</v>
      </c>
      <c r="W1231" s="81">
        <f t="shared" si="504"/>
        <v>9</v>
      </c>
      <c r="X1231" s="22">
        <f t="shared" si="505"/>
        <v>0.14047127700895382</v>
      </c>
      <c r="Y1231" s="3">
        <f>IF(U1231&gt;'Power Curve'!$C$37,0,INDEX(Ci,$W1231,1)*POWER(1-X1231,3)+INDEX(Ci,$W1231,2)*3*X1231*POWER(1-X1231,2)+INDEX(Ci,$W1231,3)*3*POWER(X1231,2)*(1-X1231)+INDEX(Ci,$W1231,4)*POWER(X1231,3))</f>
        <v>923.22229448702353</v>
      </c>
      <c r="Z1231" s="3">
        <f t="shared" si="506"/>
        <v>943.56114121685641</v>
      </c>
      <c r="AA1231" s="3">
        <f t="shared" si="507"/>
        <v>1022.2799911499021</v>
      </c>
      <c r="AB1231" s="3">
        <f t="shared" si="516"/>
        <v>-78.718849933045703</v>
      </c>
      <c r="AC1231" s="3">
        <f t="shared" si="517"/>
        <v>78.718849933045703</v>
      </c>
      <c r="AE1231" s="34">
        <f t="shared" si="508"/>
        <v>8</v>
      </c>
      <c r="AF1231" s="73" t="b">
        <f>COUNTIF('Power Curve'!$D$2:$D$31,AE1231)&gt;0</f>
        <v>1</v>
      </c>
      <c r="AG1231" s="73" t="b">
        <f t="shared" si="509"/>
        <v>0</v>
      </c>
      <c r="AH1231" s="73" t="b">
        <f t="shared" si="518"/>
        <v>1</v>
      </c>
      <c r="AI1231" s="34" t="str">
        <f t="shared" si="510"/>
        <v>Outer</v>
      </c>
      <c r="AJ1231" s="35" t="str">
        <f t="shared" si="519"/>
        <v>0.6-0.7</v>
      </c>
      <c r="AK1231" s="36" t="str">
        <f t="shared" si="511"/>
        <v>5-6</v>
      </c>
      <c r="AL1231" s="36" t="str">
        <f t="shared" si="512"/>
        <v>Feb</v>
      </c>
      <c r="AM1231" s="35" t="str">
        <f t="shared" si="513"/>
        <v>305-315</v>
      </c>
      <c r="AN1231" s="36" t="str">
        <f t="shared" si="514"/>
        <v>HWS-HTI</v>
      </c>
    </row>
    <row r="1232" spans="5:40" x14ac:dyDescent="0.3">
      <c r="E1232" s="12">
        <v>40965.243055555555</v>
      </c>
      <c r="F1232" s="16">
        <v>8.0399999999999991</v>
      </c>
      <c r="G1232" s="16">
        <v>925.74998474121139</v>
      </c>
      <c r="H1232" s="29">
        <v>1.229728346825574</v>
      </c>
      <c r="I1232" s="26">
        <v>306.39999999999998</v>
      </c>
      <c r="J1232" s="30">
        <v>8.0845771144278614E-2</v>
      </c>
      <c r="K1232" s="31">
        <v>0.51125910316563716</v>
      </c>
      <c r="L1232" s="111">
        <f t="shared" si="494"/>
        <v>0.6</v>
      </c>
      <c r="M1232" s="112">
        <f t="shared" si="495"/>
        <v>0.08</v>
      </c>
      <c r="N1232" s="112" t="b">
        <f t="shared" si="496"/>
        <v>1</v>
      </c>
      <c r="O1232" s="112" t="b">
        <f t="shared" si="497"/>
        <v>1</v>
      </c>
      <c r="P1232" s="113">
        <f t="shared" si="498"/>
        <v>6</v>
      </c>
      <c r="Q1232" s="113">
        <f t="shared" si="499"/>
        <v>18</v>
      </c>
      <c r="R1232" s="114" t="str">
        <f t="shared" si="515"/>
        <v>0.6-0.08</v>
      </c>
      <c r="S1232" s="127">
        <f t="shared" si="500"/>
        <v>-2.6698824562309216E-2</v>
      </c>
      <c r="T1232" s="112" t="b">
        <f t="shared" si="501"/>
        <v>1</v>
      </c>
      <c r="U1232" s="22">
        <f t="shared" si="502"/>
        <v>8.0503311839120748</v>
      </c>
      <c r="V1232" s="22">
        <f t="shared" si="503"/>
        <v>0.60225461146900527</v>
      </c>
      <c r="W1232" s="81">
        <f t="shared" si="504"/>
        <v>9</v>
      </c>
      <c r="X1232" s="22">
        <f t="shared" si="505"/>
        <v>4.1626679425216508E-2</v>
      </c>
      <c r="Y1232" s="3">
        <f>IF(U1232&gt;'Power Curve'!$C$37,0,INDEX(Ci,$W1232,1)*POWER(1-X1232,3)+INDEX(Ci,$W1232,2)*3*X1232*POWER(1-X1232,2)+INDEX(Ci,$W1232,3)*3*POWER(X1232,2)*(1-X1232)+INDEX(Ci,$W1232,4)*POWER(X1232,3))</f>
        <v>893.23037033671517</v>
      </c>
      <c r="Z1232" s="3">
        <f t="shared" si="506"/>
        <v>869.38216938536868</v>
      </c>
      <c r="AA1232" s="3">
        <f t="shared" si="507"/>
        <v>925.74998474121139</v>
      </c>
      <c r="AB1232" s="3">
        <f t="shared" si="516"/>
        <v>-56.367815355842708</v>
      </c>
      <c r="AC1232" s="3">
        <f t="shared" si="517"/>
        <v>56.367815355842708</v>
      </c>
      <c r="AE1232" s="34">
        <f t="shared" si="508"/>
        <v>8</v>
      </c>
      <c r="AF1232" s="73" t="b">
        <f>COUNTIF('Power Curve'!$D$2:$D$31,AE1232)&gt;0</f>
        <v>1</v>
      </c>
      <c r="AG1232" s="73" t="b">
        <f t="shared" si="509"/>
        <v>0</v>
      </c>
      <c r="AH1232" s="73" t="b">
        <f t="shared" si="518"/>
        <v>1</v>
      </c>
      <c r="AI1232" s="34" t="str">
        <f t="shared" si="510"/>
        <v>Outer</v>
      </c>
      <c r="AJ1232" s="35" t="str">
        <f t="shared" si="519"/>
        <v>0.6-0.7</v>
      </c>
      <c r="AK1232" s="36" t="str">
        <f t="shared" si="511"/>
        <v>5-6</v>
      </c>
      <c r="AL1232" s="36" t="str">
        <f t="shared" si="512"/>
        <v>Feb</v>
      </c>
      <c r="AM1232" s="35" t="str">
        <f t="shared" si="513"/>
        <v>305-315</v>
      </c>
      <c r="AN1232" s="36" t="str">
        <f t="shared" si="514"/>
        <v>HWS-LTI</v>
      </c>
    </row>
    <row r="1233" spans="5:40" x14ac:dyDescent="0.3">
      <c r="E1233" s="12">
        <v>40965.25</v>
      </c>
      <c r="F1233" s="16">
        <v>7.63</v>
      </c>
      <c r="G1233" s="16">
        <v>883.80002593994163</v>
      </c>
      <c r="H1233" s="29">
        <v>1.2296819243240955</v>
      </c>
      <c r="I1233" s="26">
        <v>309</v>
      </c>
      <c r="J1233" s="30">
        <v>0.11664482306684142</v>
      </c>
      <c r="K1233" s="31">
        <v>0.49417704291074732</v>
      </c>
      <c r="L1233" s="111">
        <f t="shared" si="494"/>
        <v>0.5</v>
      </c>
      <c r="M1233" s="112">
        <f t="shared" si="495"/>
        <v>0.12</v>
      </c>
      <c r="N1233" s="112" t="b">
        <f t="shared" si="496"/>
        <v>1</v>
      </c>
      <c r="O1233" s="112" t="b">
        <f t="shared" si="497"/>
        <v>1</v>
      </c>
      <c r="P1233" s="113">
        <f t="shared" si="498"/>
        <v>5</v>
      </c>
      <c r="Q1233" s="113">
        <f t="shared" si="499"/>
        <v>14</v>
      </c>
      <c r="R1233" s="114" t="str">
        <f t="shared" si="515"/>
        <v>0.5-0.12</v>
      </c>
      <c r="S1233" s="127">
        <f t="shared" si="500"/>
        <v>-3.7124310330351562E-3</v>
      </c>
      <c r="T1233" s="112" t="b">
        <f t="shared" si="501"/>
        <v>1</v>
      </c>
      <c r="U1233" s="22">
        <f t="shared" si="502"/>
        <v>7.6397082089861437</v>
      </c>
      <c r="V1233" s="22">
        <f t="shared" si="503"/>
        <v>0.53879150701830947</v>
      </c>
      <c r="W1233" s="81">
        <f t="shared" si="504"/>
        <v>8</v>
      </c>
      <c r="X1233" s="22">
        <f t="shared" si="505"/>
        <v>0.62863110959290125</v>
      </c>
      <c r="Y1233" s="3">
        <f>IF(U1233&gt;'Power Curve'!$C$37,0,INDEX(Ci,$W1233,1)*POWER(1-X1233,3)+INDEX(Ci,$W1233,2)*3*X1233*POWER(1-X1233,2)+INDEX(Ci,$W1233,3)*3*POWER(X1233,2)*(1-X1233)+INDEX(Ci,$W1233,4)*POWER(X1233,3))</f>
        <v>771.97478612515624</v>
      </c>
      <c r="Z1233" s="3">
        <f t="shared" si="506"/>
        <v>769.10888297242445</v>
      </c>
      <c r="AA1233" s="3">
        <f t="shared" si="507"/>
        <v>883.80002593994163</v>
      </c>
      <c r="AB1233" s="3">
        <f t="shared" si="516"/>
        <v>-114.69114296751718</v>
      </c>
      <c r="AC1233" s="3">
        <f t="shared" si="517"/>
        <v>114.69114296751718</v>
      </c>
      <c r="AE1233" s="34">
        <f t="shared" si="508"/>
        <v>8</v>
      </c>
      <c r="AF1233" s="73" t="b">
        <f>COUNTIF('Power Curve'!$D$2:$D$31,AE1233)&gt;0</f>
        <v>1</v>
      </c>
      <c r="AG1233" s="73" t="b">
        <f t="shared" si="509"/>
        <v>0</v>
      </c>
      <c r="AH1233" s="73" t="b">
        <f t="shared" si="518"/>
        <v>1</v>
      </c>
      <c r="AI1233" s="34" t="str">
        <f t="shared" si="510"/>
        <v>Outer</v>
      </c>
      <c r="AJ1233" s="35" t="str">
        <f t="shared" si="519"/>
        <v>0.5-0.6</v>
      </c>
      <c r="AK1233" s="36" t="str">
        <f t="shared" si="511"/>
        <v>6-7</v>
      </c>
      <c r="AL1233" s="36" t="str">
        <f t="shared" si="512"/>
        <v>Feb</v>
      </c>
      <c r="AM1233" s="35" t="str">
        <f t="shared" si="513"/>
        <v>305-315</v>
      </c>
      <c r="AN1233" s="36" t="str">
        <f t="shared" si="514"/>
        <v>Inner-TI</v>
      </c>
    </row>
    <row r="1234" spans="5:40" x14ac:dyDescent="0.3">
      <c r="E1234" s="12">
        <v>40965.256944444445</v>
      </c>
      <c r="F1234" s="16">
        <v>7.95</v>
      </c>
      <c r="G1234" s="16">
        <v>928.04999923706055</v>
      </c>
      <c r="H1234" s="29">
        <v>1.2297785765833729</v>
      </c>
      <c r="I1234" s="26">
        <v>307.3</v>
      </c>
      <c r="J1234" s="30">
        <v>0.17232704402515725</v>
      </c>
      <c r="K1234" s="31">
        <v>0.49792250964864782</v>
      </c>
      <c r="L1234" s="111">
        <f t="shared" si="494"/>
        <v>0.6</v>
      </c>
      <c r="M1234" s="112">
        <f t="shared" si="495"/>
        <v>0.17</v>
      </c>
      <c r="N1234" s="112" t="b">
        <f t="shared" si="496"/>
        <v>1</v>
      </c>
      <c r="O1234" s="112" t="b">
        <f t="shared" si="497"/>
        <v>1</v>
      </c>
      <c r="P1234" s="113">
        <f t="shared" si="498"/>
        <v>6</v>
      </c>
      <c r="Q1234" s="113">
        <f t="shared" si="499"/>
        <v>9</v>
      </c>
      <c r="R1234" s="114" t="str">
        <f t="shared" si="515"/>
        <v>0.6-0.17</v>
      </c>
      <c r="S1234" s="127">
        <f t="shared" si="500"/>
        <v>1.9645999686223482E-2</v>
      </c>
      <c r="T1234" s="112" t="b">
        <f t="shared" si="501"/>
        <v>1</v>
      </c>
      <c r="U1234" s="22">
        <f t="shared" si="502"/>
        <v>7.9603239164339401</v>
      </c>
      <c r="V1234" s="22">
        <f t="shared" si="503"/>
        <v>0.58834369813465781</v>
      </c>
      <c r="W1234" s="81">
        <f t="shared" si="504"/>
        <v>8</v>
      </c>
      <c r="X1234" s="22">
        <f t="shared" si="505"/>
        <v>0.95132477984950636</v>
      </c>
      <c r="Y1234" s="3">
        <f>IF(U1234&gt;'Power Curve'!$C$37,0,INDEX(Ci,$W1234,1)*POWER(1-X1234,3)+INDEX(Ci,$W1234,2)*3*X1234*POWER(1-X1234,2)+INDEX(Ci,$W1234,3)*3*POWER(X1234,2)*(1-X1234)+INDEX(Ci,$W1234,4)*POWER(X1234,3))</f>
        <v>866.31247924709589</v>
      </c>
      <c r="Z1234" s="3">
        <f t="shared" si="506"/>
        <v>883.33205394255583</v>
      </c>
      <c r="AA1234" s="3">
        <f t="shared" si="507"/>
        <v>928.04999923706055</v>
      </c>
      <c r="AB1234" s="3">
        <f t="shared" si="516"/>
        <v>-44.717945294504716</v>
      </c>
      <c r="AC1234" s="3">
        <f t="shared" si="517"/>
        <v>44.717945294504716</v>
      </c>
      <c r="AE1234" s="34">
        <f t="shared" si="508"/>
        <v>8</v>
      </c>
      <c r="AF1234" s="73" t="b">
        <f>COUNTIF('Power Curve'!$D$2:$D$31,AE1234)&gt;0</f>
        <v>1</v>
      </c>
      <c r="AG1234" s="73" t="b">
        <f t="shared" si="509"/>
        <v>0</v>
      </c>
      <c r="AH1234" s="73" t="b">
        <f t="shared" si="518"/>
        <v>1</v>
      </c>
      <c r="AI1234" s="34" t="str">
        <f t="shared" si="510"/>
        <v>Outer</v>
      </c>
      <c r="AJ1234" s="35" t="str">
        <f t="shared" si="519"/>
        <v>0.5-0.6</v>
      </c>
      <c r="AK1234" s="36" t="str">
        <f t="shared" si="511"/>
        <v>6-7</v>
      </c>
      <c r="AL1234" s="36" t="str">
        <f t="shared" si="512"/>
        <v>Feb</v>
      </c>
      <c r="AM1234" s="35" t="str">
        <f t="shared" si="513"/>
        <v>305-315</v>
      </c>
      <c r="AN1234" s="36" t="str">
        <f t="shared" si="514"/>
        <v>HWS-HTI</v>
      </c>
    </row>
    <row r="1235" spans="5:40" x14ac:dyDescent="0.3">
      <c r="E1235" s="12">
        <v>40965.263888888891</v>
      </c>
      <c r="F1235" s="16">
        <v>8.11</v>
      </c>
      <c r="G1235" s="16">
        <v>883.65000915527344</v>
      </c>
      <c r="H1235" s="29">
        <v>1.2294537264031973</v>
      </c>
      <c r="I1235" s="26">
        <v>308</v>
      </c>
      <c r="J1235" s="30">
        <v>0.12700369913686807</v>
      </c>
      <c r="K1235" s="31">
        <v>0.64660053316696375</v>
      </c>
      <c r="L1235" s="111">
        <f t="shared" si="494"/>
        <v>0.6</v>
      </c>
      <c r="M1235" s="112">
        <f t="shared" si="495"/>
        <v>0.13</v>
      </c>
      <c r="N1235" s="112" t="b">
        <f t="shared" si="496"/>
        <v>1</v>
      </c>
      <c r="O1235" s="112" t="b">
        <f t="shared" si="497"/>
        <v>1</v>
      </c>
      <c r="P1235" s="113">
        <f t="shared" si="498"/>
        <v>6</v>
      </c>
      <c r="Q1235" s="113">
        <f t="shared" si="499"/>
        <v>13</v>
      </c>
      <c r="R1235" s="114" t="str">
        <f t="shared" si="515"/>
        <v>0.6-0.13</v>
      </c>
      <c r="S1235" s="127">
        <f t="shared" si="500"/>
        <v>1.7757460449273912E-2</v>
      </c>
      <c r="T1235" s="112" t="b">
        <f t="shared" si="501"/>
        <v>1</v>
      </c>
      <c r="U1235" s="22">
        <f t="shared" si="502"/>
        <v>8.1198166084084331</v>
      </c>
      <c r="V1235" s="22">
        <f t="shared" si="503"/>
        <v>0.61299380781672252</v>
      </c>
      <c r="W1235" s="81">
        <f t="shared" si="504"/>
        <v>9</v>
      </c>
      <c r="X1235" s="22">
        <f t="shared" si="505"/>
        <v>0.11108072197011154</v>
      </c>
      <c r="Y1235" s="3">
        <f>IF(U1235&gt;'Power Curve'!$C$37,0,INDEX(Ci,$W1235,1)*POWER(1-X1235,3)+INDEX(Ci,$W1235,2)*3*X1235*POWER(1-X1235,2)+INDEX(Ci,$W1235,3)*3*POWER(X1235,2)*(1-X1235)+INDEX(Ci,$W1235,4)*POWER(X1235,3))</f>
        <v>914.25595886195731</v>
      </c>
      <c r="Z1235" s="3">
        <f t="shared" si="506"/>
        <v>930.49082289196144</v>
      </c>
      <c r="AA1235" s="3">
        <f t="shared" si="507"/>
        <v>883.65000915527344</v>
      </c>
      <c r="AB1235" s="3">
        <f t="shared" si="516"/>
        <v>46.840813736688006</v>
      </c>
      <c r="AC1235" s="3">
        <f t="shared" si="517"/>
        <v>46.840813736688006</v>
      </c>
      <c r="AE1235" s="34">
        <f t="shared" si="508"/>
        <v>8</v>
      </c>
      <c r="AF1235" s="73" t="b">
        <f>COUNTIF('Power Curve'!$D$2:$D$31,AE1235)&gt;0</f>
        <v>1</v>
      </c>
      <c r="AG1235" s="73" t="b">
        <f t="shared" si="509"/>
        <v>0</v>
      </c>
      <c r="AH1235" s="73" t="b">
        <f t="shared" si="518"/>
        <v>1</v>
      </c>
      <c r="AI1235" s="34" t="str">
        <f t="shared" si="510"/>
        <v>Outer</v>
      </c>
      <c r="AJ1235" s="35" t="str">
        <f t="shared" si="519"/>
        <v>0.6-0.7</v>
      </c>
      <c r="AK1235" s="36" t="str">
        <f t="shared" si="511"/>
        <v>6-7</v>
      </c>
      <c r="AL1235" s="36" t="str">
        <f t="shared" si="512"/>
        <v>Feb</v>
      </c>
      <c r="AM1235" s="35" t="str">
        <f t="shared" si="513"/>
        <v>305-315</v>
      </c>
      <c r="AN1235" s="36" t="str">
        <f t="shared" si="514"/>
        <v>Inner-TI</v>
      </c>
    </row>
    <row r="1236" spans="5:40" x14ac:dyDescent="0.3">
      <c r="E1236" s="12">
        <v>40965.270833333336</v>
      </c>
      <c r="F1236" s="16">
        <v>8.11</v>
      </c>
      <c r="G1236" s="16">
        <v>913.65999984741211</v>
      </c>
      <c r="H1236" s="29">
        <v>1.2295929287884992</v>
      </c>
      <c r="I1236" s="26">
        <v>306.7</v>
      </c>
      <c r="J1236" s="30">
        <v>0.14056720098643649</v>
      </c>
      <c r="K1236" s="31">
        <v>0.50957344238204094</v>
      </c>
      <c r="L1236" s="111">
        <f t="shared" si="494"/>
        <v>0.6</v>
      </c>
      <c r="M1236" s="112">
        <f t="shared" si="495"/>
        <v>0.14000000000000001</v>
      </c>
      <c r="N1236" s="112" t="b">
        <f t="shared" si="496"/>
        <v>1</v>
      </c>
      <c r="O1236" s="112" t="b">
        <f t="shared" si="497"/>
        <v>1</v>
      </c>
      <c r="P1236" s="113">
        <f t="shared" si="498"/>
        <v>6</v>
      </c>
      <c r="Q1236" s="113">
        <f t="shared" si="499"/>
        <v>12</v>
      </c>
      <c r="R1236" s="114" t="str">
        <f t="shared" si="515"/>
        <v>0.6-0.14</v>
      </c>
      <c r="S1236" s="127">
        <f t="shared" si="500"/>
        <v>1.631392633888494E-2</v>
      </c>
      <c r="T1236" s="112" t="b">
        <f t="shared" si="501"/>
        <v>1</v>
      </c>
      <c r="U1236" s="22">
        <f t="shared" si="502"/>
        <v>8.120123046723263</v>
      </c>
      <c r="V1236" s="22">
        <f t="shared" si="503"/>
        <v>0.61304116884610782</v>
      </c>
      <c r="W1236" s="81">
        <f t="shared" si="504"/>
        <v>9</v>
      </c>
      <c r="X1236" s="22">
        <f t="shared" si="505"/>
        <v>0.11138702188710632</v>
      </c>
      <c r="Y1236" s="3">
        <f>IF(U1236&gt;'Power Curve'!$C$37,0,INDEX(Ci,$W1236,1)*POWER(1-X1236,3)+INDEX(Ci,$W1236,2)*3*X1236*POWER(1-X1236,2)+INDEX(Ci,$W1236,3)*3*POWER(X1236,2)*(1-X1236)+INDEX(Ci,$W1236,4)*POWER(X1236,3))</f>
        <v>914.34919624444683</v>
      </c>
      <c r="Z1236" s="3">
        <f t="shared" si="506"/>
        <v>929.26582167999743</v>
      </c>
      <c r="AA1236" s="3">
        <f t="shared" si="507"/>
        <v>913.65999984741211</v>
      </c>
      <c r="AB1236" s="3">
        <f t="shared" si="516"/>
        <v>15.60582183258532</v>
      </c>
      <c r="AC1236" s="3">
        <f t="shared" si="517"/>
        <v>15.60582183258532</v>
      </c>
      <c r="AE1236" s="34">
        <f t="shared" si="508"/>
        <v>8</v>
      </c>
      <c r="AF1236" s="73" t="b">
        <f>COUNTIF('Power Curve'!$D$2:$D$31,AE1236)&gt;0</f>
        <v>1</v>
      </c>
      <c r="AG1236" s="73" t="b">
        <f t="shared" si="509"/>
        <v>0</v>
      </c>
      <c r="AH1236" s="73" t="b">
        <f t="shared" si="518"/>
        <v>1</v>
      </c>
      <c r="AI1236" s="34" t="str">
        <f t="shared" si="510"/>
        <v>Outer</v>
      </c>
      <c r="AJ1236" s="35" t="str">
        <f t="shared" si="519"/>
        <v>0.6-0.7</v>
      </c>
      <c r="AK1236" s="36" t="str">
        <f t="shared" si="511"/>
        <v>6-7</v>
      </c>
      <c r="AL1236" s="36" t="str">
        <f t="shared" si="512"/>
        <v>Feb</v>
      </c>
      <c r="AM1236" s="35" t="str">
        <f t="shared" si="513"/>
        <v>305-315</v>
      </c>
      <c r="AN1236" s="36" t="str">
        <f t="shared" si="514"/>
        <v>HWS-HTI</v>
      </c>
    </row>
    <row r="1237" spans="5:40" x14ac:dyDescent="0.3">
      <c r="E1237" s="12">
        <v>40965.277777777781</v>
      </c>
      <c r="F1237" s="16">
        <v>8.98</v>
      </c>
      <c r="G1237" s="16">
        <v>1126.640007019048</v>
      </c>
      <c r="H1237" s="29">
        <v>1.2281097596208566</v>
      </c>
      <c r="I1237" s="26">
        <v>306.89999999999998</v>
      </c>
      <c r="J1237" s="30">
        <v>0.12026726057906459</v>
      </c>
      <c r="K1237" s="31">
        <v>0.4071140403694572</v>
      </c>
      <c r="L1237" s="111">
        <f t="shared" si="494"/>
        <v>0.70000000000000007</v>
      </c>
      <c r="M1237" s="112">
        <f t="shared" si="495"/>
        <v>0.12</v>
      </c>
      <c r="N1237" s="112" t="b">
        <f t="shared" si="496"/>
        <v>1</v>
      </c>
      <c r="O1237" s="112" t="b">
        <f t="shared" si="497"/>
        <v>1</v>
      </c>
      <c r="P1237" s="113">
        <f t="shared" si="498"/>
        <v>7.0000000000000009</v>
      </c>
      <c r="Q1237" s="113">
        <f t="shared" si="499"/>
        <v>14</v>
      </c>
      <c r="R1237" s="114" t="str">
        <f t="shared" si="515"/>
        <v>0.7-0.12</v>
      </c>
      <c r="S1237" s="127">
        <f t="shared" si="500"/>
        <v>7.9909258919463686E-3</v>
      </c>
      <c r="T1237" s="112" t="b">
        <f t="shared" si="501"/>
        <v>1</v>
      </c>
      <c r="U1237" s="22">
        <f t="shared" si="502"/>
        <v>8.9875923929743369</v>
      </c>
      <c r="V1237" s="22">
        <f t="shared" si="503"/>
        <v>0.74711135266580053</v>
      </c>
      <c r="W1237" s="81">
        <f t="shared" si="504"/>
        <v>9</v>
      </c>
      <c r="X1237" s="22">
        <f t="shared" si="505"/>
        <v>0.97846458984629747</v>
      </c>
      <c r="Y1237" s="3">
        <f>IF(U1237&gt;'Power Curve'!$C$37,0,INDEX(Ci,$W1237,1)*POWER(1-X1237,3)+INDEX(Ci,$W1237,2)*3*X1237*POWER(1-X1237,2)+INDEX(Ci,$W1237,3)*3*POWER(X1237,2)*(1-X1237)+INDEX(Ci,$W1237,4)*POWER(X1237,3))</f>
        <v>1191.2185265240023</v>
      </c>
      <c r="Z1237" s="3">
        <f t="shared" si="506"/>
        <v>1200.7374654905691</v>
      </c>
      <c r="AA1237" s="3">
        <f t="shared" si="507"/>
        <v>1126.640007019048</v>
      </c>
      <c r="AB1237" s="3">
        <f t="shared" si="516"/>
        <v>74.097458471521122</v>
      </c>
      <c r="AC1237" s="3">
        <f t="shared" si="517"/>
        <v>74.097458471521122</v>
      </c>
      <c r="AE1237" s="34">
        <f t="shared" si="508"/>
        <v>9</v>
      </c>
      <c r="AF1237" s="73" t="b">
        <f>COUNTIF('Power Curve'!$D$2:$D$31,AE1237)&gt;0</f>
        <v>1</v>
      </c>
      <c r="AG1237" s="73" t="b">
        <f t="shared" si="509"/>
        <v>0</v>
      </c>
      <c r="AH1237" s="73" t="b">
        <f t="shared" si="518"/>
        <v>1</v>
      </c>
      <c r="AI1237" s="34" t="str">
        <f t="shared" si="510"/>
        <v>Outer</v>
      </c>
      <c r="AJ1237" s="35" t="str">
        <f t="shared" si="519"/>
        <v>0.7-0.8</v>
      </c>
      <c r="AK1237" s="36" t="str">
        <f t="shared" si="511"/>
        <v>6-7</v>
      </c>
      <c r="AL1237" s="36" t="str">
        <f t="shared" si="512"/>
        <v>Feb</v>
      </c>
      <c r="AM1237" s="35" t="str">
        <f t="shared" si="513"/>
        <v>305-315</v>
      </c>
      <c r="AN1237" s="36" t="str">
        <f t="shared" si="514"/>
        <v>Inner-TI</v>
      </c>
    </row>
    <row r="1238" spans="5:40" x14ac:dyDescent="0.3">
      <c r="E1238" s="12">
        <v>40965.284722222219</v>
      </c>
      <c r="F1238" s="16">
        <v>9.26</v>
      </c>
      <c r="G1238" s="16">
        <v>1319.1499938964871</v>
      </c>
      <c r="H1238" s="29">
        <v>1.2287622659252682</v>
      </c>
      <c r="I1238" s="26">
        <v>304.2</v>
      </c>
      <c r="J1238" s="30">
        <v>0.1144708423326134</v>
      </c>
      <c r="K1238" s="31">
        <v>0.59031628513340317</v>
      </c>
      <c r="L1238" s="111">
        <f t="shared" si="494"/>
        <v>0.8</v>
      </c>
      <c r="M1238" s="112">
        <f t="shared" si="495"/>
        <v>0.11</v>
      </c>
      <c r="N1238" s="112" t="b">
        <f t="shared" si="496"/>
        <v>1</v>
      </c>
      <c r="O1238" s="112" t="b">
        <f t="shared" si="497"/>
        <v>1</v>
      </c>
      <c r="P1238" s="113">
        <f t="shared" si="498"/>
        <v>8</v>
      </c>
      <c r="Q1238" s="113">
        <f t="shared" si="499"/>
        <v>15</v>
      </c>
      <c r="R1238" s="114" t="str">
        <f t="shared" si="515"/>
        <v>0.8-0.11</v>
      </c>
      <c r="S1238" s="127">
        <f t="shared" si="500"/>
        <v>-6.4327119838497289E-3</v>
      </c>
      <c r="T1238" s="112" t="b">
        <f t="shared" si="501"/>
        <v>1</v>
      </c>
      <c r="U1238" s="22">
        <f t="shared" si="502"/>
        <v>9.2694701979169398</v>
      </c>
      <c r="V1238" s="22">
        <f t="shared" si="503"/>
        <v>0.79067647607525438</v>
      </c>
      <c r="W1238" s="81">
        <f t="shared" si="504"/>
        <v>10</v>
      </c>
      <c r="X1238" s="22">
        <f t="shared" si="505"/>
        <v>0.27671675187064537</v>
      </c>
      <c r="Y1238" s="3">
        <f>IF(U1238&gt;'Power Curve'!$C$37,0,INDEX(Ci,$W1238,1)*POWER(1-X1238,3)+INDEX(Ci,$W1238,2)*3*X1238*POWER(1-X1238,2)+INDEX(Ci,$W1238,3)*3*POWER(X1238,2)*(1-X1238)+INDEX(Ci,$W1238,4)*POWER(X1238,3))</f>
        <v>1288.1030717248757</v>
      </c>
      <c r="Z1238" s="3">
        <f t="shared" si="506"/>
        <v>1279.8170756589575</v>
      </c>
      <c r="AA1238" s="3">
        <f t="shared" si="507"/>
        <v>1319.1499938964871</v>
      </c>
      <c r="AB1238" s="3">
        <f t="shared" si="516"/>
        <v>-39.332918237529611</v>
      </c>
      <c r="AC1238" s="3">
        <f t="shared" si="517"/>
        <v>39.332918237529611</v>
      </c>
      <c r="AE1238" s="34">
        <f t="shared" si="508"/>
        <v>9</v>
      </c>
      <c r="AF1238" s="73" t="b">
        <f>COUNTIF('Power Curve'!$D$2:$D$31,AE1238)&gt;0</f>
        <v>1</v>
      </c>
      <c r="AG1238" s="73" t="b">
        <f t="shared" si="509"/>
        <v>0</v>
      </c>
      <c r="AH1238" s="73" t="b">
        <f t="shared" si="518"/>
        <v>1</v>
      </c>
      <c r="AI1238" s="34" t="str">
        <f t="shared" si="510"/>
        <v>Outer</v>
      </c>
      <c r="AJ1238" s="35" t="str">
        <f t="shared" si="519"/>
        <v>0.7-0.8</v>
      </c>
      <c r="AK1238" s="36" t="str">
        <f t="shared" si="511"/>
        <v>6-7</v>
      </c>
      <c r="AL1238" s="36" t="str">
        <f t="shared" si="512"/>
        <v>Feb</v>
      </c>
      <c r="AM1238" s="35" t="str">
        <f t="shared" si="513"/>
        <v>295-305</v>
      </c>
      <c r="AN1238" s="36" t="str">
        <f t="shared" si="514"/>
        <v>Inner-TI</v>
      </c>
    </row>
    <row r="1239" spans="5:40" x14ac:dyDescent="0.3">
      <c r="E1239" s="12">
        <v>40965.291666666664</v>
      </c>
      <c r="F1239" s="16">
        <v>8.82</v>
      </c>
      <c r="G1239" s="16">
        <v>1170.1999969482422</v>
      </c>
      <c r="H1239" s="29">
        <v>1.2291793797092154</v>
      </c>
      <c r="I1239" s="26">
        <v>306.8</v>
      </c>
      <c r="J1239" s="30">
        <v>0.10430839002267574</v>
      </c>
      <c r="K1239" s="31">
        <v>0.48361283520697146</v>
      </c>
      <c r="L1239" s="111">
        <f t="shared" si="494"/>
        <v>0.70000000000000007</v>
      </c>
      <c r="M1239" s="112">
        <f t="shared" si="495"/>
        <v>9.9999999999999992E-2</v>
      </c>
      <c r="N1239" s="112" t="b">
        <f t="shared" si="496"/>
        <v>1</v>
      </c>
      <c r="O1239" s="112" t="b">
        <f t="shared" si="497"/>
        <v>1</v>
      </c>
      <c r="P1239" s="113">
        <f t="shared" si="498"/>
        <v>7.0000000000000009</v>
      </c>
      <c r="Q1239" s="113">
        <f t="shared" si="499"/>
        <v>16</v>
      </c>
      <c r="R1239" s="114" t="str">
        <f t="shared" si="515"/>
        <v>0.7-0.1</v>
      </c>
      <c r="S1239" s="127">
        <f t="shared" si="500"/>
        <v>-1.3669081380489443E-2</v>
      </c>
      <c r="T1239" s="112" t="b">
        <f t="shared" si="501"/>
        <v>1</v>
      </c>
      <c r="U1239" s="22">
        <f t="shared" si="502"/>
        <v>8.8300191257136564</v>
      </c>
      <c r="V1239" s="22">
        <f t="shared" si="503"/>
        <v>0.72275789626067422</v>
      </c>
      <c r="W1239" s="81">
        <f t="shared" si="504"/>
        <v>9</v>
      </c>
      <c r="X1239" s="22">
        <f t="shared" si="505"/>
        <v>0.82096248796542048</v>
      </c>
      <c r="Y1239" s="3">
        <f>IF(U1239&gt;'Power Curve'!$C$37,0,INDEX(Ci,$W1239,1)*POWER(1-X1239,3)+INDEX(Ci,$W1239,2)*3*X1239*POWER(1-X1239,2)+INDEX(Ci,$W1239,3)*3*POWER(X1239,2)*(1-X1239)+INDEX(Ci,$W1239,4)*POWER(X1239,3))</f>
        <v>1139.5783857692672</v>
      </c>
      <c r="Z1239" s="3">
        <f t="shared" si="506"/>
        <v>1124.0013960747403</v>
      </c>
      <c r="AA1239" s="3">
        <f t="shared" si="507"/>
        <v>1170.1999969482422</v>
      </c>
      <c r="AB1239" s="3">
        <f t="shared" si="516"/>
        <v>-46.198600873501846</v>
      </c>
      <c r="AC1239" s="3">
        <f t="shared" si="517"/>
        <v>46.198600873501846</v>
      </c>
      <c r="AE1239" s="34">
        <f t="shared" si="508"/>
        <v>9</v>
      </c>
      <c r="AF1239" s="73" t="b">
        <f>COUNTIF('Power Curve'!$D$2:$D$31,AE1239)&gt;0</f>
        <v>1</v>
      </c>
      <c r="AG1239" s="73" t="b">
        <f t="shared" si="509"/>
        <v>0</v>
      </c>
      <c r="AH1239" s="73" t="b">
        <f t="shared" si="518"/>
        <v>1</v>
      </c>
      <c r="AI1239" s="34" t="str">
        <f t="shared" si="510"/>
        <v>Outer</v>
      </c>
      <c r="AJ1239" s="35" t="str">
        <f t="shared" si="519"/>
        <v>0.7-0.8</v>
      </c>
      <c r="AK1239" s="36" t="str">
        <f t="shared" si="511"/>
        <v>7-8</v>
      </c>
      <c r="AL1239" s="36" t="str">
        <f t="shared" si="512"/>
        <v>Feb</v>
      </c>
      <c r="AM1239" s="35" t="str">
        <f t="shared" si="513"/>
        <v>305-315</v>
      </c>
      <c r="AN1239" s="36" t="str">
        <f t="shared" si="514"/>
        <v>Inner-TI</v>
      </c>
    </row>
    <row r="1240" spans="5:40" x14ac:dyDescent="0.3">
      <c r="E1240" s="12">
        <v>40965.298611111109</v>
      </c>
      <c r="F1240" s="16">
        <v>8.82</v>
      </c>
      <c r="G1240" s="16">
        <v>1130.859962463376</v>
      </c>
      <c r="H1240" s="29">
        <v>1.2295078616385873</v>
      </c>
      <c r="I1240" s="26">
        <v>307</v>
      </c>
      <c r="J1240" s="30">
        <v>7.9365079365079361E-2</v>
      </c>
      <c r="K1240" s="31">
        <v>0.53301276892932981</v>
      </c>
      <c r="L1240" s="111">
        <f t="shared" si="494"/>
        <v>0.70000000000000007</v>
      </c>
      <c r="M1240" s="112">
        <f t="shared" si="495"/>
        <v>0.08</v>
      </c>
      <c r="N1240" s="112" t="b">
        <f t="shared" si="496"/>
        <v>1</v>
      </c>
      <c r="O1240" s="112" t="b">
        <f t="shared" si="497"/>
        <v>1</v>
      </c>
      <c r="P1240" s="113">
        <f t="shared" si="498"/>
        <v>7.0000000000000009</v>
      </c>
      <c r="Q1240" s="113">
        <f t="shared" si="499"/>
        <v>18</v>
      </c>
      <c r="R1240" s="114" t="str">
        <f t="shared" si="515"/>
        <v>0.7-0.08</v>
      </c>
      <c r="S1240" s="127">
        <f t="shared" si="500"/>
        <v>-1.674127324026084E-2</v>
      </c>
      <c r="T1240" s="112" t="b">
        <f t="shared" si="501"/>
        <v>1</v>
      </c>
      <c r="U1240" s="22">
        <f t="shared" si="502"/>
        <v>8.8308056242593427</v>
      </c>
      <c r="V1240" s="22">
        <f t="shared" si="503"/>
        <v>0.72287945214625071</v>
      </c>
      <c r="W1240" s="81">
        <f t="shared" si="504"/>
        <v>9</v>
      </c>
      <c r="X1240" s="22">
        <f t="shared" si="505"/>
        <v>0.82174863130194786</v>
      </c>
      <c r="Y1240" s="3">
        <f>IF(U1240&gt;'Power Curve'!$C$37,0,INDEX(Ci,$W1240,1)*POWER(1-X1240,3)+INDEX(Ci,$W1240,2)*3*X1240*POWER(1-X1240,2)+INDEX(Ci,$W1240,3)*3*POWER(X1240,2)*(1-X1240)+INDEX(Ci,$W1240,4)*POWER(X1240,3))</f>
        <v>1139.8352858225016</v>
      </c>
      <c r="Z1240" s="3">
        <f t="shared" si="506"/>
        <v>1120.7529918536563</v>
      </c>
      <c r="AA1240" s="3">
        <f t="shared" si="507"/>
        <v>1130.859962463376</v>
      </c>
      <c r="AB1240" s="3">
        <f t="shared" si="516"/>
        <v>-10.10697060971961</v>
      </c>
      <c r="AC1240" s="3">
        <f t="shared" si="517"/>
        <v>10.10697060971961</v>
      </c>
      <c r="AE1240" s="34">
        <f t="shared" si="508"/>
        <v>9</v>
      </c>
      <c r="AF1240" s="73" t="b">
        <f>COUNTIF('Power Curve'!$D$2:$D$31,AE1240)&gt;0</f>
        <v>1</v>
      </c>
      <c r="AG1240" s="73" t="b">
        <f t="shared" si="509"/>
        <v>0</v>
      </c>
      <c r="AH1240" s="73" t="b">
        <f t="shared" si="518"/>
        <v>1</v>
      </c>
      <c r="AI1240" s="34" t="str">
        <f t="shared" si="510"/>
        <v>Outer</v>
      </c>
      <c r="AJ1240" s="35" t="str">
        <f t="shared" si="519"/>
        <v>0.7-0.8</v>
      </c>
      <c r="AK1240" s="36" t="str">
        <f t="shared" si="511"/>
        <v>7-8</v>
      </c>
      <c r="AL1240" s="36" t="str">
        <f t="shared" si="512"/>
        <v>Feb</v>
      </c>
      <c r="AM1240" s="35" t="str">
        <f t="shared" si="513"/>
        <v>305-315</v>
      </c>
      <c r="AN1240" s="36" t="str">
        <f t="shared" si="514"/>
        <v>HWS-LTI</v>
      </c>
    </row>
    <row r="1241" spans="5:40" x14ac:dyDescent="0.3">
      <c r="E1241" s="12">
        <v>40965.305555555555</v>
      </c>
      <c r="F1241" s="16">
        <v>8.5299999999999994</v>
      </c>
      <c r="G1241" s="16">
        <v>1003.3200073242188</v>
      </c>
      <c r="H1241" s="29">
        <v>1.2296469974649233</v>
      </c>
      <c r="I1241" s="26">
        <v>306.7</v>
      </c>
      <c r="J1241" s="30">
        <v>7.0339976553341149E-2</v>
      </c>
      <c r="K1241" s="31">
        <v>0.67233248784341559</v>
      </c>
      <c r="L1241" s="111">
        <f t="shared" si="494"/>
        <v>0.70000000000000007</v>
      </c>
      <c r="M1241" s="112">
        <f t="shared" si="495"/>
        <v>6.9999999999999993E-2</v>
      </c>
      <c r="N1241" s="112" t="b">
        <f t="shared" si="496"/>
        <v>1</v>
      </c>
      <c r="O1241" s="112" t="b">
        <f t="shared" si="497"/>
        <v>1</v>
      </c>
      <c r="P1241" s="113">
        <f t="shared" si="498"/>
        <v>7.0000000000000009</v>
      </c>
      <c r="Q1241" s="113">
        <f t="shared" si="499"/>
        <v>19</v>
      </c>
      <c r="R1241" s="114" t="str">
        <f t="shared" si="515"/>
        <v>0.7-0.07</v>
      </c>
      <c r="S1241" s="127">
        <f t="shared" si="500"/>
        <v>-1.8996706929311522E-2</v>
      </c>
      <c r="T1241" s="112" t="b">
        <f t="shared" si="501"/>
        <v>1</v>
      </c>
      <c r="U1241" s="22">
        <f t="shared" si="502"/>
        <v>8.5407724818503556</v>
      </c>
      <c r="V1241" s="22">
        <f t="shared" si="503"/>
        <v>0.67805389504198676</v>
      </c>
      <c r="W1241" s="81">
        <f t="shared" si="504"/>
        <v>9</v>
      </c>
      <c r="X1241" s="22">
        <f t="shared" si="505"/>
        <v>0.53184647760122283</v>
      </c>
      <c r="Y1241" s="3">
        <f>IF(U1241&gt;'Power Curve'!$C$37,0,INDEX(Ci,$W1241,1)*POWER(1-X1241,3)+INDEX(Ci,$W1241,2)*3*X1241*POWER(1-X1241,2)+INDEX(Ci,$W1241,3)*3*POWER(X1241,2)*(1-X1241)+INDEX(Ci,$W1241,4)*POWER(X1241,3))</f>
        <v>1045.9502710453703</v>
      </c>
      <c r="Z1241" s="3">
        <f t="shared" si="506"/>
        <v>1026.0806602836874</v>
      </c>
      <c r="AA1241" s="3">
        <f t="shared" si="507"/>
        <v>1003.3200073242188</v>
      </c>
      <c r="AB1241" s="3">
        <f t="shared" si="516"/>
        <v>22.760652959468644</v>
      </c>
      <c r="AC1241" s="3">
        <f t="shared" si="517"/>
        <v>22.760652959468644</v>
      </c>
      <c r="AE1241" s="34">
        <f t="shared" si="508"/>
        <v>9</v>
      </c>
      <c r="AF1241" s="73" t="b">
        <f>COUNTIF('Power Curve'!$D$2:$D$31,AE1241)&gt;0</f>
        <v>1</v>
      </c>
      <c r="AG1241" s="73" t="b">
        <f t="shared" si="509"/>
        <v>0</v>
      </c>
      <c r="AH1241" s="73" t="b">
        <f t="shared" si="518"/>
        <v>1</v>
      </c>
      <c r="AI1241" s="34" t="str">
        <f t="shared" si="510"/>
        <v>Outer</v>
      </c>
      <c r="AJ1241" s="35" t="str">
        <f t="shared" si="519"/>
        <v>0.6-0.7</v>
      </c>
      <c r="AK1241" s="36" t="str">
        <f t="shared" si="511"/>
        <v>7-8</v>
      </c>
      <c r="AL1241" s="36" t="str">
        <f t="shared" si="512"/>
        <v>Feb</v>
      </c>
      <c r="AM1241" s="35" t="str">
        <f t="shared" si="513"/>
        <v>305-315</v>
      </c>
      <c r="AN1241" s="36" t="str">
        <f t="shared" si="514"/>
        <v>HWS-LTI</v>
      </c>
    </row>
    <row r="1242" spans="5:40" x14ac:dyDescent="0.3">
      <c r="E1242" s="12">
        <v>40965.3125</v>
      </c>
      <c r="F1242" s="16">
        <v>8.44</v>
      </c>
      <c r="G1242" s="16">
        <v>981.38999176025391</v>
      </c>
      <c r="H1242" s="29">
        <v>1.2303003775663204</v>
      </c>
      <c r="I1242" s="26">
        <v>305.3</v>
      </c>
      <c r="J1242" s="30">
        <v>6.6350710900473939E-2</v>
      </c>
      <c r="K1242" s="31">
        <v>0.69995858790224463</v>
      </c>
      <c r="L1242" s="111">
        <f t="shared" si="494"/>
        <v>0.70000000000000007</v>
      </c>
      <c r="M1242" s="112">
        <f t="shared" si="495"/>
        <v>6.9999999999999993E-2</v>
      </c>
      <c r="N1242" s="112" t="b">
        <f t="shared" si="496"/>
        <v>1</v>
      </c>
      <c r="O1242" s="112" t="b">
        <f t="shared" si="497"/>
        <v>1</v>
      </c>
      <c r="P1242" s="113">
        <f t="shared" si="498"/>
        <v>7.0000000000000009</v>
      </c>
      <c r="Q1242" s="113">
        <f t="shared" si="499"/>
        <v>19</v>
      </c>
      <c r="R1242" s="114" t="str">
        <f t="shared" si="515"/>
        <v>0.7-0.07</v>
      </c>
      <c r="S1242" s="127">
        <f t="shared" si="500"/>
        <v>-1.8996706929311522E-2</v>
      </c>
      <c r="T1242" s="112" t="b">
        <f t="shared" si="501"/>
        <v>1</v>
      </c>
      <c r="U1242" s="22">
        <f t="shared" si="502"/>
        <v>8.4521553253499047</v>
      </c>
      <c r="V1242" s="22">
        <f t="shared" si="503"/>
        <v>0.66435782784037389</v>
      </c>
      <c r="W1242" s="81">
        <f t="shared" si="504"/>
        <v>9</v>
      </c>
      <c r="X1242" s="22">
        <f t="shared" si="505"/>
        <v>0.44326934358497294</v>
      </c>
      <c r="Y1242" s="3">
        <f>IF(U1242&gt;'Power Curve'!$C$37,0,INDEX(Ci,$W1242,1)*POWER(1-X1242,3)+INDEX(Ci,$W1242,2)*3*X1242*POWER(1-X1242,2)+INDEX(Ci,$W1242,3)*3*POWER(X1242,2)*(1-X1242)+INDEX(Ci,$W1242,4)*POWER(X1242,3))</f>
        <v>1017.6963954890816</v>
      </c>
      <c r="Z1242" s="3">
        <f t="shared" si="506"/>
        <v>998.36351532095875</v>
      </c>
      <c r="AA1242" s="3">
        <f t="shared" si="507"/>
        <v>981.38999176025391</v>
      </c>
      <c r="AB1242" s="3">
        <f t="shared" si="516"/>
        <v>16.973523560704848</v>
      </c>
      <c r="AC1242" s="3">
        <f t="shared" si="517"/>
        <v>16.973523560704848</v>
      </c>
      <c r="AE1242" s="34">
        <f t="shared" si="508"/>
        <v>8</v>
      </c>
      <c r="AF1242" s="73" t="b">
        <f>COUNTIF('Power Curve'!$D$2:$D$31,AE1242)&gt;0</f>
        <v>1</v>
      </c>
      <c r="AG1242" s="73" t="b">
        <f t="shared" si="509"/>
        <v>0</v>
      </c>
      <c r="AH1242" s="73" t="b">
        <f t="shared" si="518"/>
        <v>1</v>
      </c>
      <c r="AI1242" s="34" t="str">
        <f t="shared" si="510"/>
        <v>Outer</v>
      </c>
      <c r="AJ1242" s="35" t="str">
        <f t="shared" si="519"/>
        <v>0.6-0.7</v>
      </c>
      <c r="AK1242" s="36" t="str">
        <f t="shared" si="511"/>
        <v>7-8</v>
      </c>
      <c r="AL1242" s="36" t="str">
        <f t="shared" si="512"/>
        <v>Feb</v>
      </c>
      <c r="AM1242" s="35" t="str">
        <f t="shared" si="513"/>
        <v>305-315</v>
      </c>
      <c r="AN1242" s="36" t="str">
        <f t="shared" si="514"/>
        <v>HWS-LTI</v>
      </c>
    </row>
    <row r="1243" spans="5:40" x14ac:dyDescent="0.3">
      <c r="E1243" s="12">
        <v>40965.319444444445</v>
      </c>
      <c r="F1243" s="16">
        <v>9.31</v>
      </c>
      <c r="G1243" s="16">
        <v>1245.14002227783</v>
      </c>
      <c r="H1243" s="29">
        <v>1.2295580876130416</v>
      </c>
      <c r="I1243" s="26">
        <v>305.60000000000002</v>
      </c>
      <c r="J1243" s="30">
        <v>8.2706766917293228E-2</v>
      </c>
      <c r="K1243" s="31">
        <v>0.6669557597420197</v>
      </c>
      <c r="L1243" s="111">
        <f t="shared" si="494"/>
        <v>0.8</v>
      </c>
      <c r="M1243" s="112">
        <f t="shared" si="495"/>
        <v>0.08</v>
      </c>
      <c r="N1243" s="112" t="b">
        <f t="shared" si="496"/>
        <v>1</v>
      </c>
      <c r="O1243" s="112" t="b">
        <f t="shared" si="497"/>
        <v>1</v>
      </c>
      <c r="P1243" s="113">
        <f t="shared" si="498"/>
        <v>8</v>
      </c>
      <c r="Q1243" s="113">
        <f t="shared" si="499"/>
        <v>18</v>
      </c>
      <c r="R1243" s="114" t="str">
        <f t="shared" si="515"/>
        <v>0.8-0.08</v>
      </c>
      <c r="S1243" s="127">
        <f t="shared" si="500"/>
        <v>-1.7357261610698626E-2</v>
      </c>
      <c r="T1243" s="112" t="b">
        <f t="shared" si="501"/>
        <v>1</v>
      </c>
      <c r="U1243" s="22">
        <f t="shared" si="502"/>
        <v>9.3215328629288443</v>
      </c>
      <c r="V1243" s="22">
        <f t="shared" si="503"/>
        <v>0.79872292878099516</v>
      </c>
      <c r="W1243" s="81">
        <f t="shared" si="504"/>
        <v>10</v>
      </c>
      <c r="X1243" s="22">
        <f t="shared" si="505"/>
        <v>0.33205599097719979</v>
      </c>
      <c r="Y1243" s="3">
        <f>IF(U1243&gt;'Power Curve'!$C$37,0,INDEX(Ci,$W1243,1)*POWER(1-X1243,3)+INDEX(Ci,$W1243,2)*3*X1243*POWER(1-X1243,2)+INDEX(Ci,$W1243,3)*3*POWER(X1243,2)*(1-X1243)+INDEX(Ci,$W1243,4)*POWER(X1243,3))</f>
        <v>1306.7024341641431</v>
      </c>
      <c r="Z1243" s="3">
        <f t="shared" si="506"/>
        <v>1284.0216581670195</v>
      </c>
      <c r="AA1243" s="3">
        <f t="shared" si="507"/>
        <v>1245.14002227783</v>
      </c>
      <c r="AB1243" s="3">
        <f t="shared" si="516"/>
        <v>38.881635889189511</v>
      </c>
      <c r="AC1243" s="3">
        <f t="shared" si="517"/>
        <v>38.881635889189511</v>
      </c>
      <c r="AE1243" s="34">
        <f t="shared" si="508"/>
        <v>9</v>
      </c>
      <c r="AF1243" s="73" t="b">
        <f>COUNTIF('Power Curve'!$D$2:$D$31,AE1243)&gt;0</f>
        <v>1</v>
      </c>
      <c r="AG1243" s="73" t="b">
        <f t="shared" si="509"/>
        <v>0</v>
      </c>
      <c r="AH1243" s="73" t="b">
        <f t="shared" si="518"/>
        <v>1</v>
      </c>
      <c r="AI1243" s="34" t="str">
        <f t="shared" si="510"/>
        <v>Outer</v>
      </c>
      <c r="AJ1243" s="35" t="str">
        <f t="shared" si="519"/>
        <v>0.7-0.8</v>
      </c>
      <c r="AK1243" s="36" t="str">
        <f t="shared" si="511"/>
        <v>7-8</v>
      </c>
      <c r="AL1243" s="36" t="str">
        <f t="shared" si="512"/>
        <v>Feb</v>
      </c>
      <c r="AM1243" s="35" t="str">
        <f t="shared" si="513"/>
        <v>305-315</v>
      </c>
      <c r="AN1243" s="36" t="str">
        <f t="shared" si="514"/>
        <v>HWS-LTI</v>
      </c>
    </row>
    <row r="1244" spans="5:40" x14ac:dyDescent="0.3">
      <c r="E1244" s="12">
        <v>40965.326388888891</v>
      </c>
      <c r="F1244" s="16">
        <v>9.43</v>
      </c>
      <c r="G1244" s="16">
        <v>1202.800041198728</v>
      </c>
      <c r="H1244" s="29">
        <v>1.228816692826745</v>
      </c>
      <c r="I1244" s="26">
        <v>305.2</v>
      </c>
      <c r="J1244" s="30">
        <v>7.5291622481442208E-2</v>
      </c>
      <c r="K1244" s="31">
        <v>0.67885096751280283</v>
      </c>
      <c r="L1244" s="111">
        <f t="shared" si="494"/>
        <v>0.8</v>
      </c>
      <c r="M1244" s="112">
        <f t="shared" si="495"/>
        <v>0.08</v>
      </c>
      <c r="N1244" s="112" t="b">
        <f t="shared" si="496"/>
        <v>1</v>
      </c>
      <c r="O1244" s="112" t="b">
        <f t="shared" si="497"/>
        <v>1</v>
      </c>
      <c r="P1244" s="113">
        <f t="shared" si="498"/>
        <v>8</v>
      </c>
      <c r="Q1244" s="113">
        <f t="shared" si="499"/>
        <v>18</v>
      </c>
      <c r="R1244" s="114" t="str">
        <f t="shared" si="515"/>
        <v>0.8-0.08</v>
      </c>
      <c r="S1244" s="127">
        <f t="shared" si="500"/>
        <v>-1.7357261610698626E-2</v>
      </c>
      <c r="T1244" s="112" t="b">
        <f t="shared" si="501"/>
        <v>1</v>
      </c>
      <c r="U1244" s="22">
        <f t="shared" si="502"/>
        <v>9.4397834282527686</v>
      </c>
      <c r="V1244" s="22">
        <f t="shared" si="503"/>
        <v>0.81699893484193153</v>
      </c>
      <c r="W1244" s="81">
        <f t="shared" si="504"/>
        <v>10</v>
      </c>
      <c r="X1244" s="22">
        <f t="shared" si="505"/>
        <v>0.45774867896098959</v>
      </c>
      <c r="Y1244" s="3">
        <f>IF(U1244&gt;'Power Curve'!$C$37,0,INDEX(Ci,$W1244,1)*POWER(1-X1244,3)+INDEX(Ci,$W1244,2)*3*X1244*POWER(1-X1244,2)+INDEX(Ci,$W1244,3)*3*POWER(X1244,2)*(1-X1244)+INDEX(Ci,$W1244,4)*POWER(X1244,3))</f>
        <v>1349.1131651427743</v>
      </c>
      <c r="Z1244" s="3">
        <f t="shared" si="506"/>
        <v>1325.6962549929535</v>
      </c>
      <c r="AA1244" s="3">
        <f t="shared" si="507"/>
        <v>1202.800041198728</v>
      </c>
      <c r="AB1244" s="3">
        <f t="shared" si="516"/>
        <v>122.89621379422556</v>
      </c>
      <c r="AC1244" s="3">
        <f t="shared" si="517"/>
        <v>122.89621379422556</v>
      </c>
      <c r="AE1244" s="34">
        <f t="shared" si="508"/>
        <v>9</v>
      </c>
      <c r="AF1244" s="73" t="b">
        <f>COUNTIF('Power Curve'!$D$2:$D$31,AE1244)&gt;0</f>
        <v>1</v>
      </c>
      <c r="AG1244" s="73" t="b">
        <f t="shared" si="509"/>
        <v>0</v>
      </c>
      <c r="AH1244" s="73" t="b">
        <f t="shared" si="518"/>
        <v>1</v>
      </c>
      <c r="AI1244" s="34" t="str">
        <f t="shared" si="510"/>
        <v>Outer</v>
      </c>
      <c r="AJ1244" s="35" t="str">
        <f t="shared" si="519"/>
        <v>0.8-0.9</v>
      </c>
      <c r="AK1244" s="36" t="str">
        <f t="shared" si="511"/>
        <v>7-8</v>
      </c>
      <c r="AL1244" s="36" t="str">
        <f t="shared" si="512"/>
        <v>Feb</v>
      </c>
      <c r="AM1244" s="35" t="str">
        <f t="shared" si="513"/>
        <v>305-315</v>
      </c>
      <c r="AN1244" s="36" t="str">
        <f t="shared" si="514"/>
        <v>HWS-LTI</v>
      </c>
    </row>
    <row r="1245" spans="5:40" x14ac:dyDescent="0.3">
      <c r="E1245" s="12">
        <v>40965.333333333336</v>
      </c>
      <c r="F1245" s="16">
        <v>8.6199999999999992</v>
      </c>
      <c r="G1245" s="16">
        <v>976.76001739501953</v>
      </c>
      <c r="H1245" s="29">
        <v>1.2292838818302263</v>
      </c>
      <c r="I1245" s="26">
        <v>305.39999999999998</v>
      </c>
      <c r="J1245" s="30">
        <v>7.1925754060324837E-2</v>
      </c>
      <c r="K1245" s="31">
        <v>0.60449141042676702</v>
      </c>
      <c r="L1245" s="111">
        <f t="shared" si="494"/>
        <v>0.70000000000000007</v>
      </c>
      <c r="M1245" s="112">
        <f t="shared" si="495"/>
        <v>6.9999999999999993E-2</v>
      </c>
      <c r="N1245" s="112" t="b">
        <f t="shared" si="496"/>
        <v>1</v>
      </c>
      <c r="O1245" s="112" t="b">
        <f t="shared" si="497"/>
        <v>1</v>
      </c>
      <c r="P1245" s="113">
        <f t="shared" si="498"/>
        <v>7.0000000000000009</v>
      </c>
      <c r="Q1245" s="113">
        <f t="shared" si="499"/>
        <v>19</v>
      </c>
      <c r="R1245" s="114" t="str">
        <f t="shared" si="515"/>
        <v>0.7-0.07</v>
      </c>
      <c r="S1245" s="127">
        <f t="shared" si="500"/>
        <v>-1.8996706929311522E-2</v>
      </c>
      <c r="T1245" s="112" t="b">
        <f t="shared" si="501"/>
        <v>1</v>
      </c>
      <c r="U1245" s="22">
        <f t="shared" si="502"/>
        <v>8.6300364896856845</v>
      </c>
      <c r="V1245" s="22">
        <f t="shared" si="503"/>
        <v>0.69184993520258198</v>
      </c>
      <c r="W1245" s="81">
        <f t="shared" si="504"/>
        <v>9</v>
      </c>
      <c r="X1245" s="22">
        <f t="shared" si="505"/>
        <v>0.62107017081256244</v>
      </c>
      <c r="Y1245" s="3">
        <f>IF(U1245&gt;'Power Curve'!$C$37,0,INDEX(Ci,$W1245,1)*POWER(1-X1245,3)+INDEX(Ci,$W1245,2)*3*X1245*POWER(1-X1245,2)+INDEX(Ci,$W1245,3)*3*POWER(X1245,2)*(1-X1245)+INDEX(Ci,$W1245,4)*POWER(X1245,3))</f>
        <v>1074.637790016486</v>
      </c>
      <c r="Z1245" s="3">
        <f t="shared" si="506"/>
        <v>1054.2232108643798</v>
      </c>
      <c r="AA1245" s="3">
        <f t="shared" si="507"/>
        <v>976.76001739501953</v>
      </c>
      <c r="AB1245" s="3">
        <f t="shared" si="516"/>
        <v>77.463193469360249</v>
      </c>
      <c r="AC1245" s="3">
        <f t="shared" si="517"/>
        <v>77.463193469360249</v>
      </c>
      <c r="AE1245" s="34">
        <f t="shared" si="508"/>
        <v>9</v>
      </c>
      <c r="AF1245" s="73" t="b">
        <f>COUNTIF('Power Curve'!$D$2:$D$31,AE1245)&gt;0</f>
        <v>1</v>
      </c>
      <c r="AG1245" s="73" t="b">
        <f t="shared" si="509"/>
        <v>0</v>
      </c>
      <c r="AH1245" s="73" t="b">
        <f t="shared" si="518"/>
        <v>1</v>
      </c>
      <c r="AI1245" s="34" t="str">
        <f t="shared" si="510"/>
        <v>Outer</v>
      </c>
      <c r="AJ1245" s="35" t="str">
        <f t="shared" si="519"/>
        <v>0.6-0.7</v>
      </c>
      <c r="AK1245" s="36" t="str">
        <f t="shared" si="511"/>
        <v>8-9</v>
      </c>
      <c r="AL1245" s="36" t="str">
        <f t="shared" si="512"/>
        <v>Feb</v>
      </c>
      <c r="AM1245" s="35" t="str">
        <f t="shared" si="513"/>
        <v>305-315</v>
      </c>
      <c r="AN1245" s="36" t="str">
        <f t="shared" si="514"/>
        <v>HWS-LTI</v>
      </c>
    </row>
    <row r="1246" spans="5:40" x14ac:dyDescent="0.3">
      <c r="E1246" s="12">
        <v>40965.340277777781</v>
      </c>
      <c r="F1246" s="16">
        <v>8.4499999999999993</v>
      </c>
      <c r="G1246" s="16">
        <v>970.60999298095749</v>
      </c>
      <c r="H1246" s="29">
        <v>1.2297511787061557</v>
      </c>
      <c r="I1246" s="26">
        <v>305.3</v>
      </c>
      <c r="J1246" s="30">
        <v>6.2721893491124267E-2</v>
      </c>
      <c r="K1246" s="31">
        <v>0.60484794645638873</v>
      </c>
      <c r="L1246" s="111">
        <f t="shared" si="494"/>
        <v>0.70000000000000007</v>
      </c>
      <c r="M1246" s="112">
        <f t="shared" si="495"/>
        <v>6.0000000000000005E-2</v>
      </c>
      <c r="N1246" s="112" t="b">
        <f t="shared" si="496"/>
        <v>1</v>
      </c>
      <c r="O1246" s="112" t="b">
        <f t="shared" si="497"/>
        <v>1</v>
      </c>
      <c r="P1246" s="113">
        <f t="shared" si="498"/>
        <v>7.0000000000000009</v>
      </c>
      <c r="Q1246" s="113">
        <f t="shared" si="499"/>
        <v>20</v>
      </c>
      <c r="R1246" s="114" t="str">
        <f t="shared" si="515"/>
        <v>0.7-0.06</v>
      </c>
      <c r="S1246" s="127">
        <f t="shared" si="500"/>
        <v>-7.4767306816489049E-2</v>
      </c>
      <c r="T1246" s="112" t="b">
        <f t="shared" si="501"/>
        <v>1</v>
      </c>
      <c r="U1246" s="22">
        <f t="shared" si="502"/>
        <v>8.4609103857051409</v>
      </c>
      <c r="V1246" s="22">
        <f t="shared" si="503"/>
        <v>0.66571095064091057</v>
      </c>
      <c r="W1246" s="81">
        <f t="shared" si="504"/>
        <v>9</v>
      </c>
      <c r="X1246" s="22">
        <f t="shared" si="505"/>
        <v>0.45202044986090234</v>
      </c>
      <c r="Y1246" s="3">
        <f>IF(U1246&gt;'Power Curve'!$C$37,0,INDEX(Ci,$W1246,1)*POWER(1-X1246,3)+INDEX(Ci,$W1246,2)*3*X1246*POWER(1-X1246,2)+INDEX(Ci,$W1246,3)*3*POWER(X1246,2)*(1-X1246)+INDEX(Ci,$W1246,4)*POWER(X1246,3))</f>
        <v>1020.4769098538314</v>
      </c>
      <c r="Z1246" s="3">
        <f t="shared" si="506"/>
        <v>944.1785996356474</v>
      </c>
      <c r="AA1246" s="3">
        <f t="shared" si="507"/>
        <v>970.60999298095749</v>
      </c>
      <c r="AB1246" s="3">
        <f t="shared" si="516"/>
        <v>-26.431393345310084</v>
      </c>
      <c r="AC1246" s="3">
        <f t="shared" si="517"/>
        <v>26.431393345310084</v>
      </c>
      <c r="AE1246" s="34">
        <f t="shared" si="508"/>
        <v>8</v>
      </c>
      <c r="AF1246" s="73" t="b">
        <f>COUNTIF('Power Curve'!$D$2:$D$31,AE1246)&gt;0</f>
        <v>1</v>
      </c>
      <c r="AG1246" s="73" t="b">
        <f t="shared" si="509"/>
        <v>0</v>
      </c>
      <c r="AH1246" s="73" t="b">
        <f t="shared" si="518"/>
        <v>1</v>
      </c>
      <c r="AI1246" s="34" t="str">
        <f t="shared" si="510"/>
        <v>Outer</v>
      </c>
      <c r="AJ1246" s="35" t="str">
        <f t="shared" si="519"/>
        <v>0.6-0.7</v>
      </c>
      <c r="AK1246" s="36" t="str">
        <f t="shared" si="511"/>
        <v>8-9</v>
      </c>
      <c r="AL1246" s="36" t="str">
        <f t="shared" si="512"/>
        <v>Feb</v>
      </c>
      <c r="AM1246" s="35" t="str">
        <f t="shared" si="513"/>
        <v>305-315</v>
      </c>
      <c r="AN1246" s="36" t="str">
        <f t="shared" si="514"/>
        <v>HWS-LTI</v>
      </c>
    </row>
    <row r="1247" spans="5:40" x14ac:dyDescent="0.3">
      <c r="E1247" s="12">
        <v>40965.347222222219</v>
      </c>
      <c r="F1247" s="16">
        <v>7.82</v>
      </c>
      <c r="G1247" s="16">
        <v>756.29002189636208</v>
      </c>
      <c r="H1247" s="29">
        <v>1.2301221300296168</v>
      </c>
      <c r="I1247" s="26">
        <v>303.5</v>
      </c>
      <c r="J1247" s="30">
        <v>9.462915601023017E-2</v>
      </c>
      <c r="K1247" s="31">
        <v>0.56943298106743578</v>
      </c>
      <c r="L1247" s="111">
        <f t="shared" si="494"/>
        <v>0.6</v>
      </c>
      <c r="M1247" s="112">
        <f t="shared" si="495"/>
        <v>0.09</v>
      </c>
      <c r="N1247" s="112" t="b">
        <f t="shared" si="496"/>
        <v>1</v>
      </c>
      <c r="O1247" s="112" t="b">
        <f t="shared" si="497"/>
        <v>1</v>
      </c>
      <c r="P1247" s="113">
        <f t="shared" si="498"/>
        <v>6</v>
      </c>
      <c r="Q1247" s="113">
        <f t="shared" si="499"/>
        <v>17</v>
      </c>
      <c r="R1247" s="114" t="str">
        <f t="shared" si="515"/>
        <v>0.6-0.09</v>
      </c>
      <c r="S1247" s="127">
        <f t="shared" si="500"/>
        <v>-2.6533940218358566E-2</v>
      </c>
      <c r="T1247" s="112" t="b">
        <f t="shared" si="501"/>
        <v>1</v>
      </c>
      <c r="U1247" s="22">
        <f t="shared" si="502"/>
        <v>7.8308841791414876</v>
      </c>
      <c r="V1247" s="22">
        <f t="shared" si="503"/>
        <v>0.56833836947679761</v>
      </c>
      <c r="W1247" s="81">
        <f t="shared" si="504"/>
        <v>8</v>
      </c>
      <c r="X1247" s="22">
        <f t="shared" si="505"/>
        <v>0.82104612246103992</v>
      </c>
      <c r="Y1247" s="3">
        <f>IF(U1247&gt;'Power Curve'!$C$37,0,INDEX(Ci,$W1247,1)*POWER(1-X1247,3)+INDEX(Ci,$W1247,2)*3*X1247*POWER(1-X1247,2)+INDEX(Ci,$W1247,3)*3*POWER(X1247,2)*(1-X1247)+INDEX(Ci,$W1247,4)*POWER(X1247,3))</f>
        <v>827.90639925669802</v>
      </c>
      <c r="Z1247" s="3">
        <f t="shared" si="506"/>
        <v>805.93878035242437</v>
      </c>
      <c r="AA1247" s="3">
        <f t="shared" si="507"/>
        <v>756.29002189636208</v>
      </c>
      <c r="AB1247" s="3">
        <f t="shared" si="516"/>
        <v>49.648758456062296</v>
      </c>
      <c r="AC1247" s="3">
        <f t="shared" si="517"/>
        <v>49.648758456062296</v>
      </c>
      <c r="AE1247" s="34">
        <f t="shared" si="508"/>
        <v>8</v>
      </c>
      <c r="AF1247" s="73" t="b">
        <f>COUNTIF('Power Curve'!$D$2:$D$31,AE1247)&gt;0</f>
        <v>1</v>
      </c>
      <c r="AG1247" s="73" t="b">
        <f t="shared" si="509"/>
        <v>0</v>
      </c>
      <c r="AH1247" s="73" t="b">
        <f t="shared" si="518"/>
        <v>1</v>
      </c>
      <c r="AI1247" s="34" t="str">
        <f t="shared" si="510"/>
        <v>Outer</v>
      </c>
      <c r="AJ1247" s="35" t="str">
        <f t="shared" si="519"/>
        <v>0.5-0.6</v>
      </c>
      <c r="AK1247" s="36" t="str">
        <f t="shared" si="511"/>
        <v>8-9</v>
      </c>
      <c r="AL1247" s="36" t="str">
        <f t="shared" si="512"/>
        <v>Feb</v>
      </c>
      <c r="AM1247" s="35" t="str">
        <f t="shared" si="513"/>
        <v>295-305</v>
      </c>
      <c r="AN1247" s="36" t="str">
        <f t="shared" si="514"/>
        <v>HWS-LTI</v>
      </c>
    </row>
    <row r="1248" spans="5:40" x14ac:dyDescent="0.3">
      <c r="E1248" s="12">
        <v>40965.354166666664</v>
      </c>
      <c r="F1248" s="16">
        <v>6.98</v>
      </c>
      <c r="G1248" s="16">
        <v>514.37997245788551</v>
      </c>
      <c r="H1248" s="29">
        <v>1.2296159641658966</v>
      </c>
      <c r="I1248" s="26">
        <v>311.2</v>
      </c>
      <c r="J1248" s="30">
        <v>0.12177650429799426</v>
      </c>
      <c r="K1248" s="31">
        <v>0.42769567525872199</v>
      </c>
      <c r="L1248" s="111">
        <f t="shared" si="494"/>
        <v>0.4</v>
      </c>
      <c r="M1248" s="112">
        <f t="shared" si="495"/>
        <v>0.12</v>
      </c>
      <c r="N1248" s="112" t="b">
        <f t="shared" si="496"/>
        <v>1</v>
      </c>
      <c r="O1248" s="112" t="b">
        <f t="shared" si="497"/>
        <v>1</v>
      </c>
      <c r="P1248" s="113">
        <f t="shared" si="498"/>
        <v>4</v>
      </c>
      <c r="Q1248" s="113">
        <f t="shared" si="499"/>
        <v>14</v>
      </c>
      <c r="R1248" s="114" t="str">
        <f t="shared" si="515"/>
        <v>0.4-0.12</v>
      </c>
      <c r="S1248" s="127">
        <f t="shared" si="500"/>
        <v>-3.0982127234546147E-3</v>
      </c>
      <c r="T1248" s="112" t="b">
        <f t="shared" si="501"/>
        <v>1</v>
      </c>
      <c r="U1248" s="22">
        <f t="shared" si="502"/>
        <v>6.9887562028138053</v>
      </c>
      <c r="V1248" s="22">
        <f t="shared" si="503"/>
        <v>0.43818477606869105</v>
      </c>
      <c r="W1248" s="81">
        <f t="shared" si="504"/>
        <v>7</v>
      </c>
      <c r="X1248" s="22">
        <f t="shared" si="505"/>
        <v>0.97319477162604973</v>
      </c>
      <c r="Y1248" s="3">
        <f>IF(U1248&gt;'Power Curve'!$C$37,0,INDEX(Ci,$W1248,1)*POWER(1-X1248,3)+INDEX(Ci,$W1248,2)*3*X1248*POWER(1-X1248,2)+INDEX(Ci,$W1248,3)*3*POWER(X1248,2)*(1-X1248)+INDEX(Ci,$W1248,4)*POWER(X1248,3))</f>
        <v>593.55700728376974</v>
      </c>
      <c r="Z1248" s="3">
        <f t="shared" si="506"/>
        <v>591.71804141170753</v>
      </c>
      <c r="AA1248" s="3">
        <f t="shared" si="507"/>
        <v>514.37997245788551</v>
      </c>
      <c r="AB1248" s="3">
        <f t="shared" si="516"/>
        <v>77.338068953822017</v>
      </c>
      <c r="AC1248" s="3">
        <f t="shared" si="517"/>
        <v>77.338068953822017</v>
      </c>
      <c r="AE1248" s="34">
        <f t="shared" si="508"/>
        <v>7</v>
      </c>
      <c r="AF1248" s="73" t="b">
        <f>COUNTIF('Power Curve'!$D$2:$D$31,AE1248)&gt;0</f>
        <v>1</v>
      </c>
      <c r="AG1248" s="73" t="b">
        <f t="shared" si="509"/>
        <v>0</v>
      </c>
      <c r="AH1248" s="73" t="b">
        <f t="shared" si="518"/>
        <v>1</v>
      </c>
      <c r="AI1248" s="34" t="str">
        <f t="shared" si="510"/>
        <v>Outer</v>
      </c>
      <c r="AJ1248" s="35" t="str">
        <f t="shared" si="519"/>
        <v>0.4-0.5</v>
      </c>
      <c r="AK1248" s="36" t="str">
        <f t="shared" si="511"/>
        <v>8-9</v>
      </c>
      <c r="AL1248" s="36" t="str">
        <f t="shared" si="512"/>
        <v>Feb</v>
      </c>
      <c r="AM1248" s="35" t="str">
        <f t="shared" si="513"/>
        <v>305-315</v>
      </c>
      <c r="AN1248" s="36" t="str">
        <f t="shared" si="514"/>
        <v>Inner-TI</v>
      </c>
    </row>
    <row r="1249" spans="5:40" x14ac:dyDescent="0.3">
      <c r="E1249" s="12">
        <v>40965.361111111109</v>
      </c>
      <c r="F1249" s="16">
        <v>5.88</v>
      </c>
      <c r="G1249" s="16">
        <v>398.78001403808639</v>
      </c>
      <c r="H1249" s="29">
        <v>1.2299403752250622</v>
      </c>
      <c r="I1249" s="26">
        <v>310.39999999999998</v>
      </c>
      <c r="J1249" s="30">
        <v>0.16666666666666666</v>
      </c>
      <c r="K1249" s="31">
        <v>0.37621693529942996</v>
      </c>
      <c r="L1249" s="111">
        <f t="shared" si="494"/>
        <v>0.30000000000000004</v>
      </c>
      <c r="M1249" s="112">
        <f t="shared" si="495"/>
        <v>0.17</v>
      </c>
      <c r="N1249" s="112" t="b">
        <f t="shared" si="496"/>
        <v>1</v>
      </c>
      <c r="O1249" s="112" t="b">
        <f t="shared" si="497"/>
        <v>1</v>
      </c>
      <c r="P1249" s="113">
        <f t="shared" si="498"/>
        <v>3.0000000000000004</v>
      </c>
      <c r="Q1249" s="113">
        <f t="shared" si="499"/>
        <v>9</v>
      </c>
      <c r="R1249" s="114" t="str">
        <f t="shared" si="515"/>
        <v>0.3-0.17</v>
      </c>
      <c r="S1249" s="127">
        <f t="shared" si="500"/>
        <v>9.3649325832613192E-2</v>
      </c>
      <c r="T1249" s="112" t="b">
        <f t="shared" si="501"/>
        <v>1</v>
      </c>
      <c r="U1249" s="22">
        <f t="shared" si="502"/>
        <v>5.887893997794186</v>
      </c>
      <c r="V1249" s="22">
        <f t="shared" si="503"/>
        <v>0.26804297356583406</v>
      </c>
      <c r="W1249" s="81">
        <f t="shared" si="504"/>
        <v>6</v>
      </c>
      <c r="X1249" s="22">
        <f t="shared" si="505"/>
        <v>0.85696297590940296</v>
      </c>
      <c r="Y1249" s="3">
        <f>IF(U1249&gt;'Power Curve'!$C$37,0,INDEX(Ci,$W1249,1)*POWER(1-X1249,3)+INDEX(Ci,$W1249,2)*3*X1249*POWER(1-X1249,2)+INDEX(Ci,$W1249,3)*3*POWER(X1249,2)*(1-X1249)+INDEX(Ci,$W1249,4)*POWER(X1249,3))</f>
        <v>343.15598882495578</v>
      </c>
      <c r="Z1249" s="3">
        <f t="shared" si="506"/>
        <v>375.29231583383665</v>
      </c>
      <c r="AA1249" s="3">
        <f t="shared" si="507"/>
        <v>398.78001403808639</v>
      </c>
      <c r="AB1249" s="3">
        <f t="shared" si="516"/>
        <v>-23.487698204249739</v>
      </c>
      <c r="AC1249" s="3">
        <f t="shared" si="517"/>
        <v>23.487698204249739</v>
      </c>
      <c r="AE1249" s="34">
        <f t="shared" si="508"/>
        <v>6</v>
      </c>
      <c r="AF1249" s="73" t="b">
        <f>COUNTIF('Power Curve'!$D$2:$D$31,AE1249)&gt;0</f>
        <v>1</v>
      </c>
      <c r="AG1249" s="73" t="b">
        <f t="shared" si="509"/>
        <v>0</v>
      </c>
      <c r="AH1249" s="73" t="b">
        <f t="shared" si="518"/>
        <v>1</v>
      </c>
      <c r="AI1249" s="34" t="str">
        <f t="shared" si="510"/>
        <v>Outer</v>
      </c>
      <c r="AJ1249" s="35" t="str">
        <f t="shared" si="519"/>
        <v>0.2-0.3</v>
      </c>
      <c r="AK1249" s="36" t="str">
        <f t="shared" si="511"/>
        <v>8-9</v>
      </c>
      <c r="AL1249" s="36" t="str">
        <f t="shared" si="512"/>
        <v>Feb</v>
      </c>
      <c r="AM1249" s="35" t="str">
        <f t="shared" si="513"/>
        <v>305-315</v>
      </c>
      <c r="AN1249" s="36" t="str">
        <f t="shared" si="514"/>
        <v>LWS-HTI</v>
      </c>
    </row>
    <row r="1250" spans="5:40" x14ac:dyDescent="0.3">
      <c r="E1250" s="12">
        <v>40965.368055555555</v>
      </c>
      <c r="F1250" s="16">
        <v>6.05</v>
      </c>
      <c r="G1250" s="16">
        <v>370.11999511718705</v>
      </c>
      <c r="H1250" s="29">
        <v>1.2304505128726573</v>
      </c>
      <c r="I1250" s="26">
        <v>310.89999999999998</v>
      </c>
      <c r="J1250" s="30">
        <v>0.13057851239669421</v>
      </c>
      <c r="K1250" s="31">
        <v>0.58908678143531368</v>
      </c>
      <c r="L1250" s="111">
        <f t="shared" si="494"/>
        <v>0.30000000000000004</v>
      </c>
      <c r="M1250" s="112">
        <f t="shared" si="495"/>
        <v>0.13</v>
      </c>
      <c r="N1250" s="112" t="b">
        <f t="shared" si="496"/>
        <v>1</v>
      </c>
      <c r="O1250" s="112" t="b">
        <f t="shared" si="497"/>
        <v>1</v>
      </c>
      <c r="P1250" s="113">
        <f t="shared" si="498"/>
        <v>3.0000000000000004</v>
      </c>
      <c r="Q1250" s="113">
        <f t="shared" si="499"/>
        <v>13</v>
      </c>
      <c r="R1250" s="114" t="str">
        <f t="shared" si="515"/>
        <v>0.3-0.13</v>
      </c>
      <c r="S1250" s="127">
        <f t="shared" si="500"/>
        <v>2.3144625764960111E-2</v>
      </c>
      <c r="T1250" s="112" t="b">
        <f t="shared" si="501"/>
        <v>1</v>
      </c>
      <c r="U1250" s="22">
        <f t="shared" si="502"/>
        <v>6.0589596778825898</v>
      </c>
      <c r="V1250" s="22">
        <f t="shared" si="503"/>
        <v>0.29448172586735338</v>
      </c>
      <c r="W1250" s="81">
        <f t="shared" si="504"/>
        <v>7</v>
      </c>
      <c r="X1250" s="22">
        <f t="shared" si="505"/>
        <v>2.8013602438693063E-2</v>
      </c>
      <c r="Y1250" s="3">
        <f>IF(U1250&gt;'Power Curve'!$C$37,0,INDEX(Ci,$W1250,1)*POWER(1-X1250,3)+INDEX(Ci,$W1250,2)*3*X1250*POWER(1-X1250,2)+INDEX(Ci,$W1250,3)*3*POWER(X1250,2)*(1-X1250)+INDEX(Ci,$W1250,4)*POWER(X1250,3))</f>
        <v>374.28591566517485</v>
      </c>
      <c r="Z1250" s="3">
        <f t="shared" si="506"/>
        <v>382.94862311234073</v>
      </c>
      <c r="AA1250" s="3">
        <f t="shared" si="507"/>
        <v>370.11999511718705</v>
      </c>
      <c r="AB1250" s="3">
        <f t="shared" si="516"/>
        <v>12.828627995153681</v>
      </c>
      <c r="AC1250" s="3">
        <f t="shared" si="517"/>
        <v>12.828627995153681</v>
      </c>
      <c r="AE1250" s="34">
        <f t="shared" si="508"/>
        <v>6</v>
      </c>
      <c r="AF1250" s="73" t="b">
        <f>COUNTIF('Power Curve'!$D$2:$D$31,AE1250)&gt;0</f>
        <v>1</v>
      </c>
      <c r="AG1250" s="73" t="b">
        <f t="shared" si="509"/>
        <v>0</v>
      </c>
      <c r="AH1250" s="73" t="b">
        <f t="shared" si="518"/>
        <v>1</v>
      </c>
      <c r="AI1250" s="34" t="str">
        <f t="shared" si="510"/>
        <v>Outer</v>
      </c>
      <c r="AJ1250" s="35" t="str">
        <f t="shared" si="519"/>
        <v>0.2-0.3</v>
      </c>
      <c r="AK1250" s="36" t="str">
        <f t="shared" si="511"/>
        <v>8-9</v>
      </c>
      <c r="AL1250" s="36" t="str">
        <f t="shared" si="512"/>
        <v>Feb</v>
      </c>
      <c r="AM1250" s="35" t="str">
        <f t="shared" si="513"/>
        <v>305-315</v>
      </c>
      <c r="AN1250" s="36" t="str">
        <f t="shared" si="514"/>
        <v>Inner-TI</v>
      </c>
    </row>
    <row r="1251" spans="5:40" x14ac:dyDescent="0.3">
      <c r="E1251" s="12">
        <v>40965.375</v>
      </c>
      <c r="F1251" s="16">
        <v>6.08</v>
      </c>
      <c r="G1251" s="16">
        <v>340.62000274658169</v>
      </c>
      <c r="H1251" s="29">
        <v>1.2311038362529676</v>
      </c>
      <c r="I1251" s="26">
        <v>309.10000000000002</v>
      </c>
      <c r="J1251" s="30">
        <v>9.3749999999999986E-2</v>
      </c>
      <c r="K1251" s="31">
        <v>0.60121126835317018</v>
      </c>
      <c r="L1251" s="111">
        <f t="shared" si="494"/>
        <v>0.30000000000000004</v>
      </c>
      <c r="M1251" s="112">
        <f t="shared" si="495"/>
        <v>0.09</v>
      </c>
      <c r="N1251" s="112" t="b">
        <f t="shared" si="496"/>
        <v>1</v>
      </c>
      <c r="O1251" s="112" t="b">
        <f t="shared" si="497"/>
        <v>1</v>
      </c>
      <c r="P1251" s="113">
        <f t="shared" si="498"/>
        <v>3.0000000000000004</v>
      </c>
      <c r="Q1251" s="113">
        <f t="shared" si="499"/>
        <v>17</v>
      </c>
      <c r="R1251" s="114" t="str">
        <f t="shared" si="515"/>
        <v>0.3-0.09</v>
      </c>
      <c r="S1251" s="127">
        <f t="shared" si="500"/>
        <v>-3.2202117881719686E-2</v>
      </c>
      <c r="T1251" s="112" t="b">
        <f t="shared" si="501"/>
        <v>1</v>
      </c>
      <c r="U1251" s="22">
        <f t="shared" si="502"/>
        <v>6.0900815934668433</v>
      </c>
      <c r="V1251" s="22">
        <f t="shared" si="503"/>
        <v>0.2992917182448756</v>
      </c>
      <c r="W1251" s="81">
        <f t="shared" si="504"/>
        <v>7</v>
      </c>
      <c r="X1251" s="22">
        <f t="shared" si="505"/>
        <v>5.9650468968658901E-2</v>
      </c>
      <c r="Y1251" s="3">
        <f>IF(U1251&gt;'Power Curve'!$C$37,0,INDEX(Ci,$W1251,1)*POWER(1-X1251,3)+INDEX(Ci,$W1251,2)*3*X1251*POWER(1-X1251,2)+INDEX(Ci,$W1251,3)*3*POWER(X1251,2)*(1-X1251)+INDEX(Ci,$W1251,4)*POWER(X1251,3))</f>
        <v>380.34227530339069</v>
      </c>
      <c r="Z1251" s="3">
        <f t="shared" si="506"/>
        <v>368.09444851866942</v>
      </c>
      <c r="AA1251" s="3">
        <f t="shared" si="507"/>
        <v>340.62000274658169</v>
      </c>
      <c r="AB1251" s="3">
        <f t="shared" si="516"/>
        <v>27.474445772087734</v>
      </c>
      <c r="AC1251" s="3">
        <f t="shared" si="517"/>
        <v>27.474445772087734</v>
      </c>
      <c r="AE1251" s="34">
        <f t="shared" si="508"/>
        <v>6</v>
      </c>
      <c r="AF1251" s="73" t="b">
        <f>COUNTIF('Power Curve'!$D$2:$D$31,AE1251)&gt;0</f>
        <v>1</v>
      </c>
      <c r="AG1251" s="73" t="b">
        <f t="shared" si="509"/>
        <v>0</v>
      </c>
      <c r="AH1251" s="73" t="b">
        <f t="shared" si="518"/>
        <v>1</v>
      </c>
      <c r="AI1251" s="34" t="str">
        <f t="shared" si="510"/>
        <v>Outer</v>
      </c>
      <c r="AJ1251" s="35" t="str">
        <f t="shared" si="519"/>
        <v>0.2-0.3</v>
      </c>
      <c r="AK1251" s="36" t="str">
        <f t="shared" si="511"/>
        <v>9-10</v>
      </c>
      <c r="AL1251" s="36" t="str">
        <f t="shared" si="512"/>
        <v>Feb</v>
      </c>
      <c r="AM1251" s="35" t="str">
        <f t="shared" si="513"/>
        <v>305-315</v>
      </c>
      <c r="AN1251" s="36" t="str">
        <f t="shared" si="514"/>
        <v>LWS-LTI</v>
      </c>
    </row>
    <row r="1252" spans="5:40" x14ac:dyDescent="0.3">
      <c r="E1252" s="12">
        <v>40965.381944444445</v>
      </c>
      <c r="F1252" s="16">
        <v>6.19</v>
      </c>
      <c r="G1252" s="16">
        <v>398.65000915527338</v>
      </c>
      <c r="H1252" s="29">
        <v>1.2303149939695663</v>
      </c>
      <c r="I1252" s="26">
        <v>306.89999999999998</v>
      </c>
      <c r="J1252" s="30">
        <v>0.12277867528271405</v>
      </c>
      <c r="K1252" s="31">
        <v>0.6013246373011496</v>
      </c>
      <c r="L1252" s="111">
        <f t="shared" si="494"/>
        <v>0.30000000000000004</v>
      </c>
      <c r="M1252" s="112">
        <f t="shared" si="495"/>
        <v>0.12</v>
      </c>
      <c r="N1252" s="112" t="b">
        <f t="shared" si="496"/>
        <v>1</v>
      </c>
      <c r="O1252" s="112" t="b">
        <f t="shared" si="497"/>
        <v>1</v>
      </c>
      <c r="P1252" s="113">
        <f t="shared" si="498"/>
        <v>3.0000000000000004</v>
      </c>
      <c r="Q1252" s="113">
        <f t="shared" si="499"/>
        <v>14</v>
      </c>
      <c r="R1252" s="114" t="str">
        <f t="shared" si="515"/>
        <v>0.3-0.12</v>
      </c>
      <c r="S1252" s="127">
        <f t="shared" si="500"/>
        <v>1.2614701106734599E-2</v>
      </c>
      <c r="T1252" s="112" t="b">
        <f t="shared" si="501"/>
        <v>1</v>
      </c>
      <c r="U1252" s="22">
        <f t="shared" si="502"/>
        <v>6.1989394137287208</v>
      </c>
      <c r="V1252" s="22">
        <f t="shared" si="503"/>
        <v>0.31611604527821013</v>
      </c>
      <c r="W1252" s="81">
        <f t="shared" si="504"/>
        <v>7</v>
      </c>
      <c r="X1252" s="22">
        <f t="shared" si="505"/>
        <v>0.17030947776407265</v>
      </c>
      <c r="Y1252" s="3">
        <f>IF(U1252&gt;'Power Curve'!$C$37,0,INDEX(Ci,$W1252,1)*POWER(1-X1252,3)+INDEX(Ci,$W1252,2)*3*X1252*POWER(1-X1252,2)+INDEX(Ci,$W1252,3)*3*POWER(X1252,2)*(1-X1252)+INDEX(Ci,$W1252,4)*POWER(X1252,3))</f>
        <v>402.53965598325971</v>
      </c>
      <c r="Z1252" s="3">
        <f t="shared" si="506"/>
        <v>407.61757342709626</v>
      </c>
      <c r="AA1252" s="3">
        <f t="shared" si="507"/>
        <v>398.65000915527338</v>
      </c>
      <c r="AB1252" s="3">
        <f t="shared" si="516"/>
        <v>8.9675642718228801</v>
      </c>
      <c r="AC1252" s="3">
        <f t="shared" si="517"/>
        <v>8.9675642718228801</v>
      </c>
      <c r="AE1252" s="34">
        <f t="shared" si="508"/>
        <v>6</v>
      </c>
      <c r="AF1252" s="73" t="b">
        <f>COUNTIF('Power Curve'!$D$2:$D$31,AE1252)&gt;0</f>
        <v>1</v>
      </c>
      <c r="AG1252" s="73" t="b">
        <f t="shared" si="509"/>
        <v>0</v>
      </c>
      <c r="AH1252" s="73" t="b">
        <f t="shared" si="518"/>
        <v>1</v>
      </c>
      <c r="AI1252" s="34" t="str">
        <f t="shared" si="510"/>
        <v>Outer</v>
      </c>
      <c r="AJ1252" s="35" t="str">
        <f t="shared" si="519"/>
        <v>0.3-0.4</v>
      </c>
      <c r="AK1252" s="36" t="str">
        <f t="shared" si="511"/>
        <v>9-10</v>
      </c>
      <c r="AL1252" s="36" t="str">
        <f t="shared" si="512"/>
        <v>Feb</v>
      </c>
      <c r="AM1252" s="35" t="str">
        <f t="shared" si="513"/>
        <v>305-315</v>
      </c>
      <c r="AN1252" s="36" t="str">
        <f t="shared" si="514"/>
        <v>Inner-TI</v>
      </c>
    </row>
    <row r="1253" spans="5:40" x14ac:dyDescent="0.3">
      <c r="E1253" s="12">
        <v>40965.388888888891</v>
      </c>
      <c r="F1253" s="16">
        <v>6.91</v>
      </c>
      <c r="G1253" s="16">
        <v>577.4900045394902</v>
      </c>
      <c r="H1253" s="29">
        <v>1.2288328533633113</v>
      </c>
      <c r="I1253" s="26">
        <v>304.89999999999998</v>
      </c>
      <c r="J1253" s="30">
        <v>9.5513748191027495E-2</v>
      </c>
      <c r="K1253" s="31">
        <v>0.54721680701057185</v>
      </c>
      <c r="L1253" s="111">
        <f t="shared" si="494"/>
        <v>0.4</v>
      </c>
      <c r="M1253" s="112">
        <f t="shared" si="495"/>
        <v>9.9999999999999992E-2</v>
      </c>
      <c r="N1253" s="112" t="b">
        <f t="shared" si="496"/>
        <v>1</v>
      </c>
      <c r="O1253" s="112" t="b">
        <f t="shared" si="497"/>
        <v>1</v>
      </c>
      <c r="P1253" s="113">
        <f t="shared" si="498"/>
        <v>4</v>
      </c>
      <c r="Q1253" s="113">
        <f t="shared" si="499"/>
        <v>16</v>
      </c>
      <c r="R1253" s="114" t="str">
        <f t="shared" si="515"/>
        <v>0.4-0.1</v>
      </c>
      <c r="S1253" s="127">
        <f t="shared" si="500"/>
        <v>-1.1366894958513816E-3</v>
      </c>
      <c r="T1253" s="112" t="b">
        <f t="shared" si="501"/>
        <v>1</v>
      </c>
      <c r="U1253" s="22">
        <f t="shared" si="502"/>
        <v>6.9171993039510866</v>
      </c>
      <c r="V1253" s="22">
        <f t="shared" si="503"/>
        <v>0.42712542668009013</v>
      </c>
      <c r="W1253" s="81">
        <f t="shared" si="504"/>
        <v>7</v>
      </c>
      <c r="X1253" s="22">
        <f t="shared" si="505"/>
        <v>0.90045387454054027</v>
      </c>
      <c r="Y1253" s="3">
        <f>IF(U1253&gt;'Power Curve'!$C$37,0,INDEX(Ci,$W1253,1)*POWER(1-X1253,3)+INDEX(Ci,$W1253,2)*3*X1253*POWER(1-X1253,2)+INDEX(Ci,$W1253,3)*3*POWER(X1253,2)*(1-X1253)+INDEX(Ci,$W1253,4)*POWER(X1253,3))</f>
        <v>575.19209816135924</v>
      </c>
      <c r="Z1253" s="3">
        <f t="shared" si="506"/>
        <v>574.53828334528259</v>
      </c>
      <c r="AA1253" s="3">
        <f t="shared" si="507"/>
        <v>577.4900045394902</v>
      </c>
      <c r="AB1253" s="3">
        <f t="shared" si="516"/>
        <v>-2.9517211942076074</v>
      </c>
      <c r="AC1253" s="3">
        <f t="shared" si="517"/>
        <v>2.9517211942076074</v>
      </c>
      <c r="AE1253" s="34">
        <f t="shared" si="508"/>
        <v>7</v>
      </c>
      <c r="AF1253" s="73" t="b">
        <f>COUNTIF('Power Curve'!$D$2:$D$31,AE1253)&gt;0</f>
        <v>1</v>
      </c>
      <c r="AG1253" s="73" t="b">
        <f t="shared" si="509"/>
        <v>0</v>
      </c>
      <c r="AH1253" s="73" t="b">
        <f t="shared" si="518"/>
        <v>1</v>
      </c>
      <c r="AI1253" s="34" t="str">
        <f t="shared" si="510"/>
        <v>Outer</v>
      </c>
      <c r="AJ1253" s="35" t="str">
        <f t="shared" si="519"/>
        <v>0.4-0.5</v>
      </c>
      <c r="AK1253" s="36" t="str">
        <f t="shared" si="511"/>
        <v>9-10</v>
      </c>
      <c r="AL1253" s="36" t="str">
        <f t="shared" si="512"/>
        <v>Feb</v>
      </c>
      <c r="AM1253" s="35" t="str">
        <f t="shared" si="513"/>
        <v>295-305</v>
      </c>
      <c r="AN1253" s="36" t="str">
        <f t="shared" si="514"/>
        <v>LWS-LTI</v>
      </c>
    </row>
    <row r="1254" spans="5:40" x14ac:dyDescent="0.3">
      <c r="E1254" s="12">
        <v>40965.395833333336</v>
      </c>
      <c r="F1254" s="16">
        <v>6.72</v>
      </c>
      <c r="G1254" s="16">
        <v>548.81002235412575</v>
      </c>
      <c r="H1254" s="29">
        <v>1.2281855401395536</v>
      </c>
      <c r="I1254" s="26">
        <v>302.8</v>
      </c>
      <c r="J1254" s="30">
        <v>0.12351190476190477</v>
      </c>
      <c r="K1254" s="31">
        <v>0.50725349004438425</v>
      </c>
      <c r="L1254" s="111">
        <f t="shared" si="494"/>
        <v>0.4</v>
      </c>
      <c r="M1254" s="112">
        <f t="shared" si="495"/>
        <v>0.12</v>
      </c>
      <c r="N1254" s="112" t="b">
        <f t="shared" si="496"/>
        <v>1</v>
      </c>
      <c r="O1254" s="112" t="b">
        <f t="shared" si="497"/>
        <v>1</v>
      </c>
      <c r="P1254" s="113">
        <f t="shared" si="498"/>
        <v>4</v>
      </c>
      <c r="Q1254" s="113">
        <f t="shared" si="499"/>
        <v>14</v>
      </c>
      <c r="R1254" s="114" t="str">
        <f t="shared" si="515"/>
        <v>0.4-0.12</v>
      </c>
      <c r="S1254" s="127">
        <f t="shared" si="500"/>
        <v>-3.0982127234546147E-3</v>
      </c>
      <c r="T1254" s="112" t="b">
        <f t="shared" si="501"/>
        <v>1</v>
      </c>
      <c r="U1254" s="22">
        <f t="shared" si="502"/>
        <v>6.7258199457868315</v>
      </c>
      <c r="V1254" s="22">
        <f t="shared" si="503"/>
        <v>0.39754712994918734</v>
      </c>
      <c r="W1254" s="81">
        <f t="shared" si="504"/>
        <v>7</v>
      </c>
      <c r="X1254" s="22">
        <f t="shared" si="505"/>
        <v>0.7059079059788721</v>
      </c>
      <c r="Y1254" s="3">
        <f>IF(U1254&gt;'Power Curve'!$C$37,0,INDEX(Ci,$W1254,1)*POWER(1-X1254,3)+INDEX(Ci,$W1254,2)*3*X1254*POWER(1-X1254,2)+INDEX(Ci,$W1254,3)*3*POWER(X1254,2)*(1-X1254)+INDEX(Ci,$W1254,4)*POWER(X1254,3))</f>
        <v>526.41889340003206</v>
      </c>
      <c r="Z1254" s="3">
        <f t="shared" si="506"/>
        <v>524.7879356866332</v>
      </c>
      <c r="AA1254" s="3">
        <f t="shared" si="507"/>
        <v>548.81002235412575</v>
      </c>
      <c r="AB1254" s="3">
        <f t="shared" si="516"/>
        <v>-24.022086667492545</v>
      </c>
      <c r="AC1254" s="3">
        <f t="shared" si="517"/>
        <v>24.022086667492545</v>
      </c>
      <c r="AE1254" s="34">
        <f t="shared" si="508"/>
        <v>7</v>
      </c>
      <c r="AF1254" s="73" t="b">
        <f>COUNTIF('Power Curve'!$D$2:$D$31,AE1254)&gt;0</f>
        <v>1</v>
      </c>
      <c r="AG1254" s="73" t="b">
        <f t="shared" si="509"/>
        <v>0</v>
      </c>
      <c r="AH1254" s="73" t="b">
        <f t="shared" si="518"/>
        <v>1</v>
      </c>
      <c r="AI1254" s="34" t="str">
        <f t="shared" si="510"/>
        <v>Outer</v>
      </c>
      <c r="AJ1254" s="35" t="str">
        <f t="shared" si="519"/>
        <v>0.3-0.4</v>
      </c>
      <c r="AK1254" s="36" t="str">
        <f t="shared" si="511"/>
        <v>9-10</v>
      </c>
      <c r="AL1254" s="36" t="str">
        <f t="shared" si="512"/>
        <v>Feb</v>
      </c>
      <c r="AM1254" s="35" t="str">
        <f t="shared" si="513"/>
        <v>295-305</v>
      </c>
      <c r="AN1254" s="36" t="str">
        <f t="shared" si="514"/>
        <v>Inner-TI</v>
      </c>
    </row>
    <row r="1255" spans="5:40" x14ac:dyDescent="0.3">
      <c r="E1255" s="12">
        <v>40965.402777777781</v>
      </c>
      <c r="F1255" s="16">
        <v>6.07</v>
      </c>
      <c r="G1255" s="16">
        <v>451.30998992919922</v>
      </c>
      <c r="H1255" s="29">
        <v>1.2276355893606721</v>
      </c>
      <c r="I1255" s="26">
        <v>302.7</v>
      </c>
      <c r="J1255" s="30">
        <v>0.12026359143327842</v>
      </c>
      <c r="K1255" s="31">
        <v>0.43170752803767137</v>
      </c>
      <c r="L1255" s="111">
        <f t="shared" si="494"/>
        <v>0.30000000000000004</v>
      </c>
      <c r="M1255" s="112">
        <f t="shared" si="495"/>
        <v>0.12</v>
      </c>
      <c r="N1255" s="112" t="b">
        <f t="shared" si="496"/>
        <v>1</v>
      </c>
      <c r="O1255" s="112" t="b">
        <f t="shared" si="497"/>
        <v>1</v>
      </c>
      <c r="P1255" s="113">
        <f t="shared" si="498"/>
        <v>3.0000000000000004</v>
      </c>
      <c r="Q1255" s="113">
        <f t="shared" si="499"/>
        <v>14</v>
      </c>
      <c r="R1255" s="114" t="str">
        <f t="shared" si="515"/>
        <v>0.3-0.12</v>
      </c>
      <c r="S1255" s="127">
        <f t="shared" si="500"/>
        <v>1.2614701106734599E-2</v>
      </c>
      <c r="T1255" s="112" t="b">
        <f t="shared" si="501"/>
        <v>1</v>
      </c>
      <c r="U1255" s="22">
        <f t="shared" si="502"/>
        <v>6.0743500864906901</v>
      </c>
      <c r="V1255" s="22">
        <f t="shared" si="503"/>
        <v>0.29686036312994429</v>
      </c>
      <c r="W1255" s="81">
        <f t="shared" si="504"/>
        <v>7</v>
      </c>
      <c r="X1255" s="22">
        <f t="shared" si="505"/>
        <v>4.3658664570487435E-2</v>
      </c>
      <c r="Y1255" s="3">
        <f>IF(U1255&gt;'Power Curve'!$C$37,0,INDEX(Ci,$W1255,1)*POWER(1-X1255,3)+INDEX(Ci,$W1255,2)*3*X1255*POWER(1-X1255,2)+INDEX(Ci,$W1255,3)*3*POWER(X1255,2)*(1-X1255)+INDEX(Ci,$W1255,4)*POWER(X1255,3))</f>
        <v>377.26401425557543</v>
      </c>
      <c r="Z1255" s="3">
        <f t="shared" si="506"/>
        <v>382.02308703373637</v>
      </c>
      <c r="AA1255" s="3">
        <f t="shared" si="507"/>
        <v>451.30998992919922</v>
      </c>
      <c r="AB1255" s="3">
        <f t="shared" si="516"/>
        <v>-69.286902895462845</v>
      </c>
      <c r="AC1255" s="3">
        <f t="shared" si="517"/>
        <v>69.286902895462845</v>
      </c>
      <c r="AE1255" s="34">
        <f t="shared" si="508"/>
        <v>6</v>
      </c>
      <c r="AF1255" s="73" t="b">
        <f>COUNTIF('Power Curve'!$D$2:$D$31,AE1255)&gt;0</f>
        <v>1</v>
      </c>
      <c r="AG1255" s="73" t="b">
        <f t="shared" si="509"/>
        <v>0</v>
      </c>
      <c r="AH1255" s="73" t="b">
        <f t="shared" si="518"/>
        <v>1</v>
      </c>
      <c r="AI1255" s="34" t="str">
        <f t="shared" si="510"/>
        <v>Outer</v>
      </c>
      <c r="AJ1255" s="35" t="str">
        <f t="shared" si="519"/>
        <v>0.2-0.3</v>
      </c>
      <c r="AK1255" s="36" t="str">
        <f t="shared" si="511"/>
        <v>9-10</v>
      </c>
      <c r="AL1255" s="36" t="str">
        <f t="shared" si="512"/>
        <v>Feb</v>
      </c>
      <c r="AM1255" s="35" t="str">
        <f t="shared" si="513"/>
        <v>295-305</v>
      </c>
      <c r="AN1255" s="36" t="str">
        <f t="shared" si="514"/>
        <v>Inner-TI</v>
      </c>
    </row>
    <row r="1256" spans="5:40" x14ac:dyDescent="0.3">
      <c r="E1256" s="12">
        <v>40965.409722222219</v>
      </c>
      <c r="F1256" s="16">
        <v>6.34</v>
      </c>
      <c r="G1256" s="16">
        <v>519.83996963500977</v>
      </c>
      <c r="H1256" s="29">
        <v>1.2273125630029083</v>
      </c>
      <c r="I1256" s="26">
        <v>296.3</v>
      </c>
      <c r="J1256" s="30">
        <v>0.13564668769716087</v>
      </c>
      <c r="K1256" s="31">
        <v>0.1771313293737444</v>
      </c>
      <c r="L1256" s="111">
        <f t="shared" si="494"/>
        <v>0.30000000000000004</v>
      </c>
      <c r="M1256" s="112">
        <f t="shared" si="495"/>
        <v>0.14000000000000001</v>
      </c>
      <c r="N1256" s="112" t="b">
        <f t="shared" si="496"/>
        <v>1</v>
      </c>
      <c r="O1256" s="112" t="b">
        <f t="shared" si="497"/>
        <v>1</v>
      </c>
      <c r="P1256" s="113">
        <f t="shared" si="498"/>
        <v>3.0000000000000004</v>
      </c>
      <c r="Q1256" s="113">
        <f t="shared" si="499"/>
        <v>12</v>
      </c>
      <c r="R1256" s="114" t="str">
        <f t="shared" si="515"/>
        <v>0.3-0.14</v>
      </c>
      <c r="S1256" s="127">
        <f t="shared" si="500"/>
        <v>9.4822453068533555E-3</v>
      </c>
      <c r="T1256" s="112" t="b">
        <f t="shared" si="501"/>
        <v>1</v>
      </c>
      <c r="U1256" s="22">
        <f t="shared" si="502"/>
        <v>6.3439870565940844</v>
      </c>
      <c r="V1256" s="22">
        <f t="shared" si="503"/>
        <v>0.33853362605569159</v>
      </c>
      <c r="W1256" s="81">
        <f t="shared" si="504"/>
        <v>7</v>
      </c>
      <c r="X1256" s="22">
        <f t="shared" si="505"/>
        <v>0.31775711495705589</v>
      </c>
      <c r="Y1256" s="3">
        <f>IF(U1256&gt;'Power Curve'!$C$37,0,INDEX(Ci,$W1256,1)*POWER(1-X1256,3)+INDEX(Ci,$W1256,2)*3*X1256*POWER(1-X1256,2)+INDEX(Ci,$W1256,3)*3*POWER(X1256,2)*(1-X1256)+INDEX(Ci,$W1256,4)*POWER(X1256,3))</f>
        <v>434.29184193063242</v>
      </c>
      <c r="Z1256" s="3">
        <f t="shared" si="506"/>
        <v>438.40990371058382</v>
      </c>
      <c r="AA1256" s="3">
        <f t="shared" si="507"/>
        <v>519.83996963500977</v>
      </c>
      <c r="AB1256" s="3">
        <f t="shared" si="516"/>
        <v>-81.430065924425946</v>
      </c>
      <c r="AC1256" s="3">
        <f t="shared" si="517"/>
        <v>81.430065924425946</v>
      </c>
      <c r="AE1256" s="34">
        <f t="shared" si="508"/>
        <v>6</v>
      </c>
      <c r="AF1256" s="73" t="b">
        <f>COUNTIF('Power Curve'!$D$2:$D$31,AE1256)&gt;0</f>
        <v>1</v>
      </c>
      <c r="AG1256" s="73" t="b">
        <f t="shared" si="509"/>
        <v>0</v>
      </c>
      <c r="AH1256" s="73" t="b">
        <f t="shared" si="518"/>
        <v>1</v>
      </c>
      <c r="AI1256" s="34" t="str">
        <f t="shared" si="510"/>
        <v>Inner</v>
      </c>
      <c r="AJ1256" s="35" t="str">
        <f t="shared" si="519"/>
        <v>0.3-0.4</v>
      </c>
      <c r="AK1256" s="36" t="str">
        <f t="shared" si="511"/>
        <v>9-10</v>
      </c>
      <c r="AL1256" s="36" t="str">
        <f t="shared" si="512"/>
        <v>Feb</v>
      </c>
      <c r="AM1256" s="35" t="str">
        <f t="shared" si="513"/>
        <v>295-305</v>
      </c>
      <c r="AN1256" s="36" t="str">
        <f t="shared" si="514"/>
        <v>Inner-TI</v>
      </c>
    </row>
    <row r="1257" spans="5:40" x14ac:dyDescent="0.3">
      <c r="E1257" s="12">
        <v>40965.416666666664</v>
      </c>
      <c r="F1257" s="16">
        <v>6.73</v>
      </c>
      <c r="G1257" s="16">
        <v>602.61997032165527</v>
      </c>
      <c r="H1257" s="29">
        <v>1.2270358194817801</v>
      </c>
      <c r="I1257" s="26">
        <v>295.89999999999998</v>
      </c>
      <c r="J1257" s="30">
        <v>0.10995542347696879</v>
      </c>
      <c r="K1257" s="31">
        <v>0.22880290198563502</v>
      </c>
      <c r="L1257" s="111">
        <f t="shared" si="494"/>
        <v>0.4</v>
      </c>
      <c r="M1257" s="112">
        <f t="shared" si="495"/>
        <v>0.11</v>
      </c>
      <c r="N1257" s="112" t="b">
        <f t="shared" si="496"/>
        <v>1</v>
      </c>
      <c r="O1257" s="112" t="b">
        <f t="shared" si="497"/>
        <v>1</v>
      </c>
      <c r="P1257" s="113">
        <f t="shared" si="498"/>
        <v>4</v>
      </c>
      <c r="Q1257" s="113">
        <f t="shared" si="499"/>
        <v>15</v>
      </c>
      <c r="R1257" s="114" t="str">
        <f t="shared" si="515"/>
        <v>0.4-0.11</v>
      </c>
      <c r="S1257" s="127">
        <f t="shared" si="500"/>
        <v>-7.3544994965231711E-3</v>
      </c>
      <c r="T1257" s="112" t="b">
        <f t="shared" si="501"/>
        <v>1</v>
      </c>
      <c r="U1257" s="22">
        <f t="shared" si="502"/>
        <v>6.7337261176078123</v>
      </c>
      <c r="V1257" s="22">
        <f t="shared" si="503"/>
        <v>0.39876905429029508</v>
      </c>
      <c r="W1257" s="81">
        <f t="shared" si="504"/>
        <v>7</v>
      </c>
      <c r="X1257" s="22">
        <f t="shared" si="505"/>
        <v>0.71394489528263783</v>
      </c>
      <c r="Y1257" s="3">
        <f>IF(U1257&gt;'Power Curve'!$C$37,0,INDEX(Ci,$W1257,1)*POWER(1-X1257,3)+INDEX(Ci,$W1257,2)*3*X1257*POWER(1-X1257,2)+INDEX(Ci,$W1257,3)*3*POWER(X1257,2)*(1-X1257)+INDEX(Ci,$W1257,4)*POWER(X1257,3))</f>
        <v>528.41420906916233</v>
      </c>
      <c r="Z1257" s="3">
        <f t="shared" si="506"/>
        <v>524.52798703460746</v>
      </c>
      <c r="AA1257" s="3">
        <f t="shared" si="507"/>
        <v>602.61997032165527</v>
      </c>
      <c r="AB1257" s="3">
        <f t="shared" si="516"/>
        <v>-78.09198328704781</v>
      </c>
      <c r="AC1257" s="3">
        <f t="shared" si="517"/>
        <v>78.09198328704781</v>
      </c>
      <c r="AE1257" s="34">
        <f t="shared" si="508"/>
        <v>7</v>
      </c>
      <c r="AF1257" s="73" t="b">
        <f>COUNTIF('Power Curve'!$D$2:$D$31,AE1257)&gt;0</f>
        <v>1</v>
      </c>
      <c r="AG1257" s="73" t="b">
        <f t="shared" si="509"/>
        <v>0</v>
      </c>
      <c r="AH1257" s="73" t="b">
        <f t="shared" si="518"/>
        <v>1</v>
      </c>
      <c r="AI1257" s="34" t="str">
        <f t="shared" si="510"/>
        <v>Inner</v>
      </c>
      <c r="AJ1257" s="35" t="str">
        <f t="shared" si="519"/>
        <v>0.3-0.4</v>
      </c>
      <c r="AK1257" s="36" t="str">
        <f t="shared" si="511"/>
        <v>10-11</v>
      </c>
      <c r="AL1257" s="36" t="str">
        <f t="shared" si="512"/>
        <v>Feb</v>
      </c>
      <c r="AM1257" s="35" t="str">
        <f t="shared" si="513"/>
        <v>295-305</v>
      </c>
      <c r="AN1257" s="36" t="str">
        <f t="shared" si="514"/>
        <v>Inner-TI</v>
      </c>
    </row>
    <row r="1258" spans="5:40" x14ac:dyDescent="0.3">
      <c r="E1258" s="12">
        <v>40965.423611111109</v>
      </c>
      <c r="F1258" s="16">
        <v>6.41</v>
      </c>
      <c r="G1258" s="16">
        <v>370.89000701904331</v>
      </c>
      <c r="H1258" s="29">
        <v>1.2262523890648092</v>
      </c>
      <c r="I1258" s="26">
        <v>300.39999999999998</v>
      </c>
      <c r="J1258" s="30">
        <v>9.2043681747269887E-2</v>
      </c>
      <c r="K1258" s="31">
        <v>0.23887164764958285</v>
      </c>
      <c r="L1258" s="111">
        <f t="shared" si="494"/>
        <v>0.30000000000000004</v>
      </c>
      <c r="M1258" s="112">
        <f t="shared" si="495"/>
        <v>0.09</v>
      </c>
      <c r="N1258" s="112" t="b">
        <f t="shared" si="496"/>
        <v>1</v>
      </c>
      <c r="O1258" s="112" t="b">
        <f t="shared" si="497"/>
        <v>1</v>
      </c>
      <c r="P1258" s="113">
        <f t="shared" si="498"/>
        <v>3.0000000000000004</v>
      </c>
      <c r="Q1258" s="113">
        <f t="shared" si="499"/>
        <v>17</v>
      </c>
      <c r="R1258" s="114" t="str">
        <f t="shared" si="515"/>
        <v>0.3-0.09</v>
      </c>
      <c r="S1258" s="127">
        <f t="shared" si="500"/>
        <v>-3.2202117881719686E-2</v>
      </c>
      <c r="T1258" s="112" t="b">
        <f t="shared" si="501"/>
        <v>1</v>
      </c>
      <c r="U1258" s="22">
        <f t="shared" si="502"/>
        <v>6.4121836951538791</v>
      </c>
      <c r="V1258" s="22">
        <f t="shared" si="503"/>
        <v>0.34907363638240863</v>
      </c>
      <c r="W1258" s="81">
        <f t="shared" si="504"/>
        <v>7</v>
      </c>
      <c r="X1258" s="22">
        <f t="shared" si="505"/>
        <v>0.38708215203800522</v>
      </c>
      <c r="Y1258" s="3">
        <f>IF(U1258&gt;'Power Curve'!$C$37,0,INDEX(Ci,$W1258,1)*POWER(1-X1258,3)+INDEX(Ci,$W1258,2)*3*X1258*POWER(1-X1258,2)+INDEX(Ci,$W1258,3)*3*POWER(X1258,2)*(1-X1258)+INDEX(Ci,$W1258,4)*POWER(X1258,3))</f>
        <v>449.95722851172911</v>
      </c>
      <c r="Z1258" s="3">
        <f t="shared" si="506"/>
        <v>435.46765279746256</v>
      </c>
      <c r="AA1258" s="3">
        <f t="shared" si="507"/>
        <v>370.89000701904331</v>
      </c>
      <c r="AB1258" s="3">
        <f t="shared" si="516"/>
        <v>64.577645778419253</v>
      </c>
      <c r="AC1258" s="3">
        <f t="shared" si="517"/>
        <v>64.577645778419253</v>
      </c>
      <c r="AE1258" s="34">
        <f t="shared" si="508"/>
        <v>6</v>
      </c>
      <c r="AF1258" s="73" t="b">
        <f>COUNTIF('Power Curve'!$D$2:$D$31,AE1258)&gt;0</f>
        <v>1</v>
      </c>
      <c r="AG1258" s="73" t="b">
        <f t="shared" si="509"/>
        <v>0</v>
      </c>
      <c r="AH1258" s="73" t="b">
        <f t="shared" si="518"/>
        <v>1</v>
      </c>
      <c r="AI1258" s="34" t="str">
        <f t="shared" si="510"/>
        <v>Outer</v>
      </c>
      <c r="AJ1258" s="35" t="str">
        <f t="shared" si="519"/>
        <v>0.3-0.4</v>
      </c>
      <c r="AK1258" s="36" t="str">
        <f t="shared" si="511"/>
        <v>10-11</v>
      </c>
      <c r="AL1258" s="36" t="str">
        <f t="shared" si="512"/>
        <v>Feb</v>
      </c>
      <c r="AM1258" s="35" t="str">
        <f t="shared" si="513"/>
        <v>295-305</v>
      </c>
      <c r="AN1258" s="36" t="str">
        <f t="shared" si="514"/>
        <v>LWS-LTI</v>
      </c>
    </row>
    <row r="1259" spans="5:40" x14ac:dyDescent="0.3">
      <c r="E1259" s="12">
        <v>40965.430555555555</v>
      </c>
      <c r="F1259" s="16">
        <v>5.86</v>
      </c>
      <c r="G1259" s="16">
        <v>292.01000976562489</v>
      </c>
      <c r="H1259" s="29">
        <v>1.2260729509597281</v>
      </c>
      <c r="I1259" s="26">
        <v>302.60000000000002</v>
      </c>
      <c r="J1259" s="30">
        <v>0.10068259385665528</v>
      </c>
      <c r="K1259" s="31">
        <v>0.17111971232175335</v>
      </c>
      <c r="L1259" s="111">
        <f t="shared" si="494"/>
        <v>0.30000000000000004</v>
      </c>
      <c r="M1259" s="112">
        <f t="shared" si="495"/>
        <v>9.9999999999999992E-2</v>
      </c>
      <c r="N1259" s="112" t="b">
        <f t="shared" si="496"/>
        <v>1</v>
      </c>
      <c r="O1259" s="112" t="b">
        <f t="shared" si="497"/>
        <v>1</v>
      </c>
      <c r="P1259" s="113">
        <f t="shared" si="498"/>
        <v>3.0000000000000004</v>
      </c>
      <c r="Q1259" s="113">
        <f t="shared" si="499"/>
        <v>16</v>
      </c>
      <c r="R1259" s="114" t="str">
        <f t="shared" si="515"/>
        <v>0.3-0.1</v>
      </c>
      <c r="S1259" s="127">
        <f t="shared" si="500"/>
        <v>-1.967349151230606E-2</v>
      </c>
      <c r="T1259" s="112" t="b">
        <f t="shared" si="501"/>
        <v>1</v>
      </c>
      <c r="U1259" s="22">
        <f t="shared" si="502"/>
        <v>5.8617103830813262</v>
      </c>
      <c r="V1259" s="22">
        <f t="shared" si="503"/>
        <v>0.26399621150699226</v>
      </c>
      <c r="W1259" s="81">
        <f t="shared" si="504"/>
        <v>6</v>
      </c>
      <c r="X1259" s="22">
        <f t="shared" si="505"/>
        <v>0.83086530229207989</v>
      </c>
      <c r="Y1259" s="3">
        <f>IF(U1259&gt;'Power Curve'!$C$37,0,INDEX(Ci,$W1259,1)*POWER(1-X1259,3)+INDEX(Ci,$W1259,2)*3*X1259*POWER(1-X1259,2)+INDEX(Ci,$W1259,3)*3*POWER(X1259,2)*(1-X1259)+INDEX(Ci,$W1259,4)*POWER(X1259,3))</f>
        <v>338.66232394467397</v>
      </c>
      <c r="Z1259" s="3">
        <f t="shared" si="506"/>
        <v>331.99965358901062</v>
      </c>
      <c r="AA1259" s="3">
        <f t="shared" si="507"/>
        <v>292.01000976562489</v>
      </c>
      <c r="AB1259" s="3">
        <f t="shared" si="516"/>
        <v>39.989643823385734</v>
      </c>
      <c r="AC1259" s="3">
        <f t="shared" si="517"/>
        <v>39.989643823385734</v>
      </c>
      <c r="AE1259" s="34">
        <f t="shared" si="508"/>
        <v>6</v>
      </c>
      <c r="AF1259" s="73" t="b">
        <f>COUNTIF('Power Curve'!$D$2:$D$31,AE1259)&gt;0</f>
        <v>1</v>
      </c>
      <c r="AG1259" s="73" t="b">
        <f t="shared" si="509"/>
        <v>0</v>
      </c>
      <c r="AH1259" s="73" t="b">
        <f t="shared" si="518"/>
        <v>1</v>
      </c>
      <c r="AI1259" s="34" t="str">
        <f t="shared" si="510"/>
        <v>Inner</v>
      </c>
      <c r="AJ1259" s="35" t="str">
        <f t="shared" si="519"/>
        <v>0.2-0.3</v>
      </c>
      <c r="AK1259" s="36" t="str">
        <f t="shared" si="511"/>
        <v>10-11</v>
      </c>
      <c r="AL1259" s="36" t="str">
        <f t="shared" si="512"/>
        <v>Feb</v>
      </c>
      <c r="AM1259" s="35" t="str">
        <f t="shared" si="513"/>
        <v>295-305</v>
      </c>
      <c r="AN1259" s="36" t="str">
        <f t="shared" si="514"/>
        <v>Inner-TI</v>
      </c>
    </row>
    <row r="1260" spans="5:40" x14ac:dyDescent="0.3">
      <c r="E1260" s="12">
        <v>40965.4375</v>
      </c>
      <c r="F1260" s="16">
        <v>5.68</v>
      </c>
      <c r="G1260" s="16">
        <v>323.45000076293934</v>
      </c>
      <c r="H1260" s="29">
        <v>1.2253369284871263</v>
      </c>
      <c r="I1260" s="26">
        <v>300.10000000000002</v>
      </c>
      <c r="J1260" s="30">
        <v>0.14260563380281691</v>
      </c>
      <c r="K1260" s="31">
        <v>0.145938595656912</v>
      </c>
      <c r="L1260" s="111">
        <f t="shared" si="494"/>
        <v>0.2</v>
      </c>
      <c r="M1260" s="112">
        <f t="shared" si="495"/>
        <v>0.14000000000000001</v>
      </c>
      <c r="N1260" s="112" t="b">
        <f t="shared" si="496"/>
        <v>1</v>
      </c>
      <c r="O1260" s="112" t="b">
        <f t="shared" si="497"/>
        <v>1</v>
      </c>
      <c r="P1260" s="113">
        <f t="shared" si="498"/>
        <v>2</v>
      </c>
      <c r="Q1260" s="113">
        <f t="shared" si="499"/>
        <v>12</v>
      </c>
      <c r="R1260" s="114" t="str">
        <f t="shared" si="515"/>
        <v>0.2-0.14</v>
      </c>
      <c r="S1260" s="127">
        <f t="shared" si="500"/>
        <v>3.995737517900385E-2</v>
      </c>
      <c r="T1260" s="112" t="b">
        <f t="shared" si="501"/>
        <v>1</v>
      </c>
      <c r="U1260" s="22">
        <f t="shared" si="502"/>
        <v>5.6805207015995629</v>
      </c>
      <c r="V1260" s="22">
        <f t="shared" si="503"/>
        <v>0.23599276215460369</v>
      </c>
      <c r="W1260" s="81">
        <f t="shared" si="504"/>
        <v>6</v>
      </c>
      <c r="X1260" s="22">
        <f t="shared" si="505"/>
        <v>0.65027033013128888</v>
      </c>
      <c r="Y1260" s="3">
        <f>IF(U1260&gt;'Power Curve'!$C$37,0,INDEX(Ci,$W1260,1)*POWER(1-X1260,3)+INDEX(Ci,$W1260,2)*3*X1260*POWER(1-X1260,2)+INDEX(Ci,$W1260,3)*3*POWER(X1260,2)*(1-X1260)+INDEX(Ci,$W1260,4)*POWER(X1260,3))</f>
        <v>309.11401353450549</v>
      </c>
      <c r="Z1260" s="3">
        <f t="shared" si="506"/>
        <v>321.46539814639141</v>
      </c>
      <c r="AA1260" s="3">
        <f t="shared" si="507"/>
        <v>323.45000076293934</v>
      </c>
      <c r="AB1260" s="3">
        <f t="shared" si="516"/>
        <v>-1.9846026165479316</v>
      </c>
      <c r="AC1260" s="3">
        <f t="shared" si="517"/>
        <v>1.9846026165479316</v>
      </c>
      <c r="AE1260" s="34">
        <f t="shared" si="508"/>
        <v>6</v>
      </c>
      <c r="AF1260" s="73" t="b">
        <f>COUNTIF('Power Curve'!$D$2:$D$31,AE1260)&gt;0</f>
        <v>1</v>
      </c>
      <c r="AG1260" s="73" t="b">
        <f t="shared" si="509"/>
        <v>0</v>
      </c>
      <c r="AH1260" s="73" t="b">
        <f t="shared" si="518"/>
        <v>1</v>
      </c>
      <c r="AI1260" s="34" t="str">
        <f t="shared" si="510"/>
        <v>Outer</v>
      </c>
      <c r="AJ1260" s="35" t="str">
        <f t="shared" si="519"/>
        <v>0.2-0.3</v>
      </c>
      <c r="AK1260" s="36" t="str">
        <f t="shared" si="511"/>
        <v>10-11</v>
      </c>
      <c r="AL1260" s="36" t="str">
        <f t="shared" si="512"/>
        <v>Feb</v>
      </c>
      <c r="AM1260" s="35" t="str">
        <f t="shared" si="513"/>
        <v>295-305</v>
      </c>
      <c r="AN1260" s="36" t="str">
        <f t="shared" si="514"/>
        <v>LWS-HTI</v>
      </c>
    </row>
    <row r="1261" spans="5:40" x14ac:dyDescent="0.3">
      <c r="E1261" s="12">
        <v>40965.444444444445</v>
      </c>
      <c r="F1261" s="16">
        <v>6.18</v>
      </c>
      <c r="G1261" s="16">
        <v>503.12001037597634</v>
      </c>
      <c r="H1261" s="29">
        <v>1.2251580497453602</v>
      </c>
      <c r="I1261" s="26">
        <v>301.10000000000002</v>
      </c>
      <c r="J1261" s="30">
        <v>0.11003236245954694</v>
      </c>
      <c r="K1261" s="31">
        <v>0.10883052200401616</v>
      </c>
      <c r="L1261" s="111">
        <f t="shared" si="494"/>
        <v>0.30000000000000004</v>
      </c>
      <c r="M1261" s="112">
        <f t="shared" si="495"/>
        <v>0.11</v>
      </c>
      <c r="N1261" s="112" t="b">
        <f t="shared" si="496"/>
        <v>1</v>
      </c>
      <c r="O1261" s="112" t="b">
        <f t="shared" si="497"/>
        <v>1</v>
      </c>
      <c r="P1261" s="113">
        <f t="shared" si="498"/>
        <v>3.0000000000000004</v>
      </c>
      <c r="Q1261" s="113">
        <f t="shared" si="499"/>
        <v>15</v>
      </c>
      <c r="R1261" s="114" t="str">
        <f t="shared" si="515"/>
        <v>0.3-0.11</v>
      </c>
      <c r="S1261" s="127">
        <f t="shared" si="500"/>
        <v>-2.4161179974829692E-3</v>
      </c>
      <c r="T1261" s="112" t="b">
        <f t="shared" si="501"/>
        <v>1</v>
      </c>
      <c r="U1261" s="22">
        <f t="shared" si="502"/>
        <v>6.1802657701830261</v>
      </c>
      <c r="V1261" s="22">
        <f t="shared" si="503"/>
        <v>0.31322997347224446</v>
      </c>
      <c r="W1261" s="81">
        <f t="shared" si="504"/>
        <v>7</v>
      </c>
      <c r="X1261" s="22">
        <f t="shared" si="505"/>
        <v>0.15132685547387498</v>
      </c>
      <c r="Y1261" s="3">
        <f>IF(U1261&gt;'Power Curve'!$C$37,0,INDEX(Ci,$W1261,1)*POWER(1-X1261,3)+INDEX(Ci,$W1261,2)*3*X1261*POWER(1-X1261,2)+INDEX(Ci,$W1261,3)*3*POWER(X1261,2)*(1-X1261)+INDEX(Ci,$W1261,4)*POWER(X1261,3))</f>
        <v>398.62520709632236</v>
      </c>
      <c r="Z1261" s="3">
        <f t="shared" si="506"/>
        <v>397.66208155920657</v>
      </c>
      <c r="AA1261" s="3">
        <f t="shared" si="507"/>
        <v>503.12001037597634</v>
      </c>
      <c r="AB1261" s="3">
        <f t="shared" si="516"/>
        <v>-105.45792881676977</v>
      </c>
      <c r="AC1261" s="3">
        <f t="shared" si="517"/>
        <v>105.45792881676977</v>
      </c>
      <c r="AE1261" s="34">
        <f t="shared" si="508"/>
        <v>6</v>
      </c>
      <c r="AF1261" s="73" t="b">
        <f>COUNTIF('Power Curve'!$D$2:$D$31,AE1261)&gt;0</f>
        <v>1</v>
      </c>
      <c r="AG1261" s="73" t="b">
        <f t="shared" si="509"/>
        <v>0</v>
      </c>
      <c r="AH1261" s="73" t="b">
        <f t="shared" si="518"/>
        <v>1</v>
      </c>
      <c r="AI1261" s="34" t="str">
        <f t="shared" si="510"/>
        <v>Inner</v>
      </c>
      <c r="AJ1261" s="35" t="str">
        <f t="shared" si="519"/>
        <v>0.3-0.4</v>
      </c>
      <c r="AK1261" s="36" t="str">
        <f t="shared" si="511"/>
        <v>10-11</v>
      </c>
      <c r="AL1261" s="36" t="str">
        <f t="shared" si="512"/>
        <v>Feb</v>
      </c>
      <c r="AM1261" s="35" t="str">
        <f t="shared" si="513"/>
        <v>295-305</v>
      </c>
      <c r="AN1261" s="36" t="str">
        <f t="shared" si="514"/>
        <v>Inner-TI</v>
      </c>
    </row>
    <row r="1262" spans="5:40" x14ac:dyDescent="0.3">
      <c r="E1262" s="12">
        <v>40965.451388888891</v>
      </c>
      <c r="F1262" s="16">
        <v>6.8</v>
      </c>
      <c r="G1262" s="16">
        <v>580.0299854278569</v>
      </c>
      <c r="H1262" s="29">
        <v>1.2245151134401071</v>
      </c>
      <c r="I1262" s="26">
        <v>294.5</v>
      </c>
      <c r="J1262" s="30">
        <v>8.9705882352941177E-2</v>
      </c>
      <c r="K1262" s="31">
        <v>0.14729863452608358</v>
      </c>
      <c r="L1262" s="111">
        <f t="shared" si="494"/>
        <v>0.4</v>
      </c>
      <c r="M1262" s="112">
        <f t="shared" si="495"/>
        <v>0.09</v>
      </c>
      <c r="N1262" s="112" t="b">
        <f t="shared" si="496"/>
        <v>1</v>
      </c>
      <c r="O1262" s="112" t="b">
        <f t="shared" si="497"/>
        <v>1</v>
      </c>
      <c r="P1262" s="113">
        <f t="shared" si="498"/>
        <v>4</v>
      </c>
      <c r="Q1262" s="113">
        <f t="shared" si="499"/>
        <v>17</v>
      </c>
      <c r="R1262" s="114" t="str">
        <f t="shared" si="515"/>
        <v>0.4-0.09</v>
      </c>
      <c r="S1262" s="127">
        <f t="shared" si="500"/>
        <v>-2.2461451467925553E-2</v>
      </c>
      <c r="T1262" s="112" t="b">
        <f t="shared" si="501"/>
        <v>1</v>
      </c>
      <c r="U1262" s="22">
        <f t="shared" si="502"/>
        <v>6.7991026765317972</v>
      </c>
      <c r="V1262" s="22">
        <f t="shared" si="503"/>
        <v>0.40887321221854622</v>
      </c>
      <c r="W1262" s="81">
        <f t="shared" si="504"/>
        <v>7</v>
      </c>
      <c r="X1262" s="22">
        <f t="shared" si="505"/>
        <v>0.78040319098963629</v>
      </c>
      <c r="Y1262" s="3">
        <f>IF(U1262&gt;'Power Curve'!$C$37,0,INDEX(Ci,$W1262,1)*POWER(1-X1262,3)+INDEX(Ci,$W1262,2)*3*X1262*POWER(1-X1262,2)+INDEX(Ci,$W1262,3)*3*POWER(X1262,2)*(1-X1262)+INDEX(Ci,$W1262,4)*POWER(X1262,3))</f>
        <v>544.99303428147596</v>
      </c>
      <c r="Z1262" s="3">
        <f t="shared" si="506"/>
        <v>532.75169969160515</v>
      </c>
      <c r="AA1262" s="3">
        <f t="shared" si="507"/>
        <v>580.0299854278569</v>
      </c>
      <c r="AB1262" s="3">
        <f t="shared" si="516"/>
        <v>-47.278285736251746</v>
      </c>
      <c r="AC1262" s="3">
        <f t="shared" si="517"/>
        <v>47.278285736251746</v>
      </c>
      <c r="AE1262" s="34">
        <f t="shared" si="508"/>
        <v>7</v>
      </c>
      <c r="AF1262" s="73" t="b">
        <f>COUNTIF('Power Curve'!$D$2:$D$31,AE1262)&gt;0</f>
        <v>1</v>
      </c>
      <c r="AG1262" s="73" t="b">
        <f t="shared" si="509"/>
        <v>0</v>
      </c>
      <c r="AH1262" s="73" t="b">
        <f t="shared" si="518"/>
        <v>1</v>
      </c>
      <c r="AI1262" s="34" t="str">
        <f t="shared" si="510"/>
        <v>Outer</v>
      </c>
      <c r="AJ1262" s="35" t="str">
        <f t="shared" si="519"/>
        <v>0.4-0.5</v>
      </c>
      <c r="AK1262" s="36" t="str">
        <f t="shared" si="511"/>
        <v>10-11</v>
      </c>
      <c r="AL1262" s="36" t="str">
        <f t="shared" si="512"/>
        <v>Feb</v>
      </c>
      <c r="AM1262" s="35" t="str">
        <f t="shared" si="513"/>
        <v>285-295</v>
      </c>
      <c r="AN1262" s="36" t="str">
        <f t="shared" si="514"/>
        <v>LWS-LTI</v>
      </c>
    </row>
    <row r="1263" spans="5:40" x14ac:dyDescent="0.3">
      <c r="E1263" s="12">
        <v>40965.458333333336</v>
      </c>
      <c r="F1263" s="16">
        <v>6.47</v>
      </c>
      <c r="G1263" s="16">
        <v>569.67997360229469</v>
      </c>
      <c r="H1263" s="29">
        <v>1.2239187060190837</v>
      </c>
      <c r="I1263" s="26">
        <v>293.2</v>
      </c>
      <c r="J1263" s="30">
        <v>0.11746522411128285</v>
      </c>
      <c r="K1263" s="31">
        <v>0.16811868751519929</v>
      </c>
      <c r="L1263" s="111">
        <f t="shared" si="494"/>
        <v>0.4</v>
      </c>
      <c r="M1263" s="112">
        <f t="shared" si="495"/>
        <v>0.12</v>
      </c>
      <c r="N1263" s="112" t="b">
        <f t="shared" si="496"/>
        <v>1</v>
      </c>
      <c r="O1263" s="112" t="b">
        <f t="shared" si="497"/>
        <v>1</v>
      </c>
      <c r="P1263" s="113">
        <f t="shared" si="498"/>
        <v>4</v>
      </c>
      <c r="Q1263" s="113">
        <f t="shared" si="499"/>
        <v>14</v>
      </c>
      <c r="R1263" s="114" t="str">
        <f t="shared" si="515"/>
        <v>0.4-0.12</v>
      </c>
      <c r="S1263" s="127">
        <f t="shared" si="500"/>
        <v>-3.0982127234546147E-3</v>
      </c>
      <c r="T1263" s="112" t="b">
        <f t="shared" si="501"/>
        <v>1</v>
      </c>
      <c r="U1263" s="22">
        <f t="shared" si="502"/>
        <v>6.4680957737444951</v>
      </c>
      <c r="V1263" s="22">
        <f t="shared" si="503"/>
        <v>0.35771502836563079</v>
      </c>
      <c r="W1263" s="81">
        <f t="shared" si="504"/>
        <v>7</v>
      </c>
      <c r="X1263" s="22">
        <f t="shared" si="505"/>
        <v>0.44391936576913132</v>
      </c>
      <c r="Y1263" s="3">
        <f>IF(U1263&gt;'Power Curve'!$C$37,0,INDEX(Ci,$W1263,1)*POWER(1-X1263,3)+INDEX(Ci,$W1263,2)*3*X1263*POWER(1-X1263,2)+INDEX(Ci,$W1263,3)*3*POWER(X1263,2)*(1-X1263)+INDEX(Ci,$W1263,4)*POWER(X1263,3))</f>
        <v>463.10338846500741</v>
      </c>
      <c r="Z1263" s="3">
        <f t="shared" si="506"/>
        <v>461.66859565459021</v>
      </c>
      <c r="AA1263" s="3">
        <f t="shared" si="507"/>
        <v>569.67997360229469</v>
      </c>
      <c r="AB1263" s="3">
        <f t="shared" si="516"/>
        <v>-108.01137794770449</v>
      </c>
      <c r="AC1263" s="3">
        <f t="shared" si="517"/>
        <v>108.01137794770449</v>
      </c>
      <c r="AE1263" s="34">
        <f t="shared" si="508"/>
        <v>6</v>
      </c>
      <c r="AF1263" s="73" t="b">
        <f>COUNTIF('Power Curve'!$D$2:$D$31,AE1263)&gt;0</f>
        <v>1</v>
      </c>
      <c r="AG1263" s="73" t="b">
        <f t="shared" si="509"/>
        <v>0</v>
      </c>
      <c r="AH1263" s="73" t="b">
        <f t="shared" si="518"/>
        <v>1</v>
      </c>
      <c r="AI1263" s="34" t="str">
        <f t="shared" si="510"/>
        <v>Inner</v>
      </c>
      <c r="AJ1263" s="35" t="str">
        <f t="shared" si="519"/>
        <v>0.3-0.4</v>
      </c>
      <c r="AK1263" s="36" t="str">
        <f t="shared" si="511"/>
        <v>11-12</v>
      </c>
      <c r="AL1263" s="36" t="str">
        <f t="shared" si="512"/>
        <v>Feb</v>
      </c>
      <c r="AM1263" s="35" t="str">
        <f t="shared" si="513"/>
        <v>285-295</v>
      </c>
      <c r="AN1263" s="36" t="str">
        <f t="shared" si="514"/>
        <v>Inner-TI</v>
      </c>
    </row>
    <row r="1264" spans="5:40" x14ac:dyDescent="0.3">
      <c r="E1264" s="12">
        <v>40965.465277777781</v>
      </c>
      <c r="F1264" s="16">
        <v>5.43</v>
      </c>
      <c r="G1264" s="16">
        <v>260.58000946044922</v>
      </c>
      <c r="H1264" s="29">
        <v>1.2233283384029203</v>
      </c>
      <c r="I1264" s="26">
        <v>299.89999999999998</v>
      </c>
      <c r="J1264" s="30">
        <v>9.5764272559852676E-2</v>
      </c>
      <c r="K1264" s="31">
        <v>7.8736072054362782E-2</v>
      </c>
      <c r="L1264" s="111">
        <f t="shared" si="494"/>
        <v>0.2</v>
      </c>
      <c r="M1264" s="112">
        <f t="shared" si="495"/>
        <v>9.9999999999999992E-2</v>
      </c>
      <c r="N1264" s="112" t="b">
        <f t="shared" si="496"/>
        <v>1</v>
      </c>
      <c r="O1264" s="112" t="b">
        <f t="shared" si="497"/>
        <v>1</v>
      </c>
      <c r="P1264" s="113">
        <f t="shared" si="498"/>
        <v>2</v>
      </c>
      <c r="Q1264" s="113">
        <f t="shared" si="499"/>
        <v>16</v>
      </c>
      <c r="R1264" s="114" t="str">
        <f t="shared" si="515"/>
        <v>0.2-0.1</v>
      </c>
      <c r="S1264" s="127">
        <f t="shared" si="500"/>
        <v>-2.9914919196332108E-2</v>
      </c>
      <c r="T1264" s="112" t="b">
        <f t="shared" si="501"/>
        <v>1</v>
      </c>
      <c r="U1264" s="22">
        <f t="shared" si="502"/>
        <v>5.4275289103261546</v>
      </c>
      <c r="V1264" s="22">
        <f t="shared" si="503"/>
        <v>0.19689206527409162</v>
      </c>
      <c r="W1264" s="81">
        <f t="shared" si="504"/>
        <v>6</v>
      </c>
      <c r="X1264" s="22">
        <f t="shared" si="505"/>
        <v>0.39810892045118856</v>
      </c>
      <c r="Y1264" s="3">
        <f>IF(U1264&gt;'Power Curve'!$C$37,0,INDEX(Ci,$W1264,1)*POWER(1-X1264,3)+INDEX(Ci,$W1264,2)*3*X1264*POWER(1-X1264,2)+INDEX(Ci,$W1264,3)*3*POWER(X1264,2)*(1-X1264)+INDEX(Ci,$W1264,4)*POWER(X1264,3))</f>
        <v>270.90300708673323</v>
      </c>
      <c r="Z1264" s="3">
        <f t="shared" si="506"/>
        <v>262.79896551969023</v>
      </c>
      <c r="AA1264" s="3">
        <f t="shared" si="507"/>
        <v>260.58000946044922</v>
      </c>
      <c r="AB1264" s="3">
        <f t="shared" si="516"/>
        <v>2.2189560592410089</v>
      </c>
      <c r="AC1264" s="3">
        <f t="shared" si="517"/>
        <v>2.2189560592410089</v>
      </c>
      <c r="AE1264" s="34">
        <f t="shared" si="508"/>
        <v>5</v>
      </c>
      <c r="AF1264" s="73" t="b">
        <f>COUNTIF('Power Curve'!$D$2:$D$31,AE1264)&gt;0</f>
        <v>1</v>
      </c>
      <c r="AG1264" s="73" t="b">
        <f t="shared" si="509"/>
        <v>0</v>
      </c>
      <c r="AH1264" s="73" t="b">
        <f t="shared" si="518"/>
        <v>1</v>
      </c>
      <c r="AI1264" s="34" t="str">
        <f t="shared" si="510"/>
        <v>Outer</v>
      </c>
      <c r="AJ1264" s="35" t="str">
        <f t="shared" si="519"/>
        <v>0.1-0.2</v>
      </c>
      <c r="AK1264" s="36" t="str">
        <f t="shared" si="511"/>
        <v>11-12</v>
      </c>
      <c r="AL1264" s="36" t="str">
        <f t="shared" si="512"/>
        <v>Feb</v>
      </c>
      <c r="AM1264" s="35" t="str">
        <f t="shared" si="513"/>
        <v>295-305</v>
      </c>
      <c r="AN1264" s="36" t="str">
        <f t="shared" si="514"/>
        <v>LWS-LTI</v>
      </c>
    </row>
    <row r="1265" spans="5:40" x14ac:dyDescent="0.3">
      <c r="E1265" s="12">
        <v>40965.472222222219</v>
      </c>
      <c r="F1265" s="16">
        <v>5.16</v>
      </c>
      <c r="G1265" s="16">
        <v>387.21998596191463</v>
      </c>
      <c r="H1265" s="29">
        <v>1.2227388542060884</v>
      </c>
      <c r="I1265" s="26">
        <v>297.2</v>
      </c>
      <c r="J1265" s="30">
        <v>0.14728682170542634</v>
      </c>
      <c r="K1265" s="31">
        <v>0.11706495797477655</v>
      </c>
      <c r="L1265" s="111">
        <f t="shared" si="494"/>
        <v>0.2</v>
      </c>
      <c r="M1265" s="112">
        <f t="shared" si="495"/>
        <v>0.15000000000000002</v>
      </c>
      <c r="N1265" s="112" t="b">
        <f t="shared" si="496"/>
        <v>1</v>
      </c>
      <c r="O1265" s="112" t="b">
        <f t="shared" si="497"/>
        <v>1</v>
      </c>
      <c r="P1265" s="113">
        <f t="shared" si="498"/>
        <v>2</v>
      </c>
      <c r="Q1265" s="113">
        <f t="shared" si="499"/>
        <v>10.999999999999998</v>
      </c>
      <c r="R1265" s="114" t="str">
        <f t="shared" si="515"/>
        <v>0.2-0.15</v>
      </c>
      <c r="S1265" s="127">
        <f t="shared" si="500"/>
        <v>6.8623495782788868E-2</v>
      </c>
      <c r="T1265" s="112" t="b">
        <f t="shared" si="501"/>
        <v>1</v>
      </c>
      <c r="U1265" s="22">
        <f t="shared" si="502"/>
        <v>5.1568232113120764</v>
      </c>
      <c r="V1265" s="22">
        <f t="shared" si="503"/>
        <v>0.15505362685006535</v>
      </c>
      <c r="W1265" s="81">
        <f t="shared" si="504"/>
        <v>6</v>
      </c>
      <c r="X1265" s="22">
        <f t="shared" si="505"/>
        <v>0.1282917444541356</v>
      </c>
      <c r="Y1265" s="3">
        <f>IF(U1265&gt;'Power Curve'!$C$37,0,INDEX(Ci,$W1265,1)*POWER(1-X1265,3)+INDEX(Ci,$W1265,2)*3*X1265*POWER(1-X1265,2)+INDEX(Ci,$W1265,3)*3*POWER(X1265,2)*(1-X1265)+INDEX(Ci,$W1265,4)*POWER(X1265,3))</f>
        <v>231.02842895871981</v>
      </c>
      <c r="Z1265" s="3">
        <f t="shared" si="506"/>
        <v>246.88240737907287</v>
      </c>
      <c r="AA1265" s="3">
        <f t="shared" si="507"/>
        <v>387.21998596191463</v>
      </c>
      <c r="AB1265" s="3">
        <f t="shared" si="516"/>
        <v>-140.33757858284176</v>
      </c>
      <c r="AC1265" s="3">
        <f t="shared" si="517"/>
        <v>140.33757858284176</v>
      </c>
      <c r="AE1265" s="34">
        <f t="shared" si="508"/>
        <v>5</v>
      </c>
      <c r="AF1265" s="73" t="b">
        <f>COUNTIF('Power Curve'!$D$2:$D$31,AE1265)&gt;0</f>
        <v>1</v>
      </c>
      <c r="AG1265" s="73" t="b">
        <f t="shared" si="509"/>
        <v>0</v>
      </c>
      <c r="AH1265" s="73" t="b">
        <f t="shared" si="518"/>
        <v>1</v>
      </c>
      <c r="AI1265" s="34" t="str">
        <f t="shared" si="510"/>
        <v>Outer</v>
      </c>
      <c r="AJ1265" s="35" t="str">
        <f t="shared" si="519"/>
        <v>0.1-0.2</v>
      </c>
      <c r="AK1265" s="36" t="str">
        <f t="shared" si="511"/>
        <v>11-12</v>
      </c>
      <c r="AL1265" s="36" t="str">
        <f t="shared" si="512"/>
        <v>Feb</v>
      </c>
      <c r="AM1265" s="35" t="str">
        <f t="shared" si="513"/>
        <v>295-305</v>
      </c>
      <c r="AN1265" s="36" t="str">
        <f t="shared" si="514"/>
        <v>LWS-HTI</v>
      </c>
    </row>
    <row r="1266" spans="5:40" x14ac:dyDescent="0.3">
      <c r="E1266" s="12">
        <v>40965.479166666664</v>
      </c>
      <c r="F1266" s="16">
        <v>5.77</v>
      </c>
      <c r="G1266" s="16">
        <v>348.96001052856434</v>
      </c>
      <c r="H1266" s="29">
        <v>1.2223730252104916</v>
      </c>
      <c r="I1266" s="26">
        <v>301.60000000000002</v>
      </c>
      <c r="J1266" s="30">
        <v>0.16117850953206242</v>
      </c>
      <c r="K1266" s="31">
        <v>7.6932494798609807E-2</v>
      </c>
      <c r="L1266" s="111">
        <f t="shared" si="494"/>
        <v>0.2</v>
      </c>
      <c r="M1266" s="112">
        <f t="shared" si="495"/>
        <v>0.16</v>
      </c>
      <c r="N1266" s="112" t="b">
        <f t="shared" si="496"/>
        <v>1</v>
      </c>
      <c r="O1266" s="112" t="b">
        <f t="shared" si="497"/>
        <v>1</v>
      </c>
      <c r="P1266" s="113">
        <f t="shared" si="498"/>
        <v>2</v>
      </c>
      <c r="Q1266" s="113">
        <f t="shared" si="499"/>
        <v>10</v>
      </c>
      <c r="R1266" s="114" t="str">
        <f t="shared" si="515"/>
        <v>0.2-0.16</v>
      </c>
      <c r="S1266" s="127">
        <f t="shared" si="500"/>
        <v>4.5031155928527619E-2</v>
      </c>
      <c r="T1266" s="112" t="b">
        <f t="shared" si="501"/>
        <v>1</v>
      </c>
      <c r="U1266" s="22">
        <f t="shared" si="502"/>
        <v>5.7658725190485622</v>
      </c>
      <c r="V1266" s="22">
        <f t="shared" si="503"/>
        <v>0.24918416067973403</v>
      </c>
      <c r="W1266" s="81">
        <f t="shared" si="504"/>
        <v>6</v>
      </c>
      <c r="X1266" s="22">
        <f t="shared" si="505"/>
        <v>0.73534200181821319</v>
      </c>
      <c r="Y1266" s="3">
        <f>IF(U1266&gt;'Power Curve'!$C$37,0,INDEX(Ci,$W1266,1)*POWER(1-X1266,3)+INDEX(Ci,$W1266,2)*3*X1266*POWER(1-X1266,2)+INDEX(Ci,$W1266,3)*3*POWER(X1266,2)*(1-X1266)+INDEX(Ci,$W1266,4)*POWER(X1266,3))</f>
        <v>322.72537224937901</v>
      </c>
      <c r="Z1266" s="3">
        <f t="shared" si="506"/>
        <v>337.25806880923295</v>
      </c>
      <c r="AA1266" s="3">
        <f t="shared" si="507"/>
        <v>348.96001052856434</v>
      </c>
      <c r="AB1266" s="3">
        <f t="shared" si="516"/>
        <v>-11.701941719331387</v>
      </c>
      <c r="AC1266" s="3">
        <f t="shared" si="517"/>
        <v>11.701941719331387</v>
      </c>
      <c r="AE1266" s="34">
        <f t="shared" si="508"/>
        <v>6</v>
      </c>
      <c r="AF1266" s="73" t="b">
        <f>COUNTIF('Power Curve'!$D$2:$D$31,AE1266)&gt;0</f>
        <v>1</v>
      </c>
      <c r="AG1266" s="73" t="b">
        <f t="shared" si="509"/>
        <v>0</v>
      </c>
      <c r="AH1266" s="73" t="b">
        <f t="shared" si="518"/>
        <v>1</v>
      </c>
      <c r="AI1266" s="34" t="str">
        <f t="shared" si="510"/>
        <v>Outer</v>
      </c>
      <c r="AJ1266" s="35" t="str">
        <f t="shared" si="519"/>
        <v>0.2-0.3</v>
      </c>
      <c r="AK1266" s="36" t="str">
        <f t="shared" si="511"/>
        <v>11-12</v>
      </c>
      <c r="AL1266" s="36" t="str">
        <f t="shared" si="512"/>
        <v>Feb</v>
      </c>
      <c r="AM1266" s="35" t="str">
        <f t="shared" si="513"/>
        <v>295-305</v>
      </c>
      <c r="AN1266" s="36" t="str">
        <f t="shared" si="514"/>
        <v>LWS-HTI</v>
      </c>
    </row>
    <row r="1267" spans="5:40" x14ac:dyDescent="0.3">
      <c r="E1267" s="12">
        <v>40965.486111111109</v>
      </c>
      <c r="F1267" s="16">
        <v>6.81</v>
      </c>
      <c r="G1267" s="16">
        <v>463.71000289916981</v>
      </c>
      <c r="H1267" s="29">
        <v>1.2218645337513105</v>
      </c>
      <c r="I1267" s="26">
        <v>292.89999999999998</v>
      </c>
      <c r="J1267" s="30">
        <v>0.10572687224669604</v>
      </c>
      <c r="K1267" s="31">
        <v>5.8436969871552349E-2</v>
      </c>
      <c r="L1267" s="111">
        <f t="shared" si="494"/>
        <v>0.4</v>
      </c>
      <c r="M1267" s="112">
        <f t="shared" si="495"/>
        <v>0.11</v>
      </c>
      <c r="N1267" s="112" t="b">
        <f t="shared" si="496"/>
        <v>1</v>
      </c>
      <c r="O1267" s="112" t="b">
        <f t="shared" si="497"/>
        <v>1</v>
      </c>
      <c r="P1267" s="113">
        <f t="shared" si="498"/>
        <v>4</v>
      </c>
      <c r="Q1267" s="113">
        <f t="shared" si="499"/>
        <v>15</v>
      </c>
      <c r="R1267" s="114" t="str">
        <f t="shared" si="515"/>
        <v>0.4-0.11</v>
      </c>
      <c r="S1267" s="127">
        <f t="shared" si="500"/>
        <v>-7.3544994965231711E-3</v>
      </c>
      <c r="T1267" s="112" t="b">
        <f t="shared" si="501"/>
        <v>1</v>
      </c>
      <c r="U1267" s="22">
        <f t="shared" si="502"/>
        <v>6.8041848248099708</v>
      </c>
      <c r="V1267" s="22">
        <f t="shared" si="503"/>
        <v>0.40965867461764804</v>
      </c>
      <c r="W1267" s="81">
        <f t="shared" si="504"/>
        <v>7</v>
      </c>
      <c r="X1267" s="22">
        <f t="shared" si="505"/>
        <v>0.78556942975558874</v>
      </c>
      <c r="Y1267" s="3">
        <f>IF(U1267&gt;'Power Curve'!$C$37,0,INDEX(Ci,$W1267,1)*POWER(1-X1267,3)+INDEX(Ci,$W1267,2)*3*X1267*POWER(1-X1267,2)+INDEX(Ci,$W1267,3)*3*POWER(X1267,2)*(1-X1267)+INDEX(Ci,$W1267,4)*POWER(X1267,3))</f>
        <v>546.2870200795453</v>
      </c>
      <c r="Z1267" s="3">
        <f t="shared" si="506"/>
        <v>542.26935246541314</v>
      </c>
      <c r="AA1267" s="3">
        <f t="shared" si="507"/>
        <v>463.71000289916981</v>
      </c>
      <c r="AB1267" s="3">
        <f t="shared" si="516"/>
        <v>78.559349566243327</v>
      </c>
      <c r="AC1267" s="3">
        <f t="shared" si="517"/>
        <v>78.559349566243327</v>
      </c>
      <c r="AE1267" s="34">
        <f t="shared" si="508"/>
        <v>7</v>
      </c>
      <c r="AF1267" s="73" t="b">
        <f>COUNTIF('Power Curve'!$D$2:$D$31,AE1267)&gt;0</f>
        <v>1</v>
      </c>
      <c r="AG1267" s="73" t="b">
        <f t="shared" si="509"/>
        <v>0</v>
      </c>
      <c r="AH1267" s="73" t="b">
        <f t="shared" si="518"/>
        <v>1</v>
      </c>
      <c r="AI1267" s="34" t="str">
        <f t="shared" si="510"/>
        <v>Outer</v>
      </c>
      <c r="AJ1267" s="35" t="str">
        <f t="shared" si="519"/>
        <v>0.4-0.5</v>
      </c>
      <c r="AK1267" s="36" t="str">
        <f t="shared" si="511"/>
        <v>11-12</v>
      </c>
      <c r="AL1267" s="36" t="str">
        <f t="shared" si="512"/>
        <v>Feb</v>
      </c>
      <c r="AM1267" s="35" t="str">
        <f t="shared" si="513"/>
        <v>285-295</v>
      </c>
      <c r="AN1267" s="36" t="str">
        <f t="shared" si="514"/>
        <v>Inner-TI</v>
      </c>
    </row>
    <row r="1268" spans="5:40" x14ac:dyDescent="0.3">
      <c r="E1268" s="12">
        <v>40965.493055555555</v>
      </c>
      <c r="F1268" s="16">
        <v>6.73</v>
      </c>
      <c r="G1268" s="16">
        <v>442.84999465942428</v>
      </c>
      <c r="H1268" s="29">
        <v>1.2217333487513102</v>
      </c>
      <c r="I1268" s="26">
        <v>289.7</v>
      </c>
      <c r="J1268" s="30">
        <v>9.8068350668647844E-2</v>
      </c>
      <c r="K1268" s="31">
        <v>0.13678252666414334</v>
      </c>
      <c r="L1268" s="111">
        <f t="shared" si="494"/>
        <v>0.4</v>
      </c>
      <c r="M1268" s="112">
        <f t="shared" si="495"/>
        <v>9.9999999999999992E-2</v>
      </c>
      <c r="N1268" s="112" t="b">
        <f t="shared" si="496"/>
        <v>1</v>
      </c>
      <c r="O1268" s="112" t="b">
        <f t="shared" si="497"/>
        <v>1</v>
      </c>
      <c r="P1268" s="113">
        <f t="shared" si="498"/>
        <v>4</v>
      </c>
      <c r="Q1268" s="113">
        <f t="shared" si="499"/>
        <v>16</v>
      </c>
      <c r="R1268" s="114" t="str">
        <f t="shared" si="515"/>
        <v>0.4-0.1</v>
      </c>
      <c r="S1268" s="127">
        <f t="shared" si="500"/>
        <v>-1.1366894958513816E-3</v>
      </c>
      <c r="T1268" s="112" t="b">
        <f t="shared" si="501"/>
        <v>1</v>
      </c>
      <c r="U1268" s="22">
        <f t="shared" si="502"/>
        <v>6.72401248064019</v>
      </c>
      <c r="V1268" s="22">
        <f t="shared" si="503"/>
        <v>0.39726778038426591</v>
      </c>
      <c r="W1268" s="81">
        <f t="shared" si="504"/>
        <v>7</v>
      </c>
      <c r="X1268" s="22">
        <f t="shared" si="505"/>
        <v>0.70407053406495312</v>
      </c>
      <c r="Y1268" s="3">
        <f>IF(U1268&gt;'Power Curve'!$C$37,0,INDEX(Ci,$W1268,1)*POWER(1-X1268,3)+INDEX(Ci,$W1268,2)*3*X1268*POWER(1-X1268,2)+INDEX(Ci,$W1268,3)*3*POWER(X1268,2)*(1-X1268)+INDEX(Ci,$W1268,4)*POWER(X1268,3))</f>
        <v>525.96306101534992</v>
      </c>
      <c r="Z1268" s="3">
        <f t="shared" si="506"/>
        <v>525.36520432868792</v>
      </c>
      <c r="AA1268" s="3">
        <f t="shared" si="507"/>
        <v>442.84999465942428</v>
      </c>
      <c r="AB1268" s="3">
        <f t="shared" si="516"/>
        <v>82.515209669263641</v>
      </c>
      <c r="AC1268" s="3">
        <f t="shared" si="517"/>
        <v>82.515209669263641</v>
      </c>
      <c r="AE1268" s="34">
        <f t="shared" si="508"/>
        <v>7</v>
      </c>
      <c r="AF1268" s="73" t="b">
        <f>COUNTIF('Power Curve'!$D$2:$D$31,AE1268)&gt;0</f>
        <v>1</v>
      </c>
      <c r="AG1268" s="73" t="b">
        <f t="shared" si="509"/>
        <v>0</v>
      </c>
      <c r="AH1268" s="73" t="b">
        <f t="shared" si="518"/>
        <v>1</v>
      </c>
      <c r="AI1268" s="34" t="str">
        <f t="shared" si="510"/>
        <v>Outer</v>
      </c>
      <c r="AJ1268" s="35" t="str">
        <f t="shared" si="519"/>
        <v>0.3-0.4</v>
      </c>
      <c r="AK1268" s="36" t="str">
        <f t="shared" si="511"/>
        <v>11-12</v>
      </c>
      <c r="AL1268" s="36" t="str">
        <f t="shared" si="512"/>
        <v>Feb</v>
      </c>
      <c r="AM1268" s="35" t="str">
        <f t="shared" si="513"/>
        <v>285-295</v>
      </c>
      <c r="AN1268" s="36" t="str">
        <f t="shared" si="514"/>
        <v>LWS-LTI</v>
      </c>
    </row>
    <row r="1269" spans="5:40" x14ac:dyDescent="0.3">
      <c r="E1269" s="12">
        <v>40965.5</v>
      </c>
      <c r="F1269" s="16">
        <v>6.02</v>
      </c>
      <c r="G1269" s="16">
        <v>353.27000045776367</v>
      </c>
      <c r="H1269" s="29">
        <v>1.2212768482904022</v>
      </c>
      <c r="I1269" s="26">
        <v>296.10000000000002</v>
      </c>
      <c r="J1269" s="30">
        <v>0.12624584717607976</v>
      </c>
      <c r="K1269" s="31">
        <v>5.3597356819086603E-2</v>
      </c>
      <c r="L1269" s="111">
        <f t="shared" si="494"/>
        <v>0.30000000000000004</v>
      </c>
      <c r="M1269" s="112">
        <f t="shared" si="495"/>
        <v>0.13</v>
      </c>
      <c r="N1269" s="112" t="b">
        <f t="shared" si="496"/>
        <v>1</v>
      </c>
      <c r="O1269" s="112" t="b">
        <f t="shared" si="497"/>
        <v>1</v>
      </c>
      <c r="P1269" s="113">
        <f t="shared" si="498"/>
        <v>3.0000000000000004</v>
      </c>
      <c r="Q1269" s="113">
        <f t="shared" si="499"/>
        <v>13</v>
      </c>
      <c r="R1269" s="114" t="str">
        <f t="shared" si="515"/>
        <v>0.3-0.13</v>
      </c>
      <c r="S1269" s="127">
        <f t="shared" si="500"/>
        <v>2.3144625764960111E-2</v>
      </c>
      <c r="T1269" s="112" t="b">
        <f t="shared" si="501"/>
        <v>1</v>
      </c>
      <c r="U1269" s="22">
        <f t="shared" si="502"/>
        <v>6.013894933672046</v>
      </c>
      <c r="V1269" s="22">
        <f t="shared" si="503"/>
        <v>0.28751682437981846</v>
      </c>
      <c r="W1269" s="81">
        <f t="shared" si="504"/>
        <v>6</v>
      </c>
      <c r="X1269" s="22">
        <f t="shared" si="505"/>
        <v>0.98255034557088128</v>
      </c>
      <c r="Y1269" s="3">
        <f>IF(U1269&gt;'Power Curve'!$C$37,0,INDEX(Ci,$W1269,1)*POWER(1-X1269,3)+INDEX(Ci,$W1269,2)*3*X1269*POWER(1-X1269,2)+INDEX(Ci,$W1269,3)*3*POWER(X1269,2)*(1-X1269)+INDEX(Ci,$W1269,4)*POWER(X1269,3))</f>
        <v>365.75708856158167</v>
      </c>
      <c r="Z1269" s="3">
        <f t="shared" si="506"/>
        <v>374.22239949722086</v>
      </c>
      <c r="AA1269" s="3">
        <f t="shared" si="507"/>
        <v>353.27000045776367</v>
      </c>
      <c r="AB1269" s="3">
        <f t="shared" si="516"/>
        <v>20.952399039457191</v>
      </c>
      <c r="AC1269" s="3">
        <f t="shared" si="517"/>
        <v>20.952399039457191</v>
      </c>
      <c r="AE1269" s="34">
        <f t="shared" si="508"/>
        <v>6</v>
      </c>
      <c r="AF1269" s="73" t="b">
        <f>COUNTIF('Power Curve'!$D$2:$D$31,AE1269)&gt;0</f>
        <v>1</v>
      </c>
      <c r="AG1269" s="73" t="b">
        <f t="shared" si="509"/>
        <v>0</v>
      </c>
      <c r="AH1269" s="73" t="b">
        <f t="shared" si="518"/>
        <v>1</v>
      </c>
      <c r="AI1269" s="34" t="str">
        <f t="shared" si="510"/>
        <v>Outer</v>
      </c>
      <c r="AJ1269" s="35" t="str">
        <f t="shared" si="519"/>
        <v>0.2-0.3</v>
      </c>
      <c r="AK1269" s="36" t="str">
        <f t="shared" si="511"/>
        <v>12-13</v>
      </c>
      <c r="AL1269" s="36" t="str">
        <f t="shared" si="512"/>
        <v>Feb</v>
      </c>
      <c r="AM1269" s="35" t="str">
        <f t="shared" si="513"/>
        <v>295-305</v>
      </c>
      <c r="AN1269" s="36" t="str">
        <f t="shared" si="514"/>
        <v>Inner-TI</v>
      </c>
    </row>
    <row r="1270" spans="5:40" x14ac:dyDescent="0.3">
      <c r="E1270" s="12">
        <v>40965.506944444445</v>
      </c>
      <c r="F1270" s="16">
        <v>5.8</v>
      </c>
      <c r="G1270" s="16">
        <v>205.83000183105509</v>
      </c>
      <c r="H1270" s="29">
        <v>1.2207750905541901</v>
      </c>
      <c r="I1270" s="26">
        <v>303</v>
      </c>
      <c r="J1270" s="30">
        <v>0.16724137931034483</v>
      </c>
      <c r="K1270" s="31">
        <v>8.319762232073484E-2</v>
      </c>
      <c r="L1270" s="111">
        <f t="shared" si="494"/>
        <v>0.30000000000000004</v>
      </c>
      <c r="M1270" s="112">
        <f t="shared" si="495"/>
        <v>0.17</v>
      </c>
      <c r="N1270" s="112" t="b">
        <f t="shared" si="496"/>
        <v>1</v>
      </c>
      <c r="O1270" s="112" t="b">
        <f t="shared" si="497"/>
        <v>1</v>
      </c>
      <c r="P1270" s="113">
        <f t="shared" si="498"/>
        <v>3.0000000000000004</v>
      </c>
      <c r="Q1270" s="113">
        <f t="shared" si="499"/>
        <v>9</v>
      </c>
      <c r="R1270" s="114" t="str">
        <f t="shared" si="515"/>
        <v>0.3-0.17</v>
      </c>
      <c r="S1270" s="127">
        <f t="shared" si="500"/>
        <v>9.3649325832613192E-2</v>
      </c>
      <c r="T1270" s="112" t="b">
        <f t="shared" si="501"/>
        <v>1</v>
      </c>
      <c r="U1270" s="22">
        <f t="shared" si="502"/>
        <v>5.793324435348258</v>
      </c>
      <c r="V1270" s="22">
        <f t="shared" si="503"/>
        <v>0.25342694283729261</v>
      </c>
      <c r="W1270" s="81">
        <f t="shared" si="504"/>
        <v>6</v>
      </c>
      <c r="X1270" s="22">
        <f t="shared" si="505"/>
        <v>0.76270381414306632</v>
      </c>
      <c r="Y1270" s="3">
        <f>IF(U1270&gt;'Power Curve'!$C$37,0,INDEX(Ci,$W1270,1)*POWER(1-X1270,3)+INDEX(Ci,$W1270,2)*3*X1270*POWER(1-X1270,2)+INDEX(Ci,$W1270,3)*3*POWER(X1270,2)*(1-X1270)+INDEX(Ci,$W1270,4)*POWER(X1270,3))</f>
        <v>327.21355000446283</v>
      </c>
      <c r="Z1270" s="3">
        <f t="shared" si="506"/>
        <v>357.85687836567683</v>
      </c>
      <c r="AA1270" s="3">
        <f t="shared" si="507"/>
        <v>205.83000183105509</v>
      </c>
      <c r="AB1270" s="3">
        <f t="shared" si="516"/>
        <v>152.02687653462175</v>
      </c>
      <c r="AC1270" s="3">
        <f t="shared" si="517"/>
        <v>152.02687653462175</v>
      </c>
      <c r="AE1270" s="34">
        <f t="shared" si="508"/>
        <v>6</v>
      </c>
      <c r="AF1270" s="73" t="b">
        <f>COUNTIF('Power Curve'!$D$2:$D$31,AE1270)&gt;0</f>
        <v>1</v>
      </c>
      <c r="AG1270" s="73" t="b">
        <f t="shared" si="509"/>
        <v>0</v>
      </c>
      <c r="AH1270" s="73" t="b">
        <f t="shared" si="518"/>
        <v>1</v>
      </c>
      <c r="AI1270" s="34" t="str">
        <f t="shared" si="510"/>
        <v>Outer</v>
      </c>
      <c r="AJ1270" s="35" t="str">
        <f t="shared" si="519"/>
        <v>0.2-0.3</v>
      </c>
      <c r="AK1270" s="36" t="str">
        <f t="shared" si="511"/>
        <v>12-13</v>
      </c>
      <c r="AL1270" s="36" t="str">
        <f t="shared" si="512"/>
        <v>Feb</v>
      </c>
      <c r="AM1270" s="35" t="str">
        <f t="shared" si="513"/>
        <v>295-305</v>
      </c>
      <c r="AN1270" s="36" t="str">
        <f t="shared" si="514"/>
        <v>LWS-HTI</v>
      </c>
    </row>
    <row r="1271" spans="5:40" x14ac:dyDescent="0.3">
      <c r="E1271" s="12">
        <v>40965.513888888891</v>
      </c>
      <c r="F1271" s="16">
        <v>6.2</v>
      </c>
      <c r="G1271" s="16">
        <v>378.1899871826173</v>
      </c>
      <c r="H1271" s="29">
        <v>1.2210943436117041</v>
      </c>
      <c r="I1271" s="26">
        <v>293.60000000000002</v>
      </c>
      <c r="J1271" s="30">
        <v>0.12903225806451613</v>
      </c>
      <c r="K1271" s="31">
        <v>0.15777180756448494</v>
      </c>
      <c r="L1271" s="111">
        <f t="shared" si="494"/>
        <v>0.30000000000000004</v>
      </c>
      <c r="M1271" s="112">
        <f t="shared" si="495"/>
        <v>0.13</v>
      </c>
      <c r="N1271" s="112" t="b">
        <f t="shared" si="496"/>
        <v>1</v>
      </c>
      <c r="O1271" s="112" t="b">
        <f t="shared" si="497"/>
        <v>1</v>
      </c>
      <c r="P1271" s="113">
        <f t="shared" si="498"/>
        <v>3.0000000000000004</v>
      </c>
      <c r="Q1271" s="113">
        <f t="shared" si="499"/>
        <v>13</v>
      </c>
      <c r="R1271" s="114" t="str">
        <f t="shared" si="515"/>
        <v>0.3-0.13</v>
      </c>
      <c r="S1271" s="127">
        <f t="shared" si="500"/>
        <v>2.3144625764960111E-2</v>
      </c>
      <c r="T1271" s="112" t="b">
        <f t="shared" si="501"/>
        <v>1</v>
      </c>
      <c r="U1271" s="22">
        <f t="shared" si="502"/>
        <v>6.1934038502901601</v>
      </c>
      <c r="V1271" s="22">
        <f t="shared" si="503"/>
        <v>0.31526050610445056</v>
      </c>
      <c r="W1271" s="81">
        <f t="shared" si="504"/>
        <v>7</v>
      </c>
      <c r="X1271" s="22">
        <f t="shared" si="505"/>
        <v>0.16468232151786416</v>
      </c>
      <c r="Y1271" s="3">
        <f>IF(U1271&gt;'Power Curve'!$C$37,0,INDEX(Ci,$W1271,1)*POWER(1-X1271,3)+INDEX(Ci,$W1271,2)*3*X1271*POWER(1-X1271,2)+INDEX(Ci,$W1271,3)*3*POWER(X1271,2)*(1-X1271)+INDEX(Ci,$W1271,4)*POWER(X1271,3))</f>
        <v>401.37485713394318</v>
      </c>
      <c r="Z1271" s="3">
        <f t="shared" si="506"/>
        <v>410.66452799377265</v>
      </c>
      <c r="AA1271" s="3">
        <f t="shared" si="507"/>
        <v>378.1899871826173</v>
      </c>
      <c r="AB1271" s="3">
        <f t="shared" si="516"/>
        <v>32.47454081115535</v>
      </c>
      <c r="AC1271" s="3">
        <f t="shared" si="517"/>
        <v>32.47454081115535</v>
      </c>
      <c r="AE1271" s="34">
        <f t="shared" si="508"/>
        <v>6</v>
      </c>
      <c r="AF1271" s="73" t="b">
        <f>COUNTIF('Power Curve'!$D$2:$D$31,AE1271)&gt;0</f>
        <v>1</v>
      </c>
      <c r="AG1271" s="73" t="b">
        <f t="shared" si="509"/>
        <v>0</v>
      </c>
      <c r="AH1271" s="73" t="b">
        <f t="shared" si="518"/>
        <v>1</v>
      </c>
      <c r="AI1271" s="34" t="str">
        <f t="shared" si="510"/>
        <v>Inner</v>
      </c>
      <c r="AJ1271" s="35" t="str">
        <f t="shared" si="519"/>
        <v>0.3-0.4</v>
      </c>
      <c r="AK1271" s="36" t="str">
        <f t="shared" si="511"/>
        <v>12-13</v>
      </c>
      <c r="AL1271" s="36" t="str">
        <f t="shared" si="512"/>
        <v>Feb</v>
      </c>
      <c r="AM1271" s="35" t="str">
        <f t="shared" si="513"/>
        <v>285-295</v>
      </c>
      <c r="AN1271" s="36" t="str">
        <f t="shared" si="514"/>
        <v>Inner-TI</v>
      </c>
    </row>
    <row r="1272" spans="5:40" x14ac:dyDescent="0.3">
      <c r="E1272" s="12">
        <v>40965.520833333336</v>
      </c>
      <c r="F1272" s="16">
        <v>7.02</v>
      </c>
      <c r="G1272" s="16">
        <v>427.1899986267091</v>
      </c>
      <c r="H1272" s="29">
        <v>1.221368121089133</v>
      </c>
      <c r="I1272" s="26">
        <v>294.3</v>
      </c>
      <c r="J1272" s="30">
        <v>0.15384615384615385</v>
      </c>
      <c r="K1272" s="31">
        <v>0.14107841408339961</v>
      </c>
      <c r="L1272" s="111">
        <f t="shared" si="494"/>
        <v>0.4</v>
      </c>
      <c r="M1272" s="112">
        <f t="shared" si="495"/>
        <v>0.15000000000000002</v>
      </c>
      <c r="N1272" s="112" t="b">
        <f t="shared" si="496"/>
        <v>1</v>
      </c>
      <c r="O1272" s="112" t="b">
        <f t="shared" si="497"/>
        <v>1</v>
      </c>
      <c r="P1272" s="113">
        <f t="shared" si="498"/>
        <v>4</v>
      </c>
      <c r="Q1272" s="113">
        <f t="shared" si="499"/>
        <v>10.999999999999998</v>
      </c>
      <c r="R1272" s="114" t="str">
        <f t="shared" si="515"/>
        <v>0.4-0.15</v>
      </c>
      <c r="S1272" s="127">
        <f t="shared" si="500"/>
        <v>4.2340806602081477E-2</v>
      </c>
      <c r="T1272" s="112" t="b">
        <f t="shared" si="501"/>
        <v>1</v>
      </c>
      <c r="U1272" s="22">
        <f t="shared" si="502"/>
        <v>7.0130555025387942</v>
      </c>
      <c r="V1272" s="22">
        <f t="shared" si="503"/>
        <v>0.44194031117191784</v>
      </c>
      <c r="W1272" s="81">
        <f t="shared" si="504"/>
        <v>7</v>
      </c>
      <c r="X1272" s="22">
        <f t="shared" si="505"/>
        <v>0.99789613360005591</v>
      </c>
      <c r="Y1272" s="3">
        <f>IF(U1272&gt;'Power Curve'!$C$37,0,INDEX(Ci,$W1272,1)*POWER(1-X1272,3)+INDEX(Ci,$W1272,2)*3*X1272*POWER(1-X1272,2)+INDEX(Ci,$W1272,3)*3*POWER(X1272,2)*(1-X1272)+INDEX(Ci,$W1272,4)*POWER(X1272,3))</f>
        <v>599.79179815752786</v>
      </c>
      <c r="Z1272" s="3">
        <f t="shared" si="506"/>
        <v>625.18746668483038</v>
      </c>
      <c r="AA1272" s="3">
        <f t="shared" si="507"/>
        <v>427.1899986267091</v>
      </c>
      <c r="AB1272" s="3">
        <f t="shared" si="516"/>
        <v>197.99746805812129</v>
      </c>
      <c r="AC1272" s="3">
        <f t="shared" si="517"/>
        <v>197.99746805812129</v>
      </c>
      <c r="AE1272" s="34">
        <f t="shared" si="508"/>
        <v>7</v>
      </c>
      <c r="AF1272" s="73" t="b">
        <f>COUNTIF('Power Curve'!$D$2:$D$31,AE1272)&gt;0</f>
        <v>1</v>
      </c>
      <c r="AG1272" s="73" t="b">
        <f t="shared" si="509"/>
        <v>0</v>
      </c>
      <c r="AH1272" s="73" t="b">
        <f t="shared" si="518"/>
        <v>1</v>
      </c>
      <c r="AI1272" s="34" t="str">
        <f t="shared" si="510"/>
        <v>Outer</v>
      </c>
      <c r="AJ1272" s="35" t="str">
        <f t="shared" si="519"/>
        <v>0.4-0.5</v>
      </c>
      <c r="AK1272" s="36" t="str">
        <f t="shared" si="511"/>
        <v>12-13</v>
      </c>
      <c r="AL1272" s="36" t="str">
        <f t="shared" si="512"/>
        <v>Feb</v>
      </c>
      <c r="AM1272" s="35" t="str">
        <f t="shared" si="513"/>
        <v>285-295</v>
      </c>
      <c r="AN1272" s="36" t="str">
        <f t="shared" si="514"/>
        <v>LWS-HTI</v>
      </c>
    </row>
    <row r="1273" spans="5:40" x14ac:dyDescent="0.3">
      <c r="E1273" s="12">
        <v>40965.527777777781</v>
      </c>
      <c r="F1273" s="16">
        <v>6.7</v>
      </c>
      <c r="G1273" s="16">
        <v>562.47002601623558</v>
      </c>
      <c r="H1273" s="29">
        <v>1.2216479097277866</v>
      </c>
      <c r="I1273" s="26">
        <v>301.10000000000002</v>
      </c>
      <c r="J1273" s="30">
        <v>0.15671641791044777</v>
      </c>
      <c r="K1273" s="31">
        <v>0.10984015843437621</v>
      </c>
      <c r="L1273" s="111">
        <f t="shared" si="494"/>
        <v>0.4</v>
      </c>
      <c r="M1273" s="112">
        <f t="shared" si="495"/>
        <v>0.16</v>
      </c>
      <c r="N1273" s="112" t="b">
        <f t="shared" si="496"/>
        <v>1</v>
      </c>
      <c r="O1273" s="112" t="b">
        <f t="shared" si="497"/>
        <v>1</v>
      </c>
      <c r="P1273" s="113">
        <f t="shared" si="498"/>
        <v>4</v>
      </c>
      <c r="Q1273" s="113">
        <f t="shared" si="499"/>
        <v>10</v>
      </c>
      <c r="R1273" s="114" t="str">
        <f t="shared" si="515"/>
        <v>0.4-0.16</v>
      </c>
      <c r="S1273" s="127">
        <f t="shared" si="500"/>
        <v>3.8680775374372055E-2</v>
      </c>
      <c r="T1273" s="112" t="b">
        <f t="shared" si="501"/>
        <v>1</v>
      </c>
      <c r="U1273" s="22">
        <f t="shared" si="502"/>
        <v>6.693883123365433</v>
      </c>
      <c r="V1273" s="22">
        <f t="shared" si="503"/>
        <v>0.39261119109306725</v>
      </c>
      <c r="W1273" s="81">
        <f t="shared" si="504"/>
        <v>7</v>
      </c>
      <c r="X1273" s="22">
        <f t="shared" si="505"/>
        <v>0.67344264896081696</v>
      </c>
      <c r="Y1273" s="3">
        <f>IF(U1273&gt;'Power Curve'!$C$37,0,INDEX(Ci,$W1273,1)*POWER(1-X1273,3)+INDEX(Ci,$W1273,2)*3*X1273*POWER(1-X1273,2)+INDEX(Ci,$W1273,3)*3*POWER(X1273,2)*(1-X1273)+INDEX(Ci,$W1273,4)*POWER(X1273,3))</f>
        <v>518.38345685044942</v>
      </c>
      <c r="Z1273" s="3">
        <f t="shared" si="506"/>
        <v>538.43493090267214</v>
      </c>
      <c r="AA1273" s="3">
        <f t="shared" si="507"/>
        <v>562.47002601623558</v>
      </c>
      <c r="AB1273" s="3">
        <f t="shared" si="516"/>
        <v>-24.035095113563443</v>
      </c>
      <c r="AC1273" s="3">
        <f t="shared" si="517"/>
        <v>24.035095113563443</v>
      </c>
      <c r="AE1273" s="34">
        <f t="shared" si="508"/>
        <v>7</v>
      </c>
      <c r="AF1273" s="73" t="b">
        <f>COUNTIF('Power Curve'!$D$2:$D$31,AE1273)&gt;0</f>
        <v>1</v>
      </c>
      <c r="AG1273" s="73" t="b">
        <f t="shared" si="509"/>
        <v>0</v>
      </c>
      <c r="AH1273" s="73" t="b">
        <f t="shared" si="518"/>
        <v>1</v>
      </c>
      <c r="AI1273" s="34" t="str">
        <f t="shared" si="510"/>
        <v>Outer</v>
      </c>
      <c r="AJ1273" s="35" t="str">
        <f t="shared" si="519"/>
        <v>0.3-0.4</v>
      </c>
      <c r="AK1273" s="36" t="str">
        <f t="shared" si="511"/>
        <v>12-13</v>
      </c>
      <c r="AL1273" s="36" t="str">
        <f t="shared" si="512"/>
        <v>Feb</v>
      </c>
      <c r="AM1273" s="35" t="str">
        <f t="shared" si="513"/>
        <v>295-305</v>
      </c>
      <c r="AN1273" s="36" t="str">
        <f t="shared" si="514"/>
        <v>LWS-HTI</v>
      </c>
    </row>
    <row r="1274" spans="5:40" x14ac:dyDescent="0.3">
      <c r="E1274" s="12">
        <v>40965.534722222219</v>
      </c>
      <c r="F1274" s="16">
        <v>6.16</v>
      </c>
      <c r="G1274" s="16">
        <v>333.73000335693331</v>
      </c>
      <c r="H1274" s="29">
        <v>1.2209635638225584</v>
      </c>
      <c r="I1274" s="26">
        <v>309.5</v>
      </c>
      <c r="J1274" s="30">
        <v>0.17045454545454547</v>
      </c>
      <c r="K1274" s="31">
        <v>5.5033134555856761E-2</v>
      </c>
      <c r="L1274" s="111">
        <f t="shared" si="494"/>
        <v>0.30000000000000004</v>
      </c>
      <c r="M1274" s="112">
        <f t="shared" si="495"/>
        <v>0.17</v>
      </c>
      <c r="N1274" s="112" t="b">
        <f t="shared" si="496"/>
        <v>1</v>
      </c>
      <c r="O1274" s="112" t="b">
        <f t="shared" si="497"/>
        <v>1</v>
      </c>
      <c r="P1274" s="113">
        <f t="shared" si="498"/>
        <v>3.0000000000000004</v>
      </c>
      <c r="Q1274" s="113">
        <f t="shared" si="499"/>
        <v>9</v>
      </c>
      <c r="R1274" s="114" t="str">
        <f t="shared" si="515"/>
        <v>0.3-0.17</v>
      </c>
      <c r="S1274" s="127">
        <f t="shared" si="500"/>
        <v>9.3649325832613192E-2</v>
      </c>
      <c r="T1274" s="112" t="b">
        <f t="shared" si="501"/>
        <v>1</v>
      </c>
      <c r="U1274" s="22">
        <f t="shared" si="502"/>
        <v>6.1532267192324301</v>
      </c>
      <c r="V1274" s="22">
        <f t="shared" si="503"/>
        <v>0.30905100098529364</v>
      </c>
      <c r="W1274" s="81">
        <f t="shared" si="504"/>
        <v>7</v>
      </c>
      <c r="X1274" s="22">
        <f t="shared" si="505"/>
        <v>0.12384040966994871</v>
      </c>
      <c r="Y1274" s="3">
        <f>IF(U1274&gt;'Power Curve'!$C$37,0,INDEX(Ci,$W1274,1)*POWER(1-X1274,3)+INDEX(Ci,$W1274,2)*3*X1274*POWER(1-X1274,2)+INDEX(Ci,$W1274,3)*3*POWER(X1274,2)*(1-X1274)+INDEX(Ci,$W1274,4)*POWER(X1274,3))</f>
        <v>393.03342069133413</v>
      </c>
      <c r="Z1274" s="3">
        <f t="shared" si="506"/>
        <v>429.84073556876342</v>
      </c>
      <c r="AA1274" s="3">
        <f t="shared" si="507"/>
        <v>333.73000335693331</v>
      </c>
      <c r="AB1274" s="3">
        <f t="shared" si="516"/>
        <v>96.110732211830111</v>
      </c>
      <c r="AC1274" s="3">
        <f t="shared" si="517"/>
        <v>96.110732211830111</v>
      </c>
      <c r="AE1274" s="34">
        <f t="shared" si="508"/>
        <v>6</v>
      </c>
      <c r="AF1274" s="73" t="b">
        <f>COUNTIF('Power Curve'!$D$2:$D$31,AE1274)&gt;0</f>
        <v>1</v>
      </c>
      <c r="AG1274" s="73" t="b">
        <f t="shared" si="509"/>
        <v>0</v>
      </c>
      <c r="AH1274" s="73" t="b">
        <f t="shared" si="518"/>
        <v>1</v>
      </c>
      <c r="AI1274" s="34" t="str">
        <f t="shared" si="510"/>
        <v>Outer</v>
      </c>
      <c r="AJ1274" s="35" t="str">
        <f t="shared" si="519"/>
        <v>0.3-0.4</v>
      </c>
      <c r="AK1274" s="36" t="str">
        <f t="shared" si="511"/>
        <v>12-13</v>
      </c>
      <c r="AL1274" s="36" t="str">
        <f t="shared" si="512"/>
        <v>Feb</v>
      </c>
      <c r="AM1274" s="35" t="str">
        <f t="shared" si="513"/>
        <v>305-315</v>
      </c>
      <c r="AN1274" s="36" t="str">
        <f t="shared" si="514"/>
        <v>LWS-HTI</v>
      </c>
    </row>
    <row r="1275" spans="5:40" x14ac:dyDescent="0.3">
      <c r="E1275" s="12">
        <v>40965.541666666664</v>
      </c>
      <c r="F1275" s="16">
        <v>6.41</v>
      </c>
      <c r="G1275" s="16">
        <v>392.73000717163097</v>
      </c>
      <c r="H1275" s="29">
        <v>1.2203710837814046</v>
      </c>
      <c r="I1275" s="26">
        <v>310.2</v>
      </c>
      <c r="J1275" s="30">
        <v>0.11232449297971918</v>
      </c>
      <c r="K1275" s="31">
        <v>0.12455101596742463</v>
      </c>
      <c r="L1275" s="111">
        <f t="shared" si="494"/>
        <v>0.30000000000000004</v>
      </c>
      <c r="M1275" s="112">
        <f t="shared" si="495"/>
        <v>0.11</v>
      </c>
      <c r="N1275" s="112" t="b">
        <f t="shared" si="496"/>
        <v>1</v>
      </c>
      <c r="O1275" s="112" t="b">
        <f t="shared" si="497"/>
        <v>1</v>
      </c>
      <c r="P1275" s="113">
        <f t="shared" si="498"/>
        <v>3.0000000000000004</v>
      </c>
      <c r="Q1275" s="113">
        <f t="shared" si="499"/>
        <v>15</v>
      </c>
      <c r="R1275" s="114" t="str">
        <f t="shared" si="515"/>
        <v>0.3-0.11</v>
      </c>
      <c r="S1275" s="127">
        <f t="shared" si="500"/>
        <v>-2.4161179974829692E-3</v>
      </c>
      <c r="T1275" s="112" t="b">
        <f t="shared" si="501"/>
        <v>1</v>
      </c>
      <c r="U1275" s="22">
        <f t="shared" si="502"/>
        <v>6.4019159715010536</v>
      </c>
      <c r="V1275" s="22">
        <f t="shared" si="503"/>
        <v>0.34748672659303875</v>
      </c>
      <c r="W1275" s="81">
        <f t="shared" si="504"/>
        <v>7</v>
      </c>
      <c r="X1275" s="22">
        <f t="shared" si="505"/>
        <v>0.37664453607919296</v>
      </c>
      <c r="Y1275" s="3">
        <f>IF(U1275&gt;'Power Curve'!$C$37,0,INDEX(Ci,$W1275,1)*POWER(1-X1275,3)+INDEX(Ci,$W1275,2)*3*X1275*POWER(1-X1275,2)+INDEX(Ci,$W1275,3)*3*POWER(X1275,2)*(1-X1275)+INDEX(Ci,$W1275,4)*POWER(X1275,3))</f>
        <v>447.57166880121309</v>
      </c>
      <c r="Z1275" s="3">
        <f t="shared" si="506"/>
        <v>446.490282837059</v>
      </c>
      <c r="AA1275" s="3">
        <f t="shared" si="507"/>
        <v>392.73000717163097</v>
      </c>
      <c r="AB1275" s="3">
        <f t="shared" si="516"/>
        <v>53.760275665428026</v>
      </c>
      <c r="AC1275" s="3">
        <f t="shared" si="517"/>
        <v>53.760275665428026</v>
      </c>
      <c r="AE1275" s="34">
        <f t="shared" si="508"/>
        <v>6</v>
      </c>
      <c r="AF1275" s="73" t="b">
        <f>COUNTIF('Power Curve'!$D$2:$D$31,AE1275)&gt;0</f>
        <v>1</v>
      </c>
      <c r="AG1275" s="73" t="b">
        <f t="shared" si="509"/>
        <v>0</v>
      </c>
      <c r="AH1275" s="73" t="b">
        <f t="shared" si="518"/>
        <v>1</v>
      </c>
      <c r="AI1275" s="34" t="str">
        <f t="shared" si="510"/>
        <v>Inner</v>
      </c>
      <c r="AJ1275" s="35" t="str">
        <f t="shared" si="519"/>
        <v>0.3-0.4</v>
      </c>
      <c r="AK1275" s="36" t="str">
        <f t="shared" si="511"/>
        <v>13-14</v>
      </c>
      <c r="AL1275" s="36" t="str">
        <f t="shared" si="512"/>
        <v>Feb</v>
      </c>
      <c r="AM1275" s="35" t="str">
        <f t="shared" si="513"/>
        <v>305-315</v>
      </c>
      <c r="AN1275" s="36" t="str">
        <f t="shared" si="514"/>
        <v>Inner-TI</v>
      </c>
    </row>
    <row r="1276" spans="5:40" x14ac:dyDescent="0.3">
      <c r="E1276" s="12">
        <v>40965.548611111109</v>
      </c>
      <c r="F1276" s="16">
        <v>5.97</v>
      </c>
      <c r="G1276" s="16">
        <v>380.00999069213879</v>
      </c>
      <c r="H1276" s="29">
        <v>1.220104106328368</v>
      </c>
      <c r="I1276" s="26">
        <v>311</v>
      </c>
      <c r="J1276" s="30">
        <v>0.11892797319932998</v>
      </c>
      <c r="K1276" s="31">
        <v>9.0407869967202723E-2</v>
      </c>
      <c r="L1276" s="111">
        <f t="shared" si="494"/>
        <v>0.30000000000000004</v>
      </c>
      <c r="M1276" s="112">
        <f t="shared" si="495"/>
        <v>0.12</v>
      </c>
      <c r="N1276" s="112" t="b">
        <f t="shared" si="496"/>
        <v>1</v>
      </c>
      <c r="O1276" s="112" t="b">
        <f t="shared" si="497"/>
        <v>1</v>
      </c>
      <c r="P1276" s="113">
        <f t="shared" si="498"/>
        <v>3.0000000000000004</v>
      </c>
      <c r="Q1276" s="113">
        <f t="shared" si="499"/>
        <v>14</v>
      </c>
      <c r="R1276" s="114" t="str">
        <f t="shared" si="515"/>
        <v>0.3-0.12</v>
      </c>
      <c r="S1276" s="127">
        <f t="shared" si="500"/>
        <v>1.2614701106734599E-2</v>
      </c>
      <c r="T1276" s="112" t="b">
        <f t="shared" si="501"/>
        <v>1</v>
      </c>
      <c r="U1276" s="22">
        <f t="shared" si="502"/>
        <v>5.9620360515474404</v>
      </c>
      <c r="V1276" s="22">
        <f t="shared" si="503"/>
        <v>0.27950186697622015</v>
      </c>
      <c r="W1276" s="81">
        <f t="shared" si="504"/>
        <v>6</v>
      </c>
      <c r="X1276" s="22">
        <f t="shared" si="505"/>
        <v>0.93086167711585388</v>
      </c>
      <c r="Y1276" s="3">
        <f>IF(U1276&gt;'Power Curve'!$C$37,0,INDEX(Ci,$W1276,1)*POWER(1-X1276,3)+INDEX(Ci,$W1276,2)*3*X1276*POWER(1-X1276,2)+INDEX(Ci,$W1276,3)*3*POWER(X1276,2)*(1-X1276)+INDEX(Ci,$W1276,4)*POWER(X1276,3))</f>
        <v>356.24792605484828</v>
      </c>
      <c r="Z1276" s="3">
        <f t="shared" si="506"/>
        <v>360.7418871619243</v>
      </c>
      <c r="AA1276" s="3">
        <f t="shared" si="507"/>
        <v>380.00999069213879</v>
      </c>
      <c r="AB1276" s="3">
        <f t="shared" si="516"/>
        <v>-19.268103530214489</v>
      </c>
      <c r="AC1276" s="3">
        <f t="shared" si="517"/>
        <v>19.268103530214489</v>
      </c>
      <c r="AE1276" s="34">
        <f t="shared" si="508"/>
        <v>6</v>
      </c>
      <c r="AF1276" s="73" t="b">
        <f>COUNTIF('Power Curve'!$D$2:$D$31,AE1276)&gt;0</f>
        <v>1</v>
      </c>
      <c r="AG1276" s="73" t="b">
        <f t="shared" si="509"/>
        <v>0</v>
      </c>
      <c r="AH1276" s="73" t="b">
        <f t="shared" si="518"/>
        <v>1</v>
      </c>
      <c r="AI1276" s="34" t="str">
        <f t="shared" si="510"/>
        <v>Outer</v>
      </c>
      <c r="AJ1276" s="35" t="str">
        <f t="shared" si="519"/>
        <v>0.2-0.3</v>
      </c>
      <c r="AK1276" s="36" t="str">
        <f t="shared" si="511"/>
        <v>13-14</v>
      </c>
      <c r="AL1276" s="36" t="str">
        <f t="shared" si="512"/>
        <v>Feb</v>
      </c>
      <c r="AM1276" s="35" t="str">
        <f t="shared" si="513"/>
        <v>305-315</v>
      </c>
      <c r="AN1276" s="36" t="str">
        <f t="shared" si="514"/>
        <v>Inner-TI</v>
      </c>
    </row>
    <row r="1277" spans="5:40" x14ac:dyDescent="0.3">
      <c r="E1277" s="12">
        <v>40965.555555555555</v>
      </c>
      <c r="F1277" s="16">
        <v>5.87</v>
      </c>
      <c r="G1277" s="16">
        <v>369.31998825073248</v>
      </c>
      <c r="H1277" s="29">
        <v>1.2197400459225427</v>
      </c>
      <c r="I1277" s="26">
        <v>301.5</v>
      </c>
      <c r="J1277" s="30">
        <v>0.10391822827938671</v>
      </c>
      <c r="K1277" s="31">
        <v>0.10864472828336058</v>
      </c>
      <c r="L1277" s="111">
        <f t="shared" si="494"/>
        <v>0.30000000000000004</v>
      </c>
      <c r="M1277" s="112">
        <f t="shared" si="495"/>
        <v>9.9999999999999992E-2</v>
      </c>
      <c r="N1277" s="112" t="b">
        <f t="shared" si="496"/>
        <v>1</v>
      </c>
      <c r="O1277" s="112" t="b">
        <f t="shared" si="497"/>
        <v>1</v>
      </c>
      <c r="P1277" s="113">
        <f t="shared" si="498"/>
        <v>3.0000000000000004</v>
      </c>
      <c r="Q1277" s="113">
        <f t="shared" si="499"/>
        <v>16</v>
      </c>
      <c r="R1277" s="114" t="str">
        <f t="shared" si="515"/>
        <v>0.3-0.1</v>
      </c>
      <c r="S1277" s="127">
        <f t="shared" si="500"/>
        <v>-1.967349151230606E-2</v>
      </c>
      <c r="T1277" s="112" t="b">
        <f t="shared" si="501"/>
        <v>1</v>
      </c>
      <c r="U1277" s="22">
        <f t="shared" si="502"/>
        <v>5.8615863324466533</v>
      </c>
      <c r="V1277" s="22">
        <f t="shared" si="503"/>
        <v>0.26397703908151648</v>
      </c>
      <c r="W1277" s="81">
        <f t="shared" si="504"/>
        <v>6</v>
      </c>
      <c r="X1277" s="22">
        <f t="shared" si="505"/>
        <v>0.8307416588222527</v>
      </c>
      <c r="Y1277" s="3">
        <f>IF(U1277&gt;'Power Curve'!$C$37,0,INDEX(Ci,$W1277,1)*POWER(1-X1277,3)+INDEX(Ci,$W1277,2)*3*X1277*POWER(1-X1277,2)+INDEX(Ci,$W1277,3)*3*POWER(X1277,2)*(1-X1277)+INDEX(Ci,$W1277,4)*POWER(X1277,3))</f>
        <v>338.64118591192613</v>
      </c>
      <c r="Z1277" s="3">
        <f t="shared" si="506"/>
        <v>331.97893141517062</v>
      </c>
      <c r="AA1277" s="3">
        <f t="shared" si="507"/>
        <v>369.31998825073248</v>
      </c>
      <c r="AB1277" s="3">
        <f t="shared" si="516"/>
        <v>-37.341056835561858</v>
      </c>
      <c r="AC1277" s="3">
        <f t="shared" si="517"/>
        <v>37.341056835561858</v>
      </c>
      <c r="AE1277" s="34">
        <f t="shared" si="508"/>
        <v>6</v>
      </c>
      <c r="AF1277" s="73" t="b">
        <f>COUNTIF('Power Curve'!$D$2:$D$31,AE1277)&gt;0</f>
        <v>1</v>
      </c>
      <c r="AG1277" s="73" t="b">
        <f t="shared" si="509"/>
        <v>0</v>
      </c>
      <c r="AH1277" s="73" t="b">
        <f t="shared" si="518"/>
        <v>1</v>
      </c>
      <c r="AI1277" s="34" t="str">
        <f t="shared" si="510"/>
        <v>Inner</v>
      </c>
      <c r="AJ1277" s="35" t="str">
        <f t="shared" si="519"/>
        <v>0.2-0.3</v>
      </c>
      <c r="AK1277" s="36" t="str">
        <f t="shared" si="511"/>
        <v>13-14</v>
      </c>
      <c r="AL1277" s="36" t="str">
        <f t="shared" si="512"/>
        <v>Feb</v>
      </c>
      <c r="AM1277" s="35" t="str">
        <f t="shared" si="513"/>
        <v>295-305</v>
      </c>
      <c r="AN1277" s="36" t="str">
        <f t="shared" si="514"/>
        <v>Inner-TI</v>
      </c>
    </row>
    <row r="1278" spans="5:40" x14ac:dyDescent="0.3">
      <c r="E1278" s="12">
        <v>40965.5625</v>
      </c>
      <c r="F1278" s="16">
        <v>6.47</v>
      </c>
      <c r="G1278" s="16">
        <v>370.81000137329102</v>
      </c>
      <c r="H1278" s="29">
        <v>1.2198310406543438</v>
      </c>
      <c r="I1278" s="26">
        <v>299.5</v>
      </c>
      <c r="J1278" s="30">
        <v>0.14683153013910355</v>
      </c>
      <c r="K1278" s="31">
        <v>0.14415309354239328</v>
      </c>
      <c r="L1278" s="111">
        <f t="shared" si="494"/>
        <v>0.4</v>
      </c>
      <c r="M1278" s="112">
        <f t="shared" si="495"/>
        <v>0.15000000000000002</v>
      </c>
      <c r="N1278" s="112" t="b">
        <f t="shared" si="496"/>
        <v>1</v>
      </c>
      <c r="O1278" s="112" t="b">
        <f t="shared" si="497"/>
        <v>1</v>
      </c>
      <c r="P1278" s="113">
        <f t="shared" si="498"/>
        <v>4</v>
      </c>
      <c r="Q1278" s="113">
        <f t="shared" si="499"/>
        <v>10.999999999999998</v>
      </c>
      <c r="R1278" s="114" t="str">
        <f t="shared" si="515"/>
        <v>0.4-0.15</v>
      </c>
      <c r="S1278" s="127">
        <f t="shared" si="500"/>
        <v>4.2340806602081477E-2</v>
      </c>
      <c r="T1278" s="112" t="b">
        <f t="shared" si="501"/>
        <v>1</v>
      </c>
      <c r="U1278" s="22">
        <f t="shared" si="502"/>
        <v>6.4608869888399356</v>
      </c>
      <c r="V1278" s="22">
        <f t="shared" si="503"/>
        <v>0.35660088742053836</v>
      </c>
      <c r="W1278" s="81">
        <f t="shared" si="504"/>
        <v>7</v>
      </c>
      <c r="X1278" s="22">
        <f t="shared" si="505"/>
        <v>0.4365913025189318</v>
      </c>
      <c r="Y1278" s="3">
        <f>IF(U1278&gt;'Power Curve'!$C$37,0,INDEX(Ci,$W1278,1)*POWER(1-X1278,3)+INDEX(Ci,$W1278,2)*3*X1278*POWER(1-X1278,2)+INDEX(Ci,$W1278,3)*3*POWER(X1278,2)*(1-X1278)+INDEX(Ci,$W1278,4)*POWER(X1278,3))</f>
        <v>461.39420438146215</v>
      </c>
      <c r="Z1278" s="3">
        <f t="shared" si="506"/>
        <v>480.93000715649885</v>
      </c>
      <c r="AA1278" s="3">
        <f t="shared" si="507"/>
        <v>370.81000137329102</v>
      </c>
      <c r="AB1278" s="3">
        <f t="shared" si="516"/>
        <v>110.12000578320783</v>
      </c>
      <c r="AC1278" s="3">
        <f t="shared" si="517"/>
        <v>110.12000578320783</v>
      </c>
      <c r="AE1278" s="34">
        <f t="shared" si="508"/>
        <v>6</v>
      </c>
      <c r="AF1278" s="73" t="b">
        <f>COUNTIF('Power Curve'!$D$2:$D$31,AE1278)&gt;0</f>
        <v>1</v>
      </c>
      <c r="AG1278" s="73" t="b">
        <f t="shared" si="509"/>
        <v>0</v>
      </c>
      <c r="AH1278" s="73" t="b">
        <f t="shared" si="518"/>
        <v>1</v>
      </c>
      <c r="AI1278" s="34" t="str">
        <f t="shared" si="510"/>
        <v>Outer</v>
      </c>
      <c r="AJ1278" s="35" t="str">
        <f t="shared" si="519"/>
        <v>0.3-0.4</v>
      </c>
      <c r="AK1278" s="36" t="str">
        <f t="shared" si="511"/>
        <v>13-14</v>
      </c>
      <c r="AL1278" s="36" t="str">
        <f t="shared" si="512"/>
        <v>Feb</v>
      </c>
      <c r="AM1278" s="35" t="str">
        <f t="shared" si="513"/>
        <v>295-305</v>
      </c>
      <c r="AN1278" s="36" t="str">
        <f t="shared" si="514"/>
        <v>LWS-HTI</v>
      </c>
    </row>
    <row r="1279" spans="5:40" x14ac:dyDescent="0.3">
      <c r="E1279" s="12">
        <v>40965.569444444445</v>
      </c>
      <c r="F1279" s="16">
        <v>7.2</v>
      </c>
      <c r="G1279" s="16">
        <v>507.79002952575678</v>
      </c>
      <c r="H1279" s="29">
        <v>1.2201496302457182</v>
      </c>
      <c r="I1279" s="26">
        <v>300.5</v>
      </c>
      <c r="J1279" s="30">
        <v>8.1944444444444445E-2</v>
      </c>
      <c r="K1279" s="31">
        <v>0.15569431448424967</v>
      </c>
      <c r="L1279" s="111">
        <f t="shared" si="494"/>
        <v>0.5</v>
      </c>
      <c r="M1279" s="112">
        <f t="shared" si="495"/>
        <v>0.08</v>
      </c>
      <c r="N1279" s="112" t="b">
        <f t="shared" si="496"/>
        <v>1</v>
      </c>
      <c r="O1279" s="112" t="b">
        <f t="shared" si="497"/>
        <v>1</v>
      </c>
      <c r="P1279" s="113">
        <f t="shared" si="498"/>
        <v>5</v>
      </c>
      <c r="Q1279" s="113">
        <f t="shared" si="499"/>
        <v>18</v>
      </c>
      <c r="R1279" s="114" t="str">
        <f t="shared" si="515"/>
        <v>0.5-0.08</v>
      </c>
      <c r="S1279" s="127">
        <f t="shared" si="500"/>
        <v>-2.3595533189971072E-2</v>
      </c>
      <c r="T1279" s="112" t="b">
        <f t="shared" si="501"/>
        <v>1</v>
      </c>
      <c r="U1279" s="22">
        <f t="shared" si="502"/>
        <v>7.1904846650847976</v>
      </c>
      <c r="V1279" s="22">
        <f t="shared" si="503"/>
        <v>0.46936256020045214</v>
      </c>
      <c r="W1279" s="81">
        <f t="shared" si="504"/>
        <v>8</v>
      </c>
      <c r="X1279" s="22">
        <f t="shared" si="505"/>
        <v>0.17649607447205448</v>
      </c>
      <c r="Y1279" s="3">
        <f>IF(U1279&gt;'Power Curve'!$C$37,0,INDEX(Ci,$W1279,1)*POWER(1-X1279,3)+INDEX(Ci,$W1279,2)*3*X1279*POWER(1-X1279,2)+INDEX(Ci,$W1279,3)*3*POWER(X1279,2)*(1-X1279)+INDEX(Ci,$W1279,4)*POWER(X1279,3))</f>
        <v>646.33231091014841</v>
      </c>
      <c r="Z1279" s="3">
        <f t="shared" si="506"/>
        <v>631.08175541631726</v>
      </c>
      <c r="AA1279" s="3">
        <f t="shared" si="507"/>
        <v>507.79002952575678</v>
      </c>
      <c r="AB1279" s="3">
        <f t="shared" si="516"/>
        <v>123.29172589056049</v>
      </c>
      <c r="AC1279" s="3">
        <f t="shared" si="517"/>
        <v>123.29172589056049</v>
      </c>
      <c r="AE1279" s="34">
        <f t="shared" si="508"/>
        <v>7</v>
      </c>
      <c r="AF1279" s="73" t="b">
        <f>COUNTIF('Power Curve'!$D$2:$D$31,AE1279)&gt;0</f>
        <v>1</v>
      </c>
      <c r="AG1279" s="73" t="b">
        <f t="shared" si="509"/>
        <v>0</v>
      </c>
      <c r="AH1279" s="73" t="b">
        <f t="shared" si="518"/>
        <v>1</v>
      </c>
      <c r="AI1279" s="34" t="str">
        <f t="shared" si="510"/>
        <v>Outer</v>
      </c>
      <c r="AJ1279" s="35" t="str">
        <f t="shared" si="519"/>
        <v>0.4-0.5</v>
      </c>
      <c r="AK1279" s="36" t="str">
        <f t="shared" si="511"/>
        <v>13-14</v>
      </c>
      <c r="AL1279" s="36" t="str">
        <f t="shared" si="512"/>
        <v>Feb</v>
      </c>
      <c r="AM1279" s="35" t="str">
        <f t="shared" si="513"/>
        <v>295-305</v>
      </c>
      <c r="AN1279" s="36" t="str">
        <f t="shared" si="514"/>
        <v>LWS-LTI</v>
      </c>
    </row>
    <row r="1280" spans="5:40" x14ac:dyDescent="0.3">
      <c r="E1280" s="12">
        <v>40965.576388888891</v>
      </c>
      <c r="F1280" s="16">
        <v>6.43</v>
      </c>
      <c r="G1280" s="16">
        <v>520.47000122070313</v>
      </c>
      <c r="H1280" s="29">
        <v>1.2200130708542167</v>
      </c>
      <c r="I1280" s="26">
        <v>301.7</v>
      </c>
      <c r="J1280" s="30">
        <v>0.11819595645412131</v>
      </c>
      <c r="K1280" s="31">
        <v>0.1090028601364858</v>
      </c>
      <c r="L1280" s="111">
        <f t="shared" si="494"/>
        <v>0.4</v>
      </c>
      <c r="M1280" s="112">
        <f t="shared" si="495"/>
        <v>0.12</v>
      </c>
      <c r="N1280" s="112" t="b">
        <f t="shared" si="496"/>
        <v>1</v>
      </c>
      <c r="O1280" s="112" t="b">
        <f t="shared" si="497"/>
        <v>1</v>
      </c>
      <c r="P1280" s="113">
        <f t="shared" si="498"/>
        <v>4</v>
      </c>
      <c r="Q1280" s="113">
        <f t="shared" si="499"/>
        <v>14</v>
      </c>
      <c r="R1280" s="114" t="str">
        <f t="shared" si="515"/>
        <v>0.4-0.12</v>
      </c>
      <c r="S1280" s="127">
        <f t="shared" si="500"/>
        <v>-3.0982127234546147E-3</v>
      </c>
      <c r="T1280" s="112" t="b">
        <f t="shared" si="501"/>
        <v>1</v>
      </c>
      <c r="U1280" s="22">
        <f t="shared" si="502"/>
        <v>6.4212627030784954</v>
      </c>
      <c r="V1280" s="22">
        <f t="shared" si="503"/>
        <v>0.35047682632406391</v>
      </c>
      <c r="W1280" s="81">
        <f t="shared" si="504"/>
        <v>7</v>
      </c>
      <c r="X1280" s="22">
        <f t="shared" si="505"/>
        <v>0.39631138348290118</v>
      </c>
      <c r="Y1280" s="3">
        <f>IF(U1280&gt;'Power Curve'!$C$37,0,INDEX(Ci,$W1280,1)*POWER(1-X1280,3)+INDEX(Ci,$W1280,2)*3*X1280*POWER(1-X1280,2)+INDEX(Ci,$W1280,3)*3*POWER(X1280,2)*(1-X1280)+INDEX(Ci,$W1280,4)*POWER(X1280,3))</f>
        <v>452.07421691818587</v>
      </c>
      <c r="Z1280" s="3">
        <f t="shared" si="506"/>
        <v>450.67359482738419</v>
      </c>
      <c r="AA1280" s="3">
        <f t="shared" si="507"/>
        <v>520.47000122070313</v>
      </c>
      <c r="AB1280" s="3">
        <f t="shared" si="516"/>
        <v>-69.796406393318932</v>
      </c>
      <c r="AC1280" s="3">
        <f t="shared" si="517"/>
        <v>69.796406393318932</v>
      </c>
      <c r="AE1280" s="34">
        <f t="shared" si="508"/>
        <v>6</v>
      </c>
      <c r="AF1280" s="73" t="b">
        <f>COUNTIF('Power Curve'!$D$2:$D$31,AE1280)&gt;0</f>
        <v>1</v>
      </c>
      <c r="AG1280" s="73" t="b">
        <f t="shared" si="509"/>
        <v>0</v>
      </c>
      <c r="AH1280" s="73" t="b">
        <f t="shared" si="518"/>
        <v>1</v>
      </c>
      <c r="AI1280" s="34" t="str">
        <f t="shared" si="510"/>
        <v>Inner</v>
      </c>
      <c r="AJ1280" s="35" t="str">
        <f t="shared" si="519"/>
        <v>0.3-0.4</v>
      </c>
      <c r="AK1280" s="36" t="str">
        <f t="shared" si="511"/>
        <v>13-14</v>
      </c>
      <c r="AL1280" s="36" t="str">
        <f t="shared" si="512"/>
        <v>Feb</v>
      </c>
      <c r="AM1280" s="35" t="str">
        <f t="shared" si="513"/>
        <v>295-305</v>
      </c>
      <c r="AN1280" s="36" t="str">
        <f t="shared" si="514"/>
        <v>Inner-TI</v>
      </c>
    </row>
    <row r="1281" spans="5:40" x14ac:dyDescent="0.3">
      <c r="E1281" s="12">
        <v>40965.583333333336</v>
      </c>
      <c r="F1281" s="16">
        <v>6.64</v>
      </c>
      <c r="G1281" s="16">
        <v>546.14002609252952</v>
      </c>
      <c r="H1281" s="29">
        <v>1.2204290341862452</v>
      </c>
      <c r="I1281" s="26">
        <v>296.7</v>
      </c>
      <c r="J1281" s="30">
        <v>0.11445783132530121</v>
      </c>
      <c r="K1281" s="31">
        <v>0.16291825820186798</v>
      </c>
      <c r="L1281" s="111">
        <f t="shared" si="494"/>
        <v>0.4</v>
      </c>
      <c r="M1281" s="112">
        <f t="shared" si="495"/>
        <v>0.11</v>
      </c>
      <c r="N1281" s="112" t="b">
        <f t="shared" si="496"/>
        <v>1</v>
      </c>
      <c r="O1281" s="112" t="b">
        <f t="shared" si="497"/>
        <v>1</v>
      </c>
      <c r="P1281" s="113">
        <f t="shared" si="498"/>
        <v>4</v>
      </c>
      <c r="Q1281" s="113">
        <f t="shared" si="499"/>
        <v>15</v>
      </c>
      <c r="R1281" s="114" t="str">
        <f t="shared" si="515"/>
        <v>0.4-0.11</v>
      </c>
      <c r="S1281" s="127">
        <f t="shared" si="500"/>
        <v>-7.3544994965231711E-3</v>
      </c>
      <c r="T1281" s="112" t="b">
        <f t="shared" si="501"/>
        <v>1</v>
      </c>
      <c r="U1281" s="22">
        <f t="shared" si="502"/>
        <v>6.6317308728431259</v>
      </c>
      <c r="V1281" s="22">
        <f t="shared" si="503"/>
        <v>0.38300536042211059</v>
      </c>
      <c r="W1281" s="81">
        <f t="shared" si="504"/>
        <v>7</v>
      </c>
      <c r="X1281" s="22">
        <f t="shared" si="505"/>
        <v>0.61026201186320517</v>
      </c>
      <c r="Y1281" s="3">
        <f>IF(U1281&gt;'Power Curve'!$C$37,0,INDEX(Ci,$W1281,1)*POWER(1-X1281,3)+INDEX(Ci,$W1281,2)*3*X1281*POWER(1-X1281,2)+INDEX(Ci,$W1281,3)*3*POWER(X1281,2)*(1-X1281)+INDEX(Ci,$W1281,4)*POWER(X1281,3))</f>
        <v>502.87433948622851</v>
      </c>
      <c r="Z1281" s="3">
        <f t="shared" si="506"/>
        <v>499.17595040966256</v>
      </c>
      <c r="AA1281" s="3">
        <f t="shared" si="507"/>
        <v>546.14002609252952</v>
      </c>
      <c r="AB1281" s="3">
        <f t="shared" si="516"/>
        <v>-46.964075682866962</v>
      </c>
      <c r="AC1281" s="3">
        <f t="shared" si="517"/>
        <v>46.964075682866962</v>
      </c>
      <c r="AE1281" s="34">
        <f t="shared" si="508"/>
        <v>7</v>
      </c>
      <c r="AF1281" s="73" t="b">
        <f>COUNTIF('Power Curve'!$D$2:$D$31,AE1281)&gt;0</f>
        <v>1</v>
      </c>
      <c r="AG1281" s="73" t="b">
        <f t="shared" si="509"/>
        <v>0</v>
      </c>
      <c r="AH1281" s="73" t="b">
        <f t="shared" si="518"/>
        <v>1</v>
      </c>
      <c r="AI1281" s="34" t="str">
        <f t="shared" si="510"/>
        <v>Inner</v>
      </c>
      <c r="AJ1281" s="35" t="str">
        <f t="shared" si="519"/>
        <v>0.3-0.4</v>
      </c>
      <c r="AK1281" s="36" t="str">
        <f t="shared" si="511"/>
        <v>14-15</v>
      </c>
      <c r="AL1281" s="36" t="str">
        <f t="shared" si="512"/>
        <v>Feb</v>
      </c>
      <c r="AM1281" s="35" t="str">
        <f t="shared" si="513"/>
        <v>295-305</v>
      </c>
      <c r="AN1281" s="36" t="str">
        <f t="shared" si="514"/>
        <v>Inner-TI</v>
      </c>
    </row>
    <row r="1282" spans="5:40" x14ac:dyDescent="0.3">
      <c r="E1282" s="12">
        <v>40965.590277777781</v>
      </c>
      <c r="F1282" s="16">
        <v>7.23</v>
      </c>
      <c r="G1282" s="16">
        <v>660.07999265193916</v>
      </c>
      <c r="H1282" s="29">
        <v>1.2204745702271418</v>
      </c>
      <c r="I1282" s="26">
        <v>296</v>
      </c>
      <c r="J1282" s="30">
        <v>6.7773167358229594E-2</v>
      </c>
      <c r="K1282" s="31">
        <v>0.11500231176052082</v>
      </c>
      <c r="L1282" s="111">
        <f t="shared" si="494"/>
        <v>0.5</v>
      </c>
      <c r="M1282" s="112">
        <f t="shared" si="495"/>
        <v>6.9999999999999993E-2</v>
      </c>
      <c r="N1282" s="112" t="b">
        <f t="shared" si="496"/>
        <v>1</v>
      </c>
      <c r="O1282" s="112" t="b">
        <f t="shared" si="497"/>
        <v>1</v>
      </c>
      <c r="P1282" s="113">
        <f t="shared" si="498"/>
        <v>5</v>
      </c>
      <c r="Q1282" s="113">
        <f t="shared" si="499"/>
        <v>19</v>
      </c>
      <c r="R1282" s="114" t="str">
        <f t="shared" si="515"/>
        <v>0.5-0.07</v>
      </c>
      <c r="S1282" s="127">
        <f t="shared" si="500"/>
        <v>-3.1853825121220224E-2</v>
      </c>
      <c r="T1282" s="112" t="b">
        <f t="shared" si="501"/>
        <v>1</v>
      </c>
      <c r="U1282" s="22">
        <f t="shared" si="502"/>
        <v>7.2210859236837655</v>
      </c>
      <c r="V1282" s="22">
        <f t="shared" si="503"/>
        <v>0.47409208336251918</v>
      </c>
      <c r="W1282" s="81">
        <f t="shared" si="504"/>
        <v>8</v>
      </c>
      <c r="X1282" s="22">
        <f t="shared" si="505"/>
        <v>0.20729566483017908</v>
      </c>
      <c r="Y1282" s="3">
        <f>IF(U1282&gt;'Power Curve'!$C$37,0,INDEX(Ci,$W1282,1)*POWER(1-X1282,3)+INDEX(Ci,$W1282,2)*3*X1282*POWER(1-X1282,2)+INDEX(Ci,$W1282,3)*3*POWER(X1282,2)*(1-X1282)+INDEX(Ci,$W1282,4)*POWER(X1282,3))</f>
        <v>654.56060946733487</v>
      </c>
      <c r="Z1282" s="3">
        <f t="shared" si="506"/>
        <v>633.71035028212304</v>
      </c>
      <c r="AA1282" s="3">
        <f t="shared" si="507"/>
        <v>660.07999265193916</v>
      </c>
      <c r="AB1282" s="3">
        <f t="shared" si="516"/>
        <v>-26.36964236981612</v>
      </c>
      <c r="AC1282" s="3">
        <f t="shared" si="517"/>
        <v>26.36964236981612</v>
      </c>
      <c r="AE1282" s="34">
        <f t="shared" si="508"/>
        <v>7</v>
      </c>
      <c r="AF1282" s="73" t="b">
        <f>COUNTIF('Power Curve'!$D$2:$D$31,AE1282)&gt;0</f>
        <v>1</v>
      </c>
      <c r="AG1282" s="73" t="b">
        <f t="shared" si="509"/>
        <v>0</v>
      </c>
      <c r="AH1282" s="73" t="b">
        <f t="shared" si="518"/>
        <v>1</v>
      </c>
      <c r="AI1282" s="34" t="str">
        <f t="shared" si="510"/>
        <v>Outer</v>
      </c>
      <c r="AJ1282" s="35" t="str">
        <f t="shared" si="519"/>
        <v>0.4-0.5</v>
      </c>
      <c r="AK1282" s="36" t="str">
        <f t="shared" si="511"/>
        <v>14-15</v>
      </c>
      <c r="AL1282" s="36" t="str">
        <f t="shared" si="512"/>
        <v>Feb</v>
      </c>
      <c r="AM1282" s="35" t="str">
        <f t="shared" si="513"/>
        <v>295-305</v>
      </c>
      <c r="AN1282" s="36" t="str">
        <f t="shared" si="514"/>
        <v>LWS-LTI</v>
      </c>
    </row>
    <row r="1283" spans="5:40" x14ac:dyDescent="0.3">
      <c r="E1283" s="12">
        <v>40965.597222222219</v>
      </c>
      <c r="F1283" s="16">
        <v>6.96</v>
      </c>
      <c r="G1283" s="16">
        <v>582.36002922058105</v>
      </c>
      <c r="H1283" s="29">
        <v>1.220292450790152</v>
      </c>
      <c r="I1283" s="26">
        <v>297.3</v>
      </c>
      <c r="J1283" s="30">
        <v>0.1149425287356322</v>
      </c>
      <c r="K1283" s="31">
        <v>0.18553898353433435</v>
      </c>
      <c r="L1283" s="111">
        <f t="shared" ref="L1283:L1346" si="520">ROUND((V1283-CenterOfFirstWindSpeedBin)/WindSpeedBinWidth,0)*WindSpeedBinWidth+CenterOfFirstWindSpeedBin</f>
        <v>0.4</v>
      </c>
      <c r="M1283" s="112">
        <f t="shared" ref="M1283:M1346" si="521">ROUND((J1283-CenterOfFirstTurbulenceBin)/TurbulenceBinWidth,0)*TurbulenceBinWidth+CenterOfFirstTurbulenceBin</f>
        <v>0.11</v>
      </c>
      <c r="N1283" s="112" t="b">
        <f t="shared" ref="N1283:N1346" si="522">IF(AND(L1283&gt;=CenterOfFirstWindSpeedBin,L1283&lt;=CenterOfLastWindSpeedBin),TRUE,FALSE)</f>
        <v>1</v>
      </c>
      <c r="O1283" s="112" t="b">
        <f t="shared" ref="O1283:O1346" si="523">IF(AND(M1283&gt;=CenterOfFirstTurbulenceBin,M1283&lt;=CenterOfLastTurbulenceBin),TRUE,FALSE)</f>
        <v>1</v>
      </c>
      <c r="P1283" s="113">
        <f t="shared" ref="P1283:P1346" si="524">(L1283-CenterOfFirstWindSpeedBin)/WindSpeedBinWidth+1</f>
        <v>4</v>
      </c>
      <c r="Q1283" s="113">
        <f t="shared" ref="Q1283:Q1346" si="525">NumberOfTurbulenceBins-(M1283-CenterOfFirstTurbulenceBin)/TurbulenceBinWidth</f>
        <v>15</v>
      </c>
      <c r="R1283" s="114" t="str">
        <f t="shared" si="515"/>
        <v>0.4-0.11</v>
      </c>
      <c r="S1283" s="127">
        <f t="shared" ref="S1283:S1346" si="526">IF(T1283,INDEX(PowerDeviationMatrix,Q1283,P1283),IF(UseMatrixPadValue,MatrixPadValue,0))</f>
        <v>-7.3544994965231711E-3</v>
      </c>
      <c r="T1283" s="112" t="b">
        <f t="shared" ref="T1283:T1346" si="527">IF(AND(P1283&gt;0,Q1283&gt;0,N1283,O1283),LEN(INDEX(PowerDeviationMatrix,Q1283,P1283))&gt;0,FALSE)</f>
        <v>1</v>
      </c>
      <c r="U1283" s="22">
        <f t="shared" ref="U1283:U1346" si="528">F1283*(H1283/Ref_Density)^(1/3)</f>
        <v>6.951073033308214</v>
      </c>
      <c r="V1283" s="22">
        <f t="shared" ref="V1283:V1346" si="529">(U1283-CutInWindSpeed)/(RatedWindSpeed-CutInWindSpeed)</f>
        <v>0.43236072074690107</v>
      </c>
      <c r="W1283" s="81">
        <f t="shared" ref="W1283:W1346" si="530">COUNTIF(xa,"&lt;"&amp;U1283)</f>
        <v>7</v>
      </c>
      <c r="X1283" s="22">
        <f t="shared" ref="X1283:X1346" si="531">(U1283-INDEX(xa,$W1283))/(INDEX(xb,$W1283)-INDEX(xa,$W1283))</f>
        <v>0.93488808703759629</v>
      </c>
      <c r="Y1283" s="3">
        <f>IF(U1283&gt;'Power Curve'!$C$37,0,INDEX(Ci,$W1283,1)*POWER(1-X1283,3)+INDEX(Ci,$W1283,2)*3*X1283*POWER(1-X1283,2)+INDEX(Ci,$W1283,3)*3*POWER(X1283,2)*(1-X1283)+INDEX(Ci,$W1283,4)*POWER(X1283,3))</f>
        <v>583.88450203567561</v>
      </c>
      <c r="Z1283" s="3">
        <f t="shared" ref="Z1283:Z1346" si="532">IF(OR(T1283,UseMatrixPadValue),Y1283*(1+S1283),"")</f>
        <v>579.5903237594265</v>
      </c>
      <c r="AA1283" s="3">
        <f t="shared" ref="AA1283:AA1346" si="533">IF(AH1283,G1283,"")</f>
        <v>582.36002922058105</v>
      </c>
      <c r="AB1283" s="3">
        <f t="shared" si="516"/>
        <v>-2.7697054611545582</v>
      </c>
      <c r="AC1283" s="3">
        <f t="shared" si="517"/>
        <v>2.7697054611545582</v>
      </c>
      <c r="AE1283" s="34">
        <f t="shared" ref="AE1283:AE1346" si="534">MROUND(U1283-Centre_First_Bin,Bin_Width)+Centre_First_Bin</f>
        <v>7</v>
      </c>
      <c r="AF1283" s="73" t="b">
        <f>COUNTIF('Power Curve'!$D$2:$D$31,AE1283)&gt;0</f>
        <v>1</v>
      </c>
      <c r="AG1283" s="73" t="b">
        <f t="shared" ref="AG1283:AG1346" si="535">(G1283&lt;0)</f>
        <v>0</v>
      </c>
      <c r="AH1283" s="73" t="b">
        <f t="shared" si="518"/>
        <v>1</v>
      </c>
      <c r="AI1283" s="34" t="str">
        <f t="shared" ref="AI1283:AI1346" si="536">IF(AH1283,IF(AND(J1283&gt;=LowerTurbLimit,J1283&lt;=UpperTurbLimit,K1283&gt;=LowerShearLimit,K1283&lt;=UpperShearLimit),"Inner","Outer"),"")</f>
        <v>Inner</v>
      </c>
      <c r="AJ1283" s="35" t="str">
        <f t="shared" si="519"/>
        <v>0.4-0.5</v>
      </c>
      <c r="AK1283" s="36" t="str">
        <f t="shared" ref="AK1283:AK1346" si="537">IF(AH1283,HOUR(E1283)&amp;"-"&amp;HOUR(E1283)+1,"")</f>
        <v>14-15</v>
      </c>
      <c r="AL1283" s="36" t="str">
        <f t="shared" ref="AL1283:AL1346" si="538">IF(AH1283,TEXT(E1283,"mmm"),"")</f>
        <v>Feb</v>
      </c>
      <c r="AM1283" s="35" t="str">
        <f t="shared" ref="AM1283:AM1346" si="539">IF(AH1283,IF(OR(I1283&lt;5,I1283&gt;=355),"355-5",MROUND(I1283,10)-5&amp;"-"&amp;MROUND(I1283,10)+5),"")</f>
        <v>295-305</v>
      </c>
      <c r="AN1283" s="36" t="str">
        <f t="shared" ref="AN1283:AN1346" si="540">IF(AH1283,IF(V1283&lt;0.5,IF(J1283&lt;=LowerTurbLimit,"LWS-LTI",IF(J1283&gt;=UpperTurbLimit,"LWS-HTI","Inner-TI")),IF(J1283&lt;=LowerTurbLimit,"HWS-LTI",IF(J1283&gt;=UpperTurbLimit,"HWS-HTI","Inner-TI"))),"")</f>
        <v>Inner-TI</v>
      </c>
    </row>
    <row r="1284" spans="5:40" x14ac:dyDescent="0.3">
      <c r="E1284" s="12">
        <v>40965.604166666664</v>
      </c>
      <c r="F1284" s="16">
        <v>6.52</v>
      </c>
      <c r="G1284" s="16">
        <v>408.95999526977585</v>
      </c>
      <c r="H1284" s="29">
        <v>1.2202014114520581</v>
      </c>
      <c r="I1284" s="26">
        <v>299.5</v>
      </c>
      <c r="J1284" s="30">
        <v>0.13496932515337423</v>
      </c>
      <c r="K1284" s="31">
        <v>0.15241032802629417</v>
      </c>
      <c r="L1284" s="111">
        <f t="shared" si="520"/>
        <v>0.4</v>
      </c>
      <c r="M1284" s="112">
        <f t="shared" si="521"/>
        <v>0.13</v>
      </c>
      <c r="N1284" s="112" t="b">
        <f t="shared" si="522"/>
        <v>1</v>
      </c>
      <c r="O1284" s="112" t="b">
        <f t="shared" si="523"/>
        <v>1</v>
      </c>
      <c r="P1284" s="113">
        <f t="shared" si="524"/>
        <v>4</v>
      </c>
      <c r="Q1284" s="113">
        <f t="shared" si="525"/>
        <v>13</v>
      </c>
      <c r="R1284" s="114" t="str">
        <f t="shared" ref="R1284:R1347" si="541">L1284&amp;"-"&amp;M1284</f>
        <v>0.4-0.13</v>
      </c>
      <c r="S1284" s="127">
        <f t="shared" si="526"/>
        <v>1.1783103696728841E-2</v>
      </c>
      <c r="T1284" s="112" t="b">
        <f t="shared" si="527"/>
        <v>1</v>
      </c>
      <c r="U1284" s="22">
        <f t="shared" si="528"/>
        <v>6.5114754452131471</v>
      </c>
      <c r="V1284" s="22">
        <f t="shared" si="529"/>
        <v>0.36441949642894006</v>
      </c>
      <c r="W1284" s="81">
        <f t="shared" si="530"/>
        <v>7</v>
      </c>
      <c r="X1284" s="22">
        <f t="shared" si="531"/>
        <v>0.48801680805709557</v>
      </c>
      <c r="Y1284" s="3">
        <f>IF(U1284&gt;'Power Curve'!$C$37,0,INDEX(Ci,$W1284,1)*POWER(1-X1284,3)+INDEX(Ci,$W1284,2)*3*X1284*POWER(1-X1284,2)+INDEX(Ci,$W1284,3)*3*POWER(X1284,2)*(1-X1284)+INDEX(Ci,$W1284,4)*POWER(X1284,3))</f>
        <v>473.47190970184454</v>
      </c>
      <c r="Z1284" s="3">
        <f t="shared" si="532"/>
        <v>479.05087831134961</v>
      </c>
      <c r="AA1284" s="3">
        <f t="shared" si="533"/>
        <v>408.95999526977585</v>
      </c>
      <c r="AB1284" s="3">
        <f t="shared" ref="AB1284:AB1347" si="542">IF(AH1284,Z1284-AA1284,"")</f>
        <v>70.090883041573761</v>
      </c>
      <c r="AC1284" s="3">
        <f t="shared" ref="AC1284:AC1347" si="543">IF(AH1284,ABS(AB1284),"")</f>
        <v>70.090883041573761</v>
      </c>
      <c r="AE1284" s="34">
        <f t="shared" si="534"/>
        <v>7</v>
      </c>
      <c r="AF1284" s="73" t="b">
        <f>COUNTIF('Power Curve'!$D$2:$D$31,AE1284)&gt;0</f>
        <v>1</v>
      </c>
      <c r="AG1284" s="73" t="b">
        <f t="shared" si="535"/>
        <v>0</v>
      </c>
      <c r="AH1284" s="73" t="b">
        <f t="shared" ref="AH1284:AH1347" si="544">AND(AF1284,NOT(AG1284))</f>
        <v>1</v>
      </c>
      <c r="AI1284" s="34" t="str">
        <f t="shared" si="536"/>
        <v>Inner</v>
      </c>
      <c r="AJ1284" s="35" t="str">
        <f t="shared" ref="AJ1284:AJ1347" si="545">IF(AH1284,TEXT(ROUND(V1284+0.05,1)-0.1,"0.0")&amp;"-"&amp;TEXT(ROUND(V1284+0.05,1),"0.0"),"")</f>
        <v>0.3-0.4</v>
      </c>
      <c r="AK1284" s="36" t="str">
        <f t="shared" si="537"/>
        <v>14-15</v>
      </c>
      <c r="AL1284" s="36" t="str">
        <f t="shared" si="538"/>
        <v>Feb</v>
      </c>
      <c r="AM1284" s="35" t="str">
        <f t="shared" si="539"/>
        <v>295-305</v>
      </c>
      <c r="AN1284" s="36" t="str">
        <f t="shared" si="540"/>
        <v>Inner-TI</v>
      </c>
    </row>
    <row r="1285" spans="5:40" x14ac:dyDescent="0.3">
      <c r="E1285" s="12">
        <v>40965.611111111109</v>
      </c>
      <c r="F1285" s="16">
        <v>5.61</v>
      </c>
      <c r="G1285" s="16">
        <v>291.1599884033206</v>
      </c>
      <c r="H1285" s="29">
        <v>1.2207539620441221</v>
      </c>
      <c r="I1285" s="26">
        <v>299.39999999999998</v>
      </c>
      <c r="J1285" s="30">
        <v>8.7344028520499106E-2</v>
      </c>
      <c r="K1285" s="31">
        <v>0.16283093137909158</v>
      </c>
      <c r="L1285" s="111">
        <f t="shared" si="520"/>
        <v>0.2</v>
      </c>
      <c r="M1285" s="112">
        <f t="shared" si="521"/>
        <v>0.09</v>
      </c>
      <c r="N1285" s="112" t="b">
        <f t="shared" si="522"/>
        <v>1</v>
      </c>
      <c r="O1285" s="112" t="b">
        <f t="shared" si="523"/>
        <v>1</v>
      </c>
      <c r="P1285" s="113">
        <f t="shared" si="524"/>
        <v>2</v>
      </c>
      <c r="Q1285" s="113">
        <f t="shared" si="525"/>
        <v>17</v>
      </c>
      <c r="R1285" s="114" t="str">
        <f t="shared" si="541"/>
        <v>0.2-0.09</v>
      </c>
      <c r="S1285" s="127">
        <f t="shared" si="526"/>
        <v>2.727872872332233E-3</v>
      </c>
      <c r="T1285" s="112" t="b">
        <f t="shared" si="527"/>
        <v>1</v>
      </c>
      <c r="U1285" s="22">
        <f t="shared" si="528"/>
        <v>5.6035107897617635</v>
      </c>
      <c r="V1285" s="22">
        <f t="shared" si="529"/>
        <v>0.22409063203248203</v>
      </c>
      <c r="W1285" s="81">
        <f t="shared" si="530"/>
        <v>6</v>
      </c>
      <c r="X1285" s="22">
        <f t="shared" si="531"/>
        <v>0.57351318385940175</v>
      </c>
      <c r="Y1285" s="3">
        <f>IF(U1285&gt;'Power Curve'!$C$37,0,INDEX(Ci,$W1285,1)*POWER(1-X1285,3)+INDEX(Ci,$W1285,2)*3*X1285*POWER(1-X1285,2)+INDEX(Ci,$W1285,3)*3*POWER(X1285,2)*(1-X1285)+INDEX(Ci,$W1285,4)*POWER(X1285,3))</f>
        <v>297.20906108402261</v>
      </c>
      <c r="Z1285" s="3">
        <f t="shared" si="532"/>
        <v>298.01980961916507</v>
      </c>
      <c r="AA1285" s="3">
        <f t="shared" si="533"/>
        <v>291.1599884033206</v>
      </c>
      <c r="AB1285" s="3">
        <f t="shared" si="542"/>
        <v>6.8598212158444767</v>
      </c>
      <c r="AC1285" s="3">
        <f t="shared" si="543"/>
        <v>6.8598212158444767</v>
      </c>
      <c r="AE1285" s="34">
        <f t="shared" si="534"/>
        <v>6</v>
      </c>
      <c r="AF1285" s="73" t="b">
        <f>COUNTIF('Power Curve'!$D$2:$D$31,AE1285)&gt;0</f>
        <v>1</v>
      </c>
      <c r="AG1285" s="73" t="b">
        <f t="shared" si="535"/>
        <v>0</v>
      </c>
      <c r="AH1285" s="73" t="b">
        <f t="shared" si="544"/>
        <v>1</v>
      </c>
      <c r="AI1285" s="34" t="str">
        <f t="shared" si="536"/>
        <v>Outer</v>
      </c>
      <c r="AJ1285" s="35" t="str">
        <f t="shared" si="545"/>
        <v>0.2-0.3</v>
      </c>
      <c r="AK1285" s="36" t="str">
        <f t="shared" si="537"/>
        <v>14-15</v>
      </c>
      <c r="AL1285" s="36" t="str">
        <f t="shared" si="538"/>
        <v>Feb</v>
      </c>
      <c r="AM1285" s="35" t="str">
        <f t="shared" si="539"/>
        <v>295-305</v>
      </c>
      <c r="AN1285" s="36" t="str">
        <f t="shared" si="540"/>
        <v>LWS-LTI</v>
      </c>
    </row>
    <row r="1286" spans="5:40" x14ac:dyDescent="0.3">
      <c r="E1286" s="12">
        <v>40965.618055555555</v>
      </c>
      <c r="F1286" s="16">
        <v>5.69</v>
      </c>
      <c r="G1286" s="16">
        <v>361.26999664306692</v>
      </c>
      <c r="H1286" s="29">
        <v>1.2206111943966409</v>
      </c>
      <c r="I1286" s="26">
        <v>303.60000000000002</v>
      </c>
      <c r="J1286" s="30">
        <v>0.12653778558875217</v>
      </c>
      <c r="K1286" s="31">
        <v>0.19621842120028118</v>
      </c>
      <c r="L1286" s="111">
        <f t="shared" si="520"/>
        <v>0.2</v>
      </c>
      <c r="M1286" s="112">
        <f t="shared" si="521"/>
        <v>0.13</v>
      </c>
      <c r="N1286" s="112" t="b">
        <f t="shared" si="522"/>
        <v>1</v>
      </c>
      <c r="O1286" s="112" t="b">
        <f t="shared" si="523"/>
        <v>1</v>
      </c>
      <c r="P1286" s="113">
        <f t="shared" si="524"/>
        <v>2</v>
      </c>
      <c r="Q1286" s="113">
        <f t="shared" si="525"/>
        <v>13</v>
      </c>
      <c r="R1286" s="114" t="str">
        <f t="shared" si="541"/>
        <v>0.2-0.13</v>
      </c>
      <c r="S1286" s="127">
        <f t="shared" si="526"/>
        <v>1.302763973689296E-2</v>
      </c>
      <c r="T1286" s="112" t="b">
        <f t="shared" si="527"/>
        <v>1</v>
      </c>
      <c r="U1286" s="22">
        <f t="shared" si="528"/>
        <v>5.6831966840465533</v>
      </c>
      <c r="V1286" s="22">
        <f t="shared" si="529"/>
        <v>0.23640634386802881</v>
      </c>
      <c r="W1286" s="81">
        <f t="shared" si="530"/>
        <v>6</v>
      </c>
      <c r="X1286" s="22">
        <f t="shared" si="531"/>
        <v>0.65293752934244065</v>
      </c>
      <c r="Y1286" s="3">
        <f>IF(U1286&gt;'Power Curve'!$C$37,0,INDEX(Ci,$W1286,1)*POWER(1-X1286,3)+INDEX(Ci,$W1286,2)*3*X1286*POWER(1-X1286,2)+INDEX(Ci,$W1286,3)*3*POWER(X1286,2)*(1-X1286)+INDEX(Ci,$W1286,4)*POWER(X1286,3))</f>
        <v>309.53359212356958</v>
      </c>
      <c r="Z1286" s="3">
        <f t="shared" si="532"/>
        <v>313.56608424822178</v>
      </c>
      <c r="AA1286" s="3">
        <f t="shared" si="533"/>
        <v>361.26999664306692</v>
      </c>
      <c r="AB1286" s="3">
        <f t="shared" si="542"/>
        <v>-47.703912394845133</v>
      </c>
      <c r="AC1286" s="3">
        <f t="shared" si="543"/>
        <v>47.703912394845133</v>
      </c>
      <c r="AE1286" s="34">
        <f t="shared" si="534"/>
        <v>6</v>
      </c>
      <c r="AF1286" s="73" t="b">
        <f>COUNTIF('Power Curve'!$D$2:$D$31,AE1286)&gt;0</f>
        <v>1</v>
      </c>
      <c r="AG1286" s="73" t="b">
        <f t="shared" si="535"/>
        <v>0</v>
      </c>
      <c r="AH1286" s="73" t="b">
        <f t="shared" si="544"/>
        <v>1</v>
      </c>
      <c r="AI1286" s="34" t="str">
        <f t="shared" si="536"/>
        <v>Inner</v>
      </c>
      <c r="AJ1286" s="35" t="str">
        <f t="shared" si="545"/>
        <v>0.2-0.3</v>
      </c>
      <c r="AK1286" s="36" t="str">
        <f t="shared" si="537"/>
        <v>14-15</v>
      </c>
      <c r="AL1286" s="36" t="str">
        <f t="shared" si="538"/>
        <v>Feb</v>
      </c>
      <c r="AM1286" s="35" t="str">
        <f t="shared" si="539"/>
        <v>295-305</v>
      </c>
      <c r="AN1286" s="36" t="str">
        <f t="shared" si="540"/>
        <v>Inner-TI</v>
      </c>
    </row>
    <row r="1287" spans="5:40" x14ac:dyDescent="0.3">
      <c r="E1287" s="12">
        <v>40965.625</v>
      </c>
      <c r="F1287" s="16">
        <v>6.56</v>
      </c>
      <c r="G1287" s="16">
        <v>408.74998474121139</v>
      </c>
      <c r="H1287" s="29">
        <v>1.2206567440321479</v>
      </c>
      <c r="I1287" s="26">
        <v>302.10000000000002</v>
      </c>
      <c r="J1287" s="30">
        <v>8.2317073170731711E-2</v>
      </c>
      <c r="K1287" s="31">
        <v>0.25535598631428547</v>
      </c>
      <c r="L1287" s="111">
        <f t="shared" si="520"/>
        <v>0.4</v>
      </c>
      <c r="M1287" s="112">
        <f t="shared" si="521"/>
        <v>0.08</v>
      </c>
      <c r="N1287" s="112" t="b">
        <f t="shared" si="522"/>
        <v>1</v>
      </c>
      <c r="O1287" s="112" t="b">
        <f t="shared" si="523"/>
        <v>1</v>
      </c>
      <c r="P1287" s="113">
        <f t="shared" si="524"/>
        <v>4</v>
      </c>
      <c r="Q1287" s="113">
        <f t="shared" si="525"/>
        <v>18</v>
      </c>
      <c r="R1287" s="114" t="str">
        <f t="shared" si="541"/>
        <v>0.4-0.08</v>
      </c>
      <c r="S1287" s="127">
        <f t="shared" si="526"/>
        <v>-2.0887483269879482E-2</v>
      </c>
      <c r="T1287" s="112" t="b">
        <f t="shared" si="527"/>
        <v>1</v>
      </c>
      <c r="U1287" s="22">
        <f t="shared" si="528"/>
        <v>6.5522379596500091</v>
      </c>
      <c r="V1287" s="22">
        <f t="shared" si="529"/>
        <v>0.37071947443637177</v>
      </c>
      <c r="W1287" s="81">
        <f t="shared" si="530"/>
        <v>7</v>
      </c>
      <c r="X1287" s="22">
        <f t="shared" si="531"/>
        <v>0.52945378918293906</v>
      </c>
      <c r="Y1287" s="3">
        <f>IF(U1287&gt;'Power Curve'!$C$37,0,INDEX(Ci,$W1287,1)*POWER(1-X1287,3)+INDEX(Ci,$W1287,2)*3*X1287*POWER(1-X1287,2)+INDEX(Ci,$W1287,3)*3*POWER(X1287,2)*(1-X1287)+INDEX(Ci,$W1287,4)*POWER(X1287,3))</f>
        <v>483.33690945193149</v>
      </c>
      <c r="Z1287" s="3">
        <f t="shared" si="532"/>
        <v>473.24121784203902</v>
      </c>
      <c r="AA1287" s="3">
        <f t="shared" si="533"/>
        <v>408.74998474121139</v>
      </c>
      <c r="AB1287" s="3">
        <f t="shared" si="542"/>
        <v>64.491233100827628</v>
      </c>
      <c r="AC1287" s="3">
        <f t="shared" si="543"/>
        <v>64.491233100827628</v>
      </c>
      <c r="AE1287" s="34">
        <f t="shared" si="534"/>
        <v>7</v>
      </c>
      <c r="AF1287" s="73" t="b">
        <f>COUNTIF('Power Curve'!$D$2:$D$31,AE1287)&gt;0</f>
        <v>1</v>
      </c>
      <c r="AG1287" s="73" t="b">
        <f t="shared" si="535"/>
        <v>0</v>
      </c>
      <c r="AH1287" s="73" t="b">
        <f t="shared" si="544"/>
        <v>1</v>
      </c>
      <c r="AI1287" s="34" t="str">
        <f t="shared" si="536"/>
        <v>Outer</v>
      </c>
      <c r="AJ1287" s="35" t="str">
        <f t="shared" si="545"/>
        <v>0.3-0.4</v>
      </c>
      <c r="AK1287" s="36" t="str">
        <f t="shared" si="537"/>
        <v>15-16</v>
      </c>
      <c r="AL1287" s="36" t="str">
        <f t="shared" si="538"/>
        <v>Feb</v>
      </c>
      <c r="AM1287" s="35" t="str">
        <f t="shared" si="539"/>
        <v>295-305</v>
      </c>
      <c r="AN1287" s="36" t="str">
        <f t="shared" si="540"/>
        <v>LWS-LTI</v>
      </c>
    </row>
    <row r="1288" spans="5:40" x14ac:dyDescent="0.3">
      <c r="E1288" s="12">
        <v>40965.631944444445</v>
      </c>
      <c r="F1288" s="16">
        <v>6.11</v>
      </c>
      <c r="G1288" s="16">
        <v>354.41000747680704</v>
      </c>
      <c r="H1288" s="29">
        <v>1.2207934089933137</v>
      </c>
      <c r="I1288" s="26">
        <v>301.89999999999998</v>
      </c>
      <c r="J1288" s="30">
        <v>6.8739770867430439E-2</v>
      </c>
      <c r="K1288" s="31">
        <v>0.27654021488612812</v>
      </c>
      <c r="L1288" s="111">
        <f t="shared" si="520"/>
        <v>0.30000000000000004</v>
      </c>
      <c r="M1288" s="112">
        <f t="shared" si="521"/>
        <v>6.9999999999999993E-2</v>
      </c>
      <c r="N1288" s="112" t="b">
        <f t="shared" si="522"/>
        <v>1</v>
      </c>
      <c r="O1288" s="112" t="b">
        <f t="shared" si="523"/>
        <v>1</v>
      </c>
      <c r="P1288" s="113">
        <f t="shared" si="524"/>
        <v>3.0000000000000004</v>
      </c>
      <c r="Q1288" s="113">
        <f t="shared" si="525"/>
        <v>19</v>
      </c>
      <c r="R1288" s="114" t="str">
        <f t="shared" si="541"/>
        <v>0.3-0.07</v>
      </c>
      <c r="S1288" s="127">
        <f t="shared" si="526"/>
        <v>-5.596465047464419E-2</v>
      </c>
      <c r="T1288" s="112" t="b">
        <f t="shared" si="527"/>
        <v>1</v>
      </c>
      <c r="U1288" s="22">
        <f t="shared" si="528"/>
        <v>6.1029981639656397</v>
      </c>
      <c r="V1288" s="22">
        <f t="shared" si="529"/>
        <v>0.30128801585305925</v>
      </c>
      <c r="W1288" s="81">
        <f t="shared" si="530"/>
        <v>7</v>
      </c>
      <c r="X1288" s="22">
        <f t="shared" si="531"/>
        <v>7.2780760251309612E-2</v>
      </c>
      <c r="Y1288" s="3">
        <f>IF(U1288&gt;'Power Curve'!$C$37,0,INDEX(Ci,$W1288,1)*POWER(1-X1288,3)+INDEX(Ci,$W1288,2)*3*X1288*POWER(1-X1288,2)+INDEX(Ci,$W1288,3)*3*POWER(X1288,2)*(1-X1288)+INDEX(Ci,$W1288,4)*POWER(X1288,3))</f>
        <v>382.89511520318706</v>
      </c>
      <c r="Z1288" s="3">
        <f t="shared" si="532"/>
        <v>361.46652391239206</v>
      </c>
      <c r="AA1288" s="3">
        <f t="shared" si="533"/>
        <v>354.41000747680704</v>
      </c>
      <c r="AB1288" s="3">
        <f t="shared" si="542"/>
        <v>7.0565164355850243</v>
      </c>
      <c r="AC1288" s="3">
        <f t="shared" si="543"/>
        <v>7.0565164355850243</v>
      </c>
      <c r="AE1288" s="34">
        <f t="shared" si="534"/>
        <v>6</v>
      </c>
      <c r="AF1288" s="73" t="b">
        <f>COUNTIF('Power Curve'!$D$2:$D$31,AE1288)&gt;0</f>
        <v>1</v>
      </c>
      <c r="AG1288" s="73" t="b">
        <f t="shared" si="535"/>
        <v>0</v>
      </c>
      <c r="AH1288" s="73" t="b">
        <f t="shared" si="544"/>
        <v>1</v>
      </c>
      <c r="AI1288" s="34" t="str">
        <f t="shared" si="536"/>
        <v>Outer</v>
      </c>
      <c r="AJ1288" s="35" t="str">
        <f t="shared" si="545"/>
        <v>0.3-0.4</v>
      </c>
      <c r="AK1288" s="36" t="str">
        <f t="shared" si="537"/>
        <v>15-16</v>
      </c>
      <c r="AL1288" s="36" t="str">
        <f t="shared" si="538"/>
        <v>Feb</v>
      </c>
      <c r="AM1288" s="35" t="str">
        <f t="shared" si="539"/>
        <v>295-305</v>
      </c>
      <c r="AN1288" s="36" t="str">
        <f t="shared" si="540"/>
        <v>LWS-LTI</v>
      </c>
    </row>
    <row r="1289" spans="5:40" x14ac:dyDescent="0.3">
      <c r="E1289" s="12">
        <v>40965.638888888891</v>
      </c>
      <c r="F1289" s="16">
        <v>6.15</v>
      </c>
      <c r="G1289" s="16">
        <v>376.35998916625982</v>
      </c>
      <c r="H1289" s="29">
        <v>1.2212947808494743</v>
      </c>
      <c r="I1289" s="26">
        <v>293.89999999999998</v>
      </c>
      <c r="J1289" s="30">
        <v>6.1788617886178857E-2</v>
      </c>
      <c r="K1289" s="31">
        <v>0.26617810813556841</v>
      </c>
      <c r="L1289" s="111">
        <f t="shared" si="520"/>
        <v>0.30000000000000004</v>
      </c>
      <c r="M1289" s="112">
        <f t="shared" si="521"/>
        <v>6.0000000000000005E-2</v>
      </c>
      <c r="N1289" s="112" t="b">
        <f t="shared" si="522"/>
        <v>1</v>
      </c>
      <c r="O1289" s="112" t="b">
        <f t="shared" si="523"/>
        <v>1</v>
      </c>
      <c r="P1289" s="113">
        <f t="shared" si="524"/>
        <v>3.0000000000000004</v>
      </c>
      <c r="Q1289" s="113">
        <f t="shared" si="525"/>
        <v>20</v>
      </c>
      <c r="R1289" s="114" t="str">
        <f t="shared" si="541"/>
        <v>0.3-0.06</v>
      </c>
      <c r="S1289" s="127">
        <f t="shared" si="526"/>
        <v>-9.0712576007974638E-2</v>
      </c>
      <c r="T1289" s="112" t="b">
        <f t="shared" si="527"/>
        <v>1</v>
      </c>
      <c r="U1289" s="22">
        <f t="shared" si="528"/>
        <v>6.1437931670930173</v>
      </c>
      <c r="V1289" s="22">
        <f t="shared" si="529"/>
        <v>0.30759301509234005</v>
      </c>
      <c r="W1289" s="81">
        <f t="shared" si="530"/>
        <v>7</v>
      </c>
      <c r="X1289" s="22">
        <f t="shared" si="531"/>
        <v>0.11425076763361203</v>
      </c>
      <c r="Y1289" s="3">
        <f>IF(U1289&gt;'Power Curve'!$C$37,0,INDEX(Ci,$W1289,1)*POWER(1-X1289,3)+INDEX(Ci,$W1289,2)*3*X1289*POWER(1-X1289,2)+INDEX(Ci,$W1289,3)*3*POWER(X1289,2)*(1-X1289)+INDEX(Ci,$W1289,4)*POWER(X1289,3))</f>
        <v>391.10424597896531</v>
      </c>
      <c r="Z1289" s="3">
        <f t="shared" si="532"/>
        <v>355.62617233855678</v>
      </c>
      <c r="AA1289" s="3">
        <f t="shared" si="533"/>
        <v>376.35998916625982</v>
      </c>
      <c r="AB1289" s="3">
        <f t="shared" si="542"/>
        <v>-20.733816827703038</v>
      </c>
      <c r="AC1289" s="3">
        <f t="shared" si="543"/>
        <v>20.733816827703038</v>
      </c>
      <c r="AE1289" s="34">
        <f t="shared" si="534"/>
        <v>6</v>
      </c>
      <c r="AF1289" s="73" t="b">
        <f>COUNTIF('Power Curve'!$D$2:$D$31,AE1289)&gt;0</f>
        <v>1</v>
      </c>
      <c r="AG1289" s="73" t="b">
        <f t="shared" si="535"/>
        <v>0</v>
      </c>
      <c r="AH1289" s="73" t="b">
        <f t="shared" si="544"/>
        <v>1</v>
      </c>
      <c r="AI1289" s="34" t="str">
        <f t="shared" si="536"/>
        <v>Outer</v>
      </c>
      <c r="AJ1289" s="35" t="str">
        <f t="shared" si="545"/>
        <v>0.3-0.4</v>
      </c>
      <c r="AK1289" s="36" t="str">
        <f t="shared" si="537"/>
        <v>15-16</v>
      </c>
      <c r="AL1289" s="36" t="str">
        <f t="shared" si="538"/>
        <v>Feb</v>
      </c>
      <c r="AM1289" s="35" t="str">
        <f t="shared" si="539"/>
        <v>285-295</v>
      </c>
      <c r="AN1289" s="36" t="str">
        <f t="shared" si="540"/>
        <v>LWS-LTI</v>
      </c>
    </row>
    <row r="1290" spans="5:40" x14ac:dyDescent="0.3">
      <c r="E1290" s="12">
        <v>40965.645833333336</v>
      </c>
      <c r="F1290" s="16">
        <v>5.68</v>
      </c>
      <c r="G1290" s="16">
        <v>305.92999267578119</v>
      </c>
      <c r="H1290" s="29">
        <v>1.2216596728768192</v>
      </c>
      <c r="I1290" s="26">
        <v>297.3</v>
      </c>
      <c r="J1290" s="30">
        <v>8.098591549295775E-2</v>
      </c>
      <c r="K1290" s="31">
        <v>0.26805784352475198</v>
      </c>
      <c r="L1290" s="111">
        <f t="shared" si="520"/>
        <v>0.2</v>
      </c>
      <c r="M1290" s="112">
        <f t="shared" si="521"/>
        <v>0.08</v>
      </c>
      <c r="N1290" s="112" t="b">
        <f t="shared" si="522"/>
        <v>1</v>
      </c>
      <c r="O1290" s="112" t="b">
        <f t="shared" si="523"/>
        <v>1</v>
      </c>
      <c r="P1290" s="113">
        <f t="shared" si="524"/>
        <v>2</v>
      </c>
      <c r="Q1290" s="113">
        <f t="shared" si="525"/>
        <v>18</v>
      </c>
      <c r="R1290" s="114" t="str">
        <f t="shared" si="541"/>
        <v>0.2-0.08</v>
      </c>
      <c r="S1290" s="127">
        <f t="shared" si="526"/>
        <v>-4.963225655588225E-2</v>
      </c>
      <c r="T1290" s="112" t="b">
        <f t="shared" si="527"/>
        <v>1</v>
      </c>
      <c r="U1290" s="22">
        <f t="shared" si="528"/>
        <v>5.67483256341173</v>
      </c>
      <c r="V1290" s="22">
        <f t="shared" si="529"/>
        <v>0.23511364206150723</v>
      </c>
      <c r="W1290" s="81">
        <f t="shared" si="530"/>
        <v>6</v>
      </c>
      <c r="X1290" s="22">
        <f t="shared" si="531"/>
        <v>0.64460086181897891</v>
      </c>
      <c r="Y1290" s="3">
        <f>IF(U1290&gt;'Power Curve'!$C$37,0,INDEX(Ci,$W1290,1)*POWER(1-X1290,3)+INDEX(Ci,$W1290,2)*3*X1290*POWER(1-X1290,2)+INDEX(Ci,$W1290,3)*3*POWER(X1290,2)*(1-X1290)+INDEX(Ci,$W1290,4)*POWER(X1290,3))</f>
        <v>308.22356159095216</v>
      </c>
      <c r="Z1290" s="3">
        <f t="shared" si="532"/>
        <v>292.92573070550225</v>
      </c>
      <c r="AA1290" s="3">
        <f t="shared" si="533"/>
        <v>305.92999267578119</v>
      </c>
      <c r="AB1290" s="3">
        <f t="shared" si="542"/>
        <v>-13.004261970278947</v>
      </c>
      <c r="AC1290" s="3">
        <f t="shared" si="543"/>
        <v>13.004261970278947</v>
      </c>
      <c r="AE1290" s="34">
        <f t="shared" si="534"/>
        <v>6</v>
      </c>
      <c r="AF1290" s="73" t="b">
        <f>COUNTIF('Power Curve'!$D$2:$D$31,AE1290)&gt;0</f>
        <v>1</v>
      </c>
      <c r="AG1290" s="73" t="b">
        <f t="shared" si="535"/>
        <v>0</v>
      </c>
      <c r="AH1290" s="73" t="b">
        <f t="shared" si="544"/>
        <v>1</v>
      </c>
      <c r="AI1290" s="34" t="str">
        <f t="shared" si="536"/>
        <v>Outer</v>
      </c>
      <c r="AJ1290" s="35" t="str">
        <f t="shared" si="545"/>
        <v>0.2-0.3</v>
      </c>
      <c r="AK1290" s="36" t="str">
        <f t="shared" si="537"/>
        <v>15-16</v>
      </c>
      <c r="AL1290" s="36" t="str">
        <f t="shared" si="538"/>
        <v>Feb</v>
      </c>
      <c r="AM1290" s="35" t="str">
        <f t="shared" si="539"/>
        <v>295-305</v>
      </c>
      <c r="AN1290" s="36" t="str">
        <f t="shared" si="540"/>
        <v>LWS-LTI</v>
      </c>
    </row>
    <row r="1291" spans="5:40" x14ac:dyDescent="0.3">
      <c r="E1291" s="12">
        <v>40965.652777777781</v>
      </c>
      <c r="F1291" s="16">
        <v>5.67</v>
      </c>
      <c r="G1291" s="16">
        <v>300.44999694824219</v>
      </c>
      <c r="H1291" s="29">
        <v>1.2223901136239115</v>
      </c>
      <c r="I1291" s="26">
        <v>297.89999999999998</v>
      </c>
      <c r="J1291" s="30">
        <v>8.1128747795414471E-2</v>
      </c>
      <c r="K1291" s="31">
        <v>0.27470617093545219</v>
      </c>
      <c r="L1291" s="111">
        <f t="shared" si="520"/>
        <v>0.2</v>
      </c>
      <c r="M1291" s="112">
        <f t="shared" si="521"/>
        <v>0.08</v>
      </c>
      <c r="N1291" s="112" t="b">
        <f t="shared" si="522"/>
        <v>1</v>
      </c>
      <c r="O1291" s="112" t="b">
        <f t="shared" si="523"/>
        <v>1</v>
      </c>
      <c r="P1291" s="113">
        <f t="shared" si="524"/>
        <v>2</v>
      </c>
      <c r="Q1291" s="113">
        <f t="shared" si="525"/>
        <v>18</v>
      </c>
      <c r="R1291" s="114" t="str">
        <f t="shared" si="541"/>
        <v>0.2-0.08</v>
      </c>
      <c r="S1291" s="127">
        <f t="shared" si="526"/>
        <v>-4.963225655588225E-2</v>
      </c>
      <c r="T1291" s="112" t="b">
        <f t="shared" si="527"/>
        <v>1</v>
      </c>
      <c r="U1291" s="22">
        <f t="shared" si="528"/>
        <v>5.6659704551316779</v>
      </c>
      <c r="V1291" s="22">
        <f t="shared" si="529"/>
        <v>0.23374397465911267</v>
      </c>
      <c r="W1291" s="81">
        <f t="shared" si="530"/>
        <v>6</v>
      </c>
      <c r="X1291" s="22">
        <f t="shared" si="531"/>
        <v>0.635767841168832</v>
      </c>
      <c r="Y1291" s="3">
        <f>IF(U1291&gt;'Power Curve'!$C$37,0,INDEX(Ci,$W1291,1)*POWER(1-X1291,3)+INDEX(Ci,$W1291,2)*3*X1291*POWER(1-X1291,2)+INDEX(Ci,$W1291,3)*3*POWER(X1291,2)*(1-X1291)+INDEX(Ci,$W1291,4)*POWER(X1291,3))</f>
        <v>306.84001006365588</v>
      </c>
      <c r="Z1291" s="3">
        <f t="shared" si="532"/>
        <v>291.61084796256705</v>
      </c>
      <c r="AA1291" s="3">
        <f t="shared" si="533"/>
        <v>300.44999694824219</v>
      </c>
      <c r="AB1291" s="3">
        <f t="shared" si="542"/>
        <v>-8.8391489856751377</v>
      </c>
      <c r="AC1291" s="3">
        <f t="shared" si="543"/>
        <v>8.8391489856751377</v>
      </c>
      <c r="AE1291" s="34">
        <f t="shared" si="534"/>
        <v>6</v>
      </c>
      <c r="AF1291" s="73" t="b">
        <f>COUNTIF('Power Curve'!$D$2:$D$31,AE1291)&gt;0</f>
        <v>1</v>
      </c>
      <c r="AG1291" s="73" t="b">
        <f t="shared" si="535"/>
        <v>0</v>
      </c>
      <c r="AH1291" s="73" t="b">
        <f t="shared" si="544"/>
        <v>1</v>
      </c>
      <c r="AI1291" s="34" t="str">
        <f t="shared" si="536"/>
        <v>Outer</v>
      </c>
      <c r="AJ1291" s="35" t="str">
        <f t="shared" si="545"/>
        <v>0.2-0.3</v>
      </c>
      <c r="AK1291" s="36" t="str">
        <f t="shared" si="537"/>
        <v>15-16</v>
      </c>
      <c r="AL1291" s="36" t="str">
        <f t="shared" si="538"/>
        <v>Feb</v>
      </c>
      <c r="AM1291" s="35" t="str">
        <f t="shared" si="539"/>
        <v>295-305</v>
      </c>
      <c r="AN1291" s="36" t="str">
        <f t="shared" si="540"/>
        <v>LWS-LTI</v>
      </c>
    </row>
    <row r="1292" spans="5:40" x14ac:dyDescent="0.3">
      <c r="E1292" s="12">
        <v>40965.659722222219</v>
      </c>
      <c r="F1292" s="16">
        <v>5.94</v>
      </c>
      <c r="G1292" s="16">
        <v>335.95000457763626</v>
      </c>
      <c r="H1292" s="29">
        <v>1.2228013682080845</v>
      </c>
      <c r="I1292" s="26">
        <v>307.39999999999998</v>
      </c>
      <c r="J1292" s="30">
        <v>5.2188552188552187E-2</v>
      </c>
      <c r="K1292" s="31">
        <v>0.32458990519171965</v>
      </c>
      <c r="L1292" s="111">
        <f t="shared" si="520"/>
        <v>0.30000000000000004</v>
      </c>
      <c r="M1292" s="112">
        <f t="shared" si="521"/>
        <v>0.05</v>
      </c>
      <c r="N1292" s="112" t="b">
        <f t="shared" si="522"/>
        <v>1</v>
      </c>
      <c r="O1292" s="112" t="b">
        <f t="shared" si="523"/>
        <v>1</v>
      </c>
      <c r="P1292" s="113">
        <f t="shared" si="524"/>
        <v>3.0000000000000004</v>
      </c>
      <c r="Q1292" s="113">
        <f t="shared" si="525"/>
        <v>21</v>
      </c>
      <c r="R1292" s="114" t="str">
        <f t="shared" si="541"/>
        <v>0.3-0.05</v>
      </c>
      <c r="S1292" s="127">
        <f t="shared" si="526"/>
        <v>-0.1053827292212702</v>
      </c>
      <c r="T1292" s="112" t="b">
        <f t="shared" si="527"/>
        <v>1</v>
      </c>
      <c r="U1292" s="22">
        <f t="shared" si="528"/>
        <v>5.9364441649151019</v>
      </c>
      <c r="V1292" s="22">
        <f t="shared" si="529"/>
        <v>0.2755465583997056</v>
      </c>
      <c r="W1292" s="81">
        <f t="shared" si="530"/>
        <v>6</v>
      </c>
      <c r="X1292" s="22">
        <f t="shared" si="531"/>
        <v>0.90535378938122879</v>
      </c>
      <c r="Y1292" s="3">
        <f>IF(U1292&gt;'Power Curve'!$C$37,0,INDEX(Ci,$W1292,1)*POWER(1-X1292,3)+INDEX(Ci,$W1292,2)*3*X1292*POWER(1-X1292,2)+INDEX(Ci,$W1292,3)*3*POWER(X1292,2)*(1-X1292)+INDEX(Ci,$W1292,4)*POWER(X1292,3))</f>
        <v>351.66481933848451</v>
      </c>
      <c r="Z1292" s="3">
        <f t="shared" si="532"/>
        <v>314.60542090549006</v>
      </c>
      <c r="AA1292" s="3">
        <f t="shared" si="533"/>
        <v>335.95000457763626</v>
      </c>
      <c r="AB1292" s="3">
        <f t="shared" si="542"/>
        <v>-21.3445836721462</v>
      </c>
      <c r="AC1292" s="3">
        <f t="shared" si="543"/>
        <v>21.3445836721462</v>
      </c>
      <c r="AE1292" s="34">
        <f t="shared" si="534"/>
        <v>6</v>
      </c>
      <c r="AF1292" s="73" t="b">
        <f>COUNTIF('Power Curve'!$D$2:$D$31,AE1292)&gt;0</f>
        <v>1</v>
      </c>
      <c r="AG1292" s="73" t="b">
        <f t="shared" si="535"/>
        <v>0</v>
      </c>
      <c r="AH1292" s="73" t="b">
        <f t="shared" si="544"/>
        <v>1</v>
      </c>
      <c r="AI1292" s="34" t="str">
        <f t="shared" si="536"/>
        <v>Outer</v>
      </c>
      <c r="AJ1292" s="35" t="str">
        <f t="shared" si="545"/>
        <v>0.2-0.3</v>
      </c>
      <c r="AK1292" s="36" t="str">
        <f t="shared" si="537"/>
        <v>15-16</v>
      </c>
      <c r="AL1292" s="36" t="str">
        <f t="shared" si="538"/>
        <v>Feb</v>
      </c>
      <c r="AM1292" s="35" t="str">
        <f t="shared" si="539"/>
        <v>305-315</v>
      </c>
      <c r="AN1292" s="36" t="str">
        <f t="shared" si="540"/>
        <v>LWS-LTI</v>
      </c>
    </row>
    <row r="1293" spans="5:40" x14ac:dyDescent="0.3">
      <c r="E1293" s="12">
        <v>40965.666666666664</v>
      </c>
      <c r="F1293" s="16">
        <v>6.22</v>
      </c>
      <c r="G1293" s="16">
        <v>377.78000640869169</v>
      </c>
      <c r="H1293" s="29">
        <v>1.222567212128578</v>
      </c>
      <c r="I1293" s="26">
        <v>309.89999999999998</v>
      </c>
      <c r="J1293" s="30">
        <v>6.9131832797427656E-2</v>
      </c>
      <c r="K1293" s="31">
        <v>0.31172549465150617</v>
      </c>
      <c r="L1293" s="111">
        <f t="shared" si="520"/>
        <v>0.30000000000000004</v>
      </c>
      <c r="M1293" s="112">
        <f t="shared" si="521"/>
        <v>6.9999999999999993E-2</v>
      </c>
      <c r="N1293" s="112" t="b">
        <f t="shared" si="522"/>
        <v>1</v>
      </c>
      <c r="O1293" s="112" t="b">
        <f t="shared" si="523"/>
        <v>1</v>
      </c>
      <c r="P1293" s="113">
        <f t="shared" si="524"/>
        <v>3.0000000000000004</v>
      </c>
      <c r="Q1293" s="113">
        <f t="shared" si="525"/>
        <v>19</v>
      </c>
      <c r="R1293" s="114" t="str">
        <f t="shared" si="541"/>
        <v>0.3-0.07</v>
      </c>
      <c r="S1293" s="127">
        <f t="shared" si="526"/>
        <v>-5.596465047464419E-2</v>
      </c>
      <c r="T1293" s="112" t="b">
        <f t="shared" si="527"/>
        <v>1</v>
      </c>
      <c r="U1293" s="22">
        <f t="shared" si="528"/>
        <v>6.2158797364039078</v>
      </c>
      <c r="V1293" s="22">
        <f t="shared" si="529"/>
        <v>0.31873422675614088</v>
      </c>
      <c r="W1293" s="81">
        <f t="shared" si="530"/>
        <v>7</v>
      </c>
      <c r="X1293" s="22">
        <f t="shared" si="531"/>
        <v>0.18753009922609504</v>
      </c>
      <c r="Y1293" s="3">
        <f>IF(U1293&gt;'Power Curve'!$C$37,0,INDEX(Ci,$W1293,1)*POWER(1-X1293,3)+INDEX(Ci,$W1293,2)*3*X1293*POWER(1-X1293,2)+INDEX(Ci,$W1293,3)*3*POWER(X1293,2)*(1-X1293)+INDEX(Ci,$W1293,4)*POWER(X1293,3))</f>
        <v>406.12699141393927</v>
      </c>
      <c r="Z1293" s="3">
        <f t="shared" si="532"/>
        <v>383.39823629113937</v>
      </c>
      <c r="AA1293" s="3">
        <f t="shared" si="533"/>
        <v>377.78000640869169</v>
      </c>
      <c r="AB1293" s="3">
        <f t="shared" si="542"/>
        <v>5.6182298824476788</v>
      </c>
      <c r="AC1293" s="3">
        <f t="shared" si="543"/>
        <v>5.6182298824476788</v>
      </c>
      <c r="AE1293" s="34">
        <f t="shared" si="534"/>
        <v>6</v>
      </c>
      <c r="AF1293" s="73" t="b">
        <f>COUNTIF('Power Curve'!$D$2:$D$31,AE1293)&gt;0</f>
        <v>1</v>
      </c>
      <c r="AG1293" s="73" t="b">
        <f t="shared" si="535"/>
        <v>0</v>
      </c>
      <c r="AH1293" s="73" t="b">
        <f t="shared" si="544"/>
        <v>1</v>
      </c>
      <c r="AI1293" s="34" t="str">
        <f t="shared" si="536"/>
        <v>Outer</v>
      </c>
      <c r="AJ1293" s="35" t="str">
        <f t="shared" si="545"/>
        <v>0.3-0.4</v>
      </c>
      <c r="AK1293" s="36" t="str">
        <f t="shared" si="537"/>
        <v>16-17</v>
      </c>
      <c r="AL1293" s="36" t="str">
        <f t="shared" si="538"/>
        <v>Feb</v>
      </c>
      <c r="AM1293" s="35" t="str">
        <f t="shared" si="539"/>
        <v>305-315</v>
      </c>
      <c r="AN1293" s="36" t="str">
        <f t="shared" si="540"/>
        <v>LWS-LTI</v>
      </c>
    </row>
    <row r="1294" spans="5:40" x14ac:dyDescent="0.3">
      <c r="E1294" s="12">
        <v>40965.673611111109</v>
      </c>
      <c r="F1294" s="16">
        <v>6.8</v>
      </c>
      <c r="G1294" s="16">
        <v>549.00000953674316</v>
      </c>
      <c r="H1294" s="29">
        <v>1.222932962413205</v>
      </c>
      <c r="I1294" s="26">
        <v>309.39999999999998</v>
      </c>
      <c r="J1294" s="30">
        <v>4.4117647058823532E-2</v>
      </c>
      <c r="K1294" s="31">
        <v>0.2800491826456889</v>
      </c>
      <c r="L1294" s="111">
        <f t="shared" si="520"/>
        <v>0.4</v>
      </c>
      <c r="M1294" s="112">
        <f t="shared" si="521"/>
        <v>0.04</v>
      </c>
      <c r="N1294" s="112" t="b">
        <f t="shared" si="522"/>
        <v>1</v>
      </c>
      <c r="O1294" s="112" t="b">
        <f t="shared" si="523"/>
        <v>1</v>
      </c>
      <c r="P1294" s="113">
        <f t="shared" si="524"/>
        <v>4</v>
      </c>
      <c r="Q1294" s="113">
        <f t="shared" si="525"/>
        <v>22</v>
      </c>
      <c r="R1294" s="114" t="str">
        <f t="shared" si="541"/>
        <v>0.4-0.04</v>
      </c>
      <c r="S1294" s="127">
        <f t="shared" si="526"/>
        <v>-0.10607856627111607</v>
      </c>
      <c r="T1294" s="112" t="b">
        <f t="shared" si="527"/>
        <v>1</v>
      </c>
      <c r="U1294" s="22">
        <f t="shared" si="528"/>
        <v>6.7961731241210499</v>
      </c>
      <c r="V1294" s="22">
        <f t="shared" si="529"/>
        <v>0.40842044044981951</v>
      </c>
      <c r="W1294" s="81">
        <f t="shared" si="530"/>
        <v>7</v>
      </c>
      <c r="X1294" s="22">
        <f t="shared" si="531"/>
        <v>0.77742516547702134</v>
      </c>
      <c r="Y1294" s="3">
        <f>IF(U1294&gt;'Power Curve'!$C$37,0,INDEX(Ci,$W1294,1)*POWER(1-X1294,3)+INDEX(Ci,$W1294,2)*3*X1294*POWER(1-X1294,2)+INDEX(Ci,$W1294,3)*3*POWER(X1294,2)*(1-X1294)+INDEX(Ci,$W1294,4)*POWER(X1294,3))</f>
        <v>544.24743226885141</v>
      </c>
      <c r="Z1294" s="3">
        <f t="shared" si="532"/>
        <v>486.51444495703527</v>
      </c>
      <c r="AA1294" s="3">
        <f t="shared" si="533"/>
        <v>549.00000953674316</v>
      </c>
      <c r="AB1294" s="3">
        <f t="shared" si="542"/>
        <v>-62.485564579707898</v>
      </c>
      <c r="AC1294" s="3">
        <f t="shared" si="543"/>
        <v>62.485564579707898</v>
      </c>
      <c r="AE1294" s="34">
        <f t="shared" si="534"/>
        <v>7</v>
      </c>
      <c r="AF1294" s="73" t="b">
        <f>COUNTIF('Power Curve'!$D$2:$D$31,AE1294)&gt;0</f>
        <v>1</v>
      </c>
      <c r="AG1294" s="73" t="b">
        <f t="shared" si="535"/>
        <v>0</v>
      </c>
      <c r="AH1294" s="73" t="b">
        <f t="shared" si="544"/>
        <v>1</v>
      </c>
      <c r="AI1294" s="34" t="str">
        <f t="shared" si="536"/>
        <v>Outer</v>
      </c>
      <c r="AJ1294" s="35" t="str">
        <f t="shared" si="545"/>
        <v>0.4-0.5</v>
      </c>
      <c r="AK1294" s="36" t="str">
        <f t="shared" si="537"/>
        <v>16-17</v>
      </c>
      <c r="AL1294" s="36" t="str">
        <f t="shared" si="538"/>
        <v>Feb</v>
      </c>
      <c r="AM1294" s="35" t="str">
        <f t="shared" si="539"/>
        <v>305-315</v>
      </c>
      <c r="AN1294" s="36" t="str">
        <f t="shared" si="540"/>
        <v>LWS-LTI</v>
      </c>
    </row>
    <row r="1295" spans="5:40" x14ac:dyDescent="0.3">
      <c r="E1295" s="12">
        <v>40965.680555555555</v>
      </c>
      <c r="F1295" s="16">
        <v>7.46</v>
      </c>
      <c r="G1295" s="16">
        <v>668.28000974655151</v>
      </c>
      <c r="H1295" s="29">
        <v>1.2229274080760899</v>
      </c>
      <c r="I1295" s="26">
        <v>310.39999999999998</v>
      </c>
      <c r="J1295" s="30">
        <v>5.4959785522788199E-2</v>
      </c>
      <c r="K1295" s="31">
        <v>0.40003334755141545</v>
      </c>
      <c r="L1295" s="111">
        <f t="shared" si="520"/>
        <v>0.5</v>
      </c>
      <c r="M1295" s="112">
        <f t="shared" si="521"/>
        <v>0.05</v>
      </c>
      <c r="N1295" s="112" t="b">
        <f t="shared" si="522"/>
        <v>1</v>
      </c>
      <c r="O1295" s="112" t="b">
        <f t="shared" si="523"/>
        <v>1</v>
      </c>
      <c r="P1295" s="113">
        <f t="shared" si="524"/>
        <v>5</v>
      </c>
      <c r="Q1295" s="113">
        <f t="shared" si="525"/>
        <v>21</v>
      </c>
      <c r="R1295" s="114" t="str">
        <f t="shared" si="541"/>
        <v>0.5-0.05</v>
      </c>
      <c r="S1295" s="127">
        <f t="shared" si="526"/>
        <v>-7.1028968097091541E-2</v>
      </c>
      <c r="T1295" s="112" t="b">
        <f t="shared" si="527"/>
        <v>1</v>
      </c>
      <c r="U1295" s="22">
        <f t="shared" si="528"/>
        <v>7.4557904044056258</v>
      </c>
      <c r="V1295" s="22">
        <f t="shared" si="529"/>
        <v>0.51036641744668609</v>
      </c>
      <c r="W1295" s="81">
        <f t="shared" si="530"/>
        <v>8</v>
      </c>
      <c r="X1295" s="22">
        <f t="shared" si="531"/>
        <v>0.44352130365712134</v>
      </c>
      <c r="Y1295" s="3">
        <f>IF(U1295&gt;'Power Curve'!$C$37,0,INDEX(Ci,$W1295,1)*POWER(1-X1295,3)+INDEX(Ci,$W1295,2)*3*X1295*POWER(1-X1295,2)+INDEX(Ci,$W1295,3)*3*POWER(X1295,2)*(1-X1295)+INDEX(Ci,$W1295,4)*POWER(X1295,3))</f>
        <v>719.38313855418312</v>
      </c>
      <c r="Z1295" s="3">
        <f t="shared" si="532"/>
        <v>668.28609655623245</v>
      </c>
      <c r="AA1295" s="3">
        <f t="shared" si="533"/>
        <v>668.28000974655151</v>
      </c>
      <c r="AB1295" s="3">
        <f t="shared" si="542"/>
        <v>6.0868096809372219E-3</v>
      </c>
      <c r="AC1295" s="3">
        <f t="shared" si="543"/>
        <v>6.0868096809372219E-3</v>
      </c>
      <c r="AE1295" s="34">
        <f t="shared" si="534"/>
        <v>7</v>
      </c>
      <c r="AF1295" s="73" t="b">
        <f>COUNTIF('Power Curve'!$D$2:$D$31,AE1295)&gt;0</f>
        <v>1</v>
      </c>
      <c r="AG1295" s="73" t="b">
        <f t="shared" si="535"/>
        <v>0</v>
      </c>
      <c r="AH1295" s="73" t="b">
        <f t="shared" si="544"/>
        <v>1</v>
      </c>
      <c r="AI1295" s="34" t="str">
        <f t="shared" si="536"/>
        <v>Outer</v>
      </c>
      <c r="AJ1295" s="35" t="str">
        <f t="shared" si="545"/>
        <v>0.5-0.6</v>
      </c>
      <c r="AK1295" s="36" t="str">
        <f t="shared" si="537"/>
        <v>16-17</v>
      </c>
      <c r="AL1295" s="36" t="str">
        <f t="shared" si="538"/>
        <v>Feb</v>
      </c>
      <c r="AM1295" s="35" t="str">
        <f t="shared" si="539"/>
        <v>305-315</v>
      </c>
      <c r="AN1295" s="36" t="str">
        <f t="shared" si="540"/>
        <v>HWS-LTI</v>
      </c>
    </row>
    <row r="1296" spans="5:40" x14ac:dyDescent="0.3">
      <c r="E1296" s="12">
        <v>40965.6875</v>
      </c>
      <c r="F1296" s="16">
        <v>6.98</v>
      </c>
      <c r="G1296" s="16">
        <v>569.87997817993187</v>
      </c>
      <c r="H1296" s="29">
        <v>1.2232477026416282</v>
      </c>
      <c r="I1296" s="26">
        <v>308.89999999999998</v>
      </c>
      <c r="J1296" s="30">
        <v>7.0200573065902577E-2</v>
      </c>
      <c r="K1296" s="31">
        <v>0.5016310923523537</v>
      </c>
      <c r="L1296" s="111">
        <f t="shared" si="520"/>
        <v>0.4</v>
      </c>
      <c r="M1296" s="112">
        <f t="shared" si="521"/>
        <v>6.9999999999999993E-2</v>
      </c>
      <c r="N1296" s="112" t="b">
        <f t="shared" si="522"/>
        <v>1</v>
      </c>
      <c r="O1296" s="112" t="b">
        <f t="shared" si="523"/>
        <v>1</v>
      </c>
      <c r="P1296" s="113">
        <f t="shared" si="524"/>
        <v>4</v>
      </c>
      <c r="Q1296" s="113">
        <f t="shared" si="525"/>
        <v>19</v>
      </c>
      <c r="R1296" s="114" t="str">
        <f t="shared" si="541"/>
        <v>0.4-0.07</v>
      </c>
      <c r="S1296" s="127">
        <f t="shared" si="526"/>
        <v>-4.7809917091142407E-2</v>
      </c>
      <c r="T1296" s="112" t="b">
        <f t="shared" si="527"/>
        <v>1</v>
      </c>
      <c r="U1296" s="22">
        <f t="shared" si="528"/>
        <v>6.9766702388709874</v>
      </c>
      <c r="V1296" s="22">
        <f t="shared" si="529"/>
        <v>0.43631685138126031</v>
      </c>
      <c r="W1296" s="81">
        <f t="shared" si="530"/>
        <v>7</v>
      </c>
      <c r="X1296" s="22">
        <f t="shared" si="531"/>
        <v>0.96090883032176921</v>
      </c>
      <c r="Y1296" s="3">
        <f>IF(U1296&gt;'Power Curve'!$C$37,0,INDEX(Ci,$W1296,1)*POWER(1-X1296,3)+INDEX(Ci,$W1296,2)*3*X1296*POWER(1-X1296,2)+INDEX(Ci,$W1296,3)*3*POWER(X1296,2)*(1-X1296)+INDEX(Ci,$W1296,4)*POWER(X1296,3))</f>
        <v>590.45497331672414</v>
      </c>
      <c r="Z1296" s="3">
        <f t="shared" si="532"/>
        <v>562.22536999639885</v>
      </c>
      <c r="AA1296" s="3">
        <f t="shared" si="533"/>
        <v>569.87997817993187</v>
      </c>
      <c r="AB1296" s="3">
        <f t="shared" si="542"/>
        <v>-7.6546081835330142</v>
      </c>
      <c r="AC1296" s="3">
        <f t="shared" si="543"/>
        <v>7.6546081835330142</v>
      </c>
      <c r="AE1296" s="34">
        <f t="shared" si="534"/>
        <v>7</v>
      </c>
      <c r="AF1296" s="73" t="b">
        <f>COUNTIF('Power Curve'!$D$2:$D$31,AE1296)&gt;0</f>
        <v>1</v>
      </c>
      <c r="AG1296" s="73" t="b">
        <f t="shared" si="535"/>
        <v>0</v>
      </c>
      <c r="AH1296" s="73" t="b">
        <f t="shared" si="544"/>
        <v>1</v>
      </c>
      <c r="AI1296" s="34" t="str">
        <f t="shared" si="536"/>
        <v>Outer</v>
      </c>
      <c r="AJ1296" s="35" t="str">
        <f t="shared" si="545"/>
        <v>0.4-0.5</v>
      </c>
      <c r="AK1296" s="36" t="str">
        <f t="shared" si="537"/>
        <v>16-17</v>
      </c>
      <c r="AL1296" s="36" t="str">
        <f t="shared" si="538"/>
        <v>Feb</v>
      </c>
      <c r="AM1296" s="35" t="str">
        <f t="shared" si="539"/>
        <v>305-315</v>
      </c>
      <c r="AN1296" s="36" t="str">
        <f t="shared" si="540"/>
        <v>LWS-LTI</v>
      </c>
    </row>
    <row r="1297" spans="5:40" x14ac:dyDescent="0.3">
      <c r="E1297" s="12">
        <v>40965.694444444445</v>
      </c>
      <c r="F1297" s="16">
        <v>6.15</v>
      </c>
      <c r="G1297" s="16">
        <v>378.61999130249018</v>
      </c>
      <c r="H1297" s="29">
        <v>1.2243523174554434</v>
      </c>
      <c r="I1297" s="26">
        <v>301.10000000000002</v>
      </c>
      <c r="J1297" s="30">
        <v>6.3414634146341464E-2</v>
      </c>
      <c r="K1297" s="31">
        <v>0.35920751601532391</v>
      </c>
      <c r="L1297" s="111">
        <f t="shared" si="520"/>
        <v>0.30000000000000004</v>
      </c>
      <c r="M1297" s="112">
        <f t="shared" si="521"/>
        <v>6.0000000000000005E-2</v>
      </c>
      <c r="N1297" s="112" t="b">
        <f t="shared" si="522"/>
        <v>1</v>
      </c>
      <c r="O1297" s="112" t="b">
        <f t="shared" si="523"/>
        <v>1</v>
      </c>
      <c r="P1297" s="113">
        <f t="shared" si="524"/>
        <v>3.0000000000000004</v>
      </c>
      <c r="Q1297" s="113">
        <f t="shared" si="525"/>
        <v>20</v>
      </c>
      <c r="R1297" s="114" t="str">
        <f t="shared" si="541"/>
        <v>0.3-0.06</v>
      </c>
      <c r="S1297" s="127">
        <f t="shared" si="526"/>
        <v>-9.0712576007974638E-2</v>
      </c>
      <c r="T1297" s="112" t="b">
        <f t="shared" si="527"/>
        <v>1</v>
      </c>
      <c r="U1297" s="22">
        <f t="shared" si="528"/>
        <v>6.1489159320099445</v>
      </c>
      <c r="V1297" s="22">
        <f t="shared" si="529"/>
        <v>0.30838475492389222</v>
      </c>
      <c r="W1297" s="81">
        <f t="shared" si="530"/>
        <v>7</v>
      </c>
      <c r="X1297" s="22">
        <f t="shared" si="531"/>
        <v>0.11945829509131189</v>
      </c>
      <c r="Y1297" s="3">
        <f>IF(U1297&gt;'Power Curve'!$C$37,0,INDEX(Ci,$W1297,1)*POWER(1-X1297,3)+INDEX(Ci,$W1297,2)*3*X1297*POWER(1-X1297,2)+INDEX(Ci,$W1297,3)*3*POWER(X1297,2)*(1-X1297)+INDEX(Ci,$W1297,4)*POWER(X1297,3))</f>
        <v>392.15044632474121</v>
      </c>
      <c r="Z1297" s="3">
        <f t="shared" si="532"/>
        <v>356.57746915594691</v>
      </c>
      <c r="AA1297" s="3">
        <f t="shared" si="533"/>
        <v>378.61999130249018</v>
      </c>
      <c r="AB1297" s="3">
        <f t="shared" si="542"/>
        <v>-22.042522146543263</v>
      </c>
      <c r="AC1297" s="3">
        <f t="shared" si="543"/>
        <v>22.042522146543263</v>
      </c>
      <c r="AE1297" s="34">
        <f t="shared" si="534"/>
        <v>6</v>
      </c>
      <c r="AF1297" s="73" t="b">
        <f>COUNTIF('Power Curve'!$D$2:$D$31,AE1297)&gt;0</f>
        <v>1</v>
      </c>
      <c r="AG1297" s="73" t="b">
        <f t="shared" si="535"/>
        <v>0</v>
      </c>
      <c r="AH1297" s="73" t="b">
        <f t="shared" si="544"/>
        <v>1</v>
      </c>
      <c r="AI1297" s="34" t="str">
        <f t="shared" si="536"/>
        <v>Outer</v>
      </c>
      <c r="AJ1297" s="35" t="str">
        <f t="shared" si="545"/>
        <v>0.3-0.4</v>
      </c>
      <c r="AK1297" s="36" t="str">
        <f t="shared" si="537"/>
        <v>16-17</v>
      </c>
      <c r="AL1297" s="36" t="str">
        <f t="shared" si="538"/>
        <v>Feb</v>
      </c>
      <c r="AM1297" s="35" t="str">
        <f t="shared" si="539"/>
        <v>295-305</v>
      </c>
      <c r="AN1297" s="36" t="str">
        <f t="shared" si="540"/>
        <v>LWS-LTI</v>
      </c>
    </row>
    <row r="1298" spans="5:40" x14ac:dyDescent="0.3">
      <c r="E1298" s="12">
        <v>40965.701388888891</v>
      </c>
      <c r="F1298" s="16">
        <v>6.04</v>
      </c>
      <c r="G1298" s="16">
        <v>375.62998962402361</v>
      </c>
      <c r="H1298" s="29">
        <v>1.2246274113328628</v>
      </c>
      <c r="I1298" s="26">
        <v>299.2</v>
      </c>
      <c r="J1298" s="30">
        <v>0.10099337748344371</v>
      </c>
      <c r="K1298" s="31">
        <v>0.50409355094589681</v>
      </c>
      <c r="L1298" s="111">
        <f t="shared" si="520"/>
        <v>0.30000000000000004</v>
      </c>
      <c r="M1298" s="112">
        <f t="shared" si="521"/>
        <v>9.9999999999999992E-2</v>
      </c>
      <c r="N1298" s="112" t="b">
        <f t="shared" si="522"/>
        <v>1</v>
      </c>
      <c r="O1298" s="112" t="b">
        <f t="shared" si="523"/>
        <v>1</v>
      </c>
      <c r="P1298" s="113">
        <f t="shared" si="524"/>
        <v>3.0000000000000004</v>
      </c>
      <c r="Q1298" s="113">
        <f t="shared" si="525"/>
        <v>16</v>
      </c>
      <c r="R1298" s="114" t="str">
        <f t="shared" si="541"/>
        <v>0.3-0.1</v>
      </c>
      <c r="S1298" s="127">
        <f t="shared" si="526"/>
        <v>-1.967349151230606E-2</v>
      </c>
      <c r="T1298" s="112" t="b">
        <f t="shared" si="527"/>
        <v>1</v>
      </c>
      <c r="U1298" s="22">
        <f t="shared" si="528"/>
        <v>6.0393875744904113</v>
      </c>
      <c r="V1298" s="22">
        <f t="shared" si="529"/>
        <v>0.29145679419585668</v>
      </c>
      <c r="W1298" s="81">
        <f t="shared" si="530"/>
        <v>7</v>
      </c>
      <c r="X1298" s="22">
        <f t="shared" si="531"/>
        <v>8.1176541622207943E-3</v>
      </c>
      <c r="Y1298" s="3">
        <f>IF(U1298&gt;'Power Curve'!$C$37,0,INDEX(Ci,$W1298,1)*POWER(1-X1298,3)+INDEX(Ci,$W1298,2)*3*X1298*POWER(1-X1298,2)+INDEX(Ci,$W1298,3)*3*POWER(X1298,2)*(1-X1298)+INDEX(Ci,$W1298,4)*POWER(X1298,3))</f>
        <v>370.54729330869952</v>
      </c>
      <c r="Z1298" s="3">
        <f t="shared" si="532"/>
        <v>363.25733427888287</v>
      </c>
      <c r="AA1298" s="3">
        <f t="shared" si="533"/>
        <v>375.62998962402361</v>
      </c>
      <c r="AB1298" s="3">
        <f t="shared" si="542"/>
        <v>-12.372655345140743</v>
      </c>
      <c r="AC1298" s="3">
        <f t="shared" si="543"/>
        <v>12.372655345140743</v>
      </c>
      <c r="AE1298" s="34">
        <f t="shared" si="534"/>
        <v>6</v>
      </c>
      <c r="AF1298" s="73" t="b">
        <f>COUNTIF('Power Curve'!$D$2:$D$31,AE1298)&gt;0</f>
        <v>1</v>
      </c>
      <c r="AG1298" s="73" t="b">
        <f t="shared" si="535"/>
        <v>0</v>
      </c>
      <c r="AH1298" s="73" t="b">
        <f t="shared" si="544"/>
        <v>1</v>
      </c>
      <c r="AI1298" s="34" t="str">
        <f t="shared" si="536"/>
        <v>Outer</v>
      </c>
      <c r="AJ1298" s="35" t="str">
        <f t="shared" si="545"/>
        <v>0.2-0.3</v>
      </c>
      <c r="AK1298" s="36" t="str">
        <f t="shared" si="537"/>
        <v>16-17</v>
      </c>
      <c r="AL1298" s="36" t="str">
        <f t="shared" si="538"/>
        <v>Feb</v>
      </c>
      <c r="AM1298" s="35" t="str">
        <f t="shared" si="539"/>
        <v>295-305</v>
      </c>
      <c r="AN1298" s="36" t="str">
        <f t="shared" si="540"/>
        <v>Inner-TI</v>
      </c>
    </row>
    <row r="1299" spans="5:40" x14ac:dyDescent="0.3">
      <c r="E1299" s="12">
        <v>40965.708333333336</v>
      </c>
      <c r="F1299" s="16">
        <v>6.97</v>
      </c>
      <c r="G1299" s="16">
        <v>596.73001289367653</v>
      </c>
      <c r="H1299" s="29">
        <v>1.2242148157656281</v>
      </c>
      <c r="I1299" s="26">
        <v>305.60000000000002</v>
      </c>
      <c r="J1299" s="30">
        <v>8.608321377331421E-2</v>
      </c>
      <c r="K1299" s="31">
        <v>0.44133682422740828</v>
      </c>
      <c r="L1299" s="111">
        <f t="shared" si="520"/>
        <v>0.4</v>
      </c>
      <c r="M1299" s="112">
        <f t="shared" si="521"/>
        <v>0.09</v>
      </c>
      <c r="N1299" s="112" t="b">
        <f t="shared" si="522"/>
        <v>1</v>
      </c>
      <c r="O1299" s="112" t="b">
        <f t="shared" si="523"/>
        <v>1</v>
      </c>
      <c r="P1299" s="113">
        <f t="shared" si="524"/>
        <v>4</v>
      </c>
      <c r="Q1299" s="113">
        <f t="shared" si="525"/>
        <v>17</v>
      </c>
      <c r="R1299" s="114" t="str">
        <f t="shared" si="541"/>
        <v>0.4-0.09</v>
      </c>
      <c r="S1299" s="127">
        <f t="shared" si="526"/>
        <v>-2.2461451467925553E-2</v>
      </c>
      <c r="T1299" s="112" t="b">
        <f t="shared" si="527"/>
        <v>1</v>
      </c>
      <c r="U1299" s="22">
        <f t="shared" si="528"/>
        <v>6.9685105023645519</v>
      </c>
      <c r="V1299" s="22">
        <f t="shared" si="529"/>
        <v>0.43505573780062967</v>
      </c>
      <c r="W1299" s="81">
        <f t="shared" si="530"/>
        <v>7</v>
      </c>
      <c r="X1299" s="22">
        <f t="shared" si="531"/>
        <v>0.95261408078827969</v>
      </c>
      <c r="Y1299" s="3">
        <f>IF(U1299&gt;'Power Curve'!$C$37,0,INDEX(Ci,$W1299,1)*POWER(1-X1299,3)+INDEX(Ci,$W1299,2)*3*X1299*POWER(1-X1299,2)+INDEX(Ci,$W1299,3)*3*POWER(X1299,2)*(1-X1299)+INDEX(Ci,$W1299,4)*POWER(X1299,3))</f>
        <v>588.36048570106584</v>
      </c>
      <c r="Z1299" s="3">
        <f t="shared" si="532"/>
        <v>575.14505520584623</v>
      </c>
      <c r="AA1299" s="3">
        <f t="shared" si="533"/>
        <v>596.73001289367653</v>
      </c>
      <c r="AB1299" s="3">
        <f t="shared" si="542"/>
        <v>-21.584957687830297</v>
      </c>
      <c r="AC1299" s="3">
        <f t="shared" si="543"/>
        <v>21.584957687830297</v>
      </c>
      <c r="AE1299" s="34">
        <f t="shared" si="534"/>
        <v>7</v>
      </c>
      <c r="AF1299" s="73" t="b">
        <f>COUNTIF('Power Curve'!$D$2:$D$31,AE1299)&gt;0</f>
        <v>1</v>
      </c>
      <c r="AG1299" s="73" t="b">
        <f t="shared" si="535"/>
        <v>0</v>
      </c>
      <c r="AH1299" s="73" t="b">
        <f t="shared" si="544"/>
        <v>1</v>
      </c>
      <c r="AI1299" s="34" t="str">
        <f t="shared" si="536"/>
        <v>Outer</v>
      </c>
      <c r="AJ1299" s="35" t="str">
        <f t="shared" si="545"/>
        <v>0.4-0.5</v>
      </c>
      <c r="AK1299" s="36" t="str">
        <f t="shared" si="537"/>
        <v>17-18</v>
      </c>
      <c r="AL1299" s="36" t="str">
        <f t="shared" si="538"/>
        <v>Feb</v>
      </c>
      <c r="AM1299" s="35" t="str">
        <f t="shared" si="539"/>
        <v>305-315</v>
      </c>
      <c r="AN1299" s="36" t="str">
        <f t="shared" si="540"/>
        <v>LWS-LTI</v>
      </c>
    </row>
    <row r="1300" spans="5:40" x14ac:dyDescent="0.3">
      <c r="E1300" s="12">
        <v>40965.715277777781</v>
      </c>
      <c r="F1300" s="16">
        <v>6.88</v>
      </c>
      <c r="G1300" s="16">
        <v>575.00000572204635</v>
      </c>
      <c r="H1300" s="29">
        <v>1.2243981567590012</v>
      </c>
      <c r="I1300" s="26">
        <v>310.2</v>
      </c>
      <c r="J1300" s="30">
        <v>8.8662790697674423E-2</v>
      </c>
      <c r="K1300" s="31">
        <v>0.56738766760965442</v>
      </c>
      <c r="L1300" s="111">
        <f t="shared" si="520"/>
        <v>0.4</v>
      </c>
      <c r="M1300" s="112">
        <f t="shared" si="521"/>
        <v>0.09</v>
      </c>
      <c r="N1300" s="112" t="b">
        <f t="shared" si="522"/>
        <v>1</v>
      </c>
      <c r="O1300" s="112" t="b">
        <f t="shared" si="523"/>
        <v>1</v>
      </c>
      <c r="P1300" s="113">
        <f t="shared" si="524"/>
        <v>4</v>
      </c>
      <c r="Q1300" s="113">
        <f t="shared" si="525"/>
        <v>17</v>
      </c>
      <c r="R1300" s="114" t="str">
        <f t="shared" si="541"/>
        <v>0.4-0.09</v>
      </c>
      <c r="S1300" s="127">
        <f t="shared" si="526"/>
        <v>-2.2461451467925553E-2</v>
      </c>
      <c r="T1300" s="112" t="b">
        <f t="shared" si="527"/>
        <v>1</v>
      </c>
      <c r="U1300" s="22">
        <f t="shared" si="528"/>
        <v>6.8788730993769631</v>
      </c>
      <c r="V1300" s="22">
        <f t="shared" si="529"/>
        <v>0.42120198821558369</v>
      </c>
      <c r="W1300" s="81">
        <f t="shared" si="530"/>
        <v>7</v>
      </c>
      <c r="X1300" s="22">
        <f t="shared" si="531"/>
        <v>0.86149351506558558</v>
      </c>
      <c r="Y1300" s="3">
        <f>IF(U1300&gt;'Power Curve'!$C$37,0,INDEX(Ci,$W1300,1)*POWER(1-X1300,3)+INDEX(Ci,$W1300,2)*3*X1300*POWER(1-X1300,2)+INDEX(Ci,$W1300,3)*3*POWER(X1300,2)*(1-X1300)+INDEX(Ci,$W1300,4)*POWER(X1300,3))</f>
        <v>565.36770212520946</v>
      </c>
      <c r="Z1300" s="3">
        <f t="shared" si="532"/>
        <v>552.66872292239145</v>
      </c>
      <c r="AA1300" s="3">
        <f t="shared" si="533"/>
        <v>575.00000572204635</v>
      </c>
      <c r="AB1300" s="3">
        <f t="shared" si="542"/>
        <v>-22.3312827996549</v>
      </c>
      <c r="AC1300" s="3">
        <f t="shared" si="543"/>
        <v>22.3312827996549</v>
      </c>
      <c r="AE1300" s="34">
        <f t="shared" si="534"/>
        <v>7</v>
      </c>
      <c r="AF1300" s="73" t="b">
        <f>COUNTIF('Power Curve'!$D$2:$D$31,AE1300)&gt;0</f>
        <v>1</v>
      </c>
      <c r="AG1300" s="73" t="b">
        <f t="shared" si="535"/>
        <v>0</v>
      </c>
      <c r="AH1300" s="73" t="b">
        <f t="shared" si="544"/>
        <v>1</v>
      </c>
      <c r="AI1300" s="34" t="str">
        <f t="shared" si="536"/>
        <v>Outer</v>
      </c>
      <c r="AJ1300" s="35" t="str">
        <f t="shared" si="545"/>
        <v>0.4-0.5</v>
      </c>
      <c r="AK1300" s="36" t="str">
        <f t="shared" si="537"/>
        <v>17-18</v>
      </c>
      <c r="AL1300" s="36" t="str">
        <f t="shared" si="538"/>
        <v>Feb</v>
      </c>
      <c r="AM1300" s="35" t="str">
        <f t="shared" si="539"/>
        <v>305-315</v>
      </c>
      <c r="AN1300" s="36" t="str">
        <f t="shared" si="540"/>
        <v>LWS-LTI</v>
      </c>
    </row>
    <row r="1301" spans="5:40" x14ac:dyDescent="0.3">
      <c r="E1301" s="12">
        <v>40965.722222222219</v>
      </c>
      <c r="F1301" s="16">
        <v>6.65</v>
      </c>
      <c r="G1301" s="16">
        <v>447.74001312255831</v>
      </c>
      <c r="H1301" s="29">
        <v>1.2244440016811893</v>
      </c>
      <c r="I1301" s="26">
        <v>315.89999999999998</v>
      </c>
      <c r="J1301" s="30">
        <v>5.5639097744360898E-2</v>
      </c>
      <c r="K1301" s="31">
        <v>0.59865721464554555</v>
      </c>
      <c r="L1301" s="111">
        <f t="shared" si="520"/>
        <v>0.4</v>
      </c>
      <c r="M1301" s="112">
        <f t="shared" si="521"/>
        <v>6.0000000000000005E-2</v>
      </c>
      <c r="N1301" s="112" t="b">
        <f t="shared" si="522"/>
        <v>1</v>
      </c>
      <c r="O1301" s="112" t="b">
        <f t="shared" si="523"/>
        <v>1</v>
      </c>
      <c r="P1301" s="113">
        <f t="shared" si="524"/>
        <v>4</v>
      </c>
      <c r="Q1301" s="113">
        <f t="shared" si="525"/>
        <v>20</v>
      </c>
      <c r="R1301" s="114" t="str">
        <f t="shared" si="541"/>
        <v>0.4-0.06</v>
      </c>
      <c r="S1301" s="127">
        <f t="shared" si="526"/>
        <v>-7.0354762148051864E-2</v>
      </c>
      <c r="T1301" s="112" t="b">
        <f t="shared" si="527"/>
        <v>1</v>
      </c>
      <c r="U1301" s="22">
        <f t="shared" si="528"/>
        <v>6.6489937555519036</v>
      </c>
      <c r="V1301" s="22">
        <f t="shared" si="529"/>
        <v>0.38567339459303074</v>
      </c>
      <c r="W1301" s="81">
        <f t="shared" si="530"/>
        <v>7</v>
      </c>
      <c r="X1301" s="22">
        <f t="shared" si="531"/>
        <v>0.62781053051725566</v>
      </c>
      <c r="Y1301" s="3">
        <f>IF(U1301&gt;'Power Curve'!$C$37,0,INDEX(Ci,$W1301,1)*POWER(1-X1301,3)+INDEX(Ci,$W1301,2)*3*X1301*POWER(1-X1301,2)+INDEX(Ci,$W1301,3)*3*POWER(X1301,2)*(1-X1301)+INDEX(Ci,$W1301,4)*POWER(X1301,3))</f>
        <v>507.16341748934963</v>
      </c>
      <c r="Z1301" s="3">
        <f t="shared" si="532"/>
        <v>471.48205588169333</v>
      </c>
      <c r="AA1301" s="3">
        <f t="shared" si="533"/>
        <v>447.74001312255831</v>
      </c>
      <c r="AB1301" s="3">
        <f t="shared" si="542"/>
        <v>23.742042759135018</v>
      </c>
      <c r="AC1301" s="3">
        <f t="shared" si="543"/>
        <v>23.742042759135018</v>
      </c>
      <c r="AE1301" s="34">
        <f t="shared" si="534"/>
        <v>7</v>
      </c>
      <c r="AF1301" s="73" t="b">
        <f>COUNTIF('Power Curve'!$D$2:$D$31,AE1301)&gt;0</f>
        <v>1</v>
      </c>
      <c r="AG1301" s="73" t="b">
        <f t="shared" si="535"/>
        <v>0</v>
      </c>
      <c r="AH1301" s="73" t="b">
        <f t="shared" si="544"/>
        <v>1</v>
      </c>
      <c r="AI1301" s="34" t="str">
        <f t="shared" si="536"/>
        <v>Outer</v>
      </c>
      <c r="AJ1301" s="35" t="str">
        <f t="shared" si="545"/>
        <v>0.3-0.4</v>
      </c>
      <c r="AK1301" s="36" t="str">
        <f t="shared" si="537"/>
        <v>17-18</v>
      </c>
      <c r="AL1301" s="36" t="str">
        <f t="shared" si="538"/>
        <v>Feb</v>
      </c>
      <c r="AM1301" s="35" t="str">
        <f t="shared" si="539"/>
        <v>315-325</v>
      </c>
      <c r="AN1301" s="36" t="str">
        <f t="shared" si="540"/>
        <v>LWS-LTI</v>
      </c>
    </row>
    <row r="1302" spans="5:40" x14ac:dyDescent="0.3">
      <c r="E1302" s="12">
        <v>40965.729166666664</v>
      </c>
      <c r="F1302" s="16">
        <v>6.49</v>
      </c>
      <c r="G1302" s="16">
        <v>455.35998916625999</v>
      </c>
      <c r="H1302" s="29">
        <v>1.2246274113328628</v>
      </c>
      <c r="I1302" s="26">
        <v>314.10000000000002</v>
      </c>
      <c r="J1302" s="30">
        <v>5.8551617873651769E-2</v>
      </c>
      <c r="K1302" s="31">
        <v>0.69318036884846757</v>
      </c>
      <c r="L1302" s="111">
        <f t="shared" si="520"/>
        <v>0.4</v>
      </c>
      <c r="M1302" s="112">
        <f t="shared" si="521"/>
        <v>6.0000000000000005E-2</v>
      </c>
      <c r="N1302" s="112" t="b">
        <f t="shared" si="522"/>
        <v>1</v>
      </c>
      <c r="O1302" s="112" t="b">
        <f t="shared" si="523"/>
        <v>1</v>
      </c>
      <c r="P1302" s="113">
        <f t="shared" si="524"/>
        <v>4</v>
      </c>
      <c r="Q1302" s="113">
        <f t="shared" si="525"/>
        <v>20</v>
      </c>
      <c r="R1302" s="114" t="str">
        <f t="shared" si="541"/>
        <v>0.4-0.06</v>
      </c>
      <c r="S1302" s="127">
        <f t="shared" si="526"/>
        <v>-7.0354762148051864E-2</v>
      </c>
      <c r="T1302" s="112" t="b">
        <f t="shared" si="527"/>
        <v>1</v>
      </c>
      <c r="U1302" s="22">
        <f t="shared" si="528"/>
        <v>6.4893419467620479</v>
      </c>
      <c r="V1302" s="22">
        <f t="shared" si="529"/>
        <v>0.36099869289422598</v>
      </c>
      <c r="W1302" s="81">
        <f t="shared" si="530"/>
        <v>7</v>
      </c>
      <c r="X1302" s="22">
        <f t="shared" si="531"/>
        <v>0.46551708324282592</v>
      </c>
      <c r="Y1302" s="3">
        <f>IF(U1302&gt;'Power Curve'!$C$37,0,INDEX(Ci,$W1302,1)*POWER(1-X1302,3)+INDEX(Ci,$W1302,2)*3*X1302*POWER(1-X1302,2)+INDEX(Ci,$W1302,3)*3*POWER(X1302,2)*(1-X1302)+INDEX(Ci,$W1302,4)*POWER(X1302,3))</f>
        <v>468.16410231926164</v>
      </c>
      <c r="Z1302" s="3">
        <f t="shared" si="532"/>
        <v>435.2265282543338</v>
      </c>
      <c r="AA1302" s="3">
        <f t="shared" si="533"/>
        <v>455.35998916625999</v>
      </c>
      <c r="AB1302" s="3">
        <f t="shared" si="542"/>
        <v>-20.133460911926193</v>
      </c>
      <c r="AC1302" s="3">
        <f t="shared" si="543"/>
        <v>20.133460911926193</v>
      </c>
      <c r="AE1302" s="34">
        <f t="shared" si="534"/>
        <v>6</v>
      </c>
      <c r="AF1302" s="73" t="b">
        <f>COUNTIF('Power Curve'!$D$2:$D$31,AE1302)&gt;0</f>
        <v>1</v>
      </c>
      <c r="AG1302" s="73" t="b">
        <f t="shared" si="535"/>
        <v>0</v>
      </c>
      <c r="AH1302" s="73" t="b">
        <f t="shared" si="544"/>
        <v>1</v>
      </c>
      <c r="AI1302" s="34" t="str">
        <f t="shared" si="536"/>
        <v>Outer</v>
      </c>
      <c r="AJ1302" s="35" t="str">
        <f t="shared" si="545"/>
        <v>0.3-0.4</v>
      </c>
      <c r="AK1302" s="36" t="str">
        <f t="shared" si="537"/>
        <v>17-18</v>
      </c>
      <c r="AL1302" s="36" t="str">
        <f t="shared" si="538"/>
        <v>Feb</v>
      </c>
      <c r="AM1302" s="35" t="str">
        <f t="shared" si="539"/>
        <v>305-315</v>
      </c>
      <c r="AN1302" s="36" t="str">
        <f t="shared" si="540"/>
        <v>LWS-LTI</v>
      </c>
    </row>
    <row r="1303" spans="5:40" x14ac:dyDescent="0.3">
      <c r="E1303" s="12">
        <v>40965.736111111109</v>
      </c>
      <c r="F1303" s="16">
        <v>6</v>
      </c>
      <c r="G1303" s="16">
        <v>339.64998626709024</v>
      </c>
      <c r="H1303" s="29">
        <v>1.2257749687862398</v>
      </c>
      <c r="I1303" s="26">
        <v>310.7</v>
      </c>
      <c r="J1303" s="30">
        <v>7.3333333333333334E-2</v>
      </c>
      <c r="K1303" s="31">
        <v>0.63336314827674944</v>
      </c>
      <c r="L1303" s="111">
        <f t="shared" si="520"/>
        <v>0.30000000000000004</v>
      </c>
      <c r="M1303" s="112">
        <f t="shared" si="521"/>
        <v>6.9999999999999993E-2</v>
      </c>
      <c r="N1303" s="112" t="b">
        <f t="shared" si="522"/>
        <v>1</v>
      </c>
      <c r="O1303" s="112" t="b">
        <f t="shared" si="523"/>
        <v>1</v>
      </c>
      <c r="P1303" s="113">
        <f t="shared" si="524"/>
        <v>3.0000000000000004</v>
      </c>
      <c r="Q1303" s="113">
        <f t="shared" si="525"/>
        <v>19</v>
      </c>
      <c r="R1303" s="114" t="str">
        <f t="shared" si="541"/>
        <v>0.3-0.07</v>
      </c>
      <c r="S1303" s="127">
        <f t="shared" si="526"/>
        <v>-5.596465047464419E-2</v>
      </c>
      <c r="T1303" s="112" t="b">
        <f t="shared" si="527"/>
        <v>1</v>
      </c>
      <c r="U1303" s="22">
        <f t="shared" si="528"/>
        <v>6.0012649884431708</v>
      </c>
      <c r="V1303" s="22">
        <f t="shared" si="529"/>
        <v>0.28556482563106056</v>
      </c>
      <c r="W1303" s="81">
        <f t="shared" si="530"/>
        <v>6</v>
      </c>
      <c r="X1303" s="22">
        <f t="shared" si="531"/>
        <v>0.96996185494410903</v>
      </c>
      <c r="Y1303" s="3">
        <f>IF(U1303&gt;'Power Curve'!$C$37,0,INDEX(Ci,$W1303,1)*POWER(1-X1303,3)+INDEX(Ci,$W1303,2)*3*X1303*POWER(1-X1303,2)+INDEX(Ci,$W1303,3)*3*POWER(X1303,2)*(1-X1303)+INDEX(Ci,$W1303,4)*POWER(X1303,3))</f>
        <v>363.41285499958207</v>
      </c>
      <c r="Z1303" s="3">
        <f t="shared" si="532"/>
        <v>343.07458159153794</v>
      </c>
      <c r="AA1303" s="3">
        <f t="shared" si="533"/>
        <v>339.64998626709024</v>
      </c>
      <c r="AB1303" s="3">
        <f t="shared" si="542"/>
        <v>3.4245953244476937</v>
      </c>
      <c r="AC1303" s="3">
        <f t="shared" si="543"/>
        <v>3.4245953244476937</v>
      </c>
      <c r="AE1303" s="34">
        <f t="shared" si="534"/>
        <v>6</v>
      </c>
      <c r="AF1303" s="73" t="b">
        <f>COUNTIF('Power Curve'!$D$2:$D$31,AE1303)&gt;0</f>
        <v>1</v>
      </c>
      <c r="AG1303" s="73" t="b">
        <f t="shared" si="535"/>
        <v>0</v>
      </c>
      <c r="AH1303" s="73" t="b">
        <f t="shared" si="544"/>
        <v>1</v>
      </c>
      <c r="AI1303" s="34" t="str">
        <f t="shared" si="536"/>
        <v>Outer</v>
      </c>
      <c r="AJ1303" s="35" t="str">
        <f t="shared" si="545"/>
        <v>0.2-0.3</v>
      </c>
      <c r="AK1303" s="36" t="str">
        <f t="shared" si="537"/>
        <v>17-18</v>
      </c>
      <c r="AL1303" s="36" t="str">
        <f t="shared" si="538"/>
        <v>Feb</v>
      </c>
      <c r="AM1303" s="35" t="str">
        <f t="shared" si="539"/>
        <v>305-315</v>
      </c>
      <c r="AN1303" s="36" t="str">
        <f t="shared" si="540"/>
        <v>LWS-LTI</v>
      </c>
    </row>
    <row r="1304" spans="5:40" x14ac:dyDescent="0.3">
      <c r="E1304" s="12">
        <v>40965.743055555555</v>
      </c>
      <c r="F1304" s="16">
        <v>5.97</v>
      </c>
      <c r="G1304" s="16">
        <v>352.48000335693411</v>
      </c>
      <c r="H1304" s="29">
        <v>1.2249434745037029</v>
      </c>
      <c r="I1304" s="26">
        <v>318.39999999999998</v>
      </c>
      <c r="J1304" s="30">
        <v>9.0452261306532666E-2</v>
      </c>
      <c r="K1304" s="31">
        <v>0.50958218115661857</v>
      </c>
      <c r="L1304" s="111">
        <f t="shared" si="520"/>
        <v>0.30000000000000004</v>
      </c>
      <c r="M1304" s="112">
        <f t="shared" si="521"/>
        <v>0.09</v>
      </c>
      <c r="N1304" s="112" t="b">
        <f t="shared" si="522"/>
        <v>1</v>
      </c>
      <c r="O1304" s="112" t="b">
        <f t="shared" si="523"/>
        <v>1</v>
      </c>
      <c r="P1304" s="113">
        <f t="shared" si="524"/>
        <v>3.0000000000000004</v>
      </c>
      <c r="Q1304" s="113">
        <f t="shared" si="525"/>
        <v>17</v>
      </c>
      <c r="R1304" s="114" t="str">
        <f t="shared" si="541"/>
        <v>0.3-0.09</v>
      </c>
      <c r="S1304" s="127">
        <f t="shared" si="526"/>
        <v>-3.2202117881719686E-2</v>
      </c>
      <c r="T1304" s="112" t="b">
        <f t="shared" si="527"/>
        <v>1</v>
      </c>
      <c r="U1304" s="22">
        <f t="shared" si="528"/>
        <v>5.9699081734956501</v>
      </c>
      <c r="V1304" s="22">
        <f t="shared" si="529"/>
        <v>0.28071852879972858</v>
      </c>
      <c r="W1304" s="81">
        <f t="shared" si="530"/>
        <v>6</v>
      </c>
      <c r="X1304" s="22">
        <f t="shared" si="531"/>
        <v>0.93870796081400354</v>
      </c>
      <c r="Y1304" s="3">
        <f>IF(U1304&gt;'Power Curve'!$C$37,0,INDEX(Ci,$W1304,1)*POWER(1-X1304,3)+INDEX(Ci,$W1304,2)*3*X1304*POWER(1-X1304,2)+INDEX(Ci,$W1304,3)*3*POWER(X1304,2)*(1-X1304)+INDEX(Ci,$W1304,4)*POWER(X1304,3))</f>
        <v>357.67192491107886</v>
      </c>
      <c r="Z1304" s="3">
        <f t="shared" si="532"/>
        <v>346.15413142211071</v>
      </c>
      <c r="AA1304" s="3">
        <f t="shared" si="533"/>
        <v>352.48000335693411</v>
      </c>
      <c r="AB1304" s="3">
        <f t="shared" si="542"/>
        <v>-6.3258719348233967</v>
      </c>
      <c r="AC1304" s="3">
        <f t="shared" si="543"/>
        <v>6.3258719348233967</v>
      </c>
      <c r="AE1304" s="34">
        <f t="shared" si="534"/>
        <v>6</v>
      </c>
      <c r="AF1304" s="73" t="b">
        <f>COUNTIF('Power Curve'!$D$2:$D$31,AE1304)&gt;0</f>
        <v>1</v>
      </c>
      <c r="AG1304" s="73" t="b">
        <f t="shared" si="535"/>
        <v>0</v>
      </c>
      <c r="AH1304" s="73" t="b">
        <f t="shared" si="544"/>
        <v>1</v>
      </c>
      <c r="AI1304" s="34" t="str">
        <f t="shared" si="536"/>
        <v>Outer</v>
      </c>
      <c r="AJ1304" s="35" t="str">
        <f t="shared" si="545"/>
        <v>0.2-0.3</v>
      </c>
      <c r="AK1304" s="36" t="str">
        <f t="shared" si="537"/>
        <v>17-18</v>
      </c>
      <c r="AL1304" s="36" t="str">
        <f t="shared" si="538"/>
        <v>Feb</v>
      </c>
      <c r="AM1304" s="35" t="str">
        <f t="shared" si="539"/>
        <v>315-325</v>
      </c>
      <c r="AN1304" s="36" t="str">
        <f t="shared" si="540"/>
        <v>LWS-LTI</v>
      </c>
    </row>
    <row r="1305" spans="5:40" x14ac:dyDescent="0.3">
      <c r="E1305" s="12">
        <v>40965.75</v>
      </c>
      <c r="F1305" s="16">
        <v>5.72</v>
      </c>
      <c r="G1305" s="16">
        <v>281.13999938964861</v>
      </c>
      <c r="H1305" s="29">
        <v>1.224851691025028</v>
      </c>
      <c r="I1305" s="26">
        <v>322.60000000000002</v>
      </c>
      <c r="J1305" s="30">
        <v>6.1188811188811185E-2</v>
      </c>
      <c r="K1305" s="31">
        <v>0.58918643638547308</v>
      </c>
      <c r="L1305" s="111">
        <f t="shared" si="520"/>
        <v>0.2</v>
      </c>
      <c r="M1305" s="112">
        <f t="shared" si="521"/>
        <v>6.0000000000000005E-2</v>
      </c>
      <c r="N1305" s="112" t="b">
        <f t="shared" si="522"/>
        <v>1</v>
      </c>
      <c r="O1305" s="112" t="b">
        <f t="shared" si="523"/>
        <v>1</v>
      </c>
      <c r="P1305" s="113">
        <f t="shared" si="524"/>
        <v>2</v>
      </c>
      <c r="Q1305" s="113">
        <f t="shared" si="525"/>
        <v>20</v>
      </c>
      <c r="R1305" s="114" t="str">
        <f t="shared" si="541"/>
        <v>0.2-0.06</v>
      </c>
      <c r="S1305" s="127">
        <f t="shared" si="526"/>
        <v>-7.6977119886704318E-2</v>
      </c>
      <c r="T1305" s="112" t="b">
        <f t="shared" si="527"/>
        <v>1</v>
      </c>
      <c r="U1305" s="22">
        <f t="shared" si="528"/>
        <v>5.7197691533130888</v>
      </c>
      <c r="V1305" s="22">
        <f t="shared" si="529"/>
        <v>0.24205873688744195</v>
      </c>
      <c r="W1305" s="81">
        <f t="shared" si="530"/>
        <v>6</v>
      </c>
      <c r="X1305" s="22">
        <f t="shared" si="531"/>
        <v>0.68938995872488384</v>
      </c>
      <c r="Y1305" s="3">
        <f>IF(U1305&gt;'Power Curve'!$C$37,0,INDEX(Ci,$W1305,1)*POWER(1-X1305,3)+INDEX(Ci,$W1305,2)*3*X1305*POWER(1-X1305,2)+INDEX(Ci,$W1305,3)*3*POWER(X1305,2)*(1-X1305)+INDEX(Ci,$W1305,4)*POWER(X1305,3))</f>
        <v>315.31252867345415</v>
      </c>
      <c r="Z1305" s="3">
        <f t="shared" si="532"/>
        <v>291.04067835197776</v>
      </c>
      <c r="AA1305" s="3">
        <f t="shared" si="533"/>
        <v>281.13999938964861</v>
      </c>
      <c r="AB1305" s="3">
        <f t="shared" si="542"/>
        <v>9.9006789623291525</v>
      </c>
      <c r="AC1305" s="3">
        <f t="shared" si="543"/>
        <v>9.9006789623291525</v>
      </c>
      <c r="AE1305" s="34">
        <f t="shared" si="534"/>
        <v>6</v>
      </c>
      <c r="AF1305" s="73" t="b">
        <f>COUNTIF('Power Curve'!$D$2:$D$31,AE1305)&gt;0</f>
        <v>1</v>
      </c>
      <c r="AG1305" s="73" t="b">
        <f t="shared" si="535"/>
        <v>0</v>
      </c>
      <c r="AH1305" s="73" t="b">
        <f t="shared" si="544"/>
        <v>1</v>
      </c>
      <c r="AI1305" s="34" t="str">
        <f t="shared" si="536"/>
        <v>Outer</v>
      </c>
      <c r="AJ1305" s="35" t="str">
        <f t="shared" si="545"/>
        <v>0.2-0.3</v>
      </c>
      <c r="AK1305" s="36" t="str">
        <f t="shared" si="537"/>
        <v>18-19</v>
      </c>
      <c r="AL1305" s="36" t="str">
        <f t="shared" si="538"/>
        <v>Feb</v>
      </c>
      <c r="AM1305" s="35" t="str">
        <f t="shared" si="539"/>
        <v>315-325</v>
      </c>
      <c r="AN1305" s="36" t="str">
        <f t="shared" si="540"/>
        <v>LWS-LTI</v>
      </c>
    </row>
    <row r="1306" spans="5:40" x14ac:dyDescent="0.3">
      <c r="E1306" s="12">
        <v>40965.756944444445</v>
      </c>
      <c r="F1306" s="16">
        <v>5.0199999999999996</v>
      </c>
      <c r="G1306" s="16">
        <v>170.92999649047829</v>
      </c>
      <c r="H1306" s="29">
        <v>1.2256322903914667</v>
      </c>
      <c r="I1306" s="26">
        <v>316.8</v>
      </c>
      <c r="J1306" s="30">
        <v>8.7649402390438252E-2</v>
      </c>
      <c r="K1306" s="31">
        <v>0.53301276892932958</v>
      </c>
      <c r="L1306" s="111">
        <f t="shared" si="520"/>
        <v>0.1</v>
      </c>
      <c r="M1306" s="112">
        <f t="shared" si="521"/>
        <v>0.09</v>
      </c>
      <c r="N1306" s="112" t="b">
        <f t="shared" si="522"/>
        <v>1</v>
      </c>
      <c r="O1306" s="112" t="b">
        <f t="shared" si="523"/>
        <v>1</v>
      </c>
      <c r="P1306" s="113">
        <f t="shared" si="524"/>
        <v>1</v>
      </c>
      <c r="Q1306" s="113">
        <f t="shared" si="525"/>
        <v>17</v>
      </c>
      <c r="R1306" s="114" t="str">
        <f t="shared" si="541"/>
        <v>0.1-0.09</v>
      </c>
      <c r="S1306" s="127">
        <f t="shared" si="526"/>
        <v>-1.676300639665261E-2</v>
      </c>
      <c r="T1306" s="112" t="b">
        <f t="shared" si="527"/>
        <v>1</v>
      </c>
      <c r="U1306" s="22">
        <f t="shared" si="528"/>
        <v>5.0208635515135907</v>
      </c>
      <c r="V1306" s="22">
        <f t="shared" si="529"/>
        <v>0.13404062315140777</v>
      </c>
      <c r="W1306" s="81">
        <f t="shared" si="530"/>
        <v>5</v>
      </c>
      <c r="X1306" s="22">
        <f t="shared" si="531"/>
        <v>0.99171498133122982</v>
      </c>
      <c r="Y1306" s="3">
        <f>IF(U1306&gt;'Power Curve'!$C$37,0,INDEX(Ci,$W1306,1)*POWER(1-X1306,3)+INDEX(Ci,$W1306,2)*3*X1306*POWER(1-X1306,2)+INDEX(Ci,$W1306,3)*3*POWER(X1306,2)*(1-X1306)+INDEX(Ci,$W1306,4)*POWER(X1306,3))</f>
        <v>210.32808481997341</v>
      </c>
      <c r="Z1306" s="3">
        <f t="shared" si="532"/>
        <v>206.8023537887405</v>
      </c>
      <c r="AA1306" s="3">
        <f t="shared" si="533"/>
        <v>170.92999649047829</v>
      </c>
      <c r="AB1306" s="3">
        <f t="shared" si="542"/>
        <v>35.872357298262216</v>
      </c>
      <c r="AC1306" s="3">
        <f t="shared" si="543"/>
        <v>35.872357298262216</v>
      </c>
      <c r="AE1306" s="34">
        <f t="shared" si="534"/>
        <v>5</v>
      </c>
      <c r="AF1306" s="73" t="b">
        <f>COUNTIF('Power Curve'!$D$2:$D$31,AE1306)&gt;0</f>
        <v>1</v>
      </c>
      <c r="AG1306" s="73" t="b">
        <f t="shared" si="535"/>
        <v>0</v>
      </c>
      <c r="AH1306" s="73" t="b">
        <f t="shared" si="544"/>
        <v>1</v>
      </c>
      <c r="AI1306" s="34" t="str">
        <f t="shared" si="536"/>
        <v>Outer</v>
      </c>
      <c r="AJ1306" s="35" t="str">
        <f t="shared" si="545"/>
        <v>0.1-0.2</v>
      </c>
      <c r="AK1306" s="36" t="str">
        <f t="shared" si="537"/>
        <v>18-19</v>
      </c>
      <c r="AL1306" s="36" t="str">
        <f t="shared" si="538"/>
        <v>Feb</v>
      </c>
      <c r="AM1306" s="35" t="str">
        <f t="shared" si="539"/>
        <v>315-325</v>
      </c>
      <c r="AN1306" s="36" t="str">
        <f t="shared" si="540"/>
        <v>LWS-LTI</v>
      </c>
    </row>
    <row r="1307" spans="5:40" x14ac:dyDescent="0.3">
      <c r="E1307" s="12">
        <v>40965.763888888891</v>
      </c>
      <c r="F1307" s="16">
        <v>5.28</v>
      </c>
      <c r="G1307" s="16">
        <v>194.92999649047903</v>
      </c>
      <c r="H1307" s="29">
        <v>1.2259999751318948</v>
      </c>
      <c r="I1307" s="26">
        <v>315.39999999999998</v>
      </c>
      <c r="J1307" s="30">
        <v>3.5984848484848481E-2</v>
      </c>
      <c r="K1307" s="31">
        <v>0.49524096688254848</v>
      </c>
      <c r="L1307" s="111">
        <f t="shared" si="520"/>
        <v>0.2</v>
      </c>
      <c r="M1307" s="112">
        <f t="shared" si="521"/>
        <v>0.04</v>
      </c>
      <c r="N1307" s="112" t="b">
        <f t="shared" si="522"/>
        <v>1</v>
      </c>
      <c r="O1307" s="112" t="b">
        <f t="shared" si="523"/>
        <v>1</v>
      </c>
      <c r="P1307" s="113">
        <f t="shared" si="524"/>
        <v>2</v>
      </c>
      <c r="Q1307" s="113">
        <f t="shared" si="525"/>
        <v>22</v>
      </c>
      <c r="R1307" s="114" t="str">
        <f t="shared" si="541"/>
        <v>0.2-0.04</v>
      </c>
      <c r="S1307" s="127">
        <f t="shared" si="526"/>
        <v>-0.14248260573201976</v>
      </c>
      <c r="T1307" s="112" t="b">
        <f t="shared" si="527"/>
        <v>1</v>
      </c>
      <c r="U1307" s="22">
        <f t="shared" si="528"/>
        <v>5.2814363082134275</v>
      </c>
      <c r="V1307" s="22">
        <f t="shared" si="529"/>
        <v>0.17431298267642073</v>
      </c>
      <c r="W1307" s="81">
        <f t="shared" si="530"/>
        <v>6</v>
      </c>
      <c r="X1307" s="22">
        <f t="shared" si="531"/>
        <v>0.25249583036967105</v>
      </c>
      <c r="Y1307" s="3">
        <f>IF(U1307&gt;'Power Curve'!$C$37,0,INDEX(Ci,$W1307,1)*POWER(1-X1307,3)+INDEX(Ci,$W1307,2)*3*X1307*POWER(1-X1307,2)+INDEX(Ci,$W1307,3)*3*POWER(X1307,2)*(1-X1307)+INDEX(Ci,$W1307,4)*POWER(X1307,3))</f>
        <v>249.46614839594486</v>
      </c>
      <c r="Z1307" s="3">
        <f t="shared" si="532"/>
        <v>213.9215615305599</v>
      </c>
      <c r="AA1307" s="3">
        <f t="shared" si="533"/>
        <v>194.92999649047903</v>
      </c>
      <c r="AB1307" s="3">
        <f t="shared" si="542"/>
        <v>18.991565040080872</v>
      </c>
      <c r="AC1307" s="3">
        <f t="shared" si="543"/>
        <v>18.991565040080872</v>
      </c>
      <c r="AE1307" s="34">
        <f t="shared" si="534"/>
        <v>5</v>
      </c>
      <c r="AF1307" s="73" t="b">
        <f>COUNTIF('Power Curve'!$D$2:$D$31,AE1307)&gt;0</f>
        <v>1</v>
      </c>
      <c r="AG1307" s="73" t="b">
        <f t="shared" si="535"/>
        <v>0</v>
      </c>
      <c r="AH1307" s="73" t="b">
        <f t="shared" si="544"/>
        <v>1</v>
      </c>
      <c r="AI1307" s="34" t="str">
        <f t="shared" si="536"/>
        <v>Outer</v>
      </c>
      <c r="AJ1307" s="35" t="str">
        <f t="shared" si="545"/>
        <v>0.1-0.2</v>
      </c>
      <c r="AK1307" s="36" t="str">
        <f t="shared" si="537"/>
        <v>18-19</v>
      </c>
      <c r="AL1307" s="36" t="str">
        <f t="shared" si="538"/>
        <v>Feb</v>
      </c>
      <c r="AM1307" s="35" t="str">
        <f t="shared" si="539"/>
        <v>315-325</v>
      </c>
      <c r="AN1307" s="36" t="str">
        <f t="shared" si="540"/>
        <v>LWS-LTI</v>
      </c>
    </row>
    <row r="1308" spans="5:40" x14ac:dyDescent="0.3">
      <c r="E1308" s="12">
        <v>40965.770833333336</v>
      </c>
      <c r="F1308" s="16">
        <v>4.8899999999999997</v>
      </c>
      <c r="G1308" s="16">
        <v>156.0000038146969</v>
      </c>
      <c r="H1308" s="29">
        <v>1.2267360068337076</v>
      </c>
      <c r="I1308" s="26">
        <v>315.2</v>
      </c>
      <c r="J1308" s="30">
        <v>7.5664621676891614E-2</v>
      </c>
      <c r="K1308" s="31">
        <v>0.43848276670704817</v>
      </c>
      <c r="L1308" s="111">
        <f t="shared" si="520"/>
        <v>0.1</v>
      </c>
      <c r="M1308" s="112">
        <f t="shared" si="521"/>
        <v>0.08</v>
      </c>
      <c r="N1308" s="112" t="b">
        <f t="shared" si="522"/>
        <v>1</v>
      </c>
      <c r="O1308" s="112" t="b">
        <f t="shared" si="523"/>
        <v>1</v>
      </c>
      <c r="P1308" s="113">
        <f t="shared" si="524"/>
        <v>1</v>
      </c>
      <c r="Q1308" s="113">
        <f t="shared" si="525"/>
        <v>18</v>
      </c>
      <c r="R1308" s="114" t="str">
        <f t="shared" si="541"/>
        <v>0.1-0.08</v>
      </c>
      <c r="S1308" s="127">
        <f t="shared" si="526"/>
        <v>-2.9800925258515902E-2</v>
      </c>
      <c r="T1308" s="112" t="b">
        <f t="shared" si="527"/>
        <v>1</v>
      </c>
      <c r="U1308" s="22">
        <f t="shared" si="528"/>
        <v>4.8923088616268418</v>
      </c>
      <c r="V1308" s="22">
        <f t="shared" si="529"/>
        <v>0.11417208142311994</v>
      </c>
      <c r="W1308" s="81">
        <f t="shared" si="530"/>
        <v>5</v>
      </c>
      <c r="X1308" s="22">
        <f t="shared" si="531"/>
        <v>0.84471528283762798</v>
      </c>
      <c r="Y1308" s="3">
        <f>IF(U1308&gt;'Power Curve'!$C$37,0,INDEX(Ci,$W1308,1)*POWER(1-X1308,3)+INDEX(Ci,$W1308,2)*3*X1308*POWER(1-X1308,2)+INDEX(Ci,$W1308,3)*3*POWER(X1308,2)*(1-X1308)+INDEX(Ci,$W1308,4)*POWER(X1308,3))</f>
        <v>189.23371904531746</v>
      </c>
      <c r="Z1308" s="3">
        <f t="shared" si="532"/>
        <v>183.59437912765696</v>
      </c>
      <c r="AA1308" s="3">
        <f t="shared" si="533"/>
        <v>156.0000038146969</v>
      </c>
      <c r="AB1308" s="3">
        <f t="shared" si="542"/>
        <v>27.594375312960068</v>
      </c>
      <c r="AC1308" s="3">
        <f t="shared" si="543"/>
        <v>27.594375312960068</v>
      </c>
      <c r="AE1308" s="34">
        <f t="shared" si="534"/>
        <v>5</v>
      </c>
      <c r="AF1308" s="73" t="b">
        <f>COUNTIF('Power Curve'!$D$2:$D$31,AE1308)&gt;0</f>
        <v>1</v>
      </c>
      <c r="AG1308" s="73" t="b">
        <f t="shared" si="535"/>
        <v>0</v>
      </c>
      <c r="AH1308" s="73" t="b">
        <f t="shared" si="544"/>
        <v>1</v>
      </c>
      <c r="AI1308" s="34" t="str">
        <f t="shared" si="536"/>
        <v>Outer</v>
      </c>
      <c r="AJ1308" s="35" t="str">
        <f t="shared" si="545"/>
        <v>0.1-0.2</v>
      </c>
      <c r="AK1308" s="36" t="str">
        <f t="shared" si="537"/>
        <v>18-19</v>
      </c>
      <c r="AL1308" s="36" t="str">
        <f t="shared" si="538"/>
        <v>Feb</v>
      </c>
      <c r="AM1308" s="35" t="str">
        <f t="shared" si="539"/>
        <v>315-325</v>
      </c>
      <c r="AN1308" s="36" t="str">
        <f t="shared" si="540"/>
        <v>LWS-LTI</v>
      </c>
    </row>
    <row r="1309" spans="5:40" x14ac:dyDescent="0.3">
      <c r="E1309" s="12">
        <v>40965.777777777781</v>
      </c>
      <c r="F1309" s="16">
        <v>4.88</v>
      </c>
      <c r="G1309" s="16">
        <v>141.44999313354512</v>
      </c>
      <c r="H1309" s="29">
        <v>1.227196475598346</v>
      </c>
      <c r="I1309" s="26">
        <v>312.60000000000002</v>
      </c>
      <c r="J1309" s="30">
        <v>5.1229508196721313E-2</v>
      </c>
      <c r="K1309" s="31">
        <v>0.42486884349931275</v>
      </c>
      <c r="L1309" s="111">
        <f t="shared" si="520"/>
        <v>0.1</v>
      </c>
      <c r="M1309" s="112">
        <f t="shared" si="521"/>
        <v>0.05</v>
      </c>
      <c r="N1309" s="112" t="b">
        <f t="shared" si="522"/>
        <v>1</v>
      </c>
      <c r="O1309" s="112" t="b">
        <f t="shared" si="523"/>
        <v>1</v>
      </c>
      <c r="P1309" s="113">
        <f t="shared" si="524"/>
        <v>1</v>
      </c>
      <c r="Q1309" s="113">
        <f t="shared" si="525"/>
        <v>21</v>
      </c>
      <c r="R1309" s="114" t="str">
        <f t="shared" si="541"/>
        <v>0.1-0.05</v>
      </c>
      <c r="S1309" s="127">
        <f t="shared" si="526"/>
        <v>-0.11289896950902212</v>
      </c>
      <c r="T1309" s="112" t="b">
        <f t="shared" si="527"/>
        <v>1</v>
      </c>
      <c r="U1309" s="22">
        <f t="shared" si="528"/>
        <v>4.8829149390139763</v>
      </c>
      <c r="V1309" s="22">
        <f t="shared" si="529"/>
        <v>0.11272022040124319</v>
      </c>
      <c r="W1309" s="81">
        <f t="shared" si="530"/>
        <v>5</v>
      </c>
      <c r="X1309" s="22">
        <f t="shared" si="531"/>
        <v>0.83397352154537197</v>
      </c>
      <c r="Y1309" s="3">
        <f>IF(U1309&gt;'Power Curve'!$C$37,0,INDEX(Ci,$W1309,1)*POWER(1-X1309,3)+INDEX(Ci,$W1309,2)*3*X1309*POWER(1-X1309,2)+INDEX(Ci,$W1309,3)*3*POWER(X1309,2)*(1-X1309)+INDEX(Ci,$W1309,4)*POWER(X1309,3))</f>
        <v>187.628189022079</v>
      </c>
      <c r="Z1309" s="3">
        <f t="shared" si="532"/>
        <v>166.44515983064227</v>
      </c>
      <c r="AA1309" s="3">
        <f t="shared" si="533"/>
        <v>141.44999313354512</v>
      </c>
      <c r="AB1309" s="3">
        <f t="shared" si="542"/>
        <v>24.995166697097147</v>
      </c>
      <c r="AC1309" s="3">
        <f t="shared" si="543"/>
        <v>24.995166697097147</v>
      </c>
      <c r="AE1309" s="34">
        <f t="shared" si="534"/>
        <v>5</v>
      </c>
      <c r="AF1309" s="73" t="b">
        <f>COUNTIF('Power Curve'!$D$2:$D$31,AE1309)&gt;0</f>
        <v>1</v>
      </c>
      <c r="AG1309" s="73" t="b">
        <f t="shared" si="535"/>
        <v>0</v>
      </c>
      <c r="AH1309" s="73" t="b">
        <f t="shared" si="544"/>
        <v>1</v>
      </c>
      <c r="AI1309" s="34" t="str">
        <f t="shared" si="536"/>
        <v>Outer</v>
      </c>
      <c r="AJ1309" s="35" t="str">
        <f t="shared" si="545"/>
        <v>0.1-0.2</v>
      </c>
      <c r="AK1309" s="36" t="str">
        <f t="shared" si="537"/>
        <v>18-19</v>
      </c>
      <c r="AL1309" s="36" t="str">
        <f t="shared" si="538"/>
        <v>Feb</v>
      </c>
      <c r="AM1309" s="35" t="str">
        <f t="shared" si="539"/>
        <v>305-315</v>
      </c>
      <c r="AN1309" s="36" t="str">
        <f t="shared" si="540"/>
        <v>LWS-LTI</v>
      </c>
    </row>
    <row r="1310" spans="5:40" x14ac:dyDescent="0.3">
      <c r="E1310" s="12">
        <v>40965.784722222219</v>
      </c>
      <c r="F1310" s="16">
        <v>5.43</v>
      </c>
      <c r="G1310" s="16">
        <v>214.08000183105429</v>
      </c>
      <c r="H1310" s="29">
        <v>1.2278878283673762</v>
      </c>
      <c r="I1310" s="26">
        <v>306.2</v>
      </c>
      <c r="J1310" s="30">
        <v>6.2615101289134445E-2</v>
      </c>
      <c r="K1310" s="31">
        <v>0.5725889046112157</v>
      </c>
      <c r="L1310" s="111">
        <f t="shared" si="520"/>
        <v>0.2</v>
      </c>
      <c r="M1310" s="112">
        <f t="shared" si="521"/>
        <v>6.0000000000000005E-2</v>
      </c>
      <c r="N1310" s="112" t="b">
        <f t="shared" si="522"/>
        <v>1</v>
      </c>
      <c r="O1310" s="112" t="b">
        <f t="shared" si="523"/>
        <v>1</v>
      </c>
      <c r="P1310" s="113">
        <f t="shared" si="524"/>
        <v>2</v>
      </c>
      <c r="Q1310" s="113">
        <f t="shared" si="525"/>
        <v>20</v>
      </c>
      <c r="R1310" s="114" t="str">
        <f t="shared" si="541"/>
        <v>0.2-0.06</v>
      </c>
      <c r="S1310" s="127">
        <f t="shared" si="526"/>
        <v>-7.6977119886704318E-2</v>
      </c>
      <c r="T1310" s="112" t="b">
        <f t="shared" si="527"/>
        <v>1</v>
      </c>
      <c r="U1310" s="22">
        <f t="shared" si="528"/>
        <v>5.4342635651790197</v>
      </c>
      <c r="V1310" s="22">
        <f t="shared" si="529"/>
        <v>0.19793292789129871</v>
      </c>
      <c r="W1310" s="81">
        <f t="shared" si="530"/>
        <v>6</v>
      </c>
      <c r="X1310" s="22">
        <f t="shared" si="531"/>
        <v>0.40482147050215883</v>
      </c>
      <c r="Y1310" s="3">
        <f>IF(U1310&gt;'Power Curve'!$C$37,0,INDEX(Ci,$W1310,1)*POWER(1-X1310,3)+INDEX(Ci,$W1310,2)*3*X1310*POWER(1-X1310,2)+INDEX(Ci,$W1310,3)*3*POWER(X1310,2)*(1-X1310)+INDEX(Ci,$W1310,4)*POWER(X1310,3))</f>
        <v>271.89490226792566</v>
      </c>
      <c r="Z1310" s="3">
        <f t="shared" si="532"/>
        <v>250.96521577946379</v>
      </c>
      <c r="AA1310" s="3">
        <f t="shared" si="533"/>
        <v>214.08000183105429</v>
      </c>
      <c r="AB1310" s="3">
        <f t="shared" si="542"/>
        <v>36.885213948409501</v>
      </c>
      <c r="AC1310" s="3">
        <f t="shared" si="543"/>
        <v>36.885213948409501</v>
      </c>
      <c r="AE1310" s="34">
        <f t="shared" si="534"/>
        <v>5</v>
      </c>
      <c r="AF1310" s="73" t="b">
        <f>COUNTIF('Power Curve'!$D$2:$D$31,AE1310)&gt;0</f>
        <v>1</v>
      </c>
      <c r="AG1310" s="73" t="b">
        <f t="shared" si="535"/>
        <v>0</v>
      </c>
      <c r="AH1310" s="73" t="b">
        <f t="shared" si="544"/>
        <v>1</v>
      </c>
      <c r="AI1310" s="34" t="str">
        <f t="shared" si="536"/>
        <v>Outer</v>
      </c>
      <c r="AJ1310" s="35" t="str">
        <f t="shared" si="545"/>
        <v>0.1-0.2</v>
      </c>
      <c r="AK1310" s="36" t="str">
        <f t="shared" si="537"/>
        <v>18-19</v>
      </c>
      <c r="AL1310" s="36" t="str">
        <f t="shared" si="538"/>
        <v>Feb</v>
      </c>
      <c r="AM1310" s="35" t="str">
        <f t="shared" si="539"/>
        <v>305-315</v>
      </c>
      <c r="AN1310" s="36" t="str">
        <f t="shared" si="540"/>
        <v>LWS-LTI</v>
      </c>
    </row>
    <row r="1311" spans="5:40" x14ac:dyDescent="0.3">
      <c r="E1311" s="12">
        <v>40965.791666666664</v>
      </c>
      <c r="F1311" s="16">
        <v>4.99</v>
      </c>
      <c r="G1311" s="16">
        <v>153.75999450683599</v>
      </c>
      <c r="H1311" s="29">
        <v>1.228722539014925</v>
      </c>
      <c r="I1311" s="26">
        <v>300.39999999999998</v>
      </c>
      <c r="J1311" s="30">
        <v>4.8096192384769539E-2</v>
      </c>
      <c r="K1311" s="31">
        <v>0.57686790905176089</v>
      </c>
      <c r="L1311" s="111">
        <f t="shared" si="520"/>
        <v>0.1</v>
      </c>
      <c r="M1311" s="112">
        <f t="shared" si="521"/>
        <v>0.05</v>
      </c>
      <c r="N1311" s="112" t="b">
        <f t="shared" si="522"/>
        <v>1</v>
      </c>
      <c r="O1311" s="112" t="b">
        <f t="shared" si="523"/>
        <v>1</v>
      </c>
      <c r="P1311" s="113">
        <f t="shared" si="524"/>
        <v>1</v>
      </c>
      <c r="Q1311" s="113">
        <f t="shared" si="525"/>
        <v>21</v>
      </c>
      <c r="R1311" s="114" t="str">
        <f t="shared" si="541"/>
        <v>0.1-0.05</v>
      </c>
      <c r="S1311" s="127">
        <f t="shared" si="526"/>
        <v>-0.11289896950902212</v>
      </c>
      <c r="T1311" s="112" t="b">
        <f t="shared" si="527"/>
        <v>1</v>
      </c>
      <c r="U1311" s="22">
        <f t="shared" si="528"/>
        <v>4.9950494382659949</v>
      </c>
      <c r="V1311" s="22">
        <f t="shared" si="529"/>
        <v>0.13005096873513997</v>
      </c>
      <c r="W1311" s="81">
        <f t="shared" si="530"/>
        <v>5</v>
      </c>
      <c r="X1311" s="22">
        <f t="shared" si="531"/>
        <v>0.96219706278917427</v>
      </c>
      <c r="Y1311" s="3">
        <f>IF(U1311&gt;'Power Curve'!$C$37,0,INDEX(Ci,$W1311,1)*POWER(1-X1311,3)+INDEX(Ci,$W1311,2)*3*X1311*POWER(1-X1311,2)+INDEX(Ci,$W1311,3)*3*POWER(X1311,2)*(1-X1311)+INDEX(Ci,$W1311,4)*POWER(X1311,3))</f>
        <v>206.24960796176481</v>
      </c>
      <c r="Z1311" s="3">
        <f t="shared" si="532"/>
        <v>182.96423976124177</v>
      </c>
      <c r="AA1311" s="3">
        <f t="shared" si="533"/>
        <v>153.75999450683599</v>
      </c>
      <c r="AB1311" s="3">
        <f t="shared" si="542"/>
        <v>29.204245254405777</v>
      </c>
      <c r="AC1311" s="3">
        <f t="shared" si="543"/>
        <v>29.204245254405777</v>
      </c>
      <c r="AE1311" s="34">
        <f t="shared" si="534"/>
        <v>5</v>
      </c>
      <c r="AF1311" s="73" t="b">
        <f>COUNTIF('Power Curve'!$D$2:$D$31,AE1311)&gt;0</f>
        <v>1</v>
      </c>
      <c r="AG1311" s="73" t="b">
        <f t="shared" si="535"/>
        <v>0</v>
      </c>
      <c r="AH1311" s="73" t="b">
        <f t="shared" si="544"/>
        <v>1</v>
      </c>
      <c r="AI1311" s="34" t="str">
        <f t="shared" si="536"/>
        <v>Outer</v>
      </c>
      <c r="AJ1311" s="35" t="str">
        <f t="shared" si="545"/>
        <v>0.1-0.2</v>
      </c>
      <c r="AK1311" s="36" t="str">
        <f t="shared" si="537"/>
        <v>19-20</v>
      </c>
      <c r="AL1311" s="36" t="str">
        <f t="shared" si="538"/>
        <v>Feb</v>
      </c>
      <c r="AM1311" s="35" t="str">
        <f t="shared" si="539"/>
        <v>295-305</v>
      </c>
      <c r="AN1311" s="36" t="str">
        <f t="shared" si="540"/>
        <v>LWS-LTI</v>
      </c>
    </row>
    <row r="1312" spans="5:40" x14ac:dyDescent="0.3">
      <c r="E1312" s="12">
        <v>40965.798611111109</v>
      </c>
      <c r="F1312" s="16">
        <v>5.23</v>
      </c>
      <c r="G1312" s="16">
        <v>169.799999237061</v>
      </c>
      <c r="H1312" s="29">
        <v>1.228676373149987</v>
      </c>
      <c r="I1312" s="26">
        <v>300.89999999999998</v>
      </c>
      <c r="J1312" s="30">
        <v>5.5449330783938808E-2</v>
      </c>
      <c r="K1312" s="31">
        <v>0.64522615031233788</v>
      </c>
      <c r="L1312" s="111">
        <f t="shared" si="520"/>
        <v>0.2</v>
      </c>
      <c r="M1312" s="112">
        <f t="shared" si="521"/>
        <v>6.0000000000000005E-2</v>
      </c>
      <c r="N1312" s="112" t="b">
        <f t="shared" si="522"/>
        <v>1</v>
      </c>
      <c r="O1312" s="112" t="b">
        <f t="shared" si="523"/>
        <v>1</v>
      </c>
      <c r="P1312" s="113">
        <f t="shared" si="524"/>
        <v>2</v>
      </c>
      <c r="Q1312" s="113">
        <f t="shared" si="525"/>
        <v>20</v>
      </c>
      <c r="R1312" s="114" t="str">
        <f t="shared" si="541"/>
        <v>0.2-0.06</v>
      </c>
      <c r="S1312" s="127">
        <f t="shared" si="526"/>
        <v>-7.6977119886704318E-2</v>
      </c>
      <c r="T1312" s="112" t="b">
        <f t="shared" si="527"/>
        <v>1</v>
      </c>
      <c r="U1312" s="22">
        <f t="shared" si="528"/>
        <v>5.2352267289698631</v>
      </c>
      <c r="V1312" s="22">
        <f t="shared" si="529"/>
        <v>0.16717114324406551</v>
      </c>
      <c r="W1312" s="81">
        <f t="shared" si="530"/>
        <v>6</v>
      </c>
      <c r="X1312" s="22">
        <f t="shared" si="531"/>
        <v>0.20643792238723818</v>
      </c>
      <c r="Y1312" s="3">
        <f>IF(U1312&gt;'Power Curve'!$C$37,0,INDEX(Ci,$W1312,1)*POWER(1-X1312,3)+INDEX(Ci,$W1312,2)*3*X1312*POWER(1-X1312,2)+INDEX(Ci,$W1312,3)*3*POWER(X1312,2)*(1-X1312)+INDEX(Ci,$W1312,4)*POWER(X1312,3))</f>
        <v>242.66574696549975</v>
      </c>
      <c r="Z1312" s="3">
        <f t="shared" si="532"/>
        <v>223.98603666893982</v>
      </c>
      <c r="AA1312" s="3">
        <f t="shared" si="533"/>
        <v>169.799999237061</v>
      </c>
      <c r="AB1312" s="3">
        <f t="shared" si="542"/>
        <v>54.186037431878816</v>
      </c>
      <c r="AC1312" s="3">
        <f t="shared" si="543"/>
        <v>54.186037431878816</v>
      </c>
      <c r="AE1312" s="34">
        <f t="shared" si="534"/>
        <v>5</v>
      </c>
      <c r="AF1312" s="73" t="b">
        <f>COUNTIF('Power Curve'!$D$2:$D$31,AE1312)&gt;0</f>
        <v>1</v>
      </c>
      <c r="AG1312" s="73" t="b">
        <f t="shared" si="535"/>
        <v>0</v>
      </c>
      <c r="AH1312" s="73" t="b">
        <f t="shared" si="544"/>
        <v>1</v>
      </c>
      <c r="AI1312" s="34" t="str">
        <f t="shared" si="536"/>
        <v>Outer</v>
      </c>
      <c r="AJ1312" s="35" t="str">
        <f t="shared" si="545"/>
        <v>0.1-0.2</v>
      </c>
      <c r="AK1312" s="36" t="str">
        <f t="shared" si="537"/>
        <v>19-20</v>
      </c>
      <c r="AL1312" s="36" t="str">
        <f t="shared" si="538"/>
        <v>Feb</v>
      </c>
      <c r="AM1312" s="35" t="str">
        <f t="shared" si="539"/>
        <v>295-305</v>
      </c>
      <c r="AN1312" s="36" t="str">
        <f t="shared" si="540"/>
        <v>LWS-LTI</v>
      </c>
    </row>
    <row r="1313" spans="5:40" x14ac:dyDescent="0.3">
      <c r="E1313" s="12">
        <v>40965.805555555555</v>
      </c>
      <c r="F1313" s="16">
        <v>4.66</v>
      </c>
      <c r="G1313" s="16">
        <v>109.9600009918216</v>
      </c>
      <c r="H1313" s="29">
        <v>1.228168790698821</v>
      </c>
      <c r="I1313" s="26">
        <v>307.8</v>
      </c>
      <c r="J1313" s="30">
        <v>6.652360515021459E-2</v>
      </c>
      <c r="K1313" s="31">
        <v>0.60318122936767704</v>
      </c>
      <c r="L1313" s="111">
        <f t="shared" si="520"/>
        <v>0.1</v>
      </c>
      <c r="M1313" s="112">
        <f t="shared" si="521"/>
        <v>6.9999999999999993E-2</v>
      </c>
      <c r="N1313" s="112" t="b">
        <f t="shared" si="522"/>
        <v>1</v>
      </c>
      <c r="O1313" s="112" t="b">
        <f t="shared" si="523"/>
        <v>1</v>
      </c>
      <c r="P1313" s="113">
        <f t="shared" si="524"/>
        <v>1</v>
      </c>
      <c r="Q1313" s="113">
        <f t="shared" si="525"/>
        <v>19</v>
      </c>
      <c r="R1313" s="114" t="str">
        <f t="shared" si="541"/>
        <v>0.1-0.07</v>
      </c>
      <c r="S1313" s="127">
        <f t="shared" si="526"/>
        <v>-5.2457205154014371E-2</v>
      </c>
      <c r="T1313" s="112" t="b">
        <f t="shared" si="527"/>
        <v>1</v>
      </c>
      <c r="U1313" s="22">
        <f t="shared" si="528"/>
        <v>4.6640146531603577</v>
      </c>
      <c r="V1313" s="22">
        <f t="shared" si="529"/>
        <v>7.8888475580044998E-2</v>
      </c>
      <c r="W1313" s="81">
        <f t="shared" si="530"/>
        <v>5</v>
      </c>
      <c r="X1313" s="22">
        <f t="shared" si="531"/>
        <v>0.58366545383510116</v>
      </c>
      <c r="Y1313" s="3">
        <f>IF(U1313&gt;'Power Curve'!$C$37,0,INDEX(Ci,$W1313,1)*POWER(1-X1313,3)+INDEX(Ci,$W1313,2)*3*X1313*POWER(1-X1313,2)+INDEX(Ci,$W1313,3)*3*POWER(X1313,2)*(1-X1313)+INDEX(Ci,$W1313,4)*POWER(X1313,3))</f>
        <v>149.31201455599611</v>
      </c>
      <c r="Z1313" s="3">
        <f t="shared" si="532"/>
        <v>141.47952357647304</v>
      </c>
      <c r="AA1313" s="3">
        <f t="shared" si="533"/>
        <v>109.9600009918216</v>
      </c>
      <c r="AB1313" s="3">
        <f t="shared" si="542"/>
        <v>31.51952258465144</v>
      </c>
      <c r="AC1313" s="3">
        <f t="shared" si="543"/>
        <v>31.51952258465144</v>
      </c>
      <c r="AE1313" s="34">
        <f t="shared" si="534"/>
        <v>5</v>
      </c>
      <c r="AF1313" s="73" t="b">
        <f>COUNTIF('Power Curve'!$D$2:$D$31,AE1313)&gt;0</f>
        <v>1</v>
      </c>
      <c r="AG1313" s="73" t="b">
        <f t="shared" si="535"/>
        <v>0</v>
      </c>
      <c r="AH1313" s="73" t="b">
        <f t="shared" si="544"/>
        <v>1</v>
      </c>
      <c r="AI1313" s="34" t="str">
        <f t="shared" si="536"/>
        <v>Outer</v>
      </c>
      <c r="AJ1313" s="35" t="str">
        <f t="shared" si="545"/>
        <v>0.0-0.1</v>
      </c>
      <c r="AK1313" s="36" t="str">
        <f t="shared" si="537"/>
        <v>19-20</v>
      </c>
      <c r="AL1313" s="36" t="str">
        <f t="shared" si="538"/>
        <v>Feb</v>
      </c>
      <c r="AM1313" s="35" t="str">
        <f t="shared" si="539"/>
        <v>305-315</v>
      </c>
      <c r="AN1313" s="36" t="str">
        <f t="shared" si="540"/>
        <v>LWS-LTI</v>
      </c>
    </row>
    <row r="1314" spans="5:40" x14ac:dyDescent="0.3">
      <c r="E1314" s="12">
        <v>40965.8125</v>
      </c>
      <c r="F1314" s="16">
        <v>4.6100000000000003</v>
      </c>
      <c r="G1314" s="16">
        <v>109.6600017547611</v>
      </c>
      <c r="H1314" s="29">
        <v>1.2270582997742341</v>
      </c>
      <c r="I1314" s="26">
        <v>314.10000000000002</v>
      </c>
      <c r="J1314" s="30">
        <v>4.1214750542299346E-2</v>
      </c>
      <c r="K1314" s="31">
        <v>0.80790620973947957</v>
      </c>
      <c r="L1314" s="111">
        <f t="shared" si="520"/>
        <v>0.1</v>
      </c>
      <c r="M1314" s="112">
        <f t="shared" si="521"/>
        <v>0.04</v>
      </c>
      <c r="N1314" s="112" t="b">
        <f t="shared" si="522"/>
        <v>1</v>
      </c>
      <c r="O1314" s="112" t="b">
        <f t="shared" si="523"/>
        <v>1</v>
      </c>
      <c r="P1314" s="113">
        <f t="shared" si="524"/>
        <v>1</v>
      </c>
      <c r="Q1314" s="113">
        <f t="shared" si="525"/>
        <v>22</v>
      </c>
      <c r="R1314" s="114" t="str">
        <f t="shared" si="541"/>
        <v>0.1-0.04</v>
      </c>
      <c r="S1314" s="127">
        <f t="shared" si="526"/>
        <v>-0.13834172839584455</v>
      </c>
      <c r="T1314" s="112" t="b">
        <f t="shared" si="527"/>
        <v>1</v>
      </c>
      <c r="U1314" s="22">
        <f t="shared" si="528"/>
        <v>4.6125805312745216</v>
      </c>
      <c r="V1314" s="22">
        <f t="shared" si="529"/>
        <v>7.0939166240596985E-2</v>
      </c>
      <c r="W1314" s="81">
        <f t="shared" si="530"/>
        <v>5</v>
      </c>
      <c r="X1314" s="22">
        <f t="shared" si="531"/>
        <v>0.5248515714620674</v>
      </c>
      <c r="Y1314" s="3">
        <f>IF(U1314&gt;'Power Curve'!$C$37,0,INDEX(Ci,$W1314,1)*POWER(1-X1314,3)+INDEX(Ci,$W1314,2)*3*X1314*POWER(1-X1314,2)+INDEX(Ci,$W1314,3)*3*POWER(X1314,2)*(1-X1314)+INDEX(Ci,$W1314,4)*POWER(X1314,3))</f>
        <v>140.39961817248684</v>
      </c>
      <c r="Z1314" s="3">
        <f t="shared" si="532"/>
        <v>120.97649232838837</v>
      </c>
      <c r="AA1314" s="3">
        <f t="shared" si="533"/>
        <v>109.6600017547611</v>
      </c>
      <c r="AB1314" s="3">
        <f t="shared" si="542"/>
        <v>11.316490573627277</v>
      </c>
      <c r="AC1314" s="3">
        <f t="shared" si="543"/>
        <v>11.316490573627277</v>
      </c>
      <c r="AE1314" s="34">
        <f t="shared" si="534"/>
        <v>5</v>
      </c>
      <c r="AF1314" s="73" t="b">
        <f>COUNTIF('Power Curve'!$D$2:$D$31,AE1314)&gt;0</f>
        <v>1</v>
      </c>
      <c r="AG1314" s="73" t="b">
        <f t="shared" si="535"/>
        <v>0</v>
      </c>
      <c r="AH1314" s="73" t="b">
        <f t="shared" si="544"/>
        <v>1</v>
      </c>
      <c r="AI1314" s="34" t="str">
        <f t="shared" si="536"/>
        <v>Outer</v>
      </c>
      <c r="AJ1314" s="35" t="str">
        <f t="shared" si="545"/>
        <v>0.0-0.1</v>
      </c>
      <c r="AK1314" s="36" t="str">
        <f t="shared" si="537"/>
        <v>19-20</v>
      </c>
      <c r="AL1314" s="36" t="str">
        <f t="shared" si="538"/>
        <v>Feb</v>
      </c>
      <c r="AM1314" s="35" t="str">
        <f t="shared" si="539"/>
        <v>305-315</v>
      </c>
      <c r="AN1314" s="36" t="str">
        <f t="shared" si="540"/>
        <v>LWS-LTI</v>
      </c>
    </row>
    <row r="1315" spans="5:40" x14ac:dyDescent="0.3">
      <c r="E1315" s="12">
        <v>40965.819444444445</v>
      </c>
      <c r="F1315" s="16">
        <v>4.4400000000000004</v>
      </c>
      <c r="G1315" s="16">
        <v>87.370000839233299</v>
      </c>
      <c r="H1315" s="29">
        <v>1.2263678805464009</v>
      </c>
      <c r="I1315" s="26">
        <v>321.60000000000002</v>
      </c>
      <c r="J1315" s="30">
        <v>3.6036036036036036E-2</v>
      </c>
      <c r="K1315" s="31">
        <v>0.77294888232899117</v>
      </c>
      <c r="L1315" s="111">
        <f t="shared" si="520"/>
        <v>0</v>
      </c>
      <c r="M1315" s="112">
        <f t="shared" si="521"/>
        <v>0.04</v>
      </c>
      <c r="N1315" s="112" t="b">
        <f t="shared" si="522"/>
        <v>0</v>
      </c>
      <c r="O1315" s="112" t="b">
        <f t="shared" si="523"/>
        <v>1</v>
      </c>
      <c r="P1315" s="113">
        <f t="shared" si="524"/>
        <v>0</v>
      </c>
      <c r="Q1315" s="113">
        <f t="shared" si="525"/>
        <v>22</v>
      </c>
      <c r="R1315" s="114" t="str">
        <f t="shared" si="541"/>
        <v>0-0.04</v>
      </c>
      <c r="S1315" s="127">
        <f t="shared" si="526"/>
        <v>0</v>
      </c>
      <c r="T1315" s="112" t="b">
        <f t="shared" si="527"/>
        <v>0</v>
      </c>
      <c r="U1315" s="22">
        <f t="shared" si="528"/>
        <v>4.4416520082820288</v>
      </c>
      <c r="V1315" s="22">
        <f t="shared" si="529"/>
        <v>4.4521612010387512E-2</v>
      </c>
      <c r="W1315" s="81">
        <f t="shared" si="530"/>
        <v>5</v>
      </c>
      <c r="X1315" s="22">
        <f t="shared" si="531"/>
        <v>0.32939824832007658</v>
      </c>
      <c r="Y1315" s="3">
        <f>IF(U1315&gt;'Power Curve'!$C$37,0,INDEX(Ci,$W1315,1)*POWER(1-X1315,3)+INDEX(Ci,$W1315,2)*3*X1315*POWER(1-X1315,2)+INDEX(Ci,$W1315,3)*3*POWER(X1315,2)*(1-X1315)+INDEX(Ci,$W1315,4)*POWER(X1315,3))</f>
        <v>112.50391176981381</v>
      </c>
      <c r="Z1315" s="3">
        <f t="shared" si="532"/>
        <v>112.50391176981381</v>
      </c>
      <c r="AA1315" s="3">
        <f t="shared" si="533"/>
        <v>87.370000839233299</v>
      </c>
      <c r="AB1315" s="3">
        <f t="shared" si="542"/>
        <v>25.133910930580512</v>
      </c>
      <c r="AC1315" s="3">
        <f t="shared" si="543"/>
        <v>25.133910930580512</v>
      </c>
      <c r="AE1315" s="34">
        <f t="shared" si="534"/>
        <v>4</v>
      </c>
      <c r="AF1315" s="73" t="b">
        <f>COUNTIF('Power Curve'!$D$2:$D$31,AE1315)&gt;0</f>
        <v>1</v>
      </c>
      <c r="AG1315" s="73" t="b">
        <f t="shared" si="535"/>
        <v>0</v>
      </c>
      <c r="AH1315" s="73" t="b">
        <f t="shared" si="544"/>
        <v>1</v>
      </c>
      <c r="AI1315" s="34" t="str">
        <f t="shared" si="536"/>
        <v>Outer</v>
      </c>
      <c r="AJ1315" s="35" t="str">
        <f t="shared" si="545"/>
        <v>0.0-0.1</v>
      </c>
      <c r="AK1315" s="36" t="str">
        <f t="shared" si="537"/>
        <v>19-20</v>
      </c>
      <c r="AL1315" s="36" t="str">
        <f t="shared" si="538"/>
        <v>Feb</v>
      </c>
      <c r="AM1315" s="35" t="str">
        <f t="shared" si="539"/>
        <v>315-325</v>
      </c>
      <c r="AN1315" s="36" t="str">
        <f t="shared" si="540"/>
        <v>LWS-LTI</v>
      </c>
    </row>
    <row r="1316" spans="5:40" x14ac:dyDescent="0.3">
      <c r="E1316" s="12">
        <v>40965.826388888891</v>
      </c>
      <c r="F1316" s="16">
        <v>4.33</v>
      </c>
      <c r="G1316" s="16">
        <v>109.9600009918216</v>
      </c>
      <c r="H1316" s="29">
        <v>1.2249434745037029</v>
      </c>
      <c r="I1316" s="26">
        <v>330.9</v>
      </c>
      <c r="J1316" s="30">
        <v>4.6189376443418015E-2</v>
      </c>
      <c r="K1316" s="31">
        <v>0.52337930162065005</v>
      </c>
      <c r="L1316" s="111">
        <f t="shared" si="520"/>
        <v>0</v>
      </c>
      <c r="M1316" s="112">
        <f t="shared" si="521"/>
        <v>0.05</v>
      </c>
      <c r="N1316" s="112" t="b">
        <f t="shared" si="522"/>
        <v>0</v>
      </c>
      <c r="O1316" s="112" t="b">
        <f t="shared" si="523"/>
        <v>1</v>
      </c>
      <c r="P1316" s="113">
        <f t="shared" si="524"/>
        <v>0</v>
      </c>
      <c r="Q1316" s="113">
        <f t="shared" si="525"/>
        <v>21</v>
      </c>
      <c r="R1316" s="114" t="str">
        <f t="shared" si="541"/>
        <v>0-0.05</v>
      </c>
      <c r="S1316" s="127">
        <f t="shared" si="526"/>
        <v>0</v>
      </c>
      <c r="T1316" s="112" t="b">
        <f t="shared" si="527"/>
        <v>0</v>
      </c>
      <c r="U1316" s="22">
        <f t="shared" si="528"/>
        <v>4.3299333988670297</v>
      </c>
      <c r="V1316" s="22">
        <f t="shared" si="529"/>
        <v>2.7255140791456127E-2</v>
      </c>
      <c r="W1316" s="81">
        <f t="shared" si="530"/>
        <v>5</v>
      </c>
      <c r="X1316" s="22">
        <f t="shared" si="531"/>
        <v>0.20165026872791275</v>
      </c>
      <c r="Y1316" s="3">
        <f>IF(U1316&gt;'Power Curve'!$C$37,0,INDEX(Ci,$W1316,1)*POWER(1-X1316,3)+INDEX(Ci,$W1316,2)*3*X1316*POWER(1-X1316,2)+INDEX(Ci,$W1316,3)*3*POWER(X1316,2)*(1-X1316)+INDEX(Ci,$W1316,4)*POWER(X1316,3))</f>
        <v>96.629930480410408</v>
      </c>
      <c r="Z1316" s="3">
        <f t="shared" si="532"/>
        <v>96.629930480410408</v>
      </c>
      <c r="AA1316" s="3">
        <f t="shared" si="533"/>
        <v>109.9600009918216</v>
      </c>
      <c r="AB1316" s="3">
        <f t="shared" si="542"/>
        <v>-13.330070511411193</v>
      </c>
      <c r="AC1316" s="3">
        <f t="shared" si="543"/>
        <v>13.330070511411193</v>
      </c>
      <c r="AE1316" s="34">
        <f t="shared" si="534"/>
        <v>4</v>
      </c>
      <c r="AF1316" s="73" t="b">
        <f>COUNTIF('Power Curve'!$D$2:$D$31,AE1316)&gt;0</f>
        <v>1</v>
      </c>
      <c r="AG1316" s="73" t="b">
        <f t="shared" si="535"/>
        <v>0</v>
      </c>
      <c r="AH1316" s="73" t="b">
        <f t="shared" si="544"/>
        <v>1</v>
      </c>
      <c r="AI1316" s="34" t="str">
        <f t="shared" si="536"/>
        <v>Outer</v>
      </c>
      <c r="AJ1316" s="35" t="str">
        <f t="shared" si="545"/>
        <v>0.0-0.1</v>
      </c>
      <c r="AK1316" s="36" t="str">
        <f t="shared" si="537"/>
        <v>19-20</v>
      </c>
      <c r="AL1316" s="36" t="str">
        <f t="shared" si="538"/>
        <v>Feb</v>
      </c>
      <c r="AM1316" s="35" t="str">
        <f t="shared" si="539"/>
        <v>325-335</v>
      </c>
      <c r="AN1316" s="36" t="str">
        <f t="shared" si="540"/>
        <v>LWS-LTI</v>
      </c>
    </row>
    <row r="1317" spans="5:40" x14ac:dyDescent="0.3">
      <c r="E1317" s="12">
        <v>40965.833333333336</v>
      </c>
      <c r="F1317" s="16">
        <v>4.16</v>
      </c>
      <c r="G1317" s="16">
        <v>82.369997024535692</v>
      </c>
      <c r="H1317" s="29">
        <v>1.225127082733656</v>
      </c>
      <c r="I1317" s="26">
        <v>336.3</v>
      </c>
      <c r="J1317" s="30">
        <v>5.2884615384615384E-2</v>
      </c>
      <c r="K1317" s="31">
        <v>0.6388535568125393</v>
      </c>
      <c r="L1317" s="111">
        <f t="shared" si="520"/>
        <v>0</v>
      </c>
      <c r="M1317" s="112">
        <f t="shared" si="521"/>
        <v>0.05</v>
      </c>
      <c r="N1317" s="112" t="b">
        <f t="shared" si="522"/>
        <v>0</v>
      </c>
      <c r="O1317" s="112" t="b">
        <f t="shared" si="523"/>
        <v>1</v>
      </c>
      <c r="P1317" s="113">
        <f t="shared" si="524"/>
        <v>0</v>
      </c>
      <c r="Q1317" s="113">
        <f t="shared" si="525"/>
        <v>21</v>
      </c>
      <c r="R1317" s="114" t="str">
        <f t="shared" si="541"/>
        <v>0-0.05</v>
      </c>
      <c r="S1317" s="127">
        <f t="shared" si="526"/>
        <v>0</v>
      </c>
      <c r="T1317" s="112" t="b">
        <f t="shared" si="527"/>
        <v>0</v>
      </c>
      <c r="U1317" s="22">
        <f t="shared" si="528"/>
        <v>4.1601438492222256</v>
      </c>
      <c r="V1317" s="22">
        <f t="shared" si="529"/>
        <v>1.0136185637033331E-3</v>
      </c>
      <c r="W1317" s="81">
        <f t="shared" si="530"/>
        <v>5</v>
      </c>
      <c r="X1317" s="22">
        <f t="shared" si="531"/>
        <v>7.499338667418946E-3</v>
      </c>
      <c r="Y1317" s="3">
        <f>IF(U1317&gt;'Power Curve'!$C$37,0,INDEX(Ci,$W1317,1)*POWER(1-X1317,3)+INDEX(Ci,$W1317,2)*3*X1317*POWER(1-X1317,2)+INDEX(Ci,$W1317,3)*3*POWER(X1317,2)*(1-X1317)+INDEX(Ci,$W1317,4)*POWER(X1317,3))</f>
        <v>77.976425326316956</v>
      </c>
      <c r="Z1317" s="3">
        <f t="shared" si="532"/>
        <v>77.976425326316956</v>
      </c>
      <c r="AA1317" s="3">
        <f t="shared" si="533"/>
        <v>82.369997024535692</v>
      </c>
      <c r="AB1317" s="3">
        <f t="shared" si="542"/>
        <v>-4.3935716982187358</v>
      </c>
      <c r="AC1317" s="3">
        <f t="shared" si="543"/>
        <v>4.3935716982187358</v>
      </c>
      <c r="AE1317" s="34">
        <f t="shared" si="534"/>
        <v>4</v>
      </c>
      <c r="AF1317" s="73" t="b">
        <f>COUNTIF('Power Curve'!$D$2:$D$31,AE1317)&gt;0</f>
        <v>1</v>
      </c>
      <c r="AG1317" s="73" t="b">
        <f t="shared" si="535"/>
        <v>0</v>
      </c>
      <c r="AH1317" s="73" t="b">
        <f t="shared" si="544"/>
        <v>1</v>
      </c>
      <c r="AI1317" s="34" t="str">
        <f t="shared" si="536"/>
        <v>Outer</v>
      </c>
      <c r="AJ1317" s="35" t="str">
        <f t="shared" si="545"/>
        <v>0.0-0.1</v>
      </c>
      <c r="AK1317" s="36" t="str">
        <f t="shared" si="537"/>
        <v>20-21</v>
      </c>
      <c r="AL1317" s="36" t="str">
        <f t="shared" si="538"/>
        <v>Feb</v>
      </c>
      <c r="AM1317" s="35" t="str">
        <f t="shared" si="539"/>
        <v>335-345</v>
      </c>
      <c r="AN1317" s="36" t="str">
        <f t="shared" si="540"/>
        <v>LWS-LTI</v>
      </c>
    </row>
    <row r="1318" spans="5:40" x14ac:dyDescent="0.3">
      <c r="E1318" s="12">
        <v>40965.840277777781</v>
      </c>
      <c r="F1318" s="16">
        <v>3.68</v>
      </c>
      <c r="G1318" s="16">
        <v>12.989999771118201</v>
      </c>
      <c r="H1318" s="29">
        <v>1.2259540013792671</v>
      </c>
      <c r="I1318" s="26">
        <v>332.1</v>
      </c>
      <c r="J1318" s="30">
        <v>9.5108695652173905E-2</v>
      </c>
      <c r="K1318" s="31">
        <v>0.61164290975044977</v>
      </c>
      <c r="L1318" s="111">
        <f t="shared" si="520"/>
        <v>-0.1</v>
      </c>
      <c r="M1318" s="112">
        <f t="shared" si="521"/>
        <v>9.9999999999999992E-2</v>
      </c>
      <c r="N1318" s="112" t="b">
        <f t="shared" si="522"/>
        <v>0</v>
      </c>
      <c r="O1318" s="112" t="b">
        <f t="shared" si="523"/>
        <v>1</v>
      </c>
      <c r="P1318" s="113">
        <f t="shared" si="524"/>
        <v>-1</v>
      </c>
      <c r="Q1318" s="113">
        <f t="shared" si="525"/>
        <v>16</v>
      </c>
      <c r="R1318" s="114" t="str">
        <f t="shared" si="541"/>
        <v>-0.1-0.1</v>
      </c>
      <c r="S1318" s="127">
        <f t="shared" si="526"/>
        <v>0</v>
      </c>
      <c r="T1318" s="112" t="b">
        <f t="shared" si="527"/>
        <v>0</v>
      </c>
      <c r="U1318" s="22">
        <f t="shared" si="528"/>
        <v>3.6809550514592959</v>
      </c>
      <c r="V1318" s="22">
        <f t="shared" si="529"/>
        <v>-7.3046554833846325E-2</v>
      </c>
      <c r="W1318" s="81">
        <f t="shared" si="530"/>
        <v>4</v>
      </c>
      <c r="X1318" s="22">
        <f t="shared" si="531"/>
        <v>0.66326921341802925</v>
      </c>
      <c r="Y1318" s="3">
        <f>IF(U1318&gt;'Power Curve'!$C$37,0,INDEX(Ci,$W1318,1)*POWER(1-X1318,3)+INDEX(Ci,$W1318,2)*3*X1318*POWER(1-X1318,2)+INDEX(Ci,$W1318,3)*3*POWER(X1318,2)*(1-X1318)+INDEX(Ci,$W1318,4)*POWER(X1318,3))</f>
        <v>39.490007099982535</v>
      </c>
      <c r="Z1318" s="3">
        <f t="shared" si="532"/>
        <v>39.490007099982535</v>
      </c>
      <c r="AA1318" s="3">
        <f t="shared" si="533"/>
        <v>12.989999771118201</v>
      </c>
      <c r="AB1318" s="3">
        <f t="shared" si="542"/>
        <v>26.500007328864335</v>
      </c>
      <c r="AC1318" s="3">
        <f t="shared" si="543"/>
        <v>26.500007328864335</v>
      </c>
      <c r="AE1318" s="34">
        <f t="shared" si="534"/>
        <v>4</v>
      </c>
      <c r="AF1318" s="73" t="b">
        <f>COUNTIF('Power Curve'!$D$2:$D$31,AE1318)&gt;0</f>
        <v>1</v>
      </c>
      <c r="AG1318" s="73" t="b">
        <f t="shared" si="535"/>
        <v>0</v>
      </c>
      <c r="AH1318" s="73" t="b">
        <f t="shared" si="544"/>
        <v>1</v>
      </c>
      <c r="AI1318" s="34" t="str">
        <f t="shared" si="536"/>
        <v>Outer</v>
      </c>
      <c r="AJ1318" s="35" t="str">
        <f t="shared" si="545"/>
        <v>-0.1-0.0</v>
      </c>
      <c r="AK1318" s="36" t="str">
        <f t="shared" si="537"/>
        <v>20-21</v>
      </c>
      <c r="AL1318" s="36" t="str">
        <f t="shared" si="538"/>
        <v>Feb</v>
      </c>
      <c r="AM1318" s="35" t="str">
        <f t="shared" si="539"/>
        <v>325-335</v>
      </c>
      <c r="AN1318" s="36" t="str">
        <f t="shared" si="540"/>
        <v>LWS-LTI</v>
      </c>
    </row>
    <row r="1319" spans="5:40" x14ac:dyDescent="0.3">
      <c r="E1319" s="12">
        <v>40967.083333333336</v>
      </c>
      <c r="F1319" s="16">
        <v>13.34</v>
      </c>
      <c r="G1319" s="16">
        <v>1991.930038452148</v>
      </c>
      <c r="H1319" s="29">
        <v>1.1779613261178483</v>
      </c>
      <c r="I1319" s="26">
        <v>204.8</v>
      </c>
      <c r="J1319" s="30">
        <v>7.1964017991004492E-2</v>
      </c>
      <c r="K1319" s="31">
        <v>0.18082530969908445</v>
      </c>
      <c r="L1319" s="111">
        <f t="shared" si="520"/>
        <v>1.4000000000000001</v>
      </c>
      <c r="M1319" s="112">
        <f t="shared" si="521"/>
        <v>6.9999999999999993E-2</v>
      </c>
      <c r="N1319" s="112" t="b">
        <f t="shared" si="522"/>
        <v>1</v>
      </c>
      <c r="O1319" s="112" t="b">
        <f t="shared" si="523"/>
        <v>1</v>
      </c>
      <c r="P1319" s="113">
        <f t="shared" si="524"/>
        <v>14</v>
      </c>
      <c r="Q1319" s="113">
        <f t="shared" si="525"/>
        <v>19</v>
      </c>
      <c r="R1319" s="114" t="str">
        <f t="shared" si="541"/>
        <v>1.4-0.07</v>
      </c>
      <c r="S1319" s="127">
        <f t="shared" si="526"/>
        <v>6.4243699807707035E-3</v>
      </c>
      <c r="T1319" s="112" t="b">
        <f t="shared" si="527"/>
        <v>1</v>
      </c>
      <c r="U1319" s="22">
        <f t="shared" si="528"/>
        <v>13.16701946045821</v>
      </c>
      <c r="V1319" s="22">
        <f t="shared" si="529"/>
        <v>1.3930552786617549</v>
      </c>
      <c r="W1319" s="81">
        <f t="shared" si="530"/>
        <v>14</v>
      </c>
      <c r="X1319" s="22">
        <f t="shared" si="531"/>
        <v>0.18379890816621963</v>
      </c>
      <c r="Y1319" s="3">
        <f>IF(U1319&gt;'Power Curve'!$C$37,0,INDEX(Ci,$W1319,1)*POWER(1-X1319,3)+INDEX(Ci,$W1319,2)*3*X1319*POWER(1-X1319,2)+INDEX(Ci,$W1319,3)*3*POWER(X1319,2)*(1-X1319)+INDEX(Ci,$W1319,4)*POWER(X1319,3))</f>
        <v>1958.225689337105</v>
      </c>
      <c r="Z1319" s="3">
        <f t="shared" si="532"/>
        <v>1970.8060556712562</v>
      </c>
      <c r="AA1319" s="3">
        <f t="shared" si="533"/>
        <v>1991.930038452148</v>
      </c>
      <c r="AB1319" s="3">
        <f t="shared" si="542"/>
        <v>-21.123982780891765</v>
      </c>
      <c r="AC1319" s="3">
        <f t="shared" si="543"/>
        <v>21.123982780891765</v>
      </c>
      <c r="AE1319" s="34">
        <f t="shared" si="534"/>
        <v>13</v>
      </c>
      <c r="AF1319" s="73" t="b">
        <f>COUNTIF('Power Curve'!$D$2:$D$31,AE1319)&gt;0</f>
        <v>1</v>
      </c>
      <c r="AG1319" s="73" t="b">
        <f t="shared" si="535"/>
        <v>0</v>
      </c>
      <c r="AH1319" s="73" t="b">
        <f t="shared" si="544"/>
        <v>1</v>
      </c>
      <c r="AI1319" s="34" t="str">
        <f t="shared" si="536"/>
        <v>Outer</v>
      </c>
      <c r="AJ1319" s="35" t="str">
        <f t="shared" si="545"/>
        <v>1.3-1.4</v>
      </c>
      <c r="AK1319" s="36" t="str">
        <f t="shared" si="537"/>
        <v>2-3</v>
      </c>
      <c r="AL1319" s="36" t="str">
        <f t="shared" si="538"/>
        <v>Feb</v>
      </c>
      <c r="AM1319" s="35" t="str">
        <f t="shared" si="539"/>
        <v>195-205</v>
      </c>
      <c r="AN1319" s="36" t="str">
        <f t="shared" si="540"/>
        <v>HWS-LTI</v>
      </c>
    </row>
    <row r="1320" spans="5:40" x14ac:dyDescent="0.3">
      <c r="E1320" s="12">
        <v>40967.090277777781</v>
      </c>
      <c r="F1320" s="16">
        <v>13.26</v>
      </c>
      <c r="G1320" s="16">
        <v>1937.9899597167969</v>
      </c>
      <c r="H1320" s="29">
        <v>1.1776123137988426</v>
      </c>
      <c r="I1320" s="26">
        <v>208.7</v>
      </c>
      <c r="J1320" s="30">
        <v>6.8627450980392163E-2</v>
      </c>
      <c r="K1320" s="31">
        <v>0.26415743754623555</v>
      </c>
      <c r="L1320" s="111">
        <f t="shared" si="520"/>
        <v>1.4000000000000001</v>
      </c>
      <c r="M1320" s="112">
        <f t="shared" si="521"/>
        <v>6.9999999999999993E-2</v>
      </c>
      <c r="N1320" s="112" t="b">
        <f t="shared" si="522"/>
        <v>1</v>
      </c>
      <c r="O1320" s="112" t="b">
        <f t="shared" si="523"/>
        <v>1</v>
      </c>
      <c r="P1320" s="113">
        <f t="shared" si="524"/>
        <v>14</v>
      </c>
      <c r="Q1320" s="113">
        <f t="shared" si="525"/>
        <v>19</v>
      </c>
      <c r="R1320" s="114" t="str">
        <f t="shared" si="541"/>
        <v>1.4-0.07</v>
      </c>
      <c r="S1320" s="127">
        <f t="shared" si="526"/>
        <v>6.4243699807707035E-3</v>
      </c>
      <c r="T1320" s="112" t="b">
        <f t="shared" si="527"/>
        <v>1</v>
      </c>
      <c r="U1320" s="22">
        <f t="shared" si="528"/>
        <v>13.086764098851592</v>
      </c>
      <c r="V1320" s="22">
        <f t="shared" si="529"/>
        <v>1.3806515538158963</v>
      </c>
      <c r="W1320" s="81">
        <f t="shared" si="530"/>
        <v>14</v>
      </c>
      <c r="X1320" s="22">
        <f t="shared" si="531"/>
        <v>0.10052625926662886</v>
      </c>
      <c r="Y1320" s="3">
        <f>IF(U1320&gt;'Power Curve'!$C$37,0,INDEX(Ci,$W1320,1)*POWER(1-X1320,3)+INDEX(Ci,$W1320,2)*3*X1320*POWER(1-X1320,2)+INDEX(Ci,$W1320,3)*3*POWER(X1320,2)*(1-X1320)+INDEX(Ci,$W1320,4)*POWER(X1320,3))</f>
        <v>1955.9253946287213</v>
      </c>
      <c r="Z1320" s="3">
        <f t="shared" si="532"/>
        <v>1968.4909830186011</v>
      </c>
      <c r="AA1320" s="3">
        <f t="shared" si="533"/>
        <v>1937.9899597167969</v>
      </c>
      <c r="AB1320" s="3">
        <f t="shared" si="542"/>
        <v>30.501023301804253</v>
      </c>
      <c r="AC1320" s="3">
        <f t="shared" si="543"/>
        <v>30.501023301804253</v>
      </c>
      <c r="AE1320" s="34">
        <f t="shared" si="534"/>
        <v>13</v>
      </c>
      <c r="AF1320" s="73" t="b">
        <f>COUNTIF('Power Curve'!$D$2:$D$31,AE1320)&gt;0</f>
        <v>1</v>
      </c>
      <c r="AG1320" s="73" t="b">
        <f t="shared" si="535"/>
        <v>0</v>
      </c>
      <c r="AH1320" s="73" t="b">
        <f t="shared" si="544"/>
        <v>1</v>
      </c>
      <c r="AI1320" s="34" t="str">
        <f t="shared" si="536"/>
        <v>Outer</v>
      </c>
      <c r="AJ1320" s="35" t="str">
        <f t="shared" si="545"/>
        <v>1.3-1.4</v>
      </c>
      <c r="AK1320" s="36" t="str">
        <f t="shared" si="537"/>
        <v>2-3</v>
      </c>
      <c r="AL1320" s="36" t="str">
        <f t="shared" si="538"/>
        <v>Feb</v>
      </c>
      <c r="AM1320" s="35" t="str">
        <f t="shared" si="539"/>
        <v>205-215</v>
      </c>
      <c r="AN1320" s="36" t="str">
        <f t="shared" si="540"/>
        <v>HWS-LTI</v>
      </c>
    </row>
    <row r="1321" spans="5:40" x14ac:dyDescent="0.3">
      <c r="E1321" s="12">
        <v>40967.097222222219</v>
      </c>
      <c r="F1321" s="16">
        <v>13.26</v>
      </c>
      <c r="G1321" s="16">
        <v>1973.8099670410211</v>
      </c>
      <c r="H1321" s="29">
        <v>1.1771763380859031</v>
      </c>
      <c r="I1321" s="26">
        <v>209.4</v>
      </c>
      <c r="J1321" s="30">
        <v>6.711915535444947E-2</v>
      </c>
      <c r="K1321" s="31">
        <v>0.31214876059983726</v>
      </c>
      <c r="L1321" s="111">
        <f t="shared" si="520"/>
        <v>1.4000000000000001</v>
      </c>
      <c r="M1321" s="112">
        <f t="shared" si="521"/>
        <v>6.9999999999999993E-2</v>
      </c>
      <c r="N1321" s="112" t="b">
        <f t="shared" si="522"/>
        <v>1</v>
      </c>
      <c r="O1321" s="112" t="b">
        <f t="shared" si="523"/>
        <v>1</v>
      </c>
      <c r="P1321" s="113">
        <f t="shared" si="524"/>
        <v>14</v>
      </c>
      <c r="Q1321" s="113">
        <f t="shared" si="525"/>
        <v>19</v>
      </c>
      <c r="R1321" s="114" t="str">
        <f t="shared" si="541"/>
        <v>1.4-0.07</v>
      </c>
      <c r="S1321" s="127">
        <f t="shared" si="526"/>
        <v>6.4243699807707035E-3</v>
      </c>
      <c r="T1321" s="112" t="b">
        <f t="shared" si="527"/>
        <v>1</v>
      </c>
      <c r="U1321" s="22">
        <f t="shared" si="528"/>
        <v>13.085148905270389</v>
      </c>
      <c r="V1321" s="22">
        <f t="shared" si="529"/>
        <v>1.3804019204412159</v>
      </c>
      <c r="W1321" s="81">
        <f t="shared" si="530"/>
        <v>14</v>
      </c>
      <c r="X1321" s="22">
        <f t="shared" si="531"/>
        <v>9.8850340732341752E-2</v>
      </c>
      <c r="Y1321" s="3">
        <f>IF(U1321&gt;'Power Curve'!$C$37,0,INDEX(Ci,$W1321,1)*POWER(1-X1321,3)+INDEX(Ci,$W1321,2)*3*X1321*POWER(1-X1321,2)+INDEX(Ci,$W1321,3)*3*POWER(X1321,2)*(1-X1321)+INDEX(Ci,$W1321,4)*POWER(X1321,3))</f>
        <v>1955.8791980495605</v>
      </c>
      <c r="Z1321" s="3">
        <f t="shared" si="532"/>
        <v>1968.444489655524</v>
      </c>
      <c r="AA1321" s="3">
        <f t="shared" si="533"/>
        <v>1973.8099670410211</v>
      </c>
      <c r="AB1321" s="3">
        <f t="shared" si="542"/>
        <v>-5.3654773854971154</v>
      </c>
      <c r="AC1321" s="3">
        <f t="shared" si="543"/>
        <v>5.3654773854971154</v>
      </c>
      <c r="AE1321" s="34">
        <f t="shared" si="534"/>
        <v>13</v>
      </c>
      <c r="AF1321" s="73" t="b">
        <f>COUNTIF('Power Curve'!$D$2:$D$31,AE1321)&gt;0</f>
        <v>1</v>
      </c>
      <c r="AG1321" s="73" t="b">
        <f t="shared" si="535"/>
        <v>0</v>
      </c>
      <c r="AH1321" s="73" t="b">
        <f t="shared" si="544"/>
        <v>1</v>
      </c>
      <c r="AI1321" s="34" t="str">
        <f t="shared" si="536"/>
        <v>Outer</v>
      </c>
      <c r="AJ1321" s="35" t="str">
        <f t="shared" si="545"/>
        <v>1.3-1.4</v>
      </c>
      <c r="AK1321" s="36" t="str">
        <f t="shared" si="537"/>
        <v>2-3</v>
      </c>
      <c r="AL1321" s="36" t="str">
        <f t="shared" si="538"/>
        <v>Feb</v>
      </c>
      <c r="AM1321" s="35" t="str">
        <f t="shared" si="539"/>
        <v>205-215</v>
      </c>
      <c r="AN1321" s="36" t="str">
        <f t="shared" si="540"/>
        <v>HWS-LTI</v>
      </c>
    </row>
    <row r="1322" spans="5:40" x14ac:dyDescent="0.3">
      <c r="E1322" s="12">
        <v>40967.236111111109</v>
      </c>
      <c r="F1322" s="16">
        <v>13.65</v>
      </c>
      <c r="G1322" s="16">
        <v>1981.6100158691411</v>
      </c>
      <c r="H1322" s="29">
        <v>1.1635871281982257</v>
      </c>
      <c r="I1322" s="26">
        <v>268.5</v>
      </c>
      <c r="J1322" s="30">
        <v>9.2307692307692313E-2</v>
      </c>
      <c r="K1322" s="31">
        <v>0.24530029102473846</v>
      </c>
      <c r="L1322" s="111">
        <f t="shared" si="520"/>
        <v>1.4000000000000001</v>
      </c>
      <c r="M1322" s="112">
        <f t="shared" si="521"/>
        <v>0.09</v>
      </c>
      <c r="N1322" s="112" t="b">
        <f t="shared" si="522"/>
        <v>1</v>
      </c>
      <c r="O1322" s="112" t="b">
        <f t="shared" si="523"/>
        <v>1</v>
      </c>
      <c r="P1322" s="113">
        <f t="shared" si="524"/>
        <v>14</v>
      </c>
      <c r="Q1322" s="113">
        <f t="shared" si="525"/>
        <v>17</v>
      </c>
      <c r="R1322" s="114" t="str">
        <f t="shared" si="541"/>
        <v>1.4-0.09</v>
      </c>
      <c r="S1322" s="127">
        <f t="shared" si="526"/>
        <v>1.4349591422147685E-2</v>
      </c>
      <c r="T1322" s="112" t="b">
        <f t="shared" si="527"/>
        <v>1</v>
      </c>
      <c r="U1322" s="22">
        <f t="shared" si="528"/>
        <v>13.417973338467256</v>
      </c>
      <c r="V1322" s="22">
        <f t="shared" si="529"/>
        <v>1.431841009477884</v>
      </c>
      <c r="W1322" s="81">
        <f t="shared" si="530"/>
        <v>14</v>
      </c>
      <c r="X1322" s="22">
        <f t="shared" si="531"/>
        <v>0.44418766917972463</v>
      </c>
      <c r="Y1322" s="3">
        <f>IF(U1322&gt;'Power Curve'!$C$37,0,INDEX(Ci,$W1322,1)*POWER(1-X1322,3)+INDEX(Ci,$W1322,2)*3*X1322*POWER(1-X1322,2)+INDEX(Ci,$W1322,3)*3*POWER(X1322,2)*(1-X1322)+INDEX(Ci,$W1322,4)*POWER(X1322,3))</f>
        <v>1965.1798951514347</v>
      </c>
      <c r="Z1322" s="3">
        <f t="shared" si="532"/>
        <v>1993.3794237178768</v>
      </c>
      <c r="AA1322" s="3">
        <f t="shared" si="533"/>
        <v>1981.6100158691411</v>
      </c>
      <c r="AB1322" s="3">
        <f t="shared" si="542"/>
        <v>11.769407848735682</v>
      </c>
      <c r="AC1322" s="3">
        <f t="shared" si="543"/>
        <v>11.769407848735682</v>
      </c>
      <c r="AE1322" s="34">
        <f t="shared" si="534"/>
        <v>13</v>
      </c>
      <c r="AF1322" s="73" t="b">
        <f>COUNTIF('Power Curve'!$D$2:$D$31,AE1322)&gt;0</f>
        <v>1</v>
      </c>
      <c r="AG1322" s="73" t="b">
        <f t="shared" si="535"/>
        <v>0</v>
      </c>
      <c r="AH1322" s="73" t="b">
        <f t="shared" si="544"/>
        <v>1</v>
      </c>
      <c r="AI1322" s="34" t="str">
        <f t="shared" si="536"/>
        <v>Outer</v>
      </c>
      <c r="AJ1322" s="35" t="str">
        <f t="shared" si="545"/>
        <v>1.4-1.5</v>
      </c>
      <c r="AK1322" s="36" t="str">
        <f t="shared" si="537"/>
        <v>5-6</v>
      </c>
      <c r="AL1322" s="36" t="str">
        <f t="shared" si="538"/>
        <v>Feb</v>
      </c>
      <c r="AM1322" s="35" t="str">
        <f t="shared" si="539"/>
        <v>265-275</v>
      </c>
      <c r="AN1322" s="36" t="str">
        <f t="shared" si="540"/>
        <v>HWS-LTI</v>
      </c>
    </row>
    <row r="1323" spans="5:40" x14ac:dyDescent="0.3">
      <c r="E1323" s="12">
        <v>40967.243055555555</v>
      </c>
      <c r="F1323" s="16">
        <v>13.29</v>
      </c>
      <c r="G1323" s="16">
        <v>1977.8900299072241</v>
      </c>
      <c r="H1323" s="29">
        <v>1.1640339910567923</v>
      </c>
      <c r="I1323" s="26">
        <v>271.60000000000002</v>
      </c>
      <c r="J1323" s="30">
        <v>8.8036117381489837E-2</v>
      </c>
      <c r="K1323" s="31">
        <v>0.27205866429998049</v>
      </c>
      <c r="L1323" s="111">
        <f t="shared" si="520"/>
        <v>1.4000000000000001</v>
      </c>
      <c r="M1323" s="112">
        <f t="shared" si="521"/>
        <v>0.09</v>
      </c>
      <c r="N1323" s="112" t="b">
        <f t="shared" si="522"/>
        <v>1</v>
      </c>
      <c r="O1323" s="112" t="b">
        <f t="shared" si="523"/>
        <v>1</v>
      </c>
      <c r="P1323" s="113">
        <f t="shared" si="524"/>
        <v>14</v>
      </c>
      <c r="Q1323" s="113">
        <f t="shared" si="525"/>
        <v>17</v>
      </c>
      <c r="R1323" s="114" t="str">
        <f t="shared" si="541"/>
        <v>1.4-0.09</v>
      </c>
      <c r="S1323" s="127">
        <f t="shared" si="526"/>
        <v>1.4349591422147685E-2</v>
      </c>
      <c r="T1323" s="112" t="b">
        <f t="shared" si="527"/>
        <v>1</v>
      </c>
      <c r="U1323" s="22">
        <f t="shared" si="528"/>
        <v>13.06576488268929</v>
      </c>
      <c r="V1323" s="22">
        <f t="shared" si="529"/>
        <v>1.3774060572653652</v>
      </c>
      <c r="W1323" s="81">
        <f t="shared" si="530"/>
        <v>14</v>
      </c>
      <c r="X1323" s="22">
        <f t="shared" si="531"/>
        <v>7.873755481568788E-2</v>
      </c>
      <c r="Y1323" s="3">
        <f>IF(U1323&gt;'Power Curve'!$C$37,0,INDEX(Ci,$W1323,1)*POWER(1-X1323,3)+INDEX(Ci,$W1323,2)*3*X1323*POWER(1-X1323,2)+INDEX(Ci,$W1323,3)*3*POWER(X1323,2)*(1-X1323)+INDEX(Ci,$W1323,4)*POWER(X1323,3))</f>
        <v>1955.3255411863513</v>
      </c>
      <c r="Z1323" s="3">
        <f t="shared" si="532"/>
        <v>1983.3836637996651</v>
      </c>
      <c r="AA1323" s="3">
        <f t="shared" si="533"/>
        <v>1977.8900299072241</v>
      </c>
      <c r="AB1323" s="3">
        <f t="shared" si="542"/>
        <v>5.4936338924410393</v>
      </c>
      <c r="AC1323" s="3">
        <f t="shared" si="543"/>
        <v>5.4936338924410393</v>
      </c>
      <c r="AE1323" s="34">
        <f t="shared" si="534"/>
        <v>13</v>
      </c>
      <c r="AF1323" s="73" t="b">
        <f>COUNTIF('Power Curve'!$D$2:$D$31,AE1323)&gt;0</f>
        <v>1</v>
      </c>
      <c r="AG1323" s="73" t="b">
        <f t="shared" si="535"/>
        <v>0</v>
      </c>
      <c r="AH1323" s="73" t="b">
        <f t="shared" si="544"/>
        <v>1</v>
      </c>
      <c r="AI1323" s="34" t="str">
        <f t="shared" si="536"/>
        <v>Outer</v>
      </c>
      <c r="AJ1323" s="35" t="str">
        <f t="shared" si="545"/>
        <v>1.3-1.4</v>
      </c>
      <c r="AK1323" s="36" t="str">
        <f t="shared" si="537"/>
        <v>5-6</v>
      </c>
      <c r="AL1323" s="36" t="str">
        <f t="shared" si="538"/>
        <v>Feb</v>
      </c>
      <c r="AM1323" s="35" t="str">
        <f t="shared" si="539"/>
        <v>265-275</v>
      </c>
      <c r="AN1323" s="36" t="str">
        <f t="shared" si="540"/>
        <v>HWS-LTI</v>
      </c>
    </row>
    <row r="1324" spans="5:40" x14ac:dyDescent="0.3">
      <c r="E1324" s="12">
        <v>40967.25</v>
      </c>
      <c r="F1324" s="16">
        <v>12.04</v>
      </c>
      <c r="G1324" s="16">
        <v>1980.9599761962941</v>
      </c>
      <c r="H1324" s="29">
        <v>1.1637562156745562</v>
      </c>
      <c r="I1324" s="26">
        <v>270.2</v>
      </c>
      <c r="J1324" s="30">
        <v>5.3986710963455156E-2</v>
      </c>
      <c r="K1324" s="31">
        <v>0.22826832139223679</v>
      </c>
      <c r="L1324" s="111">
        <f t="shared" si="520"/>
        <v>1.2000000000000002</v>
      </c>
      <c r="M1324" s="112">
        <f t="shared" si="521"/>
        <v>0.05</v>
      </c>
      <c r="N1324" s="112" t="b">
        <f t="shared" si="522"/>
        <v>1</v>
      </c>
      <c r="O1324" s="112" t="b">
        <f t="shared" si="523"/>
        <v>1</v>
      </c>
      <c r="P1324" s="113">
        <f t="shared" si="524"/>
        <v>12</v>
      </c>
      <c r="Q1324" s="113">
        <f t="shared" si="525"/>
        <v>21</v>
      </c>
      <c r="R1324" s="114" t="str">
        <f t="shared" si="541"/>
        <v>1.2-0.05</v>
      </c>
      <c r="S1324" s="127">
        <f t="shared" si="526"/>
        <v>-8.9041813129864238E-3</v>
      </c>
      <c r="T1324" s="112" t="b">
        <f t="shared" si="527"/>
        <v>1</v>
      </c>
      <c r="U1324" s="22">
        <f t="shared" si="528"/>
        <v>11.835913844886178</v>
      </c>
      <c r="V1324" s="22">
        <f t="shared" si="529"/>
        <v>1.1873286148500344</v>
      </c>
      <c r="W1324" s="81">
        <f t="shared" si="530"/>
        <v>12</v>
      </c>
      <c r="X1324" s="22">
        <f t="shared" si="531"/>
        <v>0.82411246061795074</v>
      </c>
      <c r="Y1324" s="3">
        <f>IF(U1324&gt;'Power Curve'!$C$37,0,INDEX(Ci,$W1324,1)*POWER(1-X1324,3)+INDEX(Ci,$W1324,2)*3*X1324*POWER(1-X1324,2)+INDEX(Ci,$W1324,3)*3*POWER(X1324,2)*(1-X1324)+INDEX(Ci,$W1324,4)*POWER(X1324,3))</f>
        <v>1903.0627924628077</v>
      </c>
      <c r="Z1324" s="3">
        <f t="shared" si="532"/>
        <v>1886.1175763087206</v>
      </c>
      <c r="AA1324" s="3">
        <f t="shared" si="533"/>
        <v>1980.9599761962941</v>
      </c>
      <c r="AB1324" s="3">
        <f t="shared" si="542"/>
        <v>-94.842399887573492</v>
      </c>
      <c r="AC1324" s="3">
        <f t="shared" si="543"/>
        <v>94.842399887573492</v>
      </c>
      <c r="AE1324" s="34">
        <f t="shared" si="534"/>
        <v>12</v>
      </c>
      <c r="AF1324" s="73" t="b">
        <f>COUNTIF('Power Curve'!$D$2:$D$31,AE1324)&gt;0</f>
        <v>1</v>
      </c>
      <c r="AG1324" s="73" t="b">
        <f t="shared" si="535"/>
        <v>0</v>
      </c>
      <c r="AH1324" s="73" t="b">
        <f t="shared" si="544"/>
        <v>1</v>
      </c>
      <c r="AI1324" s="34" t="str">
        <f t="shared" si="536"/>
        <v>Outer</v>
      </c>
      <c r="AJ1324" s="35" t="str">
        <f t="shared" si="545"/>
        <v>1.1-1.2</v>
      </c>
      <c r="AK1324" s="36" t="str">
        <f t="shared" si="537"/>
        <v>6-7</v>
      </c>
      <c r="AL1324" s="36" t="str">
        <f t="shared" si="538"/>
        <v>Feb</v>
      </c>
      <c r="AM1324" s="35" t="str">
        <f t="shared" si="539"/>
        <v>265-275</v>
      </c>
      <c r="AN1324" s="36" t="str">
        <f t="shared" si="540"/>
        <v>HWS-LTI</v>
      </c>
    </row>
    <row r="1325" spans="5:40" x14ac:dyDescent="0.3">
      <c r="E1325" s="12">
        <v>40967.256944444445</v>
      </c>
      <c r="F1325" s="16">
        <v>11.23</v>
      </c>
      <c r="G1325" s="16">
        <v>1863.83996582031</v>
      </c>
      <c r="H1325" s="29">
        <v>1.1638194089778917</v>
      </c>
      <c r="I1325" s="26">
        <v>270.60000000000002</v>
      </c>
      <c r="J1325" s="30">
        <v>0.10507569011576134</v>
      </c>
      <c r="K1325" s="31">
        <v>0.2340485694873545</v>
      </c>
      <c r="L1325" s="111">
        <f t="shared" si="520"/>
        <v>1.1000000000000001</v>
      </c>
      <c r="M1325" s="112">
        <f t="shared" si="521"/>
        <v>0.11</v>
      </c>
      <c r="N1325" s="112" t="b">
        <f t="shared" si="522"/>
        <v>1</v>
      </c>
      <c r="O1325" s="112" t="b">
        <f t="shared" si="523"/>
        <v>1</v>
      </c>
      <c r="P1325" s="113">
        <f t="shared" si="524"/>
        <v>11</v>
      </c>
      <c r="Q1325" s="113">
        <f t="shared" si="525"/>
        <v>15</v>
      </c>
      <c r="R1325" s="114" t="str">
        <f t="shared" si="541"/>
        <v>1.1-0.11</v>
      </c>
      <c r="S1325" s="127">
        <f t="shared" si="526"/>
        <v>5.1890265707928524E-3</v>
      </c>
      <c r="T1325" s="112" t="b">
        <f t="shared" si="527"/>
        <v>1</v>
      </c>
      <c r="U1325" s="22">
        <f t="shared" si="528"/>
        <v>11.039843711705071</v>
      </c>
      <c r="V1325" s="22">
        <f t="shared" si="529"/>
        <v>1.0642934095713599</v>
      </c>
      <c r="W1325" s="81">
        <f t="shared" si="530"/>
        <v>12</v>
      </c>
      <c r="X1325" s="22">
        <f t="shared" si="531"/>
        <v>5.7334222827765624E-2</v>
      </c>
      <c r="Y1325" s="3">
        <f>IF(U1325&gt;'Power Curve'!$C$37,0,INDEX(Ci,$W1325,1)*POWER(1-X1325,3)+INDEX(Ci,$W1325,2)*3*X1325*POWER(1-X1325,2)+INDEX(Ci,$W1325,3)*3*POWER(X1325,2)*(1-X1325)+INDEX(Ci,$W1325,4)*POWER(X1325,3))</f>
        <v>1786.5723820750884</v>
      </c>
      <c r="Z1325" s="3">
        <f t="shared" si="532"/>
        <v>1795.8429536363205</v>
      </c>
      <c r="AA1325" s="3">
        <f t="shared" si="533"/>
        <v>1863.83996582031</v>
      </c>
      <c r="AB1325" s="3">
        <f t="shared" si="542"/>
        <v>-67.997012183989455</v>
      </c>
      <c r="AC1325" s="3">
        <f t="shared" si="543"/>
        <v>67.997012183989455</v>
      </c>
      <c r="AE1325" s="34">
        <f t="shared" si="534"/>
        <v>11</v>
      </c>
      <c r="AF1325" s="73" t="b">
        <f>COUNTIF('Power Curve'!$D$2:$D$31,AE1325)&gt;0</f>
        <v>1</v>
      </c>
      <c r="AG1325" s="73" t="b">
        <f t="shared" si="535"/>
        <v>0</v>
      </c>
      <c r="AH1325" s="73" t="b">
        <f t="shared" si="544"/>
        <v>1</v>
      </c>
      <c r="AI1325" s="34" t="str">
        <f t="shared" si="536"/>
        <v>Inner</v>
      </c>
      <c r="AJ1325" s="35" t="str">
        <f t="shared" si="545"/>
        <v>1.0-1.1</v>
      </c>
      <c r="AK1325" s="36" t="str">
        <f t="shared" si="537"/>
        <v>6-7</v>
      </c>
      <c r="AL1325" s="36" t="str">
        <f t="shared" si="538"/>
        <v>Feb</v>
      </c>
      <c r="AM1325" s="35" t="str">
        <f t="shared" si="539"/>
        <v>265-275</v>
      </c>
      <c r="AN1325" s="36" t="str">
        <f t="shared" si="540"/>
        <v>Inner-TI</v>
      </c>
    </row>
    <row r="1326" spans="5:40" x14ac:dyDescent="0.3">
      <c r="E1326" s="12">
        <v>40967.263888888891</v>
      </c>
      <c r="F1326" s="16">
        <v>10.68</v>
      </c>
      <c r="G1326" s="16">
        <v>1820.230041503911</v>
      </c>
      <c r="H1326" s="29">
        <v>1.1646497167143104</v>
      </c>
      <c r="I1326" s="26">
        <v>271.2</v>
      </c>
      <c r="J1326" s="30">
        <v>8.3333333333333343E-2</v>
      </c>
      <c r="K1326" s="31">
        <v>0.19037635653326662</v>
      </c>
      <c r="L1326" s="111">
        <f t="shared" si="520"/>
        <v>1</v>
      </c>
      <c r="M1326" s="112">
        <f t="shared" si="521"/>
        <v>0.08</v>
      </c>
      <c r="N1326" s="112" t="b">
        <f t="shared" si="522"/>
        <v>1</v>
      </c>
      <c r="O1326" s="112" t="b">
        <f t="shared" si="523"/>
        <v>1</v>
      </c>
      <c r="P1326" s="113">
        <f t="shared" si="524"/>
        <v>10</v>
      </c>
      <c r="Q1326" s="113">
        <f t="shared" si="525"/>
        <v>18</v>
      </c>
      <c r="R1326" s="114" t="str">
        <f t="shared" si="541"/>
        <v>1-0.08</v>
      </c>
      <c r="S1326" s="127">
        <f t="shared" si="526"/>
        <v>6.6467624446601226E-3</v>
      </c>
      <c r="T1326" s="112" t="b">
        <f t="shared" si="527"/>
        <v>1</v>
      </c>
      <c r="U1326" s="22">
        <f t="shared" si="528"/>
        <v>10.501653021090497</v>
      </c>
      <c r="V1326" s="22">
        <f t="shared" si="529"/>
        <v>0.9811143034362837</v>
      </c>
      <c r="W1326" s="81">
        <f t="shared" si="530"/>
        <v>11</v>
      </c>
      <c r="X1326" s="22">
        <f t="shared" si="531"/>
        <v>0.53545166997304938</v>
      </c>
      <c r="Y1326" s="3">
        <f>IF(U1326&gt;'Power Curve'!$C$37,0,INDEX(Ci,$W1326,1)*POWER(1-X1326,3)+INDEX(Ci,$W1326,2)*3*X1326*POWER(1-X1326,2)+INDEX(Ci,$W1326,3)*3*POWER(X1326,2)*(1-X1326)+INDEX(Ci,$W1326,4)*POWER(X1326,3))</f>
        <v>1671.4172428399393</v>
      </c>
      <c r="Z1326" s="3">
        <f t="shared" si="532"/>
        <v>1682.5267561990054</v>
      </c>
      <c r="AA1326" s="3">
        <f t="shared" si="533"/>
        <v>1820.230041503911</v>
      </c>
      <c r="AB1326" s="3">
        <f t="shared" si="542"/>
        <v>-137.70328530490565</v>
      </c>
      <c r="AC1326" s="3">
        <f t="shared" si="543"/>
        <v>137.70328530490565</v>
      </c>
      <c r="AE1326" s="34">
        <f t="shared" si="534"/>
        <v>11</v>
      </c>
      <c r="AF1326" s="73" t="b">
        <f>COUNTIF('Power Curve'!$D$2:$D$31,AE1326)&gt;0</f>
        <v>1</v>
      </c>
      <c r="AG1326" s="73" t="b">
        <f t="shared" si="535"/>
        <v>0</v>
      </c>
      <c r="AH1326" s="73" t="b">
        <f t="shared" si="544"/>
        <v>1</v>
      </c>
      <c r="AI1326" s="34" t="str">
        <f t="shared" si="536"/>
        <v>Outer</v>
      </c>
      <c r="AJ1326" s="35" t="str">
        <f t="shared" si="545"/>
        <v>0.9-1.0</v>
      </c>
      <c r="AK1326" s="36" t="str">
        <f t="shared" si="537"/>
        <v>6-7</v>
      </c>
      <c r="AL1326" s="36" t="str">
        <f t="shared" si="538"/>
        <v>Feb</v>
      </c>
      <c r="AM1326" s="35" t="str">
        <f t="shared" si="539"/>
        <v>265-275</v>
      </c>
      <c r="AN1326" s="36" t="str">
        <f t="shared" si="540"/>
        <v>HWS-LTI</v>
      </c>
    </row>
    <row r="1327" spans="5:40" x14ac:dyDescent="0.3">
      <c r="E1327" s="12">
        <v>40967.270833333336</v>
      </c>
      <c r="F1327" s="16">
        <v>10.82</v>
      </c>
      <c r="G1327" s="16">
        <v>1864.180007934573</v>
      </c>
      <c r="H1327" s="29">
        <v>1.1641807874751302</v>
      </c>
      <c r="I1327" s="26">
        <v>272.2</v>
      </c>
      <c r="J1327" s="30">
        <v>7.2088724584103508E-2</v>
      </c>
      <c r="K1327" s="31">
        <v>0.18095805028794823</v>
      </c>
      <c r="L1327" s="111">
        <f t="shared" si="520"/>
        <v>1</v>
      </c>
      <c r="M1327" s="112">
        <f t="shared" si="521"/>
        <v>6.9999999999999993E-2</v>
      </c>
      <c r="N1327" s="112" t="b">
        <f t="shared" si="522"/>
        <v>1</v>
      </c>
      <c r="O1327" s="112" t="b">
        <f t="shared" si="523"/>
        <v>1</v>
      </c>
      <c r="P1327" s="113">
        <f t="shared" si="524"/>
        <v>10</v>
      </c>
      <c r="Q1327" s="113">
        <f t="shared" si="525"/>
        <v>19</v>
      </c>
      <c r="R1327" s="114" t="str">
        <f t="shared" si="541"/>
        <v>1-0.07</v>
      </c>
      <c r="S1327" s="127">
        <f t="shared" si="526"/>
        <v>1.9734271379481575E-3</v>
      </c>
      <c r="T1327" s="112" t="b">
        <f t="shared" si="527"/>
        <v>1</v>
      </c>
      <c r="U1327" s="22">
        <f t="shared" si="528"/>
        <v>10.637887025916578</v>
      </c>
      <c r="V1327" s="22">
        <f t="shared" si="529"/>
        <v>1.0021697080433292</v>
      </c>
      <c r="W1327" s="81">
        <f t="shared" si="530"/>
        <v>11</v>
      </c>
      <c r="X1327" s="22">
        <f t="shared" si="531"/>
        <v>0.6676675559234323</v>
      </c>
      <c r="Y1327" s="3">
        <f>IF(U1327&gt;'Power Curve'!$C$37,0,INDEX(Ci,$W1327,1)*POWER(1-X1327,3)+INDEX(Ci,$W1327,2)*3*X1327*POWER(1-X1327,2)+INDEX(Ci,$W1327,3)*3*POWER(X1327,2)*(1-X1327)+INDEX(Ci,$W1327,4)*POWER(X1327,3))</f>
        <v>1704.8621867932086</v>
      </c>
      <c r="Z1327" s="3">
        <f t="shared" si="532"/>
        <v>1708.2266080990878</v>
      </c>
      <c r="AA1327" s="3">
        <f t="shared" si="533"/>
        <v>1864.180007934573</v>
      </c>
      <c r="AB1327" s="3">
        <f t="shared" si="542"/>
        <v>-155.95339983548524</v>
      </c>
      <c r="AC1327" s="3">
        <f t="shared" si="543"/>
        <v>155.95339983548524</v>
      </c>
      <c r="AE1327" s="34">
        <f t="shared" si="534"/>
        <v>11</v>
      </c>
      <c r="AF1327" s="73" t="b">
        <f>COUNTIF('Power Curve'!$D$2:$D$31,AE1327)&gt;0</f>
        <v>1</v>
      </c>
      <c r="AG1327" s="73" t="b">
        <f t="shared" si="535"/>
        <v>0</v>
      </c>
      <c r="AH1327" s="73" t="b">
        <f t="shared" si="544"/>
        <v>1</v>
      </c>
      <c r="AI1327" s="34" t="str">
        <f t="shared" si="536"/>
        <v>Outer</v>
      </c>
      <c r="AJ1327" s="35" t="str">
        <f t="shared" si="545"/>
        <v>1.0-1.1</v>
      </c>
      <c r="AK1327" s="36" t="str">
        <f t="shared" si="537"/>
        <v>6-7</v>
      </c>
      <c r="AL1327" s="36" t="str">
        <f t="shared" si="538"/>
        <v>Feb</v>
      </c>
      <c r="AM1327" s="35" t="str">
        <f t="shared" si="539"/>
        <v>265-275</v>
      </c>
      <c r="AN1327" s="36" t="str">
        <f t="shared" si="540"/>
        <v>HWS-LTI</v>
      </c>
    </row>
    <row r="1328" spans="5:40" x14ac:dyDescent="0.3">
      <c r="E1328" s="12">
        <v>40967.277777777781</v>
      </c>
      <c r="F1328" s="16">
        <v>12.47</v>
      </c>
      <c r="G1328" s="16">
        <v>1967.0200347900441</v>
      </c>
      <c r="H1328" s="29">
        <v>1.1630313787523006</v>
      </c>
      <c r="I1328" s="26">
        <v>269.8</v>
      </c>
      <c r="J1328" s="30">
        <v>0.12109061748195669</v>
      </c>
      <c r="K1328" s="31">
        <v>0.25819561257435875</v>
      </c>
      <c r="L1328" s="111">
        <f t="shared" si="520"/>
        <v>1.3000000000000003</v>
      </c>
      <c r="M1328" s="112">
        <f t="shared" si="521"/>
        <v>0.12</v>
      </c>
      <c r="N1328" s="112" t="b">
        <f t="shared" si="522"/>
        <v>1</v>
      </c>
      <c r="O1328" s="112" t="b">
        <f t="shared" si="523"/>
        <v>1</v>
      </c>
      <c r="P1328" s="113">
        <f t="shared" si="524"/>
        <v>13.000000000000002</v>
      </c>
      <c r="Q1328" s="113">
        <f t="shared" si="525"/>
        <v>14</v>
      </c>
      <c r="R1328" s="114" t="str">
        <f t="shared" si="541"/>
        <v>1.3-0.12</v>
      </c>
      <c r="S1328" s="127">
        <f t="shared" si="526"/>
        <v>-8.674156854531109E-4</v>
      </c>
      <c r="T1328" s="112" t="b">
        <f t="shared" si="527"/>
        <v>1</v>
      </c>
      <c r="U1328" s="22">
        <f t="shared" si="528"/>
        <v>12.256079460511435</v>
      </c>
      <c r="V1328" s="22">
        <f t="shared" si="529"/>
        <v>1.2522665651822737</v>
      </c>
      <c r="W1328" s="81">
        <f t="shared" si="530"/>
        <v>13</v>
      </c>
      <c r="X1328" s="22">
        <f t="shared" si="531"/>
        <v>0.24456329679629815</v>
      </c>
      <c r="Y1328" s="3">
        <f>IF(U1328&gt;'Power Curve'!$C$37,0,INDEX(Ci,$W1328,1)*POWER(1-X1328,3)+INDEX(Ci,$W1328,2)*3*X1328*POWER(1-X1328,2)+INDEX(Ci,$W1328,3)*3*POWER(X1328,2)*(1-X1328)+INDEX(Ci,$W1328,4)*POWER(X1328,3))</f>
        <v>1929.1766558168379</v>
      </c>
      <c r="Z1328" s="3">
        <f t="shared" si="532"/>
        <v>1927.5032577255724</v>
      </c>
      <c r="AA1328" s="3">
        <f t="shared" si="533"/>
        <v>1967.0200347900441</v>
      </c>
      <c r="AB1328" s="3">
        <f t="shared" si="542"/>
        <v>-39.516777064471626</v>
      </c>
      <c r="AC1328" s="3">
        <f t="shared" si="543"/>
        <v>39.516777064471626</v>
      </c>
      <c r="AE1328" s="34">
        <f t="shared" si="534"/>
        <v>12</v>
      </c>
      <c r="AF1328" s="73" t="b">
        <f>COUNTIF('Power Curve'!$D$2:$D$31,AE1328)&gt;0</f>
        <v>1</v>
      </c>
      <c r="AG1328" s="73" t="b">
        <f t="shared" si="535"/>
        <v>0</v>
      </c>
      <c r="AH1328" s="73" t="b">
        <f t="shared" si="544"/>
        <v>1</v>
      </c>
      <c r="AI1328" s="34" t="str">
        <f t="shared" si="536"/>
        <v>Inner</v>
      </c>
      <c r="AJ1328" s="35" t="str">
        <f t="shared" si="545"/>
        <v>1.2-1.3</v>
      </c>
      <c r="AK1328" s="36" t="str">
        <f t="shared" si="537"/>
        <v>6-7</v>
      </c>
      <c r="AL1328" s="36" t="str">
        <f t="shared" si="538"/>
        <v>Feb</v>
      </c>
      <c r="AM1328" s="35" t="str">
        <f t="shared" si="539"/>
        <v>265-275</v>
      </c>
      <c r="AN1328" s="36" t="str">
        <f t="shared" si="540"/>
        <v>Inner-TI</v>
      </c>
    </row>
    <row r="1329" spans="5:40" x14ac:dyDescent="0.3">
      <c r="E1329" s="12">
        <v>40967.284722222219</v>
      </c>
      <c r="F1329" s="16">
        <v>12.46</v>
      </c>
      <c r="G1329" s="16">
        <v>1958.450012207029</v>
      </c>
      <c r="H1329" s="29">
        <v>1.1628395831559246</v>
      </c>
      <c r="I1329" s="26">
        <v>270.8</v>
      </c>
      <c r="J1329" s="30">
        <v>8.26645264847512E-2</v>
      </c>
      <c r="K1329" s="31">
        <v>0.2049377658454343</v>
      </c>
      <c r="L1329" s="111">
        <f t="shared" si="520"/>
        <v>1.3000000000000003</v>
      </c>
      <c r="M1329" s="112">
        <f t="shared" si="521"/>
        <v>0.08</v>
      </c>
      <c r="N1329" s="112" t="b">
        <f t="shared" si="522"/>
        <v>1</v>
      </c>
      <c r="O1329" s="112" t="b">
        <f t="shared" si="523"/>
        <v>1</v>
      </c>
      <c r="P1329" s="113">
        <f t="shared" si="524"/>
        <v>13.000000000000002</v>
      </c>
      <c r="Q1329" s="113">
        <f t="shared" si="525"/>
        <v>18</v>
      </c>
      <c r="R1329" s="114" t="str">
        <f t="shared" si="541"/>
        <v>1.3-0.08</v>
      </c>
      <c r="S1329" s="127">
        <f t="shared" si="526"/>
        <v>3.2668659250828534E-2</v>
      </c>
      <c r="T1329" s="112" t="b">
        <f t="shared" si="527"/>
        <v>1</v>
      </c>
      <c r="U1329" s="22">
        <f t="shared" si="528"/>
        <v>12.245577794910822</v>
      </c>
      <c r="V1329" s="22">
        <f t="shared" si="529"/>
        <v>1.2506434989107431</v>
      </c>
      <c r="W1329" s="81">
        <f t="shared" si="530"/>
        <v>13</v>
      </c>
      <c r="X1329" s="22">
        <f t="shared" si="531"/>
        <v>0.23375199309321712</v>
      </c>
      <c r="Y1329" s="3">
        <f>IF(U1329&gt;'Power Curve'!$C$37,0,INDEX(Ci,$W1329,1)*POWER(1-X1329,3)+INDEX(Ci,$W1329,2)*3*X1329*POWER(1-X1329,2)+INDEX(Ci,$W1329,3)*3*POWER(X1329,2)*(1-X1329)+INDEX(Ci,$W1329,4)*POWER(X1329,3))</f>
        <v>1928.7106946664148</v>
      </c>
      <c r="Z1329" s="3">
        <f t="shared" si="532"/>
        <v>1991.7190871439007</v>
      </c>
      <c r="AA1329" s="3">
        <f t="shared" si="533"/>
        <v>1958.450012207029</v>
      </c>
      <c r="AB1329" s="3">
        <f t="shared" si="542"/>
        <v>33.269074936871675</v>
      </c>
      <c r="AC1329" s="3">
        <f t="shared" si="543"/>
        <v>33.269074936871675</v>
      </c>
      <c r="AE1329" s="34">
        <f t="shared" si="534"/>
        <v>12</v>
      </c>
      <c r="AF1329" s="73" t="b">
        <f>COUNTIF('Power Curve'!$D$2:$D$31,AE1329)&gt;0</f>
        <v>1</v>
      </c>
      <c r="AG1329" s="73" t="b">
        <f t="shared" si="535"/>
        <v>0</v>
      </c>
      <c r="AH1329" s="73" t="b">
        <f t="shared" si="544"/>
        <v>1</v>
      </c>
      <c r="AI1329" s="34" t="str">
        <f t="shared" si="536"/>
        <v>Outer</v>
      </c>
      <c r="AJ1329" s="35" t="str">
        <f t="shared" si="545"/>
        <v>1.2-1.3</v>
      </c>
      <c r="AK1329" s="36" t="str">
        <f t="shared" si="537"/>
        <v>6-7</v>
      </c>
      <c r="AL1329" s="36" t="str">
        <f t="shared" si="538"/>
        <v>Feb</v>
      </c>
      <c r="AM1329" s="35" t="str">
        <f t="shared" si="539"/>
        <v>265-275</v>
      </c>
      <c r="AN1329" s="36" t="str">
        <f t="shared" si="540"/>
        <v>HWS-LTI</v>
      </c>
    </row>
    <row r="1330" spans="5:40" x14ac:dyDescent="0.3">
      <c r="E1330" s="12">
        <v>40967.291666666664</v>
      </c>
      <c r="F1330" s="16">
        <v>12.03</v>
      </c>
      <c r="G1330" s="16">
        <v>1912.56994628906</v>
      </c>
      <c r="H1330" s="29">
        <v>1.1632429432390048</v>
      </c>
      <c r="I1330" s="26">
        <v>271.5</v>
      </c>
      <c r="J1330" s="30">
        <v>0.11305070656691606</v>
      </c>
      <c r="K1330" s="31">
        <v>0.26933948288096327</v>
      </c>
      <c r="L1330" s="111">
        <f t="shared" si="520"/>
        <v>1.2000000000000002</v>
      </c>
      <c r="M1330" s="112">
        <f t="shared" si="521"/>
        <v>0.11</v>
      </c>
      <c r="N1330" s="112" t="b">
        <f t="shared" si="522"/>
        <v>1</v>
      </c>
      <c r="O1330" s="112" t="b">
        <f t="shared" si="523"/>
        <v>1</v>
      </c>
      <c r="P1330" s="113">
        <f t="shared" si="524"/>
        <v>12</v>
      </c>
      <c r="Q1330" s="113">
        <f t="shared" si="525"/>
        <v>15</v>
      </c>
      <c r="R1330" s="114" t="str">
        <f t="shared" si="541"/>
        <v>1.2-0.11</v>
      </c>
      <c r="S1330" s="127">
        <f t="shared" si="526"/>
        <v>2.6357743500489005E-3</v>
      </c>
      <c r="T1330" s="112" t="b">
        <f t="shared" si="527"/>
        <v>1</v>
      </c>
      <c r="U1330" s="22">
        <f t="shared" si="528"/>
        <v>11.824344472236289</v>
      </c>
      <c r="V1330" s="22">
        <f t="shared" si="529"/>
        <v>1.1855405310121989</v>
      </c>
      <c r="W1330" s="81">
        <f t="shared" si="530"/>
        <v>12</v>
      </c>
      <c r="X1330" s="22">
        <f t="shared" si="531"/>
        <v>0.81296879022628454</v>
      </c>
      <c r="Y1330" s="3">
        <f>IF(U1330&gt;'Power Curve'!$C$37,0,INDEX(Ci,$W1330,1)*POWER(1-X1330,3)+INDEX(Ci,$W1330,2)*3*X1330*POWER(1-X1330,2)+INDEX(Ci,$W1330,3)*3*POWER(X1330,2)*(1-X1330)+INDEX(Ci,$W1330,4)*POWER(X1330,3))</f>
        <v>1901.9501486321674</v>
      </c>
      <c r="Z1330" s="3">
        <f t="shared" si="532"/>
        <v>1906.9632600490038</v>
      </c>
      <c r="AA1330" s="3">
        <f t="shared" si="533"/>
        <v>1912.56994628906</v>
      </c>
      <c r="AB1330" s="3">
        <f t="shared" si="542"/>
        <v>-5.6066862400562059</v>
      </c>
      <c r="AC1330" s="3">
        <f t="shared" si="543"/>
        <v>5.6066862400562059</v>
      </c>
      <c r="AE1330" s="34">
        <f t="shared" si="534"/>
        <v>12</v>
      </c>
      <c r="AF1330" s="73" t="b">
        <f>COUNTIF('Power Curve'!$D$2:$D$31,AE1330)&gt;0</f>
        <v>1</v>
      </c>
      <c r="AG1330" s="73" t="b">
        <f t="shared" si="535"/>
        <v>0</v>
      </c>
      <c r="AH1330" s="73" t="b">
        <f t="shared" si="544"/>
        <v>1</v>
      </c>
      <c r="AI1330" s="34" t="str">
        <f t="shared" si="536"/>
        <v>Inner</v>
      </c>
      <c r="AJ1330" s="35" t="str">
        <f t="shared" si="545"/>
        <v>1.1-1.2</v>
      </c>
      <c r="AK1330" s="36" t="str">
        <f t="shared" si="537"/>
        <v>7-8</v>
      </c>
      <c r="AL1330" s="36" t="str">
        <f t="shared" si="538"/>
        <v>Feb</v>
      </c>
      <c r="AM1330" s="35" t="str">
        <f t="shared" si="539"/>
        <v>265-275</v>
      </c>
      <c r="AN1330" s="36" t="str">
        <f t="shared" si="540"/>
        <v>Inner-TI</v>
      </c>
    </row>
    <row r="1331" spans="5:40" x14ac:dyDescent="0.3">
      <c r="E1331" s="12">
        <v>40967.298611111109</v>
      </c>
      <c r="F1331" s="16">
        <v>11.89</v>
      </c>
      <c r="G1331" s="16">
        <v>1932.929992675779</v>
      </c>
      <c r="H1331" s="29">
        <v>1.1635612910614566</v>
      </c>
      <c r="I1331" s="26">
        <v>273.10000000000002</v>
      </c>
      <c r="J1331" s="30">
        <v>0.12026913372582</v>
      </c>
      <c r="K1331" s="31">
        <v>0.20181123682472732</v>
      </c>
      <c r="L1331" s="111">
        <f t="shared" si="520"/>
        <v>1.2000000000000002</v>
      </c>
      <c r="M1331" s="112">
        <f t="shared" si="521"/>
        <v>0.12</v>
      </c>
      <c r="N1331" s="112" t="b">
        <f t="shared" si="522"/>
        <v>1</v>
      </c>
      <c r="O1331" s="112" t="b">
        <f t="shared" si="523"/>
        <v>1</v>
      </c>
      <c r="P1331" s="113">
        <f t="shared" si="524"/>
        <v>12</v>
      </c>
      <c r="Q1331" s="113">
        <f t="shared" si="525"/>
        <v>14</v>
      </c>
      <c r="R1331" s="114" t="str">
        <f t="shared" si="541"/>
        <v>1.2-0.12</v>
      </c>
      <c r="S1331" s="127">
        <f t="shared" si="526"/>
        <v>7.4701128177118083E-4</v>
      </c>
      <c r="T1331" s="112" t="b">
        <f t="shared" si="527"/>
        <v>1</v>
      </c>
      <c r="U1331" s="22">
        <f t="shared" si="528"/>
        <v>11.687803819805803</v>
      </c>
      <c r="V1331" s="22">
        <f t="shared" si="529"/>
        <v>1.1644377330293896</v>
      </c>
      <c r="W1331" s="81">
        <f t="shared" si="530"/>
        <v>12</v>
      </c>
      <c r="X1331" s="22">
        <f t="shared" si="531"/>
        <v>0.68145223597621807</v>
      </c>
      <c r="Y1331" s="3">
        <f>IF(U1331&gt;'Power Curve'!$C$37,0,INDEX(Ci,$W1331,1)*POWER(1-X1331,3)+INDEX(Ci,$W1331,2)*3*X1331*POWER(1-X1331,2)+INDEX(Ci,$W1331,3)*3*POWER(X1331,2)*(1-X1331)+INDEX(Ci,$W1331,4)*POWER(X1331,3))</f>
        <v>1887.0666044604025</v>
      </c>
      <c r="Z1331" s="3">
        <f t="shared" si="532"/>
        <v>1888.4762645033879</v>
      </c>
      <c r="AA1331" s="3">
        <f t="shared" si="533"/>
        <v>1932.929992675779</v>
      </c>
      <c r="AB1331" s="3">
        <f t="shared" si="542"/>
        <v>-44.453728172391038</v>
      </c>
      <c r="AC1331" s="3">
        <f t="shared" si="543"/>
        <v>44.453728172391038</v>
      </c>
      <c r="AE1331" s="34">
        <f t="shared" si="534"/>
        <v>12</v>
      </c>
      <c r="AF1331" s="73" t="b">
        <f>COUNTIF('Power Curve'!$D$2:$D$31,AE1331)&gt;0</f>
        <v>1</v>
      </c>
      <c r="AG1331" s="73" t="b">
        <f t="shared" si="535"/>
        <v>0</v>
      </c>
      <c r="AH1331" s="73" t="b">
        <f t="shared" si="544"/>
        <v>1</v>
      </c>
      <c r="AI1331" s="34" t="str">
        <f t="shared" si="536"/>
        <v>Inner</v>
      </c>
      <c r="AJ1331" s="35" t="str">
        <f t="shared" si="545"/>
        <v>1.1-1.2</v>
      </c>
      <c r="AK1331" s="36" t="str">
        <f t="shared" si="537"/>
        <v>7-8</v>
      </c>
      <c r="AL1331" s="36" t="str">
        <f t="shared" si="538"/>
        <v>Feb</v>
      </c>
      <c r="AM1331" s="35" t="str">
        <f t="shared" si="539"/>
        <v>265-275</v>
      </c>
      <c r="AN1331" s="36" t="str">
        <f t="shared" si="540"/>
        <v>Inner-TI</v>
      </c>
    </row>
    <row r="1332" spans="5:40" x14ac:dyDescent="0.3">
      <c r="E1332" s="12">
        <v>40967.305555555555</v>
      </c>
      <c r="F1332" s="16">
        <v>11.7</v>
      </c>
      <c r="G1332" s="16">
        <v>1896.710006713867</v>
      </c>
      <c r="H1332" s="29">
        <v>1.1640072852630698</v>
      </c>
      <c r="I1332" s="26">
        <v>274.10000000000002</v>
      </c>
      <c r="J1332" s="30">
        <v>8.8034188034188041E-2</v>
      </c>
      <c r="K1332" s="31">
        <v>0.22765156331728098</v>
      </c>
      <c r="L1332" s="111">
        <f t="shared" si="520"/>
        <v>1.1000000000000001</v>
      </c>
      <c r="M1332" s="112">
        <f t="shared" si="521"/>
        <v>0.09</v>
      </c>
      <c r="N1332" s="112" t="b">
        <f t="shared" si="522"/>
        <v>1</v>
      </c>
      <c r="O1332" s="112" t="b">
        <f t="shared" si="523"/>
        <v>1</v>
      </c>
      <c r="P1332" s="113">
        <f t="shared" si="524"/>
        <v>11</v>
      </c>
      <c r="Q1332" s="113">
        <f t="shared" si="525"/>
        <v>17</v>
      </c>
      <c r="R1332" s="114" t="str">
        <f t="shared" si="541"/>
        <v>1.1-0.09</v>
      </c>
      <c r="S1332" s="127">
        <f t="shared" si="526"/>
        <v>1.1181626133052857E-2</v>
      </c>
      <c r="T1332" s="112" t="b">
        <f t="shared" si="527"/>
        <v>1</v>
      </c>
      <c r="U1332" s="22">
        <f t="shared" si="528"/>
        <v>11.502504142352787</v>
      </c>
      <c r="V1332" s="22">
        <f t="shared" si="529"/>
        <v>1.1357990705507444</v>
      </c>
      <c r="W1332" s="81">
        <f t="shared" si="530"/>
        <v>12</v>
      </c>
      <c r="X1332" s="22">
        <f t="shared" si="531"/>
        <v>0.50297077533814094</v>
      </c>
      <c r="Y1332" s="3">
        <f>IF(U1332&gt;'Power Curve'!$C$37,0,INDEX(Ci,$W1332,1)*POWER(1-X1332,3)+INDEX(Ci,$W1332,2)*3*X1332*POWER(1-X1332,2)+INDEX(Ci,$W1332,3)*3*POWER(X1332,2)*(1-X1332)+INDEX(Ci,$W1332,4)*POWER(X1332,3))</f>
        <v>1862.3976245881308</v>
      </c>
      <c r="Z1332" s="3">
        <f t="shared" si="532"/>
        <v>1883.2222585373611</v>
      </c>
      <c r="AA1332" s="3">
        <f t="shared" si="533"/>
        <v>1896.710006713867</v>
      </c>
      <c r="AB1332" s="3">
        <f t="shared" si="542"/>
        <v>-13.487748176505875</v>
      </c>
      <c r="AC1332" s="3">
        <f t="shared" si="543"/>
        <v>13.487748176505875</v>
      </c>
      <c r="AE1332" s="34">
        <f t="shared" si="534"/>
        <v>12</v>
      </c>
      <c r="AF1332" s="73" t="b">
        <f>COUNTIF('Power Curve'!$D$2:$D$31,AE1332)&gt;0</f>
        <v>1</v>
      </c>
      <c r="AG1332" s="73" t="b">
        <f t="shared" si="535"/>
        <v>0</v>
      </c>
      <c r="AH1332" s="73" t="b">
        <f t="shared" si="544"/>
        <v>1</v>
      </c>
      <c r="AI1332" s="34" t="str">
        <f t="shared" si="536"/>
        <v>Outer</v>
      </c>
      <c r="AJ1332" s="35" t="str">
        <f t="shared" si="545"/>
        <v>1.1-1.2</v>
      </c>
      <c r="AK1332" s="36" t="str">
        <f t="shared" si="537"/>
        <v>7-8</v>
      </c>
      <c r="AL1332" s="36" t="str">
        <f t="shared" si="538"/>
        <v>Feb</v>
      </c>
      <c r="AM1332" s="35" t="str">
        <f t="shared" si="539"/>
        <v>265-275</v>
      </c>
      <c r="AN1332" s="36" t="str">
        <f t="shared" si="540"/>
        <v>HWS-LTI</v>
      </c>
    </row>
    <row r="1333" spans="5:40" x14ac:dyDescent="0.3">
      <c r="E1333" s="12">
        <v>40967.3125</v>
      </c>
      <c r="F1333" s="16">
        <v>11.09</v>
      </c>
      <c r="G1333" s="16">
        <v>1777.6299896240259</v>
      </c>
      <c r="H1333" s="29">
        <v>1.1640072852630698</v>
      </c>
      <c r="I1333" s="26">
        <v>277.39999999999998</v>
      </c>
      <c r="J1333" s="30">
        <v>8.5662759242560865E-2</v>
      </c>
      <c r="K1333" s="31">
        <v>0.23126946283465424</v>
      </c>
      <c r="L1333" s="111">
        <f t="shared" si="520"/>
        <v>1</v>
      </c>
      <c r="M1333" s="112">
        <f t="shared" si="521"/>
        <v>0.09</v>
      </c>
      <c r="N1333" s="112" t="b">
        <f t="shared" si="522"/>
        <v>1</v>
      </c>
      <c r="O1333" s="112" t="b">
        <f t="shared" si="523"/>
        <v>1</v>
      </c>
      <c r="P1333" s="113">
        <f t="shared" si="524"/>
        <v>10</v>
      </c>
      <c r="Q1333" s="113">
        <f t="shared" si="525"/>
        <v>17</v>
      </c>
      <c r="R1333" s="114" t="str">
        <f t="shared" si="541"/>
        <v>1-0.09</v>
      </c>
      <c r="S1333" s="127">
        <f t="shared" si="526"/>
        <v>6.0590199511918325E-3</v>
      </c>
      <c r="T1333" s="112" t="b">
        <f t="shared" si="527"/>
        <v>1</v>
      </c>
      <c r="U1333" s="22">
        <f t="shared" si="528"/>
        <v>10.902800934930976</v>
      </c>
      <c r="V1333" s="22">
        <f t="shared" si="529"/>
        <v>1.043113006652608</v>
      </c>
      <c r="W1333" s="81">
        <f t="shared" si="530"/>
        <v>11</v>
      </c>
      <c r="X1333" s="22">
        <f t="shared" si="531"/>
        <v>0.92476802966809291</v>
      </c>
      <c r="Y1333" s="3">
        <f>IF(U1333&gt;'Power Curve'!$C$37,0,INDEX(Ci,$W1333,1)*POWER(1-X1333,3)+INDEX(Ci,$W1333,2)*3*X1333*POWER(1-X1333,2)+INDEX(Ci,$W1333,3)*3*POWER(X1333,2)*(1-X1333)+INDEX(Ci,$W1333,4)*POWER(X1333,3))</f>
        <v>1761.8549144539613</v>
      </c>
      <c r="Z1333" s="3">
        <f t="shared" si="532"/>
        <v>1772.5300285317433</v>
      </c>
      <c r="AA1333" s="3">
        <f t="shared" si="533"/>
        <v>1777.6299896240259</v>
      </c>
      <c r="AB1333" s="3">
        <f t="shared" si="542"/>
        <v>-5.0999610922826832</v>
      </c>
      <c r="AC1333" s="3">
        <f t="shared" si="543"/>
        <v>5.0999610922826832</v>
      </c>
      <c r="AE1333" s="34">
        <f t="shared" si="534"/>
        <v>11</v>
      </c>
      <c r="AF1333" s="73" t="b">
        <f>COUNTIF('Power Curve'!$D$2:$D$31,AE1333)&gt;0</f>
        <v>1</v>
      </c>
      <c r="AG1333" s="73" t="b">
        <f t="shared" si="535"/>
        <v>0</v>
      </c>
      <c r="AH1333" s="73" t="b">
        <f t="shared" si="544"/>
        <v>1</v>
      </c>
      <c r="AI1333" s="34" t="str">
        <f t="shared" si="536"/>
        <v>Outer</v>
      </c>
      <c r="AJ1333" s="35" t="str">
        <f t="shared" si="545"/>
        <v>1.0-1.1</v>
      </c>
      <c r="AK1333" s="36" t="str">
        <f t="shared" si="537"/>
        <v>7-8</v>
      </c>
      <c r="AL1333" s="36" t="str">
        <f t="shared" si="538"/>
        <v>Feb</v>
      </c>
      <c r="AM1333" s="35" t="str">
        <f t="shared" si="539"/>
        <v>275-285</v>
      </c>
      <c r="AN1333" s="36" t="str">
        <f t="shared" si="540"/>
        <v>HWS-LTI</v>
      </c>
    </row>
    <row r="1334" spans="5:40" x14ac:dyDescent="0.3">
      <c r="E1334" s="12">
        <v>40967.319444444445</v>
      </c>
      <c r="F1334" s="16">
        <v>10.45</v>
      </c>
      <c r="G1334" s="16">
        <v>1627.4300231933589</v>
      </c>
      <c r="H1334" s="29">
        <v>1.1646440507364086</v>
      </c>
      <c r="I1334" s="26">
        <v>277.89999999999998</v>
      </c>
      <c r="J1334" s="30">
        <v>0.12344497607655504</v>
      </c>
      <c r="K1334" s="31">
        <v>0.20420473212433152</v>
      </c>
      <c r="L1334" s="111">
        <f t="shared" si="520"/>
        <v>0.9</v>
      </c>
      <c r="M1334" s="112">
        <f t="shared" si="521"/>
        <v>0.12</v>
      </c>
      <c r="N1334" s="112" t="b">
        <f t="shared" si="522"/>
        <v>1</v>
      </c>
      <c r="O1334" s="112" t="b">
        <f t="shared" si="523"/>
        <v>1</v>
      </c>
      <c r="P1334" s="113">
        <f t="shared" si="524"/>
        <v>9</v>
      </c>
      <c r="Q1334" s="113">
        <f t="shared" si="525"/>
        <v>14</v>
      </c>
      <c r="R1334" s="114" t="str">
        <f t="shared" si="541"/>
        <v>0.9-0.12</v>
      </c>
      <c r="S1334" s="127">
        <f t="shared" si="526"/>
        <v>-6.8685837526370197E-3</v>
      </c>
      <c r="T1334" s="112" t="b">
        <f t="shared" si="527"/>
        <v>1</v>
      </c>
      <c r="U1334" s="22">
        <f t="shared" si="528"/>
        <v>10.275477163489604</v>
      </c>
      <c r="V1334" s="22">
        <f t="shared" si="529"/>
        <v>0.94615809554815866</v>
      </c>
      <c r="W1334" s="81">
        <f t="shared" si="530"/>
        <v>11</v>
      </c>
      <c r="X1334" s="22">
        <f t="shared" si="531"/>
        <v>0.31594669813091764</v>
      </c>
      <c r="Y1334" s="3">
        <f>IF(U1334&gt;'Power Curve'!$C$37,0,INDEX(Ci,$W1334,1)*POWER(1-X1334,3)+INDEX(Ci,$W1334,2)*3*X1334*POWER(1-X1334,2)+INDEX(Ci,$W1334,3)*3*POWER(X1334,2)*(1-X1334)+INDEX(Ci,$W1334,4)*POWER(X1334,3))</f>
        <v>1611.3517296323844</v>
      </c>
      <c r="Z1334" s="3">
        <f t="shared" si="532"/>
        <v>1600.2840253224479</v>
      </c>
      <c r="AA1334" s="3">
        <f t="shared" si="533"/>
        <v>1627.4300231933589</v>
      </c>
      <c r="AB1334" s="3">
        <f t="shared" si="542"/>
        <v>-27.14599787091106</v>
      </c>
      <c r="AC1334" s="3">
        <f t="shared" si="543"/>
        <v>27.14599787091106</v>
      </c>
      <c r="AE1334" s="34">
        <f t="shared" si="534"/>
        <v>10</v>
      </c>
      <c r="AF1334" s="73" t="b">
        <f>COUNTIF('Power Curve'!$D$2:$D$31,AE1334)&gt;0</f>
        <v>1</v>
      </c>
      <c r="AG1334" s="73" t="b">
        <f t="shared" si="535"/>
        <v>0</v>
      </c>
      <c r="AH1334" s="73" t="b">
        <f t="shared" si="544"/>
        <v>1</v>
      </c>
      <c r="AI1334" s="34" t="str">
        <f t="shared" si="536"/>
        <v>Inner</v>
      </c>
      <c r="AJ1334" s="35" t="str">
        <f t="shared" si="545"/>
        <v>0.9-1.0</v>
      </c>
      <c r="AK1334" s="36" t="str">
        <f t="shared" si="537"/>
        <v>7-8</v>
      </c>
      <c r="AL1334" s="36" t="str">
        <f t="shared" si="538"/>
        <v>Feb</v>
      </c>
      <c r="AM1334" s="35" t="str">
        <f t="shared" si="539"/>
        <v>275-285</v>
      </c>
      <c r="AN1334" s="36" t="str">
        <f t="shared" si="540"/>
        <v>Inner-TI</v>
      </c>
    </row>
    <row r="1335" spans="5:40" x14ac:dyDescent="0.3">
      <c r="E1335" s="12">
        <v>40967.326388888891</v>
      </c>
      <c r="F1335" s="16">
        <v>10.1</v>
      </c>
      <c r="G1335" s="16">
        <v>1673.6900482177759</v>
      </c>
      <c r="H1335" s="29">
        <v>1.1653884729567201</v>
      </c>
      <c r="I1335" s="26">
        <v>280.10000000000002</v>
      </c>
      <c r="J1335" s="30">
        <v>0.11089108910891091</v>
      </c>
      <c r="K1335" s="31">
        <v>0.19373218647843388</v>
      </c>
      <c r="L1335" s="111">
        <f t="shared" si="520"/>
        <v>0.9</v>
      </c>
      <c r="M1335" s="112">
        <f t="shared" si="521"/>
        <v>0.11</v>
      </c>
      <c r="N1335" s="112" t="b">
        <f t="shared" si="522"/>
        <v>1</v>
      </c>
      <c r="O1335" s="112" t="b">
        <f t="shared" si="523"/>
        <v>1</v>
      </c>
      <c r="P1335" s="113">
        <f t="shared" si="524"/>
        <v>9</v>
      </c>
      <c r="Q1335" s="113">
        <f t="shared" si="525"/>
        <v>15</v>
      </c>
      <c r="R1335" s="114" t="str">
        <f t="shared" si="541"/>
        <v>0.9-0.11</v>
      </c>
      <c r="S1335" s="127">
        <f t="shared" si="526"/>
        <v>4.9096544614539309E-3</v>
      </c>
      <c r="T1335" s="112" t="b">
        <f t="shared" si="527"/>
        <v>1</v>
      </c>
      <c r="U1335" s="22">
        <f t="shared" si="528"/>
        <v>9.9334379571528721</v>
      </c>
      <c r="V1335" s="22">
        <f t="shared" si="529"/>
        <v>0.89329483361816886</v>
      </c>
      <c r="W1335" s="81">
        <f t="shared" si="530"/>
        <v>10</v>
      </c>
      <c r="X1335" s="22">
        <f t="shared" si="531"/>
        <v>0.9824714530369949</v>
      </c>
      <c r="Y1335" s="3">
        <f>IF(U1335&gt;'Power Curve'!$C$37,0,INDEX(Ci,$W1335,1)*POWER(1-X1335,3)+INDEX(Ci,$W1335,2)*3*X1335*POWER(1-X1335,2)+INDEX(Ci,$W1335,3)*3*POWER(X1335,2)*(1-X1335)+INDEX(Ci,$W1335,4)*POWER(X1335,3))</f>
        <v>1514.148001944493</v>
      </c>
      <c r="Z1335" s="3">
        <f t="shared" si="532"/>
        <v>1521.5819454375414</v>
      </c>
      <c r="AA1335" s="3">
        <f t="shared" si="533"/>
        <v>1673.6900482177759</v>
      </c>
      <c r="AB1335" s="3">
        <f t="shared" si="542"/>
        <v>-152.1081027802345</v>
      </c>
      <c r="AC1335" s="3">
        <f t="shared" si="543"/>
        <v>152.1081027802345</v>
      </c>
      <c r="AE1335" s="34">
        <f t="shared" si="534"/>
        <v>10</v>
      </c>
      <c r="AF1335" s="73" t="b">
        <f>COUNTIF('Power Curve'!$D$2:$D$31,AE1335)&gt;0</f>
        <v>1</v>
      </c>
      <c r="AG1335" s="73" t="b">
        <f t="shared" si="535"/>
        <v>0</v>
      </c>
      <c r="AH1335" s="73" t="b">
        <f t="shared" si="544"/>
        <v>1</v>
      </c>
      <c r="AI1335" s="34" t="str">
        <f t="shared" si="536"/>
        <v>Inner</v>
      </c>
      <c r="AJ1335" s="35" t="str">
        <f t="shared" si="545"/>
        <v>0.8-0.9</v>
      </c>
      <c r="AK1335" s="36" t="str">
        <f t="shared" si="537"/>
        <v>7-8</v>
      </c>
      <c r="AL1335" s="36" t="str">
        <f t="shared" si="538"/>
        <v>Feb</v>
      </c>
      <c r="AM1335" s="35" t="str">
        <f t="shared" si="539"/>
        <v>275-285</v>
      </c>
      <c r="AN1335" s="36" t="str">
        <f t="shared" si="540"/>
        <v>Inner-TI</v>
      </c>
    </row>
    <row r="1336" spans="5:40" x14ac:dyDescent="0.3">
      <c r="E1336" s="12">
        <v>40967.333333333336</v>
      </c>
      <c r="F1336" s="16">
        <v>10.199999999999999</v>
      </c>
      <c r="G1336" s="16">
        <v>1600.6299743652371</v>
      </c>
      <c r="H1336" s="29">
        <v>1.1654310940064054</v>
      </c>
      <c r="I1336" s="26">
        <v>281.89999999999998</v>
      </c>
      <c r="J1336" s="30">
        <v>0.13235294117647062</v>
      </c>
      <c r="K1336" s="31">
        <v>0.22164853878640509</v>
      </c>
      <c r="L1336" s="111">
        <f t="shared" si="520"/>
        <v>0.9</v>
      </c>
      <c r="M1336" s="112">
        <f t="shared" si="521"/>
        <v>0.13</v>
      </c>
      <c r="N1336" s="112" t="b">
        <f t="shared" si="522"/>
        <v>1</v>
      </c>
      <c r="O1336" s="112" t="b">
        <f t="shared" si="523"/>
        <v>1</v>
      </c>
      <c r="P1336" s="113">
        <f t="shared" si="524"/>
        <v>9</v>
      </c>
      <c r="Q1336" s="113">
        <f t="shared" si="525"/>
        <v>13</v>
      </c>
      <c r="R1336" s="114" t="str">
        <f t="shared" si="541"/>
        <v>0.9-0.13</v>
      </c>
      <c r="S1336" s="127">
        <f t="shared" si="526"/>
        <v>-3.9361611857989297E-3</v>
      </c>
      <c r="T1336" s="112" t="b">
        <f t="shared" si="527"/>
        <v>1</v>
      </c>
      <c r="U1336" s="22">
        <f t="shared" si="528"/>
        <v>10.031911122045543</v>
      </c>
      <c r="V1336" s="22">
        <f t="shared" si="529"/>
        <v>0.9085141786884281</v>
      </c>
      <c r="W1336" s="81">
        <f t="shared" si="530"/>
        <v>11</v>
      </c>
      <c r="X1336" s="22">
        <f t="shared" si="531"/>
        <v>7.9564452757849943E-2</v>
      </c>
      <c r="Y1336" s="3">
        <f>IF(U1336&gt;'Power Curve'!$C$37,0,INDEX(Ci,$W1336,1)*POWER(1-X1336,3)+INDEX(Ci,$W1336,2)*3*X1336*POWER(1-X1336,2)+INDEX(Ci,$W1336,3)*3*POWER(X1336,2)*(1-X1336)+INDEX(Ci,$W1336,4)*POWER(X1336,3))</f>
        <v>1542.5733178235239</v>
      </c>
      <c r="Z1336" s="3">
        <f t="shared" si="532"/>
        <v>1536.5015006036579</v>
      </c>
      <c r="AA1336" s="3">
        <f t="shared" si="533"/>
        <v>1600.6299743652371</v>
      </c>
      <c r="AB1336" s="3">
        <f t="shared" si="542"/>
        <v>-64.128473761579244</v>
      </c>
      <c r="AC1336" s="3">
        <f t="shared" si="543"/>
        <v>64.128473761579244</v>
      </c>
      <c r="AE1336" s="34">
        <f t="shared" si="534"/>
        <v>10</v>
      </c>
      <c r="AF1336" s="73" t="b">
        <f>COUNTIF('Power Curve'!$D$2:$D$31,AE1336)&gt;0</f>
        <v>1</v>
      </c>
      <c r="AG1336" s="73" t="b">
        <f t="shared" si="535"/>
        <v>0</v>
      </c>
      <c r="AH1336" s="73" t="b">
        <f t="shared" si="544"/>
        <v>1</v>
      </c>
      <c r="AI1336" s="34" t="str">
        <f t="shared" si="536"/>
        <v>Inner</v>
      </c>
      <c r="AJ1336" s="35" t="str">
        <f t="shared" si="545"/>
        <v>0.9-1.0</v>
      </c>
      <c r="AK1336" s="36" t="str">
        <f t="shared" si="537"/>
        <v>8-9</v>
      </c>
      <c r="AL1336" s="36" t="str">
        <f t="shared" si="538"/>
        <v>Feb</v>
      </c>
      <c r="AM1336" s="35" t="str">
        <f t="shared" si="539"/>
        <v>275-285</v>
      </c>
      <c r="AN1336" s="36" t="str">
        <f t="shared" si="540"/>
        <v>Inner-TI</v>
      </c>
    </row>
    <row r="1337" spans="5:40" x14ac:dyDescent="0.3">
      <c r="E1337" s="12">
        <v>40967.340277777781</v>
      </c>
      <c r="F1337" s="16">
        <v>11.26</v>
      </c>
      <c r="G1337" s="16">
        <v>1804.9399871826149</v>
      </c>
      <c r="H1337" s="29">
        <v>1.1651104409716033</v>
      </c>
      <c r="I1337" s="26">
        <v>280.89999999999998</v>
      </c>
      <c r="J1337" s="30">
        <v>9.5026642984014212E-2</v>
      </c>
      <c r="K1337" s="31">
        <v>0.18894499469283399</v>
      </c>
      <c r="L1337" s="111">
        <f t="shared" si="520"/>
        <v>1.1000000000000001</v>
      </c>
      <c r="M1337" s="112">
        <f t="shared" si="521"/>
        <v>9.9999999999999992E-2</v>
      </c>
      <c r="N1337" s="112" t="b">
        <f t="shared" si="522"/>
        <v>1</v>
      </c>
      <c r="O1337" s="112" t="b">
        <f t="shared" si="523"/>
        <v>1</v>
      </c>
      <c r="P1337" s="113">
        <f t="shared" si="524"/>
        <v>11</v>
      </c>
      <c r="Q1337" s="113">
        <f t="shared" si="525"/>
        <v>16</v>
      </c>
      <c r="R1337" s="114" t="str">
        <f t="shared" si="541"/>
        <v>1.1-0.1</v>
      </c>
      <c r="S1337" s="127">
        <f t="shared" si="526"/>
        <v>2.1645494498070362E-3</v>
      </c>
      <c r="T1337" s="112" t="b">
        <f t="shared" si="527"/>
        <v>1</v>
      </c>
      <c r="U1337" s="22">
        <f t="shared" si="528"/>
        <v>11.073427306573619</v>
      </c>
      <c r="V1337" s="22">
        <f t="shared" si="529"/>
        <v>1.0694838624176892</v>
      </c>
      <c r="W1337" s="81">
        <f t="shared" si="530"/>
        <v>12</v>
      </c>
      <c r="X1337" s="22">
        <f t="shared" si="531"/>
        <v>8.9682088447421884E-2</v>
      </c>
      <c r="Y1337" s="3">
        <f>IF(U1337&gt;'Power Curve'!$C$37,0,INDEX(Ci,$W1337,1)*POWER(1-X1337,3)+INDEX(Ci,$W1337,2)*3*X1337*POWER(1-X1337,2)+INDEX(Ci,$W1337,3)*3*POWER(X1337,2)*(1-X1337)+INDEX(Ci,$W1337,4)*POWER(X1337,3))</f>
        <v>1792.450210279892</v>
      </c>
      <c r="Z1337" s="3">
        <f t="shared" si="532"/>
        <v>1796.3300573963597</v>
      </c>
      <c r="AA1337" s="3">
        <f t="shared" si="533"/>
        <v>1804.9399871826149</v>
      </c>
      <c r="AB1337" s="3">
        <f t="shared" si="542"/>
        <v>-8.6099297862551794</v>
      </c>
      <c r="AC1337" s="3">
        <f t="shared" si="543"/>
        <v>8.6099297862551794</v>
      </c>
      <c r="AE1337" s="34">
        <f t="shared" si="534"/>
        <v>11</v>
      </c>
      <c r="AF1337" s="73" t="b">
        <f>COUNTIF('Power Curve'!$D$2:$D$31,AE1337)&gt;0</f>
        <v>1</v>
      </c>
      <c r="AG1337" s="73" t="b">
        <f t="shared" si="535"/>
        <v>0</v>
      </c>
      <c r="AH1337" s="73" t="b">
        <f t="shared" si="544"/>
        <v>1</v>
      </c>
      <c r="AI1337" s="34" t="str">
        <f t="shared" si="536"/>
        <v>Outer</v>
      </c>
      <c r="AJ1337" s="35" t="str">
        <f t="shared" si="545"/>
        <v>1.0-1.1</v>
      </c>
      <c r="AK1337" s="36" t="str">
        <f t="shared" si="537"/>
        <v>8-9</v>
      </c>
      <c r="AL1337" s="36" t="str">
        <f t="shared" si="538"/>
        <v>Feb</v>
      </c>
      <c r="AM1337" s="35" t="str">
        <f t="shared" si="539"/>
        <v>275-285</v>
      </c>
      <c r="AN1337" s="36" t="str">
        <f t="shared" si="540"/>
        <v>HWS-LTI</v>
      </c>
    </row>
    <row r="1338" spans="5:40" x14ac:dyDescent="0.3">
      <c r="E1338" s="12">
        <v>40967.347222222219</v>
      </c>
      <c r="F1338" s="16">
        <v>9.8699999999999992</v>
      </c>
      <c r="G1338" s="16">
        <v>1390.4799499511769</v>
      </c>
      <c r="H1338" s="29">
        <v>1.1653211608822451</v>
      </c>
      <c r="I1338" s="26">
        <v>276.60000000000002</v>
      </c>
      <c r="J1338" s="30">
        <v>0.10840932117527864</v>
      </c>
      <c r="K1338" s="31">
        <v>0.130851906049922</v>
      </c>
      <c r="L1338" s="111">
        <f t="shared" si="520"/>
        <v>0.9</v>
      </c>
      <c r="M1338" s="112">
        <f t="shared" si="521"/>
        <v>0.11</v>
      </c>
      <c r="N1338" s="112" t="b">
        <f t="shared" si="522"/>
        <v>1</v>
      </c>
      <c r="O1338" s="112" t="b">
        <f t="shared" si="523"/>
        <v>1</v>
      </c>
      <c r="P1338" s="113">
        <f t="shared" si="524"/>
        <v>9</v>
      </c>
      <c r="Q1338" s="113">
        <f t="shared" si="525"/>
        <v>15</v>
      </c>
      <c r="R1338" s="114" t="str">
        <f t="shared" si="541"/>
        <v>0.9-0.11</v>
      </c>
      <c r="S1338" s="127">
        <f t="shared" si="526"/>
        <v>4.9096544614539309E-3</v>
      </c>
      <c r="T1338" s="112" t="b">
        <f t="shared" si="527"/>
        <v>1</v>
      </c>
      <c r="U1338" s="22">
        <f t="shared" si="528"/>
        <v>9.7070440561369882</v>
      </c>
      <c r="V1338" s="22">
        <f t="shared" si="529"/>
        <v>0.85830492641737677</v>
      </c>
      <c r="W1338" s="81">
        <f t="shared" si="530"/>
        <v>10</v>
      </c>
      <c r="X1338" s="22">
        <f t="shared" si="531"/>
        <v>0.74182940719245549</v>
      </c>
      <c r="Y1338" s="3">
        <f>IF(U1338&gt;'Power Curve'!$C$37,0,INDEX(Ci,$W1338,1)*POWER(1-X1338,3)+INDEX(Ci,$W1338,2)*3*X1338*POWER(1-X1338,2)+INDEX(Ci,$W1338,3)*3*POWER(X1338,2)*(1-X1338)+INDEX(Ci,$W1338,4)*POWER(X1338,3))</f>
        <v>1442.5549172635151</v>
      </c>
      <c r="Z1338" s="3">
        <f t="shared" si="532"/>
        <v>1449.6373634489503</v>
      </c>
      <c r="AA1338" s="3">
        <f t="shared" si="533"/>
        <v>1390.4799499511769</v>
      </c>
      <c r="AB1338" s="3">
        <f t="shared" si="542"/>
        <v>59.157413497773405</v>
      </c>
      <c r="AC1338" s="3">
        <f t="shared" si="543"/>
        <v>59.157413497773405</v>
      </c>
      <c r="AE1338" s="34">
        <f t="shared" si="534"/>
        <v>10</v>
      </c>
      <c r="AF1338" s="73" t="b">
        <f>COUNTIF('Power Curve'!$D$2:$D$31,AE1338)&gt;0</f>
        <v>1</v>
      </c>
      <c r="AG1338" s="73" t="b">
        <f t="shared" si="535"/>
        <v>0</v>
      </c>
      <c r="AH1338" s="73" t="b">
        <f t="shared" si="544"/>
        <v>1</v>
      </c>
      <c r="AI1338" s="34" t="str">
        <f t="shared" si="536"/>
        <v>Inner</v>
      </c>
      <c r="AJ1338" s="35" t="str">
        <f t="shared" si="545"/>
        <v>0.8-0.9</v>
      </c>
      <c r="AK1338" s="36" t="str">
        <f t="shared" si="537"/>
        <v>8-9</v>
      </c>
      <c r="AL1338" s="36" t="str">
        <f t="shared" si="538"/>
        <v>Feb</v>
      </c>
      <c r="AM1338" s="35" t="str">
        <f t="shared" si="539"/>
        <v>275-285</v>
      </c>
      <c r="AN1338" s="36" t="str">
        <f t="shared" si="540"/>
        <v>Inner-TI</v>
      </c>
    </row>
    <row r="1339" spans="5:40" x14ac:dyDescent="0.3">
      <c r="E1339" s="12">
        <v>40967.354166666664</v>
      </c>
      <c r="F1339" s="16">
        <v>9.14</v>
      </c>
      <c r="G1339" s="16">
        <v>1334.9599914550811</v>
      </c>
      <c r="H1339" s="29">
        <v>1.1652561846993472</v>
      </c>
      <c r="I1339" s="26">
        <v>274.10000000000002</v>
      </c>
      <c r="J1339" s="30">
        <v>0.13238512035010941</v>
      </c>
      <c r="K1339" s="31">
        <v>0.15664559596153108</v>
      </c>
      <c r="L1339" s="111">
        <f t="shared" si="520"/>
        <v>0.70000000000000007</v>
      </c>
      <c r="M1339" s="112">
        <f t="shared" si="521"/>
        <v>0.13</v>
      </c>
      <c r="N1339" s="112" t="b">
        <f t="shared" si="522"/>
        <v>1</v>
      </c>
      <c r="O1339" s="112" t="b">
        <f t="shared" si="523"/>
        <v>1</v>
      </c>
      <c r="P1339" s="113">
        <f t="shared" si="524"/>
        <v>7.0000000000000009</v>
      </c>
      <c r="Q1339" s="113">
        <f t="shared" si="525"/>
        <v>13</v>
      </c>
      <c r="R1339" s="114" t="str">
        <f t="shared" si="541"/>
        <v>0.7-0.13</v>
      </c>
      <c r="S1339" s="127">
        <f t="shared" si="526"/>
        <v>6.7771350788973393E-3</v>
      </c>
      <c r="T1339" s="112" t="b">
        <f t="shared" si="527"/>
        <v>1</v>
      </c>
      <c r="U1339" s="22">
        <f t="shared" si="528"/>
        <v>8.9889294471145202</v>
      </c>
      <c r="V1339" s="22">
        <f t="shared" si="529"/>
        <v>0.74731799869326654</v>
      </c>
      <c r="W1339" s="81">
        <f t="shared" si="530"/>
        <v>9</v>
      </c>
      <c r="X1339" s="22">
        <f t="shared" si="531"/>
        <v>0.97980104012792435</v>
      </c>
      <c r="Y1339" s="3">
        <f>IF(U1339&gt;'Power Curve'!$C$37,0,INDEX(Ci,$W1339,1)*POWER(1-X1339,3)+INDEX(Ci,$W1339,2)*3*X1339*POWER(1-X1339,2)+INDEX(Ci,$W1339,3)*3*POWER(X1339,2)*(1-X1339)+INDEX(Ci,$W1339,4)*POWER(X1339,3))</f>
        <v>1191.6579338111003</v>
      </c>
      <c r="Z1339" s="3">
        <f t="shared" si="532"/>
        <v>1199.733960596378</v>
      </c>
      <c r="AA1339" s="3">
        <f t="shared" si="533"/>
        <v>1334.9599914550811</v>
      </c>
      <c r="AB1339" s="3">
        <f t="shared" si="542"/>
        <v>-135.2260308587031</v>
      </c>
      <c r="AC1339" s="3">
        <f t="shared" si="543"/>
        <v>135.2260308587031</v>
      </c>
      <c r="AE1339" s="34">
        <f t="shared" si="534"/>
        <v>9</v>
      </c>
      <c r="AF1339" s="73" t="b">
        <f>COUNTIF('Power Curve'!$D$2:$D$31,AE1339)&gt;0</f>
        <v>1</v>
      </c>
      <c r="AG1339" s="73" t="b">
        <f t="shared" si="535"/>
        <v>0</v>
      </c>
      <c r="AH1339" s="73" t="b">
        <f t="shared" si="544"/>
        <v>1</v>
      </c>
      <c r="AI1339" s="34" t="str">
        <f t="shared" si="536"/>
        <v>Inner</v>
      </c>
      <c r="AJ1339" s="35" t="str">
        <f t="shared" si="545"/>
        <v>0.7-0.8</v>
      </c>
      <c r="AK1339" s="36" t="str">
        <f t="shared" si="537"/>
        <v>8-9</v>
      </c>
      <c r="AL1339" s="36" t="str">
        <f t="shared" si="538"/>
        <v>Feb</v>
      </c>
      <c r="AM1339" s="35" t="str">
        <f t="shared" si="539"/>
        <v>265-275</v>
      </c>
      <c r="AN1339" s="36" t="str">
        <f t="shared" si="540"/>
        <v>Inner-TI</v>
      </c>
    </row>
    <row r="1340" spans="5:40" x14ac:dyDescent="0.3">
      <c r="E1340" s="12">
        <v>40967.361111111109</v>
      </c>
      <c r="F1340" s="16">
        <v>8.51</v>
      </c>
      <c r="G1340" s="16">
        <v>1005.5299911499026</v>
      </c>
      <c r="H1340" s="29">
        <v>1.1656594559879057</v>
      </c>
      <c r="I1340" s="26">
        <v>274.89999999999998</v>
      </c>
      <c r="J1340" s="30">
        <v>0.14688601645123384</v>
      </c>
      <c r="K1340" s="31">
        <v>0.12974264540582822</v>
      </c>
      <c r="L1340" s="111">
        <f t="shared" si="520"/>
        <v>0.70000000000000007</v>
      </c>
      <c r="M1340" s="112">
        <f t="shared" si="521"/>
        <v>0.15000000000000002</v>
      </c>
      <c r="N1340" s="112" t="b">
        <f t="shared" si="522"/>
        <v>1</v>
      </c>
      <c r="O1340" s="112" t="b">
        <f t="shared" si="523"/>
        <v>1</v>
      </c>
      <c r="P1340" s="113">
        <f t="shared" si="524"/>
        <v>7.0000000000000009</v>
      </c>
      <c r="Q1340" s="113">
        <f t="shared" si="525"/>
        <v>10.999999999999998</v>
      </c>
      <c r="R1340" s="114" t="str">
        <f t="shared" si="541"/>
        <v>0.7-0.15</v>
      </c>
      <c r="S1340" s="127">
        <f t="shared" si="526"/>
        <v>1.0048182677690141E-2</v>
      </c>
      <c r="T1340" s="112" t="b">
        <f t="shared" si="527"/>
        <v>1</v>
      </c>
      <c r="U1340" s="22">
        <f t="shared" si="528"/>
        <v>8.3703077810631221</v>
      </c>
      <c r="V1340" s="22">
        <f t="shared" si="529"/>
        <v>0.65170802602876798</v>
      </c>
      <c r="W1340" s="81">
        <f t="shared" si="530"/>
        <v>9</v>
      </c>
      <c r="X1340" s="22">
        <f t="shared" si="531"/>
        <v>0.36145876439814933</v>
      </c>
      <c r="Y1340" s="3">
        <f>IF(U1340&gt;'Power Curve'!$C$37,0,INDEX(Ci,$W1340,1)*POWER(1-X1340,3)+INDEX(Ci,$W1340,2)*3*X1340*POWER(1-X1340,2)+INDEX(Ci,$W1340,3)*3*POWER(X1340,2)*(1-X1340)+INDEX(Ci,$W1340,4)*POWER(X1340,3))</f>
        <v>991.82688344270844</v>
      </c>
      <c r="Z1340" s="3">
        <f t="shared" si="532"/>
        <v>1001.7929411521849</v>
      </c>
      <c r="AA1340" s="3">
        <f t="shared" si="533"/>
        <v>1005.5299911499026</v>
      </c>
      <c r="AB1340" s="3">
        <f t="shared" si="542"/>
        <v>-3.7370499977176905</v>
      </c>
      <c r="AC1340" s="3">
        <f t="shared" si="543"/>
        <v>3.7370499977176905</v>
      </c>
      <c r="AE1340" s="34">
        <f t="shared" si="534"/>
        <v>8</v>
      </c>
      <c r="AF1340" s="73" t="b">
        <f>COUNTIF('Power Curve'!$D$2:$D$31,AE1340)&gt;0</f>
        <v>1</v>
      </c>
      <c r="AG1340" s="73" t="b">
        <f t="shared" si="535"/>
        <v>0</v>
      </c>
      <c r="AH1340" s="73" t="b">
        <f t="shared" si="544"/>
        <v>1</v>
      </c>
      <c r="AI1340" s="34" t="str">
        <f t="shared" si="536"/>
        <v>Outer</v>
      </c>
      <c r="AJ1340" s="35" t="str">
        <f t="shared" si="545"/>
        <v>0.6-0.7</v>
      </c>
      <c r="AK1340" s="36" t="str">
        <f t="shared" si="537"/>
        <v>8-9</v>
      </c>
      <c r="AL1340" s="36" t="str">
        <f t="shared" si="538"/>
        <v>Feb</v>
      </c>
      <c r="AM1340" s="35" t="str">
        <f t="shared" si="539"/>
        <v>265-275</v>
      </c>
      <c r="AN1340" s="36" t="str">
        <f t="shared" si="540"/>
        <v>HWS-HTI</v>
      </c>
    </row>
    <row r="1341" spans="5:40" x14ac:dyDescent="0.3">
      <c r="E1341" s="12">
        <v>40967.368055555555</v>
      </c>
      <c r="F1341" s="16">
        <v>10.050000000000001</v>
      </c>
      <c r="G1341" s="16">
        <v>1448.589965820313</v>
      </c>
      <c r="H1341" s="29">
        <v>1.1655317266054435</v>
      </c>
      <c r="I1341" s="26">
        <v>276.89999999999998</v>
      </c>
      <c r="J1341" s="30">
        <v>0.13930348258706465</v>
      </c>
      <c r="K1341" s="31">
        <v>0.20218378917566412</v>
      </c>
      <c r="L1341" s="111">
        <f t="shared" si="520"/>
        <v>0.9</v>
      </c>
      <c r="M1341" s="112">
        <f t="shared" si="521"/>
        <v>0.14000000000000001</v>
      </c>
      <c r="N1341" s="112" t="b">
        <f t="shared" si="522"/>
        <v>1</v>
      </c>
      <c r="O1341" s="112" t="b">
        <f t="shared" si="523"/>
        <v>1</v>
      </c>
      <c r="P1341" s="113">
        <f t="shared" si="524"/>
        <v>9</v>
      </c>
      <c r="Q1341" s="113">
        <f t="shared" si="525"/>
        <v>12</v>
      </c>
      <c r="R1341" s="114" t="str">
        <f t="shared" si="541"/>
        <v>0.9-0.14</v>
      </c>
      <c r="S1341" s="127">
        <f t="shared" si="526"/>
        <v>2.6289869952386964E-3</v>
      </c>
      <c r="T1341" s="112" t="b">
        <f t="shared" si="527"/>
        <v>1</v>
      </c>
      <c r="U1341" s="22">
        <f t="shared" si="528"/>
        <v>9.8846675078955251</v>
      </c>
      <c r="V1341" s="22">
        <f t="shared" si="529"/>
        <v>0.88575720347001496</v>
      </c>
      <c r="W1341" s="81">
        <f t="shared" si="530"/>
        <v>10</v>
      </c>
      <c r="X1341" s="22">
        <f t="shared" si="531"/>
        <v>0.93063162593307536</v>
      </c>
      <c r="Y1341" s="3">
        <f>IF(U1341&gt;'Power Curve'!$C$37,0,INDEX(Ci,$W1341,1)*POWER(1-X1341,3)+INDEX(Ci,$W1341,2)*3*X1341*POWER(1-X1341,2)+INDEX(Ci,$W1341,3)*3*POWER(X1341,2)*(1-X1341)+INDEX(Ci,$W1341,4)*POWER(X1341,3))</f>
        <v>1499.5898888131358</v>
      </c>
      <c r="Z1341" s="3">
        <f t="shared" si="532"/>
        <v>1503.532291129017</v>
      </c>
      <c r="AA1341" s="3">
        <f t="shared" si="533"/>
        <v>1448.589965820313</v>
      </c>
      <c r="AB1341" s="3">
        <f t="shared" si="542"/>
        <v>54.942325308704085</v>
      </c>
      <c r="AC1341" s="3">
        <f t="shared" si="543"/>
        <v>54.942325308704085</v>
      </c>
      <c r="AE1341" s="34">
        <f t="shared" si="534"/>
        <v>10</v>
      </c>
      <c r="AF1341" s="73" t="b">
        <f>COUNTIF('Power Curve'!$D$2:$D$31,AE1341)&gt;0</f>
        <v>1</v>
      </c>
      <c r="AG1341" s="73" t="b">
        <f t="shared" si="535"/>
        <v>0</v>
      </c>
      <c r="AH1341" s="73" t="b">
        <f t="shared" si="544"/>
        <v>1</v>
      </c>
      <c r="AI1341" s="34" t="str">
        <f t="shared" si="536"/>
        <v>Inner</v>
      </c>
      <c r="AJ1341" s="35" t="str">
        <f t="shared" si="545"/>
        <v>0.8-0.9</v>
      </c>
      <c r="AK1341" s="36" t="str">
        <f t="shared" si="537"/>
        <v>8-9</v>
      </c>
      <c r="AL1341" s="36" t="str">
        <f t="shared" si="538"/>
        <v>Feb</v>
      </c>
      <c r="AM1341" s="35" t="str">
        <f t="shared" si="539"/>
        <v>275-285</v>
      </c>
      <c r="AN1341" s="36" t="str">
        <f t="shared" si="540"/>
        <v>Inner-TI</v>
      </c>
    </row>
    <row r="1342" spans="5:40" x14ac:dyDescent="0.3">
      <c r="E1342" s="12">
        <v>40967.375</v>
      </c>
      <c r="F1342" s="16">
        <v>9.69</v>
      </c>
      <c r="G1342" s="16">
        <v>1378.970031738286</v>
      </c>
      <c r="H1342" s="29">
        <v>1.165361464045839</v>
      </c>
      <c r="I1342" s="26">
        <v>283.7</v>
      </c>
      <c r="J1342" s="30">
        <v>0.12899896800825594</v>
      </c>
      <c r="K1342" s="31">
        <v>0.16120351012274367</v>
      </c>
      <c r="L1342" s="111">
        <f t="shared" si="520"/>
        <v>0.8</v>
      </c>
      <c r="M1342" s="112">
        <f t="shared" si="521"/>
        <v>0.13</v>
      </c>
      <c r="N1342" s="112" t="b">
        <f t="shared" si="522"/>
        <v>1</v>
      </c>
      <c r="O1342" s="112" t="b">
        <f t="shared" si="523"/>
        <v>1</v>
      </c>
      <c r="P1342" s="113">
        <f t="shared" si="524"/>
        <v>8</v>
      </c>
      <c r="Q1342" s="113">
        <f t="shared" si="525"/>
        <v>13</v>
      </c>
      <c r="R1342" s="114" t="str">
        <f t="shared" si="541"/>
        <v>0.8-0.13</v>
      </c>
      <c r="S1342" s="127">
        <f t="shared" si="526"/>
        <v>5.5344116648088706E-3</v>
      </c>
      <c r="T1342" s="112" t="b">
        <f t="shared" si="527"/>
        <v>1</v>
      </c>
      <c r="U1342" s="22">
        <f t="shared" si="528"/>
        <v>9.5301257624400399</v>
      </c>
      <c r="V1342" s="22">
        <f t="shared" si="529"/>
        <v>0.8309616338162904</v>
      </c>
      <c r="W1342" s="81">
        <f t="shared" si="530"/>
        <v>10</v>
      </c>
      <c r="X1342" s="22">
        <f t="shared" si="531"/>
        <v>0.55377672577516035</v>
      </c>
      <c r="Y1342" s="3">
        <f>IF(U1342&gt;'Power Curve'!$C$37,0,INDEX(Ci,$W1342,1)*POWER(1-X1342,3)+INDEX(Ci,$W1342,2)*3*X1342*POWER(1-X1342,2)+INDEX(Ci,$W1342,3)*3*POWER(X1342,2)*(1-X1342)+INDEX(Ci,$W1342,4)*POWER(X1342,3))</f>
        <v>1381.3145318534812</v>
      </c>
      <c r="Z1342" s="3">
        <f t="shared" si="532"/>
        <v>1388.9592951113411</v>
      </c>
      <c r="AA1342" s="3">
        <f t="shared" si="533"/>
        <v>1378.970031738286</v>
      </c>
      <c r="AB1342" s="3">
        <f t="shared" si="542"/>
        <v>9.9892633730551097</v>
      </c>
      <c r="AC1342" s="3">
        <f t="shared" si="543"/>
        <v>9.9892633730551097</v>
      </c>
      <c r="AE1342" s="34">
        <f t="shared" si="534"/>
        <v>10</v>
      </c>
      <c r="AF1342" s="73" t="b">
        <f>COUNTIF('Power Curve'!$D$2:$D$31,AE1342)&gt;0</f>
        <v>1</v>
      </c>
      <c r="AG1342" s="73" t="b">
        <f t="shared" si="535"/>
        <v>0</v>
      </c>
      <c r="AH1342" s="73" t="b">
        <f t="shared" si="544"/>
        <v>1</v>
      </c>
      <c r="AI1342" s="34" t="str">
        <f t="shared" si="536"/>
        <v>Inner</v>
      </c>
      <c r="AJ1342" s="35" t="str">
        <f t="shared" si="545"/>
        <v>0.8-0.9</v>
      </c>
      <c r="AK1342" s="36" t="str">
        <f t="shared" si="537"/>
        <v>9-10</v>
      </c>
      <c r="AL1342" s="36" t="str">
        <f t="shared" si="538"/>
        <v>Feb</v>
      </c>
      <c r="AM1342" s="35" t="str">
        <f t="shared" si="539"/>
        <v>275-285</v>
      </c>
      <c r="AN1342" s="36" t="str">
        <f t="shared" si="540"/>
        <v>Inner-TI</v>
      </c>
    </row>
    <row r="1343" spans="5:40" x14ac:dyDescent="0.3">
      <c r="E1343" s="12">
        <v>40967.381944444445</v>
      </c>
      <c r="F1343" s="16">
        <v>11.51</v>
      </c>
      <c r="G1343" s="16">
        <v>1854.970016479492</v>
      </c>
      <c r="H1343" s="29">
        <v>1.1649785554218202</v>
      </c>
      <c r="I1343" s="26">
        <v>288.10000000000002</v>
      </c>
      <c r="J1343" s="30">
        <v>0.14682884448305822</v>
      </c>
      <c r="K1343" s="31">
        <v>0.18089734377681532</v>
      </c>
      <c r="L1343" s="111">
        <f t="shared" si="520"/>
        <v>1.1000000000000001</v>
      </c>
      <c r="M1343" s="112">
        <f t="shared" si="521"/>
        <v>0.15000000000000002</v>
      </c>
      <c r="N1343" s="112" t="b">
        <f t="shared" si="522"/>
        <v>1</v>
      </c>
      <c r="O1343" s="112" t="b">
        <f t="shared" si="523"/>
        <v>1</v>
      </c>
      <c r="P1343" s="113">
        <f t="shared" si="524"/>
        <v>11</v>
      </c>
      <c r="Q1343" s="113">
        <f t="shared" si="525"/>
        <v>10.999999999999998</v>
      </c>
      <c r="R1343" s="114" t="str">
        <f t="shared" si="541"/>
        <v>1.1-0.15</v>
      </c>
      <c r="S1343" s="127">
        <f t="shared" si="526"/>
        <v>-6.3511724029231345E-3</v>
      </c>
      <c r="T1343" s="112" t="b">
        <f t="shared" si="527"/>
        <v>1</v>
      </c>
      <c r="U1343" s="22">
        <f t="shared" si="528"/>
        <v>11.31885781440268</v>
      </c>
      <c r="V1343" s="22">
        <f t="shared" si="529"/>
        <v>1.1074159385674776</v>
      </c>
      <c r="W1343" s="81">
        <f t="shared" si="530"/>
        <v>12</v>
      </c>
      <c r="X1343" s="22">
        <f t="shared" si="531"/>
        <v>0.32608182818028297</v>
      </c>
      <c r="Y1343" s="3">
        <f>IF(U1343&gt;'Power Curve'!$C$37,0,INDEX(Ci,$W1343,1)*POWER(1-X1343,3)+INDEX(Ci,$W1343,2)*3*X1343*POWER(1-X1343,2)+INDEX(Ci,$W1343,3)*3*POWER(X1343,2)*(1-X1343)+INDEX(Ci,$W1343,4)*POWER(X1343,3))</f>
        <v>1834.0698563347944</v>
      </c>
      <c r="Z1343" s="3">
        <f t="shared" si="532"/>
        <v>1822.4213624782076</v>
      </c>
      <c r="AA1343" s="3">
        <f t="shared" si="533"/>
        <v>1854.970016479492</v>
      </c>
      <c r="AB1343" s="3">
        <f t="shared" si="542"/>
        <v>-32.548654001284376</v>
      </c>
      <c r="AC1343" s="3">
        <f t="shared" si="543"/>
        <v>32.548654001284376</v>
      </c>
      <c r="AE1343" s="34">
        <f t="shared" si="534"/>
        <v>11</v>
      </c>
      <c r="AF1343" s="73" t="b">
        <f>COUNTIF('Power Curve'!$D$2:$D$31,AE1343)&gt;0</f>
        <v>1</v>
      </c>
      <c r="AG1343" s="73" t="b">
        <f t="shared" si="535"/>
        <v>0</v>
      </c>
      <c r="AH1343" s="73" t="b">
        <f t="shared" si="544"/>
        <v>1</v>
      </c>
      <c r="AI1343" s="34" t="str">
        <f t="shared" si="536"/>
        <v>Outer</v>
      </c>
      <c r="AJ1343" s="35" t="str">
        <f t="shared" si="545"/>
        <v>1.1-1.2</v>
      </c>
      <c r="AK1343" s="36" t="str">
        <f t="shared" si="537"/>
        <v>9-10</v>
      </c>
      <c r="AL1343" s="36" t="str">
        <f t="shared" si="538"/>
        <v>Feb</v>
      </c>
      <c r="AM1343" s="35" t="str">
        <f t="shared" si="539"/>
        <v>285-295</v>
      </c>
      <c r="AN1343" s="36" t="str">
        <f t="shared" si="540"/>
        <v>HWS-HTI</v>
      </c>
    </row>
    <row r="1344" spans="5:40" x14ac:dyDescent="0.3">
      <c r="E1344" s="12">
        <v>40967.388888888891</v>
      </c>
      <c r="F1344" s="16">
        <v>10.199999999999999</v>
      </c>
      <c r="G1344" s="16">
        <v>1524.2399597167989</v>
      </c>
      <c r="H1344" s="29">
        <v>1.1657847040519052</v>
      </c>
      <c r="I1344" s="26">
        <v>292.7</v>
      </c>
      <c r="J1344" s="30">
        <v>0.16470588235294117</v>
      </c>
      <c r="K1344" s="31">
        <v>0.24876411191916001</v>
      </c>
      <c r="L1344" s="111">
        <f t="shared" si="520"/>
        <v>0.9</v>
      </c>
      <c r="M1344" s="112">
        <f t="shared" si="521"/>
        <v>0.16</v>
      </c>
      <c r="N1344" s="112" t="b">
        <f t="shared" si="522"/>
        <v>1</v>
      </c>
      <c r="O1344" s="112" t="b">
        <f t="shared" si="523"/>
        <v>1</v>
      </c>
      <c r="P1344" s="113">
        <f t="shared" si="524"/>
        <v>9</v>
      </c>
      <c r="Q1344" s="113">
        <f t="shared" si="525"/>
        <v>10</v>
      </c>
      <c r="R1344" s="114" t="str">
        <f t="shared" si="541"/>
        <v>0.9-0.16</v>
      </c>
      <c r="S1344" s="127">
        <f t="shared" si="526"/>
        <v>-4.1323127328913335E-3</v>
      </c>
      <c r="T1344" s="112" t="b">
        <f t="shared" si="527"/>
        <v>1</v>
      </c>
      <c r="U1344" s="22">
        <f t="shared" si="528"/>
        <v>10.032925632427059</v>
      </c>
      <c r="V1344" s="22">
        <f t="shared" si="529"/>
        <v>0.90867097453824652</v>
      </c>
      <c r="W1344" s="81">
        <f t="shared" si="530"/>
        <v>11</v>
      </c>
      <c r="X1344" s="22">
        <f t="shared" si="531"/>
        <v>8.0549040923405729E-2</v>
      </c>
      <c r="Y1344" s="3">
        <f>IF(U1344&gt;'Power Curve'!$C$37,0,INDEX(Ci,$W1344,1)*POWER(1-X1344,3)+INDEX(Ci,$W1344,2)*3*X1344*POWER(1-X1344,2)+INDEX(Ci,$W1344,3)*3*POWER(X1344,2)*(1-X1344)+INDEX(Ci,$W1344,4)*POWER(X1344,3))</f>
        <v>1542.8648716211883</v>
      </c>
      <c r="Z1344" s="3">
        <f t="shared" si="532"/>
        <v>1536.4892714670573</v>
      </c>
      <c r="AA1344" s="3">
        <f t="shared" si="533"/>
        <v>1524.2399597167989</v>
      </c>
      <c r="AB1344" s="3">
        <f t="shared" si="542"/>
        <v>12.249311750258357</v>
      </c>
      <c r="AC1344" s="3">
        <f t="shared" si="543"/>
        <v>12.249311750258357</v>
      </c>
      <c r="AE1344" s="34">
        <f t="shared" si="534"/>
        <v>10</v>
      </c>
      <c r="AF1344" s="73" t="b">
        <f>COUNTIF('Power Curve'!$D$2:$D$31,AE1344)&gt;0</f>
        <v>1</v>
      </c>
      <c r="AG1344" s="73" t="b">
        <f t="shared" si="535"/>
        <v>0</v>
      </c>
      <c r="AH1344" s="73" t="b">
        <f t="shared" si="544"/>
        <v>1</v>
      </c>
      <c r="AI1344" s="34" t="str">
        <f t="shared" si="536"/>
        <v>Outer</v>
      </c>
      <c r="AJ1344" s="35" t="str">
        <f t="shared" si="545"/>
        <v>0.9-1.0</v>
      </c>
      <c r="AK1344" s="36" t="str">
        <f t="shared" si="537"/>
        <v>9-10</v>
      </c>
      <c r="AL1344" s="36" t="str">
        <f t="shared" si="538"/>
        <v>Feb</v>
      </c>
      <c r="AM1344" s="35" t="str">
        <f t="shared" si="539"/>
        <v>285-295</v>
      </c>
      <c r="AN1344" s="36" t="str">
        <f t="shared" si="540"/>
        <v>HWS-HTI</v>
      </c>
    </row>
    <row r="1345" spans="5:40" x14ac:dyDescent="0.3">
      <c r="E1345" s="12">
        <v>40967.395833333336</v>
      </c>
      <c r="F1345" s="16">
        <v>13.16</v>
      </c>
      <c r="G1345" s="16">
        <v>1826.930053710943</v>
      </c>
      <c r="H1345" s="29">
        <v>1.1658924152124237</v>
      </c>
      <c r="I1345" s="26">
        <v>293.8</v>
      </c>
      <c r="J1345" s="30">
        <v>0.17325227963525835</v>
      </c>
      <c r="K1345" s="31">
        <v>0.14456370906070379</v>
      </c>
      <c r="L1345" s="111">
        <f t="shared" si="520"/>
        <v>1.4000000000000001</v>
      </c>
      <c r="M1345" s="112">
        <f t="shared" si="521"/>
        <v>0.17</v>
      </c>
      <c r="N1345" s="112" t="b">
        <f t="shared" si="522"/>
        <v>1</v>
      </c>
      <c r="O1345" s="112" t="b">
        <f t="shared" si="523"/>
        <v>1</v>
      </c>
      <c r="P1345" s="113">
        <f t="shared" si="524"/>
        <v>14</v>
      </c>
      <c r="Q1345" s="113">
        <f t="shared" si="525"/>
        <v>9</v>
      </c>
      <c r="R1345" s="114" t="str">
        <f t="shared" si="541"/>
        <v>1.4-0.17</v>
      </c>
      <c r="S1345" s="127">
        <f t="shared" si="526"/>
        <v>0</v>
      </c>
      <c r="T1345" s="112" t="b">
        <f t="shared" si="527"/>
        <v>0</v>
      </c>
      <c r="U1345" s="22">
        <f t="shared" si="528"/>
        <v>12.94483995547632</v>
      </c>
      <c r="V1345" s="22">
        <f t="shared" si="529"/>
        <v>1.358716719953458</v>
      </c>
      <c r="W1345" s="81">
        <f t="shared" si="530"/>
        <v>13</v>
      </c>
      <c r="X1345" s="22">
        <f t="shared" si="531"/>
        <v>0.95363166489549656</v>
      </c>
      <c r="Y1345" s="3">
        <f>IF(U1345&gt;'Power Curve'!$C$37,0,INDEX(Ci,$W1345,1)*POWER(1-X1345,3)+INDEX(Ci,$W1345,2)*3*X1345*POWER(1-X1345,2)+INDEX(Ci,$W1345,3)*3*POWER(X1345,2)*(1-X1345)+INDEX(Ci,$W1345,4)*POWER(X1345,3))</f>
        <v>1951.9227072729873</v>
      </c>
      <c r="Z1345" s="3">
        <f t="shared" si="532"/>
        <v>1951.9227072729873</v>
      </c>
      <c r="AA1345" s="3">
        <f t="shared" si="533"/>
        <v>1826.930053710943</v>
      </c>
      <c r="AB1345" s="3">
        <f t="shared" si="542"/>
        <v>124.99265356204432</v>
      </c>
      <c r="AC1345" s="3">
        <f t="shared" si="543"/>
        <v>124.99265356204432</v>
      </c>
      <c r="AE1345" s="34">
        <f t="shared" si="534"/>
        <v>13</v>
      </c>
      <c r="AF1345" s="73" t="b">
        <f>COUNTIF('Power Curve'!$D$2:$D$31,AE1345)&gt;0</f>
        <v>1</v>
      </c>
      <c r="AG1345" s="73" t="b">
        <f t="shared" si="535"/>
        <v>0</v>
      </c>
      <c r="AH1345" s="73" t="b">
        <f t="shared" si="544"/>
        <v>1</v>
      </c>
      <c r="AI1345" s="34" t="str">
        <f t="shared" si="536"/>
        <v>Outer</v>
      </c>
      <c r="AJ1345" s="35" t="str">
        <f t="shared" si="545"/>
        <v>1.3-1.4</v>
      </c>
      <c r="AK1345" s="36" t="str">
        <f t="shared" si="537"/>
        <v>9-10</v>
      </c>
      <c r="AL1345" s="36" t="str">
        <f t="shared" si="538"/>
        <v>Feb</v>
      </c>
      <c r="AM1345" s="35" t="str">
        <f t="shared" si="539"/>
        <v>285-295</v>
      </c>
      <c r="AN1345" s="36" t="str">
        <f t="shared" si="540"/>
        <v>HWS-HTI</v>
      </c>
    </row>
    <row r="1346" spans="5:40" x14ac:dyDescent="0.3">
      <c r="E1346" s="12">
        <v>40967.402777777781</v>
      </c>
      <c r="F1346" s="16">
        <v>11.67</v>
      </c>
      <c r="G1346" s="16">
        <v>1848.9399719238261</v>
      </c>
      <c r="H1346" s="29">
        <v>1.1667219328779412</v>
      </c>
      <c r="I1346" s="26">
        <v>288.7</v>
      </c>
      <c r="J1346" s="30">
        <v>0.12253641816623821</v>
      </c>
      <c r="K1346" s="31">
        <v>0.17618726410012067</v>
      </c>
      <c r="L1346" s="111">
        <f t="shared" si="520"/>
        <v>1.1000000000000001</v>
      </c>
      <c r="M1346" s="112">
        <f t="shared" si="521"/>
        <v>0.12</v>
      </c>
      <c r="N1346" s="112" t="b">
        <f t="shared" si="522"/>
        <v>1</v>
      </c>
      <c r="O1346" s="112" t="b">
        <f t="shared" si="523"/>
        <v>1</v>
      </c>
      <c r="P1346" s="113">
        <f t="shared" si="524"/>
        <v>11</v>
      </c>
      <c r="Q1346" s="113">
        <f t="shared" si="525"/>
        <v>14</v>
      </c>
      <c r="R1346" s="114" t="str">
        <f t="shared" si="541"/>
        <v>1.1-0.12</v>
      </c>
      <c r="S1346" s="127">
        <f t="shared" si="526"/>
        <v>-5.3856963079778968E-4</v>
      </c>
      <c r="T1346" s="112" t="b">
        <f t="shared" si="527"/>
        <v>1</v>
      </c>
      <c r="U1346" s="22">
        <f t="shared" si="528"/>
        <v>11.481922571033881</v>
      </c>
      <c r="V1346" s="22">
        <f t="shared" si="529"/>
        <v>1.1326181223570715</v>
      </c>
      <c r="W1346" s="81">
        <f t="shared" si="530"/>
        <v>12</v>
      </c>
      <c r="X1346" s="22">
        <f t="shared" si="531"/>
        <v>0.48314651572950412</v>
      </c>
      <c r="Y1346" s="3">
        <f>IF(U1346&gt;'Power Curve'!$C$37,0,INDEX(Ci,$W1346,1)*POWER(1-X1346,3)+INDEX(Ci,$W1346,2)*3*X1346*POWER(1-X1346,2)+INDEX(Ci,$W1346,3)*3*POWER(X1346,2)*(1-X1346)+INDEX(Ci,$W1346,4)*POWER(X1346,3))</f>
        <v>1859.3908013727887</v>
      </c>
      <c r="Z1346" s="3">
        <f t="shared" si="532"/>
        <v>1858.3893899553846</v>
      </c>
      <c r="AA1346" s="3">
        <f t="shared" si="533"/>
        <v>1848.9399719238261</v>
      </c>
      <c r="AB1346" s="3">
        <f t="shared" si="542"/>
        <v>9.4494180315584799</v>
      </c>
      <c r="AC1346" s="3">
        <f t="shared" si="543"/>
        <v>9.4494180315584799</v>
      </c>
      <c r="AE1346" s="34">
        <f t="shared" si="534"/>
        <v>11</v>
      </c>
      <c r="AF1346" s="73" t="b">
        <f>COUNTIF('Power Curve'!$D$2:$D$31,AE1346)&gt;0</f>
        <v>1</v>
      </c>
      <c r="AG1346" s="73" t="b">
        <f t="shared" si="535"/>
        <v>0</v>
      </c>
      <c r="AH1346" s="73" t="b">
        <f t="shared" si="544"/>
        <v>1</v>
      </c>
      <c r="AI1346" s="34" t="str">
        <f t="shared" si="536"/>
        <v>Inner</v>
      </c>
      <c r="AJ1346" s="35" t="str">
        <f t="shared" si="545"/>
        <v>1.1-1.2</v>
      </c>
      <c r="AK1346" s="36" t="str">
        <f t="shared" si="537"/>
        <v>9-10</v>
      </c>
      <c r="AL1346" s="36" t="str">
        <f t="shared" si="538"/>
        <v>Feb</v>
      </c>
      <c r="AM1346" s="35" t="str">
        <f t="shared" si="539"/>
        <v>285-295</v>
      </c>
      <c r="AN1346" s="36" t="str">
        <f t="shared" si="540"/>
        <v>Inner-TI</v>
      </c>
    </row>
    <row r="1347" spans="5:40" x14ac:dyDescent="0.3">
      <c r="E1347" s="12">
        <v>40967.409722222219</v>
      </c>
      <c r="F1347" s="16">
        <v>11.96</v>
      </c>
      <c r="G1347" s="16">
        <v>1962.3399810791041</v>
      </c>
      <c r="H1347" s="29">
        <v>1.1657847040519052</v>
      </c>
      <c r="I1347" s="26">
        <v>292</v>
      </c>
      <c r="J1347" s="30">
        <v>0.15551839464882944</v>
      </c>
      <c r="K1347" s="31">
        <v>0.13508813807295333</v>
      </c>
      <c r="L1347" s="111">
        <f t="shared" ref="L1347:L1410" si="546">ROUND((V1347-CenterOfFirstWindSpeedBin)/WindSpeedBinWidth,0)*WindSpeedBinWidth+CenterOfFirstWindSpeedBin</f>
        <v>1.2000000000000002</v>
      </c>
      <c r="M1347" s="112">
        <f t="shared" ref="M1347:M1410" si="547">ROUND((J1347-CenterOfFirstTurbulenceBin)/TurbulenceBinWidth,0)*TurbulenceBinWidth+CenterOfFirstTurbulenceBin</f>
        <v>0.16</v>
      </c>
      <c r="N1347" s="112" t="b">
        <f t="shared" ref="N1347:N1410" si="548">IF(AND(L1347&gt;=CenterOfFirstWindSpeedBin,L1347&lt;=CenterOfLastWindSpeedBin),TRUE,FALSE)</f>
        <v>1</v>
      </c>
      <c r="O1347" s="112" t="b">
        <f t="shared" ref="O1347:O1410" si="549">IF(AND(M1347&gt;=CenterOfFirstTurbulenceBin,M1347&lt;=CenterOfLastTurbulenceBin),TRUE,FALSE)</f>
        <v>1</v>
      </c>
      <c r="P1347" s="113">
        <f t="shared" ref="P1347:P1410" si="550">(L1347-CenterOfFirstWindSpeedBin)/WindSpeedBinWidth+1</f>
        <v>12</v>
      </c>
      <c r="Q1347" s="113">
        <f t="shared" ref="Q1347:Q1410" si="551">NumberOfTurbulenceBins-(M1347-CenterOfFirstTurbulenceBin)/TurbulenceBinWidth</f>
        <v>10</v>
      </c>
      <c r="R1347" s="114" t="str">
        <f t="shared" si="541"/>
        <v>1.2-0.16</v>
      </c>
      <c r="S1347" s="127">
        <f t="shared" ref="S1347:S1410" si="552">IF(T1347,INDEX(PowerDeviationMatrix,Q1347,P1347),IF(UseMatrixPadValue,MatrixPadValue,0))</f>
        <v>-1.0885796166371137E-2</v>
      </c>
      <c r="T1347" s="112" t="b">
        <f t="shared" ref="T1347:T1410" si="553">IF(AND(P1347&gt;0,Q1347&gt;0,N1347,O1347),LEN(INDEX(PowerDeviationMatrix,Q1347,P1347))&gt;0,FALSE)</f>
        <v>1</v>
      </c>
      <c r="U1347" s="22">
        <f t="shared" ref="U1347:U1410" si="554">F1347*(H1347/Ref_Density)^(1/3)</f>
        <v>11.76409711410075</v>
      </c>
      <c r="V1347" s="22">
        <f t="shared" ref="V1347:V1410" si="555">(U1347-CutInWindSpeed)/(RatedWindSpeed-CutInWindSpeed)</f>
        <v>1.1762291076001896</v>
      </c>
      <c r="W1347" s="81">
        <f t="shared" ref="W1347:W1410" si="556">COUNTIF(xa,"&lt;"&amp;U1347)</f>
        <v>12</v>
      </c>
      <c r="X1347" s="22">
        <f t="shared" ref="X1347:X1410" si="557">(U1347-INDEX(xa,$W1347))/(INDEX(xb,$W1347)-INDEX(xa,$W1347))</f>
        <v>0.75493827108335199</v>
      </c>
      <c r="Y1347" s="3">
        <f>IF(U1347&gt;'Power Curve'!$C$37,0,INDEX(Ci,$W1347,1)*POWER(1-X1347,3)+INDEX(Ci,$W1347,2)*3*X1347*POWER(1-X1347,2)+INDEX(Ci,$W1347,3)*3*POWER(X1347,2)*(1-X1347)+INDEX(Ci,$W1347,4)*POWER(X1347,3))</f>
        <v>1895.7696098379188</v>
      </c>
      <c r="Z1347" s="3">
        <f t="shared" ref="Z1347:Z1410" si="558">IF(OR(T1347,UseMatrixPadValue),Y1347*(1+S1347),"")</f>
        <v>1875.1326482868224</v>
      </c>
      <c r="AA1347" s="3">
        <f t="shared" ref="AA1347:AA1410" si="559">IF(AH1347,G1347,"")</f>
        <v>1962.3399810791041</v>
      </c>
      <c r="AB1347" s="3">
        <f t="shared" si="542"/>
        <v>-87.207332792281704</v>
      </c>
      <c r="AC1347" s="3">
        <f t="shared" si="543"/>
        <v>87.207332792281704</v>
      </c>
      <c r="AE1347" s="34">
        <f t="shared" ref="AE1347:AE1410" si="560">MROUND(U1347-Centre_First_Bin,Bin_Width)+Centre_First_Bin</f>
        <v>12</v>
      </c>
      <c r="AF1347" s="73" t="b">
        <f>COUNTIF('Power Curve'!$D$2:$D$31,AE1347)&gt;0</f>
        <v>1</v>
      </c>
      <c r="AG1347" s="73" t="b">
        <f t="shared" ref="AG1347:AG1410" si="561">(G1347&lt;0)</f>
        <v>0</v>
      </c>
      <c r="AH1347" s="73" t="b">
        <f t="shared" si="544"/>
        <v>1</v>
      </c>
      <c r="AI1347" s="34" t="str">
        <f t="shared" ref="AI1347:AI1410" si="562">IF(AH1347,IF(AND(J1347&gt;=LowerTurbLimit,J1347&lt;=UpperTurbLimit,K1347&gt;=LowerShearLimit,K1347&lt;=UpperShearLimit),"Inner","Outer"),"")</f>
        <v>Outer</v>
      </c>
      <c r="AJ1347" s="35" t="str">
        <f t="shared" si="545"/>
        <v>1.1-1.2</v>
      </c>
      <c r="AK1347" s="36" t="str">
        <f t="shared" ref="AK1347:AK1410" si="563">IF(AH1347,HOUR(E1347)&amp;"-"&amp;HOUR(E1347)+1,"")</f>
        <v>9-10</v>
      </c>
      <c r="AL1347" s="36" t="str">
        <f t="shared" ref="AL1347:AL1410" si="564">IF(AH1347,TEXT(E1347,"mmm"),"")</f>
        <v>Feb</v>
      </c>
      <c r="AM1347" s="35" t="str">
        <f t="shared" ref="AM1347:AM1410" si="565">IF(AH1347,IF(OR(I1347&lt;5,I1347&gt;=355),"355-5",MROUND(I1347,10)-5&amp;"-"&amp;MROUND(I1347,10)+5),"")</f>
        <v>285-295</v>
      </c>
      <c r="AN1347" s="36" t="str">
        <f t="shared" ref="AN1347:AN1410" si="566">IF(AH1347,IF(V1347&lt;0.5,IF(J1347&lt;=LowerTurbLimit,"LWS-LTI",IF(J1347&gt;=UpperTurbLimit,"LWS-HTI","Inner-TI")),IF(J1347&lt;=LowerTurbLimit,"HWS-LTI",IF(J1347&gt;=UpperTurbLimit,"HWS-HTI","Inner-TI"))),"")</f>
        <v>HWS-HTI</v>
      </c>
    </row>
    <row r="1348" spans="5:40" x14ac:dyDescent="0.3">
      <c r="E1348" s="12">
        <v>40967.416666666664</v>
      </c>
      <c r="F1348" s="16">
        <v>12.61</v>
      </c>
      <c r="G1348" s="16">
        <v>1970.290023803708</v>
      </c>
      <c r="H1348" s="29">
        <v>1.1659549973476575</v>
      </c>
      <c r="I1348" s="26">
        <v>296</v>
      </c>
      <c r="J1348" s="30">
        <v>0.12291831879460746</v>
      </c>
      <c r="K1348" s="31">
        <v>0.1729068619335038</v>
      </c>
      <c r="L1348" s="111">
        <f t="shared" si="546"/>
        <v>1.3000000000000003</v>
      </c>
      <c r="M1348" s="112">
        <f t="shared" si="547"/>
        <v>0.12</v>
      </c>
      <c r="N1348" s="112" t="b">
        <f t="shared" si="548"/>
        <v>1</v>
      </c>
      <c r="O1348" s="112" t="b">
        <f t="shared" si="549"/>
        <v>1</v>
      </c>
      <c r="P1348" s="113">
        <f t="shared" si="550"/>
        <v>13.000000000000002</v>
      </c>
      <c r="Q1348" s="113">
        <f t="shared" si="551"/>
        <v>14</v>
      </c>
      <c r="R1348" s="114" t="str">
        <f t="shared" ref="R1348:R1411" si="567">L1348&amp;"-"&amp;M1348</f>
        <v>1.3-0.12</v>
      </c>
      <c r="S1348" s="127">
        <f t="shared" si="552"/>
        <v>-8.674156854531109E-4</v>
      </c>
      <c r="T1348" s="112" t="b">
        <f t="shared" si="553"/>
        <v>1</v>
      </c>
      <c r="U1348" s="22">
        <f t="shared" si="554"/>
        <v>12.404054137979498</v>
      </c>
      <c r="V1348" s="22">
        <f t="shared" si="555"/>
        <v>1.2751365285931318</v>
      </c>
      <c r="W1348" s="81">
        <f t="shared" si="556"/>
        <v>13</v>
      </c>
      <c r="X1348" s="22">
        <f t="shared" si="557"/>
        <v>0.3969009582030173</v>
      </c>
      <c r="Y1348" s="3">
        <f>IF(U1348&gt;'Power Curve'!$C$37,0,INDEX(Ci,$W1348,1)*POWER(1-X1348,3)+INDEX(Ci,$W1348,2)*3*X1348*POWER(1-X1348,2)+INDEX(Ci,$W1348,3)*3*POWER(X1348,2)*(1-X1348)+INDEX(Ci,$W1348,4)*POWER(X1348,3))</f>
        <v>1935.2045362648701</v>
      </c>
      <c r="Z1348" s="3">
        <f t="shared" si="558"/>
        <v>1933.5259094955538</v>
      </c>
      <c r="AA1348" s="3">
        <f t="shared" si="559"/>
        <v>1970.290023803708</v>
      </c>
      <c r="AB1348" s="3">
        <f t="shared" ref="AB1348:AB1411" si="568">IF(AH1348,Z1348-AA1348,"")</f>
        <v>-36.764114308154149</v>
      </c>
      <c r="AC1348" s="3">
        <f t="shared" ref="AC1348:AC1411" si="569">IF(AH1348,ABS(AB1348),"")</f>
        <v>36.764114308154149</v>
      </c>
      <c r="AE1348" s="34">
        <f t="shared" si="560"/>
        <v>12</v>
      </c>
      <c r="AF1348" s="73" t="b">
        <f>COUNTIF('Power Curve'!$D$2:$D$31,AE1348)&gt;0</f>
        <v>1</v>
      </c>
      <c r="AG1348" s="73" t="b">
        <f t="shared" si="561"/>
        <v>0</v>
      </c>
      <c r="AH1348" s="73" t="b">
        <f t="shared" ref="AH1348:AH1411" si="570">AND(AF1348,NOT(AG1348))</f>
        <v>1</v>
      </c>
      <c r="AI1348" s="34" t="str">
        <f t="shared" si="562"/>
        <v>Inner</v>
      </c>
      <c r="AJ1348" s="35" t="str">
        <f t="shared" ref="AJ1348:AJ1411" si="571">IF(AH1348,TEXT(ROUND(V1348+0.05,1)-0.1,"0.0")&amp;"-"&amp;TEXT(ROUND(V1348+0.05,1),"0.0"),"")</f>
        <v>1.2-1.3</v>
      </c>
      <c r="AK1348" s="36" t="str">
        <f t="shared" si="563"/>
        <v>10-11</v>
      </c>
      <c r="AL1348" s="36" t="str">
        <f t="shared" si="564"/>
        <v>Feb</v>
      </c>
      <c r="AM1348" s="35" t="str">
        <f t="shared" si="565"/>
        <v>295-305</v>
      </c>
      <c r="AN1348" s="36" t="str">
        <f t="shared" si="566"/>
        <v>Inner-TI</v>
      </c>
    </row>
    <row r="1349" spans="5:40" x14ac:dyDescent="0.3">
      <c r="E1349" s="12">
        <v>40967.423611111109</v>
      </c>
      <c r="F1349" s="16">
        <v>11.18</v>
      </c>
      <c r="G1349" s="16">
        <v>1715.6300354003911</v>
      </c>
      <c r="H1349" s="29">
        <v>1.1664632943279272</v>
      </c>
      <c r="I1349" s="26">
        <v>298.3</v>
      </c>
      <c r="J1349" s="30">
        <v>0.11627906976744187</v>
      </c>
      <c r="K1349" s="31">
        <v>0.14919526337178707</v>
      </c>
      <c r="L1349" s="111">
        <f t="shared" si="546"/>
        <v>1.1000000000000001</v>
      </c>
      <c r="M1349" s="112">
        <f t="shared" si="547"/>
        <v>0.12</v>
      </c>
      <c r="N1349" s="112" t="b">
        <f t="shared" si="548"/>
        <v>1</v>
      </c>
      <c r="O1349" s="112" t="b">
        <f t="shared" si="549"/>
        <v>1</v>
      </c>
      <c r="P1349" s="113">
        <f t="shared" si="550"/>
        <v>11</v>
      </c>
      <c r="Q1349" s="113">
        <f t="shared" si="551"/>
        <v>14</v>
      </c>
      <c r="R1349" s="114" t="str">
        <f t="shared" si="567"/>
        <v>1.1-0.12</v>
      </c>
      <c r="S1349" s="127">
        <f t="shared" si="552"/>
        <v>-5.3856963079778968E-4</v>
      </c>
      <c r="T1349" s="112" t="b">
        <f t="shared" si="553"/>
        <v>1</v>
      </c>
      <c r="U1349" s="22">
        <f t="shared" si="554"/>
        <v>10.999006694520101</v>
      </c>
      <c r="V1349" s="22">
        <f t="shared" si="555"/>
        <v>1.0579819169240425</v>
      </c>
      <c r="W1349" s="81">
        <f t="shared" si="556"/>
        <v>12</v>
      </c>
      <c r="X1349" s="22">
        <f t="shared" si="557"/>
        <v>1.7999829074577534E-2</v>
      </c>
      <c r="Y1349" s="3">
        <f>IF(U1349&gt;'Power Curve'!$C$37,0,INDEX(Ci,$W1349,1)*POWER(1-X1349,3)+INDEX(Ci,$W1349,2)*3*X1349*POWER(1-X1349,2)+INDEX(Ci,$W1349,3)*3*POWER(X1349,2)*(1-X1349)+INDEX(Ci,$W1349,4)*POWER(X1349,3))</f>
        <v>1779.3998334736691</v>
      </c>
      <c r="Z1349" s="3">
        <f t="shared" si="558"/>
        <v>1778.4415027623136</v>
      </c>
      <c r="AA1349" s="3">
        <f t="shared" si="559"/>
        <v>1715.6300354003911</v>
      </c>
      <c r="AB1349" s="3">
        <f t="shared" si="568"/>
        <v>62.811467361922496</v>
      </c>
      <c r="AC1349" s="3">
        <f t="shared" si="569"/>
        <v>62.811467361922496</v>
      </c>
      <c r="AE1349" s="34">
        <f t="shared" si="560"/>
        <v>11</v>
      </c>
      <c r="AF1349" s="73" t="b">
        <f>COUNTIF('Power Curve'!$D$2:$D$31,AE1349)&gt;0</f>
        <v>1</v>
      </c>
      <c r="AG1349" s="73" t="b">
        <f t="shared" si="561"/>
        <v>0</v>
      </c>
      <c r="AH1349" s="73" t="b">
        <f t="shared" si="570"/>
        <v>1</v>
      </c>
      <c r="AI1349" s="34" t="str">
        <f t="shared" si="562"/>
        <v>Inner</v>
      </c>
      <c r="AJ1349" s="35" t="str">
        <f t="shared" si="571"/>
        <v>1.0-1.1</v>
      </c>
      <c r="AK1349" s="36" t="str">
        <f t="shared" si="563"/>
        <v>10-11</v>
      </c>
      <c r="AL1349" s="36" t="str">
        <f t="shared" si="564"/>
        <v>Feb</v>
      </c>
      <c r="AM1349" s="35" t="str">
        <f t="shared" si="565"/>
        <v>295-305</v>
      </c>
      <c r="AN1349" s="36" t="str">
        <f t="shared" si="566"/>
        <v>Inner-TI</v>
      </c>
    </row>
    <row r="1350" spans="5:40" x14ac:dyDescent="0.3">
      <c r="E1350" s="12">
        <v>40967.430555555555</v>
      </c>
      <c r="F1350" s="16">
        <v>10.25</v>
      </c>
      <c r="G1350" s="16">
        <v>1593.600051879883</v>
      </c>
      <c r="H1350" s="29">
        <v>1.167420730593026</v>
      </c>
      <c r="I1350" s="26">
        <v>293.2</v>
      </c>
      <c r="J1350" s="30">
        <v>0.12</v>
      </c>
      <c r="K1350" s="31">
        <v>0.22346773091059402</v>
      </c>
      <c r="L1350" s="111">
        <f t="shared" si="546"/>
        <v>0.9</v>
      </c>
      <c r="M1350" s="112">
        <f t="shared" si="547"/>
        <v>0.12</v>
      </c>
      <c r="N1350" s="112" t="b">
        <f t="shared" si="548"/>
        <v>1</v>
      </c>
      <c r="O1350" s="112" t="b">
        <f t="shared" si="549"/>
        <v>1</v>
      </c>
      <c r="P1350" s="113">
        <f t="shared" si="550"/>
        <v>9</v>
      </c>
      <c r="Q1350" s="113">
        <f t="shared" si="551"/>
        <v>14</v>
      </c>
      <c r="R1350" s="114" t="str">
        <f t="shared" si="567"/>
        <v>0.9-0.12</v>
      </c>
      <c r="S1350" s="127">
        <f t="shared" si="552"/>
        <v>-6.8685837526370197E-3</v>
      </c>
      <c r="T1350" s="112" t="b">
        <f t="shared" si="553"/>
        <v>1</v>
      </c>
      <c r="U1350" s="22">
        <f t="shared" si="554"/>
        <v>10.086820742442541</v>
      </c>
      <c r="V1350" s="22">
        <f t="shared" si="555"/>
        <v>0.91700063752632266</v>
      </c>
      <c r="W1350" s="81">
        <f t="shared" si="556"/>
        <v>11</v>
      </c>
      <c r="X1350" s="22">
        <f t="shared" si="557"/>
        <v>0.13285455545472427</v>
      </c>
      <c r="Y1350" s="3">
        <f>IF(U1350&gt;'Power Curve'!$C$37,0,INDEX(Ci,$W1350,1)*POWER(1-X1350,3)+INDEX(Ci,$W1350,2)*3*X1350*POWER(1-X1350,2)+INDEX(Ci,$W1350,3)*3*POWER(X1350,2)*(1-X1350)+INDEX(Ci,$W1350,4)*POWER(X1350,3))</f>
        <v>1558.3104711293361</v>
      </c>
      <c r="Z1350" s="3">
        <f t="shared" si="558"/>
        <v>1547.607085145773</v>
      </c>
      <c r="AA1350" s="3">
        <f t="shared" si="559"/>
        <v>1593.600051879883</v>
      </c>
      <c r="AB1350" s="3">
        <f t="shared" si="568"/>
        <v>-45.992966734110041</v>
      </c>
      <c r="AC1350" s="3">
        <f t="shared" si="569"/>
        <v>45.992966734110041</v>
      </c>
      <c r="AE1350" s="34">
        <f t="shared" si="560"/>
        <v>10</v>
      </c>
      <c r="AF1350" s="73" t="b">
        <f>COUNTIF('Power Curve'!$D$2:$D$31,AE1350)&gt;0</f>
        <v>1</v>
      </c>
      <c r="AG1350" s="73" t="b">
        <f t="shared" si="561"/>
        <v>0</v>
      </c>
      <c r="AH1350" s="73" t="b">
        <f t="shared" si="570"/>
        <v>1</v>
      </c>
      <c r="AI1350" s="34" t="str">
        <f t="shared" si="562"/>
        <v>Inner</v>
      </c>
      <c r="AJ1350" s="35" t="str">
        <f t="shared" si="571"/>
        <v>0.9-1.0</v>
      </c>
      <c r="AK1350" s="36" t="str">
        <f t="shared" si="563"/>
        <v>10-11</v>
      </c>
      <c r="AL1350" s="36" t="str">
        <f t="shared" si="564"/>
        <v>Feb</v>
      </c>
      <c r="AM1350" s="35" t="str">
        <f t="shared" si="565"/>
        <v>285-295</v>
      </c>
      <c r="AN1350" s="36" t="str">
        <f t="shared" si="566"/>
        <v>Inner-TI</v>
      </c>
    </row>
    <row r="1351" spans="5:40" x14ac:dyDescent="0.3">
      <c r="E1351" s="12">
        <v>40967.4375</v>
      </c>
      <c r="F1351" s="16">
        <v>13.57</v>
      </c>
      <c r="G1351" s="16">
        <v>1984</v>
      </c>
      <c r="H1351" s="29">
        <v>1.1678474038363191</v>
      </c>
      <c r="I1351" s="26">
        <v>292.7</v>
      </c>
      <c r="J1351" s="30">
        <v>0.2019159911569639</v>
      </c>
      <c r="K1351" s="31">
        <v>0.12682357263432051</v>
      </c>
      <c r="L1351" s="111">
        <f t="shared" si="546"/>
        <v>1.4000000000000001</v>
      </c>
      <c r="M1351" s="112">
        <f t="shared" si="547"/>
        <v>0.2</v>
      </c>
      <c r="N1351" s="112" t="b">
        <f t="shared" si="548"/>
        <v>1</v>
      </c>
      <c r="O1351" s="112" t="b">
        <f t="shared" si="549"/>
        <v>1</v>
      </c>
      <c r="P1351" s="113">
        <f t="shared" si="550"/>
        <v>14</v>
      </c>
      <c r="Q1351" s="113">
        <f t="shared" si="551"/>
        <v>6</v>
      </c>
      <c r="R1351" s="114" t="str">
        <f t="shared" si="567"/>
        <v>1.4-0.2</v>
      </c>
      <c r="S1351" s="127">
        <f t="shared" si="552"/>
        <v>0</v>
      </c>
      <c r="T1351" s="112" t="b">
        <f t="shared" si="553"/>
        <v>0</v>
      </c>
      <c r="U1351" s="22">
        <f t="shared" si="554"/>
        <v>13.355593270448898</v>
      </c>
      <c r="V1351" s="22">
        <f t="shared" si="555"/>
        <v>1.4221999688785245</v>
      </c>
      <c r="W1351" s="81">
        <f t="shared" si="556"/>
        <v>14</v>
      </c>
      <c r="X1351" s="22">
        <f t="shared" si="557"/>
        <v>0.37946235490244157</v>
      </c>
      <c r="Y1351" s="3">
        <f>IF(U1351&gt;'Power Curve'!$C$37,0,INDEX(Ci,$W1351,1)*POWER(1-X1351,3)+INDEX(Ci,$W1351,2)*3*X1351*POWER(1-X1351,2)+INDEX(Ci,$W1351,3)*3*POWER(X1351,2)*(1-X1351)+INDEX(Ci,$W1351,4)*POWER(X1351,3))</f>
        <v>1963.519410170944</v>
      </c>
      <c r="Z1351" s="3">
        <f t="shared" si="558"/>
        <v>1963.519410170944</v>
      </c>
      <c r="AA1351" s="3">
        <f t="shared" si="559"/>
        <v>1984</v>
      </c>
      <c r="AB1351" s="3">
        <f t="shared" si="568"/>
        <v>-20.480589829056044</v>
      </c>
      <c r="AC1351" s="3">
        <f t="shared" si="569"/>
        <v>20.480589829056044</v>
      </c>
      <c r="AE1351" s="34">
        <f t="shared" si="560"/>
        <v>13</v>
      </c>
      <c r="AF1351" s="73" t="b">
        <f>COUNTIF('Power Curve'!$D$2:$D$31,AE1351)&gt;0</f>
        <v>1</v>
      </c>
      <c r="AG1351" s="73" t="b">
        <f t="shared" si="561"/>
        <v>0</v>
      </c>
      <c r="AH1351" s="73" t="b">
        <f t="shared" si="570"/>
        <v>1</v>
      </c>
      <c r="AI1351" s="34" t="str">
        <f t="shared" si="562"/>
        <v>Outer</v>
      </c>
      <c r="AJ1351" s="35" t="str">
        <f t="shared" si="571"/>
        <v>1.4-1.5</v>
      </c>
      <c r="AK1351" s="36" t="str">
        <f t="shared" si="563"/>
        <v>10-11</v>
      </c>
      <c r="AL1351" s="36" t="str">
        <f t="shared" si="564"/>
        <v>Feb</v>
      </c>
      <c r="AM1351" s="35" t="str">
        <f t="shared" si="565"/>
        <v>285-295</v>
      </c>
      <c r="AN1351" s="36" t="str">
        <f t="shared" si="566"/>
        <v>HWS-HTI</v>
      </c>
    </row>
    <row r="1352" spans="5:40" x14ac:dyDescent="0.3">
      <c r="E1352" s="12">
        <v>40967.444444444445</v>
      </c>
      <c r="F1352" s="16">
        <v>13.29</v>
      </c>
      <c r="G1352" s="16">
        <v>1864.780014038088</v>
      </c>
      <c r="H1352" s="29">
        <v>1.1681657051183676</v>
      </c>
      <c r="I1352" s="26">
        <v>293.3</v>
      </c>
      <c r="J1352" s="30">
        <v>0.12490594431903687</v>
      </c>
      <c r="K1352" s="31">
        <v>0.17715588905937665</v>
      </c>
      <c r="L1352" s="111">
        <f t="shared" si="546"/>
        <v>1.4000000000000001</v>
      </c>
      <c r="M1352" s="112">
        <f t="shared" si="547"/>
        <v>0.12</v>
      </c>
      <c r="N1352" s="112" t="b">
        <f t="shared" si="548"/>
        <v>1</v>
      </c>
      <c r="O1352" s="112" t="b">
        <f t="shared" si="549"/>
        <v>1</v>
      </c>
      <c r="P1352" s="113">
        <f t="shared" si="550"/>
        <v>14</v>
      </c>
      <c r="Q1352" s="113">
        <f t="shared" si="551"/>
        <v>14</v>
      </c>
      <c r="R1352" s="114" t="str">
        <f t="shared" si="567"/>
        <v>1.4-0.12</v>
      </c>
      <c r="S1352" s="127">
        <f t="shared" si="552"/>
        <v>-1.0712795490469469E-3</v>
      </c>
      <c r="T1352" s="112" t="b">
        <f t="shared" si="553"/>
        <v>1</v>
      </c>
      <c r="U1352" s="22">
        <f t="shared" si="554"/>
        <v>13.081205513823264</v>
      </c>
      <c r="V1352" s="22">
        <f t="shared" si="555"/>
        <v>1.3797924565812263</v>
      </c>
      <c r="W1352" s="81">
        <f t="shared" si="556"/>
        <v>14</v>
      </c>
      <c r="X1352" s="22">
        <f t="shared" si="557"/>
        <v>9.4758693210277523E-2</v>
      </c>
      <c r="Y1352" s="3">
        <f>IF(U1352&gt;'Power Curve'!$C$37,0,INDEX(Ci,$W1352,1)*POWER(1-X1352,3)+INDEX(Ci,$W1352,2)*3*X1352*POWER(1-X1352,2)+INDEX(Ci,$W1352,3)*3*POWER(X1352,2)*(1-X1352)+INDEX(Ci,$W1352,4)*POWER(X1352,3))</f>
        <v>1955.7664488151893</v>
      </c>
      <c r="Z1352" s="3">
        <f t="shared" si="558"/>
        <v>1953.6712762158613</v>
      </c>
      <c r="AA1352" s="3">
        <f t="shared" si="559"/>
        <v>1864.780014038088</v>
      </c>
      <c r="AB1352" s="3">
        <f t="shared" si="568"/>
        <v>88.891262177773342</v>
      </c>
      <c r="AC1352" s="3">
        <f t="shared" si="569"/>
        <v>88.891262177773342</v>
      </c>
      <c r="AE1352" s="34">
        <f t="shared" si="560"/>
        <v>13</v>
      </c>
      <c r="AF1352" s="73" t="b">
        <f>COUNTIF('Power Curve'!$D$2:$D$31,AE1352)&gt;0</f>
        <v>1</v>
      </c>
      <c r="AG1352" s="73" t="b">
        <f t="shared" si="561"/>
        <v>0</v>
      </c>
      <c r="AH1352" s="73" t="b">
        <f t="shared" si="570"/>
        <v>1</v>
      </c>
      <c r="AI1352" s="34" t="str">
        <f t="shared" si="562"/>
        <v>Inner</v>
      </c>
      <c r="AJ1352" s="35" t="str">
        <f t="shared" si="571"/>
        <v>1.3-1.4</v>
      </c>
      <c r="AK1352" s="36" t="str">
        <f t="shared" si="563"/>
        <v>10-11</v>
      </c>
      <c r="AL1352" s="36" t="str">
        <f t="shared" si="564"/>
        <v>Feb</v>
      </c>
      <c r="AM1352" s="35" t="str">
        <f t="shared" si="565"/>
        <v>285-295</v>
      </c>
      <c r="AN1352" s="36" t="str">
        <f t="shared" si="566"/>
        <v>Inner-TI</v>
      </c>
    </row>
    <row r="1353" spans="5:40" x14ac:dyDescent="0.3">
      <c r="E1353" s="12">
        <v>40967.451388888891</v>
      </c>
      <c r="F1353" s="16">
        <v>15.56</v>
      </c>
      <c r="G1353" s="16">
        <v>1980.7899475097711</v>
      </c>
      <c r="H1353" s="29">
        <v>1.1679327759647105</v>
      </c>
      <c r="I1353" s="26">
        <v>290.2</v>
      </c>
      <c r="J1353" s="30">
        <v>0.12532133676092544</v>
      </c>
      <c r="K1353" s="31">
        <v>0.15714775347707893</v>
      </c>
      <c r="L1353" s="111">
        <f t="shared" si="546"/>
        <v>1.7000000000000002</v>
      </c>
      <c r="M1353" s="112">
        <f t="shared" si="547"/>
        <v>0.13</v>
      </c>
      <c r="N1353" s="112" t="b">
        <f t="shared" si="548"/>
        <v>1</v>
      </c>
      <c r="O1353" s="112" t="b">
        <f t="shared" si="549"/>
        <v>1</v>
      </c>
      <c r="P1353" s="113">
        <f t="shared" si="550"/>
        <v>17</v>
      </c>
      <c r="Q1353" s="113">
        <f t="shared" si="551"/>
        <v>13</v>
      </c>
      <c r="R1353" s="114" t="str">
        <f t="shared" si="567"/>
        <v>1.7-0.13</v>
      </c>
      <c r="S1353" s="127">
        <f t="shared" si="552"/>
        <v>-4.0609135420812854E-3</v>
      </c>
      <c r="T1353" s="112" t="b">
        <f t="shared" si="553"/>
        <v>1</v>
      </c>
      <c r="U1353" s="22">
        <f t="shared" si="554"/>
        <v>15.31452432004045</v>
      </c>
      <c r="V1353" s="22">
        <f t="shared" si="555"/>
        <v>1.7249590773632963</v>
      </c>
      <c r="W1353" s="81">
        <f t="shared" si="556"/>
        <v>16</v>
      </c>
      <c r="X1353" s="22">
        <f t="shared" si="557"/>
        <v>0.31490387353278065</v>
      </c>
      <c r="Y1353" s="3">
        <f>IF(U1353&gt;'Power Curve'!$C$37,0,INDEX(Ci,$W1353,1)*POWER(1-X1353,3)+INDEX(Ci,$W1353,2)*3*X1353*POWER(1-X1353,2)+INDEX(Ci,$W1353,3)*3*POWER(X1353,2)*(1-X1353)+INDEX(Ci,$W1353,4)*POWER(X1353,3))</f>
        <v>1980.1710659285868</v>
      </c>
      <c r="Z1353" s="3">
        <f t="shared" si="558"/>
        <v>1972.1297624313199</v>
      </c>
      <c r="AA1353" s="3">
        <f t="shared" si="559"/>
        <v>1980.7899475097711</v>
      </c>
      <c r="AB1353" s="3">
        <f t="shared" si="568"/>
        <v>-8.6601850784511498</v>
      </c>
      <c r="AC1353" s="3">
        <f t="shared" si="569"/>
        <v>8.6601850784511498</v>
      </c>
      <c r="AE1353" s="34">
        <f t="shared" si="560"/>
        <v>15</v>
      </c>
      <c r="AF1353" s="73" t="b">
        <f>COUNTIF('Power Curve'!$D$2:$D$31,AE1353)&gt;0</f>
        <v>1</v>
      </c>
      <c r="AG1353" s="73" t="b">
        <f t="shared" si="561"/>
        <v>0</v>
      </c>
      <c r="AH1353" s="73" t="b">
        <f t="shared" si="570"/>
        <v>1</v>
      </c>
      <c r="AI1353" s="34" t="str">
        <f t="shared" si="562"/>
        <v>Inner</v>
      </c>
      <c r="AJ1353" s="35" t="str">
        <f t="shared" si="571"/>
        <v>1.7-1.8</v>
      </c>
      <c r="AK1353" s="36" t="str">
        <f t="shared" si="563"/>
        <v>10-11</v>
      </c>
      <c r="AL1353" s="36" t="str">
        <f t="shared" si="564"/>
        <v>Feb</v>
      </c>
      <c r="AM1353" s="35" t="str">
        <f t="shared" si="565"/>
        <v>285-295</v>
      </c>
      <c r="AN1353" s="36" t="str">
        <f t="shared" si="566"/>
        <v>Inner-TI</v>
      </c>
    </row>
    <row r="1354" spans="5:40" x14ac:dyDescent="0.3">
      <c r="E1354" s="12">
        <v>40967.458333333336</v>
      </c>
      <c r="F1354" s="16">
        <v>15.97</v>
      </c>
      <c r="G1354" s="16">
        <v>1984.9000396728491</v>
      </c>
      <c r="H1354" s="29">
        <v>1.168080322332042</v>
      </c>
      <c r="I1354" s="26">
        <v>293.3</v>
      </c>
      <c r="J1354" s="30">
        <v>0.14088916718847838</v>
      </c>
      <c r="K1354" s="31">
        <v>0.14046184098402445</v>
      </c>
      <c r="L1354" s="111">
        <f t="shared" si="546"/>
        <v>1.8000000000000003</v>
      </c>
      <c r="M1354" s="112">
        <f t="shared" si="547"/>
        <v>0.14000000000000001</v>
      </c>
      <c r="N1354" s="112" t="b">
        <f t="shared" si="548"/>
        <v>1</v>
      </c>
      <c r="O1354" s="112" t="b">
        <f t="shared" si="549"/>
        <v>1</v>
      </c>
      <c r="P1354" s="113">
        <f t="shared" si="550"/>
        <v>18</v>
      </c>
      <c r="Q1354" s="113">
        <f t="shared" si="551"/>
        <v>12</v>
      </c>
      <c r="R1354" s="114" t="str">
        <f t="shared" si="567"/>
        <v>1.8-0.14</v>
      </c>
      <c r="S1354" s="127">
        <f t="shared" si="552"/>
        <v>-3.1735133711910239E-3</v>
      </c>
      <c r="T1354" s="112" t="b">
        <f t="shared" si="553"/>
        <v>1</v>
      </c>
      <c r="U1354" s="22">
        <f t="shared" si="554"/>
        <v>15.718717996371927</v>
      </c>
      <c r="V1354" s="22">
        <f t="shared" si="555"/>
        <v>1.7874285129908629</v>
      </c>
      <c r="W1354" s="81">
        <f t="shared" si="556"/>
        <v>16</v>
      </c>
      <c r="X1354" s="22">
        <f t="shared" si="557"/>
        <v>0.7200935402218116</v>
      </c>
      <c r="Y1354" s="3">
        <f>IF(U1354&gt;'Power Curve'!$C$37,0,INDEX(Ci,$W1354,1)*POWER(1-X1354,3)+INDEX(Ci,$W1354,2)*3*X1354*POWER(1-X1354,2)+INDEX(Ci,$W1354,3)*3*POWER(X1354,2)*(1-X1354)+INDEX(Ci,$W1354,4)*POWER(X1354,3))</f>
        <v>1981.5258627787241</v>
      </c>
      <c r="Z1354" s="3">
        <f t="shared" si="558"/>
        <v>1975.237463957835</v>
      </c>
      <c r="AA1354" s="3">
        <f t="shared" si="559"/>
        <v>1984.9000396728491</v>
      </c>
      <c r="AB1354" s="3">
        <f t="shared" si="568"/>
        <v>-9.6625757150140998</v>
      </c>
      <c r="AC1354" s="3">
        <f t="shared" si="569"/>
        <v>9.6625757150140998</v>
      </c>
      <c r="AE1354" s="34">
        <f t="shared" si="560"/>
        <v>16</v>
      </c>
      <c r="AF1354" s="73" t="b">
        <f>COUNTIF('Power Curve'!$D$2:$D$31,AE1354)&gt;0</f>
        <v>1</v>
      </c>
      <c r="AG1354" s="73" t="b">
        <f t="shared" si="561"/>
        <v>0</v>
      </c>
      <c r="AH1354" s="73" t="b">
        <f t="shared" si="570"/>
        <v>1</v>
      </c>
      <c r="AI1354" s="34" t="str">
        <f t="shared" si="562"/>
        <v>Outer</v>
      </c>
      <c r="AJ1354" s="35" t="str">
        <f t="shared" si="571"/>
        <v>1.7-1.8</v>
      </c>
      <c r="AK1354" s="36" t="str">
        <f t="shared" si="563"/>
        <v>11-12</v>
      </c>
      <c r="AL1354" s="36" t="str">
        <f t="shared" si="564"/>
        <v>Feb</v>
      </c>
      <c r="AM1354" s="35" t="str">
        <f t="shared" si="565"/>
        <v>285-295</v>
      </c>
      <c r="AN1354" s="36" t="str">
        <f t="shared" si="566"/>
        <v>HWS-HTI</v>
      </c>
    </row>
    <row r="1355" spans="5:40" x14ac:dyDescent="0.3">
      <c r="E1355" s="12">
        <v>40967.465277777781</v>
      </c>
      <c r="F1355" s="16">
        <v>14.81</v>
      </c>
      <c r="G1355" s="16">
        <v>1953.4400329589871</v>
      </c>
      <c r="H1355" s="29">
        <v>1.1685267142357398</v>
      </c>
      <c r="I1355" s="26">
        <v>295</v>
      </c>
      <c r="J1355" s="30">
        <v>0.1363943281566509</v>
      </c>
      <c r="K1355" s="31">
        <v>9.61295642201693E-2</v>
      </c>
      <c r="L1355" s="111">
        <f t="shared" si="546"/>
        <v>1.6</v>
      </c>
      <c r="M1355" s="112">
        <f t="shared" si="547"/>
        <v>0.14000000000000001</v>
      </c>
      <c r="N1355" s="112" t="b">
        <f t="shared" si="548"/>
        <v>1</v>
      </c>
      <c r="O1355" s="112" t="b">
        <f t="shared" si="549"/>
        <v>1</v>
      </c>
      <c r="P1355" s="113">
        <f t="shared" si="550"/>
        <v>16</v>
      </c>
      <c r="Q1355" s="113">
        <f t="shared" si="551"/>
        <v>12</v>
      </c>
      <c r="R1355" s="114" t="str">
        <f t="shared" si="567"/>
        <v>1.6-0.14</v>
      </c>
      <c r="S1355" s="127">
        <f t="shared" si="552"/>
        <v>-4.3153521593601672E-3</v>
      </c>
      <c r="T1355" s="112" t="b">
        <f t="shared" si="553"/>
        <v>1</v>
      </c>
      <c r="U1355" s="22">
        <f t="shared" si="554"/>
        <v>14.578826832639271</v>
      </c>
      <c r="V1355" s="22">
        <f t="shared" si="555"/>
        <v>1.6112546591059462</v>
      </c>
      <c r="W1355" s="81">
        <f t="shared" si="556"/>
        <v>15</v>
      </c>
      <c r="X1355" s="22">
        <f t="shared" si="557"/>
        <v>0.59725965138513271</v>
      </c>
      <c r="Y1355" s="3">
        <f>IF(U1355&gt;'Power Curve'!$C$37,0,INDEX(Ci,$W1355,1)*POWER(1-X1355,3)+INDEX(Ci,$W1355,2)*3*X1355*POWER(1-X1355,2)+INDEX(Ci,$W1355,3)*3*POWER(X1355,2)*(1-X1355)+INDEX(Ci,$W1355,4)*POWER(X1355,3))</f>
        <v>1977.702023486946</v>
      </c>
      <c r="Z1355" s="3">
        <f t="shared" si="558"/>
        <v>1969.1675427893206</v>
      </c>
      <c r="AA1355" s="3">
        <f t="shared" si="559"/>
        <v>1953.4400329589871</v>
      </c>
      <c r="AB1355" s="3">
        <f t="shared" si="568"/>
        <v>15.727509830333474</v>
      </c>
      <c r="AC1355" s="3">
        <f t="shared" si="569"/>
        <v>15.727509830333474</v>
      </c>
      <c r="AE1355" s="34">
        <f t="shared" si="560"/>
        <v>15</v>
      </c>
      <c r="AF1355" s="73" t="b">
        <f>COUNTIF('Power Curve'!$D$2:$D$31,AE1355)&gt;0</f>
        <v>1</v>
      </c>
      <c r="AG1355" s="73" t="b">
        <f t="shared" si="561"/>
        <v>0</v>
      </c>
      <c r="AH1355" s="73" t="b">
        <f t="shared" si="570"/>
        <v>1</v>
      </c>
      <c r="AI1355" s="34" t="str">
        <f t="shared" si="562"/>
        <v>Outer</v>
      </c>
      <c r="AJ1355" s="35" t="str">
        <f t="shared" si="571"/>
        <v>1.6-1.7</v>
      </c>
      <c r="AK1355" s="36" t="str">
        <f t="shared" si="563"/>
        <v>11-12</v>
      </c>
      <c r="AL1355" s="36" t="str">
        <f t="shared" si="564"/>
        <v>Feb</v>
      </c>
      <c r="AM1355" s="35" t="str">
        <f t="shared" si="565"/>
        <v>295-305</v>
      </c>
      <c r="AN1355" s="36" t="str">
        <f t="shared" si="566"/>
        <v>Inner-TI</v>
      </c>
    </row>
    <row r="1356" spans="5:40" x14ac:dyDescent="0.3">
      <c r="E1356" s="12">
        <v>40967.472222222219</v>
      </c>
      <c r="F1356" s="16">
        <v>13.44</v>
      </c>
      <c r="G1356" s="16">
        <v>1966.5800476074269</v>
      </c>
      <c r="H1356" s="29">
        <v>1.1699330327554107</v>
      </c>
      <c r="I1356" s="26">
        <v>296.60000000000002</v>
      </c>
      <c r="J1356" s="30">
        <v>9.3005952380952384E-2</v>
      </c>
      <c r="K1356" s="31">
        <v>0.13259951874070267</v>
      </c>
      <c r="L1356" s="111">
        <f t="shared" si="546"/>
        <v>1.4000000000000001</v>
      </c>
      <c r="M1356" s="112">
        <f t="shared" si="547"/>
        <v>0.09</v>
      </c>
      <c r="N1356" s="112" t="b">
        <f t="shared" si="548"/>
        <v>1</v>
      </c>
      <c r="O1356" s="112" t="b">
        <f t="shared" si="549"/>
        <v>1</v>
      </c>
      <c r="P1356" s="113">
        <f t="shared" si="550"/>
        <v>14</v>
      </c>
      <c r="Q1356" s="113">
        <f t="shared" si="551"/>
        <v>17</v>
      </c>
      <c r="R1356" s="114" t="str">
        <f t="shared" si="567"/>
        <v>1.4-0.09</v>
      </c>
      <c r="S1356" s="127">
        <f t="shared" si="552"/>
        <v>1.4349591422147685E-2</v>
      </c>
      <c r="T1356" s="112" t="b">
        <f t="shared" si="553"/>
        <v>1</v>
      </c>
      <c r="U1356" s="22">
        <f t="shared" si="554"/>
        <v>13.235516900643011</v>
      </c>
      <c r="V1356" s="22">
        <f t="shared" si="555"/>
        <v>1.4036417788492745</v>
      </c>
      <c r="W1356" s="81">
        <f t="shared" si="556"/>
        <v>14</v>
      </c>
      <c r="X1356" s="22">
        <f t="shared" si="557"/>
        <v>0.25487158384598801</v>
      </c>
      <c r="Y1356" s="3">
        <f>IF(U1356&gt;'Power Curve'!$C$37,0,INDEX(Ci,$W1356,1)*POWER(1-X1356,3)+INDEX(Ci,$W1356,2)*3*X1356*POWER(1-X1356,2)+INDEX(Ci,$W1356,3)*3*POWER(X1356,2)*(1-X1356)+INDEX(Ci,$W1356,4)*POWER(X1356,3))</f>
        <v>1960.1799140345481</v>
      </c>
      <c r="Z1356" s="3">
        <f t="shared" si="558"/>
        <v>1988.3076949148444</v>
      </c>
      <c r="AA1356" s="3">
        <f t="shared" si="559"/>
        <v>1966.5800476074269</v>
      </c>
      <c r="AB1356" s="3">
        <f t="shared" si="568"/>
        <v>21.727647307417556</v>
      </c>
      <c r="AC1356" s="3">
        <f t="shared" si="569"/>
        <v>21.727647307417556</v>
      </c>
      <c r="AE1356" s="34">
        <f t="shared" si="560"/>
        <v>13</v>
      </c>
      <c r="AF1356" s="73" t="b">
        <f>COUNTIF('Power Curve'!$D$2:$D$31,AE1356)&gt;0</f>
        <v>1</v>
      </c>
      <c r="AG1356" s="73" t="b">
        <f t="shared" si="561"/>
        <v>0</v>
      </c>
      <c r="AH1356" s="73" t="b">
        <f t="shared" si="570"/>
        <v>1</v>
      </c>
      <c r="AI1356" s="34" t="str">
        <f t="shared" si="562"/>
        <v>Outer</v>
      </c>
      <c r="AJ1356" s="35" t="str">
        <f t="shared" si="571"/>
        <v>1.4-1.5</v>
      </c>
      <c r="AK1356" s="36" t="str">
        <f t="shared" si="563"/>
        <v>11-12</v>
      </c>
      <c r="AL1356" s="36" t="str">
        <f t="shared" si="564"/>
        <v>Feb</v>
      </c>
      <c r="AM1356" s="35" t="str">
        <f t="shared" si="565"/>
        <v>295-305</v>
      </c>
      <c r="AN1356" s="36" t="str">
        <f t="shared" si="566"/>
        <v>HWS-LTI</v>
      </c>
    </row>
    <row r="1357" spans="5:40" x14ac:dyDescent="0.3">
      <c r="E1357" s="12">
        <v>40967.479166666664</v>
      </c>
      <c r="F1357" s="16">
        <v>13.61</v>
      </c>
      <c r="G1357" s="16">
        <v>1966.730041503911</v>
      </c>
      <c r="H1357" s="29">
        <v>1.1708082265784425</v>
      </c>
      <c r="I1357" s="26">
        <v>295.39999999999998</v>
      </c>
      <c r="J1357" s="30">
        <v>0.11462160176340927</v>
      </c>
      <c r="K1357" s="31">
        <v>0.11723632783403742</v>
      </c>
      <c r="L1357" s="111">
        <f t="shared" si="546"/>
        <v>1.4000000000000001</v>
      </c>
      <c r="M1357" s="112">
        <f t="shared" si="547"/>
        <v>0.11</v>
      </c>
      <c r="N1357" s="112" t="b">
        <f t="shared" si="548"/>
        <v>1</v>
      </c>
      <c r="O1357" s="112" t="b">
        <f t="shared" si="549"/>
        <v>1</v>
      </c>
      <c r="P1357" s="113">
        <f t="shared" si="550"/>
        <v>14</v>
      </c>
      <c r="Q1357" s="113">
        <f t="shared" si="551"/>
        <v>15</v>
      </c>
      <c r="R1357" s="114" t="str">
        <f t="shared" si="567"/>
        <v>1.4-0.11</v>
      </c>
      <c r="S1357" s="127">
        <f t="shared" si="552"/>
        <v>1.8738601164012363E-3</v>
      </c>
      <c r="T1357" s="112" t="b">
        <f t="shared" si="553"/>
        <v>1</v>
      </c>
      <c r="U1357" s="22">
        <f t="shared" si="554"/>
        <v>13.406271717600443</v>
      </c>
      <c r="V1357" s="22">
        <f t="shared" si="555"/>
        <v>1.4300324862518103</v>
      </c>
      <c r="W1357" s="81">
        <f t="shared" si="556"/>
        <v>14</v>
      </c>
      <c r="X1357" s="22">
        <f t="shared" si="557"/>
        <v>0.43204611319528485</v>
      </c>
      <c r="Y1357" s="3">
        <f>IF(U1357&gt;'Power Curve'!$C$37,0,INDEX(Ci,$W1357,1)*POWER(1-X1357,3)+INDEX(Ci,$W1357,2)*3*X1357*POWER(1-X1357,2)+INDEX(Ci,$W1357,3)*3*POWER(X1357,2)*(1-X1357)+INDEX(Ci,$W1357,4)*POWER(X1357,3))</f>
        <v>1964.8733878695446</v>
      </c>
      <c r="Z1357" s="3">
        <f t="shared" si="558"/>
        <v>1968.5552857448515</v>
      </c>
      <c r="AA1357" s="3">
        <f t="shared" si="559"/>
        <v>1966.730041503911</v>
      </c>
      <c r="AB1357" s="3">
        <f t="shared" si="568"/>
        <v>1.8252442409404921</v>
      </c>
      <c r="AC1357" s="3">
        <f t="shared" si="569"/>
        <v>1.8252442409404921</v>
      </c>
      <c r="AE1357" s="34">
        <f t="shared" si="560"/>
        <v>13</v>
      </c>
      <c r="AF1357" s="73" t="b">
        <f>COUNTIF('Power Curve'!$D$2:$D$31,AE1357)&gt;0</f>
        <v>1</v>
      </c>
      <c r="AG1357" s="73" t="b">
        <f t="shared" si="561"/>
        <v>0</v>
      </c>
      <c r="AH1357" s="73" t="b">
        <f t="shared" si="570"/>
        <v>1</v>
      </c>
      <c r="AI1357" s="34" t="str">
        <f t="shared" si="562"/>
        <v>Inner</v>
      </c>
      <c r="AJ1357" s="35" t="str">
        <f t="shared" si="571"/>
        <v>1.4-1.5</v>
      </c>
      <c r="AK1357" s="36" t="str">
        <f t="shared" si="563"/>
        <v>11-12</v>
      </c>
      <c r="AL1357" s="36" t="str">
        <f t="shared" si="564"/>
        <v>Feb</v>
      </c>
      <c r="AM1357" s="35" t="str">
        <f t="shared" si="565"/>
        <v>295-305</v>
      </c>
      <c r="AN1357" s="36" t="str">
        <f t="shared" si="566"/>
        <v>Inner-TI</v>
      </c>
    </row>
    <row r="1358" spans="5:40" x14ac:dyDescent="0.3">
      <c r="E1358" s="12">
        <v>40967.486111111109</v>
      </c>
      <c r="F1358" s="16">
        <v>12.48</v>
      </c>
      <c r="G1358" s="16">
        <v>1903.880020141602</v>
      </c>
      <c r="H1358" s="29">
        <v>1.1717271486586285</v>
      </c>
      <c r="I1358" s="26">
        <v>300.8</v>
      </c>
      <c r="J1358" s="30">
        <v>0.14663461538461539</v>
      </c>
      <c r="K1358" s="31">
        <v>9.868234991978142E-2</v>
      </c>
      <c r="L1358" s="111">
        <f t="shared" si="546"/>
        <v>1.3000000000000003</v>
      </c>
      <c r="M1358" s="112">
        <f t="shared" si="547"/>
        <v>0.15000000000000002</v>
      </c>
      <c r="N1358" s="112" t="b">
        <f t="shared" si="548"/>
        <v>1</v>
      </c>
      <c r="O1358" s="112" t="b">
        <f t="shared" si="549"/>
        <v>1</v>
      </c>
      <c r="P1358" s="113">
        <f t="shared" si="550"/>
        <v>13.000000000000002</v>
      </c>
      <c r="Q1358" s="113">
        <f t="shared" si="551"/>
        <v>10.999999999999998</v>
      </c>
      <c r="R1358" s="114" t="str">
        <f t="shared" si="567"/>
        <v>1.3-0.15</v>
      </c>
      <c r="S1358" s="127">
        <f t="shared" si="552"/>
        <v>-9.1865685167363716E-3</v>
      </c>
      <c r="T1358" s="112" t="b">
        <f t="shared" si="553"/>
        <v>1</v>
      </c>
      <c r="U1358" s="22">
        <f t="shared" si="554"/>
        <v>12.29640201141067</v>
      </c>
      <c r="V1358" s="22">
        <f t="shared" si="555"/>
        <v>1.2584985454067081</v>
      </c>
      <c r="W1358" s="81">
        <f t="shared" si="556"/>
        <v>13</v>
      </c>
      <c r="X1358" s="22">
        <f t="shared" si="557"/>
        <v>0.28607474464026211</v>
      </c>
      <c r="Y1358" s="3">
        <f>IF(U1358&gt;'Power Curve'!$C$37,0,INDEX(Ci,$W1358,1)*POWER(1-X1358,3)+INDEX(Ci,$W1358,2)*3*X1358*POWER(1-X1358,2)+INDEX(Ci,$W1358,3)*3*POWER(X1358,2)*(1-X1358)+INDEX(Ci,$W1358,4)*POWER(X1358,3))</f>
        <v>1930.9160417087014</v>
      </c>
      <c r="Z1358" s="3">
        <f t="shared" si="558"/>
        <v>1913.1775491914791</v>
      </c>
      <c r="AA1358" s="3">
        <f t="shared" si="559"/>
        <v>1903.880020141602</v>
      </c>
      <c r="AB1358" s="3">
        <f t="shared" si="568"/>
        <v>9.2975290498770846</v>
      </c>
      <c r="AC1358" s="3">
        <f t="shared" si="569"/>
        <v>9.2975290498770846</v>
      </c>
      <c r="AE1358" s="34">
        <f t="shared" si="560"/>
        <v>12</v>
      </c>
      <c r="AF1358" s="73" t="b">
        <f>COUNTIF('Power Curve'!$D$2:$D$31,AE1358)&gt;0</f>
        <v>1</v>
      </c>
      <c r="AG1358" s="73" t="b">
        <f t="shared" si="561"/>
        <v>0</v>
      </c>
      <c r="AH1358" s="73" t="b">
        <f t="shared" si="570"/>
        <v>1</v>
      </c>
      <c r="AI1358" s="34" t="str">
        <f t="shared" si="562"/>
        <v>Outer</v>
      </c>
      <c r="AJ1358" s="35" t="str">
        <f t="shared" si="571"/>
        <v>1.2-1.3</v>
      </c>
      <c r="AK1358" s="36" t="str">
        <f t="shared" si="563"/>
        <v>11-12</v>
      </c>
      <c r="AL1358" s="36" t="str">
        <f t="shared" si="564"/>
        <v>Feb</v>
      </c>
      <c r="AM1358" s="35" t="str">
        <f t="shared" si="565"/>
        <v>295-305</v>
      </c>
      <c r="AN1358" s="36" t="str">
        <f t="shared" si="566"/>
        <v>HWS-HTI</v>
      </c>
    </row>
    <row r="1359" spans="5:40" x14ac:dyDescent="0.3">
      <c r="E1359" s="12">
        <v>40967.493055555555</v>
      </c>
      <c r="F1359" s="16">
        <v>13.59</v>
      </c>
      <c r="G1359" s="16">
        <v>1914.8100433349609</v>
      </c>
      <c r="H1359" s="29">
        <v>1.1711884436305027</v>
      </c>
      <c r="I1359" s="26">
        <v>300.8</v>
      </c>
      <c r="J1359" s="30">
        <v>0.12509197939661515</v>
      </c>
      <c r="K1359" s="31">
        <v>0.12198551948781083</v>
      </c>
      <c r="L1359" s="111">
        <f t="shared" si="546"/>
        <v>1.4000000000000001</v>
      </c>
      <c r="M1359" s="112">
        <f t="shared" si="547"/>
        <v>0.13</v>
      </c>
      <c r="N1359" s="112" t="b">
        <f t="shared" si="548"/>
        <v>1</v>
      </c>
      <c r="O1359" s="112" t="b">
        <f t="shared" si="549"/>
        <v>1</v>
      </c>
      <c r="P1359" s="113">
        <f t="shared" si="550"/>
        <v>14</v>
      </c>
      <c r="Q1359" s="113">
        <f t="shared" si="551"/>
        <v>13</v>
      </c>
      <c r="R1359" s="114" t="str">
        <f t="shared" si="567"/>
        <v>1.4-0.13</v>
      </c>
      <c r="S1359" s="127">
        <f t="shared" si="552"/>
        <v>-2.6749175816282314E-3</v>
      </c>
      <c r="T1359" s="112" t="b">
        <f t="shared" si="553"/>
        <v>1</v>
      </c>
      <c r="U1359" s="22">
        <f t="shared" si="554"/>
        <v>13.388020026243654</v>
      </c>
      <c r="V1359" s="22">
        <f t="shared" si="555"/>
        <v>1.4272116285168361</v>
      </c>
      <c r="W1359" s="81">
        <f t="shared" si="556"/>
        <v>14</v>
      </c>
      <c r="X1359" s="22">
        <f t="shared" si="557"/>
        <v>0.41310822972243372</v>
      </c>
      <c r="Y1359" s="3">
        <f>IF(U1359&gt;'Power Curve'!$C$37,0,INDEX(Ci,$W1359,1)*POWER(1-X1359,3)+INDEX(Ci,$W1359,2)*3*X1359*POWER(1-X1359,2)+INDEX(Ci,$W1359,3)*3*POWER(X1359,2)*(1-X1359)+INDEX(Ci,$W1359,4)*POWER(X1359,3))</f>
        <v>1964.3905306554443</v>
      </c>
      <c r="Z1359" s="3">
        <f t="shared" si="558"/>
        <v>1959.1359478878101</v>
      </c>
      <c r="AA1359" s="3">
        <f t="shared" si="559"/>
        <v>1914.8100433349609</v>
      </c>
      <c r="AB1359" s="3">
        <f t="shared" si="568"/>
        <v>44.325904552849124</v>
      </c>
      <c r="AC1359" s="3">
        <f t="shared" si="569"/>
        <v>44.325904552849124</v>
      </c>
      <c r="AE1359" s="34">
        <f t="shared" si="560"/>
        <v>13</v>
      </c>
      <c r="AF1359" s="73" t="b">
        <f>COUNTIF('Power Curve'!$D$2:$D$31,AE1359)&gt;0</f>
        <v>1</v>
      </c>
      <c r="AG1359" s="73" t="b">
        <f t="shared" si="561"/>
        <v>0</v>
      </c>
      <c r="AH1359" s="73" t="b">
        <f t="shared" si="570"/>
        <v>1</v>
      </c>
      <c r="AI1359" s="34" t="str">
        <f t="shared" si="562"/>
        <v>Inner</v>
      </c>
      <c r="AJ1359" s="35" t="str">
        <f t="shared" si="571"/>
        <v>1.4-1.5</v>
      </c>
      <c r="AK1359" s="36" t="str">
        <f t="shared" si="563"/>
        <v>11-12</v>
      </c>
      <c r="AL1359" s="36" t="str">
        <f t="shared" si="564"/>
        <v>Feb</v>
      </c>
      <c r="AM1359" s="35" t="str">
        <f t="shared" si="565"/>
        <v>295-305</v>
      </c>
      <c r="AN1359" s="36" t="str">
        <f t="shared" si="566"/>
        <v>Inner-TI</v>
      </c>
    </row>
    <row r="1360" spans="5:40" x14ac:dyDescent="0.3">
      <c r="E1360" s="12">
        <v>40967.5</v>
      </c>
      <c r="F1360" s="16">
        <v>12.66</v>
      </c>
      <c r="G1360" s="16">
        <v>1952.6900329589871</v>
      </c>
      <c r="H1360" s="29">
        <v>1.1711642887842453</v>
      </c>
      <c r="I1360" s="26">
        <v>296.5</v>
      </c>
      <c r="J1360" s="30">
        <v>0.14296998420221169</v>
      </c>
      <c r="K1360" s="31">
        <v>0.11282895512302524</v>
      </c>
      <c r="L1360" s="111">
        <f t="shared" si="546"/>
        <v>1.3000000000000003</v>
      </c>
      <c r="M1360" s="112">
        <f t="shared" si="547"/>
        <v>0.14000000000000001</v>
      </c>
      <c r="N1360" s="112" t="b">
        <f t="shared" si="548"/>
        <v>1</v>
      </c>
      <c r="O1360" s="112" t="b">
        <f t="shared" si="549"/>
        <v>1</v>
      </c>
      <c r="P1360" s="113">
        <f t="shared" si="550"/>
        <v>13.000000000000002</v>
      </c>
      <c r="Q1360" s="113">
        <f t="shared" si="551"/>
        <v>12</v>
      </c>
      <c r="R1360" s="114" t="str">
        <f t="shared" si="567"/>
        <v>1.3-0.14</v>
      </c>
      <c r="S1360" s="127">
        <f t="shared" si="552"/>
        <v>-8.9101516438049953E-3</v>
      </c>
      <c r="T1360" s="112" t="b">
        <f t="shared" si="553"/>
        <v>1</v>
      </c>
      <c r="U1360" s="22">
        <f t="shared" si="554"/>
        <v>12.471756314098526</v>
      </c>
      <c r="V1360" s="22">
        <f t="shared" si="555"/>
        <v>1.2856001181556893</v>
      </c>
      <c r="W1360" s="81">
        <f t="shared" si="556"/>
        <v>13</v>
      </c>
      <c r="X1360" s="22">
        <f t="shared" si="557"/>
        <v>0.46659931037103874</v>
      </c>
      <c r="Y1360" s="3">
        <f>IF(U1360&gt;'Power Curve'!$C$37,0,INDEX(Ci,$W1360,1)*POWER(1-X1360,3)+INDEX(Ci,$W1360,2)*3*X1360*POWER(1-X1360,2)+INDEX(Ci,$W1360,3)*3*POWER(X1360,2)*(1-X1360)+INDEX(Ci,$W1360,4)*POWER(X1360,3))</f>
        <v>1937.6685482875027</v>
      </c>
      <c r="Z1360" s="3">
        <f t="shared" si="558"/>
        <v>1920.4036276868296</v>
      </c>
      <c r="AA1360" s="3">
        <f t="shared" si="559"/>
        <v>1952.6900329589871</v>
      </c>
      <c r="AB1360" s="3">
        <f t="shared" si="568"/>
        <v>-32.286405272157481</v>
      </c>
      <c r="AC1360" s="3">
        <f t="shared" si="569"/>
        <v>32.286405272157481</v>
      </c>
      <c r="AE1360" s="34">
        <f t="shared" si="560"/>
        <v>12</v>
      </c>
      <c r="AF1360" s="73" t="b">
        <f>COUNTIF('Power Curve'!$D$2:$D$31,AE1360)&gt;0</f>
        <v>1</v>
      </c>
      <c r="AG1360" s="73" t="b">
        <f t="shared" si="561"/>
        <v>0</v>
      </c>
      <c r="AH1360" s="73" t="b">
        <f t="shared" si="570"/>
        <v>1</v>
      </c>
      <c r="AI1360" s="34" t="str">
        <f t="shared" si="562"/>
        <v>Outer</v>
      </c>
      <c r="AJ1360" s="35" t="str">
        <f t="shared" si="571"/>
        <v>1.2-1.3</v>
      </c>
      <c r="AK1360" s="36" t="str">
        <f t="shared" si="563"/>
        <v>12-13</v>
      </c>
      <c r="AL1360" s="36" t="str">
        <f t="shared" si="564"/>
        <v>Feb</v>
      </c>
      <c r="AM1360" s="35" t="str">
        <f t="shared" si="565"/>
        <v>295-305</v>
      </c>
      <c r="AN1360" s="36" t="str">
        <f t="shared" si="566"/>
        <v>HWS-HTI</v>
      </c>
    </row>
    <row r="1361" spans="5:40" x14ac:dyDescent="0.3">
      <c r="E1361" s="12">
        <v>40967.506944444445</v>
      </c>
      <c r="F1361" s="16">
        <v>11.07</v>
      </c>
      <c r="G1361" s="16">
        <v>1885.6299743652339</v>
      </c>
      <c r="H1361" s="29">
        <v>1.1715870714343908</v>
      </c>
      <c r="I1361" s="26">
        <v>298.3</v>
      </c>
      <c r="J1361" s="30">
        <v>0.12375790424570914</v>
      </c>
      <c r="K1361" s="31">
        <v>0.133186259469673</v>
      </c>
      <c r="L1361" s="111">
        <f t="shared" si="546"/>
        <v>1</v>
      </c>
      <c r="M1361" s="112">
        <f t="shared" si="547"/>
        <v>0.12</v>
      </c>
      <c r="N1361" s="112" t="b">
        <f t="shared" si="548"/>
        <v>1</v>
      </c>
      <c r="O1361" s="112" t="b">
        <f t="shared" si="549"/>
        <v>1</v>
      </c>
      <c r="P1361" s="113">
        <f t="shared" si="550"/>
        <v>10</v>
      </c>
      <c r="Q1361" s="113">
        <f t="shared" si="551"/>
        <v>14</v>
      </c>
      <c r="R1361" s="114" t="str">
        <f t="shared" si="567"/>
        <v>1-0.12</v>
      </c>
      <c r="S1361" s="127">
        <f t="shared" si="552"/>
        <v>-3.7188827238498106E-3</v>
      </c>
      <c r="T1361" s="112" t="b">
        <f t="shared" si="553"/>
        <v>1</v>
      </c>
      <c r="U1361" s="22">
        <f t="shared" si="554"/>
        <v>10.906710394891775</v>
      </c>
      <c r="V1361" s="22">
        <f t="shared" si="555"/>
        <v>1.0437172262920054</v>
      </c>
      <c r="W1361" s="81">
        <f t="shared" si="556"/>
        <v>11</v>
      </c>
      <c r="X1361" s="22">
        <f t="shared" si="557"/>
        <v>0.92856218306587635</v>
      </c>
      <c r="Y1361" s="3">
        <f>IF(U1361&gt;'Power Curve'!$C$37,0,INDEX(Ci,$W1361,1)*POWER(1-X1361,3)+INDEX(Ci,$W1361,2)*3*X1361*POWER(1-X1361,2)+INDEX(Ci,$W1361,3)*3*POWER(X1361,2)*(1-X1361)+INDEX(Ci,$W1361,4)*POWER(X1361,3))</f>
        <v>1762.6026751166905</v>
      </c>
      <c r="Z1361" s="3">
        <f t="shared" si="558"/>
        <v>1756.0477624791877</v>
      </c>
      <c r="AA1361" s="3">
        <f t="shared" si="559"/>
        <v>1885.6299743652339</v>
      </c>
      <c r="AB1361" s="3">
        <f t="shared" si="568"/>
        <v>-129.58221188604625</v>
      </c>
      <c r="AC1361" s="3">
        <f t="shared" si="569"/>
        <v>129.58221188604625</v>
      </c>
      <c r="AE1361" s="34">
        <f t="shared" si="560"/>
        <v>11</v>
      </c>
      <c r="AF1361" s="73" t="b">
        <f>COUNTIF('Power Curve'!$D$2:$D$31,AE1361)&gt;0</f>
        <v>1</v>
      </c>
      <c r="AG1361" s="73" t="b">
        <f t="shared" si="561"/>
        <v>0</v>
      </c>
      <c r="AH1361" s="73" t="b">
        <f t="shared" si="570"/>
        <v>1</v>
      </c>
      <c r="AI1361" s="34" t="str">
        <f t="shared" si="562"/>
        <v>Inner</v>
      </c>
      <c r="AJ1361" s="35" t="str">
        <f t="shared" si="571"/>
        <v>1.0-1.1</v>
      </c>
      <c r="AK1361" s="36" t="str">
        <f t="shared" si="563"/>
        <v>12-13</v>
      </c>
      <c r="AL1361" s="36" t="str">
        <f t="shared" si="564"/>
        <v>Feb</v>
      </c>
      <c r="AM1361" s="35" t="str">
        <f t="shared" si="565"/>
        <v>295-305</v>
      </c>
      <c r="AN1361" s="36" t="str">
        <f t="shared" si="566"/>
        <v>Inner-TI</v>
      </c>
    </row>
    <row r="1362" spans="5:40" x14ac:dyDescent="0.3">
      <c r="E1362" s="12">
        <v>40967.513888888891</v>
      </c>
      <c r="F1362" s="16">
        <v>12.06</v>
      </c>
      <c r="G1362" s="16">
        <v>1896.2599945068359</v>
      </c>
      <c r="H1362" s="29">
        <v>1.1722913154515999</v>
      </c>
      <c r="I1362" s="26">
        <v>299.7</v>
      </c>
      <c r="J1362" s="30">
        <v>0.17744610281923714</v>
      </c>
      <c r="K1362" s="31">
        <v>0.13178953733951754</v>
      </c>
      <c r="L1362" s="111">
        <f t="shared" si="546"/>
        <v>1.2000000000000002</v>
      </c>
      <c r="M1362" s="112">
        <f t="shared" si="547"/>
        <v>0.18000000000000002</v>
      </c>
      <c r="N1362" s="112" t="b">
        <f t="shared" si="548"/>
        <v>1</v>
      </c>
      <c r="O1362" s="112" t="b">
        <f t="shared" si="549"/>
        <v>1</v>
      </c>
      <c r="P1362" s="113">
        <f t="shared" si="550"/>
        <v>12</v>
      </c>
      <c r="Q1362" s="113">
        <f t="shared" si="551"/>
        <v>8</v>
      </c>
      <c r="R1362" s="114" t="str">
        <f t="shared" si="567"/>
        <v>1.2-0.18</v>
      </c>
      <c r="S1362" s="127">
        <f t="shared" si="552"/>
        <v>0</v>
      </c>
      <c r="T1362" s="112" t="b">
        <f t="shared" si="553"/>
        <v>0</v>
      </c>
      <c r="U1362" s="22">
        <f t="shared" si="554"/>
        <v>11.884487571065161</v>
      </c>
      <c r="V1362" s="22">
        <f t="shared" si="555"/>
        <v>1.1948358408122746</v>
      </c>
      <c r="W1362" s="81">
        <f t="shared" si="556"/>
        <v>12</v>
      </c>
      <c r="X1362" s="22">
        <f t="shared" si="557"/>
        <v>0.87089888634854673</v>
      </c>
      <c r="Y1362" s="3">
        <f>IF(U1362&gt;'Power Curve'!$C$37,0,INDEX(Ci,$W1362,1)*POWER(1-X1362,3)+INDEX(Ci,$W1362,2)*3*X1362*POWER(1-X1362,2)+INDEX(Ci,$W1362,3)*3*POWER(X1362,2)*(1-X1362)+INDEX(Ci,$W1362,4)*POWER(X1362,3))</f>
        <v>1907.4609429243201</v>
      </c>
      <c r="Z1362" s="3">
        <f t="shared" si="558"/>
        <v>1907.4609429243201</v>
      </c>
      <c r="AA1362" s="3">
        <f t="shared" si="559"/>
        <v>1896.2599945068359</v>
      </c>
      <c r="AB1362" s="3">
        <f t="shared" si="568"/>
        <v>11.200948417484142</v>
      </c>
      <c r="AC1362" s="3">
        <f t="shared" si="569"/>
        <v>11.200948417484142</v>
      </c>
      <c r="AE1362" s="34">
        <f t="shared" si="560"/>
        <v>12</v>
      </c>
      <c r="AF1362" s="73" t="b">
        <f>COUNTIF('Power Curve'!$D$2:$D$31,AE1362)&gt;0</f>
        <v>1</v>
      </c>
      <c r="AG1362" s="73" t="b">
        <f t="shared" si="561"/>
        <v>0</v>
      </c>
      <c r="AH1362" s="73" t="b">
        <f t="shared" si="570"/>
        <v>1</v>
      </c>
      <c r="AI1362" s="34" t="str">
        <f t="shared" si="562"/>
        <v>Outer</v>
      </c>
      <c r="AJ1362" s="35" t="str">
        <f t="shared" si="571"/>
        <v>1.1-1.2</v>
      </c>
      <c r="AK1362" s="36" t="str">
        <f t="shared" si="563"/>
        <v>12-13</v>
      </c>
      <c r="AL1362" s="36" t="str">
        <f t="shared" si="564"/>
        <v>Feb</v>
      </c>
      <c r="AM1362" s="35" t="str">
        <f t="shared" si="565"/>
        <v>295-305</v>
      </c>
      <c r="AN1362" s="36" t="str">
        <f t="shared" si="566"/>
        <v>HWS-HTI</v>
      </c>
    </row>
    <row r="1363" spans="5:40" x14ac:dyDescent="0.3">
      <c r="E1363" s="12">
        <v>40967.520833333336</v>
      </c>
      <c r="F1363" s="16">
        <v>12.42</v>
      </c>
      <c r="G1363" s="16">
        <v>1726.6300201416041</v>
      </c>
      <c r="H1363" s="29">
        <v>1.1735361505891564</v>
      </c>
      <c r="I1363" s="26">
        <v>298.60000000000002</v>
      </c>
      <c r="J1363" s="30">
        <v>0.19565217391304349</v>
      </c>
      <c r="K1363" s="31">
        <v>0.16264370035184536</v>
      </c>
      <c r="L1363" s="111">
        <f t="shared" si="546"/>
        <v>1.3000000000000003</v>
      </c>
      <c r="M1363" s="112">
        <f t="shared" si="547"/>
        <v>0.2</v>
      </c>
      <c r="N1363" s="112" t="b">
        <f t="shared" si="548"/>
        <v>1</v>
      </c>
      <c r="O1363" s="112" t="b">
        <f t="shared" si="549"/>
        <v>1</v>
      </c>
      <c r="P1363" s="113">
        <f t="shared" si="550"/>
        <v>13.000000000000002</v>
      </c>
      <c r="Q1363" s="113">
        <f t="shared" si="551"/>
        <v>6</v>
      </c>
      <c r="R1363" s="114" t="str">
        <f t="shared" si="567"/>
        <v>1.3-0.2</v>
      </c>
      <c r="S1363" s="127">
        <f t="shared" si="552"/>
        <v>0</v>
      </c>
      <c r="T1363" s="112" t="b">
        <f t="shared" si="553"/>
        <v>0</v>
      </c>
      <c r="U1363" s="22">
        <f t="shared" si="554"/>
        <v>12.243579074390452</v>
      </c>
      <c r="V1363" s="22">
        <f t="shared" si="555"/>
        <v>1.2503345902112846</v>
      </c>
      <c r="W1363" s="81">
        <f t="shared" si="556"/>
        <v>13</v>
      </c>
      <c r="X1363" s="22">
        <f t="shared" si="557"/>
        <v>0.23169434096591557</v>
      </c>
      <c r="Y1363" s="3">
        <f>IF(U1363&gt;'Power Curve'!$C$37,0,INDEX(Ci,$W1363,1)*POWER(1-X1363,3)+INDEX(Ci,$W1363,2)*3*X1363*POWER(1-X1363,2)+INDEX(Ci,$W1363,3)*3*POWER(X1363,2)*(1-X1363)+INDEX(Ci,$W1363,4)*POWER(X1363,3))</f>
        <v>1928.621388303447</v>
      </c>
      <c r="Z1363" s="3">
        <f t="shared" si="558"/>
        <v>1928.621388303447</v>
      </c>
      <c r="AA1363" s="3">
        <f t="shared" si="559"/>
        <v>1726.6300201416041</v>
      </c>
      <c r="AB1363" s="3">
        <f t="shared" si="568"/>
        <v>201.99136816184296</v>
      </c>
      <c r="AC1363" s="3">
        <f t="shared" si="569"/>
        <v>201.99136816184296</v>
      </c>
      <c r="AE1363" s="34">
        <f t="shared" si="560"/>
        <v>12</v>
      </c>
      <c r="AF1363" s="73" t="b">
        <f>COUNTIF('Power Curve'!$D$2:$D$31,AE1363)&gt;0</f>
        <v>1</v>
      </c>
      <c r="AG1363" s="73" t="b">
        <f t="shared" si="561"/>
        <v>0</v>
      </c>
      <c r="AH1363" s="73" t="b">
        <f t="shared" si="570"/>
        <v>1</v>
      </c>
      <c r="AI1363" s="34" t="str">
        <f t="shared" si="562"/>
        <v>Outer</v>
      </c>
      <c r="AJ1363" s="35" t="str">
        <f t="shared" si="571"/>
        <v>1.2-1.3</v>
      </c>
      <c r="AK1363" s="36" t="str">
        <f t="shared" si="563"/>
        <v>12-13</v>
      </c>
      <c r="AL1363" s="36" t="str">
        <f t="shared" si="564"/>
        <v>Feb</v>
      </c>
      <c r="AM1363" s="35" t="str">
        <f t="shared" si="565"/>
        <v>295-305</v>
      </c>
      <c r="AN1363" s="36" t="str">
        <f t="shared" si="566"/>
        <v>HWS-HTI</v>
      </c>
    </row>
    <row r="1364" spans="5:40" x14ac:dyDescent="0.3">
      <c r="E1364" s="12">
        <v>40967.527777777781</v>
      </c>
      <c r="F1364" s="16">
        <v>13.84</v>
      </c>
      <c r="G1364" s="16">
        <v>1972.759963989263</v>
      </c>
      <c r="H1364" s="29">
        <v>1.1739230164672503</v>
      </c>
      <c r="I1364" s="26">
        <v>303.3</v>
      </c>
      <c r="J1364" s="30">
        <v>0.1430635838150289</v>
      </c>
      <c r="K1364" s="31">
        <v>0.13726490247459255</v>
      </c>
      <c r="L1364" s="111">
        <f t="shared" si="546"/>
        <v>1.5000000000000002</v>
      </c>
      <c r="M1364" s="112">
        <f t="shared" si="547"/>
        <v>0.14000000000000001</v>
      </c>
      <c r="N1364" s="112" t="b">
        <f t="shared" si="548"/>
        <v>1</v>
      </c>
      <c r="O1364" s="112" t="b">
        <f t="shared" si="549"/>
        <v>1</v>
      </c>
      <c r="P1364" s="113">
        <f t="shared" si="550"/>
        <v>15</v>
      </c>
      <c r="Q1364" s="113">
        <f t="shared" si="551"/>
        <v>12</v>
      </c>
      <c r="R1364" s="114" t="str">
        <f t="shared" si="567"/>
        <v>1.5-0.14</v>
      </c>
      <c r="S1364" s="127">
        <f t="shared" si="552"/>
        <v>-1.010407212220238E-3</v>
      </c>
      <c r="T1364" s="112" t="b">
        <f t="shared" si="553"/>
        <v>1</v>
      </c>
      <c r="U1364" s="22">
        <f t="shared" si="554"/>
        <v>13.644907622021698</v>
      </c>
      <c r="V1364" s="22">
        <f t="shared" si="555"/>
        <v>1.4669144345419765</v>
      </c>
      <c r="W1364" s="81">
        <f t="shared" si="556"/>
        <v>14</v>
      </c>
      <c r="X1364" s="22">
        <f t="shared" si="557"/>
        <v>0.67965379305487994</v>
      </c>
      <c r="Y1364" s="3">
        <f>IF(U1364&gt;'Power Curve'!$C$37,0,INDEX(Ci,$W1364,1)*POWER(1-X1364,3)+INDEX(Ci,$W1364,2)*3*X1364*POWER(1-X1364,2)+INDEX(Ci,$W1364,3)*3*POWER(X1364,2)*(1-X1364)+INDEX(Ci,$W1364,4)*POWER(X1364,3))</f>
        <v>1970.499466178278</v>
      </c>
      <c r="Z1364" s="3">
        <f t="shared" si="558"/>
        <v>1968.5084593059753</v>
      </c>
      <c r="AA1364" s="3">
        <f t="shared" si="559"/>
        <v>1972.759963989263</v>
      </c>
      <c r="AB1364" s="3">
        <f t="shared" si="568"/>
        <v>-4.2515046832877488</v>
      </c>
      <c r="AC1364" s="3">
        <f t="shared" si="569"/>
        <v>4.2515046832877488</v>
      </c>
      <c r="AE1364" s="34">
        <f t="shared" si="560"/>
        <v>14</v>
      </c>
      <c r="AF1364" s="73" t="b">
        <f>COUNTIF('Power Curve'!$D$2:$D$31,AE1364)&gt;0</f>
        <v>1</v>
      </c>
      <c r="AG1364" s="73" t="b">
        <f t="shared" si="561"/>
        <v>0</v>
      </c>
      <c r="AH1364" s="73" t="b">
        <f t="shared" si="570"/>
        <v>1</v>
      </c>
      <c r="AI1364" s="34" t="str">
        <f t="shared" si="562"/>
        <v>Outer</v>
      </c>
      <c r="AJ1364" s="35" t="str">
        <f t="shared" si="571"/>
        <v>1.4-1.5</v>
      </c>
      <c r="AK1364" s="36" t="str">
        <f t="shared" si="563"/>
        <v>12-13</v>
      </c>
      <c r="AL1364" s="36" t="str">
        <f t="shared" si="564"/>
        <v>Feb</v>
      </c>
      <c r="AM1364" s="35" t="str">
        <f t="shared" si="565"/>
        <v>295-305</v>
      </c>
      <c r="AN1364" s="36" t="str">
        <f t="shared" si="566"/>
        <v>HWS-HTI</v>
      </c>
    </row>
    <row r="1365" spans="5:40" x14ac:dyDescent="0.3">
      <c r="E1365" s="12">
        <v>40967.534722222219</v>
      </c>
      <c r="F1365" s="16">
        <v>17.2</v>
      </c>
      <c r="G1365" s="16">
        <v>1972.200012207031</v>
      </c>
      <c r="H1365" s="29">
        <v>1.1736899970952885</v>
      </c>
      <c r="I1365" s="26">
        <v>306.3</v>
      </c>
      <c r="J1365" s="30">
        <v>0.12325581395348838</v>
      </c>
      <c r="K1365" s="31">
        <v>9.7801786930676343E-2</v>
      </c>
      <c r="L1365" s="111">
        <f t="shared" si="546"/>
        <v>2</v>
      </c>
      <c r="M1365" s="112">
        <f t="shared" si="547"/>
        <v>0.12</v>
      </c>
      <c r="N1365" s="112" t="b">
        <f t="shared" si="548"/>
        <v>1</v>
      </c>
      <c r="O1365" s="112" t="b">
        <f t="shared" si="549"/>
        <v>1</v>
      </c>
      <c r="P1365" s="113">
        <f t="shared" si="550"/>
        <v>19.999999999999996</v>
      </c>
      <c r="Q1365" s="113">
        <f t="shared" si="551"/>
        <v>14</v>
      </c>
      <c r="R1365" s="114" t="str">
        <f t="shared" si="567"/>
        <v>2-0.12</v>
      </c>
      <c r="S1365" s="127">
        <f t="shared" si="552"/>
        <v>-4.1701804814553699E-4</v>
      </c>
      <c r="T1365" s="112" t="b">
        <f t="shared" si="553"/>
        <v>1</v>
      </c>
      <c r="U1365" s="22">
        <f t="shared" si="554"/>
        <v>16.956422077048213</v>
      </c>
      <c r="V1365" s="22">
        <f t="shared" si="555"/>
        <v>1.9787196684971526</v>
      </c>
      <c r="W1365" s="81">
        <f t="shared" si="556"/>
        <v>17</v>
      </c>
      <c r="X1365" s="22">
        <f t="shared" si="557"/>
        <v>0.96921748325992529</v>
      </c>
      <c r="Y1365" s="3">
        <f>IF(U1365&gt;'Power Curve'!$C$37,0,INDEX(Ci,$W1365,1)*POWER(1-X1365,3)+INDEX(Ci,$W1365,2)*3*X1365*POWER(1-X1365,2)+INDEX(Ci,$W1365,3)*3*POWER(X1365,2)*(1-X1365)+INDEX(Ci,$W1365,4)*POWER(X1365,3))</f>
        <v>1985.165238062325</v>
      </c>
      <c r="Z1365" s="3">
        <f t="shared" si="558"/>
        <v>1984.3373883295019</v>
      </c>
      <c r="AA1365" s="3">
        <f t="shared" si="559"/>
        <v>1972.200012207031</v>
      </c>
      <c r="AB1365" s="3">
        <f t="shared" si="568"/>
        <v>12.137376122470869</v>
      </c>
      <c r="AC1365" s="3">
        <f t="shared" si="569"/>
        <v>12.137376122470869</v>
      </c>
      <c r="AE1365" s="34">
        <f t="shared" si="560"/>
        <v>17</v>
      </c>
      <c r="AF1365" s="73" t="b">
        <f>COUNTIF('Power Curve'!$D$2:$D$31,AE1365)&gt;0</f>
        <v>1</v>
      </c>
      <c r="AG1365" s="73" t="b">
        <f t="shared" si="561"/>
        <v>0</v>
      </c>
      <c r="AH1365" s="73" t="b">
        <f t="shared" si="570"/>
        <v>1</v>
      </c>
      <c r="AI1365" s="34" t="str">
        <f t="shared" si="562"/>
        <v>Outer</v>
      </c>
      <c r="AJ1365" s="35" t="str">
        <f t="shared" si="571"/>
        <v>1.9-2.0</v>
      </c>
      <c r="AK1365" s="36" t="str">
        <f t="shared" si="563"/>
        <v>12-13</v>
      </c>
      <c r="AL1365" s="36" t="str">
        <f t="shared" si="564"/>
        <v>Feb</v>
      </c>
      <c r="AM1365" s="35" t="str">
        <f t="shared" si="565"/>
        <v>305-315</v>
      </c>
      <c r="AN1365" s="36" t="str">
        <f t="shared" si="566"/>
        <v>Inner-TI</v>
      </c>
    </row>
    <row r="1366" spans="5:40" x14ac:dyDescent="0.3">
      <c r="E1366" s="12">
        <v>40967.541666666664</v>
      </c>
      <c r="F1366" s="16">
        <v>15.2</v>
      </c>
      <c r="G1366" s="16">
        <v>1974.0300445556691</v>
      </c>
      <c r="H1366" s="29">
        <v>1.1746292435281738</v>
      </c>
      <c r="I1366" s="26">
        <v>310.7</v>
      </c>
      <c r="J1366" s="30">
        <v>0.10197368421052633</v>
      </c>
      <c r="K1366" s="31">
        <v>0.13760258290380359</v>
      </c>
      <c r="L1366" s="111">
        <f t="shared" si="546"/>
        <v>1.7000000000000002</v>
      </c>
      <c r="M1366" s="112">
        <f t="shared" si="547"/>
        <v>9.9999999999999992E-2</v>
      </c>
      <c r="N1366" s="112" t="b">
        <f t="shared" si="548"/>
        <v>1</v>
      </c>
      <c r="O1366" s="112" t="b">
        <f t="shared" si="549"/>
        <v>1</v>
      </c>
      <c r="P1366" s="113">
        <f t="shared" si="550"/>
        <v>17</v>
      </c>
      <c r="Q1366" s="113">
        <f t="shared" si="551"/>
        <v>16</v>
      </c>
      <c r="R1366" s="114" t="str">
        <f t="shared" si="567"/>
        <v>1.7-0.1</v>
      </c>
      <c r="S1366" s="127">
        <f t="shared" si="552"/>
        <v>6.7365920678817139E-4</v>
      </c>
      <c r="T1366" s="112" t="b">
        <f t="shared" si="553"/>
        <v>1</v>
      </c>
      <c r="U1366" s="22">
        <f t="shared" si="554"/>
        <v>14.988741210631394</v>
      </c>
      <c r="V1366" s="22">
        <f t="shared" si="555"/>
        <v>1.6746082476163033</v>
      </c>
      <c r="W1366" s="81">
        <f t="shared" si="556"/>
        <v>15</v>
      </c>
      <c r="X1366" s="22">
        <f t="shared" si="557"/>
        <v>0.98886714319144164</v>
      </c>
      <c r="Y1366" s="3">
        <f>IF(U1366&gt;'Power Curve'!$C$37,0,INDEX(Ci,$W1366,1)*POWER(1-X1366,3)+INDEX(Ci,$W1366,2)*3*X1366*POWER(1-X1366,2)+INDEX(Ci,$W1366,3)*3*POWER(X1366,2)*(1-X1366)+INDEX(Ci,$W1366,4)*POWER(X1366,3))</f>
        <v>1979.0085958685893</v>
      </c>
      <c r="Z1366" s="3">
        <f t="shared" si="558"/>
        <v>1980.341773229509</v>
      </c>
      <c r="AA1366" s="3">
        <f t="shared" si="559"/>
        <v>1974.0300445556691</v>
      </c>
      <c r="AB1366" s="3">
        <f t="shared" si="568"/>
        <v>6.3117286738399798</v>
      </c>
      <c r="AC1366" s="3">
        <f t="shared" si="569"/>
        <v>6.3117286738399798</v>
      </c>
      <c r="AE1366" s="34">
        <f t="shared" si="560"/>
        <v>15</v>
      </c>
      <c r="AF1366" s="73" t="b">
        <f>COUNTIF('Power Curve'!$D$2:$D$31,AE1366)&gt;0</f>
        <v>1</v>
      </c>
      <c r="AG1366" s="73" t="b">
        <f t="shared" si="561"/>
        <v>0</v>
      </c>
      <c r="AH1366" s="73" t="b">
        <f t="shared" si="570"/>
        <v>1</v>
      </c>
      <c r="AI1366" s="34" t="str">
        <f t="shared" si="562"/>
        <v>Inner</v>
      </c>
      <c r="AJ1366" s="35" t="str">
        <f t="shared" si="571"/>
        <v>1.6-1.7</v>
      </c>
      <c r="AK1366" s="36" t="str">
        <f t="shared" si="563"/>
        <v>13-14</v>
      </c>
      <c r="AL1366" s="36" t="str">
        <f t="shared" si="564"/>
        <v>Feb</v>
      </c>
      <c r="AM1366" s="35" t="str">
        <f t="shared" si="565"/>
        <v>305-315</v>
      </c>
      <c r="AN1366" s="36" t="str">
        <f t="shared" si="566"/>
        <v>Inner-TI</v>
      </c>
    </row>
    <row r="1367" spans="5:40" x14ac:dyDescent="0.3">
      <c r="E1367" s="12">
        <v>40967.548611111109</v>
      </c>
      <c r="F1367" s="16">
        <v>13.37</v>
      </c>
      <c r="G1367" s="16">
        <v>1937.3000335693359</v>
      </c>
      <c r="H1367" s="29">
        <v>1.1750344578695207</v>
      </c>
      <c r="I1367" s="26">
        <v>307.7</v>
      </c>
      <c r="J1367" s="30">
        <v>0.12116679132385941</v>
      </c>
      <c r="K1367" s="31">
        <v>0.11183296974523541</v>
      </c>
      <c r="L1367" s="111">
        <f t="shared" si="546"/>
        <v>1.4000000000000001</v>
      </c>
      <c r="M1367" s="112">
        <f t="shared" si="547"/>
        <v>0.12</v>
      </c>
      <c r="N1367" s="112" t="b">
        <f t="shared" si="548"/>
        <v>1</v>
      </c>
      <c r="O1367" s="112" t="b">
        <f t="shared" si="549"/>
        <v>1</v>
      </c>
      <c r="P1367" s="113">
        <f t="shared" si="550"/>
        <v>14</v>
      </c>
      <c r="Q1367" s="113">
        <f t="shared" si="551"/>
        <v>14</v>
      </c>
      <c r="R1367" s="114" t="str">
        <f t="shared" si="567"/>
        <v>1.4-0.12</v>
      </c>
      <c r="S1367" s="127">
        <f t="shared" si="552"/>
        <v>-1.0712795490469469E-3</v>
      </c>
      <c r="T1367" s="112" t="b">
        <f t="shared" si="553"/>
        <v>1</v>
      </c>
      <c r="U1367" s="22">
        <f t="shared" si="554"/>
        <v>13.185691540363196</v>
      </c>
      <c r="V1367" s="22">
        <f t="shared" si="555"/>
        <v>1.3959411088020084</v>
      </c>
      <c r="W1367" s="81">
        <f t="shared" si="556"/>
        <v>14</v>
      </c>
      <c r="X1367" s="22">
        <f t="shared" si="557"/>
        <v>0.20317298515031496</v>
      </c>
      <c r="Y1367" s="3">
        <f>IF(U1367&gt;'Power Curve'!$C$37,0,INDEX(Ci,$W1367,1)*POWER(1-X1367,3)+INDEX(Ci,$W1367,2)*3*X1367*POWER(1-X1367,2)+INDEX(Ci,$W1367,3)*3*POWER(X1367,2)*(1-X1367)+INDEX(Ci,$W1367,4)*POWER(X1367,3))</f>
        <v>1958.7602291225012</v>
      </c>
      <c r="Z1367" s="3">
        <f t="shared" si="558"/>
        <v>1956.6618493475557</v>
      </c>
      <c r="AA1367" s="3">
        <f t="shared" si="559"/>
        <v>1937.3000335693359</v>
      </c>
      <c r="AB1367" s="3">
        <f t="shared" si="568"/>
        <v>19.361815778219807</v>
      </c>
      <c r="AC1367" s="3">
        <f t="shared" si="569"/>
        <v>19.361815778219807</v>
      </c>
      <c r="AE1367" s="34">
        <f t="shared" si="560"/>
        <v>13</v>
      </c>
      <c r="AF1367" s="73" t="b">
        <f>COUNTIF('Power Curve'!$D$2:$D$31,AE1367)&gt;0</f>
        <v>1</v>
      </c>
      <c r="AG1367" s="73" t="b">
        <f t="shared" si="561"/>
        <v>0</v>
      </c>
      <c r="AH1367" s="73" t="b">
        <f t="shared" si="570"/>
        <v>1</v>
      </c>
      <c r="AI1367" s="34" t="str">
        <f t="shared" si="562"/>
        <v>Inner</v>
      </c>
      <c r="AJ1367" s="35" t="str">
        <f t="shared" si="571"/>
        <v>1.3-1.4</v>
      </c>
      <c r="AK1367" s="36" t="str">
        <f t="shared" si="563"/>
        <v>13-14</v>
      </c>
      <c r="AL1367" s="36" t="str">
        <f t="shared" si="564"/>
        <v>Feb</v>
      </c>
      <c r="AM1367" s="35" t="str">
        <f t="shared" si="565"/>
        <v>305-315</v>
      </c>
      <c r="AN1367" s="36" t="str">
        <f t="shared" si="566"/>
        <v>Inner-TI</v>
      </c>
    </row>
    <row r="1368" spans="5:40" x14ac:dyDescent="0.3">
      <c r="E1368" s="12">
        <v>40967.555555555555</v>
      </c>
      <c r="F1368" s="16">
        <v>12.32</v>
      </c>
      <c r="G1368" s="16">
        <v>1875.6099548339839</v>
      </c>
      <c r="H1368" s="29">
        <v>1.1755689718907461</v>
      </c>
      <c r="I1368" s="26">
        <v>307.39999999999998</v>
      </c>
      <c r="J1368" s="30">
        <v>0.10064935064935064</v>
      </c>
      <c r="K1368" s="31">
        <v>8.4828992773283013E-2</v>
      </c>
      <c r="L1368" s="111">
        <f t="shared" si="546"/>
        <v>1.2000000000000002</v>
      </c>
      <c r="M1368" s="112">
        <f t="shared" si="547"/>
        <v>9.9999999999999992E-2</v>
      </c>
      <c r="N1368" s="112" t="b">
        <f t="shared" si="548"/>
        <v>1</v>
      </c>
      <c r="O1368" s="112" t="b">
        <f t="shared" si="549"/>
        <v>1</v>
      </c>
      <c r="P1368" s="113">
        <f t="shared" si="550"/>
        <v>12</v>
      </c>
      <c r="Q1368" s="113">
        <f t="shared" si="551"/>
        <v>16</v>
      </c>
      <c r="R1368" s="114" t="str">
        <f t="shared" si="567"/>
        <v>1.2-0.1</v>
      </c>
      <c r="S1368" s="127">
        <f t="shared" si="552"/>
        <v>7.9080893564048085E-3</v>
      </c>
      <c r="T1368" s="112" t="b">
        <f t="shared" si="553"/>
        <v>1</v>
      </c>
      <c r="U1368" s="22">
        <f t="shared" si="554"/>
        <v>12.15200808606229</v>
      </c>
      <c r="V1368" s="22">
        <f t="shared" si="555"/>
        <v>1.2361819987787868</v>
      </c>
      <c r="W1368" s="81">
        <f t="shared" si="556"/>
        <v>13</v>
      </c>
      <c r="X1368" s="22">
        <f t="shared" si="557"/>
        <v>0.13742341263343263</v>
      </c>
      <c r="Y1368" s="3">
        <f>IF(U1368&gt;'Power Curve'!$C$37,0,INDEX(Ci,$W1368,1)*POWER(1-X1368,3)+INDEX(Ci,$W1368,2)*3*X1368*POWER(1-X1368,2)+INDEX(Ci,$W1368,3)*3*POWER(X1368,2)*(1-X1368)+INDEX(Ci,$W1368,4)*POWER(X1368,3))</f>
        <v>1924.3052237346506</v>
      </c>
      <c r="Z1368" s="3">
        <f t="shared" si="558"/>
        <v>1939.5228013929407</v>
      </c>
      <c r="AA1368" s="3">
        <f t="shared" si="559"/>
        <v>1875.6099548339839</v>
      </c>
      <c r="AB1368" s="3">
        <f t="shared" si="568"/>
        <v>63.912846558956744</v>
      </c>
      <c r="AC1368" s="3">
        <f t="shared" si="569"/>
        <v>63.912846558956744</v>
      </c>
      <c r="AE1368" s="34">
        <f t="shared" si="560"/>
        <v>12</v>
      </c>
      <c r="AF1368" s="73" t="b">
        <f>COUNTIF('Power Curve'!$D$2:$D$31,AE1368)&gt;0</f>
        <v>1</v>
      </c>
      <c r="AG1368" s="73" t="b">
        <f t="shared" si="561"/>
        <v>0</v>
      </c>
      <c r="AH1368" s="73" t="b">
        <f t="shared" si="570"/>
        <v>1</v>
      </c>
      <c r="AI1368" s="34" t="str">
        <f t="shared" si="562"/>
        <v>Outer</v>
      </c>
      <c r="AJ1368" s="35" t="str">
        <f t="shared" si="571"/>
        <v>1.2-1.3</v>
      </c>
      <c r="AK1368" s="36" t="str">
        <f t="shared" si="563"/>
        <v>13-14</v>
      </c>
      <c r="AL1368" s="36" t="str">
        <f t="shared" si="564"/>
        <v>Feb</v>
      </c>
      <c r="AM1368" s="35" t="str">
        <f t="shared" si="565"/>
        <v>305-315</v>
      </c>
      <c r="AN1368" s="36" t="str">
        <f t="shared" si="566"/>
        <v>Inner-TI</v>
      </c>
    </row>
    <row r="1369" spans="5:40" x14ac:dyDescent="0.3">
      <c r="E1369" s="12">
        <v>40967.5625</v>
      </c>
      <c r="F1369" s="16">
        <v>13.14</v>
      </c>
      <c r="G1369" s="16">
        <v>1964.930053710943</v>
      </c>
      <c r="H1369" s="29">
        <v>1.17584506475976</v>
      </c>
      <c r="I1369" s="26">
        <v>302.60000000000002</v>
      </c>
      <c r="J1369" s="30">
        <v>0.15220700152207001</v>
      </c>
      <c r="K1369" s="31">
        <v>0.17224844342457654</v>
      </c>
      <c r="L1369" s="111">
        <f t="shared" si="546"/>
        <v>1.4000000000000001</v>
      </c>
      <c r="M1369" s="112">
        <f t="shared" si="547"/>
        <v>0.15000000000000002</v>
      </c>
      <c r="N1369" s="112" t="b">
        <f t="shared" si="548"/>
        <v>1</v>
      </c>
      <c r="O1369" s="112" t="b">
        <f t="shared" si="549"/>
        <v>1</v>
      </c>
      <c r="P1369" s="113">
        <f t="shared" si="550"/>
        <v>14</v>
      </c>
      <c r="Q1369" s="113">
        <f t="shared" si="551"/>
        <v>10.999999999999998</v>
      </c>
      <c r="R1369" s="114" t="str">
        <f t="shared" si="567"/>
        <v>1.4-0.15</v>
      </c>
      <c r="S1369" s="127">
        <f t="shared" si="552"/>
        <v>-1.3938101452171635E-2</v>
      </c>
      <c r="T1369" s="112" t="b">
        <f t="shared" si="553"/>
        <v>1</v>
      </c>
      <c r="U1369" s="22">
        <f t="shared" si="554"/>
        <v>12.961841381951263</v>
      </c>
      <c r="V1369" s="22">
        <f t="shared" si="555"/>
        <v>1.3613443452206142</v>
      </c>
      <c r="W1369" s="81">
        <f t="shared" si="556"/>
        <v>13</v>
      </c>
      <c r="X1369" s="22">
        <f t="shared" si="557"/>
        <v>0.97113437275123804</v>
      </c>
      <c r="Y1369" s="3">
        <f>IF(U1369&gt;'Power Curve'!$C$37,0,INDEX(Ci,$W1369,1)*POWER(1-X1369,3)+INDEX(Ci,$W1369,2)*3*X1369*POWER(1-X1369,2)+INDEX(Ci,$W1369,3)*3*POWER(X1369,2)*(1-X1369)+INDEX(Ci,$W1369,4)*POWER(X1369,3))</f>
        <v>1952.3960920689615</v>
      </c>
      <c r="Z1369" s="3">
        <f t="shared" si="558"/>
        <v>1925.1833972628808</v>
      </c>
      <c r="AA1369" s="3">
        <f t="shared" si="559"/>
        <v>1964.930053710943</v>
      </c>
      <c r="AB1369" s="3">
        <f t="shared" si="568"/>
        <v>-39.74665644806214</v>
      </c>
      <c r="AC1369" s="3">
        <f t="shared" si="569"/>
        <v>39.74665644806214</v>
      </c>
      <c r="AE1369" s="34">
        <f t="shared" si="560"/>
        <v>13</v>
      </c>
      <c r="AF1369" s="73" t="b">
        <f>COUNTIF('Power Curve'!$D$2:$D$31,AE1369)&gt;0</f>
        <v>1</v>
      </c>
      <c r="AG1369" s="73" t="b">
        <f t="shared" si="561"/>
        <v>0</v>
      </c>
      <c r="AH1369" s="73" t="b">
        <f t="shared" si="570"/>
        <v>1</v>
      </c>
      <c r="AI1369" s="34" t="str">
        <f t="shared" si="562"/>
        <v>Outer</v>
      </c>
      <c r="AJ1369" s="35" t="str">
        <f t="shared" si="571"/>
        <v>1.3-1.4</v>
      </c>
      <c r="AK1369" s="36" t="str">
        <f t="shared" si="563"/>
        <v>13-14</v>
      </c>
      <c r="AL1369" s="36" t="str">
        <f t="shared" si="564"/>
        <v>Feb</v>
      </c>
      <c r="AM1369" s="35" t="str">
        <f t="shared" si="565"/>
        <v>295-305</v>
      </c>
      <c r="AN1369" s="36" t="str">
        <f t="shared" si="566"/>
        <v>HWS-HTI</v>
      </c>
    </row>
    <row r="1370" spans="5:40" x14ac:dyDescent="0.3">
      <c r="E1370" s="12">
        <v>40967.569444444445</v>
      </c>
      <c r="F1370" s="16">
        <v>13.31</v>
      </c>
      <c r="G1370" s="16">
        <v>1974.180053710943</v>
      </c>
      <c r="H1370" s="29">
        <v>1.1763192828127278</v>
      </c>
      <c r="I1370" s="26">
        <v>300.5</v>
      </c>
      <c r="J1370" s="30">
        <v>0.11945905334335087</v>
      </c>
      <c r="K1370" s="31">
        <v>8.9683529743206897E-2</v>
      </c>
      <c r="L1370" s="111">
        <f t="shared" si="546"/>
        <v>1.4000000000000001</v>
      </c>
      <c r="M1370" s="112">
        <f t="shared" si="547"/>
        <v>0.12</v>
      </c>
      <c r="N1370" s="112" t="b">
        <f t="shared" si="548"/>
        <v>1</v>
      </c>
      <c r="O1370" s="112" t="b">
        <f t="shared" si="549"/>
        <v>1</v>
      </c>
      <c r="P1370" s="113">
        <f t="shared" si="550"/>
        <v>14</v>
      </c>
      <c r="Q1370" s="113">
        <f t="shared" si="551"/>
        <v>14</v>
      </c>
      <c r="R1370" s="114" t="str">
        <f t="shared" si="567"/>
        <v>1.4-0.12</v>
      </c>
      <c r="S1370" s="127">
        <f t="shared" si="552"/>
        <v>-1.0712795490469469E-3</v>
      </c>
      <c r="T1370" s="112" t="b">
        <f t="shared" si="553"/>
        <v>1</v>
      </c>
      <c r="U1370" s="22">
        <f t="shared" si="554"/>
        <v>13.131301247028954</v>
      </c>
      <c r="V1370" s="22">
        <f t="shared" si="555"/>
        <v>1.3875349136357551</v>
      </c>
      <c r="W1370" s="81">
        <f t="shared" si="556"/>
        <v>14</v>
      </c>
      <c r="X1370" s="22">
        <f t="shared" si="557"/>
        <v>0.14673782979497968</v>
      </c>
      <c r="Y1370" s="3">
        <f>IF(U1370&gt;'Power Curve'!$C$37,0,INDEX(Ci,$W1370,1)*POWER(1-X1370,3)+INDEX(Ci,$W1370,2)*3*X1370*POWER(1-X1370,2)+INDEX(Ci,$W1370,3)*3*POWER(X1370,2)*(1-X1370)+INDEX(Ci,$W1370,4)*POWER(X1370,3))</f>
        <v>1957.201540732586</v>
      </c>
      <c r="Z1370" s="3">
        <f t="shared" si="558"/>
        <v>1955.104830748636</v>
      </c>
      <c r="AA1370" s="3">
        <f t="shared" si="559"/>
        <v>1974.180053710943</v>
      </c>
      <c r="AB1370" s="3">
        <f t="shared" si="568"/>
        <v>-19.075222962306952</v>
      </c>
      <c r="AC1370" s="3">
        <f t="shared" si="569"/>
        <v>19.075222962306952</v>
      </c>
      <c r="AE1370" s="34">
        <f t="shared" si="560"/>
        <v>13</v>
      </c>
      <c r="AF1370" s="73" t="b">
        <f>COUNTIF('Power Curve'!$D$2:$D$31,AE1370)&gt;0</f>
        <v>1</v>
      </c>
      <c r="AG1370" s="73" t="b">
        <f t="shared" si="561"/>
        <v>0</v>
      </c>
      <c r="AH1370" s="73" t="b">
        <f t="shared" si="570"/>
        <v>1</v>
      </c>
      <c r="AI1370" s="34" t="str">
        <f t="shared" si="562"/>
        <v>Outer</v>
      </c>
      <c r="AJ1370" s="35" t="str">
        <f t="shared" si="571"/>
        <v>1.3-1.4</v>
      </c>
      <c r="AK1370" s="36" t="str">
        <f t="shared" si="563"/>
        <v>13-14</v>
      </c>
      <c r="AL1370" s="36" t="str">
        <f t="shared" si="564"/>
        <v>Feb</v>
      </c>
      <c r="AM1370" s="35" t="str">
        <f t="shared" si="565"/>
        <v>295-305</v>
      </c>
      <c r="AN1370" s="36" t="str">
        <f t="shared" si="566"/>
        <v>Inner-TI</v>
      </c>
    </row>
    <row r="1371" spans="5:40" x14ac:dyDescent="0.3">
      <c r="E1371" s="12">
        <v>40967.576388888891</v>
      </c>
      <c r="F1371" s="16">
        <v>13.99</v>
      </c>
      <c r="G1371" s="16">
        <v>1974.499938964841</v>
      </c>
      <c r="H1371" s="29">
        <v>1.1769406439509353</v>
      </c>
      <c r="I1371" s="26">
        <v>305.5</v>
      </c>
      <c r="J1371" s="30">
        <v>0.13152251608291637</v>
      </c>
      <c r="K1371" s="31">
        <v>0.1297450362133018</v>
      </c>
      <c r="L1371" s="111">
        <f t="shared" si="546"/>
        <v>1.5000000000000002</v>
      </c>
      <c r="M1371" s="112">
        <f t="shared" si="547"/>
        <v>0.13</v>
      </c>
      <c r="N1371" s="112" t="b">
        <f t="shared" si="548"/>
        <v>1</v>
      </c>
      <c r="O1371" s="112" t="b">
        <f t="shared" si="549"/>
        <v>1</v>
      </c>
      <c r="P1371" s="113">
        <f t="shared" si="550"/>
        <v>15</v>
      </c>
      <c r="Q1371" s="113">
        <f t="shared" si="551"/>
        <v>13</v>
      </c>
      <c r="R1371" s="114" t="str">
        <f t="shared" si="567"/>
        <v>1.5-0.13</v>
      </c>
      <c r="S1371" s="127">
        <f t="shared" si="552"/>
        <v>-1.1197886700886556E-3</v>
      </c>
      <c r="T1371" s="112" t="b">
        <f t="shared" si="553"/>
        <v>1</v>
      </c>
      <c r="U1371" s="22">
        <f t="shared" si="554"/>
        <v>13.804601422950263</v>
      </c>
      <c r="V1371" s="22">
        <f t="shared" si="555"/>
        <v>1.4915956262611838</v>
      </c>
      <c r="W1371" s="81">
        <f t="shared" si="556"/>
        <v>14</v>
      </c>
      <c r="X1371" s="22">
        <f t="shared" si="557"/>
        <v>0.84535145549079371</v>
      </c>
      <c r="Y1371" s="3">
        <f>IF(U1371&gt;'Power Curve'!$C$37,0,INDEX(Ci,$W1371,1)*POWER(1-X1371,3)+INDEX(Ci,$W1371,2)*3*X1371*POWER(1-X1371,2)+INDEX(Ci,$W1371,3)*3*POWER(X1371,2)*(1-X1371)+INDEX(Ci,$W1371,4)*POWER(X1371,3))</f>
        <v>1973.2634980757646</v>
      </c>
      <c r="Z1371" s="3">
        <f t="shared" si="558"/>
        <v>1971.0538599675199</v>
      </c>
      <c r="AA1371" s="3">
        <f t="shared" si="559"/>
        <v>1974.499938964841</v>
      </c>
      <c r="AB1371" s="3">
        <f t="shared" si="568"/>
        <v>-3.4460789973211376</v>
      </c>
      <c r="AC1371" s="3">
        <f t="shared" si="569"/>
        <v>3.4460789973211376</v>
      </c>
      <c r="AE1371" s="34">
        <f t="shared" si="560"/>
        <v>14</v>
      </c>
      <c r="AF1371" s="73" t="b">
        <f>COUNTIF('Power Curve'!$D$2:$D$31,AE1371)&gt;0</f>
        <v>1</v>
      </c>
      <c r="AG1371" s="73" t="b">
        <f t="shared" si="561"/>
        <v>0</v>
      </c>
      <c r="AH1371" s="73" t="b">
        <f t="shared" si="570"/>
        <v>1</v>
      </c>
      <c r="AI1371" s="34" t="str">
        <f t="shared" si="562"/>
        <v>Inner</v>
      </c>
      <c r="AJ1371" s="35" t="str">
        <f t="shared" si="571"/>
        <v>1.4-1.5</v>
      </c>
      <c r="AK1371" s="36" t="str">
        <f t="shared" si="563"/>
        <v>13-14</v>
      </c>
      <c r="AL1371" s="36" t="str">
        <f t="shared" si="564"/>
        <v>Feb</v>
      </c>
      <c r="AM1371" s="35" t="str">
        <f t="shared" si="565"/>
        <v>305-315</v>
      </c>
      <c r="AN1371" s="36" t="str">
        <f t="shared" si="566"/>
        <v>Inner-TI</v>
      </c>
    </row>
    <row r="1372" spans="5:40" x14ac:dyDescent="0.3">
      <c r="E1372" s="12">
        <v>40967.583333333336</v>
      </c>
      <c r="F1372" s="16">
        <v>12.96</v>
      </c>
      <c r="G1372" s="16">
        <v>1916.100021362307</v>
      </c>
      <c r="H1372" s="29">
        <v>1.1770442019297234</v>
      </c>
      <c r="I1372" s="26">
        <v>301.5</v>
      </c>
      <c r="J1372" s="30">
        <v>0.12037037037037036</v>
      </c>
      <c r="K1372" s="31">
        <v>0.1304725455173939</v>
      </c>
      <c r="L1372" s="111">
        <f t="shared" si="546"/>
        <v>1.3000000000000003</v>
      </c>
      <c r="M1372" s="112">
        <f t="shared" si="547"/>
        <v>0.12</v>
      </c>
      <c r="N1372" s="112" t="b">
        <f t="shared" si="548"/>
        <v>1</v>
      </c>
      <c r="O1372" s="112" t="b">
        <f t="shared" si="549"/>
        <v>1</v>
      </c>
      <c r="P1372" s="113">
        <f t="shared" si="550"/>
        <v>13.000000000000002</v>
      </c>
      <c r="Q1372" s="113">
        <f t="shared" si="551"/>
        <v>14</v>
      </c>
      <c r="R1372" s="114" t="str">
        <f t="shared" si="567"/>
        <v>1.3-0.12</v>
      </c>
      <c r="S1372" s="127">
        <f t="shared" si="552"/>
        <v>-8.674156854531109E-4</v>
      </c>
      <c r="T1372" s="112" t="b">
        <f t="shared" si="553"/>
        <v>1</v>
      </c>
      <c r="U1372" s="22">
        <f t="shared" si="554"/>
        <v>12.788626275650183</v>
      </c>
      <c r="V1372" s="22">
        <f t="shared" si="555"/>
        <v>1.3345733921690786</v>
      </c>
      <c r="W1372" s="81">
        <f t="shared" si="556"/>
        <v>13</v>
      </c>
      <c r="X1372" s="22">
        <f t="shared" si="557"/>
        <v>0.79281207689816624</v>
      </c>
      <c r="Y1372" s="3">
        <f>IF(U1372&gt;'Power Curve'!$C$37,0,INDEX(Ci,$W1372,1)*POWER(1-X1372,3)+INDEX(Ci,$W1372,2)*3*X1372*POWER(1-X1372,2)+INDEX(Ci,$W1372,3)*3*POWER(X1372,2)*(1-X1372)+INDEX(Ci,$W1372,4)*POWER(X1372,3))</f>
        <v>1947.5532297945192</v>
      </c>
      <c r="Z1372" s="3">
        <f t="shared" si="558"/>
        <v>1945.8638915747406</v>
      </c>
      <c r="AA1372" s="3">
        <f t="shared" si="559"/>
        <v>1916.100021362307</v>
      </c>
      <c r="AB1372" s="3">
        <f t="shared" si="568"/>
        <v>29.763870212433631</v>
      </c>
      <c r="AC1372" s="3">
        <f t="shared" si="569"/>
        <v>29.763870212433631</v>
      </c>
      <c r="AE1372" s="34">
        <f t="shared" si="560"/>
        <v>13</v>
      </c>
      <c r="AF1372" s="73" t="b">
        <f>COUNTIF('Power Curve'!$D$2:$D$31,AE1372)&gt;0</f>
        <v>1</v>
      </c>
      <c r="AG1372" s="73" t="b">
        <f t="shared" si="561"/>
        <v>0</v>
      </c>
      <c r="AH1372" s="73" t="b">
        <f t="shared" si="570"/>
        <v>1</v>
      </c>
      <c r="AI1372" s="34" t="str">
        <f t="shared" si="562"/>
        <v>Inner</v>
      </c>
      <c r="AJ1372" s="35" t="str">
        <f t="shared" si="571"/>
        <v>1.3-1.4</v>
      </c>
      <c r="AK1372" s="36" t="str">
        <f t="shared" si="563"/>
        <v>14-15</v>
      </c>
      <c r="AL1372" s="36" t="str">
        <f t="shared" si="564"/>
        <v>Feb</v>
      </c>
      <c r="AM1372" s="35" t="str">
        <f t="shared" si="565"/>
        <v>295-305</v>
      </c>
      <c r="AN1372" s="36" t="str">
        <f t="shared" si="566"/>
        <v>Inner-TI</v>
      </c>
    </row>
    <row r="1373" spans="5:40" x14ac:dyDescent="0.3">
      <c r="E1373" s="12">
        <v>40967.590277777781</v>
      </c>
      <c r="F1373" s="16">
        <v>12.14</v>
      </c>
      <c r="G1373" s="16">
        <v>1925.510009765628</v>
      </c>
      <c r="H1373" s="29">
        <v>1.1771908773541768</v>
      </c>
      <c r="I1373" s="26">
        <v>301.60000000000002</v>
      </c>
      <c r="J1373" s="30">
        <v>0.10296540362438221</v>
      </c>
      <c r="K1373" s="31">
        <v>0.15123260697162533</v>
      </c>
      <c r="L1373" s="111">
        <f t="shared" si="546"/>
        <v>1.2000000000000002</v>
      </c>
      <c r="M1373" s="112">
        <f t="shared" si="547"/>
        <v>9.9999999999999992E-2</v>
      </c>
      <c r="N1373" s="112" t="b">
        <f t="shared" si="548"/>
        <v>1</v>
      </c>
      <c r="O1373" s="112" t="b">
        <f t="shared" si="549"/>
        <v>1</v>
      </c>
      <c r="P1373" s="113">
        <f t="shared" si="550"/>
        <v>12</v>
      </c>
      <c r="Q1373" s="113">
        <f t="shared" si="551"/>
        <v>16</v>
      </c>
      <c r="R1373" s="114" t="str">
        <f t="shared" si="567"/>
        <v>1.2-0.1</v>
      </c>
      <c r="S1373" s="127">
        <f t="shared" si="552"/>
        <v>7.9080893564048085E-3</v>
      </c>
      <c r="T1373" s="112" t="b">
        <f t="shared" si="553"/>
        <v>1</v>
      </c>
      <c r="U1373" s="22">
        <f t="shared" si="554"/>
        <v>11.979966946180607</v>
      </c>
      <c r="V1373" s="22">
        <f t="shared" si="555"/>
        <v>1.2095924860217437</v>
      </c>
      <c r="W1373" s="81">
        <f t="shared" si="556"/>
        <v>12</v>
      </c>
      <c r="X1373" s="22">
        <f t="shared" si="557"/>
        <v>0.96286503850624061</v>
      </c>
      <c r="Y1373" s="3">
        <f>IF(U1373&gt;'Power Curve'!$C$37,0,INDEX(Ci,$W1373,1)*POWER(1-X1373,3)+INDEX(Ci,$W1373,2)*3*X1373*POWER(1-X1373,2)+INDEX(Ci,$W1373,3)*3*POWER(X1373,2)*(1-X1373)+INDEX(Ci,$W1373,4)*POWER(X1373,3))</f>
        <v>1914.7446803593489</v>
      </c>
      <c r="Z1373" s="3">
        <f t="shared" si="558"/>
        <v>1929.8866523863312</v>
      </c>
      <c r="AA1373" s="3">
        <f t="shared" si="559"/>
        <v>1925.510009765628</v>
      </c>
      <c r="AB1373" s="3">
        <f t="shared" si="568"/>
        <v>4.3766426207032509</v>
      </c>
      <c r="AC1373" s="3">
        <f t="shared" si="569"/>
        <v>4.3766426207032509</v>
      </c>
      <c r="AE1373" s="34">
        <f t="shared" si="560"/>
        <v>12</v>
      </c>
      <c r="AF1373" s="73" t="b">
        <f>COUNTIF('Power Curve'!$D$2:$D$31,AE1373)&gt;0</f>
        <v>1</v>
      </c>
      <c r="AG1373" s="73" t="b">
        <f t="shared" si="561"/>
        <v>0</v>
      </c>
      <c r="AH1373" s="73" t="b">
        <f t="shared" si="570"/>
        <v>1</v>
      </c>
      <c r="AI1373" s="34" t="str">
        <f t="shared" si="562"/>
        <v>Inner</v>
      </c>
      <c r="AJ1373" s="35" t="str">
        <f t="shared" si="571"/>
        <v>1.2-1.3</v>
      </c>
      <c r="AK1373" s="36" t="str">
        <f t="shared" si="563"/>
        <v>14-15</v>
      </c>
      <c r="AL1373" s="36" t="str">
        <f t="shared" si="564"/>
        <v>Feb</v>
      </c>
      <c r="AM1373" s="35" t="str">
        <f t="shared" si="565"/>
        <v>295-305</v>
      </c>
      <c r="AN1373" s="36" t="str">
        <f t="shared" si="566"/>
        <v>Inner-TI</v>
      </c>
    </row>
    <row r="1374" spans="5:40" x14ac:dyDescent="0.3">
      <c r="E1374" s="12">
        <v>40967.597222222219</v>
      </c>
      <c r="F1374" s="16">
        <v>10.28</v>
      </c>
      <c r="G1374" s="16">
        <v>1546.67004394531</v>
      </c>
      <c r="H1374" s="29">
        <v>1.1769923633114858</v>
      </c>
      <c r="I1374" s="26">
        <v>298.10000000000002</v>
      </c>
      <c r="J1374" s="30">
        <v>9.6303501945525297E-2</v>
      </c>
      <c r="K1374" s="31">
        <v>0.15889372028598653</v>
      </c>
      <c r="L1374" s="111">
        <f t="shared" si="546"/>
        <v>0.9</v>
      </c>
      <c r="M1374" s="112">
        <f t="shared" si="547"/>
        <v>9.9999999999999992E-2</v>
      </c>
      <c r="N1374" s="112" t="b">
        <f t="shared" si="548"/>
        <v>1</v>
      </c>
      <c r="O1374" s="112" t="b">
        <f t="shared" si="549"/>
        <v>1</v>
      </c>
      <c r="P1374" s="113">
        <f t="shared" si="550"/>
        <v>9</v>
      </c>
      <c r="Q1374" s="113">
        <f t="shared" si="551"/>
        <v>16</v>
      </c>
      <c r="R1374" s="114" t="str">
        <f t="shared" si="567"/>
        <v>0.9-0.1</v>
      </c>
      <c r="S1374" s="127">
        <f t="shared" si="552"/>
        <v>-1.1722365426955051E-2</v>
      </c>
      <c r="T1374" s="112" t="b">
        <f t="shared" si="553"/>
        <v>1</v>
      </c>
      <c r="U1374" s="22">
        <f t="shared" si="554"/>
        <v>10.143915747637903</v>
      </c>
      <c r="V1374" s="22">
        <f t="shared" si="555"/>
        <v>0.92582485462956665</v>
      </c>
      <c r="W1374" s="81">
        <f t="shared" si="556"/>
        <v>11</v>
      </c>
      <c r="X1374" s="22">
        <f t="shared" si="557"/>
        <v>0.18826558667915047</v>
      </c>
      <c r="Y1374" s="3">
        <f>IF(U1374&gt;'Power Curve'!$C$37,0,INDEX(Ci,$W1374,1)*POWER(1-X1374,3)+INDEX(Ci,$W1374,2)*3*X1374*POWER(1-X1374,2)+INDEX(Ci,$W1374,3)*3*POWER(X1374,2)*(1-X1374)+INDEX(Ci,$W1374,4)*POWER(X1374,3))</f>
        <v>1574.5581244828618</v>
      </c>
      <c r="Z1374" s="3">
        <f t="shared" si="558"/>
        <v>1556.1005787616928</v>
      </c>
      <c r="AA1374" s="3">
        <f t="shared" si="559"/>
        <v>1546.67004394531</v>
      </c>
      <c r="AB1374" s="3">
        <f t="shared" si="568"/>
        <v>9.4305348163827603</v>
      </c>
      <c r="AC1374" s="3">
        <f t="shared" si="569"/>
        <v>9.4305348163827603</v>
      </c>
      <c r="AE1374" s="34">
        <f t="shared" si="560"/>
        <v>10</v>
      </c>
      <c r="AF1374" s="73" t="b">
        <f>COUNTIF('Power Curve'!$D$2:$D$31,AE1374)&gt;0</f>
        <v>1</v>
      </c>
      <c r="AG1374" s="73" t="b">
        <f t="shared" si="561"/>
        <v>0</v>
      </c>
      <c r="AH1374" s="73" t="b">
        <f t="shared" si="570"/>
        <v>1</v>
      </c>
      <c r="AI1374" s="34" t="str">
        <f t="shared" si="562"/>
        <v>Outer</v>
      </c>
      <c r="AJ1374" s="35" t="str">
        <f t="shared" si="571"/>
        <v>0.9-1.0</v>
      </c>
      <c r="AK1374" s="36" t="str">
        <f t="shared" si="563"/>
        <v>14-15</v>
      </c>
      <c r="AL1374" s="36" t="str">
        <f t="shared" si="564"/>
        <v>Feb</v>
      </c>
      <c r="AM1374" s="35" t="str">
        <f t="shared" si="565"/>
        <v>295-305</v>
      </c>
      <c r="AN1374" s="36" t="str">
        <f t="shared" si="566"/>
        <v>HWS-LTI</v>
      </c>
    </row>
    <row r="1375" spans="5:40" x14ac:dyDescent="0.3">
      <c r="E1375" s="12">
        <v>40967.604166666664</v>
      </c>
      <c r="F1375" s="16">
        <v>9.6</v>
      </c>
      <c r="G1375" s="16">
        <v>1530.1799621582061</v>
      </c>
      <c r="H1375" s="29">
        <v>1.1776999136439164</v>
      </c>
      <c r="I1375" s="26">
        <v>302.10000000000002</v>
      </c>
      <c r="J1375" s="30">
        <v>0.13958333333333334</v>
      </c>
      <c r="K1375" s="31">
        <v>0.10480279695267805</v>
      </c>
      <c r="L1375" s="111">
        <f t="shared" si="546"/>
        <v>0.8</v>
      </c>
      <c r="M1375" s="112">
        <f t="shared" si="547"/>
        <v>0.14000000000000001</v>
      </c>
      <c r="N1375" s="112" t="b">
        <f t="shared" si="548"/>
        <v>1</v>
      </c>
      <c r="O1375" s="112" t="b">
        <f t="shared" si="549"/>
        <v>1</v>
      </c>
      <c r="P1375" s="113">
        <f t="shared" si="550"/>
        <v>8</v>
      </c>
      <c r="Q1375" s="113">
        <f t="shared" si="551"/>
        <v>12</v>
      </c>
      <c r="R1375" s="114" t="str">
        <f t="shared" si="567"/>
        <v>0.8-0.14</v>
      </c>
      <c r="S1375" s="127">
        <f t="shared" si="552"/>
        <v>-7.2881878221121429E-3</v>
      </c>
      <c r="T1375" s="112" t="b">
        <f t="shared" si="553"/>
        <v>1</v>
      </c>
      <c r="U1375" s="22">
        <f t="shared" si="554"/>
        <v>9.4748152679107189</v>
      </c>
      <c r="V1375" s="22">
        <f t="shared" si="555"/>
        <v>0.82241321858899552</v>
      </c>
      <c r="W1375" s="81">
        <f t="shared" si="556"/>
        <v>10</v>
      </c>
      <c r="X1375" s="22">
        <f t="shared" si="557"/>
        <v>0.49498525435970386</v>
      </c>
      <c r="Y1375" s="3">
        <f>IF(U1375&gt;'Power Curve'!$C$37,0,INDEX(Ci,$W1375,1)*POWER(1-X1375,3)+INDEX(Ci,$W1375,2)*3*X1375*POWER(1-X1375,2)+INDEX(Ci,$W1375,3)*3*POWER(X1375,2)*(1-X1375)+INDEX(Ci,$W1375,4)*POWER(X1375,3))</f>
        <v>1361.6418575718044</v>
      </c>
      <c r="Z1375" s="3">
        <f t="shared" si="558"/>
        <v>1351.7179559673714</v>
      </c>
      <c r="AA1375" s="3">
        <f t="shared" si="559"/>
        <v>1530.1799621582061</v>
      </c>
      <c r="AB1375" s="3">
        <f t="shared" si="568"/>
        <v>-178.4620061908347</v>
      </c>
      <c r="AC1375" s="3">
        <f t="shared" si="569"/>
        <v>178.4620061908347</v>
      </c>
      <c r="AE1375" s="34">
        <f t="shared" si="560"/>
        <v>9</v>
      </c>
      <c r="AF1375" s="73" t="b">
        <f>COUNTIF('Power Curve'!$D$2:$D$31,AE1375)&gt;0</f>
        <v>1</v>
      </c>
      <c r="AG1375" s="73" t="b">
        <f t="shared" si="561"/>
        <v>0</v>
      </c>
      <c r="AH1375" s="73" t="b">
        <f t="shared" si="570"/>
        <v>1</v>
      </c>
      <c r="AI1375" s="34" t="str">
        <f t="shared" si="562"/>
        <v>Inner</v>
      </c>
      <c r="AJ1375" s="35" t="str">
        <f t="shared" si="571"/>
        <v>0.8-0.9</v>
      </c>
      <c r="AK1375" s="36" t="str">
        <f t="shared" si="563"/>
        <v>14-15</v>
      </c>
      <c r="AL1375" s="36" t="str">
        <f t="shared" si="564"/>
        <v>Feb</v>
      </c>
      <c r="AM1375" s="35" t="str">
        <f t="shared" si="565"/>
        <v>295-305</v>
      </c>
      <c r="AN1375" s="36" t="str">
        <f t="shared" si="566"/>
        <v>Inner-TI</v>
      </c>
    </row>
    <row r="1376" spans="5:40" x14ac:dyDescent="0.3">
      <c r="E1376" s="12">
        <v>40967.611111111109</v>
      </c>
      <c r="F1376" s="16">
        <v>10.23</v>
      </c>
      <c r="G1376" s="16">
        <v>1736.070053100588</v>
      </c>
      <c r="H1376" s="29">
        <v>1.1779158073550904</v>
      </c>
      <c r="I1376" s="26">
        <v>299.7</v>
      </c>
      <c r="J1376" s="30">
        <v>9.4819159335288367E-2</v>
      </c>
      <c r="K1376" s="31">
        <v>0.19950885897354326</v>
      </c>
      <c r="L1376" s="111">
        <f t="shared" si="546"/>
        <v>0.9</v>
      </c>
      <c r="M1376" s="112">
        <f t="shared" si="547"/>
        <v>0.09</v>
      </c>
      <c r="N1376" s="112" t="b">
        <f t="shared" si="548"/>
        <v>1</v>
      </c>
      <c r="O1376" s="112" t="b">
        <f t="shared" si="549"/>
        <v>1</v>
      </c>
      <c r="P1376" s="113">
        <f t="shared" si="550"/>
        <v>9</v>
      </c>
      <c r="Q1376" s="113">
        <f t="shared" si="551"/>
        <v>17</v>
      </c>
      <c r="R1376" s="114" t="str">
        <f t="shared" si="567"/>
        <v>0.9-0.09</v>
      </c>
      <c r="S1376" s="127">
        <f t="shared" si="552"/>
        <v>-7.7733543286704898E-3</v>
      </c>
      <c r="T1376" s="112" t="b">
        <f t="shared" si="553"/>
        <v>1</v>
      </c>
      <c r="U1376" s="22">
        <f t="shared" si="554"/>
        <v>10.097216945350207</v>
      </c>
      <c r="V1376" s="22">
        <f t="shared" si="555"/>
        <v>0.91860740419869125</v>
      </c>
      <c r="W1376" s="81">
        <f t="shared" si="556"/>
        <v>11</v>
      </c>
      <c r="X1376" s="22">
        <f t="shared" si="557"/>
        <v>0.14294413022507443</v>
      </c>
      <c r="Y1376" s="3">
        <f>IF(U1376&gt;'Power Curve'!$C$37,0,INDEX(Ci,$W1376,1)*POWER(1-X1376,3)+INDEX(Ci,$W1376,2)*3*X1376*POWER(1-X1376,2)+INDEX(Ci,$W1376,3)*3*POWER(X1376,2)*(1-X1376)+INDEX(Ci,$W1376,4)*POWER(X1376,3))</f>
        <v>1561.2787613069863</v>
      </c>
      <c r="Z1376" s="3">
        <f t="shared" si="558"/>
        <v>1549.1423882895194</v>
      </c>
      <c r="AA1376" s="3">
        <f t="shared" si="559"/>
        <v>1736.070053100588</v>
      </c>
      <c r="AB1376" s="3">
        <f t="shared" si="568"/>
        <v>-186.92766481106855</v>
      </c>
      <c r="AC1376" s="3">
        <f t="shared" si="569"/>
        <v>186.92766481106855</v>
      </c>
      <c r="AE1376" s="34">
        <f t="shared" si="560"/>
        <v>10</v>
      </c>
      <c r="AF1376" s="73" t="b">
        <f>COUNTIF('Power Curve'!$D$2:$D$31,AE1376)&gt;0</f>
        <v>1</v>
      </c>
      <c r="AG1376" s="73" t="b">
        <f t="shared" si="561"/>
        <v>0</v>
      </c>
      <c r="AH1376" s="73" t="b">
        <f t="shared" si="570"/>
        <v>1</v>
      </c>
      <c r="AI1376" s="34" t="str">
        <f t="shared" si="562"/>
        <v>Outer</v>
      </c>
      <c r="AJ1376" s="35" t="str">
        <f t="shared" si="571"/>
        <v>0.9-1.0</v>
      </c>
      <c r="AK1376" s="36" t="str">
        <f t="shared" si="563"/>
        <v>14-15</v>
      </c>
      <c r="AL1376" s="36" t="str">
        <f t="shared" si="564"/>
        <v>Feb</v>
      </c>
      <c r="AM1376" s="35" t="str">
        <f t="shared" si="565"/>
        <v>295-305</v>
      </c>
      <c r="AN1376" s="36" t="str">
        <f t="shared" si="566"/>
        <v>HWS-LTI</v>
      </c>
    </row>
    <row r="1377" spans="5:40" x14ac:dyDescent="0.3">
      <c r="E1377" s="12">
        <v>40967.618055555555</v>
      </c>
      <c r="F1377" s="16">
        <v>9.7200000000000006</v>
      </c>
      <c r="G1377" s="16">
        <v>1472.4399719238331</v>
      </c>
      <c r="H1377" s="29">
        <v>1.1784079309891622</v>
      </c>
      <c r="I1377" s="26">
        <v>297.7</v>
      </c>
      <c r="J1377" s="30">
        <v>0.15123456790123455</v>
      </c>
      <c r="K1377" s="31">
        <v>0.16249541577070101</v>
      </c>
      <c r="L1377" s="111">
        <f t="shared" si="546"/>
        <v>0.8</v>
      </c>
      <c r="M1377" s="112">
        <f t="shared" si="547"/>
        <v>0.15000000000000002</v>
      </c>
      <c r="N1377" s="112" t="b">
        <f t="shared" si="548"/>
        <v>1</v>
      </c>
      <c r="O1377" s="112" t="b">
        <f t="shared" si="549"/>
        <v>1</v>
      </c>
      <c r="P1377" s="113">
        <f t="shared" si="550"/>
        <v>8</v>
      </c>
      <c r="Q1377" s="113">
        <f t="shared" si="551"/>
        <v>10.999999999999998</v>
      </c>
      <c r="R1377" s="114" t="str">
        <f t="shared" si="567"/>
        <v>0.8-0.15</v>
      </c>
      <c r="S1377" s="127">
        <f t="shared" si="552"/>
        <v>1.2610160596368438E-2</v>
      </c>
      <c r="T1377" s="112" t="b">
        <f t="shared" si="553"/>
        <v>1</v>
      </c>
      <c r="U1377" s="22">
        <f t="shared" si="554"/>
        <v>9.5951725180136549</v>
      </c>
      <c r="V1377" s="22">
        <f t="shared" si="555"/>
        <v>0.84101481957359447</v>
      </c>
      <c r="W1377" s="81">
        <f t="shared" si="556"/>
        <v>10</v>
      </c>
      <c r="X1377" s="22">
        <f t="shared" si="557"/>
        <v>0.62291721174472792</v>
      </c>
      <c r="Y1377" s="3">
        <f>IF(U1377&gt;'Power Curve'!$C$37,0,INDEX(Ci,$W1377,1)*POWER(1-X1377,3)+INDEX(Ci,$W1377,2)*3*X1377*POWER(1-X1377,2)+INDEX(Ci,$W1377,3)*3*POWER(X1377,2)*(1-X1377)+INDEX(Ci,$W1377,4)*POWER(X1377,3))</f>
        <v>1404.1923438471983</v>
      </c>
      <c r="Z1377" s="3">
        <f t="shared" si="558"/>
        <v>1421.8994348113026</v>
      </c>
      <c r="AA1377" s="3">
        <f t="shared" si="559"/>
        <v>1472.4399719238331</v>
      </c>
      <c r="AB1377" s="3">
        <f t="shared" si="568"/>
        <v>-50.540537112530501</v>
      </c>
      <c r="AC1377" s="3">
        <f t="shared" si="569"/>
        <v>50.540537112530501</v>
      </c>
      <c r="AE1377" s="34">
        <f t="shared" si="560"/>
        <v>10</v>
      </c>
      <c r="AF1377" s="73" t="b">
        <f>COUNTIF('Power Curve'!$D$2:$D$31,AE1377)&gt;0</f>
        <v>1</v>
      </c>
      <c r="AG1377" s="73" t="b">
        <f t="shared" si="561"/>
        <v>0</v>
      </c>
      <c r="AH1377" s="73" t="b">
        <f t="shared" si="570"/>
        <v>1</v>
      </c>
      <c r="AI1377" s="34" t="str">
        <f t="shared" si="562"/>
        <v>Outer</v>
      </c>
      <c r="AJ1377" s="35" t="str">
        <f t="shared" si="571"/>
        <v>0.8-0.9</v>
      </c>
      <c r="AK1377" s="36" t="str">
        <f t="shared" si="563"/>
        <v>14-15</v>
      </c>
      <c r="AL1377" s="36" t="str">
        <f t="shared" si="564"/>
        <v>Feb</v>
      </c>
      <c r="AM1377" s="35" t="str">
        <f t="shared" si="565"/>
        <v>295-305</v>
      </c>
      <c r="AN1377" s="36" t="str">
        <f t="shared" si="566"/>
        <v>HWS-HTI</v>
      </c>
    </row>
    <row r="1378" spans="5:40" x14ac:dyDescent="0.3">
      <c r="E1378" s="12">
        <v>40967.625</v>
      </c>
      <c r="F1378" s="16">
        <v>10.81</v>
      </c>
      <c r="G1378" s="16">
        <v>1736.66003417969</v>
      </c>
      <c r="H1378" s="29">
        <v>1.1785976287762447</v>
      </c>
      <c r="I1378" s="26">
        <v>297.7</v>
      </c>
      <c r="J1378" s="30">
        <v>0.1276595744680851</v>
      </c>
      <c r="K1378" s="31">
        <v>0.17024647187155728</v>
      </c>
      <c r="L1378" s="111">
        <f t="shared" si="546"/>
        <v>1</v>
      </c>
      <c r="M1378" s="112">
        <f t="shared" si="547"/>
        <v>0.13</v>
      </c>
      <c r="N1378" s="112" t="b">
        <f t="shared" si="548"/>
        <v>1</v>
      </c>
      <c r="O1378" s="112" t="b">
        <f t="shared" si="549"/>
        <v>1</v>
      </c>
      <c r="P1378" s="113">
        <f t="shared" si="550"/>
        <v>10</v>
      </c>
      <c r="Q1378" s="113">
        <f t="shared" si="551"/>
        <v>13</v>
      </c>
      <c r="R1378" s="114" t="str">
        <f t="shared" si="567"/>
        <v>1-0.13</v>
      </c>
      <c r="S1378" s="127">
        <f t="shared" si="552"/>
        <v>8.64709772836692E-3</v>
      </c>
      <c r="T1378" s="112" t="b">
        <f t="shared" si="553"/>
        <v>1</v>
      </c>
      <c r="U1378" s="22">
        <f t="shared" si="554"/>
        <v>10.671746951943513</v>
      </c>
      <c r="V1378" s="22">
        <f t="shared" si="555"/>
        <v>1.0074028687609626</v>
      </c>
      <c r="W1378" s="81">
        <f t="shared" si="556"/>
        <v>11</v>
      </c>
      <c r="X1378" s="22">
        <f t="shared" si="557"/>
        <v>0.7005288090560905</v>
      </c>
      <c r="Y1378" s="3">
        <f>IF(U1378&gt;'Power Curve'!$C$37,0,INDEX(Ci,$W1378,1)*POWER(1-X1378,3)+INDEX(Ci,$W1378,2)*3*X1378*POWER(1-X1378,2)+INDEX(Ci,$W1378,3)*3*POWER(X1378,2)*(1-X1378)+INDEX(Ci,$W1378,4)*POWER(X1378,3))</f>
        <v>1712.781840504967</v>
      </c>
      <c r="Z1378" s="3">
        <f t="shared" si="558"/>
        <v>1727.5924324671857</v>
      </c>
      <c r="AA1378" s="3">
        <f t="shared" si="559"/>
        <v>1736.66003417969</v>
      </c>
      <c r="AB1378" s="3">
        <f t="shared" si="568"/>
        <v>-9.0676017125042563</v>
      </c>
      <c r="AC1378" s="3">
        <f t="shared" si="569"/>
        <v>9.0676017125042563</v>
      </c>
      <c r="AE1378" s="34">
        <f t="shared" si="560"/>
        <v>11</v>
      </c>
      <c r="AF1378" s="73" t="b">
        <f>COUNTIF('Power Curve'!$D$2:$D$31,AE1378)&gt;0</f>
        <v>1</v>
      </c>
      <c r="AG1378" s="73" t="b">
        <f t="shared" si="561"/>
        <v>0</v>
      </c>
      <c r="AH1378" s="73" t="b">
        <f t="shared" si="570"/>
        <v>1</v>
      </c>
      <c r="AI1378" s="34" t="str">
        <f t="shared" si="562"/>
        <v>Inner</v>
      </c>
      <c r="AJ1378" s="35" t="str">
        <f t="shared" si="571"/>
        <v>1.0-1.1</v>
      </c>
      <c r="AK1378" s="36" t="str">
        <f t="shared" si="563"/>
        <v>15-16</v>
      </c>
      <c r="AL1378" s="36" t="str">
        <f t="shared" si="564"/>
        <v>Feb</v>
      </c>
      <c r="AM1378" s="35" t="str">
        <f t="shared" si="565"/>
        <v>295-305</v>
      </c>
      <c r="AN1378" s="36" t="str">
        <f t="shared" si="566"/>
        <v>Inner-TI</v>
      </c>
    </row>
    <row r="1379" spans="5:40" x14ac:dyDescent="0.3">
      <c r="E1379" s="12">
        <v>40967.631944444445</v>
      </c>
      <c r="F1379" s="16">
        <v>10.89</v>
      </c>
      <c r="G1379" s="16">
        <v>1672.1199798584009</v>
      </c>
      <c r="H1379" s="29">
        <v>1.1790299195474025</v>
      </c>
      <c r="I1379" s="26">
        <v>294.60000000000002</v>
      </c>
      <c r="J1379" s="30">
        <v>0.12855831037649218</v>
      </c>
      <c r="K1379" s="31">
        <v>0.15157183997746726</v>
      </c>
      <c r="L1379" s="111">
        <f t="shared" si="546"/>
        <v>1</v>
      </c>
      <c r="M1379" s="112">
        <f t="shared" si="547"/>
        <v>0.13</v>
      </c>
      <c r="N1379" s="112" t="b">
        <f t="shared" si="548"/>
        <v>1</v>
      </c>
      <c r="O1379" s="112" t="b">
        <f t="shared" si="549"/>
        <v>1</v>
      </c>
      <c r="P1379" s="113">
        <f t="shared" si="550"/>
        <v>10</v>
      </c>
      <c r="Q1379" s="113">
        <f t="shared" si="551"/>
        <v>13</v>
      </c>
      <c r="R1379" s="114" t="str">
        <f t="shared" si="567"/>
        <v>1-0.13</v>
      </c>
      <c r="S1379" s="127">
        <f t="shared" si="552"/>
        <v>8.64709772836692E-3</v>
      </c>
      <c r="T1379" s="112" t="b">
        <f t="shared" si="553"/>
        <v>1</v>
      </c>
      <c r="U1379" s="22">
        <f t="shared" si="554"/>
        <v>10.752038039867005</v>
      </c>
      <c r="V1379" s="22">
        <f t="shared" si="555"/>
        <v>1.0198121152242607</v>
      </c>
      <c r="W1379" s="81">
        <f t="shared" si="556"/>
        <v>11</v>
      </c>
      <c r="X1379" s="22">
        <f t="shared" si="557"/>
        <v>0.77845177210248118</v>
      </c>
      <c r="Y1379" s="3">
        <f>IF(U1379&gt;'Power Curve'!$C$37,0,INDEX(Ci,$W1379,1)*POWER(1-X1379,3)+INDEX(Ci,$W1379,2)*3*X1379*POWER(1-X1379,2)+INDEX(Ci,$W1379,3)*3*POWER(X1379,2)*(1-X1379)+INDEX(Ci,$W1379,4)*POWER(X1379,3))</f>
        <v>1730.8621158162191</v>
      </c>
      <c r="Z1379" s="3">
        <f t="shared" si="558"/>
        <v>1745.82904968601</v>
      </c>
      <c r="AA1379" s="3">
        <f t="shared" si="559"/>
        <v>1672.1199798584009</v>
      </c>
      <c r="AB1379" s="3">
        <f t="shared" si="568"/>
        <v>73.709069827609028</v>
      </c>
      <c r="AC1379" s="3">
        <f t="shared" si="569"/>
        <v>73.709069827609028</v>
      </c>
      <c r="AE1379" s="34">
        <f t="shared" si="560"/>
        <v>11</v>
      </c>
      <c r="AF1379" s="73" t="b">
        <f>COUNTIF('Power Curve'!$D$2:$D$31,AE1379)&gt;0</f>
        <v>1</v>
      </c>
      <c r="AG1379" s="73" t="b">
        <f t="shared" si="561"/>
        <v>0</v>
      </c>
      <c r="AH1379" s="73" t="b">
        <f t="shared" si="570"/>
        <v>1</v>
      </c>
      <c r="AI1379" s="34" t="str">
        <f t="shared" si="562"/>
        <v>Inner</v>
      </c>
      <c r="AJ1379" s="35" t="str">
        <f t="shared" si="571"/>
        <v>1.0-1.1</v>
      </c>
      <c r="AK1379" s="36" t="str">
        <f t="shared" si="563"/>
        <v>15-16</v>
      </c>
      <c r="AL1379" s="36" t="str">
        <f t="shared" si="564"/>
        <v>Feb</v>
      </c>
      <c r="AM1379" s="35" t="str">
        <f t="shared" si="565"/>
        <v>285-295</v>
      </c>
      <c r="AN1379" s="36" t="str">
        <f t="shared" si="566"/>
        <v>Inner-TI</v>
      </c>
    </row>
    <row r="1380" spans="5:40" x14ac:dyDescent="0.3">
      <c r="E1380" s="12">
        <v>40967.638888888891</v>
      </c>
      <c r="F1380" s="16">
        <v>11.15</v>
      </c>
      <c r="G1380" s="16">
        <v>1846.529968261716</v>
      </c>
      <c r="H1380" s="29">
        <v>1.1799985603925964</v>
      </c>
      <c r="I1380" s="26">
        <v>290.60000000000002</v>
      </c>
      <c r="J1380" s="30">
        <v>9.417040358744394E-2</v>
      </c>
      <c r="K1380" s="31">
        <v>0.17885276168403924</v>
      </c>
      <c r="L1380" s="111">
        <f t="shared" si="546"/>
        <v>1.1000000000000001</v>
      </c>
      <c r="M1380" s="112">
        <f t="shared" si="547"/>
        <v>0.09</v>
      </c>
      <c r="N1380" s="112" t="b">
        <f t="shared" si="548"/>
        <v>1</v>
      </c>
      <c r="O1380" s="112" t="b">
        <f t="shared" si="549"/>
        <v>1</v>
      </c>
      <c r="P1380" s="113">
        <f t="shared" si="550"/>
        <v>11</v>
      </c>
      <c r="Q1380" s="113">
        <f t="shared" si="551"/>
        <v>17</v>
      </c>
      <c r="R1380" s="114" t="str">
        <f t="shared" si="567"/>
        <v>1.1-0.09</v>
      </c>
      <c r="S1380" s="127">
        <f t="shared" si="552"/>
        <v>1.1181626133052857E-2</v>
      </c>
      <c r="T1380" s="112" t="b">
        <f t="shared" si="553"/>
        <v>1</v>
      </c>
      <c r="U1380" s="22">
        <f t="shared" si="554"/>
        <v>11.011758129035981</v>
      </c>
      <c r="V1380" s="22">
        <f t="shared" si="555"/>
        <v>1.0599526922337374</v>
      </c>
      <c r="W1380" s="81">
        <f t="shared" si="556"/>
        <v>12</v>
      </c>
      <c r="X1380" s="22">
        <f t="shared" si="557"/>
        <v>3.0282066631099766E-2</v>
      </c>
      <c r="Y1380" s="3">
        <f>IF(U1380&gt;'Power Curve'!$C$37,0,INDEX(Ci,$W1380,1)*POWER(1-X1380,3)+INDEX(Ci,$W1380,2)*3*X1380*POWER(1-X1380,2)+INDEX(Ci,$W1380,3)*3*POWER(X1380,2)*(1-X1380)+INDEX(Ci,$W1380,4)*POWER(X1380,3))</f>
        <v>1781.6416731794213</v>
      </c>
      <c r="Z1380" s="3">
        <f t="shared" si="558"/>
        <v>1801.5633242719803</v>
      </c>
      <c r="AA1380" s="3">
        <f t="shared" si="559"/>
        <v>1846.529968261716</v>
      </c>
      <c r="AB1380" s="3">
        <f t="shared" si="568"/>
        <v>-44.966643989735758</v>
      </c>
      <c r="AC1380" s="3">
        <f t="shared" si="569"/>
        <v>44.966643989735758</v>
      </c>
      <c r="AE1380" s="34">
        <f t="shared" si="560"/>
        <v>11</v>
      </c>
      <c r="AF1380" s="73" t="b">
        <f>COUNTIF('Power Curve'!$D$2:$D$31,AE1380)&gt;0</f>
        <v>1</v>
      </c>
      <c r="AG1380" s="73" t="b">
        <f t="shared" si="561"/>
        <v>0</v>
      </c>
      <c r="AH1380" s="73" t="b">
        <f t="shared" si="570"/>
        <v>1</v>
      </c>
      <c r="AI1380" s="34" t="str">
        <f t="shared" si="562"/>
        <v>Outer</v>
      </c>
      <c r="AJ1380" s="35" t="str">
        <f t="shared" si="571"/>
        <v>1.0-1.1</v>
      </c>
      <c r="AK1380" s="36" t="str">
        <f t="shared" si="563"/>
        <v>15-16</v>
      </c>
      <c r="AL1380" s="36" t="str">
        <f t="shared" si="564"/>
        <v>Feb</v>
      </c>
      <c r="AM1380" s="35" t="str">
        <f t="shared" si="565"/>
        <v>285-295</v>
      </c>
      <c r="AN1380" s="36" t="str">
        <f t="shared" si="566"/>
        <v>HWS-LTI</v>
      </c>
    </row>
    <row r="1381" spans="5:40" x14ac:dyDescent="0.3">
      <c r="E1381" s="12">
        <v>40967.645833333336</v>
      </c>
      <c r="F1381" s="16">
        <v>10.67</v>
      </c>
      <c r="G1381" s="16">
        <v>1699.279968261721</v>
      </c>
      <c r="H1381" s="29">
        <v>1.1805781233270658</v>
      </c>
      <c r="I1381" s="26">
        <v>295.89999999999998</v>
      </c>
      <c r="J1381" s="30">
        <v>0.1105904404873477</v>
      </c>
      <c r="K1381" s="31">
        <v>0.14883688960116559</v>
      </c>
      <c r="L1381" s="111">
        <f t="shared" si="546"/>
        <v>1</v>
      </c>
      <c r="M1381" s="112">
        <f t="shared" si="547"/>
        <v>0.11</v>
      </c>
      <c r="N1381" s="112" t="b">
        <f t="shared" si="548"/>
        <v>1</v>
      </c>
      <c r="O1381" s="112" t="b">
        <f t="shared" si="549"/>
        <v>1</v>
      </c>
      <c r="P1381" s="113">
        <f t="shared" si="550"/>
        <v>10</v>
      </c>
      <c r="Q1381" s="113">
        <f t="shared" si="551"/>
        <v>15</v>
      </c>
      <c r="R1381" s="114" t="str">
        <f t="shared" si="567"/>
        <v>1-0.11</v>
      </c>
      <c r="S1381" s="127">
        <f t="shared" si="552"/>
        <v>3.3916226553713921E-4</v>
      </c>
      <c r="T1381" s="112" t="b">
        <f t="shared" si="553"/>
        <v>1</v>
      </c>
      <c r="U1381" s="22">
        <f t="shared" si="554"/>
        <v>10.539434284639063</v>
      </c>
      <c r="V1381" s="22">
        <f t="shared" si="555"/>
        <v>0.9869535195086292</v>
      </c>
      <c r="W1381" s="81">
        <f t="shared" si="556"/>
        <v>11</v>
      </c>
      <c r="X1381" s="22">
        <f t="shared" si="557"/>
        <v>0.57211860374465451</v>
      </c>
      <c r="Y1381" s="3">
        <f>IF(U1381&gt;'Power Curve'!$C$37,0,INDEX(Ci,$W1381,1)*POWER(1-X1381,3)+INDEX(Ci,$W1381,2)*3*X1381*POWER(1-X1381,2)+INDEX(Ci,$W1381,3)*3*POWER(X1381,2)*(1-X1381)+INDEX(Ci,$W1381,4)*POWER(X1381,3))</f>
        <v>1680.9301929887097</v>
      </c>
      <c r="Z1381" s="3">
        <f t="shared" si="558"/>
        <v>1681.5003010811733</v>
      </c>
      <c r="AA1381" s="3">
        <f t="shared" si="559"/>
        <v>1699.279968261721</v>
      </c>
      <c r="AB1381" s="3">
        <f t="shared" si="568"/>
        <v>-17.779667180547676</v>
      </c>
      <c r="AC1381" s="3">
        <f t="shared" si="569"/>
        <v>17.779667180547676</v>
      </c>
      <c r="AE1381" s="34">
        <f t="shared" si="560"/>
        <v>11</v>
      </c>
      <c r="AF1381" s="73" t="b">
        <f>COUNTIF('Power Curve'!$D$2:$D$31,AE1381)&gt;0</f>
        <v>1</v>
      </c>
      <c r="AG1381" s="73" t="b">
        <f t="shared" si="561"/>
        <v>0</v>
      </c>
      <c r="AH1381" s="73" t="b">
        <f t="shared" si="570"/>
        <v>1</v>
      </c>
      <c r="AI1381" s="34" t="str">
        <f t="shared" si="562"/>
        <v>Inner</v>
      </c>
      <c r="AJ1381" s="35" t="str">
        <f t="shared" si="571"/>
        <v>0.9-1.0</v>
      </c>
      <c r="AK1381" s="36" t="str">
        <f t="shared" si="563"/>
        <v>15-16</v>
      </c>
      <c r="AL1381" s="36" t="str">
        <f t="shared" si="564"/>
        <v>Feb</v>
      </c>
      <c r="AM1381" s="35" t="str">
        <f t="shared" si="565"/>
        <v>295-305</v>
      </c>
      <c r="AN1381" s="36" t="str">
        <f t="shared" si="566"/>
        <v>Inner-TI</v>
      </c>
    </row>
    <row r="1382" spans="5:40" x14ac:dyDescent="0.3">
      <c r="E1382" s="12">
        <v>40967.652777777781</v>
      </c>
      <c r="F1382" s="16">
        <v>9.5299999999999994</v>
      </c>
      <c r="G1382" s="16">
        <v>1199.689987182622</v>
      </c>
      <c r="H1382" s="29">
        <v>1.1809249058868867</v>
      </c>
      <c r="I1382" s="26">
        <v>299</v>
      </c>
      <c r="J1382" s="30">
        <v>0.11542497376705144</v>
      </c>
      <c r="K1382" s="31">
        <v>0.18061625871262726</v>
      </c>
      <c r="L1382" s="111">
        <f t="shared" si="546"/>
        <v>0.8</v>
      </c>
      <c r="M1382" s="112">
        <f t="shared" si="547"/>
        <v>0.12</v>
      </c>
      <c r="N1382" s="112" t="b">
        <f t="shared" si="548"/>
        <v>1</v>
      </c>
      <c r="O1382" s="112" t="b">
        <f t="shared" si="549"/>
        <v>1</v>
      </c>
      <c r="P1382" s="113">
        <f t="shared" si="550"/>
        <v>8</v>
      </c>
      <c r="Q1382" s="113">
        <f t="shared" si="551"/>
        <v>14</v>
      </c>
      <c r="R1382" s="114" t="str">
        <f t="shared" si="567"/>
        <v>0.8-0.12</v>
      </c>
      <c r="S1382" s="127">
        <f t="shared" si="552"/>
        <v>-1.2779651666675459E-3</v>
      </c>
      <c r="T1382" s="112" t="b">
        <f t="shared" si="553"/>
        <v>1</v>
      </c>
      <c r="U1382" s="22">
        <f t="shared" si="554"/>
        <v>9.4143057405094108</v>
      </c>
      <c r="V1382" s="22">
        <f t="shared" si="555"/>
        <v>0.8130612760718382</v>
      </c>
      <c r="W1382" s="81">
        <f t="shared" si="556"/>
        <v>10</v>
      </c>
      <c r="X1382" s="22">
        <f t="shared" si="557"/>
        <v>0.43066754791267653</v>
      </c>
      <c r="Y1382" s="3">
        <f>IF(U1382&gt;'Power Curve'!$C$37,0,INDEX(Ci,$W1382,1)*POWER(1-X1382,3)+INDEX(Ci,$W1382,2)*3*X1382*POWER(1-X1382,2)+INDEX(Ci,$W1382,3)*3*POWER(X1382,2)*(1-X1382)+INDEX(Ci,$W1382,4)*POWER(X1382,3))</f>
        <v>1339.9808534046313</v>
      </c>
      <c r="Z1382" s="3">
        <f t="shared" si="558"/>
        <v>1338.2684045499786</v>
      </c>
      <c r="AA1382" s="3">
        <f t="shared" si="559"/>
        <v>1199.689987182622</v>
      </c>
      <c r="AB1382" s="3">
        <f t="shared" si="568"/>
        <v>138.57841736735668</v>
      </c>
      <c r="AC1382" s="3">
        <f t="shared" si="569"/>
        <v>138.57841736735668</v>
      </c>
      <c r="AE1382" s="34">
        <f t="shared" si="560"/>
        <v>9</v>
      </c>
      <c r="AF1382" s="73" t="b">
        <f>COUNTIF('Power Curve'!$D$2:$D$31,AE1382)&gt;0</f>
        <v>1</v>
      </c>
      <c r="AG1382" s="73" t="b">
        <f t="shared" si="561"/>
        <v>0</v>
      </c>
      <c r="AH1382" s="73" t="b">
        <f t="shared" si="570"/>
        <v>1</v>
      </c>
      <c r="AI1382" s="34" t="str">
        <f t="shared" si="562"/>
        <v>Inner</v>
      </c>
      <c r="AJ1382" s="35" t="str">
        <f t="shared" si="571"/>
        <v>0.8-0.9</v>
      </c>
      <c r="AK1382" s="36" t="str">
        <f t="shared" si="563"/>
        <v>15-16</v>
      </c>
      <c r="AL1382" s="36" t="str">
        <f t="shared" si="564"/>
        <v>Feb</v>
      </c>
      <c r="AM1382" s="35" t="str">
        <f t="shared" si="565"/>
        <v>295-305</v>
      </c>
      <c r="AN1382" s="36" t="str">
        <f t="shared" si="566"/>
        <v>Inner-TI</v>
      </c>
    </row>
    <row r="1383" spans="5:40" x14ac:dyDescent="0.3">
      <c r="E1383" s="12">
        <v>40967.659722222219</v>
      </c>
      <c r="F1383" s="16">
        <v>9.19</v>
      </c>
      <c r="G1383" s="16">
        <v>1087.4499969482447</v>
      </c>
      <c r="H1383" s="29">
        <v>1.1813748108779509</v>
      </c>
      <c r="I1383" s="26">
        <v>294.5</v>
      </c>
      <c r="J1383" s="30">
        <v>0.12404787812840043</v>
      </c>
      <c r="K1383" s="31">
        <v>0.11763847687246816</v>
      </c>
      <c r="L1383" s="111">
        <f t="shared" si="546"/>
        <v>0.8</v>
      </c>
      <c r="M1383" s="112">
        <f t="shared" si="547"/>
        <v>0.12</v>
      </c>
      <c r="N1383" s="112" t="b">
        <f t="shared" si="548"/>
        <v>1</v>
      </c>
      <c r="O1383" s="112" t="b">
        <f t="shared" si="549"/>
        <v>1</v>
      </c>
      <c r="P1383" s="113">
        <f t="shared" si="550"/>
        <v>8</v>
      </c>
      <c r="Q1383" s="113">
        <f t="shared" si="551"/>
        <v>14</v>
      </c>
      <c r="R1383" s="114" t="str">
        <f t="shared" si="567"/>
        <v>0.8-0.12</v>
      </c>
      <c r="S1383" s="127">
        <f t="shared" si="552"/>
        <v>-1.2779651666675459E-3</v>
      </c>
      <c r="T1383" s="112" t="b">
        <f t="shared" si="553"/>
        <v>1</v>
      </c>
      <c r="U1383" s="22">
        <f t="shared" si="554"/>
        <v>9.0795860870809797</v>
      </c>
      <c r="V1383" s="22">
        <f t="shared" si="555"/>
        <v>0.76132927463898858</v>
      </c>
      <c r="W1383" s="81">
        <f t="shared" si="556"/>
        <v>10</v>
      </c>
      <c r="X1383" s="22">
        <f t="shared" si="557"/>
        <v>7.488224705449853E-2</v>
      </c>
      <c r="Y1383" s="3">
        <f>IF(U1383&gt;'Power Curve'!$C$37,0,INDEX(Ci,$W1383,1)*POWER(1-X1383,3)+INDEX(Ci,$W1383,2)*3*X1383*POWER(1-X1383,2)+INDEX(Ci,$W1383,3)*3*POWER(X1383,2)*(1-X1383)+INDEX(Ci,$W1383,4)*POWER(X1383,3))</f>
        <v>1221.8416983282971</v>
      </c>
      <c r="Z1383" s="3">
        <f t="shared" si="558"/>
        <v>1220.2802271986516</v>
      </c>
      <c r="AA1383" s="3">
        <f t="shared" si="559"/>
        <v>1087.4499969482447</v>
      </c>
      <c r="AB1383" s="3">
        <f t="shared" si="568"/>
        <v>132.83023025040688</v>
      </c>
      <c r="AC1383" s="3">
        <f t="shared" si="569"/>
        <v>132.83023025040688</v>
      </c>
      <c r="AE1383" s="34">
        <f t="shared" si="560"/>
        <v>9</v>
      </c>
      <c r="AF1383" s="73" t="b">
        <f>COUNTIF('Power Curve'!$D$2:$D$31,AE1383)&gt;0</f>
        <v>1</v>
      </c>
      <c r="AG1383" s="73" t="b">
        <f t="shared" si="561"/>
        <v>0</v>
      </c>
      <c r="AH1383" s="73" t="b">
        <f t="shared" si="570"/>
        <v>1</v>
      </c>
      <c r="AI1383" s="34" t="str">
        <f t="shared" si="562"/>
        <v>Inner</v>
      </c>
      <c r="AJ1383" s="35" t="str">
        <f t="shared" si="571"/>
        <v>0.7-0.8</v>
      </c>
      <c r="AK1383" s="36" t="str">
        <f t="shared" si="563"/>
        <v>15-16</v>
      </c>
      <c r="AL1383" s="36" t="str">
        <f t="shared" si="564"/>
        <v>Feb</v>
      </c>
      <c r="AM1383" s="35" t="str">
        <f t="shared" si="565"/>
        <v>285-295</v>
      </c>
      <c r="AN1383" s="36" t="str">
        <f t="shared" si="566"/>
        <v>Inner-TI</v>
      </c>
    </row>
    <row r="1384" spans="5:40" x14ac:dyDescent="0.3">
      <c r="E1384" s="12">
        <v>40967.666666666664</v>
      </c>
      <c r="F1384" s="16">
        <v>8.6</v>
      </c>
      <c r="G1384" s="16">
        <v>1069.3799743652348</v>
      </c>
      <c r="H1384" s="29">
        <v>1.1813314306523348</v>
      </c>
      <c r="I1384" s="26">
        <v>290.2</v>
      </c>
      <c r="J1384" s="30">
        <v>0.14186046511627906</v>
      </c>
      <c r="K1384" s="31">
        <v>0.20818903394516061</v>
      </c>
      <c r="L1384" s="111">
        <f t="shared" si="546"/>
        <v>0.70000000000000007</v>
      </c>
      <c r="M1384" s="112">
        <f t="shared" si="547"/>
        <v>0.14000000000000001</v>
      </c>
      <c r="N1384" s="112" t="b">
        <f t="shared" si="548"/>
        <v>1</v>
      </c>
      <c r="O1384" s="112" t="b">
        <f t="shared" si="549"/>
        <v>1</v>
      </c>
      <c r="P1384" s="113">
        <f t="shared" si="550"/>
        <v>7.0000000000000009</v>
      </c>
      <c r="Q1384" s="113">
        <f t="shared" si="551"/>
        <v>12</v>
      </c>
      <c r="R1384" s="114" t="str">
        <f t="shared" si="567"/>
        <v>0.7-0.14</v>
      </c>
      <c r="S1384" s="127">
        <f t="shared" si="552"/>
        <v>1.0811335537812461E-2</v>
      </c>
      <c r="T1384" s="112" t="b">
        <f t="shared" si="553"/>
        <v>1</v>
      </c>
      <c r="U1384" s="22">
        <f t="shared" si="554"/>
        <v>8.4965706834066257</v>
      </c>
      <c r="V1384" s="22">
        <f t="shared" si="555"/>
        <v>0.67122236460448748</v>
      </c>
      <c r="W1384" s="81">
        <f t="shared" si="556"/>
        <v>9</v>
      </c>
      <c r="X1384" s="22">
        <f t="shared" si="557"/>
        <v>0.48766464217424649</v>
      </c>
      <c r="Y1384" s="3">
        <f>IF(U1384&gt;'Power Curve'!$C$37,0,INDEX(Ci,$W1384,1)*POWER(1-X1384,3)+INDEX(Ci,$W1384,2)*3*X1384*POWER(1-X1384,2)+INDEX(Ci,$W1384,3)*3*POWER(X1384,2)*(1-X1384)+INDEX(Ci,$W1384,4)*POWER(X1384,3))</f>
        <v>1031.8273675684125</v>
      </c>
      <c r="Z1384" s="3">
        <f t="shared" si="558"/>
        <v>1042.9827994562925</v>
      </c>
      <c r="AA1384" s="3">
        <f t="shared" si="559"/>
        <v>1069.3799743652348</v>
      </c>
      <c r="AB1384" s="3">
        <f t="shared" si="568"/>
        <v>-26.397174908942361</v>
      </c>
      <c r="AC1384" s="3">
        <f t="shared" si="569"/>
        <v>26.397174908942361</v>
      </c>
      <c r="AE1384" s="34">
        <f t="shared" si="560"/>
        <v>8</v>
      </c>
      <c r="AF1384" s="73" t="b">
        <f>COUNTIF('Power Curve'!$D$2:$D$31,AE1384)&gt;0</f>
        <v>1</v>
      </c>
      <c r="AG1384" s="73" t="b">
        <f t="shared" si="561"/>
        <v>0</v>
      </c>
      <c r="AH1384" s="73" t="b">
        <f t="shared" si="570"/>
        <v>1</v>
      </c>
      <c r="AI1384" s="34" t="str">
        <f t="shared" si="562"/>
        <v>Outer</v>
      </c>
      <c r="AJ1384" s="35" t="str">
        <f t="shared" si="571"/>
        <v>0.6-0.7</v>
      </c>
      <c r="AK1384" s="36" t="str">
        <f t="shared" si="563"/>
        <v>16-17</v>
      </c>
      <c r="AL1384" s="36" t="str">
        <f t="shared" si="564"/>
        <v>Feb</v>
      </c>
      <c r="AM1384" s="35" t="str">
        <f t="shared" si="565"/>
        <v>285-295</v>
      </c>
      <c r="AN1384" s="36" t="str">
        <f t="shared" si="566"/>
        <v>HWS-HTI</v>
      </c>
    </row>
    <row r="1385" spans="5:40" x14ac:dyDescent="0.3">
      <c r="E1385" s="12">
        <v>40967.673611111109</v>
      </c>
      <c r="F1385" s="16">
        <v>8.58</v>
      </c>
      <c r="G1385" s="16">
        <v>972.71002197265602</v>
      </c>
      <c r="H1385" s="29">
        <v>1.1816946199767266</v>
      </c>
      <c r="I1385" s="26">
        <v>292.5</v>
      </c>
      <c r="J1385" s="30">
        <v>0.10372960372960373</v>
      </c>
      <c r="K1385" s="31">
        <v>0.13714412942187043</v>
      </c>
      <c r="L1385" s="111">
        <f t="shared" si="546"/>
        <v>0.70000000000000007</v>
      </c>
      <c r="M1385" s="112">
        <f t="shared" si="547"/>
        <v>9.9999999999999992E-2</v>
      </c>
      <c r="N1385" s="112" t="b">
        <f t="shared" si="548"/>
        <v>1</v>
      </c>
      <c r="O1385" s="112" t="b">
        <f t="shared" si="549"/>
        <v>1</v>
      </c>
      <c r="P1385" s="113">
        <f t="shared" si="550"/>
        <v>7.0000000000000009</v>
      </c>
      <c r="Q1385" s="113">
        <f t="shared" si="551"/>
        <v>16</v>
      </c>
      <c r="R1385" s="114" t="str">
        <f t="shared" si="567"/>
        <v>0.7-0.1</v>
      </c>
      <c r="S1385" s="127">
        <f t="shared" si="552"/>
        <v>-1.3669081380489443E-2</v>
      </c>
      <c r="T1385" s="112" t="b">
        <f t="shared" si="553"/>
        <v>1</v>
      </c>
      <c r="U1385" s="22">
        <f t="shared" si="554"/>
        <v>8.4776798331926226</v>
      </c>
      <c r="V1385" s="22">
        <f t="shared" si="555"/>
        <v>0.66830272280775171</v>
      </c>
      <c r="W1385" s="81">
        <f t="shared" si="556"/>
        <v>9</v>
      </c>
      <c r="X1385" s="22">
        <f t="shared" si="557"/>
        <v>0.46878232370267453</v>
      </c>
      <c r="Y1385" s="3">
        <f>IF(U1385&gt;'Power Curve'!$C$37,0,INDEX(Ci,$W1385,1)*POWER(1-X1385,3)+INDEX(Ci,$W1385,2)*3*X1385*POWER(1-X1385,2)+INDEX(Ci,$W1385,3)*3*POWER(X1385,2)*(1-X1385)+INDEX(Ci,$W1385,4)*POWER(X1385,3))</f>
        <v>1025.809556998368</v>
      </c>
      <c r="Z1385" s="3">
        <f t="shared" si="558"/>
        <v>1011.7876826828735</v>
      </c>
      <c r="AA1385" s="3">
        <f t="shared" si="559"/>
        <v>972.71002197265602</v>
      </c>
      <c r="AB1385" s="3">
        <f t="shared" si="568"/>
        <v>39.077660710217515</v>
      </c>
      <c r="AC1385" s="3">
        <f t="shared" si="569"/>
        <v>39.077660710217515</v>
      </c>
      <c r="AE1385" s="34">
        <f t="shared" si="560"/>
        <v>8</v>
      </c>
      <c r="AF1385" s="73" t="b">
        <f>COUNTIF('Power Curve'!$D$2:$D$31,AE1385)&gt;0</f>
        <v>1</v>
      </c>
      <c r="AG1385" s="73" t="b">
        <f t="shared" si="561"/>
        <v>0</v>
      </c>
      <c r="AH1385" s="73" t="b">
        <f t="shared" si="570"/>
        <v>1</v>
      </c>
      <c r="AI1385" s="34" t="str">
        <f t="shared" si="562"/>
        <v>Inner</v>
      </c>
      <c r="AJ1385" s="35" t="str">
        <f t="shared" si="571"/>
        <v>0.6-0.7</v>
      </c>
      <c r="AK1385" s="36" t="str">
        <f t="shared" si="563"/>
        <v>16-17</v>
      </c>
      <c r="AL1385" s="36" t="str">
        <f t="shared" si="564"/>
        <v>Feb</v>
      </c>
      <c r="AM1385" s="35" t="str">
        <f t="shared" si="565"/>
        <v>285-295</v>
      </c>
      <c r="AN1385" s="36" t="str">
        <f t="shared" si="566"/>
        <v>Inner-TI</v>
      </c>
    </row>
    <row r="1386" spans="5:40" x14ac:dyDescent="0.3">
      <c r="E1386" s="12">
        <v>40967.680555555555</v>
      </c>
      <c r="F1386" s="16">
        <v>7.72</v>
      </c>
      <c r="G1386" s="16">
        <v>942.26998138427712</v>
      </c>
      <c r="H1386" s="29">
        <v>1.181868219984646</v>
      </c>
      <c r="I1386" s="26">
        <v>291.39999999999998</v>
      </c>
      <c r="J1386" s="30">
        <v>0.12305699481865284</v>
      </c>
      <c r="K1386" s="31">
        <v>0.18755756700383963</v>
      </c>
      <c r="L1386" s="111">
        <f t="shared" si="546"/>
        <v>0.5</v>
      </c>
      <c r="M1386" s="112">
        <f t="shared" si="547"/>
        <v>0.12</v>
      </c>
      <c r="N1386" s="112" t="b">
        <f t="shared" si="548"/>
        <v>1</v>
      </c>
      <c r="O1386" s="112" t="b">
        <f t="shared" si="549"/>
        <v>1</v>
      </c>
      <c r="P1386" s="113">
        <f t="shared" si="550"/>
        <v>5</v>
      </c>
      <c r="Q1386" s="113">
        <f t="shared" si="551"/>
        <v>14</v>
      </c>
      <c r="R1386" s="114" t="str">
        <f t="shared" si="567"/>
        <v>0.5-0.12</v>
      </c>
      <c r="S1386" s="127">
        <f t="shared" si="552"/>
        <v>-3.7124310330351562E-3</v>
      </c>
      <c r="T1386" s="112" t="b">
        <f t="shared" si="553"/>
        <v>1</v>
      </c>
      <c r="U1386" s="22">
        <f t="shared" si="554"/>
        <v>7.6283092165348112</v>
      </c>
      <c r="V1386" s="22">
        <f t="shared" si="555"/>
        <v>0.53702975598939529</v>
      </c>
      <c r="W1386" s="81">
        <f t="shared" si="556"/>
        <v>8</v>
      </c>
      <c r="X1386" s="22">
        <f t="shared" si="557"/>
        <v>0.61715823840817696</v>
      </c>
      <c r="Y1386" s="3">
        <f>IF(U1386&gt;'Power Curve'!$C$37,0,INDEX(Ci,$W1386,1)*POWER(1-X1386,3)+INDEX(Ci,$W1386,2)*3*X1386*POWER(1-X1386,2)+INDEX(Ci,$W1386,3)*3*POWER(X1386,2)*(1-X1386)+INDEX(Ci,$W1386,4)*POWER(X1386,3))</f>
        <v>768.67682778778931</v>
      </c>
      <c r="Z1386" s="3">
        <f t="shared" si="558"/>
        <v>765.82316807793484</v>
      </c>
      <c r="AA1386" s="3">
        <f t="shared" si="559"/>
        <v>942.26998138427712</v>
      </c>
      <c r="AB1386" s="3">
        <f t="shared" si="568"/>
        <v>-176.44681330634228</v>
      </c>
      <c r="AC1386" s="3">
        <f t="shared" si="569"/>
        <v>176.44681330634228</v>
      </c>
      <c r="AE1386" s="34">
        <f t="shared" si="560"/>
        <v>8</v>
      </c>
      <c r="AF1386" s="73" t="b">
        <f>COUNTIF('Power Curve'!$D$2:$D$31,AE1386)&gt;0</f>
        <v>1</v>
      </c>
      <c r="AG1386" s="73" t="b">
        <f t="shared" si="561"/>
        <v>0</v>
      </c>
      <c r="AH1386" s="73" t="b">
        <f t="shared" si="570"/>
        <v>1</v>
      </c>
      <c r="AI1386" s="34" t="str">
        <f t="shared" si="562"/>
        <v>Inner</v>
      </c>
      <c r="AJ1386" s="35" t="str">
        <f t="shared" si="571"/>
        <v>0.5-0.6</v>
      </c>
      <c r="AK1386" s="36" t="str">
        <f t="shared" si="563"/>
        <v>16-17</v>
      </c>
      <c r="AL1386" s="36" t="str">
        <f t="shared" si="564"/>
        <v>Feb</v>
      </c>
      <c r="AM1386" s="35" t="str">
        <f t="shared" si="565"/>
        <v>285-295</v>
      </c>
      <c r="AN1386" s="36" t="str">
        <f t="shared" si="566"/>
        <v>Inner-TI</v>
      </c>
    </row>
    <row r="1387" spans="5:40" x14ac:dyDescent="0.3">
      <c r="E1387" s="12">
        <v>40967.6875</v>
      </c>
      <c r="F1387" s="16">
        <v>7.9</v>
      </c>
      <c r="G1387" s="16">
        <v>765.2300109863279</v>
      </c>
      <c r="H1387" s="29">
        <v>1.1817380151327219</v>
      </c>
      <c r="I1387" s="26">
        <v>284.5</v>
      </c>
      <c r="J1387" s="30">
        <v>0.1</v>
      </c>
      <c r="K1387" s="31">
        <v>0.20264337304831223</v>
      </c>
      <c r="L1387" s="111">
        <f t="shared" si="546"/>
        <v>0.6</v>
      </c>
      <c r="M1387" s="112">
        <f t="shared" si="547"/>
        <v>9.9999999999999992E-2</v>
      </c>
      <c r="N1387" s="112" t="b">
        <f t="shared" si="548"/>
        <v>1</v>
      </c>
      <c r="O1387" s="112" t="b">
        <f t="shared" si="549"/>
        <v>1</v>
      </c>
      <c r="P1387" s="113">
        <f t="shared" si="550"/>
        <v>6</v>
      </c>
      <c r="Q1387" s="113">
        <f t="shared" si="551"/>
        <v>16</v>
      </c>
      <c r="R1387" s="114" t="str">
        <f t="shared" si="567"/>
        <v>0.6-0.1</v>
      </c>
      <c r="S1387" s="127">
        <f t="shared" si="552"/>
        <v>-7.7910698820127019E-3</v>
      </c>
      <c r="T1387" s="112" t="b">
        <f t="shared" si="553"/>
        <v>1</v>
      </c>
      <c r="U1387" s="22">
        <f t="shared" si="554"/>
        <v>7.805884672822553</v>
      </c>
      <c r="V1387" s="22">
        <f t="shared" si="555"/>
        <v>0.5644746151873048</v>
      </c>
      <c r="W1387" s="81">
        <f t="shared" si="556"/>
        <v>8</v>
      </c>
      <c r="X1387" s="22">
        <f t="shared" si="557"/>
        <v>0.79588459025515534</v>
      </c>
      <c r="Y1387" s="3">
        <f>IF(U1387&gt;'Power Curve'!$C$37,0,INDEX(Ci,$W1387,1)*POWER(1-X1387,3)+INDEX(Ci,$W1387,2)*3*X1387*POWER(1-X1387,2)+INDEX(Ci,$W1387,3)*3*POWER(X1387,2)*(1-X1387)+INDEX(Ci,$W1387,4)*POWER(X1387,3))</f>
        <v>820.53270791523551</v>
      </c>
      <c r="Z1387" s="3">
        <f t="shared" si="558"/>
        <v>814.13988024739081</v>
      </c>
      <c r="AA1387" s="3">
        <f t="shared" si="559"/>
        <v>765.2300109863279</v>
      </c>
      <c r="AB1387" s="3">
        <f t="shared" si="568"/>
        <v>48.909869261062909</v>
      </c>
      <c r="AC1387" s="3">
        <f t="shared" si="569"/>
        <v>48.909869261062909</v>
      </c>
      <c r="AE1387" s="34">
        <f t="shared" si="560"/>
        <v>8</v>
      </c>
      <c r="AF1387" s="73" t="b">
        <f>COUNTIF('Power Curve'!$D$2:$D$31,AE1387)&gt;0</f>
        <v>1</v>
      </c>
      <c r="AG1387" s="73" t="b">
        <f t="shared" si="561"/>
        <v>0</v>
      </c>
      <c r="AH1387" s="73" t="b">
        <f t="shared" si="570"/>
        <v>1</v>
      </c>
      <c r="AI1387" s="34" t="str">
        <f t="shared" si="562"/>
        <v>Inner</v>
      </c>
      <c r="AJ1387" s="35" t="str">
        <f t="shared" si="571"/>
        <v>0.5-0.6</v>
      </c>
      <c r="AK1387" s="36" t="str">
        <f t="shared" si="563"/>
        <v>16-17</v>
      </c>
      <c r="AL1387" s="36" t="str">
        <f t="shared" si="564"/>
        <v>Feb</v>
      </c>
      <c r="AM1387" s="35" t="str">
        <f t="shared" si="565"/>
        <v>275-285</v>
      </c>
      <c r="AN1387" s="36" t="str">
        <f t="shared" si="566"/>
        <v>HWS-LTI</v>
      </c>
    </row>
    <row r="1388" spans="5:40" x14ac:dyDescent="0.3">
      <c r="E1388" s="12">
        <v>40967.694444444445</v>
      </c>
      <c r="F1388" s="16">
        <v>8.01</v>
      </c>
      <c r="G1388" s="16">
        <v>885.1600265502932</v>
      </c>
      <c r="H1388" s="29">
        <v>1.181911627891975</v>
      </c>
      <c r="I1388" s="26">
        <v>288.8</v>
      </c>
      <c r="J1388" s="30">
        <v>0.11111111111111112</v>
      </c>
      <c r="K1388" s="31">
        <v>0.19117014926661802</v>
      </c>
      <c r="L1388" s="111">
        <f t="shared" si="546"/>
        <v>0.6</v>
      </c>
      <c r="M1388" s="112">
        <f t="shared" si="547"/>
        <v>0.11</v>
      </c>
      <c r="N1388" s="112" t="b">
        <f t="shared" si="548"/>
        <v>1</v>
      </c>
      <c r="O1388" s="112" t="b">
        <f t="shared" si="549"/>
        <v>1</v>
      </c>
      <c r="P1388" s="113">
        <f t="shared" si="550"/>
        <v>6</v>
      </c>
      <c r="Q1388" s="113">
        <f t="shared" si="551"/>
        <v>15</v>
      </c>
      <c r="R1388" s="114" t="str">
        <f t="shared" si="567"/>
        <v>0.6-0.11</v>
      </c>
      <c r="S1388" s="127">
        <f t="shared" si="552"/>
        <v>-1.5111837704289E-2</v>
      </c>
      <c r="T1388" s="112" t="b">
        <f t="shared" si="553"/>
        <v>1</v>
      </c>
      <c r="U1388" s="22">
        <f t="shared" si="554"/>
        <v>7.9149617720597689</v>
      </c>
      <c r="V1388" s="22">
        <f t="shared" si="555"/>
        <v>0.58133283249314116</v>
      </c>
      <c r="W1388" s="81">
        <f t="shared" si="556"/>
        <v>8</v>
      </c>
      <c r="X1388" s="22">
        <f t="shared" si="557"/>
        <v>0.90566863600260916</v>
      </c>
      <c r="Y1388" s="3">
        <f>IF(U1388&gt;'Power Curve'!$C$37,0,INDEX(Ci,$W1388,1)*POWER(1-X1388,3)+INDEX(Ci,$W1388,2)*3*X1388*POWER(1-X1388,2)+INDEX(Ci,$W1388,3)*3*POWER(X1388,2)*(1-X1388)+INDEX(Ci,$W1388,4)*POWER(X1388,3))</f>
        <v>852.81357326704642</v>
      </c>
      <c r="Z1388" s="3">
        <f t="shared" si="558"/>
        <v>839.92599295581999</v>
      </c>
      <c r="AA1388" s="3">
        <f t="shared" si="559"/>
        <v>885.1600265502932</v>
      </c>
      <c r="AB1388" s="3">
        <f t="shared" si="568"/>
        <v>-45.234033594473203</v>
      </c>
      <c r="AC1388" s="3">
        <f t="shared" si="569"/>
        <v>45.234033594473203</v>
      </c>
      <c r="AE1388" s="34">
        <f t="shared" si="560"/>
        <v>8</v>
      </c>
      <c r="AF1388" s="73" t="b">
        <f>COUNTIF('Power Curve'!$D$2:$D$31,AE1388)&gt;0</f>
        <v>1</v>
      </c>
      <c r="AG1388" s="73" t="b">
        <f t="shared" si="561"/>
        <v>0</v>
      </c>
      <c r="AH1388" s="73" t="b">
        <f t="shared" si="570"/>
        <v>1</v>
      </c>
      <c r="AI1388" s="34" t="str">
        <f t="shared" si="562"/>
        <v>Inner</v>
      </c>
      <c r="AJ1388" s="35" t="str">
        <f t="shared" si="571"/>
        <v>0.5-0.6</v>
      </c>
      <c r="AK1388" s="36" t="str">
        <f t="shared" si="563"/>
        <v>16-17</v>
      </c>
      <c r="AL1388" s="36" t="str">
        <f t="shared" si="564"/>
        <v>Feb</v>
      </c>
      <c r="AM1388" s="35" t="str">
        <f t="shared" si="565"/>
        <v>285-295</v>
      </c>
      <c r="AN1388" s="36" t="str">
        <f t="shared" si="566"/>
        <v>Inner-TI</v>
      </c>
    </row>
    <row r="1389" spans="5:40" x14ac:dyDescent="0.3">
      <c r="E1389" s="12">
        <v>40967.701388888891</v>
      </c>
      <c r="F1389" s="16">
        <v>7.93</v>
      </c>
      <c r="G1389" s="16">
        <v>854.58002471923874</v>
      </c>
      <c r="H1389" s="29">
        <v>1.1820852916706905</v>
      </c>
      <c r="I1389" s="26">
        <v>284.8</v>
      </c>
      <c r="J1389" s="30">
        <v>0.12232030264817151</v>
      </c>
      <c r="K1389" s="31">
        <v>0.19194723863865298</v>
      </c>
      <c r="L1389" s="111">
        <f t="shared" si="546"/>
        <v>0.6</v>
      </c>
      <c r="M1389" s="112">
        <f t="shared" si="547"/>
        <v>0.12</v>
      </c>
      <c r="N1389" s="112" t="b">
        <f t="shared" si="548"/>
        <v>1</v>
      </c>
      <c r="O1389" s="112" t="b">
        <f t="shared" si="549"/>
        <v>1</v>
      </c>
      <c r="P1389" s="113">
        <f t="shared" si="550"/>
        <v>6</v>
      </c>
      <c r="Q1389" s="113">
        <f t="shared" si="551"/>
        <v>14</v>
      </c>
      <c r="R1389" s="114" t="str">
        <f t="shared" si="567"/>
        <v>0.6-0.12</v>
      </c>
      <c r="S1389" s="127">
        <f t="shared" si="552"/>
        <v>4.5001612482616585E-3</v>
      </c>
      <c r="T1389" s="112" t="b">
        <f t="shared" si="553"/>
        <v>1</v>
      </c>
      <c r="U1389" s="22">
        <f t="shared" si="554"/>
        <v>7.8362947380100598</v>
      </c>
      <c r="V1389" s="22">
        <f t="shared" si="555"/>
        <v>0.56917458879130323</v>
      </c>
      <c r="W1389" s="81">
        <f t="shared" si="556"/>
        <v>8</v>
      </c>
      <c r="X1389" s="22">
        <f t="shared" si="557"/>
        <v>0.82649174804606607</v>
      </c>
      <c r="Y1389" s="3">
        <f>IF(U1389&gt;'Power Curve'!$C$37,0,INDEX(Ci,$W1389,1)*POWER(1-X1389,3)+INDEX(Ci,$W1389,2)*3*X1389*POWER(1-X1389,2)+INDEX(Ci,$W1389,3)*3*POWER(X1389,2)*(1-X1389)+INDEX(Ci,$W1389,4)*POWER(X1389,3))</f>
        <v>829.50432433659444</v>
      </c>
      <c r="Z1389" s="3">
        <f t="shared" si="558"/>
        <v>833.23722755223935</v>
      </c>
      <c r="AA1389" s="3">
        <f t="shared" si="559"/>
        <v>854.58002471923874</v>
      </c>
      <c r="AB1389" s="3">
        <f t="shared" si="568"/>
        <v>-21.342797166999389</v>
      </c>
      <c r="AC1389" s="3">
        <f t="shared" si="569"/>
        <v>21.342797166999389</v>
      </c>
      <c r="AE1389" s="34">
        <f t="shared" si="560"/>
        <v>8</v>
      </c>
      <c r="AF1389" s="73" t="b">
        <f>COUNTIF('Power Curve'!$D$2:$D$31,AE1389)&gt;0</f>
        <v>1</v>
      </c>
      <c r="AG1389" s="73" t="b">
        <f t="shared" si="561"/>
        <v>0</v>
      </c>
      <c r="AH1389" s="73" t="b">
        <f t="shared" si="570"/>
        <v>1</v>
      </c>
      <c r="AI1389" s="34" t="str">
        <f t="shared" si="562"/>
        <v>Inner</v>
      </c>
      <c r="AJ1389" s="35" t="str">
        <f t="shared" si="571"/>
        <v>0.5-0.6</v>
      </c>
      <c r="AK1389" s="36" t="str">
        <f t="shared" si="563"/>
        <v>16-17</v>
      </c>
      <c r="AL1389" s="36" t="str">
        <f t="shared" si="564"/>
        <v>Feb</v>
      </c>
      <c r="AM1389" s="35" t="str">
        <f t="shared" si="565"/>
        <v>275-285</v>
      </c>
      <c r="AN1389" s="36" t="str">
        <f t="shared" si="566"/>
        <v>Inner-TI</v>
      </c>
    </row>
    <row r="1390" spans="5:40" x14ac:dyDescent="0.3">
      <c r="E1390" s="12">
        <v>40967.708333333336</v>
      </c>
      <c r="F1390" s="16">
        <v>8.14</v>
      </c>
      <c r="G1390" s="16">
        <v>964.00001525878952</v>
      </c>
      <c r="H1390" s="29">
        <v>1.1826065888305133</v>
      </c>
      <c r="I1390" s="26">
        <v>283.8</v>
      </c>
      <c r="J1390" s="30">
        <v>9.4594594594594586E-2</v>
      </c>
      <c r="K1390" s="31">
        <v>0.23758105260210649</v>
      </c>
      <c r="L1390" s="111">
        <f t="shared" si="546"/>
        <v>0.6</v>
      </c>
      <c r="M1390" s="112">
        <f t="shared" si="547"/>
        <v>0.09</v>
      </c>
      <c r="N1390" s="112" t="b">
        <f t="shared" si="548"/>
        <v>1</v>
      </c>
      <c r="O1390" s="112" t="b">
        <f t="shared" si="549"/>
        <v>1</v>
      </c>
      <c r="P1390" s="113">
        <f t="shared" si="550"/>
        <v>6</v>
      </c>
      <c r="Q1390" s="113">
        <f t="shared" si="551"/>
        <v>17</v>
      </c>
      <c r="R1390" s="114" t="str">
        <f t="shared" si="567"/>
        <v>0.6-0.09</v>
      </c>
      <c r="S1390" s="127">
        <f t="shared" si="552"/>
        <v>-2.6533940218358566E-2</v>
      </c>
      <c r="T1390" s="112" t="b">
        <f t="shared" si="553"/>
        <v>1</v>
      </c>
      <c r="U1390" s="22">
        <f t="shared" si="554"/>
        <v>8.0449955231765564</v>
      </c>
      <c r="V1390" s="22">
        <f t="shared" si="555"/>
        <v>0.60142996790240322</v>
      </c>
      <c r="W1390" s="81">
        <f t="shared" si="556"/>
        <v>9</v>
      </c>
      <c r="X1390" s="22">
        <f t="shared" si="557"/>
        <v>3.6293428453291567E-2</v>
      </c>
      <c r="Y1390" s="3">
        <f>IF(U1390&gt;'Power Curve'!$C$37,0,INDEX(Ci,$W1390,1)*POWER(1-X1390,3)+INDEX(Ci,$W1390,2)*3*X1390*POWER(1-X1390,2)+INDEX(Ci,$W1390,3)*3*POWER(X1390,2)*(1-X1390)+INDEX(Ci,$W1390,4)*POWER(X1390,3))</f>
        <v>891.62563168134386</v>
      </c>
      <c r="Z1390" s="3">
        <f t="shared" si="558"/>
        <v>867.96729047315489</v>
      </c>
      <c r="AA1390" s="3">
        <f t="shared" si="559"/>
        <v>964.00001525878952</v>
      </c>
      <c r="AB1390" s="3">
        <f t="shared" si="568"/>
        <v>-96.032724785634628</v>
      </c>
      <c r="AC1390" s="3">
        <f t="shared" si="569"/>
        <v>96.032724785634628</v>
      </c>
      <c r="AE1390" s="34">
        <f t="shared" si="560"/>
        <v>8</v>
      </c>
      <c r="AF1390" s="73" t="b">
        <f>COUNTIF('Power Curve'!$D$2:$D$31,AE1390)&gt;0</f>
        <v>1</v>
      </c>
      <c r="AG1390" s="73" t="b">
        <f t="shared" si="561"/>
        <v>0</v>
      </c>
      <c r="AH1390" s="73" t="b">
        <f t="shared" si="570"/>
        <v>1</v>
      </c>
      <c r="AI1390" s="34" t="str">
        <f t="shared" si="562"/>
        <v>Outer</v>
      </c>
      <c r="AJ1390" s="35" t="str">
        <f t="shared" si="571"/>
        <v>0.6-0.7</v>
      </c>
      <c r="AK1390" s="36" t="str">
        <f t="shared" si="563"/>
        <v>17-18</v>
      </c>
      <c r="AL1390" s="36" t="str">
        <f t="shared" si="564"/>
        <v>Feb</v>
      </c>
      <c r="AM1390" s="35" t="str">
        <f t="shared" si="565"/>
        <v>275-285</v>
      </c>
      <c r="AN1390" s="36" t="str">
        <f t="shared" si="566"/>
        <v>HWS-LTI</v>
      </c>
    </row>
    <row r="1391" spans="5:40" x14ac:dyDescent="0.3">
      <c r="E1391" s="12">
        <v>40967.715277777781</v>
      </c>
      <c r="F1391" s="16">
        <v>9.4700000000000006</v>
      </c>
      <c r="G1391" s="16">
        <v>1510.470031738284</v>
      </c>
      <c r="H1391" s="29">
        <v>1.1828239321152132</v>
      </c>
      <c r="I1391" s="26">
        <v>284.89999999999998</v>
      </c>
      <c r="J1391" s="30">
        <v>9.9260823653643068E-2</v>
      </c>
      <c r="K1391" s="31">
        <v>0.22577533952719891</v>
      </c>
      <c r="L1391" s="111">
        <f t="shared" si="546"/>
        <v>0.8</v>
      </c>
      <c r="M1391" s="112">
        <f t="shared" si="547"/>
        <v>9.9999999999999992E-2</v>
      </c>
      <c r="N1391" s="112" t="b">
        <f t="shared" si="548"/>
        <v>1</v>
      </c>
      <c r="O1391" s="112" t="b">
        <f t="shared" si="549"/>
        <v>1</v>
      </c>
      <c r="P1391" s="113">
        <f t="shared" si="550"/>
        <v>8</v>
      </c>
      <c r="Q1391" s="113">
        <f t="shared" si="551"/>
        <v>16</v>
      </c>
      <c r="R1391" s="114" t="str">
        <f t="shared" si="567"/>
        <v>0.8-0.1</v>
      </c>
      <c r="S1391" s="127">
        <f t="shared" si="552"/>
        <v>-6.0676466262259811E-3</v>
      </c>
      <c r="T1391" s="112" t="b">
        <f t="shared" si="553"/>
        <v>1</v>
      </c>
      <c r="U1391" s="22">
        <f t="shared" si="554"/>
        <v>9.3600460150033999</v>
      </c>
      <c r="V1391" s="22">
        <f t="shared" si="555"/>
        <v>0.80467526058433358</v>
      </c>
      <c r="W1391" s="81">
        <f t="shared" si="556"/>
        <v>10</v>
      </c>
      <c r="X1391" s="22">
        <f t="shared" si="557"/>
        <v>0.37299297587633229</v>
      </c>
      <c r="Y1391" s="3">
        <f>IF(U1391&gt;'Power Curve'!$C$37,0,INDEX(Ci,$W1391,1)*POWER(1-X1391,3)+INDEX(Ci,$W1391,2)*3*X1391*POWER(1-X1391,2)+INDEX(Ci,$W1391,3)*3*POWER(X1391,2)*(1-X1391)+INDEX(Ci,$W1391,4)*POWER(X1391,3))</f>
        <v>1320.5100640585144</v>
      </c>
      <c r="Z1391" s="3">
        <f t="shared" si="558"/>
        <v>1312.4976756234323</v>
      </c>
      <c r="AA1391" s="3">
        <f t="shared" si="559"/>
        <v>1510.470031738284</v>
      </c>
      <c r="AB1391" s="3">
        <f t="shared" si="568"/>
        <v>-197.97235611485166</v>
      </c>
      <c r="AC1391" s="3">
        <f t="shared" si="569"/>
        <v>197.97235611485166</v>
      </c>
      <c r="AE1391" s="34">
        <f t="shared" si="560"/>
        <v>9</v>
      </c>
      <c r="AF1391" s="73" t="b">
        <f>COUNTIF('Power Curve'!$D$2:$D$31,AE1391)&gt;0</f>
        <v>1</v>
      </c>
      <c r="AG1391" s="73" t="b">
        <f t="shared" si="561"/>
        <v>0</v>
      </c>
      <c r="AH1391" s="73" t="b">
        <f t="shared" si="570"/>
        <v>1</v>
      </c>
      <c r="AI1391" s="34" t="str">
        <f t="shared" si="562"/>
        <v>Outer</v>
      </c>
      <c r="AJ1391" s="35" t="str">
        <f t="shared" si="571"/>
        <v>0.8-0.9</v>
      </c>
      <c r="AK1391" s="36" t="str">
        <f t="shared" si="563"/>
        <v>17-18</v>
      </c>
      <c r="AL1391" s="36" t="str">
        <f t="shared" si="564"/>
        <v>Feb</v>
      </c>
      <c r="AM1391" s="35" t="str">
        <f t="shared" si="565"/>
        <v>275-285</v>
      </c>
      <c r="AN1391" s="36" t="str">
        <f t="shared" si="566"/>
        <v>HWS-LTI</v>
      </c>
    </row>
    <row r="1392" spans="5:40" x14ac:dyDescent="0.3">
      <c r="E1392" s="12">
        <v>40967.722222222219</v>
      </c>
      <c r="F1392" s="16">
        <v>10.32</v>
      </c>
      <c r="G1392" s="16">
        <v>1596.609985351563</v>
      </c>
      <c r="H1392" s="29">
        <v>1.1824603542057028</v>
      </c>
      <c r="I1392" s="26">
        <v>285</v>
      </c>
      <c r="J1392" s="30">
        <v>0.1056201550387597</v>
      </c>
      <c r="K1392" s="31">
        <v>0.21290621171413979</v>
      </c>
      <c r="L1392" s="111">
        <f t="shared" si="546"/>
        <v>0.9</v>
      </c>
      <c r="M1392" s="112">
        <f t="shared" si="547"/>
        <v>0.11</v>
      </c>
      <c r="N1392" s="112" t="b">
        <f t="shared" si="548"/>
        <v>1</v>
      </c>
      <c r="O1392" s="112" t="b">
        <f t="shared" si="549"/>
        <v>1</v>
      </c>
      <c r="P1392" s="113">
        <f t="shared" si="550"/>
        <v>9</v>
      </c>
      <c r="Q1392" s="113">
        <f t="shared" si="551"/>
        <v>15</v>
      </c>
      <c r="R1392" s="114" t="str">
        <f t="shared" si="567"/>
        <v>0.9-0.11</v>
      </c>
      <c r="S1392" s="127">
        <f t="shared" si="552"/>
        <v>4.9096544614539309E-3</v>
      </c>
      <c r="T1392" s="112" t="b">
        <f t="shared" si="553"/>
        <v>1</v>
      </c>
      <c r="U1392" s="22">
        <f t="shared" si="554"/>
        <v>10.199131639619781</v>
      </c>
      <c r="V1392" s="22">
        <f t="shared" si="555"/>
        <v>0.93435864872819518</v>
      </c>
      <c r="W1392" s="81">
        <f t="shared" si="556"/>
        <v>11</v>
      </c>
      <c r="X1392" s="22">
        <f t="shared" si="557"/>
        <v>0.24185292771228248</v>
      </c>
      <c r="Y1392" s="3">
        <f>IF(U1392&gt;'Power Curve'!$C$37,0,INDEX(Ci,$W1392,1)*POWER(1-X1392,3)+INDEX(Ci,$W1392,2)*3*X1392*POWER(1-X1392,2)+INDEX(Ci,$W1392,3)*3*POWER(X1392,2)*(1-X1392)+INDEX(Ci,$W1392,4)*POWER(X1392,3))</f>
        <v>1590.1251630664237</v>
      </c>
      <c r="Z1392" s="3">
        <f t="shared" si="558"/>
        <v>1597.9321281675429</v>
      </c>
      <c r="AA1392" s="3">
        <f t="shared" si="559"/>
        <v>1596.609985351563</v>
      </c>
      <c r="AB1392" s="3">
        <f t="shared" si="568"/>
        <v>1.3221428159799871</v>
      </c>
      <c r="AC1392" s="3">
        <f t="shared" si="569"/>
        <v>1.3221428159799871</v>
      </c>
      <c r="AE1392" s="34">
        <f t="shared" si="560"/>
        <v>10</v>
      </c>
      <c r="AF1392" s="73" t="b">
        <f>COUNTIF('Power Curve'!$D$2:$D$31,AE1392)&gt;0</f>
        <v>1</v>
      </c>
      <c r="AG1392" s="73" t="b">
        <f t="shared" si="561"/>
        <v>0</v>
      </c>
      <c r="AH1392" s="73" t="b">
        <f t="shared" si="570"/>
        <v>1</v>
      </c>
      <c r="AI1392" s="34" t="str">
        <f t="shared" si="562"/>
        <v>Inner</v>
      </c>
      <c r="AJ1392" s="35" t="str">
        <f t="shared" si="571"/>
        <v>0.9-1.0</v>
      </c>
      <c r="AK1392" s="36" t="str">
        <f t="shared" si="563"/>
        <v>17-18</v>
      </c>
      <c r="AL1392" s="36" t="str">
        <f t="shared" si="564"/>
        <v>Feb</v>
      </c>
      <c r="AM1392" s="35" t="str">
        <f t="shared" si="565"/>
        <v>285-295</v>
      </c>
      <c r="AN1392" s="36" t="str">
        <f t="shared" si="566"/>
        <v>Inner-TI</v>
      </c>
    </row>
    <row r="1393" spans="5:40" x14ac:dyDescent="0.3">
      <c r="E1393" s="12">
        <v>40967.729166666664</v>
      </c>
      <c r="F1393" s="16">
        <v>9.2899999999999991</v>
      </c>
      <c r="G1393" s="16">
        <v>1325.789978027349</v>
      </c>
      <c r="H1393" s="29">
        <v>1.183579090356276</v>
      </c>
      <c r="I1393" s="26">
        <v>282.5</v>
      </c>
      <c r="J1393" s="30">
        <v>0.10226049515608181</v>
      </c>
      <c r="K1393" s="31">
        <v>0.24478280244423742</v>
      </c>
      <c r="L1393" s="111">
        <f t="shared" si="546"/>
        <v>0.8</v>
      </c>
      <c r="M1393" s="112">
        <f t="shared" si="547"/>
        <v>9.9999999999999992E-2</v>
      </c>
      <c r="N1393" s="112" t="b">
        <f t="shared" si="548"/>
        <v>1</v>
      </c>
      <c r="O1393" s="112" t="b">
        <f t="shared" si="549"/>
        <v>1</v>
      </c>
      <c r="P1393" s="113">
        <f t="shared" si="550"/>
        <v>8</v>
      </c>
      <c r="Q1393" s="113">
        <f t="shared" si="551"/>
        <v>16</v>
      </c>
      <c r="R1393" s="114" t="str">
        <f t="shared" si="567"/>
        <v>0.8-0.1</v>
      </c>
      <c r="S1393" s="127">
        <f t="shared" si="552"/>
        <v>-6.0676466262259811E-3</v>
      </c>
      <c r="T1393" s="112" t="b">
        <f t="shared" si="553"/>
        <v>1</v>
      </c>
      <c r="U1393" s="22">
        <f t="shared" si="554"/>
        <v>9.1840896087142365</v>
      </c>
      <c r="V1393" s="22">
        <f t="shared" si="555"/>
        <v>0.77748063078284113</v>
      </c>
      <c r="W1393" s="81">
        <f t="shared" si="556"/>
        <v>10</v>
      </c>
      <c r="X1393" s="22">
        <f t="shared" si="557"/>
        <v>0.18596271844061418</v>
      </c>
      <c r="Y1393" s="3">
        <f>IF(U1393&gt;'Power Curve'!$C$37,0,INDEX(Ci,$W1393,1)*POWER(1-X1393,3)+INDEX(Ci,$W1393,2)*3*X1393*POWER(1-X1393,2)+INDEX(Ci,$W1393,3)*3*POWER(X1393,2)*(1-X1393)+INDEX(Ci,$W1393,4)*POWER(X1393,3))</f>
        <v>1257.914439097844</v>
      </c>
      <c r="Z1393" s="3">
        <f t="shared" si="558"/>
        <v>1250.2818587953711</v>
      </c>
      <c r="AA1393" s="3">
        <f t="shared" si="559"/>
        <v>1325.789978027349</v>
      </c>
      <c r="AB1393" s="3">
        <f t="shared" si="568"/>
        <v>-75.508119231977844</v>
      </c>
      <c r="AC1393" s="3">
        <f t="shared" si="569"/>
        <v>75.508119231977844</v>
      </c>
      <c r="AE1393" s="34">
        <f t="shared" si="560"/>
        <v>9</v>
      </c>
      <c r="AF1393" s="73" t="b">
        <f>COUNTIF('Power Curve'!$D$2:$D$31,AE1393)&gt;0</f>
        <v>1</v>
      </c>
      <c r="AG1393" s="73" t="b">
        <f t="shared" si="561"/>
        <v>0</v>
      </c>
      <c r="AH1393" s="73" t="b">
        <f t="shared" si="570"/>
        <v>1</v>
      </c>
      <c r="AI1393" s="34" t="str">
        <f t="shared" si="562"/>
        <v>Inner</v>
      </c>
      <c r="AJ1393" s="35" t="str">
        <f t="shared" si="571"/>
        <v>0.7-0.8</v>
      </c>
      <c r="AK1393" s="36" t="str">
        <f t="shared" si="563"/>
        <v>17-18</v>
      </c>
      <c r="AL1393" s="36" t="str">
        <f t="shared" si="564"/>
        <v>Feb</v>
      </c>
      <c r="AM1393" s="35" t="str">
        <f t="shared" si="565"/>
        <v>275-285</v>
      </c>
      <c r="AN1393" s="36" t="str">
        <f t="shared" si="566"/>
        <v>Inner-TI</v>
      </c>
    </row>
    <row r="1394" spans="5:40" x14ac:dyDescent="0.3">
      <c r="E1394" s="12">
        <v>40967.736111111109</v>
      </c>
      <c r="F1394" s="16">
        <v>8.5</v>
      </c>
      <c r="G1394" s="16">
        <v>1107.079986572269</v>
      </c>
      <c r="H1394" s="29">
        <v>1.1834485433511011</v>
      </c>
      <c r="I1394" s="26">
        <v>284.3</v>
      </c>
      <c r="J1394" s="30">
        <v>9.6470588235294114E-2</v>
      </c>
      <c r="K1394" s="31">
        <v>0.21318569441833288</v>
      </c>
      <c r="L1394" s="111">
        <f t="shared" si="546"/>
        <v>0.70000000000000007</v>
      </c>
      <c r="M1394" s="112">
        <f t="shared" si="547"/>
        <v>9.9999999999999992E-2</v>
      </c>
      <c r="N1394" s="112" t="b">
        <f t="shared" si="548"/>
        <v>1</v>
      </c>
      <c r="O1394" s="112" t="b">
        <f t="shared" si="549"/>
        <v>1</v>
      </c>
      <c r="P1394" s="113">
        <f t="shared" si="550"/>
        <v>7.0000000000000009</v>
      </c>
      <c r="Q1394" s="113">
        <f t="shared" si="551"/>
        <v>16</v>
      </c>
      <c r="R1394" s="114" t="str">
        <f t="shared" si="567"/>
        <v>0.7-0.1</v>
      </c>
      <c r="S1394" s="127">
        <f t="shared" si="552"/>
        <v>-1.3669081380489443E-2</v>
      </c>
      <c r="T1394" s="112" t="b">
        <f t="shared" si="553"/>
        <v>1</v>
      </c>
      <c r="U1394" s="22">
        <f t="shared" si="554"/>
        <v>8.4027870211357083</v>
      </c>
      <c r="V1394" s="22">
        <f t="shared" si="555"/>
        <v>0.65672779728140573</v>
      </c>
      <c r="W1394" s="81">
        <f t="shared" si="556"/>
        <v>9</v>
      </c>
      <c r="X1394" s="22">
        <f t="shared" si="557"/>
        <v>0.39392333575506011</v>
      </c>
      <c r="Y1394" s="3">
        <f>IF(U1394&gt;'Power Curve'!$C$37,0,INDEX(Ci,$W1394,1)*POWER(1-X1394,3)+INDEX(Ci,$W1394,2)*3*X1394*POWER(1-X1394,2)+INDEX(Ci,$W1394,3)*3*POWER(X1394,2)*(1-X1394)+INDEX(Ci,$W1394,4)*POWER(X1394,3))</f>
        <v>1002.0650084843156</v>
      </c>
      <c r="Z1394" s="3">
        <f t="shared" si="558"/>
        <v>988.36770033480275</v>
      </c>
      <c r="AA1394" s="3">
        <f t="shared" si="559"/>
        <v>1107.079986572269</v>
      </c>
      <c r="AB1394" s="3">
        <f t="shared" si="568"/>
        <v>-118.71228623746629</v>
      </c>
      <c r="AC1394" s="3">
        <f t="shared" si="569"/>
        <v>118.71228623746629</v>
      </c>
      <c r="AE1394" s="34">
        <f t="shared" si="560"/>
        <v>8</v>
      </c>
      <c r="AF1394" s="73" t="b">
        <f>COUNTIF('Power Curve'!$D$2:$D$31,AE1394)&gt;0</f>
        <v>1</v>
      </c>
      <c r="AG1394" s="73" t="b">
        <f t="shared" si="561"/>
        <v>0</v>
      </c>
      <c r="AH1394" s="73" t="b">
        <f t="shared" si="570"/>
        <v>1</v>
      </c>
      <c r="AI1394" s="34" t="str">
        <f t="shared" si="562"/>
        <v>Outer</v>
      </c>
      <c r="AJ1394" s="35" t="str">
        <f t="shared" si="571"/>
        <v>0.6-0.7</v>
      </c>
      <c r="AK1394" s="36" t="str">
        <f t="shared" si="563"/>
        <v>17-18</v>
      </c>
      <c r="AL1394" s="36" t="str">
        <f t="shared" si="564"/>
        <v>Feb</v>
      </c>
      <c r="AM1394" s="35" t="str">
        <f t="shared" si="565"/>
        <v>275-285</v>
      </c>
      <c r="AN1394" s="36" t="str">
        <f t="shared" si="566"/>
        <v>HWS-LTI</v>
      </c>
    </row>
    <row r="1395" spans="5:40" x14ac:dyDescent="0.3">
      <c r="E1395" s="12">
        <v>40967.743055555555</v>
      </c>
      <c r="F1395" s="16">
        <v>9.0500000000000007</v>
      </c>
      <c r="G1395" s="16">
        <v>1208.849998474124</v>
      </c>
      <c r="H1395" s="29">
        <v>1.1834485433511011</v>
      </c>
      <c r="I1395" s="26">
        <v>287.60000000000002</v>
      </c>
      <c r="J1395" s="30">
        <v>0.10607734806629833</v>
      </c>
      <c r="K1395" s="31">
        <v>0.23752218149729079</v>
      </c>
      <c r="L1395" s="111">
        <f t="shared" si="546"/>
        <v>0.70000000000000007</v>
      </c>
      <c r="M1395" s="112">
        <f t="shared" si="547"/>
        <v>0.11</v>
      </c>
      <c r="N1395" s="112" t="b">
        <f t="shared" si="548"/>
        <v>1</v>
      </c>
      <c r="O1395" s="112" t="b">
        <f t="shared" si="549"/>
        <v>1</v>
      </c>
      <c r="P1395" s="113">
        <f t="shared" si="550"/>
        <v>7.0000000000000009</v>
      </c>
      <c r="Q1395" s="113">
        <f t="shared" si="551"/>
        <v>15</v>
      </c>
      <c r="R1395" s="114" t="str">
        <f t="shared" si="567"/>
        <v>0.7-0.11</v>
      </c>
      <c r="S1395" s="127">
        <f t="shared" si="552"/>
        <v>-5.1188842505708954E-3</v>
      </c>
      <c r="T1395" s="112" t="b">
        <f t="shared" si="553"/>
        <v>1</v>
      </c>
      <c r="U1395" s="22">
        <f t="shared" si="554"/>
        <v>8.9464967695621365</v>
      </c>
      <c r="V1395" s="22">
        <f t="shared" si="555"/>
        <v>0.74075989159242694</v>
      </c>
      <c r="W1395" s="81">
        <f t="shared" si="556"/>
        <v>9</v>
      </c>
      <c r="X1395" s="22">
        <f t="shared" si="557"/>
        <v>0.93738752659788138</v>
      </c>
      <c r="Y1395" s="3">
        <f>IF(U1395&gt;'Power Curve'!$C$37,0,INDEX(Ci,$W1395,1)*POWER(1-X1395,3)+INDEX(Ci,$W1395,2)*3*X1395*POWER(1-X1395,2)+INDEX(Ci,$W1395,3)*3*POWER(X1395,2)*(1-X1395)+INDEX(Ci,$W1395,4)*POWER(X1395,3))</f>
        <v>1177.7215221033805</v>
      </c>
      <c r="Z1395" s="3">
        <f t="shared" si="558"/>
        <v>1171.692901952327</v>
      </c>
      <c r="AA1395" s="3">
        <f t="shared" si="559"/>
        <v>1208.849998474124</v>
      </c>
      <c r="AB1395" s="3">
        <f t="shared" si="568"/>
        <v>-37.15709652179703</v>
      </c>
      <c r="AC1395" s="3">
        <f t="shared" si="569"/>
        <v>37.15709652179703</v>
      </c>
      <c r="AE1395" s="34">
        <f t="shared" si="560"/>
        <v>9</v>
      </c>
      <c r="AF1395" s="73" t="b">
        <f>COUNTIF('Power Curve'!$D$2:$D$31,AE1395)&gt;0</f>
        <v>1</v>
      </c>
      <c r="AG1395" s="73" t="b">
        <f t="shared" si="561"/>
        <v>0</v>
      </c>
      <c r="AH1395" s="73" t="b">
        <f t="shared" si="570"/>
        <v>1</v>
      </c>
      <c r="AI1395" s="34" t="str">
        <f t="shared" si="562"/>
        <v>Inner</v>
      </c>
      <c r="AJ1395" s="35" t="str">
        <f t="shared" si="571"/>
        <v>0.7-0.8</v>
      </c>
      <c r="AK1395" s="36" t="str">
        <f t="shared" si="563"/>
        <v>17-18</v>
      </c>
      <c r="AL1395" s="36" t="str">
        <f t="shared" si="564"/>
        <v>Feb</v>
      </c>
      <c r="AM1395" s="35" t="str">
        <f t="shared" si="565"/>
        <v>285-295</v>
      </c>
      <c r="AN1395" s="36" t="str">
        <f t="shared" si="566"/>
        <v>Inner-TI</v>
      </c>
    </row>
    <row r="1396" spans="5:40" x14ac:dyDescent="0.3">
      <c r="E1396" s="12">
        <v>40967.75</v>
      </c>
      <c r="F1396" s="16">
        <v>8.93</v>
      </c>
      <c r="G1396" s="16">
        <v>1150.739982604978</v>
      </c>
      <c r="H1396" s="29">
        <v>1.1833615283579269</v>
      </c>
      <c r="I1396" s="26">
        <v>288.5</v>
      </c>
      <c r="J1396" s="30">
        <v>9.9664053751399778E-2</v>
      </c>
      <c r="K1396" s="31">
        <v>0.20409187007609886</v>
      </c>
      <c r="L1396" s="111">
        <f t="shared" si="546"/>
        <v>0.70000000000000007</v>
      </c>
      <c r="M1396" s="112">
        <f t="shared" si="547"/>
        <v>9.9999999999999992E-2</v>
      </c>
      <c r="N1396" s="112" t="b">
        <f t="shared" si="548"/>
        <v>1</v>
      </c>
      <c r="O1396" s="112" t="b">
        <f t="shared" si="549"/>
        <v>1</v>
      </c>
      <c r="P1396" s="113">
        <f t="shared" si="550"/>
        <v>7.0000000000000009</v>
      </c>
      <c r="Q1396" s="113">
        <f t="shared" si="551"/>
        <v>16</v>
      </c>
      <c r="R1396" s="114" t="str">
        <f t="shared" si="567"/>
        <v>0.7-0.1</v>
      </c>
      <c r="S1396" s="127">
        <f t="shared" si="552"/>
        <v>-1.3669081380489443E-2</v>
      </c>
      <c r="T1396" s="112" t="b">
        <f t="shared" si="553"/>
        <v>1</v>
      </c>
      <c r="U1396" s="22">
        <f t="shared" si="554"/>
        <v>8.8276528216022587</v>
      </c>
      <c r="V1396" s="22">
        <f t="shared" si="555"/>
        <v>0.72239217633228769</v>
      </c>
      <c r="W1396" s="81">
        <f t="shared" si="556"/>
        <v>9</v>
      </c>
      <c r="X1396" s="22">
        <f t="shared" si="557"/>
        <v>0.8185972525564349</v>
      </c>
      <c r="Y1396" s="3">
        <f>IF(U1396&gt;'Power Curve'!$C$37,0,INDEX(Ci,$W1396,1)*POWER(1-X1396,3)+INDEX(Ci,$W1396,2)*3*X1396*POWER(1-X1396,2)+INDEX(Ci,$W1396,3)*3*POWER(X1396,2)*(1-X1396)+INDEX(Ci,$W1396,4)*POWER(X1396,3))</f>
        <v>1138.805521897458</v>
      </c>
      <c r="Z1396" s="3">
        <f t="shared" si="558"/>
        <v>1123.2390965420909</v>
      </c>
      <c r="AA1396" s="3">
        <f t="shared" si="559"/>
        <v>1150.739982604978</v>
      </c>
      <c r="AB1396" s="3">
        <f t="shared" si="568"/>
        <v>-27.500886062887048</v>
      </c>
      <c r="AC1396" s="3">
        <f t="shared" si="569"/>
        <v>27.500886062887048</v>
      </c>
      <c r="AE1396" s="34">
        <f t="shared" si="560"/>
        <v>9</v>
      </c>
      <c r="AF1396" s="73" t="b">
        <f>COUNTIF('Power Curve'!$D$2:$D$31,AE1396)&gt;0</f>
        <v>1</v>
      </c>
      <c r="AG1396" s="73" t="b">
        <f t="shared" si="561"/>
        <v>0</v>
      </c>
      <c r="AH1396" s="73" t="b">
        <f t="shared" si="570"/>
        <v>1</v>
      </c>
      <c r="AI1396" s="34" t="str">
        <f t="shared" si="562"/>
        <v>Outer</v>
      </c>
      <c r="AJ1396" s="35" t="str">
        <f t="shared" si="571"/>
        <v>0.7-0.8</v>
      </c>
      <c r="AK1396" s="36" t="str">
        <f t="shared" si="563"/>
        <v>18-19</v>
      </c>
      <c r="AL1396" s="36" t="str">
        <f t="shared" si="564"/>
        <v>Feb</v>
      </c>
      <c r="AM1396" s="35" t="str">
        <f t="shared" si="565"/>
        <v>285-295</v>
      </c>
      <c r="AN1396" s="36" t="str">
        <f t="shared" si="566"/>
        <v>HWS-LTI</v>
      </c>
    </row>
    <row r="1397" spans="5:40" x14ac:dyDescent="0.3">
      <c r="E1397" s="12">
        <v>40967.756944444445</v>
      </c>
      <c r="F1397" s="16">
        <v>7.3</v>
      </c>
      <c r="G1397" s="16">
        <v>605.87000751495384</v>
      </c>
      <c r="H1397" s="29">
        <v>1.1839863933386678</v>
      </c>
      <c r="I1397" s="26">
        <v>285.89999999999998</v>
      </c>
      <c r="J1397" s="30">
        <v>8.9041095890410968E-2</v>
      </c>
      <c r="K1397" s="31">
        <v>0.21381622290199659</v>
      </c>
      <c r="L1397" s="111">
        <f t="shared" si="546"/>
        <v>0.5</v>
      </c>
      <c r="M1397" s="112">
        <f t="shared" si="547"/>
        <v>0.09</v>
      </c>
      <c r="N1397" s="112" t="b">
        <f t="shared" si="548"/>
        <v>1</v>
      </c>
      <c r="O1397" s="112" t="b">
        <f t="shared" si="549"/>
        <v>1</v>
      </c>
      <c r="P1397" s="113">
        <f t="shared" si="550"/>
        <v>5</v>
      </c>
      <c r="Q1397" s="113">
        <f t="shared" si="551"/>
        <v>17</v>
      </c>
      <c r="R1397" s="114" t="str">
        <f t="shared" si="567"/>
        <v>0.5-0.09</v>
      </c>
      <c r="S1397" s="127">
        <f t="shared" si="552"/>
        <v>-1.9098901849401599E-2</v>
      </c>
      <c r="T1397" s="112" t="b">
        <f t="shared" si="553"/>
        <v>1</v>
      </c>
      <c r="U1397" s="22">
        <f t="shared" si="554"/>
        <v>7.2176042866145824</v>
      </c>
      <c r="V1397" s="22">
        <f t="shared" si="555"/>
        <v>0.4735539851301423</v>
      </c>
      <c r="W1397" s="81">
        <f t="shared" si="556"/>
        <v>8</v>
      </c>
      <c r="X1397" s="22">
        <f t="shared" si="557"/>
        <v>0.20379146270203147</v>
      </c>
      <c r="Y1397" s="3">
        <f>IF(U1397&gt;'Power Curve'!$C$37,0,INDEX(Ci,$W1397,1)*POWER(1-X1397,3)+INDEX(Ci,$W1397,2)*3*X1397*POWER(1-X1397,2)+INDEX(Ci,$W1397,3)*3*POWER(X1397,2)*(1-X1397)+INDEX(Ci,$W1397,4)*POWER(X1397,3))</f>
        <v>653.62163247863748</v>
      </c>
      <c r="Z1397" s="3">
        <f t="shared" si="558"/>
        <v>641.13817707328235</v>
      </c>
      <c r="AA1397" s="3">
        <f t="shared" si="559"/>
        <v>605.87000751495384</v>
      </c>
      <c r="AB1397" s="3">
        <f t="shared" si="568"/>
        <v>35.268169558328509</v>
      </c>
      <c r="AC1397" s="3">
        <f t="shared" si="569"/>
        <v>35.268169558328509</v>
      </c>
      <c r="AE1397" s="34">
        <f t="shared" si="560"/>
        <v>7</v>
      </c>
      <c r="AF1397" s="73" t="b">
        <f>COUNTIF('Power Curve'!$D$2:$D$31,AE1397)&gt;0</f>
        <v>1</v>
      </c>
      <c r="AG1397" s="73" t="b">
        <f t="shared" si="561"/>
        <v>0</v>
      </c>
      <c r="AH1397" s="73" t="b">
        <f t="shared" si="570"/>
        <v>1</v>
      </c>
      <c r="AI1397" s="34" t="str">
        <f t="shared" si="562"/>
        <v>Outer</v>
      </c>
      <c r="AJ1397" s="35" t="str">
        <f t="shared" si="571"/>
        <v>0.4-0.5</v>
      </c>
      <c r="AK1397" s="36" t="str">
        <f t="shared" si="563"/>
        <v>18-19</v>
      </c>
      <c r="AL1397" s="36" t="str">
        <f t="shared" si="564"/>
        <v>Feb</v>
      </c>
      <c r="AM1397" s="35" t="str">
        <f t="shared" si="565"/>
        <v>285-295</v>
      </c>
      <c r="AN1397" s="36" t="str">
        <f t="shared" si="566"/>
        <v>LWS-LTI</v>
      </c>
    </row>
    <row r="1398" spans="5:40" x14ac:dyDescent="0.3">
      <c r="E1398" s="12">
        <v>40967.763888888891</v>
      </c>
      <c r="F1398" s="16">
        <v>7.06</v>
      </c>
      <c r="G1398" s="16">
        <v>612.87002468109176</v>
      </c>
      <c r="H1398" s="29">
        <v>1.1837687404678086</v>
      </c>
      <c r="I1398" s="26">
        <v>284.89999999999998</v>
      </c>
      <c r="J1398" s="30">
        <v>9.9150141643059492E-2</v>
      </c>
      <c r="K1398" s="31">
        <v>0.28269534566430338</v>
      </c>
      <c r="L1398" s="111">
        <f t="shared" si="546"/>
        <v>0.4</v>
      </c>
      <c r="M1398" s="112">
        <f t="shared" si="547"/>
        <v>9.9999999999999992E-2</v>
      </c>
      <c r="N1398" s="112" t="b">
        <f t="shared" si="548"/>
        <v>1</v>
      </c>
      <c r="O1398" s="112" t="b">
        <f t="shared" si="549"/>
        <v>1</v>
      </c>
      <c r="P1398" s="113">
        <f t="shared" si="550"/>
        <v>4</v>
      </c>
      <c r="Q1398" s="113">
        <f t="shared" si="551"/>
        <v>16</v>
      </c>
      <c r="R1398" s="114" t="str">
        <f t="shared" si="567"/>
        <v>0.4-0.1</v>
      </c>
      <c r="S1398" s="127">
        <f t="shared" si="552"/>
        <v>-1.1366894958513816E-3</v>
      </c>
      <c r="T1398" s="112" t="b">
        <f t="shared" si="553"/>
        <v>1</v>
      </c>
      <c r="U1398" s="22">
        <f t="shared" si="554"/>
        <v>6.9798854289619312</v>
      </c>
      <c r="V1398" s="22">
        <f t="shared" si="555"/>
        <v>0.43681376937423727</v>
      </c>
      <c r="W1398" s="81">
        <f t="shared" si="556"/>
        <v>7</v>
      </c>
      <c r="X1398" s="22">
        <f t="shared" si="557"/>
        <v>0.96417721974658743</v>
      </c>
      <c r="Y1398" s="3">
        <f>IF(U1398&gt;'Power Curve'!$C$37,0,INDEX(Ci,$W1398,1)*POWER(1-X1398,3)+INDEX(Ci,$W1398,2)*3*X1398*POWER(1-X1398,2)+INDEX(Ci,$W1398,3)*3*POWER(X1398,2)*(1-X1398)+INDEX(Ci,$W1398,4)*POWER(X1398,3))</f>
        <v>591.28023622007561</v>
      </c>
      <c r="Z1398" s="3">
        <f t="shared" si="558"/>
        <v>590.60813418645978</v>
      </c>
      <c r="AA1398" s="3">
        <f t="shared" si="559"/>
        <v>612.87002468109176</v>
      </c>
      <c r="AB1398" s="3">
        <f t="shared" si="568"/>
        <v>-22.261890494631984</v>
      </c>
      <c r="AC1398" s="3">
        <f t="shared" si="569"/>
        <v>22.261890494631984</v>
      </c>
      <c r="AE1398" s="34">
        <f t="shared" si="560"/>
        <v>7</v>
      </c>
      <c r="AF1398" s="73" t="b">
        <f>COUNTIF('Power Curve'!$D$2:$D$31,AE1398)&gt;0</f>
        <v>1</v>
      </c>
      <c r="AG1398" s="73" t="b">
        <f t="shared" si="561"/>
        <v>0</v>
      </c>
      <c r="AH1398" s="73" t="b">
        <f t="shared" si="570"/>
        <v>1</v>
      </c>
      <c r="AI1398" s="34" t="str">
        <f t="shared" si="562"/>
        <v>Outer</v>
      </c>
      <c r="AJ1398" s="35" t="str">
        <f t="shared" si="571"/>
        <v>0.4-0.5</v>
      </c>
      <c r="AK1398" s="36" t="str">
        <f t="shared" si="563"/>
        <v>18-19</v>
      </c>
      <c r="AL1398" s="36" t="str">
        <f t="shared" si="564"/>
        <v>Feb</v>
      </c>
      <c r="AM1398" s="35" t="str">
        <f t="shared" si="565"/>
        <v>275-285</v>
      </c>
      <c r="AN1398" s="36" t="str">
        <f t="shared" si="566"/>
        <v>LWS-LTI</v>
      </c>
    </row>
    <row r="1399" spans="5:40" x14ac:dyDescent="0.3">
      <c r="E1399" s="12">
        <v>40967.770833333336</v>
      </c>
      <c r="F1399" s="16">
        <v>7.11</v>
      </c>
      <c r="G1399" s="16">
        <v>605.99997138977051</v>
      </c>
      <c r="H1399" s="29">
        <v>1.1838122645361722</v>
      </c>
      <c r="I1399" s="26">
        <v>287.3</v>
      </c>
      <c r="J1399" s="30">
        <v>9.4233473980309429E-2</v>
      </c>
      <c r="K1399" s="31">
        <v>0.25353076321393359</v>
      </c>
      <c r="L1399" s="111">
        <f t="shared" si="546"/>
        <v>0.4</v>
      </c>
      <c r="M1399" s="112">
        <f t="shared" si="547"/>
        <v>0.09</v>
      </c>
      <c r="N1399" s="112" t="b">
        <f t="shared" si="548"/>
        <v>1</v>
      </c>
      <c r="O1399" s="112" t="b">
        <f t="shared" si="549"/>
        <v>1</v>
      </c>
      <c r="P1399" s="113">
        <f t="shared" si="550"/>
        <v>4</v>
      </c>
      <c r="Q1399" s="113">
        <f t="shared" si="551"/>
        <v>17</v>
      </c>
      <c r="R1399" s="114" t="str">
        <f t="shared" si="567"/>
        <v>0.4-0.09</v>
      </c>
      <c r="S1399" s="127">
        <f t="shared" si="552"/>
        <v>-2.2461451467925553E-2</v>
      </c>
      <c r="T1399" s="112" t="b">
        <f t="shared" si="553"/>
        <v>1</v>
      </c>
      <c r="U1399" s="22">
        <f t="shared" si="554"/>
        <v>7.0294041941144183</v>
      </c>
      <c r="V1399" s="22">
        <f t="shared" si="555"/>
        <v>0.4444670541562411</v>
      </c>
      <c r="W1399" s="81">
        <f t="shared" si="556"/>
        <v>8</v>
      </c>
      <c r="X1399" s="22">
        <f t="shared" si="557"/>
        <v>1.4371614638602015E-2</v>
      </c>
      <c r="Y1399" s="3">
        <f>IF(U1399&gt;'Power Curve'!$C$37,0,INDEX(Ci,$W1399,1)*POWER(1-X1399,3)+INDEX(Ci,$W1399,2)*3*X1399*POWER(1-X1399,2)+INDEX(Ci,$W1399,3)*3*POWER(X1399,2)*(1-X1399)+INDEX(Ci,$W1399,4)*POWER(X1399,3))</f>
        <v>603.9922351188668</v>
      </c>
      <c r="Z1399" s="3">
        <f t="shared" si="558"/>
        <v>590.42569284274055</v>
      </c>
      <c r="AA1399" s="3">
        <f t="shared" si="559"/>
        <v>605.99997138977051</v>
      </c>
      <c r="AB1399" s="3">
        <f t="shared" si="568"/>
        <v>-15.574278547029962</v>
      </c>
      <c r="AC1399" s="3">
        <f t="shared" si="569"/>
        <v>15.574278547029962</v>
      </c>
      <c r="AE1399" s="34">
        <f t="shared" si="560"/>
        <v>7</v>
      </c>
      <c r="AF1399" s="73" t="b">
        <f>COUNTIF('Power Curve'!$D$2:$D$31,AE1399)&gt;0</f>
        <v>1</v>
      </c>
      <c r="AG1399" s="73" t="b">
        <f t="shared" si="561"/>
        <v>0</v>
      </c>
      <c r="AH1399" s="73" t="b">
        <f t="shared" si="570"/>
        <v>1</v>
      </c>
      <c r="AI1399" s="34" t="str">
        <f t="shared" si="562"/>
        <v>Outer</v>
      </c>
      <c r="AJ1399" s="35" t="str">
        <f t="shared" si="571"/>
        <v>0.4-0.5</v>
      </c>
      <c r="AK1399" s="36" t="str">
        <f t="shared" si="563"/>
        <v>18-19</v>
      </c>
      <c r="AL1399" s="36" t="str">
        <f t="shared" si="564"/>
        <v>Feb</v>
      </c>
      <c r="AM1399" s="35" t="str">
        <f t="shared" si="565"/>
        <v>285-295</v>
      </c>
      <c r="AN1399" s="36" t="str">
        <f t="shared" si="566"/>
        <v>LWS-LTI</v>
      </c>
    </row>
    <row r="1400" spans="5:40" x14ac:dyDescent="0.3">
      <c r="E1400" s="12">
        <v>40967.777777777781</v>
      </c>
      <c r="F1400" s="16">
        <v>8.43</v>
      </c>
      <c r="G1400" s="16">
        <v>935.67999649047897</v>
      </c>
      <c r="H1400" s="29">
        <v>1.1829423903049308</v>
      </c>
      <c r="I1400" s="26">
        <v>293.39999999999998</v>
      </c>
      <c r="J1400" s="30">
        <v>0.15776986951364178</v>
      </c>
      <c r="K1400" s="31">
        <v>0.1989734257860076</v>
      </c>
      <c r="L1400" s="111">
        <f t="shared" si="546"/>
        <v>0.6</v>
      </c>
      <c r="M1400" s="112">
        <f t="shared" si="547"/>
        <v>0.16</v>
      </c>
      <c r="N1400" s="112" t="b">
        <f t="shared" si="548"/>
        <v>1</v>
      </c>
      <c r="O1400" s="112" t="b">
        <f t="shared" si="549"/>
        <v>1</v>
      </c>
      <c r="P1400" s="113">
        <f t="shared" si="550"/>
        <v>6</v>
      </c>
      <c r="Q1400" s="113">
        <f t="shared" si="551"/>
        <v>10</v>
      </c>
      <c r="R1400" s="114" t="str">
        <f t="shared" si="567"/>
        <v>0.6-0.16</v>
      </c>
      <c r="S1400" s="127">
        <f t="shared" si="552"/>
        <v>2.2867532805969572E-2</v>
      </c>
      <c r="T1400" s="112" t="b">
        <f t="shared" si="553"/>
        <v>1</v>
      </c>
      <c r="U1400" s="22">
        <f t="shared" si="554"/>
        <v>8.3323993559196907</v>
      </c>
      <c r="V1400" s="22">
        <f t="shared" si="555"/>
        <v>0.64584915672202037</v>
      </c>
      <c r="W1400" s="81">
        <f t="shared" si="556"/>
        <v>9</v>
      </c>
      <c r="X1400" s="22">
        <f t="shared" si="557"/>
        <v>0.3235674599727178</v>
      </c>
      <c r="Y1400" s="3">
        <f>IF(U1400&gt;'Power Curve'!$C$37,0,INDEX(Ci,$W1400,1)*POWER(1-X1400,3)+INDEX(Ci,$W1400,2)*3*X1400*POWER(1-X1400,2)+INDEX(Ci,$W1400,3)*3*POWER(X1400,2)*(1-X1400)+INDEX(Ci,$W1400,4)*POWER(X1400,3))</f>
        <v>979.92555876456515</v>
      </c>
      <c r="Z1400" s="3">
        <f t="shared" si="558"/>
        <v>1002.3340386270219</v>
      </c>
      <c r="AA1400" s="3">
        <f t="shared" si="559"/>
        <v>935.67999649047897</v>
      </c>
      <c r="AB1400" s="3">
        <f t="shared" si="568"/>
        <v>66.654042136542898</v>
      </c>
      <c r="AC1400" s="3">
        <f t="shared" si="569"/>
        <v>66.654042136542898</v>
      </c>
      <c r="AE1400" s="34">
        <f t="shared" si="560"/>
        <v>8</v>
      </c>
      <c r="AF1400" s="73" t="b">
        <f>COUNTIF('Power Curve'!$D$2:$D$31,AE1400)&gt;0</f>
        <v>1</v>
      </c>
      <c r="AG1400" s="73" t="b">
        <f t="shared" si="561"/>
        <v>0</v>
      </c>
      <c r="AH1400" s="73" t="b">
        <f t="shared" si="570"/>
        <v>1</v>
      </c>
      <c r="AI1400" s="34" t="str">
        <f t="shared" si="562"/>
        <v>Outer</v>
      </c>
      <c r="AJ1400" s="35" t="str">
        <f t="shared" si="571"/>
        <v>0.6-0.7</v>
      </c>
      <c r="AK1400" s="36" t="str">
        <f t="shared" si="563"/>
        <v>18-19</v>
      </c>
      <c r="AL1400" s="36" t="str">
        <f t="shared" si="564"/>
        <v>Feb</v>
      </c>
      <c r="AM1400" s="35" t="str">
        <f t="shared" si="565"/>
        <v>285-295</v>
      </c>
      <c r="AN1400" s="36" t="str">
        <f t="shared" si="566"/>
        <v>HWS-HTI</v>
      </c>
    </row>
    <row r="1401" spans="5:40" x14ac:dyDescent="0.3">
      <c r="E1401" s="12">
        <v>40967.784722222219</v>
      </c>
      <c r="F1401" s="16">
        <v>7.9</v>
      </c>
      <c r="G1401" s="16">
        <v>803.07000160217262</v>
      </c>
      <c r="H1401" s="29">
        <v>1.1829858536279365</v>
      </c>
      <c r="I1401" s="26">
        <v>290.7</v>
      </c>
      <c r="J1401" s="30">
        <v>0.16962025316455698</v>
      </c>
      <c r="K1401" s="31">
        <v>0.16603698750748605</v>
      </c>
      <c r="L1401" s="111">
        <f t="shared" si="546"/>
        <v>0.6</v>
      </c>
      <c r="M1401" s="112">
        <f t="shared" si="547"/>
        <v>0.17</v>
      </c>
      <c r="N1401" s="112" t="b">
        <f t="shared" si="548"/>
        <v>1</v>
      </c>
      <c r="O1401" s="112" t="b">
        <f t="shared" si="549"/>
        <v>1</v>
      </c>
      <c r="P1401" s="113">
        <f t="shared" si="550"/>
        <v>6</v>
      </c>
      <c r="Q1401" s="113">
        <f t="shared" si="551"/>
        <v>9</v>
      </c>
      <c r="R1401" s="114" t="str">
        <f t="shared" si="567"/>
        <v>0.6-0.17</v>
      </c>
      <c r="S1401" s="127">
        <f t="shared" si="552"/>
        <v>1.9645999686223482E-2</v>
      </c>
      <c r="T1401" s="112" t="b">
        <f t="shared" si="553"/>
        <v>1</v>
      </c>
      <c r="U1401" s="22">
        <f t="shared" si="554"/>
        <v>7.8086312085267648</v>
      </c>
      <c r="V1401" s="22">
        <f t="shared" si="555"/>
        <v>0.56489910113406749</v>
      </c>
      <c r="W1401" s="81">
        <f t="shared" si="556"/>
        <v>8</v>
      </c>
      <c r="X1401" s="22">
        <f t="shared" si="557"/>
        <v>0.79864892670622345</v>
      </c>
      <c r="Y1401" s="3">
        <f>IF(U1401&gt;'Power Curve'!$C$37,0,INDEX(Ci,$W1401,1)*POWER(1-X1401,3)+INDEX(Ci,$W1401,2)*3*X1401*POWER(1-X1401,2)+INDEX(Ci,$W1401,3)*3*POWER(X1401,2)*(1-X1401)+INDEX(Ci,$W1401,4)*POWER(X1401,3))</f>
        <v>821.3420264708775</v>
      </c>
      <c r="Z1401" s="3">
        <f t="shared" si="558"/>
        <v>837.47811166520648</v>
      </c>
      <c r="AA1401" s="3">
        <f t="shared" si="559"/>
        <v>803.07000160217262</v>
      </c>
      <c r="AB1401" s="3">
        <f t="shared" si="568"/>
        <v>34.40811006303386</v>
      </c>
      <c r="AC1401" s="3">
        <f t="shared" si="569"/>
        <v>34.40811006303386</v>
      </c>
      <c r="AE1401" s="34">
        <f t="shared" si="560"/>
        <v>8</v>
      </c>
      <c r="AF1401" s="73" t="b">
        <f>COUNTIF('Power Curve'!$D$2:$D$31,AE1401)&gt;0</f>
        <v>1</v>
      </c>
      <c r="AG1401" s="73" t="b">
        <f t="shared" si="561"/>
        <v>0</v>
      </c>
      <c r="AH1401" s="73" t="b">
        <f t="shared" si="570"/>
        <v>1</v>
      </c>
      <c r="AI1401" s="34" t="str">
        <f t="shared" si="562"/>
        <v>Outer</v>
      </c>
      <c r="AJ1401" s="35" t="str">
        <f t="shared" si="571"/>
        <v>0.5-0.6</v>
      </c>
      <c r="AK1401" s="36" t="str">
        <f t="shared" si="563"/>
        <v>18-19</v>
      </c>
      <c r="AL1401" s="36" t="str">
        <f t="shared" si="564"/>
        <v>Feb</v>
      </c>
      <c r="AM1401" s="35" t="str">
        <f t="shared" si="565"/>
        <v>285-295</v>
      </c>
      <c r="AN1401" s="36" t="str">
        <f t="shared" si="566"/>
        <v>HWS-HTI</v>
      </c>
    </row>
    <row r="1402" spans="5:40" x14ac:dyDescent="0.3">
      <c r="E1402" s="12">
        <v>40967.791666666664</v>
      </c>
      <c r="F1402" s="16">
        <v>8.1999999999999993</v>
      </c>
      <c r="G1402" s="16">
        <v>830.55002975463867</v>
      </c>
      <c r="H1402" s="29">
        <v>1.1828989299164905</v>
      </c>
      <c r="I1402" s="26">
        <v>289.2</v>
      </c>
      <c r="J1402" s="30">
        <v>0.14634146341463417</v>
      </c>
      <c r="K1402" s="31">
        <v>0.31312750097145514</v>
      </c>
      <c r="L1402" s="111">
        <f t="shared" si="546"/>
        <v>0.6</v>
      </c>
      <c r="M1402" s="112">
        <f t="shared" si="547"/>
        <v>0.15000000000000002</v>
      </c>
      <c r="N1402" s="112" t="b">
        <f t="shared" si="548"/>
        <v>1</v>
      </c>
      <c r="O1402" s="112" t="b">
        <f t="shared" si="549"/>
        <v>1</v>
      </c>
      <c r="P1402" s="113">
        <f t="shared" si="550"/>
        <v>6</v>
      </c>
      <c r="Q1402" s="113">
        <f t="shared" si="551"/>
        <v>10.999999999999998</v>
      </c>
      <c r="R1402" s="114" t="str">
        <f t="shared" si="567"/>
        <v>0.6-0.15</v>
      </c>
      <c r="S1402" s="127">
        <f t="shared" si="552"/>
        <v>2.2030281169860458E-2</v>
      </c>
      <c r="T1402" s="112" t="b">
        <f t="shared" si="553"/>
        <v>1</v>
      </c>
      <c r="U1402" s="22">
        <f t="shared" si="554"/>
        <v>8.1049629850708449</v>
      </c>
      <c r="V1402" s="22">
        <f t="shared" si="555"/>
        <v>0.61069813244805937</v>
      </c>
      <c r="W1402" s="81">
        <f t="shared" si="556"/>
        <v>9</v>
      </c>
      <c r="X1402" s="22">
        <f t="shared" si="557"/>
        <v>9.6233807027701346E-2</v>
      </c>
      <c r="Y1402" s="3">
        <f>IF(U1402&gt;'Power Curve'!$C$37,0,INDEX(Ci,$W1402,1)*POWER(1-X1402,3)+INDEX(Ci,$W1402,2)*3*X1402*POWER(1-X1402,2)+INDEX(Ci,$W1402,3)*3*POWER(X1402,2)*(1-X1402)+INDEX(Ci,$W1402,4)*POWER(X1402,3))</f>
        <v>909.7418775513662</v>
      </c>
      <c r="Z1402" s="3">
        <f t="shared" si="558"/>
        <v>929.78374690581961</v>
      </c>
      <c r="AA1402" s="3">
        <f t="shared" si="559"/>
        <v>830.55002975463867</v>
      </c>
      <c r="AB1402" s="3">
        <f t="shared" si="568"/>
        <v>99.23371715118094</v>
      </c>
      <c r="AC1402" s="3">
        <f t="shared" si="569"/>
        <v>99.23371715118094</v>
      </c>
      <c r="AE1402" s="34">
        <f t="shared" si="560"/>
        <v>8</v>
      </c>
      <c r="AF1402" s="73" t="b">
        <f>COUNTIF('Power Curve'!$D$2:$D$31,AE1402)&gt;0</f>
        <v>1</v>
      </c>
      <c r="AG1402" s="73" t="b">
        <f t="shared" si="561"/>
        <v>0</v>
      </c>
      <c r="AH1402" s="73" t="b">
        <f t="shared" si="570"/>
        <v>1</v>
      </c>
      <c r="AI1402" s="34" t="str">
        <f t="shared" si="562"/>
        <v>Outer</v>
      </c>
      <c r="AJ1402" s="35" t="str">
        <f t="shared" si="571"/>
        <v>0.6-0.7</v>
      </c>
      <c r="AK1402" s="36" t="str">
        <f t="shared" si="563"/>
        <v>19-20</v>
      </c>
      <c r="AL1402" s="36" t="str">
        <f t="shared" si="564"/>
        <v>Feb</v>
      </c>
      <c r="AM1402" s="35" t="str">
        <f t="shared" si="565"/>
        <v>285-295</v>
      </c>
      <c r="AN1402" s="36" t="str">
        <f t="shared" si="566"/>
        <v>HWS-HTI</v>
      </c>
    </row>
    <row r="1403" spans="5:40" x14ac:dyDescent="0.3">
      <c r="E1403" s="12">
        <v>40967.798611111109</v>
      </c>
      <c r="F1403" s="16">
        <v>7.79</v>
      </c>
      <c r="G1403" s="16">
        <v>739.84999275207497</v>
      </c>
      <c r="H1403" s="29">
        <v>1.1832032181592684</v>
      </c>
      <c r="I1403" s="26">
        <v>292.60000000000002</v>
      </c>
      <c r="J1403" s="30">
        <v>0.1694480102695764</v>
      </c>
      <c r="K1403" s="31">
        <v>0.20903693276677698</v>
      </c>
      <c r="L1403" s="111">
        <f t="shared" si="546"/>
        <v>0.5</v>
      </c>
      <c r="M1403" s="112">
        <f t="shared" si="547"/>
        <v>0.17</v>
      </c>
      <c r="N1403" s="112" t="b">
        <f t="shared" si="548"/>
        <v>1</v>
      </c>
      <c r="O1403" s="112" t="b">
        <f t="shared" si="549"/>
        <v>1</v>
      </c>
      <c r="P1403" s="113">
        <f t="shared" si="550"/>
        <v>5</v>
      </c>
      <c r="Q1403" s="113">
        <f t="shared" si="551"/>
        <v>9</v>
      </c>
      <c r="R1403" s="114" t="str">
        <f t="shared" si="567"/>
        <v>0.5-0.17</v>
      </c>
      <c r="S1403" s="127">
        <f t="shared" si="552"/>
        <v>4.3193780293402706E-2</v>
      </c>
      <c r="T1403" s="112" t="b">
        <f t="shared" si="553"/>
        <v>1</v>
      </c>
      <c r="U1403" s="22">
        <f t="shared" si="554"/>
        <v>7.7003750026240398</v>
      </c>
      <c r="V1403" s="22">
        <f t="shared" si="555"/>
        <v>0.54816775553929187</v>
      </c>
      <c r="W1403" s="81">
        <f t="shared" si="556"/>
        <v>8</v>
      </c>
      <c r="X1403" s="22">
        <f t="shared" si="557"/>
        <v>0.68969109463714717</v>
      </c>
      <c r="Y1403" s="3">
        <f>IF(U1403&gt;'Power Curve'!$C$37,0,INDEX(Ci,$W1403,1)*POWER(1-X1403,3)+INDEX(Ci,$W1403,2)*3*X1403*POWER(1-X1403,2)+INDEX(Ci,$W1403,3)*3*POWER(X1403,2)*(1-X1403)+INDEX(Ci,$W1403,4)*POWER(X1403,3))</f>
        <v>789.60229232673373</v>
      </c>
      <c r="Z1403" s="3">
        <f t="shared" si="558"/>
        <v>823.7082002606619</v>
      </c>
      <c r="AA1403" s="3">
        <f t="shared" si="559"/>
        <v>739.84999275207497</v>
      </c>
      <c r="AB1403" s="3">
        <f t="shared" si="568"/>
        <v>83.858207508586929</v>
      </c>
      <c r="AC1403" s="3">
        <f t="shared" si="569"/>
        <v>83.858207508586929</v>
      </c>
      <c r="AE1403" s="34">
        <f t="shared" si="560"/>
        <v>8</v>
      </c>
      <c r="AF1403" s="73" t="b">
        <f>COUNTIF('Power Curve'!$D$2:$D$31,AE1403)&gt;0</f>
        <v>1</v>
      </c>
      <c r="AG1403" s="73" t="b">
        <f t="shared" si="561"/>
        <v>0</v>
      </c>
      <c r="AH1403" s="73" t="b">
        <f t="shared" si="570"/>
        <v>1</v>
      </c>
      <c r="AI1403" s="34" t="str">
        <f t="shared" si="562"/>
        <v>Outer</v>
      </c>
      <c r="AJ1403" s="35" t="str">
        <f t="shared" si="571"/>
        <v>0.5-0.6</v>
      </c>
      <c r="AK1403" s="36" t="str">
        <f t="shared" si="563"/>
        <v>19-20</v>
      </c>
      <c r="AL1403" s="36" t="str">
        <f t="shared" si="564"/>
        <v>Feb</v>
      </c>
      <c r="AM1403" s="35" t="str">
        <f t="shared" si="565"/>
        <v>285-295</v>
      </c>
      <c r="AN1403" s="36" t="str">
        <f t="shared" si="566"/>
        <v>HWS-HTI</v>
      </c>
    </row>
    <row r="1404" spans="5:40" x14ac:dyDescent="0.3">
      <c r="E1404" s="12">
        <v>40967.805555555555</v>
      </c>
      <c r="F1404" s="16">
        <v>7.34</v>
      </c>
      <c r="G1404" s="16">
        <v>704.54002690315269</v>
      </c>
      <c r="H1404" s="29">
        <v>1.1839148262279202</v>
      </c>
      <c r="I1404" s="26">
        <v>298.2</v>
      </c>
      <c r="J1404" s="30">
        <v>0.17711171662125341</v>
      </c>
      <c r="K1404" s="31">
        <v>0.17172337820362268</v>
      </c>
      <c r="L1404" s="111">
        <f t="shared" si="546"/>
        <v>0.5</v>
      </c>
      <c r="M1404" s="112">
        <f t="shared" si="547"/>
        <v>0.18000000000000002</v>
      </c>
      <c r="N1404" s="112" t="b">
        <f t="shared" si="548"/>
        <v>1</v>
      </c>
      <c r="O1404" s="112" t="b">
        <f t="shared" si="549"/>
        <v>1</v>
      </c>
      <c r="P1404" s="113">
        <f t="shared" si="550"/>
        <v>5</v>
      </c>
      <c r="Q1404" s="113">
        <f t="shared" si="551"/>
        <v>8</v>
      </c>
      <c r="R1404" s="114" t="str">
        <f t="shared" si="567"/>
        <v>0.5-0.18</v>
      </c>
      <c r="S1404" s="127">
        <f t="shared" si="552"/>
        <v>0.10912678642423018</v>
      </c>
      <c r="T1404" s="112" t="b">
        <f t="shared" si="553"/>
        <v>1</v>
      </c>
      <c r="U1404" s="22">
        <f t="shared" si="554"/>
        <v>7.2570065786217288</v>
      </c>
      <c r="V1404" s="22">
        <f t="shared" si="555"/>
        <v>0.47964373637627605</v>
      </c>
      <c r="W1404" s="81">
        <f t="shared" si="556"/>
        <v>8</v>
      </c>
      <c r="X1404" s="22">
        <f t="shared" si="557"/>
        <v>0.24344912740449723</v>
      </c>
      <c r="Y1404" s="3">
        <f>IF(U1404&gt;'Power Curve'!$C$37,0,INDEX(Ci,$W1404,1)*POWER(1-X1404,3)+INDEX(Ci,$W1404,2)*3*X1404*POWER(1-X1404,2)+INDEX(Ci,$W1404,3)*3*POWER(X1404,2)*(1-X1404)+INDEX(Ci,$W1404,4)*POWER(X1404,3))</f>
        <v>664.28941130798512</v>
      </c>
      <c r="Z1404" s="3">
        <f t="shared" si="558"/>
        <v>736.78118001966925</v>
      </c>
      <c r="AA1404" s="3">
        <f t="shared" si="559"/>
        <v>704.54002690315269</v>
      </c>
      <c r="AB1404" s="3">
        <f t="shared" si="568"/>
        <v>32.241153116516557</v>
      </c>
      <c r="AC1404" s="3">
        <f t="shared" si="569"/>
        <v>32.241153116516557</v>
      </c>
      <c r="AE1404" s="34">
        <f t="shared" si="560"/>
        <v>7</v>
      </c>
      <c r="AF1404" s="73" t="b">
        <f>COUNTIF('Power Curve'!$D$2:$D$31,AE1404)&gt;0</f>
        <v>1</v>
      </c>
      <c r="AG1404" s="73" t="b">
        <f t="shared" si="561"/>
        <v>0</v>
      </c>
      <c r="AH1404" s="73" t="b">
        <f t="shared" si="570"/>
        <v>1</v>
      </c>
      <c r="AI1404" s="34" t="str">
        <f t="shared" si="562"/>
        <v>Outer</v>
      </c>
      <c r="AJ1404" s="35" t="str">
        <f t="shared" si="571"/>
        <v>0.4-0.5</v>
      </c>
      <c r="AK1404" s="36" t="str">
        <f t="shared" si="563"/>
        <v>19-20</v>
      </c>
      <c r="AL1404" s="36" t="str">
        <f t="shared" si="564"/>
        <v>Feb</v>
      </c>
      <c r="AM1404" s="35" t="str">
        <f t="shared" si="565"/>
        <v>295-305</v>
      </c>
      <c r="AN1404" s="36" t="str">
        <f t="shared" si="566"/>
        <v>LWS-HTI</v>
      </c>
    </row>
    <row r="1405" spans="5:40" x14ac:dyDescent="0.3">
      <c r="E1405" s="12">
        <v>40967.8125</v>
      </c>
      <c r="F1405" s="16">
        <v>7.04</v>
      </c>
      <c r="G1405" s="16">
        <v>714.21997833251976</v>
      </c>
      <c r="H1405" s="29">
        <v>1.1842349762620543</v>
      </c>
      <c r="I1405" s="26">
        <v>302.89999999999998</v>
      </c>
      <c r="J1405" s="30">
        <v>0.171875</v>
      </c>
      <c r="K1405" s="31">
        <v>0.23644474541373028</v>
      </c>
      <c r="L1405" s="111">
        <f t="shared" si="546"/>
        <v>0.4</v>
      </c>
      <c r="M1405" s="112">
        <f t="shared" si="547"/>
        <v>0.17</v>
      </c>
      <c r="N1405" s="112" t="b">
        <f t="shared" si="548"/>
        <v>1</v>
      </c>
      <c r="O1405" s="112" t="b">
        <f t="shared" si="549"/>
        <v>1</v>
      </c>
      <c r="P1405" s="113">
        <f t="shared" si="550"/>
        <v>4</v>
      </c>
      <c r="Q1405" s="113">
        <f t="shared" si="551"/>
        <v>9</v>
      </c>
      <c r="R1405" s="114" t="str">
        <f t="shared" si="567"/>
        <v>0.4-0.17</v>
      </c>
      <c r="S1405" s="127">
        <f t="shared" si="552"/>
        <v>8.7124314714425499E-2</v>
      </c>
      <c r="T1405" s="112" t="b">
        <f t="shared" si="553"/>
        <v>1</v>
      </c>
      <c r="U1405" s="22">
        <f t="shared" si="554"/>
        <v>6.9610260258485859</v>
      </c>
      <c r="V1405" s="22">
        <f t="shared" si="555"/>
        <v>0.4338989878282804</v>
      </c>
      <c r="W1405" s="81">
        <f t="shared" si="556"/>
        <v>7</v>
      </c>
      <c r="X1405" s="22">
        <f t="shared" si="557"/>
        <v>0.94500576426479144</v>
      </c>
      <c r="Y1405" s="3">
        <f>IF(U1405&gt;'Power Curve'!$C$37,0,INDEX(Ci,$W1405,1)*POWER(1-X1405,3)+INDEX(Ci,$W1405,2)*3*X1405*POWER(1-X1405,2)+INDEX(Ci,$W1405,3)*3*POWER(X1405,2)*(1-X1405)+INDEX(Ci,$W1405,4)*POWER(X1405,3))</f>
        <v>586.43928806895542</v>
      </c>
      <c r="Z1405" s="3">
        <f t="shared" si="558"/>
        <v>637.53240916357868</v>
      </c>
      <c r="AA1405" s="3">
        <f t="shared" si="559"/>
        <v>714.21997833251976</v>
      </c>
      <c r="AB1405" s="3">
        <f t="shared" si="568"/>
        <v>-76.687569168941081</v>
      </c>
      <c r="AC1405" s="3">
        <f t="shared" si="569"/>
        <v>76.687569168941081</v>
      </c>
      <c r="AE1405" s="34">
        <f t="shared" si="560"/>
        <v>7</v>
      </c>
      <c r="AF1405" s="73" t="b">
        <f>COUNTIF('Power Curve'!$D$2:$D$31,AE1405)&gt;0</f>
        <v>1</v>
      </c>
      <c r="AG1405" s="73" t="b">
        <f t="shared" si="561"/>
        <v>0</v>
      </c>
      <c r="AH1405" s="73" t="b">
        <f t="shared" si="570"/>
        <v>1</v>
      </c>
      <c r="AI1405" s="34" t="str">
        <f t="shared" si="562"/>
        <v>Outer</v>
      </c>
      <c r="AJ1405" s="35" t="str">
        <f t="shared" si="571"/>
        <v>0.4-0.5</v>
      </c>
      <c r="AK1405" s="36" t="str">
        <f t="shared" si="563"/>
        <v>19-20</v>
      </c>
      <c r="AL1405" s="36" t="str">
        <f t="shared" si="564"/>
        <v>Feb</v>
      </c>
      <c r="AM1405" s="35" t="str">
        <f t="shared" si="565"/>
        <v>295-305</v>
      </c>
      <c r="AN1405" s="36" t="str">
        <f t="shared" si="566"/>
        <v>LWS-HTI</v>
      </c>
    </row>
    <row r="1406" spans="5:40" x14ac:dyDescent="0.3">
      <c r="E1406" s="12">
        <v>40967.819444444445</v>
      </c>
      <c r="F1406" s="16">
        <v>6.43</v>
      </c>
      <c r="G1406" s="16">
        <v>379.8800125122068</v>
      </c>
      <c r="H1406" s="29">
        <v>1.1844962331315603</v>
      </c>
      <c r="I1406" s="26">
        <v>303.2</v>
      </c>
      <c r="J1406" s="30">
        <v>0.14618973561430793</v>
      </c>
      <c r="K1406" s="31">
        <v>0.29691077608757227</v>
      </c>
      <c r="L1406" s="111">
        <f t="shared" si="546"/>
        <v>0.30000000000000004</v>
      </c>
      <c r="M1406" s="112">
        <f t="shared" si="547"/>
        <v>0.15000000000000002</v>
      </c>
      <c r="N1406" s="112" t="b">
        <f t="shared" si="548"/>
        <v>1</v>
      </c>
      <c r="O1406" s="112" t="b">
        <f t="shared" si="549"/>
        <v>1</v>
      </c>
      <c r="P1406" s="113">
        <f t="shared" si="550"/>
        <v>3.0000000000000004</v>
      </c>
      <c r="Q1406" s="113">
        <f t="shared" si="551"/>
        <v>10.999999999999998</v>
      </c>
      <c r="R1406" s="114" t="str">
        <f t="shared" si="567"/>
        <v>0.3-0.15</v>
      </c>
      <c r="S1406" s="127">
        <f t="shared" si="552"/>
        <v>1.9963184933198375E-2</v>
      </c>
      <c r="T1406" s="112" t="b">
        <f t="shared" si="553"/>
        <v>1</v>
      </c>
      <c r="U1406" s="22">
        <f t="shared" si="554"/>
        <v>6.3583364483293821</v>
      </c>
      <c r="V1406" s="22">
        <f t="shared" si="555"/>
        <v>0.34075137080478995</v>
      </c>
      <c r="W1406" s="81">
        <f t="shared" si="556"/>
        <v>7</v>
      </c>
      <c r="X1406" s="22">
        <f t="shared" si="557"/>
        <v>0.33234393529228939</v>
      </c>
      <c r="Y1406" s="3">
        <f>IF(U1406&gt;'Power Curve'!$C$37,0,INDEX(Ci,$W1406,1)*POWER(1-X1406,3)+INDEX(Ci,$W1406,2)*3*X1406*POWER(1-X1406,2)+INDEX(Ci,$W1406,3)*3*POWER(X1406,2)*(1-X1406)+INDEX(Ci,$W1406,4)*POWER(X1406,3))</f>
        <v>437.55211138452449</v>
      </c>
      <c r="Z1406" s="3">
        <f t="shared" si="558"/>
        <v>446.2870451020051</v>
      </c>
      <c r="AA1406" s="3">
        <f t="shared" si="559"/>
        <v>379.8800125122068</v>
      </c>
      <c r="AB1406" s="3">
        <f t="shared" si="568"/>
        <v>66.407032589798291</v>
      </c>
      <c r="AC1406" s="3">
        <f t="shared" si="569"/>
        <v>66.407032589798291</v>
      </c>
      <c r="AE1406" s="34">
        <f t="shared" si="560"/>
        <v>6</v>
      </c>
      <c r="AF1406" s="73" t="b">
        <f>COUNTIF('Power Curve'!$D$2:$D$31,AE1406)&gt;0</f>
        <v>1</v>
      </c>
      <c r="AG1406" s="73" t="b">
        <f t="shared" si="561"/>
        <v>0</v>
      </c>
      <c r="AH1406" s="73" t="b">
        <f t="shared" si="570"/>
        <v>1</v>
      </c>
      <c r="AI1406" s="34" t="str">
        <f t="shared" si="562"/>
        <v>Outer</v>
      </c>
      <c r="AJ1406" s="35" t="str">
        <f t="shared" si="571"/>
        <v>0.3-0.4</v>
      </c>
      <c r="AK1406" s="36" t="str">
        <f t="shared" si="563"/>
        <v>19-20</v>
      </c>
      <c r="AL1406" s="36" t="str">
        <f t="shared" si="564"/>
        <v>Feb</v>
      </c>
      <c r="AM1406" s="35" t="str">
        <f t="shared" si="565"/>
        <v>295-305</v>
      </c>
      <c r="AN1406" s="36" t="str">
        <f t="shared" si="566"/>
        <v>LWS-HTI</v>
      </c>
    </row>
    <row r="1407" spans="5:40" x14ac:dyDescent="0.3">
      <c r="E1407" s="12">
        <v>40967.826388888891</v>
      </c>
      <c r="F1407" s="16">
        <v>5.17</v>
      </c>
      <c r="G1407" s="16">
        <v>129.1200027465822</v>
      </c>
      <c r="H1407" s="29">
        <v>1.1849471613072953</v>
      </c>
      <c r="I1407" s="26">
        <v>297.5</v>
      </c>
      <c r="J1407" s="30">
        <v>0.14700193423597679</v>
      </c>
      <c r="K1407" s="31">
        <v>0.18725478816404739</v>
      </c>
      <c r="L1407" s="111">
        <f t="shared" si="546"/>
        <v>0.1</v>
      </c>
      <c r="M1407" s="112">
        <f t="shared" si="547"/>
        <v>0.15000000000000002</v>
      </c>
      <c r="N1407" s="112" t="b">
        <f t="shared" si="548"/>
        <v>1</v>
      </c>
      <c r="O1407" s="112" t="b">
        <f t="shared" si="549"/>
        <v>1</v>
      </c>
      <c r="P1407" s="113">
        <f t="shared" si="550"/>
        <v>1</v>
      </c>
      <c r="Q1407" s="113">
        <f t="shared" si="551"/>
        <v>10.999999999999998</v>
      </c>
      <c r="R1407" s="114" t="str">
        <f t="shared" si="567"/>
        <v>0.1-0.15</v>
      </c>
      <c r="S1407" s="127">
        <f t="shared" si="552"/>
        <v>6.5027635811455417E-2</v>
      </c>
      <c r="T1407" s="112" t="b">
        <f t="shared" si="553"/>
        <v>1</v>
      </c>
      <c r="U1407" s="22">
        <f t="shared" si="554"/>
        <v>5.1130280487159814</v>
      </c>
      <c r="V1407" s="22">
        <f t="shared" si="555"/>
        <v>0.14828494329364103</v>
      </c>
      <c r="W1407" s="81">
        <f t="shared" si="556"/>
        <v>6</v>
      </c>
      <c r="X1407" s="22">
        <f t="shared" si="557"/>
        <v>8.464032840694112E-2</v>
      </c>
      <c r="Y1407" s="3">
        <f>IF(U1407&gt;'Power Curve'!$C$37,0,INDEX(Ci,$W1407,1)*POWER(1-X1407,3)+INDEX(Ci,$W1407,2)*3*X1407*POWER(1-X1407,2)+INDEX(Ci,$W1407,3)*3*POWER(X1407,2)*(1-X1407)+INDEX(Ci,$W1407,4)*POWER(X1407,3))</f>
        <v>224.44734633978388</v>
      </c>
      <c r="Z1407" s="3">
        <f t="shared" si="558"/>
        <v>239.04262663641495</v>
      </c>
      <c r="AA1407" s="3">
        <f t="shared" si="559"/>
        <v>129.1200027465822</v>
      </c>
      <c r="AB1407" s="3">
        <f t="shared" si="568"/>
        <v>109.92262388983275</v>
      </c>
      <c r="AC1407" s="3">
        <f t="shared" si="569"/>
        <v>109.92262388983275</v>
      </c>
      <c r="AE1407" s="34">
        <f t="shared" si="560"/>
        <v>5</v>
      </c>
      <c r="AF1407" s="73" t="b">
        <f>COUNTIF('Power Curve'!$D$2:$D$31,AE1407)&gt;0</f>
        <v>1</v>
      </c>
      <c r="AG1407" s="73" t="b">
        <f t="shared" si="561"/>
        <v>0</v>
      </c>
      <c r="AH1407" s="73" t="b">
        <f t="shared" si="570"/>
        <v>1</v>
      </c>
      <c r="AI1407" s="34" t="str">
        <f t="shared" si="562"/>
        <v>Outer</v>
      </c>
      <c r="AJ1407" s="35" t="str">
        <f t="shared" si="571"/>
        <v>0.1-0.2</v>
      </c>
      <c r="AK1407" s="36" t="str">
        <f t="shared" si="563"/>
        <v>19-20</v>
      </c>
      <c r="AL1407" s="36" t="str">
        <f t="shared" si="564"/>
        <v>Feb</v>
      </c>
      <c r="AM1407" s="35" t="str">
        <f t="shared" si="565"/>
        <v>295-305</v>
      </c>
      <c r="AN1407" s="36" t="str">
        <f t="shared" si="566"/>
        <v>LWS-HTI</v>
      </c>
    </row>
    <row r="1408" spans="5:40" x14ac:dyDescent="0.3">
      <c r="E1408" s="12">
        <v>40967.833333333336</v>
      </c>
      <c r="F1408" s="16">
        <v>4.63</v>
      </c>
      <c r="G1408" s="16">
        <v>225.34999847412126</v>
      </c>
      <c r="H1408" s="29">
        <v>1.1849471613072953</v>
      </c>
      <c r="I1408" s="26">
        <v>292.89999999999998</v>
      </c>
      <c r="J1408" s="30">
        <v>0.21382289416846653</v>
      </c>
      <c r="K1408" s="31">
        <v>0.23826397667571642</v>
      </c>
      <c r="L1408" s="111">
        <f t="shared" si="546"/>
        <v>0.1</v>
      </c>
      <c r="M1408" s="112">
        <f t="shared" si="547"/>
        <v>0.21000000000000002</v>
      </c>
      <c r="N1408" s="112" t="b">
        <f t="shared" si="548"/>
        <v>1</v>
      </c>
      <c r="O1408" s="112" t="b">
        <f t="shared" si="549"/>
        <v>1</v>
      </c>
      <c r="P1408" s="113">
        <f t="shared" si="550"/>
        <v>1</v>
      </c>
      <c r="Q1408" s="113">
        <f t="shared" si="551"/>
        <v>5</v>
      </c>
      <c r="R1408" s="114" t="str">
        <f t="shared" si="567"/>
        <v>0.1-0.21</v>
      </c>
      <c r="S1408" s="127">
        <f t="shared" si="552"/>
        <v>0.18166420813498674</v>
      </c>
      <c r="T1408" s="112" t="b">
        <f t="shared" si="553"/>
        <v>1</v>
      </c>
      <c r="U1408" s="22">
        <f t="shared" si="554"/>
        <v>4.5789786973994184</v>
      </c>
      <c r="V1408" s="22">
        <f t="shared" si="555"/>
        <v>6.5745894497009669E-2</v>
      </c>
      <c r="W1408" s="81">
        <f t="shared" si="556"/>
        <v>5</v>
      </c>
      <c r="X1408" s="22">
        <f t="shared" si="557"/>
        <v>0.48642855124535095</v>
      </c>
      <c r="Y1408" s="3">
        <f>IF(U1408&gt;'Power Curve'!$C$37,0,INDEX(Ci,$W1408,1)*POWER(1-X1408,3)+INDEX(Ci,$W1408,2)*3*X1408*POWER(1-X1408,2)+INDEX(Ci,$W1408,3)*3*POWER(X1408,2)*(1-X1408)+INDEX(Ci,$W1408,4)*POWER(X1408,3))</f>
        <v>134.67214732414988</v>
      </c>
      <c r="Z1408" s="3">
        <f t="shared" si="558"/>
        <v>159.13725632562983</v>
      </c>
      <c r="AA1408" s="3">
        <f t="shared" si="559"/>
        <v>225.34999847412126</v>
      </c>
      <c r="AB1408" s="3">
        <f t="shared" si="568"/>
        <v>-66.212742148491429</v>
      </c>
      <c r="AC1408" s="3">
        <f t="shared" si="569"/>
        <v>66.212742148491429</v>
      </c>
      <c r="AE1408" s="34">
        <f t="shared" si="560"/>
        <v>5</v>
      </c>
      <c r="AF1408" s="73" t="b">
        <f>COUNTIF('Power Curve'!$D$2:$D$31,AE1408)&gt;0</f>
        <v>1</v>
      </c>
      <c r="AG1408" s="73" t="b">
        <f t="shared" si="561"/>
        <v>0</v>
      </c>
      <c r="AH1408" s="73" t="b">
        <f t="shared" si="570"/>
        <v>1</v>
      </c>
      <c r="AI1408" s="34" t="str">
        <f t="shared" si="562"/>
        <v>Outer</v>
      </c>
      <c r="AJ1408" s="35" t="str">
        <f t="shared" si="571"/>
        <v>0.0-0.1</v>
      </c>
      <c r="AK1408" s="36" t="str">
        <f t="shared" si="563"/>
        <v>20-21</v>
      </c>
      <c r="AL1408" s="36" t="str">
        <f t="shared" si="564"/>
        <v>Feb</v>
      </c>
      <c r="AM1408" s="35" t="str">
        <f t="shared" si="565"/>
        <v>285-295</v>
      </c>
      <c r="AN1408" s="36" t="str">
        <f t="shared" si="566"/>
        <v>LWS-HTI</v>
      </c>
    </row>
    <row r="1409" spans="5:40" x14ac:dyDescent="0.3">
      <c r="E1409" s="12">
        <v>40967.840277777781</v>
      </c>
      <c r="F1409" s="16">
        <v>5.35</v>
      </c>
      <c r="G1409" s="16">
        <v>190.43000411987322</v>
      </c>
      <c r="H1409" s="29">
        <v>1.1850495289346388</v>
      </c>
      <c r="I1409" s="26">
        <v>304.10000000000002</v>
      </c>
      <c r="J1409" s="30">
        <v>0.17757009345794392</v>
      </c>
      <c r="K1409" s="31">
        <v>0.21276677731271906</v>
      </c>
      <c r="L1409" s="111">
        <f t="shared" si="546"/>
        <v>0.2</v>
      </c>
      <c r="M1409" s="112">
        <f t="shared" si="547"/>
        <v>0.18000000000000002</v>
      </c>
      <c r="N1409" s="112" t="b">
        <f t="shared" si="548"/>
        <v>1</v>
      </c>
      <c r="O1409" s="112" t="b">
        <f t="shared" si="549"/>
        <v>1</v>
      </c>
      <c r="P1409" s="113">
        <f t="shared" si="550"/>
        <v>2</v>
      </c>
      <c r="Q1409" s="113">
        <f t="shared" si="551"/>
        <v>8</v>
      </c>
      <c r="R1409" s="114" t="str">
        <f t="shared" si="567"/>
        <v>0.2-0.18</v>
      </c>
      <c r="S1409" s="127">
        <f t="shared" si="552"/>
        <v>0.10965762067765471</v>
      </c>
      <c r="T1409" s="112" t="b">
        <f t="shared" si="553"/>
        <v>1</v>
      </c>
      <c r="U1409" s="22">
        <f t="shared" si="554"/>
        <v>5.2911968592748444</v>
      </c>
      <c r="V1409" s="22">
        <f t="shared" si="555"/>
        <v>0.17582150730687715</v>
      </c>
      <c r="W1409" s="81">
        <f t="shared" si="556"/>
        <v>6</v>
      </c>
      <c r="X1409" s="22">
        <f t="shared" si="557"/>
        <v>0.26222434488989765</v>
      </c>
      <c r="Y1409" s="3">
        <f>IF(U1409&gt;'Power Curve'!$C$37,0,INDEX(Ci,$W1409,1)*POWER(1-X1409,3)+INDEX(Ci,$W1409,2)*3*X1409*POWER(1-X1409,2)+INDEX(Ci,$W1409,3)*3*POWER(X1409,2)*(1-X1409)+INDEX(Ci,$W1409,4)*POWER(X1409,3))</f>
        <v>250.89915635359483</v>
      </c>
      <c r="Z1409" s="3">
        <f t="shared" si="558"/>
        <v>278.41216086936095</v>
      </c>
      <c r="AA1409" s="3">
        <f t="shared" si="559"/>
        <v>190.43000411987322</v>
      </c>
      <c r="AB1409" s="3">
        <f t="shared" si="568"/>
        <v>87.982156749487729</v>
      </c>
      <c r="AC1409" s="3">
        <f t="shared" si="569"/>
        <v>87.982156749487729</v>
      </c>
      <c r="AE1409" s="34">
        <f t="shared" si="560"/>
        <v>5</v>
      </c>
      <c r="AF1409" s="73" t="b">
        <f>COUNTIF('Power Curve'!$D$2:$D$31,AE1409)&gt;0</f>
        <v>1</v>
      </c>
      <c r="AG1409" s="73" t="b">
        <f t="shared" si="561"/>
        <v>0</v>
      </c>
      <c r="AH1409" s="73" t="b">
        <f t="shared" si="570"/>
        <v>1</v>
      </c>
      <c r="AI1409" s="34" t="str">
        <f t="shared" si="562"/>
        <v>Outer</v>
      </c>
      <c r="AJ1409" s="35" t="str">
        <f t="shared" si="571"/>
        <v>0.1-0.2</v>
      </c>
      <c r="AK1409" s="36" t="str">
        <f t="shared" si="563"/>
        <v>20-21</v>
      </c>
      <c r="AL1409" s="36" t="str">
        <f t="shared" si="564"/>
        <v>Feb</v>
      </c>
      <c r="AM1409" s="35" t="str">
        <f t="shared" si="565"/>
        <v>295-305</v>
      </c>
      <c r="AN1409" s="36" t="str">
        <f t="shared" si="566"/>
        <v>LWS-HTI</v>
      </c>
    </row>
    <row r="1410" spans="5:40" x14ac:dyDescent="0.3">
      <c r="E1410" s="12">
        <v>40967.847222222219</v>
      </c>
      <c r="F1410" s="16">
        <v>4.9400000000000004</v>
      </c>
      <c r="G1410" s="16">
        <v>95.589998245239698</v>
      </c>
      <c r="H1410" s="29">
        <v>1.185718479789561</v>
      </c>
      <c r="I1410" s="26">
        <v>304.2</v>
      </c>
      <c r="J1410" s="30">
        <v>0.19028340080971656</v>
      </c>
      <c r="K1410" s="31">
        <v>0.18988882597024304</v>
      </c>
      <c r="L1410" s="111">
        <f t="shared" si="546"/>
        <v>0.1</v>
      </c>
      <c r="M1410" s="112">
        <f t="shared" si="547"/>
        <v>0.19</v>
      </c>
      <c r="N1410" s="112" t="b">
        <f t="shared" si="548"/>
        <v>1</v>
      </c>
      <c r="O1410" s="112" t="b">
        <f t="shared" si="549"/>
        <v>1</v>
      </c>
      <c r="P1410" s="113">
        <f t="shared" si="550"/>
        <v>1</v>
      </c>
      <c r="Q1410" s="113">
        <f t="shared" si="551"/>
        <v>7</v>
      </c>
      <c r="R1410" s="114" t="str">
        <f t="shared" si="567"/>
        <v>0.1-0.19</v>
      </c>
      <c r="S1410" s="127">
        <f t="shared" si="552"/>
        <v>9.0716742799455075E-2</v>
      </c>
      <c r="T1410" s="112" t="b">
        <f t="shared" si="553"/>
        <v>1</v>
      </c>
      <c r="U1410" s="22">
        <f t="shared" si="554"/>
        <v>4.8866224085624932</v>
      </c>
      <c r="V1410" s="22">
        <f t="shared" si="555"/>
        <v>0.11329322177129011</v>
      </c>
      <c r="W1410" s="81">
        <f t="shared" si="556"/>
        <v>5</v>
      </c>
      <c r="X1410" s="22">
        <f t="shared" si="557"/>
        <v>0.83821293829699972</v>
      </c>
      <c r="Y1410" s="3">
        <f>IF(U1410&gt;'Power Curve'!$C$37,0,INDEX(Ci,$W1410,1)*POWER(1-X1410,3)+INDEX(Ci,$W1410,2)*3*X1410*POWER(1-X1410,2)+INDEX(Ci,$W1410,3)*3*POWER(X1410,2)*(1-X1410)+INDEX(Ci,$W1410,4)*POWER(X1410,3))</f>
        <v>188.26263231782332</v>
      </c>
      <c r="Z1410" s="3">
        <f t="shared" si="558"/>
        <v>205.34120511254767</v>
      </c>
      <c r="AA1410" s="3">
        <f t="shared" si="559"/>
        <v>95.589998245239698</v>
      </c>
      <c r="AB1410" s="3">
        <f t="shared" si="568"/>
        <v>109.75120686730797</v>
      </c>
      <c r="AC1410" s="3">
        <f t="shared" si="569"/>
        <v>109.75120686730797</v>
      </c>
      <c r="AE1410" s="34">
        <f t="shared" si="560"/>
        <v>5</v>
      </c>
      <c r="AF1410" s="73" t="b">
        <f>COUNTIF('Power Curve'!$D$2:$D$31,AE1410)&gt;0</f>
        <v>1</v>
      </c>
      <c r="AG1410" s="73" t="b">
        <f t="shared" si="561"/>
        <v>0</v>
      </c>
      <c r="AH1410" s="73" t="b">
        <f t="shared" si="570"/>
        <v>1</v>
      </c>
      <c r="AI1410" s="34" t="str">
        <f t="shared" si="562"/>
        <v>Outer</v>
      </c>
      <c r="AJ1410" s="35" t="str">
        <f t="shared" si="571"/>
        <v>0.1-0.2</v>
      </c>
      <c r="AK1410" s="36" t="str">
        <f t="shared" si="563"/>
        <v>20-21</v>
      </c>
      <c r="AL1410" s="36" t="str">
        <f t="shared" si="564"/>
        <v>Feb</v>
      </c>
      <c r="AM1410" s="35" t="str">
        <f t="shared" si="565"/>
        <v>295-305</v>
      </c>
      <c r="AN1410" s="36" t="str">
        <f t="shared" si="566"/>
        <v>LWS-HTI</v>
      </c>
    </row>
    <row r="1411" spans="5:40" x14ac:dyDescent="0.3">
      <c r="E1411" s="12">
        <v>40967.861111111109</v>
      </c>
      <c r="F1411" s="16">
        <v>3.98</v>
      </c>
      <c r="G1411" s="16">
        <v>73.629997253417997</v>
      </c>
      <c r="H1411" s="29">
        <v>1.1862569050128873</v>
      </c>
      <c r="I1411" s="26">
        <v>285.5</v>
      </c>
      <c r="J1411" s="30">
        <v>0.33165829145728642</v>
      </c>
      <c r="K1411" s="31">
        <v>0.31609275304667361</v>
      </c>
      <c r="L1411" s="111">
        <f t="shared" ref="L1411:L1474" si="572">ROUND((V1411-CenterOfFirstWindSpeedBin)/WindSpeedBinWidth,0)*WindSpeedBinWidth+CenterOfFirstWindSpeedBin</f>
        <v>0</v>
      </c>
      <c r="M1411" s="112">
        <f t="shared" ref="M1411:M1474" si="573">ROUND((J1411-CenterOfFirstTurbulenceBin)/TurbulenceBinWidth,0)*TurbulenceBinWidth+CenterOfFirstTurbulenceBin</f>
        <v>0.33</v>
      </c>
      <c r="N1411" s="112" t="b">
        <f t="shared" ref="N1411:N1474" si="574">IF(AND(L1411&gt;=CenterOfFirstWindSpeedBin,L1411&lt;=CenterOfLastWindSpeedBin),TRUE,FALSE)</f>
        <v>0</v>
      </c>
      <c r="O1411" s="112" t="b">
        <f t="shared" ref="O1411:O1474" si="575">IF(AND(M1411&gt;=CenterOfFirstTurbulenceBin,M1411&lt;=CenterOfLastTurbulenceBin),TRUE,FALSE)</f>
        <v>0</v>
      </c>
      <c r="P1411" s="113">
        <f t="shared" ref="P1411:P1474" si="576">(L1411-CenterOfFirstWindSpeedBin)/WindSpeedBinWidth+1</f>
        <v>0</v>
      </c>
      <c r="Q1411" s="113">
        <f t="shared" ref="Q1411:Q1474" si="577">NumberOfTurbulenceBins-(M1411-CenterOfFirstTurbulenceBin)/TurbulenceBinWidth</f>
        <v>-7</v>
      </c>
      <c r="R1411" s="114" t="str">
        <f t="shared" si="567"/>
        <v>0-0.33</v>
      </c>
      <c r="S1411" s="127">
        <f t="shared" ref="S1411:S1474" si="578">IF(T1411,INDEX(PowerDeviationMatrix,Q1411,P1411),IF(UseMatrixPadValue,MatrixPadValue,0))</f>
        <v>0</v>
      </c>
      <c r="T1411" s="112" t="b">
        <f t="shared" ref="T1411:T1474" si="579">IF(AND(P1411&gt;0,Q1411&gt;0,N1411,O1411),LEN(INDEX(PowerDeviationMatrix,Q1411,P1411))&gt;0,FALSE)</f>
        <v>0</v>
      </c>
      <c r="U1411" s="22">
        <f t="shared" ref="U1411:U1474" si="580">F1411*(H1411/Ref_Density)^(1/3)</f>
        <v>3.9375912109300937</v>
      </c>
      <c r="V1411" s="22">
        <f t="shared" ref="V1411:V1474" si="581">(U1411-CutInWindSpeed)/(RatedWindSpeed-CutInWindSpeed)</f>
        <v>-3.3382609100516318E-2</v>
      </c>
      <c r="W1411" s="81">
        <f t="shared" ref="W1411:W1474" si="582">COUNTIF(xa,"&lt;"&amp;U1411)</f>
        <v>4</v>
      </c>
      <c r="X1411" s="22">
        <f t="shared" ref="X1411:X1474" si="583">(U1411-INDEX(xa,$W1411))/(INDEX(xb,$W1411)-INDEX(xa,$W1411))</f>
        <v>0.84611248104947656</v>
      </c>
      <c r="Y1411" s="3">
        <f>IF(U1411&gt;'Power Curve'!$C$37,0,INDEX(Ci,$W1411,1)*POWER(1-X1411,3)+INDEX(Ci,$W1411,2)*3*X1411*POWER(1-X1411,2)+INDEX(Ci,$W1411,3)*3*POWER(X1411,2)*(1-X1411)+INDEX(Ci,$W1411,4)*POWER(X1411,3))</f>
        <v>59.46351481293528</v>
      </c>
      <c r="Z1411" s="3">
        <f t="shared" ref="Z1411:Z1474" si="584">IF(OR(T1411,UseMatrixPadValue),Y1411*(1+S1411),"")</f>
        <v>59.46351481293528</v>
      </c>
      <c r="AA1411" s="3">
        <f t="shared" ref="AA1411:AA1474" si="585">IF(AH1411,G1411,"")</f>
        <v>73.629997253417997</v>
      </c>
      <c r="AB1411" s="3">
        <f t="shared" si="568"/>
        <v>-14.166482440482717</v>
      </c>
      <c r="AC1411" s="3">
        <f t="shared" si="569"/>
        <v>14.166482440482717</v>
      </c>
      <c r="AE1411" s="34">
        <f t="shared" ref="AE1411:AE1474" si="586">MROUND(U1411-Centre_First_Bin,Bin_Width)+Centre_First_Bin</f>
        <v>4</v>
      </c>
      <c r="AF1411" s="73" t="b">
        <f>COUNTIF('Power Curve'!$D$2:$D$31,AE1411)&gt;0</f>
        <v>1</v>
      </c>
      <c r="AG1411" s="73" t="b">
        <f t="shared" ref="AG1411:AG1474" si="587">(G1411&lt;0)</f>
        <v>0</v>
      </c>
      <c r="AH1411" s="73" t="b">
        <f t="shared" si="570"/>
        <v>1</v>
      </c>
      <c r="AI1411" s="34" t="str">
        <f t="shared" ref="AI1411:AI1474" si="588">IF(AH1411,IF(AND(J1411&gt;=LowerTurbLimit,J1411&lt;=UpperTurbLimit,K1411&gt;=LowerShearLimit,K1411&lt;=UpperShearLimit),"Inner","Outer"),"")</f>
        <v>Outer</v>
      </c>
      <c r="AJ1411" s="35" t="str">
        <f t="shared" si="571"/>
        <v>-0.1-0.0</v>
      </c>
      <c r="AK1411" s="36" t="str">
        <f t="shared" ref="AK1411:AK1474" si="589">IF(AH1411,HOUR(E1411)&amp;"-"&amp;HOUR(E1411)+1,"")</f>
        <v>20-21</v>
      </c>
      <c r="AL1411" s="36" t="str">
        <f t="shared" ref="AL1411:AL1474" si="590">IF(AH1411,TEXT(E1411,"mmm"),"")</f>
        <v>Feb</v>
      </c>
      <c r="AM1411" s="35" t="str">
        <f t="shared" ref="AM1411:AM1474" si="591">IF(AH1411,IF(OR(I1411&lt;5,I1411&gt;=355),"355-5",MROUND(I1411,10)-5&amp;"-"&amp;MROUND(I1411,10)+5),"")</f>
        <v>285-295</v>
      </c>
      <c r="AN1411" s="36" t="str">
        <f t="shared" ref="AN1411:AN1474" si="592">IF(AH1411,IF(V1411&lt;0.5,IF(J1411&lt;=LowerTurbLimit,"LWS-LTI",IF(J1411&gt;=UpperTurbLimit,"LWS-HTI","Inner-TI")),IF(J1411&lt;=LowerTurbLimit,"HWS-LTI",IF(J1411&gt;=UpperTurbLimit,"HWS-HTI","Inner-TI"))),"")</f>
        <v>LWS-HTI</v>
      </c>
    </row>
    <row r="1412" spans="5:40" x14ac:dyDescent="0.3">
      <c r="E1412" s="12">
        <v>40967.868055555555</v>
      </c>
      <c r="F1412" s="16">
        <v>4.45</v>
      </c>
      <c r="G1412" s="16">
        <v>199.51000213623018</v>
      </c>
      <c r="H1412" s="29">
        <v>1.1863441810409525</v>
      </c>
      <c r="I1412" s="26">
        <v>296.10000000000002</v>
      </c>
      <c r="J1412" s="30">
        <v>0.20674157303370785</v>
      </c>
      <c r="K1412" s="31">
        <v>0.23224210781646745</v>
      </c>
      <c r="L1412" s="111">
        <f t="shared" si="572"/>
        <v>0</v>
      </c>
      <c r="M1412" s="112">
        <f t="shared" si="573"/>
        <v>0.21000000000000002</v>
      </c>
      <c r="N1412" s="112" t="b">
        <f t="shared" si="574"/>
        <v>0</v>
      </c>
      <c r="O1412" s="112" t="b">
        <f t="shared" si="575"/>
        <v>1</v>
      </c>
      <c r="P1412" s="113">
        <f t="shared" si="576"/>
        <v>0</v>
      </c>
      <c r="Q1412" s="113">
        <f t="shared" si="577"/>
        <v>5</v>
      </c>
      <c r="R1412" s="114" t="str">
        <f t="shared" ref="R1412:R1475" si="593">L1412&amp;"-"&amp;M1412</f>
        <v>0-0.21</v>
      </c>
      <c r="S1412" s="127">
        <f t="shared" si="578"/>
        <v>0</v>
      </c>
      <c r="T1412" s="112" t="b">
        <f t="shared" si="579"/>
        <v>0</v>
      </c>
      <c r="U1412" s="22">
        <f t="shared" si="580"/>
        <v>4.4026911050594153</v>
      </c>
      <c r="V1412" s="22">
        <f t="shared" si="581"/>
        <v>3.8500078823755231E-2</v>
      </c>
      <c r="W1412" s="81">
        <f t="shared" si="582"/>
        <v>5</v>
      </c>
      <c r="X1412" s="22">
        <f t="shared" si="583"/>
        <v>0.28484724024866326</v>
      </c>
      <c r="Y1412" s="3">
        <f>IF(U1412&gt;'Power Curve'!$C$37,0,INDEX(Ci,$W1412,1)*POWER(1-X1412,3)+INDEX(Ci,$W1412,2)*3*X1412*POWER(1-X1412,2)+INDEX(Ci,$W1412,3)*3*POWER(X1412,2)*(1-X1412)+INDEX(Ci,$W1412,4)*POWER(X1412,3))</f>
        <v>106.70394434042835</v>
      </c>
      <c r="Z1412" s="3">
        <f t="shared" si="584"/>
        <v>106.70394434042835</v>
      </c>
      <c r="AA1412" s="3">
        <f t="shared" si="585"/>
        <v>199.51000213623018</v>
      </c>
      <c r="AB1412" s="3">
        <f t="shared" ref="AB1412:AB1475" si="594">IF(AH1412,Z1412-AA1412,"")</f>
        <v>-92.806057795801834</v>
      </c>
      <c r="AC1412" s="3">
        <f t="shared" ref="AC1412:AC1475" si="595">IF(AH1412,ABS(AB1412),"")</f>
        <v>92.806057795801834</v>
      </c>
      <c r="AE1412" s="34">
        <f t="shared" si="586"/>
        <v>4</v>
      </c>
      <c r="AF1412" s="73" t="b">
        <f>COUNTIF('Power Curve'!$D$2:$D$31,AE1412)&gt;0</f>
        <v>1</v>
      </c>
      <c r="AG1412" s="73" t="b">
        <f t="shared" si="587"/>
        <v>0</v>
      </c>
      <c r="AH1412" s="73" t="b">
        <f t="shared" ref="AH1412:AH1475" si="596">AND(AF1412,NOT(AG1412))</f>
        <v>1</v>
      </c>
      <c r="AI1412" s="34" t="str">
        <f t="shared" si="588"/>
        <v>Outer</v>
      </c>
      <c r="AJ1412" s="35" t="str">
        <f t="shared" ref="AJ1412:AJ1475" si="597">IF(AH1412,TEXT(ROUND(V1412+0.05,1)-0.1,"0.0")&amp;"-"&amp;TEXT(ROUND(V1412+0.05,1),"0.0"),"")</f>
        <v>0.0-0.1</v>
      </c>
      <c r="AK1412" s="36" t="str">
        <f t="shared" si="589"/>
        <v>20-21</v>
      </c>
      <c r="AL1412" s="36" t="str">
        <f t="shared" si="590"/>
        <v>Feb</v>
      </c>
      <c r="AM1412" s="35" t="str">
        <f t="shared" si="591"/>
        <v>295-305</v>
      </c>
      <c r="AN1412" s="36" t="str">
        <f t="shared" si="592"/>
        <v>LWS-HTI</v>
      </c>
    </row>
    <row r="1413" spans="5:40" x14ac:dyDescent="0.3">
      <c r="E1413" s="12">
        <v>40967.875</v>
      </c>
      <c r="F1413" s="16">
        <v>4.37</v>
      </c>
      <c r="G1413" s="16">
        <v>81.130001068115092</v>
      </c>
      <c r="H1413" s="29">
        <v>1.1863441810409525</v>
      </c>
      <c r="I1413" s="26">
        <v>286.7</v>
      </c>
      <c r="J1413" s="30">
        <v>0.16933638443935925</v>
      </c>
      <c r="K1413" s="31">
        <v>0.18182525683821082</v>
      </c>
      <c r="L1413" s="111">
        <f t="shared" si="572"/>
        <v>0</v>
      </c>
      <c r="M1413" s="112">
        <f t="shared" si="573"/>
        <v>0.17</v>
      </c>
      <c r="N1413" s="112" t="b">
        <f t="shared" si="574"/>
        <v>0</v>
      </c>
      <c r="O1413" s="112" t="b">
        <f t="shared" si="575"/>
        <v>1</v>
      </c>
      <c r="P1413" s="113">
        <f t="shared" si="576"/>
        <v>0</v>
      </c>
      <c r="Q1413" s="113">
        <f t="shared" si="577"/>
        <v>9</v>
      </c>
      <c r="R1413" s="114" t="str">
        <f t="shared" si="593"/>
        <v>0-0.17</v>
      </c>
      <c r="S1413" s="127">
        <f t="shared" si="578"/>
        <v>0</v>
      </c>
      <c r="T1413" s="112" t="b">
        <f t="shared" si="579"/>
        <v>0</v>
      </c>
      <c r="U1413" s="22">
        <f t="shared" si="580"/>
        <v>4.3235416020471114</v>
      </c>
      <c r="V1413" s="22">
        <f t="shared" si="581"/>
        <v>2.626726798847117E-2</v>
      </c>
      <c r="W1413" s="81">
        <f t="shared" si="582"/>
        <v>5</v>
      </c>
      <c r="X1413" s="22">
        <f t="shared" si="583"/>
        <v>0.19434137781006219</v>
      </c>
      <c r="Y1413" s="3">
        <f>IF(U1413&gt;'Power Curve'!$C$37,0,INDEX(Ci,$W1413,1)*POWER(1-X1413,3)+INDEX(Ci,$W1413,2)*3*X1413*POWER(1-X1413,2)+INDEX(Ci,$W1413,3)*3*POWER(X1413,2)*(1-X1413)+INDEX(Ci,$W1413,4)*POWER(X1413,3))</f>
        <v>95.797303446881727</v>
      </c>
      <c r="Z1413" s="3">
        <f t="shared" si="584"/>
        <v>95.797303446881727</v>
      </c>
      <c r="AA1413" s="3">
        <f t="shared" si="585"/>
        <v>81.130001068115092</v>
      </c>
      <c r="AB1413" s="3">
        <f t="shared" si="594"/>
        <v>14.667302378766635</v>
      </c>
      <c r="AC1413" s="3">
        <f t="shared" si="595"/>
        <v>14.667302378766635</v>
      </c>
      <c r="AE1413" s="34">
        <f t="shared" si="586"/>
        <v>4</v>
      </c>
      <c r="AF1413" s="73" t="b">
        <f>COUNTIF('Power Curve'!$D$2:$D$31,AE1413)&gt;0</f>
        <v>1</v>
      </c>
      <c r="AG1413" s="73" t="b">
        <f t="shared" si="587"/>
        <v>0</v>
      </c>
      <c r="AH1413" s="73" t="b">
        <f t="shared" si="596"/>
        <v>1</v>
      </c>
      <c r="AI1413" s="34" t="str">
        <f t="shared" si="588"/>
        <v>Outer</v>
      </c>
      <c r="AJ1413" s="35" t="str">
        <f t="shared" si="597"/>
        <v>0.0-0.1</v>
      </c>
      <c r="AK1413" s="36" t="str">
        <f t="shared" si="589"/>
        <v>21-22</v>
      </c>
      <c r="AL1413" s="36" t="str">
        <f t="shared" si="590"/>
        <v>Feb</v>
      </c>
      <c r="AM1413" s="35" t="str">
        <f t="shared" si="591"/>
        <v>285-295</v>
      </c>
      <c r="AN1413" s="36" t="str">
        <f t="shared" si="592"/>
        <v>LWS-HTI</v>
      </c>
    </row>
    <row r="1414" spans="5:40" x14ac:dyDescent="0.3">
      <c r="E1414" s="12">
        <v>40967.881944444445</v>
      </c>
      <c r="F1414" s="16">
        <v>5.13</v>
      </c>
      <c r="G1414" s="16">
        <v>235.38999176025374</v>
      </c>
      <c r="H1414" s="29">
        <v>1.185646331668337</v>
      </c>
      <c r="I1414" s="26">
        <v>290.5</v>
      </c>
      <c r="J1414" s="30">
        <v>0.19298245614035087</v>
      </c>
      <c r="K1414" s="31">
        <v>0.1878513269622257</v>
      </c>
      <c r="L1414" s="111">
        <f t="shared" si="572"/>
        <v>0.1</v>
      </c>
      <c r="M1414" s="112">
        <f t="shared" si="573"/>
        <v>0.19</v>
      </c>
      <c r="N1414" s="112" t="b">
        <f t="shared" si="574"/>
        <v>1</v>
      </c>
      <c r="O1414" s="112" t="b">
        <f t="shared" si="575"/>
        <v>1</v>
      </c>
      <c r="P1414" s="113">
        <f t="shared" si="576"/>
        <v>1</v>
      </c>
      <c r="Q1414" s="113">
        <f t="shared" si="577"/>
        <v>7</v>
      </c>
      <c r="R1414" s="114" t="str">
        <f t="shared" si="593"/>
        <v>0.1-0.19</v>
      </c>
      <c r="S1414" s="127">
        <f t="shared" si="578"/>
        <v>9.0716742799455075E-2</v>
      </c>
      <c r="T1414" s="112" t="b">
        <f t="shared" si="579"/>
        <v>1</v>
      </c>
      <c r="U1414" s="22">
        <f t="shared" si="580"/>
        <v>5.0744664970689151</v>
      </c>
      <c r="V1414" s="22">
        <f t="shared" si="581"/>
        <v>0.1423251311803512</v>
      </c>
      <c r="W1414" s="81">
        <f t="shared" si="582"/>
        <v>6</v>
      </c>
      <c r="X1414" s="22">
        <f t="shared" si="583"/>
        <v>4.6205345304000063E-2</v>
      </c>
      <c r="Y1414" s="3">
        <f>IF(U1414&gt;'Power Curve'!$C$37,0,INDEX(Ci,$W1414,1)*POWER(1-X1414,3)+INDEX(Ci,$W1414,2)*3*X1414*POWER(1-X1414,2)+INDEX(Ci,$W1414,3)*3*POWER(X1414,2)*(1-X1414)+INDEX(Ci,$W1414,4)*POWER(X1414,3))</f>
        <v>218.58994830753753</v>
      </c>
      <c r="Z1414" s="3">
        <f t="shared" si="584"/>
        <v>238.41971642669859</v>
      </c>
      <c r="AA1414" s="3">
        <f t="shared" si="585"/>
        <v>235.38999176025374</v>
      </c>
      <c r="AB1414" s="3">
        <f t="shared" si="594"/>
        <v>3.0297246664448494</v>
      </c>
      <c r="AC1414" s="3">
        <f t="shared" si="595"/>
        <v>3.0297246664448494</v>
      </c>
      <c r="AE1414" s="34">
        <f t="shared" si="586"/>
        <v>5</v>
      </c>
      <c r="AF1414" s="73" t="b">
        <f>COUNTIF('Power Curve'!$D$2:$D$31,AE1414)&gt;0</f>
        <v>1</v>
      </c>
      <c r="AG1414" s="73" t="b">
        <f t="shared" si="587"/>
        <v>0</v>
      </c>
      <c r="AH1414" s="73" t="b">
        <f t="shared" si="596"/>
        <v>1</v>
      </c>
      <c r="AI1414" s="34" t="str">
        <f t="shared" si="588"/>
        <v>Outer</v>
      </c>
      <c r="AJ1414" s="35" t="str">
        <f t="shared" si="597"/>
        <v>0.1-0.2</v>
      </c>
      <c r="AK1414" s="36" t="str">
        <f t="shared" si="589"/>
        <v>21-22</v>
      </c>
      <c r="AL1414" s="36" t="str">
        <f t="shared" si="590"/>
        <v>Feb</v>
      </c>
      <c r="AM1414" s="35" t="str">
        <f t="shared" si="591"/>
        <v>285-295</v>
      </c>
      <c r="AN1414" s="36" t="str">
        <f t="shared" si="592"/>
        <v>LWS-HTI</v>
      </c>
    </row>
    <row r="1415" spans="5:40" x14ac:dyDescent="0.3">
      <c r="E1415" s="12">
        <v>40967.888888888891</v>
      </c>
      <c r="F1415" s="16">
        <v>5.94</v>
      </c>
      <c r="G1415" s="16">
        <v>334.4999923706053</v>
      </c>
      <c r="H1415" s="29">
        <v>1.1849928430720398</v>
      </c>
      <c r="I1415" s="26">
        <v>269</v>
      </c>
      <c r="J1415" s="30">
        <v>0.20538720538720537</v>
      </c>
      <c r="K1415" s="31">
        <v>0.15056422210724796</v>
      </c>
      <c r="L1415" s="111">
        <f t="shared" si="572"/>
        <v>0.30000000000000004</v>
      </c>
      <c r="M1415" s="112">
        <f t="shared" si="573"/>
        <v>0.21000000000000002</v>
      </c>
      <c r="N1415" s="112" t="b">
        <f t="shared" si="574"/>
        <v>1</v>
      </c>
      <c r="O1415" s="112" t="b">
        <f t="shared" si="575"/>
        <v>1</v>
      </c>
      <c r="P1415" s="113">
        <f t="shared" si="576"/>
        <v>3.0000000000000004</v>
      </c>
      <c r="Q1415" s="113">
        <f t="shared" si="577"/>
        <v>5</v>
      </c>
      <c r="R1415" s="114" t="str">
        <f t="shared" si="593"/>
        <v>0.3-0.21</v>
      </c>
      <c r="S1415" s="127">
        <f t="shared" si="578"/>
        <v>0</v>
      </c>
      <c r="T1415" s="112" t="b">
        <f t="shared" si="579"/>
        <v>0</v>
      </c>
      <c r="U1415" s="22">
        <f t="shared" si="580"/>
        <v>5.8746183547784057</v>
      </c>
      <c r="V1415" s="22">
        <f t="shared" si="581"/>
        <v>0.26599118014265166</v>
      </c>
      <c r="W1415" s="81">
        <f t="shared" si="582"/>
        <v>6</v>
      </c>
      <c r="X1415" s="22">
        <f t="shared" si="583"/>
        <v>0.84373090683546537</v>
      </c>
      <c r="Y1415" s="3">
        <f>IF(U1415&gt;'Power Curve'!$C$37,0,INDEX(Ci,$W1415,1)*POWER(1-X1415,3)+INDEX(Ci,$W1415,2)*3*X1415*POWER(1-X1415,2)+INDEX(Ci,$W1415,3)*3*POWER(X1415,2)*(1-X1415)+INDEX(Ci,$W1415,4)*POWER(X1415,3))</f>
        <v>340.86957578685588</v>
      </c>
      <c r="Z1415" s="3">
        <f t="shared" si="584"/>
        <v>340.86957578685588</v>
      </c>
      <c r="AA1415" s="3">
        <f t="shared" si="585"/>
        <v>334.4999923706053</v>
      </c>
      <c r="AB1415" s="3">
        <f t="shared" si="594"/>
        <v>6.3695834162505776</v>
      </c>
      <c r="AC1415" s="3">
        <f t="shared" si="595"/>
        <v>6.3695834162505776</v>
      </c>
      <c r="AE1415" s="34">
        <f t="shared" si="586"/>
        <v>6</v>
      </c>
      <c r="AF1415" s="73" t="b">
        <f>COUNTIF('Power Curve'!$D$2:$D$31,AE1415)&gt;0</f>
        <v>1</v>
      </c>
      <c r="AG1415" s="73" t="b">
        <f t="shared" si="587"/>
        <v>0</v>
      </c>
      <c r="AH1415" s="73" t="b">
        <f t="shared" si="596"/>
        <v>1</v>
      </c>
      <c r="AI1415" s="34" t="str">
        <f t="shared" si="588"/>
        <v>Outer</v>
      </c>
      <c r="AJ1415" s="35" t="str">
        <f t="shared" si="597"/>
        <v>0.2-0.3</v>
      </c>
      <c r="AK1415" s="36" t="str">
        <f t="shared" si="589"/>
        <v>21-22</v>
      </c>
      <c r="AL1415" s="36" t="str">
        <f t="shared" si="590"/>
        <v>Feb</v>
      </c>
      <c r="AM1415" s="35" t="str">
        <f t="shared" si="591"/>
        <v>265-275</v>
      </c>
      <c r="AN1415" s="36" t="str">
        <f t="shared" si="592"/>
        <v>LWS-HTI</v>
      </c>
    </row>
    <row r="1416" spans="5:40" x14ac:dyDescent="0.3">
      <c r="E1416" s="12">
        <v>40967.895833333336</v>
      </c>
      <c r="F1416" s="16">
        <v>6.38</v>
      </c>
      <c r="G1416" s="16">
        <v>535.20999145507813</v>
      </c>
      <c r="H1416" s="29">
        <v>1.1845140756082826</v>
      </c>
      <c r="I1416" s="26">
        <v>272.8</v>
      </c>
      <c r="J1416" s="30">
        <v>0.22100313479623823</v>
      </c>
      <c r="K1416" s="31">
        <v>0.24298680290440386</v>
      </c>
      <c r="L1416" s="111">
        <f t="shared" si="572"/>
        <v>0.30000000000000004</v>
      </c>
      <c r="M1416" s="112">
        <f t="shared" si="573"/>
        <v>0.22</v>
      </c>
      <c r="N1416" s="112" t="b">
        <f t="shared" si="574"/>
        <v>1</v>
      </c>
      <c r="O1416" s="112" t="b">
        <f t="shared" si="575"/>
        <v>1</v>
      </c>
      <c r="P1416" s="113">
        <f t="shared" si="576"/>
        <v>3.0000000000000004</v>
      </c>
      <c r="Q1416" s="113">
        <f t="shared" si="577"/>
        <v>4</v>
      </c>
      <c r="R1416" s="114" t="str">
        <f t="shared" si="593"/>
        <v>0.3-0.22</v>
      </c>
      <c r="S1416" s="127">
        <f t="shared" si="578"/>
        <v>1.390600267587961E-2</v>
      </c>
      <c r="T1416" s="112" t="b">
        <f t="shared" si="579"/>
        <v>1</v>
      </c>
      <c r="U1416" s="22">
        <f t="shared" si="580"/>
        <v>6.3089253851977336</v>
      </c>
      <c r="V1416" s="22">
        <f t="shared" si="581"/>
        <v>0.33311473171729283</v>
      </c>
      <c r="W1416" s="81">
        <f t="shared" si="582"/>
        <v>7</v>
      </c>
      <c r="X1416" s="22">
        <f t="shared" si="583"/>
        <v>0.28211530443671939</v>
      </c>
      <c r="Y1416" s="3">
        <f>IF(U1416&gt;'Power Curve'!$C$37,0,INDEX(Ci,$W1416,1)*POWER(1-X1416,3)+INDEX(Ci,$W1416,2)*3*X1416*POWER(1-X1416,2)+INDEX(Ci,$W1416,3)*3*POWER(X1416,2)*(1-X1416)+INDEX(Ci,$W1416,4)*POWER(X1416,3))</f>
        <v>426.41081892537716</v>
      </c>
      <c r="Z1416" s="3">
        <f t="shared" si="584"/>
        <v>432.34048891437749</v>
      </c>
      <c r="AA1416" s="3">
        <f t="shared" si="585"/>
        <v>535.20999145507813</v>
      </c>
      <c r="AB1416" s="3">
        <f t="shared" si="594"/>
        <v>-102.86950254070064</v>
      </c>
      <c r="AC1416" s="3">
        <f t="shared" si="595"/>
        <v>102.86950254070064</v>
      </c>
      <c r="AE1416" s="34">
        <f t="shared" si="586"/>
        <v>6</v>
      </c>
      <c r="AF1416" s="73" t="b">
        <f>COUNTIF('Power Curve'!$D$2:$D$31,AE1416)&gt;0</f>
        <v>1</v>
      </c>
      <c r="AG1416" s="73" t="b">
        <f t="shared" si="587"/>
        <v>0</v>
      </c>
      <c r="AH1416" s="73" t="b">
        <f t="shared" si="596"/>
        <v>1</v>
      </c>
      <c r="AI1416" s="34" t="str">
        <f t="shared" si="588"/>
        <v>Outer</v>
      </c>
      <c r="AJ1416" s="35" t="str">
        <f t="shared" si="597"/>
        <v>0.3-0.4</v>
      </c>
      <c r="AK1416" s="36" t="str">
        <f t="shared" si="589"/>
        <v>21-22</v>
      </c>
      <c r="AL1416" s="36" t="str">
        <f t="shared" si="590"/>
        <v>Feb</v>
      </c>
      <c r="AM1416" s="35" t="str">
        <f t="shared" si="591"/>
        <v>265-275</v>
      </c>
      <c r="AN1416" s="36" t="str">
        <f t="shared" si="592"/>
        <v>LWS-HTI</v>
      </c>
    </row>
    <row r="1417" spans="5:40" x14ac:dyDescent="0.3">
      <c r="E1417" s="12">
        <v>40967.902777777781</v>
      </c>
      <c r="F1417" s="16">
        <v>7.82</v>
      </c>
      <c r="G1417" s="16">
        <v>752.75999832153343</v>
      </c>
      <c r="H1417" s="29">
        <v>1.1844424184687323</v>
      </c>
      <c r="I1417" s="26">
        <v>281.39999999999998</v>
      </c>
      <c r="J1417" s="30">
        <v>0.10358056265984655</v>
      </c>
      <c r="K1417" s="31">
        <v>0.15070205760339861</v>
      </c>
      <c r="L1417" s="111">
        <f t="shared" si="572"/>
        <v>0.6</v>
      </c>
      <c r="M1417" s="112">
        <f t="shared" si="573"/>
        <v>9.9999999999999992E-2</v>
      </c>
      <c r="N1417" s="112" t="b">
        <f t="shared" si="574"/>
        <v>1</v>
      </c>
      <c r="O1417" s="112" t="b">
        <f t="shared" si="575"/>
        <v>1</v>
      </c>
      <c r="P1417" s="113">
        <f t="shared" si="576"/>
        <v>6</v>
      </c>
      <c r="Q1417" s="113">
        <f t="shared" si="577"/>
        <v>16</v>
      </c>
      <c r="R1417" s="114" t="str">
        <f t="shared" si="593"/>
        <v>0.6-0.1</v>
      </c>
      <c r="S1417" s="127">
        <f t="shared" si="578"/>
        <v>-7.7910698820127019E-3</v>
      </c>
      <c r="T1417" s="112" t="b">
        <f t="shared" si="579"/>
        <v>1</v>
      </c>
      <c r="U1417" s="22">
        <f t="shared" si="580"/>
        <v>7.7327275292155866</v>
      </c>
      <c r="V1417" s="22">
        <f t="shared" si="581"/>
        <v>0.55316794281496384</v>
      </c>
      <c r="W1417" s="81">
        <f t="shared" si="582"/>
        <v>8</v>
      </c>
      <c r="X1417" s="22">
        <f t="shared" si="583"/>
        <v>0.72225330324197823</v>
      </c>
      <c r="Y1417" s="3">
        <f>IF(U1417&gt;'Power Curve'!$C$37,0,INDEX(Ci,$W1417,1)*POWER(1-X1417,3)+INDEX(Ci,$W1417,2)*3*X1417*POWER(1-X1417,2)+INDEX(Ci,$W1417,3)*3*POWER(X1417,2)*(1-X1417)+INDEX(Ci,$W1417,4)*POWER(X1417,3))</f>
        <v>799.05168329307094</v>
      </c>
      <c r="Z1417" s="3">
        <f t="shared" si="584"/>
        <v>792.82621578919475</v>
      </c>
      <c r="AA1417" s="3">
        <f t="shared" si="585"/>
        <v>752.75999832153343</v>
      </c>
      <c r="AB1417" s="3">
        <f t="shared" si="594"/>
        <v>40.066217467661318</v>
      </c>
      <c r="AC1417" s="3">
        <f t="shared" si="595"/>
        <v>40.066217467661318</v>
      </c>
      <c r="AE1417" s="34">
        <f t="shared" si="586"/>
        <v>8</v>
      </c>
      <c r="AF1417" s="73" t="b">
        <f>COUNTIF('Power Curve'!$D$2:$D$31,AE1417)&gt;0</f>
        <v>1</v>
      </c>
      <c r="AG1417" s="73" t="b">
        <f t="shared" si="587"/>
        <v>0</v>
      </c>
      <c r="AH1417" s="73" t="b">
        <f t="shared" si="596"/>
        <v>1</v>
      </c>
      <c r="AI1417" s="34" t="str">
        <f t="shared" si="588"/>
        <v>Inner</v>
      </c>
      <c r="AJ1417" s="35" t="str">
        <f t="shared" si="597"/>
        <v>0.5-0.6</v>
      </c>
      <c r="AK1417" s="36" t="str">
        <f t="shared" si="589"/>
        <v>21-22</v>
      </c>
      <c r="AL1417" s="36" t="str">
        <f t="shared" si="590"/>
        <v>Feb</v>
      </c>
      <c r="AM1417" s="35" t="str">
        <f t="shared" si="591"/>
        <v>275-285</v>
      </c>
      <c r="AN1417" s="36" t="str">
        <f t="shared" si="592"/>
        <v>Inner-TI</v>
      </c>
    </row>
    <row r="1418" spans="5:40" x14ac:dyDescent="0.3">
      <c r="E1418" s="12">
        <v>40967.909722222219</v>
      </c>
      <c r="F1418" s="16">
        <v>8.3000000000000007</v>
      </c>
      <c r="G1418" s="16">
        <v>927.14001464843773</v>
      </c>
      <c r="H1418" s="29">
        <v>1.1840791682606229</v>
      </c>
      <c r="I1418" s="26">
        <v>273</v>
      </c>
      <c r="J1418" s="30">
        <v>8.4337349397590355E-2</v>
      </c>
      <c r="K1418" s="31">
        <v>0.16673086176672094</v>
      </c>
      <c r="L1418" s="111">
        <f t="shared" si="572"/>
        <v>0.6</v>
      </c>
      <c r="M1418" s="112">
        <f t="shared" si="573"/>
        <v>0.08</v>
      </c>
      <c r="N1418" s="112" t="b">
        <f t="shared" si="574"/>
        <v>1</v>
      </c>
      <c r="O1418" s="112" t="b">
        <f t="shared" si="575"/>
        <v>1</v>
      </c>
      <c r="P1418" s="113">
        <f t="shared" si="576"/>
        <v>6</v>
      </c>
      <c r="Q1418" s="113">
        <f t="shared" si="577"/>
        <v>18</v>
      </c>
      <c r="R1418" s="114" t="str">
        <f t="shared" si="593"/>
        <v>0.6-0.08</v>
      </c>
      <c r="S1418" s="127">
        <f t="shared" si="578"/>
        <v>-2.6698824562309216E-2</v>
      </c>
      <c r="T1418" s="112" t="b">
        <f t="shared" si="579"/>
        <v>1</v>
      </c>
      <c r="U1418" s="22">
        <f t="shared" si="580"/>
        <v>8.2065315407936961</v>
      </c>
      <c r="V1418" s="22">
        <f t="shared" si="581"/>
        <v>0.62639588014936209</v>
      </c>
      <c r="W1418" s="81">
        <f t="shared" si="582"/>
        <v>9</v>
      </c>
      <c r="X1418" s="22">
        <f t="shared" si="583"/>
        <v>0.19775649097947257</v>
      </c>
      <c r="Y1418" s="3">
        <f>IF(U1418&gt;'Power Curve'!$C$37,0,INDEX(Ci,$W1418,1)*POWER(1-X1418,3)+INDEX(Ci,$W1418,2)*3*X1418*POWER(1-X1418,2)+INDEX(Ci,$W1418,3)*3*POWER(X1418,2)*(1-X1418)+INDEX(Ci,$W1418,4)*POWER(X1418,3))</f>
        <v>940.81098127721737</v>
      </c>
      <c r="Z1418" s="3">
        <f t="shared" si="584"/>
        <v>915.69243394180296</v>
      </c>
      <c r="AA1418" s="3">
        <f t="shared" si="585"/>
        <v>927.14001464843773</v>
      </c>
      <c r="AB1418" s="3">
        <f t="shared" si="594"/>
        <v>-11.447580706634767</v>
      </c>
      <c r="AC1418" s="3">
        <f t="shared" si="595"/>
        <v>11.447580706634767</v>
      </c>
      <c r="AE1418" s="34">
        <f t="shared" si="586"/>
        <v>8</v>
      </c>
      <c r="AF1418" s="73" t="b">
        <f>COUNTIF('Power Curve'!$D$2:$D$31,AE1418)&gt;0</f>
        <v>1</v>
      </c>
      <c r="AG1418" s="73" t="b">
        <f t="shared" si="587"/>
        <v>0</v>
      </c>
      <c r="AH1418" s="73" t="b">
        <f t="shared" si="596"/>
        <v>1</v>
      </c>
      <c r="AI1418" s="34" t="str">
        <f t="shared" si="588"/>
        <v>Outer</v>
      </c>
      <c r="AJ1418" s="35" t="str">
        <f t="shared" si="597"/>
        <v>0.6-0.7</v>
      </c>
      <c r="AK1418" s="36" t="str">
        <f t="shared" si="589"/>
        <v>21-22</v>
      </c>
      <c r="AL1418" s="36" t="str">
        <f t="shared" si="590"/>
        <v>Feb</v>
      </c>
      <c r="AM1418" s="35" t="str">
        <f t="shared" si="591"/>
        <v>265-275</v>
      </c>
      <c r="AN1418" s="36" t="str">
        <f t="shared" si="592"/>
        <v>HWS-LTI</v>
      </c>
    </row>
    <row r="1419" spans="5:40" x14ac:dyDescent="0.3">
      <c r="E1419" s="12">
        <v>40967.916666666664</v>
      </c>
      <c r="F1419" s="16">
        <v>9.0299999999999994</v>
      </c>
      <c r="G1419" s="16">
        <v>1269.2000427246089</v>
      </c>
      <c r="H1419" s="29">
        <v>1.1838618341960494</v>
      </c>
      <c r="I1419" s="26">
        <v>280.3</v>
      </c>
      <c r="J1419" s="30">
        <v>7.5304540420819507E-2</v>
      </c>
      <c r="K1419" s="31">
        <v>0.18415244543570441</v>
      </c>
      <c r="L1419" s="111">
        <f t="shared" si="572"/>
        <v>0.70000000000000007</v>
      </c>
      <c r="M1419" s="112">
        <f t="shared" si="573"/>
        <v>0.08</v>
      </c>
      <c r="N1419" s="112" t="b">
        <f t="shared" si="574"/>
        <v>1</v>
      </c>
      <c r="O1419" s="112" t="b">
        <f t="shared" si="575"/>
        <v>1</v>
      </c>
      <c r="P1419" s="113">
        <f t="shared" si="576"/>
        <v>7.0000000000000009</v>
      </c>
      <c r="Q1419" s="113">
        <f t="shared" si="577"/>
        <v>18</v>
      </c>
      <c r="R1419" s="114" t="str">
        <f t="shared" si="593"/>
        <v>0.7-0.08</v>
      </c>
      <c r="S1419" s="127">
        <f t="shared" si="578"/>
        <v>-1.674127324026084E-2</v>
      </c>
      <c r="T1419" s="112" t="b">
        <f t="shared" si="579"/>
        <v>1</v>
      </c>
      <c r="U1419" s="22">
        <f t="shared" si="580"/>
        <v>8.9277645328621755</v>
      </c>
      <c r="V1419" s="22">
        <f t="shared" si="581"/>
        <v>0.73786476402558965</v>
      </c>
      <c r="W1419" s="81">
        <f t="shared" si="582"/>
        <v>9</v>
      </c>
      <c r="X1419" s="22">
        <f t="shared" si="583"/>
        <v>0.91866375000516132</v>
      </c>
      <c r="Y1419" s="3">
        <f>IF(U1419&gt;'Power Curve'!$C$37,0,INDEX(Ci,$W1419,1)*POWER(1-X1419,3)+INDEX(Ci,$W1419,2)*3*X1419*POWER(1-X1419,2)+INDEX(Ci,$W1419,3)*3*POWER(X1419,2)*(1-X1419)+INDEX(Ci,$W1419,4)*POWER(X1419,3))</f>
        <v>1171.5753263788511</v>
      </c>
      <c r="Z1419" s="3">
        <f t="shared" si="584"/>
        <v>1151.9616637183949</v>
      </c>
      <c r="AA1419" s="3">
        <f t="shared" si="585"/>
        <v>1269.2000427246089</v>
      </c>
      <c r="AB1419" s="3">
        <f t="shared" si="594"/>
        <v>-117.23837900621402</v>
      </c>
      <c r="AC1419" s="3">
        <f t="shared" si="595"/>
        <v>117.23837900621402</v>
      </c>
      <c r="AE1419" s="34">
        <f t="shared" si="586"/>
        <v>9</v>
      </c>
      <c r="AF1419" s="73" t="b">
        <f>COUNTIF('Power Curve'!$D$2:$D$31,AE1419)&gt;0</f>
        <v>1</v>
      </c>
      <c r="AG1419" s="73" t="b">
        <f t="shared" si="587"/>
        <v>0</v>
      </c>
      <c r="AH1419" s="73" t="b">
        <f t="shared" si="596"/>
        <v>1</v>
      </c>
      <c r="AI1419" s="34" t="str">
        <f t="shared" si="588"/>
        <v>Outer</v>
      </c>
      <c r="AJ1419" s="35" t="str">
        <f t="shared" si="597"/>
        <v>0.7-0.8</v>
      </c>
      <c r="AK1419" s="36" t="str">
        <f t="shared" si="589"/>
        <v>22-23</v>
      </c>
      <c r="AL1419" s="36" t="str">
        <f t="shared" si="590"/>
        <v>Feb</v>
      </c>
      <c r="AM1419" s="35" t="str">
        <f t="shared" si="591"/>
        <v>275-285</v>
      </c>
      <c r="AN1419" s="36" t="str">
        <f t="shared" si="592"/>
        <v>HWS-LTI</v>
      </c>
    </row>
    <row r="1420" spans="5:40" x14ac:dyDescent="0.3">
      <c r="E1420" s="12">
        <v>40967.923611111109</v>
      </c>
      <c r="F1420" s="16">
        <v>8.65</v>
      </c>
      <c r="G1420" s="16">
        <v>1040.0299987792969</v>
      </c>
      <c r="H1420" s="29">
        <v>1.1837749230111358</v>
      </c>
      <c r="I1420" s="26">
        <v>282.10000000000002</v>
      </c>
      <c r="J1420" s="30">
        <v>7.7456647398843934E-2</v>
      </c>
      <c r="K1420" s="31">
        <v>0.16088248246881115</v>
      </c>
      <c r="L1420" s="111">
        <f t="shared" si="572"/>
        <v>0.70000000000000007</v>
      </c>
      <c r="M1420" s="112">
        <f t="shared" si="573"/>
        <v>0.08</v>
      </c>
      <c r="N1420" s="112" t="b">
        <f t="shared" si="574"/>
        <v>1</v>
      </c>
      <c r="O1420" s="112" t="b">
        <f t="shared" si="575"/>
        <v>1</v>
      </c>
      <c r="P1420" s="113">
        <f t="shared" si="576"/>
        <v>7.0000000000000009</v>
      </c>
      <c r="Q1420" s="113">
        <f t="shared" si="577"/>
        <v>18</v>
      </c>
      <c r="R1420" s="114" t="str">
        <f t="shared" si="593"/>
        <v>0.7-0.08</v>
      </c>
      <c r="S1420" s="127">
        <f t="shared" si="578"/>
        <v>-1.674127324026084E-2</v>
      </c>
      <c r="T1420" s="112" t="b">
        <f t="shared" si="579"/>
        <v>1</v>
      </c>
      <c r="U1420" s="22">
        <f t="shared" si="580"/>
        <v>8.5518575170248372</v>
      </c>
      <c r="V1420" s="22">
        <f t="shared" si="581"/>
        <v>0.6797671229616975</v>
      </c>
      <c r="W1420" s="81">
        <f t="shared" si="582"/>
        <v>9</v>
      </c>
      <c r="X1420" s="22">
        <f t="shared" si="583"/>
        <v>0.54292650640151396</v>
      </c>
      <c r="Y1420" s="3">
        <f>IF(U1420&gt;'Power Curve'!$C$37,0,INDEX(Ci,$W1420,1)*POWER(1-X1420,3)+INDEX(Ci,$W1420,2)*3*X1420*POWER(1-X1420,2)+INDEX(Ci,$W1420,3)*3*POWER(X1420,2)*(1-X1420)+INDEX(Ci,$W1420,4)*POWER(X1420,3))</f>
        <v>1049.5009740656985</v>
      </c>
      <c r="Z1420" s="3">
        <f t="shared" si="584"/>
        <v>1031.9309914929447</v>
      </c>
      <c r="AA1420" s="3">
        <f t="shared" si="585"/>
        <v>1040.0299987792969</v>
      </c>
      <c r="AB1420" s="3">
        <f t="shared" si="594"/>
        <v>-8.0990072863521618</v>
      </c>
      <c r="AC1420" s="3">
        <f t="shared" si="595"/>
        <v>8.0990072863521618</v>
      </c>
      <c r="AE1420" s="34">
        <f t="shared" si="586"/>
        <v>9</v>
      </c>
      <c r="AF1420" s="73" t="b">
        <f>COUNTIF('Power Curve'!$D$2:$D$31,AE1420)&gt;0</f>
        <v>1</v>
      </c>
      <c r="AG1420" s="73" t="b">
        <f t="shared" si="587"/>
        <v>0</v>
      </c>
      <c r="AH1420" s="73" t="b">
        <f t="shared" si="596"/>
        <v>1</v>
      </c>
      <c r="AI1420" s="34" t="str">
        <f t="shared" si="588"/>
        <v>Outer</v>
      </c>
      <c r="AJ1420" s="35" t="str">
        <f t="shared" si="597"/>
        <v>0.6-0.7</v>
      </c>
      <c r="AK1420" s="36" t="str">
        <f t="shared" si="589"/>
        <v>22-23</v>
      </c>
      <c r="AL1420" s="36" t="str">
        <f t="shared" si="590"/>
        <v>Feb</v>
      </c>
      <c r="AM1420" s="35" t="str">
        <f t="shared" si="591"/>
        <v>275-285</v>
      </c>
      <c r="AN1420" s="36" t="str">
        <f t="shared" si="592"/>
        <v>HWS-LTI</v>
      </c>
    </row>
    <row r="1421" spans="5:40" x14ac:dyDescent="0.3">
      <c r="E1421" s="12">
        <v>40967.930555555555</v>
      </c>
      <c r="F1421" s="16">
        <v>7.31</v>
      </c>
      <c r="G1421" s="16">
        <v>626.19000720977806</v>
      </c>
      <c r="H1421" s="29">
        <v>1.184051140179242</v>
      </c>
      <c r="I1421" s="26">
        <v>283.39999999999998</v>
      </c>
      <c r="J1421" s="30">
        <v>6.0191518467852263E-2</v>
      </c>
      <c r="K1421" s="31">
        <v>0.26047026274861179</v>
      </c>
      <c r="L1421" s="111">
        <f t="shared" si="572"/>
        <v>0.5</v>
      </c>
      <c r="M1421" s="112">
        <f t="shared" si="573"/>
        <v>6.0000000000000005E-2</v>
      </c>
      <c r="N1421" s="112" t="b">
        <f t="shared" si="574"/>
        <v>1</v>
      </c>
      <c r="O1421" s="112" t="b">
        <f t="shared" si="575"/>
        <v>1</v>
      </c>
      <c r="P1421" s="113">
        <f t="shared" si="576"/>
        <v>5</v>
      </c>
      <c r="Q1421" s="113">
        <f t="shared" si="577"/>
        <v>20</v>
      </c>
      <c r="R1421" s="114" t="str">
        <f t="shared" si="593"/>
        <v>0.5-0.06</v>
      </c>
      <c r="S1421" s="127">
        <f t="shared" si="578"/>
        <v>-6.6348637269411564E-2</v>
      </c>
      <c r="T1421" s="112" t="b">
        <f t="shared" si="579"/>
        <v>1</v>
      </c>
      <c r="U1421" s="22">
        <f t="shared" si="580"/>
        <v>7.2276231596038141</v>
      </c>
      <c r="V1421" s="22">
        <f t="shared" si="581"/>
        <v>0.47510243424726378</v>
      </c>
      <c r="W1421" s="81">
        <f t="shared" si="582"/>
        <v>8</v>
      </c>
      <c r="X1421" s="22">
        <f t="shared" si="583"/>
        <v>0.21387526964482242</v>
      </c>
      <c r="Y1421" s="3">
        <f>IF(U1421&gt;'Power Curve'!$C$37,0,INDEX(Ci,$W1421,1)*POWER(1-X1421,3)+INDEX(Ci,$W1421,2)*3*X1421*POWER(1-X1421,2)+INDEX(Ci,$W1421,3)*3*POWER(X1421,2)*(1-X1421)+INDEX(Ci,$W1421,4)*POWER(X1421,3))</f>
        <v>656.32558854452861</v>
      </c>
      <c r="Z1421" s="3">
        <f t="shared" si="584"/>
        <v>612.77928013955466</v>
      </c>
      <c r="AA1421" s="3">
        <f t="shared" si="585"/>
        <v>626.19000720977806</v>
      </c>
      <c r="AB1421" s="3">
        <f t="shared" si="594"/>
        <v>-13.410727070223402</v>
      </c>
      <c r="AC1421" s="3">
        <f t="shared" si="595"/>
        <v>13.410727070223402</v>
      </c>
      <c r="AE1421" s="34">
        <f t="shared" si="586"/>
        <v>7</v>
      </c>
      <c r="AF1421" s="73" t="b">
        <f>COUNTIF('Power Curve'!$D$2:$D$31,AE1421)&gt;0</f>
        <v>1</v>
      </c>
      <c r="AG1421" s="73" t="b">
        <f t="shared" si="587"/>
        <v>0</v>
      </c>
      <c r="AH1421" s="73" t="b">
        <f t="shared" si="596"/>
        <v>1</v>
      </c>
      <c r="AI1421" s="34" t="str">
        <f t="shared" si="588"/>
        <v>Outer</v>
      </c>
      <c r="AJ1421" s="35" t="str">
        <f t="shared" si="597"/>
        <v>0.4-0.5</v>
      </c>
      <c r="AK1421" s="36" t="str">
        <f t="shared" si="589"/>
        <v>22-23</v>
      </c>
      <c r="AL1421" s="36" t="str">
        <f t="shared" si="590"/>
        <v>Feb</v>
      </c>
      <c r="AM1421" s="35" t="str">
        <f t="shared" si="591"/>
        <v>275-285</v>
      </c>
      <c r="AN1421" s="36" t="str">
        <f t="shared" si="592"/>
        <v>LWS-LTI</v>
      </c>
    </row>
    <row r="1422" spans="5:40" x14ac:dyDescent="0.3">
      <c r="E1422" s="12">
        <v>40967.9375</v>
      </c>
      <c r="F1422" s="16">
        <v>6.91</v>
      </c>
      <c r="G1422" s="16">
        <v>568.12998580932663</v>
      </c>
      <c r="H1422" s="29">
        <v>1.1840231288124825</v>
      </c>
      <c r="I1422" s="26">
        <v>271.8</v>
      </c>
      <c r="J1422" s="30">
        <v>0.11722141823444285</v>
      </c>
      <c r="K1422" s="31">
        <v>0.20541590680024871</v>
      </c>
      <c r="L1422" s="111">
        <f t="shared" si="572"/>
        <v>0.4</v>
      </c>
      <c r="M1422" s="112">
        <f t="shared" si="573"/>
        <v>0.12</v>
      </c>
      <c r="N1422" s="112" t="b">
        <f t="shared" si="574"/>
        <v>1</v>
      </c>
      <c r="O1422" s="112" t="b">
        <f t="shared" si="575"/>
        <v>1</v>
      </c>
      <c r="P1422" s="113">
        <f t="shared" si="576"/>
        <v>4</v>
      </c>
      <c r="Q1422" s="113">
        <f t="shared" si="577"/>
        <v>14</v>
      </c>
      <c r="R1422" s="114" t="str">
        <f t="shared" si="593"/>
        <v>0.4-0.12</v>
      </c>
      <c r="S1422" s="127">
        <f t="shared" si="578"/>
        <v>-3.0982127234546147E-3</v>
      </c>
      <c r="T1422" s="112" t="b">
        <f t="shared" si="579"/>
        <v>1</v>
      </c>
      <c r="U1422" s="22">
        <f t="shared" si="580"/>
        <v>6.8320769074011825</v>
      </c>
      <c r="V1422" s="22">
        <f t="shared" si="581"/>
        <v>0.41396948589447152</v>
      </c>
      <c r="W1422" s="81">
        <f t="shared" si="582"/>
        <v>7</v>
      </c>
      <c r="X1422" s="22">
        <f t="shared" si="583"/>
        <v>0.81392302167354313</v>
      </c>
      <c r="Y1422" s="3">
        <f>IF(U1422&gt;'Power Curve'!$C$37,0,INDEX(Ci,$W1422,1)*POWER(1-X1422,3)+INDEX(Ci,$W1422,2)*3*X1422*POWER(1-X1422,2)+INDEX(Ci,$W1422,3)*3*POWER(X1422,2)*(1-X1422)+INDEX(Ci,$W1422,4)*POWER(X1422,3))</f>
        <v>553.399738434244</v>
      </c>
      <c r="Z1422" s="3">
        <f t="shared" si="584"/>
        <v>551.68518832347058</v>
      </c>
      <c r="AA1422" s="3">
        <f t="shared" si="585"/>
        <v>568.12998580932663</v>
      </c>
      <c r="AB1422" s="3">
        <f t="shared" si="594"/>
        <v>-16.444797485856043</v>
      </c>
      <c r="AC1422" s="3">
        <f t="shared" si="595"/>
        <v>16.444797485856043</v>
      </c>
      <c r="AE1422" s="34">
        <f t="shared" si="586"/>
        <v>7</v>
      </c>
      <c r="AF1422" s="73" t="b">
        <f>COUNTIF('Power Curve'!$D$2:$D$31,AE1422)&gt;0</f>
        <v>1</v>
      </c>
      <c r="AG1422" s="73" t="b">
        <f t="shared" si="587"/>
        <v>0</v>
      </c>
      <c r="AH1422" s="73" t="b">
        <f t="shared" si="596"/>
        <v>1</v>
      </c>
      <c r="AI1422" s="34" t="str">
        <f t="shared" si="588"/>
        <v>Inner</v>
      </c>
      <c r="AJ1422" s="35" t="str">
        <f t="shared" si="597"/>
        <v>0.4-0.5</v>
      </c>
      <c r="AK1422" s="36" t="str">
        <f t="shared" si="589"/>
        <v>22-23</v>
      </c>
      <c r="AL1422" s="36" t="str">
        <f t="shared" si="590"/>
        <v>Feb</v>
      </c>
      <c r="AM1422" s="35" t="str">
        <f t="shared" si="591"/>
        <v>265-275</v>
      </c>
      <c r="AN1422" s="36" t="str">
        <f t="shared" si="592"/>
        <v>Inner-TI</v>
      </c>
    </row>
    <row r="1423" spans="5:40" x14ac:dyDescent="0.3">
      <c r="E1423" s="12">
        <v>40967.944444444445</v>
      </c>
      <c r="F1423" s="16">
        <v>6.77</v>
      </c>
      <c r="G1423" s="16">
        <v>476.08000946044922</v>
      </c>
      <c r="H1423" s="29">
        <v>1.1832849869063689</v>
      </c>
      <c r="I1423" s="26">
        <v>273.10000000000002</v>
      </c>
      <c r="J1423" s="30">
        <v>0.16543574593796162</v>
      </c>
      <c r="K1423" s="31">
        <v>0.23590325671400145</v>
      </c>
      <c r="L1423" s="111">
        <f t="shared" si="572"/>
        <v>0.4</v>
      </c>
      <c r="M1423" s="112">
        <f t="shared" si="573"/>
        <v>0.17</v>
      </c>
      <c r="N1423" s="112" t="b">
        <f t="shared" si="574"/>
        <v>1</v>
      </c>
      <c r="O1423" s="112" t="b">
        <f t="shared" si="575"/>
        <v>1</v>
      </c>
      <c r="P1423" s="113">
        <f t="shared" si="576"/>
        <v>4</v>
      </c>
      <c r="Q1423" s="113">
        <f t="shared" si="577"/>
        <v>9</v>
      </c>
      <c r="R1423" s="114" t="str">
        <f t="shared" si="593"/>
        <v>0.4-0.17</v>
      </c>
      <c r="S1423" s="127">
        <f t="shared" si="578"/>
        <v>8.7124314714425499E-2</v>
      </c>
      <c r="T1423" s="112" t="b">
        <f t="shared" si="579"/>
        <v>1</v>
      </c>
      <c r="U1423" s="22">
        <f t="shared" si="580"/>
        <v>6.6922643955500005</v>
      </c>
      <c r="V1423" s="22">
        <f t="shared" si="581"/>
        <v>0.39236101149109404</v>
      </c>
      <c r="W1423" s="81">
        <f t="shared" si="582"/>
        <v>7</v>
      </c>
      <c r="X1423" s="22">
        <f t="shared" si="583"/>
        <v>0.67179713727287027</v>
      </c>
      <c r="Y1423" s="3">
        <f>IF(U1423&gt;'Power Curve'!$C$37,0,INDEX(Ci,$W1423,1)*POWER(1-X1423,3)+INDEX(Ci,$W1423,2)*3*X1423*POWER(1-X1423,2)+INDEX(Ci,$W1423,3)*3*POWER(X1423,2)*(1-X1423)+INDEX(Ci,$W1423,4)*POWER(X1423,3))</f>
        <v>517.97728723457362</v>
      </c>
      <c r="Z1423" s="3">
        <f t="shared" si="584"/>
        <v>563.10570342252288</v>
      </c>
      <c r="AA1423" s="3">
        <f t="shared" si="585"/>
        <v>476.08000946044922</v>
      </c>
      <c r="AB1423" s="3">
        <f t="shared" si="594"/>
        <v>87.02569396207366</v>
      </c>
      <c r="AC1423" s="3">
        <f t="shared" si="595"/>
        <v>87.02569396207366</v>
      </c>
      <c r="AE1423" s="34">
        <f t="shared" si="586"/>
        <v>7</v>
      </c>
      <c r="AF1423" s="73" t="b">
        <f>COUNTIF('Power Curve'!$D$2:$D$31,AE1423)&gt;0</f>
        <v>1</v>
      </c>
      <c r="AG1423" s="73" t="b">
        <f t="shared" si="587"/>
        <v>0</v>
      </c>
      <c r="AH1423" s="73" t="b">
        <f t="shared" si="596"/>
        <v>1</v>
      </c>
      <c r="AI1423" s="34" t="str">
        <f t="shared" si="588"/>
        <v>Outer</v>
      </c>
      <c r="AJ1423" s="35" t="str">
        <f t="shared" si="597"/>
        <v>0.3-0.4</v>
      </c>
      <c r="AK1423" s="36" t="str">
        <f t="shared" si="589"/>
        <v>22-23</v>
      </c>
      <c r="AL1423" s="36" t="str">
        <f t="shared" si="590"/>
        <v>Feb</v>
      </c>
      <c r="AM1423" s="35" t="str">
        <f t="shared" si="591"/>
        <v>265-275</v>
      </c>
      <c r="AN1423" s="36" t="str">
        <f t="shared" si="592"/>
        <v>LWS-HTI</v>
      </c>
    </row>
    <row r="1424" spans="5:40" x14ac:dyDescent="0.3">
      <c r="E1424" s="12">
        <v>40967.951388888891</v>
      </c>
      <c r="F1424" s="16">
        <v>6.71</v>
      </c>
      <c r="G1424" s="16">
        <v>435.52998733520519</v>
      </c>
      <c r="H1424" s="29">
        <v>1.1831548220815715</v>
      </c>
      <c r="I1424" s="26">
        <v>272.60000000000002</v>
      </c>
      <c r="J1424" s="30">
        <v>0.11624441132637854</v>
      </c>
      <c r="K1424" s="31">
        <v>0.25440471906264589</v>
      </c>
      <c r="L1424" s="111">
        <f t="shared" si="572"/>
        <v>0.4</v>
      </c>
      <c r="M1424" s="112">
        <f t="shared" si="573"/>
        <v>0.12</v>
      </c>
      <c r="N1424" s="112" t="b">
        <f t="shared" si="574"/>
        <v>1</v>
      </c>
      <c r="O1424" s="112" t="b">
        <f t="shared" si="575"/>
        <v>1</v>
      </c>
      <c r="P1424" s="113">
        <f t="shared" si="576"/>
        <v>4</v>
      </c>
      <c r="Q1424" s="113">
        <f t="shared" si="577"/>
        <v>14</v>
      </c>
      <c r="R1424" s="114" t="str">
        <f t="shared" si="593"/>
        <v>0.4-0.12</v>
      </c>
      <c r="S1424" s="127">
        <f t="shared" si="578"/>
        <v>-3.0982127234546147E-3</v>
      </c>
      <c r="T1424" s="112" t="b">
        <f t="shared" si="579"/>
        <v>1</v>
      </c>
      <c r="U1424" s="22">
        <f t="shared" si="580"/>
        <v>6.6327101136884137</v>
      </c>
      <c r="V1424" s="22">
        <f t="shared" si="581"/>
        <v>0.38315670525141071</v>
      </c>
      <c r="W1424" s="81">
        <f t="shared" si="582"/>
        <v>7</v>
      </c>
      <c r="X1424" s="22">
        <f t="shared" si="583"/>
        <v>0.61125745547075527</v>
      </c>
      <c r="Y1424" s="3">
        <f>IF(U1424&gt;'Power Curve'!$C$37,0,INDEX(Ci,$W1424,1)*POWER(1-X1424,3)+INDEX(Ci,$W1424,2)*3*X1424*POWER(1-X1424,2)+INDEX(Ci,$W1424,3)*3*POWER(X1424,2)*(1-X1424)+INDEX(Ci,$W1424,4)*POWER(X1424,3))</f>
        <v>503.11723009811323</v>
      </c>
      <c r="Z1424" s="3">
        <f t="shared" si="584"/>
        <v>501.55846589443405</v>
      </c>
      <c r="AA1424" s="3">
        <f t="shared" si="585"/>
        <v>435.52998733520519</v>
      </c>
      <c r="AB1424" s="3">
        <f t="shared" si="594"/>
        <v>66.028478559228859</v>
      </c>
      <c r="AC1424" s="3">
        <f t="shared" si="595"/>
        <v>66.028478559228859</v>
      </c>
      <c r="AE1424" s="34">
        <f t="shared" si="586"/>
        <v>7</v>
      </c>
      <c r="AF1424" s="73" t="b">
        <f>COUNTIF('Power Curve'!$D$2:$D$31,AE1424)&gt;0</f>
        <v>1</v>
      </c>
      <c r="AG1424" s="73" t="b">
        <f t="shared" si="587"/>
        <v>0</v>
      </c>
      <c r="AH1424" s="73" t="b">
        <f t="shared" si="596"/>
        <v>1</v>
      </c>
      <c r="AI1424" s="34" t="str">
        <f t="shared" si="588"/>
        <v>Inner</v>
      </c>
      <c r="AJ1424" s="35" t="str">
        <f t="shared" si="597"/>
        <v>0.3-0.4</v>
      </c>
      <c r="AK1424" s="36" t="str">
        <f t="shared" si="589"/>
        <v>22-23</v>
      </c>
      <c r="AL1424" s="36" t="str">
        <f t="shared" si="590"/>
        <v>Feb</v>
      </c>
      <c r="AM1424" s="35" t="str">
        <f t="shared" si="591"/>
        <v>265-275</v>
      </c>
      <c r="AN1424" s="36" t="str">
        <f t="shared" si="592"/>
        <v>Inner-TI</v>
      </c>
    </row>
    <row r="1425" spans="5:40" x14ac:dyDescent="0.3">
      <c r="E1425" s="12">
        <v>40967.958333333336</v>
      </c>
      <c r="F1425" s="16">
        <v>6.69</v>
      </c>
      <c r="G1425" s="16">
        <v>415.97001266479469</v>
      </c>
      <c r="H1425" s="29">
        <v>1.1831271021860541</v>
      </c>
      <c r="I1425" s="26">
        <v>274.39999999999998</v>
      </c>
      <c r="J1425" s="30">
        <v>9.7159940209267562E-2</v>
      </c>
      <c r="K1425" s="31">
        <v>0.25098390972494694</v>
      </c>
      <c r="L1425" s="111">
        <f t="shared" si="572"/>
        <v>0.4</v>
      </c>
      <c r="M1425" s="112">
        <f t="shared" si="573"/>
        <v>9.9999999999999992E-2</v>
      </c>
      <c r="N1425" s="112" t="b">
        <f t="shared" si="574"/>
        <v>1</v>
      </c>
      <c r="O1425" s="112" t="b">
        <f t="shared" si="575"/>
        <v>1</v>
      </c>
      <c r="P1425" s="113">
        <f t="shared" si="576"/>
        <v>4</v>
      </c>
      <c r="Q1425" s="113">
        <f t="shared" si="577"/>
        <v>16</v>
      </c>
      <c r="R1425" s="114" t="str">
        <f t="shared" si="593"/>
        <v>0.4-0.1</v>
      </c>
      <c r="S1425" s="127">
        <f t="shared" si="578"/>
        <v>-1.1366894958513816E-3</v>
      </c>
      <c r="T1425" s="112" t="b">
        <f t="shared" si="579"/>
        <v>1</v>
      </c>
      <c r="U1425" s="22">
        <f t="shared" si="580"/>
        <v>6.6128888411085036</v>
      </c>
      <c r="V1425" s="22">
        <f t="shared" si="581"/>
        <v>0.38009326367873336</v>
      </c>
      <c r="W1425" s="81">
        <f t="shared" si="582"/>
        <v>7</v>
      </c>
      <c r="X1425" s="22">
        <f t="shared" si="583"/>
        <v>0.59110821519127943</v>
      </c>
      <c r="Y1425" s="3">
        <f>IF(U1425&gt;'Power Curve'!$C$37,0,INDEX(Ci,$W1425,1)*POWER(1-X1425,3)+INDEX(Ci,$W1425,2)*3*X1425*POWER(1-X1425,2)+INDEX(Ci,$W1425,3)*3*POWER(X1425,2)*(1-X1425)+INDEX(Ci,$W1425,4)*POWER(X1425,3))</f>
        <v>498.21068262574835</v>
      </c>
      <c r="Z1425" s="3">
        <f t="shared" si="584"/>
        <v>497.64437177608676</v>
      </c>
      <c r="AA1425" s="3">
        <f t="shared" si="585"/>
        <v>415.97001266479469</v>
      </c>
      <c r="AB1425" s="3">
        <f t="shared" si="594"/>
        <v>81.674359111292063</v>
      </c>
      <c r="AC1425" s="3">
        <f t="shared" si="595"/>
        <v>81.674359111292063</v>
      </c>
      <c r="AE1425" s="34">
        <f t="shared" si="586"/>
        <v>7</v>
      </c>
      <c r="AF1425" s="73" t="b">
        <f>COUNTIF('Power Curve'!$D$2:$D$31,AE1425)&gt;0</f>
        <v>1</v>
      </c>
      <c r="AG1425" s="73" t="b">
        <f t="shared" si="587"/>
        <v>0</v>
      </c>
      <c r="AH1425" s="73" t="b">
        <f t="shared" si="596"/>
        <v>1</v>
      </c>
      <c r="AI1425" s="34" t="str">
        <f t="shared" si="588"/>
        <v>Outer</v>
      </c>
      <c r="AJ1425" s="35" t="str">
        <f t="shared" si="597"/>
        <v>0.3-0.4</v>
      </c>
      <c r="AK1425" s="36" t="str">
        <f t="shared" si="589"/>
        <v>23-24</v>
      </c>
      <c r="AL1425" s="36" t="str">
        <f t="shared" si="590"/>
        <v>Feb</v>
      </c>
      <c r="AM1425" s="35" t="str">
        <f t="shared" si="591"/>
        <v>265-275</v>
      </c>
      <c r="AN1425" s="36" t="str">
        <f t="shared" si="592"/>
        <v>LWS-LTI</v>
      </c>
    </row>
    <row r="1426" spans="5:40" x14ac:dyDescent="0.3">
      <c r="E1426" s="12">
        <v>40967.965277777781</v>
      </c>
      <c r="F1426" s="16">
        <v>6.38</v>
      </c>
      <c r="G1426" s="16">
        <v>365.46999359130831</v>
      </c>
      <c r="H1426" s="29">
        <v>1.1827802458813303</v>
      </c>
      <c r="I1426" s="26">
        <v>272.2</v>
      </c>
      <c r="J1426" s="30">
        <v>0.12695924764890285</v>
      </c>
      <c r="K1426" s="31">
        <v>0.21629855385306684</v>
      </c>
      <c r="L1426" s="111">
        <f t="shared" si="572"/>
        <v>0.30000000000000004</v>
      </c>
      <c r="M1426" s="112">
        <f t="shared" si="573"/>
        <v>0.13</v>
      </c>
      <c r="N1426" s="112" t="b">
        <f t="shared" si="574"/>
        <v>1</v>
      </c>
      <c r="O1426" s="112" t="b">
        <f t="shared" si="575"/>
        <v>1</v>
      </c>
      <c r="P1426" s="113">
        <f t="shared" si="576"/>
        <v>3.0000000000000004</v>
      </c>
      <c r="Q1426" s="113">
        <f t="shared" si="577"/>
        <v>13</v>
      </c>
      <c r="R1426" s="114" t="str">
        <f t="shared" si="593"/>
        <v>0.3-0.13</v>
      </c>
      <c r="S1426" s="127">
        <f t="shared" si="578"/>
        <v>2.3144625764960111E-2</v>
      </c>
      <c r="T1426" s="112" t="b">
        <f t="shared" si="579"/>
        <v>1</v>
      </c>
      <c r="U1426" s="22">
        <f t="shared" si="580"/>
        <v>6.3058456571006101</v>
      </c>
      <c r="V1426" s="22">
        <f t="shared" si="581"/>
        <v>0.33263874981213337</v>
      </c>
      <c r="W1426" s="81">
        <f t="shared" si="582"/>
        <v>7</v>
      </c>
      <c r="X1426" s="22">
        <f t="shared" si="583"/>
        <v>0.27898461839351901</v>
      </c>
      <c r="Y1426" s="3">
        <f>IF(U1426&gt;'Power Curve'!$C$37,0,INDEX(Ci,$W1426,1)*POWER(1-X1426,3)+INDEX(Ci,$W1426,2)*3*X1426*POWER(1-X1426,2)+INDEX(Ci,$W1426,3)*3*POWER(X1426,2)*(1-X1426)+INDEX(Ci,$W1426,4)*POWER(X1426,3))</f>
        <v>425.72450807865209</v>
      </c>
      <c r="Z1426" s="3">
        <f t="shared" si="584"/>
        <v>435.57774249710423</v>
      </c>
      <c r="AA1426" s="3">
        <f t="shared" si="585"/>
        <v>365.46999359130831</v>
      </c>
      <c r="AB1426" s="3">
        <f t="shared" si="594"/>
        <v>70.107748905795916</v>
      </c>
      <c r="AC1426" s="3">
        <f t="shared" si="595"/>
        <v>70.107748905795916</v>
      </c>
      <c r="AE1426" s="34">
        <f t="shared" si="586"/>
        <v>6</v>
      </c>
      <c r="AF1426" s="73" t="b">
        <f>COUNTIF('Power Curve'!$D$2:$D$31,AE1426)&gt;0</f>
        <v>1</v>
      </c>
      <c r="AG1426" s="73" t="b">
        <f t="shared" si="587"/>
        <v>0</v>
      </c>
      <c r="AH1426" s="73" t="b">
        <f t="shared" si="596"/>
        <v>1</v>
      </c>
      <c r="AI1426" s="34" t="str">
        <f t="shared" si="588"/>
        <v>Inner</v>
      </c>
      <c r="AJ1426" s="35" t="str">
        <f t="shared" si="597"/>
        <v>0.3-0.4</v>
      </c>
      <c r="AK1426" s="36" t="str">
        <f t="shared" si="589"/>
        <v>23-24</v>
      </c>
      <c r="AL1426" s="36" t="str">
        <f t="shared" si="590"/>
        <v>Feb</v>
      </c>
      <c r="AM1426" s="35" t="str">
        <f t="shared" si="591"/>
        <v>265-275</v>
      </c>
      <c r="AN1426" s="36" t="str">
        <f t="shared" si="592"/>
        <v>Inner-TI</v>
      </c>
    </row>
    <row r="1427" spans="5:40" x14ac:dyDescent="0.3">
      <c r="E1427" s="12">
        <v>40967.972222222219</v>
      </c>
      <c r="F1427" s="16">
        <v>5.34</v>
      </c>
      <c r="G1427" s="16">
        <v>278.7499923706053</v>
      </c>
      <c r="H1427" s="29">
        <v>1.1825793549605872</v>
      </c>
      <c r="I1427" s="26">
        <v>268.60000000000002</v>
      </c>
      <c r="J1427" s="30">
        <v>0.1797752808988764</v>
      </c>
      <c r="K1427" s="31">
        <v>0.2366875605695716</v>
      </c>
      <c r="L1427" s="111">
        <f t="shared" si="572"/>
        <v>0.2</v>
      </c>
      <c r="M1427" s="112">
        <f t="shared" si="573"/>
        <v>0.18000000000000002</v>
      </c>
      <c r="N1427" s="112" t="b">
        <f t="shared" si="574"/>
        <v>1</v>
      </c>
      <c r="O1427" s="112" t="b">
        <f t="shared" si="575"/>
        <v>1</v>
      </c>
      <c r="P1427" s="113">
        <f t="shared" si="576"/>
        <v>2</v>
      </c>
      <c r="Q1427" s="113">
        <f t="shared" si="577"/>
        <v>8</v>
      </c>
      <c r="R1427" s="114" t="str">
        <f t="shared" si="593"/>
        <v>0.2-0.18</v>
      </c>
      <c r="S1427" s="127">
        <f t="shared" si="578"/>
        <v>0.10965762067765471</v>
      </c>
      <c r="T1427" s="112" t="b">
        <f t="shared" si="579"/>
        <v>1</v>
      </c>
      <c r="U1427" s="22">
        <f t="shared" si="580"/>
        <v>5.2776346828500689</v>
      </c>
      <c r="V1427" s="22">
        <f t="shared" si="581"/>
        <v>0.17372542922167125</v>
      </c>
      <c r="W1427" s="81">
        <f t="shared" si="582"/>
        <v>6</v>
      </c>
      <c r="X1427" s="22">
        <f t="shared" si="583"/>
        <v>0.24870668288043832</v>
      </c>
      <c r="Y1427" s="3">
        <f>IF(U1427&gt;'Power Curve'!$C$37,0,INDEX(Ci,$W1427,1)*POWER(1-X1427,3)+INDEX(Ci,$W1427,2)*3*X1427*POWER(1-X1427,2)+INDEX(Ci,$W1427,3)*3*POWER(X1427,2)*(1-X1427)+INDEX(Ci,$W1427,4)*POWER(X1427,3))</f>
        <v>248.90775114369941</v>
      </c>
      <c r="Z1427" s="3">
        <f t="shared" si="584"/>
        <v>276.20238290234329</v>
      </c>
      <c r="AA1427" s="3">
        <f t="shared" si="585"/>
        <v>278.7499923706053</v>
      </c>
      <c r="AB1427" s="3">
        <f t="shared" si="594"/>
        <v>-2.5476094682620101</v>
      </c>
      <c r="AC1427" s="3">
        <f t="shared" si="595"/>
        <v>2.5476094682620101</v>
      </c>
      <c r="AE1427" s="34">
        <f t="shared" si="586"/>
        <v>5</v>
      </c>
      <c r="AF1427" s="73" t="b">
        <f>COUNTIF('Power Curve'!$D$2:$D$31,AE1427)&gt;0</f>
        <v>1</v>
      </c>
      <c r="AG1427" s="73" t="b">
        <f t="shared" si="587"/>
        <v>0</v>
      </c>
      <c r="AH1427" s="73" t="b">
        <f t="shared" si="596"/>
        <v>1</v>
      </c>
      <c r="AI1427" s="34" t="str">
        <f t="shared" si="588"/>
        <v>Outer</v>
      </c>
      <c r="AJ1427" s="35" t="str">
        <f t="shared" si="597"/>
        <v>0.1-0.2</v>
      </c>
      <c r="AK1427" s="36" t="str">
        <f t="shared" si="589"/>
        <v>23-24</v>
      </c>
      <c r="AL1427" s="36" t="str">
        <f t="shared" si="590"/>
        <v>Feb</v>
      </c>
      <c r="AM1427" s="35" t="str">
        <f t="shared" si="591"/>
        <v>265-275</v>
      </c>
      <c r="AN1427" s="36" t="str">
        <f t="shared" si="592"/>
        <v>LWS-HTI</v>
      </c>
    </row>
    <row r="1428" spans="5:40" x14ac:dyDescent="0.3">
      <c r="E1428" s="12">
        <v>40967.979166666664</v>
      </c>
      <c r="F1428" s="16">
        <v>6.17</v>
      </c>
      <c r="G1428" s="16">
        <v>510.46997451782278</v>
      </c>
      <c r="H1428" s="29">
        <v>1.1817568867756805</v>
      </c>
      <c r="I1428" s="26">
        <v>266.10000000000002</v>
      </c>
      <c r="J1428" s="30">
        <v>0.19773095623987033</v>
      </c>
      <c r="K1428" s="31">
        <v>0.12649612124977097</v>
      </c>
      <c r="L1428" s="111">
        <f t="shared" si="572"/>
        <v>0.30000000000000004</v>
      </c>
      <c r="M1428" s="112">
        <f t="shared" si="573"/>
        <v>0.2</v>
      </c>
      <c r="N1428" s="112" t="b">
        <f t="shared" si="574"/>
        <v>1</v>
      </c>
      <c r="O1428" s="112" t="b">
        <f t="shared" si="575"/>
        <v>1</v>
      </c>
      <c r="P1428" s="113">
        <f t="shared" si="576"/>
        <v>3.0000000000000004</v>
      </c>
      <c r="Q1428" s="113">
        <f t="shared" si="577"/>
        <v>6</v>
      </c>
      <c r="R1428" s="114" t="str">
        <f t="shared" si="593"/>
        <v>0.3-0.2</v>
      </c>
      <c r="S1428" s="127">
        <f t="shared" si="578"/>
        <v>3.3270699532487777E-2</v>
      </c>
      <c r="T1428" s="112" t="b">
        <f t="shared" si="579"/>
        <v>1</v>
      </c>
      <c r="U1428" s="22">
        <f t="shared" si="580"/>
        <v>6.096527190415717</v>
      </c>
      <c r="V1428" s="22">
        <f t="shared" si="581"/>
        <v>0.30028790603121963</v>
      </c>
      <c r="W1428" s="81">
        <f t="shared" si="582"/>
        <v>7</v>
      </c>
      <c r="X1428" s="22">
        <f t="shared" si="583"/>
        <v>6.6202716365687614E-2</v>
      </c>
      <c r="Y1428" s="3">
        <f>IF(U1428&gt;'Power Curve'!$C$37,0,INDEX(Ci,$W1428,1)*POWER(1-X1428,3)+INDEX(Ci,$W1428,2)*3*X1428*POWER(1-X1428,2)+INDEX(Ci,$W1428,3)*3*POWER(X1428,2)*(1-X1428)+INDEX(Ci,$W1428,4)*POWER(X1428,3))</f>
        <v>381.61334966933919</v>
      </c>
      <c r="Z1428" s="3">
        <f t="shared" si="584"/>
        <v>394.30989276377397</v>
      </c>
      <c r="AA1428" s="3">
        <f t="shared" si="585"/>
        <v>510.46997451782278</v>
      </c>
      <c r="AB1428" s="3">
        <f t="shared" si="594"/>
        <v>-116.1600817540488</v>
      </c>
      <c r="AC1428" s="3">
        <f t="shared" si="595"/>
        <v>116.1600817540488</v>
      </c>
      <c r="AE1428" s="34">
        <f t="shared" si="586"/>
        <v>6</v>
      </c>
      <c r="AF1428" s="73" t="b">
        <f>COUNTIF('Power Curve'!$D$2:$D$31,AE1428)&gt;0</f>
        <v>1</v>
      </c>
      <c r="AG1428" s="73" t="b">
        <f t="shared" si="587"/>
        <v>0</v>
      </c>
      <c r="AH1428" s="73" t="b">
        <f t="shared" si="596"/>
        <v>1</v>
      </c>
      <c r="AI1428" s="34" t="str">
        <f t="shared" si="588"/>
        <v>Outer</v>
      </c>
      <c r="AJ1428" s="35" t="str">
        <f t="shared" si="597"/>
        <v>0.3-0.4</v>
      </c>
      <c r="AK1428" s="36" t="str">
        <f t="shared" si="589"/>
        <v>23-24</v>
      </c>
      <c r="AL1428" s="36" t="str">
        <f t="shared" si="590"/>
        <v>Feb</v>
      </c>
      <c r="AM1428" s="35" t="str">
        <f t="shared" si="591"/>
        <v>265-275</v>
      </c>
      <c r="AN1428" s="36" t="str">
        <f t="shared" si="592"/>
        <v>LWS-HTI</v>
      </c>
    </row>
    <row r="1429" spans="5:40" x14ac:dyDescent="0.3">
      <c r="E1429" s="12">
        <v>40967.986111111109</v>
      </c>
      <c r="F1429" s="16">
        <v>7.28</v>
      </c>
      <c r="G1429" s="16">
        <v>668.30002927780151</v>
      </c>
      <c r="H1429" s="29">
        <v>1.1813244681345363</v>
      </c>
      <c r="I1429" s="26">
        <v>271.2</v>
      </c>
      <c r="J1429" s="30">
        <v>0.12637362637362637</v>
      </c>
      <c r="K1429" s="31">
        <v>0.20749269744702337</v>
      </c>
      <c r="L1429" s="111">
        <f t="shared" si="572"/>
        <v>0.5</v>
      </c>
      <c r="M1429" s="112">
        <f t="shared" si="573"/>
        <v>0.13</v>
      </c>
      <c r="N1429" s="112" t="b">
        <f t="shared" si="574"/>
        <v>1</v>
      </c>
      <c r="O1429" s="112" t="b">
        <f t="shared" si="575"/>
        <v>1</v>
      </c>
      <c r="P1429" s="113">
        <f t="shared" si="576"/>
        <v>5</v>
      </c>
      <c r="Q1429" s="113">
        <f t="shared" si="577"/>
        <v>13</v>
      </c>
      <c r="R1429" s="114" t="str">
        <f t="shared" si="593"/>
        <v>0.5-0.13</v>
      </c>
      <c r="S1429" s="127">
        <f t="shared" si="578"/>
        <v>1.7080752491931649E-2</v>
      </c>
      <c r="T1429" s="112" t="b">
        <f t="shared" si="579"/>
        <v>1</v>
      </c>
      <c r="U1429" s="22">
        <f t="shared" si="580"/>
        <v>7.1924317505574695</v>
      </c>
      <c r="V1429" s="22">
        <f t="shared" si="581"/>
        <v>0.46966348853683887</v>
      </c>
      <c r="W1429" s="81">
        <f t="shared" si="582"/>
        <v>8</v>
      </c>
      <c r="X1429" s="22">
        <f t="shared" si="583"/>
        <v>0.17845577932395149</v>
      </c>
      <c r="Y1429" s="3">
        <f>IF(U1429&gt;'Power Curve'!$C$37,0,INDEX(Ci,$W1429,1)*POWER(1-X1429,3)+INDEX(Ci,$W1429,2)*3*X1429*POWER(1-X1429,2)+INDEX(Ci,$W1429,3)*3*POWER(X1429,2)*(1-X1429)+INDEX(Ci,$W1429,4)*POWER(X1429,3))</f>
        <v>646.8541856998786</v>
      </c>
      <c r="Z1429" s="3">
        <f t="shared" si="584"/>
        <v>657.90294194418823</v>
      </c>
      <c r="AA1429" s="3">
        <f t="shared" si="585"/>
        <v>668.30002927780151</v>
      </c>
      <c r="AB1429" s="3">
        <f t="shared" si="594"/>
        <v>-10.397087333613285</v>
      </c>
      <c r="AC1429" s="3">
        <f t="shared" si="595"/>
        <v>10.397087333613285</v>
      </c>
      <c r="AE1429" s="34">
        <f t="shared" si="586"/>
        <v>7</v>
      </c>
      <c r="AF1429" s="73" t="b">
        <f>COUNTIF('Power Curve'!$D$2:$D$31,AE1429)&gt;0</f>
        <v>1</v>
      </c>
      <c r="AG1429" s="73" t="b">
        <f t="shared" si="587"/>
        <v>0</v>
      </c>
      <c r="AH1429" s="73" t="b">
        <f t="shared" si="596"/>
        <v>1</v>
      </c>
      <c r="AI1429" s="34" t="str">
        <f t="shared" si="588"/>
        <v>Inner</v>
      </c>
      <c r="AJ1429" s="35" t="str">
        <f t="shared" si="597"/>
        <v>0.4-0.5</v>
      </c>
      <c r="AK1429" s="36" t="str">
        <f t="shared" si="589"/>
        <v>23-24</v>
      </c>
      <c r="AL1429" s="36" t="str">
        <f t="shared" si="590"/>
        <v>Feb</v>
      </c>
      <c r="AM1429" s="35" t="str">
        <f t="shared" si="591"/>
        <v>265-275</v>
      </c>
      <c r="AN1429" s="36" t="str">
        <f t="shared" si="592"/>
        <v>Inner-TI</v>
      </c>
    </row>
    <row r="1430" spans="5:40" x14ac:dyDescent="0.3">
      <c r="E1430" s="12">
        <v>40967.993055555555</v>
      </c>
      <c r="F1430" s="16">
        <v>7.01</v>
      </c>
      <c r="G1430" s="16">
        <v>627.52002239227272</v>
      </c>
      <c r="H1430" s="29">
        <v>1.1812812436522158</v>
      </c>
      <c r="I1430" s="26">
        <v>279.3</v>
      </c>
      <c r="J1430" s="30">
        <v>9.5577746077032816E-2</v>
      </c>
      <c r="K1430" s="31">
        <v>0.19367322999648839</v>
      </c>
      <c r="L1430" s="111">
        <f t="shared" si="572"/>
        <v>0.4</v>
      </c>
      <c r="M1430" s="112">
        <f t="shared" si="573"/>
        <v>9.9999999999999992E-2</v>
      </c>
      <c r="N1430" s="112" t="b">
        <f t="shared" si="574"/>
        <v>1</v>
      </c>
      <c r="O1430" s="112" t="b">
        <f t="shared" si="575"/>
        <v>1</v>
      </c>
      <c r="P1430" s="113">
        <f t="shared" si="576"/>
        <v>4</v>
      </c>
      <c r="Q1430" s="113">
        <f t="shared" si="577"/>
        <v>16</v>
      </c>
      <c r="R1430" s="114" t="str">
        <f t="shared" si="593"/>
        <v>0.4-0.1</v>
      </c>
      <c r="S1430" s="127">
        <f t="shared" si="578"/>
        <v>-1.1366894958513816E-3</v>
      </c>
      <c r="T1430" s="112" t="b">
        <f t="shared" si="579"/>
        <v>1</v>
      </c>
      <c r="U1430" s="22">
        <f t="shared" si="580"/>
        <v>6.9255950032119298</v>
      </c>
      <c r="V1430" s="22">
        <f t="shared" si="581"/>
        <v>0.42842300906505931</v>
      </c>
      <c r="W1430" s="81">
        <f t="shared" si="582"/>
        <v>7</v>
      </c>
      <c r="X1430" s="22">
        <f t="shared" si="583"/>
        <v>0.90898849112678337</v>
      </c>
      <c r="Y1430" s="3">
        <f>IF(U1430&gt;'Power Curve'!$C$37,0,INDEX(Ci,$W1430,1)*POWER(1-X1430,3)+INDEX(Ci,$W1430,2)*3*X1430*POWER(1-X1430,2)+INDEX(Ci,$W1430,3)*3*POWER(X1430,2)*(1-X1430)+INDEX(Ci,$W1430,4)*POWER(X1430,3))</f>
        <v>577.3459793314538</v>
      </c>
      <c r="Z1430" s="3">
        <f t="shared" si="584"/>
        <v>576.68971622127572</v>
      </c>
      <c r="AA1430" s="3">
        <f t="shared" si="585"/>
        <v>627.52002239227272</v>
      </c>
      <c r="AB1430" s="3">
        <f t="shared" si="594"/>
        <v>-50.830306170997005</v>
      </c>
      <c r="AC1430" s="3">
        <f t="shared" si="595"/>
        <v>50.830306170997005</v>
      </c>
      <c r="AE1430" s="34">
        <f t="shared" si="586"/>
        <v>7</v>
      </c>
      <c r="AF1430" s="73" t="b">
        <f>COUNTIF('Power Curve'!$D$2:$D$31,AE1430)&gt;0</f>
        <v>1</v>
      </c>
      <c r="AG1430" s="73" t="b">
        <f t="shared" si="587"/>
        <v>0</v>
      </c>
      <c r="AH1430" s="73" t="b">
        <f t="shared" si="596"/>
        <v>1</v>
      </c>
      <c r="AI1430" s="34" t="str">
        <f t="shared" si="588"/>
        <v>Outer</v>
      </c>
      <c r="AJ1430" s="35" t="str">
        <f t="shared" si="597"/>
        <v>0.4-0.5</v>
      </c>
      <c r="AK1430" s="36" t="str">
        <f t="shared" si="589"/>
        <v>23-24</v>
      </c>
      <c r="AL1430" s="36" t="str">
        <f t="shared" si="590"/>
        <v>Feb</v>
      </c>
      <c r="AM1430" s="35" t="str">
        <f t="shared" si="591"/>
        <v>275-285</v>
      </c>
      <c r="AN1430" s="36" t="str">
        <f t="shared" si="592"/>
        <v>LWS-LTI</v>
      </c>
    </row>
    <row r="1431" spans="5:40" x14ac:dyDescent="0.3">
      <c r="E1431" s="12">
        <v>40968</v>
      </c>
      <c r="F1431" s="16">
        <v>6.69</v>
      </c>
      <c r="G1431" s="16">
        <v>521.719970703125</v>
      </c>
      <c r="H1431" s="29">
        <v>1.1819026253086737</v>
      </c>
      <c r="I1431" s="26">
        <v>287.8</v>
      </c>
      <c r="J1431" s="30">
        <v>0.11958146487294469</v>
      </c>
      <c r="K1431" s="31">
        <v>0.21256223530270157</v>
      </c>
      <c r="L1431" s="111">
        <f t="shared" si="572"/>
        <v>0.4</v>
      </c>
      <c r="M1431" s="112">
        <f t="shared" si="573"/>
        <v>0.12</v>
      </c>
      <c r="N1431" s="112" t="b">
        <f t="shared" si="574"/>
        <v>1</v>
      </c>
      <c r="O1431" s="112" t="b">
        <f t="shared" si="575"/>
        <v>1</v>
      </c>
      <c r="P1431" s="113">
        <f t="shared" si="576"/>
        <v>4</v>
      </c>
      <c r="Q1431" s="113">
        <f t="shared" si="577"/>
        <v>14</v>
      </c>
      <c r="R1431" s="114" t="str">
        <f t="shared" si="593"/>
        <v>0.4-0.12</v>
      </c>
      <c r="S1431" s="127">
        <f t="shared" si="578"/>
        <v>-3.0982127234546147E-3</v>
      </c>
      <c r="T1431" s="112" t="b">
        <f t="shared" si="579"/>
        <v>1</v>
      </c>
      <c r="U1431" s="22">
        <f t="shared" si="580"/>
        <v>6.6106067181612023</v>
      </c>
      <c r="V1431" s="22">
        <f t="shared" si="581"/>
        <v>0.37974055422062269</v>
      </c>
      <c r="W1431" s="81">
        <f t="shared" si="582"/>
        <v>7</v>
      </c>
      <c r="X1431" s="22">
        <f t="shared" si="583"/>
        <v>0.58878833167082945</v>
      </c>
      <c r="Y1431" s="3">
        <f>IF(U1431&gt;'Power Curve'!$C$37,0,INDEX(Ci,$W1431,1)*POWER(1-X1431,3)+INDEX(Ci,$W1431,2)*3*X1431*POWER(1-X1431,2)+INDEX(Ci,$W1431,3)*3*POWER(X1431,2)*(1-X1431)+INDEX(Ci,$W1431,4)*POWER(X1431,3))</f>
        <v>497.64713412613565</v>
      </c>
      <c r="Z1431" s="3">
        <f t="shared" si="584"/>
        <v>496.10531744339534</v>
      </c>
      <c r="AA1431" s="3">
        <f t="shared" si="585"/>
        <v>521.719970703125</v>
      </c>
      <c r="AB1431" s="3">
        <f t="shared" si="594"/>
        <v>-25.614653259729664</v>
      </c>
      <c r="AC1431" s="3">
        <f t="shared" si="595"/>
        <v>25.614653259729664</v>
      </c>
      <c r="AE1431" s="34">
        <f t="shared" si="586"/>
        <v>7</v>
      </c>
      <c r="AF1431" s="73" t="b">
        <f>COUNTIF('Power Curve'!$D$2:$D$31,AE1431)&gt;0</f>
        <v>1</v>
      </c>
      <c r="AG1431" s="73" t="b">
        <f t="shared" si="587"/>
        <v>0</v>
      </c>
      <c r="AH1431" s="73" t="b">
        <f t="shared" si="596"/>
        <v>1</v>
      </c>
      <c r="AI1431" s="34" t="str">
        <f t="shared" si="588"/>
        <v>Inner</v>
      </c>
      <c r="AJ1431" s="35" t="str">
        <f t="shared" si="597"/>
        <v>0.3-0.4</v>
      </c>
      <c r="AK1431" s="36" t="str">
        <f t="shared" si="589"/>
        <v>0-1</v>
      </c>
      <c r="AL1431" s="36" t="str">
        <f t="shared" si="590"/>
        <v>Feb</v>
      </c>
      <c r="AM1431" s="35" t="str">
        <f t="shared" si="591"/>
        <v>285-295</v>
      </c>
      <c r="AN1431" s="36" t="str">
        <f t="shared" si="592"/>
        <v>Inner-TI</v>
      </c>
    </row>
    <row r="1432" spans="5:40" x14ac:dyDescent="0.3">
      <c r="E1432" s="12">
        <v>40968.006944444445</v>
      </c>
      <c r="F1432" s="16">
        <v>6.59</v>
      </c>
      <c r="G1432" s="16">
        <v>545.2599792480471</v>
      </c>
      <c r="H1432" s="29">
        <v>1.1828117145459507</v>
      </c>
      <c r="I1432" s="26">
        <v>292</v>
      </c>
      <c r="J1432" s="30">
        <v>0.12746585735963581</v>
      </c>
      <c r="K1432" s="31">
        <v>0.16589890613525762</v>
      </c>
      <c r="L1432" s="111">
        <f t="shared" si="572"/>
        <v>0.4</v>
      </c>
      <c r="M1432" s="112">
        <f t="shared" si="573"/>
        <v>0.13</v>
      </c>
      <c r="N1432" s="112" t="b">
        <f t="shared" si="574"/>
        <v>1</v>
      </c>
      <c r="O1432" s="112" t="b">
        <f t="shared" si="575"/>
        <v>1</v>
      </c>
      <c r="P1432" s="113">
        <f t="shared" si="576"/>
        <v>4</v>
      </c>
      <c r="Q1432" s="113">
        <f t="shared" si="577"/>
        <v>13</v>
      </c>
      <c r="R1432" s="114" t="str">
        <f t="shared" si="593"/>
        <v>0.4-0.13</v>
      </c>
      <c r="S1432" s="127">
        <f t="shared" si="578"/>
        <v>1.1783103696728841E-2</v>
      </c>
      <c r="T1432" s="112" t="b">
        <f t="shared" si="579"/>
        <v>1</v>
      </c>
      <c r="U1432" s="22">
        <f t="shared" si="580"/>
        <v>6.5134626041657784</v>
      </c>
      <c r="V1432" s="22">
        <f t="shared" si="581"/>
        <v>0.36472661825083447</v>
      </c>
      <c r="W1432" s="81">
        <f t="shared" si="582"/>
        <v>7</v>
      </c>
      <c r="X1432" s="22">
        <f t="shared" si="583"/>
        <v>0.49003684703535272</v>
      </c>
      <c r="Y1432" s="3">
        <f>IF(U1432&gt;'Power Curve'!$C$37,0,INDEX(Ci,$W1432,1)*POWER(1-X1432,3)+INDEX(Ci,$W1432,2)*3*X1432*POWER(1-X1432,2)+INDEX(Ci,$W1432,3)*3*POWER(X1432,2)*(1-X1432)+INDEX(Ci,$W1432,4)*POWER(X1432,3))</f>
        <v>473.95017512872425</v>
      </c>
      <c r="Z1432" s="3">
        <f t="shared" si="584"/>
        <v>479.5347791893488</v>
      </c>
      <c r="AA1432" s="3">
        <f t="shared" si="585"/>
        <v>545.2599792480471</v>
      </c>
      <c r="AB1432" s="3">
        <f t="shared" si="594"/>
        <v>-65.725200058698306</v>
      </c>
      <c r="AC1432" s="3">
        <f t="shared" si="595"/>
        <v>65.725200058698306</v>
      </c>
      <c r="AE1432" s="34">
        <f t="shared" si="586"/>
        <v>7</v>
      </c>
      <c r="AF1432" s="73" t="b">
        <f>COUNTIF('Power Curve'!$D$2:$D$31,AE1432)&gt;0</f>
        <v>1</v>
      </c>
      <c r="AG1432" s="73" t="b">
        <f t="shared" si="587"/>
        <v>0</v>
      </c>
      <c r="AH1432" s="73" t="b">
        <f t="shared" si="596"/>
        <v>1</v>
      </c>
      <c r="AI1432" s="34" t="str">
        <f t="shared" si="588"/>
        <v>Inner</v>
      </c>
      <c r="AJ1432" s="35" t="str">
        <f t="shared" si="597"/>
        <v>0.3-0.4</v>
      </c>
      <c r="AK1432" s="36" t="str">
        <f t="shared" si="589"/>
        <v>0-1</v>
      </c>
      <c r="AL1432" s="36" t="str">
        <f t="shared" si="590"/>
        <v>Feb</v>
      </c>
      <c r="AM1432" s="35" t="str">
        <f t="shared" si="591"/>
        <v>285-295</v>
      </c>
      <c r="AN1432" s="36" t="str">
        <f t="shared" si="592"/>
        <v>Inner-TI</v>
      </c>
    </row>
    <row r="1433" spans="5:40" x14ac:dyDescent="0.3">
      <c r="E1433" s="12">
        <v>40968.013888888891</v>
      </c>
      <c r="F1433" s="16">
        <v>6.06</v>
      </c>
      <c r="G1433" s="16">
        <v>347.03001022338867</v>
      </c>
      <c r="H1433" s="29">
        <v>1.1835920477708453</v>
      </c>
      <c r="I1433" s="26">
        <v>291.60000000000002</v>
      </c>
      <c r="J1433" s="30">
        <v>0.10891089108910892</v>
      </c>
      <c r="K1433" s="31">
        <v>0.22554772676671592</v>
      </c>
      <c r="L1433" s="111">
        <f t="shared" si="572"/>
        <v>0.30000000000000004</v>
      </c>
      <c r="M1433" s="112">
        <f t="shared" si="573"/>
        <v>0.11</v>
      </c>
      <c r="N1433" s="112" t="b">
        <f t="shared" si="574"/>
        <v>1</v>
      </c>
      <c r="O1433" s="112" t="b">
        <f t="shared" si="575"/>
        <v>1</v>
      </c>
      <c r="P1433" s="113">
        <f t="shared" si="576"/>
        <v>3.0000000000000004</v>
      </c>
      <c r="Q1433" s="113">
        <f t="shared" si="577"/>
        <v>15</v>
      </c>
      <c r="R1433" s="114" t="str">
        <f t="shared" si="593"/>
        <v>0.3-0.11</v>
      </c>
      <c r="S1433" s="127">
        <f t="shared" si="578"/>
        <v>-2.4161179974829692E-3</v>
      </c>
      <c r="T1433" s="112" t="b">
        <f t="shared" si="579"/>
        <v>1</v>
      </c>
      <c r="U1433" s="22">
        <f t="shared" si="580"/>
        <v>5.990934997570049</v>
      </c>
      <c r="V1433" s="22">
        <f t="shared" si="581"/>
        <v>0.28396829224207054</v>
      </c>
      <c r="W1433" s="81">
        <f t="shared" si="582"/>
        <v>6</v>
      </c>
      <c r="X1433" s="22">
        <f t="shared" si="583"/>
        <v>0.95966576965439332</v>
      </c>
      <c r="Y1433" s="3">
        <f>IF(U1433&gt;'Power Curve'!$C$37,0,INDEX(Ci,$W1433,1)*POWER(1-X1433,3)+INDEX(Ci,$W1433,2)*3*X1433*POWER(1-X1433,2)+INDEX(Ci,$W1433,3)*3*POWER(X1433,2)*(1-X1433)+INDEX(Ci,$W1433,4)*POWER(X1433,3))</f>
        <v>361.50927559561001</v>
      </c>
      <c r="Z1433" s="3">
        <f t="shared" si="584"/>
        <v>360.63582652858639</v>
      </c>
      <c r="AA1433" s="3">
        <f t="shared" si="585"/>
        <v>347.03001022338867</v>
      </c>
      <c r="AB1433" s="3">
        <f t="shared" si="594"/>
        <v>13.60581630519772</v>
      </c>
      <c r="AC1433" s="3">
        <f t="shared" si="595"/>
        <v>13.60581630519772</v>
      </c>
      <c r="AE1433" s="34">
        <f t="shared" si="586"/>
        <v>6</v>
      </c>
      <c r="AF1433" s="73" t="b">
        <f>COUNTIF('Power Curve'!$D$2:$D$31,AE1433)&gt;0</f>
        <v>1</v>
      </c>
      <c r="AG1433" s="73" t="b">
        <f t="shared" si="587"/>
        <v>0</v>
      </c>
      <c r="AH1433" s="73" t="b">
        <f t="shared" si="596"/>
        <v>1</v>
      </c>
      <c r="AI1433" s="34" t="str">
        <f t="shared" si="588"/>
        <v>Inner</v>
      </c>
      <c r="AJ1433" s="35" t="str">
        <f t="shared" si="597"/>
        <v>0.2-0.3</v>
      </c>
      <c r="AK1433" s="36" t="str">
        <f t="shared" si="589"/>
        <v>0-1</v>
      </c>
      <c r="AL1433" s="36" t="str">
        <f t="shared" si="590"/>
        <v>Feb</v>
      </c>
      <c r="AM1433" s="35" t="str">
        <f t="shared" si="591"/>
        <v>285-295</v>
      </c>
      <c r="AN1433" s="36" t="str">
        <f t="shared" si="592"/>
        <v>Inner-TI</v>
      </c>
    </row>
    <row r="1434" spans="5:40" x14ac:dyDescent="0.3">
      <c r="E1434" s="12">
        <v>40968.020833333336</v>
      </c>
      <c r="F1434" s="16">
        <v>5.89</v>
      </c>
      <c r="G1434" s="16">
        <v>375.68999862670898</v>
      </c>
      <c r="H1434" s="29">
        <v>1.1834185514646447</v>
      </c>
      <c r="I1434" s="26">
        <v>292.3</v>
      </c>
      <c r="J1434" s="30">
        <v>0.13412563667232599</v>
      </c>
      <c r="K1434" s="31">
        <v>0.20997083460340335</v>
      </c>
      <c r="L1434" s="111">
        <f t="shared" si="572"/>
        <v>0.30000000000000004</v>
      </c>
      <c r="M1434" s="112">
        <f t="shared" si="573"/>
        <v>0.13</v>
      </c>
      <c r="N1434" s="112" t="b">
        <f t="shared" si="574"/>
        <v>1</v>
      </c>
      <c r="O1434" s="112" t="b">
        <f t="shared" si="575"/>
        <v>1</v>
      </c>
      <c r="P1434" s="113">
        <f t="shared" si="576"/>
        <v>3.0000000000000004</v>
      </c>
      <c r="Q1434" s="113">
        <f t="shared" si="577"/>
        <v>13</v>
      </c>
      <c r="R1434" s="114" t="str">
        <f t="shared" si="593"/>
        <v>0.3-0.13</v>
      </c>
      <c r="S1434" s="127">
        <f t="shared" si="578"/>
        <v>2.3144625764960111E-2</v>
      </c>
      <c r="T1434" s="112" t="b">
        <f t="shared" si="579"/>
        <v>1</v>
      </c>
      <c r="U1434" s="22">
        <f t="shared" si="580"/>
        <v>5.8225879363544699</v>
      </c>
      <c r="V1434" s="22">
        <f t="shared" si="581"/>
        <v>0.25794971125103089</v>
      </c>
      <c r="W1434" s="81">
        <f t="shared" si="582"/>
        <v>6</v>
      </c>
      <c r="X1434" s="22">
        <f t="shared" si="583"/>
        <v>0.79187126510564243</v>
      </c>
      <c r="Y1434" s="3">
        <f>IF(U1434&gt;'Power Curve'!$C$37,0,INDEX(Ci,$W1434,1)*POWER(1-X1434,3)+INDEX(Ci,$W1434,2)*3*X1434*POWER(1-X1434,2)+INDEX(Ci,$W1434,3)*3*POWER(X1434,2)*(1-X1434)+INDEX(Ci,$W1434,4)*POWER(X1434,3))</f>
        <v>332.06392700118488</v>
      </c>
      <c r="Z1434" s="3">
        <f t="shared" si="584"/>
        <v>339.74942232167035</v>
      </c>
      <c r="AA1434" s="3">
        <f t="shared" si="585"/>
        <v>375.68999862670898</v>
      </c>
      <c r="AB1434" s="3">
        <f t="shared" si="594"/>
        <v>-35.940576305038633</v>
      </c>
      <c r="AC1434" s="3">
        <f t="shared" si="595"/>
        <v>35.940576305038633</v>
      </c>
      <c r="AE1434" s="34">
        <f t="shared" si="586"/>
        <v>6</v>
      </c>
      <c r="AF1434" s="73" t="b">
        <f>COUNTIF('Power Curve'!$D$2:$D$31,AE1434)&gt;0</f>
        <v>1</v>
      </c>
      <c r="AG1434" s="73" t="b">
        <f t="shared" si="587"/>
        <v>0</v>
      </c>
      <c r="AH1434" s="73" t="b">
        <f t="shared" si="596"/>
        <v>1</v>
      </c>
      <c r="AI1434" s="34" t="str">
        <f t="shared" si="588"/>
        <v>Inner</v>
      </c>
      <c r="AJ1434" s="35" t="str">
        <f t="shared" si="597"/>
        <v>0.2-0.3</v>
      </c>
      <c r="AK1434" s="36" t="str">
        <f t="shared" si="589"/>
        <v>0-1</v>
      </c>
      <c r="AL1434" s="36" t="str">
        <f t="shared" si="590"/>
        <v>Feb</v>
      </c>
      <c r="AM1434" s="35" t="str">
        <f t="shared" si="591"/>
        <v>285-295</v>
      </c>
      <c r="AN1434" s="36" t="str">
        <f t="shared" si="592"/>
        <v>Inner-TI</v>
      </c>
    </row>
    <row r="1435" spans="5:40" x14ac:dyDescent="0.3">
      <c r="E1435" s="12">
        <v>40968.027777777781</v>
      </c>
      <c r="F1435" s="16">
        <v>6.21</v>
      </c>
      <c r="G1435" s="16">
        <v>445.95000839233415</v>
      </c>
      <c r="H1435" s="29">
        <v>1.1832884625137512</v>
      </c>
      <c r="I1435" s="26">
        <v>286.3</v>
      </c>
      <c r="J1435" s="30">
        <v>9.3397745571658614E-2</v>
      </c>
      <c r="K1435" s="31">
        <v>0.22111851140950689</v>
      </c>
      <c r="L1435" s="111">
        <f t="shared" si="572"/>
        <v>0.30000000000000004</v>
      </c>
      <c r="M1435" s="112">
        <f t="shared" si="573"/>
        <v>0.09</v>
      </c>
      <c r="N1435" s="112" t="b">
        <f t="shared" si="574"/>
        <v>1</v>
      </c>
      <c r="O1435" s="112" t="b">
        <f t="shared" si="575"/>
        <v>1</v>
      </c>
      <c r="P1435" s="113">
        <f t="shared" si="576"/>
        <v>3.0000000000000004</v>
      </c>
      <c r="Q1435" s="113">
        <f t="shared" si="577"/>
        <v>17</v>
      </c>
      <c r="R1435" s="114" t="str">
        <f t="shared" si="593"/>
        <v>0.3-0.09</v>
      </c>
      <c r="S1435" s="127">
        <f t="shared" si="578"/>
        <v>-3.2202117881719686E-2</v>
      </c>
      <c r="T1435" s="112" t="b">
        <f t="shared" si="579"/>
        <v>1</v>
      </c>
      <c r="U1435" s="22">
        <f t="shared" si="580"/>
        <v>6.1387005296978181</v>
      </c>
      <c r="V1435" s="22">
        <f t="shared" si="581"/>
        <v>0.30680593156638941</v>
      </c>
      <c r="W1435" s="81">
        <f t="shared" si="582"/>
        <v>7</v>
      </c>
      <c r="X1435" s="22">
        <f t="shared" si="583"/>
        <v>0.10907386619509817</v>
      </c>
      <c r="Y1435" s="3">
        <f>IF(U1435&gt;'Power Curve'!$C$37,0,INDEX(Ci,$W1435,1)*POWER(1-X1435,3)+INDEX(Ci,$W1435,2)*3*X1435*POWER(1-X1435,2)+INDEX(Ci,$W1435,3)*3*POWER(X1435,2)*(1-X1435)+INDEX(Ci,$W1435,4)*POWER(X1435,3))</f>
        <v>390.0675452879554</v>
      </c>
      <c r="Z1435" s="3">
        <f t="shared" si="584"/>
        <v>377.50654421275965</v>
      </c>
      <c r="AA1435" s="3">
        <f t="shared" si="585"/>
        <v>445.95000839233415</v>
      </c>
      <c r="AB1435" s="3">
        <f t="shared" si="594"/>
        <v>-68.443464179574505</v>
      </c>
      <c r="AC1435" s="3">
        <f t="shared" si="595"/>
        <v>68.443464179574505</v>
      </c>
      <c r="AE1435" s="34">
        <f t="shared" si="586"/>
        <v>6</v>
      </c>
      <c r="AF1435" s="73" t="b">
        <f>COUNTIF('Power Curve'!$D$2:$D$31,AE1435)&gt;0</f>
        <v>1</v>
      </c>
      <c r="AG1435" s="73" t="b">
        <f t="shared" si="587"/>
        <v>0</v>
      </c>
      <c r="AH1435" s="73" t="b">
        <f t="shared" si="596"/>
        <v>1</v>
      </c>
      <c r="AI1435" s="34" t="str">
        <f t="shared" si="588"/>
        <v>Outer</v>
      </c>
      <c r="AJ1435" s="35" t="str">
        <f t="shared" si="597"/>
        <v>0.3-0.4</v>
      </c>
      <c r="AK1435" s="36" t="str">
        <f t="shared" si="589"/>
        <v>0-1</v>
      </c>
      <c r="AL1435" s="36" t="str">
        <f t="shared" si="590"/>
        <v>Feb</v>
      </c>
      <c r="AM1435" s="35" t="str">
        <f t="shared" si="591"/>
        <v>285-295</v>
      </c>
      <c r="AN1435" s="36" t="str">
        <f t="shared" si="592"/>
        <v>LWS-LTI</v>
      </c>
    </row>
    <row r="1436" spans="5:40" x14ac:dyDescent="0.3">
      <c r="E1436" s="12">
        <v>40968.034722222219</v>
      </c>
      <c r="F1436" s="16">
        <v>5.83</v>
      </c>
      <c r="G1436" s="16">
        <v>307.69000244140602</v>
      </c>
      <c r="H1436" s="29">
        <v>1.1828707511539183</v>
      </c>
      <c r="I1436" s="26">
        <v>285.89999999999998</v>
      </c>
      <c r="J1436" s="30">
        <v>8.2332761578044589E-2</v>
      </c>
      <c r="K1436" s="31">
        <v>0.38209164908170723</v>
      </c>
      <c r="L1436" s="111">
        <f t="shared" si="572"/>
        <v>0.2</v>
      </c>
      <c r="M1436" s="112">
        <f t="shared" si="573"/>
        <v>0.08</v>
      </c>
      <c r="N1436" s="112" t="b">
        <f t="shared" si="574"/>
        <v>1</v>
      </c>
      <c r="O1436" s="112" t="b">
        <f t="shared" si="575"/>
        <v>1</v>
      </c>
      <c r="P1436" s="113">
        <f t="shared" si="576"/>
        <v>2</v>
      </c>
      <c r="Q1436" s="113">
        <f t="shared" si="577"/>
        <v>18</v>
      </c>
      <c r="R1436" s="114" t="str">
        <f t="shared" si="593"/>
        <v>0.2-0.08</v>
      </c>
      <c r="S1436" s="127">
        <f t="shared" si="578"/>
        <v>-4.963225655588225E-2</v>
      </c>
      <c r="T1436" s="112" t="b">
        <f t="shared" si="579"/>
        <v>1</v>
      </c>
      <c r="U1436" s="22">
        <f t="shared" si="580"/>
        <v>5.7623852428695059</v>
      </c>
      <c r="V1436" s="22">
        <f t="shared" si="581"/>
        <v>0.24864519090474813</v>
      </c>
      <c r="W1436" s="81">
        <f t="shared" si="582"/>
        <v>6</v>
      </c>
      <c r="X1436" s="22">
        <f t="shared" si="583"/>
        <v>0.73186617174155921</v>
      </c>
      <c r="Y1436" s="3">
        <f>IF(U1436&gt;'Power Curve'!$C$37,0,INDEX(Ci,$W1436,1)*POWER(1-X1436,3)+INDEX(Ci,$W1436,2)*3*X1436*POWER(1-X1436,2)+INDEX(Ci,$W1436,3)*3*POWER(X1436,2)*(1-X1436)+INDEX(Ci,$W1436,4)*POWER(X1436,3))</f>
        <v>322.15933129623477</v>
      </c>
      <c r="Z1436" s="3">
        <f t="shared" si="584"/>
        <v>306.16983671346861</v>
      </c>
      <c r="AA1436" s="3">
        <f t="shared" si="585"/>
        <v>307.69000244140602</v>
      </c>
      <c r="AB1436" s="3">
        <f t="shared" si="594"/>
        <v>-1.5201657279374103</v>
      </c>
      <c r="AC1436" s="3">
        <f t="shared" si="595"/>
        <v>1.5201657279374103</v>
      </c>
      <c r="AE1436" s="34">
        <f t="shared" si="586"/>
        <v>6</v>
      </c>
      <c r="AF1436" s="73" t="b">
        <f>COUNTIF('Power Curve'!$D$2:$D$31,AE1436)&gt;0</f>
        <v>1</v>
      </c>
      <c r="AG1436" s="73" t="b">
        <f t="shared" si="587"/>
        <v>0</v>
      </c>
      <c r="AH1436" s="73" t="b">
        <f t="shared" si="596"/>
        <v>1</v>
      </c>
      <c r="AI1436" s="34" t="str">
        <f t="shared" si="588"/>
        <v>Outer</v>
      </c>
      <c r="AJ1436" s="35" t="str">
        <f t="shared" si="597"/>
        <v>0.2-0.3</v>
      </c>
      <c r="AK1436" s="36" t="str">
        <f t="shared" si="589"/>
        <v>0-1</v>
      </c>
      <c r="AL1436" s="36" t="str">
        <f t="shared" si="590"/>
        <v>Feb</v>
      </c>
      <c r="AM1436" s="35" t="str">
        <f t="shared" si="591"/>
        <v>285-295</v>
      </c>
      <c r="AN1436" s="36" t="str">
        <f t="shared" si="592"/>
        <v>LWS-LTI</v>
      </c>
    </row>
    <row r="1437" spans="5:40" x14ac:dyDescent="0.3">
      <c r="E1437" s="12">
        <v>40968.041666666664</v>
      </c>
      <c r="F1437" s="16">
        <v>5.61</v>
      </c>
      <c r="G1437" s="16">
        <v>285.44000625610403</v>
      </c>
      <c r="H1437" s="29">
        <v>1.1824810364435629</v>
      </c>
      <c r="I1437" s="26">
        <v>286.60000000000002</v>
      </c>
      <c r="J1437" s="30">
        <v>8.3778966131907301E-2</v>
      </c>
      <c r="K1437" s="31">
        <v>0.35235318939360311</v>
      </c>
      <c r="L1437" s="111">
        <f t="shared" si="572"/>
        <v>0.2</v>
      </c>
      <c r="M1437" s="112">
        <f t="shared" si="573"/>
        <v>0.08</v>
      </c>
      <c r="N1437" s="112" t="b">
        <f t="shared" si="574"/>
        <v>1</v>
      </c>
      <c r="O1437" s="112" t="b">
        <f t="shared" si="575"/>
        <v>1</v>
      </c>
      <c r="P1437" s="113">
        <f t="shared" si="576"/>
        <v>2</v>
      </c>
      <c r="Q1437" s="113">
        <f t="shared" si="577"/>
        <v>18</v>
      </c>
      <c r="R1437" s="114" t="str">
        <f t="shared" si="593"/>
        <v>0.2-0.08</v>
      </c>
      <c r="S1437" s="127">
        <f t="shared" si="578"/>
        <v>-4.963225655588225E-2</v>
      </c>
      <c r="T1437" s="112" t="b">
        <f t="shared" si="579"/>
        <v>1</v>
      </c>
      <c r="U1437" s="22">
        <f t="shared" si="580"/>
        <v>5.5443277217453151</v>
      </c>
      <c r="V1437" s="22">
        <f t="shared" si="581"/>
        <v>0.2149436980892023</v>
      </c>
      <c r="W1437" s="81">
        <f t="shared" si="582"/>
        <v>6</v>
      </c>
      <c r="X1437" s="22">
        <f t="shared" si="583"/>
        <v>0.51452436930101608</v>
      </c>
      <c r="Y1437" s="3">
        <f>IF(U1437&gt;'Power Curve'!$C$37,0,INDEX(Ci,$W1437,1)*POWER(1-X1437,3)+INDEX(Ci,$W1437,2)*3*X1437*POWER(1-X1437,2)+INDEX(Ci,$W1437,3)*3*POWER(X1437,2)*(1-X1437)+INDEX(Ci,$W1437,4)*POWER(X1437,3))</f>
        <v>288.25021977215619</v>
      </c>
      <c r="Z1437" s="3">
        <f t="shared" si="584"/>
        <v>273.94371091213509</v>
      </c>
      <c r="AA1437" s="3">
        <f t="shared" si="585"/>
        <v>285.44000625610403</v>
      </c>
      <c r="AB1437" s="3">
        <f t="shared" si="594"/>
        <v>-11.496295343968939</v>
      </c>
      <c r="AC1437" s="3">
        <f t="shared" si="595"/>
        <v>11.496295343968939</v>
      </c>
      <c r="AE1437" s="34">
        <f t="shared" si="586"/>
        <v>6</v>
      </c>
      <c r="AF1437" s="73" t="b">
        <f>COUNTIF('Power Curve'!$D$2:$D$31,AE1437)&gt;0</f>
        <v>1</v>
      </c>
      <c r="AG1437" s="73" t="b">
        <f t="shared" si="587"/>
        <v>0</v>
      </c>
      <c r="AH1437" s="73" t="b">
        <f t="shared" si="596"/>
        <v>1</v>
      </c>
      <c r="AI1437" s="34" t="str">
        <f t="shared" si="588"/>
        <v>Outer</v>
      </c>
      <c r="AJ1437" s="35" t="str">
        <f t="shared" si="597"/>
        <v>0.2-0.3</v>
      </c>
      <c r="AK1437" s="36" t="str">
        <f t="shared" si="589"/>
        <v>1-2</v>
      </c>
      <c r="AL1437" s="36" t="str">
        <f t="shared" si="590"/>
        <v>Feb</v>
      </c>
      <c r="AM1437" s="35" t="str">
        <f t="shared" si="591"/>
        <v>285-295</v>
      </c>
      <c r="AN1437" s="36" t="str">
        <f t="shared" si="592"/>
        <v>LWS-LTI</v>
      </c>
    </row>
    <row r="1438" spans="5:40" x14ac:dyDescent="0.3">
      <c r="E1438" s="12">
        <v>40968.048611111109</v>
      </c>
      <c r="F1438" s="16">
        <v>6.62</v>
      </c>
      <c r="G1438" s="16">
        <v>496.57998466491745</v>
      </c>
      <c r="H1438" s="29">
        <v>1.1809085581370584</v>
      </c>
      <c r="I1438" s="26">
        <v>288.10000000000002</v>
      </c>
      <c r="J1438" s="30">
        <v>9.9697885196374625E-2</v>
      </c>
      <c r="K1438" s="31">
        <v>0.33702883881869683</v>
      </c>
      <c r="L1438" s="111">
        <f t="shared" si="572"/>
        <v>0.4</v>
      </c>
      <c r="M1438" s="112">
        <f t="shared" si="573"/>
        <v>9.9999999999999992E-2</v>
      </c>
      <c r="N1438" s="112" t="b">
        <f t="shared" si="574"/>
        <v>1</v>
      </c>
      <c r="O1438" s="112" t="b">
        <f t="shared" si="575"/>
        <v>1</v>
      </c>
      <c r="P1438" s="113">
        <f t="shared" si="576"/>
        <v>4</v>
      </c>
      <c r="Q1438" s="113">
        <f t="shared" si="577"/>
        <v>16</v>
      </c>
      <c r="R1438" s="114" t="str">
        <f t="shared" si="593"/>
        <v>0.4-0.1</v>
      </c>
      <c r="S1438" s="127">
        <f t="shared" si="578"/>
        <v>-1.1366894958513816E-3</v>
      </c>
      <c r="T1438" s="112" t="b">
        <f t="shared" si="579"/>
        <v>1</v>
      </c>
      <c r="U1438" s="22">
        <f t="shared" si="580"/>
        <v>6.539602982107521</v>
      </c>
      <c r="V1438" s="22">
        <f t="shared" si="581"/>
        <v>0.36876669792732292</v>
      </c>
      <c r="W1438" s="81">
        <f t="shared" si="582"/>
        <v>7</v>
      </c>
      <c r="X1438" s="22">
        <f t="shared" si="583"/>
        <v>0.51660975016359734</v>
      </c>
      <c r="Y1438" s="3">
        <f>IF(U1438&gt;'Power Curve'!$C$37,0,INDEX(Ci,$W1438,1)*POWER(1-X1438,3)+INDEX(Ci,$W1438,2)*3*X1438*POWER(1-X1438,2)+INDEX(Ci,$W1438,3)*3*POWER(X1438,2)*(1-X1438)+INDEX(Ci,$W1438,4)*POWER(X1438,3))</f>
        <v>480.2671189189989</v>
      </c>
      <c r="Z1438" s="3">
        <f t="shared" si="584"/>
        <v>479.72120432972088</v>
      </c>
      <c r="AA1438" s="3">
        <f t="shared" si="585"/>
        <v>496.57998466491745</v>
      </c>
      <c r="AB1438" s="3">
        <f t="shared" si="594"/>
        <v>-16.85878033519657</v>
      </c>
      <c r="AC1438" s="3">
        <f t="shared" si="595"/>
        <v>16.85878033519657</v>
      </c>
      <c r="AE1438" s="34">
        <f t="shared" si="586"/>
        <v>7</v>
      </c>
      <c r="AF1438" s="73" t="b">
        <f>COUNTIF('Power Curve'!$D$2:$D$31,AE1438)&gt;0</f>
        <v>1</v>
      </c>
      <c r="AG1438" s="73" t="b">
        <f t="shared" si="587"/>
        <v>0</v>
      </c>
      <c r="AH1438" s="73" t="b">
        <f t="shared" si="596"/>
        <v>1</v>
      </c>
      <c r="AI1438" s="34" t="str">
        <f t="shared" si="588"/>
        <v>Outer</v>
      </c>
      <c r="AJ1438" s="35" t="str">
        <f t="shared" si="597"/>
        <v>0.3-0.4</v>
      </c>
      <c r="AK1438" s="36" t="str">
        <f t="shared" si="589"/>
        <v>1-2</v>
      </c>
      <c r="AL1438" s="36" t="str">
        <f t="shared" si="590"/>
        <v>Feb</v>
      </c>
      <c r="AM1438" s="35" t="str">
        <f t="shared" si="591"/>
        <v>285-295</v>
      </c>
      <c r="AN1438" s="36" t="str">
        <f t="shared" si="592"/>
        <v>LWS-LTI</v>
      </c>
    </row>
    <row r="1439" spans="5:40" x14ac:dyDescent="0.3">
      <c r="E1439" s="12">
        <v>40968.055555555555</v>
      </c>
      <c r="F1439" s="16">
        <v>6.93</v>
      </c>
      <c r="G1439" s="16">
        <v>455.11000823974621</v>
      </c>
      <c r="H1439" s="29">
        <v>1.180520030356202</v>
      </c>
      <c r="I1439" s="26">
        <v>287.89999999999998</v>
      </c>
      <c r="J1439" s="30">
        <v>9.5238095238095247E-2</v>
      </c>
      <c r="K1439" s="31">
        <v>0.34867574737207024</v>
      </c>
      <c r="L1439" s="111">
        <f t="shared" si="572"/>
        <v>0.4</v>
      </c>
      <c r="M1439" s="112">
        <f t="shared" si="573"/>
        <v>9.9999999999999992E-2</v>
      </c>
      <c r="N1439" s="112" t="b">
        <f t="shared" si="574"/>
        <v>1</v>
      </c>
      <c r="O1439" s="112" t="b">
        <f t="shared" si="575"/>
        <v>1</v>
      </c>
      <c r="P1439" s="113">
        <f t="shared" si="576"/>
        <v>4</v>
      </c>
      <c r="Q1439" s="113">
        <f t="shared" si="577"/>
        <v>16</v>
      </c>
      <c r="R1439" s="114" t="str">
        <f t="shared" si="593"/>
        <v>0.4-0.1</v>
      </c>
      <c r="S1439" s="127">
        <f t="shared" si="578"/>
        <v>-1.1366894958513816E-3</v>
      </c>
      <c r="T1439" s="112" t="b">
        <f t="shared" si="579"/>
        <v>1</v>
      </c>
      <c r="U1439" s="22">
        <f t="shared" si="580"/>
        <v>6.8450873073348957</v>
      </c>
      <c r="V1439" s="22">
        <f t="shared" si="581"/>
        <v>0.4159802851442882</v>
      </c>
      <c r="W1439" s="81">
        <f t="shared" si="582"/>
        <v>7</v>
      </c>
      <c r="X1439" s="22">
        <f t="shared" si="583"/>
        <v>0.82714869491624743</v>
      </c>
      <c r="Y1439" s="3">
        <f>IF(U1439&gt;'Power Curve'!$C$37,0,INDEX(Ci,$W1439,1)*POWER(1-X1439,3)+INDEX(Ci,$W1439,2)*3*X1439*POWER(1-X1439,2)+INDEX(Ci,$W1439,3)*3*POWER(X1439,2)*(1-X1439)+INDEX(Ci,$W1439,4)*POWER(X1439,3))</f>
        <v>556.72322938520233</v>
      </c>
      <c r="Z1439" s="3">
        <f t="shared" si="584"/>
        <v>556.09040793826375</v>
      </c>
      <c r="AA1439" s="3">
        <f t="shared" si="585"/>
        <v>455.11000823974621</v>
      </c>
      <c r="AB1439" s="3">
        <f t="shared" si="594"/>
        <v>100.98039969851754</v>
      </c>
      <c r="AC1439" s="3">
        <f t="shared" si="595"/>
        <v>100.98039969851754</v>
      </c>
      <c r="AE1439" s="34">
        <f t="shared" si="586"/>
        <v>7</v>
      </c>
      <c r="AF1439" s="73" t="b">
        <f>COUNTIF('Power Curve'!$D$2:$D$31,AE1439)&gt;0</f>
        <v>1</v>
      </c>
      <c r="AG1439" s="73" t="b">
        <f t="shared" si="587"/>
        <v>0</v>
      </c>
      <c r="AH1439" s="73" t="b">
        <f t="shared" si="596"/>
        <v>1</v>
      </c>
      <c r="AI1439" s="34" t="str">
        <f t="shared" si="588"/>
        <v>Outer</v>
      </c>
      <c r="AJ1439" s="35" t="str">
        <f t="shared" si="597"/>
        <v>0.4-0.5</v>
      </c>
      <c r="AK1439" s="36" t="str">
        <f t="shared" si="589"/>
        <v>1-2</v>
      </c>
      <c r="AL1439" s="36" t="str">
        <f t="shared" si="590"/>
        <v>Feb</v>
      </c>
      <c r="AM1439" s="35" t="str">
        <f t="shared" si="591"/>
        <v>285-295</v>
      </c>
      <c r="AN1439" s="36" t="str">
        <f t="shared" si="592"/>
        <v>LWS-LTI</v>
      </c>
    </row>
    <row r="1440" spans="5:40" x14ac:dyDescent="0.3">
      <c r="E1440" s="12">
        <v>40968.0625</v>
      </c>
      <c r="F1440" s="16">
        <v>7.12</v>
      </c>
      <c r="G1440" s="16">
        <v>652.51998043060303</v>
      </c>
      <c r="H1440" s="29">
        <v>1.1806926777598097</v>
      </c>
      <c r="I1440" s="26">
        <v>287.10000000000002</v>
      </c>
      <c r="J1440" s="30">
        <v>0.10112359550561797</v>
      </c>
      <c r="K1440" s="31">
        <v>0.23547996950817571</v>
      </c>
      <c r="L1440" s="111">
        <f t="shared" si="572"/>
        <v>0.4</v>
      </c>
      <c r="M1440" s="112">
        <f t="shared" si="573"/>
        <v>9.9999999999999992E-2</v>
      </c>
      <c r="N1440" s="112" t="b">
        <f t="shared" si="574"/>
        <v>1</v>
      </c>
      <c r="O1440" s="112" t="b">
        <f t="shared" si="575"/>
        <v>1</v>
      </c>
      <c r="P1440" s="113">
        <f t="shared" si="576"/>
        <v>4</v>
      </c>
      <c r="Q1440" s="113">
        <f t="shared" si="577"/>
        <v>16</v>
      </c>
      <c r="R1440" s="114" t="str">
        <f t="shared" si="593"/>
        <v>0.4-0.1</v>
      </c>
      <c r="S1440" s="127">
        <f t="shared" si="578"/>
        <v>-1.1366894958513816E-3</v>
      </c>
      <c r="T1440" s="112" t="b">
        <f t="shared" si="579"/>
        <v>1</v>
      </c>
      <c r="U1440" s="22">
        <f t="shared" si="580"/>
        <v>7.0331020767641848</v>
      </c>
      <c r="V1440" s="22">
        <f t="shared" si="581"/>
        <v>0.44503857384018197</v>
      </c>
      <c r="W1440" s="81">
        <f t="shared" si="582"/>
        <v>8</v>
      </c>
      <c r="X1440" s="22">
        <f t="shared" si="583"/>
        <v>1.8093463870288984E-2</v>
      </c>
      <c r="Y1440" s="3">
        <f>IF(U1440&gt;'Power Curve'!$C$37,0,INDEX(Ci,$W1440,1)*POWER(1-X1440,3)+INDEX(Ci,$W1440,2)*3*X1440*POWER(1-X1440,2)+INDEX(Ci,$W1440,3)*3*POWER(X1440,2)*(1-X1440)+INDEX(Ci,$W1440,4)*POWER(X1440,3))</f>
        <v>604.9448744324219</v>
      </c>
      <c r="Z1440" s="3">
        <f t="shared" si="584"/>
        <v>604.2572399480855</v>
      </c>
      <c r="AA1440" s="3">
        <f t="shared" si="585"/>
        <v>652.51998043060303</v>
      </c>
      <c r="AB1440" s="3">
        <f t="shared" si="594"/>
        <v>-48.262740482517529</v>
      </c>
      <c r="AC1440" s="3">
        <f t="shared" si="595"/>
        <v>48.262740482517529</v>
      </c>
      <c r="AE1440" s="34">
        <f t="shared" si="586"/>
        <v>7</v>
      </c>
      <c r="AF1440" s="73" t="b">
        <f>COUNTIF('Power Curve'!$D$2:$D$31,AE1440)&gt;0</f>
        <v>1</v>
      </c>
      <c r="AG1440" s="73" t="b">
        <f t="shared" si="587"/>
        <v>0</v>
      </c>
      <c r="AH1440" s="73" t="b">
        <f t="shared" si="596"/>
        <v>1</v>
      </c>
      <c r="AI1440" s="34" t="str">
        <f t="shared" si="588"/>
        <v>Inner</v>
      </c>
      <c r="AJ1440" s="35" t="str">
        <f t="shared" si="597"/>
        <v>0.4-0.5</v>
      </c>
      <c r="AK1440" s="36" t="str">
        <f t="shared" si="589"/>
        <v>1-2</v>
      </c>
      <c r="AL1440" s="36" t="str">
        <f t="shared" si="590"/>
        <v>Feb</v>
      </c>
      <c r="AM1440" s="35" t="str">
        <f t="shared" si="591"/>
        <v>285-295</v>
      </c>
      <c r="AN1440" s="36" t="str">
        <f t="shared" si="592"/>
        <v>Inner-TI</v>
      </c>
    </row>
    <row r="1441" spans="5:40" x14ac:dyDescent="0.3">
      <c r="E1441" s="12">
        <v>40968.069444444445</v>
      </c>
      <c r="F1441" s="16">
        <v>5.68</v>
      </c>
      <c r="G1441" s="16">
        <v>340.5699920654294</v>
      </c>
      <c r="H1441" s="29">
        <v>1.1809085581370584</v>
      </c>
      <c r="I1441" s="26">
        <v>287.8</v>
      </c>
      <c r="J1441" s="30">
        <v>0.14964788732394366</v>
      </c>
      <c r="K1441" s="31">
        <v>0.19063637875356504</v>
      </c>
      <c r="L1441" s="111">
        <f t="shared" si="572"/>
        <v>0.2</v>
      </c>
      <c r="M1441" s="112">
        <f t="shared" si="573"/>
        <v>0.15000000000000002</v>
      </c>
      <c r="N1441" s="112" t="b">
        <f t="shared" si="574"/>
        <v>1</v>
      </c>
      <c r="O1441" s="112" t="b">
        <f t="shared" si="575"/>
        <v>1</v>
      </c>
      <c r="P1441" s="113">
        <f t="shared" si="576"/>
        <v>2</v>
      </c>
      <c r="Q1441" s="113">
        <f t="shared" si="577"/>
        <v>10.999999999999998</v>
      </c>
      <c r="R1441" s="114" t="str">
        <f t="shared" si="593"/>
        <v>0.2-0.15</v>
      </c>
      <c r="S1441" s="127">
        <f t="shared" si="578"/>
        <v>6.8623495782788868E-2</v>
      </c>
      <c r="T1441" s="112" t="b">
        <f t="shared" si="579"/>
        <v>1</v>
      </c>
      <c r="U1441" s="22">
        <f t="shared" si="580"/>
        <v>5.6110188728656674</v>
      </c>
      <c r="V1441" s="22">
        <f t="shared" si="581"/>
        <v>0.22525103047909475</v>
      </c>
      <c r="W1441" s="81">
        <f t="shared" si="582"/>
        <v>6</v>
      </c>
      <c r="X1441" s="22">
        <f t="shared" si="583"/>
        <v>0.5809966235787154</v>
      </c>
      <c r="Y1441" s="3">
        <f>IF(U1441&gt;'Power Curve'!$C$37,0,INDEX(Ci,$W1441,1)*POWER(1-X1441,3)+INDEX(Ci,$W1441,2)*3*X1441*POWER(1-X1441,2)+INDEX(Ci,$W1441,3)*3*POWER(X1441,2)*(1-X1441)+INDEX(Ci,$W1441,4)*POWER(X1441,3))</f>
        <v>298.35640012497282</v>
      </c>
      <c r="Z1441" s="3">
        <f t="shared" si="584"/>
        <v>318.83065929071699</v>
      </c>
      <c r="AA1441" s="3">
        <f t="shared" si="585"/>
        <v>340.5699920654294</v>
      </c>
      <c r="AB1441" s="3">
        <f t="shared" si="594"/>
        <v>-21.739332774712409</v>
      </c>
      <c r="AC1441" s="3">
        <f t="shared" si="595"/>
        <v>21.739332774712409</v>
      </c>
      <c r="AE1441" s="34">
        <f t="shared" si="586"/>
        <v>6</v>
      </c>
      <c r="AF1441" s="73" t="b">
        <f>COUNTIF('Power Curve'!$D$2:$D$31,AE1441)&gt;0</f>
        <v>1</v>
      </c>
      <c r="AG1441" s="73" t="b">
        <f t="shared" si="587"/>
        <v>0</v>
      </c>
      <c r="AH1441" s="73" t="b">
        <f t="shared" si="596"/>
        <v>1</v>
      </c>
      <c r="AI1441" s="34" t="str">
        <f t="shared" si="588"/>
        <v>Outer</v>
      </c>
      <c r="AJ1441" s="35" t="str">
        <f t="shared" si="597"/>
        <v>0.2-0.3</v>
      </c>
      <c r="AK1441" s="36" t="str">
        <f t="shared" si="589"/>
        <v>1-2</v>
      </c>
      <c r="AL1441" s="36" t="str">
        <f t="shared" si="590"/>
        <v>Feb</v>
      </c>
      <c r="AM1441" s="35" t="str">
        <f t="shared" si="591"/>
        <v>285-295</v>
      </c>
      <c r="AN1441" s="36" t="str">
        <f t="shared" si="592"/>
        <v>LWS-HTI</v>
      </c>
    </row>
    <row r="1442" spans="5:40" x14ac:dyDescent="0.3">
      <c r="E1442" s="12">
        <v>40968.076388888891</v>
      </c>
      <c r="F1442" s="16">
        <v>4.5199999999999996</v>
      </c>
      <c r="G1442" s="16">
        <v>97.050001144409606</v>
      </c>
      <c r="H1442" s="29">
        <v>1.1810110954183211</v>
      </c>
      <c r="I1442" s="26">
        <v>285.39999999999998</v>
      </c>
      <c r="J1442" s="30">
        <v>0.12389380530973454</v>
      </c>
      <c r="K1442" s="31">
        <v>0.29855588605234984</v>
      </c>
      <c r="L1442" s="111">
        <f t="shared" si="572"/>
        <v>0</v>
      </c>
      <c r="M1442" s="112">
        <f t="shared" si="573"/>
        <v>0.12</v>
      </c>
      <c r="N1442" s="112" t="b">
        <f t="shared" si="574"/>
        <v>0</v>
      </c>
      <c r="O1442" s="112" t="b">
        <f t="shared" si="575"/>
        <v>1</v>
      </c>
      <c r="P1442" s="113">
        <f t="shared" si="576"/>
        <v>0</v>
      </c>
      <c r="Q1442" s="113">
        <f t="shared" si="577"/>
        <v>14</v>
      </c>
      <c r="R1442" s="114" t="str">
        <f t="shared" si="593"/>
        <v>0-0.12</v>
      </c>
      <c r="S1442" s="127">
        <f t="shared" si="578"/>
        <v>0</v>
      </c>
      <c r="T1442" s="112" t="b">
        <f t="shared" si="579"/>
        <v>0</v>
      </c>
      <c r="U1442" s="22">
        <f t="shared" si="580"/>
        <v>4.4652357978998261</v>
      </c>
      <c r="V1442" s="22">
        <f t="shared" si="581"/>
        <v>4.8166562720043937E-2</v>
      </c>
      <c r="W1442" s="81">
        <f t="shared" si="582"/>
        <v>5</v>
      </c>
      <c r="X1442" s="22">
        <f t="shared" si="583"/>
        <v>0.35636583671538796</v>
      </c>
      <c r="Y1442" s="3">
        <f>IF(U1442&gt;'Power Curve'!$C$37,0,INDEX(Ci,$W1442,1)*POWER(1-X1442,3)+INDEX(Ci,$W1442,2)*3*X1442*POWER(1-X1442,2)+INDEX(Ci,$W1442,3)*3*POWER(X1442,2)*(1-X1442)+INDEX(Ci,$W1442,4)*POWER(X1442,3))</f>
        <v>116.13459535515143</v>
      </c>
      <c r="Z1442" s="3">
        <f t="shared" si="584"/>
        <v>116.13459535515143</v>
      </c>
      <c r="AA1442" s="3">
        <f t="shared" si="585"/>
        <v>97.050001144409606</v>
      </c>
      <c r="AB1442" s="3">
        <f t="shared" si="594"/>
        <v>19.084594210741827</v>
      </c>
      <c r="AC1442" s="3">
        <f t="shared" si="595"/>
        <v>19.084594210741827</v>
      </c>
      <c r="AE1442" s="34">
        <f t="shared" si="586"/>
        <v>4</v>
      </c>
      <c r="AF1442" s="73" t="b">
        <f>COUNTIF('Power Curve'!$D$2:$D$31,AE1442)&gt;0</f>
        <v>1</v>
      </c>
      <c r="AG1442" s="73" t="b">
        <f t="shared" si="587"/>
        <v>0</v>
      </c>
      <c r="AH1442" s="73" t="b">
        <f t="shared" si="596"/>
        <v>1</v>
      </c>
      <c r="AI1442" s="34" t="str">
        <f t="shared" si="588"/>
        <v>Inner</v>
      </c>
      <c r="AJ1442" s="35" t="str">
        <f t="shared" si="597"/>
        <v>0.0-0.1</v>
      </c>
      <c r="AK1442" s="36" t="str">
        <f t="shared" si="589"/>
        <v>1-2</v>
      </c>
      <c r="AL1442" s="36" t="str">
        <f t="shared" si="590"/>
        <v>Feb</v>
      </c>
      <c r="AM1442" s="35" t="str">
        <f t="shared" si="591"/>
        <v>285-295</v>
      </c>
      <c r="AN1442" s="36" t="str">
        <f t="shared" si="592"/>
        <v>Inner-TI</v>
      </c>
    </row>
    <row r="1443" spans="5:40" x14ac:dyDescent="0.3">
      <c r="E1443" s="12">
        <v>40968.083333333336</v>
      </c>
      <c r="F1443" s="16">
        <v>4.42</v>
      </c>
      <c r="G1443" s="16">
        <v>135.96000289917012</v>
      </c>
      <c r="H1443" s="29">
        <v>1.1803206224550455</v>
      </c>
      <c r="I1443" s="26">
        <v>274.7</v>
      </c>
      <c r="J1443" s="30">
        <v>0.18778280542986425</v>
      </c>
      <c r="K1443" s="31">
        <v>0.19486545677051639</v>
      </c>
      <c r="L1443" s="111">
        <f t="shared" si="572"/>
        <v>0</v>
      </c>
      <c r="M1443" s="112">
        <f t="shared" si="573"/>
        <v>0.19</v>
      </c>
      <c r="N1443" s="112" t="b">
        <f t="shared" si="574"/>
        <v>0</v>
      </c>
      <c r="O1443" s="112" t="b">
        <f t="shared" si="575"/>
        <v>1</v>
      </c>
      <c r="P1443" s="113">
        <f t="shared" si="576"/>
        <v>0</v>
      </c>
      <c r="Q1443" s="113">
        <f t="shared" si="577"/>
        <v>7</v>
      </c>
      <c r="R1443" s="114" t="str">
        <f t="shared" si="593"/>
        <v>0-0.19</v>
      </c>
      <c r="S1443" s="127">
        <f t="shared" si="578"/>
        <v>0</v>
      </c>
      <c r="T1443" s="112" t="b">
        <f t="shared" si="579"/>
        <v>0</v>
      </c>
      <c r="U1443" s="22">
        <f t="shared" si="580"/>
        <v>4.3655962879572954</v>
      </c>
      <c r="V1443" s="22">
        <f t="shared" si="581"/>
        <v>3.2766955262522594E-2</v>
      </c>
      <c r="W1443" s="81">
        <f t="shared" si="582"/>
        <v>5</v>
      </c>
      <c r="X1443" s="22">
        <f t="shared" si="583"/>
        <v>0.24243006406869871</v>
      </c>
      <c r="Y1443" s="3">
        <f>IF(U1443&gt;'Power Curve'!$C$37,0,INDEX(Ci,$W1443,1)*POWER(1-X1443,3)+INDEX(Ci,$W1443,2)*3*X1443*POWER(1-X1443,2)+INDEX(Ci,$W1443,3)*3*POWER(X1443,2)*(1-X1443)+INDEX(Ci,$W1443,4)*POWER(X1443,3))</f>
        <v>101.43572887130679</v>
      </c>
      <c r="Z1443" s="3">
        <f t="shared" si="584"/>
        <v>101.43572887130679</v>
      </c>
      <c r="AA1443" s="3">
        <f t="shared" si="585"/>
        <v>135.96000289917012</v>
      </c>
      <c r="AB1443" s="3">
        <f t="shared" si="594"/>
        <v>-34.524274027863328</v>
      </c>
      <c r="AC1443" s="3">
        <f t="shared" si="595"/>
        <v>34.524274027863328</v>
      </c>
      <c r="AE1443" s="34">
        <f t="shared" si="586"/>
        <v>4</v>
      </c>
      <c r="AF1443" s="73" t="b">
        <f>COUNTIF('Power Curve'!$D$2:$D$31,AE1443)&gt;0</f>
        <v>1</v>
      </c>
      <c r="AG1443" s="73" t="b">
        <f t="shared" si="587"/>
        <v>0</v>
      </c>
      <c r="AH1443" s="73" t="b">
        <f t="shared" si="596"/>
        <v>1</v>
      </c>
      <c r="AI1443" s="34" t="str">
        <f t="shared" si="588"/>
        <v>Outer</v>
      </c>
      <c r="AJ1443" s="35" t="str">
        <f t="shared" si="597"/>
        <v>0.0-0.1</v>
      </c>
      <c r="AK1443" s="36" t="str">
        <f t="shared" si="589"/>
        <v>2-3</v>
      </c>
      <c r="AL1443" s="36" t="str">
        <f t="shared" si="590"/>
        <v>Feb</v>
      </c>
      <c r="AM1443" s="35" t="str">
        <f t="shared" si="591"/>
        <v>265-275</v>
      </c>
      <c r="AN1443" s="36" t="str">
        <f t="shared" si="592"/>
        <v>LWS-HTI</v>
      </c>
    </row>
    <row r="1444" spans="5:40" x14ac:dyDescent="0.3">
      <c r="E1444" s="12">
        <v>40968.090277777781</v>
      </c>
      <c r="F1444" s="16">
        <v>5.98</v>
      </c>
      <c r="G1444" s="16">
        <v>311.02998733520531</v>
      </c>
      <c r="H1444" s="29">
        <v>1.1797602072786235</v>
      </c>
      <c r="I1444" s="26">
        <v>270.5</v>
      </c>
      <c r="J1444" s="30">
        <v>0.12207357859531771</v>
      </c>
      <c r="K1444" s="31">
        <v>0.18827251998270161</v>
      </c>
      <c r="L1444" s="111">
        <f t="shared" si="572"/>
        <v>0.30000000000000004</v>
      </c>
      <c r="M1444" s="112">
        <f t="shared" si="573"/>
        <v>0.12</v>
      </c>
      <c r="N1444" s="112" t="b">
        <f t="shared" si="574"/>
        <v>1</v>
      </c>
      <c r="O1444" s="112" t="b">
        <f t="shared" si="575"/>
        <v>1</v>
      </c>
      <c r="P1444" s="113">
        <f t="shared" si="576"/>
        <v>3.0000000000000004</v>
      </c>
      <c r="Q1444" s="113">
        <f t="shared" si="577"/>
        <v>14</v>
      </c>
      <c r="R1444" s="114" t="str">
        <f t="shared" si="593"/>
        <v>0.3-0.12</v>
      </c>
      <c r="S1444" s="127">
        <f t="shared" si="578"/>
        <v>1.2614701106734599E-2</v>
      </c>
      <c r="T1444" s="112" t="b">
        <f t="shared" si="579"/>
        <v>1</v>
      </c>
      <c r="U1444" s="22">
        <f t="shared" si="580"/>
        <v>5.9054600461555244</v>
      </c>
      <c r="V1444" s="22">
        <f t="shared" si="581"/>
        <v>0.27075786296563614</v>
      </c>
      <c r="W1444" s="81">
        <f t="shared" si="582"/>
        <v>6</v>
      </c>
      <c r="X1444" s="22">
        <f t="shared" si="583"/>
        <v>0.87447136815805493</v>
      </c>
      <c r="Y1444" s="3">
        <f>IF(U1444&gt;'Power Curve'!$C$37,0,INDEX(Ci,$W1444,1)*POWER(1-X1444,3)+INDEX(Ci,$W1444,2)*3*X1444*POWER(1-X1444,2)+INDEX(Ci,$W1444,3)*3*POWER(X1444,2)*(1-X1444)+INDEX(Ci,$W1444,4)*POWER(X1444,3))</f>
        <v>346.2074032900357</v>
      </c>
      <c r="Z1444" s="3">
        <f t="shared" si="584"/>
        <v>350.57470620347823</v>
      </c>
      <c r="AA1444" s="3">
        <f t="shared" si="585"/>
        <v>311.02998733520531</v>
      </c>
      <c r="AB1444" s="3">
        <f t="shared" si="594"/>
        <v>39.544718868272923</v>
      </c>
      <c r="AC1444" s="3">
        <f t="shared" si="595"/>
        <v>39.544718868272923</v>
      </c>
      <c r="AE1444" s="34">
        <f t="shared" si="586"/>
        <v>6</v>
      </c>
      <c r="AF1444" s="73" t="b">
        <f>COUNTIF('Power Curve'!$D$2:$D$31,AE1444)&gt;0</f>
        <v>1</v>
      </c>
      <c r="AG1444" s="73" t="b">
        <f t="shared" si="587"/>
        <v>0</v>
      </c>
      <c r="AH1444" s="73" t="b">
        <f t="shared" si="596"/>
        <v>1</v>
      </c>
      <c r="AI1444" s="34" t="str">
        <f t="shared" si="588"/>
        <v>Inner</v>
      </c>
      <c r="AJ1444" s="35" t="str">
        <f t="shared" si="597"/>
        <v>0.2-0.3</v>
      </c>
      <c r="AK1444" s="36" t="str">
        <f t="shared" si="589"/>
        <v>2-3</v>
      </c>
      <c r="AL1444" s="36" t="str">
        <f t="shared" si="590"/>
        <v>Feb</v>
      </c>
      <c r="AM1444" s="35" t="str">
        <f t="shared" si="591"/>
        <v>265-275</v>
      </c>
      <c r="AN1444" s="36" t="str">
        <f t="shared" si="592"/>
        <v>Inner-TI</v>
      </c>
    </row>
    <row r="1445" spans="5:40" x14ac:dyDescent="0.3">
      <c r="E1445" s="12">
        <v>40968.097222222219</v>
      </c>
      <c r="F1445" s="16">
        <v>5.95</v>
      </c>
      <c r="G1445" s="16">
        <v>320.7700080871582</v>
      </c>
      <c r="H1445" s="29">
        <v>1.179458665392394</v>
      </c>
      <c r="I1445" s="26">
        <v>271.60000000000002</v>
      </c>
      <c r="J1445" s="30">
        <v>8.7394957983193272E-2</v>
      </c>
      <c r="K1445" s="31">
        <v>0.12218535189000693</v>
      </c>
      <c r="L1445" s="111">
        <f t="shared" si="572"/>
        <v>0.30000000000000004</v>
      </c>
      <c r="M1445" s="112">
        <f t="shared" si="573"/>
        <v>0.09</v>
      </c>
      <c r="N1445" s="112" t="b">
        <f t="shared" si="574"/>
        <v>1</v>
      </c>
      <c r="O1445" s="112" t="b">
        <f t="shared" si="575"/>
        <v>1</v>
      </c>
      <c r="P1445" s="113">
        <f t="shared" si="576"/>
        <v>3.0000000000000004</v>
      </c>
      <c r="Q1445" s="113">
        <f t="shared" si="577"/>
        <v>17</v>
      </c>
      <c r="R1445" s="114" t="str">
        <f t="shared" si="593"/>
        <v>0.3-0.09</v>
      </c>
      <c r="S1445" s="127">
        <f t="shared" si="578"/>
        <v>-3.2202117881719686E-2</v>
      </c>
      <c r="T1445" s="112" t="b">
        <f t="shared" si="579"/>
        <v>1</v>
      </c>
      <c r="U1445" s="22">
        <f t="shared" si="580"/>
        <v>5.8753333367051308</v>
      </c>
      <c r="V1445" s="22">
        <f t="shared" si="581"/>
        <v>0.26610168290422825</v>
      </c>
      <c r="W1445" s="81">
        <f t="shared" si="582"/>
        <v>6</v>
      </c>
      <c r="X1445" s="22">
        <f t="shared" si="583"/>
        <v>0.84444354201477823</v>
      </c>
      <c r="Y1445" s="3">
        <f>IF(U1445&gt;'Power Curve'!$C$37,0,INDEX(Ci,$W1445,1)*POWER(1-X1445,3)+INDEX(Ci,$W1445,2)*3*X1445*POWER(1-X1445,2)+INDEX(Ci,$W1445,3)*3*POWER(X1445,2)*(1-X1445)+INDEX(Ci,$W1445,4)*POWER(X1445,3))</f>
        <v>340.99228994583763</v>
      </c>
      <c r="Z1445" s="3">
        <f t="shared" si="584"/>
        <v>330.01161602824425</v>
      </c>
      <c r="AA1445" s="3">
        <f t="shared" si="585"/>
        <v>320.7700080871582</v>
      </c>
      <c r="AB1445" s="3">
        <f t="shared" si="594"/>
        <v>9.2416079410860448</v>
      </c>
      <c r="AC1445" s="3">
        <f t="shared" si="595"/>
        <v>9.2416079410860448</v>
      </c>
      <c r="AE1445" s="34">
        <f t="shared" si="586"/>
        <v>6</v>
      </c>
      <c r="AF1445" s="73" t="b">
        <f>COUNTIF('Power Curve'!$D$2:$D$31,AE1445)&gt;0</f>
        <v>1</v>
      </c>
      <c r="AG1445" s="73" t="b">
        <f t="shared" si="587"/>
        <v>0</v>
      </c>
      <c r="AH1445" s="73" t="b">
        <f t="shared" si="596"/>
        <v>1</v>
      </c>
      <c r="AI1445" s="34" t="str">
        <f t="shared" si="588"/>
        <v>Outer</v>
      </c>
      <c r="AJ1445" s="35" t="str">
        <f t="shared" si="597"/>
        <v>0.2-0.3</v>
      </c>
      <c r="AK1445" s="36" t="str">
        <f t="shared" si="589"/>
        <v>2-3</v>
      </c>
      <c r="AL1445" s="36" t="str">
        <f t="shared" si="590"/>
        <v>Feb</v>
      </c>
      <c r="AM1445" s="35" t="str">
        <f t="shared" si="591"/>
        <v>265-275</v>
      </c>
      <c r="AN1445" s="36" t="str">
        <f t="shared" si="592"/>
        <v>LWS-LTI</v>
      </c>
    </row>
    <row r="1446" spans="5:40" x14ac:dyDescent="0.3">
      <c r="E1446" s="12">
        <v>40968.104166666664</v>
      </c>
      <c r="F1446" s="16">
        <v>5.96</v>
      </c>
      <c r="G1446" s="16">
        <v>332.21000671386719</v>
      </c>
      <c r="H1446" s="29">
        <v>1.1794156006362784</v>
      </c>
      <c r="I1446" s="26">
        <v>275.60000000000002</v>
      </c>
      <c r="J1446" s="30">
        <v>8.8926174496644306E-2</v>
      </c>
      <c r="K1446" s="31">
        <v>0.14108838789688682</v>
      </c>
      <c r="L1446" s="111">
        <f t="shared" si="572"/>
        <v>0.30000000000000004</v>
      </c>
      <c r="M1446" s="112">
        <f t="shared" si="573"/>
        <v>0.09</v>
      </c>
      <c r="N1446" s="112" t="b">
        <f t="shared" si="574"/>
        <v>1</v>
      </c>
      <c r="O1446" s="112" t="b">
        <f t="shared" si="575"/>
        <v>1</v>
      </c>
      <c r="P1446" s="113">
        <f t="shared" si="576"/>
        <v>3.0000000000000004</v>
      </c>
      <c r="Q1446" s="113">
        <f t="shared" si="577"/>
        <v>17</v>
      </c>
      <c r="R1446" s="114" t="str">
        <f t="shared" si="593"/>
        <v>0.3-0.09</v>
      </c>
      <c r="S1446" s="127">
        <f t="shared" si="578"/>
        <v>-3.2202117881719686E-2</v>
      </c>
      <c r="T1446" s="112" t="b">
        <f t="shared" si="579"/>
        <v>1</v>
      </c>
      <c r="U1446" s="22">
        <f t="shared" si="580"/>
        <v>5.8851362181390021</v>
      </c>
      <c r="V1446" s="22">
        <f t="shared" si="581"/>
        <v>0.26761674983020284</v>
      </c>
      <c r="W1446" s="81">
        <f t="shared" si="582"/>
        <v>6</v>
      </c>
      <c r="X1446" s="22">
        <f t="shared" si="583"/>
        <v>0.85421424796871359</v>
      </c>
      <c r="Y1446" s="3">
        <f>IF(U1446&gt;'Power Curve'!$C$37,0,INDEX(Ci,$W1446,1)*POWER(1-X1446,3)+INDEX(Ci,$W1446,2)*3*X1446*POWER(1-X1446,2)+INDEX(Ci,$W1446,3)*3*POWER(X1446,2)*(1-X1446)+INDEX(Ci,$W1446,4)*POWER(X1446,3))</f>
        <v>342.67964786254561</v>
      </c>
      <c r="Z1446" s="3">
        <f t="shared" si="584"/>
        <v>331.64463744640972</v>
      </c>
      <c r="AA1446" s="3">
        <f t="shared" si="585"/>
        <v>332.21000671386719</v>
      </c>
      <c r="AB1446" s="3">
        <f t="shared" si="594"/>
        <v>-0.56536926745746996</v>
      </c>
      <c r="AC1446" s="3">
        <f t="shared" si="595"/>
        <v>0.56536926745746996</v>
      </c>
      <c r="AE1446" s="34">
        <f t="shared" si="586"/>
        <v>6</v>
      </c>
      <c r="AF1446" s="73" t="b">
        <f>COUNTIF('Power Curve'!$D$2:$D$31,AE1446)&gt;0</f>
        <v>1</v>
      </c>
      <c r="AG1446" s="73" t="b">
        <f t="shared" si="587"/>
        <v>0</v>
      </c>
      <c r="AH1446" s="73" t="b">
        <f t="shared" si="596"/>
        <v>1</v>
      </c>
      <c r="AI1446" s="34" t="str">
        <f t="shared" si="588"/>
        <v>Outer</v>
      </c>
      <c r="AJ1446" s="35" t="str">
        <f t="shared" si="597"/>
        <v>0.2-0.3</v>
      </c>
      <c r="AK1446" s="36" t="str">
        <f t="shared" si="589"/>
        <v>2-3</v>
      </c>
      <c r="AL1446" s="36" t="str">
        <f t="shared" si="590"/>
        <v>Feb</v>
      </c>
      <c r="AM1446" s="35" t="str">
        <f t="shared" si="591"/>
        <v>275-285</v>
      </c>
      <c r="AN1446" s="36" t="str">
        <f t="shared" si="592"/>
        <v>LWS-LTI</v>
      </c>
    </row>
    <row r="1447" spans="5:40" x14ac:dyDescent="0.3">
      <c r="E1447" s="12">
        <v>40968.111111111109</v>
      </c>
      <c r="F1447" s="16">
        <v>5.28</v>
      </c>
      <c r="G1447" s="16">
        <v>252.30001449584918</v>
      </c>
      <c r="H1447" s="29">
        <v>1.179458665392394</v>
      </c>
      <c r="I1447" s="26">
        <v>271.7</v>
      </c>
      <c r="J1447" s="30">
        <v>8.7121212121212127E-2</v>
      </c>
      <c r="K1447" s="31">
        <v>5.8086133483360412E-2</v>
      </c>
      <c r="L1447" s="111">
        <f t="shared" si="572"/>
        <v>0.2</v>
      </c>
      <c r="M1447" s="112">
        <f t="shared" si="573"/>
        <v>0.09</v>
      </c>
      <c r="N1447" s="112" t="b">
        <f t="shared" si="574"/>
        <v>1</v>
      </c>
      <c r="O1447" s="112" t="b">
        <f t="shared" si="575"/>
        <v>1</v>
      </c>
      <c r="P1447" s="113">
        <f t="shared" si="576"/>
        <v>2</v>
      </c>
      <c r="Q1447" s="113">
        <f t="shared" si="577"/>
        <v>17</v>
      </c>
      <c r="R1447" s="114" t="str">
        <f t="shared" si="593"/>
        <v>0.2-0.09</v>
      </c>
      <c r="S1447" s="127">
        <f t="shared" si="578"/>
        <v>2.727872872332233E-3</v>
      </c>
      <c r="T1447" s="112" t="b">
        <f t="shared" si="579"/>
        <v>1</v>
      </c>
      <c r="U1447" s="22">
        <f t="shared" si="580"/>
        <v>5.2137411794627049</v>
      </c>
      <c r="V1447" s="22">
        <f t="shared" si="581"/>
        <v>0.16385048230735261</v>
      </c>
      <c r="W1447" s="81">
        <f t="shared" si="582"/>
        <v>6</v>
      </c>
      <c r="X1447" s="22">
        <f t="shared" si="583"/>
        <v>0.18502289376434683</v>
      </c>
      <c r="Y1447" s="3">
        <f>IF(U1447&gt;'Power Curve'!$C$37,0,INDEX(Ci,$W1447,1)*POWER(1-X1447,3)+INDEX(Ci,$W1447,2)*3*X1447*POWER(1-X1447,2)+INDEX(Ci,$W1447,3)*3*POWER(X1447,2)*(1-X1447)+INDEX(Ci,$W1447,4)*POWER(X1447,3))</f>
        <v>239.49150439452751</v>
      </c>
      <c r="Z1447" s="3">
        <f t="shared" si="584"/>
        <v>240.14480677251942</v>
      </c>
      <c r="AA1447" s="3">
        <f t="shared" si="585"/>
        <v>252.30001449584918</v>
      </c>
      <c r="AB1447" s="3">
        <f t="shared" si="594"/>
        <v>-12.155207723329767</v>
      </c>
      <c r="AC1447" s="3">
        <f t="shared" si="595"/>
        <v>12.155207723329767</v>
      </c>
      <c r="AE1447" s="34">
        <f t="shared" si="586"/>
        <v>5</v>
      </c>
      <c r="AF1447" s="73" t="b">
        <f>COUNTIF('Power Curve'!$D$2:$D$31,AE1447)&gt;0</f>
        <v>1</v>
      </c>
      <c r="AG1447" s="73" t="b">
        <f t="shared" si="587"/>
        <v>0</v>
      </c>
      <c r="AH1447" s="73" t="b">
        <f t="shared" si="596"/>
        <v>1</v>
      </c>
      <c r="AI1447" s="34" t="str">
        <f t="shared" si="588"/>
        <v>Outer</v>
      </c>
      <c r="AJ1447" s="35" t="str">
        <f t="shared" si="597"/>
        <v>0.1-0.2</v>
      </c>
      <c r="AK1447" s="36" t="str">
        <f t="shared" si="589"/>
        <v>2-3</v>
      </c>
      <c r="AL1447" s="36" t="str">
        <f t="shared" si="590"/>
        <v>Feb</v>
      </c>
      <c r="AM1447" s="35" t="str">
        <f t="shared" si="591"/>
        <v>265-275</v>
      </c>
      <c r="AN1447" s="36" t="str">
        <f t="shared" si="592"/>
        <v>LWS-LTI</v>
      </c>
    </row>
    <row r="1448" spans="5:40" x14ac:dyDescent="0.3">
      <c r="E1448" s="12">
        <v>40968.118055555555</v>
      </c>
      <c r="F1448" s="16">
        <v>5.73</v>
      </c>
      <c r="G1448" s="16">
        <v>348.24000930786133</v>
      </c>
      <c r="H1448" s="29">
        <v>1.1792433730550955</v>
      </c>
      <c r="I1448" s="26">
        <v>266.60000000000002</v>
      </c>
      <c r="J1448" s="30">
        <v>0.150087260034904</v>
      </c>
      <c r="K1448" s="31">
        <v>1.1079280299146286E-2</v>
      </c>
      <c r="L1448" s="111">
        <f t="shared" si="572"/>
        <v>0.2</v>
      </c>
      <c r="M1448" s="112">
        <f t="shared" si="573"/>
        <v>0.15000000000000002</v>
      </c>
      <c r="N1448" s="112" t="b">
        <f t="shared" si="574"/>
        <v>1</v>
      </c>
      <c r="O1448" s="112" t="b">
        <f t="shared" si="575"/>
        <v>1</v>
      </c>
      <c r="P1448" s="113">
        <f t="shared" si="576"/>
        <v>2</v>
      </c>
      <c r="Q1448" s="113">
        <f t="shared" si="577"/>
        <v>10.999999999999998</v>
      </c>
      <c r="R1448" s="114" t="str">
        <f t="shared" si="593"/>
        <v>0.2-0.15</v>
      </c>
      <c r="S1448" s="127">
        <f t="shared" si="578"/>
        <v>6.8623495782788868E-2</v>
      </c>
      <c r="T1448" s="112" t="b">
        <f t="shared" si="579"/>
        <v>1</v>
      </c>
      <c r="U1448" s="22">
        <f t="shared" si="580"/>
        <v>5.6577498334485563</v>
      </c>
      <c r="V1448" s="22">
        <f t="shared" si="581"/>
        <v>0.23247345107815692</v>
      </c>
      <c r="W1448" s="81">
        <f t="shared" si="582"/>
        <v>6</v>
      </c>
      <c r="X1448" s="22">
        <f t="shared" si="583"/>
        <v>0.62757420159804245</v>
      </c>
      <c r="Y1448" s="3">
        <f>IF(U1448&gt;'Power Curve'!$C$37,0,INDEX(Ci,$W1448,1)*POWER(1-X1448,3)+INDEX(Ci,$W1448,2)*3*X1448*POWER(1-X1448,2)+INDEX(Ci,$W1448,3)*3*POWER(X1448,2)*(1-X1448)+INDEX(Ci,$W1448,4)*POWER(X1448,3))</f>
        <v>305.56062065135211</v>
      </c>
      <c r="Z1448" s="3">
        <f t="shared" si="584"/>
        <v>326.52925861400655</v>
      </c>
      <c r="AA1448" s="3">
        <f t="shared" si="585"/>
        <v>348.24000930786133</v>
      </c>
      <c r="AB1448" s="3">
        <f t="shared" si="594"/>
        <v>-21.710750693854777</v>
      </c>
      <c r="AC1448" s="3">
        <f t="shared" si="595"/>
        <v>21.710750693854777</v>
      </c>
      <c r="AE1448" s="34">
        <f t="shared" si="586"/>
        <v>6</v>
      </c>
      <c r="AF1448" s="73" t="b">
        <f>COUNTIF('Power Curve'!$D$2:$D$31,AE1448)&gt;0</f>
        <v>1</v>
      </c>
      <c r="AG1448" s="73" t="b">
        <f t="shared" si="587"/>
        <v>0</v>
      </c>
      <c r="AH1448" s="73" t="b">
        <f t="shared" si="596"/>
        <v>1</v>
      </c>
      <c r="AI1448" s="34" t="str">
        <f t="shared" si="588"/>
        <v>Outer</v>
      </c>
      <c r="AJ1448" s="35" t="str">
        <f t="shared" si="597"/>
        <v>0.2-0.3</v>
      </c>
      <c r="AK1448" s="36" t="str">
        <f t="shared" si="589"/>
        <v>2-3</v>
      </c>
      <c r="AL1448" s="36" t="str">
        <f t="shared" si="590"/>
        <v>Feb</v>
      </c>
      <c r="AM1448" s="35" t="str">
        <f t="shared" si="591"/>
        <v>265-275</v>
      </c>
      <c r="AN1448" s="36" t="str">
        <f t="shared" si="592"/>
        <v>LWS-HTI</v>
      </c>
    </row>
    <row r="1449" spans="5:40" x14ac:dyDescent="0.3">
      <c r="E1449" s="12">
        <v>40968.298611111109</v>
      </c>
      <c r="F1449" s="16">
        <v>9.4700000000000006</v>
      </c>
      <c r="G1449" s="16">
        <v>1271.949966430662</v>
      </c>
      <c r="H1449" s="29">
        <v>1.1741710471310653</v>
      </c>
      <c r="I1449" s="26">
        <v>266.8</v>
      </c>
      <c r="J1449" s="30">
        <v>5.1742344244984154E-2</v>
      </c>
      <c r="K1449" s="31">
        <v>0.27357122855353416</v>
      </c>
      <c r="L1449" s="111">
        <f t="shared" si="572"/>
        <v>0.8</v>
      </c>
      <c r="M1449" s="112">
        <f t="shared" si="573"/>
        <v>0.05</v>
      </c>
      <c r="N1449" s="112" t="b">
        <f t="shared" si="574"/>
        <v>1</v>
      </c>
      <c r="O1449" s="112" t="b">
        <f t="shared" si="575"/>
        <v>1</v>
      </c>
      <c r="P1449" s="113">
        <f t="shared" si="576"/>
        <v>8</v>
      </c>
      <c r="Q1449" s="113">
        <f t="shared" si="577"/>
        <v>21</v>
      </c>
      <c r="R1449" s="114" t="str">
        <f t="shared" si="593"/>
        <v>0.8-0.05</v>
      </c>
      <c r="S1449" s="127">
        <f t="shared" si="578"/>
        <v>-8.0261555229838688E-2</v>
      </c>
      <c r="T1449" s="112" t="b">
        <f t="shared" si="579"/>
        <v>1</v>
      </c>
      <c r="U1449" s="22">
        <f t="shared" si="580"/>
        <v>9.3371658263069062</v>
      </c>
      <c r="V1449" s="22">
        <f t="shared" si="581"/>
        <v>0.80113905366517835</v>
      </c>
      <c r="W1449" s="81">
        <f t="shared" si="582"/>
        <v>10</v>
      </c>
      <c r="X1449" s="22">
        <f t="shared" si="583"/>
        <v>0.34867281798989225</v>
      </c>
      <c r="Y1449" s="3">
        <f>IF(U1449&gt;'Power Curve'!$C$37,0,INDEX(Ci,$W1449,1)*POWER(1-X1449,3)+INDEX(Ci,$W1449,2)*3*X1449*POWER(1-X1449,2)+INDEX(Ci,$W1449,3)*3*POWER(X1449,2)*(1-X1449)+INDEX(Ci,$W1449,4)*POWER(X1449,3))</f>
        <v>1312.3038658328269</v>
      </c>
      <c r="Z1449" s="3">
        <f t="shared" si="584"/>
        <v>1206.9763166269547</v>
      </c>
      <c r="AA1449" s="3">
        <f t="shared" si="585"/>
        <v>1271.949966430662</v>
      </c>
      <c r="AB1449" s="3">
        <f t="shared" si="594"/>
        <v>-64.973649803707303</v>
      </c>
      <c r="AC1449" s="3">
        <f t="shared" si="595"/>
        <v>64.973649803707303</v>
      </c>
      <c r="AE1449" s="34">
        <f t="shared" si="586"/>
        <v>9</v>
      </c>
      <c r="AF1449" s="73" t="b">
        <f>COUNTIF('Power Curve'!$D$2:$D$31,AE1449)&gt;0</f>
        <v>1</v>
      </c>
      <c r="AG1449" s="73" t="b">
        <f t="shared" si="587"/>
        <v>0</v>
      </c>
      <c r="AH1449" s="73" t="b">
        <f t="shared" si="596"/>
        <v>1</v>
      </c>
      <c r="AI1449" s="34" t="str">
        <f t="shared" si="588"/>
        <v>Outer</v>
      </c>
      <c r="AJ1449" s="35" t="str">
        <f t="shared" si="597"/>
        <v>0.8-0.9</v>
      </c>
      <c r="AK1449" s="36" t="str">
        <f t="shared" si="589"/>
        <v>7-8</v>
      </c>
      <c r="AL1449" s="36" t="str">
        <f t="shared" si="590"/>
        <v>Feb</v>
      </c>
      <c r="AM1449" s="35" t="str">
        <f t="shared" si="591"/>
        <v>265-275</v>
      </c>
      <c r="AN1449" s="36" t="str">
        <f t="shared" si="592"/>
        <v>HWS-LTI</v>
      </c>
    </row>
    <row r="1450" spans="5:40" x14ac:dyDescent="0.3">
      <c r="E1450" s="12">
        <v>40968.305555555555</v>
      </c>
      <c r="F1450" s="16">
        <v>8.24</v>
      </c>
      <c r="G1450" s="16">
        <v>912.69997406005837</v>
      </c>
      <c r="H1450" s="29">
        <v>1.174743214667175</v>
      </c>
      <c r="I1450" s="26">
        <v>269.8</v>
      </c>
      <c r="J1450" s="30">
        <v>0.10315533980582524</v>
      </c>
      <c r="K1450" s="31">
        <v>0.18835746965550329</v>
      </c>
      <c r="L1450" s="111">
        <f t="shared" si="572"/>
        <v>0.6</v>
      </c>
      <c r="M1450" s="112">
        <f t="shared" si="573"/>
        <v>9.9999999999999992E-2</v>
      </c>
      <c r="N1450" s="112" t="b">
        <f t="shared" si="574"/>
        <v>1</v>
      </c>
      <c r="O1450" s="112" t="b">
        <f t="shared" si="575"/>
        <v>1</v>
      </c>
      <c r="P1450" s="113">
        <f t="shared" si="576"/>
        <v>6</v>
      </c>
      <c r="Q1450" s="113">
        <f t="shared" si="577"/>
        <v>16</v>
      </c>
      <c r="R1450" s="114" t="str">
        <f t="shared" si="593"/>
        <v>0.6-0.1</v>
      </c>
      <c r="S1450" s="127">
        <f t="shared" si="578"/>
        <v>-7.7910698820127019E-3</v>
      </c>
      <c r="T1450" s="112" t="b">
        <f t="shared" si="579"/>
        <v>1</v>
      </c>
      <c r="U1450" s="22">
        <f t="shared" si="580"/>
        <v>8.1257382876261648</v>
      </c>
      <c r="V1450" s="22">
        <f t="shared" si="581"/>
        <v>0.61390902242882794</v>
      </c>
      <c r="W1450" s="81">
        <f t="shared" si="582"/>
        <v>9</v>
      </c>
      <c r="X1450" s="22">
        <f t="shared" si="583"/>
        <v>0.11699972675862098</v>
      </c>
      <c r="Y1450" s="3">
        <f>IF(U1450&gt;'Power Curve'!$C$37,0,INDEX(Ci,$W1450,1)*POWER(1-X1450,3)+INDEX(Ci,$W1450,2)*3*X1450*POWER(1-X1450,2)+INDEX(Ci,$W1450,3)*3*POWER(X1450,2)*(1-X1450)+INDEX(Ci,$W1450,4)*POWER(X1450,3))</f>
        <v>916.05847618200289</v>
      </c>
      <c r="Z1450" s="3">
        <f t="shared" si="584"/>
        <v>908.92140057805886</v>
      </c>
      <c r="AA1450" s="3">
        <f t="shared" si="585"/>
        <v>912.69997406005837</v>
      </c>
      <c r="AB1450" s="3">
        <f t="shared" si="594"/>
        <v>-3.7785734819995014</v>
      </c>
      <c r="AC1450" s="3">
        <f t="shared" si="595"/>
        <v>3.7785734819995014</v>
      </c>
      <c r="AE1450" s="34">
        <f t="shared" si="586"/>
        <v>8</v>
      </c>
      <c r="AF1450" s="73" t="b">
        <f>COUNTIF('Power Curve'!$D$2:$D$31,AE1450)&gt;0</f>
        <v>1</v>
      </c>
      <c r="AG1450" s="73" t="b">
        <f t="shared" si="587"/>
        <v>0</v>
      </c>
      <c r="AH1450" s="73" t="b">
        <f t="shared" si="596"/>
        <v>1</v>
      </c>
      <c r="AI1450" s="34" t="str">
        <f t="shared" si="588"/>
        <v>Inner</v>
      </c>
      <c r="AJ1450" s="35" t="str">
        <f t="shared" si="597"/>
        <v>0.6-0.7</v>
      </c>
      <c r="AK1450" s="36" t="str">
        <f t="shared" si="589"/>
        <v>7-8</v>
      </c>
      <c r="AL1450" s="36" t="str">
        <f t="shared" si="590"/>
        <v>Feb</v>
      </c>
      <c r="AM1450" s="35" t="str">
        <f t="shared" si="591"/>
        <v>265-275</v>
      </c>
      <c r="AN1450" s="36" t="str">
        <f t="shared" si="592"/>
        <v>Inner-TI</v>
      </c>
    </row>
    <row r="1451" spans="5:40" x14ac:dyDescent="0.3">
      <c r="E1451" s="12">
        <v>40968.3125</v>
      </c>
      <c r="F1451" s="16">
        <v>7.03</v>
      </c>
      <c r="G1451" s="16">
        <v>542.84997940063499</v>
      </c>
      <c r="H1451" s="29">
        <v>1.1742492181362509</v>
      </c>
      <c r="I1451" s="26">
        <v>276</v>
      </c>
      <c r="J1451" s="30">
        <v>6.1166429587482217E-2</v>
      </c>
      <c r="K1451" s="31">
        <v>0.17157495303882841</v>
      </c>
      <c r="L1451" s="111">
        <f t="shared" si="572"/>
        <v>0.4</v>
      </c>
      <c r="M1451" s="112">
        <f t="shared" si="573"/>
        <v>6.0000000000000005E-2</v>
      </c>
      <c r="N1451" s="112" t="b">
        <f t="shared" si="574"/>
        <v>1</v>
      </c>
      <c r="O1451" s="112" t="b">
        <f t="shared" si="575"/>
        <v>1</v>
      </c>
      <c r="P1451" s="113">
        <f t="shared" si="576"/>
        <v>4</v>
      </c>
      <c r="Q1451" s="113">
        <f t="shared" si="577"/>
        <v>20</v>
      </c>
      <c r="R1451" s="114" t="str">
        <f t="shared" si="593"/>
        <v>0.4-0.06</v>
      </c>
      <c r="S1451" s="127">
        <f t="shared" si="578"/>
        <v>-7.0354762148051864E-2</v>
      </c>
      <c r="T1451" s="112" t="b">
        <f t="shared" si="579"/>
        <v>1</v>
      </c>
      <c r="U1451" s="22">
        <f t="shared" si="580"/>
        <v>6.9315451324510216</v>
      </c>
      <c r="V1451" s="22">
        <f t="shared" si="581"/>
        <v>0.42934262071967683</v>
      </c>
      <c r="W1451" s="81">
        <f t="shared" si="582"/>
        <v>7</v>
      </c>
      <c r="X1451" s="22">
        <f t="shared" si="583"/>
        <v>0.91503707268223355</v>
      </c>
      <c r="Y1451" s="3">
        <f>IF(U1451&gt;'Power Curve'!$C$37,0,INDEX(Ci,$W1451,1)*POWER(1-X1451,3)+INDEX(Ci,$W1451,2)*3*X1451*POWER(1-X1451,2)+INDEX(Ci,$W1451,3)*3*POWER(X1451,2)*(1-X1451)+INDEX(Ci,$W1451,4)*POWER(X1451,3))</f>
        <v>578.87272512699724</v>
      </c>
      <c r="Z1451" s="3">
        <f t="shared" si="584"/>
        <v>538.14627223669277</v>
      </c>
      <c r="AA1451" s="3">
        <f t="shared" si="585"/>
        <v>542.84997940063499</v>
      </c>
      <c r="AB1451" s="3">
        <f t="shared" si="594"/>
        <v>-4.7037071639422265</v>
      </c>
      <c r="AC1451" s="3">
        <f t="shared" si="595"/>
        <v>4.7037071639422265</v>
      </c>
      <c r="AE1451" s="34">
        <f t="shared" si="586"/>
        <v>7</v>
      </c>
      <c r="AF1451" s="73" t="b">
        <f>COUNTIF('Power Curve'!$D$2:$D$31,AE1451)&gt;0</f>
        <v>1</v>
      </c>
      <c r="AG1451" s="73" t="b">
        <f t="shared" si="587"/>
        <v>0</v>
      </c>
      <c r="AH1451" s="73" t="b">
        <f t="shared" si="596"/>
        <v>1</v>
      </c>
      <c r="AI1451" s="34" t="str">
        <f t="shared" si="588"/>
        <v>Outer</v>
      </c>
      <c r="AJ1451" s="35" t="str">
        <f t="shared" si="597"/>
        <v>0.4-0.5</v>
      </c>
      <c r="AK1451" s="36" t="str">
        <f t="shared" si="589"/>
        <v>7-8</v>
      </c>
      <c r="AL1451" s="36" t="str">
        <f t="shared" si="590"/>
        <v>Feb</v>
      </c>
      <c r="AM1451" s="35" t="str">
        <f t="shared" si="591"/>
        <v>275-285</v>
      </c>
      <c r="AN1451" s="36" t="str">
        <f t="shared" si="592"/>
        <v>LWS-LTI</v>
      </c>
    </row>
    <row r="1452" spans="5:40" x14ac:dyDescent="0.3">
      <c r="E1452" s="12">
        <v>40968.319444444445</v>
      </c>
      <c r="F1452" s="16">
        <v>7</v>
      </c>
      <c r="G1452" s="16">
        <v>597.26998710632347</v>
      </c>
      <c r="H1452" s="29">
        <v>1.1740965665725229</v>
      </c>
      <c r="I1452" s="26">
        <v>281.10000000000002</v>
      </c>
      <c r="J1452" s="30">
        <v>0.06</v>
      </c>
      <c r="K1452" s="31">
        <v>0.16017902148028235</v>
      </c>
      <c r="L1452" s="111">
        <f t="shared" si="572"/>
        <v>0.4</v>
      </c>
      <c r="M1452" s="112">
        <f t="shared" si="573"/>
        <v>6.0000000000000005E-2</v>
      </c>
      <c r="N1452" s="112" t="b">
        <f t="shared" si="574"/>
        <v>1</v>
      </c>
      <c r="O1452" s="112" t="b">
        <f t="shared" si="575"/>
        <v>1</v>
      </c>
      <c r="P1452" s="113">
        <f t="shared" si="576"/>
        <v>4</v>
      </c>
      <c r="Q1452" s="113">
        <f t="shared" si="577"/>
        <v>20</v>
      </c>
      <c r="R1452" s="114" t="str">
        <f t="shared" si="593"/>
        <v>0.4-0.06</v>
      </c>
      <c r="S1452" s="127">
        <f t="shared" si="578"/>
        <v>-7.0354762148051864E-2</v>
      </c>
      <c r="T1452" s="112" t="b">
        <f t="shared" si="579"/>
        <v>1</v>
      </c>
      <c r="U1452" s="22">
        <f t="shared" si="580"/>
        <v>6.9016661847575982</v>
      </c>
      <c r="V1452" s="22">
        <f t="shared" si="581"/>
        <v>0.42472473303648856</v>
      </c>
      <c r="W1452" s="81">
        <f t="shared" si="582"/>
        <v>7</v>
      </c>
      <c r="X1452" s="22">
        <f t="shared" si="583"/>
        <v>0.88466374049856367</v>
      </c>
      <c r="Y1452" s="3">
        <f>IF(U1452&gt;'Power Curve'!$C$37,0,INDEX(Ci,$W1452,1)*POWER(1-X1452,3)+INDEX(Ci,$W1452,2)*3*X1452*POWER(1-X1452,2)+INDEX(Ci,$W1452,3)*3*POWER(X1452,2)*(1-X1452)+INDEX(Ci,$W1452,4)*POWER(X1452,3))</f>
        <v>571.20858741903874</v>
      </c>
      <c r="Z1452" s="3">
        <f t="shared" si="584"/>
        <v>531.02134311424766</v>
      </c>
      <c r="AA1452" s="3">
        <f t="shared" si="585"/>
        <v>597.26998710632347</v>
      </c>
      <c r="AB1452" s="3">
        <f t="shared" si="594"/>
        <v>-66.248643992075813</v>
      </c>
      <c r="AC1452" s="3">
        <f t="shared" si="595"/>
        <v>66.248643992075813</v>
      </c>
      <c r="AE1452" s="34">
        <f t="shared" si="586"/>
        <v>7</v>
      </c>
      <c r="AF1452" s="73" t="b">
        <f>COUNTIF('Power Curve'!$D$2:$D$31,AE1452)&gt;0</f>
        <v>1</v>
      </c>
      <c r="AG1452" s="73" t="b">
        <f t="shared" si="587"/>
        <v>0</v>
      </c>
      <c r="AH1452" s="73" t="b">
        <f t="shared" si="596"/>
        <v>1</v>
      </c>
      <c r="AI1452" s="34" t="str">
        <f t="shared" si="588"/>
        <v>Outer</v>
      </c>
      <c r="AJ1452" s="35" t="str">
        <f t="shared" si="597"/>
        <v>0.4-0.5</v>
      </c>
      <c r="AK1452" s="36" t="str">
        <f t="shared" si="589"/>
        <v>7-8</v>
      </c>
      <c r="AL1452" s="36" t="str">
        <f t="shared" si="590"/>
        <v>Feb</v>
      </c>
      <c r="AM1452" s="35" t="str">
        <f t="shared" si="591"/>
        <v>275-285</v>
      </c>
      <c r="AN1452" s="36" t="str">
        <f t="shared" si="592"/>
        <v>LWS-LTI</v>
      </c>
    </row>
    <row r="1453" spans="5:40" x14ac:dyDescent="0.3">
      <c r="E1453" s="12">
        <v>40968.326388888891</v>
      </c>
      <c r="F1453" s="16">
        <v>7.78</v>
      </c>
      <c r="G1453" s="16">
        <v>709.7999906539917</v>
      </c>
      <c r="H1453" s="29">
        <v>1.1734579843291877</v>
      </c>
      <c r="I1453" s="26">
        <v>284.7</v>
      </c>
      <c r="J1453" s="30">
        <v>8.3547557840616973E-2</v>
      </c>
      <c r="K1453" s="31">
        <v>0.20991738054375578</v>
      </c>
      <c r="L1453" s="111">
        <f t="shared" si="572"/>
        <v>0.5</v>
      </c>
      <c r="M1453" s="112">
        <f t="shared" si="573"/>
        <v>0.08</v>
      </c>
      <c r="N1453" s="112" t="b">
        <f t="shared" si="574"/>
        <v>1</v>
      </c>
      <c r="O1453" s="112" t="b">
        <f t="shared" si="575"/>
        <v>1</v>
      </c>
      <c r="P1453" s="113">
        <f t="shared" si="576"/>
        <v>5</v>
      </c>
      <c r="Q1453" s="113">
        <f t="shared" si="577"/>
        <v>18</v>
      </c>
      <c r="R1453" s="114" t="str">
        <f t="shared" si="593"/>
        <v>0.5-0.08</v>
      </c>
      <c r="S1453" s="127">
        <f t="shared" si="578"/>
        <v>-2.3595533189971072E-2</v>
      </c>
      <c r="T1453" s="112" t="b">
        <f t="shared" si="579"/>
        <v>1</v>
      </c>
      <c r="U1453" s="22">
        <f t="shared" si="580"/>
        <v>7.6693180557962659</v>
      </c>
      <c r="V1453" s="22">
        <f t="shared" si="581"/>
        <v>0.54336780429251552</v>
      </c>
      <c r="W1453" s="81">
        <f t="shared" si="582"/>
        <v>8</v>
      </c>
      <c r="X1453" s="22">
        <f t="shared" si="583"/>
        <v>0.65843286266031742</v>
      </c>
      <c r="Y1453" s="3">
        <f>IF(U1453&gt;'Power Curve'!$C$37,0,INDEX(Ci,$W1453,1)*POWER(1-X1453,3)+INDEX(Ci,$W1453,2)*3*X1453*POWER(1-X1453,2)+INDEX(Ci,$W1453,3)*3*POWER(X1453,2)*(1-X1453)+INDEX(Ci,$W1453,4)*POWER(X1453,3))</f>
        <v>780.56279942544643</v>
      </c>
      <c r="Z1453" s="3">
        <f t="shared" si="584"/>
        <v>762.14500398474661</v>
      </c>
      <c r="AA1453" s="3">
        <f t="shared" si="585"/>
        <v>709.7999906539917</v>
      </c>
      <c r="AB1453" s="3">
        <f t="shared" si="594"/>
        <v>52.345013330754909</v>
      </c>
      <c r="AC1453" s="3">
        <f t="shared" si="595"/>
        <v>52.345013330754909</v>
      </c>
      <c r="AE1453" s="34">
        <f t="shared" si="586"/>
        <v>8</v>
      </c>
      <c r="AF1453" s="73" t="b">
        <f>COUNTIF('Power Curve'!$D$2:$D$31,AE1453)&gt;0</f>
        <v>1</v>
      </c>
      <c r="AG1453" s="73" t="b">
        <f t="shared" si="587"/>
        <v>0</v>
      </c>
      <c r="AH1453" s="73" t="b">
        <f t="shared" si="596"/>
        <v>1</v>
      </c>
      <c r="AI1453" s="34" t="str">
        <f t="shared" si="588"/>
        <v>Outer</v>
      </c>
      <c r="AJ1453" s="35" t="str">
        <f t="shared" si="597"/>
        <v>0.5-0.6</v>
      </c>
      <c r="AK1453" s="36" t="str">
        <f t="shared" si="589"/>
        <v>7-8</v>
      </c>
      <c r="AL1453" s="36" t="str">
        <f t="shared" si="590"/>
        <v>Feb</v>
      </c>
      <c r="AM1453" s="35" t="str">
        <f t="shared" si="591"/>
        <v>275-285</v>
      </c>
      <c r="AN1453" s="36" t="str">
        <f t="shared" si="592"/>
        <v>HWS-LTI</v>
      </c>
    </row>
    <row r="1454" spans="5:40" x14ac:dyDescent="0.3">
      <c r="E1454" s="12">
        <v>40968.333333333336</v>
      </c>
      <c r="F1454" s="16">
        <v>7.7</v>
      </c>
      <c r="G1454" s="16">
        <v>742.19998550415085</v>
      </c>
      <c r="H1454" s="29">
        <v>1.1740113822551097</v>
      </c>
      <c r="I1454" s="26">
        <v>283.60000000000002</v>
      </c>
      <c r="J1454" s="30">
        <v>0.10779220779220779</v>
      </c>
      <c r="K1454" s="31">
        <v>0.24838842636862482</v>
      </c>
      <c r="L1454" s="111">
        <f t="shared" si="572"/>
        <v>0.5</v>
      </c>
      <c r="M1454" s="112">
        <f t="shared" si="573"/>
        <v>0.11</v>
      </c>
      <c r="N1454" s="112" t="b">
        <f t="shared" si="574"/>
        <v>1</v>
      </c>
      <c r="O1454" s="112" t="b">
        <f t="shared" si="575"/>
        <v>1</v>
      </c>
      <c r="P1454" s="113">
        <f t="shared" si="576"/>
        <v>5</v>
      </c>
      <c r="Q1454" s="113">
        <f t="shared" si="577"/>
        <v>15</v>
      </c>
      <c r="R1454" s="114" t="str">
        <f t="shared" si="593"/>
        <v>0.5-0.11</v>
      </c>
      <c r="S1454" s="127">
        <f t="shared" si="578"/>
        <v>-1.6291054077775705E-2</v>
      </c>
      <c r="T1454" s="112" t="b">
        <f t="shared" si="579"/>
        <v>1</v>
      </c>
      <c r="U1454" s="22">
        <f t="shared" si="580"/>
        <v>7.5916491951854201</v>
      </c>
      <c r="V1454" s="22">
        <f t="shared" si="581"/>
        <v>0.53136383151334565</v>
      </c>
      <c r="W1454" s="81">
        <f t="shared" si="582"/>
        <v>8</v>
      </c>
      <c r="X1454" s="22">
        <f t="shared" si="583"/>
        <v>0.58026061746785951</v>
      </c>
      <c r="Y1454" s="3">
        <f>IF(U1454&gt;'Power Curve'!$C$37,0,INDEX(Ci,$W1454,1)*POWER(1-X1454,3)+INDEX(Ci,$W1454,2)*3*X1454*POWER(1-X1454,2)+INDEX(Ci,$W1454,3)*3*POWER(X1454,2)*(1-X1454)+INDEX(Ci,$W1454,4)*POWER(X1454,3))</f>
        <v>758.10250891117596</v>
      </c>
      <c r="Z1454" s="3">
        <f t="shared" si="584"/>
        <v>745.75221994200649</v>
      </c>
      <c r="AA1454" s="3">
        <f t="shared" si="585"/>
        <v>742.19998550415085</v>
      </c>
      <c r="AB1454" s="3">
        <f t="shared" si="594"/>
        <v>3.5522344378556454</v>
      </c>
      <c r="AC1454" s="3">
        <f t="shared" si="595"/>
        <v>3.5522344378556454</v>
      </c>
      <c r="AE1454" s="34">
        <f t="shared" si="586"/>
        <v>8</v>
      </c>
      <c r="AF1454" s="73" t="b">
        <f>COUNTIF('Power Curve'!$D$2:$D$31,AE1454)&gt;0</f>
        <v>1</v>
      </c>
      <c r="AG1454" s="73" t="b">
        <f t="shared" si="587"/>
        <v>0</v>
      </c>
      <c r="AH1454" s="73" t="b">
        <f t="shared" si="596"/>
        <v>1</v>
      </c>
      <c r="AI1454" s="34" t="str">
        <f t="shared" si="588"/>
        <v>Inner</v>
      </c>
      <c r="AJ1454" s="35" t="str">
        <f t="shared" si="597"/>
        <v>0.5-0.6</v>
      </c>
      <c r="AK1454" s="36" t="str">
        <f t="shared" si="589"/>
        <v>8-9</v>
      </c>
      <c r="AL1454" s="36" t="str">
        <f t="shared" si="590"/>
        <v>Feb</v>
      </c>
      <c r="AM1454" s="35" t="str">
        <f t="shared" si="591"/>
        <v>275-285</v>
      </c>
      <c r="AN1454" s="36" t="str">
        <f t="shared" si="592"/>
        <v>Inner-TI</v>
      </c>
    </row>
    <row r="1455" spans="5:40" x14ac:dyDescent="0.3">
      <c r="E1455" s="12">
        <v>40968.340277777781</v>
      </c>
      <c r="F1455" s="16">
        <v>8.44</v>
      </c>
      <c r="G1455" s="16">
        <v>949.34999847412109</v>
      </c>
      <c r="H1455" s="29">
        <v>1.1734154369446761</v>
      </c>
      <c r="I1455" s="26">
        <v>286</v>
      </c>
      <c r="J1455" s="30">
        <v>9.1232227488151671E-2</v>
      </c>
      <c r="K1455" s="31">
        <v>0.2429612782726715</v>
      </c>
      <c r="L1455" s="111">
        <f t="shared" si="572"/>
        <v>0.6</v>
      </c>
      <c r="M1455" s="112">
        <f t="shared" si="573"/>
        <v>0.09</v>
      </c>
      <c r="N1455" s="112" t="b">
        <f t="shared" si="574"/>
        <v>1</v>
      </c>
      <c r="O1455" s="112" t="b">
        <f t="shared" si="575"/>
        <v>1</v>
      </c>
      <c r="P1455" s="113">
        <f t="shared" si="576"/>
        <v>6</v>
      </c>
      <c r="Q1455" s="113">
        <f t="shared" si="577"/>
        <v>17</v>
      </c>
      <c r="R1455" s="114" t="str">
        <f t="shared" si="593"/>
        <v>0.6-0.09</v>
      </c>
      <c r="S1455" s="127">
        <f t="shared" si="578"/>
        <v>-2.6533940218358566E-2</v>
      </c>
      <c r="T1455" s="112" t="b">
        <f t="shared" si="579"/>
        <v>1</v>
      </c>
      <c r="U1455" s="22">
        <f t="shared" si="580"/>
        <v>8.3198280287365147</v>
      </c>
      <c r="V1455" s="22">
        <f t="shared" si="581"/>
        <v>0.64390621758118516</v>
      </c>
      <c r="W1455" s="81">
        <f t="shared" si="582"/>
        <v>9</v>
      </c>
      <c r="X1455" s="22">
        <f t="shared" si="583"/>
        <v>0.31100181042312247</v>
      </c>
      <c r="Y1455" s="3">
        <f>IF(U1455&gt;'Power Curve'!$C$37,0,INDEX(Ci,$W1455,1)*POWER(1-X1455,3)+INDEX(Ci,$W1455,2)*3*X1455*POWER(1-X1455,2)+INDEX(Ci,$W1455,3)*3*POWER(X1455,2)*(1-X1455)+INDEX(Ci,$W1455,4)*POWER(X1455,3))</f>
        <v>975.99064071427506</v>
      </c>
      <c r="Z1455" s="3">
        <f t="shared" si="584"/>
        <v>950.09376339988501</v>
      </c>
      <c r="AA1455" s="3">
        <f t="shared" si="585"/>
        <v>949.34999847412109</v>
      </c>
      <c r="AB1455" s="3">
        <f t="shared" si="594"/>
        <v>0.74376492576391229</v>
      </c>
      <c r="AC1455" s="3">
        <f t="shared" si="595"/>
        <v>0.74376492576391229</v>
      </c>
      <c r="AE1455" s="34">
        <f t="shared" si="586"/>
        <v>8</v>
      </c>
      <c r="AF1455" s="73" t="b">
        <f>COUNTIF('Power Curve'!$D$2:$D$31,AE1455)&gt;0</f>
        <v>1</v>
      </c>
      <c r="AG1455" s="73" t="b">
        <f t="shared" si="587"/>
        <v>0</v>
      </c>
      <c r="AH1455" s="73" t="b">
        <f t="shared" si="596"/>
        <v>1</v>
      </c>
      <c r="AI1455" s="34" t="str">
        <f t="shared" si="588"/>
        <v>Outer</v>
      </c>
      <c r="AJ1455" s="35" t="str">
        <f t="shared" si="597"/>
        <v>0.6-0.7</v>
      </c>
      <c r="AK1455" s="36" t="str">
        <f t="shared" si="589"/>
        <v>8-9</v>
      </c>
      <c r="AL1455" s="36" t="str">
        <f t="shared" si="590"/>
        <v>Feb</v>
      </c>
      <c r="AM1455" s="35" t="str">
        <f t="shared" si="591"/>
        <v>285-295</v>
      </c>
      <c r="AN1455" s="36" t="str">
        <f t="shared" si="592"/>
        <v>HWS-LTI</v>
      </c>
    </row>
    <row r="1456" spans="5:40" x14ac:dyDescent="0.3">
      <c r="E1456" s="12">
        <v>40968.347222222219</v>
      </c>
      <c r="F1456" s="16">
        <v>8.26</v>
      </c>
      <c r="G1456" s="16">
        <v>880.43001937866211</v>
      </c>
      <c r="H1456" s="29">
        <v>1.1732027462943797</v>
      </c>
      <c r="I1456" s="26">
        <v>284.10000000000002</v>
      </c>
      <c r="J1456" s="30">
        <v>0.11016949152542374</v>
      </c>
      <c r="K1456" s="31">
        <v>0.20718932509315824</v>
      </c>
      <c r="L1456" s="111">
        <f t="shared" si="572"/>
        <v>0.6</v>
      </c>
      <c r="M1456" s="112">
        <f t="shared" si="573"/>
        <v>0.11</v>
      </c>
      <c r="N1456" s="112" t="b">
        <f t="shared" si="574"/>
        <v>1</v>
      </c>
      <c r="O1456" s="112" t="b">
        <f t="shared" si="575"/>
        <v>1</v>
      </c>
      <c r="P1456" s="113">
        <f t="shared" si="576"/>
        <v>6</v>
      </c>
      <c r="Q1456" s="113">
        <f t="shared" si="577"/>
        <v>15</v>
      </c>
      <c r="R1456" s="114" t="str">
        <f t="shared" si="593"/>
        <v>0.6-0.11</v>
      </c>
      <c r="S1456" s="127">
        <f t="shared" si="578"/>
        <v>-1.5111837704289E-2</v>
      </c>
      <c r="T1456" s="112" t="b">
        <f t="shared" si="579"/>
        <v>1</v>
      </c>
      <c r="U1456" s="22">
        <f t="shared" si="580"/>
        <v>8.1418989511765112</v>
      </c>
      <c r="V1456" s="22">
        <f t="shared" si="581"/>
        <v>0.61640670507572115</v>
      </c>
      <c r="W1456" s="81">
        <f t="shared" si="582"/>
        <v>9</v>
      </c>
      <c r="X1456" s="22">
        <f t="shared" si="583"/>
        <v>0.1331530916105306</v>
      </c>
      <c r="Y1456" s="3">
        <f>IF(U1456&gt;'Power Curve'!$C$37,0,INDEX(Ci,$W1456,1)*POWER(1-X1456,3)+INDEX(Ci,$W1456,2)*3*X1456*POWER(1-X1456,2)+INDEX(Ci,$W1456,3)*3*POWER(X1456,2)*(1-X1456)+INDEX(Ci,$W1456,4)*POWER(X1456,3))</f>
        <v>920.98596472592317</v>
      </c>
      <c r="Z1456" s="3">
        <f t="shared" si="584"/>
        <v>907.06817429905698</v>
      </c>
      <c r="AA1456" s="3">
        <f t="shared" si="585"/>
        <v>880.43001937866211</v>
      </c>
      <c r="AB1456" s="3">
        <f t="shared" si="594"/>
        <v>26.638154920394868</v>
      </c>
      <c r="AC1456" s="3">
        <f t="shared" si="595"/>
        <v>26.638154920394868</v>
      </c>
      <c r="AE1456" s="34">
        <f t="shared" si="586"/>
        <v>8</v>
      </c>
      <c r="AF1456" s="73" t="b">
        <f>COUNTIF('Power Curve'!$D$2:$D$31,AE1456)&gt;0</f>
        <v>1</v>
      </c>
      <c r="AG1456" s="73" t="b">
        <f t="shared" si="587"/>
        <v>0</v>
      </c>
      <c r="AH1456" s="73" t="b">
        <f t="shared" si="596"/>
        <v>1</v>
      </c>
      <c r="AI1456" s="34" t="str">
        <f t="shared" si="588"/>
        <v>Inner</v>
      </c>
      <c r="AJ1456" s="35" t="str">
        <f t="shared" si="597"/>
        <v>0.6-0.7</v>
      </c>
      <c r="AK1456" s="36" t="str">
        <f t="shared" si="589"/>
        <v>8-9</v>
      </c>
      <c r="AL1456" s="36" t="str">
        <f t="shared" si="590"/>
        <v>Feb</v>
      </c>
      <c r="AM1456" s="35" t="str">
        <f t="shared" si="591"/>
        <v>275-285</v>
      </c>
      <c r="AN1456" s="36" t="str">
        <f t="shared" si="592"/>
        <v>Inner-TI</v>
      </c>
    </row>
    <row r="1457" spans="5:40" x14ac:dyDescent="0.3">
      <c r="E1457" s="12">
        <v>40968.354166666664</v>
      </c>
      <c r="F1457" s="16">
        <v>8.2200000000000006</v>
      </c>
      <c r="G1457" s="16">
        <v>810.34000778198265</v>
      </c>
      <c r="H1457" s="29">
        <v>1.1731176916217207</v>
      </c>
      <c r="I1457" s="26">
        <v>282.7</v>
      </c>
      <c r="J1457" s="30">
        <v>7.9075425790754258E-2</v>
      </c>
      <c r="K1457" s="31">
        <v>0.16629481262753795</v>
      </c>
      <c r="L1457" s="111">
        <f t="shared" si="572"/>
        <v>0.6</v>
      </c>
      <c r="M1457" s="112">
        <f t="shared" si="573"/>
        <v>0.08</v>
      </c>
      <c r="N1457" s="112" t="b">
        <f t="shared" si="574"/>
        <v>1</v>
      </c>
      <c r="O1457" s="112" t="b">
        <f t="shared" si="575"/>
        <v>1</v>
      </c>
      <c r="P1457" s="113">
        <f t="shared" si="576"/>
        <v>6</v>
      </c>
      <c r="Q1457" s="113">
        <f t="shared" si="577"/>
        <v>18</v>
      </c>
      <c r="R1457" s="114" t="str">
        <f t="shared" si="593"/>
        <v>0.6-0.08</v>
      </c>
      <c r="S1457" s="127">
        <f t="shared" si="578"/>
        <v>-2.6698824562309216E-2</v>
      </c>
      <c r="T1457" s="112" t="b">
        <f t="shared" si="579"/>
        <v>1</v>
      </c>
      <c r="U1457" s="22">
        <f t="shared" si="580"/>
        <v>8.1022750604599629</v>
      </c>
      <c r="V1457" s="22">
        <f t="shared" si="581"/>
        <v>0.61028270503470827</v>
      </c>
      <c r="W1457" s="81">
        <f t="shared" si="582"/>
        <v>9</v>
      </c>
      <c r="X1457" s="22">
        <f t="shared" si="583"/>
        <v>9.3547096373851182E-2</v>
      </c>
      <c r="Y1457" s="3">
        <f>IF(U1457&gt;'Power Curve'!$C$37,0,INDEX(Ci,$W1457,1)*POWER(1-X1457,3)+INDEX(Ci,$W1457,2)*3*X1457*POWER(1-X1457,2)+INDEX(Ci,$W1457,3)*3*POWER(X1457,2)*(1-X1457)+INDEX(Ci,$W1457,4)*POWER(X1457,3))</f>
        <v>908.92612223832214</v>
      </c>
      <c r="Z1457" s="3">
        <f t="shared" si="584"/>
        <v>884.65886316058118</v>
      </c>
      <c r="AA1457" s="3">
        <f t="shared" si="585"/>
        <v>810.34000778198265</v>
      </c>
      <c r="AB1457" s="3">
        <f t="shared" si="594"/>
        <v>74.318855378598528</v>
      </c>
      <c r="AC1457" s="3">
        <f t="shared" si="595"/>
        <v>74.318855378598528</v>
      </c>
      <c r="AE1457" s="34">
        <f t="shared" si="586"/>
        <v>8</v>
      </c>
      <c r="AF1457" s="73" t="b">
        <f>COUNTIF('Power Curve'!$D$2:$D$31,AE1457)&gt;0</f>
        <v>1</v>
      </c>
      <c r="AG1457" s="73" t="b">
        <f t="shared" si="587"/>
        <v>0</v>
      </c>
      <c r="AH1457" s="73" t="b">
        <f t="shared" si="596"/>
        <v>1</v>
      </c>
      <c r="AI1457" s="34" t="str">
        <f t="shared" si="588"/>
        <v>Outer</v>
      </c>
      <c r="AJ1457" s="35" t="str">
        <f t="shared" si="597"/>
        <v>0.6-0.7</v>
      </c>
      <c r="AK1457" s="36" t="str">
        <f t="shared" si="589"/>
        <v>8-9</v>
      </c>
      <c r="AL1457" s="36" t="str">
        <f t="shared" si="590"/>
        <v>Feb</v>
      </c>
      <c r="AM1457" s="35" t="str">
        <f t="shared" si="591"/>
        <v>275-285</v>
      </c>
      <c r="AN1457" s="36" t="str">
        <f t="shared" si="592"/>
        <v>HWS-LTI</v>
      </c>
    </row>
    <row r="1458" spans="5:40" x14ac:dyDescent="0.3">
      <c r="E1458" s="12">
        <v>40968.361111111109</v>
      </c>
      <c r="F1458" s="16">
        <v>7.7</v>
      </c>
      <c r="G1458" s="16">
        <v>869.24001312255837</v>
      </c>
      <c r="H1458" s="29">
        <v>1.1736282057413354</v>
      </c>
      <c r="I1458" s="26">
        <v>282.7</v>
      </c>
      <c r="J1458" s="30">
        <v>9.8701298701298706E-2</v>
      </c>
      <c r="K1458" s="31">
        <v>0.1114820083716144</v>
      </c>
      <c r="L1458" s="111">
        <f t="shared" si="572"/>
        <v>0.5</v>
      </c>
      <c r="M1458" s="112">
        <f t="shared" si="573"/>
        <v>9.9999999999999992E-2</v>
      </c>
      <c r="N1458" s="112" t="b">
        <f t="shared" si="574"/>
        <v>1</v>
      </c>
      <c r="O1458" s="112" t="b">
        <f t="shared" si="575"/>
        <v>1</v>
      </c>
      <c r="P1458" s="113">
        <f t="shared" si="576"/>
        <v>5</v>
      </c>
      <c r="Q1458" s="113">
        <f t="shared" si="577"/>
        <v>16</v>
      </c>
      <c r="R1458" s="114" t="str">
        <f t="shared" si="593"/>
        <v>0.5-0.1</v>
      </c>
      <c r="S1458" s="127">
        <f t="shared" si="578"/>
        <v>-1.2082008028820396E-2</v>
      </c>
      <c r="T1458" s="112" t="b">
        <f t="shared" si="579"/>
        <v>1</v>
      </c>
      <c r="U1458" s="22">
        <f t="shared" si="580"/>
        <v>7.5908231787175922</v>
      </c>
      <c r="V1458" s="22">
        <f t="shared" si="581"/>
        <v>0.53123616800551288</v>
      </c>
      <c r="W1458" s="81">
        <f t="shared" si="582"/>
        <v>8</v>
      </c>
      <c r="X1458" s="22">
        <f t="shared" si="583"/>
        <v>0.5794292474522803</v>
      </c>
      <c r="Y1458" s="3">
        <f>IF(U1458&gt;'Power Curve'!$C$37,0,INDEX(Ci,$W1458,1)*POWER(1-X1458,3)+INDEX(Ci,$W1458,2)*3*X1458*POWER(1-X1458,2)+INDEX(Ci,$W1458,3)*3*POWER(X1458,2)*(1-X1458)+INDEX(Ci,$W1458,4)*POWER(X1458,3))</f>
        <v>757.86482982534676</v>
      </c>
      <c r="Z1458" s="3">
        <f t="shared" si="584"/>
        <v>748.70830086663625</v>
      </c>
      <c r="AA1458" s="3">
        <f t="shared" si="585"/>
        <v>869.24001312255837</v>
      </c>
      <c r="AB1458" s="3">
        <f t="shared" si="594"/>
        <v>-120.53171225592212</v>
      </c>
      <c r="AC1458" s="3">
        <f t="shared" si="595"/>
        <v>120.53171225592212</v>
      </c>
      <c r="AE1458" s="34">
        <f t="shared" si="586"/>
        <v>8</v>
      </c>
      <c r="AF1458" s="73" t="b">
        <f>COUNTIF('Power Curve'!$D$2:$D$31,AE1458)&gt;0</f>
        <v>1</v>
      </c>
      <c r="AG1458" s="73" t="b">
        <f t="shared" si="587"/>
        <v>0</v>
      </c>
      <c r="AH1458" s="73" t="b">
        <f t="shared" si="596"/>
        <v>1</v>
      </c>
      <c r="AI1458" s="34" t="str">
        <f t="shared" si="588"/>
        <v>Outer</v>
      </c>
      <c r="AJ1458" s="35" t="str">
        <f t="shared" si="597"/>
        <v>0.5-0.6</v>
      </c>
      <c r="AK1458" s="36" t="str">
        <f t="shared" si="589"/>
        <v>8-9</v>
      </c>
      <c r="AL1458" s="36" t="str">
        <f t="shared" si="590"/>
        <v>Feb</v>
      </c>
      <c r="AM1458" s="35" t="str">
        <f t="shared" si="591"/>
        <v>275-285</v>
      </c>
      <c r="AN1458" s="36" t="str">
        <f t="shared" si="592"/>
        <v>HWS-LTI</v>
      </c>
    </row>
    <row r="1459" spans="5:40" x14ac:dyDescent="0.3">
      <c r="E1459" s="12">
        <v>40968.368055555555</v>
      </c>
      <c r="F1459" s="16">
        <v>7.87</v>
      </c>
      <c r="G1459" s="16">
        <v>816.02002716064476</v>
      </c>
      <c r="H1459" s="29">
        <v>1.1738588975210096</v>
      </c>
      <c r="I1459" s="26">
        <v>283.2</v>
      </c>
      <c r="J1459" s="30">
        <v>8.3862770012706478E-2</v>
      </c>
      <c r="K1459" s="31">
        <v>0.21005371447448765</v>
      </c>
      <c r="L1459" s="111">
        <f t="shared" si="572"/>
        <v>0.6</v>
      </c>
      <c r="M1459" s="112">
        <f t="shared" si="573"/>
        <v>0.08</v>
      </c>
      <c r="N1459" s="112" t="b">
        <f t="shared" si="574"/>
        <v>1</v>
      </c>
      <c r="O1459" s="112" t="b">
        <f t="shared" si="575"/>
        <v>1</v>
      </c>
      <c r="P1459" s="113">
        <f t="shared" si="576"/>
        <v>6</v>
      </c>
      <c r="Q1459" s="113">
        <f t="shared" si="577"/>
        <v>18</v>
      </c>
      <c r="R1459" s="114" t="str">
        <f t="shared" si="593"/>
        <v>0.6-0.08</v>
      </c>
      <c r="S1459" s="127">
        <f t="shared" si="578"/>
        <v>-2.6698824562309216E-2</v>
      </c>
      <c r="T1459" s="112" t="b">
        <f t="shared" si="579"/>
        <v>1</v>
      </c>
      <c r="U1459" s="22">
        <f t="shared" si="580"/>
        <v>7.758921086801954</v>
      </c>
      <c r="V1459" s="22">
        <f t="shared" si="581"/>
        <v>0.55721624157695793</v>
      </c>
      <c r="W1459" s="81">
        <f t="shared" si="582"/>
        <v>8</v>
      </c>
      <c r="X1459" s="22">
        <f t="shared" si="583"/>
        <v>0.74861662555674313</v>
      </c>
      <c r="Y1459" s="3">
        <f>IF(U1459&gt;'Power Curve'!$C$37,0,INDEX(Ci,$W1459,1)*POWER(1-X1459,3)+INDEX(Ci,$W1459,2)*3*X1459*POWER(1-X1459,2)+INDEX(Ci,$W1459,3)*3*POWER(X1459,2)*(1-X1459)+INDEX(Ci,$W1459,4)*POWER(X1459,3))</f>
        <v>806.72542817070894</v>
      </c>
      <c r="Z1459" s="3">
        <f t="shared" si="584"/>
        <v>785.1868074940254</v>
      </c>
      <c r="AA1459" s="3">
        <f t="shared" si="585"/>
        <v>816.02002716064476</v>
      </c>
      <c r="AB1459" s="3">
        <f t="shared" si="594"/>
        <v>-30.833219666619357</v>
      </c>
      <c r="AC1459" s="3">
        <f t="shared" si="595"/>
        <v>30.833219666619357</v>
      </c>
      <c r="AE1459" s="34">
        <f t="shared" si="586"/>
        <v>8</v>
      </c>
      <c r="AF1459" s="73" t="b">
        <f>COUNTIF('Power Curve'!$D$2:$D$31,AE1459)&gt;0</f>
        <v>1</v>
      </c>
      <c r="AG1459" s="73" t="b">
        <f t="shared" si="587"/>
        <v>0</v>
      </c>
      <c r="AH1459" s="73" t="b">
        <f t="shared" si="596"/>
        <v>1</v>
      </c>
      <c r="AI1459" s="34" t="str">
        <f t="shared" si="588"/>
        <v>Outer</v>
      </c>
      <c r="AJ1459" s="35" t="str">
        <f t="shared" si="597"/>
        <v>0.5-0.6</v>
      </c>
      <c r="AK1459" s="36" t="str">
        <f t="shared" si="589"/>
        <v>8-9</v>
      </c>
      <c r="AL1459" s="36" t="str">
        <f t="shared" si="590"/>
        <v>Feb</v>
      </c>
      <c r="AM1459" s="35" t="str">
        <f t="shared" si="591"/>
        <v>275-285</v>
      </c>
      <c r="AN1459" s="36" t="str">
        <f t="shared" si="592"/>
        <v>HWS-LTI</v>
      </c>
    </row>
    <row r="1460" spans="5:40" x14ac:dyDescent="0.3">
      <c r="E1460" s="12">
        <v>40968.375</v>
      </c>
      <c r="F1460" s="16">
        <v>7.63</v>
      </c>
      <c r="G1460" s="16">
        <v>692.5500049591069</v>
      </c>
      <c r="H1460" s="29">
        <v>1.1738163314986536</v>
      </c>
      <c r="I1460" s="26">
        <v>282.89999999999998</v>
      </c>
      <c r="J1460" s="30">
        <v>0.10615989515072084</v>
      </c>
      <c r="K1460" s="31">
        <v>0.24779114020685952</v>
      </c>
      <c r="L1460" s="111">
        <f t="shared" si="572"/>
        <v>0.5</v>
      </c>
      <c r="M1460" s="112">
        <f t="shared" si="573"/>
        <v>0.11</v>
      </c>
      <c r="N1460" s="112" t="b">
        <f t="shared" si="574"/>
        <v>1</v>
      </c>
      <c r="O1460" s="112" t="b">
        <f t="shared" si="575"/>
        <v>1</v>
      </c>
      <c r="P1460" s="113">
        <f t="shared" si="576"/>
        <v>5</v>
      </c>
      <c r="Q1460" s="113">
        <f t="shared" si="577"/>
        <v>15</v>
      </c>
      <c r="R1460" s="114" t="str">
        <f t="shared" si="593"/>
        <v>0.5-0.11</v>
      </c>
      <c r="S1460" s="127">
        <f t="shared" si="578"/>
        <v>-1.6291054077775705E-2</v>
      </c>
      <c r="T1460" s="112" t="b">
        <f t="shared" si="579"/>
        <v>1</v>
      </c>
      <c r="U1460" s="22">
        <f t="shared" si="580"/>
        <v>7.5222175748665405</v>
      </c>
      <c r="V1460" s="22">
        <f t="shared" si="581"/>
        <v>0.52063295077469984</v>
      </c>
      <c r="W1460" s="81">
        <f t="shared" si="582"/>
        <v>8</v>
      </c>
      <c r="X1460" s="22">
        <f t="shared" si="583"/>
        <v>0.51037899946818488</v>
      </c>
      <c r="Y1460" s="3">
        <f>IF(U1460&gt;'Power Curve'!$C$37,0,INDEX(Ci,$W1460,1)*POWER(1-X1460,3)+INDEX(Ci,$W1460,2)*3*X1460*POWER(1-X1460,2)+INDEX(Ci,$W1460,3)*3*POWER(X1460,2)*(1-X1460)+INDEX(Ci,$W1460,4)*POWER(X1460,3))</f>
        <v>738.2180116611155</v>
      </c>
      <c r="Z1460" s="3">
        <f t="shared" si="584"/>
        <v>726.19166211195613</v>
      </c>
      <c r="AA1460" s="3">
        <f t="shared" si="585"/>
        <v>692.5500049591069</v>
      </c>
      <c r="AB1460" s="3">
        <f t="shared" si="594"/>
        <v>33.641657152849234</v>
      </c>
      <c r="AC1460" s="3">
        <f t="shared" si="595"/>
        <v>33.641657152849234</v>
      </c>
      <c r="AE1460" s="34">
        <f t="shared" si="586"/>
        <v>8</v>
      </c>
      <c r="AF1460" s="73" t="b">
        <f>COUNTIF('Power Curve'!$D$2:$D$31,AE1460)&gt;0</f>
        <v>1</v>
      </c>
      <c r="AG1460" s="73" t="b">
        <f t="shared" si="587"/>
        <v>0</v>
      </c>
      <c r="AH1460" s="73" t="b">
        <f t="shared" si="596"/>
        <v>1</v>
      </c>
      <c r="AI1460" s="34" t="str">
        <f t="shared" si="588"/>
        <v>Inner</v>
      </c>
      <c r="AJ1460" s="35" t="str">
        <f t="shared" si="597"/>
        <v>0.5-0.6</v>
      </c>
      <c r="AK1460" s="36" t="str">
        <f t="shared" si="589"/>
        <v>9-10</v>
      </c>
      <c r="AL1460" s="36" t="str">
        <f t="shared" si="590"/>
        <v>Feb</v>
      </c>
      <c r="AM1460" s="35" t="str">
        <f t="shared" si="591"/>
        <v>275-285</v>
      </c>
      <c r="AN1460" s="36" t="str">
        <f t="shared" si="592"/>
        <v>Inner-TI</v>
      </c>
    </row>
    <row r="1461" spans="5:40" x14ac:dyDescent="0.3">
      <c r="E1461" s="12">
        <v>40968.381944444445</v>
      </c>
      <c r="F1461" s="16">
        <v>6.83</v>
      </c>
      <c r="G1461" s="16">
        <v>572.32001686096214</v>
      </c>
      <c r="H1461" s="29">
        <v>1.1738341794194036</v>
      </c>
      <c r="I1461" s="26">
        <v>289.10000000000002</v>
      </c>
      <c r="J1461" s="30">
        <v>0.12152269399707173</v>
      </c>
      <c r="K1461" s="31">
        <v>0.2856312086595712</v>
      </c>
      <c r="L1461" s="111">
        <f t="shared" si="572"/>
        <v>0.4</v>
      </c>
      <c r="M1461" s="112">
        <f t="shared" si="573"/>
        <v>0.12</v>
      </c>
      <c r="N1461" s="112" t="b">
        <f t="shared" si="574"/>
        <v>1</v>
      </c>
      <c r="O1461" s="112" t="b">
        <f t="shared" si="575"/>
        <v>1</v>
      </c>
      <c r="P1461" s="113">
        <f t="shared" si="576"/>
        <v>4</v>
      </c>
      <c r="Q1461" s="113">
        <f t="shared" si="577"/>
        <v>14</v>
      </c>
      <c r="R1461" s="114" t="str">
        <f t="shared" si="593"/>
        <v>0.4-0.12</v>
      </c>
      <c r="S1461" s="127">
        <f t="shared" si="578"/>
        <v>-3.0982127234546147E-3</v>
      </c>
      <c r="T1461" s="112" t="b">
        <f t="shared" si="579"/>
        <v>1</v>
      </c>
      <c r="U1461" s="22">
        <f t="shared" si="580"/>
        <v>6.7335526120742903</v>
      </c>
      <c r="V1461" s="22">
        <f t="shared" si="581"/>
        <v>0.39874223845078033</v>
      </c>
      <c r="W1461" s="81">
        <f t="shared" si="582"/>
        <v>7</v>
      </c>
      <c r="X1461" s="22">
        <f t="shared" si="583"/>
        <v>0.71376851888346082</v>
      </c>
      <c r="Y1461" s="3">
        <f>IF(U1461&gt;'Power Curve'!$C$37,0,INDEX(Ci,$W1461,1)*POWER(1-X1461,3)+INDEX(Ci,$W1461,2)*3*X1461*POWER(1-X1461,2)+INDEX(Ci,$W1461,3)*3*POWER(X1461,2)*(1-X1461)+INDEX(Ci,$W1461,4)*POWER(X1461,3))</f>
        <v>528.37039615952949</v>
      </c>
      <c r="Z1461" s="3">
        <f t="shared" si="584"/>
        <v>526.73339227545137</v>
      </c>
      <c r="AA1461" s="3">
        <f t="shared" si="585"/>
        <v>572.32001686096214</v>
      </c>
      <c r="AB1461" s="3">
        <f t="shared" si="594"/>
        <v>-45.586624585510776</v>
      </c>
      <c r="AC1461" s="3">
        <f t="shared" si="595"/>
        <v>45.586624585510776</v>
      </c>
      <c r="AE1461" s="34">
        <f t="shared" si="586"/>
        <v>7</v>
      </c>
      <c r="AF1461" s="73" t="b">
        <f>COUNTIF('Power Curve'!$D$2:$D$31,AE1461)&gt;0</f>
        <v>1</v>
      </c>
      <c r="AG1461" s="73" t="b">
        <f t="shared" si="587"/>
        <v>0</v>
      </c>
      <c r="AH1461" s="73" t="b">
        <f t="shared" si="596"/>
        <v>1</v>
      </c>
      <c r="AI1461" s="34" t="str">
        <f t="shared" si="588"/>
        <v>Inner</v>
      </c>
      <c r="AJ1461" s="35" t="str">
        <f t="shared" si="597"/>
        <v>0.3-0.4</v>
      </c>
      <c r="AK1461" s="36" t="str">
        <f t="shared" si="589"/>
        <v>9-10</v>
      </c>
      <c r="AL1461" s="36" t="str">
        <f t="shared" si="590"/>
        <v>Feb</v>
      </c>
      <c r="AM1461" s="35" t="str">
        <f t="shared" si="591"/>
        <v>285-295</v>
      </c>
      <c r="AN1461" s="36" t="str">
        <f t="shared" si="592"/>
        <v>Inner-TI</v>
      </c>
    </row>
    <row r="1462" spans="5:40" x14ac:dyDescent="0.3">
      <c r="E1462" s="12">
        <v>40968.388888888891</v>
      </c>
      <c r="F1462" s="16">
        <v>6.54</v>
      </c>
      <c r="G1462" s="16">
        <v>505.12001800537126</v>
      </c>
      <c r="H1462" s="29">
        <v>1.1734088005246157</v>
      </c>
      <c r="I1462" s="26">
        <v>294.10000000000002</v>
      </c>
      <c r="J1462" s="30">
        <v>0.10703363914373087</v>
      </c>
      <c r="K1462" s="31">
        <v>0.18602045218421787</v>
      </c>
      <c r="L1462" s="111">
        <f t="shared" si="572"/>
        <v>0.4</v>
      </c>
      <c r="M1462" s="112">
        <f t="shared" si="573"/>
        <v>0.11</v>
      </c>
      <c r="N1462" s="112" t="b">
        <f t="shared" si="574"/>
        <v>1</v>
      </c>
      <c r="O1462" s="112" t="b">
        <f t="shared" si="575"/>
        <v>1</v>
      </c>
      <c r="P1462" s="113">
        <f t="shared" si="576"/>
        <v>4</v>
      </c>
      <c r="Q1462" s="113">
        <f t="shared" si="577"/>
        <v>15</v>
      </c>
      <c r="R1462" s="114" t="str">
        <f t="shared" si="593"/>
        <v>0.4-0.11</v>
      </c>
      <c r="S1462" s="127">
        <f t="shared" si="578"/>
        <v>-7.3544994965231711E-3</v>
      </c>
      <c r="T1462" s="112" t="b">
        <f t="shared" si="579"/>
        <v>1</v>
      </c>
      <c r="U1462" s="22">
        <f t="shared" si="580"/>
        <v>6.4468688068784106</v>
      </c>
      <c r="V1462" s="22">
        <f t="shared" si="581"/>
        <v>0.35443433220965759</v>
      </c>
      <c r="W1462" s="81">
        <f t="shared" si="582"/>
        <v>7</v>
      </c>
      <c r="X1462" s="22">
        <f t="shared" si="583"/>
        <v>0.4223411722366579</v>
      </c>
      <c r="Y1462" s="3">
        <f>IF(U1462&gt;'Power Curve'!$C$37,0,INDEX(Ci,$W1462,1)*POWER(1-X1462,3)+INDEX(Ci,$W1462,2)*3*X1462*POWER(1-X1462,2)+INDEX(Ci,$W1462,3)*3*POWER(X1462,2)*(1-X1462)+INDEX(Ci,$W1462,4)*POWER(X1462,3))</f>
        <v>458.08232937530363</v>
      </c>
      <c r="Z1462" s="3">
        <f t="shared" si="584"/>
        <v>454.71336311454678</v>
      </c>
      <c r="AA1462" s="3">
        <f t="shared" si="585"/>
        <v>505.12001800537126</v>
      </c>
      <c r="AB1462" s="3">
        <f t="shared" si="594"/>
        <v>-50.406654890824484</v>
      </c>
      <c r="AC1462" s="3">
        <f t="shared" si="595"/>
        <v>50.406654890824484</v>
      </c>
      <c r="AE1462" s="34">
        <f t="shared" si="586"/>
        <v>6</v>
      </c>
      <c r="AF1462" s="73" t="b">
        <f>COUNTIF('Power Curve'!$D$2:$D$31,AE1462)&gt;0</f>
        <v>1</v>
      </c>
      <c r="AG1462" s="73" t="b">
        <f t="shared" si="587"/>
        <v>0</v>
      </c>
      <c r="AH1462" s="73" t="b">
        <f t="shared" si="596"/>
        <v>1</v>
      </c>
      <c r="AI1462" s="34" t="str">
        <f t="shared" si="588"/>
        <v>Inner</v>
      </c>
      <c r="AJ1462" s="35" t="str">
        <f t="shared" si="597"/>
        <v>0.3-0.4</v>
      </c>
      <c r="AK1462" s="36" t="str">
        <f t="shared" si="589"/>
        <v>9-10</v>
      </c>
      <c r="AL1462" s="36" t="str">
        <f t="shared" si="590"/>
        <v>Feb</v>
      </c>
      <c r="AM1462" s="35" t="str">
        <f t="shared" si="591"/>
        <v>285-295</v>
      </c>
      <c r="AN1462" s="36" t="str">
        <f t="shared" si="592"/>
        <v>Inner-TI</v>
      </c>
    </row>
    <row r="1463" spans="5:40" x14ac:dyDescent="0.3">
      <c r="E1463" s="12">
        <v>40968.395833333336</v>
      </c>
      <c r="F1463" s="16">
        <v>7.83</v>
      </c>
      <c r="G1463" s="16">
        <v>664.88997268676735</v>
      </c>
      <c r="H1463" s="29">
        <v>1.1746182960884077</v>
      </c>
      <c r="I1463" s="26">
        <v>297.5</v>
      </c>
      <c r="J1463" s="30">
        <v>0.12388250319284802</v>
      </c>
      <c r="K1463" s="31">
        <v>0.17893099420176614</v>
      </c>
      <c r="L1463" s="111">
        <f t="shared" si="572"/>
        <v>0.6</v>
      </c>
      <c r="M1463" s="112">
        <f t="shared" si="573"/>
        <v>0.12</v>
      </c>
      <c r="N1463" s="112" t="b">
        <f t="shared" si="574"/>
        <v>1</v>
      </c>
      <c r="O1463" s="112" t="b">
        <f t="shared" si="575"/>
        <v>1</v>
      </c>
      <c r="P1463" s="113">
        <f t="shared" si="576"/>
        <v>6</v>
      </c>
      <c r="Q1463" s="113">
        <f t="shared" si="577"/>
        <v>14</v>
      </c>
      <c r="R1463" s="114" t="str">
        <f t="shared" si="593"/>
        <v>0.6-0.12</v>
      </c>
      <c r="S1463" s="127">
        <f t="shared" si="578"/>
        <v>4.5001612482616585E-3</v>
      </c>
      <c r="T1463" s="112" t="b">
        <f t="shared" si="579"/>
        <v>1</v>
      </c>
      <c r="U1463" s="22">
        <f t="shared" si="580"/>
        <v>7.7211499393074483</v>
      </c>
      <c r="V1463" s="22">
        <f t="shared" si="581"/>
        <v>0.5513785889733771</v>
      </c>
      <c r="W1463" s="81">
        <f t="shared" si="582"/>
        <v>8</v>
      </c>
      <c r="X1463" s="22">
        <f t="shared" si="583"/>
        <v>0.7106006770811365</v>
      </c>
      <c r="Y1463" s="3">
        <f>IF(U1463&gt;'Power Curve'!$C$37,0,INDEX(Ci,$W1463,1)*POWER(1-X1463,3)+INDEX(Ci,$W1463,2)*3*X1463*POWER(1-X1463,2)+INDEX(Ci,$W1463,3)*3*POWER(X1463,2)*(1-X1463)+INDEX(Ci,$W1463,4)*POWER(X1463,3))</f>
        <v>795.66641934674567</v>
      </c>
      <c r="Z1463" s="3">
        <f t="shared" si="584"/>
        <v>799.2470465336329</v>
      </c>
      <c r="AA1463" s="3">
        <f t="shared" si="585"/>
        <v>664.88997268676735</v>
      </c>
      <c r="AB1463" s="3">
        <f t="shared" si="594"/>
        <v>134.35707384686555</v>
      </c>
      <c r="AC1463" s="3">
        <f t="shared" si="595"/>
        <v>134.35707384686555</v>
      </c>
      <c r="AE1463" s="34">
        <f t="shared" si="586"/>
        <v>8</v>
      </c>
      <c r="AF1463" s="73" t="b">
        <f>COUNTIF('Power Curve'!$D$2:$D$31,AE1463)&gt;0</f>
        <v>1</v>
      </c>
      <c r="AG1463" s="73" t="b">
        <f t="shared" si="587"/>
        <v>0</v>
      </c>
      <c r="AH1463" s="73" t="b">
        <f t="shared" si="596"/>
        <v>1</v>
      </c>
      <c r="AI1463" s="34" t="str">
        <f t="shared" si="588"/>
        <v>Inner</v>
      </c>
      <c r="AJ1463" s="35" t="str">
        <f t="shared" si="597"/>
        <v>0.5-0.6</v>
      </c>
      <c r="AK1463" s="36" t="str">
        <f t="shared" si="589"/>
        <v>9-10</v>
      </c>
      <c r="AL1463" s="36" t="str">
        <f t="shared" si="590"/>
        <v>Feb</v>
      </c>
      <c r="AM1463" s="35" t="str">
        <f t="shared" si="591"/>
        <v>295-305</v>
      </c>
      <c r="AN1463" s="36" t="str">
        <f t="shared" si="592"/>
        <v>Inner-TI</v>
      </c>
    </row>
    <row r="1464" spans="5:40" x14ac:dyDescent="0.3">
      <c r="E1464" s="12">
        <v>40968.402777777781</v>
      </c>
      <c r="F1464" s="16">
        <v>8.02</v>
      </c>
      <c r="G1464" s="16">
        <v>827.38000869750977</v>
      </c>
      <c r="H1464" s="29">
        <v>1.1748915299671066</v>
      </c>
      <c r="I1464" s="26">
        <v>295.3</v>
      </c>
      <c r="J1464" s="30">
        <v>8.3541147132169591E-2</v>
      </c>
      <c r="K1464" s="31">
        <v>0.17145157323994889</v>
      </c>
      <c r="L1464" s="111">
        <f t="shared" si="572"/>
        <v>0.6</v>
      </c>
      <c r="M1464" s="112">
        <f t="shared" si="573"/>
        <v>0.08</v>
      </c>
      <c r="N1464" s="112" t="b">
        <f t="shared" si="574"/>
        <v>1</v>
      </c>
      <c r="O1464" s="112" t="b">
        <f t="shared" si="575"/>
        <v>1</v>
      </c>
      <c r="P1464" s="113">
        <f t="shared" si="576"/>
        <v>6</v>
      </c>
      <c r="Q1464" s="113">
        <f t="shared" si="577"/>
        <v>18</v>
      </c>
      <c r="R1464" s="114" t="str">
        <f t="shared" si="593"/>
        <v>0.6-0.08</v>
      </c>
      <c r="S1464" s="127">
        <f t="shared" si="578"/>
        <v>-2.6698824562309216E-2</v>
      </c>
      <c r="T1464" s="112" t="b">
        <f t="shared" si="579"/>
        <v>1</v>
      </c>
      <c r="U1464" s="22">
        <f t="shared" si="580"/>
        <v>7.909121787515895</v>
      </c>
      <c r="V1464" s="22">
        <f t="shared" si="581"/>
        <v>0.58043024405622967</v>
      </c>
      <c r="W1464" s="81">
        <f t="shared" si="582"/>
        <v>8</v>
      </c>
      <c r="X1464" s="22">
        <f t="shared" si="583"/>
        <v>0.89979080156428437</v>
      </c>
      <c r="Y1464" s="3">
        <f>IF(U1464&gt;'Power Curve'!$C$37,0,INDEX(Ci,$W1464,1)*POWER(1-X1464,3)+INDEX(Ci,$W1464,2)*3*X1464*POWER(1-X1464,2)+INDEX(Ci,$W1464,3)*3*POWER(X1464,2)*(1-X1464)+INDEX(Ci,$W1464,4)*POWER(X1464,3))</f>
        <v>851.07858408228981</v>
      </c>
      <c r="Z1464" s="3">
        <f t="shared" si="584"/>
        <v>828.35578627713824</v>
      </c>
      <c r="AA1464" s="3">
        <f t="shared" si="585"/>
        <v>827.38000869750977</v>
      </c>
      <c r="AB1464" s="3">
        <f t="shared" si="594"/>
        <v>0.97577757962847045</v>
      </c>
      <c r="AC1464" s="3">
        <f t="shared" si="595"/>
        <v>0.97577757962847045</v>
      </c>
      <c r="AE1464" s="34">
        <f t="shared" si="586"/>
        <v>8</v>
      </c>
      <c r="AF1464" s="73" t="b">
        <f>COUNTIF('Power Curve'!$D$2:$D$31,AE1464)&gt;0</f>
        <v>1</v>
      </c>
      <c r="AG1464" s="73" t="b">
        <f t="shared" si="587"/>
        <v>0</v>
      </c>
      <c r="AH1464" s="73" t="b">
        <f t="shared" si="596"/>
        <v>1</v>
      </c>
      <c r="AI1464" s="34" t="str">
        <f t="shared" si="588"/>
        <v>Outer</v>
      </c>
      <c r="AJ1464" s="35" t="str">
        <f t="shared" si="597"/>
        <v>0.5-0.6</v>
      </c>
      <c r="AK1464" s="36" t="str">
        <f t="shared" si="589"/>
        <v>9-10</v>
      </c>
      <c r="AL1464" s="36" t="str">
        <f t="shared" si="590"/>
        <v>Feb</v>
      </c>
      <c r="AM1464" s="35" t="str">
        <f t="shared" si="591"/>
        <v>295-305</v>
      </c>
      <c r="AN1464" s="36" t="str">
        <f t="shared" si="592"/>
        <v>HWS-LTI</v>
      </c>
    </row>
    <row r="1465" spans="5:40" x14ac:dyDescent="0.3">
      <c r="E1465" s="12">
        <v>40968.409722222219</v>
      </c>
      <c r="F1465" s="16">
        <v>6.26</v>
      </c>
      <c r="G1465" s="16">
        <v>451.4799880981447</v>
      </c>
      <c r="H1465" s="29">
        <v>1.1746785321405262</v>
      </c>
      <c r="I1465" s="26">
        <v>300.2</v>
      </c>
      <c r="J1465" s="30">
        <v>0.13258785942492013</v>
      </c>
      <c r="K1465" s="31">
        <v>0.17461234224914324</v>
      </c>
      <c r="L1465" s="111">
        <f t="shared" si="572"/>
        <v>0.30000000000000004</v>
      </c>
      <c r="M1465" s="112">
        <f t="shared" si="573"/>
        <v>0.13</v>
      </c>
      <c r="N1465" s="112" t="b">
        <f t="shared" si="574"/>
        <v>1</v>
      </c>
      <c r="O1465" s="112" t="b">
        <f t="shared" si="575"/>
        <v>1</v>
      </c>
      <c r="P1465" s="113">
        <f t="shared" si="576"/>
        <v>3.0000000000000004</v>
      </c>
      <c r="Q1465" s="113">
        <f t="shared" si="577"/>
        <v>13</v>
      </c>
      <c r="R1465" s="114" t="str">
        <f t="shared" si="593"/>
        <v>0.3-0.13</v>
      </c>
      <c r="S1465" s="127">
        <f t="shared" si="578"/>
        <v>2.3144625764960111E-2</v>
      </c>
      <c r="T1465" s="112" t="b">
        <f t="shared" si="579"/>
        <v>1</v>
      </c>
      <c r="U1465" s="22">
        <f t="shared" si="580"/>
        <v>6.1730810758914734</v>
      </c>
      <c r="V1465" s="22">
        <f t="shared" si="581"/>
        <v>0.31211955580905021</v>
      </c>
      <c r="W1465" s="81">
        <f t="shared" si="582"/>
        <v>7</v>
      </c>
      <c r="X1465" s="22">
        <f t="shared" si="583"/>
        <v>0.14402328144594886</v>
      </c>
      <c r="Y1465" s="3">
        <f>IF(U1465&gt;'Power Curve'!$C$37,0,INDEX(Ci,$W1465,1)*POWER(1-X1465,3)+INDEX(Ci,$W1465,2)*3*X1465*POWER(1-X1465,2)+INDEX(Ci,$W1465,3)*3*POWER(X1465,2)*(1-X1465)+INDEX(Ci,$W1465,4)*POWER(X1465,3))</f>
        <v>397.13048609511441</v>
      </c>
      <c r="Z1465" s="3">
        <f t="shared" si="584"/>
        <v>406.32192257564253</v>
      </c>
      <c r="AA1465" s="3">
        <f t="shared" si="585"/>
        <v>451.4799880981447</v>
      </c>
      <c r="AB1465" s="3">
        <f t="shared" si="594"/>
        <v>-45.15806552250217</v>
      </c>
      <c r="AC1465" s="3">
        <f t="shared" si="595"/>
        <v>45.15806552250217</v>
      </c>
      <c r="AE1465" s="34">
        <f t="shared" si="586"/>
        <v>6</v>
      </c>
      <c r="AF1465" s="73" t="b">
        <f>COUNTIF('Power Curve'!$D$2:$D$31,AE1465)&gt;0</f>
        <v>1</v>
      </c>
      <c r="AG1465" s="73" t="b">
        <f t="shared" si="587"/>
        <v>0</v>
      </c>
      <c r="AH1465" s="73" t="b">
        <f t="shared" si="596"/>
        <v>1</v>
      </c>
      <c r="AI1465" s="34" t="str">
        <f t="shared" si="588"/>
        <v>Inner</v>
      </c>
      <c r="AJ1465" s="35" t="str">
        <f t="shared" si="597"/>
        <v>0.3-0.4</v>
      </c>
      <c r="AK1465" s="36" t="str">
        <f t="shared" si="589"/>
        <v>9-10</v>
      </c>
      <c r="AL1465" s="36" t="str">
        <f t="shared" si="590"/>
        <v>Feb</v>
      </c>
      <c r="AM1465" s="35" t="str">
        <f t="shared" si="591"/>
        <v>295-305</v>
      </c>
      <c r="AN1465" s="36" t="str">
        <f t="shared" si="592"/>
        <v>Inner-TI</v>
      </c>
    </row>
    <row r="1466" spans="5:40" x14ac:dyDescent="0.3">
      <c r="E1466" s="12">
        <v>40968.416666666664</v>
      </c>
      <c r="F1466" s="16">
        <v>6.3</v>
      </c>
      <c r="G1466" s="16">
        <v>443.0400123596188</v>
      </c>
      <c r="H1466" s="29">
        <v>1.1745507711197964</v>
      </c>
      <c r="I1466" s="26">
        <v>307</v>
      </c>
      <c r="J1466" s="30">
        <v>0.14761904761904762</v>
      </c>
      <c r="K1466" s="31">
        <v>0.19144515753784608</v>
      </c>
      <c r="L1466" s="111">
        <f t="shared" si="572"/>
        <v>0.30000000000000004</v>
      </c>
      <c r="M1466" s="112">
        <f t="shared" si="573"/>
        <v>0.15000000000000002</v>
      </c>
      <c r="N1466" s="112" t="b">
        <f t="shared" si="574"/>
        <v>1</v>
      </c>
      <c r="O1466" s="112" t="b">
        <f t="shared" si="575"/>
        <v>1</v>
      </c>
      <c r="P1466" s="113">
        <f t="shared" si="576"/>
        <v>3.0000000000000004</v>
      </c>
      <c r="Q1466" s="113">
        <f t="shared" si="577"/>
        <v>10.999999999999998</v>
      </c>
      <c r="R1466" s="114" t="str">
        <f t="shared" si="593"/>
        <v>0.3-0.15</v>
      </c>
      <c r="S1466" s="127">
        <f t="shared" si="578"/>
        <v>1.9963184933198375E-2</v>
      </c>
      <c r="T1466" s="112" t="b">
        <f t="shared" si="579"/>
        <v>1</v>
      </c>
      <c r="U1466" s="22">
        <f t="shared" si="580"/>
        <v>6.2123004452149457</v>
      </c>
      <c r="V1466" s="22">
        <f t="shared" si="581"/>
        <v>0.31818103576475631</v>
      </c>
      <c r="W1466" s="81">
        <f t="shared" si="582"/>
        <v>7</v>
      </c>
      <c r="X1466" s="22">
        <f t="shared" si="583"/>
        <v>0.18389158419605076</v>
      </c>
      <c r="Y1466" s="3">
        <f>IF(U1466&gt;'Power Curve'!$C$37,0,INDEX(Ci,$W1466,1)*POWER(1-X1466,3)+INDEX(Ci,$W1466,2)*3*X1466*POWER(1-X1466,2)+INDEX(Ci,$W1466,3)*3*POWER(X1466,2)*(1-X1466)+INDEX(Ci,$W1466,4)*POWER(X1466,3))</f>
        <v>405.36619753918529</v>
      </c>
      <c r="Z1466" s="3">
        <f t="shared" si="584"/>
        <v>413.45859790632744</v>
      </c>
      <c r="AA1466" s="3">
        <f t="shared" si="585"/>
        <v>443.0400123596188</v>
      </c>
      <c r="AB1466" s="3">
        <f t="shared" si="594"/>
        <v>-29.581414453291359</v>
      </c>
      <c r="AC1466" s="3">
        <f t="shared" si="595"/>
        <v>29.581414453291359</v>
      </c>
      <c r="AE1466" s="34">
        <f t="shared" si="586"/>
        <v>6</v>
      </c>
      <c r="AF1466" s="73" t="b">
        <f>COUNTIF('Power Curve'!$D$2:$D$31,AE1466)&gt;0</f>
        <v>1</v>
      </c>
      <c r="AG1466" s="73" t="b">
        <f t="shared" si="587"/>
        <v>0</v>
      </c>
      <c r="AH1466" s="73" t="b">
        <f t="shared" si="596"/>
        <v>1</v>
      </c>
      <c r="AI1466" s="34" t="str">
        <f t="shared" si="588"/>
        <v>Outer</v>
      </c>
      <c r="AJ1466" s="35" t="str">
        <f t="shared" si="597"/>
        <v>0.3-0.4</v>
      </c>
      <c r="AK1466" s="36" t="str">
        <f t="shared" si="589"/>
        <v>10-11</v>
      </c>
      <c r="AL1466" s="36" t="str">
        <f t="shared" si="590"/>
        <v>Feb</v>
      </c>
      <c r="AM1466" s="35" t="str">
        <f t="shared" si="591"/>
        <v>305-315</v>
      </c>
      <c r="AN1466" s="36" t="str">
        <f t="shared" si="592"/>
        <v>LWS-HTI</v>
      </c>
    </row>
    <row r="1467" spans="5:40" x14ac:dyDescent="0.3">
      <c r="E1467" s="12">
        <v>40968.423611111109</v>
      </c>
      <c r="F1467" s="16">
        <v>5.95</v>
      </c>
      <c r="G1467" s="16">
        <v>359.92001342773415</v>
      </c>
      <c r="H1467" s="29">
        <v>1.1740400048282869</v>
      </c>
      <c r="I1467" s="26">
        <v>305.3</v>
      </c>
      <c r="J1467" s="30">
        <v>0.14957983193277311</v>
      </c>
      <c r="K1467" s="31">
        <v>0.1213649598091521</v>
      </c>
      <c r="L1467" s="111">
        <f t="shared" si="572"/>
        <v>0.30000000000000004</v>
      </c>
      <c r="M1467" s="112">
        <f t="shared" si="573"/>
        <v>0.15000000000000002</v>
      </c>
      <c r="N1467" s="112" t="b">
        <f t="shared" si="574"/>
        <v>1</v>
      </c>
      <c r="O1467" s="112" t="b">
        <f t="shared" si="575"/>
        <v>1</v>
      </c>
      <c r="P1467" s="113">
        <f t="shared" si="576"/>
        <v>3.0000000000000004</v>
      </c>
      <c r="Q1467" s="113">
        <f t="shared" si="577"/>
        <v>10.999999999999998</v>
      </c>
      <c r="R1467" s="114" t="str">
        <f t="shared" si="593"/>
        <v>0.3-0.15</v>
      </c>
      <c r="S1467" s="127">
        <f t="shared" si="578"/>
        <v>1.9963184933198375E-2</v>
      </c>
      <c r="T1467" s="112" t="b">
        <f t="shared" si="579"/>
        <v>1</v>
      </c>
      <c r="U1467" s="22">
        <f t="shared" si="580"/>
        <v>5.8663220512594538</v>
      </c>
      <c r="V1467" s="22">
        <f t="shared" si="581"/>
        <v>0.26470895969000191</v>
      </c>
      <c r="W1467" s="81">
        <f t="shared" si="582"/>
        <v>6</v>
      </c>
      <c r="X1467" s="22">
        <f t="shared" si="583"/>
        <v>0.83546183383533767</v>
      </c>
      <c r="Y1467" s="3">
        <f>IF(U1467&gt;'Power Curve'!$C$37,0,INDEX(Ci,$W1467,1)*POWER(1-X1467,3)+INDEX(Ci,$W1467,2)*3*X1467*POWER(1-X1467,2)+INDEX(Ci,$W1467,3)*3*POWER(X1467,2)*(1-X1467)+INDEX(Ci,$W1467,4)*POWER(X1467,3))</f>
        <v>339.44914631646481</v>
      </c>
      <c r="Z1467" s="3">
        <f t="shared" si="584"/>
        <v>346.22563239979667</v>
      </c>
      <c r="AA1467" s="3">
        <f t="shared" si="585"/>
        <v>359.92001342773415</v>
      </c>
      <c r="AB1467" s="3">
        <f t="shared" si="594"/>
        <v>-13.694381027937482</v>
      </c>
      <c r="AC1467" s="3">
        <f t="shared" si="595"/>
        <v>13.694381027937482</v>
      </c>
      <c r="AE1467" s="34">
        <f t="shared" si="586"/>
        <v>6</v>
      </c>
      <c r="AF1467" s="73" t="b">
        <f>COUNTIF('Power Curve'!$D$2:$D$31,AE1467)&gt;0</f>
        <v>1</v>
      </c>
      <c r="AG1467" s="73" t="b">
        <f t="shared" si="587"/>
        <v>0</v>
      </c>
      <c r="AH1467" s="73" t="b">
        <f t="shared" si="596"/>
        <v>1</v>
      </c>
      <c r="AI1467" s="34" t="str">
        <f t="shared" si="588"/>
        <v>Outer</v>
      </c>
      <c r="AJ1467" s="35" t="str">
        <f t="shared" si="597"/>
        <v>0.2-0.3</v>
      </c>
      <c r="AK1467" s="36" t="str">
        <f t="shared" si="589"/>
        <v>10-11</v>
      </c>
      <c r="AL1467" s="36" t="str">
        <f t="shared" si="590"/>
        <v>Feb</v>
      </c>
      <c r="AM1467" s="35" t="str">
        <f t="shared" si="591"/>
        <v>305-315</v>
      </c>
      <c r="AN1467" s="36" t="str">
        <f t="shared" si="592"/>
        <v>LWS-HTI</v>
      </c>
    </row>
    <row r="1468" spans="5:40" x14ac:dyDescent="0.3">
      <c r="E1468" s="12">
        <v>40968.430555555555</v>
      </c>
      <c r="F1468" s="16">
        <v>5.28</v>
      </c>
      <c r="G1468" s="16">
        <v>170.00999450683571</v>
      </c>
      <c r="H1468" s="29">
        <v>1.1741003217757879</v>
      </c>
      <c r="I1468" s="26">
        <v>301.89999999999998</v>
      </c>
      <c r="J1468" s="30">
        <v>0.11931818181818181</v>
      </c>
      <c r="K1468" s="31">
        <v>8.4939355481171749E-2</v>
      </c>
      <c r="L1468" s="111">
        <f t="shared" si="572"/>
        <v>0.2</v>
      </c>
      <c r="M1468" s="112">
        <f t="shared" si="573"/>
        <v>0.12</v>
      </c>
      <c r="N1468" s="112" t="b">
        <f t="shared" si="574"/>
        <v>1</v>
      </c>
      <c r="O1468" s="112" t="b">
        <f t="shared" si="575"/>
        <v>1</v>
      </c>
      <c r="P1468" s="113">
        <f t="shared" si="576"/>
        <v>2</v>
      </c>
      <c r="Q1468" s="113">
        <f t="shared" si="577"/>
        <v>14</v>
      </c>
      <c r="R1468" s="114" t="str">
        <f t="shared" si="593"/>
        <v>0.2-0.12</v>
      </c>
      <c r="S1468" s="127">
        <f t="shared" si="578"/>
        <v>2.146915976708583E-2</v>
      </c>
      <c r="T1468" s="112" t="b">
        <f t="shared" si="579"/>
        <v>1</v>
      </c>
      <c r="U1468" s="22">
        <f t="shared" si="580"/>
        <v>5.205833757992318</v>
      </c>
      <c r="V1468" s="22">
        <f t="shared" si="581"/>
        <v>0.16262836482890083</v>
      </c>
      <c r="W1468" s="81">
        <f t="shared" si="582"/>
        <v>6</v>
      </c>
      <c r="X1468" s="22">
        <f t="shared" si="583"/>
        <v>0.1771414264057771</v>
      </c>
      <c r="Y1468" s="3">
        <f>IF(U1468&gt;'Power Curve'!$C$37,0,INDEX(Ci,$W1468,1)*POWER(1-X1468,3)+INDEX(Ci,$W1468,2)*3*X1468*POWER(1-X1468,2)+INDEX(Ci,$W1468,3)*3*POWER(X1468,2)*(1-X1468)+INDEX(Ci,$W1468,4)*POWER(X1468,3))</f>
        <v>238.32078908131842</v>
      </c>
      <c r="Z1468" s="3">
        <f t="shared" si="584"/>
        <v>243.43733617792319</v>
      </c>
      <c r="AA1468" s="3">
        <f t="shared" si="585"/>
        <v>170.00999450683571</v>
      </c>
      <c r="AB1468" s="3">
        <f t="shared" si="594"/>
        <v>73.427341671087476</v>
      </c>
      <c r="AC1468" s="3">
        <f t="shared" si="595"/>
        <v>73.427341671087476</v>
      </c>
      <c r="AE1468" s="34">
        <f t="shared" si="586"/>
        <v>5</v>
      </c>
      <c r="AF1468" s="73" t="b">
        <f>COUNTIF('Power Curve'!$D$2:$D$31,AE1468)&gt;0</f>
        <v>1</v>
      </c>
      <c r="AG1468" s="73" t="b">
        <f t="shared" si="587"/>
        <v>0</v>
      </c>
      <c r="AH1468" s="73" t="b">
        <f t="shared" si="596"/>
        <v>1</v>
      </c>
      <c r="AI1468" s="34" t="str">
        <f t="shared" si="588"/>
        <v>Outer</v>
      </c>
      <c r="AJ1468" s="35" t="str">
        <f t="shared" si="597"/>
        <v>0.1-0.2</v>
      </c>
      <c r="AK1468" s="36" t="str">
        <f t="shared" si="589"/>
        <v>10-11</v>
      </c>
      <c r="AL1468" s="36" t="str">
        <f t="shared" si="590"/>
        <v>Feb</v>
      </c>
      <c r="AM1468" s="35" t="str">
        <f t="shared" si="591"/>
        <v>295-305</v>
      </c>
      <c r="AN1468" s="36" t="str">
        <f t="shared" si="592"/>
        <v>Inner-TI</v>
      </c>
    </row>
    <row r="1469" spans="5:40" x14ac:dyDescent="0.3">
      <c r="E1469" s="12">
        <v>40968.4375</v>
      </c>
      <c r="F1469" s="16">
        <v>3.77</v>
      </c>
      <c r="G1469" s="16">
        <v>22.399999618530302</v>
      </c>
      <c r="H1469" s="29">
        <v>1.1737601130899491</v>
      </c>
      <c r="I1469" s="26">
        <v>295.2</v>
      </c>
      <c r="J1469" s="30">
        <v>0.1193633952254642</v>
      </c>
      <c r="K1469" s="31">
        <v>-1.6070063484057512E-2</v>
      </c>
      <c r="L1469" s="111">
        <f t="shared" si="572"/>
        <v>-0.1</v>
      </c>
      <c r="M1469" s="112">
        <f t="shared" si="573"/>
        <v>0.12</v>
      </c>
      <c r="N1469" s="112" t="b">
        <f t="shared" si="574"/>
        <v>0</v>
      </c>
      <c r="O1469" s="112" t="b">
        <f t="shared" si="575"/>
        <v>1</v>
      </c>
      <c r="P1469" s="113">
        <f t="shared" si="576"/>
        <v>-1</v>
      </c>
      <c r="Q1469" s="113">
        <f t="shared" si="577"/>
        <v>14</v>
      </c>
      <c r="R1469" s="114" t="str">
        <f t="shared" si="593"/>
        <v>-0.1-0.12</v>
      </c>
      <c r="S1469" s="127">
        <f t="shared" si="578"/>
        <v>0</v>
      </c>
      <c r="T1469" s="112" t="b">
        <f t="shared" si="579"/>
        <v>0</v>
      </c>
      <c r="U1469" s="22">
        <f t="shared" si="580"/>
        <v>3.7166851264336049</v>
      </c>
      <c r="V1469" s="22">
        <f t="shared" si="581"/>
        <v>-6.7524356567821908E-2</v>
      </c>
      <c r="W1469" s="81">
        <f t="shared" si="582"/>
        <v>4</v>
      </c>
      <c r="X1469" s="22">
        <f t="shared" si="583"/>
        <v>0.68872550014898248</v>
      </c>
      <c r="Y1469" s="3">
        <f>IF(U1469&gt;'Power Curve'!$C$37,0,INDEX(Ci,$W1469,1)*POWER(1-X1469,3)+INDEX(Ci,$W1469,2)*3*X1469*POWER(1-X1469,2)+INDEX(Ci,$W1469,3)*3*POWER(X1469,2)*(1-X1469)+INDEX(Ci,$W1469,4)*POWER(X1469,3))</f>
        <v>42.136656098249901</v>
      </c>
      <c r="Z1469" s="3">
        <f t="shared" si="584"/>
        <v>42.136656098249901</v>
      </c>
      <c r="AA1469" s="3">
        <f t="shared" si="585"/>
        <v>22.399999618530302</v>
      </c>
      <c r="AB1469" s="3">
        <f t="shared" si="594"/>
        <v>19.736656479719599</v>
      </c>
      <c r="AC1469" s="3">
        <f t="shared" si="595"/>
        <v>19.736656479719599</v>
      </c>
      <c r="AE1469" s="34">
        <f t="shared" si="586"/>
        <v>4</v>
      </c>
      <c r="AF1469" s="73" t="b">
        <f>COUNTIF('Power Curve'!$D$2:$D$31,AE1469)&gt;0</f>
        <v>1</v>
      </c>
      <c r="AG1469" s="73" t="b">
        <f t="shared" si="587"/>
        <v>0</v>
      </c>
      <c r="AH1469" s="73" t="b">
        <f t="shared" si="596"/>
        <v>1</v>
      </c>
      <c r="AI1469" s="34" t="str">
        <f t="shared" si="588"/>
        <v>Outer</v>
      </c>
      <c r="AJ1469" s="35" t="str">
        <f t="shared" si="597"/>
        <v>-0.1-0.0</v>
      </c>
      <c r="AK1469" s="36" t="str">
        <f t="shared" si="589"/>
        <v>10-11</v>
      </c>
      <c r="AL1469" s="36" t="str">
        <f t="shared" si="590"/>
        <v>Feb</v>
      </c>
      <c r="AM1469" s="35" t="str">
        <f t="shared" si="591"/>
        <v>295-305</v>
      </c>
      <c r="AN1469" s="36" t="str">
        <f t="shared" si="592"/>
        <v>Inner-TI</v>
      </c>
    </row>
    <row r="1470" spans="5:40" x14ac:dyDescent="0.3">
      <c r="E1470" s="12">
        <v>40968.451388888891</v>
      </c>
      <c r="F1470" s="16">
        <v>3.79</v>
      </c>
      <c r="G1470" s="16">
        <v>1.860000133514399</v>
      </c>
      <c r="H1470" s="29">
        <v>1.1732256686122366</v>
      </c>
      <c r="I1470" s="26">
        <v>267.7</v>
      </c>
      <c r="J1470" s="30">
        <v>0.16358839050131926</v>
      </c>
      <c r="K1470" s="31">
        <v>0.21962178196308216</v>
      </c>
      <c r="L1470" s="111">
        <f t="shared" si="572"/>
        <v>-0.1</v>
      </c>
      <c r="M1470" s="112">
        <f t="shared" si="573"/>
        <v>0.16</v>
      </c>
      <c r="N1470" s="112" t="b">
        <f t="shared" si="574"/>
        <v>0</v>
      </c>
      <c r="O1470" s="112" t="b">
        <f t="shared" si="575"/>
        <v>1</v>
      </c>
      <c r="P1470" s="113">
        <f t="shared" si="576"/>
        <v>-1</v>
      </c>
      <c r="Q1470" s="113">
        <f t="shared" si="577"/>
        <v>10</v>
      </c>
      <c r="R1470" s="114" t="str">
        <f t="shared" si="593"/>
        <v>-0.1-0.16</v>
      </c>
      <c r="S1470" s="127">
        <f t="shared" si="578"/>
        <v>0</v>
      </c>
      <c r="T1470" s="112" t="b">
        <f t="shared" si="579"/>
        <v>0</v>
      </c>
      <c r="U1470" s="22">
        <f t="shared" si="580"/>
        <v>3.7358351080718988</v>
      </c>
      <c r="V1470" s="22">
        <f t="shared" si="581"/>
        <v>-6.4564665174131217E-2</v>
      </c>
      <c r="W1470" s="81">
        <f t="shared" si="582"/>
        <v>4</v>
      </c>
      <c r="X1470" s="22">
        <f t="shared" si="583"/>
        <v>0.70236911617350561</v>
      </c>
      <c r="Y1470" s="3">
        <f>IF(U1470&gt;'Power Curve'!$C$37,0,INDEX(Ci,$W1470,1)*POWER(1-X1470,3)+INDEX(Ci,$W1470,2)*3*X1470*POWER(1-X1470,2)+INDEX(Ci,$W1470,3)*3*POWER(X1470,2)*(1-X1470)+INDEX(Ci,$W1470,4)*POWER(X1470,3))</f>
        <v>43.575835421022077</v>
      </c>
      <c r="Z1470" s="3">
        <f t="shared" si="584"/>
        <v>43.575835421022077</v>
      </c>
      <c r="AA1470" s="3">
        <f t="shared" si="585"/>
        <v>1.860000133514399</v>
      </c>
      <c r="AB1470" s="3">
        <f t="shared" si="594"/>
        <v>41.71583528750768</v>
      </c>
      <c r="AC1470" s="3">
        <f t="shared" si="595"/>
        <v>41.71583528750768</v>
      </c>
      <c r="AE1470" s="34">
        <f t="shared" si="586"/>
        <v>4</v>
      </c>
      <c r="AF1470" s="73" t="b">
        <f>COUNTIF('Power Curve'!$D$2:$D$31,AE1470)&gt;0</f>
        <v>1</v>
      </c>
      <c r="AG1470" s="73" t="b">
        <f t="shared" si="587"/>
        <v>0</v>
      </c>
      <c r="AH1470" s="73" t="b">
        <f t="shared" si="596"/>
        <v>1</v>
      </c>
      <c r="AI1470" s="34" t="str">
        <f t="shared" si="588"/>
        <v>Outer</v>
      </c>
      <c r="AJ1470" s="35" t="str">
        <f t="shared" si="597"/>
        <v>-0.1-0.0</v>
      </c>
      <c r="AK1470" s="36" t="str">
        <f t="shared" si="589"/>
        <v>10-11</v>
      </c>
      <c r="AL1470" s="36" t="str">
        <f t="shared" si="590"/>
        <v>Feb</v>
      </c>
      <c r="AM1470" s="35" t="str">
        <f t="shared" si="591"/>
        <v>265-275</v>
      </c>
      <c r="AN1470" s="36" t="str">
        <f t="shared" si="592"/>
        <v>LWS-HTI</v>
      </c>
    </row>
    <row r="1471" spans="5:40" x14ac:dyDescent="0.3">
      <c r="E1471" s="12">
        <v>40968.506944444445</v>
      </c>
      <c r="F1471" s="16">
        <v>5.6</v>
      </c>
      <c r="G1471" s="16">
        <v>359.97999191284151</v>
      </c>
      <c r="H1471" s="29">
        <v>1.1718866942000254</v>
      </c>
      <c r="I1471" s="26">
        <v>265.2</v>
      </c>
      <c r="J1471" s="30">
        <v>0.23571428571428574</v>
      </c>
      <c r="K1471" s="31">
        <v>9.4459140270493097E-2</v>
      </c>
      <c r="L1471" s="111">
        <f t="shared" si="572"/>
        <v>0.2</v>
      </c>
      <c r="M1471" s="112">
        <f t="shared" si="573"/>
        <v>0.24000000000000002</v>
      </c>
      <c r="N1471" s="112" t="b">
        <f t="shared" si="574"/>
        <v>1</v>
      </c>
      <c r="O1471" s="112" t="b">
        <f t="shared" si="575"/>
        <v>1</v>
      </c>
      <c r="P1471" s="113">
        <f t="shared" si="576"/>
        <v>2</v>
      </c>
      <c r="Q1471" s="113">
        <f t="shared" si="577"/>
        <v>2</v>
      </c>
      <c r="R1471" s="114" t="str">
        <f t="shared" si="593"/>
        <v>0.2-0.24</v>
      </c>
      <c r="S1471" s="127">
        <f t="shared" si="578"/>
        <v>0</v>
      </c>
      <c r="T1471" s="112" t="b">
        <f t="shared" si="579"/>
        <v>0</v>
      </c>
      <c r="U1471" s="22">
        <f t="shared" si="580"/>
        <v>5.5178667069973226</v>
      </c>
      <c r="V1471" s="22">
        <f t="shared" si="581"/>
        <v>0.21085406296070963</v>
      </c>
      <c r="W1471" s="81">
        <f t="shared" si="582"/>
        <v>6</v>
      </c>
      <c r="X1471" s="22">
        <f t="shared" si="583"/>
        <v>0.4881502061440432</v>
      </c>
      <c r="Y1471" s="3">
        <f>IF(U1471&gt;'Power Curve'!$C$37,0,INDEX(Ci,$W1471,1)*POWER(1-X1471,3)+INDEX(Ci,$W1471,2)*3*X1471*POWER(1-X1471,2)+INDEX(Ci,$W1471,3)*3*POWER(X1471,2)*(1-X1471)+INDEX(Ci,$W1471,4)*POWER(X1471,3))</f>
        <v>284.28740323227726</v>
      </c>
      <c r="Z1471" s="3">
        <f t="shared" si="584"/>
        <v>284.28740323227726</v>
      </c>
      <c r="AA1471" s="3">
        <f t="shared" si="585"/>
        <v>359.97999191284151</v>
      </c>
      <c r="AB1471" s="3">
        <f t="shared" si="594"/>
        <v>-75.692588680564256</v>
      </c>
      <c r="AC1471" s="3">
        <f t="shared" si="595"/>
        <v>75.692588680564256</v>
      </c>
      <c r="AE1471" s="34">
        <f t="shared" si="586"/>
        <v>6</v>
      </c>
      <c r="AF1471" s="73" t="b">
        <f>COUNTIF('Power Curve'!$D$2:$D$31,AE1471)&gt;0</f>
        <v>1</v>
      </c>
      <c r="AG1471" s="73" t="b">
        <f t="shared" si="587"/>
        <v>0</v>
      </c>
      <c r="AH1471" s="73" t="b">
        <f t="shared" si="596"/>
        <v>1</v>
      </c>
      <c r="AI1471" s="34" t="str">
        <f t="shared" si="588"/>
        <v>Outer</v>
      </c>
      <c r="AJ1471" s="35" t="str">
        <f t="shared" si="597"/>
        <v>0.2-0.3</v>
      </c>
      <c r="AK1471" s="36" t="str">
        <f t="shared" si="589"/>
        <v>12-13</v>
      </c>
      <c r="AL1471" s="36" t="str">
        <f t="shared" si="590"/>
        <v>Feb</v>
      </c>
      <c r="AM1471" s="35" t="str">
        <f t="shared" si="591"/>
        <v>265-275</v>
      </c>
      <c r="AN1471" s="36" t="str">
        <f t="shared" si="592"/>
        <v>LWS-HTI</v>
      </c>
    </row>
    <row r="1472" spans="5:40" x14ac:dyDescent="0.3">
      <c r="E1472" s="12">
        <v>40968.513888888891</v>
      </c>
      <c r="F1472" s="16">
        <v>5.9</v>
      </c>
      <c r="G1472" s="16">
        <v>504.70998764038109</v>
      </c>
      <c r="H1472" s="29">
        <v>1.1713786503107795</v>
      </c>
      <c r="I1472" s="26">
        <v>265.3</v>
      </c>
      <c r="J1472" s="30">
        <v>0.21016949152542372</v>
      </c>
      <c r="K1472" s="31">
        <v>-4.5185501820322369E-2</v>
      </c>
      <c r="L1472" s="111">
        <f t="shared" si="572"/>
        <v>0.30000000000000004</v>
      </c>
      <c r="M1472" s="112">
        <f t="shared" si="573"/>
        <v>0.21000000000000002</v>
      </c>
      <c r="N1472" s="112" t="b">
        <f t="shared" si="574"/>
        <v>1</v>
      </c>
      <c r="O1472" s="112" t="b">
        <f t="shared" si="575"/>
        <v>1</v>
      </c>
      <c r="P1472" s="113">
        <f t="shared" si="576"/>
        <v>3.0000000000000004</v>
      </c>
      <c r="Q1472" s="113">
        <f t="shared" si="577"/>
        <v>5</v>
      </c>
      <c r="R1472" s="114" t="str">
        <f t="shared" si="593"/>
        <v>0.3-0.21</v>
      </c>
      <c r="S1472" s="127">
        <f t="shared" si="578"/>
        <v>0</v>
      </c>
      <c r="T1472" s="112" t="b">
        <f t="shared" si="579"/>
        <v>0</v>
      </c>
      <c r="U1472" s="22">
        <f t="shared" si="580"/>
        <v>5.8126264905142824</v>
      </c>
      <c r="V1472" s="22">
        <f t="shared" si="581"/>
        <v>0.25641013768491516</v>
      </c>
      <c r="W1472" s="81">
        <f t="shared" si="582"/>
        <v>6</v>
      </c>
      <c r="X1472" s="22">
        <f t="shared" si="583"/>
        <v>0.78194251519296609</v>
      </c>
      <c r="Y1472" s="3">
        <f>IF(U1472&gt;'Power Curve'!$C$37,0,INDEX(Ci,$W1472,1)*POWER(1-X1472,3)+INDEX(Ci,$W1472,2)*3*X1472*POWER(1-X1472,2)+INDEX(Ci,$W1472,3)*3*POWER(X1472,2)*(1-X1472)+INDEX(Ci,$W1472,4)*POWER(X1472,3))</f>
        <v>330.4049227318252</v>
      </c>
      <c r="Z1472" s="3">
        <f t="shared" si="584"/>
        <v>330.4049227318252</v>
      </c>
      <c r="AA1472" s="3">
        <f t="shared" si="585"/>
        <v>504.70998764038109</v>
      </c>
      <c r="AB1472" s="3">
        <f t="shared" si="594"/>
        <v>-174.30506490855589</v>
      </c>
      <c r="AC1472" s="3">
        <f t="shared" si="595"/>
        <v>174.30506490855589</v>
      </c>
      <c r="AE1472" s="34">
        <f t="shared" si="586"/>
        <v>6</v>
      </c>
      <c r="AF1472" s="73" t="b">
        <f>COUNTIF('Power Curve'!$D$2:$D$31,AE1472)&gt;0</f>
        <v>1</v>
      </c>
      <c r="AG1472" s="73" t="b">
        <f t="shared" si="587"/>
        <v>0</v>
      </c>
      <c r="AH1472" s="73" t="b">
        <f t="shared" si="596"/>
        <v>1</v>
      </c>
      <c r="AI1472" s="34" t="str">
        <f t="shared" si="588"/>
        <v>Outer</v>
      </c>
      <c r="AJ1472" s="35" t="str">
        <f t="shared" si="597"/>
        <v>0.2-0.3</v>
      </c>
      <c r="AK1472" s="36" t="str">
        <f t="shared" si="589"/>
        <v>12-13</v>
      </c>
      <c r="AL1472" s="36" t="str">
        <f t="shared" si="590"/>
        <v>Feb</v>
      </c>
      <c r="AM1472" s="35" t="str">
        <f t="shared" si="591"/>
        <v>265-275</v>
      </c>
      <c r="AN1472" s="36" t="str">
        <f t="shared" si="592"/>
        <v>LWS-HTI</v>
      </c>
    </row>
    <row r="1473" spans="5:40" x14ac:dyDescent="0.3">
      <c r="E1473" s="12">
        <v>40968.520833333336</v>
      </c>
      <c r="F1473" s="16">
        <v>5.0599999999999996</v>
      </c>
      <c r="G1473" s="16">
        <v>298.23998641967796</v>
      </c>
      <c r="H1473" s="29">
        <v>1.1709741163652745</v>
      </c>
      <c r="I1473" s="26">
        <v>265.89999999999998</v>
      </c>
      <c r="J1473" s="30">
        <v>0.22332015810276679</v>
      </c>
      <c r="K1473" s="31">
        <v>7.3956387822337747E-3</v>
      </c>
      <c r="L1473" s="111">
        <f t="shared" si="572"/>
        <v>0.1</v>
      </c>
      <c r="M1473" s="112">
        <f t="shared" si="573"/>
        <v>0.22</v>
      </c>
      <c r="N1473" s="112" t="b">
        <f t="shared" si="574"/>
        <v>1</v>
      </c>
      <c r="O1473" s="112" t="b">
        <f t="shared" si="575"/>
        <v>1</v>
      </c>
      <c r="P1473" s="113">
        <f t="shared" si="576"/>
        <v>1</v>
      </c>
      <c r="Q1473" s="113">
        <f t="shared" si="577"/>
        <v>4</v>
      </c>
      <c r="R1473" s="114" t="str">
        <f t="shared" si="593"/>
        <v>0.1-0.22</v>
      </c>
      <c r="S1473" s="127">
        <f t="shared" si="578"/>
        <v>0</v>
      </c>
      <c r="T1473" s="112" t="b">
        <f t="shared" si="579"/>
        <v>0</v>
      </c>
      <c r="U1473" s="22">
        <f t="shared" si="580"/>
        <v>4.984492180917897</v>
      </c>
      <c r="V1473" s="22">
        <f t="shared" si="581"/>
        <v>0.1284193105798308</v>
      </c>
      <c r="W1473" s="81">
        <f t="shared" si="582"/>
        <v>5</v>
      </c>
      <c r="X1473" s="22">
        <f t="shared" si="583"/>
        <v>0.95012505165946037</v>
      </c>
      <c r="Y1473" s="3">
        <f>IF(U1473&gt;'Power Curve'!$C$37,0,INDEX(Ci,$W1473,1)*POWER(1-X1473,3)+INDEX(Ci,$W1473,2)*3*X1473*POWER(1-X1473,2)+INDEX(Ci,$W1473,3)*3*POWER(X1473,2)*(1-X1473)+INDEX(Ci,$W1473,4)*POWER(X1473,3))</f>
        <v>204.55573352190291</v>
      </c>
      <c r="Z1473" s="3">
        <f t="shared" si="584"/>
        <v>204.55573352190291</v>
      </c>
      <c r="AA1473" s="3">
        <f t="shared" si="585"/>
        <v>298.23998641967796</v>
      </c>
      <c r="AB1473" s="3">
        <f t="shared" si="594"/>
        <v>-93.684252897775053</v>
      </c>
      <c r="AC1473" s="3">
        <f t="shared" si="595"/>
        <v>93.684252897775053</v>
      </c>
      <c r="AE1473" s="34">
        <f t="shared" si="586"/>
        <v>5</v>
      </c>
      <c r="AF1473" s="73" t="b">
        <f>COUNTIF('Power Curve'!$D$2:$D$31,AE1473)&gt;0</f>
        <v>1</v>
      </c>
      <c r="AG1473" s="73" t="b">
        <f t="shared" si="587"/>
        <v>0</v>
      </c>
      <c r="AH1473" s="73" t="b">
        <f t="shared" si="596"/>
        <v>1</v>
      </c>
      <c r="AI1473" s="34" t="str">
        <f t="shared" si="588"/>
        <v>Outer</v>
      </c>
      <c r="AJ1473" s="35" t="str">
        <f t="shared" si="597"/>
        <v>0.1-0.2</v>
      </c>
      <c r="AK1473" s="36" t="str">
        <f t="shared" si="589"/>
        <v>12-13</v>
      </c>
      <c r="AL1473" s="36" t="str">
        <f t="shared" si="590"/>
        <v>Feb</v>
      </c>
      <c r="AM1473" s="35" t="str">
        <f t="shared" si="591"/>
        <v>265-275</v>
      </c>
      <c r="AN1473" s="36" t="str">
        <f t="shared" si="592"/>
        <v>LWS-HTI</v>
      </c>
    </row>
    <row r="1474" spans="5:40" x14ac:dyDescent="0.3">
      <c r="E1474" s="12">
        <v>40968.534722222219</v>
      </c>
      <c r="F1474" s="16">
        <v>4.8099999999999996</v>
      </c>
      <c r="G1474" s="16">
        <v>199.5400009155272</v>
      </c>
      <c r="H1474" s="29">
        <v>1.1707390519288268</v>
      </c>
      <c r="I1474" s="26">
        <v>268</v>
      </c>
      <c r="J1474" s="30">
        <v>0.20790020790020791</v>
      </c>
      <c r="K1474" s="31">
        <v>3.8660261498815393E-2</v>
      </c>
      <c r="L1474" s="111">
        <f t="shared" si="572"/>
        <v>0.1</v>
      </c>
      <c r="M1474" s="112">
        <f t="shared" si="573"/>
        <v>0.21000000000000002</v>
      </c>
      <c r="N1474" s="112" t="b">
        <f t="shared" si="574"/>
        <v>1</v>
      </c>
      <c r="O1474" s="112" t="b">
        <f t="shared" si="575"/>
        <v>1</v>
      </c>
      <c r="P1474" s="113">
        <f t="shared" si="576"/>
        <v>1</v>
      </c>
      <c r="Q1474" s="113">
        <f t="shared" si="577"/>
        <v>5</v>
      </c>
      <c r="R1474" s="114" t="str">
        <f t="shared" si="593"/>
        <v>0.1-0.21</v>
      </c>
      <c r="S1474" s="127">
        <f t="shared" si="578"/>
        <v>0.18166420813498674</v>
      </c>
      <c r="T1474" s="112" t="b">
        <f t="shared" si="579"/>
        <v>1</v>
      </c>
      <c r="U1474" s="22">
        <f t="shared" si="580"/>
        <v>4.7379057287196726</v>
      </c>
      <c r="V1474" s="22">
        <f t="shared" si="581"/>
        <v>9.0308579501509528E-2</v>
      </c>
      <c r="W1474" s="81">
        <f t="shared" si="582"/>
        <v>5</v>
      </c>
      <c r="X1474" s="22">
        <f t="shared" si="583"/>
        <v>0.66815841039822754</v>
      </c>
      <c r="Y1474" s="3">
        <f>IF(U1474&gt;'Power Curve'!$C$37,0,INDEX(Ci,$W1474,1)*POWER(1-X1474,3)+INDEX(Ci,$W1474,2)*3*X1474*POWER(1-X1474,2)+INDEX(Ci,$W1474,3)*3*POWER(X1474,2)*(1-X1474)+INDEX(Ci,$W1474,4)*POWER(X1474,3))</f>
        <v>162.29412538981811</v>
      </c>
      <c r="Z1474" s="3">
        <f t="shared" si="584"/>
        <v>191.77715916371963</v>
      </c>
      <c r="AA1474" s="3">
        <f t="shared" si="585"/>
        <v>199.5400009155272</v>
      </c>
      <c r="AB1474" s="3">
        <f t="shared" si="594"/>
        <v>-7.7628417518075707</v>
      </c>
      <c r="AC1474" s="3">
        <f t="shared" si="595"/>
        <v>7.7628417518075707</v>
      </c>
      <c r="AE1474" s="34">
        <f t="shared" si="586"/>
        <v>5</v>
      </c>
      <c r="AF1474" s="73" t="b">
        <f>COUNTIF('Power Curve'!$D$2:$D$31,AE1474)&gt;0</f>
        <v>1</v>
      </c>
      <c r="AG1474" s="73" t="b">
        <f t="shared" si="587"/>
        <v>0</v>
      </c>
      <c r="AH1474" s="73" t="b">
        <f t="shared" si="596"/>
        <v>1</v>
      </c>
      <c r="AI1474" s="34" t="str">
        <f t="shared" si="588"/>
        <v>Outer</v>
      </c>
      <c r="AJ1474" s="35" t="str">
        <f t="shared" si="597"/>
        <v>0.0-0.1</v>
      </c>
      <c r="AK1474" s="36" t="str">
        <f t="shared" si="589"/>
        <v>12-13</v>
      </c>
      <c r="AL1474" s="36" t="str">
        <f t="shared" si="590"/>
        <v>Feb</v>
      </c>
      <c r="AM1474" s="35" t="str">
        <f t="shared" si="591"/>
        <v>265-275</v>
      </c>
      <c r="AN1474" s="36" t="str">
        <f t="shared" si="592"/>
        <v>LWS-HTI</v>
      </c>
    </row>
    <row r="1475" spans="5:40" x14ac:dyDescent="0.3">
      <c r="E1475" s="12">
        <v>40968.541666666664</v>
      </c>
      <c r="F1475" s="16">
        <v>5.05</v>
      </c>
      <c r="G1475" s="16">
        <v>349.12998580932651</v>
      </c>
      <c r="H1475" s="29">
        <v>1.1707390519288268</v>
      </c>
      <c r="I1475" s="26">
        <v>265.7</v>
      </c>
      <c r="J1475" s="30">
        <v>0.24554455445544554</v>
      </c>
      <c r="K1475" s="31">
        <v>5.1674685776979805E-2</v>
      </c>
      <c r="L1475" s="111">
        <f t="shared" ref="L1475:L1538" si="598">ROUND((V1475-CenterOfFirstWindSpeedBin)/WindSpeedBinWidth,0)*WindSpeedBinWidth+CenterOfFirstWindSpeedBin</f>
        <v>0.1</v>
      </c>
      <c r="M1475" s="112">
        <f t="shared" ref="M1475:M1538" si="599">ROUND((J1475-CenterOfFirstTurbulenceBin)/TurbulenceBinWidth,0)*TurbulenceBinWidth+CenterOfFirstTurbulenceBin</f>
        <v>0.25</v>
      </c>
      <c r="N1475" s="112" t="b">
        <f t="shared" ref="N1475:N1538" si="600">IF(AND(L1475&gt;=CenterOfFirstWindSpeedBin,L1475&lt;=CenterOfLastWindSpeedBin),TRUE,FALSE)</f>
        <v>1</v>
      </c>
      <c r="O1475" s="112" t="b">
        <f t="shared" ref="O1475:O1538" si="601">IF(AND(M1475&gt;=CenterOfFirstTurbulenceBin,M1475&lt;=CenterOfLastTurbulenceBin),TRUE,FALSE)</f>
        <v>1</v>
      </c>
      <c r="P1475" s="113">
        <f t="shared" ref="P1475:P1538" si="602">(L1475-CenterOfFirstWindSpeedBin)/WindSpeedBinWidth+1</f>
        <v>1</v>
      </c>
      <c r="Q1475" s="113">
        <f t="shared" ref="Q1475:Q1538" si="603">NumberOfTurbulenceBins-(M1475-CenterOfFirstTurbulenceBin)/TurbulenceBinWidth</f>
        <v>1</v>
      </c>
      <c r="R1475" s="114" t="str">
        <f t="shared" si="593"/>
        <v>0.1-0.25</v>
      </c>
      <c r="S1475" s="127">
        <f t="shared" ref="S1475:S1538" si="604">IF(T1475,INDEX(PowerDeviationMatrix,Q1475,P1475),IF(UseMatrixPadValue,MatrixPadValue,0))</f>
        <v>0</v>
      </c>
      <c r="T1475" s="112" t="b">
        <f t="shared" ref="T1475:T1538" si="605">IF(AND(P1475&gt;0,Q1475&gt;0,N1475,O1475),LEN(INDEX(PowerDeviationMatrix,Q1475,P1475))&gt;0,FALSE)</f>
        <v>0</v>
      </c>
      <c r="U1475" s="22">
        <f t="shared" ref="U1475:U1538" si="606">F1475*(H1475/Ref_Density)^(1/3)</f>
        <v>4.9743085093626505</v>
      </c>
      <c r="V1475" s="22">
        <f t="shared" ref="V1475:V1538" si="607">(U1475-CutInWindSpeed)/(RatedWindSpeed-CutInWindSpeed)</f>
        <v>0.12684539131309039</v>
      </c>
      <c r="W1475" s="81">
        <f t="shared" ref="W1475:W1538" si="608">COUNTIF(xa,"&lt;"&amp;U1475)</f>
        <v>5</v>
      </c>
      <c r="X1475" s="22">
        <f t="shared" ref="X1475:X1538" si="609">(U1475-INDEX(xa,$W1475))/(INDEX(xb,$W1475)-INDEX(xa,$W1475))</f>
        <v>0.93848022835898104</v>
      </c>
      <c r="Y1475" s="3">
        <f>IF(U1475&gt;'Power Curve'!$C$37,0,INDEX(Ci,$W1475,1)*POWER(1-X1475,3)+INDEX(Ci,$W1475,2)*3*X1475*POWER(1-X1475,2)+INDEX(Ci,$W1475,3)*3*POWER(X1475,2)*(1-X1475)+INDEX(Ci,$W1475,4)*POWER(X1475,3))</f>
        <v>202.90842262245582</v>
      </c>
      <c r="Z1475" s="3">
        <f t="shared" ref="Z1475:Z1538" si="610">IF(OR(T1475,UseMatrixPadValue),Y1475*(1+S1475),"")</f>
        <v>202.90842262245582</v>
      </c>
      <c r="AA1475" s="3">
        <f t="shared" ref="AA1475:AA1538" si="611">IF(AH1475,G1475,"")</f>
        <v>349.12998580932651</v>
      </c>
      <c r="AB1475" s="3">
        <f t="shared" si="594"/>
        <v>-146.2215631868707</v>
      </c>
      <c r="AC1475" s="3">
        <f t="shared" si="595"/>
        <v>146.2215631868707</v>
      </c>
      <c r="AE1475" s="34">
        <f t="shared" ref="AE1475:AE1538" si="612">MROUND(U1475-Centre_First_Bin,Bin_Width)+Centre_First_Bin</f>
        <v>5</v>
      </c>
      <c r="AF1475" s="73" t="b">
        <f>COUNTIF('Power Curve'!$D$2:$D$31,AE1475)&gt;0</f>
        <v>1</v>
      </c>
      <c r="AG1475" s="73" t="b">
        <f t="shared" ref="AG1475:AG1538" si="613">(G1475&lt;0)</f>
        <v>0</v>
      </c>
      <c r="AH1475" s="73" t="b">
        <f t="shared" si="596"/>
        <v>1</v>
      </c>
      <c r="AI1475" s="34" t="str">
        <f t="shared" ref="AI1475:AI1538" si="614">IF(AH1475,IF(AND(J1475&gt;=LowerTurbLimit,J1475&lt;=UpperTurbLimit,K1475&gt;=LowerShearLimit,K1475&lt;=UpperShearLimit),"Inner","Outer"),"")</f>
        <v>Outer</v>
      </c>
      <c r="AJ1475" s="35" t="str">
        <f t="shared" si="597"/>
        <v>0.1-0.2</v>
      </c>
      <c r="AK1475" s="36" t="str">
        <f t="shared" ref="AK1475:AK1538" si="615">IF(AH1475,HOUR(E1475)&amp;"-"&amp;HOUR(E1475)+1,"")</f>
        <v>13-14</v>
      </c>
      <c r="AL1475" s="36" t="str">
        <f t="shared" ref="AL1475:AL1538" si="616">IF(AH1475,TEXT(E1475,"mmm"),"")</f>
        <v>Feb</v>
      </c>
      <c r="AM1475" s="35" t="str">
        <f t="shared" ref="AM1475:AM1538" si="617">IF(AH1475,IF(OR(I1475&lt;5,I1475&gt;=355),"355-5",MROUND(I1475,10)-5&amp;"-"&amp;MROUND(I1475,10)+5),"")</f>
        <v>265-275</v>
      </c>
      <c r="AN1475" s="36" t="str">
        <f t="shared" ref="AN1475:AN1538" si="618">IF(AH1475,IF(V1475&lt;0.5,IF(J1475&lt;=LowerTurbLimit,"LWS-LTI",IF(J1475&gt;=UpperTurbLimit,"LWS-HTI","Inner-TI")),IF(J1475&lt;=LowerTurbLimit,"HWS-LTI",IF(J1475&gt;=UpperTurbLimit,"HWS-HTI","Inner-TI"))),"")</f>
        <v>LWS-HTI</v>
      </c>
    </row>
    <row r="1476" spans="5:40" x14ac:dyDescent="0.3">
      <c r="E1476" s="12">
        <v>40968.548611111109</v>
      </c>
      <c r="F1476" s="16">
        <v>6.22</v>
      </c>
      <c r="G1476" s="16">
        <v>387.84999465942428</v>
      </c>
      <c r="H1476" s="29">
        <v>1.1701713835462841</v>
      </c>
      <c r="I1476" s="26">
        <v>268.39999999999998</v>
      </c>
      <c r="J1476" s="30">
        <v>0.16398713826366559</v>
      </c>
      <c r="K1476" s="31">
        <v>0.12368524957120591</v>
      </c>
      <c r="L1476" s="111">
        <f t="shared" si="598"/>
        <v>0.30000000000000004</v>
      </c>
      <c r="M1476" s="112">
        <f t="shared" si="599"/>
        <v>0.16</v>
      </c>
      <c r="N1476" s="112" t="b">
        <f t="shared" si="600"/>
        <v>1</v>
      </c>
      <c r="O1476" s="112" t="b">
        <f t="shared" si="601"/>
        <v>1</v>
      </c>
      <c r="P1476" s="113">
        <f t="shared" si="602"/>
        <v>3.0000000000000004</v>
      </c>
      <c r="Q1476" s="113">
        <f t="shared" si="603"/>
        <v>10</v>
      </c>
      <c r="R1476" s="114" t="str">
        <f t="shared" ref="R1476:R1539" si="619">L1476&amp;"-"&amp;M1476</f>
        <v>0.3-0.16</v>
      </c>
      <c r="S1476" s="127">
        <f t="shared" si="604"/>
        <v>6.0526841784019153E-2</v>
      </c>
      <c r="T1476" s="112" t="b">
        <f t="shared" si="605"/>
        <v>1</v>
      </c>
      <c r="U1476" s="22">
        <f t="shared" si="606"/>
        <v>6.1257816544048165</v>
      </c>
      <c r="V1476" s="22">
        <f t="shared" si="607"/>
        <v>0.30480927774483169</v>
      </c>
      <c r="W1476" s="81">
        <f t="shared" si="608"/>
        <v>7</v>
      </c>
      <c r="X1476" s="22">
        <f t="shared" si="609"/>
        <v>9.594123198254477E-2</v>
      </c>
      <c r="Y1476" s="3">
        <f>IF(U1476&gt;'Power Curve'!$C$37,0,INDEX(Ci,$W1476,1)*POWER(1-X1476,3)+INDEX(Ci,$W1476,2)*3*X1476*POWER(1-X1476,2)+INDEX(Ci,$W1476,3)*3*POWER(X1476,2)*(1-X1476)+INDEX(Ci,$W1476,4)*POWER(X1476,3))</f>
        <v>387.45277919930561</v>
      </c>
      <c r="Z1476" s="3">
        <f t="shared" si="610"/>
        <v>410.90407226468051</v>
      </c>
      <c r="AA1476" s="3">
        <f t="shared" si="611"/>
        <v>387.84999465942428</v>
      </c>
      <c r="AB1476" s="3">
        <f t="shared" ref="AB1476:AB1539" si="620">IF(AH1476,Z1476-AA1476,"")</f>
        <v>23.054077605256225</v>
      </c>
      <c r="AC1476" s="3">
        <f t="shared" ref="AC1476:AC1539" si="621">IF(AH1476,ABS(AB1476),"")</f>
        <v>23.054077605256225</v>
      </c>
      <c r="AE1476" s="34">
        <f t="shared" si="612"/>
        <v>6</v>
      </c>
      <c r="AF1476" s="73" t="b">
        <f>COUNTIF('Power Curve'!$D$2:$D$31,AE1476)&gt;0</f>
        <v>1</v>
      </c>
      <c r="AG1476" s="73" t="b">
        <f t="shared" si="613"/>
        <v>0</v>
      </c>
      <c r="AH1476" s="73" t="b">
        <f t="shared" ref="AH1476:AH1539" si="622">AND(AF1476,NOT(AG1476))</f>
        <v>1</v>
      </c>
      <c r="AI1476" s="34" t="str">
        <f t="shared" si="614"/>
        <v>Outer</v>
      </c>
      <c r="AJ1476" s="35" t="str">
        <f t="shared" ref="AJ1476:AJ1539" si="623">IF(AH1476,TEXT(ROUND(V1476+0.05,1)-0.1,"0.0")&amp;"-"&amp;TEXT(ROUND(V1476+0.05,1),"0.0"),"")</f>
        <v>0.3-0.4</v>
      </c>
      <c r="AK1476" s="36" t="str">
        <f t="shared" si="615"/>
        <v>13-14</v>
      </c>
      <c r="AL1476" s="36" t="str">
        <f t="shared" si="616"/>
        <v>Feb</v>
      </c>
      <c r="AM1476" s="35" t="str">
        <f t="shared" si="617"/>
        <v>265-275</v>
      </c>
      <c r="AN1476" s="36" t="str">
        <f t="shared" si="618"/>
        <v>LWS-HTI</v>
      </c>
    </row>
    <row r="1477" spans="5:40" x14ac:dyDescent="0.3">
      <c r="E1477" s="12">
        <v>40968.555555555555</v>
      </c>
      <c r="F1477" s="16">
        <v>5.39</v>
      </c>
      <c r="G1477" s="16">
        <v>335.57998657226602</v>
      </c>
      <c r="H1477" s="29">
        <v>1.1704433790367916</v>
      </c>
      <c r="I1477" s="26">
        <v>273.3</v>
      </c>
      <c r="J1477" s="30">
        <v>0.1391465677179963</v>
      </c>
      <c r="K1477" s="31">
        <v>0.11282493539278074</v>
      </c>
      <c r="L1477" s="111">
        <f t="shared" si="598"/>
        <v>0.2</v>
      </c>
      <c r="M1477" s="112">
        <f t="shared" si="599"/>
        <v>0.14000000000000001</v>
      </c>
      <c r="N1477" s="112" t="b">
        <f t="shared" si="600"/>
        <v>1</v>
      </c>
      <c r="O1477" s="112" t="b">
        <f t="shared" si="601"/>
        <v>1</v>
      </c>
      <c r="P1477" s="113">
        <f t="shared" si="602"/>
        <v>2</v>
      </c>
      <c r="Q1477" s="113">
        <f t="shared" si="603"/>
        <v>12</v>
      </c>
      <c r="R1477" s="114" t="str">
        <f t="shared" si="619"/>
        <v>0.2-0.14</v>
      </c>
      <c r="S1477" s="127">
        <f t="shared" si="604"/>
        <v>3.995737517900385E-2</v>
      </c>
      <c r="T1477" s="112" t="b">
        <f t="shared" si="605"/>
        <v>1</v>
      </c>
      <c r="U1477" s="22">
        <f t="shared" si="606"/>
        <v>5.3087654596254312</v>
      </c>
      <c r="V1477" s="22">
        <f t="shared" si="607"/>
        <v>0.17853679112484408</v>
      </c>
      <c r="W1477" s="81">
        <f t="shared" si="608"/>
        <v>6</v>
      </c>
      <c r="X1477" s="22">
        <f t="shared" si="609"/>
        <v>0.27973528075153853</v>
      </c>
      <c r="Y1477" s="3">
        <f>IF(U1477&gt;'Power Curve'!$C$37,0,INDEX(Ci,$W1477,1)*POWER(1-X1477,3)+INDEX(Ci,$W1477,2)*3*X1477*POWER(1-X1477,2)+INDEX(Ci,$W1477,3)*3*POWER(X1477,2)*(1-X1477)+INDEX(Ci,$W1477,4)*POWER(X1477,3))</f>
        <v>253.47655952316711</v>
      </c>
      <c r="Z1477" s="3">
        <f t="shared" si="610"/>
        <v>263.6048175111174</v>
      </c>
      <c r="AA1477" s="3">
        <f t="shared" si="611"/>
        <v>335.57998657226602</v>
      </c>
      <c r="AB1477" s="3">
        <f t="shared" si="620"/>
        <v>-71.97516906114862</v>
      </c>
      <c r="AC1477" s="3">
        <f t="shared" si="621"/>
        <v>71.97516906114862</v>
      </c>
      <c r="AE1477" s="34">
        <f t="shared" si="612"/>
        <v>5</v>
      </c>
      <c r="AF1477" s="73" t="b">
        <f>COUNTIF('Power Curve'!$D$2:$D$31,AE1477)&gt;0</f>
        <v>1</v>
      </c>
      <c r="AG1477" s="73" t="b">
        <f t="shared" si="613"/>
        <v>0</v>
      </c>
      <c r="AH1477" s="73" t="b">
        <f t="shared" si="622"/>
        <v>1</v>
      </c>
      <c r="AI1477" s="34" t="str">
        <f t="shared" si="614"/>
        <v>Inner</v>
      </c>
      <c r="AJ1477" s="35" t="str">
        <f t="shared" si="623"/>
        <v>0.1-0.2</v>
      </c>
      <c r="AK1477" s="36" t="str">
        <f t="shared" si="615"/>
        <v>13-14</v>
      </c>
      <c r="AL1477" s="36" t="str">
        <f t="shared" si="616"/>
        <v>Feb</v>
      </c>
      <c r="AM1477" s="35" t="str">
        <f t="shared" si="617"/>
        <v>265-275</v>
      </c>
      <c r="AN1477" s="36" t="str">
        <f t="shared" si="618"/>
        <v>Inner-TI</v>
      </c>
    </row>
    <row r="1478" spans="5:40" x14ac:dyDescent="0.3">
      <c r="E1478" s="12">
        <v>40968.5625</v>
      </c>
      <c r="F1478" s="16">
        <v>4.32</v>
      </c>
      <c r="G1478" s="16">
        <v>126.9700012207031</v>
      </c>
      <c r="H1478" s="29">
        <v>1.1695150928763973</v>
      </c>
      <c r="I1478" s="26">
        <v>285.39999999999998</v>
      </c>
      <c r="J1478" s="30">
        <v>0.26851851851851849</v>
      </c>
      <c r="K1478" s="31">
        <v>0.1842762562761753</v>
      </c>
      <c r="L1478" s="111">
        <f t="shared" si="598"/>
        <v>0</v>
      </c>
      <c r="M1478" s="112">
        <f t="shared" si="599"/>
        <v>0.27</v>
      </c>
      <c r="N1478" s="112" t="b">
        <f t="shared" si="600"/>
        <v>0</v>
      </c>
      <c r="O1478" s="112" t="b">
        <f t="shared" si="601"/>
        <v>0</v>
      </c>
      <c r="P1478" s="113">
        <f t="shared" si="602"/>
        <v>0</v>
      </c>
      <c r="Q1478" s="113">
        <f t="shared" si="603"/>
        <v>-1</v>
      </c>
      <c r="R1478" s="114" t="str">
        <f t="shared" si="619"/>
        <v>0-0.27</v>
      </c>
      <c r="S1478" s="127">
        <f t="shared" si="604"/>
        <v>0</v>
      </c>
      <c r="T1478" s="112" t="b">
        <f t="shared" si="605"/>
        <v>0</v>
      </c>
      <c r="U1478" s="22">
        <f t="shared" si="606"/>
        <v>4.253766638775228</v>
      </c>
      <c r="V1478" s="22">
        <f t="shared" si="607"/>
        <v>1.5483322489645268E-2</v>
      </c>
      <c r="W1478" s="81">
        <f t="shared" si="608"/>
        <v>5</v>
      </c>
      <c r="X1478" s="22">
        <f t="shared" si="609"/>
        <v>0.11455511273949273</v>
      </c>
      <c r="Y1478" s="3">
        <f>IF(U1478&gt;'Power Curve'!$C$37,0,INDEX(Ci,$W1478,1)*POWER(1-X1478,3)+INDEX(Ci,$W1478,2)*3*X1478*POWER(1-X1478,2)+INDEX(Ci,$W1478,3)*3*POWER(X1478,2)*(1-X1478)+INDEX(Ci,$W1478,4)*POWER(X1478,3))</f>
        <v>87.327912026262126</v>
      </c>
      <c r="Z1478" s="3">
        <f t="shared" si="610"/>
        <v>87.327912026262126</v>
      </c>
      <c r="AA1478" s="3">
        <f t="shared" si="611"/>
        <v>126.9700012207031</v>
      </c>
      <c r="AB1478" s="3">
        <f t="shared" si="620"/>
        <v>-39.64208919444097</v>
      </c>
      <c r="AC1478" s="3">
        <f t="shared" si="621"/>
        <v>39.64208919444097</v>
      </c>
      <c r="AE1478" s="34">
        <f t="shared" si="612"/>
        <v>4</v>
      </c>
      <c r="AF1478" s="73" t="b">
        <f>COUNTIF('Power Curve'!$D$2:$D$31,AE1478)&gt;0</f>
        <v>1</v>
      </c>
      <c r="AG1478" s="73" t="b">
        <f t="shared" si="613"/>
        <v>0</v>
      </c>
      <c r="AH1478" s="73" t="b">
        <f t="shared" si="622"/>
        <v>1</v>
      </c>
      <c r="AI1478" s="34" t="str">
        <f t="shared" si="614"/>
        <v>Outer</v>
      </c>
      <c r="AJ1478" s="35" t="str">
        <f t="shared" si="623"/>
        <v>0.0-0.1</v>
      </c>
      <c r="AK1478" s="36" t="str">
        <f t="shared" si="615"/>
        <v>13-14</v>
      </c>
      <c r="AL1478" s="36" t="str">
        <f t="shared" si="616"/>
        <v>Feb</v>
      </c>
      <c r="AM1478" s="35" t="str">
        <f t="shared" si="617"/>
        <v>285-295</v>
      </c>
      <c r="AN1478" s="36" t="str">
        <f t="shared" si="618"/>
        <v>LWS-HTI</v>
      </c>
    </row>
    <row r="1479" spans="5:40" x14ac:dyDescent="0.3">
      <c r="E1479" s="12">
        <v>40969.645833333336</v>
      </c>
      <c r="F1479" s="16">
        <v>10.88</v>
      </c>
      <c r="G1479" s="16">
        <v>1860.6500549316411</v>
      </c>
      <c r="H1479" s="29">
        <v>1.1649736266837734</v>
      </c>
      <c r="I1479" s="26">
        <v>265.5</v>
      </c>
      <c r="J1479" s="30">
        <v>0.140625</v>
      </c>
      <c r="K1479" s="31">
        <v>0.12579901876733354</v>
      </c>
      <c r="L1479" s="111">
        <f t="shared" si="598"/>
        <v>1</v>
      </c>
      <c r="M1479" s="112">
        <f t="shared" si="599"/>
        <v>0.14000000000000001</v>
      </c>
      <c r="N1479" s="112" t="b">
        <f t="shared" si="600"/>
        <v>1</v>
      </c>
      <c r="O1479" s="112" t="b">
        <f t="shared" si="601"/>
        <v>1</v>
      </c>
      <c r="P1479" s="113">
        <f t="shared" si="602"/>
        <v>10</v>
      </c>
      <c r="Q1479" s="113">
        <f t="shared" si="603"/>
        <v>12</v>
      </c>
      <c r="R1479" s="114" t="str">
        <f t="shared" si="619"/>
        <v>1-0.14</v>
      </c>
      <c r="S1479" s="127">
        <f t="shared" si="604"/>
        <v>-3.1492945966296315E-3</v>
      </c>
      <c r="T1479" s="112" t="b">
        <f t="shared" si="605"/>
        <v>1</v>
      </c>
      <c r="U1479" s="22">
        <f t="shared" si="606"/>
        <v>10.699304895669679</v>
      </c>
      <c r="V1479" s="22">
        <f t="shared" si="607"/>
        <v>1.0116620377990699</v>
      </c>
      <c r="W1479" s="81">
        <f t="shared" si="608"/>
        <v>11</v>
      </c>
      <c r="X1479" s="22">
        <f t="shared" si="609"/>
        <v>0.72727395208684298</v>
      </c>
      <c r="Y1479" s="3">
        <f>IF(U1479&gt;'Power Curve'!$C$37,0,INDEX(Ci,$W1479,1)*POWER(1-X1479,3)+INDEX(Ci,$W1479,2)*3*X1479*POWER(1-X1479,2)+INDEX(Ci,$W1479,3)*3*POWER(X1479,2)*(1-X1479)+INDEX(Ci,$W1479,4)*POWER(X1479,3))</f>
        <v>1719.1012284748458</v>
      </c>
      <c r="Z1479" s="3">
        <f t="shared" si="610"/>
        <v>1713.6872722649507</v>
      </c>
      <c r="AA1479" s="3">
        <f t="shared" si="611"/>
        <v>1860.6500549316411</v>
      </c>
      <c r="AB1479" s="3">
        <f t="shared" si="620"/>
        <v>-146.96278266669037</v>
      </c>
      <c r="AC1479" s="3">
        <f t="shared" si="621"/>
        <v>146.96278266669037</v>
      </c>
      <c r="AE1479" s="34">
        <f t="shared" si="612"/>
        <v>11</v>
      </c>
      <c r="AF1479" s="73" t="b">
        <f>COUNTIF('Power Curve'!$D$2:$D$31,AE1479)&gt;0</f>
        <v>1</v>
      </c>
      <c r="AG1479" s="73" t="b">
        <f t="shared" si="613"/>
        <v>0</v>
      </c>
      <c r="AH1479" s="73" t="b">
        <f t="shared" si="622"/>
        <v>1</v>
      </c>
      <c r="AI1479" s="34" t="str">
        <f t="shared" si="614"/>
        <v>Outer</v>
      </c>
      <c r="AJ1479" s="35" t="str">
        <f t="shared" si="623"/>
        <v>1.0-1.1</v>
      </c>
      <c r="AK1479" s="36" t="str">
        <f t="shared" si="615"/>
        <v>15-16</v>
      </c>
      <c r="AL1479" s="36" t="str">
        <f t="shared" si="616"/>
        <v>Mar</v>
      </c>
      <c r="AM1479" s="35" t="str">
        <f t="shared" si="617"/>
        <v>265-275</v>
      </c>
      <c r="AN1479" s="36" t="str">
        <f t="shared" si="618"/>
        <v>HWS-HTI</v>
      </c>
    </row>
    <row r="1480" spans="5:40" x14ac:dyDescent="0.3">
      <c r="E1480" s="12">
        <v>40969.722222222219</v>
      </c>
      <c r="F1480" s="16">
        <v>12.14</v>
      </c>
      <c r="G1480" s="16">
        <v>1973.0599670410211</v>
      </c>
      <c r="H1480" s="29">
        <v>1.1848254204883109</v>
      </c>
      <c r="I1480" s="26">
        <v>297.10000000000002</v>
      </c>
      <c r="J1480" s="30">
        <v>0.114497528830313</v>
      </c>
      <c r="K1480" s="31">
        <v>9.3175820786496208E-2</v>
      </c>
      <c r="L1480" s="111">
        <f t="shared" si="598"/>
        <v>1.2000000000000002</v>
      </c>
      <c r="M1480" s="112">
        <f t="shared" si="599"/>
        <v>0.11</v>
      </c>
      <c r="N1480" s="112" t="b">
        <f t="shared" si="600"/>
        <v>1</v>
      </c>
      <c r="O1480" s="112" t="b">
        <f t="shared" si="601"/>
        <v>1</v>
      </c>
      <c r="P1480" s="113">
        <f t="shared" si="602"/>
        <v>12</v>
      </c>
      <c r="Q1480" s="113">
        <f t="shared" si="603"/>
        <v>15</v>
      </c>
      <c r="R1480" s="114" t="str">
        <f t="shared" si="619"/>
        <v>1.2-0.11</v>
      </c>
      <c r="S1480" s="127">
        <f t="shared" si="604"/>
        <v>2.6357743500489005E-3</v>
      </c>
      <c r="T1480" s="112" t="b">
        <f t="shared" si="605"/>
        <v>1</v>
      </c>
      <c r="U1480" s="22">
        <f t="shared" si="606"/>
        <v>12.005809416906997</v>
      </c>
      <c r="V1480" s="22">
        <f t="shared" si="607"/>
        <v>1.2135865231777718</v>
      </c>
      <c r="W1480" s="81">
        <f t="shared" si="608"/>
        <v>12</v>
      </c>
      <c r="X1480" s="22">
        <f t="shared" si="609"/>
        <v>0.98775661945846538</v>
      </c>
      <c r="Y1480" s="3">
        <f>IF(U1480&gt;'Power Curve'!$C$37,0,INDEX(Ci,$W1480,1)*POWER(1-X1480,3)+INDEX(Ci,$W1480,2)*3*X1480*POWER(1-X1480,2)+INDEX(Ci,$W1480,3)*3*POWER(X1480,2)*(1-X1480)+INDEX(Ci,$W1480,4)*POWER(X1480,3))</f>
        <v>1916.3870720441607</v>
      </c>
      <c r="Z1480" s="3">
        <f t="shared" si="610"/>
        <v>1921.4382359334202</v>
      </c>
      <c r="AA1480" s="3">
        <f t="shared" si="611"/>
        <v>1973.0599670410211</v>
      </c>
      <c r="AB1480" s="3">
        <f t="shared" si="620"/>
        <v>-51.621731107600908</v>
      </c>
      <c r="AC1480" s="3">
        <f t="shared" si="621"/>
        <v>51.621731107600908</v>
      </c>
      <c r="AE1480" s="34">
        <f t="shared" si="612"/>
        <v>12</v>
      </c>
      <c r="AF1480" s="73" t="b">
        <f>COUNTIF('Power Curve'!$D$2:$D$31,AE1480)&gt;0</f>
        <v>1</v>
      </c>
      <c r="AG1480" s="73" t="b">
        <f t="shared" si="613"/>
        <v>0</v>
      </c>
      <c r="AH1480" s="73" t="b">
        <f t="shared" si="622"/>
        <v>1</v>
      </c>
      <c r="AI1480" s="34" t="str">
        <f t="shared" si="614"/>
        <v>Outer</v>
      </c>
      <c r="AJ1480" s="35" t="str">
        <f t="shared" si="623"/>
        <v>1.2-1.3</v>
      </c>
      <c r="AK1480" s="36" t="str">
        <f t="shared" si="615"/>
        <v>17-18</v>
      </c>
      <c r="AL1480" s="36" t="str">
        <f t="shared" si="616"/>
        <v>Mar</v>
      </c>
      <c r="AM1480" s="35" t="str">
        <f t="shared" si="617"/>
        <v>295-305</v>
      </c>
      <c r="AN1480" s="36" t="str">
        <f t="shared" si="618"/>
        <v>Inner-TI</v>
      </c>
    </row>
    <row r="1481" spans="5:40" x14ac:dyDescent="0.3">
      <c r="E1481" s="12">
        <v>40969.729166666664</v>
      </c>
      <c r="F1481" s="16">
        <v>12.12</v>
      </c>
      <c r="G1481" s="16">
        <v>1927.9400482177709</v>
      </c>
      <c r="H1481" s="29">
        <v>1.1855356590516797</v>
      </c>
      <c r="I1481" s="26">
        <v>294.89999999999998</v>
      </c>
      <c r="J1481" s="30">
        <v>0.11881188118811882</v>
      </c>
      <c r="K1481" s="31">
        <v>0.1662831380910838</v>
      </c>
      <c r="L1481" s="111">
        <f t="shared" si="598"/>
        <v>1.2000000000000002</v>
      </c>
      <c r="M1481" s="112">
        <f t="shared" si="599"/>
        <v>0.12</v>
      </c>
      <c r="N1481" s="112" t="b">
        <f t="shared" si="600"/>
        <v>1</v>
      </c>
      <c r="O1481" s="112" t="b">
        <f t="shared" si="601"/>
        <v>1</v>
      </c>
      <c r="P1481" s="113">
        <f t="shared" si="602"/>
        <v>12</v>
      </c>
      <c r="Q1481" s="113">
        <f t="shared" si="603"/>
        <v>14</v>
      </c>
      <c r="R1481" s="114" t="str">
        <f t="shared" si="619"/>
        <v>1.2-0.12</v>
      </c>
      <c r="S1481" s="127">
        <f t="shared" si="604"/>
        <v>7.4701128177118083E-4</v>
      </c>
      <c r="T1481" s="112" t="b">
        <f t="shared" si="605"/>
        <v>1</v>
      </c>
      <c r="U1481" s="22">
        <f t="shared" si="606"/>
        <v>11.988425001991768</v>
      </c>
      <c r="V1481" s="22">
        <f t="shared" si="607"/>
        <v>1.2108997058125759</v>
      </c>
      <c r="W1481" s="81">
        <f t="shared" si="608"/>
        <v>12</v>
      </c>
      <c r="X1481" s="22">
        <f t="shared" si="609"/>
        <v>0.97101187489626717</v>
      </c>
      <c r="Y1481" s="3">
        <f>IF(U1481&gt;'Power Curve'!$C$37,0,INDEX(Ci,$W1481,1)*POWER(1-X1481,3)+INDEX(Ci,$W1481,2)*3*X1481*POWER(1-X1481,2)+INDEX(Ci,$W1481,3)*3*POWER(X1481,2)*(1-X1481)+INDEX(Ci,$W1481,4)*POWER(X1481,3))</f>
        <v>1915.2981897473589</v>
      </c>
      <c r="Z1481" s="3">
        <f t="shared" si="610"/>
        <v>1916.7289391030561</v>
      </c>
      <c r="AA1481" s="3">
        <f t="shared" si="611"/>
        <v>1927.9400482177709</v>
      </c>
      <c r="AB1481" s="3">
        <f t="shared" si="620"/>
        <v>-11.211109114714873</v>
      </c>
      <c r="AC1481" s="3">
        <f t="shared" si="621"/>
        <v>11.211109114714873</v>
      </c>
      <c r="AE1481" s="34">
        <f t="shared" si="612"/>
        <v>12</v>
      </c>
      <c r="AF1481" s="73" t="b">
        <f>COUNTIF('Power Curve'!$D$2:$D$31,AE1481)&gt;0</f>
        <v>1</v>
      </c>
      <c r="AG1481" s="73" t="b">
        <f t="shared" si="613"/>
        <v>0</v>
      </c>
      <c r="AH1481" s="73" t="b">
        <f t="shared" si="622"/>
        <v>1</v>
      </c>
      <c r="AI1481" s="34" t="str">
        <f t="shared" si="614"/>
        <v>Inner</v>
      </c>
      <c r="AJ1481" s="35" t="str">
        <f t="shared" si="623"/>
        <v>1.2-1.3</v>
      </c>
      <c r="AK1481" s="36" t="str">
        <f t="shared" si="615"/>
        <v>17-18</v>
      </c>
      <c r="AL1481" s="36" t="str">
        <f t="shared" si="616"/>
        <v>Mar</v>
      </c>
      <c r="AM1481" s="35" t="str">
        <f t="shared" si="617"/>
        <v>285-295</v>
      </c>
      <c r="AN1481" s="36" t="str">
        <f t="shared" si="618"/>
        <v>Inner-TI</v>
      </c>
    </row>
    <row r="1482" spans="5:40" x14ac:dyDescent="0.3">
      <c r="E1482" s="12">
        <v>40969.736111111109</v>
      </c>
      <c r="F1482" s="16">
        <v>12.55</v>
      </c>
      <c r="G1482" s="16">
        <v>1942.9199676513649</v>
      </c>
      <c r="H1482" s="29">
        <v>1.1857530210739184</v>
      </c>
      <c r="I1482" s="26">
        <v>294.5</v>
      </c>
      <c r="J1482" s="30">
        <v>0.10517928286852589</v>
      </c>
      <c r="K1482" s="31">
        <v>0.13828711022497969</v>
      </c>
      <c r="L1482" s="111">
        <f t="shared" si="598"/>
        <v>1.3000000000000003</v>
      </c>
      <c r="M1482" s="112">
        <f t="shared" si="599"/>
        <v>0.11</v>
      </c>
      <c r="N1482" s="112" t="b">
        <f t="shared" si="600"/>
        <v>1</v>
      </c>
      <c r="O1482" s="112" t="b">
        <f t="shared" si="601"/>
        <v>1</v>
      </c>
      <c r="P1482" s="113">
        <f t="shared" si="602"/>
        <v>13.000000000000002</v>
      </c>
      <c r="Q1482" s="113">
        <f t="shared" si="603"/>
        <v>15</v>
      </c>
      <c r="R1482" s="114" t="str">
        <f t="shared" si="619"/>
        <v>1.3-0.11</v>
      </c>
      <c r="S1482" s="127">
        <f t="shared" si="604"/>
        <v>7.6432603684871349E-4</v>
      </c>
      <c r="T1482" s="112" t="b">
        <f t="shared" si="605"/>
        <v>1</v>
      </c>
      <c r="U1482" s="22">
        <f t="shared" si="606"/>
        <v>12.414515532474967</v>
      </c>
      <c r="V1482" s="22">
        <f t="shared" si="607"/>
        <v>1.2767533708355456</v>
      </c>
      <c r="W1482" s="81">
        <f t="shared" si="608"/>
        <v>13</v>
      </c>
      <c r="X1482" s="22">
        <f t="shared" si="609"/>
        <v>0.40767080342087059</v>
      </c>
      <c r="Y1482" s="3">
        <f>IF(U1482&gt;'Power Curve'!$C$37,0,INDEX(Ci,$W1482,1)*POWER(1-X1482,3)+INDEX(Ci,$W1482,2)*3*X1482*POWER(1-X1482,2)+INDEX(Ci,$W1482,3)*3*POWER(X1482,2)*(1-X1482)+INDEX(Ci,$W1482,4)*POWER(X1482,3))</f>
        <v>1935.5961532456902</v>
      </c>
      <c r="Z1482" s="3">
        <f t="shared" si="610"/>
        <v>1937.0755797824399</v>
      </c>
      <c r="AA1482" s="3">
        <f t="shared" si="611"/>
        <v>1942.9199676513649</v>
      </c>
      <c r="AB1482" s="3">
        <f t="shared" si="620"/>
        <v>-5.8443878689249686</v>
      </c>
      <c r="AC1482" s="3">
        <f t="shared" si="621"/>
        <v>5.8443878689249686</v>
      </c>
      <c r="AE1482" s="34">
        <f t="shared" si="612"/>
        <v>12</v>
      </c>
      <c r="AF1482" s="73" t="b">
        <f>COUNTIF('Power Curve'!$D$2:$D$31,AE1482)&gt;0</f>
        <v>1</v>
      </c>
      <c r="AG1482" s="73" t="b">
        <f t="shared" si="613"/>
        <v>0</v>
      </c>
      <c r="AH1482" s="73" t="b">
        <f t="shared" si="622"/>
        <v>1</v>
      </c>
      <c r="AI1482" s="34" t="str">
        <f t="shared" si="614"/>
        <v>Inner</v>
      </c>
      <c r="AJ1482" s="35" t="str">
        <f t="shared" si="623"/>
        <v>1.2-1.3</v>
      </c>
      <c r="AK1482" s="36" t="str">
        <f t="shared" si="615"/>
        <v>17-18</v>
      </c>
      <c r="AL1482" s="36" t="str">
        <f t="shared" si="616"/>
        <v>Mar</v>
      </c>
      <c r="AM1482" s="35" t="str">
        <f t="shared" si="617"/>
        <v>285-295</v>
      </c>
      <c r="AN1482" s="36" t="str">
        <f t="shared" si="618"/>
        <v>Inner-TI</v>
      </c>
    </row>
    <row r="1483" spans="5:40" x14ac:dyDescent="0.3">
      <c r="E1483" s="12">
        <v>40969.743055555555</v>
      </c>
      <c r="F1483" s="16">
        <v>12.43</v>
      </c>
      <c r="G1483" s="16">
        <v>1976.789978027346</v>
      </c>
      <c r="H1483" s="29">
        <v>1.1857530210739184</v>
      </c>
      <c r="I1483" s="26">
        <v>285.3</v>
      </c>
      <c r="J1483" s="30">
        <v>9.4931617055510856E-2</v>
      </c>
      <c r="K1483" s="31">
        <v>0.17511578947304168</v>
      </c>
      <c r="L1483" s="111">
        <f t="shared" si="598"/>
        <v>1.3000000000000003</v>
      </c>
      <c r="M1483" s="112">
        <f t="shared" si="599"/>
        <v>0.09</v>
      </c>
      <c r="N1483" s="112" t="b">
        <f t="shared" si="600"/>
        <v>1</v>
      </c>
      <c r="O1483" s="112" t="b">
        <f t="shared" si="601"/>
        <v>1</v>
      </c>
      <c r="P1483" s="113">
        <f t="shared" si="602"/>
        <v>13.000000000000002</v>
      </c>
      <c r="Q1483" s="113">
        <f t="shared" si="603"/>
        <v>17</v>
      </c>
      <c r="R1483" s="114" t="str">
        <f t="shared" si="619"/>
        <v>1.3-0.09</v>
      </c>
      <c r="S1483" s="127">
        <f t="shared" si="604"/>
        <v>1.752914764645979E-2</v>
      </c>
      <c r="T1483" s="112" t="b">
        <f t="shared" si="605"/>
        <v>1</v>
      </c>
      <c r="U1483" s="22">
        <f t="shared" si="606"/>
        <v>12.295811001487158</v>
      </c>
      <c r="V1483" s="22">
        <f t="shared" si="607"/>
        <v>1.2584072029178612</v>
      </c>
      <c r="W1483" s="81">
        <f t="shared" si="608"/>
        <v>13</v>
      </c>
      <c r="X1483" s="22">
        <f t="shared" si="609"/>
        <v>0.28546630898656372</v>
      </c>
      <c r="Y1483" s="3">
        <f>IF(U1483&gt;'Power Curve'!$C$37,0,INDEX(Ci,$W1483,1)*POWER(1-X1483,3)+INDEX(Ci,$W1483,2)*3*X1483*POWER(1-X1483,2)+INDEX(Ci,$W1483,3)*3*POWER(X1483,2)*(1-X1483)+INDEX(Ci,$W1483,4)*POWER(X1483,3))</f>
        <v>1930.8911026589858</v>
      </c>
      <c r="Z1483" s="3">
        <f t="shared" si="610"/>
        <v>1964.7379778867307</v>
      </c>
      <c r="AA1483" s="3">
        <f t="shared" si="611"/>
        <v>1976.789978027346</v>
      </c>
      <c r="AB1483" s="3">
        <f t="shared" si="620"/>
        <v>-12.052000140615291</v>
      </c>
      <c r="AC1483" s="3">
        <f t="shared" si="621"/>
        <v>12.052000140615291</v>
      </c>
      <c r="AE1483" s="34">
        <f t="shared" si="612"/>
        <v>12</v>
      </c>
      <c r="AF1483" s="73" t="b">
        <f>COUNTIF('Power Curve'!$D$2:$D$31,AE1483)&gt;0</f>
        <v>1</v>
      </c>
      <c r="AG1483" s="73" t="b">
        <f t="shared" si="613"/>
        <v>0</v>
      </c>
      <c r="AH1483" s="73" t="b">
        <f t="shared" si="622"/>
        <v>1</v>
      </c>
      <c r="AI1483" s="34" t="str">
        <f t="shared" si="614"/>
        <v>Outer</v>
      </c>
      <c r="AJ1483" s="35" t="str">
        <f t="shared" si="623"/>
        <v>1.2-1.3</v>
      </c>
      <c r="AK1483" s="36" t="str">
        <f t="shared" si="615"/>
        <v>17-18</v>
      </c>
      <c r="AL1483" s="36" t="str">
        <f t="shared" si="616"/>
        <v>Mar</v>
      </c>
      <c r="AM1483" s="35" t="str">
        <f t="shared" si="617"/>
        <v>285-295</v>
      </c>
      <c r="AN1483" s="36" t="str">
        <f t="shared" si="618"/>
        <v>HWS-LTI</v>
      </c>
    </row>
    <row r="1484" spans="5:40" x14ac:dyDescent="0.3">
      <c r="E1484" s="12">
        <v>40969.75</v>
      </c>
      <c r="F1484" s="16">
        <v>13.9</v>
      </c>
      <c r="G1484" s="16">
        <v>1973.539993286133</v>
      </c>
      <c r="H1484" s="29">
        <v>1.1852163658496728</v>
      </c>
      <c r="I1484" s="26">
        <v>286.5</v>
      </c>
      <c r="J1484" s="30">
        <v>0.13309352517985612</v>
      </c>
      <c r="K1484" s="31">
        <v>0.13486118713219805</v>
      </c>
      <c r="L1484" s="111">
        <f t="shared" si="598"/>
        <v>1.5000000000000002</v>
      </c>
      <c r="M1484" s="112">
        <f t="shared" si="599"/>
        <v>0.13</v>
      </c>
      <c r="N1484" s="112" t="b">
        <f t="shared" si="600"/>
        <v>1</v>
      </c>
      <c r="O1484" s="112" t="b">
        <f t="shared" si="601"/>
        <v>1</v>
      </c>
      <c r="P1484" s="113">
        <f t="shared" si="602"/>
        <v>15</v>
      </c>
      <c r="Q1484" s="113">
        <f t="shared" si="603"/>
        <v>13</v>
      </c>
      <c r="R1484" s="114" t="str">
        <f t="shared" si="619"/>
        <v>1.5-0.13</v>
      </c>
      <c r="S1484" s="127">
        <f t="shared" si="604"/>
        <v>-1.1197886700886556E-3</v>
      </c>
      <c r="T1484" s="112" t="b">
        <f t="shared" si="605"/>
        <v>1</v>
      </c>
      <c r="U1484" s="22">
        <f t="shared" si="606"/>
        <v>13.747866849365172</v>
      </c>
      <c r="V1484" s="22">
        <f t="shared" si="607"/>
        <v>1.482827115025187</v>
      </c>
      <c r="W1484" s="81">
        <f t="shared" si="608"/>
        <v>14</v>
      </c>
      <c r="X1484" s="22">
        <f t="shared" si="609"/>
        <v>0.78648388412806358</v>
      </c>
      <c r="Y1484" s="3">
        <f>IF(U1484&gt;'Power Curve'!$C$37,0,INDEX(Ci,$W1484,1)*POWER(1-X1484,3)+INDEX(Ci,$W1484,2)*3*X1484*POWER(1-X1484,2)+INDEX(Ci,$W1484,3)*3*POWER(X1484,2)*(1-X1484)+INDEX(Ci,$W1484,4)*POWER(X1484,3))</f>
        <v>1972.3951084742075</v>
      </c>
      <c r="Z1484" s="3">
        <f t="shared" si="610"/>
        <v>1970.1864427787998</v>
      </c>
      <c r="AA1484" s="3">
        <f t="shared" si="611"/>
        <v>1973.539993286133</v>
      </c>
      <c r="AB1484" s="3">
        <f t="shared" si="620"/>
        <v>-3.3535505073332388</v>
      </c>
      <c r="AC1484" s="3">
        <f t="shared" si="621"/>
        <v>3.3535505073332388</v>
      </c>
      <c r="AE1484" s="34">
        <f t="shared" si="612"/>
        <v>14</v>
      </c>
      <c r="AF1484" s="73" t="b">
        <f>COUNTIF('Power Curve'!$D$2:$D$31,AE1484)&gt;0</f>
        <v>1</v>
      </c>
      <c r="AG1484" s="73" t="b">
        <f t="shared" si="613"/>
        <v>0</v>
      </c>
      <c r="AH1484" s="73" t="b">
        <f t="shared" si="622"/>
        <v>1</v>
      </c>
      <c r="AI1484" s="34" t="str">
        <f t="shared" si="614"/>
        <v>Inner</v>
      </c>
      <c r="AJ1484" s="35" t="str">
        <f t="shared" si="623"/>
        <v>1.4-1.5</v>
      </c>
      <c r="AK1484" s="36" t="str">
        <f t="shared" si="615"/>
        <v>18-19</v>
      </c>
      <c r="AL1484" s="36" t="str">
        <f t="shared" si="616"/>
        <v>Mar</v>
      </c>
      <c r="AM1484" s="35" t="str">
        <f t="shared" si="617"/>
        <v>285-295</v>
      </c>
      <c r="AN1484" s="36" t="str">
        <f t="shared" si="618"/>
        <v>Inner-TI</v>
      </c>
    </row>
    <row r="1485" spans="5:40" x14ac:dyDescent="0.3">
      <c r="E1485" s="12">
        <v>40969.756944444445</v>
      </c>
      <c r="F1485" s="16">
        <v>13.1</v>
      </c>
      <c r="G1485" s="16">
        <v>1964.2799987792969</v>
      </c>
      <c r="H1485" s="29">
        <v>1.185622594323001</v>
      </c>
      <c r="I1485" s="26">
        <v>289.5</v>
      </c>
      <c r="J1485" s="30">
        <v>0.11145038167938931</v>
      </c>
      <c r="K1485" s="31">
        <v>0.13399976184638507</v>
      </c>
      <c r="L1485" s="111">
        <f t="shared" si="598"/>
        <v>1.4000000000000001</v>
      </c>
      <c r="M1485" s="112">
        <f t="shared" si="599"/>
        <v>0.11</v>
      </c>
      <c r="N1485" s="112" t="b">
        <f t="shared" si="600"/>
        <v>1</v>
      </c>
      <c r="O1485" s="112" t="b">
        <f t="shared" si="601"/>
        <v>1</v>
      </c>
      <c r="P1485" s="113">
        <f t="shared" si="602"/>
        <v>14</v>
      </c>
      <c r="Q1485" s="113">
        <f t="shared" si="603"/>
        <v>15</v>
      </c>
      <c r="R1485" s="114" t="str">
        <f t="shared" si="619"/>
        <v>1.4-0.11</v>
      </c>
      <c r="S1485" s="127">
        <f t="shared" si="604"/>
        <v>1.8738601164012363E-3</v>
      </c>
      <c r="T1485" s="112" t="b">
        <f t="shared" si="605"/>
        <v>1</v>
      </c>
      <c r="U1485" s="22">
        <f t="shared" si="606"/>
        <v>12.958102823042459</v>
      </c>
      <c r="V1485" s="22">
        <f t="shared" si="607"/>
        <v>1.3607665388897159</v>
      </c>
      <c r="W1485" s="81">
        <f t="shared" si="608"/>
        <v>13</v>
      </c>
      <c r="X1485" s="22">
        <f t="shared" si="609"/>
        <v>0.96728558368176121</v>
      </c>
      <c r="Y1485" s="3">
        <f>IF(U1485&gt;'Power Curve'!$C$37,0,INDEX(Ci,$W1485,1)*POWER(1-X1485,3)+INDEX(Ci,$W1485,2)*3*X1485*POWER(1-X1485,2)+INDEX(Ci,$W1485,3)*3*POWER(X1485,2)*(1-X1485)+INDEX(Ci,$W1485,4)*POWER(X1485,3))</f>
        <v>1952.2919284931584</v>
      </c>
      <c r="Z1485" s="3">
        <f t="shared" si="610"/>
        <v>1955.9502504735337</v>
      </c>
      <c r="AA1485" s="3">
        <f t="shared" si="611"/>
        <v>1964.2799987792969</v>
      </c>
      <c r="AB1485" s="3">
        <f t="shared" si="620"/>
        <v>-8.3297483057631325</v>
      </c>
      <c r="AC1485" s="3">
        <f t="shared" si="621"/>
        <v>8.3297483057631325</v>
      </c>
      <c r="AE1485" s="34">
        <f t="shared" si="612"/>
        <v>13</v>
      </c>
      <c r="AF1485" s="73" t="b">
        <f>COUNTIF('Power Curve'!$D$2:$D$31,AE1485)&gt;0</f>
        <v>1</v>
      </c>
      <c r="AG1485" s="73" t="b">
        <f t="shared" si="613"/>
        <v>0</v>
      </c>
      <c r="AH1485" s="73" t="b">
        <f t="shared" si="622"/>
        <v>1</v>
      </c>
      <c r="AI1485" s="34" t="str">
        <f t="shared" si="614"/>
        <v>Inner</v>
      </c>
      <c r="AJ1485" s="35" t="str">
        <f t="shared" si="623"/>
        <v>1.3-1.4</v>
      </c>
      <c r="AK1485" s="36" t="str">
        <f t="shared" si="615"/>
        <v>18-19</v>
      </c>
      <c r="AL1485" s="36" t="str">
        <f t="shared" si="616"/>
        <v>Mar</v>
      </c>
      <c r="AM1485" s="35" t="str">
        <f t="shared" si="617"/>
        <v>285-295</v>
      </c>
      <c r="AN1485" s="36" t="str">
        <f t="shared" si="618"/>
        <v>Inner-TI</v>
      </c>
    </row>
    <row r="1486" spans="5:40" x14ac:dyDescent="0.3">
      <c r="E1486" s="12">
        <v>40969.763888888891</v>
      </c>
      <c r="F1486" s="16">
        <v>13.2</v>
      </c>
      <c r="G1486" s="16">
        <v>1926.740051269529</v>
      </c>
      <c r="H1486" s="29">
        <v>1.1852749299737479</v>
      </c>
      <c r="I1486" s="26">
        <v>290.10000000000002</v>
      </c>
      <c r="J1486" s="30">
        <v>0.10833333333333334</v>
      </c>
      <c r="K1486" s="31">
        <v>0.16509546310809803</v>
      </c>
      <c r="L1486" s="111">
        <f t="shared" si="598"/>
        <v>1.4000000000000001</v>
      </c>
      <c r="M1486" s="112">
        <f t="shared" si="599"/>
        <v>0.11</v>
      </c>
      <c r="N1486" s="112" t="b">
        <f t="shared" si="600"/>
        <v>1</v>
      </c>
      <c r="O1486" s="112" t="b">
        <f t="shared" si="601"/>
        <v>1</v>
      </c>
      <c r="P1486" s="113">
        <f t="shared" si="602"/>
        <v>14</v>
      </c>
      <c r="Q1486" s="113">
        <f t="shared" si="603"/>
        <v>15</v>
      </c>
      <c r="R1486" s="114" t="str">
        <f t="shared" si="619"/>
        <v>1.4-0.11</v>
      </c>
      <c r="S1486" s="127">
        <f t="shared" si="604"/>
        <v>1.8738601164012363E-3</v>
      </c>
      <c r="T1486" s="112" t="b">
        <f t="shared" si="605"/>
        <v>1</v>
      </c>
      <c r="U1486" s="22">
        <f t="shared" si="606"/>
        <v>13.055743261545906</v>
      </c>
      <c r="V1486" s="22">
        <f t="shared" si="607"/>
        <v>1.3758571834121607</v>
      </c>
      <c r="W1486" s="81">
        <f t="shared" si="608"/>
        <v>14</v>
      </c>
      <c r="X1486" s="22">
        <f t="shared" si="609"/>
        <v>6.8339159964908108E-2</v>
      </c>
      <c r="Y1486" s="3">
        <f>IF(U1486&gt;'Power Curve'!$C$37,0,INDEX(Ci,$W1486,1)*POWER(1-X1486,3)+INDEX(Ci,$W1486,2)*3*X1486*POWER(1-X1486,2)+INDEX(Ci,$W1486,3)*3*POWER(X1486,2)*(1-X1486)+INDEX(Ci,$W1486,4)*POWER(X1486,3))</f>
        <v>1955.0399410596808</v>
      </c>
      <c r="Z1486" s="3">
        <f t="shared" si="610"/>
        <v>1958.703412431204</v>
      </c>
      <c r="AA1486" s="3">
        <f t="shared" si="611"/>
        <v>1926.740051269529</v>
      </c>
      <c r="AB1486" s="3">
        <f t="shared" si="620"/>
        <v>31.963361161675039</v>
      </c>
      <c r="AC1486" s="3">
        <f t="shared" si="621"/>
        <v>31.963361161675039</v>
      </c>
      <c r="AE1486" s="34">
        <f t="shared" si="612"/>
        <v>13</v>
      </c>
      <c r="AF1486" s="73" t="b">
        <f>COUNTIF('Power Curve'!$D$2:$D$31,AE1486)&gt;0</f>
        <v>1</v>
      </c>
      <c r="AG1486" s="73" t="b">
        <f t="shared" si="613"/>
        <v>0</v>
      </c>
      <c r="AH1486" s="73" t="b">
        <f t="shared" si="622"/>
        <v>1</v>
      </c>
      <c r="AI1486" s="34" t="str">
        <f t="shared" si="614"/>
        <v>Inner</v>
      </c>
      <c r="AJ1486" s="35" t="str">
        <f t="shared" si="623"/>
        <v>1.3-1.4</v>
      </c>
      <c r="AK1486" s="36" t="str">
        <f t="shared" si="615"/>
        <v>18-19</v>
      </c>
      <c r="AL1486" s="36" t="str">
        <f t="shared" si="616"/>
        <v>Mar</v>
      </c>
      <c r="AM1486" s="35" t="str">
        <f t="shared" si="617"/>
        <v>285-295</v>
      </c>
      <c r="AN1486" s="36" t="str">
        <f t="shared" si="618"/>
        <v>Inner-TI</v>
      </c>
    </row>
    <row r="1487" spans="5:40" x14ac:dyDescent="0.3">
      <c r="E1487" s="12">
        <v>40969.770833333336</v>
      </c>
      <c r="F1487" s="16">
        <v>11.07</v>
      </c>
      <c r="G1487" s="16">
        <v>1806.740036010747</v>
      </c>
      <c r="H1487" s="29">
        <v>1.1861307592543442</v>
      </c>
      <c r="I1487" s="26">
        <v>283.2</v>
      </c>
      <c r="J1487" s="30">
        <v>0.1093044263775971</v>
      </c>
      <c r="K1487" s="31">
        <v>0.16656944664176493</v>
      </c>
      <c r="L1487" s="111">
        <f t="shared" si="598"/>
        <v>1.1000000000000001</v>
      </c>
      <c r="M1487" s="112">
        <f t="shared" si="599"/>
        <v>0.11</v>
      </c>
      <c r="N1487" s="112" t="b">
        <f t="shared" si="600"/>
        <v>1</v>
      </c>
      <c r="O1487" s="112" t="b">
        <f t="shared" si="601"/>
        <v>1</v>
      </c>
      <c r="P1487" s="113">
        <f t="shared" si="602"/>
        <v>11</v>
      </c>
      <c r="Q1487" s="113">
        <f t="shared" si="603"/>
        <v>15</v>
      </c>
      <c r="R1487" s="114" t="str">
        <f t="shared" si="619"/>
        <v>1.1-0.11</v>
      </c>
      <c r="S1487" s="127">
        <f t="shared" si="604"/>
        <v>5.1890265707928524E-3</v>
      </c>
      <c r="T1487" s="112" t="b">
        <f t="shared" si="605"/>
        <v>1</v>
      </c>
      <c r="U1487" s="22">
        <f t="shared" si="606"/>
        <v>10.95165567098112</v>
      </c>
      <c r="V1487" s="22">
        <f t="shared" si="607"/>
        <v>1.050663663596294</v>
      </c>
      <c r="W1487" s="81">
        <f t="shared" si="608"/>
        <v>11</v>
      </c>
      <c r="X1487" s="22">
        <f t="shared" si="609"/>
        <v>0.97218183224982024</v>
      </c>
      <c r="Y1487" s="3">
        <f>IF(U1487&gt;'Power Curve'!$C$37,0,INDEX(Ci,$W1487,1)*POWER(1-X1487,3)+INDEX(Ci,$W1487,2)*3*X1487*POWER(1-X1487,2)+INDEX(Ci,$W1487,3)*3*POWER(X1487,2)*(1-X1487)+INDEX(Ci,$W1487,4)*POWER(X1487,3))</f>
        <v>1770.9821005890808</v>
      </c>
      <c r="Z1487" s="3">
        <f t="shared" si="610"/>
        <v>1780.171773765436</v>
      </c>
      <c r="AA1487" s="3">
        <f t="shared" si="611"/>
        <v>1806.740036010747</v>
      </c>
      <c r="AB1487" s="3">
        <f t="shared" si="620"/>
        <v>-26.568262245310962</v>
      </c>
      <c r="AC1487" s="3">
        <f t="shared" si="621"/>
        <v>26.568262245310962</v>
      </c>
      <c r="AE1487" s="34">
        <f t="shared" si="612"/>
        <v>11</v>
      </c>
      <c r="AF1487" s="73" t="b">
        <f>COUNTIF('Power Curve'!$D$2:$D$31,AE1487)&gt;0</f>
        <v>1</v>
      </c>
      <c r="AG1487" s="73" t="b">
        <f t="shared" si="613"/>
        <v>0</v>
      </c>
      <c r="AH1487" s="73" t="b">
        <f t="shared" si="622"/>
        <v>1</v>
      </c>
      <c r="AI1487" s="34" t="str">
        <f t="shared" si="614"/>
        <v>Inner</v>
      </c>
      <c r="AJ1487" s="35" t="str">
        <f t="shared" si="623"/>
        <v>1.0-1.1</v>
      </c>
      <c r="AK1487" s="36" t="str">
        <f t="shared" si="615"/>
        <v>18-19</v>
      </c>
      <c r="AL1487" s="36" t="str">
        <f t="shared" si="616"/>
        <v>Mar</v>
      </c>
      <c r="AM1487" s="35" t="str">
        <f t="shared" si="617"/>
        <v>275-285</v>
      </c>
      <c r="AN1487" s="36" t="str">
        <f t="shared" si="618"/>
        <v>Inner-TI</v>
      </c>
    </row>
    <row r="1488" spans="5:40" x14ac:dyDescent="0.3">
      <c r="E1488" s="12">
        <v>40969.777777777781</v>
      </c>
      <c r="F1488" s="16">
        <v>13.11</v>
      </c>
      <c r="G1488" s="16">
        <v>1923.3399505615209</v>
      </c>
      <c r="H1488" s="29">
        <v>1.1849708907200507</v>
      </c>
      <c r="I1488" s="26">
        <v>286</v>
      </c>
      <c r="J1488" s="30">
        <v>0.11899313501144165</v>
      </c>
      <c r="K1488" s="31">
        <v>0.20145961887342009</v>
      </c>
      <c r="L1488" s="111">
        <f t="shared" si="598"/>
        <v>1.4000000000000001</v>
      </c>
      <c r="M1488" s="112">
        <f t="shared" si="599"/>
        <v>0.12</v>
      </c>
      <c r="N1488" s="112" t="b">
        <f t="shared" si="600"/>
        <v>1</v>
      </c>
      <c r="O1488" s="112" t="b">
        <f t="shared" si="601"/>
        <v>1</v>
      </c>
      <c r="P1488" s="113">
        <f t="shared" si="602"/>
        <v>14</v>
      </c>
      <c r="Q1488" s="113">
        <f t="shared" si="603"/>
        <v>14</v>
      </c>
      <c r="R1488" s="114" t="str">
        <f t="shared" si="619"/>
        <v>1.4-0.12</v>
      </c>
      <c r="S1488" s="127">
        <f t="shared" si="604"/>
        <v>-1.0712795490469469E-3</v>
      </c>
      <c r="T1488" s="112" t="b">
        <f t="shared" si="605"/>
        <v>1</v>
      </c>
      <c r="U1488" s="22">
        <f t="shared" si="606"/>
        <v>12.965618021059809</v>
      </c>
      <c r="V1488" s="22">
        <f t="shared" si="607"/>
        <v>1.3619280369691369</v>
      </c>
      <c r="W1488" s="81">
        <f t="shared" si="608"/>
        <v>13</v>
      </c>
      <c r="X1488" s="22">
        <f t="shared" si="609"/>
        <v>0.97502236480242666</v>
      </c>
      <c r="Y1488" s="3">
        <f>IF(U1488&gt;'Power Curve'!$C$37,0,INDEX(Ci,$W1488,1)*POWER(1-X1488,3)+INDEX(Ci,$W1488,2)*3*X1488*POWER(1-X1488,2)+INDEX(Ci,$W1488,3)*3*POWER(X1488,2)*(1-X1488)+INDEX(Ci,$W1488,4)*POWER(X1488,3))</f>
        <v>1952.5013627487192</v>
      </c>
      <c r="Z1488" s="3">
        <f t="shared" si="610"/>
        <v>1950.4096879693202</v>
      </c>
      <c r="AA1488" s="3">
        <f t="shared" si="611"/>
        <v>1923.3399505615209</v>
      </c>
      <c r="AB1488" s="3">
        <f t="shared" si="620"/>
        <v>27.069737407799266</v>
      </c>
      <c r="AC1488" s="3">
        <f t="shared" si="621"/>
        <v>27.069737407799266</v>
      </c>
      <c r="AE1488" s="34">
        <f t="shared" si="612"/>
        <v>13</v>
      </c>
      <c r="AF1488" s="73" t="b">
        <f>COUNTIF('Power Curve'!$D$2:$D$31,AE1488)&gt;0</f>
        <v>1</v>
      </c>
      <c r="AG1488" s="73" t="b">
        <f t="shared" si="613"/>
        <v>0</v>
      </c>
      <c r="AH1488" s="73" t="b">
        <f t="shared" si="622"/>
        <v>1</v>
      </c>
      <c r="AI1488" s="34" t="str">
        <f t="shared" si="614"/>
        <v>Inner</v>
      </c>
      <c r="AJ1488" s="35" t="str">
        <f t="shared" si="623"/>
        <v>1.3-1.4</v>
      </c>
      <c r="AK1488" s="36" t="str">
        <f t="shared" si="615"/>
        <v>18-19</v>
      </c>
      <c r="AL1488" s="36" t="str">
        <f t="shared" si="616"/>
        <v>Mar</v>
      </c>
      <c r="AM1488" s="35" t="str">
        <f t="shared" si="617"/>
        <v>285-295</v>
      </c>
      <c r="AN1488" s="36" t="str">
        <f t="shared" si="618"/>
        <v>Inner-TI</v>
      </c>
    </row>
    <row r="1489" spans="5:40" x14ac:dyDescent="0.3">
      <c r="E1489" s="12">
        <v>40969.784722222219</v>
      </c>
      <c r="F1489" s="16">
        <v>13.38</v>
      </c>
      <c r="G1489" s="16">
        <v>1978.379943847661</v>
      </c>
      <c r="H1489" s="29">
        <v>1.1849708907200507</v>
      </c>
      <c r="I1489" s="26">
        <v>288.10000000000002</v>
      </c>
      <c r="J1489" s="30">
        <v>0.15022421524663673</v>
      </c>
      <c r="K1489" s="31">
        <v>0.16430451094896512</v>
      </c>
      <c r="L1489" s="111">
        <f t="shared" si="598"/>
        <v>1.4000000000000001</v>
      </c>
      <c r="M1489" s="112">
        <f t="shared" si="599"/>
        <v>0.15000000000000002</v>
      </c>
      <c r="N1489" s="112" t="b">
        <f t="shared" si="600"/>
        <v>1</v>
      </c>
      <c r="O1489" s="112" t="b">
        <f t="shared" si="601"/>
        <v>1</v>
      </c>
      <c r="P1489" s="113">
        <f t="shared" si="602"/>
        <v>14</v>
      </c>
      <c r="Q1489" s="113">
        <f t="shared" si="603"/>
        <v>10.999999999999998</v>
      </c>
      <c r="R1489" s="114" t="str">
        <f t="shared" si="619"/>
        <v>1.4-0.15</v>
      </c>
      <c r="S1489" s="127">
        <f t="shared" si="604"/>
        <v>-1.3938101452171635E-2</v>
      </c>
      <c r="T1489" s="112" t="b">
        <f t="shared" si="605"/>
        <v>1</v>
      </c>
      <c r="U1489" s="22">
        <f t="shared" si="606"/>
        <v>13.232644479159442</v>
      </c>
      <c r="V1489" s="22">
        <f t="shared" si="607"/>
        <v>1.4031978368495093</v>
      </c>
      <c r="W1489" s="81">
        <f t="shared" si="608"/>
        <v>14</v>
      </c>
      <c r="X1489" s="22">
        <f t="shared" si="609"/>
        <v>0.25189117056387744</v>
      </c>
      <c r="Y1489" s="3">
        <f>IF(U1489&gt;'Power Curve'!$C$37,0,INDEX(Ci,$W1489,1)*POWER(1-X1489,3)+INDEX(Ci,$W1489,2)*3*X1489*POWER(1-X1489,2)+INDEX(Ci,$W1489,3)*3*POWER(X1489,2)*(1-X1489)+INDEX(Ci,$W1489,4)*POWER(X1489,3))</f>
        <v>1960.098430555887</v>
      </c>
      <c r="Z1489" s="3">
        <f t="shared" si="610"/>
        <v>1932.7783797745567</v>
      </c>
      <c r="AA1489" s="3">
        <f t="shared" si="611"/>
        <v>1978.379943847661</v>
      </c>
      <c r="AB1489" s="3">
        <f t="shared" si="620"/>
        <v>-45.601564073104328</v>
      </c>
      <c r="AC1489" s="3">
        <f t="shared" si="621"/>
        <v>45.601564073104328</v>
      </c>
      <c r="AE1489" s="34">
        <f t="shared" si="612"/>
        <v>13</v>
      </c>
      <c r="AF1489" s="73" t="b">
        <f>COUNTIF('Power Curve'!$D$2:$D$31,AE1489)&gt;0</f>
        <v>1</v>
      </c>
      <c r="AG1489" s="73" t="b">
        <f t="shared" si="613"/>
        <v>0</v>
      </c>
      <c r="AH1489" s="73" t="b">
        <f t="shared" si="622"/>
        <v>1</v>
      </c>
      <c r="AI1489" s="34" t="str">
        <f t="shared" si="614"/>
        <v>Outer</v>
      </c>
      <c r="AJ1489" s="35" t="str">
        <f t="shared" si="623"/>
        <v>1.4-1.5</v>
      </c>
      <c r="AK1489" s="36" t="str">
        <f t="shared" si="615"/>
        <v>18-19</v>
      </c>
      <c r="AL1489" s="36" t="str">
        <f t="shared" si="616"/>
        <v>Mar</v>
      </c>
      <c r="AM1489" s="35" t="str">
        <f t="shared" si="617"/>
        <v>285-295</v>
      </c>
      <c r="AN1489" s="36" t="str">
        <f t="shared" si="618"/>
        <v>HWS-HTI</v>
      </c>
    </row>
    <row r="1490" spans="5:40" x14ac:dyDescent="0.3">
      <c r="E1490" s="12">
        <v>40969.791666666664</v>
      </c>
      <c r="F1490" s="16">
        <v>13.52</v>
      </c>
      <c r="G1490" s="16">
        <v>1985.5199432373049</v>
      </c>
      <c r="H1490" s="29">
        <v>1.1849708907200507</v>
      </c>
      <c r="I1490" s="26">
        <v>287.60000000000002</v>
      </c>
      <c r="J1490" s="30">
        <v>0.13905325443786981</v>
      </c>
      <c r="K1490" s="31">
        <v>0.2203447015625723</v>
      </c>
      <c r="L1490" s="111">
        <f t="shared" si="598"/>
        <v>1.4000000000000001</v>
      </c>
      <c r="M1490" s="112">
        <f t="shared" si="599"/>
        <v>0.14000000000000001</v>
      </c>
      <c r="N1490" s="112" t="b">
        <f t="shared" si="600"/>
        <v>1</v>
      </c>
      <c r="O1490" s="112" t="b">
        <f t="shared" si="601"/>
        <v>1</v>
      </c>
      <c r="P1490" s="113">
        <f t="shared" si="602"/>
        <v>14</v>
      </c>
      <c r="Q1490" s="113">
        <f t="shared" si="603"/>
        <v>12</v>
      </c>
      <c r="R1490" s="114" t="str">
        <f t="shared" si="619"/>
        <v>1.4-0.14</v>
      </c>
      <c r="S1490" s="127">
        <f t="shared" si="604"/>
        <v>-4.3734296661873655E-3</v>
      </c>
      <c r="T1490" s="112" t="b">
        <f t="shared" si="605"/>
        <v>1</v>
      </c>
      <c r="U1490" s="22">
        <f t="shared" si="606"/>
        <v>13.371102642618506</v>
      </c>
      <c r="V1490" s="22">
        <f t="shared" si="607"/>
        <v>1.4245969923430353</v>
      </c>
      <c r="W1490" s="81">
        <f t="shared" si="608"/>
        <v>14</v>
      </c>
      <c r="X1490" s="22">
        <f t="shared" si="609"/>
        <v>0.39555481872639636</v>
      </c>
      <c r="Y1490" s="3">
        <f>IF(U1490&gt;'Power Curve'!$C$37,0,INDEX(Ci,$W1490,1)*POWER(1-X1490,3)+INDEX(Ci,$W1490,2)*3*X1490*POWER(1-X1490,2)+INDEX(Ci,$W1490,3)*3*POWER(X1490,2)*(1-X1490)+INDEX(Ci,$W1490,4)*POWER(X1490,3))</f>
        <v>1963.938073920408</v>
      </c>
      <c r="Z1490" s="3">
        <f t="shared" si="610"/>
        <v>1955.3489288853696</v>
      </c>
      <c r="AA1490" s="3">
        <f t="shared" si="611"/>
        <v>1985.5199432373049</v>
      </c>
      <c r="AB1490" s="3">
        <f t="shared" si="620"/>
        <v>-30.171014351935355</v>
      </c>
      <c r="AC1490" s="3">
        <f t="shared" si="621"/>
        <v>30.171014351935355</v>
      </c>
      <c r="AE1490" s="34">
        <f t="shared" si="612"/>
        <v>13</v>
      </c>
      <c r="AF1490" s="73" t="b">
        <f>COUNTIF('Power Curve'!$D$2:$D$31,AE1490)&gt;0</f>
        <v>1</v>
      </c>
      <c r="AG1490" s="73" t="b">
        <f t="shared" si="613"/>
        <v>0</v>
      </c>
      <c r="AH1490" s="73" t="b">
        <f t="shared" si="622"/>
        <v>1</v>
      </c>
      <c r="AI1490" s="34" t="str">
        <f t="shared" si="614"/>
        <v>Inner</v>
      </c>
      <c r="AJ1490" s="35" t="str">
        <f t="shared" si="623"/>
        <v>1.4-1.5</v>
      </c>
      <c r="AK1490" s="36" t="str">
        <f t="shared" si="615"/>
        <v>19-20</v>
      </c>
      <c r="AL1490" s="36" t="str">
        <f t="shared" si="616"/>
        <v>Mar</v>
      </c>
      <c r="AM1490" s="35" t="str">
        <f t="shared" si="617"/>
        <v>285-295</v>
      </c>
      <c r="AN1490" s="36" t="str">
        <f t="shared" si="618"/>
        <v>Inner-TI</v>
      </c>
    </row>
    <row r="1491" spans="5:40" x14ac:dyDescent="0.3">
      <c r="E1491" s="12">
        <v>40969.798611111109</v>
      </c>
      <c r="F1491" s="16">
        <v>12.68</v>
      </c>
      <c r="G1491" s="16">
        <v>1948.429992675779</v>
      </c>
      <c r="H1491" s="29">
        <v>1.1851446083709856</v>
      </c>
      <c r="I1491" s="26">
        <v>291.2</v>
      </c>
      <c r="J1491" s="30">
        <v>0.11514195583596215</v>
      </c>
      <c r="K1491" s="31">
        <v>0.15118113779857134</v>
      </c>
      <c r="L1491" s="111">
        <f t="shared" si="598"/>
        <v>1.3000000000000003</v>
      </c>
      <c r="M1491" s="112">
        <f t="shared" si="599"/>
        <v>0.12</v>
      </c>
      <c r="N1491" s="112" t="b">
        <f t="shared" si="600"/>
        <v>1</v>
      </c>
      <c r="O1491" s="112" t="b">
        <f t="shared" si="601"/>
        <v>1</v>
      </c>
      <c r="P1491" s="113">
        <f t="shared" si="602"/>
        <v>13.000000000000002</v>
      </c>
      <c r="Q1491" s="113">
        <f t="shared" si="603"/>
        <v>14</v>
      </c>
      <c r="R1491" s="114" t="str">
        <f t="shared" si="619"/>
        <v>1.3-0.12</v>
      </c>
      <c r="S1491" s="127">
        <f t="shared" si="604"/>
        <v>-8.674156854531109E-4</v>
      </c>
      <c r="T1491" s="112" t="b">
        <f t="shared" si="605"/>
        <v>1</v>
      </c>
      <c r="U1491" s="22">
        <f t="shared" si="606"/>
        <v>12.540966440442352</v>
      </c>
      <c r="V1491" s="22">
        <f t="shared" si="607"/>
        <v>1.296296766286487</v>
      </c>
      <c r="W1491" s="81">
        <f t="shared" si="608"/>
        <v>13</v>
      </c>
      <c r="X1491" s="22">
        <f t="shared" si="609"/>
        <v>0.5378500741725516</v>
      </c>
      <c r="Y1491" s="3">
        <f>IF(U1491&gt;'Power Curve'!$C$37,0,INDEX(Ci,$W1491,1)*POWER(1-X1491,3)+INDEX(Ci,$W1491,2)*3*X1491*POWER(1-X1491,2)+INDEX(Ci,$W1491,3)*3*POWER(X1491,2)*(1-X1491)+INDEX(Ci,$W1491,4)*POWER(X1491,3))</f>
        <v>1940.0302043382235</v>
      </c>
      <c r="Z1491" s="3">
        <f t="shared" si="610"/>
        <v>1938.3473917087276</v>
      </c>
      <c r="AA1491" s="3">
        <f t="shared" si="611"/>
        <v>1948.429992675779</v>
      </c>
      <c r="AB1491" s="3">
        <f t="shared" si="620"/>
        <v>-10.082600967051349</v>
      </c>
      <c r="AC1491" s="3">
        <f t="shared" si="621"/>
        <v>10.082600967051349</v>
      </c>
      <c r="AE1491" s="34">
        <f t="shared" si="612"/>
        <v>13</v>
      </c>
      <c r="AF1491" s="73" t="b">
        <f>COUNTIF('Power Curve'!$D$2:$D$31,AE1491)&gt;0</f>
        <v>1</v>
      </c>
      <c r="AG1491" s="73" t="b">
        <f t="shared" si="613"/>
        <v>0</v>
      </c>
      <c r="AH1491" s="73" t="b">
        <f t="shared" si="622"/>
        <v>1</v>
      </c>
      <c r="AI1491" s="34" t="str">
        <f t="shared" si="614"/>
        <v>Inner</v>
      </c>
      <c r="AJ1491" s="35" t="str">
        <f t="shared" si="623"/>
        <v>1.2-1.3</v>
      </c>
      <c r="AK1491" s="36" t="str">
        <f t="shared" si="615"/>
        <v>19-20</v>
      </c>
      <c r="AL1491" s="36" t="str">
        <f t="shared" si="616"/>
        <v>Mar</v>
      </c>
      <c r="AM1491" s="35" t="str">
        <f t="shared" si="617"/>
        <v>285-295</v>
      </c>
      <c r="AN1491" s="36" t="str">
        <f t="shared" si="618"/>
        <v>Inner-TI</v>
      </c>
    </row>
    <row r="1492" spans="5:40" x14ac:dyDescent="0.3">
      <c r="E1492" s="12">
        <v>40969.805555555555</v>
      </c>
      <c r="F1492" s="16">
        <v>11.81</v>
      </c>
      <c r="G1492" s="16">
        <v>1802.5700378417989</v>
      </c>
      <c r="H1492" s="29">
        <v>1.1856810732647072</v>
      </c>
      <c r="I1492" s="26">
        <v>291</v>
      </c>
      <c r="J1492" s="30">
        <v>9.1447925486875525E-2</v>
      </c>
      <c r="K1492" s="31">
        <v>0.20273569888015147</v>
      </c>
      <c r="L1492" s="111">
        <f t="shared" si="598"/>
        <v>1.2000000000000002</v>
      </c>
      <c r="M1492" s="112">
        <f t="shared" si="599"/>
        <v>0.09</v>
      </c>
      <c r="N1492" s="112" t="b">
        <f t="shared" si="600"/>
        <v>1</v>
      </c>
      <c r="O1492" s="112" t="b">
        <f t="shared" si="601"/>
        <v>1</v>
      </c>
      <c r="P1492" s="113">
        <f t="shared" si="602"/>
        <v>12</v>
      </c>
      <c r="Q1492" s="113">
        <f t="shared" si="603"/>
        <v>17</v>
      </c>
      <c r="R1492" s="114" t="str">
        <f t="shared" si="619"/>
        <v>1.2-0.09</v>
      </c>
      <c r="S1492" s="127">
        <f t="shared" si="604"/>
        <v>1.4867427553726871E-2</v>
      </c>
      <c r="T1492" s="112" t="b">
        <f t="shared" si="605"/>
        <v>1</v>
      </c>
      <c r="U1492" s="22">
        <f t="shared" si="606"/>
        <v>11.682267967250585</v>
      </c>
      <c r="V1492" s="22">
        <f t="shared" si="607"/>
        <v>1.1635821491717186</v>
      </c>
      <c r="W1492" s="81">
        <f t="shared" si="608"/>
        <v>12</v>
      </c>
      <c r="X1492" s="22">
        <f t="shared" si="609"/>
        <v>0.67612007855687883</v>
      </c>
      <c r="Y1492" s="3">
        <f>IF(U1492&gt;'Power Curve'!$C$37,0,INDEX(Ci,$W1492,1)*POWER(1-X1492,3)+INDEX(Ci,$W1492,2)*3*X1492*POWER(1-X1492,2)+INDEX(Ci,$W1492,3)*3*POWER(X1492,2)*(1-X1492)+INDEX(Ci,$W1492,4)*POWER(X1492,3))</f>
        <v>1886.3992587385937</v>
      </c>
      <c r="Z1492" s="3">
        <f t="shared" si="610"/>
        <v>1914.4451630552937</v>
      </c>
      <c r="AA1492" s="3">
        <f t="shared" si="611"/>
        <v>1802.5700378417989</v>
      </c>
      <c r="AB1492" s="3">
        <f t="shared" si="620"/>
        <v>111.87512521349481</v>
      </c>
      <c r="AC1492" s="3">
        <f t="shared" si="621"/>
        <v>111.87512521349481</v>
      </c>
      <c r="AE1492" s="34">
        <f t="shared" si="612"/>
        <v>12</v>
      </c>
      <c r="AF1492" s="73" t="b">
        <f>COUNTIF('Power Curve'!$D$2:$D$31,AE1492)&gt;0</f>
        <v>1</v>
      </c>
      <c r="AG1492" s="73" t="b">
        <f t="shared" si="613"/>
        <v>0</v>
      </c>
      <c r="AH1492" s="73" t="b">
        <f t="shared" si="622"/>
        <v>1</v>
      </c>
      <c r="AI1492" s="34" t="str">
        <f t="shared" si="614"/>
        <v>Outer</v>
      </c>
      <c r="AJ1492" s="35" t="str">
        <f t="shared" si="623"/>
        <v>1.1-1.2</v>
      </c>
      <c r="AK1492" s="36" t="str">
        <f t="shared" si="615"/>
        <v>19-20</v>
      </c>
      <c r="AL1492" s="36" t="str">
        <f t="shared" si="616"/>
        <v>Mar</v>
      </c>
      <c r="AM1492" s="35" t="str">
        <f t="shared" si="617"/>
        <v>285-295</v>
      </c>
      <c r="AN1492" s="36" t="str">
        <f t="shared" si="618"/>
        <v>HWS-LTI</v>
      </c>
    </row>
    <row r="1493" spans="5:40" x14ac:dyDescent="0.3">
      <c r="E1493" s="12">
        <v>40969.8125</v>
      </c>
      <c r="F1493" s="16">
        <v>10.32</v>
      </c>
      <c r="G1493" s="16">
        <v>1773.430007934573</v>
      </c>
      <c r="H1493" s="29">
        <v>1.1862177349753757</v>
      </c>
      <c r="I1493" s="26">
        <v>287.2</v>
      </c>
      <c r="J1493" s="30">
        <v>0.10755813953488373</v>
      </c>
      <c r="K1493" s="31">
        <v>0.191867716564083</v>
      </c>
      <c r="L1493" s="111">
        <f t="shared" si="598"/>
        <v>0.9</v>
      </c>
      <c r="M1493" s="112">
        <f t="shared" si="599"/>
        <v>0.11</v>
      </c>
      <c r="N1493" s="112" t="b">
        <f t="shared" si="600"/>
        <v>1</v>
      </c>
      <c r="O1493" s="112" t="b">
        <f t="shared" si="601"/>
        <v>1</v>
      </c>
      <c r="P1493" s="113">
        <f t="shared" si="602"/>
        <v>9</v>
      </c>
      <c r="Q1493" s="113">
        <f t="shared" si="603"/>
        <v>15</v>
      </c>
      <c r="R1493" s="114" t="str">
        <f t="shared" si="619"/>
        <v>0.9-0.11</v>
      </c>
      <c r="S1493" s="127">
        <f t="shared" si="604"/>
        <v>4.9096544614539309E-3</v>
      </c>
      <c r="T1493" s="112" t="b">
        <f t="shared" si="605"/>
        <v>1</v>
      </c>
      <c r="U1493" s="22">
        <f t="shared" si="606"/>
        <v>10.209923122488629</v>
      </c>
      <c r="V1493" s="22">
        <f t="shared" si="607"/>
        <v>0.93602650719278102</v>
      </c>
      <c r="W1493" s="81">
        <f t="shared" si="608"/>
        <v>11</v>
      </c>
      <c r="X1493" s="22">
        <f t="shared" si="609"/>
        <v>0.25232612396049259</v>
      </c>
      <c r="Y1493" s="3">
        <f>IF(U1493&gt;'Power Curve'!$C$37,0,INDEX(Ci,$W1493,1)*POWER(1-X1493,3)+INDEX(Ci,$W1493,2)*3*X1493*POWER(1-X1493,2)+INDEX(Ci,$W1493,3)*3*POWER(X1493,2)*(1-X1493)+INDEX(Ci,$W1493,4)*POWER(X1493,3))</f>
        <v>1593.1480181928307</v>
      </c>
      <c r="Z1493" s="3">
        <f t="shared" si="610"/>
        <v>1600.9698244681076</v>
      </c>
      <c r="AA1493" s="3">
        <f t="shared" si="611"/>
        <v>1773.430007934573</v>
      </c>
      <c r="AB1493" s="3">
        <f t="shared" si="620"/>
        <v>-172.46018346646542</v>
      </c>
      <c r="AC1493" s="3">
        <f t="shared" si="621"/>
        <v>172.46018346646542</v>
      </c>
      <c r="AE1493" s="34">
        <f t="shared" si="612"/>
        <v>10</v>
      </c>
      <c r="AF1493" s="73" t="b">
        <f>COUNTIF('Power Curve'!$D$2:$D$31,AE1493)&gt;0</f>
        <v>1</v>
      </c>
      <c r="AG1493" s="73" t="b">
        <f t="shared" si="613"/>
        <v>0</v>
      </c>
      <c r="AH1493" s="73" t="b">
        <f t="shared" si="622"/>
        <v>1</v>
      </c>
      <c r="AI1493" s="34" t="str">
        <f t="shared" si="614"/>
        <v>Inner</v>
      </c>
      <c r="AJ1493" s="35" t="str">
        <f t="shared" si="623"/>
        <v>0.9-1.0</v>
      </c>
      <c r="AK1493" s="36" t="str">
        <f t="shared" si="615"/>
        <v>19-20</v>
      </c>
      <c r="AL1493" s="36" t="str">
        <f t="shared" si="616"/>
        <v>Mar</v>
      </c>
      <c r="AM1493" s="35" t="str">
        <f t="shared" si="617"/>
        <v>285-295</v>
      </c>
      <c r="AN1493" s="36" t="str">
        <f t="shared" si="618"/>
        <v>Inner-TI</v>
      </c>
    </row>
    <row r="1494" spans="5:40" x14ac:dyDescent="0.3">
      <c r="E1494" s="12">
        <v>40969.819444444445</v>
      </c>
      <c r="F1494" s="16">
        <v>12.23</v>
      </c>
      <c r="G1494" s="16">
        <v>1794.409957885742</v>
      </c>
      <c r="H1494" s="29">
        <v>1.1856810732647072</v>
      </c>
      <c r="I1494" s="26">
        <v>288.60000000000002</v>
      </c>
      <c r="J1494" s="30">
        <v>0.10220768601798855</v>
      </c>
      <c r="K1494" s="31">
        <v>0.13579499772037243</v>
      </c>
      <c r="L1494" s="111">
        <f t="shared" si="598"/>
        <v>1.2000000000000002</v>
      </c>
      <c r="M1494" s="112">
        <f t="shared" si="599"/>
        <v>9.9999999999999992E-2</v>
      </c>
      <c r="N1494" s="112" t="b">
        <f t="shared" si="600"/>
        <v>1</v>
      </c>
      <c r="O1494" s="112" t="b">
        <f t="shared" si="601"/>
        <v>1</v>
      </c>
      <c r="P1494" s="113">
        <f t="shared" si="602"/>
        <v>12</v>
      </c>
      <c r="Q1494" s="113">
        <f t="shared" si="603"/>
        <v>16</v>
      </c>
      <c r="R1494" s="114" t="str">
        <f t="shared" si="619"/>
        <v>1.2-0.1</v>
      </c>
      <c r="S1494" s="127">
        <f t="shared" si="604"/>
        <v>7.9080893564048085E-3</v>
      </c>
      <c r="T1494" s="112" t="b">
        <f t="shared" si="605"/>
        <v>1</v>
      </c>
      <c r="U1494" s="22">
        <f t="shared" si="606"/>
        <v>12.097725422478803</v>
      </c>
      <c r="V1494" s="22">
        <f t="shared" si="607"/>
        <v>1.2277924381374654</v>
      </c>
      <c r="W1494" s="81">
        <f t="shared" si="608"/>
        <v>13</v>
      </c>
      <c r="X1494" s="22">
        <f t="shared" si="609"/>
        <v>8.1540242845677111E-2</v>
      </c>
      <c r="Y1494" s="3">
        <f>IF(U1494&gt;'Power Curve'!$C$37,0,INDEX(Ci,$W1494,1)*POWER(1-X1494,3)+INDEX(Ci,$W1494,2)*3*X1494*POWER(1-X1494,2)+INDEX(Ci,$W1494,3)*3*POWER(X1494,2)*(1-X1494)+INDEX(Ci,$W1494,4)*POWER(X1494,3))</f>
        <v>1921.5245636889247</v>
      </c>
      <c r="Z1494" s="3">
        <f t="shared" si="610"/>
        <v>1936.7201516391033</v>
      </c>
      <c r="AA1494" s="3">
        <f t="shared" si="611"/>
        <v>1794.409957885742</v>
      </c>
      <c r="AB1494" s="3">
        <f t="shared" si="620"/>
        <v>142.31019375336132</v>
      </c>
      <c r="AC1494" s="3">
        <f t="shared" si="621"/>
        <v>142.31019375336132</v>
      </c>
      <c r="AE1494" s="34">
        <f t="shared" si="612"/>
        <v>12</v>
      </c>
      <c r="AF1494" s="73" t="b">
        <f>COUNTIF('Power Curve'!$D$2:$D$31,AE1494)&gt;0</f>
        <v>1</v>
      </c>
      <c r="AG1494" s="73" t="b">
        <f t="shared" si="613"/>
        <v>0</v>
      </c>
      <c r="AH1494" s="73" t="b">
        <f t="shared" si="622"/>
        <v>1</v>
      </c>
      <c r="AI1494" s="34" t="str">
        <f t="shared" si="614"/>
        <v>Inner</v>
      </c>
      <c r="AJ1494" s="35" t="str">
        <f t="shared" si="623"/>
        <v>1.2-1.3</v>
      </c>
      <c r="AK1494" s="36" t="str">
        <f t="shared" si="615"/>
        <v>19-20</v>
      </c>
      <c r="AL1494" s="36" t="str">
        <f t="shared" si="616"/>
        <v>Mar</v>
      </c>
      <c r="AM1494" s="35" t="str">
        <f t="shared" si="617"/>
        <v>285-295</v>
      </c>
      <c r="AN1494" s="36" t="str">
        <f t="shared" si="618"/>
        <v>Inner-TI</v>
      </c>
    </row>
    <row r="1495" spans="5:40" x14ac:dyDescent="0.3">
      <c r="E1495" s="12">
        <v>40969.826388888891</v>
      </c>
      <c r="F1495" s="16">
        <v>13.55</v>
      </c>
      <c r="G1495" s="16">
        <v>1926.019958496094</v>
      </c>
      <c r="H1495" s="29">
        <v>1.1853183768341866</v>
      </c>
      <c r="I1495" s="26">
        <v>290.2</v>
      </c>
      <c r="J1495" s="30">
        <v>0.12841328413284131</v>
      </c>
      <c r="K1495" s="31">
        <v>0.17516439497335393</v>
      </c>
      <c r="L1495" s="111">
        <f t="shared" si="598"/>
        <v>1.4000000000000001</v>
      </c>
      <c r="M1495" s="112">
        <f t="shared" si="599"/>
        <v>0.13</v>
      </c>
      <c r="N1495" s="112" t="b">
        <f t="shared" si="600"/>
        <v>1</v>
      </c>
      <c r="O1495" s="112" t="b">
        <f t="shared" si="601"/>
        <v>1</v>
      </c>
      <c r="P1495" s="113">
        <f t="shared" si="602"/>
        <v>14</v>
      </c>
      <c r="Q1495" s="113">
        <f t="shared" si="603"/>
        <v>13</v>
      </c>
      <c r="R1495" s="114" t="str">
        <f t="shared" si="619"/>
        <v>1.4-0.13</v>
      </c>
      <c r="S1495" s="127">
        <f t="shared" si="604"/>
        <v>-2.6749175816282314E-3</v>
      </c>
      <c r="T1495" s="112" t="b">
        <f t="shared" si="605"/>
        <v>1</v>
      </c>
      <c r="U1495" s="22">
        <f t="shared" si="606"/>
        <v>13.402082021663821</v>
      </c>
      <c r="V1495" s="22">
        <f t="shared" si="607"/>
        <v>1.4293849552389863</v>
      </c>
      <c r="W1495" s="81">
        <f t="shared" si="608"/>
        <v>14</v>
      </c>
      <c r="X1495" s="22">
        <f t="shared" si="609"/>
        <v>0.42769890109951847</v>
      </c>
      <c r="Y1495" s="3">
        <f>IF(U1495&gt;'Power Curve'!$C$37,0,INDEX(Ci,$W1495,1)*POWER(1-X1495,3)+INDEX(Ci,$W1495,2)*3*X1495*POWER(1-X1495,2)+INDEX(Ci,$W1495,3)*3*POWER(X1495,2)*(1-X1495)+INDEX(Ci,$W1495,4)*POWER(X1495,3))</f>
        <v>1964.763052430178</v>
      </c>
      <c r="Z1495" s="3">
        <f t="shared" si="610"/>
        <v>1959.5074731974992</v>
      </c>
      <c r="AA1495" s="3">
        <f t="shared" si="611"/>
        <v>1926.019958496094</v>
      </c>
      <c r="AB1495" s="3">
        <f t="shared" si="620"/>
        <v>33.487514701405189</v>
      </c>
      <c r="AC1495" s="3">
        <f t="shared" si="621"/>
        <v>33.487514701405189</v>
      </c>
      <c r="AE1495" s="34">
        <f t="shared" si="612"/>
        <v>13</v>
      </c>
      <c r="AF1495" s="73" t="b">
        <f>COUNTIF('Power Curve'!$D$2:$D$31,AE1495)&gt;0</f>
        <v>1</v>
      </c>
      <c r="AG1495" s="73" t="b">
        <f t="shared" si="613"/>
        <v>0</v>
      </c>
      <c r="AH1495" s="73" t="b">
        <f t="shared" si="622"/>
        <v>1</v>
      </c>
      <c r="AI1495" s="34" t="str">
        <f t="shared" si="614"/>
        <v>Inner</v>
      </c>
      <c r="AJ1495" s="35" t="str">
        <f t="shared" si="623"/>
        <v>1.4-1.5</v>
      </c>
      <c r="AK1495" s="36" t="str">
        <f t="shared" si="615"/>
        <v>19-20</v>
      </c>
      <c r="AL1495" s="36" t="str">
        <f t="shared" si="616"/>
        <v>Mar</v>
      </c>
      <c r="AM1495" s="35" t="str">
        <f t="shared" si="617"/>
        <v>285-295</v>
      </c>
      <c r="AN1495" s="36" t="str">
        <f t="shared" si="618"/>
        <v>Inner-TI</v>
      </c>
    </row>
    <row r="1496" spans="5:40" x14ac:dyDescent="0.3">
      <c r="E1496" s="12">
        <v>40969.833333333336</v>
      </c>
      <c r="F1496" s="16">
        <v>14.12</v>
      </c>
      <c r="G1496" s="16">
        <v>1977.039978027349</v>
      </c>
      <c r="H1496" s="29">
        <v>1.185086022152807</v>
      </c>
      <c r="I1496" s="26">
        <v>292</v>
      </c>
      <c r="J1496" s="30">
        <v>9.2067988668555242E-2</v>
      </c>
      <c r="K1496" s="31">
        <v>0.10621123170844635</v>
      </c>
      <c r="L1496" s="111">
        <f t="shared" si="598"/>
        <v>1.5000000000000002</v>
      </c>
      <c r="M1496" s="112">
        <f t="shared" si="599"/>
        <v>0.09</v>
      </c>
      <c r="N1496" s="112" t="b">
        <f t="shared" si="600"/>
        <v>1</v>
      </c>
      <c r="O1496" s="112" t="b">
        <f t="shared" si="601"/>
        <v>1</v>
      </c>
      <c r="P1496" s="113">
        <f t="shared" si="602"/>
        <v>15</v>
      </c>
      <c r="Q1496" s="113">
        <f t="shared" si="603"/>
        <v>17</v>
      </c>
      <c r="R1496" s="114" t="str">
        <f t="shared" si="619"/>
        <v>1.5-0.09</v>
      </c>
      <c r="S1496" s="127">
        <f t="shared" si="604"/>
        <v>6.7040725477101725E-3</v>
      </c>
      <c r="T1496" s="112" t="b">
        <f t="shared" si="605"/>
        <v>1</v>
      </c>
      <c r="U1496" s="22">
        <f t="shared" si="606"/>
        <v>13.964947019188095</v>
      </c>
      <c r="V1496" s="22">
        <f t="shared" si="607"/>
        <v>1.5163775550465524</v>
      </c>
      <c r="W1496" s="81">
        <f t="shared" si="608"/>
        <v>15</v>
      </c>
      <c r="X1496" s="22">
        <f t="shared" si="609"/>
        <v>1.0795875233423867E-2</v>
      </c>
      <c r="Y1496" s="3">
        <f>IF(U1496&gt;'Power Curve'!$C$37,0,INDEX(Ci,$W1496,1)*POWER(1-X1496,3)+INDEX(Ci,$W1496,2)*3*X1496*POWER(1-X1496,2)+INDEX(Ci,$W1496,3)*3*POWER(X1496,2)*(1-X1496)+INDEX(Ci,$W1496,4)*POWER(X1496,3))</f>
        <v>1974.9226476459392</v>
      </c>
      <c r="Z1496" s="3">
        <f t="shared" si="610"/>
        <v>1988.1626723518732</v>
      </c>
      <c r="AA1496" s="3">
        <f t="shared" si="611"/>
        <v>1977.039978027349</v>
      </c>
      <c r="AB1496" s="3">
        <f t="shared" si="620"/>
        <v>11.122694324524218</v>
      </c>
      <c r="AC1496" s="3">
        <f t="shared" si="621"/>
        <v>11.122694324524218</v>
      </c>
      <c r="AE1496" s="34">
        <f t="shared" si="612"/>
        <v>14</v>
      </c>
      <c r="AF1496" s="73" t="b">
        <f>COUNTIF('Power Curve'!$D$2:$D$31,AE1496)&gt;0</f>
        <v>1</v>
      </c>
      <c r="AG1496" s="73" t="b">
        <f t="shared" si="613"/>
        <v>0</v>
      </c>
      <c r="AH1496" s="73" t="b">
        <f t="shared" si="622"/>
        <v>1</v>
      </c>
      <c r="AI1496" s="34" t="str">
        <f t="shared" si="614"/>
        <v>Outer</v>
      </c>
      <c r="AJ1496" s="35" t="str">
        <f t="shared" si="623"/>
        <v>1.5-1.6</v>
      </c>
      <c r="AK1496" s="36" t="str">
        <f t="shared" si="615"/>
        <v>20-21</v>
      </c>
      <c r="AL1496" s="36" t="str">
        <f t="shared" si="616"/>
        <v>Mar</v>
      </c>
      <c r="AM1496" s="35" t="str">
        <f t="shared" si="617"/>
        <v>285-295</v>
      </c>
      <c r="AN1496" s="36" t="str">
        <f t="shared" si="618"/>
        <v>HWS-LTI</v>
      </c>
    </row>
    <row r="1497" spans="5:40" x14ac:dyDescent="0.3">
      <c r="E1497" s="12">
        <v>40969.840277777781</v>
      </c>
      <c r="F1497" s="16">
        <v>14.61</v>
      </c>
      <c r="G1497" s="16">
        <v>1980.0800018310549</v>
      </c>
      <c r="H1497" s="29">
        <v>1.1851294668662018</v>
      </c>
      <c r="I1497" s="26">
        <v>288.7</v>
      </c>
      <c r="J1497" s="30">
        <v>0.12114989733059549</v>
      </c>
      <c r="K1497" s="31">
        <v>0.13193715456250918</v>
      </c>
      <c r="L1497" s="111">
        <f t="shared" si="598"/>
        <v>1.6</v>
      </c>
      <c r="M1497" s="112">
        <f t="shared" si="599"/>
        <v>0.12</v>
      </c>
      <c r="N1497" s="112" t="b">
        <f t="shared" si="600"/>
        <v>1</v>
      </c>
      <c r="O1497" s="112" t="b">
        <f t="shared" si="601"/>
        <v>1</v>
      </c>
      <c r="P1497" s="113">
        <f t="shared" si="602"/>
        <v>16</v>
      </c>
      <c r="Q1497" s="113">
        <f t="shared" si="603"/>
        <v>14</v>
      </c>
      <c r="R1497" s="114" t="str">
        <f t="shared" si="619"/>
        <v>1.6-0.12</v>
      </c>
      <c r="S1497" s="127">
        <f t="shared" si="604"/>
        <v>6.9193617767456883E-4</v>
      </c>
      <c r="T1497" s="112" t="b">
        <f t="shared" si="605"/>
        <v>1</v>
      </c>
      <c r="U1497" s="22">
        <f t="shared" si="606"/>
        <v>14.44974285478165</v>
      </c>
      <c r="V1497" s="22">
        <f t="shared" si="607"/>
        <v>1.5913043142155585</v>
      </c>
      <c r="W1497" s="81">
        <f t="shared" si="608"/>
        <v>15</v>
      </c>
      <c r="X1497" s="22">
        <f t="shared" si="609"/>
        <v>0.47394059863852445</v>
      </c>
      <c r="Y1497" s="3">
        <f>IF(U1497&gt;'Power Curve'!$C$37,0,INDEX(Ci,$W1497,1)*POWER(1-X1497,3)+INDEX(Ci,$W1497,2)*3*X1497*POWER(1-X1497,2)+INDEX(Ci,$W1497,3)*3*POWER(X1497,2)*(1-X1497)+INDEX(Ci,$W1497,4)*POWER(X1497,3))</f>
        <v>1977.2766119889282</v>
      </c>
      <c r="Z1497" s="3">
        <f t="shared" si="610"/>
        <v>1978.644761210033</v>
      </c>
      <c r="AA1497" s="3">
        <f t="shared" si="611"/>
        <v>1980.0800018310549</v>
      </c>
      <c r="AB1497" s="3">
        <f t="shared" si="620"/>
        <v>-1.435240621021876</v>
      </c>
      <c r="AC1497" s="3">
        <f t="shared" si="621"/>
        <v>1.435240621021876</v>
      </c>
      <c r="AE1497" s="34">
        <f t="shared" si="612"/>
        <v>14</v>
      </c>
      <c r="AF1497" s="73" t="b">
        <f>COUNTIF('Power Curve'!$D$2:$D$31,AE1497)&gt;0</f>
        <v>1</v>
      </c>
      <c r="AG1497" s="73" t="b">
        <f t="shared" si="613"/>
        <v>0</v>
      </c>
      <c r="AH1497" s="73" t="b">
        <f t="shared" si="622"/>
        <v>1</v>
      </c>
      <c r="AI1497" s="34" t="str">
        <f t="shared" si="614"/>
        <v>Inner</v>
      </c>
      <c r="AJ1497" s="35" t="str">
        <f t="shared" si="623"/>
        <v>1.5-1.6</v>
      </c>
      <c r="AK1497" s="36" t="str">
        <f t="shared" si="615"/>
        <v>20-21</v>
      </c>
      <c r="AL1497" s="36" t="str">
        <f t="shared" si="616"/>
        <v>Mar</v>
      </c>
      <c r="AM1497" s="35" t="str">
        <f t="shared" si="617"/>
        <v>285-295</v>
      </c>
      <c r="AN1497" s="36" t="str">
        <f t="shared" si="618"/>
        <v>Inner-TI</v>
      </c>
    </row>
    <row r="1498" spans="5:40" x14ac:dyDescent="0.3">
      <c r="E1498" s="12">
        <v>40969.847222222219</v>
      </c>
      <c r="F1498" s="16">
        <v>14.33</v>
      </c>
      <c r="G1498" s="16">
        <v>1973.0899963378911</v>
      </c>
      <c r="H1498" s="29">
        <v>1.185042580495044</v>
      </c>
      <c r="I1498" s="26">
        <v>286.89999999999998</v>
      </c>
      <c r="J1498" s="30">
        <v>0.11933007676203768</v>
      </c>
      <c r="K1498" s="31">
        <v>0.13233671038948852</v>
      </c>
      <c r="L1498" s="111">
        <f t="shared" si="598"/>
        <v>1.5000000000000002</v>
      </c>
      <c r="M1498" s="112">
        <f t="shared" si="599"/>
        <v>0.12</v>
      </c>
      <c r="N1498" s="112" t="b">
        <f t="shared" si="600"/>
        <v>1</v>
      </c>
      <c r="O1498" s="112" t="b">
        <f t="shared" si="601"/>
        <v>1</v>
      </c>
      <c r="P1498" s="113">
        <f t="shared" si="602"/>
        <v>15</v>
      </c>
      <c r="Q1498" s="113">
        <f t="shared" si="603"/>
        <v>14</v>
      </c>
      <c r="R1498" s="114" t="str">
        <f t="shared" si="619"/>
        <v>1.5-0.12</v>
      </c>
      <c r="S1498" s="127">
        <f t="shared" si="604"/>
        <v>-2.6858717067739375E-4</v>
      </c>
      <c r="T1498" s="112" t="b">
        <f t="shared" si="605"/>
        <v>1</v>
      </c>
      <c r="U1498" s="22">
        <f t="shared" si="606"/>
        <v>14.172467812981962</v>
      </c>
      <c r="V1498" s="22">
        <f t="shared" si="607"/>
        <v>1.5484505626872158</v>
      </c>
      <c r="W1498" s="81">
        <f t="shared" si="608"/>
        <v>15</v>
      </c>
      <c r="X1498" s="22">
        <f t="shared" si="609"/>
        <v>0.20904873465576876</v>
      </c>
      <c r="Y1498" s="3">
        <f>IF(U1498&gt;'Power Curve'!$C$37,0,INDEX(Ci,$W1498,1)*POWER(1-X1498,3)+INDEX(Ci,$W1498,2)*3*X1498*POWER(1-X1498,2)+INDEX(Ci,$W1498,3)*3*POWER(X1498,2)*(1-X1498)+INDEX(Ci,$W1498,4)*POWER(X1498,3))</f>
        <v>1976.1299518547628</v>
      </c>
      <c r="Z1498" s="3">
        <f t="shared" si="610"/>
        <v>1975.5991887021034</v>
      </c>
      <c r="AA1498" s="3">
        <f t="shared" si="611"/>
        <v>1973.0899963378911</v>
      </c>
      <c r="AB1498" s="3">
        <f t="shared" si="620"/>
        <v>2.5091923642123675</v>
      </c>
      <c r="AC1498" s="3">
        <f t="shared" si="621"/>
        <v>2.5091923642123675</v>
      </c>
      <c r="AE1498" s="34">
        <f t="shared" si="612"/>
        <v>14</v>
      </c>
      <c r="AF1498" s="73" t="b">
        <f>COUNTIF('Power Curve'!$D$2:$D$31,AE1498)&gt;0</f>
        <v>1</v>
      </c>
      <c r="AG1498" s="73" t="b">
        <f t="shared" si="613"/>
        <v>0</v>
      </c>
      <c r="AH1498" s="73" t="b">
        <f t="shared" si="622"/>
        <v>1</v>
      </c>
      <c r="AI1498" s="34" t="str">
        <f t="shared" si="614"/>
        <v>Inner</v>
      </c>
      <c r="AJ1498" s="35" t="str">
        <f t="shared" si="623"/>
        <v>1.5-1.6</v>
      </c>
      <c r="AK1498" s="36" t="str">
        <f t="shared" si="615"/>
        <v>20-21</v>
      </c>
      <c r="AL1498" s="36" t="str">
        <f t="shared" si="616"/>
        <v>Mar</v>
      </c>
      <c r="AM1498" s="35" t="str">
        <f t="shared" si="617"/>
        <v>285-295</v>
      </c>
      <c r="AN1498" s="36" t="str">
        <f t="shared" si="618"/>
        <v>Inner-TI</v>
      </c>
    </row>
    <row r="1499" spans="5:40" x14ac:dyDescent="0.3">
      <c r="E1499" s="12">
        <v>40969.854166666664</v>
      </c>
      <c r="F1499" s="16">
        <v>13.17</v>
      </c>
      <c r="G1499" s="16">
        <v>1960.1300201415991</v>
      </c>
      <c r="H1499" s="29">
        <v>1.1857095423451756</v>
      </c>
      <c r="I1499" s="26">
        <v>282</v>
      </c>
      <c r="J1499" s="30">
        <v>0.16173120728929385</v>
      </c>
      <c r="K1499" s="31">
        <v>0.15316754463589974</v>
      </c>
      <c r="L1499" s="111">
        <f t="shared" si="598"/>
        <v>1.4000000000000001</v>
      </c>
      <c r="M1499" s="112">
        <f t="shared" si="599"/>
        <v>0.16</v>
      </c>
      <c r="N1499" s="112" t="b">
        <f t="shared" si="600"/>
        <v>1</v>
      </c>
      <c r="O1499" s="112" t="b">
        <f t="shared" si="601"/>
        <v>1</v>
      </c>
      <c r="P1499" s="113">
        <f t="shared" si="602"/>
        <v>14</v>
      </c>
      <c r="Q1499" s="113">
        <f t="shared" si="603"/>
        <v>10</v>
      </c>
      <c r="R1499" s="114" t="str">
        <f t="shared" si="619"/>
        <v>1.4-0.16</v>
      </c>
      <c r="S1499" s="127">
        <f t="shared" si="604"/>
        <v>-4.4284408338542292E-3</v>
      </c>
      <c r="T1499" s="112" t="b">
        <f t="shared" si="605"/>
        <v>1</v>
      </c>
      <c r="U1499" s="22">
        <f t="shared" si="606"/>
        <v>13.027663040932412</v>
      </c>
      <c r="V1499" s="22">
        <f t="shared" si="607"/>
        <v>1.3715172947975152</v>
      </c>
      <c r="W1499" s="81">
        <f t="shared" si="608"/>
        <v>14</v>
      </c>
      <c r="X1499" s="22">
        <f t="shared" si="609"/>
        <v>3.9203233026691174E-2</v>
      </c>
      <c r="Y1499" s="3">
        <f>IF(U1499&gt;'Power Curve'!$C$37,0,INDEX(Ci,$W1499,1)*POWER(1-X1499,3)+INDEX(Ci,$W1499,2)*3*X1499*POWER(1-X1499,2)+INDEX(Ci,$W1499,3)*3*POWER(X1499,2)*(1-X1499)+INDEX(Ci,$W1499,4)*POWER(X1499,3))</f>
        <v>1954.2427017454975</v>
      </c>
      <c r="Z1499" s="3">
        <f t="shared" si="610"/>
        <v>1945.5884535658263</v>
      </c>
      <c r="AA1499" s="3">
        <f t="shared" si="611"/>
        <v>1960.1300201415991</v>
      </c>
      <c r="AB1499" s="3">
        <f t="shared" si="620"/>
        <v>-14.541566575772777</v>
      </c>
      <c r="AC1499" s="3">
        <f t="shared" si="621"/>
        <v>14.541566575772777</v>
      </c>
      <c r="AE1499" s="34">
        <f t="shared" si="612"/>
        <v>13</v>
      </c>
      <c r="AF1499" s="73" t="b">
        <f>COUNTIF('Power Curve'!$D$2:$D$31,AE1499)&gt;0</f>
        <v>1</v>
      </c>
      <c r="AG1499" s="73" t="b">
        <f t="shared" si="613"/>
        <v>0</v>
      </c>
      <c r="AH1499" s="73" t="b">
        <f t="shared" si="622"/>
        <v>1</v>
      </c>
      <c r="AI1499" s="34" t="str">
        <f t="shared" si="614"/>
        <v>Outer</v>
      </c>
      <c r="AJ1499" s="35" t="str">
        <f t="shared" si="623"/>
        <v>1.3-1.4</v>
      </c>
      <c r="AK1499" s="36" t="str">
        <f t="shared" si="615"/>
        <v>20-21</v>
      </c>
      <c r="AL1499" s="36" t="str">
        <f t="shared" si="616"/>
        <v>Mar</v>
      </c>
      <c r="AM1499" s="35" t="str">
        <f t="shared" si="617"/>
        <v>275-285</v>
      </c>
      <c r="AN1499" s="36" t="str">
        <f t="shared" si="618"/>
        <v>HWS-HTI</v>
      </c>
    </row>
    <row r="1500" spans="5:40" x14ac:dyDescent="0.3">
      <c r="E1500" s="12">
        <v>40969.861111111109</v>
      </c>
      <c r="F1500" s="16">
        <v>13.85</v>
      </c>
      <c r="G1500" s="16">
        <v>1954.5399627685549</v>
      </c>
      <c r="H1500" s="29">
        <v>1.1859269680095785</v>
      </c>
      <c r="I1500" s="26">
        <v>275.8</v>
      </c>
      <c r="J1500" s="30">
        <v>0.12707581227436823</v>
      </c>
      <c r="K1500" s="31">
        <v>0.15537493920095205</v>
      </c>
      <c r="L1500" s="111">
        <f t="shared" si="598"/>
        <v>1.5000000000000002</v>
      </c>
      <c r="M1500" s="112">
        <f t="shared" si="599"/>
        <v>0.13</v>
      </c>
      <c r="N1500" s="112" t="b">
        <f t="shared" si="600"/>
        <v>1</v>
      </c>
      <c r="O1500" s="112" t="b">
        <f t="shared" si="601"/>
        <v>1</v>
      </c>
      <c r="P1500" s="113">
        <f t="shared" si="602"/>
        <v>15</v>
      </c>
      <c r="Q1500" s="113">
        <f t="shared" si="603"/>
        <v>13</v>
      </c>
      <c r="R1500" s="114" t="str">
        <f t="shared" si="619"/>
        <v>1.5-0.13</v>
      </c>
      <c r="S1500" s="127">
        <f t="shared" si="604"/>
        <v>-1.1197886700886556E-3</v>
      </c>
      <c r="T1500" s="112" t="b">
        <f t="shared" si="605"/>
        <v>1</v>
      </c>
      <c r="U1500" s="22">
        <f t="shared" si="606"/>
        <v>13.701151193941268</v>
      </c>
      <c r="V1500" s="22">
        <f t="shared" si="607"/>
        <v>1.4756070598877835</v>
      </c>
      <c r="W1500" s="81">
        <f t="shared" si="608"/>
        <v>14</v>
      </c>
      <c r="X1500" s="22">
        <f t="shared" si="609"/>
        <v>0.73801190301237107</v>
      </c>
      <c r="Y1500" s="3">
        <f>IF(U1500&gt;'Power Curve'!$C$37,0,INDEX(Ci,$W1500,1)*POWER(1-X1500,3)+INDEX(Ci,$W1500,2)*3*X1500*POWER(1-X1500,2)+INDEX(Ci,$W1500,3)*3*POWER(X1500,2)*(1-X1500)+INDEX(Ci,$W1500,4)*POWER(X1500,3))</f>
        <v>1971.5831398148553</v>
      </c>
      <c r="Z1500" s="3">
        <f t="shared" si="610"/>
        <v>1969.3753833527528</v>
      </c>
      <c r="AA1500" s="3">
        <f t="shared" si="611"/>
        <v>1954.5399627685549</v>
      </c>
      <c r="AB1500" s="3">
        <f t="shared" si="620"/>
        <v>14.835420584197891</v>
      </c>
      <c r="AC1500" s="3">
        <f t="shared" si="621"/>
        <v>14.835420584197891</v>
      </c>
      <c r="AE1500" s="34">
        <f t="shared" si="612"/>
        <v>14</v>
      </c>
      <c r="AF1500" s="73" t="b">
        <f>COUNTIF('Power Curve'!$D$2:$D$31,AE1500)&gt;0</f>
        <v>1</v>
      </c>
      <c r="AG1500" s="73" t="b">
        <f t="shared" si="613"/>
        <v>0</v>
      </c>
      <c r="AH1500" s="73" t="b">
        <f t="shared" si="622"/>
        <v>1</v>
      </c>
      <c r="AI1500" s="34" t="str">
        <f t="shared" si="614"/>
        <v>Inner</v>
      </c>
      <c r="AJ1500" s="35" t="str">
        <f t="shared" si="623"/>
        <v>1.4-1.5</v>
      </c>
      <c r="AK1500" s="36" t="str">
        <f t="shared" si="615"/>
        <v>20-21</v>
      </c>
      <c r="AL1500" s="36" t="str">
        <f t="shared" si="616"/>
        <v>Mar</v>
      </c>
      <c r="AM1500" s="35" t="str">
        <f t="shared" si="617"/>
        <v>275-285</v>
      </c>
      <c r="AN1500" s="36" t="str">
        <f t="shared" si="618"/>
        <v>Inner-TI</v>
      </c>
    </row>
    <row r="1501" spans="5:40" x14ac:dyDescent="0.3">
      <c r="E1501" s="12">
        <v>40969.868055555555</v>
      </c>
      <c r="F1501" s="16">
        <v>14.83</v>
      </c>
      <c r="G1501" s="16">
        <v>1939.6700286865259</v>
      </c>
      <c r="H1501" s="29">
        <v>1.1859704628152485</v>
      </c>
      <c r="I1501" s="26">
        <v>277.39999999999998</v>
      </c>
      <c r="J1501" s="30">
        <v>0.1443020903573837</v>
      </c>
      <c r="K1501" s="31">
        <v>0.20337310870102784</v>
      </c>
      <c r="L1501" s="111">
        <f t="shared" si="598"/>
        <v>1.6</v>
      </c>
      <c r="M1501" s="112">
        <f t="shared" si="599"/>
        <v>0.14000000000000001</v>
      </c>
      <c r="N1501" s="112" t="b">
        <f t="shared" si="600"/>
        <v>1</v>
      </c>
      <c r="O1501" s="112" t="b">
        <f t="shared" si="601"/>
        <v>1</v>
      </c>
      <c r="P1501" s="113">
        <f t="shared" si="602"/>
        <v>16</v>
      </c>
      <c r="Q1501" s="113">
        <f t="shared" si="603"/>
        <v>12</v>
      </c>
      <c r="R1501" s="114" t="str">
        <f t="shared" si="619"/>
        <v>1.6-0.14</v>
      </c>
      <c r="S1501" s="127">
        <f t="shared" si="604"/>
        <v>-4.3153521593601672E-3</v>
      </c>
      <c r="T1501" s="112" t="b">
        <f t="shared" si="605"/>
        <v>1</v>
      </c>
      <c r="U1501" s="22">
        <f t="shared" si="606"/>
        <v>14.670798281827636</v>
      </c>
      <c r="V1501" s="22">
        <f t="shared" si="607"/>
        <v>1.6254691430553065</v>
      </c>
      <c r="W1501" s="81">
        <f t="shared" si="608"/>
        <v>15</v>
      </c>
      <c r="X1501" s="22">
        <f t="shared" si="609"/>
        <v>0.68512363095781148</v>
      </c>
      <c r="Y1501" s="3">
        <f>IF(U1501&gt;'Power Curve'!$C$37,0,INDEX(Ci,$W1501,1)*POWER(1-X1501,3)+INDEX(Ci,$W1501,2)*3*X1501*POWER(1-X1501,2)+INDEX(Ci,$W1501,3)*3*POWER(X1501,2)*(1-X1501)+INDEX(Ci,$W1501,4)*POWER(X1501,3))</f>
        <v>1977.9862683906372</v>
      </c>
      <c r="Z1501" s="3">
        <f t="shared" si="610"/>
        <v>1969.4505610761528</v>
      </c>
      <c r="AA1501" s="3">
        <f t="shared" si="611"/>
        <v>1939.6700286865259</v>
      </c>
      <c r="AB1501" s="3">
        <f t="shared" si="620"/>
        <v>29.780532389626842</v>
      </c>
      <c r="AC1501" s="3">
        <f t="shared" si="621"/>
        <v>29.780532389626842</v>
      </c>
      <c r="AE1501" s="34">
        <f t="shared" si="612"/>
        <v>15</v>
      </c>
      <c r="AF1501" s="73" t="b">
        <f>COUNTIF('Power Curve'!$D$2:$D$31,AE1501)&gt;0</f>
        <v>1</v>
      </c>
      <c r="AG1501" s="73" t="b">
        <f t="shared" si="613"/>
        <v>0</v>
      </c>
      <c r="AH1501" s="73" t="b">
        <f t="shared" si="622"/>
        <v>1</v>
      </c>
      <c r="AI1501" s="34" t="str">
        <f t="shared" si="614"/>
        <v>Outer</v>
      </c>
      <c r="AJ1501" s="35" t="str">
        <f t="shared" si="623"/>
        <v>1.6-1.7</v>
      </c>
      <c r="AK1501" s="36" t="str">
        <f t="shared" si="615"/>
        <v>20-21</v>
      </c>
      <c r="AL1501" s="36" t="str">
        <f t="shared" si="616"/>
        <v>Mar</v>
      </c>
      <c r="AM1501" s="35" t="str">
        <f t="shared" si="617"/>
        <v>275-285</v>
      </c>
      <c r="AN1501" s="36" t="str">
        <f t="shared" si="618"/>
        <v>HWS-HTI</v>
      </c>
    </row>
    <row r="1502" spans="5:40" x14ac:dyDescent="0.3">
      <c r="E1502" s="12">
        <v>40969.875</v>
      </c>
      <c r="F1502" s="16">
        <v>13.87</v>
      </c>
      <c r="G1502" s="16">
        <v>1952.6600036621071</v>
      </c>
      <c r="H1502" s="29">
        <v>1.1868557472547563</v>
      </c>
      <c r="I1502" s="26">
        <v>275.39999999999998</v>
      </c>
      <c r="J1502" s="30">
        <v>0.11751982696467195</v>
      </c>
      <c r="K1502" s="31">
        <v>0.16854440848693192</v>
      </c>
      <c r="L1502" s="111">
        <f t="shared" si="598"/>
        <v>1.5000000000000002</v>
      </c>
      <c r="M1502" s="112">
        <f t="shared" si="599"/>
        <v>0.12</v>
      </c>
      <c r="N1502" s="112" t="b">
        <f t="shared" si="600"/>
        <v>1</v>
      </c>
      <c r="O1502" s="112" t="b">
        <f t="shared" si="601"/>
        <v>1</v>
      </c>
      <c r="P1502" s="113">
        <f t="shared" si="602"/>
        <v>15</v>
      </c>
      <c r="Q1502" s="113">
        <f t="shared" si="603"/>
        <v>14</v>
      </c>
      <c r="R1502" s="114" t="str">
        <f t="shared" si="619"/>
        <v>1.5-0.12</v>
      </c>
      <c r="S1502" s="127">
        <f t="shared" si="604"/>
        <v>-2.6858717067739375E-4</v>
      </c>
      <c r="T1502" s="112" t="b">
        <f t="shared" si="605"/>
        <v>1</v>
      </c>
      <c r="U1502" s="22">
        <f t="shared" si="606"/>
        <v>13.72451724476349</v>
      </c>
      <c r="V1502" s="22">
        <f t="shared" si="607"/>
        <v>1.4792183583646854</v>
      </c>
      <c r="W1502" s="81">
        <f t="shared" si="608"/>
        <v>14</v>
      </c>
      <c r="X1502" s="22">
        <f t="shared" si="609"/>
        <v>0.76225642583722941</v>
      </c>
      <c r="Y1502" s="3">
        <f>IF(U1502&gt;'Power Curve'!$C$37,0,INDEX(Ci,$W1502,1)*POWER(1-X1502,3)+INDEX(Ci,$W1502,2)*3*X1502*POWER(1-X1502,2)+INDEX(Ci,$W1502,3)*3*POWER(X1502,2)*(1-X1502)+INDEX(Ci,$W1502,4)*POWER(X1502,3))</f>
        <v>1971.9997352546295</v>
      </c>
      <c r="Z1502" s="3">
        <f t="shared" si="610"/>
        <v>1971.470081425161</v>
      </c>
      <c r="AA1502" s="3">
        <f t="shared" si="611"/>
        <v>1952.6600036621071</v>
      </c>
      <c r="AB1502" s="3">
        <f t="shared" si="620"/>
        <v>18.810077763053869</v>
      </c>
      <c r="AC1502" s="3">
        <f t="shared" si="621"/>
        <v>18.810077763053869</v>
      </c>
      <c r="AE1502" s="34">
        <f t="shared" si="612"/>
        <v>14</v>
      </c>
      <c r="AF1502" s="73" t="b">
        <f>COUNTIF('Power Curve'!$D$2:$D$31,AE1502)&gt;0</f>
        <v>1</v>
      </c>
      <c r="AG1502" s="73" t="b">
        <f t="shared" si="613"/>
        <v>0</v>
      </c>
      <c r="AH1502" s="73" t="b">
        <f t="shared" si="622"/>
        <v>1</v>
      </c>
      <c r="AI1502" s="34" t="str">
        <f t="shared" si="614"/>
        <v>Inner</v>
      </c>
      <c r="AJ1502" s="35" t="str">
        <f t="shared" si="623"/>
        <v>1.4-1.5</v>
      </c>
      <c r="AK1502" s="36" t="str">
        <f t="shared" si="615"/>
        <v>21-22</v>
      </c>
      <c r="AL1502" s="36" t="str">
        <f t="shared" si="616"/>
        <v>Mar</v>
      </c>
      <c r="AM1502" s="35" t="str">
        <f t="shared" si="617"/>
        <v>275-285</v>
      </c>
      <c r="AN1502" s="36" t="str">
        <f t="shared" si="618"/>
        <v>Inner-TI</v>
      </c>
    </row>
    <row r="1503" spans="5:40" x14ac:dyDescent="0.3">
      <c r="E1503" s="12">
        <v>40969.881944444445</v>
      </c>
      <c r="F1503" s="16">
        <v>13.05</v>
      </c>
      <c r="G1503" s="16">
        <v>1968.4399719238311</v>
      </c>
      <c r="H1503" s="29">
        <v>1.1875529491489636</v>
      </c>
      <c r="I1503" s="26">
        <v>273.10000000000002</v>
      </c>
      <c r="J1503" s="30">
        <v>0.14482758620689654</v>
      </c>
      <c r="K1503" s="31">
        <v>0.16187427572425447</v>
      </c>
      <c r="L1503" s="111">
        <f t="shared" si="598"/>
        <v>1.4000000000000001</v>
      </c>
      <c r="M1503" s="112">
        <f t="shared" si="599"/>
        <v>0.14000000000000001</v>
      </c>
      <c r="N1503" s="112" t="b">
        <f t="shared" si="600"/>
        <v>1</v>
      </c>
      <c r="O1503" s="112" t="b">
        <f t="shared" si="601"/>
        <v>1</v>
      </c>
      <c r="P1503" s="113">
        <f t="shared" si="602"/>
        <v>14</v>
      </c>
      <c r="Q1503" s="113">
        <f t="shared" si="603"/>
        <v>12</v>
      </c>
      <c r="R1503" s="114" t="str">
        <f t="shared" si="619"/>
        <v>1.4-0.14</v>
      </c>
      <c r="S1503" s="127">
        <f t="shared" si="604"/>
        <v>-4.3734296661873655E-3</v>
      </c>
      <c r="T1503" s="112" t="b">
        <f t="shared" si="605"/>
        <v>1</v>
      </c>
      <c r="U1503" s="22">
        <f t="shared" si="606"/>
        <v>12.915646292911388</v>
      </c>
      <c r="V1503" s="22">
        <f t="shared" si="607"/>
        <v>1.3542047452959491</v>
      </c>
      <c r="W1503" s="81">
        <f t="shared" si="608"/>
        <v>13</v>
      </c>
      <c r="X1503" s="22">
        <f t="shared" si="609"/>
        <v>0.92357723694110239</v>
      </c>
      <c r="Y1503" s="3">
        <f>IF(U1503&gt;'Power Curve'!$C$37,0,INDEX(Ci,$W1503,1)*POWER(1-X1503,3)+INDEX(Ci,$W1503,2)*3*X1503*POWER(1-X1503,2)+INDEX(Ci,$W1503,3)*3*POWER(X1503,2)*(1-X1503)+INDEX(Ci,$W1503,4)*POWER(X1503,3))</f>
        <v>1951.1109773668413</v>
      </c>
      <c r="Z1503" s="3">
        <f t="shared" si="610"/>
        <v>1942.5779307364014</v>
      </c>
      <c r="AA1503" s="3">
        <f t="shared" si="611"/>
        <v>1968.4399719238311</v>
      </c>
      <c r="AB1503" s="3">
        <f t="shared" si="620"/>
        <v>-25.862041187429668</v>
      </c>
      <c r="AC1503" s="3">
        <f t="shared" si="621"/>
        <v>25.862041187429668</v>
      </c>
      <c r="AE1503" s="34">
        <f t="shared" si="612"/>
        <v>13</v>
      </c>
      <c r="AF1503" s="73" t="b">
        <f>COUNTIF('Power Curve'!$D$2:$D$31,AE1503)&gt;0</f>
        <v>1</v>
      </c>
      <c r="AG1503" s="73" t="b">
        <f t="shared" si="613"/>
        <v>0</v>
      </c>
      <c r="AH1503" s="73" t="b">
        <f t="shared" si="622"/>
        <v>1</v>
      </c>
      <c r="AI1503" s="34" t="str">
        <f t="shared" si="614"/>
        <v>Outer</v>
      </c>
      <c r="AJ1503" s="35" t="str">
        <f t="shared" si="623"/>
        <v>1.3-1.4</v>
      </c>
      <c r="AK1503" s="36" t="str">
        <f t="shared" si="615"/>
        <v>21-22</v>
      </c>
      <c r="AL1503" s="36" t="str">
        <f t="shared" si="616"/>
        <v>Mar</v>
      </c>
      <c r="AM1503" s="35" t="str">
        <f t="shared" si="617"/>
        <v>265-275</v>
      </c>
      <c r="AN1503" s="36" t="str">
        <f t="shared" si="618"/>
        <v>HWS-HTI</v>
      </c>
    </row>
    <row r="1504" spans="5:40" x14ac:dyDescent="0.3">
      <c r="E1504" s="12">
        <v>40969.888888888891</v>
      </c>
      <c r="F1504" s="16">
        <v>13.81</v>
      </c>
      <c r="G1504" s="16">
        <v>1960.4600524902371</v>
      </c>
      <c r="H1504" s="29">
        <v>1.187378572023799</v>
      </c>
      <c r="I1504" s="26">
        <v>275.2</v>
      </c>
      <c r="J1504" s="30">
        <v>0.13613323678493844</v>
      </c>
      <c r="K1504" s="31">
        <v>0.10167761339564964</v>
      </c>
      <c r="L1504" s="111">
        <f t="shared" si="598"/>
        <v>1.5000000000000002</v>
      </c>
      <c r="M1504" s="112">
        <f t="shared" si="599"/>
        <v>0.14000000000000001</v>
      </c>
      <c r="N1504" s="112" t="b">
        <f t="shared" si="600"/>
        <v>1</v>
      </c>
      <c r="O1504" s="112" t="b">
        <f t="shared" si="601"/>
        <v>1</v>
      </c>
      <c r="P1504" s="113">
        <f t="shared" si="602"/>
        <v>15</v>
      </c>
      <c r="Q1504" s="113">
        <f t="shared" si="603"/>
        <v>12</v>
      </c>
      <c r="R1504" s="114" t="str">
        <f t="shared" si="619"/>
        <v>1.5-0.14</v>
      </c>
      <c r="S1504" s="127">
        <f t="shared" si="604"/>
        <v>-1.010407212220238E-3</v>
      </c>
      <c r="T1504" s="112" t="b">
        <f t="shared" si="605"/>
        <v>1</v>
      </c>
      <c r="U1504" s="22">
        <f t="shared" si="606"/>
        <v>13.667152847477222</v>
      </c>
      <c r="V1504" s="22">
        <f t="shared" si="607"/>
        <v>1.4703525058453852</v>
      </c>
      <c r="W1504" s="81">
        <f t="shared" si="608"/>
        <v>14</v>
      </c>
      <c r="X1504" s="22">
        <f t="shared" si="609"/>
        <v>0.70273535186873204</v>
      </c>
      <c r="Y1504" s="3">
        <f>IF(U1504&gt;'Power Curve'!$C$37,0,INDEX(Ci,$W1504,1)*POWER(1-X1504,3)+INDEX(Ci,$W1504,2)*3*X1504*POWER(1-X1504,2)+INDEX(Ci,$W1504,3)*3*POWER(X1504,2)*(1-X1504)+INDEX(Ci,$W1504,4)*POWER(X1504,3))</f>
        <v>1970.9412701326473</v>
      </c>
      <c r="Z1504" s="3">
        <f t="shared" si="610"/>
        <v>1968.9498168584428</v>
      </c>
      <c r="AA1504" s="3">
        <f t="shared" si="611"/>
        <v>1960.4600524902371</v>
      </c>
      <c r="AB1504" s="3">
        <f t="shared" si="620"/>
        <v>8.4897643682056696</v>
      </c>
      <c r="AC1504" s="3">
        <f t="shared" si="621"/>
        <v>8.4897643682056696</v>
      </c>
      <c r="AE1504" s="34">
        <f t="shared" si="612"/>
        <v>14</v>
      </c>
      <c r="AF1504" s="73" t="b">
        <f>COUNTIF('Power Curve'!$D$2:$D$31,AE1504)&gt;0</f>
        <v>1</v>
      </c>
      <c r="AG1504" s="73" t="b">
        <f t="shared" si="613"/>
        <v>0</v>
      </c>
      <c r="AH1504" s="73" t="b">
        <f t="shared" si="622"/>
        <v>1</v>
      </c>
      <c r="AI1504" s="34" t="str">
        <f t="shared" si="614"/>
        <v>Inner</v>
      </c>
      <c r="AJ1504" s="35" t="str">
        <f t="shared" si="623"/>
        <v>1.4-1.5</v>
      </c>
      <c r="AK1504" s="36" t="str">
        <f t="shared" si="615"/>
        <v>21-22</v>
      </c>
      <c r="AL1504" s="36" t="str">
        <f t="shared" si="616"/>
        <v>Mar</v>
      </c>
      <c r="AM1504" s="35" t="str">
        <f t="shared" si="617"/>
        <v>275-285</v>
      </c>
      <c r="AN1504" s="36" t="str">
        <f t="shared" si="618"/>
        <v>Inner-TI</v>
      </c>
    </row>
    <row r="1505" spans="5:40" x14ac:dyDescent="0.3">
      <c r="E1505" s="12">
        <v>40969.895833333336</v>
      </c>
      <c r="F1505" s="16">
        <v>12.81</v>
      </c>
      <c r="G1505" s="16">
        <v>1970.629943847661</v>
      </c>
      <c r="H1505" s="29">
        <v>1.1882653416083788</v>
      </c>
      <c r="I1505" s="26">
        <v>269.60000000000002</v>
      </c>
      <c r="J1505" s="30">
        <v>0.12568306010928962</v>
      </c>
      <c r="K1505" s="31">
        <v>0.1839378797486636</v>
      </c>
      <c r="L1505" s="111">
        <f t="shared" si="598"/>
        <v>1.3000000000000003</v>
      </c>
      <c r="M1505" s="112">
        <f t="shared" si="599"/>
        <v>0.13</v>
      </c>
      <c r="N1505" s="112" t="b">
        <f t="shared" si="600"/>
        <v>1</v>
      </c>
      <c r="O1505" s="112" t="b">
        <f t="shared" si="601"/>
        <v>1</v>
      </c>
      <c r="P1505" s="113">
        <f t="shared" si="602"/>
        <v>13.000000000000002</v>
      </c>
      <c r="Q1505" s="113">
        <f t="shared" si="603"/>
        <v>13</v>
      </c>
      <c r="R1505" s="114" t="str">
        <f t="shared" si="619"/>
        <v>1.3-0.13</v>
      </c>
      <c r="S1505" s="127">
        <f t="shared" si="604"/>
        <v>-3.4559656700221307E-3</v>
      </c>
      <c r="T1505" s="112" t="b">
        <f t="shared" si="605"/>
        <v>1</v>
      </c>
      <c r="U1505" s="22">
        <f t="shared" si="606"/>
        <v>12.680651786610667</v>
      </c>
      <c r="V1505" s="22">
        <f t="shared" si="607"/>
        <v>1.317885586823649</v>
      </c>
      <c r="W1505" s="81">
        <f t="shared" si="608"/>
        <v>13</v>
      </c>
      <c r="X1505" s="22">
        <f t="shared" si="609"/>
        <v>0.68165399611495137</v>
      </c>
      <c r="Y1505" s="3">
        <f>IF(U1505&gt;'Power Curve'!$C$37,0,INDEX(Ci,$W1505,1)*POWER(1-X1505,3)+INDEX(Ci,$W1505,2)*3*X1505*POWER(1-X1505,2)+INDEX(Ci,$W1505,3)*3*POWER(X1505,2)*(1-X1505)+INDEX(Ci,$W1505,4)*POWER(X1505,3))</f>
        <v>1944.4125971672365</v>
      </c>
      <c r="Z1505" s="3">
        <f t="shared" si="610"/>
        <v>1937.692773983068</v>
      </c>
      <c r="AA1505" s="3">
        <f t="shared" si="611"/>
        <v>1970.629943847661</v>
      </c>
      <c r="AB1505" s="3">
        <f t="shared" si="620"/>
        <v>-32.937169864592988</v>
      </c>
      <c r="AC1505" s="3">
        <f t="shared" si="621"/>
        <v>32.937169864592988</v>
      </c>
      <c r="AE1505" s="34">
        <f t="shared" si="612"/>
        <v>13</v>
      </c>
      <c r="AF1505" s="73" t="b">
        <f>COUNTIF('Power Curve'!$D$2:$D$31,AE1505)&gt;0</f>
        <v>1</v>
      </c>
      <c r="AG1505" s="73" t="b">
        <f t="shared" si="613"/>
        <v>0</v>
      </c>
      <c r="AH1505" s="73" t="b">
        <f t="shared" si="622"/>
        <v>1</v>
      </c>
      <c r="AI1505" s="34" t="str">
        <f t="shared" si="614"/>
        <v>Inner</v>
      </c>
      <c r="AJ1505" s="35" t="str">
        <f t="shared" si="623"/>
        <v>1.3-1.4</v>
      </c>
      <c r="AK1505" s="36" t="str">
        <f t="shared" si="615"/>
        <v>21-22</v>
      </c>
      <c r="AL1505" s="36" t="str">
        <f t="shared" si="616"/>
        <v>Mar</v>
      </c>
      <c r="AM1505" s="35" t="str">
        <f t="shared" si="617"/>
        <v>265-275</v>
      </c>
      <c r="AN1505" s="36" t="str">
        <f t="shared" si="618"/>
        <v>Inner-TI</v>
      </c>
    </row>
    <row r="1506" spans="5:40" x14ac:dyDescent="0.3">
      <c r="E1506" s="12">
        <v>40969.902777777781</v>
      </c>
      <c r="F1506" s="16">
        <v>15.23</v>
      </c>
      <c r="G1506" s="16">
        <v>1980.7699737548851</v>
      </c>
      <c r="H1506" s="29">
        <v>1.1878437585854598</v>
      </c>
      <c r="I1506" s="26">
        <v>275.10000000000002</v>
      </c>
      <c r="J1506" s="30">
        <v>0.15233092580433355</v>
      </c>
      <c r="K1506" s="31">
        <v>0.17746513389104715</v>
      </c>
      <c r="L1506" s="111">
        <f t="shared" si="598"/>
        <v>1.7000000000000002</v>
      </c>
      <c r="M1506" s="112">
        <f t="shared" si="599"/>
        <v>0.15000000000000002</v>
      </c>
      <c r="N1506" s="112" t="b">
        <f t="shared" si="600"/>
        <v>1</v>
      </c>
      <c r="O1506" s="112" t="b">
        <f t="shared" si="601"/>
        <v>1</v>
      </c>
      <c r="P1506" s="113">
        <f t="shared" si="602"/>
        <v>17</v>
      </c>
      <c r="Q1506" s="113">
        <f t="shared" si="603"/>
        <v>10.999999999999998</v>
      </c>
      <c r="R1506" s="114" t="str">
        <f t="shared" si="619"/>
        <v>1.7-0.15</v>
      </c>
      <c r="S1506" s="127">
        <f t="shared" si="604"/>
        <v>-1.9711728107279537E-3</v>
      </c>
      <c r="T1506" s="112" t="b">
        <f t="shared" si="605"/>
        <v>1</v>
      </c>
      <c r="U1506" s="22">
        <f t="shared" si="606"/>
        <v>15.074432812961083</v>
      </c>
      <c r="V1506" s="22">
        <f t="shared" si="607"/>
        <v>1.6878521609900681</v>
      </c>
      <c r="W1506" s="81">
        <f t="shared" si="608"/>
        <v>16</v>
      </c>
      <c r="X1506" s="22">
        <f t="shared" si="609"/>
        <v>7.4220747039295751E-2</v>
      </c>
      <c r="Y1506" s="3">
        <f>IF(U1506&gt;'Power Curve'!$C$37,0,INDEX(Ci,$W1506,1)*POWER(1-X1506,3)+INDEX(Ci,$W1506,2)*3*X1506*POWER(1-X1506,2)+INDEX(Ci,$W1506,3)*3*POWER(X1506,2)*(1-X1506)+INDEX(Ci,$W1506,4)*POWER(X1506,3))</f>
        <v>1979.3201206869714</v>
      </c>
      <c r="Z1506" s="3">
        <f t="shared" si="610"/>
        <v>1975.4185386813465</v>
      </c>
      <c r="AA1506" s="3">
        <f t="shared" si="611"/>
        <v>1980.7699737548851</v>
      </c>
      <c r="AB1506" s="3">
        <f t="shared" si="620"/>
        <v>-5.351435073538596</v>
      </c>
      <c r="AC1506" s="3">
        <f t="shared" si="621"/>
        <v>5.351435073538596</v>
      </c>
      <c r="AE1506" s="34">
        <f t="shared" si="612"/>
        <v>15</v>
      </c>
      <c r="AF1506" s="73" t="b">
        <f>COUNTIF('Power Curve'!$D$2:$D$31,AE1506)&gt;0</f>
        <v>1</v>
      </c>
      <c r="AG1506" s="73" t="b">
        <f t="shared" si="613"/>
        <v>0</v>
      </c>
      <c r="AH1506" s="73" t="b">
        <f t="shared" si="622"/>
        <v>1</v>
      </c>
      <c r="AI1506" s="34" t="str">
        <f t="shared" si="614"/>
        <v>Outer</v>
      </c>
      <c r="AJ1506" s="35" t="str">
        <f t="shared" si="623"/>
        <v>1.6-1.7</v>
      </c>
      <c r="AK1506" s="36" t="str">
        <f t="shared" si="615"/>
        <v>21-22</v>
      </c>
      <c r="AL1506" s="36" t="str">
        <f t="shared" si="616"/>
        <v>Mar</v>
      </c>
      <c r="AM1506" s="35" t="str">
        <f t="shared" si="617"/>
        <v>275-285</v>
      </c>
      <c r="AN1506" s="36" t="str">
        <f t="shared" si="618"/>
        <v>HWS-HTI</v>
      </c>
    </row>
    <row r="1507" spans="5:40" x14ac:dyDescent="0.3">
      <c r="E1507" s="12">
        <v>40969.909722222219</v>
      </c>
      <c r="F1507" s="16">
        <v>14.03</v>
      </c>
      <c r="G1507" s="16">
        <v>1978.880004882813</v>
      </c>
      <c r="H1507" s="29">
        <v>1.1888624135138008</v>
      </c>
      <c r="I1507" s="26">
        <v>279.2</v>
      </c>
      <c r="J1507" s="30">
        <v>9.4796863863150407E-2</v>
      </c>
      <c r="K1507" s="31">
        <v>0.13787355698258155</v>
      </c>
      <c r="L1507" s="111">
        <f t="shared" si="598"/>
        <v>1.5000000000000002</v>
      </c>
      <c r="M1507" s="112">
        <f t="shared" si="599"/>
        <v>0.09</v>
      </c>
      <c r="N1507" s="112" t="b">
        <f t="shared" si="600"/>
        <v>1</v>
      </c>
      <c r="O1507" s="112" t="b">
        <f t="shared" si="601"/>
        <v>1</v>
      </c>
      <c r="P1507" s="113">
        <f t="shared" si="602"/>
        <v>15</v>
      </c>
      <c r="Q1507" s="113">
        <f t="shared" si="603"/>
        <v>17</v>
      </c>
      <c r="R1507" s="114" t="str">
        <f t="shared" si="619"/>
        <v>1.5-0.09</v>
      </c>
      <c r="S1507" s="127">
        <f t="shared" si="604"/>
        <v>6.7040725477101725E-3</v>
      </c>
      <c r="T1507" s="112" t="b">
        <f t="shared" si="605"/>
        <v>1</v>
      </c>
      <c r="U1507" s="22">
        <f t="shared" si="606"/>
        <v>13.890658692957135</v>
      </c>
      <c r="V1507" s="22">
        <f t="shared" si="607"/>
        <v>1.504896054753216</v>
      </c>
      <c r="W1507" s="81">
        <f t="shared" si="608"/>
        <v>14</v>
      </c>
      <c r="X1507" s="22">
        <f t="shared" si="609"/>
        <v>0.93464414182452071</v>
      </c>
      <c r="Y1507" s="3">
        <f>IF(U1507&gt;'Power Curve'!$C$37,0,INDEX(Ci,$W1507,1)*POWER(1-X1507,3)+INDEX(Ci,$W1507,2)*3*X1507*POWER(1-X1507,2)+INDEX(Ci,$W1507,3)*3*POWER(X1507,2)*(1-X1507)+INDEX(Ci,$W1507,4)*POWER(X1507,3))</f>
        <v>1974.3089407674347</v>
      </c>
      <c r="Z1507" s="3">
        <f t="shared" si="610"/>
        <v>1987.5448511379323</v>
      </c>
      <c r="AA1507" s="3">
        <f t="shared" si="611"/>
        <v>1978.880004882813</v>
      </c>
      <c r="AB1507" s="3">
        <f t="shared" si="620"/>
        <v>8.6648462551193006</v>
      </c>
      <c r="AC1507" s="3">
        <f t="shared" si="621"/>
        <v>8.6648462551193006</v>
      </c>
      <c r="AE1507" s="34">
        <f t="shared" si="612"/>
        <v>14</v>
      </c>
      <c r="AF1507" s="73" t="b">
        <f>COUNTIF('Power Curve'!$D$2:$D$31,AE1507)&gt;0</f>
        <v>1</v>
      </c>
      <c r="AG1507" s="73" t="b">
        <f t="shared" si="613"/>
        <v>0</v>
      </c>
      <c r="AH1507" s="73" t="b">
        <f t="shared" si="622"/>
        <v>1</v>
      </c>
      <c r="AI1507" s="34" t="str">
        <f t="shared" si="614"/>
        <v>Outer</v>
      </c>
      <c r="AJ1507" s="35" t="str">
        <f t="shared" si="623"/>
        <v>1.5-1.6</v>
      </c>
      <c r="AK1507" s="36" t="str">
        <f t="shared" si="615"/>
        <v>21-22</v>
      </c>
      <c r="AL1507" s="36" t="str">
        <f t="shared" si="616"/>
        <v>Mar</v>
      </c>
      <c r="AM1507" s="35" t="str">
        <f t="shared" si="617"/>
        <v>275-285</v>
      </c>
      <c r="AN1507" s="36" t="str">
        <f t="shared" si="618"/>
        <v>HWS-LTI</v>
      </c>
    </row>
    <row r="1508" spans="5:40" x14ac:dyDescent="0.3">
      <c r="E1508" s="12">
        <v>40969.916666666664</v>
      </c>
      <c r="F1508" s="16">
        <v>13.88</v>
      </c>
      <c r="G1508" s="16">
        <v>1944.2499847412109</v>
      </c>
      <c r="H1508" s="29">
        <v>1.1891683704607625</v>
      </c>
      <c r="I1508" s="26">
        <v>279.89999999999998</v>
      </c>
      <c r="J1508" s="30">
        <v>0.13688760806916425</v>
      </c>
      <c r="K1508" s="31">
        <v>0.13903944279183053</v>
      </c>
      <c r="L1508" s="111">
        <f t="shared" si="598"/>
        <v>1.5000000000000002</v>
      </c>
      <c r="M1508" s="112">
        <f t="shared" si="599"/>
        <v>0.14000000000000001</v>
      </c>
      <c r="N1508" s="112" t="b">
        <f t="shared" si="600"/>
        <v>1</v>
      </c>
      <c r="O1508" s="112" t="b">
        <f t="shared" si="601"/>
        <v>1</v>
      </c>
      <c r="P1508" s="113">
        <f t="shared" si="602"/>
        <v>15</v>
      </c>
      <c r="Q1508" s="113">
        <f t="shared" si="603"/>
        <v>12</v>
      </c>
      <c r="R1508" s="114" t="str">
        <f t="shared" si="619"/>
        <v>1.5-0.14</v>
      </c>
      <c r="S1508" s="127">
        <f t="shared" si="604"/>
        <v>-1.010407212220238E-3</v>
      </c>
      <c r="T1508" s="112" t="b">
        <f t="shared" si="605"/>
        <v>1</v>
      </c>
      <c r="U1508" s="22">
        <f t="shared" si="606"/>
        <v>13.743327201746473</v>
      </c>
      <c r="V1508" s="22">
        <f t="shared" si="607"/>
        <v>1.482125497851801</v>
      </c>
      <c r="W1508" s="81">
        <f t="shared" si="608"/>
        <v>14</v>
      </c>
      <c r="X1508" s="22">
        <f t="shared" si="609"/>
        <v>0.78177356353748706</v>
      </c>
      <c r="Y1508" s="3">
        <f>IF(U1508&gt;'Power Curve'!$C$37,0,INDEX(Ci,$W1508,1)*POWER(1-X1508,3)+INDEX(Ci,$W1508,2)*3*X1508*POWER(1-X1508,2)+INDEX(Ci,$W1508,3)*3*POWER(X1508,2)*(1-X1508)+INDEX(Ci,$W1508,4)*POWER(X1508,3))</f>
        <v>1972.3199172295047</v>
      </c>
      <c r="Z1508" s="3">
        <f t="shared" si="610"/>
        <v>1970.3270709603303</v>
      </c>
      <c r="AA1508" s="3">
        <f t="shared" si="611"/>
        <v>1944.2499847412109</v>
      </c>
      <c r="AB1508" s="3">
        <f t="shared" si="620"/>
        <v>26.077086219119337</v>
      </c>
      <c r="AC1508" s="3">
        <f t="shared" si="621"/>
        <v>26.077086219119337</v>
      </c>
      <c r="AE1508" s="34">
        <f t="shared" si="612"/>
        <v>14</v>
      </c>
      <c r="AF1508" s="73" t="b">
        <f>COUNTIF('Power Curve'!$D$2:$D$31,AE1508)&gt;0</f>
        <v>1</v>
      </c>
      <c r="AG1508" s="73" t="b">
        <f t="shared" si="613"/>
        <v>0</v>
      </c>
      <c r="AH1508" s="73" t="b">
        <f t="shared" si="622"/>
        <v>1</v>
      </c>
      <c r="AI1508" s="34" t="str">
        <f t="shared" si="614"/>
        <v>Inner</v>
      </c>
      <c r="AJ1508" s="35" t="str">
        <f t="shared" si="623"/>
        <v>1.4-1.5</v>
      </c>
      <c r="AK1508" s="36" t="str">
        <f t="shared" si="615"/>
        <v>22-23</v>
      </c>
      <c r="AL1508" s="36" t="str">
        <f t="shared" si="616"/>
        <v>Mar</v>
      </c>
      <c r="AM1508" s="35" t="str">
        <f t="shared" si="617"/>
        <v>275-285</v>
      </c>
      <c r="AN1508" s="36" t="str">
        <f t="shared" si="618"/>
        <v>Inner-TI</v>
      </c>
    </row>
    <row r="1509" spans="5:40" x14ac:dyDescent="0.3">
      <c r="E1509" s="12">
        <v>40969.923611111109</v>
      </c>
      <c r="F1509" s="16">
        <v>13.64</v>
      </c>
      <c r="G1509" s="16">
        <v>1971.3000183105469</v>
      </c>
      <c r="H1509" s="29">
        <v>1.1892995430793769</v>
      </c>
      <c r="I1509" s="26">
        <v>286.89999999999998</v>
      </c>
      <c r="J1509" s="30">
        <v>0.13416422287390029</v>
      </c>
      <c r="K1509" s="31">
        <v>0.17256681616424005</v>
      </c>
      <c r="L1509" s="111">
        <f t="shared" si="598"/>
        <v>1.4000000000000001</v>
      </c>
      <c r="M1509" s="112">
        <f t="shared" si="599"/>
        <v>0.13</v>
      </c>
      <c r="N1509" s="112" t="b">
        <f t="shared" si="600"/>
        <v>1</v>
      </c>
      <c r="O1509" s="112" t="b">
        <f t="shared" si="601"/>
        <v>1</v>
      </c>
      <c r="P1509" s="113">
        <f t="shared" si="602"/>
        <v>14</v>
      </c>
      <c r="Q1509" s="113">
        <f t="shared" si="603"/>
        <v>13</v>
      </c>
      <c r="R1509" s="114" t="str">
        <f t="shared" si="619"/>
        <v>1.4-0.13</v>
      </c>
      <c r="S1509" s="127">
        <f t="shared" si="604"/>
        <v>-2.6749175816282314E-3</v>
      </c>
      <c r="T1509" s="112" t="b">
        <f t="shared" si="605"/>
        <v>1</v>
      </c>
      <c r="U1509" s="22">
        <f t="shared" si="606"/>
        <v>13.506186988935362</v>
      </c>
      <c r="V1509" s="22">
        <f t="shared" si="607"/>
        <v>1.4454747135214641</v>
      </c>
      <c r="W1509" s="81">
        <f t="shared" si="608"/>
        <v>14</v>
      </c>
      <c r="X1509" s="22">
        <f t="shared" si="609"/>
        <v>0.53571780743501174</v>
      </c>
      <c r="Y1509" s="3">
        <f>IF(U1509&gt;'Power Curve'!$C$37,0,INDEX(Ci,$W1509,1)*POWER(1-X1509,3)+INDEX(Ci,$W1509,2)*3*X1509*POWER(1-X1509,2)+INDEX(Ci,$W1509,3)*3*POWER(X1509,2)*(1-X1509)+INDEX(Ci,$W1509,4)*POWER(X1509,3))</f>
        <v>1967.4021449516385</v>
      </c>
      <c r="Z1509" s="3">
        <f t="shared" si="610"/>
        <v>1962.1395063639743</v>
      </c>
      <c r="AA1509" s="3">
        <f t="shared" si="611"/>
        <v>1971.3000183105469</v>
      </c>
      <c r="AB1509" s="3">
        <f t="shared" si="620"/>
        <v>-9.1605119465725693</v>
      </c>
      <c r="AC1509" s="3">
        <f t="shared" si="621"/>
        <v>9.1605119465725693</v>
      </c>
      <c r="AE1509" s="34">
        <f t="shared" si="612"/>
        <v>14</v>
      </c>
      <c r="AF1509" s="73" t="b">
        <f>COUNTIF('Power Curve'!$D$2:$D$31,AE1509)&gt;0</f>
        <v>1</v>
      </c>
      <c r="AG1509" s="73" t="b">
        <f t="shared" si="613"/>
        <v>0</v>
      </c>
      <c r="AH1509" s="73" t="b">
        <f t="shared" si="622"/>
        <v>1</v>
      </c>
      <c r="AI1509" s="34" t="str">
        <f t="shared" si="614"/>
        <v>Inner</v>
      </c>
      <c r="AJ1509" s="35" t="str">
        <f t="shared" si="623"/>
        <v>1.4-1.5</v>
      </c>
      <c r="AK1509" s="36" t="str">
        <f t="shared" si="615"/>
        <v>22-23</v>
      </c>
      <c r="AL1509" s="36" t="str">
        <f t="shared" si="616"/>
        <v>Mar</v>
      </c>
      <c r="AM1509" s="35" t="str">
        <f t="shared" si="617"/>
        <v>285-295</v>
      </c>
      <c r="AN1509" s="36" t="str">
        <f t="shared" si="618"/>
        <v>Inner-TI</v>
      </c>
    </row>
    <row r="1510" spans="5:40" x14ac:dyDescent="0.3">
      <c r="E1510" s="12">
        <v>40969.930555555555</v>
      </c>
      <c r="F1510" s="16">
        <v>12.94</v>
      </c>
      <c r="G1510" s="16">
        <v>1969.9900207519511</v>
      </c>
      <c r="H1510" s="29">
        <v>1.1898822669957372</v>
      </c>
      <c r="I1510" s="26">
        <v>290.10000000000002</v>
      </c>
      <c r="J1510" s="30">
        <v>0.14142194744976816</v>
      </c>
      <c r="K1510" s="31">
        <v>0.1635471768714247</v>
      </c>
      <c r="L1510" s="111">
        <f t="shared" si="598"/>
        <v>1.3000000000000003</v>
      </c>
      <c r="M1510" s="112">
        <f t="shared" si="599"/>
        <v>0.14000000000000001</v>
      </c>
      <c r="N1510" s="112" t="b">
        <f t="shared" si="600"/>
        <v>1</v>
      </c>
      <c r="O1510" s="112" t="b">
        <f t="shared" si="601"/>
        <v>1</v>
      </c>
      <c r="P1510" s="113">
        <f t="shared" si="602"/>
        <v>13.000000000000002</v>
      </c>
      <c r="Q1510" s="113">
        <f t="shared" si="603"/>
        <v>12</v>
      </c>
      <c r="R1510" s="114" t="str">
        <f t="shared" si="619"/>
        <v>1.3-0.14</v>
      </c>
      <c r="S1510" s="127">
        <f t="shared" si="604"/>
        <v>-8.9101516438049953E-3</v>
      </c>
      <c r="T1510" s="112" t="b">
        <f t="shared" si="605"/>
        <v>1</v>
      </c>
      <c r="U1510" s="22">
        <f t="shared" si="606"/>
        <v>12.815146564732077</v>
      </c>
      <c r="V1510" s="22">
        <f t="shared" si="607"/>
        <v>1.3386721883369512</v>
      </c>
      <c r="W1510" s="81">
        <f t="shared" si="608"/>
        <v>13</v>
      </c>
      <c r="X1510" s="22">
        <f t="shared" si="609"/>
        <v>0.82011430784533501</v>
      </c>
      <c r="Y1510" s="3">
        <f>IF(U1510&gt;'Power Curve'!$C$37,0,INDEX(Ci,$W1510,1)*POWER(1-X1510,3)+INDEX(Ci,$W1510,2)*3*X1510*POWER(1-X1510,2)+INDEX(Ci,$W1510,3)*3*POWER(X1510,2)*(1-X1510)+INDEX(Ci,$W1510,4)*POWER(X1510,3))</f>
        <v>1948.303819785674</v>
      </c>
      <c r="Z1510" s="3">
        <f t="shared" si="610"/>
        <v>1930.9441373031791</v>
      </c>
      <c r="AA1510" s="3">
        <f t="shared" si="611"/>
        <v>1969.9900207519511</v>
      </c>
      <c r="AB1510" s="3">
        <f t="shared" si="620"/>
        <v>-39.045883448771974</v>
      </c>
      <c r="AC1510" s="3">
        <f t="shared" si="621"/>
        <v>39.045883448771974</v>
      </c>
      <c r="AE1510" s="34">
        <f t="shared" si="612"/>
        <v>13</v>
      </c>
      <c r="AF1510" s="73" t="b">
        <f>COUNTIF('Power Curve'!$D$2:$D$31,AE1510)&gt;0</f>
        <v>1</v>
      </c>
      <c r="AG1510" s="73" t="b">
        <f t="shared" si="613"/>
        <v>0</v>
      </c>
      <c r="AH1510" s="73" t="b">
        <f t="shared" si="622"/>
        <v>1</v>
      </c>
      <c r="AI1510" s="34" t="str">
        <f t="shared" si="614"/>
        <v>Outer</v>
      </c>
      <c r="AJ1510" s="35" t="str">
        <f t="shared" si="623"/>
        <v>1.3-1.4</v>
      </c>
      <c r="AK1510" s="36" t="str">
        <f t="shared" si="615"/>
        <v>22-23</v>
      </c>
      <c r="AL1510" s="36" t="str">
        <f t="shared" si="616"/>
        <v>Mar</v>
      </c>
      <c r="AM1510" s="35" t="str">
        <f t="shared" si="617"/>
        <v>285-295</v>
      </c>
      <c r="AN1510" s="36" t="str">
        <f t="shared" si="618"/>
        <v>HWS-HTI</v>
      </c>
    </row>
    <row r="1511" spans="5:40" x14ac:dyDescent="0.3">
      <c r="E1511" s="12">
        <v>40969.9375</v>
      </c>
      <c r="F1511" s="16">
        <v>12.57</v>
      </c>
      <c r="G1511" s="16">
        <v>1887.480026245122</v>
      </c>
      <c r="H1511" s="29">
        <v>1.1906842444798948</v>
      </c>
      <c r="I1511" s="26">
        <v>294.2</v>
      </c>
      <c r="J1511" s="30">
        <v>0.13524264120922833</v>
      </c>
      <c r="K1511" s="31">
        <v>0.10575605910055833</v>
      </c>
      <c r="L1511" s="111">
        <f t="shared" si="598"/>
        <v>1.3000000000000003</v>
      </c>
      <c r="M1511" s="112">
        <f t="shared" si="599"/>
        <v>0.14000000000000001</v>
      </c>
      <c r="N1511" s="112" t="b">
        <f t="shared" si="600"/>
        <v>1</v>
      </c>
      <c r="O1511" s="112" t="b">
        <f t="shared" si="601"/>
        <v>1</v>
      </c>
      <c r="P1511" s="113">
        <f t="shared" si="602"/>
        <v>13.000000000000002</v>
      </c>
      <c r="Q1511" s="113">
        <f t="shared" si="603"/>
        <v>12</v>
      </c>
      <c r="R1511" s="114" t="str">
        <f t="shared" si="619"/>
        <v>1.3-0.14</v>
      </c>
      <c r="S1511" s="127">
        <f t="shared" si="604"/>
        <v>-8.9101516438049953E-3</v>
      </c>
      <c r="T1511" s="112" t="b">
        <f t="shared" si="605"/>
        <v>1</v>
      </c>
      <c r="U1511" s="22">
        <f t="shared" si="606"/>
        <v>12.451512735005551</v>
      </c>
      <c r="V1511" s="22">
        <f t="shared" si="607"/>
        <v>1.2824714077500792</v>
      </c>
      <c r="W1511" s="81">
        <f t="shared" si="608"/>
        <v>13</v>
      </c>
      <c r="X1511" s="22">
        <f t="shared" si="609"/>
        <v>0.44575885611026594</v>
      </c>
      <c r="Y1511" s="3">
        <f>IF(U1511&gt;'Power Curve'!$C$37,0,INDEX(Ci,$W1511,1)*POWER(1-X1511,3)+INDEX(Ci,$W1511,2)*3*X1511*POWER(1-X1511,2)+INDEX(Ci,$W1511,3)*3*POWER(X1511,2)*(1-X1511)+INDEX(Ci,$W1511,4)*POWER(X1511,3))</f>
        <v>1936.9487939546486</v>
      </c>
      <c r="Z1511" s="3">
        <f t="shared" si="610"/>
        <v>1919.6902864742274</v>
      </c>
      <c r="AA1511" s="3">
        <f t="shared" si="611"/>
        <v>1887.480026245122</v>
      </c>
      <c r="AB1511" s="3">
        <f t="shared" si="620"/>
        <v>32.210260229105415</v>
      </c>
      <c r="AC1511" s="3">
        <f t="shared" si="621"/>
        <v>32.210260229105415</v>
      </c>
      <c r="AE1511" s="34">
        <f t="shared" si="612"/>
        <v>12</v>
      </c>
      <c r="AF1511" s="73" t="b">
        <f>COUNTIF('Power Curve'!$D$2:$D$31,AE1511)&gt;0</f>
        <v>1</v>
      </c>
      <c r="AG1511" s="73" t="b">
        <f t="shared" si="613"/>
        <v>0</v>
      </c>
      <c r="AH1511" s="73" t="b">
        <f t="shared" si="622"/>
        <v>1</v>
      </c>
      <c r="AI1511" s="34" t="str">
        <f t="shared" si="614"/>
        <v>Inner</v>
      </c>
      <c r="AJ1511" s="35" t="str">
        <f t="shared" si="623"/>
        <v>1.2-1.3</v>
      </c>
      <c r="AK1511" s="36" t="str">
        <f t="shared" si="615"/>
        <v>22-23</v>
      </c>
      <c r="AL1511" s="36" t="str">
        <f t="shared" si="616"/>
        <v>Mar</v>
      </c>
      <c r="AM1511" s="35" t="str">
        <f t="shared" si="617"/>
        <v>285-295</v>
      </c>
      <c r="AN1511" s="36" t="str">
        <f t="shared" si="618"/>
        <v>Inner-TI</v>
      </c>
    </row>
    <row r="1512" spans="5:40" x14ac:dyDescent="0.3">
      <c r="E1512" s="12">
        <v>40969.944444444445</v>
      </c>
      <c r="F1512" s="16">
        <v>12.82</v>
      </c>
      <c r="G1512" s="16">
        <v>1976.830017089841</v>
      </c>
      <c r="H1512" s="29">
        <v>1.1912101651035341</v>
      </c>
      <c r="I1512" s="26">
        <v>296.2</v>
      </c>
      <c r="J1512" s="30">
        <v>0.11466458658346333</v>
      </c>
      <c r="K1512" s="31">
        <v>0.11401055818858856</v>
      </c>
      <c r="L1512" s="111">
        <f t="shared" si="598"/>
        <v>1.3000000000000003</v>
      </c>
      <c r="M1512" s="112">
        <f t="shared" si="599"/>
        <v>0.11</v>
      </c>
      <c r="N1512" s="112" t="b">
        <f t="shared" si="600"/>
        <v>1</v>
      </c>
      <c r="O1512" s="112" t="b">
        <f t="shared" si="601"/>
        <v>1</v>
      </c>
      <c r="P1512" s="113">
        <f t="shared" si="602"/>
        <v>13.000000000000002</v>
      </c>
      <c r="Q1512" s="113">
        <f t="shared" si="603"/>
        <v>15</v>
      </c>
      <c r="R1512" s="114" t="str">
        <f t="shared" si="619"/>
        <v>1.3-0.11</v>
      </c>
      <c r="S1512" s="127">
        <f t="shared" si="604"/>
        <v>7.6432603684871349E-4</v>
      </c>
      <c r="T1512" s="112" t="b">
        <f t="shared" si="605"/>
        <v>1</v>
      </c>
      <c r="U1512" s="22">
        <f t="shared" si="606"/>
        <v>12.701025633879183</v>
      </c>
      <c r="V1512" s="22">
        <f t="shared" si="607"/>
        <v>1.3210344305957189</v>
      </c>
      <c r="W1512" s="81">
        <f t="shared" si="608"/>
        <v>13</v>
      </c>
      <c r="X1512" s="22">
        <f t="shared" si="609"/>
        <v>0.70262855946490865</v>
      </c>
      <c r="Y1512" s="3">
        <f>IF(U1512&gt;'Power Curve'!$C$37,0,INDEX(Ci,$W1512,1)*POWER(1-X1512,3)+INDEX(Ci,$W1512,2)*3*X1512*POWER(1-X1512,2)+INDEX(Ci,$W1512,3)*3*POWER(X1512,2)*(1-X1512)+INDEX(Ci,$W1512,4)*POWER(X1512,3))</f>
        <v>1945.0181416622117</v>
      </c>
      <c r="Z1512" s="3">
        <f t="shared" si="610"/>
        <v>1946.5047696700271</v>
      </c>
      <c r="AA1512" s="3">
        <f t="shared" si="611"/>
        <v>1976.830017089841</v>
      </c>
      <c r="AB1512" s="3">
        <f t="shared" si="620"/>
        <v>-30.325247419813877</v>
      </c>
      <c r="AC1512" s="3">
        <f t="shared" si="621"/>
        <v>30.325247419813877</v>
      </c>
      <c r="AE1512" s="34">
        <f t="shared" si="612"/>
        <v>13</v>
      </c>
      <c r="AF1512" s="73" t="b">
        <f>COUNTIF('Power Curve'!$D$2:$D$31,AE1512)&gt;0</f>
        <v>1</v>
      </c>
      <c r="AG1512" s="73" t="b">
        <f t="shared" si="613"/>
        <v>0</v>
      </c>
      <c r="AH1512" s="73" t="b">
        <f t="shared" si="622"/>
        <v>1</v>
      </c>
      <c r="AI1512" s="34" t="str">
        <f t="shared" si="614"/>
        <v>Inner</v>
      </c>
      <c r="AJ1512" s="35" t="str">
        <f t="shared" si="623"/>
        <v>1.3-1.4</v>
      </c>
      <c r="AK1512" s="36" t="str">
        <f t="shared" si="615"/>
        <v>22-23</v>
      </c>
      <c r="AL1512" s="36" t="str">
        <f t="shared" si="616"/>
        <v>Mar</v>
      </c>
      <c r="AM1512" s="35" t="str">
        <f t="shared" si="617"/>
        <v>295-305</v>
      </c>
      <c r="AN1512" s="36" t="str">
        <f t="shared" si="618"/>
        <v>Inner-TI</v>
      </c>
    </row>
    <row r="1513" spans="5:40" x14ac:dyDescent="0.3">
      <c r="E1513" s="12">
        <v>40969.951388888891</v>
      </c>
      <c r="F1513" s="16">
        <v>12.36</v>
      </c>
      <c r="G1513" s="16">
        <v>1938.2200622558589</v>
      </c>
      <c r="H1513" s="29">
        <v>1.1920133596722278</v>
      </c>
      <c r="I1513" s="26">
        <v>291.7</v>
      </c>
      <c r="J1513" s="30">
        <v>0.12944983818770228</v>
      </c>
      <c r="K1513" s="31">
        <v>0.1931625244648931</v>
      </c>
      <c r="L1513" s="111">
        <f t="shared" si="598"/>
        <v>1.3000000000000003</v>
      </c>
      <c r="M1513" s="112">
        <f t="shared" si="599"/>
        <v>0.13</v>
      </c>
      <c r="N1513" s="112" t="b">
        <f t="shared" si="600"/>
        <v>1</v>
      </c>
      <c r="O1513" s="112" t="b">
        <f t="shared" si="601"/>
        <v>1</v>
      </c>
      <c r="P1513" s="113">
        <f t="shared" si="602"/>
        <v>13.000000000000002</v>
      </c>
      <c r="Q1513" s="113">
        <f t="shared" si="603"/>
        <v>13</v>
      </c>
      <c r="R1513" s="114" t="str">
        <f t="shared" si="619"/>
        <v>1.3-0.13</v>
      </c>
      <c r="S1513" s="127">
        <f t="shared" si="604"/>
        <v>-3.4559656700221307E-3</v>
      </c>
      <c r="T1513" s="112" t="b">
        <f t="shared" si="605"/>
        <v>1</v>
      </c>
      <c r="U1513" s="22">
        <f t="shared" si="606"/>
        <v>12.248046188866354</v>
      </c>
      <c r="V1513" s="22">
        <f t="shared" si="607"/>
        <v>1.2510249971536351</v>
      </c>
      <c r="W1513" s="81">
        <f t="shared" si="608"/>
        <v>13</v>
      </c>
      <c r="X1513" s="22">
        <f t="shared" si="609"/>
        <v>0.23629316682003487</v>
      </c>
      <c r="Y1513" s="3">
        <f>IF(U1513&gt;'Power Curve'!$C$37,0,INDEX(Ci,$W1513,1)*POWER(1-X1513,3)+INDEX(Ci,$W1513,2)*3*X1513*POWER(1-X1513,2)+INDEX(Ci,$W1513,3)*3*POWER(X1513,2)*(1-X1513)+INDEX(Ci,$W1513,4)*POWER(X1513,3))</f>
        <v>1928.8207109489242</v>
      </c>
      <c r="Z1513" s="3">
        <f t="shared" si="610"/>
        <v>1922.1547727882571</v>
      </c>
      <c r="AA1513" s="3">
        <f t="shared" si="611"/>
        <v>1938.2200622558589</v>
      </c>
      <c r="AB1513" s="3">
        <f t="shared" si="620"/>
        <v>-16.065289467601815</v>
      </c>
      <c r="AC1513" s="3">
        <f t="shared" si="621"/>
        <v>16.065289467601815</v>
      </c>
      <c r="AE1513" s="34">
        <f t="shared" si="612"/>
        <v>12</v>
      </c>
      <c r="AF1513" s="73" t="b">
        <f>COUNTIF('Power Curve'!$D$2:$D$31,AE1513)&gt;0</f>
        <v>1</v>
      </c>
      <c r="AG1513" s="73" t="b">
        <f t="shared" si="613"/>
        <v>0</v>
      </c>
      <c r="AH1513" s="73" t="b">
        <f t="shared" si="622"/>
        <v>1</v>
      </c>
      <c r="AI1513" s="34" t="str">
        <f t="shared" si="614"/>
        <v>Inner</v>
      </c>
      <c r="AJ1513" s="35" t="str">
        <f t="shared" si="623"/>
        <v>1.2-1.3</v>
      </c>
      <c r="AK1513" s="36" t="str">
        <f t="shared" si="615"/>
        <v>22-23</v>
      </c>
      <c r="AL1513" s="36" t="str">
        <f t="shared" si="616"/>
        <v>Mar</v>
      </c>
      <c r="AM1513" s="35" t="str">
        <f t="shared" si="617"/>
        <v>285-295</v>
      </c>
      <c r="AN1513" s="36" t="str">
        <f t="shared" si="618"/>
        <v>Inner-TI</v>
      </c>
    </row>
    <row r="1514" spans="5:40" x14ac:dyDescent="0.3">
      <c r="E1514" s="12">
        <v>40969.958333333336</v>
      </c>
      <c r="F1514" s="16">
        <v>14.84</v>
      </c>
      <c r="G1514" s="16">
        <v>1983.2900543212941</v>
      </c>
      <c r="H1514" s="29">
        <v>1.1913719750288745</v>
      </c>
      <c r="I1514" s="26">
        <v>287.7</v>
      </c>
      <c r="J1514" s="30">
        <v>0.14824797843665768</v>
      </c>
      <c r="K1514" s="31">
        <v>0.16309584698005947</v>
      </c>
      <c r="L1514" s="111">
        <f t="shared" si="598"/>
        <v>1.6</v>
      </c>
      <c r="M1514" s="112">
        <f t="shared" si="599"/>
        <v>0.15000000000000002</v>
      </c>
      <c r="N1514" s="112" t="b">
        <f t="shared" si="600"/>
        <v>1</v>
      </c>
      <c r="O1514" s="112" t="b">
        <f t="shared" si="601"/>
        <v>1</v>
      </c>
      <c r="P1514" s="113">
        <f t="shared" si="602"/>
        <v>16</v>
      </c>
      <c r="Q1514" s="113">
        <f t="shared" si="603"/>
        <v>10.999999999999998</v>
      </c>
      <c r="R1514" s="114" t="str">
        <f t="shared" si="619"/>
        <v>1.6-0.15</v>
      </c>
      <c r="S1514" s="127">
        <f t="shared" si="604"/>
        <v>-3.7924166262919348E-4</v>
      </c>
      <c r="T1514" s="112" t="b">
        <f t="shared" si="605"/>
        <v>1</v>
      </c>
      <c r="U1514" s="22">
        <f t="shared" si="606"/>
        <v>14.702944955247501</v>
      </c>
      <c r="V1514" s="22">
        <f t="shared" si="607"/>
        <v>1.6304375150597108</v>
      </c>
      <c r="W1514" s="81">
        <f t="shared" si="608"/>
        <v>15</v>
      </c>
      <c r="X1514" s="22">
        <f t="shared" si="609"/>
        <v>0.71583462531115338</v>
      </c>
      <c r="Y1514" s="3">
        <f>IF(U1514&gt;'Power Curve'!$C$37,0,INDEX(Ci,$W1514,1)*POWER(1-X1514,3)+INDEX(Ci,$W1514,2)*3*X1514*POWER(1-X1514,2)+INDEX(Ci,$W1514,3)*3*POWER(X1514,2)*(1-X1514)+INDEX(Ci,$W1514,4)*POWER(X1514,3))</f>
        <v>1978.0842287740243</v>
      </c>
      <c r="Z1514" s="3">
        <f t="shared" si="610"/>
        <v>1977.3340568222834</v>
      </c>
      <c r="AA1514" s="3">
        <f t="shared" si="611"/>
        <v>1983.2900543212941</v>
      </c>
      <c r="AB1514" s="3">
        <f t="shared" si="620"/>
        <v>-5.9559974990106639</v>
      </c>
      <c r="AC1514" s="3">
        <f t="shared" si="621"/>
        <v>5.9559974990106639</v>
      </c>
      <c r="AE1514" s="34">
        <f t="shared" si="612"/>
        <v>15</v>
      </c>
      <c r="AF1514" s="73" t="b">
        <f>COUNTIF('Power Curve'!$D$2:$D$31,AE1514)&gt;0</f>
        <v>1</v>
      </c>
      <c r="AG1514" s="73" t="b">
        <f t="shared" si="613"/>
        <v>0</v>
      </c>
      <c r="AH1514" s="73" t="b">
        <f t="shared" si="622"/>
        <v>1</v>
      </c>
      <c r="AI1514" s="34" t="str">
        <f t="shared" si="614"/>
        <v>Outer</v>
      </c>
      <c r="AJ1514" s="35" t="str">
        <f t="shared" si="623"/>
        <v>1.6-1.7</v>
      </c>
      <c r="AK1514" s="36" t="str">
        <f t="shared" si="615"/>
        <v>23-24</v>
      </c>
      <c r="AL1514" s="36" t="str">
        <f t="shared" si="616"/>
        <v>Mar</v>
      </c>
      <c r="AM1514" s="35" t="str">
        <f t="shared" si="617"/>
        <v>285-295</v>
      </c>
      <c r="AN1514" s="36" t="str">
        <f t="shared" si="618"/>
        <v>HWS-HTI</v>
      </c>
    </row>
    <row r="1515" spans="5:40" x14ac:dyDescent="0.3">
      <c r="E1515" s="12">
        <v>40969.965277777781</v>
      </c>
      <c r="F1515" s="16">
        <v>15.84</v>
      </c>
      <c r="G1515" s="16">
        <v>1969.019958496096</v>
      </c>
      <c r="H1515" s="29">
        <v>1.1915474798848933</v>
      </c>
      <c r="I1515" s="26">
        <v>291.3</v>
      </c>
      <c r="J1515" s="30">
        <v>0.11742424242424243</v>
      </c>
      <c r="K1515" s="31">
        <v>0.15516627141350051</v>
      </c>
      <c r="L1515" s="111">
        <f t="shared" si="598"/>
        <v>1.8000000000000003</v>
      </c>
      <c r="M1515" s="112">
        <f t="shared" si="599"/>
        <v>0.12</v>
      </c>
      <c r="N1515" s="112" t="b">
        <f t="shared" si="600"/>
        <v>1</v>
      </c>
      <c r="O1515" s="112" t="b">
        <f t="shared" si="601"/>
        <v>1</v>
      </c>
      <c r="P1515" s="113">
        <f t="shared" si="602"/>
        <v>18</v>
      </c>
      <c r="Q1515" s="113">
        <f t="shared" si="603"/>
        <v>14</v>
      </c>
      <c r="R1515" s="114" t="str">
        <f t="shared" si="619"/>
        <v>1.8-0.12</v>
      </c>
      <c r="S1515" s="127">
        <f t="shared" si="604"/>
        <v>5.6493233000505191E-4</v>
      </c>
      <c r="T1515" s="112" t="b">
        <f t="shared" si="605"/>
        <v>1</v>
      </c>
      <c r="U1515" s="22">
        <f t="shared" si="606"/>
        <v>15.694480032616832</v>
      </c>
      <c r="V1515" s="22">
        <f t="shared" si="607"/>
        <v>1.7836824575595045</v>
      </c>
      <c r="W1515" s="81">
        <f t="shared" si="608"/>
        <v>16</v>
      </c>
      <c r="X1515" s="22">
        <f t="shared" si="609"/>
        <v>0.69579585069761063</v>
      </c>
      <c r="Y1515" s="3">
        <f>IF(U1515&gt;'Power Curve'!$C$37,0,INDEX(Ci,$W1515,1)*POWER(1-X1515,3)+INDEX(Ci,$W1515,2)*3*X1515*POWER(1-X1515,2)+INDEX(Ci,$W1515,3)*3*POWER(X1515,2)*(1-X1515)+INDEX(Ci,$W1515,4)*POWER(X1515,3))</f>
        <v>1981.4474301324685</v>
      </c>
      <c r="Z1515" s="3">
        <f t="shared" si="610"/>
        <v>1982.5668138459557</v>
      </c>
      <c r="AA1515" s="3">
        <f t="shared" si="611"/>
        <v>1969.019958496096</v>
      </c>
      <c r="AB1515" s="3">
        <f t="shared" si="620"/>
        <v>13.546855349859698</v>
      </c>
      <c r="AC1515" s="3">
        <f t="shared" si="621"/>
        <v>13.546855349859698</v>
      </c>
      <c r="AE1515" s="34">
        <f t="shared" si="612"/>
        <v>16</v>
      </c>
      <c r="AF1515" s="73" t="b">
        <f>COUNTIF('Power Curve'!$D$2:$D$31,AE1515)&gt;0</f>
        <v>1</v>
      </c>
      <c r="AG1515" s="73" t="b">
        <f t="shared" si="613"/>
        <v>0</v>
      </c>
      <c r="AH1515" s="73" t="b">
        <f t="shared" si="622"/>
        <v>1</v>
      </c>
      <c r="AI1515" s="34" t="str">
        <f t="shared" si="614"/>
        <v>Inner</v>
      </c>
      <c r="AJ1515" s="35" t="str">
        <f t="shared" si="623"/>
        <v>1.7-1.8</v>
      </c>
      <c r="AK1515" s="36" t="str">
        <f t="shared" si="615"/>
        <v>23-24</v>
      </c>
      <c r="AL1515" s="36" t="str">
        <f t="shared" si="616"/>
        <v>Mar</v>
      </c>
      <c r="AM1515" s="35" t="str">
        <f t="shared" si="617"/>
        <v>285-295</v>
      </c>
      <c r="AN1515" s="36" t="str">
        <f t="shared" si="618"/>
        <v>Inner-TI</v>
      </c>
    </row>
    <row r="1516" spans="5:40" x14ac:dyDescent="0.3">
      <c r="E1516" s="12">
        <v>40969.972222222219</v>
      </c>
      <c r="F1516" s="16">
        <v>15.71</v>
      </c>
      <c r="G1516" s="16">
        <v>1973.9900054931641</v>
      </c>
      <c r="H1516" s="29">
        <v>1.1925576381713827</v>
      </c>
      <c r="I1516" s="26">
        <v>293.2</v>
      </c>
      <c r="J1516" s="30">
        <v>0.15404201145767027</v>
      </c>
      <c r="K1516" s="31">
        <v>0.12631651717017195</v>
      </c>
      <c r="L1516" s="111">
        <f t="shared" si="598"/>
        <v>1.8000000000000003</v>
      </c>
      <c r="M1516" s="112">
        <f t="shared" si="599"/>
        <v>0.15000000000000002</v>
      </c>
      <c r="N1516" s="112" t="b">
        <f t="shared" si="600"/>
        <v>1</v>
      </c>
      <c r="O1516" s="112" t="b">
        <f t="shared" si="601"/>
        <v>1</v>
      </c>
      <c r="P1516" s="113">
        <f t="shared" si="602"/>
        <v>18</v>
      </c>
      <c r="Q1516" s="113">
        <f t="shared" si="603"/>
        <v>10.999999999999998</v>
      </c>
      <c r="R1516" s="114" t="str">
        <f t="shared" si="619"/>
        <v>1.8-0.15</v>
      </c>
      <c r="S1516" s="127">
        <f t="shared" si="604"/>
        <v>-4.4168342286410719E-3</v>
      </c>
      <c r="T1516" s="112" t="b">
        <f t="shared" si="605"/>
        <v>1</v>
      </c>
      <c r="U1516" s="22">
        <f t="shared" si="606"/>
        <v>15.570071787087238</v>
      </c>
      <c r="V1516" s="22">
        <f t="shared" si="607"/>
        <v>1.7644547621730091</v>
      </c>
      <c r="W1516" s="81">
        <f t="shared" si="608"/>
        <v>16</v>
      </c>
      <c r="X1516" s="22">
        <f t="shared" si="609"/>
        <v>0.57108104566398821</v>
      </c>
      <c r="Y1516" s="3">
        <f>IF(U1516&gt;'Power Curve'!$C$37,0,INDEX(Ci,$W1516,1)*POWER(1-X1516,3)+INDEX(Ci,$W1516,2)*3*X1516*POWER(1-X1516,2)+INDEX(Ci,$W1516,3)*3*POWER(X1516,2)*(1-X1516)+INDEX(Ci,$W1516,4)*POWER(X1516,3))</f>
        <v>1981.0391618820483</v>
      </c>
      <c r="Z1516" s="3">
        <f t="shared" si="610"/>
        <v>1972.2892403035694</v>
      </c>
      <c r="AA1516" s="3">
        <f t="shared" si="611"/>
        <v>1973.9900054931641</v>
      </c>
      <c r="AB1516" s="3">
        <f t="shared" si="620"/>
        <v>-1.7007651895946765</v>
      </c>
      <c r="AC1516" s="3">
        <f t="shared" si="621"/>
        <v>1.7007651895946765</v>
      </c>
      <c r="AE1516" s="34">
        <f t="shared" si="612"/>
        <v>16</v>
      </c>
      <c r="AF1516" s="73" t="b">
        <f>COUNTIF('Power Curve'!$D$2:$D$31,AE1516)&gt;0</f>
        <v>1</v>
      </c>
      <c r="AG1516" s="73" t="b">
        <f t="shared" si="613"/>
        <v>0</v>
      </c>
      <c r="AH1516" s="73" t="b">
        <f t="shared" si="622"/>
        <v>1</v>
      </c>
      <c r="AI1516" s="34" t="str">
        <f t="shared" si="614"/>
        <v>Outer</v>
      </c>
      <c r="AJ1516" s="35" t="str">
        <f t="shared" si="623"/>
        <v>1.7-1.8</v>
      </c>
      <c r="AK1516" s="36" t="str">
        <f t="shared" si="615"/>
        <v>23-24</v>
      </c>
      <c r="AL1516" s="36" t="str">
        <f t="shared" si="616"/>
        <v>Mar</v>
      </c>
      <c r="AM1516" s="35" t="str">
        <f t="shared" si="617"/>
        <v>285-295</v>
      </c>
      <c r="AN1516" s="36" t="str">
        <f t="shared" si="618"/>
        <v>HWS-HTI</v>
      </c>
    </row>
    <row r="1517" spans="5:40" x14ac:dyDescent="0.3">
      <c r="E1517" s="12">
        <v>40969.986111111109</v>
      </c>
      <c r="F1517" s="16">
        <v>15.61</v>
      </c>
      <c r="G1517" s="16">
        <v>1981.7999420165991</v>
      </c>
      <c r="H1517" s="29">
        <v>1.1971146613625356</v>
      </c>
      <c r="I1517" s="26">
        <v>299.2</v>
      </c>
      <c r="J1517" s="30">
        <v>0.12299807815502883</v>
      </c>
      <c r="K1517" s="31">
        <v>0.11366701208154105</v>
      </c>
      <c r="L1517" s="111">
        <f t="shared" si="598"/>
        <v>1.8000000000000003</v>
      </c>
      <c r="M1517" s="112">
        <f t="shared" si="599"/>
        <v>0.12</v>
      </c>
      <c r="N1517" s="112" t="b">
        <f t="shared" si="600"/>
        <v>1</v>
      </c>
      <c r="O1517" s="112" t="b">
        <f t="shared" si="601"/>
        <v>1</v>
      </c>
      <c r="P1517" s="113">
        <f t="shared" si="602"/>
        <v>18</v>
      </c>
      <c r="Q1517" s="113">
        <f t="shared" si="603"/>
        <v>14</v>
      </c>
      <c r="R1517" s="114" t="str">
        <f t="shared" si="619"/>
        <v>1.8-0.12</v>
      </c>
      <c r="S1517" s="127">
        <f t="shared" si="604"/>
        <v>5.6493233000505191E-4</v>
      </c>
      <c r="T1517" s="112" t="b">
        <f t="shared" si="605"/>
        <v>1</v>
      </c>
      <c r="U1517" s="22">
        <f t="shared" si="606"/>
        <v>15.490643410645147</v>
      </c>
      <c r="V1517" s="22">
        <f t="shared" si="607"/>
        <v>1.7521788505501805</v>
      </c>
      <c r="W1517" s="81">
        <f t="shared" si="608"/>
        <v>16</v>
      </c>
      <c r="X1517" s="22">
        <f t="shared" si="609"/>
        <v>0.49145694647390475</v>
      </c>
      <c r="Y1517" s="3">
        <f>IF(U1517&gt;'Power Curve'!$C$37,0,INDEX(Ci,$W1517,1)*POWER(1-X1517,3)+INDEX(Ci,$W1517,2)*3*X1517*POWER(1-X1517,2)+INDEX(Ci,$W1517,3)*3*POWER(X1517,2)*(1-X1517)+INDEX(Ci,$W1517,4)*POWER(X1517,3))</f>
        <v>1980.7735596104978</v>
      </c>
      <c r="Z1517" s="3">
        <f t="shared" si="610"/>
        <v>1981.8925626327409</v>
      </c>
      <c r="AA1517" s="3">
        <f t="shared" si="611"/>
        <v>1981.7999420165991</v>
      </c>
      <c r="AB1517" s="3">
        <f t="shared" si="620"/>
        <v>9.2620616141857681E-2</v>
      </c>
      <c r="AC1517" s="3">
        <f t="shared" si="621"/>
        <v>9.2620616141857681E-2</v>
      </c>
      <c r="AE1517" s="34">
        <f t="shared" si="612"/>
        <v>15</v>
      </c>
      <c r="AF1517" s="73" t="b">
        <f>COUNTIF('Power Curve'!$D$2:$D$31,AE1517)&gt;0</f>
        <v>1</v>
      </c>
      <c r="AG1517" s="73" t="b">
        <f t="shared" si="613"/>
        <v>0</v>
      </c>
      <c r="AH1517" s="73" t="b">
        <f t="shared" si="622"/>
        <v>1</v>
      </c>
      <c r="AI1517" s="34" t="str">
        <f t="shared" si="614"/>
        <v>Inner</v>
      </c>
      <c r="AJ1517" s="35" t="str">
        <f t="shared" si="623"/>
        <v>1.7-1.8</v>
      </c>
      <c r="AK1517" s="36" t="str">
        <f t="shared" si="615"/>
        <v>23-24</v>
      </c>
      <c r="AL1517" s="36" t="str">
        <f t="shared" si="616"/>
        <v>Mar</v>
      </c>
      <c r="AM1517" s="35" t="str">
        <f t="shared" si="617"/>
        <v>295-305</v>
      </c>
      <c r="AN1517" s="36" t="str">
        <f t="shared" si="618"/>
        <v>Inner-TI</v>
      </c>
    </row>
    <row r="1518" spans="5:40" x14ac:dyDescent="0.3">
      <c r="E1518" s="12">
        <v>40969.993055555555</v>
      </c>
      <c r="F1518" s="16">
        <v>13.26</v>
      </c>
      <c r="G1518" s="16">
        <v>1968.5100555419949</v>
      </c>
      <c r="H1518" s="29">
        <v>1.1971711095970092</v>
      </c>
      <c r="I1518" s="26">
        <v>298.89999999999998</v>
      </c>
      <c r="J1518" s="30">
        <v>8.6726998491704371E-2</v>
      </c>
      <c r="K1518" s="31">
        <v>0.14012289331944663</v>
      </c>
      <c r="L1518" s="111">
        <f t="shared" si="598"/>
        <v>1.4000000000000001</v>
      </c>
      <c r="M1518" s="112">
        <f t="shared" si="599"/>
        <v>0.09</v>
      </c>
      <c r="N1518" s="112" t="b">
        <f t="shared" si="600"/>
        <v>1</v>
      </c>
      <c r="O1518" s="112" t="b">
        <f t="shared" si="601"/>
        <v>1</v>
      </c>
      <c r="P1518" s="113">
        <f t="shared" si="602"/>
        <v>14</v>
      </c>
      <c r="Q1518" s="113">
        <f t="shared" si="603"/>
        <v>17</v>
      </c>
      <c r="R1518" s="114" t="str">
        <f t="shared" si="619"/>
        <v>1.4-0.09</v>
      </c>
      <c r="S1518" s="127">
        <f t="shared" si="604"/>
        <v>1.4349591422147685E-2</v>
      </c>
      <c r="T1518" s="112" t="b">
        <f t="shared" si="605"/>
        <v>1</v>
      </c>
      <c r="U1518" s="22">
        <f t="shared" si="606"/>
        <v>13.158818713366999</v>
      </c>
      <c r="V1518" s="22">
        <f t="shared" si="607"/>
        <v>1.3917878267630461</v>
      </c>
      <c r="W1518" s="81">
        <f t="shared" si="608"/>
        <v>14</v>
      </c>
      <c r="X1518" s="22">
        <f t="shared" si="609"/>
        <v>0.1752898451009002</v>
      </c>
      <c r="Y1518" s="3">
        <f>IF(U1518&gt;'Power Curve'!$C$37,0,INDEX(Ci,$W1518,1)*POWER(1-X1518,3)+INDEX(Ci,$W1518,2)*3*X1518*POWER(1-X1518,2)+INDEX(Ci,$W1518,3)*3*POWER(X1518,2)*(1-X1518)+INDEX(Ci,$W1518,4)*POWER(X1518,3))</f>
        <v>1957.9906711107708</v>
      </c>
      <c r="Z1518" s="3">
        <f t="shared" si="610"/>
        <v>1986.087037249587</v>
      </c>
      <c r="AA1518" s="3">
        <f t="shared" si="611"/>
        <v>1968.5100555419949</v>
      </c>
      <c r="AB1518" s="3">
        <f t="shared" si="620"/>
        <v>17.57698170759204</v>
      </c>
      <c r="AC1518" s="3">
        <f t="shared" si="621"/>
        <v>17.57698170759204</v>
      </c>
      <c r="AE1518" s="34">
        <f t="shared" si="612"/>
        <v>13</v>
      </c>
      <c r="AF1518" s="73" t="b">
        <f>COUNTIF('Power Curve'!$D$2:$D$31,AE1518)&gt;0</f>
        <v>1</v>
      </c>
      <c r="AG1518" s="73" t="b">
        <f t="shared" si="613"/>
        <v>0</v>
      </c>
      <c r="AH1518" s="73" t="b">
        <f t="shared" si="622"/>
        <v>1</v>
      </c>
      <c r="AI1518" s="34" t="str">
        <f t="shared" si="614"/>
        <v>Outer</v>
      </c>
      <c r="AJ1518" s="35" t="str">
        <f t="shared" si="623"/>
        <v>1.3-1.4</v>
      </c>
      <c r="AK1518" s="36" t="str">
        <f t="shared" si="615"/>
        <v>23-24</v>
      </c>
      <c r="AL1518" s="36" t="str">
        <f t="shared" si="616"/>
        <v>Mar</v>
      </c>
      <c r="AM1518" s="35" t="str">
        <f t="shared" si="617"/>
        <v>295-305</v>
      </c>
      <c r="AN1518" s="36" t="str">
        <f t="shared" si="618"/>
        <v>HWS-LTI</v>
      </c>
    </row>
    <row r="1519" spans="5:40" x14ac:dyDescent="0.3">
      <c r="E1519" s="12">
        <v>40970.034722222219</v>
      </c>
      <c r="F1519" s="16">
        <v>15.16</v>
      </c>
      <c r="G1519" s="16">
        <v>1981.7999420165991</v>
      </c>
      <c r="H1519" s="29">
        <v>1.1987788619565565</v>
      </c>
      <c r="I1519" s="26">
        <v>289.3</v>
      </c>
      <c r="J1519" s="30">
        <v>0.11477572559366754</v>
      </c>
      <c r="K1519" s="31">
        <v>0.12083097954734348</v>
      </c>
      <c r="L1519" s="111">
        <f t="shared" si="598"/>
        <v>1.7000000000000002</v>
      </c>
      <c r="M1519" s="112">
        <f t="shared" si="599"/>
        <v>0.11</v>
      </c>
      <c r="N1519" s="112" t="b">
        <f t="shared" si="600"/>
        <v>1</v>
      </c>
      <c r="O1519" s="112" t="b">
        <f t="shared" si="601"/>
        <v>1</v>
      </c>
      <c r="P1519" s="113">
        <f t="shared" si="602"/>
        <v>17</v>
      </c>
      <c r="Q1519" s="113">
        <f t="shared" si="603"/>
        <v>15</v>
      </c>
      <c r="R1519" s="114" t="str">
        <f t="shared" si="619"/>
        <v>1.7-0.11</v>
      </c>
      <c r="S1519" s="127">
        <f t="shared" si="604"/>
        <v>1.0144075492843235E-3</v>
      </c>
      <c r="T1519" s="112" t="b">
        <f t="shared" si="605"/>
        <v>1</v>
      </c>
      <c r="U1519" s="22">
        <f t="shared" si="606"/>
        <v>15.05105226604962</v>
      </c>
      <c r="V1519" s="22">
        <f t="shared" si="607"/>
        <v>1.6842386220958447</v>
      </c>
      <c r="W1519" s="81">
        <f t="shared" si="608"/>
        <v>16</v>
      </c>
      <c r="X1519" s="22">
        <f t="shared" si="609"/>
        <v>5.0782587155038188E-2</v>
      </c>
      <c r="Y1519" s="3">
        <f>IF(U1519&gt;'Power Curve'!$C$37,0,INDEX(Ci,$W1519,1)*POWER(1-X1519,3)+INDEX(Ci,$W1519,2)*3*X1519*POWER(1-X1519,2)+INDEX(Ci,$W1519,3)*3*POWER(X1519,2)*(1-X1519)+INDEX(Ci,$W1519,4)*POWER(X1519,3))</f>
        <v>1979.2354571322744</v>
      </c>
      <c r="Z1519" s="3">
        <f t="shared" si="610"/>
        <v>1981.2432085218006</v>
      </c>
      <c r="AA1519" s="3">
        <f t="shared" si="611"/>
        <v>1981.7999420165991</v>
      </c>
      <c r="AB1519" s="3">
        <f t="shared" si="620"/>
        <v>-0.55673349479843637</v>
      </c>
      <c r="AC1519" s="3">
        <f t="shared" si="621"/>
        <v>0.55673349479843637</v>
      </c>
      <c r="AE1519" s="34">
        <f t="shared" si="612"/>
        <v>15</v>
      </c>
      <c r="AF1519" s="73" t="b">
        <f>COUNTIF('Power Curve'!$D$2:$D$31,AE1519)&gt;0</f>
        <v>1</v>
      </c>
      <c r="AG1519" s="73" t="b">
        <f t="shared" si="613"/>
        <v>0</v>
      </c>
      <c r="AH1519" s="73" t="b">
        <f t="shared" si="622"/>
        <v>1</v>
      </c>
      <c r="AI1519" s="34" t="str">
        <f t="shared" si="614"/>
        <v>Inner</v>
      </c>
      <c r="AJ1519" s="35" t="str">
        <f t="shared" si="623"/>
        <v>1.6-1.7</v>
      </c>
      <c r="AK1519" s="36" t="str">
        <f t="shared" si="615"/>
        <v>0-1</v>
      </c>
      <c r="AL1519" s="36" t="str">
        <f t="shared" si="616"/>
        <v>Mar</v>
      </c>
      <c r="AM1519" s="35" t="str">
        <f t="shared" si="617"/>
        <v>285-295</v>
      </c>
      <c r="AN1519" s="36" t="str">
        <f t="shared" si="618"/>
        <v>Inner-TI</v>
      </c>
    </row>
    <row r="1520" spans="5:40" x14ac:dyDescent="0.3">
      <c r="E1520" s="12">
        <v>40970.048611111109</v>
      </c>
      <c r="F1520" s="16">
        <v>14.61</v>
      </c>
      <c r="G1520" s="16">
        <v>1981.7800445556691</v>
      </c>
      <c r="H1520" s="29">
        <v>1.1992788861076813</v>
      </c>
      <c r="I1520" s="26">
        <v>293.3</v>
      </c>
      <c r="J1520" s="30">
        <v>0.14647501711156743</v>
      </c>
      <c r="K1520" s="31">
        <v>0.14267367251784968</v>
      </c>
      <c r="L1520" s="111">
        <f t="shared" si="598"/>
        <v>1.6</v>
      </c>
      <c r="M1520" s="112">
        <f t="shared" si="599"/>
        <v>0.15000000000000002</v>
      </c>
      <c r="N1520" s="112" t="b">
        <f t="shared" si="600"/>
        <v>1</v>
      </c>
      <c r="O1520" s="112" t="b">
        <f t="shared" si="601"/>
        <v>1</v>
      </c>
      <c r="P1520" s="113">
        <f t="shared" si="602"/>
        <v>16</v>
      </c>
      <c r="Q1520" s="113">
        <f t="shared" si="603"/>
        <v>10.999999999999998</v>
      </c>
      <c r="R1520" s="114" t="str">
        <f t="shared" si="619"/>
        <v>1.6-0.15</v>
      </c>
      <c r="S1520" s="127">
        <f t="shared" si="604"/>
        <v>-3.7924166262919348E-4</v>
      </c>
      <c r="T1520" s="112" t="b">
        <f t="shared" si="605"/>
        <v>1</v>
      </c>
      <c r="U1520" s="22">
        <f t="shared" si="606"/>
        <v>14.507021308581255</v>
      </c>
      <c r="V1520" s="22">
        <f t="shared" si="607"/>
        <v>1.6001568838919493</v>
      </c>
      <c r="W1520" s="81">
        <f t="shared" si="608"/>
        <v>15</v>
      </c>
      <c r="X1520" s="22">
        <f t="shared" si="609"/>
        <v>0.52866098131179962</v>
      </c>
      <c r="Y1520" s="3">
        <f>IF(U1520&gt;'Power Curve'!$C$37,0,INDEX(Ci,$W1520,1)*POWER(1-X1520,3)+INDEX(Ci,$W1520,2)*3*X1520*POWER(1-X1520,2)+INDEX(Ci,$W1520,3)*3*POWER(X1520,2)*(1-X1520)+INDEX(Ci,$W1520,4)*POWER(X1520,3))</f>
        <v>1977.4707347086824</v>
      </c>
      <c r="Z1520" s="3">
        <f t="shared" si="610"/>
        <v>1976.720795419451</v>
      </c>
      <c r="AA1520" s="3">
        <f t="shared" si="611"/>
        <v>1981.7800445556691</v>
      </c>
      <c r="AB1520" s="3">
        <f t="shared" si="620"/>
        <v>-5.0592491362181136</v>
      </c>
      <c r="AC1520" s="3">
        <f t="shared" si="621"/>
        <v>5.0592491362181136</v>
      </c>
      <c r="AE1520" s="34">
        <f t="shared" si="612"/>
        <v>15</v>
      </c>
      <c r="AF1520" s="73" t="b">
        <f>COUNTIF('Power Curve'!$D$2:$D$31,AE1520)&gt;0</f>
        <v>1</v>
      </c>
      <c r="AG1520" s="73" t="b">
        <f t="shared" si="613"/>
        <v>0</v>
      </c>
      <c r="AH1520" s="73" t="b">
        <f t="shared" si="622"/>
        <v>1</v>
      </c>
      <c r="AI1520" s="34" t="str">
        <f t="shared" si="614"/>
        <v>Outer</v>
      </c>
      <c r="AJ1520" s="35" t="str">
        <f t="shared" si="623"/>
        <v>1.6-1.7</v>
      </c>
      <c r="AK1520" s="36" t="str">
        <f t="shared" si="615"/>
        <v>1-2</v>
      </c>
      <c r="AL1520" s="36" t="str">
        <f t="shared" si="616"/>
        <v>Mar</v>
      </c>
      <c r="AM1520" s="35" t="str">
        <f t="shared" si="617"/>
        <v>285-295</v>
      </c>
      <c r="AN1520" s="36" t="str">
        <f t="shared" si="618"/>
        <v>HWS-HTI</v>
      </c>
    </row>
    <row r="1521" spans="5:40" x14ac:dyDescent="0.3">
      <c r="E1521" s="12">
        <v>40970.055555555555</v>
      </c>
      <c r="F1521" s="16">
        <v>14.8</v>
      </c>
      <c r="G1521" s="16">
        <v>1981.6100158691411</v>
      </c>
      <c r="H1521" s="29">
        <v>1.1997231134670128</v>
      </c>
      <c r="I1521" s="26">
        <v>294.2</v>
      </c>
      <c r="J1521" s="30">
        <v>0.15135135135135136</v>
      </c>
      <c r="K1521" s="31">
        <v>0.14994295970585877</v>
      </c>
      <c r="L1521" s="111">
        <f t="shared" si="598"/>
        <v>1.6</v>
      </c>
      <c r="M1521" s="112">
        <f t="shared" si="599"/>
        <v>0.15000000000000002</v>
      </c>
      <c r="N1521" s="112" t="b">
        <f t="shared" si="600"/>
        <v>1</v>
      </c>
      <c r="O1521" s="112" t="b">
        <f t="shared" si="601"/>
        <v>1</v>
      </c>
      <c r="P1521" s="113">
        <f t="shared" si="602"/>
        <v>16</v>
      </c>
      <c r="Q1521" s="113">
        <f t="shared" si="603"/>
        <v>10.999999999999998</v>
      </c>
      <c r="R1521" s="114" t="str">
        <f t="shared" si="619"/>
        <v>1.6-0.15</v>
      </c>
      <c r="S1521" s="127">
        <f t="shared" si="604"/>
        <v>-3.7924166262919348E-4</v>
      </c>
      <c r="T1521" s="112" t="b">
        <f t="shared" si="605"/>
        <v>1</v>
      </c>
      <c r="U1521" s="22">
        <f t="shared" si="606"/>
        <v>14.697496354152698</v>
      </c>
      <c r="V1521" s="22">
        <f t="shared" si="607"/>
        <v>1.6295954161965092</v>
      </c>
      <c r="W1521" s="81">
        <f t="shared" si="608"/>
        <v>15</v>
      </c>
      <c r="X1521" s="22">
        <f t="shared" si="609"/>
        <v>0.71062936020422873</v>
      </c>
      <c r="Y1521" s="3">
        <f>IF(U1521&gt;'Power Curve'!$C$37,0,INDEX(Ci,$W1521,1)*POWER(1-X1521,3)+INDEX(Ci,$W1521,2)*3*X1521*POWER(1-X1521,2)+INDEX(Ci,$W1521,3)*3*POWER(X1521,2)*(1-X1521)+INDEX(Ci,$W1521,4)*POWER(X1521,3))</f>
        <v>1978.0676365468462</v>
      </c>
      <c r="Z1521" s="3">
        <f t="shared" si="610"/>
        <v>1977.3174708875692</v>
      </c>
      <c r="AA1521" s="3">
        <f t="shared" si="611"/>
        <v>1981.6100158691411</v>
      </c>
      <c r="AB1521" s="3">
        <f t="shared" si="620"/>
        <v>-4.2925449815718366</v>
      </c>
      <c r="AC1521" s="3">
        <f t="shared" si="621"/>
        <v>4.2925449815718366</v>
      </c>
      <c r="AE1521" s="34">
        <f t="shared" si="612"/>
        <v>15</v>
      </c>
      <c r="AF1521" s="73" t="b">
        <f>COUNTIF('Power Curve'!$D$2:$D$31,AE1521)&gt;0</f>
        <v>1</v>
      </c>
      <c r="AG1521" s="73" t="b">
        <f t="shared" si="613"/>
        <v>0</v>
      </c>
      <c r="AH1521" s="73" t="b">
        <f t="shared" si="622"/>
        <v>1</v>
      </c>
      <c r="AI1521" s="34" t="str">
        <f t="shared" si="614"/>
        <v>Outer</v>
      </c>
      <c r="AJ1521" s="35" t="str">
        <f t="shared" si="623"/>
        <v>1.6-1.7</v>
      </c>
      <c r="AK1521" s="36" t="str">
        <f t="shared" si="615"/>
        <v>1-2</v>
      </c>
      <c r="AL1521" s="36" t="str">
        <f t="shared" si="616"/>
        <v>Mar</v>
      </c>
      <c r="AM1521" s="35" t="str">
        <f t="shared" si="617"/>
        <v>285-295</v>
      </c>
      <c r="AN1521" s="36" t="str">
        <f t="shared" si="618"/>
        <v>HWS-HTI</v>
      </c>
    </row>
    <row r="1522" spans="5:40" x14ac:dyDescent="0.3">
      <c r="E1522" s="12">
        <v>40970.0625</v>
      </c>
      <c r="F1522" s="16">
        <v>15.84</v>
      </c>
      <c r="G1522" s="16">
        <v>1981.180053710943</v>
      </c>
      <c r="H1522" s="29">
        <v>1.1994565371452517</v>
      </c>
      <c r="I1522" s="26">
        <v>295.2</v>
      </c>
      <c r="J1522" s="30">
        <v>0.15467171717171718</v>
      </c>
      <c r="K1522" s="31">
        <v>0.17458997479314861</v>
      </c>
      <c r="L1522" s="111">
        <f t="shared" si="598"/>
        <v>1.8000000000000003</v>
      </c>
      <c r="M1522" s="112">
        <f t="shared" si="599"/>
        <v>0.15000000000000002</v>
      </c>
      <c r="N1522" s="112" t="b">
        <f t="shared" si="600"/>
        <v>1</v>
      </c>
      <c r="O1522" s="112" t="b">
        <f t="shared" si="601"/>
        <v>1</v>
      </c>
      <c r="P1522" s="113">
        <f t="shared" si="602"/>
        <v>18</v>
      </c>
      <c r="Q1522" s="113">
        <f t="shared" si="603"/>
        <v>10.999999999999998</v>
      </c>
      <c r="R1522" s="114" t="str">
        <f t="shared" si="619"/>
        <v>1.8-0.15</v>
      </c>
      <c r="S1522" s="127">
        <f t="shared" si="604"/>
        <v>-4.4168342286410719E-3</v>
      </c>
      <c r="T1522" s="112" t="b">
        <f t="shared" si="605"/>
        <v>1</v>
      </c>
      <c r="U1522" s="22">
        <f t="shared" si="606"/>
        <v>15.729128227968577</v>
      </c>
      <c r="V1522" s="22">
        <f t="shared" si="607"/>
        <v>1.7890374478423368</v>
      </c>
      <c r="W1522" s="81">
        <f t="shared" si="608"/>
        <v>16</v>
      </c>
      <c r="X1522" s="22">
        <f t="shared" si="609"/>
        <v>0.73052942410076382</v>
      </c>
      <c r="Y1522" s="3">
        <f>IF(U1522&gt;'Power Curve'!$C$37,0,INDEX(Ci,$W1522,1)*POWER(1-X1522,3)+INDEX(Ci,$W1522,2)*3*X1522*POWER(1-X1522,2)+INDEX(Ci,$W1522,3)*3*POWER(X1522,2)*(1-X1522)+INDEX(Ci,$W1522,4)*POWER(X1522,3))</f>
        <v>1981.5594381014407</v>
      </c>
      <c r="Z1522" s="3">
        <f t="shared" si="610"/>
        <v>1972.8072185491476</v>
      </c>
      <c r="AA1522" s="3">
        <f t="shared" si="611"/>
        <v>1981.180053710943</v>
      </c>
      <c r="AB1522" s="3">
        <f t="shared" si="620"/>
        <v>-8.3728351617953649</v>
      </c>
      <c r="AC1522" s="3">
        <f t="shared" si="621"/>
        <v>8.3728351617953649</v>
      </c>
      <c r="AE1522" s="34">
        <f t="shared" si="612"/>
        <v>16</v>
      </c>
      <c r="AF1522" s="73" t="b">
        <f>COUNTIF('Power Curve'!$D$2:$D$31,AE1522)&gt;0</f>
        <v>1</v>
      </c>
      <c r="AG1522" s="73" t="b">
        <f t="shared" si="613"/>
        <v>0</v>
      </c>
      <c r="AH1522" s="73" t="b">
        <f t="shared" si="622"/>
        <v>1</v>
      </c>
      <c r="AI1522" s="34" t="str">
        <f t="shared" si="614"/>
        <v>Outer</v>
      </c>
      <c r="AJ1522" s="35" t="str">
        <f t="shared" si="623"/>
        <v>1.7-1.8</v>
      </c>
      <c r="AK1522" s="36" t="str">
        <f t="shared" si="615"/>
        <v>1-2</v>
      </c>
      <c r="AL1522" s="36" t="str">
        <f t="shared" si="616"/>
        <v>Mar</v>
      </c>
      <c r="AM1522" s="35" t="str">
        <f t="shared" si="617"/>
        <v>295-305</v>
      </c>
      <c r="AN1522" s="36" t="str">
        <f t="shared" si="618"/>
        <v>HWS-HTI</v>
      </c>
    </row>
    <row r="1523" spans="5:40" x14ac:dyDescent="0.3">
      <c r="E1523" s="12">
        <v>40970.069444444445</v>
      </c>
      <c r="F1523" s="16">
        <v>13.01</v>
      </c>
      <c r="G1523" s="16">
        <v>1978.6999664306691</v>
      </c>
      <c r="H1523" s="29">
        <v>1.2009911040654946</v>
      </c>
      <c r="I1523" s="26">
        <v>297.8</v>
      </c>
      <c r="J1523" s="30">
        <v>0.13604919292851653</v>
      </c>
      <c r="K1523" s="31">
        <v>0.14536508814148058</v>
      </c>
      <c r="L1523" s="111">
        <f t="shared" si="598"/>
        <v>1.4000000000000001</v>
      </c>
      <c r="M1523" s="112">
        <f t="shared" si="599"/>
        <v>0.14000000000000001</v>
      </c>
      <c r="N1523" s="112" t="b">
        <f t="shared" si="600"/>
        <v>1</v>
      </c>
      <c r="O1523" s="112" t="b">
        <f t="shared" si="601"/>
        <v>1</v>
      </c>
      <c r="P1523" s="113">
        <f t="shared" si="602"/>
        <v>14</v>
      </c>
      <c r="Q1523" s="113">
        <f t="shared" si="603"/>
        <v>12</v>
      </c>
      <c r="R1523" s="114" t="str">
        <f t="shared" si="619"/>
        <v>1.4-0.14</v>
      </c>
      <c r="S1523" s="127">
        <f t="shared" si="604"/>
        <v>-4.3734296661873655E-3</v>
      </c>
      <c r="T1523" s="112" t="b">
        <f t="shared" si="605"/>
        <v>1</v>
      </c>
      <c r="U1523" s="22">
        <f t="shared" si="606"/>
        <v>12.924443842138762</v>
      </c>
      <c r="V1523" s="22">
        <f t="shared" si="607"/>
        <v>1.3555644348886411</v>
      </c>
      <c r="W1523" s="81">
        <f t="shared" si="608"/>
        <v>13</v>
      </c>
      <c r="X1523" s="22">
        <f t="shared" si="609"/>
        <v>0.93263417896888889</v>
      </c>
      <c r="Y1523" s="3">
        <f>IF(U1523&gt;'Power Curve'!$C$37,0,INDEX(Ci,$W1523,1)*POWER(1-X1523,3)+INDEX(Ci,$W1523,2)*3*X1523*POWER(1-X1523,2)+INDEX(Ci,$W1523,3)*3*POWER(X1523,2)*(1-X1523)+INDEX(Ci,$W1523,4)*POWER(X1523,3))</f>
        <v>1951.3555256896962</v>
      </c>
      <c r="Z1523" s="3">
        <f t="shared" si="610"/>
        <v>1942.8214095443661</v>
      </c>
      <c r="AA1523" s="3">
        <f t="shared" si="611"/>
        <v>1978.6999664306691</v>
      </c>
      <c r="AB1523" s="3">
        <f t="shared" si="620"/>
        <v>-35.878556886302931</v>
      </c>
      <c r="AC1523" s="3">
        <f t="shared" si="621"/>
        <v>35.878556886302931</v>
      </c>
      <c r="AE1523" s="34">
        <f t="shared" si="612"/>
        <v>13</v>
      </c>
      <c r="AF1523" s="73" t="b">
        <f>COUNTIF('Power Curve'!$D$2:$D$31,AE1523)&gt;0</f>
        <v>1</v>
      </c>
      <c r="AG1523" s="73" t="b">
        <f t="shared" si="613"/>
        <v>0</v>
      </c>
      <c r="AH1523" s="73" t="b">
        <f t="shared" si="622"/>
        <v>1</v>
      </c>
      <c r="AI1523" s="34" t="str">
        <f t="shared" si="614"/>
        <v>Inner</v>
      </c>
      <c r="AJ1523" s="35" t="str">
        <f t="shared" si="623"/>
        <v>1.3-1.4</v>
      </c>
      <c r="AK1523" s="36" t="str">
        <f t="shared" si="615"/>
        <v>1-2</v>
      </c>
      <c r="AL1523" s="36" t="str">
        <f t="shared" si="616"/>
        <v>Mar</v>
      </c>
      <c r="AM1523" s="35" t="str">
        <f t="shared" si="617"/>
        <v>295-305</v>
      </c>
      <c r="AN1523" s="36" t="str">
        <f t="shared" si="618"/>
        <v>Inner-TI</v>
      </c>
    </row>
    <row r="1524" spans="5:40" x14ac:dyDescent="0.3">
      <c r="E1524" s="12">
        <v>40970.076388888891</v>
      </c>
      <c r="F1524" s="16">
        <v>14.08</v>
      </c>
      <c r="G1524" s="16">
        <v>1940.2900085449269</v>
      </c>
      <c r="H1524" s="29">
        <v>1.2009020923954188</v>
      </c>
      <c r="I1524" s="26">
        <v>294.39999999999998</v>
      </c>
      <c r="J1524" s="30">
        <v>0.11789772727272727</v>
      </c>
      <c r="K1524" s="31">
        <v>0.19473252965420104</v>
      </c>
      <c r="L1524" s="111">
        <f t="shared" si="598"/>
        <v>1.5000000000000002</v>
      </c>
      <c r="M1524" s="112">
        <f t="shared" si="599"/>
        <v>0.12</v>
      </c>
      <c r="N1524" s="112" t="b">
        <f t="shared" si="600"/>
        <v>1</v>
      </c>
      <c r="O1524" s="112" t="b">
        <f t="shared" si="601"/>
        <v>1</v>
      </c>
      <c r="P1524" s="113">
        <f t="shared" si="602"/>
        <v>15</v>
      </c>
      <c r="Q1524" s="113">
        <f t="shared" si="603"/>
        <v>14</v>
      </c>
      <c r="R1524" s="114" t="str">
        <f t="shared" si="619"/>
        <v>1.5-0.12</v>
      </c>
      <c r="S1524" s="127">
        <f t="shared" si="604"/>
        <v>-2.6858717067739375E-4</v>
      </c>
      <c r="T1524" s="112" t="b">
        <f t="shared" si="605"/>
        <v>1</v>
      </c>
      <c r="U1524" s="22">
        <f t="shared" si="606"/>
        <v>13.987061756660319</v>
      </c>
      <c r="V1524" s="22">
        <f t="shared" si="607"/>
        <v>1.5197954590115035</v>
      </c>
      <c r="W1524" s="81">
        <f t="shared" si="608"/>
        <v>15</v>
      </c>
      <c r="X1524" s="22">
        <f t="shared" si="609"/>
        <v>3.1922962592186896E-2</v>
      </c>
      <c r="Y1524" s="3">
        <f>IF(U1524&gt;'Power Curve'!$C$37,0,INDEX(Ci,$W1524,1)*POWER(1-X1524,3)+INDEX(Ci,$W1524,2)*3*X1524*POWER(1-X1524,2)+INDEX(Ci,$W1524,3)*3*POWER(X1524,2)*(1-X1524)+INDEX(Ci,$W1524,4)*POWER(X1524,3))</f>
        <v>1975.0698705934199</v>
      </c>
      <c r="Z1524" s="3">
        <f t="shared" si="610"/>
        <v>1974.539392164987</v>
      </c>
      <c r="AA1524" s="3">
        <f t="shared" si="611"/>
        <v>1940.2900085449269</v>
      </c>
      <c r="AB1524" s="3">
        <f t="shared" si="620"/>
        <v>34.249383620060144</v>
      </c>
      <c r="AC1524" s="3">
        <f t="shared" si="621"/>
        <v>34.249383620060144</v>
      </c>
      <c r="AE1524" s="34">
        <f t="shared" si="612"/>
        <v>14</v>
      </c>
      <c r="AF1524" s="73" t="b">
        <f>COUNTIF('Power Curve'!$D$2:$D$31,AE1524)&gt;0</f>
        <v>1</v>
      </c>
      <c r="AG1524" s="73" t="b">
        <f t="shared" si="613"/>
        <v>0</v>
      </c>
      <c r="AH1524" s="73" t="b">
        <f t="shared" si="622"/>
        <v>1</v>
      </c>
      <c r="AI1524" s="34" t="str">
        <f t="shared" si="614"/>
        <v>Inner</v>
      </c>
      <c r="AJ1524" s="35" t="str">
        <f t="shared" si="623"/>
        <v>1.5-1.6</v>
      </c>
      <c r="AK1524" s="36" t="str">
        <f t="shared" si="615"/>
        <v>1-2</v>
      </c>
      <c r="AL1524" s="36" t="str">
        <f t="shared" si="616"/>
        <v>Mar</v>
      </c>
      <c r="AM1524" s="35" t="str">
        <f t="shared" si="617"/>
        <v>285-295</v>
      </c>
      <c r="AN1524" s="36" t="str">
        <f t="shared" si="618"/>
        <v>Inner-TI</v>
      </c>
    </row>
    <row r="1525" spans="5:40" x14ac:dyDescent="0.3">
      <c r="E1525" s="12">
        <v>40970.083333333336</v>
      </c>
      <c r="F1525" s="16">
        <v>14.72</v>
      </c>
      <c r="G1525" s="16">
        <v>1978.2000427246071</v>
      </c>
      <c r="H1525" s="29">
        <v>1.200768599626739</v>
      </c>
      <c r="I1525" s="26">
        <v>290.89999999999998</v>
      </c>
      <c r="J1525" s="30">
        <v>0.12432065217391304</v>
      </c>
      <c r="K1525" s="31">
        <v>0.13792578329584707</v>
      </c>
      <c r="L1525" s="111">
        <f t="shared" si="598"/>
        <v>1.6</v>
      </c>
      <c r="M1525" s="112">
        <f t="shared" si="599"/>
        <v>0.12</v>
      </c>
      <c r="N1525" s="112" t="b">
        <f t="shared" si="600"/>
        <v>1</v>
      </c>
      <c r="O1525" s="112" t="b">
        <f t="shared" si="601"/>
        <v>1</v>
      </c>
      <c r="P1525" s="113">
        <f t="shared" si="602"/>
        <v>16</v>
      </c>
      <c r="Q1525" s="113">
        <f t="shared" si="603"/>
        <v>14</v>
      </c>
      <c r="R1525" s="114" t="str">
        <f t="shared" si="619"/>
        <v>1.6-0.12</v>
      </c>
      <c r="S1525" s="127">
        <f t="shared" si="604"/>
        <v>6.9193617767456883E-4</v>
      </c>
      <c r="T1525" s="112" t="b">
        <f t="shared" si="605"/>
        <v>1</v>
      </c>
      <c r="U1525" s="22">
        <f t="shared" si="606"/>
        <v>14.622295444114426</v>
      </c>
      <c r="V1525" s="22">
        <f t="shared" si="607"/>
        <v>1.6179728731339658</v>
      </c>
      <c r="W1525" s="81">
        <f t="shared" si="608"/>
        <v>15</v>
      </c>
      <c r="X1525" s="22">
        <f t="shared" si="609"/>
        <v>0.638786943000202</v>
      </c>
      <c r="Y1525" s="3">
        <f>IF(U1525&gt;'Power Curve'!$C$37,0,INDEX(Ci,$W1525,1)*POWER(1-X1525,3)+INDEX(Ci,$W1525,2)*3*X1525*POWER(1-X1525,2)+INDEX(Ci,$W1525,3)*3*POWER(X1525,2)*(1-X1525)+INDEX(Ci,$W1525,4)*POWER(X1525,3))</f>
        <v>1977.8374905503038</v>
      </c>
      <c r="Z1525" s="3">
        <f t="shared" si="610"/>
        <v>1979.2060278635765</v>
      </c>
      <c r="AA1525" s="3">
        <f t="shared" si="611"/>
        <v>1978.2000427246071</v>
      </c>
      <c r="AB1525" s="3">
        <f t="shared" si="620"/>
        <v>1.0059851389694359</v>
      </c>
      <c r="AC1525" s="3">
        <f t="shared" si="621"/>
        <v>1.0059851389694359</v>
      </c>
      <c r="AE1525" s="34">
        <f t="shared" si="612"/>
        <v>15</v>
      </c>
      <c r="AF1525" s="73" t="b">
        <f>COUNTIF('Power Curve'!$D$2:$D$31,AE1525)&gt;0</f>
        <v>1</v>
      </c>
      <c r="AG1525" s="73" t="b">
        <f t="shared" si="613"/>
        <v>0</v>
      </c>
      <c r="AH1525" s="73" t="b">
        <f t="shared" si="622"/>
        <v>1</v>
      </c>
      <c r="AI1525" s="34" t="str">
        <f t="shared" si="614"/>
        <v>Inner</v>
      </c>
      <c r="AJ1525" s="35" t="str">
        <f t="shared" si="623"/>
        <v>1.6-1.7</v>
      </c>
      <c r="AK1525" s="36" t="str">
        <f t="shared" si="615"/>
        <v>2-3</v>
      </c>
      <c r="AL1525" s="36" t="str">
        <f t="shared" si="616"/>
        <v>Mar</v>
      </c>
      <c r="AM1525" s="35" t="str">
        <f t="shared" si="617"/>
        <v>285-295</v>
      </c>
      <c r="AN1525" s="36" t="str">
        <f t="shared" si="618"/>
        <v>Inner-TI</v>
      </c>
    </row>
    <row r="1526" spans="5:40" x14ac:dyDescent="0.3">
      <c r="E1526" s="12">
        <v>40970.090277777781</v>
      </c>
      <c r="F1526" s="16">
        <v>13.86</v>
      </c>
      <c r="G1526" s="16">
        <v>1979.129943847661</v>
      </c>
      <c r="H1526" s="29">
        <v>1.2012248287814427</v>
      </c>
      <c r="I1526" s="26">
        <v>292.5</v>
      </c>
      <c r="J1526" s="30">
        <v>0.12842712842712845</v>
      </c>
      <c r="K1526" s="31">
        <v>0.16725715332239932</v>
      </c>
      <c r="L1526" s="111">
        <f t="shared" si="598"/>
        <v>1.5000000000000002</v>
      </c>
      <c r="M1526" s="112">
        <f t="shared" si="599"/>
        <v>0.13</v>
      </c>
      <c r="N1526" s="112" t="b">
        <f t="shared" si="600"/>
        <v>1</v>
      </c>
      <c r="O1526" s="112" t="b">
        <f t="shared" si="601"/>
        <v>1</v>
      </c>
      <c r="P1526" s="113">
        <f t="shared" si="602"/>
        <v>15</v>
      </c>
      <c r="Q1526" s="113">
        <f t="shared" si="603"/>
        <v>13</v>
      </c>
      <c r="R1526" s="114" t="str">
        <f t="shared" si="619"/>
        <v>1.5-0.13</v>
      </c>
      <c r="S1526" s="127">
        <f t="shared" si="604"/>
        <v>-1.1197886700886556E-3</v>
      </c>
      <c r="T1526" s="112" t="b">
        <f t="shared" si="605"/>
        <v>1</v>
      </c>
      <c r="U1526" s="22">
        <f t="shared" si="606"/>
        <v>13.769747212483761</v>
      </c>
      <c r="V1526" s="22">
        <f t="shared" si="607"/>
        <v>1.4862087956782599</v>
      </c>
      <c r="W1526" s="81">
        <f t="shared" si="608"/>
        <v>14</v>
      </c>
      <c r="X1526" s="22">
        <f t="shared" si="609"/>
        <v>0.80918686321001898</v>
      </c>
      <c r="Y1526" s="3">
        <f>IF(U1526&gt;'Power Curve'!$C$37,0,INDEX(Ci,$W1526,1)*POWER(1-X1526,3)+INDEX(Ci,$W1526,2)*3*X1526*POWER(1-X1526,2)+INDEX(Ci,$W1526,3)*3*POWER(X1526,2)*(1-X1526)+INDEX(Ci,$W1526,4)*POWER(X1526,3))</f>
        <v>1972.7458775151042</v>
      </c>
      <c r="Z1526" s="3">
        <f t="shared" si="610"/>
        <v>1970.5368190324987</v>
      </c>
      <c r="AA1526" s="3">
        <f t="shared" si="611"/>
        <v>1979.129943847661</v>
      </c>
      <c r="AB1526" s="3">
        <f t="shared" si="620"/>
        <v>-8.5931248151623549</v>
      </c>
      <c r="AC1526" s="3">
        <f t="shared" si="621"/>
        <v>8.5931248151623549</v>
      </c>
      <c r="AE1526" s="34">
        <f t="shared" si="612"/>
        <v>14</v>
      </c>
      <c r="AF1526" s="73" t="b">
        <f>COUNTIF('Power Curve'!$D$2:$D$31,AE1526)&gt;0</f>
        <v>1</v>
      </c>
      <c r="AG1526" s="73" t="b">
        <f t="shared" si="613"/>
        <v>0</v>
      </c>
      <c r="AH1526" s="73" t="b">
        <f t="shared" si="622"/>
        <v>1</v>
      </c>
      <c r="AI1526" s="34" t="str">
        <f t="shared" si="614"/>
        <v>Inner</v>
      </c>
      <c r="AJ1526" s="35" t="str">
        <f t="shared" si="623"/>
        <v>1.4-1.5</v>
      </c>
      <c r="AK1526" s="36" t="str">
        <f t="shared" si="615"/>
        <v>2-3</v>
      </c>
      <c r="AL1526" s="36" t="str">
        <f t="shared" si="616"/>
        <v>Mar</v>
      </c>
      <c r="AM1526" s="35" t="str">
        <f t="shared" si="617"/>
        <v>285-295</v>
      </c>
      <c r="AN1526" s="36" t="str">
        <f t="shared" si="618"/>
        <v>Inner-TI</v>
      </c>
    </row>
    <row r="1527" spans="5:40" x14ac:dyDescent="0.3">
      <c r="E1527" s="12">
        <v>40970.097222222219</v>
      </c>
      <c r="F1527" s="16">
        <v>14.07</v>
      </c>
      <c r="G1527" s="16">
        <v>1975.019973754888</v>
      </c>
      <c r="H1527" s="29">
        <v>1.2010801289317581</v>
      </c>
      <c r="I1527" s="26">
        <v>289.39999999999998</v>
      </c>
      <c r="J1527" s="30">
        <v>0.11513859275053305</v>
      </c>
      <c r="K1527" s="31">
        <v>0.19864346731294014</v>
      </c>
      <c r="L1527" s="111">
        <f t="shared" si="598"/>
        <v>1.5000000000000002</v>
      </c>
      <c r="M1527" s="112">
        <f t="shared" si="599"/>
        <v>0.12</v>
      </c>
      <c r="N1527" s="112" t="b">
        <f t="shared" si="600"/>
        <v>1</v>
      </c>
      <c r="O1527" s="112" t="b">
        <f t="shared" si="601"/>
        <v>1</v>
      </c>
      <c r="P1527" s="113">
        <f t="shared" si="602"/>
        <v>15</v>
      </c>
      <c r="Q1527" s="113">
        <f t="shared" si="603"/>
        <v>14</v>
      </c>
      <c r="R1527" s="114" t="str">
        <f t="shared" si="619"/>
        <v>1.5-0.12</v>
      </c>
      <c r="S1527" s="127">
        <f t="shared" si="604"/>
        <v>-2.6858717067739375E-4</v>
      </c>
      <c r="T1527" s="112" t="b">
        <f t="shared" si="605"/>
        <v>1</v>
      </c>
      <c r="U1527" s="22">
        <f t="shared" si="606"/>
        <v>13.977818443735943</v>
      </c>
      <c r="V1527" s="22">
        <f t="shared" si="607"/>
        <v>1.518366875202485</v>
      </c>
      <c r="W1527" s="81">
        <f t="shared" si="608"/>
        <v>15</v>
      </c>
      <c r="X1527" s="22">
        <f t="shared" si="609"/>
        <v>2.3092458504903522E-2</v>
      </c>
      <c r="Y1527" s="3">
        <f>IF(U1527&gt;'Power Curve'!$C$37,0,INDEX(Ci,$W1527,1)*POWER(1-X1527,3)+INDEX(Ci,$W1527,2)*3*X1527*POWER(1-X1527,2)+INDEX(Ci,$W1527,3)*3*POWER(X1527,2)*(1-X1527)+INDEX(Ci,$W1527,4)*POWER(X1527,3))</f>
        <v>1975.0089273449516</v>
      </c>
      <c r="Z1527" s="3">
        <f t="shared" si="610"/>
        <v>1974.4784652850935</v>
      </c>
      <c r="AA1527" s="3">
        <f t="shared" si="611"/>
        <v>1975.019973754888</v>
      </c>
      <c r="AB1527" s="3">
        <f t="shared" si="620"/>
        <v>-0.54150846979450762</v>
      </c>
      <c r="AC1527" s="3">
        <f t="shared" si="621"/>
        <v>0.54150846979450762</v>
      </c>
      <c r="AE1527" s="34">
        <f t="shared" si="612"/>
        <v>14</v>
      </c>
      <c r="AF1527" s="73" t="b">
        <f>COUNTIF('Power Curve'!$D$2:$D$31,AE1527)&gt;0</f>
        <v>1</v>
      </c>
      <c r="AG1527" s="73" t="b">
        <f t="shared" si="613"/>
        <v>0</v>
      </c>
      <c r="AH1527" s="73" t="b">
        <f t="shared" si="622"/>
        <v>1</v>
      </c>
      <c r="AI1527" s="34" t="str">
        <f t="shared" si="614"/>
        <v>Inner</v>
      </c>
      <c r="AJ1527" s="35" t="str">
        <f t="shared" si="623"/>
        <v>1.5-1.6</v>
      </c>
      <c r="AK1527" s="36" t="str">
        <f t="shared" si="615"/>
        <v>2-3</v>
      </c>
      <c r="AL1527" s="36" t="str">
        <f t="shared" si="616"/>
        <v>Mar</v>
      </c>
      <c r="AM1527" s="35" t="str">
        <f t="shared" si="617"/>
        <v>285-295</v>
      </c>
      <c r="AN1527" s="36" t="str">
        <f t="shared" si="618"/>
        <v>Inner-TI</v>
      </c>
    </row>
    <row r="1528" spans="5:40" x14ac:dyDescent="0.3">
      <c r="E1528" s="12">
        <v>40970.104166666664</v>
      </c>
      <c r="F1528" s="16">
        <v>15</v>
      </c>
      <c r="G1528" s="16">
        <v>1977.239974975588</v>
      </c>
      <c r="H1528" s="29">
        <v>1.2013918209879271</v>
      </c>
      <c r="I1528" s="26">
        <v>289.8</v>
      </c>
      <c r="J1528" s="30">
        <v>0.112</v>
      </c>
      <c r="K1528" s="31">
        <v>0.11791570821654811</v>
      </c>
      <c r="L1528" s="111">
        <f t="shared" si="598"/>
        <v>1.7000000000000002</v>
      </c>
      <c r="M1528" s="112">
        <f t="shared" si="599"/>
        <v>0.11</v>
      </c>
      <c r="N1528" s="112" t="b">
        <f t="shared" si="600"/>
        <v>1</v>
      </c>
      <c r="O1528" s="112" t="b">
        <f t="shared" si="601"/>
        <v>1</v>
      </c>
      <c r="P1528" s="113">
        <f t="shared" si="602"/>
        <v>17</v>
      </c>
      <c r="Q1528" s="113">
        <f t="shared" si="603"/>
        <v>15</v>
      </c>
      <c r="R1528" s="114" t="str">
        <f t="shared" si="619"/>
        <v>1.7-0.11</v>
      </c>
      <c r="S1528" s="127">
        <f t="shared" si="604"/>
        <v>1.0144075492843235E-3</v>
      </c>
      <c r="T1528" s="112" t="b">
        <f t="shared" si="605"/>
        <v>1</v>
      </c>
      <c r="U1528" s="22">
        <f t="shared" si="606"/>
        <v>14.903014356165571</v>
      </c>
      <c r="V1528" s="22">
        <f t="shared" si="607"/>
        <v>1.6613588859112614</v>
      </c>
      <c r="W1528" s="81">
        <f t="shared" si="608"/>
        <v>15</v>
      </c>
      <c r="X1528" s="22">
        <f t="shared" si="609"/>
        <v>0.90696887306428176</v>
      </c>
      <c r="Y1528" s="3">
        <f>IF(U1528&gt;'Power Curve'!$C$37,0,INDEX(Ci,$W1528,1)*POWER(1-X1528,3)+INDEX(Ci,$W1528,2)*3*X1528*POWER(1-X1528,2)+INDEX(Ci,$W1528,3)*3*POWER(X1528,2)*(1-X1528)+INDEX(Ci,$W1528,4)*POWER(X1528,3))</f>
        <v>1978.712128781543</v>
      </c>
      <c r="Z1528" s="3">
        <f t="shared" si="610"/>
        <v>1980.7193493028396</v>
      </c>
      <c r="AA1528" s="3">
        <f t="shared" si="611"/>
        <v>1977.239974975588</v>
      </c>
      <c r="AB1528" s="3">
        <f t="shared" si="620"/>
        <v>3.4793743272516622</v>
      </c>
      <c r="AC1528" s="3">
        <f t="shared" si="621"/>
        <v>3.4793743272516622</v>
      </c>
      <c r="AE1528" s="34">
        <f t="shared" si="612"/>
        <v>15</v>
      </c>
      <c r="AF1528" s="73" t="b">
        <f>COUNTIF('Power Curve'!$D$2:$D$31,AE1528)&gt;0</f>
        <v>1</v>
      </c>
      <c r="AG1528" s="73" t="b">
        <f t="shared" si="613"/>
        <v>0</v>
      </c>
      <c r="AH1528" s="73" t="b">
        <f t="shared" si="622"/>
        <v>1</v>
      </c>
      <c r="AI1528" s="34" t="str">
        <f t="shared" si="614"/>
        <v>Inner</v>
      </c>
      <c r="AJ1528" s="35" t="str">
        <f t="shared" si="623"/>
        <v>1.6-1.7</v>
      </c>
      <c r="AK1528" s="36" t="str">
        <f t="shared" si="615"/>
        <v>2-3</v>
      </c>
      <c r="AL1528" s="36" t="str">
        <f t="shared" si="616"/>
        <v>Mar</v>
      </c>
      <c r="AM1528" s="35" t="str">
        <f t="shared" si="617"/>
        <v>285-295</v>
      </c>
      <c r="AN1528" s="36" t="str">
        <f t="shared" si="618"/>
        <v>Inner-TI</v>
      </c>
    </row>
    <row r="1529" spans="5:40" x14ac:dyDescent="0.3">
      <c r="E1529" s="12">
        <v>40970.111111111109</v>
      </c>
      <c r="F1529" s="16">
        <v>14.85</v>
      </c>
      <c r="G1529" s="16">
        <v>1963.9399566650441</v>
      </c>
      <c r="H1529" s="29">
        <v>1.2017036737979303</v>
      </c>
      <c r="I1529" s="26">
        <v>289.60000000000002</v>
      </c>
      <c r="J1529" s="30">
        <v>0.17306397306397306</v>
      </c>
      <c r="K1529" s="31">
        <v>0.15622545453472919</v>
      </c>
      <c r="L1529" s="111">
        <f t="shared" si="598"/>
        <v>1.6</v>
      </c>
      <c r="M1529" s="112">
        <f t="shared" si="599"/>
        <v>0.17</v>
      </c>
      <c r="N1529" s="112" t="b">
        <f t="shared" si="600"/>
        <v>1</v>
      </c>
      <c r="O1529" s="112" t="b">
        <f t="shared" si="601"/>
        <v>1</v>
      </c>
      <c r="P1529" s="113">
        <f t="shared" si="602"/>
        <v>16</v>
      </c>
      <c r="Q1529" s="113">
        <f t="shared" si="603"/>
        <v>9</v>
      </c>
      <c r="R1529" s="114" t="str">
        <f t="shared" si="619"/>
        <v>1.6-0.17</v>
      </c>
      <c r="S1529" s="127">
        <f t="shared" si="604"/>
        <v>-1.9739737399750738E-3</v>
      </c>
      <c r="T1529" s="112" t="b">
        <f t="shared" si="605"/>
        <v>1</v>
      </c>
      <c r="U1529" s="22">
        <f t="shared" si="606"/>
        <v>14.755260696901216</v>
      </c>
      <c r="V1529" s="22">
        <f t="shared" si="607"/>
        <v>1.6385230815762559</v>
      </c>
      <c r="W1529" s="81">
        <f t="shared" si="608"/>
        <v>15</v>
      </c>
      <c r="X1529" s="22">
        <f t="shared" si="609"/>
        <v>0.76581393189549496</v>
      </c>
      <c r="Y1529" s="3">
        <f>IF(U1529&gt;'Power Curve'!$C$37,0,INDEX(Ci,$W1529,1)*POWER(1-X1529,3)+INDEX(Ci,$W1529,2)*3*X1529*POWER(1-X1529,2)+INDEX(Ci,$W1529,3)*3*POWER(X1529,2)*(1-X1529)+INDEX(Ci,$W1529,4)*POWER(X1529,3))</f>
        <v>1978.2438915485009</v>
      </c>
      <c r="Z1529" s="3">
        <f t="shared" si="610"/>
        <v>1974.338890055318</v>
      </c>
      <c r="AA1529" s="3">
        <f t="shared" si="611"/>
        <v>1963.9399566650441</v>
      </c>
      <c r="AB1529" s="3">
        <f t="shared" si="620"/>
        <v>10.398933390273896</v>
      </c>
      <c r="AC1529" s="3">
        <f t="shared" si="621"/>
        <v>10.398933390273896</v>
      </c>
      <c r="AE1529" s="34">
        <f t="shared" si="612"/>
        <v>15</v>
      </c>
      <c r="AF1529" s="73" t="b">
        <f>COUNTIF('Power Curve'!$D$2:$D$31,AE1529)&gt;0</f>
        <v>1</v>
      </c>
      <c r="AG1529" s="73" t="b">
        <f t="shared" si="613"/>
        <v>0</v>
      </c>
      <c r="AH1529" s="73" t="b">
        <f t="shared" si="622"/>
        <v>1</v>
      </c>
      <c r="AI1529" s="34" t="str">
        <f t="shared" si="614"/>
        <v>Outer</v>
      </c>
      <c r="AJ1529" s="35" t="str">
        <f t="shared" si="623"/>
        <v>1.6-1.7</v>
      </c>
      <c r="AK1529" s="36" t="str">
        <f t="shared" si="615"/>
        <v>2-3</v>
      </c>
      <c r="AL1529" s="36" t="str">
        <f t="shared" si="616"/>
        <v>Mar</v>
      </c>
      <c r="AM1529" s="35" t="str">
        <f t="shared" si="617"/>
        <v>285-295</v>
      </c>
      <c r="AN1529" s="36" t="str">
        <f t="shared" si="618"/>
        <v>HWS-HTI</v>
      </c>
    </row>
    <row r="1530" spans="5:40" x14ac:dyDescent="0.3">
      <c r="E1530" s="12">
        <v>40970.125</v>
      </c>
      <c r="F1530" s="16">
        <v>16.62</v>
      </c>
      <c r="G1530" s="16">
        <v>1978.590026855469</v>
      </c>
      <c r="H1530" s="29">
        <v>1.2018929186550309</v>
      </c>
      <c r="I1530" s="26">
        <v>292.7</v>
      </c>
      <c r="J1530" s="30">
        <v>0.10409145607701564</v>
      </c>
      <c r="K1530" s="31">
        <v>0.18574891825885168</v>
      </c>
      <c r="L1530" s="111">
        <f t="shared" si="598"/>
        <v>1.9000000000000001</v>
      </c>
      <c r="M1530" s="112">
        <f t="shared" si="599"/>
        <v>9.9999999999999992E-2</v>
      </c>
      <c r="N1530" s="112" t="b">
        <f t="shared" si="600"/>
        <v>1</v>
      </c>
      <c r="O1530" s="112" t="b">
        <f t="shared" si="601"/>
        <v>1</v>
      </c>
      <c r="P1530" s="113">
        <f t="shared" si="602"/>
        <v>19</v>
      </c>
      <c r="Q1530" s="113">
        <f t="shared" si="603"/>
        <v>16</v>
      </c>
      <c r="R1530" s="114" t="str">
        <f t="shared" si="619"/>
        <v>1.9-0.1</v>
      </c>
      <c r="S1530" s="127">
        <f t="shared" si="604"/>
        <v>1.9552526408647022E-3</v>
      </c>
      <c r="T1530" s="112" t="b">
        <f t="shared" si="605"/>
        <v>1</v>
      </c>
      <c r="U1530" s="22">
        <f t="shared" si="606"/>
        <v>16.514835367872589</v>
      </c>
      <c r="V1530" s="22">
        <f t="shared" si="607"/>
        <v>1.9104710191041012</v>
      </c>
      <c r="W1530" s="81">
        <f t="shared" si="608"/>
        <v>17</v>
      </c>
      <c r="X1530" s="22">
        <f t="shared" si="609"/>
        <v>0.52268648212627367</v>
      </c>
      <c r="Y1530" s="3">
        <f>IF(U1530&gt;'Power Curve'!$C$37,0,INDEX(Ci,$W1530,1)*POWER(1-X1530,3)+INDEX(Ci,$W1530,2)*3*X1530*POWER(1-X1530,2)+INDEX(Ci,$W1530,3)*3*POWER(X1530,2)*(1-X1530)+INDEX(Ci,$W1530,4)*POWER(X1530,3))</f>
        <v>1984.2402186515112</v>
      </c>
      <c r="Z1530" s="3">
        <f t="shared" si="610"/>
        <v>1988.1199095791394</v>
      </c>
      <c r="AA1530" s="3">
        <f t="shared" si="611"/>
        <v>1978.590026855469</v>
      </c>
      <c r="AB1530" s="3">
        <f t="shared" si="620"/>
        <v>9.5298827236704255</v>
      </c>
      <c r="AC1530" s="3">
        <f t="shared" si="621"/>
        <v>9.5298827236704255</v>
      </c>
      <c r="AE1530" s="34">
        <f t="shared" si="612"/>
        <v>17</v>
      </c>
      <c r="AF1530" s="73" t="b">
        <f>COUNTIF('Power Curve'!$D$2:$D$31,AE1530)&gt;0</f>
        <v>1</v>
      </c>
      <c r="AG1530" s="73" t="b">
        <f t="shared" si="613"/>
        <v>0</v>
      </c>
      <c r="AH1530" s="73" t="b">
        <f t="shared" si="622"/>
        <v>1</v>
      </c>
      <c r="AI1530" s="34" t="str">
        <f t="shared" si="614"/>
        <v>Inner</v>
      </c>
      <c r="AJ1530" s="35" t="str">
        <f t="shared" si="623"/>
        <v>1.9-2.0</v>
      </c>
      <c r="AK1530" s="36" t="str">
        <f t="shared" si="615"/>
        <v>3-4</v>
      </c>
      <c r="AL1530" s="36" t="str">
        <f t="shared" si="616"/>
        <v>Mar</v>
      </c>
      <c r="AM1530" s="35" t="str">
        <f t="shared" si="617"/>
        <v>285-295</v>
      </c>
      <c r="AN1530" s="36" t="str">
        <f t="shared" si="618"/>
        <v>Inner-TI</v>
      </c>
    </row>
    <row r="1531" spans="5:40" x14ac:dyDescent="0.3">
      <c r="E1531" s="12">
        <v>40970.131944444445</v>
      </c>
      <c r="F1531" s="16">
        <v>16</v>
      </c>
      <c r="G1531" s="16">
        <v>1984.039978027349</v>
      </c>
      <c r="H1531" s="29">
        <v>1.202527947538474</v>
      </c>
      <c r="I1531" s="26">
        <v>291.7</v>
      </c>
      <c r="J1531" s="30">
        <v>0.13437499999999999</v>
      </c>
      <c r="K1531" s="31">
        <v>0.11015913319594228</v>
      </c>
      <c r="L1531" s="111">
        <f t="shared" si="598"/>
        <v>1.8000000000000003</v>
      </c>
      <c r="M1531" s="112">
        <f t="shared" si="599"/>
        <v>0.13</v>
      </c>
      <c r="N1531" s="112" t="b">
        <f t="shared" si="600"/>
        <v>1</v>
      </c>
      <c r="O1531" s="112" t="b">
        <f t="shared" si="601"/>
        <v>1</v>
      </c>
      <c r="P1531" s="113">
        <f t="shared" si="602"/>
        <v>18</v>
      </c>
      <c r="Q1531" s="113">
        <f t="shared" si="603"/>
        <v>13</v>
      </c>
      <c r="R1531" s="114" t="str">
        <f t="shared" si="619"/>
        <v>1.8-0.13</v>
      </c>
      <c r="S1531" s="127">
        <f t="shared" si="604"/>
        <v>-9.6790672673996772E-4</v>
      </c>
      <c r="T1531" s="112" t="b">
        <f t="shared" si="605"/>
        <v>1</v>
      </c>
      <c r="U1531" s="22">
        <f t="shared" si="606"/>
        <v>15.901558058863587</v>
      </c>
      <c r="V1531" s="22">
        <f t="shared" si="607"/>
        <v>1.8156870340484657</v>
      </c>
      <c r="W1531" s="81">
        <f t="shared" si="608"/>
        <v>16</v>
      </c>
      <c r="X1531" s="22">
        <f t="shared" si="609"/>
        <v>0.90338414647474263</v>
      </c>
      <c r="Y1531" s="3">
        <f>IF(U1531&gt;'Power Curve'!$C$37,0,INDEX(Ci,$W1531,1)*POWER(1-X1531,3)+INDEX(Ci,$W1531,2)*3*X1531*POWER(1-X1531,2)+INDEX(Ci,$W1531,3)*3*POWER(X1531,2)*(1-X1531)+INDEX(Ci,$W1531,4)*POWER(X1531,3))</f>
        <v>1982.1057420473148</v>
      </c>
      <c r="Z1531" s="3">
        <f t="shared" si="610"/>
        <v>1980.1872485664774</v>
      </c>
      <c r="AA1531" s="3">
        <f t="shared" si="611"/>
        <v>1984.039978027349</v>
      </c>
      <c r="AB1531" s="3">
        <f t="shared" si="620"/>
        <v>-3.8527294608716147</v>
      </c>
      <c r="AC1531" s="3">
        <f t="shared" si="621"/>
        <v>3.8527294608716147</v>
      </c>
      <c r="AE1531" s="34">
        <f t="shared" si="612"/>
        <v>16</v>
      </c>
      <c r="AF1531" s="73" t="b">
        <f>COUNTIF('Power Curve'!$D$2:$D$31,AE1531)&gt;0</f>
        <v>1</v>
      </c>
      <c r="AG1531" s="73" t="b">
        <f t="shared" si="613"/>
        <v>0</v>
      </c>
      <c r="AH1531" s="73" t="b">
        <f t="shared" si="622"/>
        <v>1</v>
      </c>
      <c r="AI1531" s="34" t="str">
        <f t="shared" si="614"/>
        <v>Inner</v>
      </c>
      <c r="AJ1531" s="35" t="str">
        <f t="shared" si="623"/>
        <v>1.8-1.9</v>
      </c>
      <c r="AK1531" s="36" t="str">
        <f t="shared" si="615"/>
        <v>3-4</v>
      </c>
      <c r="AL1531" s="36" t="str">
        <f t="shared" si="616"/>
        <v>Mar</v>
      </c>
      <c r="AM1531" s="35" t="str">
        <f t="shared" si="617"/>
        <v>285-295</v>
      </c>
      <c r="AN1531" s="36" t="str">
        <f t="shared" si="618"/>
        <v>Inner-TI</v>
      </c>
    </row>
    <row r="1532" spans="5:40" x14ac:dyDescent="0.3">
      <c r="E1532" s="12">
        <v>40970.138888888891</v>
      </c>
      <c r="F1532" s="16">
        <v>13.86</v>
      </c>
      <c r="G1532" s="16">
        <v>1982.1299743652371</v>
      </c>
      <c r="H1532" s="29">
        <v>1.2039330194247482</v>
      </c>
      <c r="I1532" s="26">
        <v>288.39999999999998</v>
      </c>
      <c r="J1532" s="30">
        <v>0.11255411255411256</v>
      </c>
      <c r="K1532" s="31">
        <v>0.21332334899336522</v>
      </c>
      <c r="L1532" s="111">
        <f t="shared" si="598"/>
        <v>1.5000000000000002</v>
      </c>
      <c r="M1532" s="112">
        <f t="shared" si="599"/>
        <v>0.11</v>
      </c>
      <c r="N1532" s="112" t="b">
        <f t="shared" si="600"/>
        <v>1</v>
      </c>
      <c r="O1532" s="112" t="b">
        <f t="shared" si="601"/>
        <v>1</v>
      </c>
      <c r="P1532" s="113">
        <f t="shared" si="602"/>
        <v>15</v>
      </c>
      <c r="Q1532" s="113">
        <f t="shared" si="603"/>
        <v>15</v>
      </c>
      <c r="R1532" s="114" t="str">
        <f t="shared" si="619"/>
        <v>1.5-0.11</v>
      </c>
      <c r="S1532" s="127">
        <f t="shared" si="604"/>
        <v>2.8630694196125571E-3</v>
      </c>
      <c r="T1532" s="112" t="b">
        <f t="shared" si="605"/>
        <v>1</v>
      </c>
      <c r="U1532" s="22">
        <f t="shared" si="606"/>
        <v>13.780087522405283</v>
      </c>
      <c r="V1532" s="22">
        <f t="shared" si="607"/>
        <v>1.4878069239094442</v>
      </c>
      <c r="W1532" s="81">
        <f t="shared" si="608"/>
        <v>14</v>
      </c>
      <c r="X1532" s="22">
        <f t="shared" si="609"/>
        <v>0.81991592828891702</v>
      </c>
      <c r="Y1532" s="3">
        <f>IF(U1532&gt;'Power Curve'!$C$37,0,INDEX(Ci,$W1532,1)*POWER(1-X1532,3)+INDEX(Ci,$W1532,2)*3*X1532*POWER(1-X1532,2)+INDEX(Ci,$W1532,3)*3*POWER(X1532,2)*(1-X1532)+INDEX(Ci,$W1532,4)*POWER(X1532,3))</f>
        <v>1972.9048033694903</v>
      </c>
      <c r="Z1532" s="3">
        <f t="shared" si="610"/>
        <v>1978.5533667798243</v>
      </c>
      <c r="AA1532" s="3">
        <f t="shared" si="611"/>
        <v>1982.1299743652371</v>
      </c>
      <c r="AB1532" s="3">
        <f t="shared" si="620"/>
        <v>-3.5766075854128303</v>
      </c>
      <c r="AC1532" s="3">
        <f t="shared" si="621"/>
        <v>3.5766075854128303</v>
      </c>
      <c r="AE1532" s="34">
        <f t="shared" si="612"/>
        <v>14</v>
      </c>
      <c r="AF1532" s="73" t="b">
        <f>COUNTIF('Power Curve'!$D$2:$D$31,AE1532)&gt;0</f>
        <v>1</v>
      </c>
      <c r="AG1532" s="73" t="b">
        <f t="shared" si="613"/>
        <v>0</v>
      </c>
      <c r="AH1532" s="73" t="b">
        <f t="shared" si="622"/>
        <v>1</v>
      </c>
      <c r="AI1532" s="34" t="str">
        <f t="shared" si="614"/>
        <v>Inner</v>
      </c>
      <c r="AJ1532" s="35" t="str">
        <f t="shared" si="623"/>
        <v>1.4-1.5</v>
      </c>
      <c r="AK1532" s="36" t="str">
        <f t="shared" si="615"/>
        <v>3-4</v>
      </c>
      <c r="AL1532" s="36" t="str">
        <f t="shared" si="616"/>
        <v>Mar</v>
      </c>
      <c r="AM1532" s="35" t="str">
        <f t="shared" si="617"/>
        <v>285-295</v>
      </c>
      <c r="AN1532" s="36" t="str">
        <f t="shared" si="618"/>
        <v>Inner-TI</v>
      </c>
    </row>
    <row r="1533" spans="5:40" x14ac:dyDescent="0.3">
      <c r="E1533" s="12">
        <v>40970.145833333336</v>
      </c>
      <c r="F1533" s="16">
        <v>14.36</v>
      </c>
      <c r="G1533" s="16">
        <v>1983.799987792971</v>
      </c>
      <c r="H1533" s="29">
        <v>1.2044694114367815</v>
      </c>
      <c r="I1533" s="26">
        <v>285</v>
      </c>
      <c r="J1533" s="30">
        <v>0.10933147632311979</v>
      </c>
      <c r="K1533" s="31">
        <v>0.19527214322043246</v>
      </c>
      <c r="L1533" s="111">
        <f t="shared" si="598"/>
        <v>1.6</v>
      </c>
      <c r="M1533" s="112">
        <f t="shared" si="599"/>
        <v>0.11</v>
      </c>
      <c r="N1533" s="112" t="b">
        <f t="shared" si="600"/>
        <v>1</v>
      </c>
      <c r="O1533" s="112" t="b">
        <f t="shared" si="601"/>
        <v>1</v>
      </c>
      <c r="P1533" s="113">
        <f t="shared" si="602"/>
        <v>16</v>
      </c>
      <c r="Q1533" s="113">
        <f t="shared" si="603"/>
        <v>15</v>
      </c>
      <c r="R1533" s="114" t="str">
        <f t="shared" si="619"/>
        <v>1.6-0.11</v>
      </c>
      <c r="S1533" s="127">
        <f t="shared" si="604"/>
        <v>1.6107408058097011E-3</v>
      </c>
      <c r="T1533" s="112" t="b">
        <f t="shared" si="605"/>
        <v>1</v>
      </c>
      <c r="U1533" s="22">
        <f t="shared" si="606"/>
        <v>14.279324684506236</v>
      </c>
      <c r="V1533" s="22">
        <f t="shared" si="607"/>
        <v>1.5649656366429361</v>
      </c>
      <c r="W1533" s="81">
        <f t="shared" si="608"/>
        <v>15</v>
      </c>
      <c r="X1533" s="22">
        <f t="shared" si="609"/>
        <v>0.31113334960600086</v>
      </c>
      <c r="Y1533" s="3">
        <f>IF(U1533&gt;'Power Curve'!$C$37,0,INDEX(Ci,$W1533,1)*POWER(1-X1533,3)+INDEX(Ci,$W1533,2)*3*X1533*POWER(1-X1533,2)+INDEX(Ci,$W1533,3)*3*POWER(X1533,2)*(1-X1533)+INDEX(Ci,$W1533,4)*POWER(X1533,3))</f>
        <v>1976.6219586490006</v>
      </c>
      <c r="Z1533" s="3">
        <f t="shared" si="610"/>
        <v>1979.8057842954561</v>
      </c>
      <c r="AA1533" s="3">
        <f t="shared" si="611"/>
        <v>1983.799987792971</v>
      </c>
      <c r="AB1533" s="3">
        <f t="shared" si="620"/>
        <v>-3.9942034975149454</v>
      </c>
      <c r="AC1533" s="3">
        <f t="shared" si="621"/>
        <v>3.9942034975149454</v>
      </c>
      <c r="AE1533" s="34">
        <f t="shared" si="612"/>
        <v>14</v>
      </c>
      <c r="AF1533" s="73" t="b">
        <f>COUNTIF('Power Curve'!$D$2:$D$31,AE1533)&gt;0</f>
        <v>1</v>
      </c>
      <c r="AG1533" s="73" t="b">
        <f t="shared" si="613"/>
        <v>0</v>
      </c>
      <c r="AH1533" s="73" t="b">
        <f t="shared" si="622"/>
        <v>1</v>
      </c>
      <c r="AI1533" s="34" t="str">
        <f t="shared" si="614"/>
        <v>Inner</v>
      </c>
      <c r="AJ1533" s="35" t="str">
        <f t="shared" si="623"/>
        <v>1.5-1.6</v>
      </c>
      <c r="AK1533" s="36" t="str">
        <f t="shared" si="615"/>
        <v>3-4</v>
      </c>
      <c r="AL1533" s="36" t="str">
        <f t="shared" si="616"/>
        <v>Mar</v>
      </c>
      <c r="AM1533" s="35" t="str">
        <f t="shared" si="617"/>
        <v>285-295</v>
      </c>
      <c r="AN1533" s="36" t="str">
        <f t="shared" si="618"/>
        <v>Inner-TI</v>
      </c>
    </row>
    <row r="1534" spans="5:40" x14ac:dyDescent="0.3">
      <c r="E1534" s="12">
        <v>40970.152777777781</v>
      </c>
      <c r="F1534" s="16">
        <v>14.9</v>
      </c>
      <c r="G1534" s="16">
        <v>1984.239974975588</v>
      </c>
      <c r="H1534" s="29">
        <v>1.2043352686299393</v>
      </c>
      <c r="I1534" s="26">
        <v>287.60000000000002</v>
      </c>
      <c r="J1534" s="30">
        <v>0.11677852348993288</v>
      </c>
      <c r="K1534" s="31">
        <v>0.20362901081048193</v>
      </c>
      <c r="L1534" s="111">
        <f t="shared" si="598"/>
        <v>1.6</v>
      </c>
      <c r="M1534" s="112">
        <f t="shared" si="599"/>
        <v>0.12</v>
      </c>
      <c r="N1534" s="112" t="b">
        <f t="shared" si="600"/>
        <v>1</v>
      </c>
      <c r="O1534" s="112" t="b">
        <f t="shared" si="601"/>
        <v>1</v>
      </c>
      <c r="P1534" s="113">
        <f t="shared" si="602"/>
        <v>16</v>
      </c>
      <c r="Q1534" s="113">
        <f t="shared" si="603"/>
        <v>14</v>
      </c>
      <c r="R1534" s="114" t="str">
        <f t="shared" si="619"/>
        <v>1.6-0.12</v>
      </c>
      <c r="S1534" s="127">
        <f t="shared" si="604"/>
        <v>6.9193617767456883E-4</v>
      </c>
      <c r="T1534" s="112" t="b">
        <f t="shared" si="605"/>
        <v>1</v>
      </c>
      <c r="U1534" s="22">
        <f t="shared" si="606"/>
        <v>14.815740878261147</v>
      </c>
      <c r="V1534" s="22">
        <f t="shared" si="607"/>
        <v>1.6478704885681192</v>
      </c>
      <c r="W1534" s="81">
        <f t="shared" si="608"/>
        <v>15</v>
      </c>
      <c r="X1534" s="22">
        <f t="shared" si="609"/>
        <v>0.82359305211656852</v>
      </c>
      <c r="Y1534" s="3">
        <f>IF(U1534&gt;'Power Curve'!$C$37,0,INDEX(Ci,$W1534,1)*POWER(1-X1534,3)+INDEX(Ci,$W1534,2)*3*X1534*POWER(1-X1534,2)+INDEX(Ci,$W1534,3)*3*POWER(X1534,2)*(1-X1534)+INDEX(Ci,$W1534,4)*POWER(X1534,3))</f>
        <v>1978.4311043631274</v>
      </c>
      <c r="Z1534" s="3">
        <f t="shared" si="610"/>
        <v>1979.8000524192728</v>
      </c>
      <c r="AA1534" s="3">
        <f t="shared" si="611"/>
        <v>1984.239974975588</v>
      </c>
      <c r="AB1534" s="3">
        <f t="shared" si="620"/>
        <v>-4.4399225563151958</v>
      </c>
      <c r="AC1534" s="3">
        <f t="shared" si="621"/>
        <v>4.4399225563151958</v>
      </c>
      <c r="AE1534" s="34">
        <f t="shared" si="612"/>
        <v>15</v>
      </c>
      <c r="AF1534" s="73" t="b">
        <f>COUNTIF('Power Curve'!$D$2:$D$31,AE1534)&gt;0</f>
        <v>1</v>
      </c>
      <c r="AG1534" s="73" t="b">
        <f t="shared" si="613"/>
        <v>0</v>
      </c>
      <c r="AH1534" s="73" t="b">
        <f t="shared" si="622"/>
        <v>1</v>
      </c>
      <c r="AI1534" s="34" t="str">
        <f t="shared" si="614"/>
        <v>Inner</v>
      </c>
      <c r="AJ1534" s="35" t="str">
        <f t="shared" si="623"/>
        <v>1.6-1.7</v>
      </c>
      <c r="AK1534" s="36" t="str">
        <f t="shared" si="615"/>
        <v>3-4</v>
      </c>
      <c r="AL1534" s="36" t="str">
        <f t="shared" si="616"/>
        <v>Mar</v>
      </c>
      <c r="AM1534" s="35" t="str">
        <f t="shared" si="617"/>
        <v>285-295</v>
      </c>
      <c r="AN1534" s="36" t="str">
        <f t="shared" si="618"/>
        <v>Inner-TI</v>
      </c>
    </row>
    <row r="1535" spans="5:40" x14ac:dyDescent="0.3">
      <c r="E1535" s="12">
        <v>40970.159722222219</v>
      </c>
      <c r="F1535" s="16">
        <v>13.26</v>
      </c>
      <c r="G1535" s="16">
        <v>1980.430053710943</v>
      </c>
      <c r="H1535" s="29">
        <v>1.2047582666314673</v>
      </c>
      <c r="I1535" s="26">
        <v>292.8</v>
      </c>
      <c r="J1535" s="30">
        <v>0.13423831070889894</v>
      </c>
      <c r="K1535" s="31">
        <v>0.16117326755202466</v>
      </c>
      <c r="L1535" s="111">
        <f t="shared" si="598"/>
        <v>1.4000000000000001</v>
      </c>
      <c r="M1535" s="112">
        <f t="shared" si="599"/>
        <v>0.13</v>
      </c>
      <c r="N1535" s="112" t="b">
        <f t="shared" si="600"/>
        <v>1</v>
      </c>
      <c r="O1535" s="112" t="b">
        <f t="shared" si="601"/>
        <v>1</v>
      </c>
      <c r="P1535" s="113">
        <f t="shared" si="602"/>
        <v>14</v>
      </c>
      <c r="Q1535" s="113">
        <f t="shared" si="603"/>
        <v>13</v>
      </c>
      <c r="R1535" s="114" t="str">
        <f t="shared" si="619"/>
        <v>1.4-0.13</v>
      </c>
      <c r="S1535" s="127">
        <f t="shared" si="604"/>
        <v>-2.6749175816282314E-3</v>
      </c>
      <c r="T1535" s="112" t="b">
        <f t="shared" si="605"/>
        <v>1</v>
      </c>
      <c r="U1535" s="22">
        <f t="shared" si="606"/>
        <v>13.18655851108419</v>
      </c>
      <c r="V1535" s="22">
        <f t="shared" si="607"/>
        <v>1.3960751019216875</v>
      </c>
      <c r="W1535" s="81">
        <f t="shared" si="608"/>
        <v>14</v>
      </c>
      <c r="X1535" s="22">
        <f t="shared" si="609"/>
        <v>0.20407255057510737</v>
      </c>
      <c r="Y1535" s="3">
        <f>IF(U1535&gt;'Power Curve'!$C$37,0,INDEX(Ci,$W1535,1)*POWER(1-X1535,3)+INDEX(Ci,$W1535,2)*3*X1535*POWER(1-X1535,2)+INDEX(Ci,$W1535,3)*3*POWER(X1535,2)*(1-X1535)+INDEX(Ci,$W1535,4)*POWER(X1535,3))</f>
        <v>1958.7850242883703</v>
      </c>
      <c r="Z1535" s="3">
        <f t="shared" si="610"/>
        <v>1953.5454357882713</v>
      </c>
      <c r="AA1535" s="3">
        <f t="shared" si="611"/>
        <v>1980.430053710943</v>
      </c>
      <c r="AB1535" s="3">
        <f t="shared" si="620"/>
        <v>-26.884617922671623</v>
      </c>
      <c r="AC1535" s="3">
        <f t="shared" si="621"/>
        <v>26.884617922671623</v>
      </c>
      <c r="AE1535" s="34">
        <f t="shared" si="612"/>
        <v>13</v>
      </c>
      <c r="AF1535" s="73" t="b">
        <f>COUNTIF('Power Curve'!$D$2:$D$31,AE1535)&gt;0</f>
        <v>1</v>
      </c>
      <c r="AG1535" s="73" t="b">
        <f t="shared" si="613"/>
        <v>0</v>
      </c>
      <c r="AH1535" s="73" t="b">
        <f t="shared" si="622"/>
        <v>1</v>
      </c>
      <c r="AI1535" s="34" t="str">
        <f t="shared" si="614"/>
        <v>Inner</v>
      </c>
      <c r="AJ1535" s="35" t="str">
        <f t="shared" si="623"/>
        <v>1.3-1.4</v>
      </c>
      <c r="AK1535" s="36" t="str">
        <f t="shared" si="615"/>
        <v>3-4</v>
      </c>
      <c r="AL1535" s="36" t="str">
        <f t="shared" si="616"/>
        <v>Mar</v>
      </c>
      <c r="AM1535" s="35" t="str">
        <f t="shared" si="617"/>
        <v>285-295</v>
      </c>
      <c r="AN1535" s="36" t="str">
        <f t="shared" si="618"/>
        <v>Inner-TI</v>
      </c>
    </row>
    <row r="1536" spans="5:40" x14ac:dyDescent="0.3">
      <c r="E1536" s="12">
        <v>40970.166666666664</v>
      </c>
      <c r="F1536" s="16">
        <v>14.59</v>
      </c>
      <c r="G1536" s="16">
        <v>1976.3800201415991</v>
      </c>
      <c r="H1536" s="29">
        <v>1.2044453310929881</v>
      </c>
      <c r="I1536" s="26">
        <v>296.10000000000002</v>
      </c>
      <c r="J1536" s="30">
        <v>0.16244002741603839</v>
      </c>
      <c r="K1536" s="31">
        <v>0.17437924924391857</v>
      </c>
      <c r="L1536" s="111">
        <f t="shared" si="598"/>
        <v>1.6</v>
      </c>
      <c r="M1536" s="112">
        <f t="shared" si="599"/>
        <v>0.16</v>
      </c>
      <c r="N1536" s="112" t="b">
        <f t="shared" si="600"/>
        <v>1</v>
      </c>
      <c r="O1536" s="112" t="b">
        <f t="shared" si="601"/>
        <v>1</v>
      </c>
      <c r="P1536" s="113">
        <f t="shared" si="602"/>
        <v>16</v>
      </c>
      <c r="Q1536" s="113">
        <f t="shared" si="603"/>
        <v>10</v>
      </c>
      <c r="R1536" s="114" t="str">
        <f t="shared" si="619"/>
        <v>1.6-0.16</v>
      </c>
      <c r="S1536" s="127">
        <f t="shared" si="604"/>
        <v>-1.7083171206946416E-2</v>
      </c>
      <c r="T1536" s="112" t="b">
        <f t="shared" si="605"/>
        <v>1</v>
      </c>
      <c r="U1536" s="22">
        <f t="shared" si="606"/>
        <v>14.507935846577078</v>
      </c>
      <c r="V1536" s="22">
        <f t="shared" si="607"/>
        <v>1.6002982286872898</v>
      </c>
      <c r="W1536" s="81">
        <f t="shared" si="608"/>
        <v>15</v>
      </c>
      <c r="X1536" s="22">
        <f t="shared" si="609"/>
        <v>0.52953467579517055</v>
      </c>
      <c r="Y1536" s="3">
        <f>IF(U1536&gt;'Power Curve'!$C$37,0,INDEX(Ci,$W1536,1)*POWER(1-X1536,3)+INDEX(Ci,$W1536,2)*3*X1536*POWER(1-X1536,2)+INDEX(Ci,$W1536,3)*3*POWER(X1536,2)*(1-X1536)+INDEX(Ci,$W1536,4)*POWER(X1536,3))</f>
        <v>1977.4737562601824</v>
      </c>
      <c r="Z1536" s="3">
        <f t="shared" si="610"/>
        <v>1943.6922335247461</v>
      </c>
      <c r="AA1536" s="3">
        <f t="shared" si="611"/>
        <v>1976.3800201415991</v>
      </c>
      <c r="AB1536" s="3">
        <f t="shared" si="620"/>
        <v>-32.687786616852918</v>
      </c>
      <c r="AC1536" s="3">
        <f t="shared" si="621"/>
        <v>32.687786616852918</v>
      </c>
      <c r="AE1536" s="34">
        <f t="shared" si="612"/>
        <v>15</v>
      </c>
      <c r="AF1536" s="73" t="b">
        <f>COUNTIF('Power Curve'!$D$2:$D$31,AE1536)&gt;0</f>
        <v>1</v>
      </c>
      <c r="AG1536" s="73" t="b">
        <f t="shared" si="613"/>
        <v>0</v>
      </c>
      <c r="AH1536" s="73" t="b">
        <f t="shared" si="622"/>
        <v>1</v>
      </c>
      <c r="AI1536" s="34" t="str">
        <f t="shared" si="614"/>
        <v>Outer</v>
      </c>
      <c r="AJ1536" s="35" t="str">
        <f t="shared" si="623"/>
        <v>1.6-1.7</v>
      </c>
      <c r="AK1536" s="36" t="str">
        <f t="shared" si="615"/>
        <v>4-5</v>
      </c>
      <c r="AL1536" s="36" t="str">
        <f t="shared" si="616"/>
        <v>Mar</v>
      </c>
      <c r="AM1536" s="35" t="str">
        <f t="shared" si="617"/>
        <v>295-305</v>
      </c>
      <c r="AN1536" s="36" t="str">
        <f t="shared" si="618"/>
        <v>HWS-HTI</v>
      </c>
    </row>
    <row r="1537" spans="5:40" x14ac:dyDescent="0.3">
      <c r="E1537" s="12">
        <v>40970.173611111109</v>
      </c>
      <c r="F1537" s="16">
        <v>16.100000000000001</v>
      </c>
      <c r="G1537" s="16">
        <v>1984.009948730469</v>
      </c>
      <c r="H1537" s="29">
        <v>1.2034523132606809</v>
      </c>
      <c r="I1537" s="26">
        <v>293.60000000000002</v>
      </c>
      <c r="J1537" s="30">
        <v>0.10993788819875776</v>
      </c>
      <c r="K1537" s="31">
        <v>0.17716070778856302</v>
      </c>
      <c r="L1537" s="111">
        <f t="shared" si="598"/>
        <v>1.8000000000000003</v>
      </c>
      <c r="M1537" s="112">
        <f t="shared" si="599"/>
        <v>0.11</v>
      </c>
      <c r="N1537" s="112" t="b">
        <f t="shared" si="600"/>
        <v>1</v>
      </c>
      <c r="O1537" s="112" t="b">
        <f t="shared" si="601"/>
        <v>1</v>
      </c>
      <c r="P1537" s="113">
        <f t="shared" si="602"/>
        <v>18</v>
      </c>
      <c r="Q1537" s="113">
        <f t="shared" si="603"/>
        <v>15</v>
      </c>
      <c r="R1537" s="114" t="str">
        <f t="shared" si="619"/>
        <v>1.8-0.11</v>
      </c>
      <c r="S1537" s="127">
        <f t="shared" si="604"/>
        <v>7.6294021619234314E-4</v>
      </c>
      <c r="T1537" s="112" t="b">
        <f t="shared" si="605"/>
        <v>1</v>
      </c>
      <c r="U1537" s="22">
        <f t="shared" si="606"/>
        <v>16.005041643910793</v>
      </c>
      <c r="V1537" s="22">
        <f t="shared" si="607"/>
        <v>1.8316807557050976</v>
      </c>
      <c r="W1537" s="81">
        <f t="shared" si="608"/>
        <v>17</v>
      </c>
      <c r="X1537" s="22">
        <f t="shared" si="609"/>
        <v>7.1847761141514369E-3</v>
      </c>
      <c r="Y1537" s="3">
        <f>IF(U1537&gt;'Power Curve'!$C$37,0,INDEX(Ci,$W1537,1)*POWER(1-X1537,3)+INDEX(Ci,$W1537,2)*3*X1537*POWER(1-X1537,2)+INDEX(Ci,$W1537,3)*3*POWER(X1537,2)*(1-X1537)+INDEX(Ci,$W1537,4)*POWER(X1537,3))</f>
        <v>1982.4247587991808</v>
      </c>
      <c r="Z1537" s="3">
        <f t="shared" si="610"/>
        <v>1983.9372303732441</v>
      </c>
      <c r="AA1537" s="3">
        <f t="shared" si="611"/>
        <v>1984.009948730469</v>
      </c>
      <c r="AB1537" s="3">
        <f t="shared" si="620"/>
        <v>-7.2718357224857755E-2</v>
      </c>
      <c r="AC1537" s="3">
        <f t="shared" si="621"/>
        <v>7.2718357224857755E-2</v>
      </c>
      <c r="AE1537" s="34">
        <f t="shared" si="612"/>
        <v>16</v>
      </c>
      <c r="AF1537" s="73" t="b">
        <f>COUNTIF('Power Curve'!$D$2:$D$31,AE1537)&gt;0</f>
        <v>1</v>
      </c>
      <c r="AG1537" s="73" t="b">
        <f t="shared" si="613"/>
        <v>0</v>
      </c>
      <c r="AH1537" s="73" t="b">
        <f t="shared" si="622"/>
        <v>1</v>
      </c>
      <c r="AI1537" s="34" t="str">
        <f t="shared" si="614"/>
        <v>Inner</v>
      </c>
      <c r="AJ1537" s="35" t="str">
        <f t="shared" si="623"/>
        <v>1.8-1.9</v>
      </c>
      <c r="AK1537" s="36" t="str">
        <f t="shared" si="615"/>
        <v>4-5</v>
      </c>
      <c r="AL1537" s="36" t="str">
        <f t="shared" si="616"/>
        <v>Mar</v>
      </c>
      <c r="AM1537" s="35" t="str">
        <f t="shared" si="617"/>
        <v>285-295</v>
      </c>
      <c r="AN1537" s="36" t="str">
        <f t="shared" si="618"/>
        <v>Inner-TI</v>
      </c>
    </row>
    <row r="1538" spans="5:40" x14ac:dyDescent="0.3">
      <c r="E1538" s="12">
        <v>40970.180555555555</v>
      </c>
      <c r="F1538" s="16">
        <v>16.12</v>
      </c>
      <c r="G1538" s="16">
        <v>1978.5800018310549</v>
      </c>
      <c r="H1538" s="29">
        <v>1.2034628758360228</v>
      </c>
      <c r="I1538" s="26">
        <v>292.60000000000002</v>
      </c>
      <c r="J1538" s="30">
        <v>0.14392059553349873</v>
      </c>
      <c r="K1538" s="31">
        <v>0.16785322291857055</v>
      </c>
      <c r="L1538" s="111">
        <f t="shared" si="598"/>
        <v>1.8000000000000003</v>
      </c>
      <c r="M1538" s="112">
        <f t="shared" si="599"/>
        <v>0.14000000000000001</v>
      </c>
      <c r="N1538" s="112" t="b">
        <f t="shared" si="600"/>
        <v>1</v>
      </c>
      <c r="O1538" s="112" t="b">
        <f t="shared" si="601"/>
        <v>1</v>
      </c>
      <c r="P1538" s="113">
        <f t="shared" si="602"/>
        <v>18</v>
      </c>
      <c r="Q1538" s="113">
        <f t="shared" si="603"/>
        <v>12</v>
      </c>
      <c r="R1538" s="114" t="str">
        <f t="shared" si="619"/>
        <v>1.8-0.14</v>
      </c>
      <c r="S1538" s="127">
        <f t="shared" si="604"/>
        <v>-3.1735133711910239E-3</v>
      </c>
      <c r="T1538" s="112" t="b">
        <f t="shared" si="605"/>
        <v>1</v>
      </c>
      <c r="U1538" s="22">
        <f t="shared" si="606"/>
        <v>16.024970566110355</v>
      </c>
      <c r="V1538" s="22">
        <f t="shared" si="607"/>
        <v>1.8347608348735092</v>
      </c>
      <c r="W1538" s="81">
        <f t="shared" si="608"/>
        <v>17</v>
      </c>
      <c r="X1538" s="22">
        <f t="shared" si="609"/>
        <v>2.7336835486358648E-2</v>
      </c>
      <c r="Y1538" s="3">
        <f>IF(U1538&gt;'Power Curve'!$C$37,0,INDEX(Ci,$W1538,1)*POWER(1-X1538,3)+INDEX(Ci,$W1538,2)*3*X1538*POWER(1-X1538,2)+INDEX(Ci,$W1538,3)*3*POWER(X1538,2)*(1-X1538)+INDEX(Ci,$W1538,4)*POWER(X1538,3))</f>
        <v>1982.4871293151855</v>
      </c>
      <c r="Z1538" s="3">
        <f t="shared" si="610"/>
        <v>1976.1956799020898</v>
      </c>
      <c r="AA1538" s="3">
        <f t="shared" si="611"/>
        <v>1978.5800018310549</v>
      </c>
      <c r="AB1538" s="3">
        <f t="shared" si="620"/>
        <v>-2.3843219289651643</v>
      </c>
      <c r="AC1538" s="3">
        <f t="shared" si="621"/>
        <v>2.3843219289651643</v>
      </c>
      <c r="AE1538" s="34">
        <f t="shared" si="612"/>
        <v>16</v>
      </c>
      <c r="AF1538" s="73" t="b">
        <f>COUNTIF('Power Curve'!$D$2:$D$31,AE1538)&gt;0</f>
        <v>1</v>
      </c>
      <c r="AG1538" s="73" t="b">
        <f t="shared" si="613"/>
        <v>0</v>
      </c>
      <c r="AH1538" s="73" t="b">
        <f t="shared" si="622"/>
        <v>1</v>
      </c>
      <c r="AI1538" s="34" t="str">
        <f t="shared" si="614"/>
        <v>Outer</v>
      </c>
      <c r="AJ1538" s="35" t="str">
        <f t="shared" si="623"/>
        <v>1.8-1.9</v>
      </c>
      <c r="AK1538" s="36" t="str">
        <f t="shared" si="615"/>
        <v>4-5</v>
      </c>
      <c r="AL1538" s="36" t="str">
        <f t="shared" si="616"/>
        <v>Mar</v>
      </c>
      <c r="AM1538" s="35" t="str">
        <f t="shared" si="617"/>
        <v>285-295</v>
      </c>
      <c r="AN1538" s="36" t="str">
        <f t="shared" si="618"/>
        <v>HWS-HTI</v>
      </c>
    </row>
    <row r="1539" spans="5:40" x14ac:dyDescent="0.3">
      <c r="E1539" s="12">
        <v>40970.1875</v>
      </c>
      <c r="F1539" s="16">
        <v>15.42</v>
      </c>
      <c r="G1539" s="16">
        <v>1969.520004272458</v>
      </c>
      <c r="H1539" s="29">
        <v>1.2038750514760621</v>
      </c>
      <c r="I1539" s="26">
        <v>293.39999999999998</v>
      </c>
      <c r="J1539" s="30">
        <v>0.11738002594033722</v>
      </c>
      <c r="K1539" s="31">
        <v>0.18065687462937638</v>
      </c>
      <c r="L1539" s="111">
        <f t="shared" ref="L1539:L1602" si="624">ROUND((V1539-CenterOfFirstWindSpeedBin)/WindSpeedBinWidth,0)*WindSpeedBinWidth+CenterOfFirstWindSpeedBin</f>
        <v>1.7000000000000002</v>
      </c>
      <c r="M1539" s="112">
        <f t="shared" ref="M1539:M1602" si="625">ROUND((J1539-CenterOfFirstTurbulenceBin)/TurbulenceBinWidth,0)*TurbulenceBinWidth+CenterOfFirstTurbulenceBin</f>
        <v>0.12</v>
      </c>
      <c r="N1539" s="112" t="b">
        <f t="shared" ref="N1539:N1602" si="626">IF(AND(L1539&gt;=CenterOfFirstWindSpeedBin,L1539&lt;=CenterOfLastWindSpeedBin),TRUE,FALSE)</f>
        <v>1</v>
      </c>
      <c r="O1539" s="112" t="b">
        <f t="shared" ref="O1539:O1602" si="627">IF(AND(M1539&gt;=CenterOfFirstTurbulenceBin,M1539&lt;=CenterOfLastTurbulenceBin),TRUE,FALSE)</f>
        <v>1</v>
      </c>
      <c r="P1539" s="113">
        <f t="shared" ref="P1539:P1602" si="628">(L1539-CenterOfFirstWindSpeedBin)/WindSpeedBinWidth+1</f>
        <v>17</v>
      </c>
      <c r="Q1539" s="113">
        <f t="shared" ref="Q1539:Q1602" si="629">NumberOfTurbulenceBins-(M1539-CenterOfFirstTurbulenceBin)/TurbulenceBinWidth</f>
        <v>14</v>
      </c>
      <c r="R1539" s="114" t="str">
        <f t="shared" si="619"/>
        <v>1.7-0.12</v>
      </c>
      <c r="S1539" s="127">
        <f t="shared" ref="S1539:S1602" si="630">IF(T1539,INDEX(PowerDeviationMatrix,Q1539,P1539),IF(UseMatrixPadValue,MatrixPadValue,0))</f>
        <v>-1.9369753789638688E-3</v>
      </c>
      <c r="T1539" s="112" t="b">
        <f t="shared" ref="T1539:T1602" si="631">IF(AND(P1539&gt;0,Q1539&gt;0,N1539,O1539),LEN(INDEX(PowerDeviationMatrix,Q1539,P1539))&gt;0,FALSE)</f>
        <v>1</v>
      </c>
      <c r="U1539" s="22">
        <f t="shared" ref="U1539:U1602" si="632">F1539*(H1539/Ref_Density)^(1/3)</f>
        <v>15.330846982468831</v>
      </c>
      <c r="V1539" s="22">
        <f t="shared" ref="V1539:V1602" si="633">(U1539-CutInWindSpeed)/(RatedWindSpeed-CutInWindSpeed)</f>
        <v>1.7274817974590064</v>
      </c>
      <c r="W1539" s="81">
        <f t="shared" ref="W1539:W1602" si="634">COUNTIF(xa,"&lt;"&amp;U1539)</f>
        <v>16</v>
      </c>
      <c r="X1539" s="22">
        <f t="shared" ref="X1539:X1602" si="635">(U1539-INDEX(xa,$W1539))/(INDEX(xb,$W1539)-INDEX(xa,$W1539))</f>
        <v>0.33126675730884803</v>
      </c>
      <c r="Y1539" s="3">
        <f>IF(U1539&gt;'Power Curve'!$C$37,0,INDEX(Ci,$W1539,1)*POWER(1-X1539,3)+INDEX(Ci,$W1539,2)*3*X1539*POWER(1-X1539,2)+INDEX(Ci,$W1539,3)*3*POWER(X1539,2)*(1-X1539)+INDEX(Ci,$W1539,4)*POWER(X1539,3))</f>
        <v>1980.227684540147</v>
      </c>
      <c r="Z1539" s="3">
        <f t="shared" ref="Z1539:Z1602" si="636">IF(OR(T1539,UseMatrixPadValue),Y1539*(1+S1539),"")</f>
        <v>1976.39203227045</v>
      </c>
      <c r="AA1539" s="3">
        <f t="shared" ref="AA1539:AA1602" si="637">IF(AH1539,G1539,"")</f>
        <v>1969.520004272458</v>
      </c>
      <c r="AB1539" s="3">
        <f t="shared" si="620"/>
        <v>6.8720279979920633</v>
      </c>
      <c r="AC1539" s="3">
        <f t="shared" si="621"/>
        <v>6.8720279979920633</v>
      </c>
      <c r="AE1539" s="34">
        <f t="shared" ref="AE1539:AE1602" si="638">MROUND(U1539-Centre_First_Bin,Bin_Width)+Centre_First_Bin</f>
        <v>15</v>
      </c>
      <c r="AF1539" s="73" t="b">
        <f>COUNTIF('Power Curve'!$D$2:$D$31,AE1539)&gt;0</f>
        <v>1</v>
      </c>
      <c r="AG1539" s="73" t="b">
        <f t="shared" ref="AG1539:AG1602" si="639">(G1539&lt;0)</f>
        <v>0</v>
      </c>
      <c r="AH1539" s="73" t="b">
        <f t="shared" si="622"/>
        <v>1</v>
      </c>
      <c r="AI1539" s="34" t="str">
        <f t="shared" ref="AI1539:AI1602" si="640">IF(AH1539,IF(AND(J1539&gt;=LowerTurbLimit,J1539&lt;=UpperTurbLimit,K1539&gt;=LowerShearLimit,K1539&lt;=UpperShearLimit),"Inner","Outer"),"")</f>
        <v>Inner</v>
      </c>
      <c r="AJ1539" s="35" t="str">
        <f t="shared" si="623"/>
        <v>1.7-1.8</v>
      </c>
      <c r="AK1539" s="36" t="str">
        <f t="shared" ref="AK1539:AK1602" si="641">IF(AH1539,HOUR(E1539)&amp;"-"&amp;HOUR(E1539)+1,"")</f>
        <v>4-5</v>
      </c>
      <c r="AL1539" s="36" t="str">
        <f t="shared" ref="AL1539:AL1602" si="642">IF(AH1539,TEXT(E1539,"mmm"),"")</f>
        <v>Mar</v>
      </c>
      <c r="AM1539" s="35" t="str">
        <f t="shared" ref="AM1539:AM1602" si="643">IF(AH1539,IF(OR(I1539&lt;5,I1539&gt;=355),"355-5",MROUND(I1539,10)-5&amp;"-"&amp;MROUND(I1539,10)+5),"")</f>
        <v>285-295</v>
      </c>
      <c r="AN1539" s="36" t="str">
        <f t="shared" ref="AN1539:AN1602" si="644">IF(AH1539,IF(V1539&lt;0.5,IF(J1539&lt;=LowerTurbLimit,"LWS-LTI",IF(J1539&gt;=UpperTurbLimit,"LWS-HTI","Inner-TI")),IF(J1539&lt;=LowerTurbLimit,"HWS-LTI",IF(J1539&gt;=UpperTurbLimit,"HWS-HTI","Inner-TI"))),"")</f>
        <v>Inner-TI</v>
      </c>
    </row>
    <row r="1540" spans="5:40" x14ac:dyDescent="0.3">
      <c r="E1540" s="12">
        <v>40970.194444444445</v>
      </c>
      <c r="F1540" s="16">
        <v>13.19</v>
      </c>
      <c r="G1540" s="16">
        <v>1976.9399719238311</v>
      </c>
      <c r="H1540" s="29">
        <v>1.2046549114652207</v>
      </c>
      <c r="I1540" s="26">
        <v>293.7</v>
      </c>
      <c r="J1540" s="30">
        <v>0.14177407126611069</v>
      </c>
      <c r="K1540" s="31">
        <v>0.12344657288604682</v>
      </c>
      <c r="L1540" s="111">
        <f t="shared" si="624"/>
        <v>1.4000000000000001</v>
      </c>
      <c r="M1540" s="112">
        <f t="shared" si="625"/>
        <v>0.14000000000000001</v>
      </c>
      <c r="N1540" s="112" t="b">
        <f t="shared" si="626"/>
        <v>1</v>
      </c>
      <c r="O1540" s="112" t="b">
        <f t="shared" si="627"/>
        <v>1</v>
      </c>
      <c r="P1540" s="113">
        <f t="shared" si="628"/>
        <v>14</v>
      </c>
      <c r="Q1540" s="113">
        <f t="shared" si="629"/>
        <v>12</v>
      </c>
      <c r="R1540" s="114" t="str">
        <f t="shared" ref="R1540:R1603" si="645">L1540&amp;"-"&amp;M1540</f>
        <v>1.4-0.14</v>
      </c>
      <c r="S1540" s="127">
        <f t="shared" si="630"/>
        <v>-4.3734296661873655E-3</v>
      </c>
      <c r="T1540" s="112" t="b">
        <f t="shared" si="631"/>
        <v>1</v>
      </c>
      <c r="U1540" s="22">
        <f t="shared" si="632"/>
        <v>13.116571103380647</v>
      </c>
      <c r="V1540" s="22">
        <f t="shared" si="633"/>
        <v>1.385258322451117</v>
      </c>
      <c r="W1540" s="81">
        <f t="shared" si="634"/>
        <v>14</v>
      </c>
      <c r="X1540" s="22">
        <f t="shared" si="635"/>
        <v>0.1314538904330404</v>
      </c>
      <c r="Y1540" s="3">
        <f>IF(U1540&gt;'Power Curve'!$C$37,0,INDEX(Ci,$W1540,1)*POWER(1-X1540,3)+INDEX(Ci,$W1540,2)*3*X1540*POWER(1-X1540,2)+INDEX(Ci,$W1540,3)*3*POWER(X1540,2)*(1-X1540)+INDEX(Ci,$W1540,4)*POWER(X1540,3))</f>
        <v>1956.7791230087842</v>
      </c>
      <c r="Z1540" s="3">
        <f t="shared" si="636"/>
        <v>1948.2212871420415</v>
      </c>
      <c r="AA1540" s="3">
        <f t="shared" si="637"/>
        <v>1976.9399719238311</v>
      </c>
      <c r="AB1540" s="3">
        <f t="shared" ref="AB1540:AB1603" si="646">IF(AH1540,Z1540-AA1540,"")</f>
        <v>-28.718684781789534</v>
      </c>
      <c r="AC1540" s="3">
        <f t="shared" ref="AC1540:AC1603" si="647">IF(AH1540,ABS(AB1540),"")</f>
        <v>28.718684781789534</v>
      </c>
      <c r="AE1540" s="34">
        <f t="shared" si="638"/>
        <v>13</v>
      </c>
      <c r="AF1540" s="73" t="b">
        <f>COUNTIF('Power Curve'!$D$2:$D$31,AE1540)&gt;0</f>
        <v>1</v>
      </c>
      <c r="AG1540" s="73" t="b">
        <f t="shared" si="639"/>
        <v>0</v>
      </c>
      <c r="AH1540" s="73" t="b">
        <f t="shared" ref="AH1540:AH1603" si="648">AND(AF1540,NOT(AG1540))</f>
        <v>1</v>
      </c>
      <c r="AI1540" s="34" t="str">
        <f t="shared" si="640"/>
        <v>Outer</v>
      </c>
      <c r="AJ1540" s="35" t="str">
        <f t="shared" ref="AJ1540:AJ1603" si="649">IF(AH1540,TEXT(ROUND(V1540+0.05,1)-0.1,"0.0")&amp;"-"&amp;TEXT(ROUND(V1540+0.05,1),"0.0"),"")</f>
        <v>1.3-1.4</v>
      </c>
      <c r="AK1540" s="36" t="str">
        <f t="shared" si="641"/>
        <v>4-5</v>
      </c>
      <c r="AL1540" s="36" t="str">
        <f t="shared" si="642"/>
        <v>Mar</v>
      </c>
      <c r="AM1540" s="35" t="str">
        <f t="shared" si="643"/>
        <v>285-295</v>
      </c>
      <c r="AN1540" s="36" t="str">
        <f t="shared" si="644"/>
        <v>HWS-HTI</v>
      </c>
    </row>
    <row r="1541" spans="5:40" x14ac:dyDescent="0.3">
      <c r="E1541" s="12">
        <v>40970.201388888891</v>
      </c>
      <c r="F1541" s="16">
        <v>14.4</v>
      </c>
      <c r="G1541" s="16">
        <v>1976.850036621091</v>
      </c>
      <c r="H1541" s="29">
        <v>1.2042976329709669</v>
      </c>
      <c r="I1541" s="26">
        <v>294.8</v>
      </c>
      <c r="J1541" s="30">
        <v>0.15902777777777777</v>
      </c>
      <c r="K1541" s="31">
        <v>0.15079920451497503</v>
      </c>
      <c r="L1541" s="111">
        <f t="shared" si="624"/>
        <v>1.6</v>
      </c>
      <c r="M1541" s="112">
        <f t="shared" si="625"/>
        <v>0.16</v>
      </c>
      <c r="N1541" s="112" t="b">
        <f t="shared" si="626"/>
        <v>1</v>
      </c>
      <c r="O1541" s="112" t="b">
        <f t="shared" si="627"/>
        <v>1</v>
      </c>
      <c r="P1541" s="113">
        <f t="shared" si="628"/>
        <v>16</v>
      </c>
      <c r="Q1541" s="113">
        <f t="shared" si="629"/>
        <v>10</v>
      </c>
      <c r="R1541" s="114" t="str">
        <f t="shared" si="645"/>
        <v>1.6-0.16</v>
      </c>
      <c r="S1541" s="127">
        <f t="shared" si="630"/>
        <v>-1.7083171206946416E-2</v>
      </c>
      <c r="T1541" s="112" t="b">
        <f t="shared" si="631"/>
        <v>1</v>
      </c>
      <c r="U1541" s="22">
        <f t="shared" si="632"/>
        <v>14.318419211539711</v>
      </c>
      <c r="V1541" s="22">
        <f t="shared" si="633"/>
        <v>1.5710078218202839</v>
      </c>
      <c r="W1541" s="81">
        <f t="shared" si="634"/>
        <v>15</v>
      </c>
      <c r="X1541" s="22">
        <f t="shared" si="635"/>
        <v>0.3484819045650252</v>
      </c>
      <c r="Y1541" s="3">
        <f>IF(U1541&gt;'Power Curve'!$C$37,0,INDEX(Ci,$W1541,1)*POWER(1-X1541,3)+INDEX(Ci,$W1541,2)*3*X1541*POWER(1-X1541,2)+INDEX(Ci,$W1541,3)*3*POWER(X1541,2)*(1-X1541)+INDEX(Ci,$W1541,4)*POWER(X1541,3))</f>
        <v>1976.7845513566328</v>
      </c>
      <c r="Z1541" s="3">
        <f t="shared" si="636"/>
        <v>1943.0148024265607</v>
      </c>
      <c r="AA1541" s="3">
        <f t="shared" si="637"/>
        <v>1976.850036621091</v>
      </c>
      <c r="AB1541" s="3">
        <f t="shared" si="646"/>
        <v>-33.835234194530358</v>
      </c>
      <c r="AC1541" s="3">
        <f t="shared" si="647"/>
        <v>33.835234194530358</v>
      </c>
      <c r="AE1541" s="34">
        <f t="shared" si="638"/>
        <v>14</v>
      </c>
      <c r="AF1541" s="73" t="b">
        <f>COUNTIF('Power Curve'!$D$2:$D$31,AE1541)&gt;0</f>
        <v>1</v>
      </c>
      <c r="AG1541" s="73" t="b">
        <f t="shared" si="639"/>
        <v>0</v>
      </c>
      <c r="AH1541" s="73" t="b">
        <f t="shared" si="648"/>
        <v>1</v>
      </c>
      <c r="AI1541" s="34" t="str">
        <f t="shared" si="640"/>
        <v>Outer</v>
      </c>
      <c r="AJ1541" s="35" t="str">
        <f t="shared" si="649"/>
        <v>1.5-1.6</v>
      </c>
      <c r="AK1541" s="36" t="str">
        <f t="shared" si="641"/>
        <v>4-5</v>
      </c>
      <c r="AL1541" s="36" t="str">
        <f t="shared" si="642"/>
        <v>Mar</v>
      </c>
      <c r="AM1541" s="35" t="str">
        <f t="shared" si="643"/>
        <v>285-295</v>
      </c>
      <c r="AN1541" s="36" t="str">
        <f t="shared" si="644"/>
        <v>HWS-HTI</v>
      </c>
    </row>
    <row r="1542" spans="5:40" x14ac:dyDescent="0.3">
      <c r="E1542" s="12">
        <v>40970.208333333336</v>
      </c>
      <c r="F1542" s="16">
        <v>14.93</v>
      </c>
      <c r="G1542" s="16">
        <v>1982.0999450683571</v>
      </c>
      <c r="H1542" s="29">
        <v>1.2042083464581459</v>
      </c>
      <c r="I1542" s="26">
        <v>298.8</v>
      </c>
      <c r="J1542" s="30">
        <v>0.13127930341594105</v>
      </c>
      <c r="K1542" s="31">
        <v>9.4098051247324455E-2</v>
      </c>
      <c r="L1542" s="111">
        <f t="shared" si="624"/>
        <v>1.7000000000000002</v>
      </c>
      <c r="M1542" s="112">
        <f t="shared" si="625"/>
        <v>0.13</v>
      </c>
      <c r="N1542" s="112" t="b">
        <f t="shared" si="626"/>
        <v>1</v>
      </c>
      <c r="O1542" s="112" t="b">
        <f t="shared" si="627"/>
        <v>1</v>
      </c>
      <c r="P1542" s="113">
        <f t="shared" si="628"/>
        <v>17</v>
      </c>
      <c r="Q1542" s="113">
        <f t="shared" si="629"/>
        <v>13</v>
      </c>
      <c r="R1542" s="114" t="str">
        <f t="shared" si="645"/>
        <v>1.7-0.13</v>
      </c>
      <c r="S1542" s="127">
        <f t="shared" si="630"/>
        <v>-4.0609135420812854E-3</v>
      </c>
      <c r="T1542" s="112" t="b">
        <f t="shared" si="631"/>
        <v>1</v>
      </c>
      <c r="U1542" s="22">
        <f t="shared" si="632"/>
        <v>14.845049696969197</v>
      </c>
      <c r="V1542" s="22">
        <f t="shared" si="633"/>
        <v>1.6524002609787618</v>
      </c>
      <c r="W1542" s="81">
        <f t="shared" si="634"/>
        <v>15</v>
      </c>
      <c r="X1542" s="22">
        <f t="shared" si="635"/>
        <v>0.85159293111150713</v>
      </c>
      <c r="Y1542" s="3">
        <f>IF(U1542&gt;'Power Curve'!$C$37,0,INDEX(Ci,$W1542,1)*POWER(1-X1542,3)+INDEX(Ci,$W1542,2)*3*X1542*POWER(1-X1542,2)+INDEX(Ci,$W1542,3)*3*POWER(X1542,2)*(1-X1542)+INDEX(Ci,$W1542,4)*POWER(X1542,3))</f>
        <v>1978.5236986406421</v>
      </c>
      <c r="Z1542" s="3">
        <f t="shared" si="636"/>
        <v>1970.4890849595035</v>
      </c>
      <c r="AA1542" s="3">
        <f t="shared" si="637"/>
        <v>1982.0999450683571</v>
      </c>
      <c r="AB1542" s="3">
        <f t="shared" si="646"/>
        <v>-11.610860108853558</v>
      </c>
      <c r="AC1542" s="3">
        <f t="shared" si="647"/>
        <v>11.610860108853558</v>
      </c>
      <c r="AE1542" s="34">
        <f t="shared" si="638"/>
        <v>15</v>
      </c>
      <c r="AF1542" s="73" t="b">
        <f>COUNTIF('Power Curve'!$D$2:$D$31,AE1542)&gt;0</f>
        <v>1</v>
      </c>
      <c r="AG1542" s="73" t="b">
        <f t="shared" si="639"/>
        <v>0</v>
      </c>
      <c r="AH1542" s="73" t="b">
        <f t="shared" si="648"/>
        <v>1</v>
      </c>
      <c r="AI1542" s="34" t="str">
        <f t="shared" si="640"/>
        <v>Outer</v>
      </c>
      <c r="AJ1542" s="35" t="str">
        <f t="shared" si="649"/>
        <v>1.6-1.7</v>
      </c>
      <c r="AK1542" s="36" t="str">
        <f t="shared" si="641"/>
        <v>5-6</v>
      </c>
      <c r="AL1542" s="36" t="str">
        <f t="shared" si="642"/>
        <v>Mar</v>
      </c>
      <c r="AM1542" s="35" t="str">
        <f t="shared" si="643"/>
        <v>295-305</v>
      </c>
      <c r="AN1542" s="36" t="str">
        <f t="shared" si="644"/>
        <v>Inner-TI</v>
      </c>
    </row>
    <row r="1543" spans="5:40" x14ac:dyDescent="0.3">
      <c r="E1543" s="12">
        <v>40970.215277777781</v>
      </c>
      <c r="F1543" s="16">
        <v>12.69</v>
      </c>
      <c r="G1543" s="16">
        <v>1951.309997558591</v>
      </c>
      <c r="H1543" s="29">
        <v>1.2056238028149246</v>
      </c>
      <c r="I1543" s="26">
        <v>300.10000000000002</v>
      </c>
      <c r="J1543" s="30">
        <v>0.1260835303388495</v>
      </c>
      <c r="K1543" s="31">
        <v>0.13288005324350613</v>
      </c>
      <c r="L1543" s="111">
        <f t="shared" si="624"/>
        <v>1.3000000000000003</v>
      </c>
      <c r="M1543" s="112">
        <f t="shared" si="625"/>
        <v>0.13</v>
      </c>
      <c r="N1543" s="112" t="b">
        <f t="shared" si="626"/>
        <v>1</v>
      </c>
      <c r="O1543" s="112" t="b">
        <f t="shared" si="627"/>
        <v>1</v>
      </c>
      <c r="P1543" s="113">
        <f t="shared" si="628"/>
        <v>13.000000000000002</v>
      </c>
      <c r="Q1543" s="113">
        <f t="shared" si="629"/>
        <v>13</v>
      </c>
      <c r="R1543" s="114" t="str">
        <f t="shared" si="645"/>
        <v>1.3-0.13</v>
      </c>
      <c r="S1543" s="127">
        <f t="shared" si="630"/>
        <v>-3.4559656700221307E-3</v>
      </c>
      <c r="T1543" s="112" t="b">
        <f t="shared" si="631"/>
        <v>1</v>
      </c>
      <c r="U1543" s="22">
        <f t="shared" si="632"/>
        <v>12.622736908065566</v>
      </c>
      <c r="V1543" s="22">
        <f t="shared" si="633"/>
        <v>1.3089346556512758</v>
      </c>
      <c r="W1543" s="81">
        <f t="shared" si="634"/>
        <v>13</v>
      </c>
      <c r="X1543" s="22">
        <f t="shared" si="635"/>
        <v>0.62203151672067036</v>
      </c>
      <c r="Y1543" s="3">
        <f>IF(U1543&gt;'Power Curve'!$C$37,0,INDEX(Ci,$W1543,1)*POWER(1-X1543,3)+INDEX(Ci,$W1543,2)*3*X1543*POWER(1-X1543,2)+INDEX(Ci,$W1543,3)*3*POWER(X1543,2)*(1-X1543)+INDEX(Ci,$W1543,4)*POWER(X1543,3))</f>
        <v>1942.649082290663</v>
      </c>
      <c r="Z1543" s="3">
        <f t="shared" si="636"/>
        <v>1935.9353537533664</v>
      </c>
      <c r="AA1543" s="3">
        <f t="shared" si="637"/>
        <v>1951.309997558591</v>
      </c>
      <c r="AB1543" s="3">
        <f t="shared" si="646"/>
        <v>-15.37464380522465</v>
      </c>
      <c r="AC1543" s="3">
        <f t="shared" si="647"/>
        <v>15.37464380522465</v>
      </c>
      <c r="AE1543" s="34">
        <f t="shared" si="638"/>
        <v>13</v>
      </c>
      <c r="AF1543" s="73" t="b">
        <f>COUNTIF('Power Curve'!$D$2:$D$31,AE1543)&gt;0</f>
        <v>1</v>
      </c>
      <c r="AG1543" s="73" t="b">
        <f t="shared" si="639"/>
        <v>0</v>
      </c>
      <c r="AH1543" s="73" t="b">
        <f t="shared" si="648"/>
        <v>1</v>
      </c>
      <c r="AI1543" s="34" t="str">
        <f t="shared" si="640"/>
        <v>Inner</v>
      </c>
      <c r="AJ1543" s="35" t="str">
        <f t="shared" si="649"/>
        <v>1.3-1.4</v>
      </c>
      <c r="AK1543" s="36" t="str">
        <f t="shared" si="641"/>
        <v>5-6</v>
      </c>
      <c r="AL1543" s="36" t="str">
        <f t="shared" si="642"/>
        <v>Mar</v>
      </c>
      <c r="AM1543" s="35" t="str">
        <f t="shared" si="643"/>
        <v>295-305</v>
      </c>
      <c r="AN1543" s="36" t="str">
        <f t="shared" si="644"/>
        <v>Inner-TI</v>
      </c>
    </row>
    <row r="1544" spans="5:40" x14ac:dyDescent="0.3">
      <c r="E1544" s="12">
        <v>40970.222222222219</v>
      </c>
      <c r="F1544" s="16">
        <v>11.2</v>
      </c>
      <c r="G1544" s="16">
        <v>1844.779983520513</v>
      </c>
      <c r="H1544" s="29">
        <v>1.2064836571299016</v>
      </c>
      <c r="I1544" s="26">
        <v>298.5</v>
      </c>
      <c r="J1544" s="30">
        <v>0.20714285714285713</v>
      </c>
      <c r="K1544" s="31">
        <v>0.10720869972097953</v>
      </c>
      <c r="L1544" s="111">
        <f t="shared" si="624"/>
        <v>1.1000000000000001</v>
      </c>
      <c r="M1544" s="112">
        <f t="shared" si="625"/>
        <v>0.21000000000000002</v>
      </c>
      <c r="N1544" s="112" t="b">
        <f t="shared" si="626"/>
        <v>1</v>
      </c>
      <c r="O1544" s="112" t="b">
        <f t="shared" si="627"/>
        <v>1</v>
      </c>
      <c r="P1544" s="113">
        <f t="shared" si="628"/>
        <v>11</v>
      </c>
      <c r="Q1544" s="113">
        <f t="shared" si="629"/>
        <v>5</v>
      </c>
      <c r="R1544" s="114" t="str">
        <f t="shared" si="645"/>
        <v>1.1-0.21</v>
      </c>
      <c r="S1544" s="127">
        <f t="shared" si="630"/>
        <v>0</v>
      </c>
      <c r="T1544" s="112" t="b">
        <f t="shared" si="631"/>
        <v>0</v>
      </c>
      <c r="U1544" s="22">
        <f t="shared" si="632"/>
        <v>11.143282504694396</v>
      </c>
      <c r="V1544" s="22">
        <f t="shared" si="633"/>
        <v>1.080280208471055</v>
      </c>
      <c r="W1544" s="81">
        <f t="shared" si="634"/>
        <v>12</v>
      </c>
      <c r="X1544" s="22">
        <f t="shared" si="635"/>
        <v>0.15696692113106178</v>
      </c>
      <c r="Y1544" s="3">
        <f>IF(U1544&gt;'Power Curve'!$C$37,0,INDEX(Ci,$W1544,1)*POWER(1-X1544,3)+INDEX(Ci,$W1544,2)*3*X1544*POWER(1-X1544,2)+INDEX(Ci,$W1544,3)*3*POWER(X1544,2)*(1-X1544)+INDEX(Ci,$W1544,4)*POWER(X1544,3))</f>
        <v>1804.5798291157298</v>
      </c>
      <c r="Z1544" s="3">
        <f t="shared" si="636"/>
        <v>1804.5798291157298</v>
      </c>
      <c r="AA1544" s="3">
        <f t="shared" si="637"/>
        <v>1844.779983520513</v>
      </c>
      <c r="AB1544" s="3">
        <f t="shared" si="646"/>
        <v>-40.200154404783234</v>
      </c>
      <c r="AC1544" s="3">
        <f t="shared" si="647"/>
        <v>40.200154404783234</v>
      </c>
      <c r="AE1544" s="34">
        <f t="shared" si="638"/>
        <v>11</v>
      </c>
      <c r="AF1544" s="73" t="b">
        <f>COUNTIF('Power Curve'!$D$2:$D$31,AE1544)&gt;0</f>
        <v>1</v>
      </c>
      <c r="AG1544" s="73" t="b">
        <f t="shared" si="639"/>
        <v>0</v>
      </c>
      <c r="AH1544" s="73" t="b">
        <f t="shared" si="648"/>
        <v>1</v>
      </c>
      <c r="AI1544" s="34" t="str">
        <f t="shared" si="640"/>
        <v>Outer</v>
      </c>
      <c r="AJ1544" s="35" t="str">
        <f t="shared" si="649"/>
        <v>1.0-1.1</v>
      </c>
      <c r="AK1544" s="36" t="str">
        <f t="shared" si="641"/>
        <v>5-6</v>
      </c>
      <c r="AL1544" s="36" t="str">
        <f t="shared" si="642"/>
        <v>Mar</v>
      </c>
      <c r="AM1544" s="35" t="str">
        <f t="shared" si="643"/>
        <v>295-305</v>
      </c>
      <c r="AN1544" s="36" t="str">
        <f t="shared" si="644"/>
        <v>HWS-HTI</v>
      </c>
    </row>
    <row r="1545" spans="5:40" x14ac:dyDescent="0.3">
      <c r="E1545" s="12">
        <v>40970.229166666664</v>
      </c>
      <c r="F1545" s="16">
        <v>15.43</v>
      </c>
      <c r="G1545" s="16">
        <v>1977.409988403323</v>
      </c>
      <c r="H1545" s="29">
        <v>1.2056137993723994</v>
      </c>
      <c r="I1545" s="26">
        <v>297.5</v>
      </c>
      <c r="J1545" s="30">
        <v>0.18664938431626701</v>
      </c>
      <c r="K1545" s="31">
        <v>0.15047140573145232</v>
      </c>
      <c r="L1545" s="111">
        <f t="shared" si="624"/>
        <v>1.7000000000000002</v>
      </c>
      <c r="M1545" s="112">
        <f t="shared" si="625"/>
        <v>0.19</v>
      </c>
      <c r="N1545" s="112" t="b">
        <f t="shared" si="626"/>
        <v>1</v>
      </c>
      <c r="O1545" s="112" t="b">
        <f t="shared" si="627"/>
        <v>1</v>
      </c>
      <c r="P1545" s="113">
        <f t="shared" si="628"/>
        <v>17</v>
      </c>
      <c r="Q1545" s="113">
        <f t="shared" si="629"/>
        <v>7</v>
      </c>
      <c r="R1545" s="114" t="str">
        <f t="shared" si="645"/>
        <v>1.7-0.19</v>
      </c>
      <c r="S1545" s="127">
        <f t="shared" si="630"/>
        <v>0</v>
      </c>
      <c r="T1545" s="112" t="b">
        <f t="shared" si="631"/>
        <v>0</v>
      </c>
      <c r="U1545" s="22">
        <f t="shared" si="632"/>
        <v>15.348171142926544</v>
      </c>
      <c r="V1545" s="22">
        <f t="shared" si="633"/>
        <v>1.7301593023035582</v>
      </c>
      <c r="W1545" s="81">
        <f t="shared" si="634"/>
        <v>16</v>
      </c>
      <c r="X1545" s="22">
        <f t="shared" si="635"/>
        <v>0.34863360694696904</v>
      </c>
      <c r="Y1545" s="3">
        <f>IF(U1545&gt;'Power Curve'!$C$37,0,INDEX(Ci,$W1545,1)*POWER(1-X1545,3)+INDEX(Ci,$W1545,2)*3*X1545*POWER(1-X1545,2)+INDEX(Ci,$W1545,3)*3*POWER(X1545,2)*(1-X1545)+INDEX(Ci,$W1545,4)*POWER(X1545,3))</f>
        <v>1980.2876036768653</v>
      </c>
      <c r="Z1545" s="3">
        <f t="shared" si="636"/>
        <v>1980.2876036768653</v>
      </c>
      <c r="AA1545" s="3">
        <f t="shared" si="637"/>
        <v>1977.409988403323</v>
      </c>
      <c r="AB1545" s="3">
        <f t="shared" si="646"/>
        <v>2.8776152735422329</v>
      </c>
      <c r="AC1545" s="3">
        <f t="shared" si="647"/>
        <v>2.8776152735422329</v>
      </c>
      <c r="AE1545" s="34">
        <f t="shared" si="638"/>
        <v>15</v>
      </c>
      <c r="AF1545" s="73" t="b">
        <f>COUNTIF('Power Curve'!$D$2:$D$31,AE1545)&gt;0</f>
        <v>1</v>
      </c>
      <c r="AG1545" s="73" t="b">
        <f t="shared" si="639"/>
        <v>0</v>
      </c>
      <c r="AH1545" s="73" t="b">
        <f t="shared" si="648"/>
        <v>1</v>
      </c>
      <c r="AI1545" s="34" t="str">
        <f t="shared" si="640"/>
        <v>Outer</v>
      </c>
      <c r="AJ1545" s="35" t="str">
        <f t="shared" si="649"/>
        <v>1.7-1.8</v>
      </c>
      <c r="AK1545" s="36" t="str">
        <f t="shared" si="641"/>
        <v>5-6</v>
      </c>
      <c r="AL1545" s="36" t="str">
        <f t="shared" si="642"/>
        <v>Mar</v>
      </c>
      <c r="AM1545" s="35" t="str">
        <f t="shared" si="643"/>
        <v>295-305</v>
      </c>
      <c r="AN1545" s="36" t="str">
        <f t="shared" si="644"/>
        <v>HWS-HTI</v>
      </c>
    </row>
    <row r="1546" spans="5:40" x14ac:dyDescent="0.3">
      <c r="E1546" s="12">
        <v>40970.236111111109</v>
      </c>
      <c r="F1546" s="16">
        <v>15</v>
      </c>
      <c r="G1546" s="16">
        <v>1976.1899719238311</v>
      </c>
      <c r="H1546" s="29">
        <v>1.2058473892273116</v>
      </c>
      <c r="I1546" s="26">
        <v>295.89999999999998</v>
      </c>
      <c r="J1546" s="30">
        <v>0.12933333333333333</v>
      </c>
      <c r="K1546" s="31">
        <v>0.14685713667228048</v>
      </c>
      <c r="L1546" s="111">
        <f t="shared" si="624"/>
        <v>1.7000000000000002</v>
      </c>
      <c r="M1546" s="112">
        <f t="shared" si="625"/>
        <v>0.13</v>
      </c>
      <c r="N1546" s="112" t="b">
        <f t="shared" si="626"/>
        <v>1</v>
      </c>
      <c r="O1546" s="112" t="b">
        <f t="shared" si="627"/>
        <v>1</v>
      </c>
      <c r="P1546" s="113">
        <f t="shared" si="628"/>
        <v>17</v>
      </c>
      <c r="Q1546" s="113">
        <f t="shared" si="629"/>
        <v>13</v>
      </c>
      <c r="R1546" s="114" t="str">
        <f t="shared" si="645"/>
        <v>1.7-0.13</v>
      </c>
      <c r="S1546" s="127">
        <f t="shared" si="630"/>
        <v>-4.0609135420812854E-3</v>
      </c>
      <c r="T1546" s="112" t="b">
        <f t="shared" si="631"/>
        <v>1</v>
      </c>
      <c r="U1546" s="22">
        <f t="shared" si="632"/>
        <v>14.92141509159841</v>
      </c>
      <c r="V1546" s="22">
        <f t="shared" si="633"/>
        <v>1.664202778888644</v>
      </c>
      <c r="W1546" s="81">
        <f t="shared" si="634"/>
        <v>15</v>
      </c>
      <c r="X1546" s="22">
        <f t="shared" si="635"/>
        <v>0.92454782671197322</v>
      </c>
      <c r="Y1546" s="3">
        <f>IF(U1546&gt;'Power Curve'!$C$37,0,INDEX(Ci,$W1546,1)*POWER(1-X1546,3)+INDEX(Ci,$W1546,2)*3*X1546*POWER(1-X1546,2)+INDEX(Ci,$W1546,3)*3*POWER(X1546,2)*(1-X1546)+INDEX(Ci,$W1546,4)*POWER(X1546,3))</f>
        <v>1978.7737583502042</v>
      </c>
      <c r="Z1546" s="3">
        <f t="shared" si="636"/>
        <v>1970.7381291982047</v>
      </c>
      <c r="AA1546" s="3">
        <f t="shared" si="637"/>
        <v>1976.1899719238311</v>
      </c>
      <c r="AB1546" s="3">
        <f t="shared" si="646"/>
        <v>-5.4518427256264204</v>
      </c>
      <c r="AC1546" s="3">
        <f t="shared" si="647"/>
        <v>5.4518427256264204</v>
      </c>
      <c r="AE1546" s="34">
        <f t="shared" si="638"/>
        <v>15</v>
      </c>
      <c r="AF1546" s="73" t="b">
        <f>COUNTIF('Power Curve'!$D$2:$D$31,AE1546)&gt;0</f>
        <v>1</v>
      </c>
      <c r="AG1546" s="73" t="b">
        <f t="shared" si="639"/>
        <v>0</v>
      </c>
      <c r="AH1546" s="73" t="b">
        <f t="shared" si="648"/>
        <v>1</v>
      </c>
      <c r="AI1546" s="34" t="str">
        <f t="shared" si="640"/>
        <v>Inner</v>
      </c>
      <c r="AJ1546" s="35" t="str">
        <f t="shared" si="649"/>
        <v>1.6-1.7</v>
      </c>
      <c r="AK1546" s="36" t="str">
        <f t="shared" si="641"/>
        <v>5-6</v>
      </c>
      <c r="AL1546" s="36" t="str">
        <f t="shared" si="642"/>
        <v>Mar</v>
      </c>
      <c r="AM1546" s="35" t="str">
        <f t="shared" si="643"/>
        <v>295-305</v>
      </c>
      <c r="AN1546" s="36" t="str">
        <f t="shared" si="644"/>
        <v>Inner-TI</v>
      </c>
    </row>
    <row r="1547" spans="5:40" x14ac:dyDescent="0.3">
      <c r="E1547" s="12">
        <v>40970.243055555555</v>
      </c>
      <c r="F1547" s="16">
        <v>14.74</v>
      </c>
      <c r="G1547" s="16">
        <v>1961.570007324219</v>
      </c>
      <c r="H1547" s="29">
        <v>1.2059467665981594</v>
      </c>
      <c r="I1547" s="26">
        <v>297.8</v>
      </c>
      <c r="J1547" s="30">
        <v>0.14382632293080055</v>
      </c>
      <c r="K1547" s="31">
        <v>0.16954984839127185</v>
      </c>
      <c r="L1547" s="111">
        <f t="shared" si="624"/>
        <v>1.6</v>
      </c>
      <c r="M1547" s="112">
        <f t="shared" si="625"/>
        <v>0.14000000000000001</v>
      </c>
      <c r="N1547" s="112" t="b">
        <f t="shared" si="626"/>
        <v>1</v>
      </c>
      <c r="O1547" s="112" t="b">
        <f t="shared" si="627"/>
        <v>1</v>
      </c>
      <c r="P1547" s="113">
        <f t="shared" si="628"/>
        <v>16</v>
      </c>
      <c r="Q1547" s="113">
        <f t="shared" si="629"/>
        <v>12</v>
      </c>
      <c r="R1547" s="114" t="str">
        <f t="shared" si="645"/>
        <v>1.6-0.14</v>
      </c>
      <c r="S1547" s="127">
        <f t="shared" si="630"/>
        <v>-4.3153521593601672E-3</v>
      </c>
      <c r="T1547" s="112" t="b">
        <f t="shared" si="631"/>
        <v>1</v>
      </c>
      <c r="U1547" s="22">
        <f t="shared" si="632"/>
        <v>14.663180019572088</v>
      </c>
      <c r="V1547" s="22">
        <f t="shared" si="633"/>
        <v>1.624291716065636</v>
      </c>
      <c r="W1547" s="81">
        <f t="shared" si="634"/>
        <v>15</v>
      </c>
      <c r="X1547" s="22">
        <f t="shared" si="635"/>
        <v>0.67784560234014957</v>
      </c>
      <c r="Y1547" s="3">
        <f>IF(U1547&gt;'Power Curve'!$C$37,0,INDEX(Ci,$W1547,1)*POWER(1-X1547,3)+INDEX(Ci,$W1547,2)*3*X1547*POWER(1-X1547,2)+INDEX(Ci,$W1547,3)*3*POWER(X1547,2)*(1-X1547)+INDEX(Ci,$W1547,4)*POWER(X1547,3))</f>
        <v>1977.9630060759098</v>
      </c>
      <c r="Z1547" s="3">
        <f t="shared" si="636"/>
        <v>1969.4273991465056</v>
      </c>
      <c r="AA1547" s="3">
        <f t="shared" si="637"/>
        <v>1961.570007324219</v>
      </c>
      <c r="AB1547" s="3">
        <f t="shared" si="646"/>
        <v>7.8573918222866723</v>
      </c>
      <c r="AC1547" s="3">
        <f t="shared" si="647"/>
        <v>7.8573918222866723</v>
      </c>
      <c r="AE1547" s="34">
        <f t="shared" si="638"/>
        <v>15</v>
      </c>
      <c r="AF1547" s="73" t="b">
        <f>COUNTIF('Power Curve'!$D$2:$D$31,AE1547)&gt;0</f>
        <v>1</v>
      </c>
      <c r="AG1547" s="73" t="b">
        <f t="shared" si="639"/>
        <v>0</v>
      </c>
      <c r="AH1547" s="73" t="b">
        <f t="shared" si="648"/>
        <v>1</v>
      </c>
      <c r="AI1547" s="34" t="str">
        <f t="shared" si="640"/>
        <v>Outer</v>
      </c>
      <c r="AJ1547" s="35" t="str">
        <f t="shared" si="649"/>
        <v>1.6-1.7</v>
      </c>
      <c r="AK1547" s="36" t="str">
        <f t="shared" si="641"/>
        <v>5-6</v>
      </c>
      <c r="AL1547" s="36" t="str">
        <f t="shared" si="642"/>
        <v>Mar</v>
      </c>
      <c r="AM1547" s="35" t="str">
        <f t="shared" si="643"/>
        <v>295-305</v>
      </c>
      <c r="AN1547" s="36" t="str">
        <f t="shared" si="644"/>
        <v>HWS-HTI</v>
      </c>
    </row>
    <row r="1548" spans="5:40" x14ac:dyDescent="0.3">
      <c r="E1548" s="12">
        <v>40970.25</v>
      </c>
      <c r="F1548" s="16">
        <v>12.91</v>
      </c>
      <c r="G1548" s="16">
        <v>1975.4800262451149</v>
      </c>
      <c r="H1548" s="29">
        <v>1.2070850891552967</v>
      </c>
      <c r="I1548" s="26">
        <v>295.10000000000002</v>
      </c>
      <c r="J1548" s="30">
        <v>0.13323005422153369</v>
      </c>
      <c r="K1548" s="31">
        <v>0.13634915128036532</v>
      </c>
      <c r="L1548" s="111">
        <f t="shared" si="624"/>
        <v>1.3000000000000003</v>
      </c>
      <c r="M1548" s="112">
        <f t="shared" si="625"/>
        <v>0.13</v>
      </c>
      <c r="N1548" s="112" t="b">
        <f t="shared" si="626"/>
        <v>1</v>
      </c>
      <c r="O1548" s="112" t="b">
        <f t="shared" si="627"/>
        <v>1</v>
      </c>
      <c r="P1548" s="113">
        <f t="shared" si="628"/>
        <v>13.000000000000002</v>
      </c>
      <c r="Q1548" s="113">
        <f t="shared" si="629"/>
        <v>13</v>
      </c>
      <c r="R1548" s="114" t="str">
        <f t="shared" si="645"/>
        <v>1.3-0.13</v>
      </c>
      <c r="S1548" s="127">
        <f t="shared" si="630"/>
        <v>-3.4559656700221307E-3</v>
      </c>
      <c r="T1548" s="112" t="b">
        <f t="shared" si="631"/>
        <v>1</v>
      </c>
      <c r="U1548" s="22">
        <f t="shared" si="632"/>
        <v>12.846756951882814</v>
      </c>
      <c r="V1548" s="22">
        <f t="shared" si="633"/>
        <v>1.3435576755697007</v>
      </c>
      <c r="W1548" s="81">
        <f t="shared" si="634"/>
        <v>13</v>
      </c>
      <c r="X1548" s="22">
        <f t="shared" si="635"/>
        <v>0.85265671670271237</v>
      </c>
      <c r="Y1548" s="3">
        <f>IF(U1548&gt;'Power Curve'!$C$37,0,INDEX(Ci,$W1548,1)*POWER(1-X1548,3)+INDEX(Ci,$W1548,2)*3*X1548*POWER(1-X1548,2)+INDEX(Ci,$W1548,3)*3*POWER(X1548,2)*(1-X1548)+INDEX(Ci,$W1548,4)*POWER(X1548,3))</f>
        <v>1949.1915423453777</v>
      </c>
      <c r="Z1548" s="3">
        <f t="shared" si="636"/>
        <v>1942.4552032907345</v>
      </c>
      <c r="AA1548" s="3">
        <f t="shared" si="637"/>
        <v>1975.4800262451149</v>
      </c>
      <c r="AB1548" s="3">
        <f t="shared" si="646"/>
        <v>-33.024822954380397</v>
      </c>
      <c r="AC1548" s="3">
        <f t="shared" si="647"/>
        <v>33.024822954380397</v>
      </c>
      <c r="AE1548" s="34">
        <f t="shared" si="638"/>
        <v>13</v>
      </c>
      <c r="AF1548" s="73" t="b">
        <f>COUNTIF('Power Curve'!$D$2:$D$31,AE1548)&gt;0</f>
        <v>1</v>
      </c>
      <c r="AG1548" s="73" t="b">
        <f t="shared" si="639"/>
        <v>0</v>
      </c>
      <c r="AH1548" s="73" t="b">
        <f t="shared" si="648"/>
        <v>1</v>
      </c>
      <c r="AI1548" s="34" t="str">
        <f t="shared" si="640"/>
        <v>Inner</v>
      </c>
      <c r="AJ1548" s="35" t="str">
        <f t="shared" si="649"/>
        <v>1.3-1.4</v>
      </c>
      <c r="AK1548" s="36" t="str">
        <f t="shared" si="641"/>
        <v>6-7</v>
      </c>
      <c r="AL1548" s="36" t="str">
        <f t="shared" si="642"/>
        <v>Mar</v>
      </c>
      <c r="AM1548" s="35" t="str">
        <f t="shared" si="643"/>
        <v>295-305</v>
      </c>
      <c r="AN1548" s="36" t="str">
        <f t="shared" si="644"/>
        <v>Inner-TI</v>
      </c>
    </row>
    <row r="1549" spans="5:40" x14ac:dyDescent="0.3">
      <c r="E1549" s="12">
        <v>40970.256944444445</v>
      </c>
      <c r="F1549" s="16">
        <v>10.35</v>
      </c>
      <c r="G1549" s="16">
        <v>1504.1899566650391</v>
      </c>
      <c r="H1549" s="29">
        <v>1.2085383178895874</v>
      </c>
      <c r="I1549" s="26">
        <v>293.89999999999998</v>
      </c>
      <c r="J1549" s="30">
        <v>0.1855072463768116</v>
      </c>
      <c r="K1549" s="31">
        <v>0.20713376154701185</v>
      </c>
      <c r="L1549" s="111">
        <f t="shared" si="624"/>
        <v>1</v>
      </c>
      <c r="M1549" s="112">
        <f t="shared" si="625"/>
        <v>0.19</v>
      </c>
      <c r="N1549" s="112" t="b">
        <f t="shared" si="626"/>
        <v>1</v>
      </c>
      <c r="O1549" s="112" t="b">
        <f t="shared" si="627"/>
        <v>1</v>
      </c>
      <c r="P1549" s="113">
        <f t="shared" si="628"/>
        <v>10</v>
      </c>
      <c r="Q1549" s="113">
        <f t="shared" si="629"/>
        <v>7</v>
      </c>
      <c r="R1549" s="114" t="str">
        <f t="shared" si="645"/>
        <v>1-0.19</v>
      </c>
      <c r="S1549" s="127">
        <f t="shared" si="630"/>
        <v>0</v>
      </c>
      <c r="T1549" s="112" t="b">
        <f t="shared" si="631"/>
        <v>0</v>
      </c>
      <c r="U1549" s="22">
        <f t="shared" si="632"/>
        <v>10.303429293366776</v>
      </c>
      <c r="V1549" s="22">
        <f t="shared" si="633"/>
        <v>0.95047818732659439</v>
      </c>
      <c r="W1549" s="81">
        <f t="shared" si="634"/>
        <v>11</v>
      </c>
      <c r="X1549" s="22">
        <f t="shared" si="635"/>
        <v>0.34307440109045695</v>
      </c>
      <c r="Y1549" s="3">
        <f>IF(U1549&gt;'Power Curve'!$C$37,0,INDEX(Ci,$W1549,1)*POWER(1-X1549,3)+INDEX(Ci,$W1549,2)*3*X1549*POWER(1-X1549,2)+INDEX(Ci,$W1549,3)*3*POWER(X1549,2)*(1-X1549)+INDEX(Ci,$W1549,4)*POWER(X1549,3))</f>
        <v>1619.0219312945849</v>
      </c>
      <c r="Z1549" s="3">
        <f t="shared" si="636"/>
        <v>1619.0219312945849</v>
      </c>
      <c r="AA1549" s="3">
        <f t="shared" si="637"/>
        <v>1504.1899566650391</v>
      </c>
      <c r="AB1549" s="3">
        <f t="shared" si="646"/>
        <v>114.83197462954581</v>
      </c>
      <c r="AC1549" s="3">
        <f t="shared" si="647"/>
        <v>114.83197462954581</v>
      </c>
      <c r="AE1549" s="34">
        <f t="shared" si="638"/>
        <v>10</v>
      </c>
      <c r="AF1549" s="73" t="b">
        <f>COUNTIF('Power Curve'!$D$2:$D$31,AE1549)&gt;0</f>
        <v>1</v>
      </c>
      <c r="AG1549" s="73" t="b">
        <f t="shared" si="639"/>
        <v>0</v>
      </c>
      <c r="AH1549" s="73" t="b">
        <f t="shared" si="648"/>
        <v>1</v>
      </c>
      <c r="AI1549" s="34" t="str">
        <f t="shared" si="640"/>
        <v>Outer</v>
      </c>
      <c r="AJ1549" s="35" t="str">
        <f t="shared" si="649"/>
        <v>0.9-1.0</v>
      </c>
      <c r="AK1549" s="36" t="str">
        <f t="shared" si="641"/>
        <v>6-7</v>
      </c>
      <c r="AL1549" s="36" t="str">
        <f t="shared" si="642"/>
        <v>Mar</v>
      </c>
      <c r="AM1549" s="35" t="str">
        <f t="shared" si="643"/>
        <v>285-295</v>
      </c>
      <c r="AN1549" s="36" t="str">
        <f t="shared" si="644"/>
        <v>HWS-HTI</v>
      </c>
    </row>
    <row r="1550" spans="5:40" x14ac:dyDescent="0.3">
      <c r="E1550" s="12">
        <v>40970.263888888891</v>
      </c>
      <c r="F1550" s="16">
        <v>11.75</v>
      </c>
      <c r="G1550" s="16">
        <v>1803.710006713872</v>
      </c>
      <c r="H1550" s="29">
        <v>1.2083495813528196</v>
      </c>
      <c r="I1550" s="26">
        <v>295.7</v>
      </c>
      <c r="J1550" s="30">
        <v>0.19914893617021276</v>
      </c>
      <c r="K1550" s="31">
        <v>0.19842637036680286</v>
      </c>
      <c r="L1550" s="111">
        <f t="shared" si="624"/>
        <v>1.2000000000000002</v>
      </c>
      <c r="M1550" s="112">
        <f t="shared" si="625"/>
        <v>0.2</v>
      </c>
      <c r="N1550" s="112" t="b">
        <f t="shared" si="626"/>
        <v>1</v>
      </c>
      <c r="O1550" s="112" t="b">
        <f t="shared" si="627"/>
        <v>1</v>
      </c>
      <c r="P1550" s="113">
        <f t="shared" si="628"/>
        <v>12</v>
      </c>
      <c r="Q1550" s="113">
        <f t="shared" si="629"/>
        <v>6</v>
      </c>
      <c r="R1550" s="114" t="str">
        <f t="shared" si="645"/>
        <v>1.2-0.2</v>
      </c>
      <c r="S1550" s="127">
        <f t="shared" si="630"/>
        <v>0</v>
      </c>
      <c r="T1550" s="112" t="b">
        <f t="shared" si="631"/>
        <v>0</v>
      </c>
      <c r="U1550" s="22">
        <f t="shared" si="632"/>
        <v>11.696520931699666</v>
      </c>
      <c r="V1550" s="22">
        <f t="shared" si="633"/>
        <v>1.1657849907728914</v>
      </c>
      <c r="W1550" s="81">
        <f t="shared" si="634"/>
        <v>12</v>
      </c>
      <c r="X1550" s="22">
        <f t="shared" si="635"/>
        <v>0.68984859631935402</v>
      </c>
      <c r="Y1550" s="3">
        <f>IF(U1550&gt;'Power Curve'!$C$37,0,INDEX(Ci,$W1550,1)*POWER(1-X1550,3)+INDEX(Ci,$W1550,2)*3*X1550*POWER(1-X1550,2)+INDEX(Ci,$W1550,3)*3*POWER(X1550,2)*(1-X1550)+INDEX(Ci,$W1550,4)*POWER(X1550,3))</f>
        <v>1888.1079105187937</v>
      </c>
      <c r="Z1550" s="3">
        <f t="shared" si="636"/>
        <v>1888.1079105187937</v>
      </c>
      <c r="AA1550" s="3">
        <f t="shared" si="637"/>
        <v>1803.710006713872</v>
      </c>
      <c r="AB1550" s="3">
        <f t="shared" si="646"/>
        <v>84.397903804921725</v>
      </c>
      <c r="AC1550" s="3">
        <f t="shared" si="647"/>
        <v>84.397903804921725</v>
      </c>
      <c r="AE1550" s="34">
        <f t="shared" si="638"/>
        <v>12</v>
      </c>
      <c r="AF1550" s="73" t="b">
        <f>COUNTIF('Power Curve'!$D$2:$D$31,AE1550)&gt;0</f>
        <v>1</v>
      </c>
      <c r="AG1550" s="73" t="b">
        <f t="shared" si="639"/>
        <v>0</v>
      </c>
      <c r="AH1550" s="73" t="b">
        <f t="shared" si="648"/>
        <v>1</v>
      </c>
      <c r="AI1550" s="34" t="str">
        <f t="shared" si="640"/>
        <v>Outer</v>
      </c>
      <c r="AJ1550" s="35" t="str">
        <f t="shared" si="649"/>
        <v>1.1-1.2</v>
      </c>
      <c r="AK1550" s="36" t="str">
        <f t="shared" si="641"/>
        <v>6-7</v>
      </c>
      <c r="AL1550" s="36" t="str">
        <f t="shared" si="642"/>
        <v>Mar</v>
      </c>
      <c r="AM1550" s="35" t="str">
        <f t="shared" si="643"/>
        <v>295-305</v>
      </c>
      <c r="AN1550" s="36" t="str">
        <f t="shared" si="644"/>
        <v>HWS-HTI</v>
      </c>
    </row>
    <row r="1551" spans="5:40" x14ac:dyDescent="0.3">
      <c r="E1551" s="12">
        <v>40970.270833333336</v>
      </c>
      <c r="F1551" s="16">
        <v>13.42</v>
      </c>
      <c r="G1551" s="16">
        <v>1955.2000274658251</v>
      </c>
      <c r="H1551" s="29">
        <v>1.2077312803165146</v>
      </c>
      <c r="I1551" s="26">
        <v>301.10000000000002</v>
      </c>
      <c r="J1551" s="30">
        <v>0.11549925484351714</v>
      </c>
      <c r="K1551" s="31">
        <v>0.14730336849121245</v>
      </c>
      <c r="L1551" s="111">
        <f t="shared" si="624"/>
        <v>1.4000000000000001</v>
      </c>
      <c r="M1551" s="112">
        <f t="shared" si="625"/>
        <v>0.12</v>
      </c>
      <c r="N1551" s="112" t="b">
        <f t="shared" si="626"/>
        <v>1</v>
      </c>
      <c r="O1551" s="112" t="b">
        <f t="shared" si="627"/>
        <v>1</v>
      </c>
      <c r="P1551" s="113">
        <f t="shared" si="628"/>
        <v>14</v>
      </c>
      <c r="Q1551" s="113">
        <f t="shared" si="629"/>
        <v>14</v>
      </c>
      <c r="R1551" s="114" t="str">
        <f t="shared" si="645"/>
        <v>1.4-0.12</v>
      </c>
      <c r="S1551" s="127">
        <f t="shared" si="630"/>
        <v>-1.0712795490469469E-3</v>
      </c>
      <c r="T1551" s="112" t="b">
        <f t="shared" si="631"/>
        <v>1</v>
      </c>
      <c r="U1551" s="22">
        <f t="shared" si="632"/>
        <v>13.356641143845934</v>
      </c>
      <c r="V1551" s="22">
        <f t="shared" si="633"/>
        <v>1.4223619210899401</v>
      </c>
      <c r="W1551" s="81">
        <f t="shared" si="634"/>
        <v>14</v>
      </c>
      <c r="X1551" s="22">
        <f t="shared" si="635"/>
        <v>0.38054962423542815</v>
      </c>
      <c r="Y1551" s="3">
        <f>IF(U1551&gt;'Power Curve'!$C$37,0,INDEX(Ci,$W1551,1)*POWER(1-X1551,3)+INDEX(Ci,$W1551,2)*3*X1551*POWER(1-X1551,2)+INDEX(Ci,$W1551,3)*3*POWER(X1551,2)*(1-X1551)+INDEX(Ci,$W1551,4)*POWER(X1551,3))</f>
        <v>1963.5478079941552</v>
      </c>
      <c r="Z1551" s="3">
        <f t="shared" si="636"/>
        <v>1961.444299383875</v>
      </c>
      <c r="AA1551" s="3">
        <f t="shared" si="637"/>
        <v>1955.2000274658251</v>
      </c>
      <c r="AB1551" s="3">
        <f t="shared" si="646"/>
        <v>6.2442719180498898</v>
      </c>
      <c r="AC1551" s="3">
        <f t="shared" si="647"/>
        <v>6.2442719180498898</v>
      </c>
      <c r="AE1551" s="34">
        <f t="shared" si="638"/>
        <v>13</v>
      </c>
      <c r="AF1551" s="73" t="b">
        <f>COUNTIF('Power Curve'!$D$2:$D$31,AE1551)&gt;0</f>
        <v>1</v>
      </c>
      <c r="AG1551" s="73" t="b">
        <f t="shared" si="639"/>
        <v>0</v>
      </c>
      <c r="AH1551" s="73" t="b">
        <f t="shared" si="648"/>
        <v>1</v>
      </c>
      <c r="AI1551" s="34" t="str">
        <f t="shared" si="640"/>
        <v>Inner</v>
      </c>
      <c r="AJ1551" s="35" t="str">
        <f t="shared" si="649"/>
        <v>1.4-1.5</v>
      </c>
      <c r="AK1551" s="36" t="str">
        <f t="shared" si="641"/>
        <v>6-7</v>
      </c>
      <c r="AL1551" s="36" t="str">
        <f t="shared" si="642"/>
        <v>Mar</v>
      </c>
      <c r="AM1551" s="35" t="str">
        <f t="shared" si="643"/>
        <v>295-305</v>
      </c>
      <c r="AN1551" s="36" t="str">
        <f t="shared" si="644"/>
        <v>Inner-TI</v>
      </c>
    </row>
    <row r="1552" spans="5:40" x14ac:dyDescent="0.3">
      <c r="E1552" s="12">
        <v>40970.277777777781</v>
      </c>
      <c r="F1552" s="16">
        <v>13.2</v>
      </c>
      <c r="G1552" s="16">
        <v>1973.2800445556691</v>
      </c>
      <c r="H1552" s="29">
        <v>1.2075615855143325</v>
      </c>
      <c r="I1552" s="26">
        <v>304.10000000000002</v>
      </c>
      <c r="J1552" s="30">
        <v>0.14924242424242426</v>
      </c>
      <c r="K1552" s="31">
        <v>0.14597606267099947</v>
      </c>
      <c r="L1552" s="111">
        <f t="shared" si="624"/>
        <v>1.4000000000000001</v>
      </c>
      <c r="M1552" s="112">
        <f t="shared" si="625"/>
        <v>0.15000000000000002</v>
      </c>
      <c r="N1552" s="112" t="b">
        <f t="shared" si="626"/>
        <v>1</v>
      </c>
      <c r="O1552" s="112" t="b">
        <f t="shared" si="627"/>
        <v>1</v>
      </c>
      <c r="P1552" s="113">
        <f t="shared" si="628"/>
        <v>14</v>
      </c>
      <c r="Q1552" s="113">
        <f t="shared" si="629"/>
        <v>10.999999999999998</v>
      </c>
      <c r="R1552" s="114" t="str">
        <f t="shared" si="645"/>
        <v>1.4-0.15</v>
      </c>
      <c r="S1552" s="127">
        <f t="shared" si="630"/>
        <v>-1.3938101452171635E-2</v>
      </c>
      <c r="T1552" s="112" t="b">
        <f t="shared" si="631"/>
        <v>1</v>
      </c>
      <c r="U1552" s="22">
        <f t="shared" si="632"/>
        <v>13.137064472431469</v>
      </c>
      <c r="V1552" s="22">
        <f t="shared" si="633"/>
        <v>1.3884256386999303</v>
      </c>
      <c r="W1552" s="81">
        <f t="shared" si="634"/>
        <v>14</v>
      </c>
      <c r="X1552" s="22">
        <f t="shared" si="635"/>
        <v>0.15271772990215471</v>
      </c>
      <c r="Y1552" s="3">
        <f>IF(U1552&gt;'Power Curve'!$C$37,0,INDEX(Ci,$W1552,1)*POWER(1-X1552,3)+INDEX(Ci,$W1552,2)*3*X1552*POWER(1-X1552,2)+INDEX(Ci,$W1552,3)*3*POWER(X1552,2)*(1-X1552)+INDEX(Ci,$W1552,4)*POWER(X1552,3))</f>
        <v>1957.3668421605769</v>
      </c>
      <c r="Z1552" s="3">
        <f t="shared" si="636"/>
        <v>1930.0848645354258</v>
      </c>
      <c r="AA1552" s="3">
        <f t="shared" si="637"/>
        <v>1973.2800445556691</v>
      </c>
      <c r="AB1552" s="3">
        <f t="shared" si="646"/>
        <v>-43.195180020243242</v>
      </c>
      <c r="AC1552" s="3">
        <f t="shared" si="647"/>
        <v>43.195180020243242</v>
      </c>
      <c r="AE1552" s="34">
        <f t="shared" si="638"/>
        <v>13</v>
      </c>
      <c r="AF1552" s="73" t="b">
        <f>COUNTIF('Power Curve'!$D$2:$D$31,AE1552)&gt;0</f>
        <v>1</v>
      </c>
      <c r="AG1552" s="73" t="b">
        <f t="shared" si="639"/>
        <v>0</v>
      </c>
      <c r="AH1552" s="73" t="b">
        <f t="shared" si="648"/>
        <v>1</v>
      </c>
      <c r="AI1552" s="34" t="str">
        <f t="shared" si="640"/>
        <v>Outer</v>
      </c>
      <c r="AJ1552" s="35" t="str">
        <f t="shared" si="649"/>
        <v>1.3-1.4</v>
      </c>
      <c r="AK1552" s="36" t="str">
        <f t="shared" si="641"/>
        <v>6-7</v>
      </c>
      <c r="AL1552" s="36" t="str">
        <f t="shared" si="642"/>
        <v>Mar</v>
      </c>
      <c r="AM1552" s="35" t="str">
        <f t="shared" si="643"/>
        <v>295-305</v>
      </c>
      <c r="AN1552" s="36" t="str">
        <f t="shared" si="644"/>
        <v>HWS-HTI</v>
      </c>
    </row>
    <row r="1553" spans="5:40" x14ac:dyDescent="0.3">
      <c r="E1553" s="12">
        <v>40970.284722222219</v>
      </c>
      <c r="F1553" s="16">
        <v>12.08</v>
      </c>
      <c r="G1553" s="16">
        <v>1759.450027465818</v>
      </c>
      <c r="H1553" s="29">
        <v>1.2074367870652722</v>
      </c>
      <c r="I1553" s="26">
        <v>301.3</v>
      </c>
      <c r="J1553" s="30">
        <v>0.11175496688741722</v>
      </c>
      <c r="K1553" s="31">
        <v>0.15537147901620421</v>
      </c>
      <c r="L1553" s="111">
        <f t="shared" si="624"/>
        <v>1.2000000000000002</v>
      </c>
      <c r="M1553" s="112">
        <f t="shared" si="625"/>
        <v>0.11</v>
      </c>
      <c r="N1553" s="112" t="b">
        <f t="shared" si="626"/>
        <v>1</v>
      </c>
      <c r="O1553" s="112" t="b">
        <f t="shared" si="627"/>
        <v>1</v>
      </c>
      <c r="P1553" s="113">
        <f t="shared" si="628"/>
        <v>12</v>
      </c>
      <c r="Q1553" s="113">
        <f t="shared" si="629"/>
        <v>15</v>
      </c>
      <c r="R1553" s="114" t="str">
        <f t="shared" si="645"/>
        <v>1.2-0.11</v>
      </c>
      <c r="S1553" s="127">
        <f t="shared" si="630"/>
        <v>2.6357743500489005E-3</v>
      </c>
      <c r="T1553" s="112" t="b">
        <f t="shared" si="631"/>
        <v>1</v>
      </c>
      <c r="U1553" s="22">
        <f t="shared" si="632"/>
        <v>12.021990280578271</v>
      </c>
      <c r="V1553" s="22">
        <f t="shared" si="633"/>
        <v>1.216087327818471</v>
      </c>
      <c r="W1553" s="81">
        <f t="shared" si="634"/>
        <v>13</v>
      </c>
      <c r="X1553" s="22">
        <f t="shared" si="635"/>
        <v>3.5720755832539851E-3</v>
      </c>
      <c r="Y1553" s="3">
        <f>IF(U1553&gt;'Power Curve'!$C$37,0,INDEX(Ci,$W1553,1)*POWER(1-X1553,3)+INDEX(Ci,$W1553,2)*3*X1553*POWER(1-X1553,2)+INDEX(Ci,$W1553,3)*3*POWER(X1553,2)*(1-X1553)+INDEX(Ci,$W1553,4)*POWER(X1553,3))</f>
        <v>1917.3417352053089</v>
      </c>
      <c r="Z1553" s="3">
        <f t="shared" si="636"/>
        <v>1922.3954153712414</v>
      </c>
      <c r="AA1553" s="3">
        <f t="shared" si="637"/>
        <v>1759.450027465818</v>
      </c>
      <c r="AB1553" s="3">
        <f t="shared" si="646"/>
        <v>162.94538790542333</v>
      </c>
      <c r="AC1553" s="3">
        <f t="shared" si="647"/>
        <v>162.94538790542333</v>
      </c>
      <c r="AE1553" s="34">
        <f t="shared" si="638"/>
        <v>12</v>
      </c>
      <c r="AF1553" s="73" t="b">
        <f>COUNTIF('Power Curve'!$D$2:$D$31,AE1553)&gt;0</f>
        <v>1</v>
      </c>
      <c r="AG1553" s="73" t="b">
        <f t="shared" si="639"/>
        <v>0</v>
      </c>
      <c r="AH1553" s="73" t="b">
        <f t="shared" si="648"/>
        <v>1</v>
      </c>
      <c r="AI1553" s="34" t="str">
        <f t="shared" si="640"/>
        <v>Inner</v>
      </c>
      <c r="AJ1553" s="35" t="str">
        <f t="shared" si="649"/>
        <v>1.2-1.3</v>
      </c>
      <c r="AK1553" s="36" t="str">
        <f t="shared" si="641"/>
        <v>6-7</v>
      </c>
      <c r="AL1553" s="36" t="str">
        <f t="shared" si="642"/>
        <v>Mar</v>
      </c>
      <c r="AM1553" s="35" t="str">
        <f t="shared" si="643"/>
        <v>295-305</v>
      </c>
      <c r="AN1553" s="36" t="str">
        <f t="shared" si="644"/>
        <v>Inner-TI</v>
      </c>
    </row>
    <row r="1554" spans="5:40" x14ac:dyDescent="0.3">
      <c r="E1554" s="12">
        <v>40970.291666666664</v>
      </c>
      <c r="F1554" s="16">
        <v>10.78</v>
      </c>
      <c r="G1554" s="16">
        <v>1883.659957885742</v>
      </c>
      <c r="H1554" s="29">
        <v>1.20740156350711</v>
      </c>
      <c r="I1554" s="26">
        <v>299</v>
      </c>
      <c r="J1554" s="30">
        <v>0.14100185528756959</v>
      </c>
      <c r="K1554" s="31">
        <v>0.13531824701147349</v>
      </c>
      <c r="L1554" s="111">
        <f t="shared" si="624"/>
        <v>1</v>
      </c>
      <c r="M1554" s="112">
        <f t="shared" si="625"/>
        <v>0.14000000000000001</v>
      </c>
      <c r="N1554" s="112" t="b">
        <f t="shared" si="626"/>
        <v>1</v>
      </c>
      <c r="O1554" s="112" t="b">
        <f t="shared" si="627"/>
        <v>1</v>
      </c>
      <c r="P1554" s="113">
        <f t="shared" si="628"/>
        <v>10</v>
      </c>
      <c r="Q1554" s="113">
        <f t="shared" si="629"/>
        <v>12</v>
      </c>
      <c r="R1554" s="114" t="str">
        <f t="shared" si="645"/>
        <v>1-0.14</v>
      </c>
      <c r="S1554" s="127">
        <f t="shared" si="630"/>
        <v>-3.1492945966296315E-3</v>
      </c>
      <c r="T1554" s="112" t="b">
        <f t="shared" si="631"/>
        <v>1</v>
      </c>
      <c r="U1554" s="22">
        <f t="shared" si="632"/>
        <v>10.728128725415717</v>
      </c>
      <c r="V1554" s="22">
        <f t="shared" si="633"/>
        <v>1.0161168536022331</v>
      </c>
      <c r="W1554" s="81">
        <f t="shared" si="634"/>
        <v>11</v>
      </c>
      <c r="X1554" s="22">
        <f t="shared" si="635"/>
        <v>0.7552476447872859</v>
      </c>
      <c r="Y1554" s="3">
        <f>IF(U1554&gt;'Power Curve'!$C$37,0,INDEX(Ci,$W1554,1)*POWER(1-X1554,3)+INDEX(Ci,$W1554,2)*3*X1554*POWER(1-X1554,2)+INDEX(Ci,$W1554,3)*3*POWER(X1554,2)*(1-X1554)+INDEX(Ci,$W1554,4)*POWER(X1554,3))</f>
        <v>1725.5849191983179</v>
      </c>
      <c r="Z1554" s="3">
        <f t="shared" si="636"/>
        <v>1720.1505439362611</v>
      </c>
      <c r="AA1554" s="3">
        <f t="shared" si="637"/>
        <v>1883.659957885742</v>
      </c>
      <c r="AB1554" s="3">
        <f t="shared" si="646"/>
        <v>-163.50941394948086</v>
      </c>
      <c r="AC1554" s="3">
        <f t="shared" si="647"/>
        <v>163.50941394948086</v>
      </c>
      <c r="AE1554" s="34">
        <f t="shared" si="638"/>
        <v>11</v>
      </c>
      <c r="AF1554" s="73" t="b">
        <f>COUNTIF('Power Curve'!$D$2:$D$31,AE1554)&gt;0</f>
        <v>1</v>
      </c>
      <c r="AG1554" s="73" t="b">
        <f t="shared" si="639"/>
        <v>0</v>
      </c>
      <c r="AH1554" s="73" t="b">
        <f t="shared" si="648"/>
        <v>1</v>
      </c>
      <c r="AI1554" s="34" t="str">
        <f t="shared" si="640"/>
        <v>Outer</v>
      </c>
      <c r="AJ1554" s="35" t="str">
        <f t="shared" si="649"/>
        <v>1.0-1.1</v>
      </c>
      <c r="AK1554" s="36" t="str">
        <f t="shared" si="641"/>
        <v>7-8</v>
      </c>
      <c r="AL1554" s="36" t="str">
        <f t="shared" si="642"/>
        <v>Mar</v>
      </c>
      <c r="AM1554" s="35" t="str">
        <f t="shared" si="643"/>
        <v>295-305</v>
      </c>
      <c r="AN1554" s="36" t="str">
        <f t="shared" si="644"/>
        <v>HWS-HTI</v>
      </c>
    </row>
    <row r="1555" spans="5:40" x14ac:dyDescent="0.3">
      <c r="E1555" s="12">
        <v>40970.298611111109</v>
      </c>
      <c r="F1555" s="16">
        <v>13.79</v>
      </c>
      <c r="G1555" s="16">
        <v>1972.950012207031</v>
      </c>
      <c r="H1555" s="29">
        <v>1.2065520046949143</v>
      </c>
      <c r="I1555" s="26">
        <v>301.8</v>
      </c>
      <c r="J1555" s="30">
        <v>0.1457577955039884</v>
      </c>
      <c r="K1555" s="31">
        <v>0.20657332769666847</v>
      </c>
      <c r="L1555" s="111">
        <f t="shared" si="624"/>
        <v>1.5000000000000002</v>
      </c>
      <c r="M1555" s="112">
        <f t="shared" si="625"/>
        <v>0.15000000000000002</v>
      </c>
      <c r="N1555" s="112" t="b">
        <f t="shared" si="626"/>
        <v>1</v>
      </c>
      <c r="O1555" s="112" t="b">
        <f t="shared" si="627"/>
        <v>1</v>
      </c>
      <c r="P1555" s="113">
        <f t="shared" si="628"/>
        <v>15</v>
      </c>
      <c r="Q1555" s="113">
        <f t="shared" si="629"/>
        <v>10.999999999999998</v>
      </c>
      <c r="R1555" s="114" t="str">
        <f t="shared" si="645"/>
        <v>1.5-0.15</v>
      </c>
      <c r="S1555" s="127">
        <f t="shared" si="630"/>
        <v>-1.7284598692948454E-2</v>
      </c>
      <c r="T1555" s="112" t="b">
        <f t="shared" si="631"/>
        <v>1</v>
      </c>
      <c r="U1555" s="22">
        <f t="shared" si="632"/>
        <v>13.720425662499443</v>
      </c>
      <c r="V1555" s="22">
        <f t="shared" si="633"/>
        <v>1.4785859911362351</v>
      </c>
      <c r="W1555" s="81">
        <f t="shared" si="634"/>
        <v>14</v>
      </c>
      <c r="X1555" s="22">
        <f t="shared" si="635"/>
        <v>0.75801101610388488</v>
      </c>
      <c r="Y1555" s="3">
        <f>IF(U1555&gt;'Power Curve'!$C$37,0,INDEX(Ci,$W1555,1)*POWER(1-X1555,3)+INDEX(Ci,$W1555,2)*3*X1555*POWER(1-X1555,2)+INDEX(Ci,$W1555,3)*3*POWER(X1555,2)*(1-X1555)+INDEX(Ci,$W1555,4)*POWER(X1555,3))</f>
        <v>1971.9282756961854</v>
      </c>
      <c r="Z1555" s="3">
        <f t="shared" si="636"/>
        <v>1937.8442867994991</v>
      </c>
      <c r="AA1555" s="3">
        <f t="shared" si="637"/>
        <v>1972.950012207031</v>
      </c>
      <c r="AB1555" s="3">
        <f t="shared" si="646"/>
        <v>-35.105725407531963</v>
      </c>
      <c r="AC1555" s="3">
        <f t="shared" si="647"/>
        <v>35.105725407531963</v>
      </c>
      <c r="AE1555" s="34">
        <f t="shared" si="638"/>
        <v>14</v>
      </c>
      <c r="AF1555" s="73" t="b">
        <f>COUNTIF('Power Curve'!$D$2:$D$31,AE1555)&gt;0</f>
        <v>1</v>
      </c>
      <c r="AG1555" s="73" t="b">
        <f t="shared" si="639"/>
        <v>0</v>
      </c>
      <c r="AH1555" s="73" t="b">
        <f t="shared" si="648"/>
        <v>1</v>
      </c>
      <c r="AI1555" s="34" t="str">
        <f t="shared" si="640"/>
        <v>Outer</v>
      </c>
      <c r="AJ1555" s="35" t="str">
        <f t="shared" si="649"/>
        <v>1.4-1.5</v>
      </c>
      <c r="AK1555" s="36" t="str">
        <f t="shared" si="641"/>
        <v>7-8</v>
      </c>
      <c r="AL1555" s="36" t="str">
        <f t="shared" si="642"/>
        <v>Mar</v>
      </c>
      <c r="AM1555" s="35" t="str">
        <f t="shared" si="643"/>
        <v>295-305</v>
      </c>
      <c r="AN1555" s="36" t="str">
        <f t="shared" si="644"/>
        <v>HWS-HTI</v>
      </c>
    </row>
    <row r="1556" spans="5:40" x14ac:dyDescent="0.3">
      <c r="E1556" s="12">
        <v>40970.305555555555</v>
      </c>
      <c r="F1556" s="16">
        <v>12.9</v>
      </c>
      <c r="G1556" s="16">
        <v>1965.5599517822291</v>
      </c>
      <c r="H1556" s="29">
        <v>1.2066161489669891</v>
      </c>
      <c r="I1556" s="26">
        <v>302.89999999999998</v>
      </c>
      <c r="J1556" s="30">
        <v>0.12093023255813953</v>
      </c>
      <c r="K1556" s="31">
        <v>0.12036900876545371</v>
      </c>
      <c r="L1556" s="111">
        <f t="shared" si="624"/>
        <v>1.3000000000000003</v>
      </c>
      <c r="M1556" s="112">
        <f t="shared" si="625"/>
        <v>0.12</v>
      </c>
      <c r="N1556" s="112" t="b">
        <f t="shared" si="626"/>
        <v>1</v>
      </c>
      <c r="O1556" s="112" t="b">
        <f t="shared" si="627"/>
        <v>1</v>
      </c>
      <c r="P1556" s="113">
        <f t="shared" si="628"/>
        <v>13.000000000000002</v>
      </c>
      <c r="Q1556" s="113">
        <f t="shared" si="629"/>
        <v>14</v>
      </c>
      <c r="R1556" s="114" t="str">
        <f t="shared" si="645"/>
        <v>1.3-0.12</v>
      </c>
      <c r="S1556" s="127">
        <f t="shared" si="630"/>
        <v>-8.674156854531109E-4</v>
      </c>
      <c r="T1556" s="112" t="b">
        <f t="shared" si="631"/>
        <v>1</v>
      </c>
      <c r="U1556" s="22">
        <f t="shared" si="632"/>
        <v>12.835143401691504</v>
      </c>
      <c r="V1556" s="22">
        <f t="shared" si="633"/>
        <v>1.341762763950429</v>
      </c>
      <c r="W1556" s="81">
        <f t="shared" si="634"/>
        <v>13</v>
      </c>
      <c r="X1556" s="22">
        <f t="shared" si="635"/>
        <v>0.84070074486316881</v>
      </c>
      <c r="Y1556" s="3">
        <f>IF(U1556&gt;'Power Curve'!$C$37,0,INDEX(Ci,$W1556,1)*POWER(1-X1556,3)+INDEX(Ci,$W1556,2)*3*X1556*POWER(1-X1556,2)+INDEX(Ci,$W1556,3)*3*POWER(X1556,2)*(1-X1556)+INDEX(Ci,$W1556,4)*POWER(X1556,3))</f>
        <v>1948.8661378770482</v>
      </c>
      <c r="Z1556" s="3">
        <f t="shared" si="636"/>
        <v>1947.1756608202052</v>
      </c>
      <c r="AA1556" s="3">
        <f t="shared" si="637"/>
        <v>1965.5599517822291</v>
      </c>
      <c r="AB1556" s="3">
        <f t="shared" si="646"/>
        <v>-18.384290962023897</v>
      </c>
      <c r="AC1556" s="3">
        <f t="shared" si="647"/>
        <v>18.384290962023897</v>
      </c>
      <c r="AE1556" s="34">
        <f t="shared" si="638"/>
        <v>13</v>
      </c>
      <c r="AF1556" s="73" t="b">
        <f>COUNTIF('Power Curve'!$D$2:$D$31,AE1556)&gt;0</f>
        <v>1</v>
      </c>
      <c r="AG1556" s="73" t="b">
        <f t="shared" si="639"/>
        <v>0</v>
      </c>
      <c r="AH1556" s="73" t="b">
        <f t="shared" si="648"/>
        <v>1</v>
      </c>
      <c r="AI1556" s="34" t="str">
        <f t="shared" si="640"/>
        <v>Inner</v>
      </c>
      <c r="AJ1556" s="35" t="str">
        <f t="shared" si="649"/>
        <v>1.3-1.4</v>
      </c>
      <c r="AK1556" s="36" t="str">
        <f t="shared" si="641"/>
        <v>7-8</v>
      </c>
      <c r="AL1556" s="36" t="str">
        <f t="shared" si="642"/>
        <v>Mar</v>
      </c>
      <c r="AM1556" s="35" t="str">
        <f t="shared" si="643"/>
        <v>295-305</v>
      </c>
      <c r="AN1556" s="36" t="str">
        <f t="shared" si="644"/>
        <v>Inner-TI</v>
      </c>
    </row>
    <row r="1557" spans="5:40" x14ac:dyDescent="0.3">
      <c r="E1557" s="12">
        <v>40970.319444444445</v>
      </c>
      <c r="F1557" s="16">
        <v>11.42</v>
      </c>
      <c r="G1557" s="16">
        <v>1715.4400329589871</v>
      </c>
      <c r="H1557" s="29">
        <v>1.2066006731701771</v>
      </c>
      <c r="I1557" s="26">
        <v>303.3</v>
      </c>
      <c r="J1557" s="30">
        <v>0.13485113835376533</v>
      </c>
      <c r="K1557" s="31">
        <v>0.16848870344323796</v>
      </c>
      <c r="L1557" s="111">
        <f t="shared" si="624"/>
        <v>1.1000000000000001</v>
      </c>
      <c r="M1557" s="112">
        <f t="shared" si="625"/>
        <v>0.13</v>
      </c>
      <c r="N1557" s="112" t="b">
        <f t="shared" si="626"/>
        <v>1</v>
      </c>
      <c r="O1557" s="112" t="b">
        <f t="shared" si="627"/>
        <v>1</v>
      </c>
      <c r="P1557" s="113">
        <f t="shared" si="628"/>
        <v>11</v>
      </c>
      <c r="Q1557" s="113">
        <f t="shared" si="629"/>
        <v>13</v>
      </c>
      <c r="R1557" s="114" t="str">
        <f t="shared" si="645"/>
        <v>1.1-0.13</v>
      </c>
      <c r="S1557" s="127">
        <f t="shared" si="630"/>
        <v>-4.3216784295225328E-3</v>
      </c>
      <c r="T1557" s="112" t="b">
        <f t="shared" si="631"/>
        <v>1</v>
      </c>
      <c r="U1557" s="22">
        <f t="shared" si="632"/>
        <v>11.362535735524487</v>
      </c>
      <c r="V1557" s="22">
        <f t="shared" si="633"/>
        <v>1.1141665020761133</v>
      </c>
      <c r="W1557" s="81">
        <f t="shared" si="634"/>
        <v>12</v>
      </c>
      <c r="X1557" s="22">
        <f t="shared" si="635"/>
        <v>0.36815259304403475</v>
      </c>
      <c r="Y1557" s="3">
        <f>IF(U1557&gt;'Power Curve'!$C$37,0,INDEX(Ci,$W1557,1)*POWER(1-X1557,3)+INDEX(Ci,$W1557,2)*3*X1557*POWER(1-X1557,2)+INDEX(Ci,$W1557,3)*3*POWER(X1557,2)*(1-X1557)+INDEX(Ci,$W1557,4)*POWER(X1557,3))</f>
        <v>1841.0875597884371</v>
      </c>
      <c r="Z1557" s="3">
        <f t="shared" si="636"/>
        <v>1833.130971394437</v>
      </c>
      <c r="AA1557" s="3">
        <f t="shared" si="637"/>
        <v>1715.4400329589871</v>
      </c>
      <c r="AB1557" s="3">
        <f t="shared" si="646"/>
        <v>117.69093843544988</v>
      </c>
      <c r="AC1557" s="3">
        <f t="shared" si="647"/>
        <v>117.69093843544988</v>
      </c>
      <c r="AE1557" s="34">
        <f t="shared" si="638"/>
        <v>11</v>
      </c>
      <c r="AF1557" s="73" t="b">
        <f>COUNTIF('Power Curve'!$D$2:$D$31,AE1557)&gt;0</f>
        <v>1</v>
      </c>
      <c r="AG1557" s="73" t="b">
        <f t="shared" si="639"/>
        <v>0</v>
      </c>
      <c r="AH1557" s="73" t="b">
        <f t="shared" si="648"/>
        <v>1</v>
      </c>
      <c r="AI1557" s="34" t="str">
        <f t="shared" si="640"/>
        <v>Inner</v>
      </c>
      <c r="AJ1557" s="35" t="str">
        <f t="shared" si="649"/>
        <v>1.1-1.2</v>
      </c>
      <c r="AK1557" s="36" t="str">
        <f t="shared" si="641"/>
        <v>7-8</v>
      </c>
      <c r="AL1557" s="36" t="str">
        <f t="shared" si="642"/>
        <v>Mar</v>
      </c>
      <c r="AM1557" s="35" t="str">
        <f t="shared" si="643"/>
        <v>295-305</v>
      </c>
      <c r="AN1557" s="36" t="str">
        <f t="shared" si="644"/>
        <v>Inner-TI</v>
      </c>
    </row>
    <row r="1558" spans="5:40" x14ac:dyDescent="0.3">
      <c r="E1558" s="12">
        <v>40970.326388888891</v>
      </c>
      <c r="F1558" s="16">
        <v>12.52</v>
      </c>
      <c r="G1558" s="16">
        <v>1839.7999725341849</v>
      </c>
      <c r="H1558" s="29">
        <v>1.2061198268222517</v>
      </c>
      <c r="I1558" s="26">
        <v>308.3</v>
      </c>
      <c r="J1558" s="30">
        <v>0.1365814696485623</v>
      </c>
      <c r="K1558" s="31">
        <v>0.15581069676520393</v>
      </c>
      <c r="L1558" s="111">
        <f t="shared" si="624"/>
        <v>1.3000000000000003</v>
      </c>
      <c r="M1558" s="112">
        <f t="shared" si="625"/>
        <v>0.14000000000000001</v>
      </c>
      <c r="N1558" s="112" t="b">
        <f t="shared" si="626"/>
        <v>1</v>
      </c>
      <c r="O1558" s="112" t="b">
        <f t="shared" si="627"/>
        <v>1</v>
      </c>
      <c r="P1558" s="113">
        <f t="shared" si="628"/>
        <v>13.000000000000002</v>
      </c>
      <c r="Q1558" s="113">
        <f t="shared" si="629"/>
        <v>12</v>
      </c>
      <c r="R1558" s="114" t="str">
        <f t="shared" si="645"/>
        <v>1.3-0.14</v>
      </c>
      <c r="S1558" s="127">
        <f t="shared" si="630"/>
        <v>-8.9101516438049953E-3</v>
      </c>
      <c r="T1558" s="112" t="b">
        <f t="shared" si="631"/>
        <v>1</v>
      </c>
      <c r="U1558" s="22">
        <f t="shared" si="632"/>
        <v>12.455345668979268</v>
      </c>
      <c r="V1558" s="22">
        <f t="shared" si="633"/>
        <v>1.2830638000514851</v>
      </c>
      <c r="W1558" s="81">
        <f t="shared" si="634"/>
        <v>13</v>
      </c>
      <c r="X1558" s="22">
        <f t="shared" si="635"/>
        <v>0.44970480286192177</v>
      </c>
      <c r="Y1558" s="3">
        <f>IF(U1558&gt;'Power Curve'!$C$37,0,INDEX(Ci,$W1558,1)*POWER(1-X1558,3)+INDEX(Ci,$W1558,2)*3*X1558*POWER(1-X1558,2)+INDEX(Ci,$W1558,3)*3*POWER(X1558,2)*(1-X1558)+INDEX(Ci,$W1558,4)*POWER(X1558,3))</f>
        <v>1937.0861462992211</v>
      </c>
      <c r="Z1558" s="3">
        <f t="shared" si="636"/>
        <v>1919.8264149885811</v>
      </c>
      <c r="AA1558" s="3">
        <f t="shared" si="637"/>
        <v>1839.7999725341849</v>
      </c>
      <c r="AB1558" s="3">
        <f t="shared" si="646"/>
        <v>80.026442454396147</v>
      </c>
      <c r="AC1558" s="3">
        <f t="shared" si="647"/>
        <v>80.026442454396147</v>
      </c>
      <c r="AE1558" s="34">
        <f t="shared" si="638"/>
        <v>12</v>
      </c>
      <c r="AF1558" s="73" t="b">
        <f>COUNTIF('Power Curve'!$D$2:$D$31,AE1558)&gt;0</f>
        <v>1</v>
      </c>
      <c r="AG1558" s="73" t="b">
        <f t="shared" si="639"/>
        <v>0</v>
      </c>
      <c r="AH1558" s="73" t="b">
        <f t="shared" si="648"/>
        <v>1</v>
      </c>
      <c r="AI1558" s="34" t="str">
        <f t="shared" si="640"/>
        <v>Inner</v>
      </c>
      <c r="AJ1558" s="35" t="str">
        <f t="shared" si="649"/>
        <v>1.2-1.3</v>
      </c>
      <c r="AK1558" s="36" t="str">
        <f t="shared" si="641"/>
        <v>7-8</v>
      </c>
      <c r="AL1558" s="36" t="str">
        <f t="shared" si="642"/>
        <v>Mar</v>
      </c>
      <c r="AM1558" s="35" t="str">
        <f t="shared" si="643"/>
        <v>305-315</v>
      </c>
      <c r="AN1558" s="36" t="str">
        <f t="shared" si="644"/>
        <v>Inner-TI</v>
      </c>
    </row>
    <row r="1559" spans="5:40" x14ac:dyDescent="0.3">
      <c r="E1559" s="12">
        <v>40970.333333333336</v>
      </c>
      <c r="F1559" s="16">
        <v>12.08</v>
      </c>
      <c r="G1559" s="16">
        <v>1900.630050659177</v>
      </c>
      <c r="H1559" s="29">
        <v>1.2058969749918671</v>
      </c>
      <c r="I1559" s="26">
        <v>300.89999999999998</v>
      </c>
      <c r="J1559" s="30">
        <v>0.12003311258278146</v>
      </c>
      <c r="K1559" s="31">
        <v>0.13481911934212554</v>
      </c>
      <c r="L1559" s="111">
        <f t="shared" si="624"/>
        <v>1.2000000000000002</v>
      </c>
      <c r="M1559" s="112">
        <f t="shared" si="625"/>
        <v>0.12</v>
      </c>
      <c r="N1559" s="112" t="b">
        <f t="shared" si="626"/>
        <v>1</v>
      </c>
      <c r="O1559" s="112" t="b">
        <f t="shared" si="627"/>
        <v>1</v>
      </c>
      <c r="P1559" s="113">
        <f t="shared" si="628"/>
        <v>12</v>
      </c>
      <c r="Q1559" s="113">
        <f t="shared" si="629"/>
        <v>14</v>
      </c>
      <c r="R1559" s="114" t="str">
        <f t="shared" si="645"/>
        <v>1.2-0.12</v>
      </c>
      <c r="S1559" s="127">
        <f t="shared" si="630"/>
        <v>7.4701128177118083E-4</v>
      </c>
      <c r="T1559" s="112" t="b">
        <f t="shared" si="631"/>
        <v>1</v>
      </c>
      <c r="U1559" s="22">
        <f t="shared" si="632"/>
        <v>12.016877664972922</v>
      </c>
      <c r="V1559" s="22">
        <f t="shared" si="633"/>
        <v>1.2152971565957404</v>
      </c>
      <c r="W1559" s="81">
        <f t="shared" si="634"/>
        <v>12</v>
      </c>
      <c r="X1559" s="22">
        <f t="shared" si="635"/>
        <v>0.99841760445673544</v>
      </c>
      <c r="Y1559" s="3">
        <f>IF(U1559&gt;'Power Curve'!$C$37,0,INDEX(Ci,$W1559,1)*POWER(1-X1559,3)+INDEX(Ci,$W1559,2)*3*X1559*POWER(1-X1559,2)+INDEX(Ci,$W1559,3)*3*POWER(X1559,2)*(1-X1559)+INDEX(Ci,$W1559,4)*POWER(X1559,3))</f>
        <v>1917.0457343693442</v>
      </c>
      <c r="Z1559" s="3">
        <f t="shared" si="636"/>
        <v>1918.4777891605893</v>
      </c>
      <c r="AA1559" s="3">
        <f t="shared" si="637"/>
        <v>1900.630050659177</v>
      </c>
      <c r="AB1559" s="3">
        <f t="shared" si="646"/>
        <v>17.847738501412323</v>
      </c>
      <c r="AC1559" s="3">
        <f t="shared" si="647"/>
        <v>17.847738501412323</v>
      </c>
      <c r="AE1559" s="34">
        <f t="shared" si="638"/>
        <v>12</v>
      </c>
      <c r="AF1559" s="73" t="b">
        <f>COUNTIF('Power Curve'!$D$2:$D$31,AE1559)&gt;0</f>
        <v>1</v>
      </c>
      <c r="AG1559" s="73" t="b">
        <f t="shared" si="639"/>
        <v>0</v>
      </c>
      <c r="AH1559" s="73" t="b">
        <f t="shared" si="648"/>
        <v>1</v>
      </c>
      <c r="AI1559" s="34" t="str">
        <f t="shared" si="640"/>
        <v>Inner</v>
      </c>
      <c r="AJ1559" s="35" t="str">
        <f t="shared" si="649"/>
        <v>1.2-1.3</v>
      </c>
      <c r="AK1559" s="36" t="str">
        <f t="shared" si="641"/>
        <v>8-9</v>
      </c>
      <c r="AL1559" s="36" t="str">
        <f t="shared" si="642"/>
        <v>Mar</v>
      </c>
      <c r="AM1559" s="35" t="str">
        <f t="shared" si="643"/>
        <v>295-305</v>
      </c>
      <c r="AN1559" s="36" t="str">
        <f t="shared" si="644"/>
        <v>Inner-TI</v>
      </c>
    </row>
    <row r="1560" spans="5:40" x14ac:dyDescent="0.3">
      <c r="E1560" s="12">
        <v>40970.340277777781</v>
      </c>
      <c r="F1560" s="16">
        <v>13.13</v>
      </c>
      <c r="G1560" s="16">
        <v>1936.029968261719</v>
      </c>
      <c r="H1560" s="29">
        <v>1.2053279818281466</v>
      </c>
      <c r="I1560" s="26">
        <v>302.5</v>
      </c>
      <c r="J1560" s="30">
        <v>0.12642802741812642</v>
      </c>
      <c r="K1560" s="31">
        <v>7.3469819214682403E-2</v>
      </c>
      <c r="L1560" s="111">
        <f t="shared" si="624"/>
        <v>1.4000000000000001</v>
      </c>
      <c r="M1560" s="112">
        <f t="shared" si="625"/>
        <v>0.13</v>
      </c>
      <c r="N1560" s="112" t="b">
        <f t="shared" si="626"/>
        <v>1</v>
      </c>
      <c r="O1560" s="112" t="b">
        <f t="shared" si="627"/>
        <v>1</v>
      </c>
      <c r="P1560" s="113">
        <f t="shared" si="628"/>
        <v>14</v>
      </c>
      <c r="Q1560" s="113">
        <f t="shared" si="629"/>
        <v>13</v>
      </c>
      <c r="R1560" s="114" t="str">
        <f t="shared" si="645"/>
        <v>1.4-0.13</v>
      </c>
      <c r="S1560" s="127">
        <f t="shared" si="630"/>
        <v>-2.6749175816282314E-3</v>
      </c>
      <c r="T1560" s="112" t="b">
        <f t="shared" si="631"/>
        <v>1</v>
      </c>
      <c r="U1560" s="22">
        <f t="shared" si="632"/>
        <v>13.059336409525502</v>
      </c>
      <c r="V1560" s="22">
        <f t="shared" si="633"/>
        <v>1.3764125160152059</v>
      </c>
      <c r="W1560" s="81">
        <f t="shared" si="634"/>
        <v>14</v>
      </c>
      <c r="X1560" s="22">
        <f t="shared" si="635"/>
        <v>7.2067396236719164E-2</v>
      </c>
      <c r="Y1560" s="3">
        <f>IF(U1560&gt;'Power Curve'!$C$37,0,INDEX(Ci,$W1560,1)*POWER(1-X1560,3)+INDEX(Ci,$W1560,2)*3*X1560*POWER(1-X1560,2)+INDEX(Ci,$W1560,3)*3*POWER(X1560,2)*(1-X1560)+INDEX(Ci,$W1560,4)*POWER(X1560,3))</f>
        <v>1955.1422831522016</v>
      </c>
      <c r="Z1560" s="3">
        <f t="shared" si="636"/>
        <v>1949.912438684413</v>
      </c>
      <c r="AA1560" s="3">
        <f t="shared" si="637"/>
        <v>1936.029968261719</v>
      </c>
      <c r="AB1560" s="3">
        <f t="shared" si="646"/>
        <v>13.882470422694041</v>
      </c>
      <c r="AC1560" s="3">
        <f t="shared" si="647"/>
        <v>13.882470422694041</v>
      </c>
      <c r="AE1560" s="34">
        <f t="shared" si="638"/>
        <v>13</v>
      </c>
      <c r="AF1560" s="73" t="b">
        <f>COUNTIF('Power Curve'!$D$2:$D$31,AE1560)&gt;0</f>
        <v>1</v>
      </c>
      <c r="AG1560" s="73" t="b">
        <f t="shared" si="639"/>
        <v>0</v>
      </c>
      <c r="AH1560" s="73" t="b">
        <f t="shared" si="648"/>
        <v>1</v>
      </c>
      <c r="AI1560" s="34" t="str">
        <f t="shared" si="640"/>
        <v>Outer</v>
      </c>
      <c r="AJ1560" s="35" t="str">
        <f t="shared" si="649"/>
        <v>1.3-1.4</v>
      </c>
      <c r="AK1560" s="36" t="str">
        <f t="shared" si="641"/>
        <v>8-9</v>
      </c>
      <c r="AL1560" s="36" t="str">
        <f t="shared" si="642"/>
        <v>Mar</v>
      </c>
      <c r="AM1560" s="35" t="str">
        <f t="shared" si="643"/>
        <v>295-305</v>
      </c>
      <c r="AN1560" s="36" t="str">
        <f t="shared" si="644"/>
        <v>Inner-TI</v>
      </c>
    </row>
    <row r="1561" spans="5:40" x14ac:dyDescent="0.3">
      <c r="E1561" s="12">
        <v>40970.347222222219</v>
      </c>
      <c r="F1561" s="16">
        <v>12.16</v>
      </c>
      <c r="G1561" s="16">
        <v>1941.5799865722629</v>
      </c>
      <c r="H1561" s="29">
        <v>1.2049376733828716</v>
      </c>
      <c r="I1561" s="26">
        <v>305.5</v>
      </c>
      <c r="J1561" s="30">
        <v>0.14226973684210525</v>
      </c>
      <c r="K1561" s="31">
        <v>0.10515259192775675</v>
      </c>
      <c r="L1561" s="111">
        <f t="shared" si="624"/>
        <v>1.2000000000000002</v>
      </c>
      <c r="M1561" s="112">
        <f t="shared" si="625"/>
        <v>0.14000000000000001</v>
      </c>
      <c r="N1561" s="112" t="b">
        <f t="shared" si="626"/>
        <v>1</v>
      </c>
      <c r="O1561" s="112" t="b">
        <f t="shared" si="627"/>
        <v>1</v>
      </c>
      <c r="P1561" s="113">
        <f t="shared" si="628"/>
        <v>12</v>
      </c>
      <c r="Q1561" s="113">
        <f t="shared" si="629"/>
        <v>12</v>
      </c>
      <c r="R1561" s="114" t="str">
        <f t="shared" si="645"/>
        <v>1.2-0.14</v>
      </c>
      <c r="S1561" s="127">
        <f t="shared" si="630"/>
        <v>-1.1188851936056029E-2</v>
      </c>
      <c r="T1561" s="112" t="b">
        <f t="shared" si="631"/>
        <v>1</v>
      </c>
      <c r="U1561" s="22">
        <f t="shared" si="632"/>
        <v>12.093251172118892</v>
      </c>
      <c r="V1561" s="22">
        <f t="shared" si="633"/>
        <v>1.2271009283212386</v>
      </c>
      <c r="W1561" s="81">
        <f t="shared" si="634"/>
        <v>13</v>
      </c>
      <c r="X1561" s="22">
        <f t="shared" si="635"/>
        <v>7.6934070708393226E-2</v>
      </c>
      <c r="Y1561" s="3">
        <f>IF(U1561&gt;'Power Curve'!$C$37,0,INDEX(Ci,$W1561,1)*POWER(1-X1561,3)+INDEX(Ci,$W1561,2)*3*X1561*POWER(1-X1561,2)+INDEX(Ci,$W1561,3)*3*POWER(X1561,2)*(1-X1561)+INDEX(Ci,$W1561,4)*POWER(X1561,3))</f>
        <v>1921.2875038075022</v>
      </c>
      <c r="Z1561" s="3">
        <f t="shared" si="636"/>
        <v>1899.7905024008053</v>
      </c>
      <c r="AA1561" s="3">
        <f t="shared" si="637"/>
        <v>1941.5799865722629</v>
      </c>
      <c r="AB1561" s="3">
        <f t="shared" si="646"/>
        <v>-41.789484171457616</v>
      </c>
      <c r="AC1561" s="3">
        <f t="shared" si="647"/>
        <v>41.789484171457616</v>
      </c>
      <c r="AE1561" s="34">
        <f t="shared" si="638"/>
        <v>12</v>
      </c>
      <c r="AF1561" s="73" t="b">
        <f>COUNTIF('Power Curve'!$D$2:$D$31,AE1561)&gt;0</f>
        <v>1</v>
      </c>
      <c r="AG1561" s="73" t="b">
        <f t="shared" si="639"/>
        <v>0</v>
      </c>
      <c r="AH1561" s="73" t="b">
        <f t="shared" si="648"/>
        <v>1</v>
      </c>
      <c r="AI1561" s="34" t="str">
        <f t="shared" si="640"/>
        <v>Outer</v>
      </c>
      <c r="AJ1561" s="35" t="str">
        <f t="shared" si="649"/>
        <v>1.2-1.3</v>
      </c>
      <c r="AK1561" s="36" t="str">
        <f t="shared" si="641"/>
        <v>8-9</v>
      </c>
      <c r="AL1561" s="36" t="str">
        <f t="shared" si="642"/>
        <v>Mar</v>
      </c>
      <c r="AM1561" s="35" t="str">
        <f t="shared" si="643"/>
        <v>305-315</v>
      </c>
      <c r="AN1561" s="36" t="str">
        <f t="shared" si="644"/>
        <v>HWS-HTI</v>
      </c>
    </row>
    <row r="1562" spans="5:40" x14ac:dyDescent="0.3">
      <c r="E1562" s="12">
        <v>40970.354166666664</v>
      </c>
      <c r="F1562" s="16">
        <v>14.32</v>
      </c>
      <c r="G1562" s="16">
        <v>1967.3599548339871</v>
      </c>
      <c r="H1562" s="29">
        <v>1.2035502781283958</v>
      </c>
      <c r="I1562" s="26">
        <v>305.10000000000002</v>
      </c>
      <c r="J1562" s="30">
        <v>0.15432960893854747</v>
      </c>
      <c r="K1562" s="31">
        <v>9.0013533742814206E-2</v>
      </c>
      <c r="L1562" s="111">
        <f t="shared" si="624"/>
        <v>1.6</v>
      </c>
      <c r="M1562" s="112">
        <f t="shared" si="625"/>
        <v>0.15000000000000002</v>
      </c>
      <c r="N1562" s="112" t="b">
        <f t="shared" si="626"/>
        <v>1</v>
      </c>
      <c r="O1562" s="112" t="b">
        <f t="shared" si="627"/>
        <v>1</v>
      </c>
      <c r="P1562" s="113">
        <f t="shared" si="628"/>
        <v>16</v>
      </c>
      <c r="Q1562" s="113">
        <f t="shared" si="629"/>
        <v>10.999999999999998</v>
      </c>
      <c r="R1562" s="114" t="str">
        <f t="shared" si="645"/>
        <v>1.6-0.15</v>
      </c>
      <c r="S1562" s="127">
        <f t="shared" si="630"/>
        <v>-3.7924166262919348E-4</v>
      </c>
      <c r="T1562" s="112" t="b">
        <f t="shared" si="631"/>
        <v>1</v>
      </c>
      <c r="U1562" s="22">
        <f t="shared" si="632"/>
        <v>14.235926407744742</v>
      </c>
      <c r="V1562" s="22">
        <f t="shared" si="633"/>
        <v>1.5582582930716427</v>
      </c>
      <c r="W1562" s="81">
        <f t="shared" si="634"/>
        <v>15</v>
      </c>
      <c r="X1562" s="22">
        <f t="shared" si="635"/>
        <v>0.26967325153739619</v>
      </c>
      <c r="Y1562" s="3">
        <f>IF(U1562&gt;'Power Curve'!$C$37,0,INDEX(Ci,$W1562,1)*POWER(1-X1562,3)+INDEX(Ci,$W1562,2)*3*X1562*POWER(1-X1562,2)+INDEX(Ci,$W1562,3)*3*POWER(X1562,2)*(1-X1562)+INDEX(Ci,$W1562,4)*POWER(X1562,3))</f>
        <v>1976.4310611738122</v>
      </c>
      <c r="Z1562" s="3">
        <f t="shared" si="636"/>
        <v>1975.6815161721008</v>
      </c>
      <c r="AA1562" s="3">
        <f t="shared" si="637"/>
        <v>1967.3599548339871</v>
      </c>
      <c r="AB1562" s="3">
        <f t="shared" si="646"/>
        <v>8.3215613381137246</v>
      </c>
      <c r="AC1562" s="3">
        <f t="shared" si="647"/>
        <v>8.3215613381137246</v>
      </c>
      <c r="AE1562" s="34">
        <f t="shared" si="638"/>
        <v>14</v>
      </c>
      <c r="AF1562" s="73" t="b">
        <f>COUNTIF('Power Curve'!$D$2:$D$31,AE1562)&gt;0</f>
        <v>1</v>
      </c>
      <c r="AG1562" s="73" t="b">
        <f t="shared" si="639"/>
        <v>0</v>
      </c>
      <c r="AH1562" s="73" t="b">
        <f t="shared" si="648"/>
        <v>1</v>
      </c>
      <c r="AI1562" s="34" t="str">
        <f t="shared" si="640"/>
        <v>Outer</v>
      </c>
      <c r="AJ1562" s="35" t="str">
        <f t="shared" si="649"/>
        <v>1.5-1.6</v>
      </c>
      <c r="AK1562" s="36" t="str">
        <f t="shared" si="641"/>
        <v>8-9</v>
      </c>
      <c r="AL1562" s="36" t="str">
        <f t="shared" si="642"/>
        <v>Mar</v>
      </c>
      <c r="AM1562" s="35" t="str">
        <f t="shared" si="643"/>
        <v>305-315</v>
      </c>
      <c r="AN1562" s="36" t="str">
        <f t="shared" si="644"/>
        <v>HWS-HTI</v>
      </c>
    </row>
    <row r="1563" spans="5:40" x14ac:dyDescent="0.3">
      <c r="E1563" s="12">
        <v>40970.361111111109</v>
      </c>
      <c r="F1563" s="16">
        <v>13.32</v>
      </c>
      <c r="G1563" s="16">
        <v>1980.5299987792969</v>
      </c>
      <c r="H1563" s="29">
        <v>1.2041037187561403</v>
      </c>
      <c r="I1563" s="26">
        <v>305.5</v>
      </c>
      <c r="J1563" s="30">
        <v>0.13813813813813813</v>
      </c>
      <c r="K1563" s="31">
        <v>9.7807230760273145E-2</v>
      </c>
      <c r="L1563" s="111">
        <f t="shared" si="624"/>
        <v>1.4000000000000001</v>
      </c>
      <c r="M1563" s="112">
        <f t="shared" si="625"/>
        <v>0.14000000000000001</v>
      </c>
      <c r="N1563" s="112" t="b">
        <f t="shared" si="626"/>
        <v>1</v>
      </c>
      <c r="O1563" s="112" t="b">
        <f t="shared" si="627"/>
        <v>1</v>
      </c>
      <c r="P1563" s="113">
        <f t="shared" si="628"/>
        <v>14</v>
      </c>
      <c r="Q1563" s="113">
        <f t="shared" si="629"/>
        <v>12</v>
      </c>
      <c r="R1563" s="114" t="str">
        <f t="shared" si="645"/>
        <v>1.4-0.14</v>
      </c>
      <c r="S1563" s="127">
        <f t="shared" si="630"/>
        <v>-4.3734296661873655E-3</v>
      </c>
      <c r="T1563" s="112" t="b">
        <f t="shared" si="631"/>
        <v>1</v>
      </c>
      <c r="U1563" s="22">
        <f t="shared" si="632"/>
        <v>13.243826860587799</v>
      </c>
      <c r="V1563" s="22">
        <f t="shared" si="633"/>
        <v>1.40492610994656</v>
      </c>
      <c r="W1563" s="81">
        <f t="shared" si="634"/>
        <v>14</v>
      </c>
      <c r="X1563" s="22">
        <f t="shared" si="635"/>
        <v>0.26349396574046918</v>
      </c>
      <c r="Y1563" s="3">
        <f>IF(U1563&gt;'Power Curve'!$C$37,0,INDEX(Ci,$W1563,1)*POWER(1-X1563,3)+INDEX(Ci,$W1563,2)*3*X1563*POWER(1-X1563,2)+INDEX(Ci,$W1563,3)*3*POWER(X1563,2)*(1-X1563)+INDEX(Ci,$W1563,4)*POWER(X1563,3))</f>
        <v>1960.4153395437302</v>
      </c>
      <c r="Z1563" s="3">
        <f t="shared" si="636"/>
        <v>1951.8416009397208</v>
      </c>
      <c r="AA1563" s="3">
        <f t="shared" si="637"/>
        <v>1980.5299987792969</v>
      </c>
      <c r="AB1563" s="3">
        <f t="shared" si="646"/>
        <v>-28.688397839576055</v>
      </c>
      <c r="AC1563" s="3">
        <f t="shared" si="647"/>
        <v>28.688397839576055</v>
      </c>
      <c r="AE1563" s="34">
        <f t="shared" si="638"/>
        <v>13</v>
      </c>
      <c r="AF1563" s="73" t="b">
        <f>COUNTIF('Power Curve'!$D$2:$D$31,AE1563)&gt;0</f>
        <v>1</v>
      </c>
      <c r="AG1563" s="73" t="b">
        <f t="shared" si="639"/>
        <v>0</v>
      </c>
      <c r="AH1563" s="73" t="b">
        <f t="shared" si="648"/>
        <v>1</v>
      </c>
      <c r="AI1563" s="34" t="str">
        <f t="shared" si="640"/>
        <v>Outer</v>
      </c>
      <c r="AJ1563" s="35" t="str">
        <f t="shared" si="649"/>
        <v>1.4-1.5</v>
      </c>
      <c r="AK1563" s="36" t="str">
        <f t="shared" si="641"/>
        <v>8-9</v>
      </c>
      <c r="AL1563" s="36" t="str">
        <f t="shared" si="642"/>
        <v>Mar</v>
      </c>
      <c r="AM1563" s="35" t="str">
        <f t="shared" si="643"/>
        <v>305-315</v>
      </c>
      <c r="AN1563" s="36" t="str">
        <f t="shared" si="644"/>
        <v>Inner-TI</v>
      </c>
    </row>
    <row r="1564" spans="5:40" x14ac:dyDescent="0.3">
      <c r="E1564" s="12">
        <v>40970.368055555555</v>
      </c>
      <c r="F1564" s="16">
        <v>13.17</v>
      </c>
      <c r="G1564" s="16">
        <v>1960.559997558591</v>
      </c>
      <c r="H1564" s="29">
        <v>1.2042472153129506</v>
      </c>
      <c r="I1564" s="26">
        <v>306.8</v>
      </c>
      <c r="J1564" s="30">
        <v>0.14047076689445712</v>
      </c>
      <c r="K1564" s="31">
        <v>0.1474267221213591</v>
      </c>
      <c r="L1564" s="111">
        <f t="shared" si="624"/>
        <v>1.4000000000000001</v>
      </c>
      <c r="M1564" s="112">
        <f t="shared" si="625"/>
        <v>0.14000000000000001</v>
      </c>
      <c r="N1564" s="112" t="b">
        <f t="shared" si="626"/>
        <v>1</v>
      </c>
      <c r="O1564" s="112" t="b">
        <f t="shared" si="627"/>
        <v>1</v>
      </c>
      <c r="P1564" s="113">
        <f t="shared" si="628"/>
        <v>14</v>
      </c>
      <c r="Q1564" s="113">
        <f t="shared" si="629"/>
        <v>12</v>
      </c>
      <c r="R1564" s="114" t="str">
        <f t="shared" si="645"/>
        <v>1.4-0.14</v>
      </c>
      <c r="S1564" s="127">
        <f t="shared" si="630"/>
        <v>-4.3734296661873655E-3</v>
      </c>
      <c r="T1564" s="112" t="b">
        <f t="shared" si="631"/>
        <v>1</v>
      </c>
      <c r="U1564" s="22">
        <f t="shared" si="632"/>
        <v>13.095204822821284</v>
      </c>
      <c r="V1564" s="22">
        <f t="shared" si="633"/>
        <v>1.3819560949147587</v>
      </c>
      <c r="W1564" s="81">
        <f t="shared" si="634"/>
        <v>14</v>
      </c>
      <c r="X1564" s="22">
        <f t="shared" si="635"/>
        <v>0.1092843214012405</v>
      </c>
      <c r="Y1564" s="3">
        <f>IF(U1564&gt;'Power Curve'!$C$37,0,INDEX(Ci,$W1564,1)*POWER(1-X1564,3)+INDEX(Ci,$W1564,2)*3*X1564*POWER(1-X1564,2)+INDEX(Ci,$W1564,3)*3*POWER(X1564,2)*(1-X1564)+INDEX(Ci,$W1564,4)*POWER(X1564,3))</f>
        <v>1956.1669393996626</v>
      </c>
      <c r="Z1564" s="3">
        <f t="shared" si="636"/>
        <v>1947.6117808748772</v>
      </c>
      <c r="AA1564" s="3">
        <f t="shared" si="637"/>
        <v>1960.559997558591</v>
      </c>
      <c r="AB1564" s="3">
        <f t="shared" si="646"/>
        <v>-12.948216683713781</v>
      </c>
      <c r="AC1564" s="3">
        <f t="shared" si="647"/>
        <v>12.948216683713781</v>
      </c>
      <c r="AE1564" s="34">
        <f t="shared" si="638"/>
        <v>13</v>
      </c>
      <c r="AF1564" s="73" t="b">
        <f>COUNTIF('Power Curve'!$D$2:$D$31,AE1564)&gt;0</f>
        <v>1</v>
      </c>
      <c r="AG1564" s="73" t="b">
        <f t="shared" si="639"/>
        <v>0</v>
      </c>
      <c r="AH1564" s="73" t="b">
        <f t="shared" si="648"/>
        <v>1</v>
      </c>
      <c r="AI1564" s="34" t="str">
        <f t="shared" si="640"/>
        <v>Outer</v>
      </c>
      <c r="AJ1564" s="35" t="str">
        <f t="shared" si="649"/>
        <v>1.3-1.4</v>
      </c>
      <c r="AK1564" s="36" t="str">
        <f t="shared" si="641"/>
        <v>8-9</v>
      </c>
      <c r="AL1564" s="36" t="str">
        <f t="shared" si="642"/>
        <v>Mar</v>
      </c>
      <c r="AM1564" s="35" t="str">
        <f t="shared" si="643"/>
        <v>305-315</v>
      </c>
      <c r="AN1564" s="36" t="str">
        <f t="shared" si="644"/>
        <v>HWS-HTI</v>
      </c>
    </row>
    <row r="1565" spans="5:40" x14ac:dyDescent="0.3">
      <c r="E1565" s="12">
        <v>40970.375</v>
      </c>
      <c r="F1565" s="16">
        <v>14.35</v>
      </c>
      <c r="G1565" s="16">
        <v>1971.5399475097711</v>
      </c>
      <c r="H1565" s="29">
        <v>1.2037147355916096</v>
      </c>
      <c r="I1565" s="26">
        <v>304.10000000000002</v>
      </c>
      <c r="J1565" s="30">
        <v>0.12334494773519164</v>
      </c>
      <c r="K1565" s="31">
        <v>9.4367260841993844E-2</v>
      </c>
      <c r="L1565" s="111">
        <f t="shared" si="624"/>
        <v>1.6</v>
      </c>
      <c r="M1565" s="112">
        <f t="shared" si="625"/>
        <v>0.12</v>
      </c>
      <c r="N1565" s="112" t="b">
        <f t="shared" si="626"/>
        <v>1</v>
      </c>
      <c r="O1565" s="112" t="b">
        <f t="shared" si="627"/>
        <v>1</v>
      </c>
      <c r="P1565" s="113">
        <f t="shared" si="628"/>
        <v>16</v>
      </c>
      <c r="Q1565" s="113">
        <f t="shared" si="629"/>
        <v>14</v>
      </c>
      <c r="R1565" s="114" t="str">
        <f t="shared" si="645"/>
        <v>1.6-0.12</v>
      </c>
      <c r="S1565" s="127">
        <f t="shared" si="630"/>
        <v>6.9193617767456883E-4</v>
      </c>
      <c r="T1565" s="112" t="b">
        <f t="shared" si="631"/>
        <v>1</v>
      </c>
      <c r="U1565" s="22">
        <f t="shared" si="632"/>
        <v>14.266400020895972</v>
      </c>
      <c r="V1565" s="22">
        <f t="shared" si="633"/>
        <v>1.5629680882182866</v>
      </c>
      <c r="W1565" s="81">
        <f t="shared" si="634"/>
        <v>15</v>
      </c>
      <c r="X1565" s="22">
        <f t="shared" si="635"/>
        <v>0.29878590494292817</v>
      </c>
      <c r="Y1565" s="3">
        <f>IF(U1565&gt;'Power Curve'!$C$37,0,INDEX(Ci,$W1565,1)*POWER(1-X1565,3)+INDEX(Ci,$W1565,2)*3*X1565*POWER(1-X1565,2)+INDEX(Ci,$W1565,3)*3*POWER(X1565,2)*(1-X1565)+INDEX(Ci,$W1565,4)*POWER(X1565,3))</f>
        <v>1976.5662981114203</v>
      </c>
      <c r="Z1565" s="3">
        <f t="shared" si="636"/>
        <v>1977.9339558406557</v>
      </c>
      <c r="AA1565" s="3">
        <f t="shared" si="637"/>
        <v>1971.5399475097711</v>
      </c>
      <c r="AB1565" s="3">
        <f t="shared" si="646"/>
        <v>6.394008330884617</v>
      </c>
      <c r="AC1565" s="3">
        <f t="shared" si="647"/>
        <v>6.394008330884617</v>
      </c>
      <c r="AE1565" s="34">
        <f t="shared" si="638"/>
        <v>14</v>
      </c>
      <c r="AF1565" s="73" t="b">
        <f>COUNTIF('Power Curve'!$D$2:$D$31,AE1565)&gt;0</f>
        <v>1</v>
      </c>
      <c r="AG1565" s="73" t="b">
        <f t="shared" si="639"/>
        <v>0</v>
      </c>
      <c r="AH1565" s="73" t="b">
        <f t="shared" si="648"/>
        <v>1</v>
      </c>
      <c r="AI1565" s="34" t="str">
        <f t="shared" si="640"/>
        <v>Outer</v>
      </c>
      <c r="AJ1565" s="35" t="str">
        <f t="shared" si="649"/>
        <v>1.5-1.6</v>
      </c>
      <c r="AK1565" s="36" t="str">
        <f t="shared" si="641"/>
        <v>9-10</v>
      </c>
      <c r="AL1565" s="36" t="str">
        <f t="shared" si="642"/>
        <v>Mar</v>
      </c>
      <c r="AM1565" s="35" t="str">
        <f t="shared" si="643"/>
        <v>295-305</v>
      </c>
      <c r="AN1565" s="36" t="str">
        <f t="shared" si="644"/>
        <v>Inner-TI</v>
      </c>
    </row>
    <row r="1566" spans="5:40" x14ac:dyDescent="0.3">
      <c r="E1566" s="12">
        <v>40970.381944444445</v>
      </c>
      <c r="F1566" s="16">
        <v>14.9</v>
      </c>
      <c r="G1566" s="16">
        <v>1966.9900054931641</v>
      </c>
      <c r="H1566" s="29">
        <v>1.203459165113921</v>
      </c>
      <c r="I1566" s="26">
        <v>304.60000000000002</v>
      </c>
      <c r="J1566" s="30">
        <v>0.11543624161073825</v>
      </c>
      <c r="K1566" s="31">
        <v>0.10756118679324453</v>
      </c>
      <c r="L1566" s="111">
        <f t="shared" si="624"/>
        <v>1.6</v>
      </c>
      <c r="M1566" s="112">
        <f t="shared" si="625"/>
        <v>0.12</v>
      </c>
      <c r="N1566" s="112" t="b">
        <f t="shared" si="626"/>
        <v>1</v>
      </c>
      <c r="O1566" s="112" t="b">
        <f t="shared" si="627"/>
        <v>1</v>
      </c>
      <c r="P1566" s="113">
        <f t="shared" si="628"/>
        <v>16</v>
      </c>
      <c r="Q1566" s="113">
        <f t="shared" si="629"/>
        <v>14</v>
      </c>
      <c r="R1566" s="114" t="str">
        <f t="shared" si="645"/>
        <v>1.6-0.12</v>
      </c>
      <c r="S1566" s="127">
        <f t="shared" si="630"/>
        <v>6.9193617767456883E-4</v>
      </c>
      <c r="T1566" s="112" t="b">
        <f t="shared" si="631"/>
        <v>1</v>
      </c>
      <c r="U1566" s="22">
        <f t="shared" si="632"/>
        <v>14.812147396228523</v>
      </c>
      <c r="V1566" s="22">
        <f t="shared" si="633"/>
        <v>1.6473151043361014</v>
      </c>
      <c r="W1566" s="81">
        <f t="shared" si="634"/>
        <v>15</v>
      </c>
      <c r="X1566" s="22">
        <f t="shared" si="635"/>
        <v>0.82016005595639485</v>
      </c>
      <c r="Y1566" s="3">
        <f>IF(U1566&gt;'Power Curve'!$C$37,0,INDEX(Ci,$W1566,1)*POWER(1-X1566,3)+INDEX(Ci,$W1566,2)*3*X1566*POWER(1-X1566,2)+INDEX(Ci,$W1566,3)*3*POWER(X1566,2)*(1-X1566)+INDEX(Ci,$W1566,4)*POWER(X1566,3))</f>
        <v>1978.4198510241085</v>
      </c>
      <c r="Z1566" s="3">
        <f t="shared" si="636"/>
        <v>1979.7887912936615</v>
      </c>
      <c r="AA1566" s="3">
        <f t="shared" si="637"/>
        <v>1966.9900054931641</v>
      </c>
      <c r="AB1566" s="3">
        <f t="shared" si="646"/>
        <v>12.798785800497399</v>
      </c>
      <c r="AC1566" s="3">
        <f t="shared" si="647"/>
        <v>12.798785800497399</v>
      </c>
      <c r="AE1566" s="34">
        <f t="shared" si="638"/>
        <v>15</v>
      </c>
      <c r="AF1566" s="73" t="b">
        <f>COUNTIF('Power Curve'!$D$2:$D$31,AE1566)&gt;0</f>
        <v>1</v>
      </c>
      <c r="AG1566" s="73" t="b">
        <f t="shared" si="639"/>
        <v>0</v>
      </c>
      <c r="AH1566" s="73" t="b">
        <f t="shared" si="648"/>
        <v>1</v>
      </c>
      <c r="AI1566" s="34" t="str">
        <f t="shared" si="640"/>
        <v>Inner</v>
      </c>
      <c r="AJ1566" s="35" t="str">
        <f t="shared" si="649"/>
        <v>1.6-1.7</v>
      </c>
      <c r="AK1566" s="36" t="str">
        <f t="shared" si="641"/>
        <v>9-10</v>
      </c>
      <c r="AL1566" s="36" t="str">
        <f t="shared" si="642"/>
        <v>Mar</v>
      </c>
      <c r="AM1566" s="35" t="str">
        <f t="shared" si="643"/>
        <v>295-305</v>
      </c>
      <c r="AN1566" s="36" t="str">
        <f t="shared" si="644"/>
        <v>Inner-TI</v>
      </c>
    </row>
    <row r="1567" spans="5:40" x14ac:dyDescent="0.3">
      <c r="E1567" s="12">
        <v>40970.388888888891</v>
      </c>
      <c r="F1567" s="16">
        <v>12.12</v>
      </c>
      <c r="G1567" s="16">
        <v>1965.139953613286</v>
      </c>
      <c r="H1567" s="29">
        <v>1.2034358352707035</v>
      </c>
      <c r="I1567" s="26">
        <v>304.8</v>
      </c>
      <c r="J1567" s="30">
        <v>0.18976897689768976</v>
      </c>
      <c r="K1567" s="31">
        <v>9.753994472749386E-2</v>
      </c>
      <c r="L1567" s="111">
        <f t="shared" si="624"/>
        <v>1.2000000000000002</v>
      </c>
      <c r="M1567" s="112">
        <f t="shared" si="625"/>
        <v>0.19</v>
      </c>
      <c r="N1567" s="112" t="b">
        <f t="shared" si="626"/>
        <v>1</v>
      </c>
      <c r="O1567" s="112" t="b">
        <f t="shared" si="627"/>
        <v>1</v>
      </c>
      <c r="P1567" s="113">
        <f t="shared" si="628"/>
        <v>12</v>
      </c>
      <c r="Q1567" s="113">
        <f t="shared" si="629"/>
        <v>7</v>
      </c>
      <c r="R1567" s="114" t="str">
        <f t="shared" si="645"/>
        <v>1.2-0.19</v>
      </c>
      <c r="S1567" s="127">
        <f t="shared" si="630"/>
        <v>0</v>
      </c>
      <c r="T1567" s="112" t="b">
        <f t="shared" si="631"/>
        <v>0</v>
      </c>
      <c r="U1567" s="22">
        <f t="shared" si="632"/>
        <v>12.04846083063069</v>
      </c>
      <c r="V1567" s="22">
        <f t="shared" si="633"/>
        <v>1.2201784366590007</v>
      </c>
      <c r="W1567" s="81">
        <f t="shared" si="634"/>
        <v>13</v>
      </c>
      <c r="X1567" s="22">
        <f t="shared" si="635"/>
        <v>3.0823100962277899E-2</v>
      </c>
      <c r="Y1567" s="3">
        <f>IF(U1567&gt;'Power Curve'!$C$37,0,INDEX(Ci,$W1567,1)*POWER(1-X1567,3)+INDEX(Ci,$W1567,2)*3*X1567*POWER(1-X1567,2)+INDEX(Ci,$W1567,3)*3*POWER(X1567,2)*(1-X1567)+INDEX(Ci,$W1567,4)*POWER(X1567,3))</f>
        <v>1918.8455312639646</v>
      </c>
      <c r="Z1567" s="3">
        <f t="shared" si="636"/>
        <v>1918.8455312639646</v>
      </c>
      <c r="AA1567" s="3">
        <f t="shared" si="637"/>
        <v>1965.139953613286</v>
      </c>
      <c r="AB1567" s="3">
        <f t="shared" si="646"/>
        <v>-46.294422349321394</v>
      </c>
      <c r="AC1567" s="3">
        <f t="shared" si="647"/>
        <v>46.294422349321394</v>
      </c>
      <c r="AE1567" s="34">
        <f t="shared" si="638"/>
        <v>12</v>
      </c>
      <c r="AF1567" s="73" t="b">
        <f>COUNTIF('Power Curve'!$D$2:$D$31,AE1567)&gt;0</f>
        <v>1</v>
      </c>
      <c r="AG1567" s="73" t="b">
        <f t="shared" si="639"/>
        <v>0</v>
      </c>
      <c r="AH1567" s="73" t="b">
        <f t="shared" si="648"/>
        <v>1</v>
      </c>
      <c r="AI1567" s="34" t="str">
        <f t="shared" si="640"/>
        <v>Outer</v>
      </c>
      <c r="AJ1567" s="35" t="str">
        <f t="shared" si="649"/>
        <v>1.2-1.3</v>
      </c>
      <c r="AK1567" s="36" t="str">
        <f t="shared" si="641"/>
        <v>9-10</v>
      </c>
      <c r="AL1567" s="36" t="str">
        <f t="shared" si="642"/>
        <v>Mar</v>
      </c>
      <c r="AM1567" s="35" t="str">
        <f t="shared" si="643"/>
        <v>295-305</v>
      </c>
      <c r="AN1567" s="36" t="str">
        <f t="shared" si="644"/>
        <v>HWS-HTI</v>
      </c>
    </row>
    <row r="1568" spans="5:40" x14ac:dyDescent="0.3">
      <c r="E1568" s="12">
        <v>40970.395833333336</v>
      </c>
      <c r="F1568" s="16">
        <v>13.64</v>
      </c>
      <c r="G1568" s="16">
        <v>1949.2199859619141</v>
      </c>
      <c r="H1568" s="29">
        <v>1.2029487576377011</v>
      </c>
      <c r="I1568" s="26">
        <v>303.3</v>
      </c>
      <c r="J1568" s="30">
        <v>0.14516129032258063</v>
      </c>
      <c r="K1568" s="31">
        <v>0.12151030157105801</v>
      </c>
      <c r="L1568" s="111">
        <f t="shared" si="624"/>
        <v>1.5000000000000002</v>
      </c>
      <c r="M1568" s="112">
        <f t="shared" si="625"/>
        <v>0.15000000000000002</v>
      </c>
      <c r="N1568" s="112" t="b">
        <f t="shared" si="626"/>
        <v>1</v>
      </c>
      <c r="O1568" s="112" t="b">
        <f t="shared" si="627"/>
        <v>1</v>
      </c>
      <c r="P1568" s="113">
        <f t="shared" si="628"/>
        <v>15</v>
      </c>
      <c r="Q1568" s="113">
        <f t="shared" si="629"/>
        <v>10.999999999999998</v>
      </c>
      <c r="R1568" s="114" t="str">
        <f t="shared" si="645"/>
        <v>1.5-0.15</v>
      </c>
      <c r="S1568" s="127">
        <f t="shared" si="630"/>
        <v>-1.7284598692948454E-2</v>
      </c>
      <c r="T1568" s="112" t="b">
        <f t="shared" si="631"/>
        <v>1</v>
      </c>
      <c r="U1568" s="22">
        <f t="shared" si="632"/>
        <v>13.557659322599976</v>
      </c>
      <c r="V1568" s="22">
        <f t="shared" si="633"/>
        <v>1.4534299286145007</v>
      </c>
      <c r="W1568" s="81">
        <f t="shared" si="634"/>
        <v>14</v>
      </c>
      <c r="X1568" s="22">
        <f t="shared" si="635"/>
        <v>0.58912529926472401</v>
      </c>
      <c r="Y1568" s="3">
        <f>IF(U1568&gt;'Power Curve'!$C$37,0,INDEX(Ci,$W1568,1)*POWER(1-X1568,3)+INDEX(Ci,$W1568,2)*3*X1568*POWER(1-X1568,2)+INDEX(Ci,$W1568,3)*3*POWER(X1568,2)*(1-X1568)+INDEX(Ci,$W1568,4)*POWER(X1568,3))</f>
        <v>1968.6148970064989</v>
      </c>
      <c r="Z1568" s="3">
        <f t="shared" si="636"/>
        <v>1934.5881785307818</v>
      </c>
      <c r="AA1568" s="3">
        <f t="shared" si="637"/>
        <v>1949.2199859619141</v>
      </c>
      <c r="AB1568" s="3">
        <f t="shared" si="646"/>
        <v>-14.631807431132302</v>
      </c>
      <c r="AC1568" s="3">
        <f t="shared" si="647"/>
        <v>14.631807431132302</v>
      </c>
      <c r="AE1568" s="34">
        <f t="shared" si="638"/>
        <v>14</v>
      </c>
      <c r="AF1568" s="73" t="b">
        <f>COUNTIF('Power Curve'!$D$2:$D$31,AE1568)&gt;0</f>
        <v>1</v>
      </c>
      <c r="AG1568" s="73" t="b">
        <f t="shared" si="639"/>
        <v>0</v>
      </c>
      <c r="AH1568" s="73" t="b">
        <f t="shared" si="648"/>
        <v>1</v>
      </c>
      <c r="AI1568" s="34" t="str">
        <f t="shared" si="640"/>
        <v>Outer</v>
      </c>
      <c r="AJ1568" s="35" t="str">
        <f t="shared" si="649"/>
        <v>1.4-1.5</v>
      </c>
      <c r="AK1568" s="36" t="str">
        <f t="shared" si="641"/>
        <v>9-10</v>
      </c>
      <c r="AL1568" s="36" t="str">
        <f t="shared" si="642"/>
        <v>Mar</v>
      </c>
      <c r="AM1568" s="35" t="str">
        <f t="shared" si="643"/>
        <v>295-305</v>
      </c>
      <c r="AN1568" s="36" t="str">
        <f t="shared" si="644"/>
        <v>HWS-HTI</v>
      </c>
    </row>
    <row r="1569" spans="5:40" x14ac:dyDescent="0.3">
      <c r="E1569" s="12">
        <v>40970.402777777781</v>
      </c>
      <c r="F1569" s="16">
        <v>13.35</v>
      </c>
      <c r="G1569" s="16">
        <v>1914.1699981689451</v>
      </c>
      <c r="H1569" s="29">
        <v>1.2028266284238642</v>
      </c>
      <c r="I1569" s="26">
        <v>302.3</v>
      </c>
      <c r="J1569" s="30">
        <v>0.14756554307116104</v>
      </c>
      <c r="K1569" s="31">
        <v>0.10624648721640023</v>
      </c>
      <c r="L1569" s="111">
        <f t="shared" si="624"/>
        <v>1.4000000000000001</v>
      </c>
      <c r="M1569" s="112">
        <f t="shared" si="625"/>
        <v>0.15000000000000002</v>
      </c>
      <c r="N1569" s="112" t="b">
        <f t="shared" si="626"/>
        <v>1</v>
      </c>
      <c r="O1569" s="112" t="b">
        <f t="shared" si="627"/>
        <v>1</v>
      </c>
      <c r="P1569" s="113">
        <f t="shared" si="628"/>
        <v>14</v>
      </c>
      <c r="Q1569" s="113">
        <f t="shared" si="629"/>
        <v>10.999999999999998</v>
      </c>
      <c r="R1569" s="114" t="str">
        <f t="shared" si="645"/>
        <v>1.4-0.15</v>
      </c>
      <c r="S1569" s="127">
        <f t="shared" si="630"/>
        <v>-1.3938101452171635E-2</v>
      </c>
      <c r="T1569" s="112" t="b">
        <f t="shared" si="631"/>
        <v>1</v>
      </c>
      <c r="U1569" s="22">
        <f t="shared" si="632"/>
        <v>13.268960893937834</v>
      </c>
      <c r="V1569" s="22">
        <f t="shared" si="633"/>
        <v>1.4088106558223681</v>
      </c>
      <c r="W1569" s="81">
        <f t="shared" si="634"/>
        <v>14</v>
      </c>
      <c r="X1569" s="22">
        <f t="shared" si="635"/>
        <v>0.28957294031225028</v>
      </c>
      <c r="Y1569" s="3">
        <f>IF(U1569&gt;'Power Curve'!$C$37,0,INDEX(Ci,$W1569,1)*POWER(1-X1569,3)+INDEX(Ci,$W1569,2)*3*X1569*POWER(1-X1569,2)+INDEX(Ci,$W1569,3)*3*POWER(X1569,2)*(1-X1569)+INDEX(Ci,$W1569,4)*POWER(X1569,3))</f>
        <v>1961.1242869829794</v>
      </c>
      <c r="Z1569" s="3">
        <f t="shared" si="636"/>
        <v>1933.7899377106928</v>
      </c>
      <c r="AA1569" s="3">
        <f t="shared" si="637"/>
        <v>1914.1699981689451</v>
      </c>
      <c r="AB1569" s="3">
        <f t="shared" si="646"/>
        <v>19.619939541747726</v>
      </c>
      <c r="AC1569" s="3">
        <f t="shared" si="647"/>
        <v>19.619939541747726</v>
      </c>
      <c r="AE1569" s="34">
        <f t="shared" si="638"/>
        <v>13</v>
      </c>
      <c r="AF1569" s="73" t="b">
        <f>COUNTIF('Power Curve'!$D$2:$D$31,AE1569)&gt;0</f>
        <v>1</v>
      </c>
      <c r="AG1569" s="73" t="b">
        <f t="shared" si="639"/>
        <v>0</v>
      </c>
      <c r="AH1569" s="73" t="b">
        <f t="shared" si="648"/>
        <v>1</v>
      </c>
      <c r="AI1569" s="34" t="str">
        <f t="shared" si="640"/>
        <v>Outer</v>
      </c>
      <c r="AJ1569" s="35" t="str">
        <f t="shared" si="649"/>
        <v>1.4-1.5</v>
      </c>
      <c r="AK1569" s="36" t="str">
        <f t="shared" si="641"/>
        <v>9-10</v>
      </c>
      <c r="AL1569" s="36" t="str">
        <f t="shared" si="642"/>
        <v>Mar</v>
      </c>
      <c r="AM1569" s="35" t="str">
        <f t="shared" si="643"/>
        <v>295-305</v>
      </c>
      <c r="AN1569" s="36" t="str">
        <f t="shared" si="644"/>
        <v>HWS-HTI</v>
      </c>
    </row>
    <row r="1570" spans="5:40" x14ac:dyDescent="0.3">
      <c r="E1570" s="12">
        <v>40970.409722222219</v>
      </c>
      <c r="F1570" s="16">
        <v>13.89</v>
      </c>
      <c r="G1570" s="16">
        <v>1939.369995117193</v>
      </c>
      <c r="H1570" s="29">
        <v>1.2022075720648839</v>
      </c>
      <c r="I1570" s="26">
        <v>298</v>
      </c>
      <c r="J1570" s="30">
        <v>0.15910727141828654</v>
      </c>
      <c r="K1570" s="31">
        <v>6.5144332357052984E-2</v>
      </c>
      <c r="L1570" s="111">
        <f t="shared" si="624"/>
        <v>1.5000000000000002</v>
      </c>
      <c r="M1570" s="112">
        <f t="shared" si="625"/>
        <v>0.16</v>
      </c>
      <c r="N1570" s="112" t="b">
        <f t="shared" si="626"/>
        <v>1</v>
      </c>
      <c r="O1570" s="112" t="b">
        <f t="shared" si="627"/>
        <v>1</v>
      </c>
      <c r="P1570" s="113">
        <f t="shared" si="628"/>
        <v>15</v>
      </c>
      <c r="Q1570" s="113">
        <f t="shared" si="629"/>
        <v>10</v>
      </c>
      <c r="R1570" s="114" t="str">
        <f t="shared" si="645"/>
        <v>1.5-0.16</v>
      </c>
      <c r="S1570" s="127">
        <f t="shared" si="630"/>
        <v>-2.1028204953616571E-3</v>
      </c>
      <c r="T1570" s="112" t="b">
        <f t="shared" si="631"/>
        <v>1</v>
      </c>
      <c r="U1570" s="22">
        <f t="shared" si="632"/>
        <v>13.803314053512736</v>
      </c>
      <c r="V1570" s="22">
        <f t="shared" si="633"/>
        <v>1.4913966591646759</v>
      </c>
      <c r="W1570" s="81">
        <f t="shared" si="634"/>
        <v>14</v>
      </c>
      <c r="X1570" s="22">
        <f t="shared" si="635"/>
        <v>0.84401568600413013</v>
      </c>
      <c r="Y1570" s="3">
        <f>IF(U1570&gt;'Power Curve'!$C$37,0,INDEX(Ci,$W1570,1)*POWER(1-X1570,3)+INDEX(Ci,$W1570,2)*3*X1570*POWER(1-X1570,2)+INDEX(Ci,$W1570,3)*3*POWER(X1570,2)*(1-X1570)+INDEX(Ci,$W1570,4)*POWER(X1570,3))</f>
        <v>1973.2453042833508</v>
      </c>
      <c r="Z1570" s="3">
        <f t="shared" si="636"/>
        <v>1969.0959236151275</v>
      </c>
      <c r="AA1570" s="3">
        <f t="shared" si="637"/>
        <v>1939.369995117193</v>
      </c>
      <c r="AB1570" s="3">
        <f t="shared" si="646"/>
        <v>29.725928497934547</v>
      </c>
      <c r="AC1570" s="3">
        <f t="shared" si="647"/>
        <v>29.725928497934547</v>
      </c>
      <c r="AE1570" s="34">
        <f t="shared" si="638"/>
        <v>14</v>
      </c>
      <c r="AF1570" s="73" t="b">
        <f>COUNTIF('Power Curve'!$D$2:$D$31,AE1570)&gt;0</f>
        <v>1</v>
      </c>
      <c r="AG1570" s="73" t="b">
        <f t="shared" si="639"/>
        <v>0</v>
      </c>
      <c r="AH1570" s="73" t="b">
        <f t="shared" si="648"/>
        <v>1</v>
      </c>
      <c r="AI1570" s="34" t="str">
        <f t="shared" si="640"/>
        <v>Outer</v>
      </c>
      <c r="AJ1570" s="35" t="str">
        <f t="shared" si="649"/>
        <v>1.4-1.5</v>
      </c>
      <c r="AK1570" s="36" t="str">
        <f t="shared" si="641"/>
        <v>9-10</v>
      </c>
      <c r="AL1570" s="36" t="str">
        <f t="shared" si="642"/>
        <v>Mar</v>
      </c>
      <c r="AM1570" s="35" t="str">
        <f t="shared" si="643"/>
        <v>295-305</v>
      </c>
      <c r="AN1570" s="36" t="str">
        <f t="shared" si="644"/>
        <v>HWS-HTI</v>
      </c>
    </row>
    <row r="1571" spans="5:40" x14ac:dyDescent="0.3">
      <c r="E1571" s="12">
        <v>40970.423611111109</v>
      </c>
      <c r="F1571" s="16">
        <v>16.329999999999998</v>
      </c>
      <c r="G1571" s="16">
        <v>1964.869979858398</v>
      </c>
      <c r="H1571" s="29">
        <v>1.2027488109332631</v>
      </c>
      <c r="I1571" s="26">
        <v>297.10000000000002</v>
      </c>
      <c r="J1571" s="30">
        <v>0.1518677281077771</v>
      </c>
      <c r="K1571" s="31">
        <v>0.11432270368099781</v>
      </c>
      <c r="L1571" s="111">
        <f t="shared" si="624"/>
        <v>1.9000000000000001</v>
      </c>
      <c r="M1571" s="112">
        <f t="shared" si="625"/>
        <v>0.15000000000000002</v>
      </c>
      <c r="N1571" s="112" t="b">
        <f t="shared" si="626"/>
        <v>1</v>
      </c>
      <c r="O1571" s="112" t="b">
        <f t="shared" si="627"/>
        <v>1</v>
      </c>
      <c r="P1571" s="113">
        <f t="shared" si="628"/>
        <v>19</v>
      </c>
      <c r="Q1571" s="113">
        <f t="shared" si="629"/>
        <v>10.999999999999998</v>
      </c>
      <c r="R1571" s="114" t="str">
        <f t="shared" si="645"/>
        <v>1.9-0.15</v>
      </c>
      <c r="S1571" s="127">
        <f t="shared" si="630"/>
        <v>-7.5040228983893403E-3</v>
      </c>
      <c r="T1571" s="112" t="b">
        <f t="shared" si="631"/>
        <v>1</v>
      </c>
      <c r="U1571" s="22">
        <f t="shared" si="632"/>
        <v>16.230521236683575</v>
      </c>
      <c r="V1571" s="22">
        <f t="shared" si="633"/>
        <v>1.8665293536195726</v>
      </c>
      <c r="W1571" s="81">
        <f t="shared" si="634"/>
        <v>17</v>
      </c>
      <c r="X1571" s="22">
        <f t="shared" si="635"/>
        <v>0.23518898503610836</v>
      </c>
      <c r="Y1571" s="3">
        <f>IF(U1571&gt;'Power Curve'!$C$37,0,INDEX(Ci,$W1571,1)*POWER(1-X1571,3)+INDEX(Ci,$W1571,2)*3*X1571*POWER(1-X1571,2)+INDEX(Ci,$W1571,3)*3*POWER(X1571,2)*(1-X1571)+INDEX(Ci,$W1571,4)*POWER(X1571,3))</f>
        <v>1983.2055249968923</v>
      </c>
      <c r="Z1571" s="3">
        <f t="shared" si="636"/>
        <v>1968.3235053251033</v>
      </c>
      <c r="AA1571" s="3">
        <f t="shared" si="637"/>
        <v>1964.869979858398</v>
      </c>
      <c r="AB1571" s="3">
        <f t="shared" si="646"/>
        <v>3.4535254667052868</v>
      </c>
      <c r="AC1571" s="3">
        <f t="shared" si="647"/>
        <v>3.4535254667052868</v>
      </c>
      <c r="AE1571" s="34">
        <f t="shared" si="638"/>
        <v>16</v>
      </c>
      <c r="AF1571" s="73" t="b">
        <f>COUNTIF('Power Curve'!$D$2:$D$31,AE1571)&gt;0</f>
        <v>1</v>
      </c>
      <c r="AG1571" s="73" t="b">
        <f t="shared" si="639"/>
        <v>0</v>
      </c>
      <c r="AH1571" s="73" t="b">
        <f t="shared" si="648"/>
        <v>1</v>
      </c>
      <c r="AI1571" s="34" t="str">
        <f t="shared" si="640"/>
        <v>Outer</v>
      </c>
      <c r="AJ1571" s="35" t="str">
        <f t="shared" si="649"/>
        <v>1.8-1.9</v>
      </c>
      <c r="AK1571" s="36" t="str">
        <f t="shared" si="641"/>
        <v>10-11</v>
      </c>
      <c r="AL1571" s="36" t="str">
        <f t="shared" si="642"/>
        <v>Mar</v>
      </c>
      <c r="AM1571" s="35" t="str">
        <f t="shared" si="643"/>
        <v>295-305</v>
      </c>
      <c r="AN1571" s="36" t="str">
        <f t="shared" si="644"/>
        <v>HWS-HTI</v>
      </c>
    </row>
    <row r="1572" spans="5:40" x14ac:dyDescent="0.3">
      <c r="E1572" s="12">
        <v>40970.430555555555</v>
      </c>
      <c r="F1572" s="16">
        <v>16.05</v>
      </c>
      <c r="G1572" s="16">
        <v>1966.1300506591849</v>
      </c>
      <c r="H1572" s="29">
        <v>1.2031575092618543</v>
      </c>
      <c r="I1572" s="26">
        <v>295.10000000000002</v>
      </c>
      <c r="J1572" s="30">
        <v>0.11775700934579438</v>
      </c>
      <c r="K1572" s="31">
        <v>8.074090182673721E-2</v>
      </c>
      <c r="L1572" s="111">
        <f t="shared" si="624"/>
        <v>1.8000000000000003</v>
      </c>
      <c r="M1572" s="112">
        <f t="shared" si="625"/>
        <v>0.12</v>
      </c>
      <c r="N1572" s="112" t="b">
        <f t="shared" si="626"/>
        <v>1</v>
      </c>
      <c r="O1572" s="112" t="b">
        <f t="shared" si="627"/>
        <v>1</v>
      </c>
      <c r="P1572" s="113">
        <f t="shared" si="628"/>
        <v>18</v>
      </c>
      <c r="Q1572" s="113">
        <f t="shared" si="629"/>
        <v>14</v>
      </c>
      <c r="R1572" s="114" t="str">
        <f t="shared" si="645"/>
        <v>1.8-0.12</v>
      </c>
      <c r="S1572" s="127">
        <f t="shared" si="630"/>
        <v>5.6493233000505191E-4</v>
      </c>
      <c r="T1572" s="112" t="b">
        <f t="shared" si="631"/>
        <v>1</v>
      </c>
      <c r="U1572" s="22">
        <f t="shared" si="632"/>
        <v>15.954033604895963</v>
      </c>
      <c r="V1572" s="22">
        <f t="shared" si="633"/>
        <v>1.8237972988468754</v>
      </c>
      <c r="W1572" s="81">
        <f t="shared" si="634"/>
        <v>16</v>
      </c>
      <c r="X1572" s="22">
        <f t="shared" si="635"/>
        <v>0.95598899967077844</v>
      </c>
      <c r="Y1572" s="3">
        <f>IF(U1572&gt;'Power Curve'!$C$37,0,INDEX(Ci,$W1572,1)*POWER(1-X1572,3)+INDEX(Ci,$W1572,2)*3*X1572*POWER(1-X1572,2)+INDEX(Ci,$W1572,3)*3*POWER(X1572,2)*(1-X1572)+INDEX(Ci,$W1572,4)*POWER(X1572,3))</f>
        <v>1982.2682934900331</v>
      </c>
      <c r="Z1572" s="3">
        <f t="shared" si="636"/>
        <v>1983.3881409357693</v>
      </c>
      <c r="AA1572" s="3">
        <f t="shared" si="637"/>
        <v>1966.1300506591849</v>
      </c>
      <c r="AB1572" s="3">
        <f t="shared" si="646"/>
        <v>17.258090276584426</v>
      </c>
      <c r="AC1572" s="3">
        <f t="shared" si="647"/>
        <v>17.258090276584426</v>
      </c>
      <c r="AE1572" s="34">
        <f t="shared" si="638"/>
        <v>16</v>
      </c>
      <c r="AF1572" s="73" t="b">
        <f>COUNTIF('Power Curve'!$D$2:$D$31,AE1572)&gt;0</f>
        <v>1</v>
      </c>
      <c r="AG1572" s="73" t="b">
        <f t="shared" si="639"/>
        <v>0</v>
      </c>
      <c r="AH1572" s="73" t="b">
        <f t="shared" si="648"/>
        <v>1</v>
      </c>
      <c r="AI1572" s="34" t="str">
        <f t="shared" si="640"/>
        <v>Outer</v>
      </c>
      <c r="AJ1572" s="35" t="str">
        <f t="shared" si="649"/>
        <v>1.8-1.9</v>
      </c>
      <c r="AK1572" s="36" t="str">
        <f t="shared" si="641"/>
        <v>10-11</v>
      </c>
      <c r="AL1572" s="36" t="str">
        <f t="shared" si="642"/>
        <v>Mar</v>
      </c>
      <c r="AM1572" s="35" t="str">
        <f t="shared" si="643"/>
        <v>295-305</v>
      </c>
      <c r="AN1572" s="36" t="str">
        <f t="shared" si="644"/>
        <v>Inner-TI</v>
      </c>
    </row>
    <row r="1573" spans="5:40" x14ac:dyDescent="0.3">
      <c r="E1573" s="12">
        <v>40970.4375</v>
      </c>
      <c r="F1573" s="16">
        <v>15.17</v>
      </c>
      <c r="G1573" s="16">
        <v>1969.9700012207011</v>
      </c>
      <c r="H1573" s="29">
        <v>1.2037094729228264</v>
      </c>
      <c r="I1573" s="26">
        <v>296.10000000000002</v>
      </c>
      <c r="J1573" s="30">
        <v>0.12590639419907712</v>
      </c>
      <c r="K1573" s="31">
        <v>0.12202122498407303</v>
      </c>
      <c r="L1573" s="111">
        <f t="shared" si="624"/>
        <v>1.7000000000000002</v>
      </c>
      <c r="M1573" s="112">
        <f t="shared" si="625"/>
        <v>0.13</v>
      </c>
      <c r="N1573" s="112" t="b">
        <f t="shared" si="626"/>
        <v>1</v>
      </c>
      <c r="O1573" s="112" t="b">
        <f t="shared" si="627"/>
        <v>1</v>
      </c>
      <c r="P1573" s="113">
        <f t="shared" si="628"/>
        <v>17</v>
      </c>
      <c r="Q1573" s="113">
        <f t="shared" si="629"/>
        <v>13</v>
      </c>
      <c r="R1573" s="114" t="str">
        <f t="shared" si="645"/>
        <v>1.7-0.13</v>
      </c>
      <c r="S1573" s="127">
        <f t="shared" si="630"/>
        <v>-4.0609135420812854E-3</v>
      </c>
      <c r="T1573" s="112" t="b">
        <f t="shared" si="631"/>
        <v>1</v>
      </c>
      <c r="U1573" s="22">
        <f t="shared" si="632"/>
        <v>15.08160090013234</v>
      </c>
      <c r="V1573" s="22">
        <f t="shared" si="633"/>
        <v>1.6889600119692865</v>
      </c>
      <c r="W1573" s="81">
        <f t="shared" si="634"/>
        <v>16</v>
      </c>
      <c r="X1573" s="22">
        <f t="shared" si="635"/>
        <v>8.1406497390663468E-2</v>
      </c>
      <c r="Y1573" s="3">
        <f>IF(U1573&gt;'Power Curve'!$C$37,0,INDEX(Ci,$W1573,1)*POWER(1-X1573,3)+INDEX(Ci,$W1573,2)*3*X1573*POWER(1-X1573,2)+INDEX(Ci,$W1573,3)*3*POWER(X1573,2)*(1-X1573)+INDEX(Ci,$W1573,4)*POWER(X1573,3))</f>
        <v>1979.3460137777142</v>
      </c>
      <c r="Z1573" s="3">
        <f t="shared" si="636"/>
        <v>1971.3080607458996</v>
      </c>
      <c r="AA1573" s="3">
        <f t="shared" si="637"/>
        <v>1969.9700012207011</v>
      </c>
      <c r="AB1573" s="3">
        <f t="shared" si="646"/>
        <v>1.3380595251985596</v>
      </c>
      <c r="AC1573" s="3">
        <f t="shared" si="647"/>
        <v>1.3380595251985596</v>
      </c>
      <c r="AE1573" s="34">
        <f t="shared" si="638"/>
        <v>15</v>
      </c>
      <c r="AF1573" s="73" t="b">
        <f>COUNTIF('Power Curve'!$D$2:$D$31,AE1573)&gt;0</f>
        <v>1</v>
      </c>
      <c r="AG1573" s="73" t="b">
        <f t="shared" si="639"/>
        <v>0</v>
      </c>
      <c r="AH1573" s="73" t="b">
        <f t="shared" si="648"/>
        <v>1</v>
      </c>
      <c r="AI1573" s="34" t="str">
        <f t="shared" si="640"/>
        <v>Inner</v>
      </c>
      <c r="AJ1573" s="35" t="str">
        <f t="shared" si="649"/>
        <v>1.6-1.7</v>
      </c>
      <c r="AK1573" s="36" t="str">
        <f t="shared" si="641"/>
        <v>10-11</v>
      </c>
      <c r="AL1573" s="36" t="str">
        <f t="shared" si="642"/>
        <v>Mar</v>
      </c>
      <c r="AM1573" s="35" t="str">
        <f t="shared" si="643"/>
        <v>295-305</v>
      </c>
      <c r="AN1573" s="36" t="str">
        <f t="shared" si="644"/>
        <v>Inner-TI</v>
      </c>
    </row>
    <row r="1574" spans="5:40" x14ac:dyDescent="0.3">
      <c r="E1574" s="12">
        <v>40970.444444444445</v>
      </c>
      <c r="F1574" s="16">
        <v>14.79</v>
      </c>
      <c r="G1574" s="16">
        <v>1962.669998168943</v>
      </c>
      <c r="H1574" s="29">
        <v>1.2039515043803293</v>
      </c>
      <c r="I1574" s="26">
        <v>301.60000000000002</v>
      </c>
      <c r="J1574" s="30">
        <v>0.1250845165652468</v>
      </c>
      <c r="K1574" s="31">
        <v>0.10510732195862475</v>
      </c>
      <c r="L1574" s="111">
        <f t="shared" si="624"/>
        <v>1.6</v>
      </c>
      <c r="M1574" s="112">
        <f t="shared" si="625"/>
        <v>0.13</v>
      </c>
      <c r="N1574" s="112" t="b">
        <f t="shared" si="626"/>
        <v>1</v>
      </c>
      <c r="O1574" s="112" t="b">
        <f t="shared" si="627"/>
        <v>1</v>
      </c>
      <c r="P1574" s="113">
        <f t="shared" si="628"/>
        <v>16</v>
      </c>
      <c r="Q1574" s="113">
        <f t="shared" si="629"/>
        <v>13</v>
      </c>
      <c r="R1574" s="114" t="str">
        <f t="shared" si="645"/>
        <v>1.6-0.13</v>
      </c>
      <c r="S1574" s="127">
        <f t="shared" si="630"/>
        <v>-5.0184284528389592E-3</v>
      </c>
      <c r="T1574" s="112" t="b">
        <f t="shared" si="631"/>
        <v>1</v>
      </c>
      <c r="U1574" s="22">
        <f t="shared" si="632"/>
        <v>14.704800687207873</v>
      </c>
      <c r="V1574" s="22">
        <f t="shared" si="633"/>
        <v>1.6307243244162861</v>
      </c>
      <c r="W1574" s="81">
        <f t="shared" si="634"/>
        <v>15</v>
      </c>
      <c r="X1574" s="22">
        <f t="shared" si="635"/>
        <v>0.71760747978389927</v>
      </c>
      <c r="Y1574" s="3">
        <f>IF(U1574&gt;'Power Curve'!$C$37,0,INDEX(Ci,$W1574,1)*POWER(1-X1574,3)+INDEX(Ci,$W1574,2)*3*X1574*POWER(1-X1574,2)+INDEX(Ci,$W1574,3)*3*POWER(X1574,2)*(1-X1574)+INDEX(Ci,$W1574,4)*POWER(X1574,3))</f>
        <v>1978.089879903001</v>
      </c>
      <c r="Z1574" s="3">
        <f t="shared" si="636"/>
        <v>1968.1629773674231</v>
      </c>
      <c r="AA1574" s="3">
        <f t="shared" si="637"/>
        <v>1962.669998168943</v>
      </c>
      <c r="AB1574" s="3">
        <f t="shared" si="646"/>
        <v>5.4929791984800431</v>
      </c>
      <c r="AC1574" s="3">
        <f t="shared" si="647"/>
        <v>5.4929791984800431</v>
      </c>
      <c r="AE1574" s="34">
        <f t="shared" si="638"/>
        <v>15</v>
      </c>
      <c r="AF1574" s="73" t="b">
        <f>COUNTIF('Power Curve'!$D$2:$D$31,AE1574)&gt;0</f>
        <v>1</v>
      </c>
      <c r="AG1574" s="73" t="b">
        <f t="shared" si="639"/>
        <v>0</v>
      </c>
      <c r="AH1574" s="73" t="b">
        <f t="shared" si="648"/>
        <v>1</v>
      </c>
      <c r="AI1574" s="34" t="str">
        <f t="shared" si="640"/>
        <v>Inner</v>
      </c>
      <c r="AJ1574" s="35" t="str">
        <f t="shared" si="649"/>
        <v>1.6-1.7</v>
      </c>
      <c r="AK1574" s="36" t="str">
        <f t="shared" si="641"/>
        <v>10-11</v>
      </c>
      <c r="AL1574" s="36" t="str">
        <f t="shared" si="642"/>
        <v>Mar</v>
      </c>
      <c r="AM1574" s="35" t="str">
        <f t="shared" si="643"/>
        <v>295-305</v>
      </c>
      <c r="AN1574" s="36" t="str">
        <f t="shared" si="644"/>
        <v>Inner-TI</v>
      </c>
    </row>
    <row r="1575" spans="5:40" x14ac:dyDescent="0.3">
      <c r="E1575" s="12">
        <v>40970.451388888891</v>
      </c>
      <c r="F1575" s="16">
        <v>13.18</v>
      </c>
      <c r="G1575" s="16">
        <v>1951.8599548339871</v>
      </c>
      <c r="H1575" s="29">
        <v>1.2043261319808838</v>
      </c>
      <c r="I1575" s="26">
        <v>297.60000000000002</v>
      </c>
      <c r="J1575" s="30">
        <v>0.11836115326251898</v>
      </c>
      <c r="K1575" s="31">
        <v>8.8198316579860631E-2</v>
      </c>
      <c r="L1575" s="111">
        <f t="shared" si="624"/>
        <v>1.4000000000000001</v>
      </c>
      <c r="M1575" s="112">
        <f t="shared" si="625"/>
        <v>0.12</v>
      </c>
      <c r="N1575" s="112" t="b">
        <f t="shared" si="626"/>
        <v>1</v>
      </c>
      <c r="O1575" s="112" t="b">
        <f t="shared" si="627"/>
        <v>1</v>
      </c>
      <c r="P1575" s="113">
        <f t="shared" si="628"/>
        <v>14</v>
      </c>
      <c r="Q1575" s="113">
        <f t="shared" si="629"/>
        <v>14</v>
      </c>
      <c r="R1575" s="114" t="str">
        <f t="shared" si="645"/>
        <v>1.4-0.12</v>
      </c>
      <c r="S1575" s="127">
        <f t="shared" si="630"/>
        <v>-1.0712795490469469E-3</v>
      </c>
      <c r="T1575" s="112" t="b">
        <f t="shared" si="631"/>
        <v>1</v>
      </c>
      <c r="U1575" s="22">
        <f t="shared" si="632"/>
        <v>13.105434293116154</v>
      </c>
      <c r="V1575" s="22">
        <f t="shared" si="633"/>
        <v>1.383537092524344</v>
      </c>
      <c r="W1575" s="81">
        <f t="shared" si="634"/>
        <v>14</v>
      </c>
      <c r="X1575" s="22">
        <f t="shared" si="635"/>
        <v>0.11989837971760471</v>
      </c>
      <c r="Y1575" s="3">
        <f>IF(U1575&gt;'Power Curve'!$C$37,0,INDEX(Ci,$W1575,1)*POWER(1-X1575,3)+INDEX(Ci,$W1575,2)*3*X1575*POWER(1-X1575,2)+INDEX(Ci,$W1575,3)*3*POWER(X1575,2)*(1-X1575)+INDEX(Ci,$W1575,4)*POWER(X1575,3))</f>
        <v>1956.4599210487506</v>
      </c>
      <c r="Z1575" s="3">
        <f t="shared" si="636"/>
        <v>1954.3640055468011</v>
      </c>
      <c r="AA1575" s="3">
        <f t="shared" si="637"/>
        <v>1951.8599548339871</v>
      </c>
      <c r="AB1575" s="3">
        <f t="shared" si="646"/>
        <v>2.504050712813978</v>
      </c>
      <c r="AC1575" s="3">
        <f t="shared" si="647"/>
        <v>2.504050712813978</v>
      </c>
      <c r="AE1575" s="34">
        <f t="shared" si="638"/>
        <v>13</v>
      </c>
      <c r="AF1575" s="73" t="b">
        <f>COUNTIF('Power Curve'!$D$2:$D$31,AE1575)&gt;0</f>
        <v>1</v>
      </c>
      <c r="AG1575" s="73" t="b">
        <f t="shared" si="639"/>
        <v>0</v>
      </c>
      <c r="AH1575" s="73" t="b">
        <f t="shared" si="648"/>
        <v>1</v>
      </c>
      <c r="AI1575" s="34" t="str">
        <f t="shared" si="640"/>
        <v>Outer</v>
      </c>
      <c r="AJ1575" s="35" t="str">
        <f t="shared" si="649"/>
        <v>1.3-1.4</v>
      </c>
      <c r="AK1575" s="36" t="str">
        <f t="shared" si="641"/>
        <v>10-11</v>
      </c>
      <c r="AL1575" s="36" t="str">
        <f t="shared" si="642"/>
        <v>Mar</v>
      </c>
      <c r="AM1575" s="35" t="str">
        <f t="shared" si="643"/>
        <v>295-305</v>
      </c>
      <c r="AN1575" s="36" t="str">
        <f t="shared" si="644"/>
        <v>Inner-TI</v>
      </c>
    </row>
    <row r="1576" spans="5:40" x14ac:dyDescent="0.3">
      <c r="E1576" s="12">
        <v>40970.458333333336</v>
      </c>
      <c r="F1576" s="16">
        <v>14.37</v>
      </c>
      <c r="G1576" s="16">
        <v>1919.8600158691429</v>
      </c>
      <c r="H1576" s="29">
        <v>1.2040164114892489</v>
      </c>
      <c r="I1576" s="26">
        <v>299.7</v>
      </c>
      <c r="J1576" s="30">
        <v>0.13430758524704245</v>
      </c>
      <c r="K1576" s="31">
        <v>7.2756114309648928E-2</v>
      </c>
      <c r="L1576" s="111">
        <f t="shared" si="624"/>
        <v>1.6</v>
      </c>
      <c r="M1576" s="112">
        <f t="shared" si="625"/>
        <v>0.13</v>
      </c>
      <c r="N1576" s="112" t="b">
        <f t="shared" si="626"/>
        <v>1</v>
      </c>
      <c r="O1576" s="112" t="b">
        <f t="shared" si="627"/>
        <v>1</v>
      </c>
      <c r="P1576" s="113">
        <f t="shared" si="628"/>
        <v>16</v>
      </c>
      <c r="Q1576" s="113">
        <f t="shared" si="629"/>
        <v>13</v>
      </c>
      <c r="R1576" s="114" t="str">
        <f t="shared" si="645"/>
        <v>1.6-0.13</v>
      </c>
      <c r="S1576" s="127">
        <f t="shared" si="630"/>
        <v>-5.0184284528389592E-3</v>
      </c>
      <c r="T1576" s="112" t="b">
        <f t="shared" si="631"/>
        <v>1</v>
      </c>
      <c r="U1576" s="22">
        <f t="shared" si="632"/>
        <v>14.287476885282468</v>
      </c>
      <c r="V1576" s="22">
        <f t="shared" si="633"/>
        <v>1.5662255855521716</v>
      </c>
      <c r="W1576" s="81">
        <f t="shared" si="634"/>
        <v>15</v>
      </c>
      <c r="X1576" s="22">
        <f t="shared" si="635"/>
        <v>0.31892147090664724</v>
      </c>
      <c r="Y1576" s="3">
        <f>IF(U1576&gt;'Power Curve'!$C$37,0,INDEX(Ci,$W1576,1)*POWER(1-X1576,3)+INDEX(Ci,$W1576,2)*3*X1576*POWER(1-X1576,2)+INDEX(Ci,$W1576,3)*3*POWER(X1576,2)*(1-X1576)+INDEX(Ci,$W1576,4)*POWER(X1576,3))</f>
        <v>1976.6565668023709</v>
      </c>
      <c r="Z1576" s="3">
        <f t="shared" si="636"/>
        <v>1966.7368572460389</v>
      </c>
      <c r="AA1576" s="3">
        <f t="shared" si="637"/>
        <v>1919.8600158691429</v>
      </c>
      <c r="AB1576" s="3">
        <f t="shared" si="646"/>
        <v>46.876841376895982</v>
      </c>
      <c r="AC1576" s="3">
        <f t="shared" si="647"/>
        <v>46.876841376895982</v>
      </c>
      <c r="AE1576" s="34">
        <f t="shared" si="638"/>
        <v>14</v>
      </c>
      <c r="AF1576" s="73" t="b">
        <f>COUNTIF('Power Curve'!$D$2:$D$31,AE1576)&gt;0</f>
        <v>1</v>
      </c>
      <c r="AG1576" s="73" t="b">
        <f t="shared" si="639"/>
        <v>0</v>
      </c>
      <c r="AH1576" s="73" t="b">
        <f t="shared" si="648"/>
        <v>1</v>
      </c>
      <c r="AI1576" s="34" t="str">
        <f t="shared" si="640"/>
        <v>Outer</v>
      </c>
      <c r="AJ1576" s="35" t="str">
        <f t="shared" si="649"/>
        <v>1.5-1.6</v>
      </c>
      <c r="AK1576" s="36" t="str">
        <f t="shared" si="641"/>
        <v>11-12</v>
      </c>
      <c r="AL1576" s="36" t="str">
        <f t="shared" si="642"/>
        <v>Mar</v>
      </c>
      <c r="AM1576" s="35" t="str">
        <f t="shared" si="643"/>
        <v>295-305</v>
      </c>
      <c r="AN1576" s="36" t="str">
        <f t="shared" si="644"/>
        <v>Inner-TI</v>
      </c>
    </row>
    <row r="1577" spans="5:40" x14ac:dyDescent="0.3">
      <c r="E1577" s="12">
        <v>40970.465277777781</v>
      </c>
      <c r="F1577" s="16">
        <v>14.78</v>
      </c>
      <c r="G1577" s="16">
        <v>1964.370056152346</v>
      </c>
      <c r="H1577" s="29">
        <v>1.2042818764786103</v>
      </c>
      <c r="I1577" s="26">
        <v>299.39999999999998</v>
      </c>
      <c r="J1577" s="30">
        <v>9.8782138024357244E-2</v>
      </c>
      <c r="K1577" s="31">
        <v>9.2335713534821617E-2</v>
      </c>
      <c r="L1577" s="111">
        <f t="shared" si="624"/>
        <v>1.6</v>
      </c>
      <c r="M1577" s="112">
        <f t="shared" si="625"/>
        <v>9.9999999999999992E-2</v>
      </c>
      <c r="N1577" s="112" t="b">
        <f t="shared" si="626"/>
        <v>1</v>
      </c>
      <c r="O1577" s="112" t="b">
        <f t="shared" si="627"/>
        <v>1</v>
      </c>
      <c r="P1577" s="113">
        <f t="shared" si="628"/>
        <v>16</v>
      </c>
      <c r="Q1577" s="113">
        <f t="shared" si="629"/>
        <v>16</v>
      </c>
      <c r="R1577" s="114" t="str">
        <f t="shared" si="645"/>
        <v>1.6-0.1</v>
      </c>
      <c r="S1577" s="127">
        <f t="shared" si="630"/>
        <v>1.2087194893846741E-3</v>
      </c>
      <c r="T1577" s="112" t="b">
        <f t="shared" si="631"/>
        <v>1</v>
      </c>
      <c r="U1577" s="22">
        <f t="shared" si="632"/>
        <v>14.696202291769501</v>
      </c>
      <c r="V1577" s="22">
        <f t="shared" si="633"/>
        <v>1.6293954146836727</v>
      </c>
      <c r="W1577" s="81">
        <f t="shared" si="634"/>
        <v>15</v>
      </c>
      <c r="X1577" s="22">
        <f t="shared" si="635"/>
        <v>0.70939309099452952</v>
      </c>
      <c r="Y1577" s="3">
        <f>IF(U1577&gt;'Power Curve'!$C$37,0,INDEX(Ci,$W1577,1)*POWER(1-X1577,3)+INDEX(Ci,$W1577,2)*3*X1577*POWER(1-X1577,2)+INDEX(Ci,$W1577,3)*3*POWER(X1577,2)*(1-X1577)+INDEX(Ci,$W1577,4)*POWER(X1577,3))</f>
        <v>1978.0636956641379</v>
      </c>
      <c r="Z1577" s="3">
        <f t="shared" si="636"/>
        <v>1980.4546198043313</v>
      </c>
      <c r="AA1577" s="3">
        <f t="shared" si="637"/>
        <v>1964.370056152346</v>
      </c>
      <c r="AB1577" s="3">
        <f t="shared" si="646"/>
        <v>16.084563651985263</v>
      </c>
      <c r="AC1577" s="3">
        <f t="shared" si="647"/>
        <v>16.084563651985263</v>
      </c>
      <c r="AE1577" s="34">
        <f t="shared" si="638"/>
        <v>15</v>
      </c>
      <c r="AF1577" s="73" t="b">
        <f>COUNTIF('Power Curve'!$D$2:$D$31,AE1577)&gt;0</f>
        <v>1</v>
      </c>
      <c r="AG1577" s="73" t="b">
        <f t="shared" si="639"/>
        <v>0</v>
      </c>
      <c r="AH1577" s="73" t="b">
        <f t="shared" si="648"/>
        <v>1</v>
      </c>
      <c r="AI1577" s="34" t="str">
        <f t="shared" si="640"/>
        <v>Outer</v>
      </c>
      <c r="AJ1577" s="35" t="str">
        <f t="shared" si="649"/>
        <v>1.6-1.7</v>
      </c>
      <c r="AK1577" s="36" t="str">
        <f t="shared" si="641"/>
        <v>11-12</v>
      </c>
      <c r="AL1577" s="36" t="str">
        <f t="shared" si="642"/>
        <v>Mar</v>
      </c>
      <c r="AM1577" s="35" t="str">
        <f t="shared" si="643"/>
        <v>295-305</v>
      </c>
      <c r="AN1577" s="36" t="str">
        <f t="shared" si="644"/>
        <v>HWS-LTI</v>
      </c>
    </row>
    <row r="1578" spans="5:40" x14ac:dyDescent="0.3">
      <c r="E1578" s="12">
        <v>40970.472222222219</v>
      </c>
      <c r="F1578" s="16">
        <v>15.15</v>
      </c>
      <c r="G1578" s="16">
        <v>1961.289978027346</v>
      </c>
      <c r="H1578" s="29">
        <v>1.2039825080880635</v>
      </c>
      <c r="I1578" s="26">
        <v>306.5</v>
      </c>
      <c r="J1578" s="30">
        <v>0.1042904290429043</v>
      </c>
      <c r="K1578" s="31">
        <v>0.10458121347792533</v>
      </c>
      <c r="L1578" s="111">
        <f t="shared" si="624"/>
        <v>1.7000000000000002</v>
      </c>
      <c r="M1578" s="112">
        <f t="shared" si="625"/>
        <v>9.9999999999999992E-2</v>
      </c>
      <c r="N1578" s="112" t="b">
        <f t="shared" si="626"/>
        <v>1</v>
      </c>
      <c r="O1578" s="112" t="b">
        <f t="shared" si="627"/>
        <v>1</v>
      </c>
      <c r="P1578" s="113">
        <f t="shared" si="628"/>
        <v>17</v>
      </c>
      <c r="Q1578" s="113">
        <f t="shared" si="629"/>
        <v>16</v>
      </c>
      <c r="R1578" s="114" t="str">
        <f t="shared" si="645"/>
        <v>1.7-0.1</v>
      </c>
      <c r="S1578" s="127">
        <f t="shared" si="630"/>
        <v>6.7365920678817139E-4</v>
      </c>
      <c r="T1578" s="112" t="b">
        <f t="shared" si="631"/>
        <v>1</v>
      </c>
      <c r="U1578" s="22">
        <f t="shared" si="632"/>
        <v>15.062856165718722</v>
      </c>
      <c r="V1578" s="22">
        <f t="shared" si="633"/>
        <v>1.6860629528405158</v>
      </c>
      <c r="W1578" s="81">
        <f t="shared" si="634"/>
        <v>16</v>
      </c>
      <c r="X1578" s="22">
        <f t="shared" si="635"/>
        <v>6.2615573301590288E-2</v>
      </c>
      <c r="Y1578" s="3">
        <f>IF(U1578&gt;'Power Curve'!$C$37,0,INDEX(Ci,$W1578,1)*POWER(1-X1578,3)+INDEX(Ci,$W1578,2)*3*X1578*POWER(1-X1578,2)+INDEX(Ci,$W1578,3)*3*POWER(X1578,2)*(1-X1578)+INDEX(Ci,$W1578,4)*POWER(X1578,3))</f>
        <v>1979.2782398681309</v>
      </c>
      <c r="Z1578" s="3">
        <f t="shared" si="636"/>
        <v>1980.6115988772135</v>
      </c>
      <c r="AA1578" s="3">
        <f t="shared" si="637"/>
        <v>1961.289978027346</v>
      </c>
      <c r="AB1578" s="3">
        <f t="shared" si="646"/>
        <v>19.321620849867486</v>
      </c>
      <c r="AC1578" s="3">
        <f t="shared" si="647"/>
        <v>19.321620849867486</v>
      </c>
      <c r="AE1578" s="34">
        <f t="shared" si="638"/>
        <v>15</v>
      </c>
      <c r="AF1578" s="73" t="b">
        <f>COUNTIF('Power Curve'!$D$2:$D$31,AE1578)&gt;0</f>
        <v>1</v>
      </c>
      <c r="AG1578" s="73" t="b">
        <f t="shared" si="639"/>
        <v>0</v>
      </c>
      <c r="AH1578" s="73" t="b">
        <f t="shared" si="648"/>
        <v>1</v>
      </c>
      <c r="AI1578" s="34" t="str">
        <f t="shared" si="640"/>
        <v>Inner</v>
      </c>
      <c r="AJ1578" s="35" t="str">
        <f t="shared" si="649"/>
        <v>1.6-1.7</v>
      </c>
      <c r="AK1578" s="36" t="str">
        <f t="shared" si="641"/>
        <v>11-12</v>
      </c>
      <c r="AL1578" s="36" t="str">
        <f t="shared" si="642"/>
        <v>Mar</v>
      </c>
      <c r="AM1578" s="35" t="str">
        <f t="shared" si="643"/>
        <v>305-315</v>
      </c>
      <c r="AN1578" s="36" t="str">
        <f t="shared" si="644"/>
        <v>Inner-TI</v>
      </c>
    </row>
    <row r="1579" spans="5:40" x14ac:dyDescent="0.3">
      <c r="E1579" s="12">
        <v>40970.479166666664</v>
      </c>
      <c r="F1579" s="16">
        <v>14.9</v>
      </c>
      <c r="G1579" s="16">
        <v>1962.1899719238311</v>
      </c>
      <c r="H1579" s="29">
        <v>1.2042683984754983</v>
      </c>
      <c r="I1579" s="26">
        <v>308.7</v>
      </c>
      <c r="J1579" s="30">
        <v>0.10671140939597316</v>
      </c>
      <c r="K1579" s="31">
        <v>8.1650021328706981E-2</v>
      </c>
      <c r="L1579" s="111">
        <f t="shared" si="624"/>
        <v>1.6</v>
      </c>
      <c r="M1579" s="112">
        <f t="shared" si="625"/>
        <v>0.11</v>
      </c>
      <c r="N1579" s="112" t="b">
        <f t="shared" si="626"/>
        <v>1</v>
      </c>
      <c r="O1579" s="112" t="b">
        <f t="shared" si="627"/>
        <v>1</v>
      </c>
      <c r="P1579" s="113">
        <f t="shared" si="628"/>
        <v>16</v>
      </c>
      <c r="Q1579" s="113">
        <f t="shared" si="629"/>
        <v>15</v>
      </c>
      <c r="R1579" s="114" t="str">
        <f t="shared" si="645"/>
        <v>1.6-0.11</v>
      </c>
      <c r="S1579" s="127">
        <f t="shared" si="630"/>
        <v>1.6107408058097011E-3</v>
      </c>
      <c r="T1579" s="112" t="b">
        <f t="shared" si="631"/>
        <v>1</v>
      </c>
      <c r="U1579" s="22">
        <f t="shared" si="632"/>
        <v>14.815466660816973</v>
      </c>
      <c r="V1579" s="22">
        <f t="shared" si="633"/>
        <v>1.6478281073781607</v>
      </c>
      <c r="W1579" s="81">
        <f t="shared" si="634"/>
        <v>15</v>
      </c>
      <c r="X1579" s="22">
        <f t="shared" si="635"/>
        <v>0.82333108129708055</v>
      </c>
      <c r="Y1579" s="3">
        <f>IF(U1579&gt;'Power Curve'!$C$37,0,INDEX(Ci,$W1579,1)*POWER(1-X1579,3)+INDEX(Ci,$W1579,2)*3*X1579*POWER(1-X1579,2)+INDEX(Ci,$W1579,3)*3*POWER(X1579,2)*(1-X1579)+INDEX(Ci,$W1579,4)*POWER(X1579,3))</f>
        <v>1978.4302449207009</v>
      </c>
      <c r="Z1579" s="3">
        <f t="shared" si="636"/>
        <v>1981.6169832476428</v>
      </c>
      <c r="AA1579" s="3">
        <f t="shared" si="637"/>
        <v>1962.1899719238311</v>
      </c>
      <c r="AB1579" s="3">
        <f t="shared" si="646"/>
        <v>19.427011323811712</v>
      </c>
      <c r="AC1579" s="3">
        <f t="shared" si="647"/>
        <v>19.427011323811712</v>
      </c>
      <c r="AE1579" s="34">
        <f t="shared" si="638"/>
        <v>15</v>
      </c>
      <c r="AF1579" s="73" t="b">
        <f>COUNTIF('Power Curve'!$D$2:$D$31,AE1579)&gt;0</f>
        <v>1</v>
      </c>
      <c r="AG1579" s="73" t="b">
        <f t="shared" si="639"/>
        <v>0</v>
      </c>
      <c r="AH1579" s="73" t="b">
        <f t="shared" si="648"/>
        <v>1</v>
      </c>
      <c r="AI1579" s="34" t="str">
        <f t="shared" si="640"/>
        <v>Outer</v>
      </c>
      <c r="AJ1579" s="35" t="str">
        <f t="shared" si="649"/>
        <v>1.6-1.7</v>
      </c>
      <c r="AK1579" s="36" t="str">
        <f t="shared" si="641"/>
        <v>11-12</v>
      </c>
      <c r="AL1579" s="36" t="str">
        <f t="shared" si="642"/>
        <v>Mar</v>
      </c>
      <c r="AM1579" s="35" t="str">
        <f t="shared" si="643"/>
        <v>305-315</v>
      </c>
      <c r="AN1579" s="36" t="str">
        <f t="shared" si="644"/>
        <v>Inner-TI</v>
      </c>
    </row>
    <row r="1580" spans="5:40" x14ac:dyDescent="0.3">
      <c r="E1580" s="12">
        <v>40970.486111111109</v>
      </c>
      <c r="F1580" s="16">
        <v>14.02</v>
      </c>
      <c r="G1580" s="16">
        <v>1951.5599517822291</v>
      </c>
      <c r="H1580" s="29">
        <v>1.2041460404106274</v>
      </c>
      <c r="I1580" s="26">
        <v>306.8</v>
      </c>
      <c r="J1580" s="30">
        <v>0.13266761768901569</v>
      </c>
      <c r="K1580" s="31">
        <v>0.1237837719579</v>
      </c>
      <c r="L1580" s="111">
        <f t="shared" si="624"/>
        <v>1.5000000000000002</v>
      </c>
      <c r="M1580" s="112">
        <f t="shared" si="625"/>
        <v>0.13</v>
      </c>
      <c r="N1580" s="112" t="b">
        <f t="shared" si="626"/>
        <v>1</v>
      </c>
      <c r="O1580" s="112" t="b">
        <f t="shared" si="627"/>
        <v>1</v>
      </c>
      <c r="P1580" s="113">
        <f t="shared" si="628"/>
        <v>15</v>
      </c>
      <c r="Q1580" s="113">
        <f t="shared" si="629"/>
        <v>13</v>
      </c>
      <c r="R1580" s="114" t="str">
        <f t="shared" si="645"/>
        <v>1.5-0.13</v>
      </c>
      <c r="S1580" s="127">
        <f t="shared" si="630"/>
        <v>-1.1197886700886556E-3</v>
      </c>
      <c r="T1580" s="112" t="b">
        <f t="shared" si="631"/>
        <v>1</v>
      </c>
      <c r="U1580" s="22">
        <f t="shared" si="632"/>
        <v>13.939987084031348</v>
      </c>
      <c r="V1580" s="22">
        <f t="shared" si="633"/>
        <v>1.5125199166077363</v>
      </c>
      <c r="W1580" s="81">
        <f t="shared" si="634"/>
        <v>14</v>
      </c>
      <c r="X1580" s="22">
        <f t="shared" si="635"/>
        <v>0.9858270872187368</v>
      </c>
      <c r="Y1580" s="3">
        <f>IF(U1580&gt;'Power Curve'!$C$37,0,INDEX(Ci,$W1580,1)*POWER(1-X1580,3)+INDEX(Ci,$W1580,2)*3*X1580*POWER(1-X1580,2)+INDEX(Ci,$W1580,3)*3*POWER(X1580,2)*(1-X1580)+INDEX(Ci,$W1580,4)*POWER(X1580,3))</f>
        <v>1974.7465564909162</v>
      </c>
      <c r="Z1580" s="3">
        <f t="shared" si="636"/>
        <v>1972.5352576706612</v>
      </c>
      <c r="AA1580" s="3">
        <f t="shared" si="637"/>
        <v>1951.5599517822291</v>
      </c>
      <c r="AB1580" s="3">
        <f t="shared" si="646"/>
        <v>20.975305888432104</v>
      </c>
      <c r="AC1580" s="3">
        <f t="shared" si="647"/>
        <v>20.975305888432104</v>
      </c>
      <c r="AE1580" s="34">
        <f t="shared" si="638"/>
        <v>14</v>
      </c>
      <c r="AF1580" s="73" t="b">
        <f>COUNTIF('Power Curve'!$D$2:$D$31,AE1580)&gt;0</f>
        <v>1</v>
      </c>
      <c r="AG1580" s="73" t="b">
        <f t="shared" si="639"/>
        <v>0</v>
      </c>
      <c r="AH1580" s="73" t="b">
        <f t="shared" si="648"/>
        <v>1</v>
      </c>
      <c r="AI1580" s="34" t="str">
        <f t="shared" si="640"/>
        <v>Inner</v>
      </c>
      <c r="AJ1580" s="35" t="str">
        <f t="shared" si="649"/>
        <v>1.5-1.6</v>
      </c>
      <c r="AK1580" s="36" t="str">
        <f t="shared" si="641"/>
        <v>11-12</v>
      </c>
      <c r="AL1580" s="36" t="str">
        <f t="shared" si="642"/>
        <v>Mar</v>
      </c>
      <c r="AM1580" s="35" t="str">
        <f t="shared" si="643"/>
        <v>305-315</v>
      </c>
      <c r="AN1580" s="36" t="str">
        <f t="shared" si="644"/>
        <v>Inner-TI</v>
      </c>
    </row>
    <row r="1581" spans="5:40" x14ac:dyDescent="0.3">
      <c r="E1581" s="12">
        <v>40970.493055555555</v>
      </c>
      <c r="F1581" s="16">
        <v>13.85</v>
      </c>
      <c r="G1581" s="16">
        <v>1967.6699523925811</v>
      </c>
      <c r="H1581" s="29">
        <v>1.2046425577236604</v>
      </c>
      <c r="I1581" s="26">
        <v>306</v>
      </c>
      <c r="J1581" s="30">
        <v>0.15234657039711191</v>
      </c>
      <c r="K1581" s="31">
        <v>0.11454566085654559</v>
      </c>
      <c r="L1581" s="111">
        <f t="shared" si="624"/>
        <v>1.5000000000000002</v>
      </c>
      <c r="M1581" s="112">
        <f t="shared" si="625"/>
        <v>0.15000000000000002</v>
      </c>
      <c r="N1581" s="112" t="b">
        <f t="shared" si="626"/>
        <v>1</v>
      </c>
      <c r="O1581" s="112" t="b">
        <f t="shared" si="627"/>
        <v>1</v>
      </c>
      <c r="P1581" s="113">
        <f t="shared" si="628"/>
        <v>15</v>
      </c>
      <c r="Q1581" s="113">
        <f t="shared" si="629"/>
        <v>10.999999999999998</v>
      </c>
      <c r="R1581" s="114" t="str">
        <f t="shared" si="645"/>
        <v>1.5-0.15</v>
      </c>
      <c r="S1581" s="127">
        <f t="shared" si="630"/>
        <v>-1.7284598692948454E-2</v>
      </c>
      <c r="T1581" s="112" t="b">
        <f t="shared" si="631"/>
        <v>1</v>
      </c>
      <c r="U1581" s="22">
        <f t="shared" si="632"/>
        <v>13.772849794509195</v>
      </c>
      <c r="V1581" s="22">
        <f t="shared" si="633"/>
        <v>1.4866883097317112</v>
      </c>
      <c r="W1581" s="81">
        <f t="shared" si="634"/>
        <v>14</v>
      </c>
      <c r="X1581" s="22">
        <f t="shared" si="635"/>
        <v>0.81240609016899212</v>
      </c>
      <c r="Y1581" s="3">
        <f>IF(U1581&gt;'Power Curve'!$C$37,0,INDEX(Ci,$W1581,1)*POWER(1-X1581,3)+INDEX(Ci,$W1581,2)*3*X1581*POWER(1-X1581,2)+INDEX(Ci,$W1581,3)*3*POWER(X1581,2)*(1-X1581)+INDEX(Ci,$W1581,4)*POWER(X1581,3))</f>
        <v>1972.7940300300156</v>
      </c>
      <c r="Z1581" s="3">
        <f t="shared" si="636"/>
        <v>1938.6950769171024</v>
      </c>
      <c r="AA1581" s="3">
        <f t="shared" si="637"/>
        <v>1967.6699523925811</v>
      </c>
      <c r="AB1581" s="3">
        <f t="shared" si="646"/>
        <v>-28.974875475478711</v>
      </c>
      <c r="AC1581" s="3">
        <f t="shared" si="647"/>
        <v>28.974875475478711</v>
      </c>
      <c r="AE1581" s="34">
        <f t="shared" si="638"/>
        <v>14</v>
      </c>
      <c r="AF1581" s="73" t="b">
        <f>COUNTIF('Power Curve'!$D$2:$D$31,AE1581)&gt;0</f>
        <v>1</v>
      </c>
      <c r="AG1581" s="73" t="b">
        <f t="shared" si="639"/>
        <v>0</v>
      </c>
      <c r="AH1581" s="73" t="b">
        <f t="shared" si="648"/>
        <v>1</v>
      </c>
      <c r="AI1581" s="34" t="str">
        <f t="shared" si="640"/>
        <v>Outer</v>
      </c>
      <c r="AJ1581" s="35" t="str">
        <f t="shared" si="649"/>
        <v>1.4-1.5</v>
      </c>
      <c r="AK1581" s="36" t="str">
        <f t="shared" si="641"/>
        <v>11-12</v>
      </c>
      <c r="AL1581" s="36" t="str">
        <f t="shared" si="642"/>
        <v>Mar</v>
      </c>
      <c r="AM1581" s="35" t="str">
        <f t="shared" si="643"/>
        <v>305-315</v>
      </c>
      <c r="AN1581" s="36" t="str">
        <f t="shared" si="644"/>
        <v>HWS-HTI</v>
      </c>
    </row>
    <row r="1582" spans="5:40" x14ac:dyDescent="0.3">
      <c r="E1582" s="12">
        <v>40970.5</v>
      </c>
      <c r="F1582" s="16">
        <v>13.09</v>
      </c>
      <c r="G1582" s="16">
        <v>1963.1700592041041</v>
      </c>
      <c r="H1582" s="29">
        <v>1.2050949758749268</v>
      </c>
      <c r="I1582" s="26">
        <v>311.2</v>
      </c>
      <c r="J1582" s="30">
        <v>0.15966386554621848</v>
      </c>
      <c r="K1582" s="31">
        <v>0.15493186220363239</v>
      </c>
      <c r="L1582" s="111">
        <f t="shared" si="624"/>
        <v>1.4000000000000001</v>
      </c>
      <c r="M1582" s="112">
        <f t="shared" si="625"/>
        <v>0.16</v>
      </c>
      <c r="N1582" s="112" t="b">
        <f t="shared" si="626"/>
        <v>1</v>
      </c>
      <c r="O1582" s="112" t="b">
        <f t="shared" si="627"/>
        <v>1</v>
      </c>
      <c r="P1582" s="113">
        <f t="shared" si="628"/>
        <v>14</v>
      </c>
      <c r="Q1582" s="113">
        <f t="shared" si="629"/>
        <v>10</v>
      </c>
      <c r="R1582" s="114" t="str">
        <f t="shared" si="645"/>
        <v>1.4-0.16</v>
      </c>
      <c r="S1582" s="127">
        <f t="shared" si="630"/>
        <v>-4.4284408338542292E-3</v>
      </c>
      <c r="T1582" s="112" t="b">
        <f t="shared" si="631"/>
        <v>1</v>
      </c>
      <c r="U1582" s="22">
        <f t="shared" si="632"/>
        <v>13.018712678236868</v>
      </c>
      <c r="V1582" s="22">
        <f t="shared" si="633"/>
        <v>1.3701339873907112</v>
      </c>
      <c r="W1582" s="81">
        <f t="shared" si="634"/>
        <v>14</v>
      </c>
      <c r="X1582" s="22">
        <f t="shared" si="635"/>
        <v>2.9916371746029752E-2</v>
      </c>
      <c r="Y1582" s="3">
        <f>IF(U1582&gt;'Power Curve'!$C$37,0,INDEX(Ci,$W1582,1)*POWER(1-X1582,3)+INDEX(Ci,$W1582,2)*3*X1582*POWER(1-X1582,2)+INDEX(Ci,$W1582,3)*3*POWER(X1582,2)*(1-X1582)+INDEX(Ci,$W1582,4)*POWER(X1582,3))</f>
        <v>1953.9896869722754</v>
      </c>
      <c r="Z1582" s="3">
        <f t="shared" si="636"/>
        <v>1945.3365592535574</v>
      </c>
      <c r="AA1582" s="3">
        <f t="shared" si="637"/>
        <v>1963.1700592041041</v>
      </c>
      <c r="AB1582" s="3">
        <f t="shared" si="646"/>
        <v>-17.833499950546639</v>
      </c>
      <c r="AC1582" s="3">
        <f t="shared" si="647"/>
        <v>17.833499950546639</v>
      </c>
      <c r="AE1582" s="34">
        <f t="shared" si="638"/>
        <v>13</v>
      </c>
      <c r="AF1582" s="73" t="b">
        <f>COUNTIF('Power Curve'!$D$2:$D$31,AE1582)&gt;0</f>
        <v>1</v>
      </c>
      <c r="AG1582" s="73" t="b">
        <f t="shared" si="639"/>
        <v>0</v>
      </c>
      <c r="AH1582" s="73" t="b">
        <f t="shared" si="648"/>
        <v>1</v>
      </c>
      <c r="AI1582" s="34" t="str">
        <f t="shared" si="640"/>
        <v>Outer</v>
      </c>
      <c r="AJ1582" s="35" t="str">
        <f t="shared" si="649"/>
        <v>1.3-1.4</v>
      </c>
      <c r="AK1582" s="36" t="str">
        <f t="shared" si="641"/>
        <v>12-13</v>
      </c>
      <c r="AL1582" s="36" t="str">
        <f t="shared" si="642"/>
        <v>Mar</v>
      </c>
      <c r="AM1582" s="35" t="str">
        <f t="shared" si="643"/>
        <v>305-315</v>
      </c>
      <c r="AN1582" s="36" t="str">
        <f t="shared" si="644"/>
        <v>HWS-HTI</v>
      </c>
    </row>
    <row r="1583" spans="5:40" x14ac:dyDescent="0.3">
      <c r="E1583" s="12">
        <v>40970.506944444445</v>
      </c>
      <c r="F1583" s="16">
        <v>12.99</v>
      </c>
      <c r="G1583" s="16">
        <v>1967.8299713134791</v>
      </c>
      <c r="H1583" s="29">
        <v>1.2052377211238894</v>
      </c>
      <c r="I1583" s="26">
        <v>306.7</v>
      </c>
      <c r="J1583" s="30">
        <v>0.12702078521939952</v>
      </c>
      <c r="K1583" s="31">
        <v>0.11881311434508857</v>
      </c>
      <c r="L1583" s="111">
        <f t="shared" si="624"/>
        <v>1.4000000000000001</v>
      </c>
      <c r="M1583" s="112">
        <f t="shared" si="625"/>
        <v>0.13</v>
      </c>
      <c r="N1583" s="112" t="b">
        <f t="shared" si="626"/>
        <v>1</v>
      </c>
      <c r="O1583" s="112" t="b">
        <f t="shared" si="627"/>
        <v>1</v>
      </c>
      <c r="P1583" s="113">
        <f t="shared" si="628"/>
        <v>14</v>
      </c>
      <c r="Q1583" s="113">
        <f t="shared" si="629"/>
        <v>13</v>
      </c>
      <c r="R1583" s="114" t="str">
        <f t="shared" si="645"/>
        <v>1.4-0.13</v>
      </c>
      <c r="S1583" s="127">
        <f t="shared" si="630"/>
        <v>-2.6749175816282314E-3</v>
      </c>
      <c r="T1583" s="112" t="b">
        <f t="shared" si="631"/>
        <v>1</v>
      </c>
      <c r="U1583" s="22">
        <f t="shared" si="632"/>
        <v>12.919767353438189</v>
      </c>
      <c r="V1583" s="22">
        <f t="shared" si="633"/>
        <v>1.3548416684849336</v>
      </c>
      <c r="W1583" s="81">
        <f t="shared" si="634"/>
        <v>13</v>
      </c>
      <c r="X1583" s="22">
        <f t="shared" si="635"/>
        <v>0.92781980556101973</v>
      </c>
      <c r="Y1583" s="3">
        <f>IF(U1583&gt;'Power Curve'!$C$37,0,INDEX(Ci,$W1583,1)*POWER(1-X1583,3)+INDEX(Ci,$W1583,2)*3*X1583*POWER(1-X1583,2)+INDEX(Ci,$W1583,3)*3*POWER(X1583,2)*(1-X1583)+INDEX(Ci,$W1583,4)*POWER(X1583,3))</f>
        <v>1951.2255305562792</v>
      </c>
      <c r="Z1583" s="3">
        <f t="shared" si="636"/>
        <v>1946.0061630788723</v>
      </c>
      <c r="AA1583" s="3">
        <f t="shared" si="637"/>
        <v>1967.8299713134791</v>
      </c>
      <c r="AB1583" s="3">
        <f t="shared" si="646"/>
        <v>-21.823808234606759</v>
      </c>
      <c r="AC1583" s="3">
        <f t="shared" si="647"/>
        <v>21.823808234606759</v>
      </c>
      <c r="AE1583" s="34">
        <f t="shared" si="638"/>
        <v>13</v>
      </c>
      <c r="AF1583" s="73" t="b">
        <f>COUNTIF('Power Curve'!$D$2:$D$31,AE1583)&gt;0</f>
        <v>1</v>
      </c>
      <c r="AG1583" s="73" t="b">
        <f t="shared" si="639"/>
        <v>0</v>
      </c>
      <c r="AH1583" s="73" t="b">
        <f t="shared" si="648"/>
        <v>1</v>
      </c>
      <c r="AI1583" s="34" t="str">
        <f t="shared" si="640"/>
        <v>Inner</v>
      </c>
      <c r="AJ1583" s="35" t="str">
        <f t="shared" si="649"/>
        <v>1.3-1.4</v>
      </c>
      <c r="AK1583" s="36" t="str">
        <f t="shared" si="641"/>
        <v>12-13</v>
      </c>
      <c r="AL1583" s="36" t="str">
        <f t="shared" si="642"/>
        <v>Mar</v>
      </c>
      <c r="AM1583" s="35" t="str">
        <f t="shared" si="643"/>
        <v>305-315</v>
      </c>
      <c r="AN1583" s="36" t="str">
        <f t="shared" si="644"/>
        <v>Inner-TI</v>
      </c>
    </row>
    <row r="1584" spans="5:40" x14ac:dyDescent="0.3">
      <c r="E1584" s="12">
        <v>40970.513888888891</v>
      </c>
      <c r="F1584" s="16">
        <v>12.73</v>
      </c>
      <c r="G1584" s="16">
        <v>1947.5900115966849</v>
      </c>
      <c r="H1584" s="29">
        <v>1.2063101941252716</v>
      </c>
      <c r="I1584" s="26">
        <v>307.3</v>
      </c>
      <c r="J1584" s="30">
        <v>0.16496465043205027</v>
      </c>
      <c r="K1584" s="31">
        <v>0.12912047117919029</v>
      </c>
      <c r="L1584" s="111">
        <f t="shared" si="624"/>
        <v>1.3000000000000003</v>
      </c>
      <c r="M1584" s="112">
        <f t="shared" si="625"/>
        <v>0.16</v>
      </c>
      <c r="N1584" s="112" t="b">
        <f t="shared" si="626"/>
        <v>1</v>
      </c>
      <c r="O1584" s="112" t="b">
        <f t="shared" si="627"/>
        <v>1</v>
      </c>
      <c r="P1584" s="113">
        <f t="shared" si="628"/>
        <v>13.000000000000002</v>
      </c>
      <c r="Q1584" s="113">
        <f t="shared" si="629"/>
        <v>10</v>
      </c>
      <c r="R1584" s="114" t="str">
        <f t="shared" si="645"/>
        <v>1.3-0.16</v>
      </c>
      <c r="S1584" s="127">
        <f t="shared" si="630"/>
        <v>-7.8046905946849605E-3</v>
      </c>
      <c r="T1584" s="112" t="b">
        <f t="shared" si="631"/>
        <v>1</v>
      </c>
      <c r="U1584" s="22">
        <f t="shared" si="632"/>
        <v>12.664927462019079</v>
      </c>
      <c r="V1584" s="22">
        <f t="shared" si="633"/>
        <v>1.3154553417694053</v>
      </c>
      <c r="W1584" s="81">
        <f t="shared" si="634"/>
        <v>13</v>
      </c>
      <c r="X1584" s="22">
        <f t="shared" si="635"/>
        <v>0.66546604506501816</v>
      </c>
      <c r="Y1584" s="3">
        <f>IF(U1584&gt;'Power Curve'!$C$37,0,INDEX(Ci,$W1584,1)*POWER(1-X1584,3)+INDEX(Ci,$W1584,2)*3*X1584*POWER(1-X1584,2)+INDEX(Ci,$W1584,3)*3*POWER(X1584,2)*(1-X1584)+INDEX(Ci,$W1584,4)*POWER(X1584,3))</f>
        <v>1943.9402596518601</v>
      </c>
      <c r="Z1584" s="3">
        <f t="shared" si="636"/>
        <v>1928.7684073907258</v>
      </c>
      <c r="AA1584" s="3">
        <f t="shared" si="637"/>
        <v>1947.5900115966849</v>
      </c>
      <c r="AB1584" s="3">
        <f t="shared" si="646"/>
        <v>-18.821604205959147</v>
      </c>
      <c r="AC1584" s="3">
        <f t="shared" si="647"/>
        <v>18.821604205959147</v>
      </c>
      <c r="AE1584" s="34">
        <f t="shared" si="638"/>
        <v>13</v>
      </c>
      <c r="AF1584" s="73" t="b">
        <f>COUNTIF('Power Curve'!$D$2:$D$31,AE1584)&gt;0</f>
        <v>1</v>
      </c>
      <c r="AG1584" s="73" t="b">
        <f t="shared" si="639"/>
        <v>0</v>
      </c>
      <c r="AH1584" s="73" t="b">
        <f t="shared" si="648"/>
        <v>1</v>
      </c>
      <c r="AI1584" s="34" t="str">
        <f t="shared" si="640"/>
        <v>Outer</v>
      </c>
      <c r="AJ1584" s="35" t="str">
        <f t="shared" si="649"/>
        <v>1.3-1.4</v>
      </c>
      <c r="AK1584" s="36" t="str">
        <f t="shared" si="641"/>
        <v>12-13</v>
      </c>
      <c r="AL1584" s="36" t="str">
        <f t="shared" si="642"/>
        <v>Mar</v>
      </c>
      <c r="AM1584" s="35" t="str">
        <f t="shared" si="643"/>
        <v>305-315</v>
      </c>
      <c r="AN1584" s="36" t="str">
        <f t="shared" si="644"/>
        <v>HWS-HTI</v>
      </c>
    </row>
    <row r="1585" spans="5:40" x14ac:dyDescent="0.3">
      <c r="E1585" s="12">
        <v>40970.520833333336</v>
      </c>
      <c r="F1585" s="16">
        <v>12.35</v>
      </c>
      <c r="G1585" s="16">
        <v>1889.160049438482</v>
      </c>
      <c r="H1585" s="29">
        <v>1.2067187334727589</v>
      </c>
      <c r="I1585" s="26">
        <v>308.60000000000002</v>
      </c>
      <c r="J1585" s="30">
        <v>0.11740890688259109</v>
      </c>
      <c r="K1585" s="31">
        <v>0.13450644885703375</v>
      </c>
      <c r="L1585" s="111">
        <f t="shared" si="624"/>
        <v>1.3000000000000003</v>
      </c>
      <c r="M1585" s="112">
        <f t="shared" si="625"/>
        <v>0.12</v>
      </c>
      <c r="N1585" s="112" t="b">
        <f t="shared" si="626"/>
        <v>1</v>
      </c>
      <c r="O1585" s="112" t="b">
        <f t="shared" si="627"/>
        <v>1</v>
      </c>
      <c r="P1585" s="113">
        <f t="shared" si="628"/>
        <v>13.000000000000002</v>
      </c>
      <c r="Q1585" s="113">
        <f t="shared" si="629"/>
        <v>14</v>
      </c>
      <c r="R1585" s="114" t="str">
        <f t="shared" si="645"/>
        <v>1.3-0.12</v>
      </c>
      <c r="S1585" s="127">
        <f t="shared" si="630"/>
        <v>-8.674156854531109E-4</v>
      </c>
      <c r="T1585" s="112" t="b">
        <f t="shared" si="631"/>
        <v>1</v>
      </c>
      <c r="U1585" s="22">
        <f t="shared" si="632"/>
        <v>12.288256828170461</v>
      </c>
      <c r="V1585" s="22">
        <f t="shared" si="633"/>
        <v>1.2572396810802862</v>
      </c>
      <c r="W1585" s="81">
        <f t="shared" si="634"/>
        <v>13</v>
      </c>
      <c r="X1585" s="22">
        <f t="shared" si="635"/>
        <v>0.27768940339286846</v>
      </c>
      <c r="Y1585" s="3">
        <f>IF(U1585&gt;'Power Curve'!$C$37,0,INDEX(Ci,$W1585,1)*POWER(1-X1585,3)+INDEX(Ci,$W1585,2)*3*X1585*POWER(1-X1585,2)+INDEX(Ci,$W1585,3)*3*POWER(X1585,2)*(1-X1585)+INDEX(Ci,$W1585,4)*POWER(X1585,3))</f>
        <v>1930.570906271576</v>
      </c>
      <c r="Z1585" s="3">
        <f t="shared" si="636"/>
        <v>1928.8962987855966</v>
      </c>
      <c r="AA1585" s="3">
        <f t="shared" si="637"/>
        <v>1889.160049438482</v>
      </c>
      <c r="AB1585" s="3">
        <f t="shared" si="646"/>
        <v>39.736249347114608</v>
      </c>
      <c r="AC1585" s="3">
        <f t="shared" si="647"/>
        <v>39.736249347114608</v>
      </c>
      <c r="AE1585" s="34">
        <f t="shared" si="638"/>
        <v>12</v>
      </c>
      <c r="AF1585" s="73" t="b">
        <f>COUNTIF('Power Curve'!$D$2:$D$31,AE1585)&gt;0</f>
        <v>1</v>
      </c>
      <c r="AG1585" s="73" t="b">
        <f t="shared" si="639"/>
        <v>0</v>
      </c>
      <c r="AH1585" s="73" t="b">
        <f t="shared" si="648"/>
        <v>1</v>
      </c>
      <c r="AI1585" s="34" t="str">
        <f t="shared" si="640"/>
        <v>Inner</v>
      </c>
      <c r="AJ1585" s="35" t="str">
        <f t="shared" si="649"/>
        <v>1.2-1.3</v>
      </c>
      <c r="AK1585" s="36" t="str">
        <f t="shared" si="641"/>
        <v>12-13</v>
      </c>
      <c r="AL1585" s="36" t="str">
        <f t="shared" si="642"/>
        <v>Mar</v>
      </c>
      <c r="AM1585" s="35" t="str">
        <f t="shared" si="643"/>
        <v>305-315</v>
      </c>
      <c r="AN1585" s="36" t="str">
        <f t="shared" si="644"/>
        <v>Inner-TI</v>
      </c>
    </row>
    <row r="1586" spans="5:40" x14ac:dyDescent="0.3">
      <c r="E1586" s="12">
        <v>40970.527777777781</v>
      </c>
      <c r="F1586" s="16">
        <v>14.47</v>
      </c>
      <c r="G1586" s="16">
        <v>1960.369949340823</v>
      </c>
      <c r="H1586" s="29">
        <v>1.2067534461854341</v>
      </c>
      <c r="I1586" s="26">
        <v>310.39999999999998</v>
      </c>
      <c r="J1586" s="30">
        <v>0.11610228058051139</v>
      </c>
      <c r="K1586" s="31">
        <v>0.1758338913738281</v>
      </c>
      <c r="L1586" s="111">
        <f t="shared" si="624"/>
        <v>1.6</v>
      </c>
      <c r="M1586" s="112">
        <f t="shared" si="625"/>
        <v>0.12</v>
      </c>
      <c r="N1586" s="112" t="b">
        <f t="shared" si="626"/>
        <v>1</v>
      </c>
      <c r="O1586" s="112" t="b">
        <f t="shared" si="627"/>
        <v>1</v>
      </c>
      <c r="P1586" s="113">
        <f t="shared" si="628"/>
        <v>16</v>
      </c>
      <c r="Q1586" s="113">
        <f t="shared" si="629"/>
        <v>14</v>
      </c>
      <c r="R1586" s="114" t="str">
        <f t="shared" si="645"/>
        <v>1.6-0.12</v>
      </c>
      <c r="S1586" s="127">
        <f t="shared" si="630"/>
        <v>6.9193617767456883E-4</v>
      </c>
      <c r="T1586" s="112" t="b">
        <f t="shared" si="631"/>
        <v>1</v>
      </c>
      <c r="U1586" s="22">
        <f t="shared" si="632"/>
        <v>14.397796054274057</v>
      </c>
      <c r="V1586" s="22">
        <f t="shared" si="633"/>
        <v>1.5832757687424575</v>
      </c>
      <c r="W1586" s="81">
        <f t="shared" si="634"/>
        <v>15</v>
      </c>
      <c r="X1586" s="22">
        <f t="shared" si="635"/>
        <v>0.42431375618965506</v>
      </c>
      <c r="Y1586" s="3">
        <f>IF(U1586&gt;'Power Curve'!$C$37,0,INDEX(Ci,$W1586,1)*POWER(1-X1586,3)+INDEX(Ci,$W1586,2)*3*X1586*POWER(1-X1586,2)+INDEX(Ci,$W1586,3)*3*POWER(X1586,2)*(1-X1586)+INDEX(Ci,$W1586,4)*POWER(X1586,3))</f>
        <v>1977.090823559834</v>
      </c>
      <c r="Z1586" s="3">
        <f t="shared" si="636"/>
        <v>1978.4588442272034</v>
      </c>
      <c r="AA1586" s="3">
        <f t="shared" si="637"/>
        <v>1960.369949340823</v>
      </c>
      <c r="AB1586" s="3">
        <f t="shared" si="646"/>
        <v>18.088894886380331</v>
      </c>
      <c r="AC1586" s="3">
        <f t="shared" si="647"/>
        <v>18.088894886380331</v>
      </c>
      <c r="AE1586" s="34">
        <f t="shared" si="638"/>
        <v>14</v>
      </c>
      <c r="AF1586" s="73" t="b">
        <f>COUNTIF('Power Curve'!$D$2:$D$31,AE1586)&gt;0</f>
        <v>1</v>
      </c>
      <c r="AG1586" s="73" t="b">
        <f t="shared" si="639"/>
        <v>0</v>
      </c>
      <c r="AH1586" s="73" t="b">
        <f t="shared" si="648"/>
        <v>1</v>
      </c>
      <c r="AI1586" s="34" t="str">
        <f t="shared" si="640"/>
        <v>Inner</v>
      </c>
      <c r="AJ1586" s="35" t="str">
        <f t="shared" si="649"/>
        <v>1.5-1.6</v>
      </c>
      <c r="AK1586" s="36" t="str">
        <f t="shared" si="641"/>
        <v>12-13</v>
      </c>
      <c r="AL1586" s="36" t="str">
        <f t="shared" si="642"/>
        <v>Mar</v>
      </c>
      <c r="AM1586" s="35" t="str">
        <f t="shared" si="643"/>
        <v>305-315</v>
      </c>
      <c r="AN1586" s="36" t="str">
        <f t="shared" si="644"/>
        <v>Inner-TI</v>
      </c>
    </row>
    <row r="1587" spans="5:40" x14ac:dyDescent="0.3">
      <c r="E1587" s="12">
        <v>40970.534722222219</v>
      </c>
      <c r="F1587" s="16">
        <v>12.86</v>
      </c>
      <c r="G1587" s="16">
        <v>1964.7600250244191</v>
      </c>
      <c r="H1587" s="29">
        <v>1.2064971382360175</v>
      </c>
      <c r="I1587" s="26">
        <v>310.2</v>
      </c>
      <c r="J1587" s="30">
        <v>0.12908242612752721</v>
      </c>
      <c r="K1587" s="31">
        <v>0.11871145356409811</v>
      </c>
      <c r="L1587" s="111">
        <f t="shared" si="624"/>
        <v>1.3000000000000003</v>
      </c>
      <c r="M1587" s="112">
        <f t="shared" si="625"/>
        <v>0.13</v>
      </c>
      <c r="N1587" s="112" t="b">
        <f t="shared" si="626"/>
        <v>1</v>
      </c>
      <c r="O1587" s="112" t="b">
        <f t="shared" si="627"/>
        <v>1</v>
      </c>
      <c r="P1587" s="113">
        <f t="shared" si="628"/>
        <v>13.000000000000002</v>
      </c>
      <c r="Q1587" s="113">
        <f t="shared" si="629"/>
        <v>13</v>
      </c>
      <c r="R1587" s="114" t="str">
        <f t="shared" si="645"/>
        <v>1.3-0.13</v>
      </c>
      <c r="S1587" s="127">
        <f t="shared" si="630"/>
        <v>-3.4559656700221307E-3</v>
      </c>
      <c r="T1587" s="112" t="b">
        <f t="shared" si="631"/>
        <v>1</v>
      </c>
      <c r="U1587" s="22">
        <f t="shared" si="632"/>
        <v>12.79492381760849</v>
      </c>
      <c r="V1587" s="22">
        <f t="shared" si="633"/>
        <v>1.3355466975793635</v>
      </c>
      <c r="W1587" s="81">
        <f t="shared" si="634"/>
        <v>13</v>
      </c>
      <c r="X1587" s="22">
        <f t="shared" si="635"/>
        <v>0.79929529977760994</v>
      </c>
      <c r="Y1587" s="3">
        <f>IF(U1587&gt;'Power Curve'!$C$37,0,INDEX(Ci,$W1587,1)*POWER(1-X1587,3)+INDEX(Ci,$W1587,2)*3*X1587*POWER(1-X1587,2)+INDEX(Ci,$W1587,3)*3*POWER(X1587,2)*(1-X1587)+INDEX(Ci,$W1587,4)*POWER(X1587,3))</f>
        <v>1947.7320280236067</v>
      </c>
      <c r="Z1587" s="3">
        <f t="shared" si="636"/>
        <v>1941.0007330003546</v>
      </c>
      <c r="AA1587" s="3">
        <f t="shared" si="637"/>
        <v>1964.7600250244191</v>
      </c>
      <c r="AB1587" s="3">
        <f t="shared" si="646"/>
        <v>-23.759292024064507</v>
      </c>
      <c r="AC1587" s="3">
        <f t="shared" si="647"/>
        <v>23.759292024064507</v>
      </c>
      <c r="AE1587" s="34">
        <f t="shared" si="638"/>
        <v>13</v>
      </c>
      <c r="AF1587" s="73" t="b">
        <f>COUNTIF('Power Curve'!$D$2:$D$31,AE1587)&gt;0</f>
        <v>1</v>
      </c>
      <c r="AG1587" s="73" t="b">
        <f t="shared" si="639"/>
        <v>0</v>
      </c>
      <c r="AH1587" s="73" t="b">
        <f t="shared" si="648"/>
        <v>1</v>
      </c>
      <c r="AI1587" s="34" t="str">
        <f t="shared" si="640"/>
        <v>Inner</v>
      </c>
      <c r="AJ1587" s="35" t="str">
        <f t="shared" si="649"/>
        <v>1.3-1.4</v>
      </c>
      <c r="AK1587" s="36" t="str">
        <f t="shared" si="641"/>
        <v>12-13</v>
      </c>
      <c r="AL1587" s="36" t="str">
        <f t="shared" si="642"/>
        <v>Mar</v>
      </c>
      <c r="AM1587" s="35" t="str">
        <f t="shared" si="643"/>
        <v>305-315</v>
      </c>
      <c r="AN1587" s="36" t="str">
        <f t="shared" si="644"/>
        <v>Inner-TI</v>
      </c>
    </row>
    <row r="1588" spans="5:40" x14ac:dyDescent="0.3">
      <c r="E1588" s="12">
        <v>40970.541666666664</v>
      </c>
      <c r="F1588" s="16">
        <v>13.18</v>
      </c>
      <c r="G1588" s="16">
        <v>1972.7799987792969</v>
      </c>
      <c r="H1588" s="29">
        <v>1.2060541918281305</v>
      </c>
      <c r="I1588" s="26">
        <v>307.8</v>
      </c>
      <c r="J1588" s="30">
        <v>0.13581183611532627</v>
      </c>
      <c r="K1588" s="31">
        <v>0.14885821612255104</v>
      </c>
      <c r="L1588" s="111">
        <f t="shared" si="624"/>
        <v>1.4000000000000001</v>
      </c>
      <c r="M1588" s="112">
        <f t="shared" si="625"/>
        <v>0.14000000000000001</v>
      </c>
      <c r="N1588" s="112" t="b">
        <f t="shared" si="626"/>
        <v>1</v>
      </c>
      <c r="O1588" s="112" t="b">
        <f t="shared" si="627"/>
        <v>1</v>
      </c>
      <c r="P1588" s="113">
        <f t="shared" si="628"/>
        <v>14</v>
      </c>
      <c r="Q1588" s="113">
        <f t="shared" si="629"/>
        <v>12</v>
      </c>
      <c r="R1588" s="114" t="str">
        <f t="shared" si="645"/>
        <v>1.4-0.14</v>
      </c>
      <c r="S1588" s="127">
        <f t="shared" si="630"/>
        <v>-4.3734296661873655E-3</v>
      </c>
      <c r="T1588" s="112" t="b">
        <f t="shared" si="631"/>
        <v>1</v>
      </c>
      <c r="U1588" s="22">
        <f t="shared" si="632"/>
        <v>13.11169952613283</v>
      </c>
      <c r="V1588" s="22">
        <f t="shared" si="633"/>
        <v>1.384505404483549</v>
      </c>
      <c r="W1588" s="81">
        <f t="shared" si="634"/>
        <v>14</v>
      </c>
      <c r="X1588" s="22">
        <f t="shared" si="635"/>
        <v>0.1263991609592246</v>
      </c>
      <c r="Y1588" s="3">
        <f>IF(U1588&gt;'Power Curve'!$C$37,0,INDEX(Ci,$W1588,1)*POWER(1-X1588,3)+INDEX(Ci,$W1588,2)*3*X1588*POWER(1-X1588,2)+INDEX(Ci,$W1588,3)*3*POWER(X1588,2)*(1-X1588)+INDEX(Ci,$W1588,4)*POWER(X1588,3))</f>
        <v>1956.6394699806849</v>
      </c>
      <c r="Z1588" s="3">
        <f t="shared" si="636"/>
        <v>1948.0822448766382</v>
      </c>
      <c r="AA1588" s="3">
        <f t="shared" si="637"/>
        <v>1972.7799987792969</v>
      </c>
      <c r="AB1588" s="3">
        <f t="shared" si="646"/>
        <v>-24.697753902658633</v>
      </c>
      <c r="AC1588" s="3">
        <f t="shared" si="647"/>
        <v>24.697753902658633</v>
      </c>
      <c r="AE1588" s="34">
        <f t="shared" si="638"/>
        <v>13</v>
      </c>
      <c r="AF1588" s="73" t="b">
        <f>COUNTIF('Power Curve'!$D$2:$D$31,AE1588)&gt;0</f>
        <v>1</v>
      </c>
      <c r="AG1588" s="73" t="b">
        <f t="shared" si="639"/>
        <v>0</v>
      </c>
      <c r="AH1588" s="73" t="b">
        <f t="shared" si="648"/>
        <v>1</v>
      </c>
      <c r="AI1588" s="34" t="str">
        <f t="shared" si="640"/>
        <v>Inner</v>
      </c>
      <c r="AJ1588" s="35" t="str">
        <f t="shared" si="649"/>
        <v>1.3-1.4</v>
      </c>
      <c r="AK1588" s="36" t="str">
        <f t="shared" si="641"/>
        <v>13-14</v>
      </c>
      <c r="AL1588" s="36" t="str">
        <f t="shared" si="642"/>
        <v>Mar</v>
      </c>
      <c r="AM1588" s="35" t="str">
        <f t="shared" si="643"/>
        <v>305-315</v>
      </c>
      <c r="AN1588" s="36" t="str">
        <f t="shared" si="644"/>
        <v>Inner-TI</v>
      </c>
    </row>
    <row r="1589" spans="5:40" x14ac:dyDescent="0.3">
      <c r="E1589" s="12">
        <v>40970.548611111109</v>
      </c>
      <c r="F1589" s="16">
        <v>13.65</v>
      </c>
      <c r="G1589" s="16">
        <v>1899.2500305175761</v>
      </c>
      <c r="H1589" s="29">
        <v>1.2060639794184489</v>
      </c>
      <c r="I1589" s="26">
        <v>316.89999999999998</v>
      </c>
      <c r="J1589" s="30">
        <v>0.13846153846153844</v>
      </c>
      <c r="K1589" s="31">
        <v>0.11566925054705417</v>
      </c>
      <c r="L1589" s="111">
        <f t="shared" si="624"/>
        <v>1.5000000000000002</v>
      </c>
      <c r="M1589" s="112">
        <f t="shared" si="625"/>
        <v>0.14000000000000001</v>
      </c>
      <c r="N1589" s="112" t="b">
        <f t="shared" si="626"/>
        <v>1</v>
      </c>
      <c r="O1589" s="112" t="b">
        <f t="shared" si="627"/>
        <v>1</v>
      </c>
      <c r="P1589" s="113">
        <f t="shared" si="628"/>
        <v>15</v>
      </c>
      <c r="Q1589" s="113">
        <f t="shared" si="629"/>
        <v>12</v>
      </c>
      <c r="R1589" s="114" t="str">
        <f t="shared" si="645"/>
        <v>1.5-0.14</v>
      </c>
      <c r="S1589" s="127">
        <f t="shared" si="630"/>
        <v>-1.010407212220238E-3</v>
      </c>
      <c r="T1589" s="112" t="b">
        <f t="shared" si="631"/>
        <v>1</v>
      </c>
      <c r="U1589" s="22">
        <f t="shared" si="632"/>
        <v>13.57930065855421</v>
      </c>
      <c r="V1589" s="22">
        <f t="shared" si="633"/>
        <v>1.4567746668487995</v>
      </c>
      <c r="W1589" s="81">
        <f t="shared" si="634"/>
        <v>14</v>
      </c>
      <c r="X1589" s="22">
        <f t="shared" si="635"/>
        <v>0.61158026469704496</v>
      </c>
      <c r="Y1589" s="3">
        <f>IF(U1589&gt;'Power Curve'!$C$37,0,INDEX(Ci,$W1589,1)*POWER(1-X1589,3)+INDEX(Ci,$W1589,2)*3*X1589*POWER(1-X1589,2)+INDEX(Ci,$W1589,3)*3*POWER(X1589,2)*(1-X1589)+INDEX(Ci,$W1589,4)*POWER(X1589,3))</f>
        <v>1969.1035519494365</v>
      </c>
      <c r="Z1589" s="3">
        <f t="shared" si="636"/>
        <v>1967.1139555189382</v>
      </c>
      <c r="AA1589" s="3">
        <f t="shared" si="637"/>
        <v>1899.2500305175761</v>
      </c>
      <c r="AB1589" s="3">
        <f t="shared" si="646"/>
        <v>67.863925001362077</v>
      </c>
      <c r="AC1589" s="3">
        <f t="shared" si="647"/>
        <v>67.863925001362077</v>
      </c>
      <c r="AE1589" s="34">
        <f t="shared" si="638"/>
        <v>14</v>
      </c>
      <c r="AF1589" s="73" t="b">
        <f>COUNTIF('Power Curve'!$D$2:$D$31,AE1589)&gt;0</f>
        <v>1</v>
      </c>
      <c r="AG1589" s="73" t="b">
        <f t="shared" si="639"/>
        <v>0</v>
      </c>
      <c r="AH1589" s="73" t="b">
        <f t="shared" si="648"/>
        <v>1</v>
      </c>
      <c r="AI1589" s="34" t="str">
        <f t="shared" si="640"/>
        <v>Inner</v>
      </c>
      <c r="AJ1589" s="35" t="str">
        <f t="shared" si="649"/>
        <v>1.4-1.5</v>
      </c>
      <c r="AK1589" s="36" t="str">
        <f t="shared" si="641"/>
        <v>13-14</v>
      </c>
      <c r="AL1589" s="36" t="str">
        <f t="shared" si="642"/>
        <v>Mar</v>
      </c>
      <c r="AM1589" s="35" t="str">
        <f t="shared" si="643"/>
        <v>315-325</v>
      </c>
      <c r="AN1589" s="36" t="str">
        <f t="shared" si="644"/>
        <v>Inner-TI</v>
      </c>
    </row>
    <row r="1590" spans="5:40" x14ac:dyDescent="0.3">
      <c r="E1590" s="12">
        <v>40970.555555555555</v>
      </c>
      <c r="F1590" s="16">
        <v>12.3</v>
      </c>
      <c r="G1590" s="16">
        <v>1708.4699401855469</v>
      </c>
      <c r="H1590" s="29">
        <v>1.2057739017310971</v>
      </c>
      <c r="I1590" s="26">
        <v>319.89999999999998</v>
      </c>
      <c r="J1590" s="30">
        <v>0.14390243902439023</v>
      </c>
      <c r="K1590" s="31">
        <v>0.16151253967118256</v>
      </c>
      <c r="L1590" s="111">
        <f t="shared" si="624"/>
        <v>1.2000000000000002</v>
      </c>
      <c r="M1590" s="112">
        <f t="shared" si="625"/>
        <v>0.14000000000000001</v>
      </c>
      <c r="N1590" s="112" t="b">
        <f t="shared" si="626"/>
        <v>1</v>
      </c>
      <c r="O1590" s="112" t="b">
        <f t="shared" si="627"/>
        <v>1</v>
      </c>
      <c r="P1590" s="113">
        <f t="shared" si="628"/>
        <v>12</v>
      </c>
      <c r="Q1590" s="113">
        <f t="shared" si="629"/>
        <v>12</v>
      </c>
      <c r="R1590" s="114" t="str">
        <f t="shared" si="645"/>
        <v>1.2-0.14</v>
      </c>
      <c r="S1590" s="127">
        <f t="shared" si="630"/>
        <v>-1.1188851936056029E-2</v>
      </c>
      <c r="T1590" s="112" t="b">
        <f t="shared" si="631"/>
        <v>1</v>
      </c>
      <c r="U1590" s="22">
        <f t="shared" si="632"/>
        <v>12.235311814369336</v>
      </c>
      <c r="V1590" s="22">
        <f t="shared" si="633"/>
        <v>1.2490568585248498</v>
      </c>
      <c r="W1590" s="81">
        <f t="shared" si="634"/>
        <v>13</v>
      </c>
      <c r="X1590" s="22">
        <f t="shared" si="635"/>
        <v>0.22318332354450676</v>
      </c>
      <c r="Y1590" s="3">
        <f>IF(U1590&gt;'Power Curve'!$C$37,0,INDEX(Ci,$W1590,1)*POWER(1-X1590,3)+INDEX(Ci,$W1590,2)*3*X1590*POWER(1-X1590,2)+INDEX(Ci,$W1590,3)*3*POWER(X1590,2)*(1-X1590)+INDEX(Ci,$W1590,4)*POWER(X1590,3))</f>
        <v>1928.2498553741286</v>
      </c>
      <c r="Z1590" s="3">
        <f t="shared" si="636"/>
        <v>1906.674953246626</v>
      </c>
      <c r="AA1590" s="3">
        <f t="shared" si="637"/>
        <v>1708.4699401855469</v>
      </c>
      <c r="AB1590" s="3">
        <f t="shared" si="646"/>
        <v>198.20501306107917</v>
      </c>
      <c r="AC1590" s="3">
        <f t="shared" si="647"/>
        <v>198.20501306107917</v>
      </c>
      <c r="AE1590" s="34">
        <f t="shared" si="638"/>
        <v>12</v>
      </c>
      <c r="AF1590" s="73" t="b">
        <f>COUNTIF('Power Curve'!$D$2:$D$31,AE1590)&gt;0</f>
        <v>1</v>
      </c>
      <c r="AG1590" s="73" t="b">
        <f t="shared" si="639"/>
        <v>0</v>
      </c>
      <c r="AH1590" s="73" t="b">
        <f t="shared" si="648"/>
        <v>1</v>
      </c>
      <c r="AI1590" s="34" t="str">
        <f t="shared" si="640"/>
        <v>Outer</v>
      </c>
      <c r="AJ1590" s="35" t="str">
        <f t="shared" si="649"/>
        <v>1.2-1.3</v>
      </c>
      <c r="AK1590" s="36" t="str">
        <f t="shared" si="641"/>
        <v>13-14</v>
      </c>
      <c r="AL1590" s="36" t="str">
        <f t="shared" si="642"/>
        <v>Mar</v>
      </c>
      <c r="AM1590" s="35" t="str">
        <f t="shared" si="643"/>
        <v>315-325</v>
      </c>
      <c r="AN1590" s="36" t="str">
        <f t="shared" si="644"/>
        <v>HWS-HTI</v>
      </c>
    </row>
    <row r="1591" spans="5:40" x14ac:dyDescent="0.3">
      <c r="E1591" s="12">
        <v>40970.5625</v>
      </c>
      <c r="F1591" s="16">
        <v>12.48</v>
      </c>
      <c r="G1591" s="16">
        <v>1527.8500061035161</v>
      </c>
      <c r="H1591" s="29">
        <v>1.2059606236325098</v>
      </c>
      <c r="I1591" s="26">
        <v>324.89999999999998</v>
      </c>
      <c r="J1591" s="30">
        <v>0.12019230769230768</v>
      </c>
      <c r="K1591" s="31">
        <v>9.0906317112527224E-2</v>
      </c>
      <c r="L1591" s="111">
        <f t="shared" si="624"/>
        <v>1.3000000000000003</v>
      </c>
      <c r="M1591" s="112">
        <f t="shared" si="625"/>
        <v>0.12</v>
      </c>
      <c r="N1591" s="112" t="b">
        <f t="shared" si="626"/>
        <v>1</v>
      </c>
      <c r="O1591" s="112" t="b">
        <f t="shared" si="627"/>
        <v>1</v>
      </c>
      <c r="P1591" s="113">
        <f t="shared" si="628"/>
        <v>13.000000000000002</v>
      </c>
      <c r="Q1591" s="113">
        <f t="shared" si="629"/>
        <v>14</v>
      </c>
      <c r="R1591" s="114" t="str">
        <f t="shared" si="645"/>
        <v>1.3-0.12</v>
      </c>
      <c r="S1591" s="127">
        <f t="shared" si="630"/>
        <v>-8.674156854531109E-4</v>
      </c>
      <c r="T1591" s="112" t="b">
        <f t="shared" si="631"/>
        <v>1</v>
      </c>
      <c r="U1591" s="22">
        <f t="shared" si="632"/>
        <v>12.415005939879897</v>
      </c>
      <c r="V1591" s="22">
        <f t="shared" si="633"/>
        <v>1.2768291648808452</v>
      </c>
      <c r="W1591" s="81">
        <f t="shared" si="634"/>
        <v>13</v>
      </c>
      <c r="X1591" s="22">
        <f t="shared" si="635"/>
        <v>0.40817567032432944</v>
      </c>
      <c r="Y1591" s="3">
        <f>IF(U1591&gt;'Power Curve'!$C$37,0,INDEX(Ci,$W1591,1)*POWER(1-X1591,3)+INDEX(Ci,$W1591,2)*3*X1591*POWER(1-X1591,2)+INDEX(Ci,$W1591,3)*3*POWER(X1591,2)*(1-X1591)+INDEX(Ci,$W1591,4)*POWER(X1591,3))</f>
        <v>1935.6144100703148</v>
      </c>
      <c r="Z1591" s="3">
        <f t="shared" si="636"/>
        <v>1933.9354277700306</v>
      </c>
      <c r="AA1591" s="3">
        <f t="shared" si="637"/>
        <v>1527.8500061035161</v>
      </c>
      <c r="AB1591" s="3">
        <f t="shared" si="646"/>
        <v>406.08542166651455</v>
      </c>
      <c r="AC1591" s="3">
        <f t="shared" si="647"/>
        <v>406.08542166651455</v>
      </c>
      <c r="AE1591" s="34">
        <f t="shared" si="638"/>
        <v>12</v>
      </c>
      <c r="AF1591" s="73" t="b">
        <f>COUNTIF('Power Curve'!$D$2:$D$31,AE1591)&gt;0</f>
        <v>1</v>
      </c>
      <c r="AG1591" s="73" t="b">
        <f t="shared" si="639"/>
        <v>0</v>
      </c>
      <c r="AH1591" s="73" t="b">
        <f t="shared" si="648"/>
        <v>1</v>
      </c>
      <c r="AI1591" s="34" t="str">
        <f t="shared" si="640"/>
        <v>Outer</v>
      </c>
      <c r="AJ1591" s="35" t="str">
        <f t="shared" si="649"/>
        <v>1.2-1.3</v>
      </c>
      <c r="AK1591" s="36" t="str">
        <f t="shared" si="641"/>
        <v>13-14</v>
      </c>
      <c r="AL1591" s="36" t="str">
        <f t="shared" si="642"/>
        <v>Mar</v>
      </c>
      <c r="AM1591" s="35" t="str">
        <f t="shared" si="643"/>
        <v>315-325</v>
      </c>
      <c r="AN1591" s="36" t="str">
        <f t="shared" si="644"/>
        <v>Inner-TI</v>
      </c>
    </row>
    <row r="1592" spans="5:40" x14ac:dyDescent="0.3">
      <c r="E1592" s="12">
        <v>40970.569444444445</v>
      </c>
      <c r="F1592" s="16">
        <v>13.33</v>
      </c>
      <c r="G1592" s="16">
        <v>1698.4100189209009</v>
      </c>
      <c r="H1592" s="29">
        <v>1.2059164005643936</v>
      </c>
      <c r="I1592" s="26">
        <v>324.8</v>
      </c>
      <c r="J1592" s="30">
        <v>0.13203300825206302</v>
      </c>
      <c r="K1592" s="31">
        <v>0.11123900866262554</v>
      </c>
      <c r="L1592" s="111">
        <f t="shared" si="624"/>
        <v>1.4000000000000001</v>
      </c>
      <c r="M1592" s="112">
        <f t="shared" si="625"/>
        <v>0.13</v>
      </c>
      <c r="N1592" s="112" t="b">
        <f t="shared" si="626"/>
        <v>1</v>
      </c>
      <c r="O1592" s="112" t="b">
        <f t="shared" si="627"/>
        <v>1</v>
      </c>
      <c r="P1592" s="113">
        <f t="shared" si="628"/>
        <v>14</v>
      </c>
      <c r="Q1592" s="113">
        <f t="shared" si="629"/>
        <v>13</v>
      </c>
      <c r="R1592" s="114" t="str">
        <f t="shared" si="645"/>
        <v>1.4-0.13</v>
      </c>
      <c r="S1592" s="127">
        <f t="shared" si="630"/>
        <v>-2.6749175816282314E-3</v>
      </c>
      <c r="T1592" s="112" t="b">
        <f t="shared" si="631"/>
        <v>1</v>
      </c>
      <c r="U1592" s="22">
        <f t="shared" si="632"/>
        <v>13.260417168840348</v>
      </c>
      <c r="V1592" s="22">
        <f t="shared" si="633"/>
        <v>1.4074901955671728</v>
      </c>
      <c r="W1592" s="81">
        <f t="shared" si="634"/>
        <v>14</v>
      </c>
      <c r="X1592" s="22">
        <f t="shared" si="635"/>
        <v>0.28070800461082207</v>
      </c>
      <c r="Y1592" s="3">
        <f>IF(U1592&gt;'Power Curve'!$C$37,0,INDEX(Ci,$W1592,1)*POWER(1-X1592,3)+INDEX(Ci,$W1592,2)*3*X1592*POWER(1-X1592,2)+INDEX(Ci,$W1592,3)*3*POWER(X1592,2)*(1-X1592)+INDEX(Ci,$W1592,4)*POWER(X1592,3))</f>
        <v>1960.8838601799459</v>
      </c>
      <c r="Z1592" s="3">
        <f t="shared" si="636"/>
        <v>1955.6386574668197</v>
      </c>
      <c r="AA1592" s="3">
        <f t="shared" si="637"/>
        <v>1698.4100189209009</v>
      </c>
      <c r="AB1592" s="3">
        <f t="shared" si="646"/>
        <v>257.22863854591878</v>
      </c>
      <c r="AC1592" s="3">
        <f t="shared" si="647"/>
        <v>257.22863854591878</v>
      </c>
      <c r="AE1592" s="34">
        <f t="shared" si="638"/>
        <v>13</v>
      </c>
      <c r="AF1592" s="73" t="b">
        <f>COUNTIF('Power Curve'!$D$2:$D$31,AE1592)&gt;0</f>
        <v>1</v>
      </c>
      <c r="AG1592" s="73" t="b">
        <f t="shared" si="639"/>
        <v>0</v>
      </c>
      <c r="AH1592" s="73" t="b">
        <f t="shared" si="648"/>
        <v>1</v>
      </c>
      <c r="AI1592" s="34" t="str">
        <f t="shared" si="640"/>
        <v>Inner</v>
      </c>
      <c r="AJ1592" s="35" t="str">
        <f t="shared" si="649"/>
        <v>1.4-1.5</v>
      </c>
      <c r="AK1592" s="36" t="str">
        <f t="shared" si="641"/>
        <v>13-14</v>
      </c>
      <c r="AL1592" s="36" t="str">
        <f t="shared" si="642"/>
        <v>Mar</v>
      </c>
      <c r="AM1592" s="35" t="str">
        <f t="shared" si="643"/>
        <v>315-325</v>
      </c>
      <c r="AN1592" s="36" t="str">
        <f t="shared" si="644"/>
        <v>Inner-TI</v>
      </c>
    </row>
    <row r="1593" spans="5:40" x14ac:dyDescent="0.3">
      <c r="E1593" s="12">
        <v>40970.576388888891</v>
      </c>
      <c r="F1593" s="16">
        <v>12.27</v>
      </c>
      <c r="G1593" s="16">
        <v>1901.360031127927</v>
      </c>
      <c r="H1593" s="29">
        <v>1.20693435041259</v>
      </c>
      <c r="I1593" s="26">
        <v>311.39999999999998</v>
      </c>
      <c r="J1593" s="30">
        <v>0.17685411572942136</v>
      </c>
      <c r="K1593" s="31">
        <v>0.10433685420763167</v>
      </c>
      <c r="L1593" s="111">
        <f t="shared" si="624"/>
        <v>1.2000000000000002</v>
      </c>
      <c r="M1593" s="112">
        <f t="shared" si="625"/>
        <v>0.18000000000000002</v>
      </c>
      <c r="N1593" s="112" t="b">
        <f t="shared" si="626"/>
        <v>1</v>
      </c>
      <c r="O1593" s="112" t="b">
        <f t="shared" si="627"/>
        <v>1</v>
      </c>
      <c r="P1593" s="113">
        <f t="shared" si="628"/>
        <v>12</v>
      </c>
      <c r="Q1593" s="113">
        <f t="shared" si="629"/>
        <v>8</v>
      </c>
      <c r="R1593" s="114" t="str">
        <f t="shared" si="645"/>
        <v>1.2-0.18</v>
      </c>
      <c r="S1593" s="127">
        <f t="shared" si="630"/>
        <v>0</v>
      </c>
      <c r="T1593" s="112" t="b">
        <f t="shared" si="631"/>
        <v>0</v>
      </c>
      <c r="U1593" s="22">
        <f t="shared" si="632"/>
        <v>12.209383889704833</v>
      </c>
      <c r="V1593" s="22">
        <f t="shared" si="633"/>
        <v>1.2450496141872185</v>
      </c>
      <c r="W1593" s="81">
        <f t="shared" si="634"/>
        <v>13</v>
      </c>
      <c r="X1593" s="22">
        <f t="shared" si="635"/>
        <v>0.1964909226817147</v>
      </c>
      <c r="Y1593" s="3">
        <f>IF(U1593&gt;'Power Curve'!$C$37,0,INDEX(Ci,$W1593,1)*POWER(1-X1593,3)+INDEX(Ci,$W1593,2)*3*X1593*POWER(1-X1593,2)+INDEX(Ci,$W1593,3)*3*POWER(X1593,2)*(1-X1593)+INDEX(Ci,$W1593,4)*POWER(X1593,3))</f>
        <v>1927.0619235716817</v>
      </c>
      <c r="Z1593" s="3">
        <f t="shared" si="636"/>
        <v>1927.0619235716817</v>
      </c>
      <c r="AA1593" s="3">
        <f t="shared" si="637"/>
        <v>1901.360031127927</v>
      </c>
      <c r="AB1593" s="3">
        <f t="shared" si="646"/>
        <v>25.701892443754787</v>
      </c>
      <c r="AC1593" s="3">
        <f t="shared" si="647"/>
        <v>25.701892443754787</v>
      </c>
      <c r="AE1593" s="34">
        <f t="shared" si="638"/>
        <v>12</v>
      </c>
      <c r="AF1593" s="73" t="b">
        <f>COUNTIF('Power Curve'!$D$2:$D$31,AE1593)&gt;0</f>
        <v>1</v>
      </c>
      <c r="AG1593" s="73" t="b">
        <f t="shared" si="639"/>
        <v>0</v>
      </c>
      <c r="AH1593" s="73" t="b">
        <f t="shared" si="648"/>
        <v>1</v>
      </c>
      <c r="AI1593" s="34" t="str">
        <f t="shared" si="640"/>
        <v>Outer</v>
      </c>
      <c r="AJ1593" s="35" t="str">
        <f t="shared" si="649"/>
        <v>1.2-1.3</v>
      </c>
      <c r="AK1593" s="36" t="str">
        <f t="shared" si="641"/>
        <v>13-14</v>
      </c>
      <c r="AL1593" s="36" t="str">
        <f t="shared" si="642"/>
        <v>Mar</v>
      </c>
      <c r="AM1593" s="35" t="str">
        <f t="shared" si="643"/>
        <v>305-315</v>
      </c>
      <c r="AN1593" s="36" t="str">
        <f t="shared" si="644"/>
        <v>HWS-HTI</v>
      </c>
    </row>
    <row r="1594" spans="5:40" x14ac:dyDescent="0.3">
      <c r="E1594" s="12">
        <v>40970.583333333336</v>
      </c>
      <c r="F1594" s="16">
        <v>12.72</v>
      </c>
      <c r="G1594" s="16">
        <v>1938.630004882818</v>
      </c>
      <c r="H1594" s="29">
        <v>1.2079540202761005</v>
      </c>
      <c r="I1594" s="26">
        <v>315.60000000000002</v>
      </c>
      <c r="J1594" s="30">
        <v>0.13364779874213836</v>
      </c>
      <c r="K1594" s="31">
        <v>0.1375350225301229</v>
      </c>
      <c r="L1594" s="111">
        <f t="shared" si="624"/>
        <v>1.3000000000000003</v>
      </c>
      <c r="M1594" s="112">
        <f t="shared" si="625"/>
        <v>0.13</v>
      </c>
      <c r="N1594" s="112" t="b">
        <f t="shared" si="626"/>
        <v>1</v>
      </c>
      <c r="O1594" s="112" t="b">
        <f t="shared" si="627"/>
        <v>1</v>
      </c>
      <c r="P1594" s="113">
        <f t="shared" si="628"/>
        <v>13.000000000000002</v>
      </c>
      <c r="Q1594" s="113">
        <f t="shared" si="629"/>
        <v>13</v>
      </c>
      <c r="R1594" s="114" t="str">
        <f t="shared" si="645"/>
        <v>1.3-0.13</v>
      </c>
      <c r="S1594" s="127">
        <f t="shared" si="630"/>
        <v>-3.4559656700221307E-3</v>
      </c>
      <c r="T1594" s="112" t="b">
        <f t="shared" si="631"/>
        <v>1</v>
      </c>
      <c r="U1594" s="22">
        <f t="shared" si="632"/>
        <v>12.6607242389437</v>
      </c>
      <c r="V1594" s="22">
        <f t="shared" si="633"/>
        <v>1.3148057200936809</v>
      </c>
      <c r="W1594" s="81">
        <f t="shared" si="634"/>
        <v>13</v>
      </c>
      <c r="X1594" s="22">
        <f t="shared" si="635"/>
        <v>0.66113889136122184</v>
      </c>
      <c r="Y1594" s="3">
        <f>IF(U1594&gt;'Power Curve'!$C$37,0,INDEX(Ci,$W1594,1)*POWER(1-X1594,3)+INDEX(Ci,$W1594,2)*3*X1594*POWER(1-X1594,2)+INDEX(Ci,$W1594,3)*3*POWER(X1594,2)*(1-X1594)+INDEX(Ci,$W1594,4)*POWER(X1594,3))</f>
        <v>1943.8132230895108</v>
      </c>
      <c r="Z1594" s="3">
        <f t="shared" si="636"/>
        <v>1937.0954713215783</v>
      </c>
      <c r="AA1594" s="3">
        <f t="shared" si="637"/>
        <v>1938.630004882818</v>
      </c>
      <c r="AB1594" s="3">
        <f t="shared" si="646"/>
        <v>-1.5345335612396411</v>
      </c>
      <c r="AC1594" s="3">
        <f t="shared" si="647"/>
        <v>1.5345335612396411</v>
      </c>
      <c r="AE1594" s="34">
        <f t="shared" si="638"/>
        <v>13</v>
      </c>
      <c r="AF1594" s="73" t="b">
        <f>COUNTIF('Power Curve'!$D$2:$D$31,AE1594)&gt;0</f>
        <v>1</v>
      </c>
      <c r="AG1594" s="73" t="b">
        <f t="shared" si="639"/>
        <v>0</v>
      </c>
      <c r="AH1594" s="73" t="b">
        <f t="shared" si="648"/>
        <v>1</v>
      </c>
      <c r="AI1594" s="34" t="str">
        <f t="shared" si="640"/>
        <v>Inner</v>
      </c>
      <c r="AJ1594" s="35" t="str">
        <f t="shared" si="649"/>
        <v>1.3-1.4</v>
      </c>
      <c r="AK1594" s="36" t="str">
        <f t="shared" si="641"/>
        <v>14-15</v>
      </c>
      <c r="AL1594" s="36" t="str">
        <f t="shared" si="642"/>
        <v>Mar</v>
      </c>
      <c r="AM1594" s="35" t="str">
        <f t="shared" si="643"/>
        <v>315-325</v>
      </c>
      <c r="AN1594" s="36" t="str">
        <f t="shared" si="644"/>
        <v>Inner-TI</v>
      </c>
    </row>
    <row r="1595" spans="5:40" x14ac:dyDescent="0.3">
      <c r="E1595" s="12">
        <v>40970.590277777781</v>
      </c>
      <c r="F1595" s="16">
        <v>12.59</v>
      </c>
      <c r="G1595" s="16">
        <v>1841.860046386716</v>
      </c>
      <c r="H1595" s="29">
        <v>1.2087623299122272</v>
      </c>
      <c r="I1595" s="26">
        <v>311.7</v>
      </c>
      <c r="J1595" s="30">
        <v>0.13820492454328834</v>
      </c>
      <c r="K1595" s="31">
        <v>0.11791202856539296</v>
      </c>
      <c r="L1595" s="111">
        <f t="shared" si="624"/>
        <v>1.3000000000000003</v>
      </c>
      <c r="M1595" s="112">
        <f t="shared" si="625"/>
        <v>0.14000000000000001</v>
      </c>
      <c r="N1595" s="112" t="b">
        <f t="shared" si="626"/>
        <v>1</v>
      </c>
      <c r="O1595" s="112" t="b">
        <f t="shared" si="627"/>
        <v>1</v>
      </c>
      <c r="P1595" s="113">
        <f t="shared" si="628"/>
        <v>13.000000000000002</v>
      </c>
      <c r="Q1595" s="113">
        <f t="shared" si="629"/>
        <v>12</v>
      </c>
      <c r="R1595" s="114" t="str">
        <f t="shared" si="645"/>
        <v>1.3-0.14</v>
      </c>
      <c r="S1595" s="127">
        <f t="shared" si="630"/>
        <v>-8.9101516438049953E-3</v>
      </c>
      <c r="T1595" s="112" t="b">
        <f t="shared" si="631"/>
        <v>1</v>
      </c>
      <c r="U1595" s="22">
        <f t="shared" si="632"/>
        <v>12.534124559524388</v>
      </c>
      <c r="V1595" s="22">
        <f t="shared" si="633"/>
        <v>1.295239331535267</v>
      </c>
      <c r="W1595" s="81">
        <f t="shared" si="634"/>
        <v>13</v>
      </c>
      <c r="X1595" s="22">
        <f t="shared" si="635"/>
        <v>0.53080646268104592</v>
      </c>
      <c r="Y1595" s="3">
        <f>IF(U1595&gt;'Power Curve'!$C$37,0,INDEX(Ci,$W1595,1)*POWER(1-X1595,3)+INDEX(Ci,$W1595,2)*3*X1595*POWER(1-X1595,2)+INDEX(Ci,$W1595,3)*3*POWER(X1595,2)*(1-X1595)+INDEX(Ci,$W1595,4)*POWER(X1595,3))</f>
        <v>1939.8031313107263</v>
      </c>
      <c r="Z1595" s="3">
        <f t="shared" si="636"/>
        <v>1922.5191912516198</v>
      </c>
      <c r="AA1595" s="3">
        <f t="shared" si="637"/>
        <v>1841.860046386716</v>
      </c>
      <c r="AB1595" s="3">
        <f t="shared" si="646"/>
        <v>80.659144864903737</v>
      </c>
      <c r="AC1595" s="3">
        <f t="shared" si="647"/>
        <v>80.659144864903737</v>
      </c>
      <c r="AE1595" s="34">
        <f t="shared" si="638"/>
        <v>13</v>
      </c>
      <c r="AF1595" s="73" t="b">
        <f>COUNTIF('Power Curve'!$D$2:$D$31,AE1595)&gt;0</f>
        <v>1</v>
      </c>
      <c r="AG1595" s="73" t="b">
        <f t="shared" si="639"/>
        <v>0</v>
      </c>
      <c r="AH1595" s="73" t="b">
        <f t="shared" si="648"/>
        <v>1</v>
      </c>
      <c r="AI1595" s="34" t="str">
        <f t="shared" si="640"/>
        <v>Inner</v>
      </c>
      <c r="AJ1595" s="35" t="str">
        <f t="shared" si="649"/>
        <v>1.2-1.3</v>
      </c>
      <c r="AK1595" s="36" t="str">
        <f t="shared" si="641"/>
        <v>14-15</v>
      </c>
      <c r="AL1595" s="36" t="str">
        <f t="shared" si="642"/>
        <v>Mar</v>
      </c>
      <c r="AM1595" s="35" t="str">
        <f t="shared" si="643"/>
        <v>305-315</v>
      </c>
      <c r="AN1595" s="36" t="str">
        <f t="shared" si="644"/>
        <v>Inner-TI</v>
      </c>
    </row>
    <row r="1596" spans="5:40" x14ac:dyDescent="0.3">
      <c r="E1596" s="12">
        <v>40970.597222222219</v>
      </c>
      <c r="F1596" s="16">
        <v>12.85</v>
      </c>
      <c r="G1596" s="16">
        <v>1950.229980468748</v>
      </c>
      <c r="H1596" s="29">
        <v>1.2089844638543203</v>
      </c>
      <c r="I1596" s="26">
        <v>309.89999999999998</v>
      </c>
      <c r="J1596" s="30">
        <v>0.12529182879377432</v>
      </c>
      <c r="K1596" s="31">
        <v>0.12166212850328176</v>
      </c>
      <c r="L1596" s="111">
        <f t="shared" si="624"/>
        <v>1.3000000000000003</v>
      </c>
      <c r="M1596" s="112">
        <f t="shared" si="625"/>
        <v>0.13</v>
      </c>
      <c r="N1596" s="112" t="b">
        <f t="shared" si="626"/>
        <v>1</v>
      </c>
      <c r="O1596" s="112" t="b">
        <f t="shared" si="627"/>
        <v>1</v>
      </c>
      <c r="P1596" s="113">
        <f t="shared" si="628"/>
        <v>13.000000000000002</v>
      </c>
      <c r="Q1596" s="113">
        <f t="shared" si="629"/>
        <v>13</v>
      </c>
      <c r="R1596" s="114" t="str">
        <f t="shared" si="645"/>
        <v>1.3-0.13</v>
      </c>
      <c r="S1596" s="127">
        <f t="shared" si="630"/>
        <v>-3.4559656700221307E-3</v>
      </c>
      <c r="T1596" s="112" t="b">
        <f t="shared" si="631"/>
        <v>1</v>
      </c>
      <c r="U1596" s="22">
        <f t="shared" si="632"/>
        <v>12.793754264092358</v>
      </c>
      <c r="V1596" s="22">
        <f t="shared" si="633"/>
        <v>1.3353659393132964</v>
      </c>
      <c r="W1596" s="81">
        <f t="shared" si="634"/>
        <v>13</v>
      </c>
      <c r="X1596" s="22">
        <f t="shared" si="635"/>
        <v>0.79809126236670946</v>
      </c>
      <c r="Y1596" s="3">
        <f>IF(U1596&gt;'Power Curve'!$C$37,0,INDEX(Ci,$W1596,1)*POWER(1-X1596,3)+INDEX(Ci,$W1596,2)*3*X1596*POWER(1-X1596,2)+INDEX(Ci,$W1596,3)*3*POWER(X1596,2)*(1-X1596)+INDEX(Ci,$W1596,4)*POWER(X1596,3))</f>
        <v>1947.6988504193928</v>
      </c>
      <c r="Z1596" s="3">
        <f t="shared" si="636"/>
        <v>1940.9676700568018</v>
      </c>
      <c r="AA1596" s="3">
        <f t="shared" si="637"/>
        <v>1950.229980468748</v>
      </c>
      <c r="AB1596" s="3">
        <f t="shared" si="646"/>
        <v>-9.2623104119461459</v>
      </c>
      <c r="AC1596" s="3">
        <f t="shared" si="647"/>
        <v>9.2623104119461459</v>
      </c>
      <c r="AE1596" s="34">
        <f t="shared" si="638"/>
        <v>13</v>
      </c>
      <c r="AF1596" s="73" t="b">
        <f>COUNTIF('Power Curve'!$D$2:$D$31,AE1596)&gt;0</f>
        <v>1</v>
      </c>
      <c r="AG1596" s="73" t="b">
        <f t="shared" si="639"/>
        <v>0</v>
      </c>
      <c r="AH1596" s="73" t="b">
        <f t="shared" si="648"/>
        <v>1</v>
      </c>
      <c r="AI1596" s="34" t="str">
        <f t="shared" si="640"/>
        <v>Inner</v>
      </c>
      <c r="AJ1596" s="35" t="str">
        <f t="shared" si="649"/>
        <v>1.3-1.4</v>
      </c>
      <c r="AK1596" s="36" t="str">
        <f t="shared" si="641"/>
        <v>14-15</v>
      </c>
      <c r="AL1596" s="36" t="str">
        <f t="shared" si="642"/>
        <v>Mar</v>
      </c>
      <c r="AM1596" s="35" t="str">
        <f t="shared" si="643"/>
        <v>305-315</v>
      </c>
      <c r="AN1596" s="36" t="str">
        <f t="shared" si="644"/>
        <v>Inner-TI</v>
      </c>
    </row>
    <row r="1597" spans="5:40" x14ac:dyDescent="0.3">
      <c r="E1597" s="12">
        <v>40970.604166666664</v>
      </c>
      <c r="F1597" s="16">
        <v>12.05</v>
      </c>
      <c r="G1597" s="16">
        <v>1868.6399841308639</v>
      </c>
      <c r="H1597" s="29">
        <v>1.2093934548122531</v>
      </c>
      <c r="I1597" s="26">
        <v>309</v>
      </c>
      <c r="J1597" s="30">
        <v>0.12780082987551866</v>
      </c>
      <c r="K1597" s="31">
        <v>0.12194083667983478</v>
      </c>
      <c r="L1597" s="111">
        <f t="shared" si="624"/>
        <v>1.2000000000000002</v>
      </c>
      <c r="M1597" s="112">
        <f t="shared" si="625"/>
        <v>0.13</v>
      </c>
      <c r="N1597" s="112" t="b">
        <f t="shared" si="626"/>
        <v>1</v>
      </c>
      <c r="O1597" s="112" t="b">
        <f t="shared" si="627"/>
        <v>1</v>
      </c>
      <c r="P1597" s="113">
        <f t="shared" si="628"/>
        <v>12</v>
      </c>
      <c r="Q1597" s="113">
        <f t="shared" si="629"/>
        <v>13</v>
      </c>
      <c r="R1597" s="114" t="str">
        <f t="shared" si="645"/>
        <v>1.2-0.13</v>
      </c>
      <c r="S1597" s="127">
        <f t="shared" si="630"/>
        <v>2.7735419214426767E-4</v>
      </c>
      <c r="T1597" s="112" t="b">
        <f t="shared" si="631"/>
        <v>1</v>
      </c>
      <c r="U1597" s="22">
        <f t="shared" si="632"/>
        <v>11.998608654114209</v>
      </c>
      <c r="V1597" s="22">
        <f t="shared" si="633"/>
        <v>1.2124736220759136</v>
      </c>
      <c r="W1597" s="81">
        <f t="shared" si="634"/>
        <v>12</v>
      </c>
      <c r="X1597" s="22">
        <f t="shared" si="635"/>
        <v>0.98082081320866221</v>
      </c>
      <c r="Y1597" s="3">
        <f>IF(U1597&gt;'Power Curve'!$C$37,0,INDEX(Ci,$W1597,1)*POWER(1-X1597,3)+INDEX(Ci,$W1597,2)*3*X1597*POWER(1-X1597,2)+INDEX(Ci,$W1597,3)*3*POWER(X1597,2)*(1-X1597)+INDEX(Ci,$W1597,4)*POWER(X1597,3))</f>
        <v>1915.9440588810201</v>
      </c>
      <c r="Z1597" s="3">
        <f t="shared" si="636"/>
        <v>1916.4754539976648</v>
      </c>
      <c r="AA1597" s="3">
        <f t="shared" si="637"/>
        <v>1868.6399841308639</v>
      </c>
      <c r="AB1597" s="3">
        <f t="shared" si="646"/>
        <v>47.83546986680085</v>
      </c>
      <c r="AC1597" s="3">
        <f t="shared" si="647"/>
        <v>47.83546986680085</v>
      </c>
      <c r="AE1597" s="34">
        <f t="shared" si="638"/>
        <v>12</v>
      </c>
      <c r="AF1597" s="73" t="b">
        <f>COUNTIF('Power Curve'!$D$2:$D$31,AE1597)&gt;0</f>
        <v>1</v>
      </c>
      <c r="AG1597" s="73" t="b">
        <f t="shared" si="639"/>
        <v>0</v>
      </c>
      <c r="AH1597" s="73" t="b">
        <f t="shared" si="648"/>
        <v>1</v>
      </c>
      <c r="AI1597" s="34" t="str">
        <f t="shared" si="640"/>
        <v>Inner</v>
      </c>
      <c r="AJ1597" s="35" t="str">
        <f t="shared" si="649"/>
        <v>1.2-1.3</v>
      </c>
      <c r="AK1597" s="36" t="str">
        <f t="shared" si="641"/>
        <v>14-15</v>
      </c>
      <c r="AL1597" s="36" t="str">
        <f t="shared" si="642"/>
        <v>Mar</v>
      </c>
      <c r="AM1597" s="35" t="str">
        <f t="shared" si="643"/>
        <v>305-315</v>
      </c>
      <c r="AN1597" s="36" t="str">
        <f t="shared" si="644"/>
        <v>Inner-TI</v>
      </c>
    </row>
    <row r="1598" spans="5:40" x14ac:dyDescent="0.3">
      <c r="E1598" s="12">
        <v>40970.611111111109</v>
      </c>
      <c r="F1598" s="16">
        <v>11.74</v>
      </c>
      <c r="G1598" s="16">
        <v>1962.070007324216</v>
      </c>
      <c r="H1598" s="29">
        <v>1.2088158391194213</v>
      </c>
      <c r="I1598" s="26">
        <v>307.60000000000002</v>
      </c>
      <c r="J1598" s="30">
        <v>0.10562180579216354</v>
      </c>
      <c r="K1598" s="31">
        <v>0.14331177172340856</v>
      </c>
      <c r="L1598" s="111">
        <f t="shared" si="624"/>
        <v>1.2000000000000002</v>
      </c>
      <c r="M1598" s="112">
        <f t="shared" si="625"/>
        <v>0.11</v>
      </c>
      <c r="N1598" s="112" t="b">
        <f t="shared" si="626"/>
        <v>1</v>
      </c>
      <c r="O1598" s="112" t="b">
        <f t="shared" si="627"/>
        <v>1</v>
      </c>
      <c r="P1598" s="113">
        <f t="shared" si="628"/>
        <v>12</v>
      </c>
      <c r="Q1598" s="113">
        <f t="shared" si="629"/>
        <v>15</v>
      </c>
      <c r="R1598" s="114" t="str">
        <f t="shared" si="645"/>
        <v>1.2-0.11</v>
      </c>
      <c r="S1598" s="127">
        <f t="shared" si="630"/>
        <v>2.6357743500489005E-3</v>
      </c>
      <c r="T1598" s="112" t="b">
        <f t="shared" si="631"/>
        <v>1</v>
      </c>
      <c r="U1598" s="22">
        <f t="shared" si="632"/>
        <v>11.688069391568767</v>
      </c>
      <c r="V1598" s="22">
        <f t="shared" si="633"/>
        <v>1.1644787780014476</v>
      </c>
      <c r="W1598" s="81">
        <f t="shared" si="634"/>
        <v>12</v>
      </c>
      <c r="X1598" s="22">
        <f t="shared" si="635"/>
        <v>0.68170803586108397</v>
      </c>
      <c r="Y1598" s="3">
        <f>IF(U1598&gt;'Power Curve'!$C$37,0,INDEX(Ci,$W1598,1)*POWER(1-X1598,3)+INDEX(Ci,$W1598,2)*3*X1598*POWER(1-X1598,2)+INDEX(Ci,$W1598,3)*3*POWER(X1598,2)*(1-X1598)+INDEX(Ci,$W1598,4)*POWER(X1598,3))</f>
        <v>1887.0985012329184</v>
      </c>
      <c r="Z1598" s="3">
        <f t="shared" si="636"/>
        <v>1892.0724670584839</v>
      </c>
      <c r="AA1598" s="3">
        <f t="shared" si="637"/>
        <v>1962.070007324216</v>
      </c>
      <c r="AB1598" s="3">
        <f t="shared" si="646"/>
        <v>-69.997540265732141</v>
      </c>
      <c r="AC1598" s="3">
        <f t="shared" si="647"/>
        <v>69.997540265732141</v>
      </c>
      <c r="AE1598" s="34">
        <f t="shared" si="638"/>
        <v>12</v>
      </c>
      <c r="AF1598" s="73" t="b">
        <f>COUNTIF('Power Curve'!$D$2:$D$31,AE1598)&gt;0</f>
        <v>1</v>
      </c>
      <c r="AG1598" s="73" t="b">
        <f t="shared" si="639"/>
        <v>0</v>
      </c>
      <c r="AH1598" s="73" t="b">
        <f t="shared" si="648"/>
        <v>1</v>
      </c>
      <c r="AI1598" s="34" t="str">
        <f t="shared" si="640"/>
        <v>Inner</v>
      </c>
      <c r="AJ1598" s="35" t="str">
        <f t="shared" si="649"/>
        <v>1.1-1.2</v>
      </c>
      <c r="AK1598" s="36" t="str">
        <f t="shared" si="641"/>
        <v>14-15</v>
      </c>
      <c r="AL1598" s="36" t="str">
        <f t="shared" si="642"/>
        <v>Mar</v>
      </c>
      <c r="AM1598" s="35" t="str">
        <f t="shared" si="643"/>
        <v>305-315</v>
      </c>
      <c r="AN1598" s="36" t="str">
        <f t="shared" si="644"/>
        <v>Inner-TI</v>
      </c>
    </row>
    <row r="1599" spans="5:40" x14ac:dyDescent="0.3">
      <c r="E1599" s="12">
        <v>40970.618055555555</v>
      </c>
      <c r="F1599" s="16">
        <v>10.5</v>
      </c>
      <c r="G1599" s="16">
        <v>1536.009948730474</v>
      </c>
      <c r="H1599" s="29">
        <v>1.2094912853018971</v>
      </c>
      <c r="I1599" s="26">
        <v>311.3</v>
      </c>
      <c r="J1599" s="30">
        <v>0.13523809523809524</v>
      </c>
      <c r="K1599" s="31">
        <v>0.12605094947026776</v>
      </c>
      <c r="L1599" s="111">
        <f t="shared" si="624"/>
        <v>1</v>
      </c>
      <c r="M1599" s="112">
        <f t="shared" si="625"/>
        <v>0.14000000000000001</v>
      </c>
      <c r="N1599" s="112" t="b">
        <f t="shared" si="626"/>
        <v>1</v>
      </c>
      <c r="O1599" s="112" t="b">
        <f t="shared" si="627"/>
        <v>1</v>
      </c>
      <c r="P1599" s="113">
        <f t="shared" si="628"/>
        <v>10</v>
      </c>
      <c r="Q1599" s="113">
        <f t="shared" si="629"/>
        <v>12</v>
      </c>
      <c r="R1599" s="114" t="str">
        <f t="shared" si="645"/>
        <v>1-0.14</v>
      </c>
      <c r="S1599" s="127">
        <f t="shared" si="630"/>
        <v>-3.1492945966296315E-3</v>
      </c>
      <c r="T1599" s="112" t="b">
        <f t="shared" si="631"/>
        <v>1</v>
      </c>
      <c r="U1599" s="22">
        <f t="shared" si="632"/>
        <v>10.455501066789992</v>
      </c>
      <c r="V1599" s="22">
        <f t="shared" si="633"/>
        <v>0.97398137012463681</v>
      </c>
      <c r="W1599" s="81">
        <f t="shared" si="634"/>
        <v>11</v>
      </c>
      <c r="X1599" s="22">
        <f t="shared" si="635"/>
        <v>0.49066093263861615</v>
      </c>
      <c r="Y1599" s="3">
        <f>IF(U1599&gt;'Power Curve'!$C$37,0,INDEX(Ci,$W1599,1)*POWER(1-X1599,3)+INDEX(Ci,$W1599,2)*3*X1599*POWER(1-X1599,2)+INDEX(Ci,$W1599,3)*3*POWER(X1599,2)*(1-X1599)+INDEX(Ci,$W1599,4)*POWER(X1599,3))</f>
        <v>1659.5718532005324</v>
      </c>
      <c r="Z1599" s="3">
        <f t="shared" si="636"/>
        <v>1654.3453725305294</v>
      </c>
      <c r="AA1599" s="3">
        <f t="shared" si="637"/>
        <v>1536.009948730474</v>
      </c>
      <c r="AB1599" s="3">
        <f t="shared" si="646"/>
        <v>118.33542380005542</v>
      </c>
      <c r="AC1599" s="3">
        <f t="shared" si="647"/>
        <v>118.33542380005542</v>
      </c>
      <c r="AE1599" s="34">
        <f t="shared" si="638"/>
        <v>10</v>
      </c>
      <c r="AF1599" s="73" t="b">
        <f>COUNTIF('Power Curve'!$D$2:$D$31,AE1599)&gt;0</f>
        <v>1</v>
      </c>
      <c r="AG1599" s="73" t="b">
        <f t="shared" si="639"/>
        <v>0</v>
      </c>
      <c r="AH1599" s="73" t="b">
        <f t="shared" si="648"/>
        <v>1</v>
      </c>
      <c r="AI1599" s="34" t="str">
        <f t="shared" si="640"/>
        <v>Inner</v>
      </c>
      <c r="AJ1599" s="35" t="str">
        <f t="shared" si="649"/>
        <v>0.9-1.0</v>
      </c>
      <c r="AK1599" s="36" t="str">
        <f t="shared" si="641"/>
        <v>14-15</v>
      </c>
      <c r="AL1599" s="36" t="str">
        <f t="shared" si="642"/>
        <v>Mar</v>
      </c>
      <c r="AM1599" s="35" t="str">
        <f t="shared" si="643"/>
        <v>305-315</v>
      </c>
      <c r="AN1599" s="36" t="str">
        <f t="shared" si="644"/>
        <v>Inner-TI</v>
      </c>
    </row>
    <row r="1600" spans="5:40" x14ac:dyDescent="0.3">
      <c r="E1600" s="12">
        <v>40970.625</v>
      </c>
      <c r="F1600" s="16">
        <v>10.25</v>
      </c>
      <c r="G1600" s="16">
        <v>1549.2700500488331</v>
      </c>
      <c r="H1600" s="29">
        <v>1.2104786151371003</v>
      </c>
      <c r="I1600" s="26">
        <v>305.2</v>
      </c>
      <c r="J1600" s="30">
        <v>8.2926829268292687E-2</v>
      </c>
      <c r="K1600" s="31">
        <v>0.18542107494468224</v>
      </c>
      <c r="L1600" s="111">
        <f t="shared" si="624"/>
        <v>0.9</v>
      </c>
      <c r="M1600" s="112">
        <f t="shared" si="625"/>
        <v>0.08</v>
      </c>
      <c r="N1600" s="112" t="b">
        <f t="shared" si="626"/>
        <v>1</v>
      </c>
      <c r="O1600" s="112" t="b">
        <f t="shared" si="627"/>
        <v>1</v>
      </c>
      <c r="P1600" s="113">
        <f t="shared" si="628"/>
        <v>9</v>
      </c>
      <c r="Q1600" s="113">
        <f t="shared" si="629"/>
        <v>18</v>
      </c>
      <c r="R1600" s="114" t="str">
        <f t="shared" si="645"/>
        <v>0.9-0.08</v>
      </c>
      <c r="S1600" s="127">
        <f t="shared" si="630"/>
        <v>-3.2661595904943932E-3</v>
      </c>
      <c r="T1600" s="112" t="b">
        <f t="shared" si="631"/>
        <v>1</v>
      </c>
      <c r="U1600" s="22">
        <f t="shared" si="632"/>
        <v>10.209337077123207</v>
      </c>
      <c r="V1600" s="22">
        <f t="shared" si="633"/>
        <v>0.93593593199239111</v>
      </c>
      <c r="W1600" s="81">
        <f t="shared" si="634"/>
        <v>11</v>
      </c>
      <c r="X1600" s="22">
        <f t="shared" si="635"/>
        <v>0.25175736355962736</v>
      </c>
      <c r="Y1600" s="3">
        <f>IF(U1600&gt;'Power Curve'!$C$37,0,INDEX(Ci,$W1600,1)*POWER(1-X1600,3)+INDEX(Ci,$W1600,2)*3*X1600*POWER(1-X1600,2)+INDEX(Ci,$W1600,3)*3*POWER(X1600,2)*(1-X1600)+INDEX(Ci,$W1600,4)*POWER(X1600,3))</f>
        <v>1592.9840353121201</v>
      </c>
      <c r="Z1600" s="3">
        <f t="shared" si="636"/>
        <v>1587.7810952276809</v>
      </c>
      <c r="AA1600" s="3">
        <f t="shared" si="637"/>
        <v>1549.2700500488331</v>
      </c>
      <c r="AB1600" s="3">
        <f t="shared" si="646"/>
        <v>38.51104517884778</v>
      </c>
      <c r="AC1600" s="3">
        <f t="shared" si="647"/>
        <v>38.51104517884778</v>
      </c>
      <c r="AE1600" s="34">
        <f t="shared" si="638"/>
        <v>10</v>
      </c>
      <c r="AF1600" s="73" t="b">
        <f>COUNTIF('Power Curve'!$D$2:$D$31,AE1600)&gt;0</f>
        <v>1</v>
      </c>
      <c r="AG1600" s="73" t="b">
        <f t="shared" si="639"/>
        <v>0</v>
      </c>
      <c r="AH1600" s="73" t="b">
        <f t="shared" si="648"/>
        <v>1</v>
      </c>
      <c r="AI1600" s="34" t="str">
        <f t="shared" si="640"/>
        <v>Outer</v>
      </c>
      <c r="AJ1600" s="35" t="str">
        <f t="shared" si="649"/>
        <v>0.9-1.0</v>
      </c>
      <c r="AK1600" s="36" t="str">
        <f t="shared" si="641"/>
        <v>15-16</v>
      </c>
      <c r="AL1600" s="36" t="str">
        <f t="shared" si="642"/>
        <v>Mar</v>
      </c>
      <c r="AM1600" s="35" t="str">
        <f t="shared" si="643"/>
        <v>305-315</v>
      </c>
      <c r="AN1600" s="36" t="str">
        <f t="shared" si="644"/>
        <v>HWS-LTI</v>
      </c>
    </row>
    <row r="1601" spans="5:40" x14ac:dyDescent="0.3">
      <c r="E1601" s="12">
        <v>40970.631944444445</v>
      </c>
      <c r="F1601" s="16">
        <v>9.6300000000000008</v>
      </c>
      <c r="G1601" s="16">
        <v>1435.909973144529</v>
      </c>
      <c r="H1601" s="29">
        <v>1.2112887785891</v>
      </c>
      <c r="I1601" s="26">
        <v>307.7</v>
      </c>
      <c r="J1601" s="30">
        <v>0.10488058151609553</v>
      </c>
      <c r="K1601" s="31">
        <v>0.16111062708339705</v>
      </c>
      <c r="L1601" s="111">
        <f t="shared" si="624"/>
        <v>0.8</v>
      </c>
      <c r="M1601" s="112">
        <f t="shared" si="625"/>
        <v>9.9999999999999992E-2</v>
      </c>
      <c r="N1601" s="112" t="b">
        <f t="shared" si="626"/>
        <v>1</v>
      </c>
      <c r="O1601" s="112" t="b">
        <f t="shared" si="627"/>
        <v>1</v>
      </c>
      <c r="P1601" s="113">
        <f t="shared" si="628"/>
        <v>8</v>
      </c>
      <c r="Q1601" s="113">
        <f t="shared" si="629"/>
        <v>16</v>
      </c>
      <c r="R1601" s="114" t="str">
        <f t="shared" si="645"/>
        <v>0.8-0.1</v>
      </c>
      <c r="S1601" s="127">
        <f t="shared" si="630"/>
        <v>-6.0676466262259811E-3</v>
      </c>
      <c r="T1601" s="112" t="b">
        <f t="shared" si="631"/>
        <v>1</v>
      </c>
      <c r="U1601" s="22">
        <f t="shared" si="632"/>
        <v>9.5939361145700186</v>
      </c>
      <c r="V1601" s="22">
        <f t="shared" si="633"/>
        <v>0.84082372943573536</v>
      </c>
      <c r="W1601" s="81">
        <f t="shared" si="634"/>
        <v>10</v>
      </c>
      <c r="X1601" s="22">
        <f t="shared" si="635"/>
        <v>0.62160299500642013</v>
      </c>
      <c r="Y1601" s="3">
        <f>IF(U1601&gt;'Power Curve'!$C$37,0,INDEX(Ci,$W1601,1)*POWER(1-X1601,3)+INDEX(Ci,$W1601,2)*3*X1601*POWER(1-X1601,2)+INDEX(Ci,$W1601,3)*3*POWER(X1601,2)*(1-X1601)+INDEX(Ci,$W1601,4)*POWER(X1601,3))</f>
        <v>1403.7607620218839</v>
      </c>
      <c r="Z1601" s="3">
        <f t="shared" si="636"/>
        <v>1395.2432377701734</v>
      </c>
      <c r="AA1601" s="3">
        <f t="shared" si="637"/>
        <v>1435.909973144529</v>
      </c>
      <c r="AB1601" s="3">
        <f t="shared" si="646"/>
        <v>-40.66673537435554</v>
      </c>
      <c r="AC1601" s="3">
        <f t="shared" si="647"/>
        <v>40.66673537435554</v>
      </c>
      <c r="AE1601" s="34">
        <f t="shared" si="638"/>
        <v>10</v>
      </c>
      <c r="AF1601" s="73" t="b">
        <f>COUNTIF('Power Curve'!$D$2:$D$31,AE1601)&gt;0</f>
        <v>1</v>
      </c>
      <c r="AG1601" s="73" t="b">
        <f t="shared" si="639"/>
        <v>0</v>
      </c>
      <c r="AH1601" s="73" t="b">
        <f t="shared" si="648"/>
        <v>1</v>
      </c>
      <c r="AI1601" s="34" t="str">
        <f t="shared" si="640"/>
        <v>Inner</v>
      </c>
      <c r="AJ1601" s="35" t="str">
        <f t="shared" si="649"/>
        <v>0.8-0.9</v>
      </c>
      <c r="AK1601" s="36" t="str">
        <f t="shared" si="641"/>
        <v>15-16</v>
      </c>
      <c r="AL1601" s="36" t="str">
        <f t="shared" si="642"/>
        <v>Mar</v>
      </c>
      <c r="AM1601" s="35" t="str">
        <f t="shared" si="643"/>
        <v>305-315</v>
      </c>
      <c r="AN1601" s="36" t="str">
        <f t="shared" si="644"/>
        <v>Inner-TI</v>
      </c>
    </row>
    <row r="1602" spans="5:40" x14ac:dyDescent="0.3">
      <c r="E1602" s="12">
        <v>40970.638888888891</v>
      </c>
      <c r="F1602" s="16">
        <v>9.26</v>
      </c>
      <c r="G1602" s="16">
        <v>1432.2300109863331</v>
      </c>
      <c r="H1602" s="29">
        <v>1.2117345151363959</v>
      </c>
      <c r="I1602" s="26">
        <v>306.7</v>
      </c>
      <c r="J1602" s="30">
        <v>0.10259179265658747</v>
      </c>
      <c r="K1602" s="31">
        <v>0.16792324768960881</v>
      </c>
      <c r="L1602" s="111">
        <f t="shared" si="624"/>
        <v>0.8</v>
      </c>
      <c r="M1602" s="112">
        <f t="shared" si="625"/>
        <v>9.9999999999999992E-2</v>
      </c>
      <c r="N1602" s="112" t="b">
        <f t="shared" si="626"/>
        <v>1</v>
      </c>
      <c r="O1602" s="112" t="b">
        <f t="shared" si="627"/>
        <v>1</v>
      </c>
      <c r="P1602" s="113">
        <f t="shared" si="628"/>
        <v>8</v>
      </c>
      <c r="Q1602" s="113">
        <f t="shared" si="629"/>
        <v>16</v>
      </c>
      <c r="R1602" s="114" t="str">
        <f t="shared" si="645"/>
        <v>0.8-0.1</v>
      </c>
      <c r="S1602" s="127">
        <f t="shared" si="630"/>
        <v>-6.0676466262259811E-3</v>
      </c>
      <c r="T1602" s="112" t="b">
        <f t="shared" si="631"/>
        <v>1</v>
      </c>
      <c r="U1602" s="22">
        <f t="shared" si="632"/>
        <v>9.226453202418984</v>
      </c>
      <c r="V1602" s="22">
        <f t="shared" si="633"/>
        <v>0.78402806075233122</v>
      </c>
      <c r="W1602" s="81">
        <f t="shared" si="634"/>
        <v>10</v>
      </c>
      <c r="X1602" s="22">
        <f t="shared" si="635"/>
        <v>0.23099247327363875</v>
      </c>
      <c r="Y1602" s="3">
        <f>IF(U1602&gt;'Power Curve'!$C$37,0,INDEX(Ci,$W1602,1)*POWER(1-X1602,3)+INDEX(Ci,$W1602,2)*3*X1602*POWER(1-X1602,2)+INDEX(Ci,$W1602,3)*3*POWER(X1602,2)*(1-X1602)+INDEX(Ci,$W1602,4)*POWER(X1602,3))</f>
        <v>1272.8320227690467</v>
      </c>
      <c r="Z1602" s="3">
        <f t="shared" si="636"/>
        <v>1265.1089278403397</v>
      </c>
      <c r="AA1602" s="3">
        <f t="shared" si="637"/>
        <v>1432.2300109863331</v>
      </c>
      <c r="AB1602" s="3">
        <f t="shared" si="646"/>
        <v>-167.12108314599345</v>
      </c>
      <c r="AC1602" s="3">
        <f t="shared" si="647"/>
        <v>167.12108314599345</v>
      </c>
      <c r="AE1602" s="34">
        <f t="shared" si="638"/>
        <v>9</v>
      </c>
      <c r="AF1602" s="73" t="b">
        <f>COUNTIF('Power Curve'!$D$2:$D$31,AE1602)&gt;0</f>
        <v>1</v>
      </c>
      <c r="AG1602" s="73" t="b">
        <f t="shared" si="639"/>
        <v>0</v>
      </c>
      <c r="AH1602" s="73" t="b">
        <f t="shared" si="648"/>
        <v>1</v>
      </c>
      <c r="AI1602" s="34" t="str">
        <f t="shared" si="640"/>
        <v>Inner</v>
      </c>
      <c r="AJ1602" s="35" t="str">
        <f t="shared" si="649"/>
        <v>0.7-0.8</v>
      </c>
      <c r="AK1602" s="36" t="str">
        <f t="shared" si="641"/>
        <v>15-16</v>
      </c>
      <c r="AL1602" s="36" t="str">
        <f t="shared" si="642"/>
        <v>Mar</v>
      </c>
      <c r="AM1602" s="35" t="str">
        <f t="shared" si="643"/>
        <v>305-315</v>
      </c>
      <c r="AN1602" s="36" t="str">
        <f t="shared" si="644"/>
        <v>Inner-TI</v>
      </c>
    </row>
    <row r="1603" spans="5:40" x14ac:dyDescent="0.3">
      <c r="E1603" s="12">
        <v>40970.645833333336</v>
      </c>
      <c r="F1603" s="16">
        <v>9.39</v>
      </c>
      <c r="G1603" s="16">
        <v>1211.64001464844</v>
      </c>
      <c r="H1603" s="29">
        <v>1.2129476890440378</v>
      </c>
      <c r="I1603" s="26">
        <v>303.10000000000002</v>
      </c>
      <c r="J1603" s="30">
        <v>0.10969116080937166</v>
      </c>
      <c r="K1603" s="31">
        <v>0.16054186918311061</v>
      </c>
      <c r="L1603" s="111">
        <f t="shared" ref="L1603:L1666" si="650">ROUND((V1603-CenterOfFirstWindSpeedBin)/WindSpeedBinWidth,0)*WindSpeedBinWidth+CenterOfFirstWindSpeedBin</f>
        <v>0.8</v>
      </c>
      <c r="M1603" s="112">
        <f t="shared" ref="M1603:M1666" si="651">ROUND((J1603-CenterOfFirstTurbulenceBin)/TurbulenceBinWidth,0)*TurbulenceBinWidth+CenterOfFirstTurbulenceBin</f>
        <v>0.11</v>
      </c>
      <c r="N1603" s="112" t="b">
        <f t="shared" ref="N1603:N1666" si="652">IF(AND(L1603&gt;=CenterOfFirstWindSpeedBin,L1603&lt;=CenterOfLastWindSpeedBin),TRUE,FALSE)</f>
        <v>1</v>
      </c>
      <c r="O1603" s="112" t="b">
        <f t="shared" ref="O1603:O1666" si="653">IF(AND(M1603&gt;=CenterOfFirstTurbulenceBin,M1603&lt;=CenterOfLastTurbulenceBin),TRUE,FALSE)</f>
        <v>1</v>
      </c>
      <c r="P1603" s="113">
        <f t="shared" ref="P1603:P1666" si="654">(L1603-CenterOfFirstWindSpeedBin)/WindSpeedBinWidth+1</f>
        <v>8</v>
      </c>
      <c r="Q1603" s="113">
        <f t="shared" ref="Q1603:Q1666" si="655">NumberOfTurbulenceBins-(M1603-CenterOfFirstTurbulenceBin)/TurbulenceBinWidth</f>
        <v>15</v>
      </c>
      <c r="R1603" s="114" t="str">
        <f t="shared" si="645"/>
        <v>0.8-0.11</v>
      </c>
      <c r="S1603" s="127">
        <f t="shared" ref="S1603:S1666" si="656">IF(T1603,INDEX(PowerDeviationMatrix,Q1603,P1603),IF(UseMatrixPadValue,MatrixPadValue,0))</f>
        <v>-6.4327119838497289E-3</v>
      </c>
      <c r="T1603" s="112" t="b">
        <f t="shared" ref="T1603:T1666" si="657">IF(AND(P1603&gt;0,Q1603&gt;0,N1603,O1603),LEN(INDEX(PowerDeviationMatrix,Q1603,P1603))&gt;0,FALSE)</f>
        <v>1</v>
      </c>
      <c r="U1603" s="22">
        <f t="shared" ref="U1603:U1666" si="658">F1603*(H1603/Ref_Density)^(1/3)</f>
        <v>9.359103566947617</v>
      </c>
      <c r="V1603" s="22">
        <f t="shared" ref="V1603:V1666" si="659">(U1603-CutInWindSpeed)/(RatedWindSpeed-CutInWindSpeed)</f>
        <v>0.80452960219925596</v>
      </c>
      <c r="W1603" s="81">
        <f t="shared" ref="W1603:W1666" si="660">COUNTIF(xa,"&lt;"&amp;U1603)</f>
        <v>10</v>
      </c>
      <c r="X1603" s="22">
        <f t="shared" ref="X1603:X1666" si="661">(U1603-INDEX(xa,$W1603))/(INDEX(xb,$W1603)-INDEX(xa,$W1603))</f>
        <v>0.37199121466621071</v>
      </c>
      <c r="Y1603" s="3">
        <f>IF(U1603&gt;'Power Curve'!$C$37,0,INDEX(Ci,$W1603,1)*POWER(1-X1603,3)+INDEX(Ci,$W1603,2)*3*X1603*POWER(1-X1603,2)+INDEX(Ci,$W1603,3)*3*POWER(X1603,2)*(1-X1603)+INDEX(Ci,$W1603,4)*POWER(X1603,3))</f>
        <v>1320.1719140431421</v>
      </c>
      <c r="Z1603" s="3">
        <f t="shared" ref="Z1603:Z1666" si="662">IF(OR(T1603,UseMatrixPadValue),Y1603*(1+S1603),"")</f>
        <v>1311.679628350935</v>
      </c>
      <c r="AA1603" s="3">
        <f t="shared" ref="AA1603:AA1666" si="663">IF(AH1603,G1603,"")</f>
        <v>1211.64001464844</v>
      </c>
      <c r="AB1603" s="3">
        <f t="shared" si="646"/>
        <v>100.03961370249499</v>
      </c>
      <c r="AC1603" s="3">
        <f t="shared" si="647"/>
        <v>100.03961370249499</v>
      </c>
      <c r="AE1603" s="34">
        <f t="shared" ref="AE1603:AE1666" si="664">MROUND(U1603-Centre_First_Bin,Bin_Width)+Centre_First_Bin</f>
        <v>9</v>
      </c>
      <c r="AF1603" s="73" t="b">
        <f>COUNTIF('Power Curve'!$D$2:$D$31,AE1603)&gt;0</f>
        <v>1</v>
      </c>
      <c r="AG1603" s="73" t="b">
        <f t="shared" ref="AG1603:AG1666" si="665">(G1603&lt;0)</f>
        <v>0</v>
      </c>
      <c r="AH1603" s="73" t="b">
        <f t="shared" si="648"/>
        <v>1</v>
      </c>
      <c r="AI1603" s="34" t="str">
        <f t="shared" ref="AI1603:AI1666" si="666">IF(AH1603,IF(AND(J1603&gt;=LowerTurbLimit,J1603&lt;=UpperTurbLimit,K1603&gt;=LowerShearLimit,K1603&lt;=UpperShearLimit),"Inner","Outer"),"")</f>
        <v>Inner</v>
      </c>
      <c r="AJ1603" s="35" t="str">
        <f t="shared" si="649"/>
        <v>0.8-0.9</v>
      </c>
      <c r="AK1603" s="36" t="str">
        <f t="shared" ref="AK1603:AK1666" si="667">IF(AH1603,HOUR(E1603)&amp;"-"&amp;HOUR(E1603)+1,"")</f>
        <v>15-16</v>
      </c>
      <c r="AL1603" s="36" t="str">
        <f t="shared" ref="AL1603:AL1666" si="668">IF(AH1603,TEXT(E1603,"mmm"),"")</f>
        <v>Mar</v>
      </c>
      <c r="AM1603" s="35" t="str">
        <f t="shared" ref="AM1603:AM1666" si="669">IF(AH1603,IF(OR(I1603&lt;5,I1603&gt;=355),"355-5",MROUND(I1603,10)-5&amp;"-"&amp;MROUND(I1603,10)+5),"")</f>
        <v>295-305</v>
      </c>
      <c r="AN1603" s="36" t="str">
        <f t="shared" ref="AN1603:AN1666" si="670">IF(AH1603,IF(V1603&lt;0.5,IF(J1603&lt;=LowerTurbLimit,"LWS-LTI",IF(J1603&gt;=UpperTurbLimit,"LWS-HTI","Inner-TI")),IF(J1603&lt;=LowerTurbLimit,"HWS-LTI",IF(J1603&gt;=UpperTurbLimit,"HWS-HTI","Inner-TI"))),"")</f>
        <v>Inner-TI</v>
      </c>
    </row>
    <row r="1604" spans="5:40" x14ac:dyDescent="0.3">
      <c r="E1604" s="12">
        <v>40970.652777777781</v>
      </c>
      <c r="F1604" s="16">
        <v>7.43</v>
      </c>
      <c r="G1604" s="16">
        <v>728.8900222778318</v>
      </c>
      <c r="H1604" s="29">
        <v>1.2139467554237429</v>
      </c>
      <c r="I1604" s="26">
        <v>300.39999999999998</v>
      </c>
      <c r="J1604" s="30">
        <v>0.16419919246298789</v>
      </c>
      <c r="K1604" s="31">
        <v>0.21575169532911717</v>
      </c>
      <c r="L1604" s="111">
        <f t="shared" si="650"/>
        <v>0.5</v>
      </c>
      <c r="M1604" s="112">
        <f t="shared" si="651"/>
        <v>0.16</v>
      </c>
      <c r="N1604" s="112" t="b">
        <f t="shared" si="652"/>
        <v>1</v>
      </c>
      <c r="O1604" s="112" t="b">
        <f t="shared" si="653"/>
        <v>1</v>
      </c>
      <c r="P1604" s="113">
        <f t="shared" si="654"/>
        <v>5</v>
      </c>
      <c r="Q1604" s="113">
        <f t="shared" si="655"/>
        <v>10</v>
      </c>
      <c r="R1604" s="114" t="str">
        <f t="shared" ref="R1604:R1667" si="671">L1604&amp;"-"&amp;M1604</f>
        <v>0.5-0.16</v>
      </c>
      <c r="S1604" s="127">
        <f t="shared" si="656"/>
        <v>2.7070438384100125E-2</v>
      </c>
      <c r="T1604" s="112" t="b">
        <f t="shared" si="657"/>
        <v>1</v>
      </c>
      <c r="U1604" s="22">
        <f t="shared" si="658"/>
        <v>7.4075853439701751</v>
      </c>
      <c r="V1604" s="22">
        <f t="shared" si="659"/>
        <v>0.50291616996353217</v>
      </c>
      <c r="W1604" s="81">
        <f t="shared" si="660"/>
        <v>8</v>
      </c>
      <c r="X1604" s="22">
        <f t="shared" si="661"/>
        <v>0.39500381834523951</v>
      </c>
      <c r="Y1604" s="3">
        <f>IF(U1604&gt;'Power Curve'!$C$37,0,INDEX(Ci,$W1604,1)*POWER(1-X1604,3)+INDEX(Ci,$W1604,2)*3*X1604*POWER(1-X1604,2)+INDEX(Ci,$W1604,3)*3*POWER(X1604,2)*(1-X1604)+INDEX(Ci,$W1604,4)*POWER(X1604,3))</f>
        <v>705.84032125548265</v>
      </c>
      <c r="Z1604" s="3">
        <f t="shared" si="662"/>
        <v>724.94772818104263</v>
      </c>
      <c r="AA1604" s="3">
        <f t="shared" si="663"/>
        <v>728.8900222778318</v>
      </c>
      <c r="AB1604" s="3">
        <f t="shared" ref="AB1604:AB1667" si="672">IF(AH1604,Z1604-AA1604,"")</f>
        <v>-3.9422940967891691</v>
      </c>
      <c r="AC1604" s="3">
        <f t="shared" ref="AC1604:AC1667" si="673">IF(AH1604,ABS(AB1604),"")</f>
        <v>3.9422940967891691</v>
      </c>
      <c r="AE1604" s="34">
        <f t="shared" si="664"/>
        <v>7</v>
      </c>
      <c r="AF1604" s="73" t="b">
        <f>COUNTIF('Power Curve'!$D$2:$D$31,AE1604)&gt;0</f>
        <v>1</v>
      </c>
      <c r="AG1604" s="73" t="b">
        <f t="shared" si="665"/>
        <v>0</v>
      </c>
      <c r="AH1604" s="73" t="b">
        <f t="shared" ref="AH1604:AH1667" si="674">AND(AF1604,NOT(AG1604))</f>
        <v>1</v>
      </c>
      <c r="AI1604" s="34" t="str">
        <f t="shared" si="666"/>
        <v>Outer</v>
      </c>
      <c r="AJ1604" s="35" t="str">
        <f t="shared" ref="AJ1604:AJ1667" si="675">IF(AH1604,TEXT(ROUND(V1604+0.05,1)-0.1,"0.0")&amp;"-"&amp;TEXT(ROUND(V1604+0.05,1),"0.0"),"")</f>
        <v>0.5-0.6</v>
      </c>
      <c r="AK1604" s="36" t="str">
        <f t="shared" si="667"/>
        <v>15-16</v>
      </c>
      <c r="AL1604" s="36" t="str">
        <f t="shared" si="668"/>
        <v>Mar</v>
      </c>
      <c r="AM1604" s="35" t="str">
        <f t="shared" si="669"/>
        <v>295-305</v>
      </c>
      <c r="AN1604" s="36" t="str">
        <f t="shared" si="670"/>
        <v>HWS-HTI</v>
      </c>
    </row>
    <row r="1605" spans="5:40" x14ac:dyDescent="0.3">
      <c r="E1605" s="12">
        <v>40970.659722222219</v>
      </c>
      <c r="F1605" s="16">
        <v>7.18</v>
      </c>
      <c r="G1605" s="16">
        <v>719.10002231597878</v>
      </c>
      <c r="H1605" s="29">
        <v>1.2145283617935494</v>
      </c>
      <c r="I1605" s="26">
        <v>296.7</v>
      </c>
      <c r="J1605" s="30">
        <v>0.1476323119777159</v>
      </c>
      <c r="K1605" s="31">
        <v>0.2127994138953721</v>
      </c>
      <c r="L1605" s="111">
        <f t="shared" si="650"/>
        <v>0.5</v>
      </c>
      <c r="M1605" s="112">
        <f t="shared" si="651"/>
        <v>0.15000000000000002</v>
      </c>
      <c r="N1605" s="112" t="b">
        <f t="shared" si="652"/>
        <v>1</v>
      </c>
      <c r="O1605" s="112" t="b">
        <f t="shared" si="653"/>
        <v>1</v>
      </c>
      <c r="P1605" s="113">
        <f t="shared" si="654"/>
        <v>5</v>
      </c>
      <c r="Q1605" s="113">
        <f t="shared" si="655"/>
        <v>10.999999999999998</v>
      </c>
      <c r="R1605" s="114" t="str">
        <f t="shared" si="671"/>
        <v>0.5-0.15</v>
      </c>
      <c r="S1605" s="127">
        <f t="shared" si="656"/>
        <v>3.6961852981718626E-2</v>
      </c>
      <c r="T1605" s="112" t="b">
        <f t="shared" si="657"/>
        <v>1</v>
      </c>
      <c r="U1605" s="22">
        <f t="shared" si="658"/>
        <v>7.1594825514259224</v>
      </c>
      <c r="V1605" s="22">
        <f t="shared" si="659"/>
        <v>0.46457108359668825</v>
      </c>
      <c r="W1605" s="81">
        <f t="shared" si="660"/>
        <v>8</v>
      </c>
      <c r="X1605" s="22">
        <f t="shared" si="661"/>
        <v>0.14529303104685432</v>
      </c>
      <c r="Y1605" s="3">
        <f>IF(U1605&gt;'Power Curve'!$C$37,0,INDEX(Ci,$W1605,1)*POWER(1-X1605,3)+INDEX(Ci,$W1605,2)*3*X1605*POWER(1-X1605,2)+INDEX(Ci,$W1605,3)*3*POWER(X1605,2)*(1-X1605)+INDEX(Ci,$W1605,4)*POWER(X1605,3))</f>
        <v>638.05406037840703</v>
      </c>
      <c r="Z1605" s="3">
        <f t="shared" si="662"/>
        <v>661.63772075250233</v>
      </c>
      <c r="AA1605" s="3">
        <f t="shared" si="663"/>
        <v>719.10002231597878</v>
      </c>
      <c r="AB1605" s="3">
        <f t="shared" si="672"/>
        <v>-57.462301563476444</v>
      </c>
      <c r="AC1605" s="3">
        <f t="shared" si="673"/>
        <v>57.462301563476444</v>
      </c>
      <c r="AE1605" s="34">
        <f t="shared" si="664"/>
        <v>7</v>
      </c>
      <c r="AF1605" s="73" t="b">
        <f>COUNTIF('Power Curve'!$D$2:$D$31,AE1605)&gt;0</f>
        <v>1</v>
      </c>
      <c r="AG1605" s="73" t="b">
        <f t="shared" si="665"/>
        <v>0</v>
      </c>
      <c r="AH1605" s="73" t="b">
        <f t="shared" si="674"/>
        <v>1</v>
      </c>
      <c r="AI1605" s="34" t="str">
        <f t="shared" si="666"/>
        <v>Outer</v>
      </c>
      <c r="AJ1605" s="35" t="str">
        <f t="shared" si="675"/>
        <v>0.4-0.5</v>
      </c>
      <c r="AK1605" s="36" t="str">
        <f t="shared" si="667"/>
        <v>15-16</v>
      </c>
      <c r="AL1605" s="36" t="str">
        <f t="shared" si="668"/>
        <v>Mar</v>
      </c>
      <c r="AM1605" s="35" t="str">
        <f t="shared" si="669"/>
        <v>295-305</v>
      </c>
      <c r="AN1605" s="36" t="str">
        <f t="shared" si="670"/>
        <v>LWS-HTI</v>
      </c>
    </row>
    <row r="1606" spans="5:40" x14ac:dyDescent="0.3">
      <c r="E1606" s="12">
        <v>40970.666666666664</v>
      </c>
      <c r="F1606" s="16">
        <v>10.050000000000001</v>
      </c>
      <c r="G1606" s="16">
        <v>1657.960006713872</v>
      </c>
      <c r="H1606" s="29">
        <v>1.2140731669309013</v>
      </c>
      <c r="I1606" s="26">
        <v>295.89999999999998</v>
      </c>
      <c r="J1606" s="30">
        <v>0.13134328358208955</v>
      </c>
      <c r="K1606" s="31">
        <v>0.18285408558634461</v>
      </c>
      <c r="L1606" s="111">
        <f t="shared" si="650"/>
        <v>0.9</v>
      </c>
      <c r="M1606" s="112">
        <f t="shared" si="651"/>
        <v>0.13</v>
      </c>
      <c r="N1606" s="112" t="b">
        <f t="shared" si="652"/>
        <v>1</v>
      </c>
      <c r="O1606" s="112" t="b">
        <f t="shared" si="653"/>
        <v>1</v>
      </c>
      <c r="P1606" s="113">
        <f t="shared" si="654"/>
        <v>9</v>
      </c>
      <c r="Q1606" s="113">
        <f t="shared" si="655"/>
        <v>13</v>
      </c>
      <c r="R1606" s="114" t="str">
        <f t="shared" si="671"/>
        <v>0.9-0.13</v>
      </c>
      <c r="S1606" s="127">
        <f t="shared" si="656"/>
        <v>-3.9361611857989297E-3</v>
      </c>
      <c r="T1606" s="112" t="b">
        <f t="shared" si="657"/>
        <v>1</v>
      </c>
      <c r="U1606" s="22">
        <f t="shared" si="658"/>
        <v>10.020029167160821</v>
      </c>
      <c r="V1606" s="22">
        <f t="shared" si="659"/>
        <v>0.9066777842585656</v>
      </c>
      <c r="W1606" s="81">
        <f t="shared" si="660"/>
        <v>11</v>
      </c>
      <c r="X1606" s="22">
        <f t="shared" si="661"/>
        <v>6.8032947140647684E-2</v>
      </c>
      <c r="Y1606" s="3">
        <f>IF(U1606&gt;'Power Curve'!$C$37,0,INDEX(Ci,$W1606,1)*POWER(1-X1606,3)+INDEX(Ci,$W1606,2)*3*X1606*POWER(1-X1606,2)+INDEX(Ci,$W1606,3)*3*POWER(X1606,2)*(1-X1606)+INDEX(Ci,$W1606,4)*POWER(X1606,3))</f>
        <v>1539.1567426800204</v>
      </c>
      <c r="Z1606" s="3">
        <f t="shared" si="662"/>
        <v>1533.0983736506225</v>
      </c>
      <c r="AA1606" s="3">
        <f t="shared" si="663"/>
        <v>1657.960006713872</v>
      </c>
      <c r="AB1606" s="3">
        <f t="shared" si="672"/>
        <v>-124.86163306324943</v>
      </c>
      <c r="AC1606" s="3">
        <f t="shared" si="673"/>
        <v>124.86163306324943</v>
      </c>
      <c r="AE1606" s="34">
        <f t="shared" si="664"/>
        <v>10</v>
      </c>
      <c r="AF1606" s="73" t="b">
        <f>COUNTIF('Power Curve'!$D$2:$D$31,AE1606)&gt;0</f>
        <v>1</v>
      </c>
      <c r="AG1606" s="73" t="b">
        <f t="shared" si="665"/>
        <v>0</v>
      </c>
      <c r="AH1606" s="73" t="b">
        <f t="shared" si="674"/>
        <v>1</v>
      </c>
      <c r="AI1606" s="34" t="str">
        <f t="shared" si="666"/>
        <v>Inner</v>
      </c>
      <c r="AJ1606" s="35" t="str">
        <f t="shared" si="675"/>
        <v>0.9-1.0</v>
      </c>
      <c r="AK1606" s="36" t="str">
        <f t="shared" si="667"/>
        <v>16-17</v>
      </c>
      <c r="AL1606" s="36" t="str">
        <f t="shared" si="668"/>
        <v>Mar</v>
      </c>
      <c r="AM1606" s="35" t="str">
        <f t="shared" si="669"/>
        <v>295-305</v>
      </c>
      <c r="AN1606" s="36" t="str">
        <f t="shared" si="670"/>
        <v>Inner-TI</v>
      </c>
    </row>
    <row r="1607" spans="5:40" x14ac:dyDescent="0.3">
      <c r="E1607" s="12">
        <v>40970.673611111109</v>
      </c>
      <c r="F1607" s="16">
        <v>11.56</v>
      </c>
      <c r="G1607" s="16">
        <v>1938.0300140380909</v>
      </c>
      <c r="H1607" s="29">
        <v>1.2137522382587018</v>
      </c>
      <c r="I1607" s="26">
        <v>303.2</v>
      </c>
      <c r="J1607" s="30">
        <v>6.4878892733564009E-2</v>
      </c>
      <c r="K1607" s="31">
        <v>0.18752723562254947</v>
      </c>
      <c r="L1607" s="111">
        <f t="shared" si="650"/>
        <v>1.1000000000000001</v>
      </c>
      <c r="M1607" s="112">
        <f t="shared" si="651"/>
        <v>6.0000000000000005E-2</v>
      </c>
      <c r="N1607" s="112" t="b">
        <f t="shared" si="652"/>
        <v>1</v>
      </c>
      <c r="O1607" s="112" t="b">
        <f t="shared" si="653"/>
        <v>1</v>
      </c>
      <c r="P1607" s="113">
        <f t="shared" si="654"/>
        <v>11</v>
      </c>
      <c r="Q1607" s="113">
        <f t="shared" si="655"/>
        <v>20</v>
      </c>
      <c r="R1607" s="114" t="str">
        <f t="shared" si="671"/>
        <v>1.1-0.06</v>
      </c>
      <c r="S1607" s="127">
        <f t="shared" si="656"/>
        <v>-3.1802676396208235E-2</v>
      </c>
      <c r="T1607" s="112" t="b">
        <f t="shared" si="657"/>
        <v>1</v>
      </c>
      <c r="U1607" s="22">
        <f t="shared" si="658"/>
        <v>11.524510442977094</v>
      </c>
      <c r="V1607" s="22">
        <f t="shared" si="659"/>
        <v>1.1392002152512954</v>
      </c>
      <c r="W1607" s="81">
        <f t="shared" si="660"/>
        <v>12</v>
      </c>
      <c r="X1607" s="22">
        <f t="shared" si="661"/>
        <v>0.52416734045176805</v>
      </c>
      <c r="Y1607" s="3">
        <f>IF(U1607&gt;'Power Curve'!$C$37,0,INDEX(Ci,$W1607,1)*POWER(1-X1607,3)+INDEX(Ci,$W1607,2)*3*X1607*POWER(1-X1607,2)+INDEX(Ci,$W1607,3)*3*POWER(X1607,2)*(1-X1607)+INDEX(Ci,$W1607,4)*POWER(X1607,3))</f>
        <v>1865.5589449749946</v>
      </c>
      <c r="Z1607" s="3">
        <f t="shared" si="662"/>
        <v>1806.2291775499032</v>
      </c>
      <c r="AA1607" s="3">
        <f t="shared" si="663"/>
        <v>1938.0300140380909</v>
      </c>
      <c r="AB1607" s="3">
        <f t="shared" si="672"/>
        <v>-131.80083648818777</v>
      </c>
      <c r="AC1607" s="3">
        <f t="shared" si="673"/>
        <v>131.80083648818777</v>
      </c>
      <c r="AE1607" s="34">
        <f t="shared" si="664"/>
        <v>12</v>
      </c>
      <c r="AF1607" s="73" t="b">
        <f>COUNTIF('Power Curve'!$D$2:$D$31,AE1607)&gt;0</f>
        <v>1</v>
      </c>
      <c r="AG1607" s="73" t="b">
        <f t="shared" si="665"/>
        <v>0</v>
      </c>
      <c r="AH1607" s="73" t="b">
        <f t="shared" si="674"/>
        <v>1</v>
      </c>
      <c r="AI1607" s="34" t="str">
        <f t="shared" si="666"/>
        <v>Outer</v>
      </c>
      <c r="AJ1607" s="35" t="str">
        <f t="shared" si="675"/>
        <v>1.1-1.2</v>
      </c>
      <c r="AK1607" s="36" t="str">
        <f t="shared" si="667"/>
        <v>16-17</v>
      </c>
      <c r="AL1607" s="36" t="str">
        <f t="shared" si="668"/>
        <v>Mar</v>
      </c>
      <c r="AM1607" s="35" t="str">
        <f t="shared" si="669"/>
        <v>295-305</v>
      </c>
      <c r="AN1607" s="36" t="str">
        <f t="shared" si="670"/>
        <v>HWS-LTI</v>
      </c>
    </row>
    <row r="1608" spans="5:40" x14ac:dyDescent="0.3">
      <c r="E1608" s="12">
        <v>40970.680555555555</v>
      </c>
      <c r="F1608" s="16">
        <v>11.17</v>
      </c>
      <c r="G1608" s="16">
        <v>1916.4300384521459</v>
      </c>
      <c r="H1608" s="29">
        <v>1.214610268445401</v>
      </c>
      <c r="I1608" s="26">
        <v>305.10000000000002</v>
      </c>
      <c r="J1608" s="30">
        <v>6.803939122649956E-2</v>
      </c>
      <c r="K1608" s="31">
        <v>0.17308852824683124</v>
      </c>
      <c r="L1608" s="111">
        <f t="shared" si="650"/>
        <v>1.1000000000000001</v>
      </c>
      <c r="M1608" s="112">
        <f t="shared" si="651"/>
        <v>6.9999999999999993E-2</v>
      </c>
      <c r="N1608" s="112" t="b">
        <f t="shared" si="652"/>
        <v>1</v>
      </c>
      <c r="O1608" s="112" t="b">
        <f t="shared" si="653"/>
        <v>1</v>
      </c>
      <c r="P1608" s="113">
        <f t="shared" si="654"/>
        <v>11</v>
      </c>
      <c r="Q1608" s="113">
        <f t="shared" si="655"/>
        <v>19</v>
      </c>
      <c r="R1608" s="114" t="str">
        <f t="shared" si="671"/>
        <v>1.1-0.07</v>
      </c>
      <c r="S1608" s="127">
        <f t="shared" si="656"/>
        <v>3.6061561685225896E-2</v>
      </c>
      <c r="T1608" s="112" t="b">
        <f t="shared" si="657"/>
        <v>1</v>
      </c>
      <c r="U1608" s="22">
        <f t="shared" si="658"/>
        <v>11.138331168732597</v>
      </c>
      <c r="V1608" s="22">
        <f t="shared" si="659"/>
        <v>1.0795149635371328</v>
      </c>
      <c r="W1608" s="81">
        <f t="shared" si="660"/>
        <v>12</v>
      </c>
      <c r="X1608" s="22">
        <f t="shared" si="661"/>
        <v>0.15219777265374834</v>
      </c>
      <c r="Y1608" s="3">
        <f>IF(U1608&gt;'Power Curve'!$C$37,0,INDEX(Ci,$W1608,1)*POWER(1-X1608,3)+INDEX(Ci,$W1608,2)*3*X1608*POWER(1-X1608,2)+INDEX(Ci,$W1608,3)*3*POWER(X1608,2)*(1-X1608)+INDEX(Ci,$W1608,4)*POWER(X1608,3))</f>
        <v>1803.7254824601089</v>
      </c>
      <c r="Z1608" s="3">
        <f t="shared" si="662"/>
        <v>1868.7706402090582</v>
      </c>
      <c r="AA1608" s="3">
        <f t="shared" si="663"/>
        <v>1916.4300384521459</v>
      </c>
      <c r="AB1608" s="3">
        <f t="shared" si="672"/>
        <v>-47.659398243087708</v>
      </c>
      <c r="AC1608" s="3">
        <f t="shared" si="673"/>
        <v>47.659398243087708</v>
      </c>
      <c r="AE1608" s="34">
        <f t="shared" si="664"/>
        <v>11</v>
      </c>
      <c r="AF1608" s="73" t="b">
        <f>COUNTIF('Power Curve'!$D$2:$D$31,AE1608)&gt;0</f>
        <v>1</v>
      </c>
      <c r="AG1608" s="73" t="b">
        <f t="shared" si="665"/>
        <v>0</v>
      </c>
      <c r="AH1608" s="73" t="b">
        <f t="shared" si="674"/>
        <v>1</v>
      </c>
      <c r="AI1608" s="34" t="str">
        <f t="shared" si="666"/>
        <v>Outer</v>
      </c>
      <c r="AJ1608" s="35" t="str">
        <f t="shared" si="675"/>
        <v>1.0-1.1</v>
      </c>
      <c r="AK1608" s="36" t="str">
        <f t="shared" si="667"/>
        <v>16-17</v>
      </c>
      <c r="AL1608" s="36" t="str">
        <f t="shared" si="668"/>
        <v>Mar</v>
      </c>
      <c r="AM1608" s="35" t="str">
        <f t="shared" si="669"/>
        <v>305-315</v>
      </c>
      <c r="AN1608" s="36" t="str">
        <f t="shared" si="670"/>
        <v>HWS-LTI</v>
      </c>
    </row>
    <row r="1609" spans="5:40" x14ac:dyDescent="0.3">
      <c r="E1609" s="12">
        <v>40970.6875</v>
      </c>
      <c r="F1609" s="16">
        <v>10.64</v>
      </c>
      <c r="G1609" s="16">
        <v>1787.6999359130859</v>
      </c>
      <c r="H1609" s="29">
        <v>1.2152897657622059</v>
      </c>
      <c r="I1609" s="26">
        <v>305.89999999999998</v>
      </c>
      <c r="J1609" s="30">
        <v>6.6729323308270666E-2</v>
      </c>
      <c r="K1609" s="31">
        <v>0.17757284042839894</v>
      </c>
      <c r="L1609" s="111">
        <f t="shared" si="650"/>
        <v>1</v>
      </c>
      <c r="M1609" s="112">
        <f t="shared" si="651"/>
        <v>6.9999999999999993E-2</v>
      </c>
      <c r="N1609" s="112" t="b">
        <f t="shared" si="652"/>
        <v>1</v>
      </c>
      <c r="O1609" s="112" t="b">
        <f t="shared" si="653"/>
        <v>1</v>
      </c>
      <c r="P1609" s="113">
        <f t="shared" si="654"/>
        <v>10</v>
      </c>
      <c r="Q1609" s="113">
        <f t="shared" si="655"/>
        <v>19</v>
      </c>
      <c r="R1609" s="114" t="str">
        <f t="shared" si="671"/>
        <v>1-0.07</v>
      </c>
      <c r="S1609" s="127">
        <f t="shared" si="656"/>
        <v>1.9734271379481575E-3</v>
      </c>
      <c r="T1609" s="112" t="b">
        <f t="shared" si="657"/>
        <v>1</v>
      </c>
      <c r="U1609" s="22">
        <f t="shared" si="658"/>
        <v>10.61181194858897</v>
      </c>
      <c r="V1609" s="22">
        <f t="shared" si="659"/>
        <v>0.99813972078725688</v>
      </c>
      <c r="W1609" s="81">
        <f t="shared" si="660"/>
        <v>11</v>
      </c>
      <c r="X1609" s="22">
        <f t="shared" si="661"/>
        <v>0.64236154326898809</v>
      </c>
      <c r="Y1609" s="3">
        <f>IF(U1609&gt;'Power Curve'!$C$37,0,INDEX(Ci,$W1609,1)*POWER(1-X1609,3)+INDEX(Ci,$W1609,2)*3*X1609*POWER(1-X1609,2)+INDEX(Ci,$W1609,3)*3*POWER(X1609,2)*(1-X1609)+INDEX(Ci,$W1609,4)*POWER(X1609,3))</f>
        <v>1698.6512027537237</v>
      </c>
      <c r="Z1609" s="3">
        <f t="shared" si="662"/>
        <v>1702.0033671351462</v>
      </c>
      <c r="AA1609" s="3">
        <f t="shared" si="663"/>
        <v>1787.6999359130859</v>
      </c>
      <c r="AB1609" s="3">
        <f t="shared" si="672"/>
        <v>-85.696568777939774</v>
      </c>
      <c r="AC1609" s="3">
        <f t="shared" si="673"/>
        <v>85.696568777939774</v>
      </c>
      <c r="AE1609" s="34">
        <f t="shared" si="664"/>
        <v>11</v>
      </c>
      <c r="AF1609" s="73" t="b">
        <f>COUNTIF('Power Curve'!$D$2:$D$31,AE1609)&gt;0</f>
        <v>1</v>
      </c>
      <c r="AG1609" s="73" t="b">
        <f t="shared" si="665"/>
        <v>0</v>
      </c>
      <c r="AH1609" s="73" t="b">
        <f t="shared" si="674"/>
        <v>1</v>
      </c>
      <c r="AI1609" s="34" t="str">
        <f t="shared" si="666"/>
        <v>Outer</v>
      </c>
      <c r="AJ1609" s="35" t="str">
        <f t="shared" si="675"/>
        <v>0.9-1.0</v>
      </c>
      <c r="AK1609" s="36" t="str">
        <f t="shared" si="667"/>
        <v>16-17</v>
      </c>
      <c r="AL1609" s="36" t="str">
        <f t="shared" si="668"/>
        <v>Mar</v>
      </c>
      <c r="AM1609" s="35" t="str">
        <f t="shared" si="669"/>
        <v>305-315</v>
      </c>
      <c r="AN1609" s="36" t="str">
        <f t="shared" si="670"/>
        <v>HWS-LTI</v>
      </c>
    </row>
    <row r="1610" spans="5:40" x14ac:dyDescent="0.3">
      <c r="E1610" s="12">
        <v>40970.694444444445</v>
      </c>
      <c r="F1610" s="16">
        <v>9.31</v>
      </c>
      <c r="G1610" s="16">
        <v>1245.2299575805689</v>
      </c>
      <c r="H1610" s="29">
        <v>1.2162388519099512</v>
      </c>
      <c r="I1610" s="26">
        <v>299.2</v>
      </c>
      <c r="J1610" s="30">
        <v>7.5187969924812026E-2</v>
      </c>
      <c r="K1610" s="31">
        <v>0.21107723040196041</v>
      </c>
      <c r="L1610" s="111">
        <f t="shared" si="650"/>
        <v>0.8</v>
      </c>
      <c r="M1610" s="112">
        <f t="shared" si="651"/>
        <v>0.08</v>
      </c>
      <c r="N1610" s="112" t="b">
        <f t="shared" si="652"/>
        <v>1</v>
      </c>
      <c r="O1610" s="112" t="b">
        <f t="shared" si="653"/>
        <v>1</v>
      </c>
      <c r="P1610" s="113">
        <f t="shared" si="654"/>
        <v>8</v>
      </c>
      <c r="Q1610" s="113">
        <f t="shared" si="655"/>
        <v>18</v>
      </c>
      <c r="R1610" s="114" t="str">
        <f t="shared" si="671"/>
        <v>0.8-0.08</v>
      </c>
      <c r="S1610" s="127">
        <f t="shared" si="656"/>
        <v>-1.7357261610698626E-2</v>
      </c>
      <c r="T1610" s="112" t="b">
        <f t="shared" si="657"/>
        <v>1</v>
      </c>
      <c r="U1610" s="22">
        <f t="shared" si="658"/>
        <v>9.2877519679120208</v>
      </c>
      <c r="V1610" s="22">
        <f t="shared" si="659"/>
        <v>0.79350198256073712</v>
      </c>
      <c r="W1610" s="81">
        <f t="shared" si="660"/>
        <v>10</v>
      </c>
      <c r="X1610" s="22">
        <f t="shared" si="661"/>
        <v>0.2961490886674169</v>
      </c>
      <c r="Y1610" s="3">
        <f>IF(U1610&gt;'Power Curve'!$C$37,0,INDEX(Ci,$W1610,1)*POWER(1-X1610,3)+INDEX(Ci,$W1610,2)*3*X1610*POWER(1-X1610,2)+INDEX(Ci,$W1610,3)*3*POWER(X1610,2)*(1-X1610)+INDEX(Ci,$W1610,4)*POWER(X1610,3))</f>
        <v>1294.6223534614546</v>
      </c>
      <c r="Z1610" s="3">
        <f t="shared" si="662"/>
        <v>1272.1512545853659</v>
      </c>
      <c r="AA1610" s="3">
        <f t="shared" si="663"/>
        <v>1245.2299575805689</v>
      </c>
      <c r="AB1610" s="3">
        <f t="shared" si="672"/>
        <v>26.921297004796997</v>
      </c>
      <c r="AC1610" s="3">
        <f t="shared" si="673"/>
        <v>26.921297004796997</v>
      </c>
      <c r="AE1610" s="34">
        <f t="shared" si="664"/>
        <v>9</v>
      </c>
      <c r="AF1610" s="73" t="b">
        <f>COUNTIF('Power Curve'!$D$2:$D$31,AE1610)&gt;0</f>
        <v>1</v>
      </c>
      <c r="AG1610" s="73" t="b">
        <f t="shared" si="665"/>
        <v>0</v>
      </c>
      <c r="AH1610" s="73" t="b">
        <f t="shared" si="674"/>
        <v>1</v>
      </c>
      <c r="AI1610" s="34" t="str">
        <f t="shared" si="666"/>
        <v>Outer</v>
      </c>
      <c r="AJ1610" s="35" t="str">
        <f t="shared" si="675"/>
        <v>0.7-0.8</v>
      </c>
      <c r="AK1610" s="36" t="str">
        <f t="shared" si="667"/>
        <v>16-17</v>
      </c>
      <c r="AL1610" s="36" t="str">
        <f t="shared" si="668"/>
        <v>Mar</v>
      </c>
      <c r="AM1610" s="35" t="str">
        <f t="shared" si="669"/>
        <v>295-305</v>
      </c>
      <c r="AN1610" s="36" t="str">
        <f t="shared" si="670"/>
        <v>HWS-LTI</v>
      </c>
    </row>
    <row r="1611" spans="5:40" x14ac:dyDescent="0.3">
      <c r="E1611" s="12">
        <v>40970.701388888891</v>
      </c>
      <c r="F1611" s="16">
        <v>8.15</v>
      </c>
      <c r="G1611" s="16">
        <v>940.59001922607399</v>
      </c>
      <c r="H1611" s="29">
        <v>1.2172787925990285</v>
      </c>
      <c r="I1611" s="26">
        <v>291.8</v>
      </c>
      <c r="J1611" s="30">
        <v>6.6257668711656448E-2</v>
      </c>
      <c r="K1611" s="31">
        <v>0.24508033458867728</v>
      </c>
      <c r="L1611" s="111">
        <f t="shared" si="650"/>
        <v>0.6</v>
      </c>
      <c r="M1611" s="112">
        <f t="shared" si="651"/>
        <v>6.9999999999999993E-2</v>
      </c>
      <c r="N1611" s="112" t="b">
        <f t="shared" si="652"/>
        <v>1</v>
      </c>
      <c r="O1611" s="112" t="b">
        <f t="shared" si="653"/>
        <v>1</v>
      </c>
      <c r="P1611" s="113">
        <f t="shared" si="654"/>
        <v>6</v>
      </c>
      <c r="Q1611" s="113">
        <f t="shared" si="655"/>
        <v>19</v>
      </c>
      <c r="R1611" s="114" t="str">
        <f t="shared" si="671"/>
        <v>0.6-0.07</v>
      </c>
      <c r="S1611" s="127">
        <f t="shared" si="656"/>
        <v>-3.3639724247800033E-2</v>
      </c>
      <c r="T1611" s="112" t="b">
        <f t="shared" si="657"/>
        <v>1</v>
      </c>
      <c r="U1611" s="22">
        <f t="shared" si="658"/>
        <v>8.1328406755962543</v>
      </c>
      <c r="V1611" s="22">
        <f t="shared" si="659"/>
        <v>0.61500671938471907</v>
      </c>
      <c r="W1611" s="81">
        <f t="shared" si="660"/>
        <v>9</v>
      </c>
      <c r="X1611" s="22">
        <f t="shared" si="661"/>
        <v>0.12409890705176008</v>
      </c>
      <c r="Y1611" s="3">
        <f>IF(U1611&gt;'Power Curve'!$C$37,0,INDEX(Ci,$W1611,1)*POWER(1-X1611,3)+INDEX(Ci,$W1611,2)*3*X1611*POWER(1-X1611,2)+INDEX(Ci,$W1611,3)*3*POWER(X1611,2)*(1-X1611)+INDEX(Ci,$W1611,4)*POWER(X1611,3))</f>
        <v>918.22254952876267</v>
      </c>
      <c r="Z1611" s="3">
        <f t="shared" si="662"/>
        <v>887.33379616450316</v>
      </c>
      <c r="AA1611" s="3">
        <f t="shared" si="663"/>
        <v>940.59001922607399</v>
      </c>
      <c r="AB1611" s="3">
        <f t="shared" si="672"/>
        <v>-53.256223061570836</v>
      </c>
      <c r="AC1611" s="3">
        <f t="shared" si="673"/>
        <v>53.256223061570836</v>
      </c>
      <c r="AE1611" s="34">
        <f t="shared" si="664"/>
        <v>8</v>
      </c>
      <c r="AF1611" s="73" t="b">
        <f>COUNTIF('Power Curve'!$D$2:$D$31,AE1611)&gt;0</f>
        <v>1</v>
      </c>
      <c r="AG1611" s="73" t="b">
        <f t="shared" si="665"/>
        <v>0</v>
      </c>
      <c r="AH1611" s="73" t="b">
        <f t="shared" si="674"/>
        <v>1</v>
      </c>
      <c r="AI1611" s="34" t="str">
        <f t="shared" si="666"/>
        <v>Outer</v>
      </c>
      <c r="AJ1611" s="35" t="str">
        <f t="shared" si="675"/>
        <v>0.6-0.7</v>
      </c>
      <c r="AK1611" s="36" t="str">
        <f t="shared" si="667"/>
        <v>16-17</v>
      </c>
      <c r="AL1611" s="36" t="str">
        <f t="shared" si="668"/>
        <v>Mar</v>
      </c>
      <c r="AM1611" s="35" t="str">
        <f t="shared" si="669"/>
        <v>285-295</v>
      </c>
      <c r="AN1611" s="36" t="str">
        <f t="shared" si="670"/>
        <v>HWS-LTI</v>
      </c>
    </row>
    <row r="1612" spans="5:40" x14ac:dyDescent="0.3">
      <c r="E1612" s="12">
        <v>40970.708333333336</v>
      </c>
      <c r="F1612" s="16">
        <v>8.24</v>
      </c>
      <c r="G1612" s="16">
        <v>1012.1999893188474</v>
      </c>
      <c r="H1612" s="29">
        <v>1.2179150549621862</v>
      </c>
      <c r="I1612" s="26">
        <v>299</v>
      </c>
      <c r="J1612" s="30">
        <v>6.4320388349514562E-2</v>
      </c>
      <c r="K1612" s="31">
        <v>0.23912542719275792</v>
      </c>
      <c r="L1612" s="111">
        <f t="shared" si="650"/>
        <v>0.6</v>
      </c>
      <c r="M1612" s="112">
        <f t="shared" si="651"/>
        <v>6.0000000000000005E-2</v>
      </c>
      <c r="N1612" s="112" t="b">
        <f t="shared" si="652"/>
        <v>1</v>
      </c>
      <c r="O1612" s="112" t="b">
        <f t="shared" si="653"/>
        <v>1</v>
      </c>
      <c r="P1612" s="113">
        <f t="shared" si="654"/>
        <v>6</v>
      </c>
      <c r="Q1612" s="113">
        <f t="shared" si="655"/>
        <v>20</v>
      </c>
      <c r="R1612" s="114" t="str">
        <f t="shared" si="671"/>
        <v>0.6-0.06</v>
      </c>
      <c r="S1612" s="127">
        <f t="shared" si="656"/>
        <v>-3.7616032398411298E-2</v>
      </c>
      <c r="T1612" s="112" t="b">
        <f t="shared" si="657"/>
        <v>1</v>
      </c>
      <c r="U1612" s="22">
        <f t="shared" si="658"/>
        <v>8.2240835756577493</v>
      </c>
      <c r="V1612" s="22">
        <f t="shared" si="659"/>
        <v>0.62910860371798505</v>
      </c>
      <c r="W1612" s="81">
        <f t="shared" si="660"/>
        <v>9</v>
      </c>
      <c r="X1612" s="22">
        <f t="shared" si="661"/>
        <v>0.21530059875507265</v>
      </c>
      <c r="Y1612" s="3">
        <f>IF(U1612&gt;'Power Curve'!$C$37,0,INDEX(Ci,$W1612,1)*POWER(1-X1612,3)+INDEX(Ci,$W1612,2)*3*X1612*POWER(1-X1612,2)+INDEX(Ci,$W1612,3)*3*POWER(X1612,2)*(1-X1612)+INDEX(Ci,$W1612,4)*POWER(X1612,3))</f>
        <v>946.22639605374081</v>
      </c>
      <c r="Z1612" s="3">
        <f t="shared" si="662"/>
        <v>910.63311328355132</v>
      </c>
      <c r="AA1612" s="3">
        <f t="shared" si="663"/>
        <v>1012.1999893188474</v>
      </c>
      <c r="AB1612" s="3">
        <f t="shared" si="672"/>
        <v>-101.5668760352961</v>
      </c>
      <c r="AC1612" s="3">
        <f t="shared" si="673"/>
        <v>101.5668760352961</v>
      </c>
      <c r="AE1612" s="34">
        <f t="shared" si="664"/>
        <v>8</v>
      </c>
      <c r="AF1612" s="73" t="b">
        <f>COUNTIF('Power Curve'!$D$2:$D$31,AE1612)&gt;0</f>
        <v>1</v>
      </c>
      <c r="AG1612" s="73" t="b">
        <f t="shared" si="665"/>
        <v>0</v>
      </c>
      <c r="AH1612" s="73" t="b">
        <f t="shared" si="674"/>
        <v>1</v>
      </c>
      <c r="AI1612" s="34" t="str">
        <f t="shared" si="666"/>
        <v>Outer</v>
      </c>
      <c r="AJ1612" s="35" t="str">
        <f t="shared" si="675"/>
        <v>0.6-0.7</v>
      </c>
      <c r="AK1612" s="36" t="str">
        <f t="shared" si="667"/>
        <v>17-18</v>
      </c>
      <c r="AL1612" s="36" t="str">
        <f t="shared" si="668"/>
        <v>Mar</v>
      </c>
      <c r="AM1612" s="35" t="str">
        <f t="shared" si="669"/>
        <v>295-305</v>
      </c>
      <c r="AN1612" s="36" t="str">
        <f t="shared" si="670"/>
        <v>HWS-LTI</v>
      </c>
    </row>
    <row r="1613" spans="5:40" x14ac:dyDescent="0.3">
      <c r="E1613" s="12">
        <v>40970.715277777781</v>
      </c>
      <c r="F1613" s="16">
        <v>9.23</v>
      </c>
      <c r="G1613" s="16">
        <v>1360.7200622558589</v>
      </c>
      <c r="H1613" s="29">
        <v>1.2182299600814577</v>
      </c>
      <c r="I1613" s="26">
        <v>296.10000000000002</v>
      </c>
      <c r="J1613" s="30">
        <v>6.2838569880823397E-2</v>
      </c>
      <c r="K1613" s="31">
        <v>0.27382453400588741</v>
      </c>
      <c r="L1613" s="111">
        <f t="shared" si="650"/>
        <v>0.8</v>
      </c>
      <c r="M1613" s="112">
        <f t="shared" si="651"/>
        <v>6.0000000000000005E-2</v>
      </c>
      <c r="N1613" s="112" t="b">
        <f t="shared" si="652"/>
        <v>1</v>
      </c>
      <c r="O1613" s="112" t="b">
        <f t="shared" si="653"/>
        <v>1</v>
      </c>
      <c r="P1613" s="113">
        <f t="shared" si="654"/>
        <v>8</v>
      </c>
      <c r="Q1613" s="113">
        <f t="shared" si="655"/>
        <v>20</v>
      </c>
      <c r="R1613" s="114" t="str">
        <f t="shared" si="671"/>
        <v>0.8-0.06</v>
      </c>
      <c r="S1613" s="127">
        <f t="shared" si="656"/>
        <v>-2.1944432312601625E-2</v>
      </c>
      <c r="T1613" s="112" t="b">
        <f t="shared" si="657"/>
        <v>1</v>
      </c>
      <c r="U1613" s="22">
        <f t="shared" si="658"/>
        <v>9.212965187254861</v>
      </c>
      <c r="V1613" s="22">
        <f t="shared" si="659"/>
        <v>0.78194344452902387</v>
      </c>
      <c r="W1613" s="81">
        <f t="shared" si="660"/>
        <v>10</v>
      </c>
      <c r="X1613" s="22">
        <f t="shared" si="661"/>
        <v>0.21665558721393433</v>
      </c>
      <c r="Y1613" s="3">
        <f>IF(U1613&gt;'Power Curve'!$C$37,0,INDEX(Ci,$W1613,1)*POWER(1-X1613,3)+INDEX(Ci,$W1613,2)*3*X1613*POWER(1-X1613,2)+INDEX(Ci,$W1613,3)*3*POWER(X1613,2)*(1-X1613)+INDEX(Ci,$W1613,4)*POWER(X1613,3))</f>
        <v>1268.0677840211604</v>
      </c>
      <c r="Z1613" s="3">
        <f t="shared" si="662"/>
        <v>1240.2407563669171</v>
      </c>
      <c r="AA1613" s="3">
        <f t="shared" si="663"/>
        <v>1360.7200622558589</v>
      </c>
      <c r="AB1613" s="3">
        <f t="shared" si="672"/>
        <v>-120.47930588894178</v>
      </c>
      <c r="AC1613" s="3">
        <f t="shared" si="673"/>
        <v>120.47930588894178</v>
      </c>
      <c r="AE1613" s="34">
        <f t="shared" si="664"/>
        <v>9</v>
      </c>
      <c r="AF1613" s="73" t="b">
        <f>COUNTIF('Power Curve'!$D$2:$D$31,AE1613)&gt;0</f>
        <v>1</v>
      </c>
      <c r="AG1613" s="73" t="b">
        <f t="shared" si="665"/>
        <v>0</v>
      </c>
      <c r="AH1613" s="73" t="b">
        <f t="shared" si="674"/>
        <v>1</v>
      </c>
      <c r="AI1613" s="34" t="str">
        <f t="shared" si="666"/>
        <v>Outer</v>
      </c>
      <c r="AJ1613" s="35" t="str">
        <f t="shared" si="675"/>
        <v>0.7-0.8</v>
      </c>
      <c r="AK1613" s="36" t="str">
        <f t="shared" si="667"/>
        <v>17-18</v>
      </c>
      <c r="AL1613" s="36" t="str">
        <f t="shared" si="668"/>
        <v>Mar</v>
      </c>
      <c r="AM1613" s="35" t="str">
        <f t="shared" si="669"/>
        <v>295-305</v>
      </c>
      <c r="AN1613" s="36" t="str">
        <f t="shared" si="670"/>
        <v>HWS-LTI</v>
      </c>
    </row>
    <row r="1614" spans="5:40" x14ac:dyDescent="0.3">
      <c r="E1614" s="12">
        <v>40970.722222222219</v>
      </c>
      <c r="F1614" s="16">
        <v>8.14</v>
      </c>
      <c r="G1614" s="16">
        <v>939.04997634887741</v>
      </c>
      <c r="H1614" s="29">
        <v>1.2189568703889617</v>
      </c>
      <c r="I1614" s="26">
        <v>298.2</v>
      </c>
      <c r="J1614" s="30">
        <v>8.230958230958231E-2</v>
      </c>
      <c r="K1614" s="31">
        <v>0.38826508642109331</v>
      </c>
      <c r="L1614" s="111">
        <f t="shared" si="650"/>
        <v>0.6</v>
      </c>
      <c r="M1614" s="112">
        <f t="shared" si="651"/>
        <v>0.08</v>
      </c>
      <c r="N1614" s="112" t="b">
        <f t="shared" si="652"/>
        <v>1</v>
      </c>
      <c r="O1614" s="112" t="b">
        <f t="shared" si="653"/>
        <v>1</v>
      </c>
      <c r="P1614" s="113">
        <f t="shared" si="654"/>
        <v>6</v>
      </c>
      <c r="Q1614" s="113">
        <f t="shared" si="655"/>
        <v>18</v>
      </c>
      <c r="R1614" s="114" t="str">
        <f t="shared" si="671"/>
        <v>0.6-0.08</v>
      </c>
      <c r="S1614" s="127">
        <f t="shared" si="656"/>
        <v>-2.6698824562309216E-2</v>
      </c>
      <c r="T1614" s="112" t="b">
        <f t="shared" si="657"/>
        <v>1</v>
      </c>
      <c r="U1614" s="22">
        <f t="shared" si="658"/>
        <v>8.1265926022536661</v>
      </c>
      <c r="V1614" s="22">
        <f t="shared" si="659"/>
        <v>0.61404105950845955</v>
      </c>
      <c r="W1614" s="81">
        <f t="shared" si="660"/>
        <v>9</v>
      </c>
      <c r="X1614" s="22">
        <f t="shared" si="661"/>
        <v>0.11785365554894321</v>
      </c>
      <c r="Y1614" s="3">
        <f>IF(U1614&gt;'Power Curve'!$C$37,0,INDEX(Ci,$W1614,1)*POWER(1-X1614,3)+INDEX(Ci,$W1614,2)*3*X1614*POWER(1-X1614,2)+INDEX(Ci,$W1614,3)*3*POWER(X1614,2)*(1-X1614)+INDEX(Ci,$W1614,4)*POWER(X1614,3))</f>
        <v>916.31865874345976</v>
      </c>
      <c r="Z1614" s="3">
        <f t="shared" si="662"/>
        <v>891.85402763049763</v>
      </c>
      <c r="AA1614" s="3">
        <f t="shared" si="663"/>
        <v>939.04997634887741</v>
      </c>
      <c r="AB1614" s="3">
        <f t="shared" si="672"/>
        <v>-47.195948718379782</v>
      </c>
      <c r="AC1614" s="3">
        <f t="shared" si="673"/>
        <v>47.195948718379782</v>
      </c>
      <c r="AE1614" s="34">
        <f t="shared" si="664"/>
        <v>8</v>
      </c>
      <c r="AF1614" s="73" t="b">
        <f>COUNTIF('Power Curve'!$D$2:$D$31,AE1614)&gt;0</f>
        <v>1</v>
      </c>
      <c r="AG1614" s="73" t="b">
        <f t="shared" si="665"/>
        <v>0</v>
      </c>
      <c r="AH1614" s="73" t="b">
        <f t="shared" si="674"/>
        <v>1</v>
      </c>
      <c r="AI1614" s="34" t="str">
        <f t="shared" si="666"/>
        <v>Outer</v>
      </c>
      <c r="AJ1614" s="35" t="str">
        <f t="shared" si="675"/>
        <v>0.6-0.7</v>
      </c>
      <c r="AK1614" s="36" t="str">
        <f t="shared" si="667"/>
        <v>17-18</v>
      </c>
      <c r="AL1614" s="36" t="str">
        <f t="shared" si="668"/>
        <v>Mar</v>
      </c>
      <c r="AM1614" s="35" t="str">
        <f t="shared" si="669"/>
        <v>295-305</v>
      </c>
      <c r="AN1614" s="36" t="str">
        <f t="shared" si="670"/>
        <v>HWS-LTI</v>
      </c>
    </row>
    <row r="1615" spans="5:40" x14ac:dyDescent="0.3">
      <c r="E1615" s="12">
        <v>40970.729166666664</v>
      </c>
      <c r="F1615" s="16">
        <v>7.07</v>
      </c>
      <c r="G1615" s="16">
        <v>607.92000007629395</v>
      </c>
      <c r="H1615" s="29">
        <v>1.2194138345994623</v>
      </c>
      <c r="I1615" s="26">
        <v>295.7</v>
      </c>
      <c r="J1615" s="30">
        <v>9.7595473833097579E-2</v>
      </c>
      <c r="K1615" s="31">
        <v>0.25579390948761327</v>
      </c>
      <c r="L1615" s="111">
        <f t="shared" si="650"/>
        <v>0.4</v>
      </c>
      <c r="M1615" s="112">
        <f t="shared" si="651"/>
        <v>9.9999999999999992E-2</v>
      </c>
      <c r="N1615" s="112" t="b">
        <f t="shared" si="652"/>
        <v>1</v>
      </c>
      <c r="O1615" s="112" t="b">
        <f t="shared" si="653"/>
        <v>1</v>
      </c>
      <c r="P1615" s="113">
        <f t="shared" si="654"/>
        <v>4</v>
      </c>
      <c r="Q1615" s="113">
        <f t="shared" si="655"/>
        <v>16</v>
      </c>
      <c r="R1615" s="114" t="str">
        <f t="shared" si="671"/>
        <v>0.4-0.1</v>
      </c>
      <c r="S1615" s="127">
        <f t="shared" si="656"/>
        <v>-1.1366894958513816E-3</v>
      </c>
      <c r="T1615" s="112" t="b">
        <f t="shared" si="657"/>
        <v>1</v>
      </c>
      <c r="U1615" s="22">
        <f t="shared" si="658"/>
        <v>7.0592369047948154</v>
      </c>
      <c r="V1615" s="22">
        <f t="shared" si="659"/>
        <v>0.4490777957600175</v>
      </c>
      <c r="W1615" s="81">
        <f t="shared" si="660"/>
        <v>8</v>
      </c>
      <c r="X1615" s="22">
        <f t="shared" si="661"/>
        <v>4.4397675993466286E-2</v>
      </c>
      <c r="Y1615" s="3">
        <f>IF(U1615&gt;'Power Curve'!$C$37,0,INDEX(Ci,$W1615,1)*POWER(1-X1615,3)+INDEX(Ci,$W1615,2)*3*X1615*POWER(1-X1615,2)+INDEX(Ci,$W1615,3)*3*POWER(X1615,2)*(1-X1615)+INDEX(Ci,$W1615,4)*POWER(X1615,3))</f>
        <v>611.70454268963829</v>
      </c>
      <c r="Z1615" s="3">
        <f t="shared" si="662"/>
        <v>611.00922456139847</v>
      </c>
      <c r="AA1615" s="3">
        <f t="shared" si="663"/>
        <v>607.92000007629395</v>
      </c>
      <c r="AB1615" s="3">
        <f t="shared" si="672"/>
        <v>3.0892244851045234</v>
      </c>
      <c r="AC1615" s="3">
        <f t="shared" si="673"/>
        <v>3.0892244851045234</v>
      </c>
      <c r="AE1615" s="34">
        <f t="shared" si="664"/>
        <v>7</v>
      </c>
      <c r="AF1615" s="73" t="b">
        <f>COUNTIF('Power Curve'!$D$2:$D$31,AE1615)&gt;0</f>
        <v>1</v>
      </c>
      <c r="AG1615" s="73" t="b">
        <f t="shared" si="665"/>
        <v>0</v>
      </c>
      <c r="AH1615" s="73" t="b">
        <f t="shared" si="674"/>
        <v>1</v>
      </c>
      <c r="AI1615" s="34" t="str">
        <f t="shared" si="666"/>
        <v>Outer</v>
      </c>
      <c r="AJ1615" s="35" t="str">
        <f t="shared" si="675"/>
        <v>0.4-0.5</v>
      </c>
      <c r="AK1615" s="36" t="str">
        <f t="shared" si="667"/>
        <v>17-18</v>
      </c>
      <c r="AL1615" s="36" t="str">
        <f t="shared" si="668"/>
        <v>Mar</v>
      </c>
      <c r="AM1615" s="35" t="str">
        <f t="shared" si="669"/>
        <v>295-305</v>
      </c>
      <c r="AN1615" s="36" t="str">
        <f t="shared" si="670"/>
        <v>LWS-LTI</v>
      </c>
    </row>
    <row r="1616" spans="5:40" x14ac:dyDescent="0.3">
      <c r="E1616" s="12">
        <v>40970.736111111109</v>
      </c>
      <c r="F1616" s="16">
        <v>8.7200000000000006</v>
      </c>
      <c r="G1616" s="16">
        <v>1108.6299743652389</v>
      </c>
      <c r="H1616" s="29">
        <v>1.2187317132520017</v>
      </c>
      <c r="I1616" s="26">
        <v>295.60000000000002</v>
      </c>
      <c r="J1616" s="30">
        <v>9.5183486238532095E-2</v>
      </c>
      <c r="K1616" s="31">
        <v>0.20858819001356951</v>
      </c>
      <c r="L1616" s="111">
        <f t="shared" si="650"/>
        <v>0.70000000000000007</v>
      </c>
      <c r="M1616" s="112">
        <f t="shared" si="651"/>
        <v>9.9999999999999992E-2</v>
      </c>
      <c r="N1616" s="112" t="b">
        <f t="shared" si="652"/>
        <v>1</v>
      </c>
      <c r="O1616" s="112" t="b">
        <f t="shared" si="653"/>
        <v>1</v>
      </c>
      <c r="P1616" s="113">
        <f t="shared" si="654"/>
        <v>7.0000000000000009</v>
      </c>
      <c r="Q1616" s="113">
        <f t="shared" si="655"/>
        <v>16</v>
      </c>
      <c r="R1616" s="114" t="str">
        <f t="shared" si="671"/>
        <v>0.7-0.1</v>
      </c>
      <c r="S1616" s="127">
        <f t="shared" si="656"/>
        <v>-1.3669081380489443E-2</v>
      </c>
      <c r="T1616" s="112" t="b">
        <f t="shared" si="657"/>
        <v>1</v>
      </c>
      <c r="U1616" s="22">
        <f t="shared" si="658"/>
        <v>8.7051012362905897</v>
      </c>
      <c r="V1616" s="22">
        <f t="shared" si="659"/>
        <v>0.70345143376756469</v>
      </c>
      <c r="W1616" s="81">
        <f t="shared" si="660"/>
        <v>9</v>
      </c>
      <c r="X1616" s="22">
        <f t="shared" si="661"/>
        <v>0.6961010156567512</v>
      </c>
      <c r="Y1616" s="3">
        <f>IF(U1616&gt;'Power Curve'!$C$37,0,INDEX(Ci,$W1616,1)*POWER(1-X1616,3)+INDEX(Ci,$W1616,2)*3*X1616*POWER(1-X1616,2)+INDEX(Ci,$W1616,3)*3*POWER(X1616,2)*(1-X1616)+INDEX(Ci,$W1616,4)*POWER(X1616,3))</f>
        <v>1098.916093276229</v>
      </c>
      <c r="Z1616" s="3">
        <f t="shared" si="662"/>
        <v>1083.8949197669067</v>
      </c>
      <c r="AA1616" s="3">
        <f t="shared" si="663"/>
        <v>1108.6299743652389</v>
      </c>
      <c r="AB1616" s="3">
        <f t="shared" si="672"/>
        <v>-24.735054598332226</v>
      </c>
      <c r="AC1616" s="3">
        <f t="shared" si="673"/>
        <v>24.735054598332226</v>
      </c>
      <c r="AE1616" s="34">
        <f t="shared" si="664"/>
        <v>9</v>
      </c>
      <c r="AF1616" s="73" t="b">
        <f>COUNTIF('Power Curve'!$D$2:$D$31,AE1616)&gt;0</f>
        <v>1</v>
      </c>
      <c r="AG1616" s="73" t="b">
        <f t="shared" si="665"/>
        <v>0</v>
      </c>
      <c r="AH1616" s="73" t="b">
        <f t="shared" si="674"/>
        <v>1</v>
      </c>
      <c r="AI1616" s="34" t="str">
        <f t="shared" si="666"/>
        <v>Outer</v>
      </c>
      <c r="AJ1616" s="35" t="str">
        <f t="shared" si="675"/>
        <v>0.7-0.8</v>
      </c>
      <c r="AK1616" s="36" t="str">
        <f t="shared" si="667"/>
        <v>17-18</v>
      </c>
      <c r="AL1616" s="36" t="str">
        <f t="shared" si="668"/>
        <v>Mar</v>
      </c>
      <c r="AM1616" s="35" t="str">
        <f t="shared" si="669"/>
        <v>295-305</v>
      </c>
      <c r="AN1616" s="36" t="str">
        <f t="shared" si="670"/>
        <v>HWS-LTI</v>
      </c>
    </row>
    <row r="1617" spans="5:40" x14ac:dyDescent="0.3">
      <c r="E1617" s="12">
        <v>40970.743055555555</v>
      </c>
      <c r="F1617" s="16">
        <v>10.029999999999999</v>
      </c>
      <c r="G1617" s="16">
        <v>1610.839981079102</v>
      </c>
      <c r="H1617" s="29">
        <v>1.2183716347938287</v>
      </c>
      <c r="I1617" s="26">
        <v>303.3</v>
      </c>
      <c r="J1617" s="30">
        <v>5.0847457627118647E-2</v>
      </c>
      <c r="K1617" s="31">
        <v>0.21044281597260706</v>
      </c>
      <c r="L1617" s="111">
        <f t="shared" si="650"/>
        <v>0.9</v>
      </c>
      <c r="M1617" s="112">
        <f t="shared" si="651"/>
        <v>0.05</v>
      </c>
      <c r="N1617" s="112" t="b">
        <f t="shared" si="652"/>
        <v>1</v>
      </c>
      <c r="O1617" s="112" t="b">
        <f t="shared" si="653"/>
        <v>1</v>
      </c>
      <c r="P1617" s="113">
        <f t="shared" si="654"/>
        <v>9</v>
      </c>
      <c r="Q1617" s="113">
        <f t="shared" si="655"/>
        <v>21</v>
      </c>
      <c r="R1617" s="114" t="str">
        <f t="shared" si="671"/>
        <v>0.9-0.05</v>
      </c>
      <c r="S1617" s="127">
        <f t="shared" si="656"/>
        <v>-5.2379838398232834E-2</v>
      </c>
      <c r="T1617" s="112" t="b">
        <f t="shared" si="657"/>
        <v>1</v>
      </c>
      <c r="U1617" s="22">
        <f t="shared" si="658"/>
        <v>10.011876795899477</v>
      </c>
      <c r="V1617" s="22">
        <f t="shared" si="659"/>
        <v>0.90541780900030622</v>
      </c>
      <c r="W1617" s="81">
        <f t="shared" si="660"/>
        <v>11</v>
      </c>
      <c r="X1617" s="22">
        <f t="shared" si="661"/>
        <v>6.0121023900256206E-2</v>
      </c>
      <c r="Y1617" s="3">
        <f>IF(U1617&gt;'Power Curve'!$C$37,0,INDEX(Ci,$W1617,1)*POWER(1-X1617,3)+INDEX(Ci,$W1617,2)*3*X1617*POWER(1-X1617,2)+INDEX(Ci,$W1617,3)*3*POWER(X1617,2)*(1-X1617)+INDEX(Ci,$W1617,4)*POWER(X1617,3))</f>
        <v>1536.8106759346533</v>
      </c>
      <c r="Z1617" s="3">
        <f t="shared" si="662"/>
        <v>1456.3127810805172</v>
      </c>
      <c r="AA1617" s="3">
        <f t="shared" si="663"/>
        <v>1610.839981079102</v>
      </c>
      <c r="AB1617" s="3">
        <f t="shared" si="672"/>
        <v>-154.52719999858482</v>
      </c>
      <c r="AC1617" s="3">
        <f t="shared" si="673"/>
        <v>154.52719999858482</v>
      </c>
      <c r="AE1617" s="34">
        <f t="shared" si="664"/>
        <v>10</v>
      </c>
      <c r="AF1617" s="73" t="b">
        <f>COUNTIF('Power Curve'!$D$2:$D$31,AE1617)&gt;0</f>
        <v>1</v>
      </c>
      <c r="AG1617" s="73" t="b">
        <f t="shared" si="665"/>
        <v>0</v>
      </c>
      <c r="AH1617" s="73" t="b">
        <f t="shared" si="674"/>
        <v>1</v>
      </c>
      <c r="AI1617" s="34" t="str">
        <f t="shared" si="666"/>
        <v>Outer</v>
      </c>
      <c r="AJ1617" s="35" t="str">
        <f t="shared" si="675"/>
        <v>0.9-1.0</v>
      </c>
      <c r="AK1617" s="36" t="str">
        <f t="shared" si="667"/>
        <v>17-18</v>
      </c>
      <c r="AL1617" s="36" t="str">
        <f t="shared" si="668"/>
        <v>Mar</v>
      </c>
      <c r="AM1617" s="35" t="str">
        <f t="shared" si="669"/>
        <v>295-305</v>
      </c>
      <c r="AN1617" s="36" t="str">
        <f t="shared" si="670"/>
        <v>HWS-LTI</v>
      </c>
    </row>
    <row r="1618" spans="5:40" x14ac:dyDescent="0.3">
      <c r="E1618" s="12">
        <v>40970.75</v>
      </c>
      <c r="F1618" s="16">
        <v>9.06</v>
      </c>
      <c r="G1618" s="16">
        <v>1245.6500473022511</v>
      </c>
      <c r="H1618" s="29">
        <v>1.2189568703889617</v>
      </c>
      <c r="I1618" s="26">
        <v>304.89999999999998</v>
      </c>
      <c r="J1618" s="30">
        <v>5.4083885209713023E-2</v>
      </c>
      <c r="K1618" s="31">
        <v>0.27721132018367572</v>
      </c>
      <c r="L1618" s="111">
        <f t="shared" si="650"/>
        <v>0.8</v>
      </c>
      <c r="M1618" s="112">
        <f t="shared" si="651"/>
        <v>0.05</v>
      </c>
      <c r="N1618" s="112" t="b">
        <f t="shared" si="652"/>
        <v>1</v>
      </c>
      <c r="O1618" s="112" t="b">
        <f t="shared" si="653"/>
        <v>1</v>
      </c>
      <c r="P1618" s="113">
        <f t="shared" si="654"/>
        <v>8</v>
      </c>
      <c r="Q1618" s="113">
        <f t="shared" si="655"/>
        <v>21</v>
      </c>
      <c r="R1618" s="114" t="str">
        <f t="shared" si="671"/>
        <v>0.8-0.05</v>
      </c>
      <c r="S1618" s="127">
        <f t="shared" si="656"/>
        <v>-8.0261555229838688E-2</v>
      </c>
      <c r="T1618" s="112" t="b">
        <f t="shared" si="657"/>
        <v>1</v>
      </c>
      <c r="U1618" s="22">
        <f t="shared" si="658"/>
        <v>9.045077269830248</v>
      </c>
      <c r="V1618" s="22">
        <f t="shared" si="659"/>
        <v>0.75599582569096468</v>
      </c>
      <c r="W1618" s="81">
        <f t="shared" si="660"/>
        <v>10</v>
      </c>
      <c r="X1618" s="22">
        <f t="shared" si="661"/>
        <v>3.8201610581395033E-2</v>
      </c>
      <c r="Y1618" s="3">
        <f>IF(U1618&gt;'Power Curve'!$C$37,0,INDEX(Ci,$W1618,1)*POWER(1-X1618,3)+INDEX(Ci,$W1618,2)*3*X1618*POWER(1-X1618,2)+INDEX(Ci,$W1618,3)*3*POWER(X1618,2)*(1-X1618)+INDEX(Ci,$W1618,4)*POWER(X1618,3))</f>
        <v>1210.2197963039782</v>
      </c>
      <c r="Z1618" s="3">
        <f t="shared" si="662"/>
        <v>1113.0856732826824</v>
      </c>
      <c r="AA1618" s="3">
        <f t="shared" si="663"/>
        <v>1245.6500473022511</v>
      </c>
      <c r="AB1618" s="3">
        <f t="shared" si="672"/>
        <v>-132.56437401956873</v>
      </c>
      <c r="AC1618" s="3">
        <f t="shared" si="673"/>
        <v>132.56437401956873</v>
      </c>
      <c r="AE1618" s="34">
        <f t="shared" si="664"/>
        <v>9</v>
      </c>
      <c r="AF1618" s="73" t="b">
        <f>COUNTIF('Power Curve'!$D$2:$D$31,AE1618)&gt;0</f>
        <v>1</v>
      </c>
      <c r="AG1618" s="73" t="b">
        <f t="shared" si="665"/>
        <v>0</v>
      </c>
      <c r="AH1618" s="73" t="b">
        <f t="shared" si="674"/>
        <v>1</v>
      </c>
      <c r="AI1618" s="34" t="str">
        <f t="shared" si="666"/>
        <v>Outer</v>
      </c>
      <c r="AJ1618" s="35" t="str">
        <f t="shared" si="675"/>
        <v>0.7-0.8</v>
      </c>
      <c r="AK1618" s="36" t="str">
        <f t="shared" si="667"/>
        <v>18-19</v>
      </c>
      <c r="AL1618" s="36" t="str">
        <f t="shared" si="668"/>
        <v>Mar</v>
      </c>
      <c r="AM1618" s="35" t="str">
        <f t="shared" si="669"/>
        <v>295-305</v>
      </c>
      <c r="AN1618" s="36" t="str">
        <f t="shared" si="670"/>
        <v>HWS-LTI</v>
      </c>
    </row>
    <row r="1619" spans="5:40" x14ac:dyDescent="0.3">
      <c r="E1619" s="12">
        <v>40970.756944444445</v>
      </c>
      <c r="F1619" s="16">
        <v>8.3699999999999992</v>
      </c>
      <c r="G1619" s="16">
        <v>980.54999542236374</v>
      </c>
      <c r="H1619" s="29">
        <v>1.2193687746382049</v>
      </c>
      <c r="I1619" s="26">
        <v>306.7</v>
      </c>
      <c r="J1619" s="30">
        <v>3.4647550776583033E-2</v>
      </c>
      <c r="K1619" s="31">
        <v>0.28621345474023646</v>
      </c>
      <c r="L1619" s="111">
        <f t="shared" si="650"/>
        <v>0.6</v>
      </c>
      <c r="M1619" s="112">
        <f t="shared" si="651"/>
        <v>0.03</v>
      </c>
      <c r="N1619" s="112" t="b">
        <f t="shared" si="652"/>
        <v>1</v>
      </c>
      <c r="O1619" s="112" t="b">
        <f t="shared" si="653"/>
        <v>1</v>
      </c>
      <c r="P1619" s="113">
        <f t="shared" si="654"/>
        <v>6</v>
      </c>
      <c r="Q1619" s="113">
        <f t="shared" si="655"/>
        <v>23</v>
      </c>
      <c r="R1619" s="114" t="str">
        <f t="shared" si="671"/>
        <v>0.6-0.03</v>
      </c>
      <c r="S1619" s="127">
        <f t="shared" si="656"/>
        <v>-0.14671519135729866</v>
      </c>
      <c r="T1619" s="112" t="b">
        <f t="shared" si="657"/>
        <v>1</v>
      </c>
      <c r="U1619" s="22">
        <f t="shared" si="658"/>
        <v>8.3571548941425817</v>
      </c>
      <c r="V1619" s="22">
        <f t="shared" si="659"/>
        <v>0.64967520495581899</v>
      </c>
      <c r="W1619" s="81">
        <f t="shared" si="660"/>
        <v>9</v>
      </c>
      <c r="X1619" s="22">
        <f t="shared" si="661"/>
        <v>0.34831181776309955</v>
      </c>
      <c r="Y1619" s="3">
        <f>IF(U1619&gt;'Power Curve'!$C$37,0,INDEX(Ci,$W1619,1)*POWER(1-X1619,3)+INDEX(Ci,$W1619,2)*3*X1619*POWER(1-X1619,2)+INDEX(Ci,$W1619,3)*3*POWER(X1619,2)*(1-X1619)+INDEX(Ci,$W1619,4)*POWER(X1619,3))</f>
        <v>987.69155534409936</v>
      </c>
      <c r="Z1619" s="3">
        <f t="shared" si="662"/>
        <v>842.7821997998019</v>
      </c>
      <c r="AA1619" s="3">
        <f t="shared" si="663"/>
        <v>980.54999542236374</v>
      </c>
      <c r="AB1619" s="3">
        <f t="shared" si="672"/>
        <v>-137.76779562256183</v>
      </c>
      <c r="AC1619" s="3">
        <f t="shared" si="673"/>
        <v>137.76779562256183</v>
      </c>
      <c r="AE1619" s="34">
        <f t="shared" si="664"/>
        <v>8</v>
      </c>
      <c r="AF1619" s="73" t="b">
        <f>COUNTIF('Power Curve'!$D$2:$D$31,AE1619)&gt;0</f>
        <v>1</v>
      </c>
      <c r="AG1619" s="73" t="b">
        <f t="shared" si="665"/>
        <v>0</v>
      </c>
      <c r="AH1619" s="73" t="b">
        <f t="shared" si="674"/>
        <v>1</v>
      </c>
      <c r="AI1619" s="34" t="str">
        <f t="shared" si="666"/>
        <v>Outer</v>
      </c>
      <c r="AJ1619" s="35" t="str">
        <f t="shared" si="675"/>
        <v>0.6-0.7</v>
      </c>
      <c r="AK1619" s="36" t="str">
        <f t="shared" si="667"/>
        <v>18-19</v>
      </c>
      <c r="AL1619" s="36" t="str">
        <f t="shared" si="668"/>
        <v>Mar</v>
      </c>
      <c r="AM1619" s="35" t="str">
        <f t="shared" si="669"/>
        <v>305-315</v>
      </c>
      <c r="AN1619" s="36" t="str">
        <f t="shared" si="670"/>
        <v>HWS-LTI</v>
      </c>
    </row>
    <row r="1620" spans="5:40" x14ac:dyDescent="0.3">
      <c r="E1620" s="12">
        <v>40970.763888888891</v>
      </c>
      <c r="F1620" s="16">
        <v>8.93</v>
      </c>
      <c r="G1620" s="16">
        <v>1154.1300277710011</v>
      </c>
      <c r="H1620" s="29">
        <v>1.2192336147329665</v>
      </c>
      <c r="I1620" s="26">
        <v>305.8</v>
      </c>
      <c r="J1620" s="30">
        <v>4.1433370660694288E-2</v>
      </c>
      <c r="K1620" s="31">
        <v>0.32773773339639184</v>
      </c>
      <c r="L1620" s="111">
        <f t="shared" si="650"/>
        <v>0.70000000000000007</v>
      </c>
      <c r="M1620" s="112">
        <f t="shared" si="651"/>
        <v>0.04</v>
      </c>
      <c r="N1620" s="112" t="b">
        <f t="shared" si="652"/>
        <v>1</v>
      </c>
      <c r="O1620" s="112" t="b">
        <f t="shared" si="653"/>
        <v>1</v>
      </c>
      <c r="P1620" s="113">
        <f t="shared" si="654"/>
        <v>7.0000000000000009</v>
      </c>
      <c r="Q1620" s="113">
        <f t="shared" si="655"/>
        <v>22</v>
      </c>
      <c r="R1620" s="114" t="str">
        <f t="shared" si="671"/>
        <v>0.7-0.04</v>
      </c>
      <c r="S1620" s="127">
        <f t="shared" si="656"/>
        <v>-7.5068543904968241E-2</v>
      </c>
      <c r="T1620" s="112" t="b">
        <f t="shared" si="657"/>
        <v>1</v>
      </c>
      <c r="U1620" s="22">
        <f t="shared" si="658"/>
        <v>8.9159660325033379</v>
      </c>
      <c r="V1620" s="22">
        <f t="shared" si="659"/>
        <v>0.73604126776172485</v>
      </c>
      <c r="W1620" s="81">
        <f t="shared" si="660"/>
        <v>9</v>
      </c>
      <c r="X1620" s="22">
        <f t="shared" si="661"/>
        <v>0.90687057824535411</v>
      </c>
      <c r="Y1620" s="3">
        <f>IF(U1620&gt;'Power Curve'!$C$37,0,INDEX(Ci,$W1620,1)*POWER(1-X1620,3)+INDEX(Ci,$W1620,2)*3*X1620*POWER(1-X1620,2)+INDEX(Ci,$W1620,3)*3*POWER(X1620,2)*(1-X1620)+INDEX(Ci,$W1620,4)*POWER(X1620,3))</f>
        <v>1167.7062655512359</v>
      </c>
      <c r="Z1620" s="3">
        <f t="shared" si="662"/>
        <v>1080.0482564875965</v>
      </c>
      <c r="AA1620" s="3">
        <f t="shared" si="663"/>
        <v>1154.1300277710011</v>
      </c>
      <c r="AB1620" s="3">
        <f t="shared" si="672"/>
        <v>-74.081771283404578</v>
      </c>
      <c r="AC1620" s="3">
        <f t="shared" si="673"/>
        <v>74.081771283404578</v>
      </c>
      <c r="AE1620" s="34">
        <f t="shared" si="664"/>
        <v>9</v>
      </c>
      <c r="AF1620" s="73" t="b">
        <f>COUNTIF('Power Curve'!$D$2:$D$31,AE1620)&gt;0</f>
        <v>1</v>
      </c>
      <c r="AG1620" s="73" t="b">
        <f t="shared" si="665"/>
        <v>0</v>
      </c>
      <c r="AH1620" s="73" t="b">
        <f t="shared" si="674"/>
        <v>1</v>
      </c>
      <c r="AI1620" s="34" t="str">
        <f t="shared" si="666"/>
        <v>Outer</v>
      </c>
      <c r="AJ1620" s="35" t="str">
        <f t="shared" si="675"/>
        <v>0.7-0.8</v>
      </c>
      <c r="AK1620" s="36" t="str">
        <f t="shared" si="667"/>
        <v>18-19</v>
      </c>
      <c r="AL1620" s="36" t="str">
        <f t="shared" si="668"/>
        <v>Mar</v>
      </c>
      <c r="AM1620" s="35" t="str">
        <f t="shared" si="669"/>
        <v>305-315</v>
      </c>
      <c r="AN1620" s="36" t="str">
        <f t="shared" si="670"/>
        <v>HWS-LTI</v>
      </c>
    </row>
    <row r="1621" spans="5:40" x14ac:dyDescent="0.3">
      <c r="E1621" s="12">
        <v>40970.770833333336</v>
      </c>
      <c r="F1621" s="16">
        <v>7.17</v>
      </c>
      <c r="G1621" s="16">
        <v>621.87999510765121</v>
      </c>
      <c r="H1621" s="29">
        <v>1.2215412764559361</v>
      </c>
      <c r="I1621" s="26">
        <v>293.7</v>
      </c>
      <c r="J1621" s="30">
        <v>6.6945606694560664E-2</v>
      </c>
      <c r="K1621" s="31">
        <v>0.36809457628913095</v>
      </c>
      <c r="L1621" s="111">
        <f t="shared" si="650"/>
        <v>0.5</v>
      </c>
      <c r="M1621" s="112">
        <f t="shared" si="651"/>
        <v>6.9999999999999993E-2</v>
      </c>
      <c r="N1621" s="112" t="b">
        <f t="shared" si="652"/>
        <v>1</v>
      </c>
      <c r="O1621" s="112" t="b">
        <f t="shared" si="653"/>
        <v>1</v>
      </c>
      <c r="P1621" s="113">
        <f t="shared" si="654"/>
        <v>5</v>
      </c>
      <c r="Q1621" s="113">
        <f t="shared" si="655"/>
        <v>19</v>
      </c>
      <c r="R1621" s="114" t="str">
        <f t="shared" si="671"/>
        <v>0.5-0.07</v>
      </c>
      <c r="S1621" s="127">
        <f t="shared" si="656"/>
        <v>-3.1853825121220224E-2</v>
      </c>
      <c r="T1621" s="112" t="b">
        <f t="shared" si="657"/>
        <v>1</v>
      </c>
      <c r="U1621" s="22">
        <f t="shared" si="658"/>
        <v>7.163245598885533</v>
      </c>
      <c r="V1621" s="22">
        <f t="shared" si="659"/>
        <v>0.46515267471205451</v>
      </c>
      <c r="W1621" s="81">
        <f t="shared" si="660"/>
        <v>8</v>
      </c>
      <c r="X1621" s="22">
        <f t="shared" si="661"/>
        <v>0.14908046743217013</v>
      </c>
      <c r="Y1621" s="3">
        <f>IF(U1621&gt;'Power Curve'!$C$37,0,INDEX(Ci,$W1621,1)*POWER(1-X1621,3)+INDEX(Ci,$W1621,2)*3*X1621*POWER(1-X1621,2)+INDEX(Ci,$W1621,3)*3*POWER(X1621,2)*(1-X1621)+INDEX(Ci,$W1621,4)*POWER(X1621,3))</f>
        <v>639.05571808335344</v>
      </c>
      <c r="Z1621" s="3">
        <f t="shared" si="662"/>
        <v>618.6993489968105</v>
      </c>
      <c r="AA1621" s="3">
        <f t="shared" si="663"/>
        <v>621.87999510765121</v>
      </c>
      <c r="AB1621" s="3">
        <f t="shared" si="672"/>
        <v>-3.180646110840712</v>
      </c>
      <c r="AC1621" s="3">
        <f t="shared" si="673"/>
        <v>3.180646110840712</v>
      </c>
      <c r="AE1621" s="34">
        <f t="shared" si="664"/>
        <v>7</v>
      </c>
      <c r="AF1621" s="73" t="b">
        <f>COUNTIF('Power Curve'!$D$2:$D$31,AE1621)&gt;0</f>
        <v>1</v>
      </c>
      <c r="AG1621" s="73" t="b">
        <f t="shared" si="665"/>
        <v>0</v>
      </c>
      <c r="AH1621" s="73" t="b">
        <f t="shared" si="674"/>
        <v>1</v>
      </c>
      <c r="AI1621" s="34" t="str">
        <f t="shared" si="666"/>
        <v>Outer</v>
      </c>
      <c r="AJ1621" s="35" t="str">
        <f t="shared" si="675"/>
        <v>0.4-0.5</v>
      </c>
      <c r="AK1621" s="36" t="str">
        <f t="shared" si="667"/>
        <v>18-19</v>
      </c>
      <c r="AL1621" s="36" t="str">
        <f t="shared" si="668"/>
        <v>Mar</v>
      </c>
      <c r="AM1621" s="35" t="str">
        <f t="shared" si="669"/>
        <v>285-295</v>
      </c>
      <c r="AN1621" s="36" t="str">
        <f t="shared" si="670"/>
        <v>LWS-LTI</v>
      </c>
    </row>
    <row r="1622" spans="5:40" x14ac:dyDescent="0.3">
      <c r="E1622" s="12">
        <v>40970.777777777781</v>
      </c>
      <c r="F1622" s="16">
        <v>7.39</v>
      </c>
      <c r="G1622" s="16">
        <v>665.08999776840233</v>
      </c>
      <c r="H1622" s="29">
        <v>1.2222254419417808</v>
      </c>
      <c r="I1622" s="26">
        <v>292.60000000000002</v>
      </c>
      <c r="J1622" s="30">
        <v>7.1718538565629236E-2</v>
      </c>
      <c r="K1622" s="31">
        <v>0.32365099731734237</v>
      </c>
      <c r="L1622" s="111">
        <f t="shared" si="650"/>
        <v>0.5</v>
      </c>
      <c r="M1622" s="112">
        <f t="shared" si="651"/>
        <v>6.9999999999999993E-2</v>
      </c>
      <c r="N1622" s="112" t="b">
        <f t="shared" si="652"/>
        <v>1</v>
      </c>
      <c r="O1622" s="112" t="b">
        <f t="shared" si="653"/>
        <v>1</v>
      </c>
      <c r="P1622" s="113">
        <f t="shared" si="654"/>
        <v>5</v>
      </c>
      <c r="Q1622" s="113">
        <f t="shared" si="655"/>
        <v>19</v>
      </c>
      <c r="R1622" s="114" t="str">
        <f t="shared" si="671"/>
        <v>0.5-0.07</v>
      </c>
      <c r="S1622" s="127">
        <f t="shared" si="656"/>
        <v>-3.1853825121220224E-2</v>
      </c>
      <c r="T1622" s="112" t="b">
        <f t="shared" si="657"/>
        <v>1</v>
      </c>
      <c r="U1622" s="22">
        <f t="shared" si="658"/>
        <v>7.3844164670223478</v>
      </c>
      <c r="V1622" s="22">
        <f t="shared" si="659"/>
        <v>0.49933534534452367</v>
      </c>
      <c r="W1622" s="81">
        <f t="shared" si="660"/>
        <v>8</v>
      </c>
      <c r="X1622" s="22">
        <f t="shared" si="661"/>
        <v>0.37168478011865674</v>
      </c>
      <c r="Y1622" s="3">
        <f>IF(U1622&gt;'Power Curve'!$C$37,0,INDEX(Ci,$W1622,1)*POWER(1-X1622,3)+INDEX(Ci,$W1622,2)*3*X1622*POWER(1-X1622,2)+INDEX(Ci,$W1622,3)*3*POWER(X1622,2)*(1-X1622)+INDEX(Ci,$W1622,4)*POWER(X1622,3))</f>
        <v>699.37084669099806</v>
      </c>
      <c r="Z1622" s="3">
        <f t="shared" si="662"/>
        <v>677.09321004562332</v>
      </c>
      <c r="AA1622" s="3">
        <f t="shared" si="663"/>
        <v>665.08999776840233</v>
      </c>
      <c r="AB1622" s="3">
        <f t="shared" si="672"/>
        <v>12.003212277220996</v>
      </c>
      <c r="AC1622" s="3">
        <f t="shared" si="673"/>
        <v>12.003212277220996</v>
      </c>
      <c r="AE1622" s="34">
        <f t="shared" si="664"/>
        <v>7</v>
      </c>
      <c r="AF1622" s="73" t="b">
        <f>COUNTIF('Power Curve'!$D$2:$D$31,AE1622)&gt;0</f>
        <v>1</v>
      </c>
      <c r="AG1622" s="73" t="b">
        <f t="shared" si="665"/>
        <v>0</v>
      </c>
      <c r="AH1622" s="73" t="b">
        <f t="shared" si="674"/>
        <v>1</v>
      </c>
      <c r="AI1622" s="34" t="str">
        <f t="shared" si="666"/>
        <v>Outer</v>
      </c>
      <c r="AJ1622" s="35" t="str">
        <f t="shared" si="675"/>
        <v>0.4-0.5</v>
      </c>
      <c r="AK1622" s="36" t="str">
        <f t="shared" si="667"/>
        <v>18-19</v>
      </c>
      <c r="AL1622" s="36" t="str">
        <f t="shared" si="668"/>
        <v>Mar</v>
      </c>
      <c r="AM1622" s="35" t="str">
        <f t="shared" si="669"/>
        <v>285-295</v>
      </c>
      <c r="AN1622" s="36" t="str">
        <f t="shared" si="670"/>
        <v>LWS-LTI</v>
      </c>
    </row>
    <row r="1623" spans="5:40" x14ac:dyDescent="0.3">
      <c r="E1623" s="12">
        <v>40970.784722222219</v>
      </c>
      <c r="F1623" s="16">
        <v>9.41</v>
      </c>
      <c r="G1623" s="16">
        <v>1370.5599670410161</v>
      </c>
      <c r="H1623" s="29">
        <v>1.2208635456232029</v>
      </c>
      <c r="I1623" s="26">
        <v>297.5</v>
      </c>
      <c r="J1623" s="30">
        <v>6.5887353878852278E-2</v>
      </c>
      <c r="K1623" s="31">
        <v>0.30013685522106182</v>
      </c>
      <c r="L1623" s="111">
        <f t="shared" si="650"/>
        <v>0.8</v>
      </c>
      <c r="M1623" s="112">
        <f t="shared" si="651"/>
        <v>6.9999999999999993E-2</v>
      </c>
      <c r="N1623" s="112" t="b">
        <f t="shared" si="652"/>
        <v>1</v>
      </c>
      <c r="O1623" s="112" t="b">
        <f t="shared" si="653"/>
        <v>1</v>
      </c>
      <c r="P1623" s="113">
        <f t="shared" si="654"/>
        <v>8</v>
      </c>
      <c r="Q1623" s="113">
        <f t="shared" si="655"/>
        <v>19</v>
      </c>
      <c r="R1623" s="114" t="str">
        <f t="shared" si="671"/>
        <v>0.8-0.07</v>
      </c>
      <c r="S1623" s="127">
        <f t="shared" si="656"/>
        <v>-2.836915760076816E-2</v>
      </c>
      <c r="T1623" s="112" t="b">
        <f t="shared" si="657"/>
        <v>1</v>
      </c>
      <c r="U1623" s="22">
        <f t="shared" si="658"/>
        <v>9.3993964817351969</v>
      </c>
      <c r="V1623" s="22">
        <f t="shared" si="659"/>
        <v>0.81075700206709922</v>
      </c>
      <c r="W1623" s="81">
        <f t="shared" si="660"/>
        <v>10</v>
      </c>
      <c r="X1623" s="22">
        <f t="shared" si="661"/>
        <v>0.41481997199586434</v>
      </c>
      <c r="Y1623" s="3">
        <f>IF(U1623&gt;'Power Curve'!$C$37,0,INDEX(Ci,$W1623,1)*POWER(1-X1623,3)+INDEX(Ci,$W1623,2)*3*X1623*POWER(1-X1623,2)+INDEX(Ci,$W1623,3)*3*POWER(X1623,2)*(1-X1623)+INDEX(Ci,$W1623,4)*POWER(X1623,3))</f>
        <v>1334.6319871604287</v>
      </c>
      <c r="Z1623" s="3">
        <f t="shared" si="662"/>
        <v>1296.7696019776481</v>
      </c>
      <c r="AA1623" s="3">
        <f t="shared" si="663"/>
        <v>1370.5599670410161</v>
      </c>
      <c r="AB1623" s="3">
        <f t="shared" si="672"/>
        <v>-73.790365063367972</v>
      </c>
      <c r="AC1623" s="3">
        <f t="shared" si="673"/>
        <v>73.790365063367972</v>
      </c>
      <c r="AE1623" s="34">
        <f t="shared" si="664"/>
        <v>9</v>
      </c>
      <c r="AF1623" s="73" t="b">
        <f>COUNTIF('Power Curve'!$D$2:$D$31,AE1623)&gt;0</f>
        <v>1</v>
      </c>
      <c r="AG1623" s="73" t="b">
        <f t="shared" si="665"/>
        <v>0</v>
      </c>
      <c r="AH1623" s="73" t="b">
        <f t="shared" si="674"/>
        <v>1</v>
      </c>
      <c r="AI1623" s="34" t="str">
        <f t="shared" si="666"/>
        <v>Outer</v>
      </c>
      <c r="AJ1623" s="35" t="str">
        <f t="shared" si="675"/>
        <v>0.8-0.9</v>
      </c>
      <c r="AK1623" s="36" t="str">
        <f t="shared" si="667"/>
        <v>18-19</v>
      </c>
      <c r="AL1623" s="36" t="str">
        <f t="shared" si="668"/>
        <v>Mar</v>
      </c>
      <c r="AM1623" s="35" t="str">
        <f t="shared" si="669"/>
        <v>295-305</v>
      </c>
      <c r="AN1623" s="36" t="str">
        <f t="shared" si="670"/>
        <v>HWS-LTI</v>
      </c>
    </row>
    <row r="1624" spans="5:40" x14ac:dyDescent="0.3">
      <c r="E1624" s="12">
        <v>40970.791666666664</v>
      </c>
      <c r="F1624" s="16">
        <v>9.68</v>
      </c>
      <c r="G1624" s="16">
        <v>1528.409957885747</v>
      </c>
      <c r="H1624" s="29">
        <v>1.2212700942798853</v>
      </c>
      <c r="I1624" s="26">
        <v>302.5</v>
      </c>
      <c r="J1624" s="30">
        <v>5.7851239669421496E-2</v>
      </c>
      <c r="K1624" s="31">
        <v>0.33188032036437448</v>
      </c>
      <c r="L1624" s="111">
        <f t="shared" si="650"/>
        <v>0.9</v>
      </c>
      <c r="M1624" s="112">
        <f t="shared" si="651"/>
        <v>6.0000000000000005E-2</v>
      </c>
      <c r="N1624" s="112" t="b">
        <f t="shared" si="652"/>
        <v>1</v>
      </c>
      <c r="O1624" s="112" t="b">
        <f t="shared" si="653"/>
        <v>1</v>
      </c>
      <c r="P1624" s="113">
        <f t="shared" si="654"/>
        <v>9</v>
      </c>
      <c r="Q1624" s="113">
        <f t="shared" si="655"/>
        <v>20</v>
      </c>
      <c r="R1624" s="114" t="str">
        <f t="shared" si="671"/>
        <v>0.9-0.06</v>
      </c>
      <c r="S1624" s="127">
        <f t="shared" si="656"/>
        <v>-3.9242550423652711E-2</v>
      </c>
      <c r="T1624" s="112" t="b">
        <f t="shared" si="657"/>
        <v>1</v>
      </c>
      <c r="U1624" s="22">
        <f t="shared" si="658"/>
        <v>9.6701653892790471</v>
      </c>
      <c r="V1624" s="22">
        <f t="shared" si="659"/>
        <v>0.85260520957315955</v>
      </c>
      <c r="W1624" s="81">
        <f t="shared" si="660"/>
        <v>10</v>
      </c>
      <c r="X1624" s="22">
        <f t="shared" si="661"/>
        <v>0.70262977415953431</v>
      </c>
      <c r="Y1624" s="3">
        <f>IF(U1624&gt;'Power Curve'!$C$37,0,INDEX(Ci,$W1624,1)*POWER(1-X1624,3)+INDEX(Ci,$W1624,2)*3*X1624*POWER(1-X1624,2)+INDEX(Ci,$W1624,3)*3*POWER(X1624,2)*(1-X1624)+INDEX(Ci,$W1624,4)*POWER(X1624,3))</f>
        <v>1430.0741423238749</v>
      </c>
      <c r="Z1624" s="3">
        <f t="shared" si="662"/>
        <v>1373.9543856841683</v>
      </c>
      <c r="AA1624" s="3">
        <f t="shared" si="663"/>
        <v>1528.409957885747</v>
      </c>
      <c r="AB1624" s="3">
        <f t="shared" si="672"/>
        <v>-154.45557220157866</v>
      </c>
      <c r="AC1624" s="3">
        <f t="shared" si="673"/>
        <v>154.45557220157866</v>
      </c>
      <c r="AE1624" s="34">
        <f t="shared" si="664"/>
        <v>10</v>
      </c>
      <c r="AF1624" s="73" t="b">
        <f>COUNTIF('Power Curve'!$D$2:$D$31,AE1624)&gt;0</f>
        <v>1</v>
      </c>
      <c r="AG1624" s="73" t="b">
        <f t="shared" si="665"/>
        <v>0</v>
      </c>
      <c r="AH1624" s="73" t="b">
        <f t="shared" si="674"/>
        <v>1</v>
      </c>
      <c r="AI1624" s="34" t="str">
        <f t="shared" si="666"/>
        <v>Outer</v>
      </c>
      <c r="AJ1624" s="35" t="str">
        <f t="shared" si="675"/>
        <v>0.8-0.9</v>
      </c>
      <c r="AK1624" s="36" t="str">
        <f t="shared" si="667"/>
        <v>19-20</v>
      </c>
      <c r="AL1624" s="36" t="str">
        <f t="shared" si="668"/>
        <v>Mar</v>
      </c>
      <c r="AM1624" s="35" t="str">
        <f t="shared" si="669"/>
        <v>295-305</v>
      </c>
      <c r="AN1624" s="36" t="str">
        <f t="shared" si="670"/>
        <v>HWS-LTI</v>
      </c>
    </row>
    <row r="1625" spans="5:40" x14ac:dyDescent="0.3">
      <c r="E1625" s="12">
        <v>40970.798611111109</v>
      </c>
      <c r="F1625" s="16">
        <v>9.0500000000000007</v>
      </c>
      <c r="G1625" s="16">
        <v>1281.0599670410129</v>
      </c>
      <c r="H1625" s="29">
        <v>1.2219540275423191</v>
      </c>
      <c r="I1625" s="26">
        <v>301.39999999999998</v>
      </c>
      <c r="J1625" s="30">
        <v>8.1767955801104963E-2</v>
      </c>
      <c r="K1625" s="31">
        <v>0.42920492012674438</v>
      </c>
      <c r="L1625" s="111">
        <f t="shared" si="650"/>
        <v>0.8</v>
      </c>
      <c r="M1625" s="112">
        <f t="shared" si="651"/>
        <v>0.08</v>
      </c>
      <c r="N1625" s="112" t="b">
        <f t="shared" si="652"/>
        <v>1</v>
      </c>
      <c r="O1625" s="112" t="b">
        <f t="shared" si="653"/>
        <v>1</v>
      </c>
      <c r="P1625" s="113">
        <f t="shared" si="654"/>
        <v>8</v>
      </c>
      <c r="Q1625" s="113">
        <f t="shared" si="655"/>
        <v>18</v>
      </c>
      <c r="R1625" s="114" t="str">
        <f t="shared" si="671"/>
        <v>0.8-0.08</v>
      </c>
      <c r="S1625" s="127">
        <f t="shared" si="656"/>
        <v>-1.7357261610698626E-2</v>
      </c>
      <c r="T1625" s="112" t="b">
        <f t="shared" si="657"/>
        <v>1</v>
      </c>
      <c r="U1625" s="22">
        <f t="shared" si="658"/>
        <v>9.0424928081380802</v>
      </c>
      <c r="V1625" s="22">
        <f t="shared" si="659"/>
        <v>0.75559638880522184</v>
      </c>
      <c r="W1625" s="81">
        <f t="shared" si="660"/>
        <v>10</v>
      </c>
      <c r="X1625" s="22">
        <f t="shared" si="661"/>
        <v>3.5454495282708373E-2</v>
      </c>
      <c r="Y1625" s="3">
        <f>IF(U1625&gt;'Power Curve'!$C$37,0,INDEX(Ci,$W1625,1)*POWER(1-X1625,3)+INDEX(Ci,$W1625,2)*3*X1625*POWER(1-X1625,2)+INDEX(Ci,$W1625,3)*3*POWER(X1625,2)*(1-X1625)+INDEX(Ci,$W1625,4)*POWER(X1625,3))</f>
        <v>1209.3561748787065</v>
      </c>
      <c r="Z1625" s="3">
        <f t="shared" si="662"/>
        <v>1188.365063370823</v>
      </c>
      <c r="AA1625" s="3">
        <f t="shared" si="663"/>
        <v>1281.0599670410129</v>
      </c>
      <c r="AB1625" s="3">
        <f t="shared" si="672"/>
        <v>-92.694903670189888</v>
      </c>
      <c r="AC1625" s="3">
        <f t="shared" si="673"/>
        <v>92.694903670189888</v>
      </c>
      <c r="AE1625" s="34">
        <f t="shared" si="664"/>
        <v>9</v>
      </c>
      <c r="AF1625" s="73" t="b">
        <f>COUNTIF('Power Curve'!$D$2:$D$31,AE1625)&gt;0</f>
        <v>1</v>
      </c>
      <c r="AG1625" s="73" t="b">
        <f t="shared" si="665"/>
        <v>0</v>
      </c>
      <c r="AH1625" s="73" t="b">
        <f t="shared" si="674"/>
        <v>1</v>
      </c>
      <c r="AI1625" s="34" t="str">
        <f t="shared" si="666"/>
        <v>Outer</v>
      </c>
      <c r="AJ1625" s="35" t="str">
        <f t="shared" si="675"/>
        <v>0.7-0.8</v>
      </c>
      <c r="AK1625" s="36" t="str">
        <f t="shared" si="667"/>
        <v>19-20</v>
      </c>
      <c r="AL1625" s="36" t="str">
        <f t="shared" si="668"/>
        <v>Mar</v>
      </c>
      <c r="AM1625" s="35" t="str">
        <f t="shared" si="669"/>
        <v>295-305</v>
      </c>
      <c r="AN1625" s="36" t="str">
        <f t="shared" si="670"/>
        <v>HWS-LTI</v>
      </c>
    </row>
    <row r="1626" spans="5:40" x14ac:dyDescent="0.3">
      <c r="E1626" s="12">
        <v>40970.805555555555</v>
      </c>
      <c r="F1626" s="16">
        <v>7.72</v>
      </c>
      <c r="G1626" s="16">
        <v>786.86997985839844</v>
      </c>
      <c r="H1626" s="29">
        <v>1.2221011445285412</v>
      </c>
      <c r="I1626" s="26">
        <v>305</v>
      </c>
      <c r="J1626" s="30">
        <v>6.7357512953367879E-2</v>
      </c>
      <c r="K1626" s="31">
        <v>0.47449265918106098</v>
      </c>
      <c r="L1626" s="111">
        <f t="shared" si="650"/>
        <v>0.6</v>
      </c>
      <c r="M1626" s="112">
        <f t="shared" si="651"/>
        <v>6.9999999999999993E-2</v>
      </c>
      <c r="N1626" s="112" t="b">
        <f t="shared" si="652"/>
        <v>1</v>
      </c>
      <c r="O1626" s="112" t="b">
        <f t="shared" si="653"/>
        <v>1</v>
      </c>
      <c r="P1626" s="113">
        <f t="shared" si="654"/>
        <v>6</v>
      </c>
      <c r="Q1626" s="113">
        <f t="shared" si="655"/>
        <v>19</v>
      </c>
      <c r="R1626" s="114" t="str">
        <f t="shared" si="671"/>
        <v>0.6-0.07</v>
      </c>
      <c r="S1626" s="127">
        <f t="shared" si="656"/>
        <v>-3.3639724247800033E-2</v>
      </c>
      <c r="T1626" s="112" t="b">
        <f t="shared" si="657"/>
        <v>1</v>
      </c>
      <c r="U1626" s="22">
        <f t="shared" si="658"/>
        <v>7.7139056216971564</v>
      </c>
      <c r="V1626" s="22">
        <f t="shared" si="659"/>
        <v>0.55025895633407118</v>
      </c>
      <c r="W1626" s="81">
        <f t="shared" si="660"/>
        <v>8</v>
      </c>
      <c r="X1626" s="22">
        <f t="shared" si="661"/>
        <v>0.70330940786423357</v>
      </c>
      <c r="Y1626" s="3">
        <f>IF(U1626&gt;'Power Curve'!$C$37,0,INDEX(Ci,$W1626,1)*POWER(1-X1626,3)+INDEX(Ci,$W1626,2)*3*X1626*POWER(1-X1626,2)+INDEX(Ci,$W1626,3)*3*POWER(X1626,2)*(1-X1626)+INDEX(Ci,$W1626,4)*POWER(X1626,3))</f>
        <v>793.55029267261216</v>
      </c>
      <c r="Z1626" s="3">
        <f t="shared" si="662"/>
        <v>766.85547965034448</v>
      </c>
      <c r="AA1626" s="3">
        <f t="shared" si="663"/>
        <v>786.86997985839844</v>
      </c>
      <c r="AB1626" s="3">
        <f t="shared" si="672"/>
        <v>-20.01450020805396</v>
      </c>
      <c r="AC1626" s="3">
        <f t="shared" si="673"/>
        <v>20.01450020805396</v>
      </c>
      <c r="AE1626" s="34">
        <f t="shared" si="664"/>
        <v>8</v>
      </c>
      <c r="AF1626" s="73" t="b">
        <f>COUNTIF('Power Curve'!$D$2:$D$31,AE1626)&gt;0</f>
        <v>1</v>
      </c>
      <c r="AG1626" s="73" t="b">
        <f t="shared" si="665"/>
        <v>0</v>
      </c>
      <c r="AH1626" s="73" t="b">
        <f t="shared" si="674"/>
        <v>1</v>
      </c>
      <c r="AI1626" s="34" t="str">
        <f t="shared" si="666"/>
        <v>Outer</v>
      </c>
      <c r="AJ1626" s="35" t="str">
        <f t="shared" si="675"/>
        <v>0.5-0.6</v>
      </c>
      <c r="AK1626" s="36" t="str">
        <f t="shared" si="667"/>
        <v>19-20</v>
      </c>
      <c r="AL1626" s="36" t="str">
        <f t="shared" si="668"/>
        <v>Mar</v>
      </c>
      <c r="AM1626" s="35" t="str">
        <f t="shared" si="669"/>
        <v>305-315</v>
      </c>
      <c r="AN1626" s="36" t="str">
        <f t="shared" si="670"/>
        <v>HWS-LTI</v>
      </c>
    </row>
    <row r="1627" spans="5:40" x14ac:dyDescent="0.3">
      <c r="E1627" s="12">
        <v>40970.8125</v>
      </c>
      <c r="F1627" s="16">
        <v>8.51</v>
      </c>
      <c r="G1627" s="16">
        <v>966.08999633789108</v>
      </c>
      <c r="H1627" s="29">
        <v>1.2211916174380353</v>
      </c>
      <c r="I1627" s="26">
        <v>305.2</v>
      </c>
      <c r="J1627" s="30">
        <v>7.8730904817861352E-2</v>
      </c>
      <c r="K1627" s="31">
        <v>0.35220678731841165</v>
      </c>
      <c r="L1627" s="111">
        <f t="shared" si="650"/>
        <v>0.70000000000000007</v>
      </c>
      <c r="M1627" s="112">
        <f t="shared" si="651"/>
        <v>0.08</v>
      </c>
      <c r="N1627" s="112" t="b">
        <f t="shared" si="652"/>
        <v>1</v>
      </c>
      <c r="O1627" s="112" t="b">
        <f t="shared" si="653"/>
        <v>1</v>
      </c>
      <c r="P1627" s="113">
        <f t="shared" si="654"/>
        <v>7.0000000000000009</v>
      </c>
      <c r="Q1627" s="113">
        <f t="shared" si="655"/>
        <v>18</v>
      </c>
      <c r="R1627" s="114" t="str">
        <f t="shared" si="671"/>
        <v>0.7-0.08</v>
      </c>
      <c r="S1627" s="127">
        <f t="shared" si="656"/>
        <v>-1.674127324026084E-2</v>
      </c>
      <c r="T1627" s="112" t="b">
        <f t="shared" si="657"/>
        <v>1</v>
      </c>
      <c r="U1627" s="22">
        <f t="shared" si="658"/>
        <v>8.501171978408399</v>
      </c>
      <c r="V1627" s="22">
        <f t="shared" si="659"/>
        <v>0.67193350957965281</v>
      </c>
      <c r="W1627" s="81">
        <f t="shared" si="660"/>
        <v>9</v>
      </c>
      <c r="X1627" s="22">
        <f t="shared" si="661"/>
        <v>0.49226385907665637</v>
      </c>
      <c r="Y1627" s="3">
        <f>IF(U1627&gt;'Power Curve'!$C$37,0,INDEX(Ci,$W1627,1)*POWER(1-X1627,3)+INDEX(Ci,$W1627,2)*3*X1627*POWER(1-X1627,2)+INDEX(Ci,$W1627,3)*3*POWER(X1627,2)*(1-X1627)+INDEX(Ci,$W1627,4)*POWER(X1627,3))</f>
        <v>1033.2948051533861</v>
      </c>
      <c r="Z1627" s="3">
        <f t="shared" si="662"/>
        <v>1015.9961344825711</v>
      </c>
      <c r="AA1627" s="3">
        <f t="shared" si="663"/>
        <v>966.08999633789108</v>
      </c>
      <c r="AB1627" s="3">
        <f t="shared" si="672"/>
        <v>49.906138144679971</v>
      </c>
      <c r="AC1627" s="3">
        <f t="shared" si="673"/>
        <v>49.906138144679971</v>
      </c>
      <c r="AE1627" s="34">
        <f t="shared" si="664"/>
        <v>9</v>
      </c>
      <c r="AF1627" s="73" t="b">
        <f>COUNTIF('Power Curve'!$D$2:$D$31,AE1627)&gt;0</f>
        <v>1</v>
      </c>
      <c r="AG1627" s="73" t="b">
        <f t="shared" si="665"/>
        <v>0</v>
      </c>
      <c r="AH1627" s="73" t="b">
        <f t="shared" si="674"/>
        <v>1</v>
      </c>
      <c r="AI1627" s="34" t="str">
        <f t="shared" si="666"/>
        <v>Outer</v>
      </c>
      <c r="AJ1627" s="35" t="str">
        <f t="shared" si="675"/>
        <v>0.6-0.7</v>
      </c>
      <c r="AK1627" s="36" t="str">
        <f t="shared" si="667"/>
        <v>19-20</v>
      </c>
      <c r="AL1627" s="36" t="str">
        <f t="shared" si="668"/>
        <v>Mar</v>
      </c>
      <c r="AM1627" s="35" t="str">
        <f t="shared" si="669"/>
        <v>305-315</v>
      </c>
      <c r="AN1627" s="36" t="str">
        <f t="shared" si="670"/>
        <v>HWS-LTI</v>
      </c>
    </row>
    <row r="1628" spans="5:40" x14ac:dyDescent="0.3">
      <c r="E1628" s="12">
        <v>40970.819444444445</v>
      </c>
      <c r="F1628" s="16">
        <v>8.94</v>
      </c>
      <c r="G1628" s="16">
        <v>1176.2800521850641</v>
      </c>
      <c r="H1628" s="29">
        <v>1.2211916174380353</v>
      </c>
      <c r="I1628" s="26">
        <v>305.8</v>
      </c>
      <c r="J1628" s="30">
        <v>3.1319910514541395E-2</v>
      </c>
      <c r="K1628" s="31">
        <v>0.2370622921200678</v>
      </c>
      <c r="L1628" s="111">
        <f t="shared" si="650"/>
        <v>0.70000000000000007</v>
      </c>
      <c r="M1628" s="112">
        <f t="shared" si="651"/>
        <v>0.03</v>
      </c>
      <c r="N1628" s="112" t="b">
        <f t="shared" si="652"/>
        <v>1</v>
      </c>
      <c r="O1628" s="112" t="b">
        <f t="shared" si="653"/>
        <v>1</v>
      </c>
      <c r="P1628" s="113">
        <f t="shared" si="654"/>
        <v>7.0000000000000009</v>
      </c>
      <c r="Q1628" s="113">
        <f t="shared" si="655"/>
        <v>23</v>
      </c>
      <c r="R1628" s="114" t="str">
        <f t="shared" si="671"/>
        <v>0.7-0.03</v>
      </c>
      <c r="S1628" s="127">
        <f t="shared" si="656"/>
        <v>-0.10007969214670503</v>
      </c>
      <c r="T1628" s="112" t="b">
        <f t="shared" si="657"/>
        <v>1</v>
      </c>
      <c r="U1628" s="22">
        <f t="shared" si="658"/>
        <v>8.9307259091622893</v>
      </c>
      <c r="V1628" s="22">
        <f t="shared" si="659"/>
        <v>0.73832245427900489</v>
      </c>
      <c r="W1628" s="81">
        <f t="shared" si="660"/>
        <v>9</v>
      </c>
      <c r="X1628" s="22">
        <f t="shared" si="661"/>
        <v>0.92162378884827612</v>
      </c>
      <c r="Y1628" s="3">
        <f>IF(U1628&gt;'Power Curve'!$C$37,0,INDEX(Ci,$W1628,1)*POWER(1-X1628,3)+INDEX(Ci,$W1628,2)*3*X1628*POWER(1-X1628,2)+INDEX(Ci,$W1628,3)*3*POWER(X1628,2)*(1-X1628)+INDEX(Ci,$W1628,4)*POWER(X1628,3))</f>
        <v>1172.5467074747139</v>
      </c>
      <c r="Z1628" s="3">
        <f t="shared" si="662"/>
        <v>1055.1985939630119</v>
      </c>
      <c r="AA1628" s="3">
        <f t="shared" si="663"/>
        <v>1176.2800521850641</v>
      </c>
      <c r="AB1628" s="3">
        <f t="shared" si="672"/>
        <v>-121.08145822205211</v>
      </c>
      <c r="AC1628" s="3">
        <f t="shared" si="673"/>
        <v>121.08145822205211</v>
      </c>
      <c r="AE1628" s="34">
        <f t="shared" si="664"/>
        <v>9</v>
      </c>
      <c r="AF1628" s="73" t="b">
        <f>COUNTIF('Power Curve'!$D$2:$D$31,AE1628)&gt;0</f>
        <v>1</v>
      </c>
      <c r="AG1628" s="73" t="b">
        <f t="shared" si="665"/>
        <v>0</v>
      </c>
      <c r="AH1628" s="73" t="b">
        <f t="shared" si="674"/>
        <v>1</v>
      </c>
      <c r="AI1628" s="34" t="str">
        <f t="shared" si="666"/>
        <v>Outer</v>
      </c>
      <c r="AJ1628" s="35" t="str">
        <f t="shared" si="675"/>
        <v>0.7-0.8</v>
      </c>
      <c r="AK1628" s="36" t="str">
        <f t="shared" si="667"/>
        <v>19-20</v>
      </c>
      <c r="AL1628" s="36" t="str">
        <f t="shared" si="668"/>
        <v>Mar</v>
      </c>
      <c r="AM1628" s="35" t="str">
        <f t="shared" si="669"/>
        <v>305-315</v>
      </c>
      <c r="AN1628" s="36" t="str">
        <f t="shared" si="670"/>
        <v>HWS-LTI</v>
      </c>
    </row>
    <row r="1629" spans="5:40" x14ac:dyDescent="0.3">
      <c r="E1629" s="12">
        <v>40970.826388888891</v>
      </c>
      <c r="F1629" s="16">
        <v>8.14</v>
      </c>
      <c r="G1629" s="16">
        <v>992.39999389648415</v>
      </c>
      <c r="H1629" s="29">
        <v>1.2225081956721282</v>
      </c>
      <c r="I1629" s="26">
        <v>302.5</v>
      </c>
      <c r="J1629" s="30">
        <v>0.11916461916461915</v>
      </c>
      <c r="K1629" s="31">
        <v>0.30225701398574462</v>
      </c>
      <c r="L1629" s="111">
        <f t="shared" si="650"/>
        <v>0.6</v>
      </c>
      <c r="M1629" s="112">
        <f t="shared" si="651"/>
        <v>0.12</v>
      </c>
      <c r="N1629" s="112" t="b">
        <f t="shared" si="652"/>
        <v>1</v>
      </c>
      <c r="O1629" s="112" t="b">
        <f t="shared" si="653"/>
        <v>1</v>
      </c>
      <c r="P1629" s="113">
        <f t="shared" si="654"/>
        <v>6</v>
      </c>
      <c r="Q1629" s="113">
        <f t="shared" si="655"/>
        <v>14</v>
      </c>
      <c r="R1629" s="114" t="str">
        <f t="shared" si="671"/>
        <v>0.6-0.12</v>
      </c>
      <c r="S1629" s="127">
        <f t="shared" si="656"/>
        <v>4.5001612482616585E-3</v>
      </c>
      <c r="T1629" s="112" t="b">
        <f t="shared" si="657"/>
        <v>1</v>
      </c>
      <c r="U1629" s="22">
        <f t="shared" si="658"/>
        <v>8.1344769916429218</v>
      </c>
      <c r="V1629" s="22">
        <f t="shared" si="659"/>
        <v>0.61525961730452672</v>
      </c>
      <c r="W1629" s="81">
        <f t="shared" si="660"/>
        <v>9</v>
      </c>
      <c r="X1629" s="22">
        <f t="shared" si="661"/>
        <v>0.125734484083143</v>
      </c>
      <c r="Y1629" s="3">
        <f>IF(U1629&gt;'Power Curve'!$C$37,0,INDEX(Ci,$W1629,1)*POWER(1-X1629,3)+INDEX(Ci,$W1629,2)*3*X1629*POWER(1-X1629,2)+INDEX(Ci,$W1629,3)*3*POWER(X1629,2)*(1-X1629)+INDEX(Ci,$W1629,4)*POWER(X1629,3))</f>
        <v>918.72146130094313</v>
      </c>
      <c r="Z1629" s="3">
        <f t="shared" si="662"/>
        <v>922.85585601903585</v>
      </c>
      <c r="AA1629" s="3">
        <f t="shared" si="663"/>
        <v>992.39999389648415</v>
      </c>
      <c r="AB1629" s="3">
        <f t="shared" si="672"/>
        <v>-69.544137877448293</v>
      </c>
      <c r="AC1629" s="3">
        <f t="shared" si="673"/>
        <v>69.544137877448293</v>
      </c>
      <c r="AE1629" s="34">
        <f t="shared" si="664"/>
        <v>8</v>
      </c>
      <c r="AF1629" s="73" t="b">
        <f>COUNTIF('Power Curve'!$D$2:$D$31,AE1629)&gt;0</f>
        <v>1</v>
      </c>
      <c r="AG1629" s="73" t="b">
        <f t="shared" si="665"/>
        <v>0</v>
      </c>
      <c r="AH1629" s="73" t="b">
        <f t="shared" si="674"/>
        <v>1</v>
      </c>
      <c r="AI1629" s="34" t="str">
        <f t="shared" si="666"/>
        <v>Outer</v>
      </c>
      <c r="AJ1629" s="35" t="str">
        <f t="shared" si="675"/>
        <v>0.6-0.7</v>
      </c>
      <c r="AK1629" s="36" t="str">
        <f t="shared" si="667"/>
        <v>19-20</v>
      </c>
      <c r="AL1629" s="36" t="str">
        <f t="shared" si="668"/>
        <v>Mar</v>
      </c>
      <c r="AM1629" s="35" t="str">
        <f t="shared" si="669"/>
        <v>295-305</v>
      </c>
      <c r="AN1629" s="36" t="str">
        <f t="shared" si="670"/>
        <v>Inner-TI</v>
      </c>
    </row>
    <row r="1630" spans="5:40" x14ac:dyDescent="0.3">
      <c r="E1630" s="12">
        <v>40970.833333333336</v>
      </c>
      <c r="F1630" s="16">
        <v>5.2</v>
      </c>
      <c r="G1630" s="16">
        <v>255.59000015258781</v>
      </c>
      <c r="H1630" s="29">
        <v>1.2232832173919244</v>
      </c>
      <c r="I1630" s="26">
        <v>307.5</v>
      </c>
      <c r="J1630" s="30">
        <v>0.24807692307692308</v>
      </c>
      <c r="K1630" s="31">
        <v>0.54354976561607571</v>
      </c>
      <c r="L1630" s="111">
        <f t="shared" si="650"/>
        <v>0.2</v>
      </c>
      <c r="M1630" s="112">
        <f t="shared" si="651"/>
        <v>0.25</v>
      </c>
      <c r="N1630" s="112" t="b">
        <f t="shared" si="652"/>
        <v>1</v>
      </c>
      <c r="O1630" s="112" t="b">
        <f t="shared" si="653"/>
        <v>1</v>
      </c>
      <c r="P1630" s="113">
        <f t="shared" si="654"/>
        <v>2</v>
      </c>
      <c r="Q1630" s="113">
        <f t="shared" si="655"/>
        <v>1</v>
      </c>
      <c r="R1630" s="114" t="str">
        <f t="shared" si="671"/>
        <v>0.2-0.25</v>
      </c>
      <c r="S1630" s="127">
        <f t="shared" si="656"/>
        <v>0</v>
      </c>
      <c r="T1630" s="112" t="b">
        <f t="shared" si="657"/>
        <v>0</v>
      </c>
      <c r="U1630" s="22">
        <f t="shared" si="658"/>
        <v>5.1975696753193308</v>
      </c>
      <c r="V1630" s="22">
        <f t="shared" si="659"/>
        <v>0.1613511242118614</v>
      </c>
      <c r="W1630" s="81">
        <f t="shared" si="660"/>
        <v>6</v>
      </c>
      <c r="X1630" s="22">
        <f t="shared" si="661"/>
        <v>0.16890446849483332</v>
      </c>
      <c r="Y1630" s="3">
        <f>IF(U1630&gt;'Power Curve'!$C$37,0,INDEX(Ci,$W1630,1)*POWER(1-X1630,3)+INDEX(Ci,$W1630,2)*3*X1630*POWER(1-X1630,2)+INDEX(Ci,$W1630,3)*3*POWER(X1630,2)*(1-X1630)+INDEX(Ci,$W1630,4)*POWER(X1630,3))</f>
        <v>237.09569325924977</v>
      </c>
      <c r="Z1630" s="3">
        <f t="shared" si="662"/>
        <v>237.09569325924977</v>
      </c>
      <c r="AA1630" s="3">
        <f t="shared" si="663"/>
        <v>255.59000015258781</v>
      </c>
      <c r="AB1630" s="3">
        <f t="shared" si="672"/>
        <v>-18.494306893338035</v>
      </c>
      <c r="AC1630" s="3">
        <f t="shared" si="673"/>
        <v>18.494306893338035</v>
      </c>
      <c r="AE1630" s="34">
        <f t="shared" si="664"/>
        <v>5</v>
      </c>
      <c r="AF1630" s="73" t="b">
        <f>COUNTIF('Power Curve'!$D$2:$D$31,AE1630)&gt;0</f>
        <v>1</v>
      </c>
      <c r="AG1630" s="73" t="b">
        <f t="shared" si="665"/>
        <v>0</v>
      </c>
      <c r="AH1630" s="73" t="b">
        <f t="shared" si="674"/>
        <v>1</v>
      </c>
      <c r="AI1630" s="34" t="str">
        <f t="shared" si="666"/>
        <v>Outer</v>
      </c>
      <c r="AJ1630" s="35" t="str">
        <f t="shared" si="675"/>
        <v>0.1-0.2</v>
      </c>
      <c r="AK1630" s="36" t="str">
        <f t="shared" si="667"/>
        <v>20-21</v>
      </c>
      <c r="AL1630" s="36" t="str">
        <f t="shared" si="668"/>
        <v>Mar</v>
      </c>
      <c r="AM1630" s="35" t="str">
        <f t="shared" si="669"/>
        <v>305-315</v>
      </c>
      <c r="AN1630" s="36" t="str">
        <f t="shared" si="670"/>
        <v>LWS-HTI</v>
      </c>
    </row>
    <row r="1631" spans="5:40" x14ac:dyDescent="0.3">
      <c r="E1631" s="12">
        <v>40970.840277777781</v>
      </c>
      <c r="F1631" s="16">
        <v>5.62</v>
      </c>
      <c r="G1631" s="16">
        <v>301.090000152588</v>
      </c>
      <c r="H1631" s="29">
        <v>1.2227852489750093</v>
      </c>
      <c r="I1631" s="26">
        <v>307.60000000000002</v>
      </c>
      <c r="J1631" s="30">
        <v>0.19395017793594307</v>
      </c>
      <c r="K1631" s="31">
        <v>0.5966632652975814</v>
      </c>
      <c r="L1631" s="111">
        <f t="shared" si="650"/>
        <v>0.2</v>
      </c>
      <c r="M1631" s="112">
        <f t="shared" si="651"/>
        <v>0.19</v>
      </c>
      <c r="N1631" s="112" t="b">
        <f t="shared" si="652"/>
        <v>1</v>
      </c>
      <c r="O1631" s="112" t="b">
        <f t="shared" si="653"/>
        <v>1</v>
      </c>
      <c r="P1631" s="113">
        <f t="shared" si="654"/>
        <v>2</v>
      </c>
      <c r="Q1631" s="113">
        <f t="shared" si="655"/>
        <v>7</v>
      </c>
      <c r="R1631" s="114" t="str">
        <f t="shared" si="671"/>
        <v>0.2-0.19</v>
      </c>
      <c r="S1631" s="127">
        <f t="shared" si="656"/>
        <v>5.3468433374186698E-2</v>
      </c>
      <c r="T1631" s="112" t="b">
        <f t="shared" si="657"/>
        <v>1</v>
      </c>
      <c r="U1631" s="22">
        <f t="shared" si="658"/>
        <v>5.6166110450421227</v>
      </c>
      <c r="V1631" s="22">
        <f t="shared" si="659"/>
        <v>0.22611531871577872</v>
      </c>
      <c r="W1631" s="81">
        <f t="shared" si="660"/>
        <v>6</v>
      </c>
      <c r="X1631" s="22">
        <f t="shared" si="661"/>
        <v>0.58657044086381815</v>
      </c>
      <c r="Y1631" s="3">
        <f>IF(U1631&gt;'Power Curve'!$C$37,0,INDEX(Ci,$W1631,1)*POWER(1-X1631,3)+INDEX(Ci,$W1631,2)*3*X1631*POWER(1-X1631,2)+INDEX(Ci,$W1631,3)*3*POWER(X1631,2)*(1-X1631)+INDEX(Ci,$W1631,4)*POWER(X1631,3))</f>
        <v>299.21269666306824</v>
      </c>
      <c r="Z1631" s="3">
        <f t="shared" si="662"/>
        <v>315.21113079930819</v>
      </c>
      <c r="AA1631" s="3">
        <f t="shared" si="663"/>
        <v>301.090000152588</v>
      </c>
      <c r="AB1631" s="3">
        <f t="shared" si="672"/>
        <v>14.121130646720189</v>
      </c>
      <c r="AC1631" s="3">
        <f t="shared" si="673"/>
        <v>14.121130646720189</v>
      </c>
      <c r="AE1631" s="34">
        <f t="shared" si="664"/>
        <v>6</v>
      </c>
      <c r="AF1631" s="73" t="b">
        <f>COUNTIF('Power Curve'!$D$2:$D$31,AE1631)&gt;0</f>
        <v>1</v>
      </c>
      <c r="AG1631" s="73" t="b">
        <f t="shared" si="665"/>
        <v>0</v>
      </c>
      <c r="AH1631" s="73" t="b">
        <f t="shared" si="674"/>
        <v>1</v>
      </c>
      <c r="AI1631" s="34" t="str">
        <f t="shared" si="666"/>
        <v>Outer</v>
      </c>
      <c r="AJ1631" s="35" t="str">
        <f t="shared" si="675"/>
        <v>0.2-0.3</v>
      </c>
      <c r="AK1631" s="36" t="str">
        <f t="shared" si="667"/>
        <v>20-21</v>
      </c>
      <c r="AL1631" s="36" t="str">
        <f t="shared" si="668"/>
        <v>Mar</v>
      </c>
      <c r="AM1631" s="35" t="str">
        <f t="shared" si="669"/>
        <v>305-315</v>
      </c>
      <c r="AN1631" s="36" t="str">
        <f t="shared" si="670"/>
        <v>LWS-HTI</v>
      </c>
    </row>
    <row r="1632" spans="5:40" x14ac:dyDescent="0.3">
      <c r="E1632" s="12">
        <v>40970.847222222219</v>
      </c>
      <c r="F1632" s="16">
        <v>8.19</v>
      </c>
      <c r="G1632" s="16">
        <v>902.78000640869141</v>
      </c>
      <c r="H1632" s="29">
        <v>1.2218751227088949</v>
      </c>
      <c r="I1632" s="26">
        <v>304.7</v>
      </c>
      <c r="J1632" s="30">
        <v>0.10622710622710624</v>
      </c>
      <c r="K1632" s="31">
        <v>0.34465216904252721</v>
      </c>
      <c r="L1632" s="111">
        <f t="shared" si="650"/>
        <v>0.6</v>
      </c>
      <c r="M1632" s="112">
        <f t="shared" si="651"/>
        <v>0.11</v>
      </c>
      <c r="N1632" s="112" t="b">
        <f t="shared" si="652"/>
        <v>1</v>
      </c>
      <c r="O1632" s="112" t="b">
        <f t="shared" si="653"/>
        <v>1</v>
      </c>
      <c r="P1632" s="113">
        <f t="shared" si="654"/>
        <v>6</v>
      </c>
      <c r="Q1632" s="113">
        <f t="shared" si="655"/>
        <v>15</v>
      </c>
      <c r="R1632" s="114" t="str">
        <f t="shared" si="671"/>
        <v>0.6-0.11</v>
      </c>
      <c r="S1632" s="127">
        <f t="shared" si="656"/>
        <v>-1.5111837704289E-2</v>
      </c>
      <c r="T1632" s="112" t="b">
        <f t="shared" si="657"/>
        <v>1</v>
      </c>
      <c r="U1632" s="22">
        <f t="shared" si="658"/>
        <v>8.183030057798474</v>
      </c>
      <c r="V1632" s="22">
        <f t="shared" si="659"/>
        <v>0.62276365019354663</v>
      </c>
      <c r="W1632" s="81">
        <f t="shared" si="660"/>
        <v>9</v>
      </c>
      <c r="X1632" s="22">
        <f t="shared" si="661"/>
        <v>0.17426562204329984</v>
      </c>
      <c r="Y1632" s="3">
        <f>IF(U1632&gt;'Power Curve'!$C$37,0,INDEX(Ci,$W1632,1)*POWER(1-X1632,3)+INDEX(Ci,$W1632,2)*3*X1632*POWER(1-X1632,2)+INDEX(Ci,$W1632,3)*3*POWER(X1632,2)*(1-X1632)+INDEX(Ci,$W1632,4)*POWER(X1632,3))</f>
        <v>933.58080844282529</v>
      </c>
      <c r="Z1632" s="3">
        <f t="shared" si="662"/>
        <v>919.47268678179842</v>
      </c>
      <c r="AA1632" s="3">
        <f t="shared" si="663"/>
        <v>902.78000640869141</v>
      </c>
      <c r="AB1632" s="3">
        <f t="shared" si="672"/>
        <v>16.692680373107009</v>
      </c>
      <c r="AC1632" s="3">
        <f t="shared" si="673"/>
        <v>16.692680373107009</v>
      </c>
      <c r="AE1632" s="34">
        <f t="shared" si="664"/>
        <v>8</v>
      </c>
      <c r="AF1632" s="73" t="b">
        <f>COUNTIF('Power Curve'!$D$2:$D$31,AE1632)&gt;0</f>
        <v>1</v>
      </c>
      <c r="AG1632" s="73" t="b">
        <f t="shared" si="665"/>
        <v>0</v>
      </c>
      <c r="AH1632" s="73" t="b">
        <f t="shared" si="674"/>
        <v>1</v>
      </c>
      <c r="AI1632" s="34" t="str">
        <f t="shared" si="666"/>
        <v>Outer</v>
      </c>
      <c r="AJ1632" s="35" t="str">
        <f t="shared" si="675"/>
        <v>0.6-0.7</v>
      </c>
      <c r="AK1632" s="36" t="str">
        <f t="shared" si="667"/>
        <v>20-21</v>
      </c>
      <c r="AL1632" s="36" t="str">
        <f t="shared" si="668"/>
        <v>Mar</v>
      </c>
      <c r="AM1632" s="35" t="str">
        <f t="shared" si="669"/>
        <v>295-305</v>
      </c>
      <c r="AN1632" s="36" t="str">
        <f t="shared" si="670"/>
        <v>Inner-TI</v>
      </c>
    </row>
    <row r="1633" spans="5:40" x14ac:dyDescent="0.3">
      <c r="E1633" s="12">
        <v>40970.854166666664</v>
      </c>
      <c r="F1633" s="16">
        <v>7.47</v>
      </c>
      <c r="G1633" s="16">
        <v>703.5500049591069</v>
      </c>
      <c r="H1633" s="29">
        <v>1.2225590336933734</v>
      </c>
      <c r="I1633" s="26">
        <v>299.8</v>
      </c>
      <c r="J1633" s="30">
        <v>8.7014725568942436E-2</v>
      </c>
      <c r="K1633" s="31">
        <v>0.32930899470215302</v>
      </c>
      <c r="L1633" s="111">
        <f t="shared" si="650"/>
        <v>0.5</v>
      </c>
      <c r="M1633" s="112">
        <f t="shared" si="651"/>
        <v>0.09</v>
      </c>
      <c r="N1633" s="112" t="b">
        <f t="shared" si="652"/>
        <v>1</v>
      </c>
      <c r="O1633" s="112" t="b">
        <f t="shared" si="653"/>
        <v>1</v>
      </c>
      <c r="P1633" s="113">
        <f t="shared" si="654"/>
        <v>5</v>
      </c>
      <c r="Q1633" s="113">
        <f t="shared" si="655"/>
        <v>17</v>
      </c>
      <c r="R1633" s="114" t="str">
        <f t="shared" si="671"/>
        <v>0.5-0.09</v>
      </c>
      <c r="S1633" s="127">
        <f t="shared" si="656"/>
        <v>-1.9098901849401599E-2</v>
      </c>
      <c r="T1633" s="112" t="b">
        <f t="shared" si="657"/>
        <v>1</v>
      </c>
      <c r="U1633" s="22">
        <f t="shared" si="658"/>
        <v>7.4650350631494176</v>
      </c>
      <c r="V1633" s="22">
        <f t="shared" si="659"/>
        <v>0.51179520925643351</v>
      </c>
      <c r="W1633" s="81">
        <f t="shared" si="660"/>
        <v>8</v>
      </c>
      <c r="X1633" s="22">
        <f t="shared" si="661"/>
        <v>0.45282587854539225</v>
      </c>
      <c r="Y1633" s="3">
        <f>IF(U1633&gt;'Power Curve'!$C$37,0,INDEX(Ci,$W1633,1)*POWER(1-X1633,3)+INDEX(Ci,$W1633,2)*3*X1633*POWER(1-X1633,2)+INDEX(Ci,$W1633,3)*3*POWER(X1633,2)*(1-X1633)+INDEX(Ci,$W1633,4)*POWER(X1633,3))</f>
        <v>721.99267874539498</v>
      </c>
      <c r="Z1633" s="3">
        <f t="shared" si="662"/>
        <v>708.20341143805013</v>
      </c>
      <c r="AA1633" s="3">
        <f t="shared" si="663"/>
        <v>703.5500049591069</v>
      </c>
      <c r="AB1633" s="3">
        <f t="shared" si="672"/>
        <v>4.653406478943225</v>
      </c>
      <c r="AC1633" s="3">
        <f t="shared" si="673"/>
        <v>4.653406478943225</v>
      </c>
      <c r="AE1633" s="34">
        <f t="shared" si="664"/>
        <v>7</v>
      </c>
      <c r="AF1633" s="73" t="b">
        <f>COUNTIF('Power Curve'!$D$2:$D$31,AE1633)&gt;0</f>
        <v>1</v>
      </c>
      <c r="AG1633" s="73" t="b">
        <f t="shared" si="665"/>
        <v>0</v>
      </c>
      <c r="AH1633" s="73" t="b">
        <f t="shared" si="674"/>
        <v>1</v>
      </c>
      <c r="AI1633" s="34" t="str">
        <f t="shared" si="666"/>
        <v>Outer</v>
      </c>
      <c r="AJ1633" s="35" t="str">
        <f t="shared" si="675"/>
        <v>0.5-0.6</v>
      </c>
      <c r="AK1633" s="36" t="str">
        <f t="shared" si="667"/>
        <v>20-21</v>
      </c>
      <c r="AL1633" s="36" t="str">
        <f t="shared" si="668"/>
        <v>Mar</v>
      </c>
      <c r="AM1633" s="35" t="str">
        <f t="shared" si="669"/>
        <v>295-305</v>
      </c>
      <c r="AN1633" s="36" t="str">
        <f t="shared" si="670"/>
        <v>HWS-LTI</v>
      </c>
    </row>
    <row r="1634" spans="5:40" x14ac:dyDescent="0.3">
      <c r="E1634" s="12">
        <v>40970.861111111109</v>
      </c>
      <c r="F1634" s="16">
        <v>5.44</v>
      </c>
      <c r="G1634" s="16">
        <v>270.38000106811501</v>
      </c>
      <c r="H1634" s="29">
        <v>1.2239228269211475</v>
      </c>
      <c r="I1634" s="26">
        <v>293.3</v>
      </c>
      <c r="J1634" s="30">
        <v>0.14705882352941177</v>
      </c>
      <c r="K1634" s="31">
        <v>0.42973308567628088</v>
      </c>
      <c r="L1634" s="111">
        <f t="shared" si="650"/>
        <v>0.2</v>
      </c>
      <c r="M1634" s="112">
        <f t="shared" si="651"/>
        <v>0.15000000000000002</v>
      </c>
      <c r="N1634" s="112" t="b">
        <f t="shared" si="652"/>
        <v>1</v>
      </c>
      <c r="O1634" s="112" t="b">
        <f t="shared" si="653"/>
        <v>1</v>
      </c>
      <c r="P1634" s="113">
        <f t="shared" si="654"/>
        <v>2</v>
      </c>
      <c r="Q1634" s="113">
        <f t="shared" si="655"/>
        <v>10.999999999999998</v>
      </c>
      <c r="R1634" s="114" t="str">
        <f t="shared" si="671"/>
        <v>0.2-0.15</v>
      </c>
      <c r="S1634" s="127">
        <f t="shared" si="656"/>
        <v>6.8623495782788868E-2</v>
      </c>
      <c r="T1634" s="112" t="b">
        <f t="shared" si="657"/>
        <v>1</v>
      </c>
      <c r="U1634" s="22">
        <f t="shared" si="658"/>
        <v>5.4384050231425967</v>
      </c>
      <c r="V1634" s="22">
        <f t="shared" si="659"/>
        <v>0.19857300356988941</v>
      </c>
      <c r="W1634" s="81">
        <f t="shared" si="660"/>
        <v>6</v>
      </c>
      <c r="X1634" s="22">
        <f t="shared" si="661"/>
        <v>0.40894933517701648</v>
      </c>
      <c r="Y1634" s="3">
        <f>IF(U1634&gt;'Power Curve'!$C$37,0,INDEX(Ci,$W1634,1)*POWER(1-X1634,3)+INDEX(Ci,$W1634,2)*3*X1634*POWER(1-X1634,2)+INDEX(Ci,$W1634,3)*3*POWER(X1634,2)*(1-X1634)+INDEX(Ci,$W1634,4)*POWER(X1634,3))</f>
        <v>272.50523354810974</v>
      </c>
      <c r="Z1634" s="3">
        <f t="shared" si="662"/>
        <v>291.20549529328639</v>
      </c>
      <c r="AA1634" s="3">
        <f t="shared" si="663"/>
        <v>270.38000106811501</v>
      </c>
      <c r="AB1634" s="3">
        <f t="shared" si="672"/>
        <v>20.825494225171383</v>
      </c>
      <c r="AC1634" s="3">
        <f t="shared" si="673"/>
        <v>20.825494225171383</v>
      </c>
      <c r="AE1634" s="34">
        <f t="shared" si="664"/>
        <v>5</v>
      </c>
      <c r="AF1634" s="73" t="b">
        <f>COUNTIF('Power Curve'!$D$2:$D$31,AE1634)&gt;0</f>
        <v>1</v>
      </c>
      <c r="AG1634" s="73" t="b">
        <f t="shared" si="665"/>
        <v>0</v>
      </c>
      <c r="AH1634" s="73" t="b">
        <f t="shared" si="674"/>
        <v>1</v>
      </c>
      <c r="AI1634" s="34" t="str">
        <f t="shared" si="666"/>
        <v>Outer</v>
      </c>
      <c r="AJ1634" s="35" t="str">
        <f t="shared" si="675"/>
        <v>0.1-0.2</v>
      </c>
      <c r="AK1634" s="36" t="str">
        <f t="shared" si="667"/>
        <v>20-21</v>
      </c>
      <c r="AL1634" s="36" t="str">
        <f t="shared" si="668"/>
        <v>Mar</v>
      </c>
      <c r="AM1634" s="35" t="str">
        <f t="shared" si="669"/>
        <v>285-295</v>
      </c>
      <c r="AN1634" s="36" t="str">
        <f t="shared" si="670"/>
        <v>LWS-HTI</v>
      </c>
    </row>
    <row r="1635" spans="5:40" x14ac:dyDescent="0.3">
      <c r="E1635" s="12">
        <v>40970.868055555555</v>
      </c>
      <c r="F1635" s="16">
        <v>5.83</v>
      </c>
      <c r="G1635" s="16">
        <v>374.71001434326126</v>
      </c>
      <c r="H1635" s="29">
        <v>1.2238827583627634</v>
      </c>
      <c r="I1635" s="26">
        <v>300.7</v>
      </c>
      <c r="J1635" s="30">
        <v>0.12349914236706688</v>
      </c>
      <c r="K1635" s="31">
        <v>0.39819443679723615</v>
      </c>
      <c r="L1635" s="111">
        <f t="shared" si="650"/>
        <v>0.30000000000000004</v>
      </c>
      <c r="M1635" s="112">
        <f t="shared" si="651"/>
        <v>0.12</v>
      </c>
      <c r="N1635" s="112" t="b">
        <f t="shared" si="652"/>
        <v>1</v>
      </c>
      <c r="O1635" s="112" t="b">
        <f t="shared" si="653"/>
        <v>1</v>
      </c>
      <c r="P1635" s="113">
        <f t="shared" si="654"/>
        <v>3.0000000000000004</v>
      </c>
      <c r="Q1635" s="113">
        <f t="shared" si="655"/>
        <v>14</v>
      </c>
      <c r="R1635" s="114" t="str">
        <f t="shared" si="671"/>
        <v>0.3-0.12</v>
      </c>
      <c r="S1635" s="127">
        <f t="shared" si="656"/>
        <v>1.2614701106734599E-2</v>
      </c>
      <c r="T1635" s="112" t="b">
        <f t="shared" si="657"/>
        <v>1</v>
      </c>
      <c r="U1635" s="22">
        <f t="shared" si="658"/>
        <v>5.8282270748482921</v>
      </c>
      <c r="V1635" s="22">
        <f t="shared" si="659"/>
        <v>0.25882125828346358</v>
      </c>
      <c r="W1635" s="81">
        <f t="shared" si="660"/>
        <v>6</v>
      </c>
      <c r="X1635" s="22">
        <f t="shared" si="661"/>
        <v>0.79749189455304914</v>
      </c>
      <c r="Y1635" s="3">
        <f>IF(U1635&gt;'Power Curve'!$C$37,0,INDEX(Ci,$W1635,1)*POWER(1-X1635,3)+INDEX(Ci,$W1635,2)*3*X1635*POWER(1-X1635,2)+INDEX(Ci,$W1635,3)*3*POWER(X1635,2)*(1-X1635)+INDEX(Ci,$W1635,4)*POWER(X1635,3))</f>
        <v>333.0067926707253</v>
      </c>
      <c r="Z1635" s="3">
        <f t="shared" si="662"/>
        <v>337.20757382677886</v>
      </c>
      <c r="AA1635" s="3">
        <f t="shared" si="663"/>
        <v>374.71001434326126</v>
      </c>
      <c r="AB1635" s="3">
        <f t="shared" si="672"/>
        <v>-37.502440516482409</v>
      </c>
      <c r="AC1635" s="3">
        <f t="shared" si="673"/>
        <v>37.502440516482409</v>
      </c>
      <c r="AE1635" s="34">
        <f t="shared" si="664"/>
        <v>6</v>
      </c>
      <c r="AF1635" s="73" t="b">
        <f>COUNTIF('Power Curve'!$D$2:$D$31,AE1635)&gt;0</f>
        <v>1</v>
      </c>
      <c r="AG1635" s="73" t="b">
        <f t="shared" si="665"/>
        <v>0</v>
      </c>
      <c r="AH1635" s="73" t="b">
        <f t="shared" si="674"/>
        <v>1</v>
      </c>
      <c r="AI1635" s="34" t="str">
        <f t="shared" si="666"/>
        <v>Outer</v>
      </c>
      <c r="AJ1635" s="35" t="str">
        <f t="shared" si="675"/>
        <v>0.2-0.3</v>
      </c>
      <c r="AK1635" s="36" t="str">
        <f t="shared" si="667"/>
        <v>20-21</v>
      </c>
      <c r="AL1635" s="36" t="str">
        <f t="shared" si="668"/>
        <v>Mar</v>
      </c>
      <c r="AM1635" s="35" t="str">
        <f t="shared" si="669"/>
        <v>295-305</v>
      </c>
      <c r="AN1635" s="36" t="str">
        <f t="shared" si="670"/>
        <v>Inner-TI</v>
      </c>
    </row>
    <row r="1636" spans="5:40" x14ac:dyDescent="0.3">
      <c r="E1636" s="12">
        <v>40970.875</v>
      </c>
      <c r="F1636" s="16">
        <v>7.31</v>
      </c>
      <c r="G1636" s="16">
        <v>653.25997805595421</v>
      </c>
      <c r="H1636" s="29">
        <v>1.2232433485948564</v>
      </c>
      <c r="I1636" s="26">
        <v>302.7</v>
      </c>
      <c r="J1636" s="30">
        <v>9.4391244870041038E-2</v>
      </c>
      <c r="K1636" s="31">
        <v>0.33853930497683937</v>
      </c>
      <c r="L1636" s="111">
        <f t="shared" si="650"/>
        <v>0.5</v>
      </c>
      <c r="M1636" s="112">
        <f t="shared" si="651"/>
        <v>0.09</v>
      </c>
      <c r="N1636" s="112" t="b">
        <f t="shared" si="652"/>
        <v>1</v>
      </c>
      <c r="O1636" s="112" t="b">
        <f t="shared" si="653"/>
        <v>1</v>
      </c>
      <c r="P1636" s="113">
        <f t="shared" si="654"/>
        <v>5</v>
      </c>
      <c r="Q1636" s="113">
        <f t="shared" si="655"/>
        <v>17</v>
      </c>
      <c r="R1636" s="114" t="str">
        <f t="shared" si="671"/>
        <v>0.5-0.09</v>
      </c>
      <c r="S1636" s="127">
        <f t="shared" si="656"/>
        <v>-1.9098901849401599E-2</v>
      </c>
      <c r="T1636" s="112" t="b">
        <f t="shared" si="657"/>
        <v>1</v>
      </c>
      <c r="U1636" s="22">
        <f t="shared" si="658"/>
        <v>7.3065041456524105</v>
      </c>
      <c r="V1636" s="22">
        <f t="shared" si="659"/>
        <v>0.48729374492022104</v>
      </c>
      <c r="W1636" s="81">
        <f t="shared" si="660"/>
        <v>8</v>
      </c>
      <c r="X1636" s="22">
        <f t="shared" si="661"/>
        <v>0.29326749625813081</v>
      </c>
      <c r="Y1636" s="3">
        <f>IF(U1636&gt;'Power Curve'!$C$37,0,INDEX(Ci,$W1636,1)*POWER(1-X1636,3)+INDEX(Ci,$W1636,2)*3*X1636*POWER(1-X1636,2)+INDEX(Ci,$W1636,3)*3*POWER(X1636,2)*(1-X1636)+INDEX(Ci,$W1636,4)*POWER(X1636,3))</f>
        <v>677.8150085977569</v>
      </c>
      <c r="Z1636" s="3">
        <f t="shared" si="662"/>
        <v>664.86948627649713</v>
      </c>
      <c r="AA1636" s="3">
        <f t="shared" si="663"/>
        <v>653.25997805595421</v>
      </c>
      <c r="AB1636" s="3">
        <f t="shared" si="672"/>
        <v>11.609508220542921</v>
      </c>
      <c r="AC1636" s="3">
        <f t="shared" si="673"/>
        <v>11.609508220542921</v>
      </c>
      <c r="AE1636" s="34">
        <f t="shared" si="664"/>
        <v>7</v>
      </c>
      <c r="AF1636" s="73" t="b">
        <f>COUNTIF('Power Curve'!$D$2:$D$31,AE1636)&gt;0</f>
        <v>1</v>
      </c>
      <c r="AG1636" s="73" t="b">
        <f t="shared" si="665"/>
        <v>0</v>
      </c>
      <c r="AH1636" s="73" t="b">
        <f t="shared" si="674"/>
        <v>1</v>
      </c>
      <c r="AI1636" s="34" t="str">
        <f t="shared" si="666"/>
        <v>Outer</v>
      </c>
      <c r="AJ1636" s="35" t="str">
        <f t="shared" si="675"/>
        <v>0.4-0.5</v>
      </c>
      <c r="AK1636" s="36" t="str">
        <f t="shared" si="667"/>
        <v>21-22</v>
      </c>
      <c r="AL1636" s="36" t="str">
        <f t="shared" si="668"/>
        <v>Mar</v>
      </c>
      <c r="AM1636" s="35" t="str">
        <f t="shared" si="669"/>
        <v>295-305</v>
      </c>
      <c r="AN1636" s="36" t="str">
        <f t="shared" si="670"/>
        <v>LWS-LTI</v>
      </c>
    </row>
    <row r="1637" spans="5:40" x14ac:dyDescent="0.3">
      <c r="E1637" s="12">
        <v>40970.881944444445</v>
      </c>
      <c r="F1637" s="16">
        <v>7.64</v>
      </c>
      <c r="G1637" s="16">
        <v>749.90998077392578</v>
      </c>
      <c r="H1637" s="29">
        <v>1.2238321861998775</v>
      </c>
      <c r="I1637" s="26">
        <v>299</v>
      </c>
      <c r="J1637" s="30">
        <v>6.8062827225130892E-2</v>
      </c>
      <c r="K1637" s="31">
        <v>0.41271594880935003</v>
      </c>
      <c r="L1637" s="111">
        <f t="shared" si="650"/>
        <v>0.5</v>
      </c>
      <c r="M1637" s="112">
        <f t="shared" si="651"/>
        <v>6.9999999999999993E-2</v>
      </c>
      <c r="N1637" s="112" t="b">
        <f t="shared" si="652"/>
        <v>1</v>
      </c>
      <c r="O1637" s="112" t="b">
        <f t="shared" si="653"/>
        <v>1</v>
      </c>
      <c r="P1637" s="113">
        <f t="shared" si="654"/>
        <v>5</v>
      </c>
      <c r="Q1637" s="113">
        <f t="shared" si="655"/>
        <v>19</v>
      </c>
      <c r="R1637" s="114" t="str">
        <f t="shared" si="671"/>
        <v>0.5-0.07</v>
      </c>
      <c r="S1637" s="127">
        <f t="shared" si="656"/>
        <v>-3.1853825121220224E-2</v>
      </c>
      <c r="T1637" s="112" t="b">
        <f t="shared" si="657"/>
        <v>1</v>
      </c>
      <c r="U1637" s="22">
        <f t="shared" si="658"/>
        <v>7.6375714464946007</v>
      </c>
      <c r="V1637" s="22">
        <f t="shared" si="659"/>
        <v>0.53846126348721735</v>
      </c>
      <c r="W1637" s="81">
        <f t="shared" si="660"/>
        <v>8</v>
      </c>
      <c r="X1637" s="22">
        <f t="shared" si="661"/>
        <v>0.6264804983943687</v>
      </c>
      <c r="Y1637" s="3">
        <f>IF(U1637&gt;'Power Curve'!$C$37,0,INDEX(Ci,$W1637,1)*POWER(1-X1637,3)+INDEX(Ci,$W1637,2)*3*X1637*POWER(1-X1637,2)+INDEX(Ci,$W1637,3)*3*POWER(X1637,2)*(1-X1637)+INDEX(Ci,$W1637,4)*POWER(X1637,3))</f>
        <v>771.35622482752194</v>
      </c>
      <c r="Z1637" s="3">
        <f t="shared" si="662"/>
        <v>746.78557853570135</v>
      </c>
      <c r="AA1637" s="3">
        <f t="shared" si="663"/>
        <v>749.90998077392578</v>
      </c>
      <c r="AB1637" s="3">
        <f t="shared" si="672"/>
        <v>-3.1244022382244339</v>
      </c>
      <c r="AC1637" s="3">
        <f t="shared" si="673"/>
        <v>3.1244022382244339</v>
      </c>
      <c r="AE1637" s="34">
        <f t="shared" si="664"/>
        <v>8</v>
      </c>
      <c r="AF1637" s="73" t="b">
        <f>COUNTIF('Power Curve'!$D$2:$D$31,AE1637)&gt;0</f>
        <v>1</v>
      </c>
      <c r="AG1637" s="73" t="b">
        <f t="shared" si="665"/>
        <v>0</v>
      </c>
      <c r="AH1637" s="73" t="b">
        <f t="shared" si="674"/>
        <v>1</v>
      </c>
      <c r="AI1637" s="34" t="str">
        <f t="shared" si="666"/>
        <v>Outer</v>
      </c>
      <c r="AJ1637" s="35" t="str">
        <f t="shared" si="675"/>
        <v>0.5-0.6</v>
      </c>
      <c r="AK1637" s="36" t="str">
        <f t="shared" si="667"/>
        <v>21-22</v>
      </c>
      <c r="AL1637" s="36" t="str">
        <f t="shared" si="668"/>
        <v>Mar</v>
      </c>
      <c r="AM1637" s="35" t="str">
        <f t="shared" si="669"/>
        <v>295-305</v>
      </c>
      <c r="AN1637" s="36" t="str">
        <f t="shared" si="670"/>
        <v>HWS-LTI</v>
      </c>
    </row>
    <row r="1638" spans="5:40" x14ac:dyDescent="0.3">
      <c r="E1638" s="12">
        <v>40970.888888888891</v>
      </c>
      <c r="F1638" s="16">
        <v>5.95</v>
      </c>
      <c r="G1638" s="16">
        <v>348.1199874877932</v>
      </c>
      <c r="H1638" s="29">
        <v>1.2255208874325942</v>
      </c>
      <c r="I1638" s="26">
        <v>298.3</v>
      </c>
      <c r="J1638" s="30">
        <v>7.3949579831932774E-2</v>
      </c>
      <c r="K1638" s="31">
        <v>0.57286871787192373</v>
      </c>
      <c r="L1638" s="111">
        <f t="shared" si="650"/>
        <v>0.30000000000000004</v>
      </c>
      <c r="M1638" s="112">
        <f t="shared" si="651"/>
        <v>6.9999999999999993E-2</v>
      </c>
      <c r="N1638" s="112" t="b">
        <f t="shared" si="652"/>
        <v>1</v>
      </c>
      <c r="O1638" s="112" t="b">
        <f t="shared" si="653"/>
        <v>1</v>
      </c>
      <c r="P1638" s="113">
        <f t="shared" si="654"/>
        <v>3.0000000000000004</v>
      </c>
      <c r="Q1638" s="113">
        <f t="shared" si="655"/>
        <v>19</v>
      </c>
      <c r="R1638" s="114" t="str">
        <f t="shared" si="671"/>
        <v>0.3-0.07</v>
      </c>
      <c r="S1638" s="127">
        <f t="shared" si="656"/>
        <v>-5.596465047464419E-2</v>
      </c>
      <c r="T1638" s="112" t="b">
        <f t="shared" si="657"/>
        <v>1</v>
      </c>
      <c r="U1638" s="22">
        <f t="shared" si="658"/>
        <v>5.9508432220521517</v>
      </c>
      <c r="V1638" s="22">
        <f t="shared" si="659"/>
        <v>0.27777197909674517</v>
      </c>
      <c r="W1638" s="81">
        <f t="shared" si="660"/>
        <v>6</v>
      </c>
      <c r="X1638" s="22">
        <f t="shared" si="661"/>
        <v>0.91970558525360513</v>
      </c>
      <c r="Y1638" s="3">
        <f>IF(U1638&gt;'Power Curve'!$C$37,0,INDEX(Ci,$W1638,1)*POWER(1-X1638,3)+INDEX(Ci,$W1638,2)*3*X1638*POWER(1-X1638,2)+INDEX(Ci,$W1638,3)*3*POWER(X1638,2)*(1-X1638)+INDEX(Ci,$W1638,4)*POWER(X1638,3))</f>
        <v>354.23485241325415</v>
      </c>
      <c r="Z1638" s="3">
        <f t="shared" si="662"/>
        <v>334.41022271200922</v>
      </c>
      <c r="AA1638" s="3">
        <f t="shared" si="663"/>
        <v>348.1199874877932</v>
      </c>
      <c r="AB1638" s="3">
        <f t="shared" si="672"/>
        <v>-13.709764775783981</v>
      </c>
      <c r="AC1638" s="3">
        <f t="shared" si="673"/>
        <v>13.709764775783981</v>
      </c>
      <c r="AE1638" s="34">
        <f t="shared" si="664"/>
        <v>6</v>
      </c>
      <c r="AF1638" s="73" t="b">
        <f>COUNTIF('Power Curve'!$D$2:$D$31,AE1638)&gt;0</f>
        <v>1</v>
      </c>
      <c r="AG1638" s="73" t="b">
        <f t="shared" si="665"/>
        <v>0</v>
      </c>
      <c r="AH1638" s="73" t="b">
        <f t="shared" si="674"/>
        <v>1</v>
      </c>
      <c r="AI1638" s="34" t="str">
        <f t="shared" si="666"/>
        <v>Outer</v>
      </c>
      <c r="AJ1638" s="35" t="str">
        <f t="shared" si="675"/>
        <v>0.2-0.3</v>
      </c>
      <c r="AK1638" s="36" t="str">
        <f t="shared" si="667"/>
        <v>21-22</v>
      </c>
      <c r="AL1638" s="36" t="str">
        <f t="shared" si="668"/>
        <v>Mar</v>
      </c>
      <c r="AM1638" s="35" t="str">
        <f t="shared" si="669"/>
        <v>295-305</v>
      </c>
      <c r="AN1638" s="36" t="str">
        <f t="shared" si="670"/>
        <v>LWS-LTI</v>
      </c>
    </row>
    <row r="1639" spans="5:40" x14ac:dyDescent="0.3">
      <c r="E1639" s="12">
        <v>40970.895833333336</v>
      </c>
      <c r="F1639" s="16">
        <v>6.18</v>
      </c>
      <c r="G1639" s="16">
        <v>323.74999999999989</v>
      </c>
      <c r="H1639" s="29">
        <v>1.2245174117245294</v>
      </c>
      <c r="I1639" s="26">
        <v>299.89999999999998</v>
      </c>
      <c r="J1639" s="30">
        <v>0.10841423948220066</v>
      </c>
      <c r="K1639" s="31">
        <v>0.57324993428441373</v>
      </c>
      <c r="L1639" s="111">
        <f t="shared" si="650"/>
        <v>0.30000000000000004</v>
      </c>
      <c r="M1639" s="112">
        <f t="shared" si="651"/>
        <v>0.11</v>
      </c>
      <c r="N1639" s="112" t="b">
        <f t="shared" si="652"/>
        <v>1</v>
      </c>
      <c r="O1639" s="112" t="b">
        <f t="shared" si="653"/>
        <v>1</v>
      </c>
      <c r="P1639" s="113">
        <f t="shared" si="654"/>
        <v>3.0000000000000004</v>
      </c>
      <c r="Q1639" s="113">
        <f t="shared" si="655"/>
        <v>15</v>
      </c>
      <c r="R1639" s="114" t="str">
        <f t="shared" si="671"/>
        <v>0.3-0.11</v>
      </c>
      <c r="S1639" s="127">
        <f t="shared" si="656"/>
        <v>-2.4161179974829692E-3</v>
      </c>
      <c r="T1639" s="112" t="b">
        <f t="shared" si="657"/>
        <v>1</v>
      </c>
      <c r="U1639" s="22">
        <f t="shared" si="658"/>
        <v>6.17918835720653</v>
      </c>
      <c r="V1639" s="22">
        <f t="shared" si="659"/>
        <v>0.3130634558236004</v>
      </c>
      <c r="W1639" s="81">
        <f t="shared" si="660"/>
        <v>7</v>
      </c>
      <c r="X1639" s="22">
        <f t="shared" si="661"/>
        <v>0.1502316153546483</v>
      </c>
      <c r="Y1639" s="3">
        <f>IF(U1639&gt;'Power Curve'!$C$37,0,INDEX(Ci,$W1639,1)*POWER(1-X1639,3)+INDEX(Ci,$W1639,2)*3*X1639*POWER(1-X1639,2)+INDEX(Ci,$W1639,3)*3*POWER(X1639,2)*(1-X1639)+INDEX(Ci,$W1639,4)*POWER(X1639,3))</f>
        <v>398.40065359177942</v>
      </c>
      <c r="Z1639" s="3">
        <f t="shared" si="662"/>
        <v>397.43807060242733</v>
      </c>
      <c r="AA1639" s="3">
        <f t="shared" si="663"/>
        <v>323.74999999999989</v>
      </c>
      <c r="AB1639" s="3">
        <f t="shared" si="672"/>
        <v>73.688070602427445</v>
      </c>
      <c r="AC1639" s="3">
        <f t="shared" si="673"/>
        <v>73.688070602427445</v>
      </c>
      <c r="AE1639" s="34">
        <f t="shared" si="664"/>
        <v>6</v>
      </c>
      <c r="AF1639" s="73" t="b">
        <f>COUNTIF('Power Curve'!$D$2:$D$31,AE1639)&gt;0</f>
        <v>1</v>
      </c>
      <c r="AG1639" s="73" t="b">
        <f t="shared" si="665"/>
        <v>0</v>
      </c>
      <c r="AH1639" s="73" t="b">
        <f t="shared" si="674"/>
        <v>1</v>
      </c>
      <c r="AI1639" s="34" t="str">
        <f t="shared" si="666"/>
        <v>Outer</v>
      </c>
      <c r="AJ1639" s="35" t="str">
        <f t="shared" si="675"/>
        <v>0.3-0.4</v>
      </c>
      <c r="AK1639" s="36" t="str">
        <f t="shared" si="667"/>
        <v>21-22</v>
      </c>
      <c r="AL1639" s="36" t="str">
        <f t="shared" si="668"/>
        <v>Mar</v>
      </c>
      <c r="AM1639" s="35" t="str">
        <f t="shared" si="669"/>
        <v>295-305</v>
      </c>
      <c r="AN1639" s="36" t="str">
        <f t="shared" si="670"/>
        <v>Inner-TI</v>
      </c>
    </row>
    <row r="1640" spans="5:40" x14ac:dyDescent="0.3">
      <c r="E1640" s="12">
        <v>40970.902777777781</v>
      </c>
      <c r="F1640" s="16">
        <v>6.39</v>
      </c>
      <c r="G1640" s="16">
        <v>452.45998764038097</v>
      </c>
      <c r="H1640" s="29">
        <v>1.2249711379153725</v>
      </c>
      <c r="I1640" s="26">
        <v>300.10000000000002</v>
      </c>
      <c r="J1640" s="30">
        <v>0.11424100156494522</v>
      </c>
      <c r="K1640" s="31">
        <v>0.47513512212158526</v>
      </c>
      <c r="L1640" s="111">
        <f t="shared" si="650"/>
        <v>0.30000000000000004</v>
      </c>
      <c r="M1640" s="112">
        <f t="shared" si="651"/>
        <v>0.11</v>
      </c>
      <c r="N1640" s="112" t="b">
        <f t="shared" si="652"/>
        <v>1</v>
      </c>
      <c r="O1640" s="112" t="b">
        <f t="shared" si="653"/>
        <v>1</v>
      </c>
      <c r="P1640" s="113">
        <f t="shared" si="654"/>
        <v>3.0000000000000004</v>
      </c>
      <c r="Q1640" s="113">
        <f t="shared" si="655"/>
        <v>15</v>
      </c>
      <c r="R1640" s="114" t="str">
        <f t="shared" si="671"/>
        <v>0.3-0.11</v>
      </c>
      <c r="S1640" s="127">
        <f t="shared" si="656"/>
        <v>-2.4161179974829692E-3</v>
      </c>
      <c r="T1640" s="112" t="b">
        <f t="shared" si="657"/>
        <v>1</v>
      </c>
      <c r="U1640" s="22">
        <f t="shared" si="658"/>
        <v>6.3899498149199383</v>
      </c>
      <c r="V1640" s="22">
        <f t="shared" si="659"/>
        <v>0.34563731851956775</v>
      </c>
      <c r="W1640" s="81">
        <f t="shared" si="660"/>
        <v>7</v>
      </c>
      <c r="X1640" s="22">
        <f t="shared" si="661"/>
        <v>0.36448038449898107</v>
      </c>
      <c r="Y1640" s="3">
        <f>IF(U1640&gt;'Power Curve'!$C$37,0,INDEX(Ci,$W1640,1)*POWER(1-X1640,3)+INDEX(Ci,$W1640,2)*3*X1640*POWER(1-X1640,2)+INDEX(Ci,$W1640,3)*3*POWER(X1640,2)*(1-X1640)+INDEX(Ci,$W1640,4)*POWER(X1640,3))</f>
        <v>444.80324668906002</v>
      </c>
      <c r="Z1640" s="3">
        <f t="shared" si="662"/>
        <v>443.72854955939573</v>
      </c>
      <c r="AA1640" s="3">
        <f t="shared" si="663"/>
        <v>452.45998764038097</v>
      </c>
      <c r="AB1640" s="3">
        <f t="shared" si="672"/>
        <v>-8.7314380809852423</v>
      </c>
      <c r="AC1640" s="3">
        <f t="shared" si="673"/>
        <v>8.7314380809852423</v>
      </c>
      <c r="AE1640" s="34">
        <f t="shared" si="664"/>
        <v>6</v>
      </c>
      <c r="AF1640" s="73" t="b">
        <f>COUNTIF('Power Curve'!$D$2:$D$31,AE1640)&gt;0</f>
        <v>1</v>
      </c>
      <c r="AG1640" s="73" t="b">
        <f t="shared" si="665"/>
        <v>0</v>
      </c>
      <c r="AH1640" s="73" t="b">
        <f t="shared" si="674"/>
        <v>1</v>
      </c>
      <c r="AI1640" s="34" t="str">
        <f t="shared" si="666"/>
        <v>Outer</v>
      </c>
      <c r="AJ1640" s="35" t="str">
        <f t="shared" si="675"/>
        <v>0.3-0.4</v>
      </c>
      <c r="AK1640" s="36" t="str">
        <f t="shared" si="667"/>
        <v>21-22</v>
      </c>
      <c r="AL1640" s="36" t="str">
        <f t="shared" si="668"/>
        <v>Mar</v>
      </c>
      <c r="AM1640" s="35" t="str">
        <f t="shared" si="669"/>
        <v>295-305</v>
      </c>
      <c r="AN1640" s="36" t="str">
        <f t="shared" si="670"/>
        <v>Inner-TI</v>
      </c>
    </row>
    <row r="1641" spans="5:40" x14ac:dyDescent="0.3">
      <c r="E1641" s="12">
        <v>40970.909722222219</v>
      </c>
      <c r="F1641" s="16">
        <v>5.73</v>
      </c>
      <c r="G1641" s="16">
        <v>311.00000381469704</v>
      </c>
      <c r="H1641" s="29">
        <v>1.2255208874325942</v>
      </c>
      <c r="I1641" s="26">
        <v>299.60000000000002</v>
      </c>
      <c r="J1641" s="30">
        <v>0.10820244328097731</v>
      </c>
      <c r="K1641" s="31">
        <v>0.61470713407823474</v>
      </c>
      <c r="L1641" s="111">
        <f t="shared" si="650"/>
        <v>0.2</v>
      </c>
      <c r="M1641" s="112">
        <f t="shared" si="651"/>
        <v>0.11</v>
      </c>
      <c r="N1641" s="112" t="b">
        <f t="shared" si="652"/>
        <v>1</v>
      </c>
      <c r="O1641" s="112" t="b">
        <f t="shared" si="653"/>
        <v>1</v>
      </c>
      <c r="P1641" s="113">
        <f t="shared" si="654"/>
        <v>2</v>
      </c>
      <c r="Q1641" s="113">
        <f t="shared" si="655"/>
        <v>15</v>
      </c>
      <c r="R1641" s="114" t="str">
        <f t="shared" si="671"/>
        <v>0.2-0.11</v>
      </c>
      <c r="S1641" s="127">
        <f t="shared" si="656"/>
        <v>1.2047330358197833E-2</v>
      </c>
      <c r="T1641" s="112" t="b">
        <f t="shared" si="657"/>
        <v>1</v>
      </c>
      <c r="U1641" s="22">
        <f t="shared" si="658"/>
        <v>5.7308120440939216</v>
      </c>
      <c r="V1641" s="22">
        <f t="shared" si="659"/>
        <v>0.24376545125525842</v>
      </c>
      <c r="W1641" s="81">
        <f t="shared" si="660"/>
        <v>6</v>
      </c>
      <c r="X1641" s="22">
        <f t="shared" si="661"/>
        <v>0.70039660400859938</v>
      </c>
      <c r="Y1641" s="3">
        <f>IF(U1641&gt;'Power Curve'!$C$37,0,INDEX(Ci,$W1641,1)*POWER(1-X1641,3)+INDEX(Ci,$W1641,2)*3*X1641*POWER(1-X1641,2)+INDEX(Ci,$W1641,3)*3*POWER(X1641,2)*(1-X1641)+INDEX(Ci,$W1641,4)*POWER(X1641,3))</f>
        <v>317.07455703005661</v>
      </c>
      <c r="Z1641" s="3">
        <f t="shared" si="662"/>
        <v>320.89445896677694</v>
      </c>
      <c r="AA1641" s="3">
        <f t="shared" si="663"/>
        <v>311.00000381469704</v>
      </c>
      <c r="AB1641" s="3">
        <f t="shared" si="672"/>
        <v>9.8944551520798996</v>
      </c>
      <c r="AC1641" s="3">
        <f t="shared" si="673"/>
        <v>9.8944551520798996</v>
      </c>
      <c r="AE1641" s="34">
        <f t="shared" si="664"/>
        <v>6</v>
      </c>
      <c r="AF1641" s="73" t="b">
        <f>COUNTIF('Power Curve'!$D$2:$D$31,AE1641)&gt;0</f>
        <v>1</v>
      </c>
      <c r="AG1641" s="73" t="b">
        <f t="shared" si="665"/>
        <v>0</v>
      </c>
      <c r="AH1641" s="73" t="b">
        <f t="shared" si="674"/>
        <v>1</v>
      </c>
      <c r="AI1641" s="34" t="str">
        <f t="shared" si="666"/>
        <v>Outer</v>
      </c>
      <c r="AJ1641" s="35" t="str">
        <f t="shared" si="675"/>
        <v>0.2-0.3</v>
      </c>
      <c r="AK1641" s="36" t="str">
        <f t="shared" si="667"/>
        <v>21-22</v>
      </c>
      <c r="AL1641" s="36" t="str">
        <f t="shared" si="668"/>
        <v>Mar</v>
      </c>
      <c r="AM1641" s="35" t="str">
        <f t="shared" si="669"/>
        <v>295-305</v>
      </c>
      <c r="AN1641" s="36" t="str">
        <f t="shared" si="670"/>
        <v>Inner-TI</v>
      </c>
    </row>
    <row r="1642" spans="5:40" x14ac:dyDescent="0.3">
      <c r="E1642" s="12">
        <v>40970.916666666664</v>
      </c>
      <c r="F1642" s="16">
        <v>6.27</v>
      </c>
      <c r="G1642" s="16">
        <v>463.10000228881819</v>
      </c>
      <c r="H1642" s="29">
        <v>1.2255257189756694</v>
      </c>
      <c r="I1642" s="26">
        <v>299.3</v>
      </c>
      <c r="J1642" s="30">
        <v>0.12280701754385966</v>
      </c>
      <c r="K1642" s="31">
        <v>0.43156998126271123</v>
      </c>
      <c r="L1642" s="111">
        <f t="shared" si="650"/>
        <v>0.30000000000000004</v>
      </c>
      <c r="M1642" s="112">
        <f t="shared" si="651"/>
        <v>0.12</v>
      </c>
      <c r="N1642" s="112" t="b">
        <f t="shared" si="652"/>
        <v>1</v>
      </c>
      <c r="O1642" s="112" t="b">
        <f t="shared" si="653"/>
        <v>1</v>
      </c>
      <c r="P1642" s="113">
        <f t="shared" si="654"/>
        <v>3.0000000000000004</v>
      </c>
      <c r="Q1642" s="113">
        <f t="shared" si="655"/>
        <v>14</v>
      </c>
      <c r="R1642" s="114" t="str">
        <f t="shared" si="671"/>
        <v>0.3-0.12</v>
      </c>
      <c r="S1642" s="127">
        <f t="shared" si="656"/>
        <v>1.2614701106734599E-2</v>
      </c>
      <c r="T1642" s="112" t="b">
        <f t="shared" si="657"/>
        <v>1</v>
      </c>
      <c r="U1642" s="22">
        <f t="shared" si="658"/>
        <v>6.270896812666928</v>
      </c>
      <c r="V1642" s="22">
        <f t="shared" si="659"/>
        <v>0.32723729324452178</v>
      </c>
      <c r="W1642" s="81">
        <f t="shared" si="660"/>
        <v>7</v>
      </c>
      <c r="X1642" s="22">
        <f t="shared" si="661"/>
        <v>0.24345750169880093</v>
      </c>
      <c r="Y1642" s="3">
        <f>IF(U1642&gt;'Power Curve'!$C$37,0,INDEX(Ci,$W1642,1)*POWER(1-X1642,3)+INDEX(Ci,$W1642,2)*3*X1642*POWER(1-X1642,2)+INDEX(Ci,$W1642,3)*3*POWER(X1642,2)*(1-X1642)+INDEX(Ci,$W1642,4)*POWER(X1642,3))</f>
        <v>418.00595836006727</v>
      </c>
      <c r="Z1642" s="3">
        <f t="shared" si="662"/>
        <v>423.27897858561363</v>
      </c>
      <c r="AA1642" s="3">
        <f t="shared" si="663"/>
        <v>463.10000228881819</v>
      </c>
      <c r="AB1642" s="3">
        <f t="shared" si="672"/>
        <v>-39.82102370320456</v>
      </c>
      <c r="AC1642" s="3">
        <f t="shared" si="673"/>
        <v>39.82102370320456</v>
      </c>
      <c r="AE1642" s="34">
        <f t="shared" si="664"/>
        <v>6</v>
      </c>
      <c r="AF1642" s="73" t="b">
        <f>COUNTIF('Power Curve'!$D$2:$D$31,AE1642)&gt;0</f>
        <v>1</v>
      </c>
      <c r="AG1642" s="73" t="b">
        <f t="shared" si="665"/>
        <v>0</v>
      </c>
      <c r="AH1642" s="73" t="b">
        <f t="shared" si="674"/>
        <v>1</v>
      </c>
      <c r="AI1642" s="34" t="str">
        <f t="shared" si="666"/>
        <v>Outer</v>
      </c>
      <c r="AJ1642" s="35" t="str">
        <f t="shared" si="675"/>
        <v>0.3-0.4</v>
      </c>
      <c r="AK1642" s="36" t="str">
        <f t="shared" si="667"/>
        <v>22-23</v>
      </c>
      <c r="AL1642" s="36" t="str">
        <f t="shared" si="668"/>
        <v>Mar</v>
      </c>
      <c r="AM1642" s="35" t="str">
        <f t="shared" si="669"/>
        <v>295-305</v>
      </c>
      <c r="AN1642" s="36" t="str">
        <f t="shared" si="670"/>
        <v>Inner-TI</v>
      </c>
    </row>
    <row r="1643" spans="5:40" x14ac:dyDescent="0.3">
      <c r="E1643" s="12">
        <v>40970.923611111109</v>
      </c>
      <c r="F1643" s="16">
        <v>7.41</v>
      </c>
      <c r="G1643" s="16">
        <v>693.11997556686447</v>
      </c>
      <c r="H1643" s="29">
        <v>1.2250264496872101</v>
      </c>
      <c r="I1643" s="26">
        <v>301.5</v>
      </c>
      <c r="J1643" s="30">
        <v>8.6369770580296892E-2</v>
      </c>
      <c r="K1643" s="31">
        <v>0.36864897270062713</v>
      </c>
      <c r="L1643" s="111">
        <f t="shared" si="650"/>
        <v>0.5</v>
      </c>
      <c r="M1643" s="112">
        <f t="shared" si="651"/>
        <v>0.09</v>
      </c>
      <c r="N1643" s="112" t="b">
        <f t="shared" si="652"/>
        <v>1</v>
      </c>
      <c r="O1643" s="112" t="b">
        <f t="shared" si="653"/>
        <v>1</v>
      </c>
      <c r="P1643" s="113">
        <f t="shared" si="654"/>
        <v>5</v>
      </c>
      <c r="Q1643" s="113">
        <f t="shared" si="655"/>
        <v>17</v>
      </c>
      <c r="R1643" s="114" t="str">
        <f t="shared" si="671"/>
        <v>0.5-0.09</v>
      </c>
      <c r="S1643" s="127">
        <f t="shared" si="656"/>
        <v>-1.9098901849401599E-2</v>
      </c>
      <c r="T1643" s="112" t="b">
        <f t="shared" si="657"/>
        <v>1</v>
      </c>
      <c r="U1643" s="22">
        <f t="shared" si="658"/>
        <v>7.4100533308222181</v>
      </c>
      <c r="V1643" s="22">
        <f t="shared" si="659"/>
        <v>0.50329760528726775</v>
      </c>
      <c r="W1643" s="81">
        <f t="shared" si="660"/>
        <v>8</v>
      </c>
      <c r="X1643" s="22">
        <f t="shared" si="661"/>
        <v>0.39748780062349537</v>
      </c>
      <c r="Y1643" s="3">
        <f>IF(U1643&gt;'Power Curve'!$C$37,0,INDEX(Ci,$W1643,1)*POWER(1-X1643,3)+INDEX(Ci,$W1643,2)*3*X1643*POWER(1-X1643,2)+INDEX(Ci,$W1643,3)*3*POWER(X1643,2)*(1-X1643)+INDEX(Ci,$W1643,4)*POWER(X1643,3))</f>
        <v>706.53100370243578</v>
      </c>
      <c r="Z1643" s="3">
        <f t="shared" si="662"/>
        <v>693.03703740916376</v>
      </c>
      <c r="AA1643" s="3">
        <f t="shared" si="663"/>
        <v>693.11997556686447</v>
      </c>
      <c r="AB1643" s="3">
        <f t="shared" si="672"/>
        <v>-8.293815770070978E-2</v>
      </c>
      <c r="AC1643" s="3">
        <f t="shared" si="673"/>
        <v>8.293815770070978E-2</v>
      </c>
      <c r="AE1643" s="34">
        <f t="shared" si="664"/>
        <v>7</v>
      </c>
      <c r="AF1643" s="73" t="b">
        <f>COUNTIF('Power Curve'!$D$2:$D$31,AE1643)&gt;0</f>
        <v>1</v>
      </c>
      <c r="AG1643" s="73" t="b">
        <f t="shared" si="665"/>
        <v>0</v>
      </c>
      <c r="AH1643" s="73" t="b">
        <f t="shared" si="674"/>
        <v>1</v>
      </c>
      <c r="AI1643" s="34" t="str">
        <f t="shared" si="666"/>
        <v>Outer</v>
      </c>
      <c r="AJ1643" s="35" t="str">
        <f t="shared" si="675"/>
        <v>0.5-0.6</v>
      </c>
      <c r="AK1643" s="36" t="str">
        <f t="shared" si="667"/>
        <v>22-23</v>
      </c>
      <c r="AL1643" s="36" t="str">
        <f t="shared" si="668"/>
        <v>Mar</v>
      </c>
      <c r="AM1643" s="35" t="str">
        <f t="shared" si="669"/>
        <v>295-305</v>
      </c>
      <c r="AN1643" s="36" t="str">
        <f t="shared" si="670"/>
        <v>HWS-LTI</v>
      </c>
    </row>
    <row r="1644" spans="5:40" x14ac:dyDescent="0.3">
      <c r="E1644" s="12">
        <v>40970.930555555555</v>
      </c>
      <c r="F1644" s="16">
        <v>6.94</v>
      </c>
      <c r="G1644" s="16">
        <v>568.09997367858864</v>
      </c>
      <c r="H1644" s="29">
        <v>1.2253441194275629</v>
      </c>
      <c r="I1644" s="26">
        <v>299.7</v>
      </c>
      <c r="J1644" s="30">
        <v>9.3659942363112383E-2</v>
      </c>
      <c r="K1644" s="31">
        <v>0.40445487331177038</v>
      </c>
      <c r="L1644" s="111">
        <f t="shared" si="650"/>
        <v>0.4</v>
      </c>
      <c r="M1644" s="112">
        <f t="shared" si="651"/>
        <v>0.09</v>
      </c>
      <c r="N1644" s="112" t="b">
        <f t="shared" si="652"/>
        <v>1</v>
      </c>
      <c r="O1644" s="112" t="b">
        <f t="shared" si="653"/>
        <v>1</v>
      </c>
      <c r="P1644" s="113">
        <f t="shared" si="654"/>
        <v>4</v>
      </c>
      <c r="Q1644" s="113">
        <f t="shared" si="655"/>
        <v>17</v>
      </c>
      <c r="R1644" s="114" t="str">
        <f t="shared" si="671"/>
        <v>0.4-0.09</v>
      </c>
      <c r="S1644" s="127">
        <f t="shared" si="656"/>
        <v>-2.2461451467925553E-2</v>
      </c>
      <c r="T1644" s="112" t="b">
        <f t="shared" si="657"/>
        <v>1</v>
      </c>
      <c r="U1644" s="22">
        <f t="shared" si="658"/>
        <v>6.9406497864590753</v>
      </c>
      <c r="V1644" s="22">
        <f t="shared" si="659"/>
        <v>0.43074977434619954</v>
      </c>
      <c r="W1644" s="81">
        <f t="shared" si="660"/>
        <v>7</v>
      </c>
      <c r="X1644" s="22">
        <f t="shared" si="661"/>
        <v>0.92429237455703372</v>
      </c>
      <c r="Y1644" s="3">
        <f>IF(U1644&gt;'Power Curve'!$C$37,0,INDEX(Ci,$W1644,1)*POWER(1-X1644,3)+INDEX(Ci,$W1644,2)*3*X1644*POWER(1-X1644,2)+INDEX(Ci,$W1644,3)*3*POWER(X1644,2)*(1-X1644)+INDEX(Ci,$W1644,4)*POWER(X1644,3))</f>
        <v>581.20923355022444</v>
      </c>
      <c r="Z1644" s="3">
        <f t="shared" si="662"/>
        <v>568.15443055812591</v>
      </c>
      <c r="AA1644" s="3">
        <f t="shared" si="663"/>
        <v>568.09997367858864</v>
      </c>
      <c r="AB1644" s="3">
        <f t="shared" si="672"/>
        <v>5.4456879537269742E-2</v>
      </c>
      <c r="AC1644" s="3">
        <f t="shared" si="673"/>
        <v>5.4456879537269742E-2</v>
      </c>
      <c r="AE1644" s="34">
        <f t="shared" si="664"/>
        <v>7</v>
      </c>
      <c r="AF1644" s="73" t="b">
        <f>COUNTIF('Power Curve'!$D$2:$D$31,AE1644)&gt;0</f>
        <v>1</v>
      </c>
      <c r="AG1644" s="73" t="b">
        <f t="shared" si="665"/>
        <v>0</v>
      </c>
      <c r="AH1644" s="73" t="b">
        <f t="shared" si="674"/>
        <v>1</v>
      </c>
      <c r="AI1644" s="34" t="str">
        <f t="shared" si="666"/>
        <v>Outer</v>
      </c>
      <c r="AJ1644" s="35" t="str">
        <f t="shared" si="675"/>
        <v>0.4-0.5</v>
      </c>
      <c r="AK1644" s="36" t="str">
        <f t="shared" si="667"/>
        <v>22-23</v>
      </c>
      <c r="AL1644" s="36" t="str">
        <f t="shared" si="668"/>
        <v>Mar</v>
      </c>
      <c r="AM1644" s="35" t="str">
        <f t="shared" si="669"/>
        <v>295-305</v>
      </c>
      <c r="AN1644" s="36" t="str">
        <f t="shared" si="670"/>
        <v>LWS-LTI</v>
      </c>
    </row>
    <row r="1645" spans="5:40" x14ac:dyDescent="0.3">
      <c r="E1645" s="12">
        <v>40970.9375</v>
      </c>
      <c r="F1645" s="16">
        <v>5.56</v>
      </c>
      <c r="G1645" s="16">
        <v>296.25000762939493</v>
      </c>
      <c r="H1645" s="29">
        <v>1.2262118518707457</v>
      </c>
      <c r="I1645" s="26">
        <v>296.10000000000002</v>
      </c>
      <c r="J1645" s="30">
        <v>9.7122302158273388E-2</v>
      </c>
      <c r="K1645" s="31">
        <v>0.67367871621895792</v>
      </c>
      <c r="L1645" s="111">
        <f t="shared" si="650"/>
        <v>0.2</v>
      </c>
      <c r="M1645" s="112">
        <f t="shared" si="651"/>
        <v>9.9999999999999992E-2</v>
      </c>
      <c r="N1645" s="112" t="b">
        <f t="shared" si="652"/>
        <v>1</v>
      </c>
      <c r="O1645" s="112" t="b">
        <f t="shared" si="653"/>
        <v>1</v>
      </c>
      <c r="P1645" s="113">
        <f t="shared" si="654"/>
        <v>2</v>
      </c>
      <c r="Q1645" s="113">
        <f t="shared" si="655"/>
        <v>16</v>
      </c>
      <c r="R1645" s="114" t="str">
        <f t="shared" si="671"/>
        <v>0.2-0.1</v>
      </c>
      <c r="S1645" s="127">
        <f t="shared" si="656"/>
        <v>-2.9914919196332108E-2</v>
      </c>
      <c r="T1645" s="112" t="b">
        <f t="shared" si="657"/>
        <v>1</v>
      </c>
      <c r="U1645" s="22">
        <f t="shared" si="658"/>
        <v>5.5618328369421803</v>
      </c>
      <c r="V1645" s="22">
        <f t="shared" si="659"/>
        <v>0.21764917007201209</v>
      </c>
      <c r="W1645" s="81">
        <f t="shared" si="660"/>
        <v>6</v>
      </c>
      <c r="X1645" s="22">
        <f t="shared" si="661"/>
        <v>0.53197202838290214</v>
      </c>
      <c r="Y1645" s="3">
        <f>IF(U1645&gt;'Power Curve'!$C$37,0,INDEX(Ci,$W1645,1)*POWER(1-X1645,3)+INDEX(Ci,$W1645,2)*3*X1645*POWER(1-X1645,2)+INDEX(Ci,$W1645,3)*3*POWER(X1645,2)*(1-X1645)+INDEX(Ci,$W1645,4)*POWER(X1645,3))</f>
        <v>290.88536694924761</v>
      </c>
      <c r="Z1645" s="3">
        <f t="shared" si="662"/>
        <v>282.18355470156541</v>
      </c>
      <c r="AA1645" s="3">
        <f t="shared" si="663"/>
        <v>296.25000762939493</v>
      </c>
      <c r="AB1645" s="3">
        <f t="shared" si="672"/>
        <v>-14.066452927829516</v>
      </c>
      <c r="AC1645" s="3">
        <f t="shared" si="673"/>
        <v>14.066452927829516</v>
      </c>
      <c r="AE1645" s="34">
        <f t="shared" si="664"/>
        <v>6</v>
      </c>
      <c r="AF1645" s="73" t="b">
        <f>COUNTIF('Power Curve'!$D$2:$D$31,AE1645)&gt;0</f>
        <v>1</v>
      </c>
      <c r="AG1645" s="73" t="b">
        <f t="shared" si="665"/>
        <v>0</v>
      </c>
      <c r="AH1645" s="73" t="b">
        <f t="shared" si="674"/>
        <v>1</v>
      </c>
      <c r="AI1645" s="34" t="str">
        <f t="shared" si="666"/>
        <v>Outer</v>
      </c>
      <c r="AJ1645" s="35" t="str">
        <f t="shared" si="675"/>
        <v>0.2-0.3</v>
      </c>
      <c r="AK1645" s="36" t="str">
        <f t="shared" si="667"/>
        <v>22-23</v>
      </c>
      <c r="AL1645" s="36" t="str">
        <f t="shared" si="668"/>
        <v>Mar</v>
      </c>
      <c r="AM1645" s="35" t="str">
        <f t="shared" si="669"/>
        <v>295-305</v>
      </c>
      <c r="AN1645" s="36" t="str">
        <f t="shared" si="670"/>
        <v>LWS-LTI</v>
      </c>
    </row>
    <row r="1646" spans="5:40" x14ac:dyDescent="0.3">
      <c r="E1646" s="12">
        <v>40970.944444444445</v>
      </c>
      <c r="F1646" s="16">
        <v>6.13</v>
      </c>
      <c r="G1646" s="16">
        <v>379.15999603271524</v>
      </c>
      <c r="H1646" s="29">
        <v>1.2255759447156807</v>
      </c>
      <c r="I1646" s="26">
        <v>293.5</v>
      </c>
      <c r="J1646" s="30">
        <v>0.14681892332789559</v>
      </c>
      <c r="K1646" s="31">
        <v>0.59242090009823845</v>
      </c>
      <c r="L1646" s="111">
        <f t="shared" si="650"/>
        <v>0.30000000000000004</v>
      </c>
      <c r="M1646" s="112">
        <f t="shared" si="651"/>
        <v>0.15000000000000002</v>
      </c>
      <c r="N1646" s="112" t="b">
        <f t="shared" si="652"/>
        <v>1</v>
      </c>
      <c r="O1646" s="112" t="b">
        <f t="shared" si="653"/>
        <v>1</v>
      </c>
      <c r="P1646" s="113">
        <f t="shared" si="654"/>
        <v>3.0000000000000004</v>
      </c>
      <c r="Q1646" s="113">
        <f t="shared" si="655"/>
        <v>10.999999999999998</v>
      </c>
      <c r="R1646" s="114" t="str">
        <f t="shared" si="671"/>
        <v>0.3-0.15</v>
      </c>
      <c r="S1646" s="127">
        <f t="shared" si="656"/>
        <v>1.9963184933198375E-2</v>
      </c>
      <c r="T1646" s="112" t="b">
        <f t="shared" si="657"/>
        <v>1</v>
      </c>
      <c r="U1646" s="22">
        <f t="shared" si="658"/>
        <v>6.1309605409378038</v>
      </c>
      <c r="V1646" s="22">
        <f t="shared" si="659"/>
        <v>0.30560969135305843</v>
      </c>
      <c r="W1646" s="81">
        <f t="shared" si="660"/>
        <v>7</v>
      </c>
      <c r="X1646" s="22">
        <f t="shared" si="661"/>
        <v>0.10120580965850434</v>
      </c>
      <c r="Y1646" s="3">
        <f>IF(U1646&gt;'Power Curve'!$C$37,0,INDEX(Ci,$W1646,1)*POWER(1-X1646,3)+INDEX(Ci,$W1646,2)*3*X1646*POWER(1-X1646,2)+INDEX(Ci,$W1646,3)*3*POWER(X1646,2)*(1-X1646)+INDEX(Ci,$W1646,4)*POWER(X1646,3))</f>
        <v>388.49836366278731</v>
      </c>
      <c r="Z1646" s="3">
        <f t="shared" si="662"/>
        <v>396.25402834283244</v>
      </c>
      <c r="AA1646" s="3">
        <f t="shared" si="663"/>
        <v>379.15999603271524</v>
      </c>
      <c r="AB1646" s="3">
        <f t="shared" si="672"/>
        <v>17.0940323101172</v>
      </c>
      <c r="AC1646" s="3">
        <f t="shared" si="673"/>
        <v>17.0940323101172</v>
      </c>
      <c r="AE1646" s="34">
        <f t="shared" si="664"/>
        <v>6</v>
      </c>
      <c r="AF1646" s="73" t="b">
        <f>COUNTIF('Power Curve'!$D$2:$D$31,AE1646)&gt;0</f>
        <v>1</v>
      </c>
      <c r="AG1646" s="73" t="b">
        <f t="shared" si="665"/>
        <v>0</v>
      </c>
      <c r="AH1646" s="73" t="b">
        <f t="shared" si="674"/>
        <v>1</v>
      </c>
      <c r="AI1646" s="34" t="str">
        <f t="shared" si="666"/>
        <v>Outer</v>
      </c>
      <c r="AJ1646" s="35" t="str">
        <f t="shared" si="675"/>
        <v>0.3-0.4</v>
      </c>
      <c r="AK1646" s="36" t="str">
        <f t="shared" si="667"/>
        <v>22-23</v>
      </c>
      <c r="AL1646" s="36" t="str">
        <f t="shared" si="668"/>
        <v>Mar</v>
      </c>
      <c r="AM1646" s="35" t="str">
        <f t="shared" si="669"/>
        <v>285-295</v>
      </c>
      <c r="AN1646" s="36" t="str">
        <f t="shared" si="670"/>
        <v>LWS-HTI</v>
      </c>
    </row>
    <row r="1647" spans="5:40" x14ac:dyDescent="0.3">
      <c r="E1647" s="12">
        <v>40970.951388888891</v>
      </c>
      <c r="F1647" s="16">
        <v>6.3</v>
      </c>
      <c r="G1647" s="16">
        <v>509.03997421264694</v>
      </c>
      <c r="H1647" s="29">
        <v>1.2251674943472544</v>
      </c>
      <c r="I1647" s="26">
        <v>297.3</v>
      </c>
      <c r="J1647" s="30">
        <v>0.17142857142857146</v>
      </c>
      <c r="K1647" s="31">
        <v>0.32862737458737273</v>
      </c>
      <c r="L1647" s="111">
        <f t="shared" si="650"/>
        <v>0.30000000000000004</v>
      </c>
      <c r="M1647" s="112">
        <f t="shared" si="651"/>
        <v>0.17</v>
      </c>
      <c r="N1647" s="112" t="b">
        <f t="shared" si="652"/>
        <v>1</v>
      </c>
      <c r="O1647" s="112" t="b">
        <f t="shared" si="653"/>
        <v>1</v>
      </c>
      <c r="P1647" s="113">
        <f t="shared" si="654"/>
        <v>3.0000000000000004</v>
      </c>
      <c r="Q1647" s="113">
        <f t="shared" si="655"/>
        <v>9</v>
      </c>
      <c r="R1647" s="114" t="str">
        <f t="shared" si="671"/>
        <v>0.3-0.17</v>
      </c>
      <c r="S1647" s="127">
        <f t="shared" si="656"/>
        <v>9.3649325832613192E-2</v>
      </c>
      <c r="T1647" s="112" t="b">
        <f t="shared" si="657"/>
        <v>1</v>
      </c>
      <c r="U1647" s="22">
        <f t="shared" si="658"/>
        <v>6.3002871200811352</v>
      </c>
      <c r="V1647" s="22">
        <f t="shared" si="659"/>
        <v>0.33177965999738634</v>
      </c>
      <c r="W1647" s="81">
        <f t="shared" si="660"/>
        <v>7</v>
      </c>
      <c r="X1647" s="22">
        <f t="shared" si="661"/>
        <v>0.2733341084398202</v>
      </c>
      <c r="Y1647" s="3">
        <f>IF(U1647&gt;'Power Curve'!$C$37,0,INDEX(Ci,$W1647,1)*POWER(1-X1647,3)+INDEX(Ci,$W1647,2)*3*X1647*POWER(1-X1647,2)+INDEX(Ci,$W1647,3)*3*POWER(X1647,2)*(1-X1647)+INDEX(Ci,$W1647,4)*POWER(X1647,3))</f>
        <v>424.48828212165427</v>
      </c>
      <c r="Z1647" s="3">
        <f t="shared" si="662"/>
        <v>464.24132356619128</v>
      </c>
      <c r="AA1647" s="3">
        <f t="shared" si="663"/>
        <v>509.03997421264694</v>
      </c>
      <c r="AB1647" s="3">
        <f t="shared" si="672"/>
        <v>-44.798650646455656</v>
      </c>
      <c r="AC1647" s="3">
        <f t="shared" si="673"/>
        <v>44.798650646455656</v>
      </c>
      <c r="AE1647" s="34">
        <f t="shared" si="664"/>
        <v>6</v>
      </c>
      <c r="AF1647" s="73" t="b">
        <f>COUNTIF('Power Curve'!$D$2:$D$31,AE1647)&gt;0</f>
        <v>1</v>
      </c>
      <c r="AG1647" s="73" t="b">
        <f t="shared" si="665"/>
        <v>0</v>
      </c>
      <c r="AH1647" s="73" t="b">
        <f t="shared" si="674"/>
        <v>1</v>
      </c>
      <c r="AI1647" s="34" t="str">
        <f t="shared" si="666"/>
        <v>Outer</v>
      </c>
      <c r="AJ1647" s="35" t="str">
        <f t="shared" si="675"/>
        <v>0.3-0.4</v>
      </c>
      <c r="AK1647" s="36" t="str">
        <f t="shared" si="667"/>
        <v>22-23</v>
      </c>
      <c r="AL1647" s="36" t="str">
        <f t="shared" si="668"/>
        <v>Mar</v>
      </c>
      <c r="AM1647" s="35" t="str">
        <f t="shared" si="669"/>
        <v>295-305</v>
      </c>
      <c r="AN1647" s="36" t="str">
        <f t="shared" si="670"/>
        <v>LWS-HTI</v>
      </c>
    </row>
    <row r="1648" spans="5:40" x14ac:dyDescent="0.3">
      <c r="E1648" s="12">
        <v>40970.958333333336</v>
      </c>
      <c r="F1648" s="16">
        <v>6.41</v>
      </c>
      <c r="G1648" s="16">
        <v>488.38999938964866</v>
      </c>
      <c r="H1648" s="29">
        <v>1.2255353734651806</v>
      </c>
      <c r="I1648" s="26">
        <v>303.39999999999998</v>
      </c>
      <c r="J1648" s="30">
        <v>8.4243369734789394E-2</v>
      </c>
      <c r="K1648" s="31">
        <v>0.4630233978620838</v>
      </c>
      <c r="L1648" s="111">
        <f t="shared" si="650"/>
        <v>0.30000000000000004</v>
      </c>
      <c r="M1648" s="112">
        <f t="shared" si="651"/>
        <v>0.08</v>
      </c>
      <c r="N1648" s="112" t="b">
        <f t="shared" si="652"/>
        <v>1</v>
      </c>
      <c r="O1648" s="112" t="b">
        <f t="shared" si="653"/>
        <v>1</v>
      </c>
      <c r="P1648" s="113">
        <f t="shared" si="654"/>
        <v>3.0000000000000004</v>
      </c>
      <c r="Q1648" s="113">
        <f t="shared" si="655"/>
        <v>18</v>
      </c>
      <c r="R1648" s="114" t="str">
        <f t="shared" si="671"/>
        <v>0.3-0.08</v>
      </c>
      <c r="S1648" s="127">
        <f t="shared" si="656"/>
        <v>-1.9975433083800127E-2</v>
      </c>
      <c r="T1648" s="112" t="b">
        <f t="shared" si="657"/>
        <v>1</v>
      </c>
      <c r="U1648" s="22">
        <f t="shared" si="658"/>
        <v>6.4109336718631837</v>
      </c>
      <c r="V1648" s="22">
        <f t="shared" si="659"/>
        <v>0.34888044125328194</v>
      </c>
      <c r="W1648" s="81">
        <f t="shared" si="660"/>
        <v>7</v>
      </c>
      <c r="X1648" s="22">
        <f t="shared" si="661"/>
        <v>0.38581144555144548</v>
      </c>
      <c r="Y1648" s="3">
        <f>IF(U1648&gt;'Power Curve'!$C$37,0,INDEX(Ci,$W1648,1)*POWER(1-X1648,3)+INDEX(Ci,$W1648,2)*3*X1648*POWER(1-X1648,2)+INDEX(Ci,$W1648,3)*3*POWER(X1648,2)*(1-X1648)+INDEX(Ci,$W1648,4)*POWER(X1648,3))</f>
        <v>449.6663119493798</v>
      </c>
      <c r="Z1648" s="3">
        <f t="shared" si="662"/>
        <v>440.68403262499578</v>
      </c>
      <c r="AA1648" s="3">
        <f t="shared" si="663"/>
        <v>488.38999938964866</v>
      </c>
      <c r="AB1648" s="3">
        <f t="shared" si="672"/>
        <v>-47.705966764652885</v>
      </c>
      <c r="AC1648" s="3">
        <f t="shared" si="673"/>
        <v>47.705966764652885</v>
      </c>
      <c r="AE1648" s="34">
        <f t="shared" si="664"/>
        <v>6</v>
      </c>
      <c r="AF1648" s="73" t="b">
        <f>COUNTIF('Power Curve'!$D$2:$D$31,AE1648)&gt;0</f>
        <v>1</v>
      </c>
      <c r="AG1648" s="73" t="b">
        <f t="shared" si="665"/>
        <v>0</v>
      </c>
      <c r="AH1648" s="73" t="b">
        <f t="shared" si="674"/>
        <v>1</v>
      </c>
      <c r="AI1648" s="34" t="str">
        <f t="shared" si="666"/>
        <v>Outer</v>
      </c>
      <c r="AJ1648" s="35" t="str">
        <f t="shared" si="675"/>
        <v>0.3-0.4</v>
      </c>
      <c r="AK1648" s="36" t="str">
        <f t="shared" si="667"/>
        <v>23-24</v>
      </c>
      <c r="AL1648" s="36" t="str">
        <f t="shared" si="668"/>
        <v>Mar</v>
      </c>
      <c r="AM1648" s="35" t="str">
        <f t="shared" si="669"/>
        <v>295-305</v>
      </c>
      <c r="AN1648" s="36" t="str">
        <f t="shared" si="670"/>
        <v>LWS-LTI</v>
      </c>
    </row>
    <row r="1649" spans="5:40" x14ac:dyDescent="0.3">
      <c r="E1649" s="12">
        <v>40970.965277777781</v>
      </c>
      <c r="F1649" s="16">
        <v>7.56</v>
      </c>
      <c r="G1649" s="16">
        <v>722.78000259399391</v>
      </c>
      <c r="H1649" s="29">
        <v>1.2252177717684007</v>
      </c>
      <c r="I1649" s="26">
        <v>303.7</v>
      </c>
      <c r="J1649" s="30">
        <v>6.084656084656085E-2</v>
      </c>
      <c r="K1649" s="31">
        <v>0.44735406066856537</v>
      </c>
      <c r="L1649" s="111">
        <f t="shared" si="650"/>
        <v>0.5</v>
      </c>
      <c r="M1649" s="112">
        <f t="shared" si="651"/>
        <v>6.0000000000000005E-2</v>
      </c>
      <c r="N1649" s="112" t="b">
        <f t="shared" si="652"/>
        <v>1</v>
      </c>
      <c r="O1649" s="112" t="b">
        <f t="shared" si="653"/>
        <v>1</v>
      </c>
      <c r="P1649" s="113">
        <f t="shared" si="654"/>
        <v>5</v>
      </c>
      <c r="Q1649" s="113">
        <f t="shared" si="655"/>
        <v>20</v>
      </c>
      <c r="R1649" s="114" t="str">
        <f t="shared" si="671"/>
        <v>0.5-0.06</v>
      </c>
      <c r="S1649" s="127">
        <f t="shared" si="656"/>
        <v>-6.6348637269411564E-2</v>
      </c>
      <c r="T1649" s="112" t="b">
        <f t="shared" si="657"/>
        <v>1</v>
      </c>
      <c r="U1649" s="22">
        <f t="shared" si="658"/>
        <v>7.5604479610937911</v>
      </c>
      <c r="V1649" s="22">
        <f t="shared" si="659"/>
        <v>0.526541580204819</v>
      </c>
      <c r="W1649" s="81">
        <f t="shared" si="660"/>
        <v>8</v>
      </c>
      <c r="X1649" s="22">
        <f t="shared" si="661"/>
        <v>0.54885716307783194</v>
      </c>
      <c r="Y1649" s="3">
        <f>IF(U1649&gt;'Power Curve'!$C$37,0,INDEX(Ci,$W1649,1)*POWER(1-X1649,3)+INDEX(Ci,$W1649,2)*3*X1649*POWER(1-X1649,2)+INDEX(Ci,$W1649,3)*3*POWER(X1649,2)*(1-X1649)+INDEX(Ci,$W1649,4)*POWER(X1649,3))</f>
        <v>749.14295866946895</v>
      </c>
      <c r="Z1649" s="3">
        <f t="shared" si="662"/>
        <v>699.43834424177464</v>
      </c>
      <c r="AA1649" s="3">
        <f t="shared" si="663"/>
        <v>722.78000259399391</v>
      </c>
      <c r="AB1649" s="3">
        <f t="shared" si="672"/>
        <v>-23.34165835221927</v>
      </c>
      <c r="AC1649" s="3">
        <f t="shared" si="673"/>
        <v>23.34165835221927</v>
      </c>
      <c r="AE1649" s="34">
        <f t="shared" si="664"/>
        <v>8</v>
      </c>
      <c r="AF1649" s="73" t="b">
        <f>COUNTIF('Power Curve'!$D$2:$D$31,AE1649)&gt;0</f>
        <v>1</v>
      </c>
      <c r="AG1649" s="73" t="b">
        <f t="shared" si="665"/>
        <v>0</v>
      </c>
      <c r="AH1649" s="73" t="b">
        <f t="shared" si="674"/>
        <v>1</v>
      </c>
      <c r="AI1649" s="34" t="str">
        <f t="shared" si="666"/>
        <v>Outer</v>
      </c>
      <c r="AJ1649" s="35" t="str">
        <f t="shared" si="675"/>
        <v>0.5-0.6</v>
      </c>
      <c r="AK1649" s="36" t="str">
        <f t="shared" si="667"/>
        <v>23-24</v>
      </c>
      <c r="AL1649" s="36" t="str">
        <f t="shared" si="668"/>
        <v>Mar</v>
      </c>
      <c r="AM1649" s="35" t="str">
        <f t="shared" si="669"/>
        <v>295-305</v>
      </c>
      <c r="AN1649" s="36" t="str">
        <f t="shared" si="670"/>
        <v>HWS-LTI</v>
      </c>
    </row>
    <row r="1650" spans="5:40" x14ac:dyDescent="0.3">
      <c r="E1650" s="12">
        <v>40970.972222222219</v>
      </c>
      <c r="F1650" s="16">
        <v>6.95</v>
      </c>
      <c r="G1650" s="16">
        <v>565.64002704620384</v>
      </c>
      <c r="H1650" s="29">
        <v>1.2256309479164498</v>
      </c>
      <c r="I1650" s="26">
        <v>300.7</v>
      </c>
      <c r="J1650" s="30">
        <v>6.3309352517985612E-2</v>
      </c>
      <c r="K1650" s="31">
        <v>0.5409608642171968</v>
      </c>
      <c r="L1650" s="111">
        <f t="shared" si="650"/>
        <v>0.4</v>
      </c>
      <c r="M1650" s="112">
        <f t="shared" si="651"/>
        <v>6.0000000000000005E-2</v>
      </c>
      <c r="N1650" s="112" t="b">
        <f t="shared" si="652"/>
        <v>1</v>
      </c>
      <c r="O1650" s="112" t="b">
        <f t="shared" si="653"/>
        <v>1</v>
      </c>
      <c r="P1650" s="113">
        <f t="shared" si="654"/>
        <v>4</v>
      </c>
      <c r="Q1650" s="113">
        <f t="shared" si="655"/>
        <v>20</v>
      </c>
      <c r="R1650" s="114" t="str">
        <f t="shared" si="671"/>
        <v>0.4-0.06</v>
      </c>
      <c r="S1650" s="127">
        <f t="shared" si="656"/>
        <v>-7.0354762148051864E-2</v>
      </c>
      <c r="T1650" s="112" t="b">
        <f t="shared" si="657"/>
        <v>1</v>
      </c>
      <c r="U1650" s="22">
        <f t="shared" si="658"/>
        <v>6.9511930164283617</v>
      </c>
      <c r="V1650" s="22">
        <f t="shared" si="659"/>
        <v>0.43237926452489506</v>
      </c>
      <c r="W1650" s="81">
        <f t="shared" si="660"/>
        <v>7</v>
      </c>
      <c r="X1650" s="22">
        <f t="shared" si="661"/>
        <v>0.93501005542825288</v>
      </c>
      <c r="Y1650" s="3">
        <f>IF(U1650&gt;'Power Curve'!$C$37,0,INDEX(Ci,$W1650,1)*POWER(1-X1650,3)+INDEX(Ci,$W1650,2)*3*X1650*POWER(1-X1650,2)+INDEX(Ci,$W1650,3)*3*POWER(X1650,2)*(1-X1650)+INDEX(Ci,$W1650,4)*POWER(X1650,3))</f>
        <v>583.91529900458318</v>
      </c>
      <c r="Z1650" s="3">
        <f t="shared" si="662"/>
        <v>542.83407702850718</v>
      </c>
      <c r="AA1650" s="3">
        <f t="shared" si="663"/>
        <v>565.64002704620384</v>
      </c>
      <c r="AB1650" s="3">
        <f t="shared" si="672"/>
        <v>-22.805950017696659</v>
      </c>
      <c r="AC1650" s="3">
        <f t="shared" si="673"/>
        <v>22.805950017696659</v>
      </c>
      <c r="AE1650" s="34">
        <f t="shared" si="664"/>
        <v>7</v>
      </c>
      <c r="AF1650" s="73" t="b">
        <f>COUNTIF('Power Curve'!$D$2:$D$31,AE1650)&gt;0</f>
        <v>1</v>
      </c>
      <c r="AG1650" s="73" t="b">
        <f t="shared" si="665"/>
        <v>0</v>
      </c>
      <c r="AH1650" s="73" t="b">
        <f t="shared" si="674"/>
        <v>1</v>
      </c>
      <c r="AI1650" s="34" t="str">
        <f t="shared" si="666"/>
        <v>Outer</v>
      </c>
      <c r="AJ1650" s="35" t="str">
        <f t="shared" si="675"/>
        <v>0.4-0.5</v>
      </c>
      <c r="AK1650" s="36" t="str">
        <f t="shared" si="667"/>
        <v>23-24</v>
      </c>
      <c r="AL1650" s="36" t="str">
        <f t="shared" si="668"/>
        <v>Mar</v>
      </c>
      <c r="AM1650" s="35" t="str">
        <f t="shared" si="669"/>
        <v>295-305</v>
      </c>
      <c r="AN1650" s="36" t="str">
        <f t="shared" si="670"/>
        <v>LWS-LTI</v>
      </c>
    </row>
    <row r="1651" spans="5:40" x14ac:dyDescent="0.3">
      <c r="E1651" s="12">
        <v>40970.979166666664</v>
      </c>
      <c r="F1651" s="16">
        <v>7.27</v>
      </c>
      <c r="G1651" s="16">
        <v>628.57001972198486</v>
      </c>
      <c r="H1651" s="29">
        <v>1.2248146776669775</v>
      </c>
      <c r="I1651" s="26">
        <v>305.60000000000002</v>
      </c>
      <c r="J1651" s="30">
        <v>7.8404401650618974E-2</v>
      </c>
      <c r="K1651" s="31">
        <v>0.47522362699101256</v>
      </c>
      <c r="L1651" s="111">
        <f t="shared" si="650"/>
        <v>0.5</v>
      </c>
      <c r="M1651" s="112">
        <f t="shared" si="651"/>
        <v>0.08</v>
      </c>
      <c r="N1651" s="112" t="b">
        <f t="shared" si="652"/>
        <v>1</v>
      </c>
      <c r="O1651" s="112" t="b">
        <f t="shared" si="653"/>
        <v>1</v>
      </c>
      <c r="P1651" s="113">
        <f t="shared" si="654"/>
        <v>5</v>
      </c>
      <c r="Q1651" s="113">
        <f t="shared" si="655"/>
        <v>18</v>
      </c>
      <c r="R1651" s="114" t="str">
        <f t="shared" si="671"/>
        <v>0.5-0.08</v>
      </c>
      <c r="S1651" s="127">
        <f t="shared" si="656"/>
        <v>-2.3595533189971072E-2</v>
      </c>
      <c r="T1651" s="112" t="b">
        <f t="shared" si="657"/>
        <v>1</v>
      </c>
      <c r="U1651" s="22">
        <f t="shared" si="658"/>
        <v>7.2696333710726835</v>
      </c>
      <c r="V1651" s="22">
        <f t="shared" si="659"/>
        <v>0.48159524785304314</v>
      </c>
      <c r="W1651" s="81">
        <f t="shared" si="660"/>
        <v>8</v>
      </c>
      <c r="X1651" s="22">
        <f t="shared" si="661"/>
        <v>0.25615775616134123</v>
      </c>
      <c r="Y1651" s="3">
        <f>IF(U1651&gt;'Power Curve'!$C$37,0,INDEX(Ci,$W1651,1)*POWER(1-X1651,3)+INDEX(Ci,$W1651,2)*3*X1651*POWER(1-X1651,2)+INDEX(Ci,$W1651,3)*3*POWER(X1651,2)*(1-X1651)+INDEX(Ci,$W1651,4)*POWER(X1651,3))</f>
        <v>667.72682187509611</v>
      </c>
      <c r="Z1651" s="3">
        <f t="shared" si="662"/>
        <v>651.97145148770835</v>
      </c>
      <c r="AA1651" s="3">
        <f t="shared" si="663"/>
        <v>628.57001972198486</v>
      </c>
      <c r="AB1651" s="3">
        <f t="shared" si="672"/>
        <v>23.401431765723487</v>
      </c>
      <c r="AC1651" s="3">
        <f t="shared" si="673"/>
        <v>23.401431765723487</v>
      </c>
      <c r="AE1651" s="34">
        <f t="shared" si="664"/>
        <v>7</v>
      </c>
      <c r="AF1651" s="73" t="b">
        <f>COUNTIF('Power Curve'!$D$2:$D$31,AE1651)&gt;0</f>
        <v>1</v>
      </c>
      <c r="AG1651" s="73" t="b">
        <f t="shared" si="665"/>
        <v>0</v>
      </c>
      <c r="AH1651" s="73" t="b">
        <f t="shared" si="674"/>
        <v>1</v>
      </c>
      <c r="AI1651" s="34" t="str">
        <f t="shared" si="666"/>
        <v>Outer</v>
      </c>
      <c r="AJ1651" s="35" t="str">
        <f t="shared" si="675"/>
        <v>0.4-0.5</v>
      </c>
      <c r="AK1651" s="36" t="str">
        <f t="shared" si="667"/>
        <v>23-24</v>
      </c>
      <c r="AL1651" s="36" t="str">
        <f t="shared" si="668"/>
        <v>Mar</v>
      </c>
      <c r="AM1651" s="35" t="str">
        <f t="shared" si="669"/>
        <v>305-315</v>
      </c>
      <c r="AN1651" s="36" t="str">
        <f t="shared" si="670"/>
        <v>LWS-LTI</v>
      </c>
    </row>
    <row r="1652" spans="5:40" x14ac:dyDescent="0.3">
      <c r="E1652" s="12">
        <v>40970.986111111109</v>
      </c>
      <c r="F1652" s="16">
        <v>8.11</v>
      </c>
      <c r="G1652" s="16">
        <v>808.48000717163109</v>
      </c>
      <c r="H1652" s="29">
        <v>1.2244069490537717</v>
      </c>
      <c r="I1652" s="26">
        <v>309.60000000000002</v>
      </c>
      <c r="J1652" s="30">
        <v>4.4389642416769425E-2</v>
      </c>
      <c r="K1652" s="31">
        <v>0.51425303132893074</v>
      </c>
      <c r="L1652" s="111">
        <f t="shared" si="650"/>
        <v>0.6</v>
      </c>
      <c r="M1652" s="112">
        <f t="shared" si="651"/>
        <v>0.04</v>
      </c>
      <c r="N1652" s="112" t="b">
        <f t="shared" si="652"/>
        <v>1</v>
      </c>
      <c r="O1652" s="112" t="b">
        <f t="shared" si="653"/>
        <v>1</v>
      </c>
      <c r="P1652" s="113">
        <f t="shared" si="654"/>
        <v>6</v>
      </c>
      <c r="Q1652" s="113">
        <f t="shared" si="655"/>
        <v>22</v>
      </c>
      <c r="R1652" s="114" t="str">
        <f t="shared" si="671"/>
        <v>0.6-0.04</v>
      </c>
      <c r="S1652" s="127">
        <f t="shared" si="656"/>
        <v>-0.11007651249424907</v>
      </c>
      <c r="T1652" s="112" t="b">
        <f t="shared" si="657"/>
        <v>1</v>
      </c>
      <c r="U1652" s="22">
        <f t="shared" si="658"/>
        <v>8.108691042303116</v>
      </c>
      <c r="V1652" s="22">
        <f t="shared" si="659"/>
        <v>0.61127431571099655</v>
      </c>
      <c r="W1652" s="81">
        <f t="shared" si="660"/>
        <v>9</v>
      </c>
      <c r="X1652" s="22">
        <f t="shared" si="661"/>
        <v>9.9960180544114569E-2</v>
      </c>
      <c r="Y1652" s="3">
        <f>IF(U1652&gt;'Power Curve'!$C$37,0,INDEX(Ci,$W1652,1)*POWER(1-X1652,3)+INDEX(Ci,$W1652,2)*3*X1652*POWER(1-X1652,2)+INDEX(Ci,$W1652,3)*3*POWER(X1652,2)*(1-X1652)+INDEX(Ci,$W1652,4)*POWER(X1652,3))</f>
        <v>910.8738700362311</v>
      </c>
      <c r="Z1652" s="3">
        <f t="shared" si="662"/>
        <v>810.60805110050285</v>
      </c>
      <c r="AA1652" s="3">
        <f t="shared" si="663"/>
        <v>808.48000717163109</v>
      </c>
      <c r="AB1652" s="3">
        <f t="shared" si="672"/>
        <v>2.1280439288717616</v>
      </c>
      <c r="AC1652" s="3">
        <f t="shared" si="673"/>
        <v>2.1280439288717616</v>
      </c>
      <c r="AE1652" s="34">
        <f t="shared" si="664"/>
        <v>8</v>
      </c>
      <c r="AF1652" s="73" t="b">
        <f>COUNTIF('Power Curve'!$D$2:$D$31,AE1652)&gt;0</f>
        <v>1</v>
      </c>
      <c r="AG1652" s="73" t="b">
        <f t="shared" si="665"/>
        <v>0</v>
      </c>
      <c r="AH1652" s="73" t="b">
        <f t="shared" si="674"/>
        <v>1</v>
      </c>
      <c r="AI1652" s="34" t="str">
        <f t="shared" si="666"/>
        <v>Outer</v>
      </c>
      <c r="AJ1652" s="35" t="str">
        <f t="shared" si="675"/>
        <v>0.6-0.7</v>
      </c>
      <c r="AK1652" s="36" t="str">
        <f t="shared" si="667"/>
        <v>23-24</v>
      </c>
      <c r="AL1652" s="36" t="str">
        <f t="shared" si="668"/>
        <v>Mar</v>
      </c>
      <c r="AM1652" s="35" t="str">
        <f t="shared" si="669"/>
        <v>305-315</v>
      </c>
      <c r="AN1652" s="36" t="str">
        <f t="shared" si="670"/>
        <v>HWS-LTI</v>
      </c>
    </row>
    <row r="1653" spans="5:40" x14ac:dyDescent="0.3">
      <c r="E1653" s="12">
        <v>40970.993055555555</v>
      </c>
      <c r="F1653" s="16">
        <v>7.41</v>
      </c>
      <c r="G1653" s="16">
        <v>657.94999742507957</v>
      </c>
      <c r="H1653" s="29">
        <v>1.2244069490537717</v>
      </c>
      <c r="I1653" s="26">
        <v>311.5</v>
      </c>
      <c r="J1653" s="30">
        <v>8.5020242914979755E-2</v>
      </c>
      <c r="K1653" s="31">
        <v>0.55399858556486192</v>
      </c>
      <c r="L1653" s="111">
        <f t="shared" si="650"/>
        <v>0.5</v>
      </c>
      <c r="M1653" s="112">
        <f t="shared" si="651"/>
        <v>0.09</v>
      </c>
      <c r="N1653" s="112" t="b">
        <f t="shared" si="652"/>
        <v>1</v>
      </c>
      <c r="O1653" s="112" t="b">
        <f t="shared" si="653"/>
        <v>1</v>
      </c>
      <c r="P1653" s="113">
        <f t="shared" si="654"/>
        <v>5</v>
      </c>
      <c r="Q1653" s="113">
        <f t="shared" si="655"/>
        <v>17</v>
      </c>
      <c r="R1653" s="114" t="str">
        <f t="shared" si="671"/>
        <v>0.5-0.09</v>
      </c>
      <c r="S1653" s="127">
        <f t="shared" si="656"/>
        <v>-1.9098901849401599E-2</v>
      </c>
      <c r="T1653" s="112" t="b">
        <f t="shared" si="657"/>
        <v>1</v>
      </c>
      <c r="U1653" s="22">
        <f t="shared" si="658"/>
        <v>7.4088040226222063</v>
      </c>
      <c r="V1653" s="22">
        <f t="shared" si="659"/>
        <v>0.50310452067771139</v>
      </c>
      <c r="W1653" s="81">
        <f t="shared" si="660"/>
        <v>8</v>
      </c>
      <c r="X1653" s="22">
        <f t="shared" si="661"/>
        <v>0.39623039545282351</v>
      </c>
      <c r="Y1653" s="3">
        <f>IF(U1653&gt;'Power Curve'!$C$37,0,INDEX(Ci,$W1653,1)*POWER(1-X1653,3)+INDEX(Ci,$W1653,2)*3*X1653*POWER(1-X1653,2)+INDEX(Ci,$W1653,3)*3*POWER(X1653,2)*(1-X1653)+INDEX(Ci,$W1653,4)*POWER(X1653,3))</f>
        <v>706.18133974610862</v>
      </c>
      <c r="Z1653" s="3">
        <f t="shared" si="662"/>
        <v>692.69405165041883</v>
      </c>
      <c r="AA1653" s="3">
        <f t="shared" si="663"/>
        <v>657.94999742507957</v>
      </c>
      <c r="AB1653" s="3">
        <f t="shared" si="672"/>
        <v>34.744054225339255</v>
      </c>
      <c r="AC1653" s="3">
        <f t="shared" si="673"/>
        <v>34.744054225339255</v>
      </c>
      <c r="AE1653" s="34">
        <f t="shared" si="664"/>
        <v>7</v>
      </c>
      <c r="AF1653" s="73" t="b">
        <f>COUNTIF('Power Curve'!$D$2:$D$31,AE1653)&gt;0</f>
        <v>1</v>
      </c>
      <c r="AG1653" s="73" t="b">
        <f t="shared" si="665"/>
        <v>0</v>
      </c>
      <c r="AH1653" s="73" t="b">
        <f t="shared" si="674"/>
        <v>1</v>
      </c>
      <c r="AI1653" s="34" t="str">
        <f t="shared" si="666"/>
        <v>Outer</v>
      </c>
      <c r="AJ1653" s="35" t="str">
        <f t="shared" si="675"/>
        <v>0.5-0.6</v>
      </c>
      <c r="AK1653" s="36" t="str">
        <f t="shared" si="667"/>
        <v>23-24</v>
      </c>
      <c r="AL1653" s="36" t="str">
        <f t="shared" si="668"/>
        <v>Mar</v>
      </c>
      <c r="AM1653" s="35" t="str">
        <f t="shared" si="669"/>
        <v>305-315</v>
      </c>
      <c r="AN1653" s="36" t="str">
        <f t="shared" si="670"/>
        <v>HWS-LTI</v>
      </c>
    </row>
    <row r="1654" spans="5:40" x14ac:dyDescent="0.3">
      <c r="E1654" s="12">
        <v>40971</v>
      </c>
      <c r="F1654" s="16">
        <v>6.34</v>
      </c>
      <c r="G1654" s="16">
        <v>417.63000869750982</v>
      </c>
      <c r="H1654" s="29">
        <v>1.2259533975212686</v>
      </c>
      <c r="I1654" s="26">
        <v>306.7</v>
      </c>
      <c r="J1654" s="30">
        <v>9.4637223974763401E-2</v>
      </c>
      <c r="K1654" s="31">
        <v>0.49099129951362652</v>
      </c>
      <c r="L1654" s="111">
        <f t="shared" si="650"/>
        <v>0.30000000000000004</v>
      </c>
      <c r="M1654" s="112">
        <f t="shared" si="651"/>
        <v>0.09</v>
      </c>
      <c r="N1654" s="112" t="b">
        <f t="shared" si="652"/>
        <v>1</v>
      </c>
      <c r="O1654" s="112" t="b">
        <f t="shared" si="653"/>
        <v>1</v>
      </c>
      <c r="P1654" s="113">
        <f t="shared" si="654"/>
        <v>3.0000000000000004</v>
      </c>
      <c r="Q1654" s="113">
        <f t="shared" si="655"/>
        <v>17</v>
      </c>
      <c r="R1654" s="114" t="str">
        <f t="shared" si="671"/>
        <v>0.3-0.09</v>
      </c>
      <c r="S1654" s="127">
        <f t="shared" si="656"/>
        <v>-3.2202117881719686E-2</v>
      </c>
      <c r="T1654" s="112" t="b">
        <f t="shared" si="657"/>
        <v>1</v>
      </c>
      <c r="U1654" s="22">
        <f t="shared" si="658"/>
        <v>6.3416443463510586</v>
      </c>
      <c r="V1654" s="22">
        <f t="shared" si="659"/>
        <v>0.33817155263571869</v>
      </c>
      <c r="W1654" s="81">
        <f t="shared" si="660"/>
        <v>7</v>
      </c>
      <c r="X1654" s="22">
        <f t="shared" si="661"/>
        <v>0.31537564164843696</v>
      </c>
      <c r="Y1654" s="3">
        <f>IF(U1654&gt;'Power Curve'!$C$37,0,INDEX(Ci,$W1654,1)*POWER(1-X1654,3)+INDEX(Ci,$W1654,2)*3*X1654*POWER(1-X1654,2)+INDEX(Ci,$W1654,3)*3*POWER(X1654,2)*(1-X1654)+INDEX(Ci,$W1654,4)*POWER(X1654,3))</f>
        <v>433.76145363028445</v>
      </c>
      <c r="Z1654" s="3">
        <f t="shared" si="662"/>
        <v>419.79341616793596</v>
      </c>
      <c r="AA1654" s="3">
        <f t="shared" si="663"/>
        <v>417.63000869750982</v>
      </c>
      <c r="AB1654" s="3">
        <f t="shared" si="672"/>
        <v>2.1634074704261366</v>
      </c>
      <c r="AC1654" s="3">
        <f t="shared" si="673"/>
        <v>2.1634074704261366</v>
      </c>
      <c r="AE1654" s="34">
        <f t="shared" si="664"/>
        <v>6</v>
      </c>
      <c r="AF1654" s="73" t="b">
        <f>COUNTIF('Power Curve'!$D$2:$D$31,AE1654)&gt;0</f>
        <v>1</v>
      </c>
      <c r="AG1654" s="73" t="b">
        <f t="shared" si="665"/>
        <v>0</v>
      </c>
      <c r="AH1654" s="73" t="b">
        <f t="shared" si="674"/>
        <v>1</v>
      </c>
      <c r="AI1654" s="34" t="str">
        <f t="shared" si="666"/>
        <v>Outer</v>
      </c>
      <c r="AJ1654" s="35" t="str">
        <f t="shared" si="675"/>
        <v>0.3-0.4</v>
      </c>
      <c r="AK1654" s="36" t="str">
        <f t="shared" si="667"/>
        <v>0-1</v>
      </c>
      <c r="AL1654" s="36" t="str">
        <f t="shared" si="668"/>
        <v>Mar</v>
      </c>
      <c r="AM1654" s="35" t="str">
        <f t="shared" si="669"/>
        <v>305-315</v>
      </c>
      <c r="AN1654" s="36" t="str">
        <f t="shared" si="670"/>
        <v>LWS-LTI</v>
      </c>
    </row>
    <row r="1655" spans="5:40" x14ac:dyDescent="0.3">
      <c r="E1655" s="12">
        <v>40971.006944444445</v>
      </c>
      <c r="F1655" s="16">
        <v>6.72</v>
      </c>
      <c r="G1655" s="16">
        <v>533.58997535705612</v>
      </c>
      <c r="H1655" s="29">
        <v>1.2258124890797353</v>
      </c>
      <c r="I1655" s="26">
        <v>301.2</v>
      </c>
      <c r="J1655" s="30">
        <v>0.10267857142857142</v>
      </c>
      <c r="K1655" s="31">
        <v>0.44730331387946842</v>
      </c>
      <c r="L1655" s="111">
        <f t="shared" si="650"/>
        <v>0.4</v>
      </c>
      <c r="M1655" s="112">
        <f t="shared" si="651"/>
        <v>9.9999999999999992E-2</v>
      </c>
      <c r="N1655" s="112" t="b">
        <f t="shared" si="652"/>
        <v>1</v>
      </c>
      <c r="O1655" s="112" t="b">
        <f t="shared" si="653"/>
        <v>1</v>
      </c>
      <c r="P1655" s="113">
        <f t="shared" si="654"/>
        <v>4</v>
      </c>
      <c r="Q1655" s="113">
        <f t="shared" si="655"/>
        <v>16</v>
      </c>
      <c r="R1655" s="114" t="str">
        <f t="shared" si="671"/>
        <v>0.4-0.1</v>
      </c>
      <c r="S1655" s="127">
        <f t="shared" si="656"/>
        <v>-1.1366894958513816E-3</v>
      </c>
      <c r="T1655" s="112" t="b">
        <f t="shared" si="657"/>
        <v>1</v>
      </c>
      <c r="U1655" s="22">
        <f t="shared" si="658"/>
        <v>6.7214853659727911</v>
      </c>
      <c r="V1655" s="22">
        <f t="shared" si="659"/>
        <v>0.39687720666606385</v>
      </c>
      <c r="W1655" s="81">
        <f t="shared" si="660"/>
        <v>7</v>
      </c>
      <c r="X1655" s="22">
        <f t="shared" si="661"/>
        <v>0.70150160513055082</v>
      </c>
      <c r="Y1655" s="3">
        <f>IF(U1655&gt;'Power Curve'!$C$37,0,INDEX(Ci,$W1655,1)*POWER(1-X1655,3)+INDEX(Ci,$W1655,2)*3*X1655*POWER(1-X1655,2)+INDEX(Ci,$W1655,3)*3*POWER(X1655,2)*(1-X1655)+INDEX(Ci,$W1655,4)*POWER(X1655,3))</f>
        <v>525.32594379056059</v>
      </c>
      <c r="Z1655" s="3">
        <f t="shared" si="662"/>
        <v>524.72881130835572</v>
      </c>
      <c r="AA1655" s="3">
        <f t="shared" si="663"/>
        <v>533.58997535705612</v>
      </c>
      <c r="AB1655" s="3">
        <f t="shared" si="672"/>
        <v>-8.8611640487004024</v>
      </c>
      <c r="AC1655" s="3">
        <f t="shared" si="673"/>
        <v>8.8611640487004024</v>
      </c>
      <c r="AE1655" s="34">
        <f t="shared" si="664"/>
        <v>7</v>
      </c>
      <c r="AF1655" s="73" t="b">
        <f>COUNTIF('Power Curve'!$D$2:$D$31,AE1655)&gt;0</f>
        <v>1</v>
      </c>
      <c r="AG1655" s="73" t="b">
        <f t="shared" si="665"/>
        <v>0</v>
      </c>
      <c r="AH1655" s="73" t="b">
        <f t="shared" si="674"/>
        <v>1</v>
      </c>
      <c r="AI1655" s="34" t="str">
        <f t="shared" si="666"/>
        <v>Outer</v>
      </c>
      <c r="AJ1655" s="35" t="str">
        <f t="shared" si="675"/>
        <v>0.3-0.4</v>
      </c>
      <c r="AK1655" s="36" t="str">
        <f t="shared" si="667"/>
        <v>0-1</v>
      </c>
      <c r="AL1655" s="36" t="str">
        <f t="shared" si="668"/>
        <v>Mar</v>
      </c>
      <c r="AM1655" s="35" t="str">
        <f t="shared" si="669"/>
        <v>295-305</v>
      </c>
      <c r="AN1655" s="36" t="str">
        <f t="shared" si="670"/>
        <v>Inner-TI</v>
      </c>
    </row>
    <row r="1656" spans="5:40" x14ac:dyDescent="0.3">
      <c r="E1656" s="12">
        <v>40971.013888888891</v>
      </c>
      <c r="F1656" s="16">
        <v>6.2</v>
      </c>
      <c r="G1656" s="16">
        <v>373.94998931884771</v>
      </c>
      <c r="H1656" s="29">
        <v>1.2258626232272263</v>
      </c>
      <c r="I1656" s="26">
        <v>299.3</v>
      </c>
      <c r="J1656" s="30">
        <v>6.1290322580645158E-2</v>
      </c>
      <c r="K1656" s="31">
        <v>0.6485484030664761</v>
      </c>
      <c r="L1656" s="111">
        <f t="shared" si="650"/>
        <v>0.30000000000000004</v>
      </c>
      <c r="M1656" s="112">
        <f t="shared" si="651"/>
        <v>6.0000000000000005E-2</v>
      </c>
      <c r="N1656" s="112" t="b">
        <f t="shared" si="652"/>
        <v>1</v>
      </c>
      <c r="O1656" s="112" t="b">
        <f t="shared" si="653"/>
        <v>1</v>
      </c>
      <c r="P1656" s="113">
        <f t="shared" si="654"/>
        <v>3.0000000000000004</v>
      </c>
      <c r="Q1656" s="113">
        <f t="shared" si="655"/>
        <v>20</v>
      </c>
      <c r="R1656" s="114" t="str">
        <f t="shared" si="671"/>
        <v>0.3-0.06</v>
      </c>
      <c r="S1656" s="127">
        <f t="shared" si="656"/>
        <v>-9.0712576007974638E-2</v>
      </c>
      <c r="T1656" s="112" t="b">
        <f t="shared" si="657"/>
        <v>1</v>
      </c>
      <c r="U1656" s="22">
        <f t="shared" si="658"/>
        <v>6.2014549684668143</v>
      </c>
      <c r="V1656" s="22">
        <f t="shared" si="659"/>
        <v>0.31650483237207372</v>
      </c>
      <c r="W1656" s="81">
        <f t="shared" si="660"/>
        <v>7</v>
      </c>
      <c r="X1656" s="22">
        <f t="shared" si="661"/>
        <v>0.17286665549570798</v>
      </c>
      <c r="Y1656" s="3">
        <f>IF(U1656&gt;'Power Curve'!$C$37,0,INDEX(Ci,$W1656,1)*POWER(1-X1656,3)+INDEX(Ci,$W1656,2)*3*X1656*POWER(1-X1656,2)+INDEX(Ci,$W1656,3)*3*POWER(X1656,2)*(1-X1656)+INDEX(Ci,$W1656,4)*POWER(X1656,3))</f>
        <v>403.07019855386091</v>
      </c>
      <c r="Z1656" s="3">
        <f t="shared" si="662"/>
        <v>366.50666253099433</v>
      </c>
      <c r="AA1656" s="3">
        <f t="shared" si="663"/>
        <v>373.94998931884771</v>
      </c>
      <c r="AB1656" s="3">
        <f t="shared" si="672"/>
        <v>-7.4433267878533798</v>
      </c>
      <c r="AC1656" s="3">
        <f t="shared" si="673"/>
        <v>7.4433267878533798</v>
      </c>
      <c r="AE1656" s="34">
        <f t="shared" si="664"/>
        <v>6</v>
      </c>
      <c r="AF1656" s="73" t="b">
        <f>COUNTIF('Power Curve'!$D$2:$D$31,AE1656)&gt;0</f>
        <v>1</v>
      </c>
      <c r="AG1656" s="73" t="b">
        <f t="shared" si="665"/>
        <v>0</v>
      </c>
      <c r="AH1656" s="73" t="b">
        <f t="shared" si="674"/>
        <v>1</v>
      </c>
      <c r="AI1656" s="34" t="str">
        <f t="shared" si="666"/>
        <v>Outer</v>
      </c>
      <c r="AJ1656" s="35" t="str">
        <f t="shared" si="675"/>
        <v>0.3-0.4</v>
      </c>
      <c r="AK1656" s="36" t="str">
        <f t="shared" si="667"/>
        <v>0-1</v>
      </c>
      <c r="AL1656" s="36" t="str">
        <f t="shared" si="668"/>
        <v>Mar</v>
      </c>
      <c r="AM1656" s="35" t="str">
        <f t="shared" si="669"/>
        <v>295-305</v>
      </c>
      <c r="AN1656" s="36" t="str">
        <f t="shared" si="670"/>
        <v>LWS-LTI</v>
      </c>
    </row>
    <row r="1657" spans="5:40" x14ac:dyDescent="0.3">
      <c r="E1657" s="12">
        <v>40971.020833333336</v>
      </c>
      <c r="F1657" s="16">
        <v>6.83</v>
      </c>
      <c r="G1657" s="16">
        <v>490.09002685546898</v>
      </c>
      <c r="H1657" s="29">
        <v>1.2250462580123445</v>
      </c>
      <c r="I1657" s="26">
        <v>304.89999999999998</v>
      </c>
      <c r="J1657" s="30">
        <v>7.0278184480234263E-2</v>
      </c>
      <c r="K1657" s="31">
        <v>0.48346795771103107</v>
      </c>
      <c r="L1657" s="111">
        <f t="shared" si="650"/>
        <v>0.4</v>
      </c>
      <c r="M1657" s="112">
        <f t="shared" si="651"/>
        <v>6.9999999999999993E-2</v>
      </c>
      <c r="N1657" s="112" t="b">
        <f t="shared" si="652"/>
        <v>1</v>
      </c>
      <c r="O1657" s="112" t="b">
        <f t="shared" si="653"/>
        <v>1</v>
      </c>
      <c r="P1657" s="113">
        <f t="shared" si="654"/>
        <v>4</v>
      </c>
      <c r="Q1657" s="113">
        <f t="shared" si="655"/>
        <v>19</v>
      </c>
      <c r="R1657" s="114" t="str">
        <f t="shared" si="671"/>
        <v>0.4-0.07</v>
      </c>
      <c r="S1657" s="127">
        <f t="shared" si="656"/>
        <v>-4.7809917091142407E-2</v>
      </c>
      <c r="T1657" s="112" t="b">
        <f t="shared" si="657"/>
        <v>1</v>
      </c>
      <c r="U1657" s="22">
        <f t="shared" si="658"/>
        <v>6.830085969591174</v>
      </c>
      <c r="V1657" s="22">
        <f t="shared" si="659"/>
        <v>0.41366178003798798</v>
      </c>
      <c r="W1657" s="81">
        <f t="shared" si="660"/>
        <v>7</v>
      </c>
      <c r="X1657" s="22">
        <f t="shared" si="661"/>
        <v>0.81189914131199592</v>
      </c>
      <c r="Y1657" s="3">
        <f>IF(U1657&gt;'Power Curve'!$C$37,0,INDEX(Ci,$W1657,1)*POWER(1-X1657,3)+INDEX(Ci,$W1657,2)*3*X1657*POWER(1-X1657,2)+INDEX(Ci,$W1657,3)*3*POWER(X1657,2)*(1-X1657)+INDEX(Ci,$W1657,4)*POWER(X1657,3))</f>
        <v>552.89145705284568</v>
      </c>
      <c r="Z1657" s="3">
        <f t="shared" si="662"/>
        <v>526.45776233074821</v>
      </c>
      <c r="AA1657" s="3">
        <f t="shared" si="663"/>
        <v>490.09002685546898</v>
      </c>
      <c r="AB1657" s="3">
        <f t="shared" si="672"/>
        <v>36.367735475279233</v>
      </c>
      <c r="AC1657" s="3">
        <f t="shared" si="673"/>
        <v>36.367735475279233</v>
      </c>
      <c r="AE1657" s="34">
        <f t="shared" si="664"/>
        <v>7</v>
      </c>
      <c r="AF1657" s="73" t="b">
        <f>COUNTIF('Power Curve'!$D$2:$D$31,AE1657)&gt;0</f>
        <v>1</v>
      </c>
      <c r="AG1657" s="73" t="b">
        <f t="shared" si="665"/>
        <v>0</v>
      </c>
      <c r="AH1657" s="73" t="b">
        <f t="shared" si="674"/>
        <v>1</v>
      </c>
      <c r="AI1657" s="34" t="str">
        <f t="shared" si="666"/>
        <v>Outer</v>
      </c>
      <c r="AJ1657" s="35" t="str">
        <f t="shared" si="675"/>
        <v>0.4-0.5</v>
      </c>
      <c r="AK1657" s="36" t="str">
        <f t="shared" si="667"/>
        <v>0-1</v>
      </c>
      <c r="AL1657" s="36" t="str">
        <f t="shared" si="668"/>
        <v>Mar</v>
      </c>
      <c r="AM1657" s="35" t="str">
        <f t="shared" si="669"/>
        <v>295-305</v>
      </c>
      <c r="AN1657" s="36" t="str">
        <f t="shared" si="670"/>
        <v>LWS-LTI</v>
      </c>
    </row>
    <row r="1658" spans="5:40" x14ac:dyDescent="0.3">
      <c r="E1658" s="12">
        <v>40971.027777777781</v>
      </c>
      <c r="F1658" s="16">
        <v>7.5</v>
      </c>
      <c r="G1658" s="16">
        <v>661.56997314095474</v>
      </c>
      <c r="H1658" s="29">
        <v>1.2240447524019329</v>
      </c>
      <c r="I1658" s="26">
        <v>308.3</v>
      </c>
      <c r="J1658" s="30">
        <v>5.6000000000000001E-2</v>
      </c>
      <c r="K1658" s="31">
        <v>0.54055791006395937</v>
      </c>
      <c r="L1658" s="111">
        <f t="shared" si="650"/>
        <v>0.5</v>
      </c>
      <c r="M1658" s="112">
        <f t="shared" si="651"/>
        <v>6.0000000000000005E-2</v>
      </c>
      <c r="N1658" s="112" t="b">
        <f t="shared" si="652"/>
        <v>1</v>
      </c>
      <c r="O1658" s="112" t="b">
        <f t="shared" si="653"/>
        <v>1</v>
      </c>
      <c r="P1658" s="113">
        <f t="shared" si="654"/>
        <v>5</v>
      </c>
      <c r="Q1658" s="113">
        <f t="shared" si="655"/>
        <v>20</v>
      </c>
      <c r="R1658" s="114" t="str">
        <f t="shared" si="671"/>
        <v>0.5-0.06</v>
      </c>
      <c r="S1658" s="127">
        <f t="shared" si="656"/>
        <v>-6.6348637269411564E-2</v>
      </c>
      <c r="T1658" s="112" t="b">
        <f t="shared" si="657"/>
        <v>1</v>
      </c>
      <c r="U1658" s="22">
        <f t="shared" si="658"/>
        <v>7.4980500081541646</v>
      </c>
      <c r="V1658" s="22">
        <f t="shared" si="659"/>
        <v>0.51689777543322424</v>
      </c>
      <c r="W1658" s="81">
        <f t="shared" si="660"/>
        <v>8</v>
      </c>
      <c r="X1658" s="22">
        <f t="shared" si="661"/>
        <v>0.48605479880544045</v>
      </c>
      <c r="Y1658" s="3">
        <f>IF(U1658&gt;'Power Curve'!$C$37,0,INDEX(Ci,$W1658,1)*POWER(1-X1658,3)+INDEX(Ci,$W1658,2)*3*X1658*POWER(1-X1658,2)+INDEX(Ci,$W1658,3)*3*POWER(X1658,2)*(1-X1658)+INDEX(Ci,$W1658,4)*POWER(X1658,3))</f>
        <v>731.3431972410151</v>
      </c>
      <c r="Z1658" s="3">
        <f t="shared" si="662"/>
        <v>682.81957272781926</v>
      </c>
      <c r="AA1658" s="3">
        <f t="shared" si="663"/>
        <v>661.56997314095474</v>
      </c>
      <c r="AB1658" s="3">
        <f t="shared" si="672"/>
        <v>21.24959958686452</v>
      </c>
      <c r="AC1658" s="3">
        <f t="shared" si="673"/>
        <v>21.24959958686452</v>
      </c>
      <c r="AE1658" s="34">
        <f t="shared" si="664"/>
        <v>7</v>
      </c>
      <c r="AF1658" s="73" t="b">
        <f>COUNTIF('Power Curve'!$D$2:$D$31,AE1658)&gt;0</f>
        <v>1</v>
      </c>
      <c r="AG1658" s="73" t="b">
        <f t="shared" si="665"/>
        <v>0</v>
      </c>
      <c r="AH1658" s="73" t="b">
        <f t="shared" si="674"/>
        <v>1</v>
      </c>
      <c r="AI1658" s="34" t="str">
        <f t="shared" si="666"/>
        <v>Outer</v>
      </c>
      <c r="AJ1658" s="35" t="str">
        <f t="shared" si="675"/>
        <v>0.5-0.6</v>
      </c>
      <c r="AK1658" s="36" t="str">
        <f t="shared" si="667"/>
        <v>0-1</v>
      </c>
      <c r="AL1658" s="36" t="str">
        <f t="shared" si="668"/>
        <v>Mar</v>
      </c>
      <c r="AM1658" s="35" t="str">
        <f t="shared" si="669"/>
        <v>305-315</v>
      </c>
      <c r="AN1658" s="36" t="str">
        <f t="shared" si="670"/>
        <v>HWS-LTI</v>
      </c>
    </row>
    <row r="1659" spans="5:40" x14ac:dyDescent="0.3">
      <c r="E1659" s="12">
        <v>40971.034722222219</v>
      </c>
      <c r="F1659" s="16">
        <v>7.31</v>
      </c>
      <c r="G1659" s="16">
        <v>637.52001953125</v>
      </c>
      <c r="H1659" s="29">
        <v>1.2247290766383687</v>
      </c>
      <c r="I1659" s="26">
        <v>307.39999999999998</v>
      </c>
      <c r="J1659" s="30">
        <v>5.6087551299589603E-2</v>
      </c>
      <c r="K1659" s="31">
        <v>0.61870325654929192</v>
      </c>
      <c r="L1659" s="111">
        <f t="shared" si="650"/>
        <v>0.5</v>
      </c>
      <c r="M1659" s="112">
        <f t="shared" si="651"/>
        <v>6.0000000000000005E-2</v>
      </c>
      <c r="N1659" s="112" t="b">
        <f t="shared" si="652"/>
        <v>1</v>
      </c>
      <c r="O1659" s="112" t="b">
        <f t="shared" si="653"/>
        <v>1</v>
      </c>
      <c r="P1659" s="113">
        <f t="shared" si="654"/>
        <v>5</v>
      </c>
      <c r="Q1659" s="113">
        <f t="shared" si="655"/>
        <v>20</v>
      </c>
      <c r="R1659" s="114" t="str">
        <f t="shared" si="671"/>
        <v>0.5-0.06</v>
      </c>
      <c r="S1659" s="127">
        <f t="shared" si="656"/>
        <v>-6.6348637269411564E-2</v>
      </c>
      <c r="T1659" s="112" t="b">
        <f t="shared" si="657"/>
        <v>1</v>
      </c>
      <c r="U1659" s="22">
        <f t="shared" si="658"/>
        <v>7.3094610623696603</v>
      </c>
      <c r="V1659" s="22">
        <f t="shared" si="659"/>
        <v>0.48775074593072876</v>
      </c>
      <c r="W1659" s="81">
        <f t="shared" si="660"/>
        <v>8</v>
      </c>
      <c r="X1659" s="22">
        <f t="shared" si="661"/>
        <v>0.29624357723597194</v>
      </c>
      <c r="Y1659" s="3">
        <f>IF(U1659&gt;'Power Curve'!$C$37,0,INDEX(Ci,$W1659,1)*POWER(1-X1659,3)+INDEX(Ci,$W1659,2)*3*X1659*POWER(1-X1659,2)+INDEX(Ci,$W1659,3)*3*POWER(X1659,2)*(1-X1659)+INDEX(Ci,$W1659,4)*POWER(X1659,3))</f>
        <v>678.62726899601262</v>
      </c>
      <c r="Z1659" s="3">
        <f t="shared" si="662"/>
        <v>633.60127448426476</v>
      </c>
      <c r="AA1659" s="3">
        <f t="shared" si="663"/>
        <v>637.52001953125</v>
      </c>
      <c r="AB1659" s="3">
        <f t="shared" si="672"/>
        <v>-3.9187450469852365</v>
      </c>
      <c r="AC1659" s="3">
        <f t="shared" si="673"/>
        <v>3.9187450469852365</v>
      </c>
      <c r="AE1659" s="34">
        <f t="shared" si="664"/>
        <v>7</v>
      </c>
      <c r="AF1659" s="73" t="b">
        <f>COUNTIF('Power Curve'!$D$2:$D$31,AE1659)&gt;0</f>
        <v>1</v>
      </c>
      <c r="AG1659" s="73" t="b">
        <f t="shared" si="665"/>
        <v>0</v>
      </c>
      <c r="AH1659" s="73" t="b">
        <f t="shared" si="674"/>
        <v>1</v>
      </c>
      <c r="AI1659" s="34" t="str">
        <f t="shared" si="666"/>
        <v>Outer</v>
      </c>
      <c r="AJ1659" s="35" t="str">
        <f t="shared" si="675"/>
        <v>0.4-0.5</v>
      </c>
      <c r="AK1659" s="36" t="str">
        <f t="shared" si="667"/>
        <v>0-1</v>
      </c>
      <c r="AL1659" s="36" t="str">
        <f t="shared" si="668"/>
        <v>Mar</v>
      </c>
      <c r="AM1659" s="35" t="str">
        <f t="shared" si="669"/>
        <v>305-315</v>
      </c>
      <c r="AN1659" s="36" t="str">
        <f t="shared" si="670"/>
        <v>LWS-LTI</v>
      </c>
    </row>
    <row r="1660" spans="5:40" x14ac:dyDescent="0.3">
      <c r="E1660" s="12">
        <v>40971.041666666664</v>
      </c>
      <c r="F1660" s="16">
        <v>7.52</v>
      </c>
      <c r="G1660" s="16">
        <v>640.23001956939697</v>
      </c>
      <c r="H1660" s="29">
        <v>1.2239142199980608</v>
      </c>
      <c r="I1660" s="26">
        <v>310</v>
      </c>
      <c r="J1660" s="30">
        <v>5.8510638297872342E-2</v>
      </c>
      <c r="K1660" s="31">
        <v>0.63898078954545823</v>
      </c>
      <c r="L1660" s="111">
        <f t="shared" si="650"/>
        <v>0.5</v>
      </c>
      <c r="M1660" s="112">
        <f t="shared" si="651"/>
        <v>6.0000000000000005E-2</v>
      </c>
      <c r="N1660" s="112" t="b">
        <f t="shared" si="652"/>
        <v>1</v>
      </c>
      <c r="O1660" s="112" t="b">
        <f t="shared" si="653"/>
        <v>1</v>
      </c>
      <c r="P1660" s="113">
        <f t="shared" si="654"/>
        <v>5</v>
      </c>
      <c r="Q1660" s="113">
        <f t="shared" si="655"/>
        <v>20</v>
      </c>
      <c r="R1660" s="114" t="str">
        <f t="shared" si="671"/>
        <v>0.5-0.06</v>
      </c>
      <c r="S1660" s="127">
        <f t="shared" si="656"/>
        <v>-6.6348637269411564E-2</v>
      </c>
      <c r="T1660" s="112" t="b">
        <f t="shared" si="657"/>
        <v>1</v>
      </c>
      <c r="U1660" s="22">
        <f t="shared" si="658"/>
        <v>7.5177775566871849</v>
      </c>
      <c r="V1660" s="22">
        <f t="shared" si="659"/>
        <v>0.51994673165232785</v>
      </c>
      <c r="W1660" s="81">
        <f t="shared" si="660"/>
        <v>8</v>
      </c>
      <c r="X1660" s="22">
        <f t="shared" si="661"/>
        <v>0.50591020480522975</v>
      </c>
      <c r="Y1660" s="3">
        <f>IF(U1660&gt;'Power Curve'!$C$37,0,INDEX(Ci,$W1660,1)*POWER(1-X1660,3)+INDEX(Ci,$W1660,2)*3*X1660*POWER(1-X1660,2)+INDEX(Ci,$W1660,3)*3*POWER(X1660,2)*(1-X1660)+INDEX(Ci,$W1660,4)*POWER(X1660,3))</f>
        <v>736.95312221439713</v>
      </c>
      <c r="Z1660" s="3">
        <f t="shared" si="662"/>
        <v>688.05728682403378</v>
      </c>
      <c r="AA1660" s="3">
        <f t="shared" si="663"/>
        <v>640.23001956939697</v>
      </c>
      <c r="AB1660" s="3">
        <f t="shared" si="672"/>
        <v>47.827267254636809</v>
      </c>
      <c r="AC1660" s="3">
        <f t="shared" si="673"/>
        <v>47.827267254636809</v>
      </c>
      <c r="AE1660" s="34">
        <f t="shared" si="664"/>
        <v>8</v>
      </c>
      <c r="AF1660" s="73" t="b">
        <f>COUNTIF('Power Curve'!$D$2:$D$31,AE1660)&gt;0</f>
        <v>1</v>
      </c>
      <c r="AG1660" s="73" t="b">
        <f t="shared" si="665"/>
        <v>0</v>
      </c>
      <c r="AH1660" s="73" t="b">
        <f t="shared" si="674"/>
        <v>1</v>
      </c>
      <c r="AI1660" s="34" t="str">
        <f t="shared" si="666"/>
        <v>Outer</v>
      </c>
      <c r="AJ1660" s="35" t="str">
        <f t="shared" si="675"/>
        <v>0.5-0.6</v>
      </c>
      <c r="AK1660" s="36" t="str">
        <f t="shared" si="667"/>
        <v>1-2</v>
      </c>
      <c r="AL1660" s="36" t="str">
        <f t="shared" si="668"/>
        <v>Mar</v>
      </c>
      <c r="AM1660" s="35" t="str">
        <f t="shared" si="669"/>
        <v>305-315</v>
      </c>
      <c r="AN1660" s="36" t="str">
        <f t="shared" si="670"/>
        <v>HWS-LTI</v>
      </c>
    </row>
    <row r="1661" spans="5:40" x14ac:dyDescent="0.3">
      <c r="E1661" s="12">
        <v>40971.048611111109</v>
      </c>
      <c r="F1661" s="16">
        <v>7.18</v>
      </c>
      <c r="G1661" s="16">
        <v>606.1600050926213</v>
      </c>
      <c r="H1661" s="29">
        <v>1.2235976244780036</v>
      </c>
      <c r="I1661" s="26">
        <v>316.39999999999998</v>
      </c>
      <c r="J1661" s="30">
        <v>6.4066852367688026E-2</v>
      </c>
      <c r="K1661" s="31">
        <v>0.57560847927565406</v>
      </c>
      <c r="L1661" s="111">
        <f t="shared" si="650"/>
        <v>0.5</v>
      </c>
      <c r="M1661" s="112">
        <f t="shared" si="651"/>
        <v>6.0000000000000005E-2</v>
      </c>
      <c r="N1661" s="112" t="b">
        <f t="shared" si="652"/>
        <v>1</v>
      </c>
      <c r="O1661" s="112" t="b">
        <f t="shared" si="653"/>
        <v>1</v>
      </c>
      <c r="P1661" s="113">
        <f t="shared" si="654"/>
        <v>5</v>
      </c>
      <c r="Q1661" s="113">
        <f t="shared" si="655"/>
        <v>20</v>
      </c>
      <c r="R1661" s="114" t="str">
        <f t="shared" si="671"/>
        <v>0.5-0.06</v>
      </c>
      <c r="S1661" s="127">
        <f t="shared" si="656"/>
        <v>-6.6348637269411564E-2</v>
      </c>
      <c r="T1661" s="112" t="b">
        <f t="shared" si="657"/>
        <v>1</v>
      </c>
      <c r="U1661" s="22">
        <f t="shared" si="658"/>
        <v>7.1772590745488118</v>
      </c>
      <c r="V1661" s="22">
        <f t="shared" si="659"/>
        <v>0.46731850254937018</v>
      </c>
      <c r="W1661" s="81">
        <f t="shared" si="660"/>
        <v>8</v>
      </c>
      <c r="X1661" s="22">
        <f t="shared" si="661"/>
        <v>0.16318476672190893</v>
      </c>
      <c r="Y1661" s="3">
        <f>IF(U1661&gt;'Power Curve'!$C$37,0,INDEX(Ci,$W1661,1)*POWER(1-X1661,3)+INDEX(Ci,$W1661,2)*3*X1661*POWER(1-X1661,2)+INDEX(Ci,$W1661,3)*3*POWER(X1661,2)*(1-X1661)+INDEX(Ci,$W1661,4)*POWER(X1661,3))</f>
        <v>642.79356997960531</v>
      </c>
      <c r="Z1661" s="3">
        <f t="shared" si="662"/>
        <v>600.14509256591839</v>
      </c>
      <c r="AA1661" s="3">
        <f t="shared" si="663"/>
        <v>606.1600050926213</v>
      </c>
      <c r="AB1661" s="3">
        <f t="shared" si="672"/>
        <v>-6.0149125267029149</v>
      </c>
      <c r="AC1661" s="3">
        <f t="shared" si="673"/>
        <v>6.0149125267029149</v>
      </c>
      <c r="AE1661" s="34">
        <f t="shared" si="664"/>
        <v>7</v>
      </c>
      <c r="AF1661" s="73" t="b">
        <f>COUNTIF('Power Curve'!$D$2:$D$31,AE1661)&gt;0</f>
        <v>1</v>
      </c>
      <c r="AG1661" s="73" t="b">
        <f t="shared" si="665"/>
        <v>0</v>
      </c>
      <c r="AH1661" s="73" t="b">
        <f t="shared" si="674"/>
        <v>1</v>
      </c>
      <c r="AI1661" s="34" t="str">
        <f t="shared" si="666"/>
        <v>Outer</v>
      </c>
      <c r="AJ1661" s="35" t="str">
        <f t="shared" si="675"/>
        <v>0.4-0.5</v>
      </c>
      <c r="AK1661" s="36" t="str">
        <f t="shared" si="667"/>
        <v>1-2</v>
      </c>
      <c r="AL1661" s="36" t="str">
        <f t="shared" si="668"/>
        <v>Mar</v>
      </c>
      <c r="AM1661" s="35" t="str">
        <f t="shared" si="669"/>
        <v>315-325</v>
      </c>
      <c r="AN1661" s="36" t="str">
        <f t="shared" si="670"/>
        <v>LWS-LTI</v>
      </c>
    </row>
    <row r="1662" spans="5:40" x14ac:dyDescent="0.3">
      <c r="E1662" s="12">
        <v>40971.055555555555</v>
      </c>
      <c r="F1662" s="16">
        <v>6.93</v>
      </c>
      <c r="G1662" s="16">
        <v>476.46001434326126</v>
      </c>
      <c r="H1662" s="29">
        <v>1.2245479038708176</v>
      </c>
      <c r="I1662" s="26">
        <v>313.10000000000002</v>
      </c>
      <c r="J1662" s="30">
        <v>8.9466089466089471E-2</v>
      </c>
      <c r="K1662" s="31">
        <v>0.60879855575432695</v>
      </c>
      <c r="L1662" s="111">
        <f t="shared" si="650"/>
        <v>0.4</v>
      </c>
      <c r="M1662" s="112">
        <f t="shared" si="651"/>
        <v>0.09</v>
      </c>
      <c r="N1662" s="112" t="b">
        <f t="shared" si="652"/>
        <v>1</v>
      </c>
      <c r="O1662" s="112" t="b">
        <f t="shared" si="653"/>
        <v>1</v>
      </c>
      <c r="P1662" s="113">
        <f t="shared" si="654"/>
        <v>4</v>
      </c>
      <c r="Q1662" s="113">
        <f t="shared" si="655"/>
        <v>17</v>
      </c>
      <c r="R1662" s="114" t="str">
        <f t="shared" si="671"/>
        <v>0.4-0.09</v>
      </c>
      <c r="S1662" s="127">
        <f t="shared" si="656"/>
        <v>-2.2461451467925553E-2</v>
      </c>
      <c r="T1662" s="112" t="b">
        <f t="shared" si="657"/>
        <v>1</v>
      </c>
      <c r="U1662" s="22">
        <f t="shared" si="658"/>
        <v>6.9291473709722071</v>
      </c>
      <c r="V1662" s="22">
        <f t="shared" si="659"/>
        <v>0.4289720389537508</v>
      </c>
      <c r="W1662" s="81">
        <f t="shared" si="660"/>
        <v>7</v>
      </c>
      <c r="X1662" s="22">
        <f t="shared" si="661"/>
        <v>0.91259963724640436</v>
      </c>
      <c r="Y1662" s="3">
        <f>IF(U1662&gt;'Power Curve'!$C$37,0,INDEX(Ci,$W1662,1)*POWER(1-X1662,3)+INDEX(Ci,$W1662,2)*3*X1662*POWER(1-X1662,2)+INDEX(Ci,$W1662,3)*3*POWER(X1662,2)*(1-X1662)+INDEX(Ci,$W1662,4)*POWER(X1662,3))</f>
        <v>578.25745883716866</v>
      </c>
      <c r="Z1662" s="3">
        <f t="shared" si="662"/>
        <v>565.2689569895316</v>
      </c>
      <c r="AA1662" s="3">
        <f t="shared" si="663"/>
        <v>476.46001434326126</v>
      </c>
      <c r="AB1662" s="3">
        <f t="shared" si="672"/>
        <v>88.808942646270339</v>
      </c>
      <c r="AC1662" s="3">
        <f t="shared" si="673"/>
        <v>88.808942646270339</v>
      </c>
      <c r="AE1662" s="34">
        <f t="shared" si="664"/>
        <v>7</v>
      </c>
      <c r="AF1662" s="73" t="b">
        <f>COUNTIF('Power Curve'!$D$2:$D$31,AE1662)&gt;0</f>
        <v>1</v>
      </c>
      <c r="AG1662" s="73" t="b">
        <f t="shared" si="665"/>
        <v>0</v>
      </c>
      <c r="AH1662" s="73" t="b">
        <f t="shared" si="674"/>
        <v>1</v>
      </c>
      <c r="AI1662" s="34" t="str">
        <f t="shared" si="666"/>
        <v>Outer</v>
      </c>
      <c r="AJ1662" s="35" t="str">
        <f t="shared" si="675"/>
        <v>0.4-0.5</v>
      </c>
      <c r="AK1662" s="36" t="str">
        <f t="shared" si="667"/>
        <v>1-2</v>
      </c>
      <c r="AL1662" s="36" t="str">
        <f t="shared" si="668"/>
        <v>Mar</v>
      </c>
      <c r="AM1662" s="35" t="str">
        <f t="shared" si="669"/>
        <v>305-315</v>
      </c>
      <c r="AN1662" s="36" t="str">
        <f t="shared" si="670"/>
        <v>LWS-LTI</v>
      </c>
    </row>
    <row r="1663" spans="5:40" x14ac:dyDescent="0.3">
      <c r="E1663" s="12">
        <v>40971.0625</v>
      </c>
      <c r="F1663" s="16">
        <v>7.25</v>
      </c>
      <c r="G1663" s="16">
        <v>585.91000247001625</v>
      </c>
      <c r="H1663" s="29">
        <v>1.224276245199744</v>
      </c>
      <c r="I1663" s="26">
        <v>314</v>
      </c>
      <c r="J1663" s="30">
        <v>6.0689655172413794E-2</v>
      </c>
      <c r="K1663" s="31">
        <v>0.60844970426156098</v>
      </c>
      <c r="L1663" s="111">
        <f t="shared" si="650"/>
        <v>0.5</v>
      </c>
      <c r="M1663" s="112">
        <f t="shared" si="651"/>
        <v>6.0000000000000005E-2</v>
      </c>
      <c r="N1663" s="112" t="b">
        <f t="shared" si="652"/>
        <v>1</v>
      </c>
      <c r="O1663" s="112" t="b">
        <f t="shared" si="653"/>
        <v>1</v>
      </c>
      <c r="P1663" s="113">
        <f t="shared" si="654"/>
        <v>5</v>
      </c>
      <c r="Q1663" s="113">
        <f t="shared" si="655"/>
        <v>20</v>
      </c>
      <c r="R1663" s="114" t="str">
        <f t="shared" si="671"/>
        <v>0.5-0.06</v>
      </c>
      <c r="S1663" s="127">
        <f t="shared" si="656"/>
        <v>-6.6348637269411564E-2</v>
      </c>
      <c r="T1663" s="112" t="b">
        <f t="shared" si="657"/>
        <v>1</v>
      </c>
      <c r="U1663" s="22">
        <f t="shared" si="658"/>
        <v>7.2485719031212046</v>
      </c>
      <c r="V1663" s="22">
        <f t="shared" si="659"/>
        <v>0.47834013008782117</v>
      </c>
      <c r="W1663" s="81">
        <f t="shared" si="660"/>
        <v>8</v>
      </c>
      <c r="X1663" s="22">
        <f t="shared" si="661"/>
        <v>0.23495978539329584</v>
      </c>
      <c r="Y1663" s="3">
        <f>IF(U1663&gt;'Power Curve'!$C$37,0,INDEX(Ci,$W1663,1)*POWER(1-X1663,3)+INDEX(Ci,$W1663,2)*3*X1663*POWER(1-X1663,2)+INDEX(Ci,$W1663,3)*3*POWER(X1663,2)*(1-X1663)+INDEX(Ci,$W1663,4)*POWER(X1663,3))</f>
        <v>661.99826797532057</v>
      </c>
      <c r="Z1663" s="3">
        <f t="shared" si="662"/>
        <v>618.07558502044731</v>
      </c>
      <c r="AA1663" s="3">
        <f t="shared" si="663"/>
        <v>585.91000247001625</v>
      </c>
      <c r="AB1663" s="3">
        <f t="shared" si="672"/>
        <v>32.165582550431054</v>
      </c>
      <c r="AC1663" s="3">
        <f t="shared" si="673"/>
        <v>32.165582550431054</v>
      </c>
      <c r="AE1663" s="34">
        <f t="shared" si="664"/>
        <v>7</v>
      </c>
      <c r="AF1663" s="73" t="b">
        <f>COUNTIF('Power Curve'!$D$2:$D$31,AE1663)&gt;0</f>
        <v>1</v>
      </c>
      <c r="AG1663" s="73" t="b">
        <f t="shared" si="665"/>
        <v>0</v>
      </c>
      <c r="AH1663" s="73" t="b">
        <f t="shared" si="674"/>
        <v>1</v>
      </c>
      <c r="AI1663" s="34" t="str">
        <f t="shared" si="666"/>
        <v>Outer</v>
      </c>
      <c r="AJ1663" s="35" t="str">
        <f t="shared" si="675"/>
        <v>0.4-0.5</v>
      </c>
      <c r="AK1663" s="36" t="str">
        <f t="shared" si="667"/>
        <v>1-2</v>
      </c>
      <c r="AL1663" s="36" t="str">
        <f t="shared" si="668"/>
        <v>Mar</v>
      </c>
      <c r="AM1663" s="35" t="str">
        <f t="shared" si="669"/>
        <v>305-315</v>
      </c>
      <c r="AN1663" s="36" t="str">
        <f t="shared" si="670"/>
        <v>LWS-LTI</v>
      </c>
    </row>
    <row r="1664" spans="5:40" x14ac:dyDescent="0.3">
      <c r="E1664" s="12">
        <v>40971.069444444445</v>
      </c>
      <c r="F1664" s="16">
        <v>6.92</v>
      </c>
      <c r="G1664" s="16">
        <v>529.36000061035156</v>
      </c>
      <c r="H1664" s="29">
        <v>1.226139654914012</v>
      </c>
      <c r="I1664" s="26">
        <v>313.7</v>
      </c>
      <c r="J1664" s="30">
        <v>4.1907514450867052E-2</v>
      </c>
      <c r="K1664" s="31">
        <v>0.64166654126727041</v>
      </c>
      <c r="L1664" s="111">
        <f t="shared" si="650"/>
        <v>0.4</v>
      </c>
      <c r="M1664" s="112">
        <f t="shared" si="651"/>
        <v>0.04</v>
      </c>
      <c r="N1664" s="112" t="b">
        <f t="shared" si="652"/>
        <v>1</v>
      </c>
      <c r="O1664" s="112" t="b">
        <f t="shared" si="653"/>
        <v>1</v>
      </c>
      <c r="P1664" s="113">
        <f t="shared" si="654"/>
        <v>4</v>
      </c>
      <c r="Q1664" s="113">
        <f t="shared" si="655"/>
        <v>22</v>
      </c>
      <c r="R1664" s="114" t="str">
        <f t="shared" si="671"/>
        <v>0.4-0.04</v>
      </c>
      <c r="S1664" s="127">
        <f t="shared" si="656"/>
        <v>-0.10607856627111607</v>
      </c>
      <c r="T1664" s="112" t="b">
        <f t="shared" si="657"/>
        <v>1</v>
      </c>
      <c r="U1664" s="22">
        <f t="shared" si="658"/>
        <v>6.9221452973092692</v>
      </c>
      <c r="V1664" s="22">
        <f t="shared" si="659"/>
        <v>0.42788984589740114</v>
      </c>
      <c r="W1664" s="81">
        <f t="shared" si="660"/>
        <v>7</v>
      </c>
      <c r="X1664" s="22">
        <f t="shared" si="661"/>
        <v>0.90548170553337581</v>
      </c>
      <c r="Y1664" s="3">
        <f>IF(U1664&gt;'Power Curve'!$C$37,0,INDEX(Ci,$W1664,1)*POWER(1-X1664,3)+INDEX(Ci,$W1664,2)*3*X1664*POWER(1-X1664,2)+INDEX(Ci,$W1664,3)*3*POWER(X1664,2)*(1-X1664)+INDEX(Ci,$W1664,4)*POWER(X1664,3))</f>
        <v>576.46091464133076</v>
      </c>
      <c r="Z1664" s="3">
        <f t="shared" si="662"/>
        <v>515.3107673048421</v>
      </c>
      <c r="AA1664" s="3">
        <f t="shared" si="663"/>
        <v>529.36000061035156</v>
      </c>
      <c r="AB1664" s="3">
        <f t="shared" si="672"/>
        <v>-14.04923330550946</v>
      </c>
      <c r="AC1664" s="3">
        <f t="shared" si="673"/>
        <v>14.04923330550946</v>
      </c>
      <c r="AE1664" s="34">
        <f t="shared" si="664"/>
        <v>7</v>
      </c>
      <c r="AF1664" s="73" t="b">
        <f>COUNTIF('Power Curve'!$D$2:$D$31,AE1664)&gt;0</f>
        <v>1</v>
      </c>
      <c r="AG1664" s="73" t="b">
        <f t="shared" si="665"/>
        <v>0</v>
      </c>
      <c r="AH1664" s="73" t="b">
        <f t="shared" si="674"/>
        <v>1</v>
      </c>
      <c r="AI1664" s="34" t="str">
        <f t="shared" si="666"/>
        <v>Outer</v>
      </c>
      <c r="AJ1664" s="35" t="str">
        <f t="shared" si="675"/>
        <v>0.4-0.5</v>
      </c>
      <c r="AK1664" s="36" t="str">
        <f t="shared" si="667"/>
        <v>1-2</v>
      </c>
      <c r="AL1664" s="36" t="str">
        <f t="shared" si="668"/>
        <v>Mar</v>
      </c>
      <c r="AM1664" s="35" t="str">
        <f t="shared" si="669"/>
        <v>305-315</v>
      </c>
      <c r="AN1664" s="36" t="str">
        <f t="shared" si="670"/>
        <v>LWS-LTI</v>
      </c>
    </row>
    <row r="1665" spans="5:40" x14ac:dyDescent="0.3">
      <c r="E1665" s="12">
        <v>40971.076388888891</v>
      </c>
      <c r="F1665" s="16">
        <v>7.43</v>
      </c>
      <c r="G1665" s="16">
        <v>596.00000286102272</v>
      </c>
      <c r="H1665" s="29">
        <v>1.2254089533207042</v>
      </c>
      <c r="I1665" s="26">
        <v>316</v>
      </c>
      <c r="J1665" s="30">
        <v>6.4602960969044415E-2</v>
      </c>
      <c r="K1665" s="31">
        <v>0.66027568284214733</v>
      </c>
      <c r="L1665" s="111">
        <f t="shared" si="650"/>
        <v>0.5</v>
      </c>
      <c r="M1665" s="112">
        <f t="shared" si="651"/>
        <v>6.0000000000000005E-2</v>
      </c>
      <c r="N1665" s="112" t="b">
        <f t="shared" si="652"/>
        <v>1</v>
      </c>
      <c r="O1665" s="112" t="b">
        <f t="shared" si="653"/>
        <v>1</v>
      </c>
      <c r="P1665" s="113">
        <f t="shared" si="654"/>
        <v>5</v>
      </c>
      <c r="Q1665" s="113">
        <f t="shared" si="655"/>
        <v>20</v>
      </c>
      <c r="R1665" s="114" t="str">
        <f t="shared" si="671"/>
        <v>0.5-0.06</v>
      </c>
      <c r="S1665" s="127">
        <f t="shared" si="656"/>
        <v>-6.6348637269411564E-2</v>
      </c>
      <c r="T1665" s="112" t="b">
        <f t="shared" si="657"/>
        <v>1</v>
      </c>
      <c r="U1665" s="22">
        <f t="shared" si="658"/>
        <v>7.4308267170365259</v>
      </c>
      <c r="V1665" s="22">
        <f t="shared" si="659"/>
        <v>0.50650819909135547</v>
      </c>
      <c r="W1665" s="81">
        <f t="shared" si="660"/>
        <v>8</v>
      </c>
      <c r="X1665" s="22">
        <f t="shared" si="661"/>
        <v>0.41839582254954039</v>
      </c>
      <c r="Y1665" s="3">
        <f>IF(U1665&gt;'Power Curve'!$C$37,0,INDEX(Ci,$W1665,1)*POWER(1-X1665,3)+INDEX(Ci,$W1665,2)*3*X1665*POWER(1-X1665,2)+INDEX(Ci,$W1665,3)*3*POWER(X1665,2)*(1-X1665)+INDEX(Ci,$W1665,4)*POWER(X1665,3))</f>
        <v>712.3561411634447</v>
      </c>
      <c r="Z1665" s="3">
        <f t="shared" si="662"/>
        <v>665.09228194675359</v>
      </c>
      <c r="AA1665" s="3">
        <f t="shared" si="663"/>
        <v>596.00000286102272</v>
      </c>
      <c r="AB1665" s="3">
        <f t="shared" si="672"/>
        <v>69.092279085730866</v>
      </c>
      <c r="AC1665" s="3">
        <f t="shared" si="673"/>
        <v>69.092279085730866</v>
      </c>
      <c r="AE1665" s="34">
        <f t="shared" si="664"/>
        <v>7</v>
      </c>
      <c r="AF1665" s="73" t="b">
        <f>COUNTIF('Power Curve'!$D$2:$D$31,AE1665)&gt;0</f>
        <v>1</v>
      </c>
      <c r="AG1665" s="73" t="b">
        <f t="shared" si="665"/>
        <v>0</v>
      </c>
      <c r="AH1665" s="73" t="b">
        <f t="shared" si="674"/>
        <v>1</v>
      </c>
      <c r="AI1665" s="34" t="str">
        <f t="shared" si="666"/>
        <v>Outer</v>
      </c>
      <c r="AJ1665" s="35" t="str">
        <f t="shared" si="675"/>
        <v>0.5-0.6</v>
      </c>
      <c r="AK1665" s="36" t="str">
        <f t="shared" si="667"/>
        <v>1-2</v>
      </c>
      <c r="AL1665" s="36" t="str">
        <f t="shared" si="668"/>
        <v>Mar</v>
      </c>
      <c r="AM1665" s="35" t="str">
        <f t="shared" si="669"/>
        <v>315-325</v>
      </c>
      <c r="AN1665" s="36" t="str">
        <f t="shared" si="670"/>
        <v>HWS-LTI</v>
      </c>
    </row>
    <row r="1666" spans="5:40" x14ac:dyDescent="0.3">
      <c r="E1666" s="12">
        <v>40971.083333333336</v>
      </c>
      <c r="F1666" s="16">
        <v>7.52</v>
      </c>
      <c r="G1666" s="16">
        <v>665.71998977661133</v>
      </c>
      <c r="H1666" s="29">
        <v>1.2245479038708176</v>
      </c>
      <c r="I1666" s="26">
        <v>316.60000000000002</v>
      </c>
      <c r="J1666" s="30">
        <v>5.5851063829787238E-2</v>
      </c>
      <c r="K1666" s="31">
        <v>0.63839537319880135</v>
      </c>
      <c r="L1666" s="111">
        <f t="shared" si="650"/>
        <v>0.5</v>
      </c>
      <c r="M1666" s="112">
        <f t="shared" si="651"/>
        <v>6.0000000000000005E-2</v>
      </c>
      <c r="N1666" s="112" t="b">
        <f t="shared" si="652"/>
        <v>1</v>
      </c>
      <c r="O1666" s="112" t="b">
        <f t="shared" si="653"/>
        <v>1</v>
      </c>
      <c r="P1666" s="113">
        <f t="shared" si="654"/>
        <v>5</v>
      </c>
      <c r="Q1666" s="113">
        <f t="shared" si="655"/>
        <v>20</v>
      </c>
      <c r="R1666" s="114" t="str">
        <f t="shared" si="671"/>
        <v>0.5-0.06</v>
      </c>
      <c r="S1666" s="127">
        <f t="shared" si="656"/>
        <v>-6.6348637269411564E-2</v>
      </c>
      <c r="T1666" s="112" t="b">
        <f t="shared" si="657"/>
        <v>1</v>
      </c>
      <c r="U1666" s="22">
        <f t="shared" si="658"/>
        <v>7.519074780622077</v>
      </c>
      <c r="V1666" s="22">
        <f t="shared" si="659"/>
        <v>0.52014722179317019</v>
      </c>
      <c r="W1666" s="81">
        <f t="shared" si="660"/>
        <v>8</v>
      </c>
      <c r="X1666" s="22">
        <f t="shared" si="661"/>
        <v>0.50721583626049205</v>
      </c>
      <c r="Y1666" s="3">
        <f>IF(U1666&gt;'Power Curve'!$C$37,0,INDEX(Ci,$W1666,1)*POWER(1-X1666,3)+INDEX(Ci,$W1666,2)*3*X1666*POWER(1-X1666,2)+INDEX(Ci,$W1666,3)*3*POWER(X1666,2)*(1-X1666)+INDEX(Ci,$W1666,4)*POWER(X1666,3))</f>
        <v>737.32259449051332</v>
      </c>
      <c r="Z1666" s="3">
        <f t="shared" si="662"/>
        <v>688.40224511812085</v>
      </c>
      <c r="AA1666" s="3">
        <f t="shared" si="663"/>
        <v>665.71998977661133</v>
      </c>
      <c r="AB1666" s="3">
        <f t="shared" si="672"/>
        <v>22.682255341509517</v>
      </c>
      <c r="AC1666" s="3">
        <f t="shared" si="673"/>
        <v>22.682255341509517</v>
      </c>
      <c r="AE1666" s="34">
        <f t="shared" si="664"/>
        <v>8</v>
      </c>
      <c r="AF1666" s="73" t="b">
        <f>COUNTIF('Power Curve'!$D$2:$D$31,AE1666)&gt;0</f>
        <v>1</v>
      </c>
      <c r="AG1666" s="73" t="b">
        <f t="shared" si="665"/>
        <v>0</v>
      </c>
      <c r="AH1666" s="73" t="b">
        <f t="shared" si="674"/>
        <v>1</v>
      </c>
      <c r="AI1666" s="34" t="str">
        <f t="shared" si="666"/>
        <v>Outer</v>
      </c>
      <c r="AJ1666" s="35" t="str">
        <f t="shared" si="675"/>
        <v>0.5-0.6</v>
      </c>
      <c r="AK1666" s="36" t="str">
        <f t="shared" si="667"/>
        <v>2-3</v>
      </c>
      <c r="AL1666" s="36" t="str">
        <f t="shared" si="668"/>
        <v>Mar</v>
      </c>
      <c r="AM1666" s="35" t="str">
        <f t="shared" si="669"/>
        <v>315-325</v>
      </c>
      <c r="AN1666" s="36" t="str">
        <f t="shared" si="670"/>
        <v>HWS-LTI</v>
      </c>
    </row>
    <row r="1667" spans="5:40" x14ac:dyDescent="0.3">
      <c r="E1667" s="12">
        <v>40971.090277777781</v>
      </c>
      <c r="F1667" s="16">
        <v>6.47</v>
      </c>
      <c r="G1667" s="16">
        <v>429.44001007080078</v>
      </c>
      <c r="H1667" s="29">
        <v>1.2266391753976988</v>
      </c>
      <c r="I1667" s="26">
        <v>317.60000000000002</v>
      </c>
      <c r="J1667" s="30">
        <v>0.15146831530139104</v>
      </c>
      <c r="K1667" s="31">
        <v>0.50320290489096331</v>
      </c>
      <c r="L1667" s="111">
        <f t="shared" ref="L1667:L1730" si="676">ROUND((V1667-CenterOfFirstWindSpeedBin)/WindSpeedBinWidth,0)*WindSpeedBinWidth+CenterOfFirstWindSpeedBin</f>
        <v>0.4</v>
      </c>
      <c r="M1667" s="112">
        <f t="shared" ref="M1667:M1730" si="677">ROUND((J1667-CenterOfFirstTurbulenceBin)/TurbulenceBinWidth,0)*TurbulenceBinWidth+CenterOfFirstTurbulenceBin</f>
        <v>0.15000000000000002</v>
      </c>
      <c r="N1667" s="112" t="b">
        <f t="shared" ref="N1667:N1730" si="678">IF(AND(L1667&gt;=CenterOfFirstWindSpeedBin,L1667&lt;=CenterOfLastWindSpeedBin),TRUE,FALSE)</f>
        <v>1</v>
      </c>
      <c r="O1667" s="112" t="b">
        <f t="shared" ref="O1667:O1730" si="679">IF(AND(M1667&gt;=CenterOfFirstTurbulenceBin,M1667&lt;=CenterOfLastTurbulenceBin),TRUE,FALSE)</f>
        <v>1</v>
      </c>
      <c r="P1667" s="113">
        <f t="shared" ref="P1667:P1730" si="680">(L1667-CenterOfFirstWindSpeedBin)/WindSpeedBinWidth+1</f>
        <v>4</v>
      </c>
      <c r="Q1667" s="113">
        <f t="shared" ref="Q1667:Q1730" si="681">NumberOfTurbulenceBins-(M1667-CenterOfFirstTurbulenceBin)/TurbulenceBinWidth</f>
        <v>10.999999999999998</v>
      </c>
      <c r="R1667" s="114" t="str">
        <f t="shared" si="671"/>
        <v>0.4-0.15</v>
      </c>
      <c r="S1667" s="127">
        <f t="shared" ref="S1667:S1730" si="682">IF(T1667,INDEX(PowerDeviationMatrix,Q1667,P1667),IF(UseMatrixPadValue,MatrixPadValue,0))</f>
        <v>4.2340806602081477E-2</v>
      </c>
      <c r="T1667" s="112" t="b">
        <f t="shared" ref="T1667:T1730" si="683">IF(AND(P1667&gt;0,Q1667&gt;0,N1667,O1667),LEN(INDEX(PowerDeviationMatrix,Q1667,P1667))&gt;0,FALSE)</f>
        <v>1</v>
      </c>
      <c r="U1667" s="22">
        <f t="shared" ref="U1667:U1730" si="684">F1667*(H1667/Ref_Density)^(1/3)</f>
        <v>6.4728845545407676</v>
      </c>
      <c r="V1667" s="22">
        <f t="shared" ref="V1667:V1730" si="685">(U1667-CutInWindSpeed)/(RatedWindSpeed-CutInWindSpeed)</f>
        <v>0.35845514987471139</v>
      </c>
      <c r="W1667" s="81">
        <f t="shared" ref="W1667:W1730" si="686">COUNTIF(xa,"&lt;"&amp;U1667)</f>
        <v>7</v>
      </c>
      <c r="X1667" s="22">
        <f t="shared" ref="X1667:X1730" si="687">(U1667-INDEX(xa,$W1667))/(INDEX(xb,$W1667)-INDEX(xa,$W1667))</f>
        <v>0.44878738292195697</v>
      </c>
      <c r="Y1667" s="3">
        <f>IF(U1667&gt;'Power Curve'!$C$37,0,INDEX(Ci,$W1667,1)*POWER(1-X1667,3)+INDEX(Ci,$W1667,2)*3*X1667*POWER(1-X1667,2)+INDEX(Ci,$W1667,3)*3*POWER(X1667,2)*(1-X1667)+INDEX(Ci,$W1667,4)*POWER(X1667,3))</f>
        <v>464.24103505547322</v>
      </c>
      <c r="Z1667" s="3">
        <f t="shared" ref="Z1667:Z1730" si="688">IF(OR(T1667,UseMatrixPadValue),Y1667*(1+S1667),"")</f>
        <v>483.8973749375071</v>
      </c>
      <c r="AA1667" s="3">
        <f t="shared" ref="AA1667:AA1730" si="689">IF(AH1667,G1667,"")</f>
        <v>429.44001007080078</v>
      </c>
      <c r="AB1667" s="3">
        <f t="shared" si="672"/>
        <v>54.457364866706314</v>
      </c>
      <c r="AC1667" s="3">
        <f t="shared" si="673"/>
        <v>54.457364866706314</v>
      </c>
      <c r="AE1667" s="34">
        <f t="shared" ref="AE1667:AE1730" si="690">MROUND(U1667-Centre_First_Bin,Bin_Width)+Centre_First_Bin</f>
        <v>6</v>
      </c>
      <c r="AF1667" s="73" t="b">
        <f>COUNTIF('Power Curve'!$D$2:$D$31,AE1667)&gt;0</f>
        <v>1</v>
      </c>
      <c r="AG1667" s="73" t="b">
        <f t="shared" ref="AG1667:AG1730" si="691">(G1667&lt;0)</f>
        <v>0</v>
      </c>
      <c r="AH1667" s="73" t="b">
        <f t="shared" si="674"/>
        <v>1</v>
      </c>
      <c r="AI1667" s="34" t="str">
        <f t="shared" ref="AI1667:AI1730" si="692">IF(AH1667,IF(AND(J1667&gt;=LowerTurbLimit,J1667&lt;=UpperTurbLimit,K1667&gt;=LowerShearLimit,K1667&lt;=UpperShearLimit),"Inner","Outer"),"")</f>
        <v>Outer</v>
      </c>
      <c r="AJ1667" s="35" t="str">
        <f t="shared" si="675"/>
        <v>0.3-0.4</v>
      </c>
      <c r="AK1667" s="36" t="str">
        <f t="shared" ref="AK1667:AK1730" si="693">IF(AH1667,HOUR(E1667)&amp;"-"&amp;HOUR(E1667)+1,"")</f>
        <v>2-3</v>
      </c>
      <c r="AL1667" s="36" t="str">
        <f t="shared" ref="AL1667:AL1730" si="694">IF(AH1667,TEXT(E1667,"mmm"),"")</f>
        <v>Mar</v>
      </c>
      <c r="AM1667" s="35" t="str">
        <f t="shared" ref="AM1667:AM1730" si="695">IF(AH1667,IF(OR(I1667&lt;5,I1667&gt;=355),"355-5",MROUND(I1667,10)-5&amp;"-"&amp;MROUND(I1667,10)+5),"")</f>
        <v>315-325</v>
      </c>
      <c r="AN1667" s="36" t="str">
        <f t="shared" ref="AN1667:AN1730" si="696">IF(AH1667,IF(V1667&lt;0.5,IF(J1667&lt;=LowerTurbLimit,"LWS-LTI",IF(J1667&gt;=UpperTurbLimit,"LWS-HTI","Inner-TI")),IF(J1667&lt;=LowerTurbLimit,"HWS-LTI",IF(J1667&gt;=UpperTurbLimit,"HWS-HTI","Inner-TI"))),"")</f>
        <v>LWS-HTI</v>
      </c>
    </row>
    <row r="1668" spans="5:40" x14ac:dyDescent="0.3">
      <c r="E1668" s="12">
        <v>40971.097222222219</v>
      </c>
      <c r="F1668" s="16">
        <v>6.22</v>
      </c>
      <c r="G1668" s="16">
        <v>419.15999221801752</v>
      </c>
      <c r="H1668" s="29">
        <v>1.2271391019653688</v>
      </c>
      <c r="I1668" s="26">
        <v>318</v>
      </c>
      <c r="J1668" s="30">
        <v>0.12218649517684887</v>
      </c>
      <c r="K1668" s="31">
        <v>0.43988674065314676</v>
      </c>
      <c r="L1668" s="111">
        <f t="shared" si="676"/>
        <v>0.30000000000000004</v>
      </c>
      <c r="M1668" s="112">
        <f t="shared" si="677"/>
        <v>0.12</v>
      </c>
      <c r="N1668" s="112" t="b">
        <f t="shared" si="678"/>
        <v>1</v>
      </c>
      <c r="O1668" s="112" t="b">
        <f t="shared" si="679"/>
        <v>1</v>
      </c>
      <c r="P1668" s="113">
        <f t="shared" si="680"/>
        <v>3.0000000000000004</v>
      </c>
      <c r="Q1668" s="113">
        <f t="shared" si="681"/>
        <v>14</v>
      </c>
      <c r="R1668" s="114" t="str">
        <f t="shared" ref="R1668:R1731" si="697">L1668&amp;"-"&amp;M1668</f>
        <v>0.3-0.12</v>
      </c>
      <c r="S1668" s="127">
        <f t="shared" si="682"/>
        <v>1.2614701106734599E-2</v>
      </c>
      <c r="T1668" s="112" t="b">
        <f t="shared" si="683"/>
        <v>1</v>
      </c>
      <c r="U1668" s="22">
        <f t="shared" si="684"/>
        <v>6.2236183611379712</v>
      </c>
      <c r="V1668" s="22">
        <f t="shared" si="685"/>
        <v>0.31993025615486409</v>
      </c>
      <c r="W1668" s="81">
        <f t="shared" si="686"/>
        <v>7</v>
      </c>
      <c r="X1668" s="22">
        <f t="shared" si="687"/>
        <v>0.19539676916722579</v>
      </c>
      <c r="Y1668" s="3">
        <f>IF(U1668&gt;'Power Curve'!$C$37,0,INDEX(Ci,$W1668,1)*POWER(1-X1668,3)+INDEX(Ci,$W1668,2)*3*X1668*POWER(1-X1668,2)+INDEX(Ci,$W1668,3)*3*POWER(X1668,2)*(1-X1668)+INDEX(Ci,$W1668,4)*POWER(X1668,3))</f>
        <v>407.77699991180276</v>
      </c>
      <c r="Z1668" s="3">
        <f t="shared" si="688"/>
        <v>412.92098488389109</v>
      </c>
      <c r="AA1668" s="3">
        <f t="shared" si="689"/>
        <v>419.15999221801752</v>
      </c>
      <c r="AB1668" s="3">
        <f t="shared" ref="AB1668:AB1731" si="698">IF(AH1668,Z1668-AA1668,"")</f>
        <v>-6.2390073341264269</v>
      </c>
      <c r="AC1668" s="3">
        <f t="shared" ref="AC1668:AC1731" si="699">IF(AH1668,ABS(AB1668),"")</f>
        <v>6.2390073341264269</v>
      </c>
      <c r="AE1668" s="34">
        <f t="shared" si="690"/>
        <v>6</v>
      </c>
      <c r="AF1668" s="73" t="b">
        <f>COUNTIF('Power Curve'!$D$2:$D$31,AE1668)&gt;0</f>
        <v>1</v>
      </c>
      <c r="AG1668" s="73" t="b">
        <f t="shared" si="691"/>
        <v>0</v>
      </c>
      <c r="AH1668" s="73" t="b">
        <f t="shared" ref="AH1668:AH1731" si="700">AND(AF1668,NOT(AG1668))</f>
        <v>1</v>
      </c>
      <c r="AI1668" s="34" t="str">
        <f t="shared" si="692"/>
        <v>Outer</v>
      </c>
      <c r="AJ1668" s="35" t="str">
        <f t="shared" ref="AJ1668:AJ1731" si="701">IF(AH1668,TEXT(ROUND(V1668+0.05,1)-0.1,"0.0")&amp;"-"&amp;TEXT(ROUND(V1668+0.05,1),"0.0"),"")</f>
        <v>0.3-0.4</v>
      </c>
      <c r="AK1668" s="36" t="str">
        <f t="shared" si="693"/>
        <v>2-3</v>
      </c>
      <c r="AL1668" s="36" t="str">
        <f t="shared" si="694"/>
        <v>Mar</v>
      </c>
      <c r="AM1668" s="35" t="str">
        <f t="shared" si="695"/>
        <v>315-325</v>
      </c>
      <c r="AN1668" s="36" t="str">
        <f t="shared" si="696"/>
        <v>Inner-TI</v>
      </c>
    </row>
    <row r="1669" spans="5:40" x14ac:dyDescent="0.3">
      <c r="E1669" s="12">
        <v>40971.104166666664</v>
      </c>
      <c r="F1669" s="16">
        <v>6.57</v>
      </c>
      <c r="G1669" s="16">
        <v>490.34000396728567</v>
      </c>
      <c r="H1669" s="29">
        <v>1.2270936372574397</v>
      </c>
      <c r="I1669" s="26">
        <v>322</v>
      </c>
      <c r="J1669" s="30">
        <v>9.7412480974124804E-2</v>
      </c>
      <c r="K1669" s="31">
        <v>0.42950264189637066</v>
      </c>
      <c r="L1669" s="111">
        <f t="shared" si="676"/>
        <v>0.4</v>
      </c>
      <c r="M1669" s="112">
        <f t="shared" si="677"/>
        <v>9.9999999999999992E-2</v>
      </c>
      <c r="N1669" s="112" t="b">
        <f t="shared" si="678"/>
        <v>1</v>
      </c>
      <c r="O1669" s="112" t="b">
        <f t="shared" si="679"/>
        <v>1</v>
      </c>
      <c r="P1669" s="113">
        <f t="shared" si="680"/>
        <v>4</v>
      </c>
      <c r="Q1669" s="113">
        <f t="shared" si="681"/>
        <v>16</v>
      </c>
      <c r="R1669" s="114" t="str">
        <f t="shared" si="697"/>
        <v>0.4-0.1</v>
      </c>
      <c r="S1669" s="127">
        <f t="shared" si="682"/>
        <v>-1.1366894958513816E-3</v>
      </c>
      <c r="T1669" s="112" t="b">
        <f t="shared" si="683"/>
        <v>1</v>
      </c>
      <c r="U1669" s="22">
        <f t="shared" si="684"/>
        <v>6.5737407803853518</v>
      </c>
      <c r="V1669" s="22">
        <f t="shared" si="685"/>
        <v>0.37404280469707579</v>
      </c>
      <c r="W1669" s="81">
        <f t="shared" si="686"/>
        <v>7</v>
      </c>
      <c r="X1669" s="22">
        <f t="shared" si="687"/>
        <v>0.55131240093131162</v>
      </c>
      <c r="Y1669" s="3">
        <f>IF(U1669&gt;'Power Curve'!$C$37,0,INDEX(Ci,$W1669,1)*POWER(1-X1669,3)+INDEX(Ci,$W1669,2)*3*X1669*POWER(1-X1669,2)+INDEX(Ci,$W1669,3)*3*POWER(X1669,2)*(1-X1669)+INDEX(Ci,$W1669,4)*POWER(X1669,3))</f>
        <v>488.58477867594831</v>
      </c>
      <c r="Z1669" s="3">
        <f t="shared" si="688"/>
        <v>488.0294094901945</v>
      </c>
      <c r="AA1669" s="3">
        <f t="shared" si="689"/>
        <v>490.34000396728567</v>
      </c>
      <c r="AB1669" s="3">
        <f t="shared" si="698"/>
        <v>-2.3105944770911719</v>
      </c>
      <c r="AC1669" s="3">
        <f t="shared" si="699"/>
        <v>2.3105944770911719</v>
      </c>
      <c r="AE1669" s="34">
        <f t="shared" si="690"/>
        <v>7</v>
      </c>
      <c r="AF1669" s="73" t="b">
        <f>COUNTIF('Power Curve'!$D$2:$D$31,AE1669)&gt;0</f>
        <v>1</v>
      </c>
      <c r="AG1669" s="73" t="b">
        <f t="shared" si="691"/>
        <v>0</v>
      </c>
      <c r="AH1669" s="73" t="b">
        <f t="shared" si="700"/>
        <v>1</v>
      </c>
      <c r="AI1669" s="34" t="str">
        <f t="shared" si="692"/>
        <v>Outer</v>
      </c>
      <c r="AJ1669" s="35" t="str">
        <f t="shared" si="701"/>
        <v>0.3-0.4</v>
      </c>
      <c r="AK1669" s="36" t="str">
        <f t="shared" si="693"/>
        <v>2-3</v>
      </c>
      <c r="AL1669" s="36" t="str">
        <f t="shared" si="694"/>
        <v>Mar</v>
      </c>
      <c r="AM1669" s="35" t="str">
        <f t="shared" si="695"/>
        <v>315-325</v>
      </c>
      <c r="AN1669" s="36" t="str">
        <f t="shared" si="696"/>
        <v>LWS-LTI</v>
      </c>
    </row>
    <row r="1670" spans="5:40" x14ac:dyDescent="0.3">
      <c r="E1670" s="12">
        <v>40971.111111111109</v>
      </c>
      <c r="F1670" s="16">
        <v>5.09</v>
      </c>
      <c r="G1670" s="16">
        <v>249.16000747680704</v>
      </c>
      <c r="H1670" s="29">
        <v>1.2276892124354133</v>
      </c>
      <c r="I1670" s="26">
        <v>325.39999999999998</v>
      </c>
      <c r="J1670" s="30">
        <v>0.1787819253438114</v>
      </c>
      <c r="K1670" s="31">
        <v>0.50888948480843366</v>
      </c>
      <c r="L1670" s="111">
        <f t="shared" si="676"/>
        <v>0.1</v>
      </c>
      <c r="M1670" s="112">
        <f t="shared" si="677"/>
        <v>0.18000000000000002</v>
      </c>
      <c r="N1670" s="112" t="b">
        <f t="shared" si="678"/>
        <v>1</v>
      </c>
      <c r="O1670" s="112" t="b">
        <f t="shared" si="679"/>
        <v>1</v>
      </c>
      <c r="P1670" s="113">
        <f t="shared" si="680"/>
        <v>1</v>
      </c>
      <c r="Q1670" s="113">
        <f t="shared" si="681"/>
        <v>8</v>
      </c>
      <c r="R1670" s="114" t="str">
        <f t="shared" si="697"/>
        <v>0.1-0.18</v>
      </c>
      <c r="S1670" s="127">
        <f t="shared" si="682"/>
        <v>0.10278368873005088</v>
      </c>
      <c r="T1670" s="112" t="b">
        <f t="shared" si="683"/>
        <v>1</v>
      </c>
      <c r="U1670" s="22">
        <f t="shared" si="684"/>
        <v>5.0937219284673168</v>
      </c>
      <c r="V1670" s="22">
        <f t="shared" si="685"/>
        <v>0.14530112017439226</v>
      </c>
      <c r="W1670" s="81">
        <f t="shared" si="686"/>
        <v>6</v>
      </c>
      <c r="X1670" s="22">
        <f t="shared" si="687"/>
        <v>6.5397575617007028E-2</v>
      </c>
      <c r="Y1670" s="3">
        <f>IF(U1670&gt;'Power Curve'!$C$37,0,INDEX(Ci,$W1670,1)*POWER(1-X1670,3)+INDEX(Ci,$W1670,2)*3*X1670*POWER(1-X1670,2)+INDEX(Ci,$W1670,3)*3*POWER(X1670,2)*(1-X1670)+INDEX(Ci,$W1670,4)*POWER(X1670,3))</f>
        <v>221.52283050365139</v>
      </c>
      <c r="Z1670" s="3">
        <f t="shared" si="688"/>
        <v>244.2917641607385</v>
      </c>
      <c r="AA1670" s="3">
        <f t="shared" si="689"/>
        <v>249.16000747680704</v>
      </c>
      <c r="AB1670" s="3">
        <f t="shared" si="698"/>
        <v>-4.8682433160685434</v>
      </c>
      <c r="AC1670" s="3">
        <f t="shared" si="699"/>
        <v>4.8682433160685434</v>
      </c>
      <c r="AE1670" s="34">
        <f t="shared" si="690"/>
        <v>5</v>
      </c>
      <c r="AF1670" s="73" t="b">
        <f>COUNTIF('Power Curve'!$D$2:$D$31,AE1670)&gt;0</f>
        <v>1</v>
      </c>
      <c r="AG1670" s="73" t="b">
        <f t="shared" si="691"/>
        <v>0</v>
      </c>
      <c r="AH1670" s="73" t="b">
        <f t="shared" si="700"/>
        <v>1</v>
      </c>
      <c r="AI1670" s="34" t="str">
        <f t="shared" si="692"/>
        <v>Outer</v>
      </c>
      <c r="AJ1670" s="35" t="str">
        <f t="shared" si="701"/>
        <v>0.1-0.2</v>
      </c>
      <c r="AK1670" s="36" t="str">
        <f t="shared" si="693"/>
        <v>2-3</v>
      </c>
      <c r="AL1670" s="36" t="str">
        <f t="shared" si="694"/>
        <v>Mar</v>
      </c>
      <c r="AM1670" s="35" t="str">
        <f t="shared" si="695"/>
        <v>325-335</v>
      </c>
      <c r="AN1670" s="36" t="str">
        <f t="shared" si="696"/>
        <v>LWS-HTI</v>
      </c>
    </row>
    <row r="1671" spans="5:40" x14ac:dyDescent="0.3">
      <c r="E1671" s="12">
        <v>40971.118055555555</v>
      </c>
      <c r="F1671" s="16">
        <v>4.8099999999999996</v>
      </c>
      <c r="G1671" s="16">
        <v>164.45999908447308</v>
      </c>
      <c r="H1671" s="29">
        <v>1.2283720211079361</v>
      </c>
      <c r="I1671" s="26">
        <v>325.60000000000002</v>
      </c>
      <c r="J1671" s="30">
        <v>0.17463617463617465</v>
      </c>
      <c r="K1671" s="31">
        <v>0.64811502768269791</v>
      </c>
      <c r="L1671" s="111">
        <f t="shared" si="676"/>
        <v>0.1</v>
      </c>
      <c r="M1671" s="112">
        <f t="shared" si="677"/>
        <v>0.17</v>
      </c>
      <c r="N1671" s="112" t="b">
        <f t="shared" si="678"/>
        <v>1</v>
      </c>
      <c r="O1671" s="112" t="b">
        <f t="shared" si="679"/>
        <v>1</v>
      </c>
      <c r="P1671" s="113">
        <f t="shared" si="680"/>
        <v>1</v>
      </c>
      <c r="Q1671" s="113">
        <f t="shared" si="681"/>
        <v>9</v>
      </c>
      <c r="R1671" s="114" t="str">
        <f t="shared" si="697"/>
        <v>0.1-0.17</v>
      </c>
      <c r="S1671" s="127">
        <f t="shared" si="682"/>
        <v>7.1072639023830667E-2</v>
      </c>
      <c r="T1671" s="112" t="b">
        <f t="shared" si="683"/>
        <v>1</v>
      </c>
      <c r="U1671" s="22">
        <f t="shared" si="684"/>
        <v>4.8144094046275887</v>
      </c>
      <c r="V1671" s="22">
        <f t="shared" si="685"/>
        <v>0.10213246922877586</v>
      </c>
      <c r="W1671" s="81">
        <f t="shared" si="686"/>
        <v>5</v>
      </c>
      <c r="X1671" s="22">
        <f t="shared" si="687"/>
        <v>0.7556388228361024</v>
      </c>
      <c r="Y1671" s="3">
        <f>IF(U1671&gt;'Power Curve'!$C$37,0,INDEX(Ci,$W1671,1)*POWER(1-X1671,3)+INDEX(Ci,$W1671,2)*3*X1671*POWER(1-X1671,2)+INDEX(Ci,$W1671,3)*3*POWER(X1671,2)*(1-X1671)+INDEX(Ci,$W1671,4)*POWER(X1671,3))</f>
        <v>175.75273615359652</v>
      </c>
      <c r="Z1671" s="3">
        <f t="shared" si="688"/>
        <v>188.24394692769164</v>
      </c>
      <c r="AA1671" s="3">
        <f t="shared" si="689"/>
        <v>164.45999908447308</v>
      </c>
      <c r="AB1671" s="3">
        <f t="shared" si="698"/>
        <v>23.783947843218556</v>
      </c>
      <c r="AC1671" s="3">
        <f t="shared" si="699"/>
        <v>23.783947843218556</v>
      </c>
      <c r="AE1671" s="34">
        <f t="shared" si="690"/>
        <v>5</v>
      </c>
      <c r="AF1671" s="73" t="b">
        <f>COUNTIF('Power Curve'!$D$2:$D$31,AE1671)&gt;0</f>
        <v>1</v>
      </c>
      <c r="AG1671" s="73" t="b">
        <f t="shared" si="691"/>
        <v>0</v>
      </c>
      <c r="AH1671" s="73" t="b">
        <f t="shared" si="700"/>
        <v>1</v>
      </c>
      <c r="AI1671" s="34" t="str">
        <f t="shared" si="692"/>
        <v>Outer</v>
      </c>
      <c r="AJ1671" s="35" t="str">
        <f t="shared" si="701"/>
        <v>0.1-0.2</v>
      </c>
      <c r="AK1671" s="36" t="str">
        <f t="shared" si="693"/>
        <v>2-3</v>
      </c>
      <c r="AL1671" s="36" t="str">
        <f t="shared" si="694"/>
        <v>Mar</v>
      </c>
      <c r="AM1671" s="35" t="str">
        <f t="shared" si="695"/>
        <v>325-335</v>
      </c>
      <c r="AN1671" s="36" t="str">
        <f t="shared" si="696"/>
        <v>LWS-HTI</v>
      </c>
    </row>
    <row r="1672" spans="5:40" x14ac:dyDescent="0.3">
      <c r="E1672" s="12">
        <v>40971.125</v>
      </c>
      <c r="F1672" s="16">
        <v>5.56</v>
      </c>
      <c r="G1672" s="16">
        <v>221.68999099731423</v>
      </c>
      <c r="H1672" s="29">
        <v>1.227738966543402</v>
      </c>
      <c r="I1672" s="26">
        <v>330.9</v>
      </c>
      <c r="J1672" s="30">
        <v>0.18165467625899281</v>
      </c>
      <c r="K1672" s="31">
        <v>0.63124143715049408</v>
      </c>
      <c r="L1672" s="111">
        <f t="shared" si="676"/>
        <v>0.2</v>
      </c>
      <c r="M1672" s="112">
        <f t="shared" si="677"/>
        <v>0.18000000000000002</v>
      </c>
      <c r="N1672" s="112" t="b">
        <f t="shared" si="678"/>
        <v>1</v>
      </c>
      <c r="O1672" s="112" t="b">
        <f t="shared" si="679"/>
        <v>1</v>
      </c>
      <c r="P1672" s="113">
        <f t="shared" si="680"/>
        <v>2</v>
      </c>
      <c r="Q1672" s="113">
        <f t="shared" si="681"/>
        <v>8</v>
      </c>
      <c r="R1672" s="114" t="str">
        <f t="shared" si="697"/>
        <v>0.2-0.18</v>
      </c>
      <c r="S1672" s="127">
        <f t="shared" si="682"/>
        <v>0.10965762067765471</v>
      </c>
      <c r="T1672" s="112" t="b">
        <f t="shared" si="683"/>
        <v>1</v>
      </c>
      <c r="U1672" s="22">
        <f t="shared" si="684"/>
        <v>5.5641407668539591</v>
      </c>
      <c r="V1672" s="22">
        <f t="shared" si="685"/>
        <v>0.21800586807967356</v>
      </c>
      <c r="W1672" s="81">
        <f t="shared" si="686"/>
        <v>6</v>
      </c>
      <c r="X1672" s="22">
        <f t="shared" si="687"/>
        <v>0.53427238309823777</v>
      </c>
      <c r="Y1672" s="3">
        <f>IF(U1672&gt;'Power Curve'!$C$37,0,INDEX(Ci,$W1672,1)*POWER(1-X1672,3)+INDEX(Ci,$W1672,2)*3*X1672*POWER(1-X1672,2)+INDEX(Ci,$W1672,3)*3*POWER(X1672,2)*(1-X1672)+INDEX(Ci,$W1672,4)*POWER(X1672,3))</f>
        <v>291.23366127222664</v>
      </c>
      <c r="Z1672" s="3">
        <f t="shared" si="688"/>
        <v>323.16965162858105</v>
      </c>
      <c r="AA1672" s="3">
        <f t="shared" si="689"/>
        <v>221.68999099731423</v>
      </c>
      <c r="AB1672" s="3">
        <f t="shared" si="698"/>
        <v>101.47966063126682</v>
      </c>
      <c r="AC1672" s="3">
        <f t="shared" si="699"/>
        <v>101.47966063126682</v>
      </c>
      <c r="AE1672" s="34">
        <f t="shared" si="690"/>
        <v>6</v>
      </c>
      <c r="AF1672" s="73" t="b">
        <f>COUNTIF('Power Curve'!$D$2:$D$31,AE1672)&gt;0</f>
        <v>1</v>
      </c>
      <c r="AG1672" s="73" t="b">
        <f t="shared" si="691"/>
        <v>0</v>
      </c>
      <c r="AH1672" s="73" t="b">
        <f t="shared" si="700"/>
        <v>1</v>
      </c>
      <c r="AI1672" s="34" t="str">
        <f t="shared" si="692"/>
        <v>Outer</v>
      </c>
      <c r="AJ1672" s="35" t="str">
        <f t="shared" si="701"/>
        <v>0.2-0.3</v>
      </c>
      <c r="AK1672" s="36" t="str">
        <f t="shared" si="693"/>
        <v>3-4</v>
      </c>
      <c r="AL1672" s="36" t="str">
        <f t="shared" si="694"/>
        <v>Mar</v>
      </c>
      <c r="AM1672" s="35" t="str">
        <f t="shared" si="695"/>
        <v>325-335</v>
      </c>
      <c r="AN1672" s="36" t="str">
        <f t="shared" si="696"/>
        <v>LWS-HTI</v>
      </c>
    </row>
    <row r="1673" spans="5:40" x14ac:dyDescent="0.3">
      <c r="E1673" s="12">
        <v>40971.131944444445</v>
      </c>
      <c r="F1673" s="16">
        <v>5.39</v>
      </c>
      <c r="G1673" s="16">
        <v>229.62000656127981</v>
      </c>
      <c r="H1673" s="29">
        <v>1.2274206405721377</v>
      </c>
      <c r="I1673" s="26">
        <v>331.6</v>
      </c>
      <c r="J1673" s="30">
        <v>0.12059369202226346</v>
      </c>
      <c r="K1673" s="31">
        <v>0.62201963232747626</v>
      </c>
      <c r="L1673" s="111">
        <f t="shared" si="676"/>
        <v>0.2</v>
      </c>
      <c r="M1673" s="112">
        <f t="shared" si="677"/>
        <v>0.12</v>
      </c>
      <c r="N1673" s="112" t="b">
        <f t="shared" si="678"/>
        <v>1</v>
      </c>
      <c r="O1673" s="112" t="b">
        <f t="shared" si="679"/>
        <v>1</v>
      </c>
      <c r="P1673" s="113">
        <f t="shared" si="680"/>
        <v>2</v>
      </c>
      <c r="Q1673" s="113">
        <f t="shared" si="681"/>
        <v>14</v>
      </c>
      <c r="R1673" s="114" t="str">
        <f t="shared" si="697"/>
        <v>0.2-0.12</v>
      </c>
      <c r="S1673" s="127">
        <f t="shared" si="682"/>
        <v>2.146915976708583E-2</v>
      </c>
      <c r="T1673" s="112" t="b">
        <f t="shared" si="683"/>
        <v>1</v>
      </c>
      <c r="U1673" s="22">
        <f t="shared" si="684"/>
        <v>5.3935479369173667</v>
      </c>
      <c r="V1673" s="22">
        <f t="shared" si="685"/>
        <v>0.19164019629338683</v>
      </c>
      <c r="W1673" s="81">
        <f t="shared" si="686"/>
        <v>6</v>
      </c>
      <c r="X1673" s="22">
        <f t="shared" si="687"/>
        <v>0.36423948099652348</v>
      </c>
      <c r="Y1673" s="3">
        <f>IF(U1673&gt;'Power Curve'!$C$37,0,INDEX(Ci,$W1673,1)*POWER(1-X1673,3)+INDEX(Ci,$W1673,2)*3*X1673*POWER(1-X1673,2)+INDEX(Ci,$W1673,3)*3*POWER(X1673,2)*(1-X1673)+INDEX(Ci,$W1673,4)*POWER(X1673,3))</f>
        <v>265.90770234282513</v>
      </c>
      <c r="Z1673" s="3">
        <f t="shared" si="688"/>
        <v>271.61651728772193</v>
      </c>
      <c r="AA1673" s="3">
        <f t="shared" si="689"/>
        <v>229.62000656127981</v>
      </c>
      <c r="AB1673" s="3">
        <f t="shared" si="698"/>
        <v>41.996510726442125</v>
      </c>
      <c r="AC1673" s="3">
        <f t="shared" si="699"/>
        <v>41.996510726442125</v>
      </c>
      <c r="AE1673" s="34">
        <f t="shared" si="690"/>
        <v>5</v>
      </c>
      <c r="AF1673" s="73" t="b">
        <f>COUNTIF('Power Curve'!$D$2:$D$31,AE1673)&gt;0</f>
        <v>1</v>
      </c>
      <c r="AG1673" s="73" t="b">
        <f t="shared" si="691"/>
        <v>0</v>
      </c>
      <c r="AH1673" s="73" t="b">
        <f t="shared" si="700"/>
        <v>1</v>
      </c>
      <c r="AI1673" s="34" t="str">
        <f t="shared" si="692"/>
        <v>Outer</v>
      </c>
      <c r="AJ1673" s="35" t="str">
        <f t="shared" si="701"/>
        <v>0.1-0.2</v>
      </c>
      <c r="AK1673" s="36" t="str">
        <f t="shared" si="693"/>
        <v>3-4</v>
      </c>
      <c r="AL1673" s="36" t="str">
        <f t="shared" si="694"/>
        <v>Mar</v>
      </c>
      <c r="AM1673" s="35" t="str">
        <f t="shared" si="695"/>
        <v>325-335</v>
      </c>
      <c r="AN1673" s="36" t="str">
        <f t="shared" si="696"/>
        <v>Inner-TI</v>
      </c>
    </row>
    <row r="1674" spans="5:40" x14ac:dyDescent="0.3">
      <c r="E1674" s="12">
        <v>40971.138888888891</v>
      </c>
      <c r="F1674" s="16">
        <v>5.97</v>
      </c>
      <c r="G1674" s="16">
        <v>391.47000122070301</v>
      </c>
      <c r="H1674" s="29">
        <v>1.2275115740045184</v>
      </c>
      <c r="I1674" s="26">
        <v>335.3</v>
      </c>
      <c r="J1674" s="30">
        <v>0.15242881072026801</v>
      </c>
      <c r="K1674" s="31">
        <v>0.61388966167787462</v>
      </c>
      <c r="L1674" s="111">
        <f t="shared" si="676"/>
        <v>0.30000000000000004</v>
      </c>
      <c r="M1674" s="112">
        <f t="shared" si="677"/>
        <v>0.15000000000000002</v>
      </c>
      <c r="N1674" s="112" t="b">
        <f t="shared" si="678"/>
        <v>1</v>
      </c>
      <c r="O1674" s="112" t="b">
        <f t="shared" si="679"/>
        <v>1</v>
      </c>
      <c r="P1674" s="113">
        <f t="shared" si="680"/>
        <v>3.0000000000000004</v>
      </c>
      <c r="Q1674" s="113">
        <f t="shared" si="681"/>
        <v>10.999999999999998</v>
      </c>
      <c r="R1674" s="114" t="str">
        <f t="shared" si="697"/>
        <v>0.3-0.15</v>
      </c>
      <c r="S1674" s="127">
        <f t="shared" si="682"/>
        <v>1.9963184933198375E-2</v>
      </c>
      <c r="T1674" s="112" t="b">
        <f t="shared" si="683"/>
        <v>1</v>
      </c>
      <c r="U1674" s="22">
        <f t="shared" si="684"/>
        <v>5.9740772411360474</v>
      </c>
      <c r="V1674" s="22">
        <f t="shared" si="685"/>
        <v>0.28136287164287388</v>
      </c>
      <c r="W1674" s="81">
        <f t="shared" si="686"/>
        <v>6</v>
      </c>
      <c r="X1674" s="22">
        <f t="shared" si="687"/>
        <v>0.94286334454389764</v>
      </c>
      <c r="Y1674" s="3">
        <f>IF(U1674&gt;'Power Curve'!$C$37,0,INDEX(Ci,$W1674,1)*POWER(1-X1674,3)+INDEX(Ci,$W1674,2)*3*X1674*POWER(1-X1674,2)+INDEX(Ci,$W1674,3)*3*POWER(X1674,2)*(1-X1674)+INDEX(Ci,$W1674,4)*POWER(X1674,3))</f>
        <v>358.42883918342432</v>
      </c>
      <c r="Z1674" s="3">
        <f t="shared" si="688"/>
        <v>365.58422038543461</v>
      </c>
      <c r="AA1674" s="3">
        <f t="shared" si="689"/>
        <v>391.47000122070301</v>
      </c>
      <c r="AB1674" s="3">
        <f t="shared" si="698"/>
        <v>-25.885780835268406</v>
      </c>
      <c r="AC1674" s="3">
        <f t="shared" si="699"/>
        <v>25.885780835268406</v>
      </c>
      <c r="AE1674" s="34">
        <f t="shared" si="690"/>
        <v>6</v>
      </c>
      <c r="AF1674" s="73" t="b">
        <f>COUNTIF('Power Curve'!$D$2:$D$31,AE1674)&gt;0</f>
        <v>1</v>
      </c>
      <c r="AG1674" s="73" t="b">
        <f t="shared" si="691"/>
        <v>0</v>
      </c>
      <c r="AH1674" s="73" t="b">
        <f t="shared" si="700"/>
        <v>1</v>
      </c>
      <c r="AI1674" s="34" t="str">
        <f t="shared" si="692"/>
        <v>Outer</v>
      </c>
      <c r="AJ1674" s="35" t="str">
        <f t="shared" si="701"/>
        <v>0.2-0.3</v>
      </c>
      <c r="AK1674" s="36" t="str">
        <f t="shared" si="693"/>
        <v>3-4</v>
      </c>
      <c r="AL1674" s="36" t="str">
        <f t="shared" si="694"/>
        <v>Mar</v>
      </c>
      <c r="AM1674" s="35" t="str">
        <f t="shared" si="695"/>
        <v>335-345</v>
      </c>
      <c r="AN1674" s="36" t="str">
        <f t="shared" si="696"/>
        <v>LWS-HTI</v>
      </c>
    </row>
    <row r="1675" spans="5:40" x14ac:dyDescent="0.3">
      <c r="E1675" s="12">
        <v>40971.145833333336</v>
      </c>
      <c r="F1675" s="16">
        <v>6.02</v>
      </c>
      <c r="G1675" s="16">
        <v>337.4099845886235</v>
      </c>
      <c r="H1675" s="29">
        <v>1.2266891322273783</v>
      </c>
      <c r="I1675" s="26">
        <v>330.2</v>
      </c>
      <c r="J1675" s="30">
        <v>0.14285714285714288</v>
      </c>
      <c r="K1675" s="31">
        <v>0.66884918911672453</v>
      </c>
      <c r="L1675" s="111">
        <f t="shared" si="676"/>
        <v>0.30000000000000004</v>
      </c>
      <c r="M1675" s="112">
        <f t="shared" si="677"/>
        <v>0.14000000000000001</v>
      </c>
      <c r="N1675" s="112" t="b">
        <f t="shared" si="678"/>
        <v>1</v>
      </c>
      <c r="O1675" s="112" t="b">
        <f t="shared" si="679"/>
        <v>1</v>
      </c>
      <c r="P1675" s="113">
        <f t="shared" si="680"/>
        <v>3.0000000000000004</v>
      </c>
      <c r="Q1675" s="113">
        <f t="shared" si="681"/>
        <v>12</v>
      </c>
      <c r="R1675" s="114" t="str">
        <f t="shared" si="697"/>
        <v>0.3-0.14</v>
      </c>
      <c r="S1675" s="127">
        <f t="shared" si="682"/>
        <v>9.4822453068533555E-3</v>
      </c>
      <c r="T1675" s="112" t="b">
        <f t="shared" si="683"/>
        <v>1</v>
      </c>
      <c r="U1675" s="22">
        <f t="shared" si="684"/>
        <v>6.0227656886599874</v>
      </c>
      <c r="V1675" s="22">
        <f t="shared" si="685"/>
        <v>0.28888782815879066</v>
      </c>
      <c r="W1675" s="81">
        <f t="shared" si="686"/>
        <v>6</v>
      </c>
      <c r="X1675" s="22">
        <f t="shared" si="687"/>
        <v>0.99139198454828481</v>
      </c>
      <c r="Y1675" s="3">
        <f>IF(U1675&gt;'Power Curve'!$C$37,0,INDEX(Ci,$W1675,1)*POWER(1-X1675,3)+INDEX(Ci,$W1675,2)*3*X1675*POWER(1-X1675,2)+INDEX(Ci,$W1675,3)*3*POWER(X1675,2)*(1-X1675)+INDEX(Ci,$W1675,4)*POWER(X1675,3))</f>
        <v>367.41482588150672</v>
      </c>
      <c r="Z1675" s="3">
        <f t="shared" si="688"/>
        <v>370.89874338988994</v>
      </c>
      <c r="AA1675" s="3">
        <f t="shared" si="689"/>
        <v>337.4099845886235</v>
      </c>
      <c r="AB1675" s="3">
        <f t="shared" si="698"/>
        <v>33.488758801266442</v>
      </c>
      <c r="AC1675" s="3">
        <f t="shared" si="699"/>
        <v>33.488758801266442</v>
      </c>
      <c r="AE1675" s="34">
        <f t="shared" si="690"/>
        <v>6</v>
      </c>
      <c r="AF1675" s="73" t="b">
        <f>COUNTIF('Power Curve'!$D$2:$D$31,AE1675)&gt;0</f>
        <v>1</v>
      </c>
      <c r="AG1675" s="73" t="b">
        <f t="shared" si="691"/>
        <v>0</v>
      </c>
      <c r="AH1675" s="73" t="b">
        <f t="shared" si="700"/>
        <v>1</v>
      </c>
      <c r="AI1675" s="34" t="str">
        <f t="shared" si="692"/>
        <v>Outer</v>
      </c>
      <c r="AJ1675" s="35" t="str">
        <f t="shared" si="701"/>
        <v>0.2-0.3</v>
      </c>
      <c r="AK1675" s="36" t="str">
        <f t="shared" si="693"/>
        <v>3-4</v>
      </c>
      <c r="AL1675" s="36" t="str">
        <f t="shared" si="694"/>
        <v>Mar</v>
      </c>
      <c r="AM1675" s="35" t="str">
        <f t="shared" si="695"/>
        <v>325-335</v>
      </c>
      <c r="AN1675" s="36" t="str">
        <f t="shared" si="696"/>
        <v>LWS-HTI</v>
      </c>
    </row>
    <row r="1676" spans="5:40" x14ac:dyDescent="0.3">
      <c r="E1676" s="12">
        <v>40971.152777777781</v>
      </c>
      <c r="F1676" s="16">
        <v>6.96</v>
      </c>
      <c r="G1676" s="16">
        <v>484.17002105712874</v>
      </c>
      <c r="H1676" s="29">
        <v>1.2252373757259967</v>
      </c>
      <c r="I1676" s="26">
        <v>339.1</v>
      </c>
      <c r="J1676" s="30">
        <v>7.3275862068965525E-2</v>
      </c>
      <c r="K1676" s="31">
        <v>0.75553939769729306</v>
      </c>
      <c r="L1676" s="111">
        <f t="shared" si="676"/>
        <v>0.4</v>
      </c>
      <c r="M1676" s="112">
        <f t="shared" si="677"/>
        <v>6.9999999999999993E-2</v>
      </c>
      <c r="N1676" s="112" t="b">
        <f t="shared" si="678"/>
        <v>1</v>
      </c>
      <c r="O1676" s="112" t="b">
        <f t="shared" si="679"/>
        <v>1</v>
      </c>
      <c r="P1676" s="113">
        <f t="shared" si="680"/>
        <v>4</v>
      </c>
      <c r="Q1676" s="113">
        <f t="shared" si="681"/>
        <v>19</v>
      </c>
      <c r="R1676" s="114" t="str">
        <f t="shared" si="697"/>
        <v>0.4-0.07</v>
      </c>
      <c r="S1676" s="127">
        <f t="shared" si="682"/>
        <v>-4.7809917091142407E-2</v>
      </c>
      <c r="T1676" s="112" t="b">
        <f t="shared" si="683"/>
        <v>1</v>
      </c>
      <c r="U1676" s="22">
        <f t="shared" si="684"/>
        <v>6.9604495315237163</v>
      </c>
      <c r="V1676" s="22">
        <f t="shared" si="685"/>
        <v>0.43380988877199639</v>
      </c>
      <c r="W1676" s="81">
        <f t="shared" si="686"/>
        <v>7</v>
      </c>
      <c r="X1676" s="22">
        <f t="shared" si="687"/>
        <v>0.94441973112162558</v>
      </c>
      <c r="Y1676" s="3">
        <f>IF(U1676&gt;'Power Curve'!$C$37,0,INDEX(Ci,$W1676,1)*POWER(1-X1676,3)+INDEX(Ci,$W1676,2)*3*X1676*POWER(1-X1676,2)+INDEX(Ci,$W1676,3)*3*POWER(X1676,2)*(1-X1676)+INDEX(Ci,$W1676,4)*POWER(X1676,3))</f>
        <v>586.29130757251994</v>
      </c>
      <c r="Z1676" s="3">
        <f t="shared" si="688"/>
        <v>558.26076876622028</v>
      </c>
      <c r="AA1676" s="3">
        <f t="shared" si="689"/>
        <v>484.17002105712874</v>
      </c>
      <c r="AB1676" s="3">
        <f t="shared" si="698"/>
        <v>74.090747709091545</v>
      </c>
      <c r="AC1676" s="3">
        <f t="shared" si="699"/>
        <v>74.090747709091545</v>
      </c>
      <c r="AE1676" s="34">
        <f t="shared" si="690"/>
        <v>7</v>
      </c>
      <c r="AF1676" s="73" t="b">
        <f>COUNTIF('Power Curve'!$D$2:$D$31,AE1676)&gt;0</f>
        <v>1</v>
      </c>
      <c r="AG1676" s="73" t="b">
        <f t="shared" si="691"/>
        <v>0</v>
      </c>
      <c r="AH1676" s="73" t="b">
        <f t="shared" si="700"/>
        <v>1</v>
      </c>
      <c r="AI1676" s="34" t="str">
        <f t="shared" si="692"/>
        <v>Outer</v>
      </c>
      <c r="AJ1676" s="35" t="str">
        <f t="shared" si="701"/>
        <v>0.4-0.5</v>
      </c>
      <c r="AK1676" s="36" t="str">
        <f t="shared" si="693"/>
        <v>3-4</v>
      </c>
      <c r="AL1676" s="36" t="str">
        <f t="shared" si="694"/>
        <v>Mar</v>
      </c>
      <c r="AM1676" s="35" t="str">
        <f t="shared" si="695"/>
        <v>335-345</v>
      </c>
      <c r="AN1676" s="36" t="str">
        <f t="shared" si="696"/>
        <v>LWS-LTI</v>
      </c>
    </row>
    <row r="1677" spans="5:40" x14ac:dyDescent="0.3">
      <c r="E1677" s="12">
        <v>40971.159722222219</v>
      </c>
      <c r="F1677" s="16">
        <v>6.25</v>
      </c>
      <c r="G1677" s="16">
        <v>353.76999282836903</v>
      </c>
      <c r="H1677" s="29">
        <v>1.2256906800312883</v>
      </c>
      <c r="I1677" s="26">
        <v>339.5</v>
      </c>
      <c r="J1677" s="30">
        <v>7.3599999999999999E-2</v>
      </c>
      <c r="K1677" s="31">
        <v>0.8830686570891042</v>
      </c>
      <c r="L1677" s="111">
        <f t="shared" si="676"/>
        <v>0.30000000000000004</v>
      </c>
      <c r="M1677" s="112">
        <f t="shared" si="677"/>
        <v>6.9999999999999993E-2</v>
      </c>
      <c r="N1677" s="112" t="b">
        <f t="shared" si="678"/>
        <v>1</v>
      </c>
      <c r="O1677" s="112" t="b">
        <f t="shared" si="679"/>
        <v>1</v>
      </c>
      <c r="P1677" s="113">
        <f t="shared" si="680"/>
        <v>3.0000000000000004</v>
      </c>
      <c r="Q1677" s="113">
        <f t="shared" si="681"/>
        <v>19</v>
      </c>
      <c r="R1677" s="114" t="str">
        <f t="shared" si="697"/>
        <v>0.3-0.07</v>
      </c>
      <c r="S1677" s="127">
        <f t="shared" si="682"/>
        <v>-5.596465047464419E-2</v>
      </c>
      <c r="T1677" s="112" t="b">
        <f t="shared" si="683"/>
        <v>1</v>
      </c>
      <c r="U1677" s="22">
        <f t="shared" si="684"/>
        <v>6.2511744052133125</v>
      </c>
      <c r="V1677" s="22">
        <f t="shared" si="685"/>
        <v>0.32418913159581286</v>
      </c>
      <c r="W1677" s="81">
        <f t="shared" si="686"/>
        <v>7</v>
      </c>
      <c r="X1677" s="22">
        <f t="shared" si="687"/>
        <v>0.22340876239255669</v>
      </c>
      <c r="Y1677" s="3">
        <f>IF(U1677&gt;'Power Curve'!$C$37,0,INDEX(Ci,$W1677,1)*POWER(1-X1677,3)+INDEX(Ci,$W1677,2)*3*X1677*POWER(1-X1677,2)+INDEX(Ci,$W1677,3)*3*POWER(X1677,2)*(1-X1677)+INDEX(Ci,$W1677,4)*POWER(X1677,3))</f>
        <v>413.70840479760335</v>
      </c>
      <c r="Z1677" s="3">
        <f t="shared" si="688"/>
        <v>390.5553585246829</v>
      </c>
      <c r="AA1677" s="3">
        <f t="shared" si="689"/>
        <v>353.76999282836903</v>
      </c>
      <c r="AB1677" s="3">
        <f t="shared" si="698"/>
        <v>36.785365696313875</v>
      </c>
      <c r="AC1677" s="3">
        <f t="shared" si="699"/>
        <v>36.785365696313875</v>
      </c>
      <c r="AE1677" s="34">
        <f t="shared" si="690"/>
        <v>6</v>
      </c>
      <c r="AF1677" s="73" t="b">
        <f>COUNTIF('Power Curve'!$D$2:$D$31,AE1677)&gt;0</f>
        <v>1</v>
      </c>
      <c r="AG1677" s="73" t="b">
        <f t="shared" si="691"/>
        <v>0</v>
      </c>
      <c r="AH1677" s="73" t="b">
        <f t="shared" si="700"/>
        <v>1</v>
      </c>
      <c r="AI1677" s="34" t="str">
        <f t="shared" si="692"/>
        <v>Outer</v>
      </c>
      <c r="AJ1677" s="35" t="str">
        <f t="shared" si="701"/>
        <v>0.3-0.4</v>
      </c>
      <c r="AK1677" s="36" t="str">
        <f t="shared" si="693"/>
        <v>3-4</v>
      </c>
      <c r="AL1677" s="36" t="str">
        <f t="shared" si="694"/>
        <v>Mar</v>
      </c>
      <c r="AM1677" s="35" t="str">
        <f t="shared" si="695"/>
        <v>335-345</v>
      </c>
      <c r="AN1677" s="36" t="str">
        <f t="shared" si="696"/>
        <v>LWS-LTI</v>
      </c>
    </row>
    <row r="1678" spans="5:40" x14ac:dyDescent="0.3">
      <c r="E1678" s="12">
        <v>40971.166666666664</v>
      </c>
      <c r="F1678" s="16">
        <v>5.64</v>
      </c>
      <c r="G1678" s="16">
        <v>230.08999252319296</v>
      </c>
      <c r="H1678" s="29">
        <v>1.2258720967664949</v>
      </c>
      <c r="I1678" s="26">
        <v>336.1</v>
      </c>
      <c r="J1678" s="30">
        <v>0.10283687943262411</v>
      </c>
      <c r="K1678" s="31">
        <v>0.90722962888893532</v>
      </c>
      <c r="L1678" s="111">
        <f t="shared" si="676"/>
        <v>0.2</v>
      </c>
      <c r="M1678" s="112">
        <f t="shared" si="677"/>
        <v>9.9999999999999992E-2</v>
      </c>
      <c r="N1678" s="112" t="b">
        <f t="shared" si="678"/>
        <v>1</v>
      </c>
      <c r="O1678" s="112" t="b">
        <f t="shared" si="679"/>
        <v>1</v>
      </c>
      <c r="P1678" s="113">
        <f t="shared" si="680"/>
        <v>2</v>
      </c>
      <c r="Q1678" s="113">
        <f t="shared" si="681"/>
        <v>16</v>
      </c>
      <c r="R1678" s="114" t="str">
        <f t="shared" si="697"/>
        <v>0.2-0.1</v>
      </c>
      <c r="S1678" s="127">
        <f t="shared" si="682"/>
        <v>-2.9914919196332108E-2</v>
      </c>
      <c r="T1678" s="112" t="b">
        <f t="shared" si="683"/>
        <v>1</v>
      </c>
      <c r="U1678" s="22">
        <f t="shared" si="684"/>
        <v>5.6413380840840208</v>
      </c>
      <c r="V1678" s="22">
        <f t="shared" si="685"/>
        <v>0.22993696230928559</v>
      </c>
      <c r="W1678" s="81">
        <f t="shared" si="686"/>
        <v>6</v>
      </c>
      <c r="X1678" s="22">
        <f t="shared" si="687"/>
        <v>0.61121631965156709</v>
      </c>
      <c r="Y1678" s="3">
        <f>IF(U1678&gt;'Power Curve'!$C$37,0,INDEX(Ci,$W1678,1)*POWER(1-X1678,3)+INDEX(Ci,$W1678,2)*3*X1678*POWER(1-X1678,2)+INDEX(Ci,$W1678,3)*3*POWER(X1678,2)*(1-X1678)+INDEX(Ci,$W1678,4)*POWER(X1678,3))</f>
        <v>303.01758944642802</v>
      </c>
      <c r="Z1678" s="3">
        <f t="shared" si="688"/>
        <v>293.95284274307079</v>
      </c>
      <c r="AA1678" s="3">
        <f t="shared" si="689"/>
        <v>230.08999252319296</v>
      </c>
      <c r="AB1678" s="3">
        <f t="shared" si="698"/>
        <v>63.862850219877828</v>
      </c>
      <c r="AC1678" s="3">
        <f t="shared" si="699"/>
        <v>63.862850219877828</v>
      </c>
      <c r="AE1678" s="34">
        <f t="shared" si="690"/>
        <v>6</v>
      </c>
      <c r="AF1678" s="73" t="b">
        <f>COUNTIF('Power Curve'!$D$2:$D$31,AE1678)&gt;0</f>
        <v>1</v>
      </c>
      <c r="AG1678" s="73" t="b">
        <f t="shared" si="691"/>
        <v>0</v>
      </c>
      <c r="AH1678" s="73" t="b">
        <f t="shared" si="700"/>
        <v>1</v>
      </c>
      <c r="AI1678" s="34" t="str">
        <f t="shared" si="692"/>
        <v>Outer</v>
      </c>
      <c r="AJ1678" s="35" t="str">
        <f t="shared" si="701"/>
        <v>0.2-0.3</v>
      </c>
      <c r="AK1678" s="36" t="str">
        <f t="shared" si="693"/>
        <v>4-5</v>
      </c>
      <c r="AL1678" s="36" t="str">
        <f t="shared" si="694"/>
        <v>Mar</v>
      </c>
      <c r="AM1678" s="35" t="str">
        <f t="shared" si="695"/>
        <v>335-345</v>
      </c>
      <c r="AN1678" s="36" t="str">
        <f t="shared" si="696"/>
        <v>Inner-TI</v>
      </c>
    </row>
    <row r="1679" spans="5:40" x14ac:dyDescent="0.3">
      <c r="E1679" s="12">
        <v>40971.173611111109</v>
      </c>
      <c r="F1679" s="16">
        <v>4.84</v>
      </c>
      <c r="G1679" s="16">
        <v>146.37999725341768</v>
      </c>
      <c r="H1679" s="29">
        <v>1.2280574576702896</v>
      </c>
      <c r="I1679" s="26">
        <v>340.5</v>
      </c>
      <c r="J1679" s="30">
        <v>0.15702479338842976</v>
      </c>
      <c r="K1679" s="31">
        <v>1.1512197716480266</v>
      </c>
      <c r="L1679" s="111">
        <f t="shared" si="676"/>
        <v>0.1</v>
      </c>
      <c r="M1679" s="112">
        <f t="shared" si="677"/>
        <v>0.16</v>
      </c>
      <c r="N1679" s="112" t="b">
        <f t="shared" si="678"/>
        <v>1</v>
      </c>
      <c r="O1679" s="112" t="b">
        <f t="shared" si="679"/>
        <v>1</v>
      </c>
      <c r="P1679" s="113">
        <f t="shared" si="680"/>
        <v>1</v>
      </c>
      <c r="Q1679" s="113">
        <f t="shared" si="681"/>
        <v>10</v>
      </c>
      <c r="R1679" s="114" t="str">
        <f t="shared" si="697"/>
        <v>0.1-0.16</v>
      </c>
      <c r="S1679" s="127">
        <f t="shared" si="682"/>
        <v>8.8248709142140419E-2</v>
      </c>
      <c r="T1679" s="112" t="b">
        <f t="shared" si="683"/>
        <v>1</v>
      </c>
      <c r="U1679" s="22">
        <f t="shared" si="684"/>
        <v>4.8440233471360257</v>
      </c>
      <c r="V1679" s="22">
        <f t="shared" si="685"/>
        <v>0.10670939950635919</v>
      </c>
      <c r="W1679" s="81">
        <f t="shared" si="686"/>
        <v>5</v>
      </c>
      <c r="X1679" s="22">
        <f t="shared" si="687"/>
        <v>0.78950176960048812</v>
      </c>
      <c r="Y1679" s="3">
        <f>IF(U1679&gt;'Power Curve'!$C$37,0,INDEX(Ci,$W1679,1)*POWER(1-X1679,3)+INDEX(Ci,$W1679,2)*3*X1679*POWER(1-X1679,2)+INDEX(Ci,$W1679,3)*3*POWER(X1679,2)*(1-X1679)+INDEX(Ci,$W1679,4)*POWER(X1679,3))</f>
        <v>180.91748689206116</v>
      </c>
      <c r="Z1679" s="3">
        <f t="shared" si="688"/>
        <v>196.88322157152567</v>
      </c>
      <c r="AA1679" s="3">
        <f t="shared" si="689"/>
        <v>146.37999725341768</v>
      </c>
      <c r="AB1679" s="3">
        <f t="shared" si="698"/>
        <v>50.503224318107982</v>
      </c>
      <c r="AC1679" s="3">
        <f t="shared" si="699"/>
        <v>50.503224318107982</v>
      </c>
      <c r="AE1679" s="34">
        <f t="shared" si="690"/>
        <v>5</v>
      </c>
      <c r="AF1679" s="73" t="b">
        <f>COUNTIF('Power Curve'!$D$2:$D$31,AE1679)&gt;0</f>
        <v>1</v>
      </c>
      <c r="AG1679" s="73" t="b">
        <f t="shared" si="691"/>
        <v>0</v>
      </c>
      <c r="AH1679" s="73" t="b">
        <f t="shared" si="700"/>
        <v>1</v>
      </c>
      <c r="AI1679" s="34" t="str">
        <f t="shared" si="692"/>
        <v>Outer</v>
      </c>
      <c r="AJ1679" s="35" t="str">
        <f t="shared" si="701"/>
        <v>0.1-0.2</v>
      </c>
      <c r="AK1679" s="36" t="str">
        <f t="shared" si="693"/>
        <v>4-5</v>
      </c>
      <c r="AL1679" s="36" t="str">
        <f t="shared" si="694"/>
        <v>Mar</v>
      </c>
      <c r="AM1679" s="35" t="str">
        <f t="shared" si="695"/>
        <v>335-345</v>
      </c>
      <c r="AN1679" s="36" t="str">
        <f t="shared" si="696"/>
        <v>LWS-HTI</v>
      </c>
    </row>
    <row r="1680" spans="5:40" x14ac:dyDescent="0.3">
      <c r="E1680" s="12">
        <v>40971.180555555555</v>
      </c>
      <c r="F1680" s="16">
        <v>5.48</v>
      </c>
      <c r="G1680" s="16">
        <v>255.4700012207031</v>
      </c>
      <c r="H1680" s="29">
        <v>1.226239729696825</v>
      </c>
      <c r="I1680" s="26">
        <v>347.5</v>
      </c>
      <c r="J1680" s="30">
        <v>0.11496350364963503</v>
      </c>
      <c r="K1680" s="31">
        <v>0.76215326979434539</v>
      </c>
      <c r="L1680" s="111">
        <f t="shared" si="676"/>
        <v>0.2</v>
      </c>
      <c r="M1680" s="112">
        <f t="shared" si="677"/>
        <v>0.11</v>
      </c>
      <c r="N1680" s="112" t="b">
        <f t="shared" si="678"/>
        <v>1</v>
      </c>
      <c r="O1680" s="112" t="b">
        <f t="shared" si="679"/>
        <v>1</v>
      </c>
      <c r="P1680" s="113">
        <f t="shared" si="680"/>
        <v>2</v>
      </c>
      <c r="Q1680" s="113">
        <f t="shared" si="681"/>
        <v>15</v>
      </c>
      <c r="R1680" s="114" t="str">
        <f t="shared" si="697"/>
        <v>0.2-0.11</v>
      </c>
      <c r="S1680" s="127">
        <f t="shared" si="682"/>
        <v>1.2047330358197833E-2</v>
      </c>
      <c r="T1680" s="112" t="b">
        <f t="shared" si="683"/>
        <v>1</v>
      </c>
      <c r="U1680" s="22">
        <f t="shared" si="684"/>
        <v>5.4818480076798854</v>
      </c>
      <c r="V1680" s="22">
        <f t="shared" si="685"/>
        <v>0.20528725687205118</v>
      </c>
      <c r="W1680" s="81">
        <f t="shared" si="686"/>
        <v>6</v>
      </c>
      <c r="X1680" s="22">
        <f t="shared" si="687"/>
        <v>0.45224972910084482</v>
      </c>
      <c r="Y1680" s="3">
        <f>IF(U1680&gt;'Power Curve'!$C$37,0,INDEX(Ci,$W1680,1)*POWER(1-X1680,3)+INDEX(Ci,$W1680,2)*3*X1680*POWER(1-X1680,2)+INDEX(Ci,$W1680,3)*3*POWER(X1680,2)*(1-X1680)+INDEX(Ci,$W1680,4)*POWER(X1680,3))</f>
        <v>278.92764498778962</v>
      </c>
      <c r="Z1680" s="3">
        <f t="shared" si="688"/>
        <v>282.28797847299165</v>
      </c>
      <c r="AA1680" s="3">
        <f t="shared" si="689"/>
        <v>255.4700012207031</v>
      </c>
      <c r="AB1680" s="3">
        <f t="shared" si="698"/>
        <v>26.817977252288557</v>
      </c>
      <c r="AC1680" s="3">
        <f t="shared" si="699"/>
        <v>26.817977252288557</v>
      </c>
      <c r="AE1680" s="34">
        <f t="shared" si="690"/>
        <v>5</v>
      </c>
      <c r="AF1680" s="73" t="b">
        <f>COUNTIF('Power Curve'!$D$2:$D$31,AE1680)&gt;0</f>
        <v>1</v>
      </c>
      <c r="AG1680" s="73" t="b">
        <f t="shared" si="691"/>
        <v>0</v>
      </c>
      <c r="AH1680" s="73" t="b">
        <f t="shared" si="700"/>
        <v>1</v>
      </c>
      <c r="AI1680" s="34" t="str">
        <f t="shared" si="692"/>
        <v>Outer</v>
      </c>
      <c r="AJ1680" s="35" t="str">
        <f t="shared" si="701"/>
        <v>0.2-0.3</v>
      </c>
      <c r="AK1680" s="36" t="str">
        <f t="shared" si="693"/>
        <v>4-5</v>
      </c>
      <c r="AL1680" s="36" t="str">
        <f t="shared" si="694"/>
        <v>Mar</v>
      </c>
      <c r="AM1680" s="35" t="str">
        <f t="shared" si="695"/>
        <v>345-355</v>
      </c>
      <c r="AN1680" s="36" t="str">
        <f t="shared" si="696"/>
        <v>Inner-TI</v>
      </c>
    </row>
    <row r="1681" spans="5:40" x14ac:dyDescent="0.3">
      <c r="E1681" s="12">
        <v>40971.1875</v>
      </c>
      <c r="F1681" s="16">
        <v>5.18</v>
      </c>
      <c r="G1681" s="16">
        <v>195.700000762939</v>
      </c>
      <c r="H1681" s="29">
        <v>1.2265120456107477</v>
      </c>
      <c r="I1681" s="26">
        <v>357.4</v>
      </c>
      <c r="J1681" s="30">
        <v>6.7567567567567571E-2</v>
      </c>
      <c r="K1681" s="31">
        <v>0.66671696000871494</v>
      </c>
      <c r="L1681" s="111">
        <f t="shared" si="676"/>
        <v>0.2</v>
      </c>
      <c r="M1681" s="112">
        <f t="shared" si="677"/>
        <v>6.9999999999999993E-2</v>
      </c>
      <c r="N1681" s="112" t="b">
        <f t="shared" si="678"/>
        <v>1</v>
      </c>
      <c r="O1681" s="112" t="b">
        <f t="shared" si="679"/>
        <v>1</v>
      </c>
      <c r="P1681" s="113">
        <f t="shared" si="680"/>
        <v>2</v>
      </c>
      <c r="Q1681" s="113">
        <f t="shared" si="681"/>
        <v>19</v>
      </c>
      <c r="R1681" s="114" t="str">
        <f t="shared" si="697"/>
        <v>0.2-0.07</v>
      </c>
      <c r="S1681" s="127">
        <f t="shared" si="682"/>
        <v>-5.0323808394424734E-2</v>
      </c>
      <c r="T1681" s="112" t="b">
        <f t="shared" si="683"/>
        <v>1</v>
      </c>
      <c r="U1681" s="22">
        <f t="shared" si="684"/>
        <v>5.1821303880007807</v>
      </c>
      <c r="V1681" s="22">
        <f t="shared" si="685"/>
        <v>0.15896493258700606</v>
      </c>
      <c r="W1681" s="81">
        <f t="shared" si="686"/>
        <v>6</v>
      </c>
      <c r="X1681" s="22">
        <f t="shared" si="687"/>
        <v>0.15351585673353588</v>
      </c>
      <c r="Y1681" s="3">
        <f>IF(U1681&gt;'Power Curve'!$C$37,0,INDEX(Ci,$W1681,1)*POWER(1-X1681,3)+INDEX(Ci,$W1681,2)*3*X1681*POWER(1-X1681,2)+INDEX(Ci,$W1681,3)*3*POWER(X1681,2)*(1-X1681)+INDEX(Ci,$W1681,4)*POWER(X1681,3))</f>
        <v>234.80226729046871</v>
      </c>
      <c r="Z1681" s="3">
        <f t="shared" si="688"/>
        <v>222.98612298076665</v>
      </c>
      <c r="AA1681" s="3">
        <f t="shared" si="689"/>
        <v>195.700000762939</v>
      </c>
      <c r="AB1681" s="3">
        <f t="shared" si="698"/>
        <v>27.286122217827653</v>
      </c>
      <c r="AC1681" s="3">
        <f t="shared" si="699"/>
        <v>27.286122217827653</v>
      </c>
      <c r="AE1681" s="34">
        <f t="shared" si="690"/>
        <v>5</v>
      </c>
      <c r="AF1681" s="73" t="b">
        <f>COUNTIF('Power Curve'!$D$2:$D$31,AE1681)&gt;0</f>
        <v>1</v>
      </c>
      <c r="AG1681" s="73" t="b">
        <f t="shared" si="691"/>
        <v>0</v>
      </c>
      <c r="AH1681" s="73" t="b">
        <f t="shared" si="700"/>
        <v>1</v>
      </c>
      <c r="AI1681" s="34" t="str">
        <f t="shared" si="692"/>
        <v>Outer</v>
      </c>
      <c r="AJ1681" s="35" t="str">
        <f t="shared" si="701"/>
        <v>0.1-0.2</v>
      </c>
      <c r="AK1681" s="36" t="str">
        <f t="shared" si="693"/>
        <v>4-5</v>
      </c>
      <c r="AL1681" s="36" t="str">
        <f t="shared" si="694"/>
        <v>Mar</v>
      </c>
      <c r="AM1681" s="35" t="str">
        <f t="shared" si="695"/>
        <v>355-5</v>
      </c>
      <c r="AN1681" s="36" t="str">
        <f t="shared" si="696"/>
        <v>LWS-LTI</v>
      </c>
    </row>
    <row r="1682" spans="5:40" x14ac:dyDescent="0.3">
      <c r="E1682" s="12">
        <v>40976.486111111109</v>
      </c>
      <c r="F1682" s="16">
        <v>4.5999999999999996</v>
      </c>
      <c r="G1682" s="16">
        <v>309.0199928283688</v>
      </c>
      <c r="H1682" s="29">
        <v>1.2095980732085088</v>
      </c>
      <c r="I1682" s="26">
        <v>201.8</v>
      </c>
      <c r="J1682" s="30">
        <v>0.22826086956521741</v>
      </c>
      <c r="K1682" s="31">
        <v>6.4528655109943852E-3</v>
      </c>
      <c r="L1682" s="111">
        <f t="shared" si="676"/>
        <v>0.1</v>
      </c>
      <c r="M1682" s="112">
        <f t="shared" si="677"/>
        <v>0.23</v>
      </c>
      <c r="N1682" s="112" t="b">
        <f t="shared" si="678"/>
        <v>1</v>
      </c>
      <c r="O1682" s="112" t="b">
        <f t="shared" si="679"/>
        <v>1</v>
      </c>
      <c r="P1682" s="113">
        <f t="shared" si="680"/>
        <v>1</v>
      </c>
      <c r="Q1682" s="113">
        <f t="shared" si="681"/>
        <v>3</v>
      </c>
      <c r="R1682" s="114" t="str">
        <f t="shared" si="697"/>
        <v>0.1-0.23</v>
      </c>
      <c r="S1682" s="127">
        <f t="shared" si="682"/>
        <v>0.15967747148009279</v>
      </c>
      <c r="T1682" s="112" t="b">
        <f t="shared" si="683"/>
        <v>1</v>
      </c>
      <c r="U1682" s="22">
        <f t="shared" si="684"/>
        <v>4.5806400319871052</v>
      </c>
      <c r="V1682" s="22">
        <f t="shared" si="685"/>
        <v>6.6002659112981144E-2</v>
      </c>
      <c r="W1682" s="81">
        <f t="shared" si="686"/>
        <v>5</v>
      </c>
      <c r="X1682" s="22">
        <f t="shared" si="687"/>
        <v>0.48832825388320955</v>
      </c>
      <c r="Y1682" s="3">
        <f>IF(U1682&gt;'Power Curve'!$C$37,0,INDEX(Ci,$W1682,1)*POWER(1-X1682,3)+INDEX(Ci,$W1682,2)*3*X1682*POWER(1-X1682,2)+INDEX(Ci,$W1682,3)*3*POWER(X1682,2)*(1-X1682)+INDEX(Ci,$W1682,4)*POWER(X1682,3))</f>
        <v>134.9531707240416</v>
      </c>
      <c r="Z1682" s="3">
        <f t="shared" si="688"/>
        <v>156.50215179347785</v>
      </c>
      <c r="AA1682" s="3">
        <f t="shared" si="689"/>
        <v>309.0199928283688</v>
      </c>
      <c r="AB1682" s="3">
        <f t="shared" si="698"/>
        <v>-152.51784103489095</v>
      </c>
      <c r="AC1682" s="3">
        <f t="shared" si="699"/>
        <v>152.51784103489095</v>
      </c>
      <c r="AE1682" s="34">
        <f t="shared" si="690"/>
        <v>5</v>
      </c>
      <c r="AF1682" s="73" t="b">
        <f>COUNTIF('Power Curve'!$D$2:$D$31,AE1682)&gt;0</f>
        <v>1</v>
      </c>
      <c r="AG1682" s="73" t="b">
        <f t="shared" si="691"/>
        <v>0</v>
      </c>
      <c r="AH1682" s="73" t="b">
        <f t="shared" si="700"/>
        <v>1</v>
      </c>
      <c r="AI1682" s="34" t="str">
        <f t="shared" si="692"/>
        <v>Outer</v>
      </c>
      <c r="AJ1682" s="35" t="str">
        <f t="shared" si="701"/>
        <v>0.0-0.1</v>
      </c>
      <c r="AK1682" s="36" t="str">
        <f t="shared" si="693"/>
        <v>11-12</v>
      </c>
      <c r="AL1682" s="36" t="str">
        <f t="shared" si="694"/>
        <v>Mar</v>
      </c>
      <c r="AM1682" s="35" t="str">
        <f t="shared" si="695"/>
        <v>195-205</v>
      </c>
      <c r="AN1682" s="36" t="str">
        <f t="shared" si="696"/>
        <v>LWS-HTI</v>
      </c>
    </row>
    <row r="1683" spans="5:40" x14ac:dyDescent="0.3">
      <c r="E1683" s="12">
        <v>40976.493055555555</v>
      </c>
      <c r="F1683" s="16">
        <v>5.83</v>
      </c>
      <c r="G1683" s="16">
        <v>394.86000061035139</v>
      </c>
      <c r="H1683" s="29">
        <v>1.2100118083912648</v>
      </c>
      <c r="I1683" s="26">
        <v>202.4</v>
      </c>
      <c r="J1683" s="30">
        <v>0.13379073756432247</v>
      </c>
      <c r="K1683" s="31">
        <v>0.14770038125149826</v>
      </c>
      <c r="L1683" s="111">
        <f t="shared" si="676"/>
        <v>0.30000000000000004</v>
      </c>
      <c r="M1683" s="112">
        <f t="shared" si="677"/>
        <v>0.13</v>
      </c>
      <c r="N1683" s="112" t="b">
        <f t="shared" si="678"/>
        <v>1</v>
      </c>
      <c r="O1683" s="112" t="b">
        <f t="shared" si="679"/>
        <v>1</v>
      </c>
      <c r="P1683" s="113">
        <f t="shared" si="680"/>
        <v>3.0000000000000004</v>
      </c>
      <c r="Q1683" s="113">
        <f t="shared" si="681"/>
        <v>13</v>
      </c>
      <c r="R1683" s="114" t="str">
        <f t="shared" si="697"/>
        <v>0.3-0.13</v>
      </c>
      <c r="S1683" s="127">
        <f t="shared" si="682"/>
        <v>2.3144625764960111E-2</v>
      </c>
      <c r="T1683" s="112" t="b">
        <f t="shared" si="683"/>
        <v>1</v>
      </c>
      <c r="U1683" s="22">
        <f t="shared" si="684"/>
        <v>5.8061251764745947</v>
      </c>
      <c r="V1683" s="22">
        <f t="shared" si="685"/>
        <v>0.25540533864257736</v>
      </c>
      <c r="W1683" s="81">
        <f t="shared" si="686"/>
        <v>6</v>
      </c>
      <c r="X1683" s="22">
        <f t="shared" si="687"/>
        <v>0.77546254007294735</v>
      </c>
      <c r="Y1683" s="3">
        <f>IF(U1683&gt;'Power Curve'!$C$37,0,INDEX(Ci,$W1683,1)*POWER(1-X1683,3)+INDEX(Ci,$W1683,2)*3*X1683*POWER(1-X1683,2)+INDEX(Ci,$W1683,3)*3*POWER(X1683,2)*(1-X1683)+INDEX(Ci,$W1683,4)*POWER(X1683,3))</f>
        <v>329.32662121009446</v>
      </c>
      <c r="Z1683" s="3">
        <f t="shared" si="688"/>
        <v>336.94876261244087</v>
      </c>
      <c r="AA1683" s="3">
        <f t="shared" si="689"/>
        <v>394.86000061035139</v>
      </c>
      <c r="AB1683" s="3">
        <f t="shared" si="698"/>
        <v>-57.911237997910519</v>
      </c>
      <c r="AC1683" s="3">
        <f t="shared" si="699"/>
        <v>57.911237997910519</v>
      </c>
      <c r="AE1683" s="34">
        <f t="shared" si="690"/>
        <v>6</v>
      </c>
      <c r="AF1683" s="73" t="b">
        <f>COUNTIF('Power Curve'!$D$2:$D$31,AE1683)&gt;0</f>
        <v>1</v>
      </c>
      <c r="AG1683" s="73" t="b">
        <f t="shared" si="691"/>
        <v>0</v>
      </c>
      <c r="AH1683" s="73" t="b">
        <f t="shared" si="700"/>
        <v>1</v>
      </c>
      <c r="AI1683" s="34" t="str">
        <f t="shared" si="692"/>
        <v>Inner</v>
      </c>
      <c r="AJ1683" s="35" t="str">
        <f t="shared" si="701"/>
        <v>0.2-0.3</v>
      </c>
      <c r="AK1683" s="36" t="str">
        <f t="shared" si="693"/>
        <v>11-12</v>
      </c>
      <c r="AL1683" s="36" t="str">
        <f t="shared" si="694"/>
        <v>Mar</v>
      </c>
      <c r="AM1683" s="35" t="str">
        <f t="shared" si="695"/>
        <v>195-205</v>
      </c>
      <c r="AN1683" s="36" t="str">
        <f t="shared" si="696"/>
        <v>Inner-TI</v>
      </c>
    </row>
    <row r="1684" spans="5:40" x14ac:dyDescent="0.3">
      <c r="E1684" s="12">
        <v>40977.604166666664</v>
      </c>
      <c r="F1684" s="16">
        <v>12.58</v>
      </c>
      <c r="G1684" s="16">
        <v>1962.2200012207011</v>
      </c>
      <c r="H1684" s="29">
        <v>1.1673639679625218</v>
      </c>
      <c r="I1684" s="26">
        <v>201.9</v>
      </c>
      <c r="J1684" s="30">
        <v>0.12241653418124007</v>
      </c>
      <c r="K1684" s="31">
        <v>0.24398646166080734</v>
      </c>
      <c r="L1684" s="111">
        <f t="shared" si="676"/>
        <v>1.3000000000000003</v>
      </c>
      <c r="M1684" s="112">
        <f t="shared" si="677"/>
        <v>0.12</v>
      </c>
      <c r="N1684" s="112" t="b">
        <f t="shared" si="678"/>
        <v>1</v>
      </c>
      <c r="O1684" s="112" t="b">
        <f t="shared" si="679"/>
        <v>1</v>
      </c>
      <c r="P1684" s="113">
        <f t="shared" si="680"/>
        <v>13.000000000000002</v>
      </c>
      <c r="Q1684" s="113">
        <f t="shared" si="681"/>
        <v>14</v>
      </c>
      <c r="R1684" s="114" t="str">
        <f t="shared" si="697"/>
        <v>1.3-0.12</v>
      </c>
      <c r="S1684" s="127">
        <f t="shared" si="682"/>
        <v>-8.674156854531109E-4</v>
      </c>
      <c r="T1684" s="112" t="b">
        <f t="shared" si="683"/>
        <v>1</v>
      </c>
      <c r="U1684" s="22">
        <f t="shared" si="684"/>
        <v>12.379526664533778</v>
      </c>
      <c r="V1684" s="22">
        <f t="shared" si="685"/>
        <v>1.2713457285058301</v>
      </c>
      <c r="W1684" s="81">
        <f t="shared" si="686"/>
        <v>13</v>
      </c>
      <c r="X1684" s="22">
        <f t="shared" si="687"/>
        <v>0.37165030039541413</v>
      </c>
      <c r="Y1684" s="3">
        <f>IF(U1684&gt;'Power Curve'!$C$37,0,INDEX(Ci,$W1684,1)*POWER(1-X1684,3)+INDEX(Ci,$W1684,2)*3*X1684*POWER(1-X1684,2)+INDEX(Ci,$W1684,3)*3*POWER(X1684,2)*(1-X1684)+INDEX(Ci,$W1684,4)*POWER(X1684,3))</f>
        <v>1934.2697944026502</v>
      </c>
      <c r="Z1684" s="3">
        <f t="shared" si="688"/>
        <v>1932.5919784430871</v>
      </c>
      <c r="AA1684" s="3">
        <f t="shared" si="689"/>
        <v>1962.2200012207011</v>
      </c>
      <c r="AB1684" s="3">
        <f t="shared" si="698"/>
        <v>-29.628022777613978</v>
      </c>
      <c r="AC1684" s="3">
        <f t="shared" si="699"/>
        <v>29.628022777613978</v>
      </c>
      <c r="AE1684" s="34">
        <f t="shared" si="690"/>
        <v>12</v>
      </c>
      <c r="AF1684" s="73" t="b">
        <f>COUNTIF('Power Curve'!$D$2:$D$31,AE1684)&gt;0</f>
        <v>1</v>
      </c>
      <c r="AG1684" s="73" t="b">
        <f t="shared" si="691"/>
        <v>0</v>
      </c>
      <c r="AH1684" s="73" t="b">
        <f t="shared" si="700"/>
        <v>1</v>
      </c>
      <c r="AI1684" s="34" t="str">
        <f t="shared" si="692"/>
        <v>Inner</v>
      </c>
      <c r="AJ1684" s="35" t="str">
        <f t="shared" si="701"/>
        <v>1.2-1.3</v>
      </c>
      <c r="AK1684" s="36" t="str">
        <f t="shared" si="693"/>
        <v>14-15</v>
      </c>
      <c r="AL1684" s="36" t="str">
        <f t="shared" si="694"/>
        <v>Mar</v>
      </c>
      <c r="AM1684" s="35" t="str">
        <f t="shared" si="695"/>
        <v>195-205</v>
      </c>
      <c r="AN1684" s="36" t="str">
        <f t="shared" si="696"/>
        <v>Inner-TI</v>
      </c>
    </row>
    <row r="1685" spans="5:40" x14ac:dyDescent="0.3">
      <c r="E1685" s="12">
        <v>40977.611111111109</v>
      </c>
      <c r="F1685" s="16">
        <v>13.1</v>
      </c>
      <c r="G1685" s="16">
        <v>1990.560012817383</v>
      </c>
      <c r="H1685" s="29">
        <v>1.1669400735383826</v>
      </c>
      <c r="I1685" s="26">
        <v>204.3</v>
      </c>
      <c r="J1685" s="30">
        <v>9.3129770992366412E-2</v>
      </c>
      <c r="K1685" s="31">
        <v>0.3043099363153014</v>
      </c>
      <c r="L1685" s="111">
        <f t="shared" si="676"/>
        <v>1.4000000000000001</v>
      </c>
      <c r="M1685" s="112">
        <f t="shared" si="677"/>
        <v>0.09</v>
      </c>
      <c r="N1685" s="112" t="b">
        <f t="shared" si="678"/>
        <v>1</v>
      </c>
      <c r="O1685" s="112" t="b">
        <f t="shared" si="679"/>
        <v>1</v>
      </c>
      <c r="P1685" s="113">
        <f t="shared" si="680"/>
        <v>14</v>
      </c>
      <c r="Q1685" s="113">
        <f t="shared" si="681"/>
        <v>17</v>
      </c>
      <c r="R1685" s="114" t="str">
        <f t="shared" si="697"/>
        <v>1.4-0.09</v>
      </c>
      <c r="S1685" s="127">
        <f t="shared" si="682"/>
        <v>1.4349591422147685E-2</v>
      </c>
      <c r="T1685" s="112" t="b">
        <f t="shared" si="683"/>
        <v>1</v>
      </c>
      <c r="U1685" s="22">
        <f t="shared" si="684"/>
        <v>12.889679459291342</v>
      </c>
      <c r="V1685" s="22">
        <f t="shared" si="685"/>
        <v>1.3501914874538128</v>
      </c>
      <c r="W1685" s="81">
        <f t="shared" si="686"/>
        <v>13</v>
      </c>
      <c r="X1685" s="22">
        <f t="shared" si="687"/>
        <v>0.89684477990520872</v>
      </c>
      <c r="Y1685" s="3">
        <f>IF(U1685&gt;'Power Curve'!$C$37,0,INDEX(Ci,$W1685,1)*POWER(1-X1685,3)+INDEX(Ci,$W1685,2)*3*X1685*POWER(1-X1685,2)+INDEX(Ci,$W1685,3)*3*POWER(X1685,2)*(1-X1685)+INDEX(Ci,$W1685,4)*POWER(X1685,3))</f>
        <v>1950.3888911803083</v>
      </c>
      <c r="Z1685" s="3">
        <f t="shared" si="688"/>
        <v>1978.3761748830414</v>
      </c>
      <c r="AA1685" s="3">
        <f t="shared" si="689"/>
        <v>1990.560012817383</v>
      </c>
      <c r="AB1685" s="3">
        <f t="shared" si="698"/>
        <v>-12.183837934341682</v>
      </c>
      <c r="AC1685" s="3">
        <f t="shared" si="699"/>
        <v>12.183837934341682</v>
      </c>
      <c r="AE1685" s="34">
        <f t="shared" si="690"/>
        <v>13</v>
      </c>
      <c r="AF1685" s="73" t="b">
        <f>COUNTIF('Power Curve'!$D$2:$D$31,AE1685)&gt;0</f>
        <v>1</v>
      </c>
      <c r="AG1685" s="73" t="b">
        <f t="shared" si="691"/>
        <v>0</v>
      </c>
      <c r="AH1685" s="73" t="b">
        <f t="shared" si="700"/>
        <v>1</v>
      </c>
      <c r="AI1685" s="34" t="str">
        <f t="shared" si="692"/>
        <v>Outer</v>
      </c>
      <c r="AJ1685" s="35" t="str">
        <f t="shared" si="701"/>
        <v>1.3-1.4</v>
      </c>
      <c r="AK1685" s="36" t="str">
        <f t="shared" si="693"/>
        <v>14-15</v>
      </c>
      <c r="AL1685" s="36" t="str">
        <f t="shared" si="694"/>
        <v>Mar</v>
      </c>
      <c r="AM1685" s="35" t="str">
        <f t="shared" si="695"/>
        <v>195-205</v>
      </c>
      <c r="AN1685" s="36" t="str">
        <f t="shared" si="696"/>
        <v>HWS-LTI</v>
      </c>
    </row>
    <row r="1686" spans="5:40" x14ac:dyDescent="0.3">
      <c r="E1686" s="12">
        <v>40977.805555555555</v>
      </c>
      <c r="F1686" s="16">
        <v>14.3</v>
      </c>
      <c r="G1686" s="16">
        <v>1964.930053710943</v>
      </c>
      <c r="H1686" s="29">
        <v>1.1750621326219239</v>
      </c>
      <c r="I1686" s="26">
        <v>267.5</v>
      </c>
      <c r="J1686" s="30">
        <v>0.10279720279720279</v>
      </c>
      <c r="K1686" s="31">
        <v>0.18528585948247298</v>
      </c>
      <c r="L1686" s="111">
        <f t="shared" si="676"/>
        <v>1.5000000000000002</v>
      </c>
      <c r="M1686" s="112">
        <f t="shared" si="677"/>
        <v>9.9999999999999992E-2</v>
      </c>
      <c r="N1686" s="112" t="b">
        <f t="shared" si="678"/>
        <v>1</v>
      </c>
      <c r="O1686" s="112" t="b">
        <f t="shared" si="679"/>
        <v>1</v>
      </c>
      <c r="P1686" s="113">
        <f t="shared" si="680"/>
        <v>15</v>
      </c>
      <c r="Q1686" s="113">
        <f t="shared" si="681"/>
        <v>16</v>
      </c>
      <c r="R1686" s="114" t="str">
        <f t="shared" si="697"/>
        <v>1.5-0.1</v>
      </c>
      <c r="S1686" s="127">
        <f t="shared" si="682"/>
        <v>4.3430159491362154E-3</v>
      </c>
      <c r="T1686" s="112" t="b">
        <f t="shared" si="683"/>
        <v>1</v>
      </c>
      <c r="U1686" s="22">
        <f t="shared" si="684"/>
        <v>14.102981998452636</v>
      </c>
      <c r="V1686" s="22">
        <f t="shared" si="685"/>
        <v>1.5377113060586463</v>
      </c>
      <c r="W1686" s="81">
        <f t="shared" si="686"/>
        <v>15</v>
      </c>
      <c r="X1686" s="22">
        <f t="shared" si="687"/>
        <v>0.14266617526071726</v>
      </c>
      <c r="Y1686" s="3">
        <f>IF(U1686&gt;'Power Curve'!$C$37,0,INDEX(Ci,$W1686,1)*POWER(1-X1686,3)+INDEX(Ci,$W1686,2)*3*X1686*POWER(1-X1686,2)+INDEX(Ci,$W1686,3)*3*POWER(X1686,2)*(1-X1686)+INDEX(Ci,$W1686,4)*POWER(X1686,3))</f>
        <v>1975.7665872964735</v>
      </c>
      <c r="Z1686" s="3">
        <f t="shared" si="688"/>
        <v>1984.3473730968726</v>
      </c>
      <c r="AA1686" s="3">
        <f t="shared" si="689"/>
        <v>1964.930053710943</v>
      </c>
      <c r="AB1686" s="3">
        <f t="shared" si="698"/>
        <v>19.417319385929659</v>
      </c>
      <c r="AC1686" s="3">
        <f t="shared" si="699"/>
        <v>19.417319385929659</v>
      </c>
      <c r="AE1686" s="34">
        <f t="shared" si="690"/>
        <v>14</v>
      </c>
      <c r="AF1686" s="73" t="b">
        <f>COUNTIF('Power Curve'!$D$2:$D$31,AE1686)&gt;0</f>
        <v>1</v>
      </c>
      <c r="AG1686" s="73" t="b">
        <f t="shared" si="691"/>
        <v>0</v>
      </c>
      <c r="AH1686" s="73" t="b">
        <f t="shared" si="700"/>
        <v>1</v>
      </c>
      <c r="AI1686" s="34" t="str">
        <f t="shared" si="692"/>
        <v>Inner</v>
      </c>
      <c r="AJ1686" s="35" t="str">
        <f t="shared" si="701"/>
        <v>1.5-1.6</v>
      </c>
      <c r="AK1686" s="36" t="str">
        <f t="shared" si="693"/>
        <v>19-20</v>
      </c>
      <c r="AL1686" s="36" t="str">
        <f t="shared" si="694"/>
        <v>Mar</v>
      </c>
      <c r="AM1686" s="35" t="str">
        <f t="shared" si="695"/>
        <v>265-275</v>
      </c>
      <c r="AN1686" s="36" t="str">
        <f t="shared" si="696"/>
        <v>Inner-TI</v>
      </c>
    </row>
    <row r="1687" spans="5:40" x14ac:dyDescent="0.3">
      <c r="E1687" s="12">
        <v>40977.8125</v>
      </c>
      <c r="F1687" s="16">
        <v>11.81</v>
      </c>
      <c r="G1687" s="16">
        <v>1945.1499786376951</v>
      </c>
      <c r="H1687" s="29">
        <v>1.1770434103452045</v>
      </c>
      <c r="I1687" s="26">
        <v>265.2</v>
      </c>
      <c r="J1687" s="30">
        <v>0.12023708721422523</v>
      </c>
      <c r="K1687" s="31">
        <v>0.18127813346831143</v>
      </c>
      <c r="L1687" s="111">
        <f t="shared" si="676"/>
        <v>1.2000000000000002</v>
      </c>
      <c r="M1687" s="112">
        <f t="shared" si="677"/>
        <v>0.12</v>
      </c>
      <c r="N1687" s="112" t="b">
        <f t="shared" si="678"/>
        <v>1</v>
      </c>
      <c r="O1687" s="112" t="b">
        <f t="shared" si="679"/>
        <v>1</v>
      </c>
      <c r="P1687" s="113">
        <f t="shared" si="680"/>
        <v>12</v>
      </c>
      <c r="Q1687" s="113">
        <f t="shared" si="681"/>
        <v>14</v>
      </c>
      <c r="R1687" s="114" t="str">
        <f t="shared" si="697"/>
        <v>1.2-0.12</v>
      </c>
      <c r="S1687" s="127">
        <f t="shared" si="682"/>
        <v>7.4701128177118083E-4</v>
      </c>
      <c r="T1687" s="112" t="b">
        <f t="shared" si="683"/>
        <v>1</v>
      </c>
      <c r="U1687" s="22">
        <f t="shared" si="684"/>
        <v>11.653830436554921</v>
      </c>
      <c r="V1687" s="22">
        <f t="shared" si="685"/>
        <v>1.1591870371320567</v>
      </c>
      <c r="W1687" s="81">
        <f t="shared" si="686"/>
        <v>12</v>
      </c>
      <c r="X1687" s="22">
        <f t="shared" si="687"/>
        <v>0.64872892448005004</v>
      </c>
      <c r="Y1687" s="3">
        <f>IF(U1687&gt;'Power Curve'!$C$37,0,INDEX(Ci,$W1687,1)*POWER(1-X1687,3)+INDEX(Ci,$W1687,2)*3*X1687*POWER(1-X1687,2)+INDEX(Ci,$W1687,3)*3*POWER(X1687,2)*(1-X1687)+INDEX(Ci,$W1687,4)*POWER(X1687,3))</f>
        <v>1882.8983860457784</v>
      </c>
      <c r="Z1687" s="3">
        <f t="shared" si="688"/>
        <v>1884.3049323825833</v>
      </c>
      <c r="AA1687" s="3">
        <f t="shared" si="689"/>
        <v>1945.1499786376951</v>
      </c>
      <c r="AB1687" s="3">
        <f t="shared" si="698"/>
        <v>-60.845046255111811</v>
      </c>
      <c r="AC1687" s="3">
        <f t="shared" si="699"/>
        <v>60.845046255111811</v>
      </c>
      <c r="AE1687" s="34">
        <f t="shared" si="690"/>
        <v>12</v>
      </c>
      <c r="AF1687" s="73" t="b">
        <f>COUNTIF('Power Curve'!$D$2:$D$31,AE1687)&gt;0</f>
        <v>1</v>
      </c>
      <c r="AG1687" s="73" t="b">
        <f t="shared" si="691"/>
        <v>0</v>
      </c>
      <c r="AH1687" s="73" t="b">
        <f t="shared" si="700"/>
        <v>1</v>
      </c>
      <c r="AI1687" s="34" t="str">
        <f t="shared" si="692"/>
        <v>Inner</v>
      </c>
      <c r="AJ1687" s="35" t="str">
        <f t="shared" si="701"/>
        <v>1.1-1.2</v>
      </c>
      <c r="AK1687" s="36" t="str">
        <f t="shared" si="693"/>
        <v>19-20</v>
      </c>
      <c r="AL1687" s="36" t="str">
        <f t="shared" si="694"/>
        <v>Mar</v>
      </c>
      <c r="AM1687" s="35" t="str">
        <f t="shared" si="695"/>
        <v>265-275</v>
      </c>
      <c r="AN1687" s="36" t="str">
        <f t="shared" si="696"/>
        <v>Inner-TI</v>
      </c>
    </row>
    <row r="1688" spans="5:40" x14ac:dyDescent="0.3">
      <c r="E1688" s="12">
        <v>40977.819444444445</v>
      </c>
      <c r="F1688" s="16">
        <v>11.62</v>
      </c>
      <c r="G1688" s="16">
        <v>1930.0100402832031</v>
      </c>
      <c r="H1688" s="29">
        <v>1.1777475699091489</v>
      </c>
      <c r="I1688" s="26">
        <v>265.2</v>
      </c>
      <c r="J1688" s="30">
        <v>0.10671256454388985</v>
      </c>
      <c r="K1688" s="31">
        <v>0.24120618629267274</v>
      </c>
      <c r="L1688" s="111">
        <f t="shared" si="676"/>
        <v>1.1000000000000001</v>
      </c>
      <c r="M1688" s="112">
        <f t="shared" si="677"/>
        <v>0.11</v>
      </c>
      <c r="N1688" s="112" t="b">
        <f t="shared" si="678"/>
        <v>1</v>
      </c>
      <c r="O1688" s="112" t="b">
        <f t="shared" si="679"/>
        <v>1</v>
      </c>
      <c r="P1688" s="113">
        <f t="shared" si="680"/>
        <v>11</v>
      </c>
      <c r="Q1688" s="113">
        <f t="shared" si="681"/>
        <v>15</v>
      </c>
      <c r="R1688" s="114" t="str">
        <f t="shared" si="697"/>
        <v>1.1-0.11</v>
      </c>
      <c r="S1688" s="127">
        <f t="shared" si="682"/>
        <v>5.1890265707928524E-3</v>
      </c>
      <c r="T1688" s="112" t="b">
        <f t="shared" si="683"/>
        <v>1</v>
      </c>
      <c r="U1688" s="22">
        <f t="shared" si="684"/>
        <v>11.468629004456464</v>
      </c>
      <c r="V1688" s="22">
        <f t="shared" si="685"/>
        <v>1.1305635587896601</v>
      </c>
      <c r="W1688" s="81">
        <f t="shared" si="686"/>
        <v>12</v>
      </c>
      <c r="X1688" s="22">
        <f t="shared" si="687"/>
        <v>0.47034209419763978</v>
      </c>
      <c r="Y1688" s="3">
        <f>IF(U1688&gt;'Power Curve'!$C$37,0,INDEX(Ci,$W1688,1)*POWER(1-X1688,3)+INDEX(Ci,$W1688,2)*3*X1688*POWER(1-X1688,2)+INDEX(Ci,$W1688,3)*3*POWER(X1688,2)*(1-X1688)+INDEX(Ci,$W1688,4)*POWER(X1688,3))</f>
        <v>1857.4238097764223</v>
      </c>
      <c r="Z1688" s="3">
        <f t="shared" si="688"/>
        <v>1867.0620312785754</v>
      </c>
      <c r="AA1688" s="3">
        <f t="shared" si="689"/>
        <v>1930.0100402832031</v>
      </c>
      <c r="AB1688" s="3">
        <f t="shared" si="698"/>
        <v>-62.948009004627693</v>
      </c>
      <c r="AC1688" s="3">
        <f t="shared" si="699"/>
        <v>62.948009004627693</v>
      </c>
      <c r="AE1688" s="34">
        <f t="shared" si="690"/>
        <v>11</v>
      </c>
      <c r="AF1688" s="73" t="b">
        <f>COUNTIF('Power Curve'!$D$2:$D$31,AE1688)&gt;0</f>
        <v>1</v>
      </c>
      <c r="AG1688" s="73" t="b">
        <f t="shared" si="691"/>
        <v>0</v>
      </c>
      <c r="AH1688" s="73" t="b">
        <f t="shared" si="700"/>
        <v>1</v>
      </c>
      <c r="AI1688" s="34" t="str">
        <f t="shared" si="692"/>
        <v>Inner</v>
      </c>
      <c r="AJ1688" s="35" t="str">
        <f t="shared" si="701"/>
        <v>1.1-1.2</v>
      </c>
      <c r="AK1688" s="36" t="str">
        <f t="shared" si="693"/>
        <v>19-20</v>
      </c>
      <c r="AL1688" s="36" t="str">
        <f t="shared" si="694"/>
        <v>Mar</v>
      </c>
      <c r="AM1688" s="35" t="str">
        <f t="shared" si="695"/>
        <v>265-275</v>
      </c>
      <c r="AN1688" s="36" t="str">
        <f t="shared" si="696"/>
        <v>Inner-TI</v>
      </c>
    </row>
    <row r="1689" spans="5:40" x14ac:dyDescent="0.3">
      <c r="E1689" s="12">
        <v>40977.826388888891</v>
      </c>
      <c r="F1689" s="16">
        <v>11.66</v>
      </c>
      <c r="G1689" s="16">
        <v>1945.8999786376951</v>
      </c>
      <c r="H1689" s="29">
        <v>1.1787102760134551</v>
      </c>
      <c r="I1689" s="26">
        <v>266.39999999999998</v>
      </c>
      <c r="J1689" s="30">
        <v>0.11406518010291596</v>
      </c>
      <c r="K1689" s="31">
        <v>0.24311463025574764</v>
      </c>
      <c r="L1689" s="111">
        <f t="shared" si="676"/>
        <v>1.1000000000000001</v>
      </c>
      <c r="M1689" s="112">
        <f t="shared" si="677"/>
        <v>0.11</v>
      </c>
      <c r="N1689" s="112" t="b">
        <f t="shared" si="678"/>
        <v>1</v>
      </c>
      <c r="O1689" s="112" t="b">
        <f t="shared" si="679"/>
        <v>1</v>
      </c>
      <c r="P1689" s="113">
        <f t="shared" si="680"/>
        <v>11</v>
      </c>
      <c r="Q1689" s="113">
        <f t="shared" si="681"/>
        <v>15</v>
      </c>
      <c r="R1689" s="114" t="str">
        <f t="shared" si="697"/>
        <v>1.1-0.11</v>
      </c>
      <c r="S1689" s="127">
        <f t="shared" si="682"/>
        <v>5.1890265707928524E-3</v>
      </c>
      <c r="T1689" s="112" t="b">
        <f t="shared" si="683"/>
        <v>1</v>
      </c>
      <c r="U1689" s="22">
        <f t="shared" si="684"/>
        <v>11.511242705373332</v>
      </c>
      <c r="V1689" s="22">
        <f t="shared" si="685"/>
        <v>1.1371496436350241</v>
      </c>
      <c r="W1689" s="81">
        <f t="shared" si="686"/>
        <v>12</v>
      </c>
      <c r="X1689" s="22">
        <f t="shared" si="687"/>
        <v>0.51138779750041774</v>
      </c>
      <c r="Y1689" s="3">
        <f>IF(U1689&gt;'Power Curve'!$C$37,0,INDEX(Ci,$W1689,1)*POWER(1-X1689,3)+INDEX(Ci,$W1689,2)*3*X1689*POWER(1-X1689,2)+INDEX(Ci,$W1689,3)*3*POWER(X1689,2)*(1-X1689)+INDEX(Ci,$W1689,4)*POWER(X1689,3))</f>
        <v>1863.659720580524</v>
      </c>
      <c r="Z1689" s="3">
        <f t="shared" si="688"/>
        <v>1873.3303003895326</v>
      </c>
      <c r="AA1689" s="3">
        <f t="shared" si="689"/>
        <v>1945.8999786376951</v>
      </c>
      <c r="AB1689" s="3">
        <f t="shared" si="698"/>
        <v>-72.569678248162518</v>
      </c>
      <c r="AC1689" s="3">
        <f t="shared" si="699"/>
        <v>72.569678248162518</v>
      </c>
      <c r="AE1689" s="34">
        <f t="shared" si="690"/>
        <v>12</v>
      </c>
      <c r="AF1689" s="73" t="b">
        <f>COUNTIF('Power Curve'!$D$2:$D$31,AE1689)&gt;0</f>
        <v>1</v>
      </c>
      <c r="AG1689" s="73" t="b">
        <f t="shared" si="691"/>
        <v>0</v>
      </c>
      <c r="AH1689" s="73" t="b">
        <f t="shared" si="700"/>
        <v>1</v>
      </c>
      <c r="AI1689" s="34" t="str">
        <f t="shared" si="692"/>
        <v>Inner</v>
      </c>
      <c r="AJ1689" s="35" t="str">
        <f t="shared" si="701"/>
        <v>1.1-1.2</v>
      </c>
      <c r="AK1689" s="36" t="str">
        <f t="shared" si="693"/>
        <v>19-20</v>
      </c>
      <c r="AL1689" s="36" t="str">
        <f t="shared" si="694"/>
        <v>Mar</v>
      </c>
      <c r="AM1689" s="35" t="str">
        <f t="shared" si="695"/>
        <v>265-275</v>
      </c>
      <c r="AN1689" s="36" t="str">
        <f t="shared" si="696"/>
        <v>Inner-TI</v>
      </c>
    </row>
    <row r="1690" spans="5:40" x14ac:dyDescent="0.3">
      <c r="E1690" s="12">
        <v>40977.833333333336</v>
      </c>
      <c r="F1690" s="16">
        <v>12.55</v>
      </c>
      <c r="G1690" s="16">
        <v>1935.0800323486351</v>
      </c>
      <c r="H1690" s="29">
        <v>1.1783923929832465</v>
      </c>
      <c r="I1690" s="26">
        <v>273.8</v>
      </c>
      <c r="J1690" s="30">
        <v>0.14023904382470118</v>
      </c>
      <c r="K1690" s="31">
        <v>0.19114973946128097</v>
      </c>
      <c r="L1690" s="111">
        <f t="shared" si="676"/>
        <v>1.3000000000000003</v>
      </c>
      <c r="M1690" s="112">
        <f t="shared" si="677"/>
        <v>0.14000000000000001</v>
      </c>
      <c r="N1690" s="112" t="b">
        <f t="shared" si="678"/>
        <v>1</v>
      </c>
      <c r="O1690" s="112" t="b">
        <f t="shared" si="679"/>
        <v>1</v>
      </c>
      <c r="P1690" s="113">
        <f t="shared" si="680"/>
        <v>13.000000000000002</v>
      </c>
      <c r="Q1690" s="113">
        <f t="shared" si="681"/>
        <v>12</v>
      </c>
      <c r="R1690" s="114" t="str">
        <f t="shared" si="697"/>
        <v>1.3-0.14</v>
      </c>
      <c r="S1690" s="127">
        <f t="shared" si="682"/>
        <v>-8.9101516438049953E-3</v>
      </c>
      <c r="T1690" s="112" t="b">
        <f t="shared" si="683"/>
        <v>1</v>
      </c>
      <c r="U1690" s="22">
        <f t="shared" si="684"/>
        <v>12.388774262516693</v>
      </c>
      <c r="V1690" s="22">
        <f t="shared" si="685"/>
        <v>1.2727749745844585</v>
      </c>
      <c r="W1690" s="81">
        <f t="shared" si="686"/>
        <v>13</v>
      </c>
      <c r="X1690" s="22">
        <f t="shared" si="687"/>
        <v>0.38117056071597344</v>
      </c>
      <c r="Y1690" s="3">
        <f>IF(U1690&gt;'Power Curve'!$C$37,0,INDEX(Ci,$W1690,1)*POWER(1-X1690,3)+INDEX(Ci,$W1690,2)*3*X1690*POWER(1-X1690,2)+INDEX(Ci,$W1690,3)*3*POWER(X1690,2)*(1-X1690)+INDEX(Ci,$W1690,4)*POWER(X1690,3))</f>
        <v>1934.6249934307839</v>
      </c>
      <c r="Z1690" s="3">
        <f t="shared" si="688"/>
        <v>1917.3871913654202</v>
      </c>
      <c r="AA1690" s="3">
        <f t="shared" si="689"/>
        <v>1935.0800323486351</v>
      </c>
      <c r="AB1690" s="3">
        <f t="shared" si="698"/>
        <v>-17.692840983214865</v>
      </c>
      <c r="AC1690" s="3">
        <f t="shared" si="699"/>
        <v>17.692840983214865</v>
      </c>
      <c r="AE1690" s="34">
        <f t="shared" si="690"/>
        <v>12</v>
      </c>
      <c r="AF1690" s="73" t="b">
        <f>COUNTIF('Power Curve'!$D$2:$D$31,AE1690)&gt;0</f>
        <v>1</v>
      </c>
      <c r="AG1690" s="73" t="b">
        <f t="shared" si="691"/>
        <v>0</v>
      </c>
      <c r="AH1690" s="73" t="b">
        <f t="shared" si="700"/>
        <v>1</v>
      </c>
      <c r="AI1690" s="34" t="str">
        <f t="shared" si="692"/>
        <v>Outer</v>
      </c>
      <c r="AJ1690" s="35" t="str">
        <f t="shared" si="701"/>
        <v>1.2-1.3</v>
      </c>
      <c r="AK1690" s="36" t="str">
        <f t="shared" si="693"/>
        <v>20-21</v>
      </c>
      <c r="AL1690" s="36" t="str">
        <f t="shared" si="694"/>
        <v>Mar</v>
      </c>
      <c r="AM1690" s="35" t="str">
        <f t="shared" si="695"/>
        <v>265-275</v>
      </c>
      <c r="AN1690" s="36" t="str">
        <f t="shared" si="696"/>
        <v>HWS-HTI</v>
      </c>
    </row>
    <row r="1691" spans="5:40" x14ac:dyDescent="0.3">
      <c r="E1691" s="12">
        <v>40977.840277777781</v>
      </c>
      <c r="F1691" s="16">
        <v>10.16</v>
      </c>
      <c r="G1691" s="16">
        <v>1557.5800018310549</v>
      </c>
      <c r="H1691" s="29">
        <v>1.1798032972045609</v>
      </c>
      <c r="I1691" s="26">
        <v>271</v>
      </c>
      <c r="J1691" s="30">
        <v>0.12795275590551181</v>
      </c>
      <c r="K1691" s="31">
        <v>0.18409040033159674</v>
      </c>
      <c r="L1691" s="111">
        <f t="shared" si="676"/>
        <v>0.9</v>
      </c>
      <c r="M1691" s="112">
        <f t="shared" si="677"/>
        <v>0.13</v>
      </c>
      <c r="N1691" s="112" t="b">
        <f t="shared" si="678"/>
        <v>1</v>
      </c>
      <c r="O1691" s="112" t="b">
        <f t="shared" si="679"/>
        <v>1</v>
      </c>
      <c r="P1691" s="113">
        <f t="shared" si="680"/>
        <v>9</v>
      </c>
      <c r="Q1691" s="113">
        <f t="shared" si="681"/>
        <v>13</v>
      </c>
      <c r="R1691" s="114" t="str">
        <f t="shared" si="697"/>
        <v>0.9-0.13</v>
      </c>
      <c r="S1691" s="127">
        <f t="shared" si="682"/>
        <v>-3.9361611857989297E-3</v>
      </c>
      <c r="T1691" s="112" t="b">
        <f t="shared" si="683"/>
        <v>1</v>
      </c>
      <c r="U1691" s="22">
        <f t="shared" si="684"/>
        <v>10.033479020036236</v>
      </c>
      <c r="V1691" s="22">
        <f t="shared" si="685"/>
        <v>0.9087565023771339</v>
      </c>
      <c r="W1691" s="81">
        <f t="shared" si="686"/>
        <v>11</v>
      </c>
      <c r="X1691" s="22">
        <f t="shared" si="687"/>
        <v>8.1086106783832268E-2</v>
      </c>
      <c r="Y1691" s="3">
        <f>IF(U1691&gt;'Power Curve'!$C$37,0,INDEX(Ci,$W1691,1)*POWER(1-X1691,3)+INDEX(Ci,$W1691,2)*3*X1691*POWER(1-X1691,2)+INDEX(Ci,$W1691,3)*3*POWER(X1691,2)*(1-X1691)+INDEX(Ci,$W1691,4)*POWER(X1691,3))</f>
        <v>1543.0238951234062</v>
      </c>
      <c r="Z1691" s="3">
        <f t="shared" si="688"/>
        <v>1536.950304358661</v>
      </c>
      <c r="AA1691" s="3">
        <f t="shared" si="689"/>
        <v>1557.5800018310549</v>
      </c>
      <c r="AB1691" s="3">
        <f t="shared" si="698"/>
        <v>-20.6296974723939</v>
      </c>
      <c r="AC1691" s="3">
        <f t="shared" si="699"/>
        <v>20.6296974723939</v>
      </c>
      <c r="AE1691" s="34">
        <f t="shared" si="690"/>
        <v>10</v>
      </c>
      <c r="AF1691" s="73" t="b">
        <f>COUNTIF('Power Curve'!$D$2:$D$31,AE1691)&gt;0</f>
        <v>1</v>
      </c>
      <c r="AG1691" s="73" t="b">
        <f t="shared" si="691"/>
        <v>0</v>
      </c>
      <c r="AH1691" s="73" t="b">
        <f t="shared" si="700"/>
        <v>1</v>
      </c>
      <c r="AI1691" s="34" t="str">
        <f t="shared" si="692"/>
        <v>Inner</v>
      </c>
      <c r="AJ1691" s="35" t="str">
        <f t="shared" si="701"/>
        <v>0.9-1.0</v>
      </c>
      <c r="AK1691" s="36" t="str">
        <f t="shared" si="693"/>
        <v>20-21</v>
      </c>
      <c r="AL1691" s="36" t="str">
        <f t="shared" si="694"/>
        <v>Mar</v>
      </c>
      <c r="AM1691" s="35" t="str">
        <f t="shared" si="695"/>
        <v>265-275</v>
      </c>
      <c r="AN1691" s="36" t="str">
        <f t="shared" si="696"/>
        <v>Inner-TI</v>
      </c>
    </row>
    <row r="1692" spans="5:40" x14ac:dyDescent="0.3">
      <c r="E1692" s="12">
        <v>40977.847222222219</v>
      </c>
      <c r="F1692" s="16">
        <v>10.4</v>
      </c>
      <c r="G1692" s="16">
        <v>1423.3899688720751</v>
      </c>
      <c r="H1692" s="29">
        <v>1.1803800648750344</v>
      </c>
      <c r="I1692" s="26">
        <v>272.3</v>
      </c>
      <c r="J1692" s="30">
        <v>0.14134615384615384</v>
      </c>
      <c r="K1692" s="31">
        <v>0.23476486695266111</v>
      </c>
      <c r="L1692" s="111">
        <f t="shared" si="676"/>
        <v>0.9</v>
      </c>
      <c r="M1692" s="112">
        <f t="shared" si="677"/>
        <v>0.14000000000000001</v>
      </c>
      <c r="N1692" s="112" t="b">
        <f t="shared" si="678"/>
        <v>1</v>
      </c>
      <c r="O1692" s="112" t="b">
        <f t="shared" si="679"/>
        <v>1</v>
      </c>
      <c r="P1692" s="113">
        <f t="shared" si="680"/>
        <v>9</v>
      </c>
      <c r="Q1692" s="113">
        <f t="shared" si="681"/>
        <v>12</v>
      </c>
      <c r="R1692" s="114" t="str">
        <f t="shared" si="697"/>
        <v>0.9-0.14</v>
      </c>
      <c r="S1692" s="127">
        <f t="shared" si="682"/>
        <v>2.6289869952386964E-3</v>
      </c>
      <c r="T1692" s="112" t="b">
        <f t="shared" si="683"/>
        <v>1</v>
      </c>
      <c r="U1692" s="22">
        <f t="shared" si="684"/>
        <v>10.272163699654941</v>
      </c>
      <c r="V1692" s="22">
        <f t="shared" si="685"/>
        <v>0.94564598903129671</v>
      </c>
      <c r="W1692" s="81">
        <f t="shared" si="686"/>
        <v>11</v>
      </c>
      <c r="X1692" s="22">
        <f t="shared" si="687"/>
        <v>0.31273096240455578</v>
      </c>
      <c r="Y1692" s="3">
        <f>IF(U1692&gt;'Power Curve'!$C$37,0,INDEX(Ci,$W1692,1)*POWER(1-X1692,3)+INDEX(Ci,$W1692,2)*3*X1692*POWER(1-X1692,2)+INDEX(Ci,$W1692,3)*3*POWER(X1692,2)*(1-X1692)+INDEX(Ci,$W1692,4)*POWER(X1692,3))</f>
        <v>1610.4386505303958</v>
      </c>
      <c r="Z1692" s="3">
        <f t="shared" si="688"/>
        <v>1614.6724727992701</v>
      </c>
      <c r="AA1692" s="3">
        <f t="shared" si="689"/>
        <v>1423.3899688720751</v>
      </c>
      <c r="AB1692" s="3">
        <f t="shared" si="698"/>
        <v>191.28250392719497</v>
      </c>
      <c r="AC1692" s="3">
        <f t="shared" si="699"/>
        <v>191.28250392719497</v>
      </c>
      <c r="AE1692" s="34">
        <f t="shared" si="690"/>
        <v>10</v>
      </c>
      <c r="AF1692" s="73" t="b">
        <f>COUNTIF('Power Curve'!$D$2:$D$31,AE1692)&gt;0</f>
        <v>1</v>
      </c>
      <c r="AG1692" s="73" t="b">
        <f t="shared" si="691"/>
        <v>0</v>
      </c>
      <c r="AH1692" s="73" t="b">
        <f t="shared" si="700"/>
        <v>1</v>
      </c>
      <c r="AI1692" s="34" t="str">
        <f t="shared" si="692"/>
        <v>Outer</v>
      </c>
      <c r="AJ1692" s="35" t="str">
        <f t="shared" si="701"/>
        <v>0.9-1.0</v>
      </c>
      <c r="AK1692" s="36" t="str">
        <f t="shared" si="693"/>
        <v>20-21</v>
      </c>
      <c r="AL1692" s="36" t="str">
        <f t="shared" si="694"/>
        <v>Mar</v>
      </c>
      <c r="AM1692" s="35" t="str">
        <f t="shared" si="695"/>
        <v>265-275</v>
      </c>
      <c r="AN1692" s="36" t="str">
        <f t="shared" si="696"/>
        <v>HWS-HTI</v>
      </c>
    </row>
    <row r="1693" spans="5:40" x14ac:dyDescent="0.3">
      <c r="E1693" s="12">
        <v>40977.854166666664</v>
      </c>
      <c r="F1693" s="16">
        <v>7.46</v>
      </c>
      <c r="G1693" s="16">
        <v>803.89002609252952</v>
      </c>
      <c r="H1693" s="29">
        <v>1.1818799253162251</v>
      </c>
      <c r="I1693" s="26">
        <v>268.3</v>
      </c>
      <c r="J1693" s="30">
        <v>0.20375335120643431</v>
      </c>
      <c r="K1693" s="31">
        <v>0.1185081490002553</v>
      </c>
      <c r="L1693" s="111">
        <f t="shared" si="676"/>
        <v>0.5</v>
      </c>
      <c r="M1693" s="112">
        <f t="shared" si="677"/>
        <v>0.2</v>
      </c>
      <c r="N1693" s="112" t="b">
        <f t="shared" si="678"/>
        <v>1</v>
      </c>
      <c r="O1693" s="112" t="b">
        <f t="shared" si="679"/>
        <v>1</v>
      </c>
      <c r="P1693" s="113">
        <f t="shared" si="680"/>
        <v>5</v>
      </c>
      <c r="Q1693" s="113">
        <f t="shared" si="681"/>
        <v>6</v>
      </c>
      <c r="R1693" s="114" t="str">
        <f t="shared" si="697"/>
        <v>0.5-0.2</v>
      </c>
      <c r="S1693" s="127">
        <f t="shared" si="682"/>
        <v>7.6968855082678062E-2</v>
      </c>
      <c r="T1693" s="112" t="b">
        <f t="shared" si="683"/>
        <v>1</v>
      </c>
      <c r="U1693" s="22">
        <f t="shared" si="684"/>
        <v>7.3714215836874493</v>
      </c>
      <c r="V1693" s="22">
        <f t="shared" si="685"/>
        <v>0.49732694423507279</v>
      </c>
      <c r="W1693" s="81">
        <f t="shared" si="686"/>
        <v>8</v>
      </c>
      <c r="X1693" s="22">
        <f t="shared" si="687"/>
        <v>0.35860567482068079</v>
      </c>
      <c r="Y1693" s="3">
        <f>IF(U1693&gt;'Power Curve'!$C$37,0,INDEX(Ci,$W1693,1)*POWER(1-X1693,3)+INDEX(Ci,$W1693,2)*3*X1693*POWER(1-X1693,2)+INDEX(Ci,$W1693,3)*3*POWER(X1693,2)*(1-X1693)+INDEX(Ci,$W1693,4)*POWER(X1693,3))</f>
        <v>695.75390190746475</v>
      </c>
      <c r="Z1693" s="3">
        <f t="shared" si="688"/>
        <v>749.3052831565883</v>
      </c>
      <c r="AA1693" s="3">
        <f t="shared" si="689"/>
        <v>803.89002609252952</v>
      </c>
      <c r="AB1693" s="3">
        <f t="shared" si="698"/>
        <v>-54.584742935941222</v>
      </c>
      <c r="AC1693" s="3">
        <f t="shared" si="699"/>
        <v>54.584742935941222</v>
      </c>
      <c r="AE1693" s="34">
        <f t="shared" si="690"/>
        <v>7</v>
      </c>
      <c r="AF1693" s="73" t="b">
        <f>COUNTIF('Power Curve'!$D$2:$D$31,AE1693)&gt;0</f>
        <v>1</v>
      </c>
      <c r="AG1693" s="73" t="b">
        <f t="shared" si="691"/>
        <v>0</v>
      </c>
      <c r="AH1693" s="73" t="b">
        <f t="shared" si="700"/>
        <v>1</v>
      </c>
      <c r="AI1693" s="34" t="str">
        <f t="shared" si="692"/>
        <v>Outer</v>
      </c>
      <c r="AJ1693" s="35" t="str">
        <f t="shared" si="701"/>
        <v>0.4-0.5</v>
      </c>
      <c r="AK1693" s="36" t="str">
        <f t="shared" si="693"/>
        <v>20-21</v>
      </c>
      <c r="AL1693" s="36" t="str">
        <f t="shared" si="694"/>
        <v>Mar</v>
      </c>
      <c r="AM1693" s="35" t="str">
        <f t="shared" si="695"/>
        <v>265-275</v>
      </c>
      <c r="AN1693" s="36" t="str">
        <f t="shared" si="696"/>
        <v>LWS-HTI</v>
      </c>
    </row>
    <row r="1694" spans="5:40" x14ac:dyDescent="0.3">
      <c r="E1694" s="12">
        <v>40978.381944444445</v>
      </c>
      <c r="F1694" s="16">
        <v>11.92</v>
      </c>
      <c r="G1694" s="16">
        <v>1294.409980773926</v>
      </c>
      <c r="H1694" s="29">
        <v>1.1786098037698651</v>
      </c>
      <c r="I1694" s="26">
        <v>209.9</v>
      </c>
      <c r="J1694" s="30">
        <v>0.11828859060402684</v>
      </c>
      <c r="K1694" s="31">
        <v>0.27484675742290582</v>
      </c>
      <c r="L1694" s="111">
        <f t="shared" si="676"/>
        <v>1.2000000000000002</v>
      </c>
      <c r="M1694" s="112">
        <f t="shared" si="677"/>
        <v>0.12</v>
      </c>
      <c r="N1694" s="112" t="b">
        <f t="shared" si="678"/>
        <v>1</v>
      </c>
      <c r="O1694" s="112" t="b">
        <f t="shared" si="679"/>
        <v>1</v>
      </c>
      <c r="P1694" s="113">
        <f t="shared" si="680"/>
        <v>12</v>
      </c>
      <c r="Q1694" s="113">
        <f t="shared" si="681"/>
        <v>14</v>
      </c>
      <c r="R1694" s="114" t="str">
        <f t="shared" si="697"/>
        <v>1.2-0.12</v>
      </c>
      <c r="S1694" s="127">
        <f t="shared" si="682"/>
        <v>7.4701128177118083E-4</v>
      </c>
      <c r="T1694" s="112" t="b">
        <f t="shared" si="683"/>
        <v>1</v>
      </c>
      <c r="U1694" s="22">
        <f t="shared" si="684"/>
        <v>11.767591275246458</v>
      </c>
      <c r="V1694" s="22">
        <f t="shared" si="685"/>
        <v>1.1767691414689658</v>
      </c>
      <c r="W1694" s="81">
        <f t="shared" si="686"/>
        <v>12</v>
      </c>
      <c r="X1694" s="22">
        <f t="shared" si="687"/>
        <v>0.75830386239771874</v>
      </c>
      <c r="Y1694" s="3">
        <f>IF(U1694&gt;'Power Curve'!$C$37,0,INDEX(Ci,$W1694,1)*POWER(1-X1694,3)+INDEX(Ci,$W1694,2)*3*X1694*POWER(1-X1694,2)+INDEX(Ci,$W1694,3)*3*POWER(X1694,2)*(1-X1694)+INDEX(Ci,$W1694,4)*POWER(X1694,3))</f>
        <v>1896.1452995609357</v>
      </c>
      <c r="Z1694" s="3">
        <f t="shared" si="688"/>
        <v>1897.5617414915851</v>
      </c>
      <c r="AA1694" s="3">
        <f t="shared" si="689"/>
        <v>1294.409980773926</v>
      </c>
      <c r="AB1694" s="3">
        <f t="shared" si="698"/>
        <v>603.15176071765904</v>
      </c>
      <c r="AC1694" s="3">
        <f t="shared" si="699"/>
        <v>603.15176071765904</v>
      </c>
      <c r="AE1694" s="34">
        <f t="shared" si="690"/>
        <v>12</v>
      </c>
      <c r="AF1694" s="73" t="b">
        <f>COUNTIF('Power Curve'!$D$2:$D$31,AE1694)&gt;0</f>
        <v>1</v>
      </c>
      <c r="AG1694" s="73" t="b">
        <f t="shared" si="691"/>
        <v>0</v>
      </c>
      <c r="AH1694" s="73" t="b">
        <f t="shared" si="700"/>
        <v>1</v>
      </c>
      <c r="AI1694" s="34" t="str">
        <f t="shared" si="692"/>
        <v>Inner</v>
      </c>
      <c r="AJ1694" s="35" t="str">
        <f t="shared" si="701"/>
        <v>1.1-1.2</v>
      </c>
      <c r="AK1694" s="36" t="str">
        <f t="shared" si="693"/>
        <v>9-10</v>
      </c>
      <c r="AL1694" s="36" t="str">
        <f t="shared" si="694"/>
        <v>Mar</v>
      </c>
      <c r="AM1694" s="35" t="str">
        <f t="shared" si="695"/>
        <v>205-215</v>
      </c>
      <c r="AN1694" s="36" t="str">
        <f t="shared" si="696"/>
        <v>Inner-TI</v>
      </c>
    </row>
    <row r="1695" spans="5:40" x14ac:dyDescent="0.3">
      <c r="E1695" s="12">
        <v>40978.388888888891</v>
      </c>
      <c r="F1695" s="16">
        <v>12.76</v>
      </c>
      <c r="G1695" s="16">
        <v>1795.4200286865259</v>
      </c>
      <c r="H1695" s="29">
        <v>1.1770264491912599</v>
      </c>
      <c r="I1695" s="26">
        <v>208.9</v>
      </c>
      <c r="J1695" s="30">
        <v>7.9937304075235111E-2</v>
      </c>
      <c r="K1695" s="31">
        <v>0.27670266406265881</v>
      </c>
      <c r="L1695" s="111">
        <f t="shared" si="676"/>
        <v>1.3000000000000003</v>
      </c>
      <c r="M1695" s="112">
        <f t="shared" si="677"/>
        <v>0.08</v>
      </c>
      <c r="N1695" s="112" t="b">
        <f t="shared" si="678"/>
        <v>1</v>
      </c>
      <c r="O1695" s="112" t="b">
        <f t="shared" si="679"/>
        <v>1</v>
      </c>
      <c r="P1695" s="113">
        <f t="shared" si="680"/>
        <v>13.000000000000002</v>
      </c>
      <c r="Q1695" s="113">
        <f t="shared" si="681"/>
        <v>18</v>
      </c>
      <c r="R1695" s="114" t="str">
        <f t="shared" si="697"/>
        <v>1.3-0.08</v>
      </c>
      <c r="S1695" s="127">
        <f t="shared" si="682"/>
        <v>3.2668659250828534E-2</v>
      </c>
      <c r="T1695" s="112" t="b">
        <f t="shared" si="683"/>
        <v>1</v>
      </c>
      <c r="U1695" s="22">
        <f t="shared" si="684"/>
        <v>12.591207629066796</v>
      </c>
      <c r="V1695" s="22">
        <f t="shared" si="685"/>
        <v>1.3040617039448714</v>
      </c>
      <c r="W1695" s="81">
        <f t="shared" si="686"/>
        <v>13</v>
      </c>
      <c r="X1695" s="22">
        <f t="shared" si="687"/>
        <v>0.58957260746202922</v>
      </c>
      <c r="Y1695" s="3">
        <f>IF(U1695&gt;'Power Curve'!$C$37,0,INDEX(Ci,$W1695,1)*POWER(1-X1695,3)+INDEX(Ci,$W1695,2)*3*X1695*POWER(1-X1695,2)+INDEX(Ci,$W1695,3)*3*POWER(X1695,2)*(1-X1695)+INDEX(Ci,$W1695,4)*POWER(X1695,3))</f>
        <v>1941.6589300215585</v>
      </c>
      <c r="Z1695" s="3">
        <f t="shared" si="688"/>
        <v>2005.0903239877612</v>
      </c>
      <c r="AA1695" s="3">
        <f t="shared" si="689"/>
        <v>1795.4200286865259</v>
      </c>
      <c r="AB1695" s="3">
        <f t="shared" si="698"/>
        <v>209.67029530123523</v>
      </c>
      <c r="AC1695" s="3">
        <f t="shared" si="699"/>
        <v>209.67029530123523</v>
      </c>
      <c r="AE1695" s="34">
        <f t="shared" si="690"/>
        <v>13</v>
      </c>
      <c r="AF1695" s="73" t="b">
        <f>COUNTIF('Power Curve'!$D$2:$D$31,AE1695)&gt;0</f>
        <v>1</v>
      </c>
      <c r="AG1695" s="73" t="b">
        <f t="shared" si="691"/>
        <v>0</v>
      </c>
      <c r="AH1695" s="73" t="b">
        <f t="shared" si="700"/>
        <v>1</v>
      </c>
      <c r="AI1695" s="34" t="str">
        <f t="shared" si="692"/>
        <v>Outer</v>
      </c>
      <c r="AJ1695" s="35" t="str">
        <f t="shared" si="701"/>
        <v>1.3-1.4</v>
      </c>
      <c r="AK1695" s="36" t="str">
        <f t="shared" si="693"/>
        <v>9-10</v>
      </c>
      <c r="AL1695" s="36" t="str">
        <f t="shared" si="694"/>
        <v>Mar</v>
      </c>
      <c r="AM1695" s="35" t="str">
        <f t="shared" si="695"/>
        <v>205-215</v>
      </c>
      <c r="AN1695" s="36" t="str">
        <f t="shared" si="696"/>
        <v>HWS-LTI</v>
      </c>
    </row>
    <row r="1696" spans="5:40" x14ac:dyDescent="0.3">
      <c r="E1696" s="12">
        <v>40978.423611111109</v>
      </c>
      <c r="F1696" s="16">
        <v>12.93</v>
      </c>
      <c r="G1696" s="16">
        <v>1895.009948730474</v>
      </c>
      <c r="H1696" s="29">
        <v>1.1743634731997081</v>
      </c>
      <c r="I1696" s="26">
        <v>208.7</v>
      </c>
      <c r="J1696" s="30">
        <v>0.10595514307811292</v>
      </c>
      <c r="K1696" s="31">
        <v>0.16796164224819912</v>
      </c>
      <c r="L1696" s="111">
        <f t="shared" si="676"/>
        <v>1.3000000000000003</v>
      </c>
      <c r="M1696" s="112">
        <f t="shared" si="677"/>
        <v>0.11</v>
      </c>
      <c r="N1696" s="112" t="b">
        <f t="shared" si="678"/>
        <v>1</v>
      </c>
      <c r="O1696" s="112" t="b">
        <f t="shared" si="679"/>
        <v>1</v>
      </c>
      <c r="P1696" s="113">
        <f t="shared" si="680"/>
        <v>13.000000000000002</v>
      </c>
      <c r="Q1696" s="113">
        <f t="shared" si="681"/>
        <v>15</v>
      </c>
      <c r="R1696" s="114" t="str">
        <f t="shared" si="697"/>
        <v>1.3-0.11</v>
      </c>
      <c r="S1696" s="127">
        <f t="shared" si="682"/>
        <v>7.6432603684871349E-4</v>
      </c>
      <c r="T1696" s="112" t="b">
        <f t="shared" si="683"/>
        <v>1</v>
      </c>
      <c r="U1696" s="22">
        <f t="shared" si="684"/>
        <v>12.749329348152724</v>
      </c>
      <c r="V1696" s="22">
        <f t="shared" si="685"/>
        <v>1.3284999253475682</v>
      </c>
      <c r="W1696" s="81">
        <f t="shared" si="686"/>
        <v>13</v>
      </c>
      <c r="X1696" s="22">
        <f t="shared" si="687"/>
        <v>0.75235649261940163</v>
      </c>
      <c r="Y1696" s="3">
        <f>IF(U1696&gt;'Power Curve'!$C$37,0,INDEX(Ci,$W1696,1)*POWER(1-X1696,3)+INDEX(Ci,$W1696,2)*3*X1696*POWER(1-X1696,2)+INDEX(Ci,$W1696,3)*3*POWER(X1696,2)*(1-X1696)+INDEX(Ci,$W1696,4)*POWER(X1696,3))</f>
        <v>1946.4281495458272</v>
      </c>
      <c r="Z1696" s="3">
        <f t="shared" si="688"/>
        <v>1947.9158552593801</v>
      </c>
      <c r="AA1696" s="3">
        <f t="shared" si="689"/>
        <v>1895.009948730474</v>
      </c>
      <c r="AB1696" s="3">
        <f t="shared" si="698"/>
        <v>52.905906528906144</v>
      </c>
      <c r="AC1696" s="3">
        <f t="shared" si="699"/>
        <v>52.905906528906144</v>
      </c>
      <c r="AE1696" s="34">
        <f t="shared" si="690"/>
        <v>13</v>
      </c>
      <c r="AF1696" s="73" t="b">
        <f>COUNTIF('Power Curve'!$D$2:$D$31,AE1696)&gt;0</f>
        <v>1</v>
      </c>
      <c r="AG1696" s="73" t="b">
        <f t="shared" si="691"/>
        <v>0</v>
      </c>
      <c r="AH1696" s="73" t="b">
        <f t="shared" si="700"/>
        <v>1</v>
      </c>
      <c r="AI1696" s="34" t="str">
        <f t="shared" si="692"/>
        <v>Inner</v>
      </c>
      <c r="AJ1696" s="35" t="str">
        <f t="shared" si="701"/>
        <v>1.3-1.4</v>
      </c>
      <c r="AK1696" s="36" t="str">
        <f t="shared" si="693"/>
        <v>10-11</v>
      </c>
      <c r="AL1696" s="36" t="str">
        <f t="shared" si="694"/>
        <v>Mar</v>
      </c>
      <c r="AM1696" s="35" t="str">
        <f t="shared" si="695"/>
        <v>205-215</v>
      </c>
      <c r="AN1696" s="36" t="str">
        <f t="shared" si="696"/>
        <v>Inner-TI</v>
      </c>
    </row>
    <row r="1697" spans="5:40" x14ac:dyDescent="0.3">
      <c r="E1697" s="12">
        <v>40978.430555555555</v>
      </c>
      <c r="F1697" s="16">
        <v>12.13</v>
      </c>
      <c r="G1697" s="16">
        <v>1731.3399810790991</v>
      </c>
      <c r="H1697" s="29">
        <v>1.1732749400946243</v>
      </c>
      <c r="I1697" s="26">
        <v>204.7</v>
      </c>
      <c r="J1697" s="30">
        <v>0.11459192085737839</v>
      </c>
      <c r="K1697" s="31">
        <v>0.17942503821591893</v>
      </c>
      <c r="L1697" s="111">
        <f t="shared" si="676"/>
        <v>1.2000000000000002</v>
      </c>
      <c r="M1697" s="112">
        <f t="shared" si="677"/>
        <v>0.11</v>
      </c>
      <c r="N1697" s="112" t="b">
        <f t="shared" si="678"/>
        <v>1</v>
      </c>
      <c r="O1697" s="112" t="b">
        <f t="shared" si="679"/>
        <v>1</v>
      </c>
      <c r="P1697" s="113">
        <f t="shared" si="680"/>
        <v>12</v>
      </c>
      <c r="Q1697" s="113">
        <f t="shared" si="681"/>
        <v>15</v>
      </c>
      <c r="R1697" s="114" t="str">
        <f t="shared" si="697"/>
        <v>1.2-0.11</v>
      </c>
      <c r="S1697" s="127">
        <f t="shared" si="682"/>
        <v>2.6357743500489005E-3</v>
      </c>
      <c r="T1697" s="112" t="b">
        <f t="shared" si="683"/>
        <v>1</v>
      </c>
      <c r="U1697" s="22">
        <f t="shared" si="684"/>
        <v>11.956811139869547</v>
      </c>
      <c r="V1697" s="22">
        <f t="shared" si="685"/>
        <v>1.2060136815117819</v>
      </c>
      <c r="W1697" s="81">
        <f t="shared" si="686"/>
        <v>12</v>
      </c>
      <c r="X1697" s="22">
        <f t="shared" si="687"/>
        <v>0.94056126448214228</v>
      </c>
      <c r="Y1697" s="3">
        <f>IF(U1697&gt;'Power Curve'!$C$37,0,INDEX(Ci,$W1697,1)*POWER(1-X1697,3)+INDEX(Ci,$W1697,2)*3*X1697*POWER(1-X1697,2)+INDEX(Ci,$W1697,3)*3*POWER(X1697,2)*(1-X1697)+INDEX(Ci,$W1697,4)*POWER(X1697,3))</f>
        <v>1913.1510924572281</v>
      </c>
      <c r="Z1697" s="3">
        <f t="shared" si="688"/>
        <v>1918.1937270344949</v>
      </c>
      <c r="AA1697" s="3">
        <f t="shared" si="689"/>
        <v>1731.3399810790991</v>
      </c>
      <c r="AB1697" s="3">
        <f t="shared" si="698"/>
        <v>186.85374595539588</v>
      </c>
      <c r="AC1697" s="3">
        <f t="shared" si="699"/>
        <v>186.85374595539588</v>
      </c>
      <c r="AE1697" s="34">
        <f t="shared" si="690"/>
        <v>12</v>
      </c>
      <c r="AF1697" s="73" t="b">
        <f>COUNTIF('Power Curve'!$D$2:$D$31,AE1697)&gt;0</f>
        <v>1</v>
      </c>
      <c r="AG1697" s="73" t="b">
        <f t="shared" si="691"/>
        <v>0</v>
      </c>
      <c r="AH1697" s="73" t="b">
        <f t="shared" si="700"/>
        <v>1</v>
      </c>
      <c r="AI1697" s="34" t="str">
        <f t="shared" si="692"/>
        <v>Inner</v>
      </c>
      <c r="AJ1697" s="35" t="str">
        <f t="shared" si="701"/>
        <v>1.2-1.3</v>
      </c>
      <c r="AK1697" s="36" t="str">
        <f t="shared" si="693"/>
        <v>10-11</v>
      </c>
      <c r="AL1697" s="36" t="str">
        <f t="shared" si="694"/>
        <v>Mar</v>
      </c>
      <c r="AM1697" s="35" t="str">
        <f t="shared" si="695"/>
        <v>195-205</v>
      </c>
      <c r="AN1697" s="36" t="str">
        <f t="shared" si="696"/>
        <v>Inner-TI</v>
      </c>
    </row>
    <row r="1698" spans="5:40" x14ac:dyDescent="0.3">
      <c r="E1698" s="12">
        <v>40978.451388888891</v>
      </c>
      <c r="F1698" s="16">
        <v>10.75</v>
      </c>
      <c r="G1698" s="16">
        <v>1772.799942016602</v>
      </c>
      <c r="H1698" s="29">
        <v>1.1712913727273173</v>
      </c>
      <c r="I1698" s="26">
        <v>202.5</v>
      </c>
      <c r="J1698" s="30">
        <v>0.15813953488372093</v>
      </c>
      <c r="K1698" s="31">
        <v>0.169864180091922</v>
      </c>
      <c r="L1698" s="111">
        <f t="shared" si="676"/>
        <v>1</v>
      </c>
      <c r="M1698" s="112">
        <f t="shared" si="677"/>
        <v>0.16</v>
      </c>
      <c r="N1698" s="112" t="b">
        <f t="shared" si="678"/>
        <v>1</v>
      </c>
      <c r="O1698" s="112" t="b">
        <f t="shared" si="679"/>
        <v>1</v>
      </c>
      <c r="P1698" s="113">
        <f t="shared" si="680"/>
        <v>10</v>
      </c>
      <c r="Q1698" s="113">
        <f t="shared" si="681"/>
        <v>10</v>
      </c>
      <c r="R1698" s="114" t="str">
        <f t="shared" si="697"/>
        <v>1-0.16</v>
      </c>
      <c r="S1698" s="127">
        <f t="shared" si="682"/>
        <v>-1.209348127692573E-2</v>
      </c>
      <c r="T1698" s="112" t="b">
        <f t="shared" si="683"/>
        <v>1</v>
      </c>
      <c r="U1698" s="22">
        <f t="shared" si="684"/>
        <v>10.590539462683235</v>
      </c>
      <c r="V1698" s="22">
        <f t="shared" si="685"/>
        <v>0.99485198951697151</v>
      </c>
      <c r="W1698" s="81">
        <f t="shared" si="686"/>
        <v>11</v>
      </c>
      <c r="X1698" s="22">
        <f t="shared" si="687"/>
        <v>0.62171647323684476</v>
      </c>
      <c r="Y1698" s="3">
        <f>IF(U1698&gt;'Power Curve'!$C$37,0,INDEX(Ci,$W1698,1)*POWER(1-X1698,3)+INDEX(Ci,$W1698,2)*3*X1698*POWER(1-X1698,2)+INDEX(Ci,$W1698,3)*3*POWER(X1698,2)*(1-X1698)+INDEX(Ci,$W1698,4)*POWER(X1698,3))</f>
        <v>1693.5145356994065</v>
      </c>
      <c r="Z1698" s="3">
        <f t="shared" si="688"/>
        <v>1673.034049369724</v>
      </c>
      <c r="AA1698" s="3">
        <f t="shared" si="689"/>
        <v>1772.799942016602</v>
      </c>
      <c r="AB1698" s="3">
        <f t="shared" si="698"/>
        <v>-99.765892646878001</v>
      </c>
      <c r="AC1698" s="3">
        <f t="shared" si="699"/>
        <v>99.765892646878001</v>
      </c>
      <c r="AE1698" s="34">
        <f t="shared" si="690"/>
        <v>11</v>
      </c>
      <c r="AF1698" s="73" t="b">
        <f>COUNTIF('Power Curve'!$D$2:$D$31,AE1698)&gt;0</f>
        <v>1</v>
      </c>
      <c r="AG1698" s="73" t="b">
        <f t="shared" si="691"/>
        <v>0</v>
      </c>
      <c r="AH1698" s="73" t="b">
        <f t="shared" si="700"/>
        <v>1</v>
      </c>
      <c r="AI1698" s="34" t="str">
        <f t="shared" si="692"/>
        <v>Outer</v>
      </c>
      <c r="AJ1698" s="35" t="str">
        <f t="shared" si="701"/>
        <v>0.9-1.0</v>
      </c>
      <c r="AK1698" s="36" t="str">
        <f t="shared" si="693"/>
        <v>10-11</v>
      </c>
      <c r="AL1698" s="36" t="str">
        <f t="shared" si="694"/>
        <v>Mar</v>
      </c>
      <c r="AM1698" s="35" t="str">
        <f t="shared" si="695"/>
        <v>195-205</v>
      </c>
      <c r="AN1698" s="36" t="str">
        <f t="shared" si="696"/>
        <v>HWS-HTI</v>
      </c>
    </row>
    <row r="1699" spans="5:40" x14ac:dyDescent="0.3">
      <c r="E1699" s="12">
        <v>40978.458333333336</v>
      </c>
      <c r="F1699" s="16">
        <v>10.75</v>
      </c>
      <c r="G1699" s="16">
        <v>1522.7000427246139</v>
      </c>
      <c r="H1699" s="29">
        <v>1.1709742074490266</v>
      </c>
      <c r="I1699" s="26">
        <v>202</v>
      </c>
      <c r="J1699" s="30">
        <v>0.13581395348837208</v>
      </c>
      <c r="K1699" s="31">
        <v>0.11245966158209372</v>
      </c>
      <c r="L1699" s="111">
        <f t="shared" si="676"/>
        <v>1</v>
      </c>
      <c r="M1699" s="112">
        <f t="shared" si="677"/>
        <v>0.14000000000000001</v>
      </c>
      <c r="N1699" s="112" t="b">
        <f t="shared" si="678"/>
        <v>1</v>
      </c>
      <c r="O1699" s="112" t="b">
        <f t="shared" si="679"/>
        <v>1</v>
      </c>
      <c r="P1699" s="113">
        <f t="shared" si="680"/>
        <v>10</v>
      </c>
      <c r="Q1699" s="113">
        <f t="shared" si="681"/>
        <v>12</v>
      </c>
      <c r="R1699" s="114" t="str">
        <f t="shared" si="697"/>
        <v>1-0.14</v>
      </c>
      <c r="S1699" s="127">
        <f t="shared" si="682"/>
        <v>-3.1492945966296315E-3</v>
      </c>
      <c r="T1699" s="112" t="b">
        <f t="shared" si="683"/>
        <v>1</v>
      </c>
      <c r="U1699" s="22">
        <f t="shared" si="684"/>
        <v>10.589583465254076</v>
      </c>
      <c r="V1699" s="22">
        <f t="shared" si="685"/>
        <v>0.99470423703256106</v>
      </c>
      <c r="W1699" s="81">
        <f t="shared" si="686"/>
        <v>11</v>
      </c>
      <c r="X1699" s="22">
        <f t="shared" si="687"/>
        <v>0.62078867222839673</v>
      </c>
      <c r="Y1699" s="3">
        <f>IF(U1699&gt;'Power Curve'!$C$37,0,INDEX(Ci,$W1699,1)*POWER(1-X1699,3)+INDEX(Ci,$W1699,2)*3*X1699*POWER(1-X1699,2)+INDEX(Ci,$W1699,3)*3*POWER(X1699,2)*(1-X1699)+INDEX(Ci,$W1699,4)*POWER(X1699,3))</f>
        <v>1693.282254870478</v>
      </c>
      <c r="Z1699" s="3">
        <f t="shared" si="688"/>
        <v>1687.9496102146456</v>
      </c>
      <c r="AA1699" s="3">
        <f t="shared" si="689"/>
        <v>1522.7000427246139</v>
      </c>
      <c r="AB1699" s="3">
        <f t="shared" si="698"/>
        <v>165.24956749003172</v>
      </c>
      <c r="AC1699" s="3">
        <f t="shared" si="699"/>
        <v>165.24956749003172</v>
      </c>
      <c r="AE1699" s="34">
        <f t="shared" si="690"/>
        <v>11</v>
      </c>
      <c r="AF1699" s="73" t="b">
        <f>COUNTIF('Power Curve'!$D$2:$D$31,AE1699)&gt;0</f>
        <v>1</v>
      </c>
      <c r="AG1699" s="73" t="b">
        <f t="shared" si="691"/>
        <v>0</v>
      </c>
      <c r="AH1699" s="73" t="b">
        <f t="shared" si="700"/>
        <v>1</v>
      </c>
      <c r="AI1699" s="34" t="str">
        <f t="shared" si="692"/>
        <v>Inner</v>
      </c>
      <c r="AJ1699" s="35" t="str">
        <f t="shared" si="701"/>
        <v>0.9-1.0</v>
      </c>
      <c r="AK1699" s="36" t="str">
        <f t="shared" si="693"/>
        <v>11-12</v>
      </c>
      <c r="AL1699" s="36" t="str">
        <f t="shared" si="694"/>
        <v>Mar</v>
      </c>
      <c r="AM1699" s="35" t="str">
        <f t="shared" si="695"/>
        <v>195-205</v>
      </c>
      <c r="AN1699" s="36" t="str">
        <f t="shared" si="696"/>
        <v>Inner-TI</v>
      </c>
    </row>
    <row r="1700" spans="5:40" x14ac:dyDescent="0.3">
      <c r="E1700" s="12">
        <v>40978.465277777781</v>
      </c>
      <c r="F1700" s="16">
        <v>11.55</v>
      </c>
      <c r="G1700" s="16">
        <v>1472.449951171873</v>
      </c>
      <c r="H1700" s="29">
        <v>1.1710835266769601</v>
      </c>
      <c r="I1700" s="26">
        <v>205.3</v>
      </c>
      <c r="J1700" s="30">
        <v>0.10216450216450215</v>
      </c>
      <c r="K1700" s="31">
        <v>0.22563927166923584</v>
      </c>
      <c r="L1700" s="111">
        <f t="shared" si="676"/>
        <v>1.1000000000000001</v>
      </c>
      <c r="M1700" s="112">
        <f t="shared" si="677"/>
        <v>9.9999999999999992E-2</v>
      </c>
      <c r="N1700" s="112" t="b">
        <f t="shared" si="678"/>
        <v>1</v>
      </c>
      <c r="O1700" s="112" t="b">
        <f t="shared" si="679"/>
        <v>1</v>
      </c>
      <c r="P1700" s="113">
        <f t="shared" si="680"/>
        <v>11</v>
      </c>
      <c r="Q1700" s="113">
        <f t="shared" si="681"/>
        <v>16</v>
      </c>
      <c r="R1700" s="114" t="str">
        <f t="shared" si="697"/>
        <v>1.1-0.1</v>
      </c>
      <c r="S1700" s="127">
        <f t="shared" si="682"/>
        <v>2.1645494498070362E-3</v>
      </c>
      <c r="T1700" s="112" t="b">
        <f t="shared" si="683"/>
        <v>1</v>
      </c>
      <c r="U1700" s="22">
        <f t="shared" si="684"/>
        <v>11.377999542414925</v>
      </c>
      <c r="V1700" s="22">
        <f t="shared" si="685"/>
        <v>1.1165564832798447</v>
      </c>
      <c r="W1700" s="81">
        <f t="shared" si="686"/>
        <v>12</v>
      </c>
      <c r="X1700" s="22">
        <f t="shared" si="687"/>
        <v>0.38304739954757161</v>
      </c>
      <c r="Y1700" s="3">
        <f>IF(U1700&gt;'Power Curve'!$C$37,0,INDEX(Ci,$W1700,1)*POWER(1-X1700,3)+INDEX(Ci,$W1700,2)*3*X1700*POWER(1-X1700,2)+INDEX(Ci,$W1700,3)*3*POWER(X1700,2)*(1-X1700)+INDEX(Ci,$W1700,4)*POWER(X1700,3))</f>
        <v>1843.5341770596708</v>
      </c>
      <c r="Z1700" s="3">
        <f t="shared" si="688"/>
        <v>1847.5245979483259</v>
      </c>
      <c r="AA1700" s="3">
        <f t="shared" si="689"/>
        <v>1472.449951171873</v>
      </c>
      <c r="AB1700" s="3">
        <f t="shared" si="698"/>
        <v>375.07464677645294</v>
      </c>
      <c r="AC1700" s="3">
        <f t="shared" si="699"/>
        <v>375.07464677645294</v>
      </c>
      <c r="AE1700" s="34">
        <f t="shared" si="690"/>
        <v>11</v>
      </c>
      <c r="AF1700" s="73" t="b">
        <f>COUNTIF('Power Curve'!$D$2:$D$31,AE1700)&gt;0</f>
        <v>1</v>
      </c>
      <c r="AG1700" s="73" t="b">
        <f t="shared" si="691"/>
        <v>0</v>
      </c>
      <c r="AH1700" s="73" t="b">
        <f t="shared" si="700"/>
        <v>1</v>
      </c>
      <c r="AI1700" s="34" t="str">
        <f t="shared" si="692"/>
        <v>Inner</v>
      </c>
      <c r="AJ1700" s="35" t="str">
        <f t="shared" si="701"/>
        <v>1.1-1.2</v>
      </c>
      <c r="AK1700" s="36" t="str">
        <f t="shared" si="693"/>
        <v>11-12</v>
      </c>
      <c r="AL1700" s="36" t="str">
        <f t="shared" si="694"/>
        <v>Mar</v>
      </c>
      <c r="AM1700" s="35" t="str">
        <f t="shared" si="695"/>
        <v>205-215</v>
      </c>
      <c r="AN1700" s="36" t="str">
        <f t="shared" si="696"/>
        <v>Inner-TI</v>
      </c>
    </row>
    <row r="1701" spans="5:40" x14ac:dyDescent="0.3">
      <c r="E1701" s="12">
        <v>40978.472222222219</v>
      </c>
      <c r="F1701" s="16">
        <v>10.86</v>
      </c>
      <c r="G1701" s="16">
        <v>1729.360031127932</v>
      </c>
      <c r="H1701" s="29">
        <v>1.1715530186394867</v>
      </c>
      <c r="I1701" s="26">
        <v>202.5</v>
      </c>
      <c r="J1701" s="30">
        <v>0.1141804788213628</v>
      </c>
      <c r="K1701" s="31">
        <v>0.16075941711256311</v>
      </c>
      <c r="L1701" s="111">
        <f t="shared" si="676"/>
        <v>1</v>
      </c>
      <c r="M1701" s="112">
        <f t="shared" si="677"/>
        <v>0.11</v>
      </c>
      <c r="N1701" s="112" t="b">
        <f t="shared" si="678"/>
        <v>1</v>
      </c>
      <c r="O1701" s="112" t="b">
        <f t="shared" si="679"/>
        <v>1</v>
      </c>
      <c r="P1701" s="113">
        <f t="shared" si="680"/>
        <v>10</v>
      </c>
      <c r="Q1701" s="113">
        <f t="shared" si="681"/>
        <v>15</v>
      </c>
      <c r="R1701" s="114" t="str">
        <f t="shared" si="697"/>
        <v>1-0.11</v>
      </c>
      <c r="S1701" s="127">
        <f t="shared" si="682"/>
        <v>3.3916226553713921E-4</v>
      </c>
      <c r="T1701" s="112" t="b">
        <f t="shared" si="683"/>
        <v>1</v>
      </c>
      <c r="U1701" s="22">
        <f t="shared" si="684"/>
        <v>10.699704363488546</v>
      </c>
      <c r="V1701" s="22">
        <f t="shared" si="685"/>
        <v>1.0117237768381924</v>
      </c>
      <c r="W1701" s="81">
        <f t="shared" si="686"/>
        <v>11</v>
      </c>
      <c r="X1701" s="22">
        <f t="shared" si="687"/>
        <v>0.72766163790469529</v>
      </c>
      <c r="Y1701" s="3">
        <f>IF(U1701&gt;'Power Curve'!$C$37,0,INDEX(Ci,$W1701,1)*POWER(1-X1701,3)+INDEX(Ci,$W1701,2)*3*X1701*POWER(1-X1701,2)+INDEX(Ci,$W1701,3)*3*POWER(X1701,2)*(1-X1701)+INDEX(Ci,$W1701,4)*POWER(X1701,3))</f>
        <v>1719.1919760568496</v>
      </c>
      <c r="Z1701" s="3">
        <f t="shared" si="688"/>
        <v>1719.7750611023423</v>
      </c>
      <c r="AA1701" s="3">
        <f t="shared" si="689"/>
        <v>1729.360031127932</v>
      </c>
      <c r="AB1701" s="3">
        <f t="shared" si="698"/>
        <v>-9.5849700255896551</v>
      </c>
      <c r="AC1701" s="3">
        <f t="shared" si="699"/>
        <v>9.5849700255896551</v>
      </c>
      <c r="AE1701" s="34">
        <f t="shared" si="690"/>
        <v>11</v>
      </c>
      <c r="AF1701" s="73" t="b">
        <f>COUNTIF('Power Curve'!$D$2:$D$31,AE1701)&gt;0</f>
        <v>1</v>
      </c>
      <c r="AG1701" s="73" t="b">
        <f t="shared" si="691"/>
        <v>0</v>
      </c>
      <c r="AH1701" s="73" t="b">
        <f t="shared" si="700"/>
        <v>1</v>
      </c>
      <c r="AI1701" s="34" t="str">
        <f t="shared" si="692"/>
        <v>Inner</v>
      </c>
      <c r="AJ1701" s="35" t="str">
        <f t="shared" si="701"/>
        <v>1.0-1.1</v>
      </c>
      <c r="AK1701" s="36" t="str">
        <f t="shared" si="693"/>
        <v>11-12</v>
      </c>
      <c r="AL1701" s="36" t="str">
        <f t="shared" si="694"/>
        <v>Mar</v>
      </c>
      <c r="AM1701" s="35" t="str">
        <f t="shared" si="695"/>
        <v>195-205</v>
      </c>
      <c r="AN1701" s="36" t="str">
        <f t="shared" si="696"/>
        <v>Inner-TI</v>
      </c>
    </row>
    <row r="1702" spans="5:40" x14ac:dyDescent="0.3">
      <c r="E1702" s="12">
        <v>40978.486111111109</v>
      </c>
      <c r="F1702" s="16">
        <v>11.33</v>
      </c>
      <c r="G1702" s="16">
        <v>1726.050033569338</v>
      </c>
      <c r="H1702" s="29">
        <v>1.1691094747028838</v>
      </c>
      <c r="I1702" s="26">
        <v>203.5</v>
      </c>
      <c r="J1702" s="30">
        <v>9.8852603706972644E-2</v>
      </c>
      <c r="K1702" s="31">
        <v>0.26885533138309425</v>
      </c>
      <c r="L1702" s="111">
        <f t="shared" si="676"/>
        <v>1.1000000000000001</v>
      </c>
      <c r="M1702" s="112">
        <f t="shared" si="677"/>
        <v>9.9999999999999992E-2</v>
      </c>
      <c r="N1702" s="112" t="b">
        <f t="shared" si="678"/>
        <v>1</v>
      </c>
      <c r="O1702" s="112" t="b">
        <f t="shared" si="679"/>
        <v>1</v>
      </c>
      <c r="P1702" s="113">
        <f t="shared" si="680"/>
        <v>11</v>
      </c>
      <c r="Q1702" s="113">
        <f t="shared" si="681"/>
        <v>16</v>
      </c>
      <c r="R1702" s="114" t="str">
        <f t="shared" si="697"/>
        <v>1.1-0.1</v>
      </c>
      <c r="S1702" s="127">
        <f t="shared" si="682"/>
        <v>2.1645494498070362E-3</v>
      </c>
      <c r="T1702" s="112" t="b">
        <f t="shared" si="683"/>
        <v>1</v>
      </c>
      <c r="U1702" s="22">
        <f t="shared" si="684"/>
        <v>11.155000831932758</v>
      </c>
      <c r="V1702" s="22">
        <f t="shared" si="685"/>
        <v>1.082091313720706</v>
      </c>
      <c r="W1702" s="81">
        <f t="shared" si="686"/>
        <v>12</v>
      </c>
      <c r="X1702" s="22">
        <f t="shared" si="687"/>
        <v>0.16825406523452777</v>
      </c>
      <c r="Y1702" s="3">
        <f>IF(U1702&gt;'Power Curve'!$C$37,0,INDEX(Ci,$W1702,1)*POWER(1-X1702,3)+INDEX(Ci,$W1702,2)*3*X1702*POWER(1-X1702,2)+INDEX(Ci,$W1702,3)*3*POWER(X1702,2)*(1-X1702)+INDEX(Ci,$W1702,4)*POWER(X1702,3))</f>
        <v>1806.5979702316399</v>
      </c>
      <c r="Z1702" s="3">
        <f t="shared" si="688"/>
        <v>1810.5084408741272</v>
      </c>
      <c r="AA1702" s="3">
        <f t="shared" si="689"/>
        <v>1726.050033569338</v>
      </c>
      <c r="AB1702" s="3">
        <f t="shared" si="698"/>
        <v>84.458407304789262</v>
      </c>
      <c r="AC1702" s="3">
        <f t="shared" si="699"/>
        <v>84.458407304789262</v>
      </c>
      <c r="AE1702" s="34">
        <f t="shared" si="690"/>
        <v>11</v>
      </c>
      <c r="AF1702" s="73" t="b">
        <f>COUNTIF('Power Curve'!$D$2:$D$31,AE1702)&gt;0</f>
        <v>1</v>
      </c>
      <c r="AG1702" s="73" t="b">
        <f t="shared" si="691"/>
        <v>0</v>
      </c>
      <c r="AH1702" s="73" t="b">
        <f t="shared" si="700"/>
        <v>1</v>
      </c>
      <c r="AI1702" s="34" t="str">
        <f t="shared" si="692"/>
        <v>Outer</v>
      </c>
      <c r="AJ1702" s="35" t="str">
        <f t="shared" si="701"/>
        <v>1.0-1.1</v>
      </c>
      <c r="AK1702" s="36" t="str">
        <f t="shared" si="693"/>
        <v>11-12</v>
      </c>
      <c r="AL1702" s="36" t="str">
        <f t="shared" si="694"/>
        <v>Mar</v>
      </c>
      <c r="AM1702" s="35" t="str">
        <f t="shared" si="695"/>
        <v>195-205</v>
      </c>
      <c r="AN1702" s="36" t="str">
        <f t="shared" si="696"/>
        <v>HWS-LTI</v>
      </c>
    </row>
    <row r="1703" spans="5:40" x14ac:dyDescent="0.3">
      <c r="E1703" s="12">
        <v>40978.493055555555</v>
      </c>
      <c r="F1703" s="16">
        <v>10.79</v>
      </c>
      <c r="G1703" s="16">
        <v>1707.9299621582011</v>
      </c>
      <c r="H1703" s="29">
        <v>1.1687691353091514</v>
      </c>
      <c r="I1703" s="26">
        <v>200.5</v>
      </c>
      <c r="J1703" s="30">
        <v>0.11399443929564412</v>
      </c>
      <c r="K1703" s="31">
        <v>0.18447110019653856</v>
      </c>
      <c r="L1703" s="111">
        <f t="shared" si="676"/>
        <v>1</v>
      </c>
      <c r="M1703" s="112">
        <f t="shared" si="677"/>
        <v>0.11</v>
      </c>
      <c r="N1703" s="112" t="b">
        <f t="shared" si="678"/>
        <v>1</v>
      </c>
      <c r="O1703" s="112" t="b">
        <f t="shared" si="679"/>
        <v>1</v>
      </c>
      <c r="P1703" s="113">
        <f t="shared" si="680"/>
        <v>10</v>
      </c>
      <c r="Q1703" s="113">
        <f t="shared" si="681"/>
        <v>15</v>
      </c>
      <c r="R1703" s="114" t="str">
        <f t="shared" si="697"/>
        <v>1-0.11</v>
      </c>
      <c r="S1703" s="127">
        <f t="shared" si="682"/>
        <v>3.3916226553713921E-4</v>
      </c>
      <c r="T1703" s="112" t="b">
        <f t="shared" si="683"/>
        <v>1</v>
      </c>
      <c r="U1703" s="22">
        <f t="shared" si="684"/>
        <v>10.622310527225064</v>
      </c>
      <c r="V1703" s="22">
        <f t="shared" si="685"/>
        <v>0.99976230995847037</v>
      </c>
      <c r="W1703" s="81">
        <f t="shared" si="686"/>
        <v>11</v>
      </c>
      <c r="X1703" s="22">
        <f t="shared" si="687"/>
        <v>0.65255047427313018</v>
      </c>
      <c r="Y1703" s="3">
        <f>IF(U1703&gt;'Power Curve'!$C$37,0,INDEX(Ci,$W1703,1)*POWER(1-X1703,3)+INDEX(Ci,$W1703,2)*3*X1703*POWER(1-X1703,2)+INDEX(Ci,$W1703,3)*3*POWER(X1703,2)*(1-X1703)+INDEX(Ci,$W1703,4)*POWER(X1703,3))</f>
        <v>1701.1633994479926</v>
      </c>
      <c r="Z1703" s="3">
        <f t="shared" si="688"/>
        <v>1701.7403698805981</v>
      </c>
      <c r="AA1703" s="3">
        <f t="shared" si="689"/>
        <v>1707.9299621582011</v>
      </c>
      <c r="AB1703" s="3">
        <f t="shared" si="698"/>
        <v>-6.1895922776029693</v>
      </c>
      <c r="AC1703" s="3">
        <f t="shared" si="699"/>
        <v>6.1895922776029693</v>
      </c>
      <c r="AE1703" s="34">
        <f t="shared" si="690"/>
        <v>11</v>
      </c>
      <c r="AF1703" s="73" t="b">
        <f>COUNTIF('Power Curve'!$D$2:$D$31,AE1703)&gt;0</f>
        <v>1</v>
      </c>
      <c r="AG1703" s="73" t="b">
        <f t="shared" si="691"/>
        <v>0</v>
      </c>
      <c r="AH1703" s="73" t="b">
        <f t="shared" si="700"/>
        <v>1</v>
      </c>
      <c r="AI1703" s="34" t="str">
        <f t="shared" si="692"/>
        <v>Inner</v>
      </c>
      <c r="AJ1703" s="35" t="str">
        <f t="shared" si="701"/>
        <v>0.9-1.0</v>
      </c>
      <c r="AK1703" s="36" t="str">
        <f t="shared" si="693"/>
        <v>11-12</v>
      </c>
      <c r="AL1703" s="36" t="str">
        <f t="shared" si="694"/>
        <v>Mar</v>
      </c>
      <c r="AM1703" s="35" t="str">
        <f t="shared" si="695"/>
        <v>195-205</v>
      </c>
      <c r="AN1703" s="36" t="str">
        <f t="shared" si="696"/>
        <v>Inner-TI</v>
      </c>
    </row>
    <row r="1704" spans="5:40" x14ac:dyDescent="0.3">
      <c r="E1704" s="12">
        <v>40978.618055555555</v>
      </c>
      <c r="F1704" s="16">
        <v>11.82</v>
      </c>
      <c r="G1704" s="16">
        <v>1896.9299621582061</v>
      </c>
      <c r="H1704" s="29">
        <v>1.1771217694989129</v>
      </c>
      <c r="I1704" s="26">
        <v>265.2</v>
      </c>
      <c r="J1704" s="30">
        <v>0.18527918781725888</v>
      </c>
      <c r="K1704" s="31">
        <v>0.12396904126690471</v>
      </c>
      <c r="L1704" s="111">
        <f t="shared" si="676"/>
        <v>1.2000000000000002</v>
      </c>
      <c r="M1704" s="112">
        <f t="shared" si="677"/>
        <v>0.19</v>
      </c>
      <c r="N1704" s="112" t="b">
        <f t="shared" si="678"/>
        <v>1</v>
      </c>
      <c r="O1704" s="112" t="b">
        <f t="shared" si="679"/>
        <v>1</v>
      </c>
      <c r="P1704" s="113">
        <f t="shared" si="680"/>
        <v>12</v>
      </c>
      <c r="Q1704" s="113">
        <f t="shared" si="681"/>
        <v>7</v>
      </c>
      <c r="R1704" s="114" t="str">
        <f t="shared" si="697"/>
        <v>1.2-0.19</v>
      </c>
      <c r="S1704" s="127">
        <f t="shared" si="682"/>
        <v>0</v>
      </c>
      <c r="T1704" s="112" t="b">
        <f t="shared" si="683"/>
        <v>0</v>
      </c>
      <c r="U1704" s="22">
        <f t="shared" si="684"/>
        <v>11.663957024394776</v>
      </c>
      <c r="V1704" s="22">
        <f t="shared" si="685"/>
        <v>1.1607521339265694</v>
      </c>
      <c r="W1704" s="81">
        <f t="shared" si="686"/>
        <v>12</v>
      </c>
      <c r="X1704" s="22">
        <f t="shared" si="687"/>
        <v>0.6584828982256079</v>
      </c>
      <c r="Y1704" s="3">
        <f>IF(U1704&gt;'Power Curve'!$C$37,0,INDEX(Ci,$W1704,1)*POWER(1-X1704,3)+INDEX(Ci,$W1704,2)*3*X1704*POWER(1-X1704,2)+INDEX(Ci,$W1704,3)*3*POWER(X1704,2)*(1-X1704)+INDEX(Ci,$W1704,4)*POWER(X1704,3))</f>
        <v>1884.1588498384535</v>
      </c>
      <c r="Z1704" s="3">
        <f t="shared" si="688"/>
        <v>1884.1588498384535</v>
      </c>
      <c r="AA1704" s="3">
        <f t="shared" si="689"/>
        <v>1896.9299621582061</v>
      </c>
      <c r="AB1704" s="3">
        <f t="shared" si="698"/>
        <v>-12.771112319752547</v>
      </c>
      <c r="AC1704" s="3">
        <f t="shared" si="699"/>
        <v>12.771112319752547</v>
      </c>
      <c r="AE1704" s="34">
        <f t="shared" si="690"/>
        <v>12</v>
      </c>
      <c r="AF1704" s="73" t="b">
        <f>COUNTIF('Power Curve'!$D$2:$D$31,AE1704)&gt;0</f>
        <v>1</v>
      </c>
      <c r="AG1704" s="73" t="b">
        <f t="shared" si="691"/>
        <v>0</v>
      </c>
      <c r="AH1704" s="73" t="b">
        <f t="shared" si="700"/>
        <v>1</v>
      </c>
      <c r="AI1704" s="34" t="str">
        <f t="shared" si="692"/>
        <v>Outer</v>
      </c>
      <c r="AJ1704" s="35" t="str">
        <f t="shared" si="701"/>
        <v>1.1-1.2</v>
      </c>
      <c r="AK1704" s="36" t="str">
        <f t="shared" si="693"/>
        <v>14-15</v>
      </c>
      <c r="AL1704" s="36" t="str">
        <f t="shared" si="694"/>
        <v>Mar</v>
      </c>
      <c r="AM1704" s="35" t="str">
        <f t="shared" si="695"/>
        <v>265-275</v>
      </c>
      <c r="AN1704" s="36" t="str">
        <f t="shared" si="696"/>
        <v>HWS-HTI</v>
      </c>
    </row>
    <row r="1705" spans="5:40" x14ac:dyDescent="0.3">
      <c r="E1705" s="12">
        <v>40978.638888888891</v>
      </c>
      <c r="F1705" s="16">
        <v>13.01</v>
      </c>
      <c r="G1705" s="16">
        <v>1951.529968261719</v>
      </c>
      <c r="H1705" s="29">
        <v>1.1778556090987011</v>
      </c>
      <c r="I1705" s="26">
        <v>271.8</v>
      </c>
      <c r="J1705" s="30">
        <v>0.14296694850115296</v>
      </c>
      <c r="K1705" s="31">
        <v>0.12511971835747079</v>
      </c>
      <c r="L1705" s="111">
        <f t="shared" si="676"/>
        <v>1.3000000000000003</v>
      </c>
      <c r="M1705" s="112">
        <f t="shared" si="677"/>
        <v>0.14000000000000001</v>
      </c>
      <c r="N1705" s="112" t="b">
        <f t="shared" si="678"/>
        <v>1</v>
      </c>
      <c r="O1705" s="112" t="b">
        <f t="shared" si="679"/>
        <v>1</v>
      </c>
      <c r="P1705" s="113">
        <f t="shared" si="680"/>
        <v>13.000000000000002</v>
      </c>
      <c r="Q1705" s="113">
        <f t="shared" si="681"/>
        <v>12</v>
      </c>
      <c r="R1705" s="114" t="str">
        <f t="shared" si="697"/>
        <v>1.3-0.14</v>
      </c>
      <c r="S1705" s="127">
        <f t="shared" si="682"/>
        <v>-8.9101516438049953E-3</v>
      </c>
      <c r="T1705" s="112" t="b">
        <f t="shared" si="683"/>
        <v>1</v>
      </c>
      <c r="U1705" s="22">
        <f t="shared" si="684"/>
        <v>12.840914427110167</v>
      </c>
      <c r="V1705" s="22">
        <f t="shared" si="685"/>
        <v>1.342654694532244</v>
      </c>
      <c r="W1705" s="81">
        <f t="shared" si="686"/>
        <v>13</v>
      </c>
      <c r="X1705" s="22">
        <f t="shared" si="687"/>
        <v>0.84664192703866448</v>
      </c>
      <c r="Y1705" s="3">
        <f>IF(U1705&gt;'Power Curve'!$C$37,0,INDEX(Ci,$W1705,1)*POWER(1-X1705,3)+INDEX(Ci,$W1705,2)*3*X1705*POWER(1-X1705,2)+INDEX(Ci,$W1705,3)*3*POWER(X1705,2)*(1-X1705)+INDEX(Ci,$W1705,4)*POWER(X1705,3))</f>
        <v>1949.0279353535043</v>
      </c>
      <c r="Z1705" s="3">
        <f t="shared" si="688"/>
        <v>1931.6618008914922</v>
      </c>
      <c r="AA1705" s="3">
        <f t="shared" si="689"/>
        <v>1951.529968261719</v>
      </c>
      <c r="AB1705" s="3">
        <f t="shared" si="698"/>
        <v>-19.868167370226729</v>
      </c>
      <c r="AC1705" s="3">
        <f t="shared" si="699"/>
        <v>19.868167370226729</v>
      </c>
      <c r="AE1705" s="34">
        <f t="shared" si="690"/>
        <v>13</v>
      </c>
      <c r="AF1705" s="73" t="b">
        <f>COUNTIF('Power Curve'!$D$2:$D$31,AE1705)&gt;0</f>
        <v>1</v>
      </c>
      <c r="AG1705" s="73" t="b">
        <f t="shared" si="691"/>
        <v>0</v>
      </c>
      <c r="AH1705" s="73" t="b">
        <f t="shared" si="700"/>
        <v>1</v>
      </c>
      <c r="AI1705" s="34" t="str">
        <f t="shared" si="692"/>
        <v>Outer</v>
      </c>
      <c r="AJ1705" s="35" t="str">
        <f t="shared" si="701"/>
        <v>1.3-1.4</v>
      </c>
      <c r="AK1705" s="36" t="str">
        <f t="shared" si="693"/>
        <v>15-16</v>
      </c>
      <c r="AL1705" s="36" t="str">
        <f t="shared" si="694"/>
        <v>Mar</v>
      </c>
      <c r="AM1705" s="35" t="str">
        <f t="shared" si="695"/>
        <v>265-275</v>
      </c>
      <c r="AN1705" s="36" t="str">
        <f t="shared" si="696"/>
        <v>HWS-HTI</v>
      </c>
    </row>
    <row r="1706" spans="5:40" x14ac:dyDescent="0.3">
      <c r="E1706" s="12">
        <v>40978.645833333336</v>
      </c>
      <c r="F1706" s="16">
        <v>11.58</v>
      </c>
      <c r="G1706" s="16">
        <v>1614.5800476074269</v>
      </c>
      <c r="H1706" s="29">
        <v>1.1791695531317208</v>
      </c>
      <c r="I1706" s="26">
        <v>281.3</v>
      </c>
      <c r="J1706" s="30">
        <v>0.11053540587219343</v>
      </c>
      <c r="K1706" s="31">
        <v>0.12762551772531661</v>
      </c>
      <c r="L1706" s="111">
        <f t="shared" si="676"/>
        <v>1.1000000000000001</v>
      </c>
      <c r="M1706" s="112">
        <f t="shared" si="677"/>
        <v>0.11</v>
      </c>
      <c r="N1706" s="112" t="b">
        <f t="shared" si="678"/>
        <v>1</v>
      </c>
      <c r="O1706" s="112" t="b">
        <f t="shared" si="679"/>
        <v>1</v>
      </c>
      <c r="P1706" s="113">
        <f t="shared" si="680"/>
        <v>11</v>
      </c>
      <c r="Q1706" s="113">
        <f t="shared" si="681"/>
        <v>15</v>
      </c>
      <c r="R1706" s="114" t="str">
        <f t="shared" si="697"/>
        <v>1.1-0.11</v>
      </c>
      <c r="S1706" s="127">
        <f t="shared" si="682"/>
        <v>5.1890265707928524E-3</v>
      </c>
      <c r="T1706" s="112" t="b">
        <f t="shared" si="683"/>
        <v>1</v>
      </c>
      <c r="U1706" s="22">
        <f t="shared" si="684"/>
        <v>11.433747982539208</v>
      </c>
      <c r="V1706" s="22">
        <f t="shared" si="685"/>
        <v>1.1251725844105935</v>
      </c>
      <c r="W1706" s="81">
        <f t="shared" si="686"/>
        <v>12</v>
      </c>
      <c r="X1706" s="22">
        <f t="shared" si="687"/>
        <v>0.43674454116401829</v>
      </c>
      <c r="Y1706" s="3">
        <f>IF(U1706&gt;'Power Curve'!$C$37,0,INDEX(Ci,$W1706,1)*POWER(1-X1706,3)+INDEX(Ci,$W1706,2)*3*X1706*POWER(1-X1706,2)+INDEX(Ci,$W1706,3)*3*POWER(X1706,2)*(1-X1706)+INDEX(Ci,$W1706,4)*POWER(X1706,3))</f>
        <v>1852.1737692956992</v>
      </c>
      <c r="Z1706" s="3">
        <f t="shared" si="688"/>
        <v>1861.7847481983001</v>
      </c>
      <c r="AA1706" s="3">
        <f t="shared" si="689"/>
        <v>1614.5800476074269</v>
      </c>
      <c r="AB1706" s="3">
        <f t="shared" si="698"/>
        <v>247.20470059087324</v>
      </c>
      <c r="AC1706" s="3">
        <f t="shared" si="699"/>
        <v>247.20470059087324</v>
      </c>
      <c r="AE1706" s="34">
        <f t="shared" si="690"/>
        <v>11</v>
      </c>
      <c r="AF1706" s="73" t="b">
        <f>COUNTIF('Power Curve'!$D$2:$D$31,AE1706)&gt;0</f>
        <v>1</v>
      </c>
      <c r="AG1706" s="73" t="b">
        <f t="shared" si="691"/>
        <v>0</v>
      </c>
      <c r="AH1706" s="73" t="b">
        <f t="shared" si="700"/>
        <v>1</v>
      </c>
      <c r="AI1706" s="34" t="str">
        <f t="shared" si="692"/>
        <v>Inner</v>
      </c>
      <c r="AJ1706" s="35" t="str">
        <f t="shared" si="701"/>
        <v>1.1-1.2</v>
      </c>
      <c r="AK1706" s="36" t="str">
        <f t="shared" si="693"/>
        <v>15-16</v>
      </c>
      <c r="AL1706" s="36" t="str">
        <f t="shared" si="694"/>
        <v>Mar</v>
      </c>
      <c r="AM1706" s="35" t="str">
        <f t="shared" si="695"/>
        <v>275-285</v>
      </c>
      <c r="AN1706" s="36" t="str">
        <f t="shared" si="696"/>
        <v>Inner-TI</v>
      </c>
    </row>
    <row r="1707" spans="5:40" x14ac:dyDescent="0.3">
      <c r="E1707" s="12">
        <v>40978.652777777781</v>
      </c>
      <c r="F1707" s="16">
        <v>12.1</v>
      </c>
      <c r="G1707" s="16">
        <v>1791.059997558599</v>
      </c>
      <c r="H1707" s="29">
        <v>1.1801822507932489</v>
      </c>
      <c r="I1707" s="26">
        <v>271.7</v>
      </c>
      <c r="J1707" s="30">
        <v>0.14214876033057852</v>
      </c>
      <c r="K1707" s="31">
        <v>0.14410622756894825</v>
      </c>
      <c r="L1707" s="111">
        <f t="shared" si="676"/>
        <v>1.2000000000000002</v>
      </c>
      <c r="M1707" s="112">
        <f t="shared" si="677"/>
        <v>0.14000000000000001</v>
      </c>
      <c r="N1707" s="112" t="b">
        <f t="shared" si="678"/>
        <v>1</v>
      </c>
      <c r="O1707" s="112" t="b">
        <f t="shared" si="679"/>
        <v>1</v>
      </c>
      <c r="P1707" s="113">
        <f t="shared" si="680"/>
        <v>12</v>
      </c>
      <c r="Q1707" s="113">
        <f t="shared" si="681"/>
        <v>12</v>
      </c>
      <c r="R1707" s="114" t="str">
        <f t="shared" si="697"/>
        <v>1.2-0.14</v>
      </c>
      <c r="S1707" s="127">
        <f t="shared" si="682"/>
        <v>-1.1188851936056029E-2</v>
      </c>
      <c r="T1707" s="112" t="b">
        <f t="shared" si="683"/>
        <v>1</v>
      </c>
      <c r="U1707" s="22">
        <f t="shared" si="684"/>
        <v>11.95059972601779</v>
      </c>
      <c r="V1707" s="22">
        <f t="shared" si="685"/>
        <v>1.2050536874780051</v>
      </c>
      <c r="W1707" s="81">
        <f t="shared" si="686"/>
        <v>12</v>
      </c>
      <c r="X1707" s="22">
        <f t="shared" si="687"/>
        <v>0.9345784034641017</v>
      </c>
      <c r="Y1707" s="3">
        <f>IF(U1707&gt;'Power Curve'!$C$37,0,INDEX(Ci,$W1707,1)*POWER(1-X1707,3)+INDEX(Ci,$W1707,2)*3*X1707*POWER(1-X1707,2)+INDEX(Ci,$W1707,3)*3*POWER(X1707,2)*(1-X1707)+INDEX(Ci,$W1707,4)*POWER(X1707,3))</f>
        <v>1912.7043690904493</v>
      </c>
      <c r="Z1707" s="3">
        <f t="shared" si="688"/>
        <v>1891.3034031072489</v>
      </c>
      <c r="AA1707" s="3">
        <f t="shared" si="689"/>
        <v>1791.059997558599</v>
      </c>
      <c r="AB1707" s="3">
        <f t="shared" si="698"/>
        <v>100.24340554864989</v>
      </c>
      <c r="AC1707" s="3">
        <f t="shared" si="699"/>
        <v>100.24340554864989</v>
      </c>
      <c r="AE1707" s="34">
        <f t="shared" si="690"/>
        <v>12</v>
      </c>
      <c r="AF1707" s="73" t="b">
        <f>COUNTIF('Power Curve'!$D$2:$D$31,AE1707)&gt;0</f>
        <v>1</v>
      </c>
      <c r="AG1707" s="73" t="b">
        <f t="shared" si="691"/>
        <v>0</v>
      </c>
      <c r="AH1707" s="73" t="b">
        <f t="shared" si="700"/>
        <v>1</v>
      </c>
      <c r="AI1707" s="34" t="str">
        <f t="shared" si="692"/>
        <v>Outer</v>
      </c>
      <c r="AJ1707" s="35" t="str">
        <f t="shared" si="701"/>
        <v>1.2-1.3</v>
      </c>
      <c r="AK1707" s="36" t="str">
        <f t="shared" si="693"/>
        <v>15-16</v>
      </c>
      <c r="AL1707" s="36" t="str">
        <f t="shared" si="694"/>
        <v>Mar</v>
      </c>
      <c r="AM1707" s="35" t="str">
        <f t="shared" si="695"/>
        <v>265-275</v>
      </c>
      <c r="AN1707" s="36" t="str">
        <f t="shared" si="696"/>
        <v>HWS-HTI</v>
      </c>
    </row>
    <row r="1708" spans="5:40" x14ac:dyDescent="0.3">
      <c r="E1708" s="12">
        <v>40978.659722222219</v>
      </c>
      <c r="F1708" s="16">
        <v>11.44</v>
      </c>
      <c r="G1708" s="16">
        <v>1837.090042114263</v>
      </c>
      <c r="H1708" s="29">
        <v>1.1806591970224098</v>
      </c>
      <c r="I1708" s="26">
        <v>276.60000000000002</v>
      </c>
      <c r="J1708" s="30">
        <v>0.11625874125874126</v>
      </c>
      <c r="K1708" s="31">
        <v>0.10396952228150835</v>
      </c>
      <c r="L1708" s="111">
        <f t="shared" si="676"/>
        <v>1.1000000000000001</v>
      </c>
      <c r="M1708" s="112">
        <f t="shared" si="677"/>
        <v>0.12</v>
      </c>
      <c r="N1708" s="112" t="b">
        <f t="shared" si="678"/>
        <v>1</v>
      </c>
      <c r="O1708" s="112" t="b">
        <f t="shared" si="679"/>
        <v>1</v>
      </c>
      <c r="P1708" s="113">
        <f t="shared" si="680"/>
        <v>11</v>
      </c>
      <c r="Q1708" s="113">
        <f t="shared" si="681"/>
        <v>14</v>
      </c>
      <c r="R1708" s="114" t="str">
        <f t="shared" si="697"/>
        <v>1.1-0.12</v>
      </c>
      <c r="S1708" s="127">
        <f t="shared" si="682"/>
        <v>-5.3856963079778968E-4</v>
      </c>
      <c r="T1708" s="112" t="b">
        <f t="shared" si="683"/>
        <v>1</v>
      </c>
      <c r="U1708" s="22">
        <f t="shared" si="684"/>
        <v>11.300270678708168</v>
      </c>
      <c r="V1708" s="22">
        <f t="shared" si="685"/>
        <v>1.1045432368287771</v>
      </c>
      <c r="W1708" s="81">
        <f t="shared" si="686"/>
        <v>12</v>
      </c>
      <c r="X1708" s="22">
        <f t="shared" si="687"/>
        <v>0.30817861769749205</v>
      </c>
      <c r="Y1708" s="3">
        <f>IF(U1708&gt;'Power Curve'!$C$37,0,INDEX(Ci,$W1708,1)*POWER(1-X1708,3)+INDEX(Ci,$W1708,2)*3*X1708*POWER(1-X1708,2)+INDEX(Ci,$W1708,3)*3*POWER(X1708,2)*(1-X1708)+INDEX(Ci,$W1708,4)*POWER(X1708,3))</f>
        <v>1831.0386108704959</v>
      </c>
      <c r="Z1708" s="3">
        <f t="shared" si="688"/>
        <v>1830.0524690818629</v>
      </c>
      <c r="AA1708" s="3">
        <f t="shared" si="689"/>
        <v>1837.090042114263</v>
      </c>
      <c r="AB1708" s="3">
        <f t="shared" si="698"/>
        <v>-7.0375730324001324</v>
      </c>
      <c r="AC1708" s="3">
        <f t="shared" si="699"/>
        <v>7.0375730324001324</v>
      </c>
      <c r="AE1708" s="34">
        <f t="shared" si="690"/>
        <v>11</v>
      </c>
      <c r="AF1708" s="73" t="b">
        <f>COUNTIF('Power Curve'!$D$2:$D$31,AE1708)&gt;0</f>
        <v>1</v>
      </c>
      <c r="AG1708" s="73" t="b">
        <f t="shared" si="691"/>
        <v>0</v>
      </c>
      <c r="AH1708" s="73" t="b">
        <f t="shared" si="700"/>
        <v>1</v>
      </c>
      <c r="AI1708" s="34" t="str">
        <f t="shared" si="692"/>
        <v>Inner</v>
      </c>
      <c r="AJ1708" s="35" t="str">
        <f t="shared" si="701"/>
        <v>1.1-1.2</v>
      </c>
      <c r="AK1708" s="36" t="str">
        <f t="shared" si="693"/>
        <v>15-16</v>
      </c>
      <c r="AL1708" s="36" t="str">
        <f t="shared" si="694"/>
        <v>Mar</v>
      </c>
      <c r="AM1708" s="35" t="str">
        <f t="shared" si="695"/>
        <v>275-285</v>
      </c>
      <c r="AN1708" s="36" t="str">
        <f t="shared" si="696"/>
        <v>Inner-TI</v>
      </c>
    </row>
    <row r="1709" spans="5:40" x14ac:dyDescent="0.3">
      <c r="E1709" s="12">
        <v>40978.666666666664</v>
      </c>
      <c r="F1709" s="16">
        <v>10.35</v>
      </c>
      <c r="G1709" s="16">
        <v>1597.669982910156</v>
      </c>
      <c r="H1709" s="29">
        <v>1.1806321565762599</v>
      </c>
      <c r="I1709" s="26">
        <v>279.7</v>
      </c>
      <c r="J1709" s="30">
        <v>0.11787439613526571</v>
      </c>
      <c r="K1709" s="31">
        <v>0.13370459026392872</v>
      </c>
      <c r="L1709" s="111">
        <f t="shared" si="676"/>
        <v>0.9</v>
      </c>
      <c r="M1709" s="112">
        <f t="shared" si="677"/>
        <v>0.12</v>
      </c>
      <c r="N1709" s="112" t="b">
        <f t="shared" si="678"/>
        <v>1</v>
      </c>
      <c r="O1709" s="112" t="b">
        <f t="shared" si="679"/>
        <v>1</v>
      </c>
      <c r="P1709" s="113">
        <f t="shared" si="680"/>
        <v>9</v>
      </c>
      <c r="Q1709" s="113">
        <f t="shared" si="681"/>
        <v>14</v>
      </c>
      <c r="R1709" s="114" t="str">
        <f t="shared" si="697"/>
        <v>0.9-0.12</v>
      </c>
      <c r="S1709" s="127">
        <f t="shared" si="682"/>
        <v>-6.8685837526370197E-3</v>
      </c>
      <c r="T1709" s="112" t="b">
        <f t="shared" si="683"/>
        <v>1</v>
      </c>
      <c r="U1709" s="22">
        <f t="shared" si="684"/>
        <v>10.223505999063946</v>
      </c>
      <c r="V1709" s="22">
        <f t="shared" si="685"/>
        <v>0.93812578455298168</v>
      </c>
      <c r="W1709" s="81">
        <f t="shared" si="686"/>
        <v>11</v>
      </c>
      <c r="X1709" s="22">
        <f t="shared" si="687"/>
        <v>0.26550838387021819</v>
      </c>
      <c r="Y1709" s="3">
        <f>IF(U1709&gt;'Power Curve'!$C$37,0,INDEX(Ci,$W1709,1)*POWER(1-X1709,3)+INDEX(Ci,$W1709,2)*3*X1709*POWER(1-X1709,2)+INDEX(Ci,$W1709,3)*3*POWER(X1709,2)*(1-X1709)+INDEX(Ci,$W1709,4)*POWER(X1709,3))</f>
        <v>1596.9428258869318</v>
      </c>
      <c r="Z1709" s="3">
        <f t="shared" si="688"/>
        <v>1585.9740903391546</v>
      </c>
      <c r="AA1709" s="3">
        <f t="shared" si="689"/>
        <v>1597.669982910156</v>
      </c>
      <c r="AB1709" s="3">
        <f t="shared" si="698"/>
        <v>-11.695892571001423</v>
      </c>
      <c r="AC1709" s="3">
        <f t="shared" si="699"/>
        <v>11.695892571001423</v>
      </c>
      <c r="AE1709" s="34">
        <f t="shared" si="690"/>
        <v>10</v>
      </c>
      <c r="AF1709" s="73" t="b">
        <f>COUNTIF('Power Curve'!$D$2:$D$31,AE1709)&gt;0</f>
        <v>1</v>
      </c>
      <c r="AG1709" s="73" t="b">
        <f t="shared" si="691"/>
        <v>0</v>
      </c>
      <c r="AH1709" s="73" t="b">
        <f t="shared" si="700"/>
        <v>1</v>
      </c>
      <c r="AI1709" s="34" t="str">
        <f t="shared" si="692"/>
        <v>Inner</v>
      </c>
      <c r="AJ1709" s="35" t="str">
        <f t="shared" si="701"/>
        <v>0.9-1.0</v>
      </c>
      <c r="AK1709" s="36" t="str">
        <f t="shared" si="693"/>
        <v>16-17</v>
      </c>
      <c r="AL1709" s="36" t="str">
        <f t="shared" si="694"/>
        <v>Mar</v>
      </c>
      <c r="AM1709" s="35" t="str">
        <f t="shared" si="695"/>
        <v>275-285</v>
      </c>
      <c r="AN1709" s="36" t="str">
        <f t="shared" si="696"/>
        <v>Inner-TI</v>
      </c>
    </row>
    <row r="1710" spans="5:40" x14ac:dyDescent="0.3">
      <c r="E1710" s="12">
        <v>40978.673611111109</v>
      </c>
      <c r="F1710" s="16">
        <v>9.51</v>
      </c>
      <c r="G1710" s="16">
        <v>1390.2700500488331</v>
      </c>
      <c r="H1710" s="29">
        <v>1.1811527366402643</v>
      </c>
      <c r="I1710" s="26">
        <v>276.5</v>
      </c>
      <c r="J1710" s="30">
        <v>0.16614090431125134</v>
      </c>
      <c r="K1710" s="31">
        <v>0.11979486074474716</v>
      </c>
      <c r="L1710" s="111">
        <f t="shared" si="676"/>
        <v>0.8</v>
      </c>
      <c r="M1710" s="112">
        <f t="shared" si="677"/>
        <v>0.17</v>
      </c>
      <c r="N1710" s="112" t="b">
        <f t="shared" si="678"/>
        <v>1</v>
      </c>
      <c r="O1710" s="112" t="b">
        <f t="shared" si="679"/>
        <v>1</v>
      </c>
      <c r="P1710" s="113">
        <f t="shared" si="680"/>
        <v>8</v>
      </c>
      <c r="Q1710" s="113">
        <f t="shared" si="681"/>
        <v>9</v>
      </c>
      <c r="R1710" s="114" t="str">
        <f t="shared" si="697"/>
        <v>0.8-0.17</v>
      </c>
      <c r="S1710" s="127">
        <f t="shared" si="682"/>
        <v>1.6635214384949217E-2</v>
      </c>
      <c r="T1710" s="112" t="b">
        <f t="shared" si="683"/>
        <v>1</v>
      </c>
      <c r="U1710" s="22">
        <f t="shared" si="684"/>
        <v>9.3951526517090649</v>
      </c>
      <c r="V1710" s="22">
        <f t="shared" si="685"/>
        <v>0.81010110445623618</v>
      </c>
      <c r="W1710" s="81">
        <f t="shared" si="686"/>
        <v>10</v>
      </c>
      <c r="X1710" s="22">
        <f t="shared" si="687"/>
        <v>0.41030905568971682</v>
      </c>
      <c r="Y1710" s="3">
        <f>IF(U1710&gt;'Power Curve'!$C$37,0,INDEX(Ci,$W1710,1)*POWER(1-X1710,3)+INDEX(Ci,$W1710,2)*3*X1710*POWER(1-X1710,2)+INDEX(Ci,$W1710,3)*3*POWER(X1710,2)*(1-X1710)+INDEX(Ci,$W1710,4)*POWER(X1710,3))</f>
        <v>1333.1090873918426</v>
      </c>
      <c r="Z1710" s="3">
        <f t="shared" si="688"/>
        <v>1355.2856428591301</v>
      </c>
      <c r="AA1710" s="3">
        <f t="shared" si="689"/>
        <v>1390.2700500488331</v>
      </c>
      <c r="AB1710" s="3">
        <f t="shared" si="698"/>
        <v>-34.984407189703006</v>
      </c>
      <c r="AC1710" s="3">
        <f t="shared" si="699"/>
        <v>34.984407189703006</v>
      </c>
      <c r="AE1710" s="34">
        <f t="shared" si="690"/>
        <v>9</v>
      </c>
      <c r="AF1710" s="73" t="b">
        <f>COUNTIF('Power Curve'!$D$2:$D$31,AE1710)&gt;0</f>
        <v>1</v>
      </c>
      <c r="AG1710" s="73" t="b">
        <f t="shared" si="691"/>
        <v>0</v>
      </c>
      <c r="AH1710" s="73" t="b">
        <f t="shared" si="700"/>
        <v>1</v>
      </c>
      <c r="AI1710" s="34" t="str">
        <f t="shared" si="692"/>
        <v>Outer</v>
      </c>
      <c r="AJ1710" s="35" t="str">
        <f t="shared" si="701"/>
        <v>0.8-0.9</v>
      </c>
      <c r="AK1710" s="36" t="str">
        <f t="shared" si="693"/>
        <v>16-17</v>
      </c>
      <c r="AL1710" s="36" t="str">
        <f t="shared" si="694"/>
        <v>Mar</v>
      </c>
      <c r="AM1710" s="35" t="str">
        <f t="shared" si="695"/>
        <v>275-285</v>
      </c>
      <c r="AN1710" s="36" t="str">
        <f t="shared" si="696"/>
        <v>HWS-HTI</v>
      </c>
    </row>
    <row r="1711" spans="5:40" x14ac:dyDescent="0.3">
      <c r="E1711" s="12">
        <v>40978.680555555555</v>
      </c>
      <c r="F1711" s="16">
        <v>11</v>
      </c>
      <c r="G1711" s="16">
        <v>1703.650024414063</v>
      </c>
      <c r="H1711" s="29">
        <v>1.1818041075311454</v>
      </c>
      <c r="I1711" s="26">
        <v>271.5</v>
      </c>
      <c r="J1711" s="30">
        <v>0.19454545454545455</v>
      </c>
      <c r="K1711" s="31">
        <v>8.2098925413125245E-2</v>
      </c>
      <c r="L1711" s="111">
        <f t="shared" si="676"/>
        <v>1</v>
      </c>
      <c r="M1711" s="112">
        <f t="shared" si="677"/>
        <v>0.19</v>
      </c>
      <c r="N1711" s="112" t="b">
        <f t="shared" si="678"/>
        <v>1</v>
      </c>
      <c r="O1711" s="112" t="b">
        <f t="shared" si="679"/>
        <v>1</v>
      </c>
      <c r="P1711" s="113">
        <f t="shared" si="680"/>
        <v>10</v>
      </c>
      <c r="Q1711" s="113">
        <f t="shared" si="681"/>
        <v>7</v>
      </c>
      <c r="R1711" s="114" t="str">
        <f t="shared" si="697"/>
        <v>1-0.19</v>
      </c>
      <c r="S1711" s="127">
        <f t="shared" si="682"/>
        <v>0</v>
      </c>
      <c r="T1711" s="112" t="b">
        <f t="shared" si="683"/>
        <v>0</v>
      </c>
      <c r="U1711" s="22">
        <f t="shared" si="684"/>
        <v>10.869155964875915</v>
      </c>
      <c r="V1711" s="22">
        <f t="shared" si="685"/>
        <v>1.0379130680733553</v>
      </c>
      <c r="W1711" s="81">
        <f t="shared" si="686"/>
        <v>11</v>
      </c>
      <c r="X1711" s="22">
        <f t="shared" si="687"/>
        <v>0.89211539254358863</v>
      </c>
      <c r="Y1711" s="3">
        <f>IF(U1711&gt;'Power Curve'!$C$37,0,INDEX(Ci,$W1711,1)*POWER(1-X1711,3)+INDEX(Ci,$W1711,2)*3*X1711*POWER(1-X1711,2)+INDEX(Ci,$W1711,3)*3*POWER(X1711,2)*(1-X1711)+INDEX(Ci,$W1711,4)*POWER(X1711,3))</f>
        <v>1755.2980235223918</v>
      </c>
      <c r="Z1711" s="3">
        <f t="shared" si="688"/>
        <v>1755.2980235223918</v>
      </c>
      <c r="AA1711" s="3">
        <f t="shared" si="689"/>
        <v>1703.650024414063</v>
      </c>
      <c r="AB1711" s="3">
        <f t="shared" si="698"/>
        <v>51.647999108328804</v>
      </c>
      <c r="AC1711" s="3">
        <f t="shared" si="699"/>
        <v>51.647999108328804</v>
      </c>
      <c r="AE1711" s="34">
        <f t="shared" si="690"/>
        <v>11</v>
      </c>
      <c r="AF1711" s="73" t="b">
        <f>COUNTIF('Power Curve'!$D$2:$D$31,AE1711)&gt;0</f>
        <v>1</v>
      </c>
      <c r="AG1711" s="73" t="b">
        <f t="shared" si="691"/>
        <v>0</v>
      </c>
      <c r="AH1711" s="73" t="b">
        <f t="shared" si="700"/>
        <v>1</v>
      </c>
      <c r="AI1711" s="34" t="str">
        <f t="shared" si="692"/>
        <v>Outer</v>
      </c>
      <c r="AJ1711" s="35" t="str">
        <f t="shared" si="701"/>
        <v>1.0-1.1</v>
      </c>
      <c r="AK1711" s="36" t="str">
        <f t="shared" si="693"/>
        <v>16-17</v>
      </c>
      <c r="AL1711" s="36" t="str">
        <f t="shared" si="694"/>
        <v>Mar</v>
      </c>
      <c r="AM1711" s="35" t="str">
        <f t="shared" si="695"/>
        <v>265-275</v>
      </c>
      <c r="AN1711" s="36" t="str">
        <f t="shared" si="696"/>
        <v>HWS-HTI</v>
      </c>
    </row>
    <row r="1712" spans="5:40" x14ac:dyDescent="0.3">
      <c r="E1712" s="12">
        <v>40978.6875</v>
      </c>
      <c r="F1712" s="16">
        <v>12.35</v>
      </c>
      <c r="G1712" s="16">
        <v>1903.6699523925831</v>
      </c>
      <c r="H1712" s="29">
        <v>1.1821358352271303</v>
      </c>
      <c r="I1712" s="26">
        <v>274.7</v>
      </c>
      <c r="J1712" s="30">
        <v>0.15384615384615385</v>
      </c>
      <c r="K1712" s="31">
        <v>0.1603558682615934</v>
      </c>
      <c r="L1712" s="111">
        <f t="shared" si="676"/>
        <v>1.2000000000000002</v>
      </c>
      <c r="M1712" s="112">
        <f t="shared" si="677"/>
        <v>0.15000000000000002</v>
      </c>
      <c r="N1712" s="112" t="b">
        <f t="shared" si="678"/>
        <v>1</v>
      </c>
      <c r="O1712" s="112" t="b">
        <f t="shared" si="679"/>
        <v>1</v>
      </c>
      <c r="P1712" s="113">
        <f t="shared" si="680"/>
        <v>12</v>
      </c>
      <c r="Q1712" s="113">
        <f t="shared" si="681"/>
        <v>10.999999999999998</v>
      </c>
      <c r="R1712" s="114" t="str">
        <f t="shared" si="697"/>
        <v>1.2-0.15</v>
      </c>
      <c r="S1712" s="127">
        <f t="shared" si="682"/>
        <v>-1.7191172307006151E-2</v>
      </c>
      <c r="T1712" s="112" t="b">
        <f t="shared" si="683"/>
        <v>1</v>
      </c>
      <c r="U1712" s="22">
        <f t="shared" si="684"/>
        <v>12.204239513429121</v>
      </c>
      <c r="V1712" s="22">
        <f t="shared" si="685"/>
        <v>1.2442545342505003</v>
      </c>
      <c r="W1712" s="81">
        <f t="shared" si="686"/>
        <v>13</v>
      </c>
      <c r="X1712" s="22">
        <f t="shared" si="687"/>
        <v>0.19119486618983708</v>
      </c>
      <c r="Y1712" s="3">
        <f>IF(U1712&gt;'Power Curve'!$C$37,0,INDEX(Ci,$W1712,1)*POWER(1-X1712,3)+INDEX(Ci,$W1712,2)*3*X1712*POWER(1-X1712,2)+INDEX(Ci,$W1712,3)*3*POWER(X1712,2)*(1-X1712)+INDEX(Ci,$W1712,4)*POWER(X1712,3))</f>
        <v>1926.8220503713671</v>
      </c>
      <c r="Z1712" s="3">
        <f t="shared" si="688"/>
        <v>1893.6977204984939</v>
      </c>
      <c r="AA1712" s="3">
        <f t="shared" si="689"/>
        <v>1903.6699523925831</v>
      </c>
      <c r="AB1712" s="3">
        <f t="shared" si="698"/>
        <v>-9.972231894089191</v>
      </c>
      <c r="AC1712" s="3">
        <f t="shared" si="699"/>
        <v>9.972231894089191</v>
      </c>
      <c r="AE1712" s="34">
        <f t="shared" si="690"/>
        <v>12</v>
      </c>
      <c r="AF1712" s="73" t="b">
        <f>COUNTIF('Power Curve'!$D$2:$D$31,AE1712)&gt;0</f>
        <v>1</v>
      </c>
      <c r="AG1712" s="73" t="b">
        <f t="shared" si="691"/>
        <v>0</v>
      </c>
      <c r="AH1712" s="73" t="b">
        <f t="shared" si="700"/>
        <v>1</v>
      </c>
      <c r="AI1712" s="34" t="str">
        <f t="shared" si="692"/>
        <v>Outer</v>
      </c>
      <c r="AJ1712" s="35" t="str">
        <f t="shared" si="701"/>
        <v>1.2-1.3</v>
      </c>
      <c r="AK1712" s="36" t="str">
        <f t="shared" si="693"/>
        <v>16-17</v>
      </c>
      <c r="AL1712" s="36" t="str">
        <f t="shared" si="694"/>
        <v>Mar</v>
      </c>
      <c r="AM1712" s="35" t="str">
        <f t="shared" si="695"/>
        <v>265-275</v>
      </c>
      <c r="AN1712" s="36" t="str">
        <f t="shared" si="696"/>
        <v>HWS-HTI</v>
      </c>
    </row>
    <row r="1713" spans="5:40" x14ac:dyDescent="0.3">
      <c r="E1713" s="12">
        <v>40978.694444444445</v>
      </c>
      <c r="F1713" s="16">
        <v>11.04</v>
      </c>
      <c r="G1713" s="16">
        <v>1809.089965820313</v>
      </c>
      <c r="H1713" s="29">
        <v>1.1832396558295595</v>
      </c>
      <c r="I1713" s="26">
        <v>267.7</v>
      </c>
      <c r="J1713" s="30">
        <v>0.15489130434782611</v>
      </c>
      <c r="K1713" s="31">
        <v>0.14650064376081928</v>
      </c>
      <c r="L1713" s="111">
        <f t="shared" si="676"/>
        <v>1</v>
      </c>
      <c r="M1713" s="112">
        <f t="shared" si="677"/>
        <v>0.15000000000000002</v>
      </c>
      <c r="N1713" s="112" t="b">
        <f t="shared" si="678"/>
        <v>1</v>
      </c>
      <c r="O1713" s="112" t="b">
        <f t="shared" si="679"/>
        <v>1</v>
      </c>
      <c r="P1713" s="113">
        <f t="shared" si="680"/>
        <v>10</v>
      </c>
      <c r="Q1713" s="113">
        <f t="shared" si="681"/>
        <v>10.999999999999998</v>
      </c>
      <c r="R1713" s="114" t="str">
        <f t="shared" si="697"/>
        <v>1-0.15</v>
      </c>
      <c r="S1713" s="127">
        <f t="shared" si="682"/>
        <v>-1.7592900824812019E-2</v>
      </c>
      <c r="T1713" s="112" t="b">
        <f t="shared" si="683"/>
        <v>1</v>
      </c>
      <c r="U1713" s="22">
        <f t="shared" si="684"/>
        <v>10.91309533913153</v>
      </c>
      <c r="V1713" s="22">
        <f t="shared" si="685"/>
        <v>1.0447040400066363</v>
      </c>
      <c r="W1713" s="81">
        <f t="shared" si="686"/>
        <v>11</v>
      </c>
      <c r="X1713" s="22">
        <f t="shared" si="687"/>
        <v>0.93475880820716006</v>
      </c>
      <c r="Y1713" s="3">
        <f>IF(U1713&gt;'Power Curve'!$C$37,0,INDEX(Ci,$W1713,1)*POWER(1-X1713,3)+INDEX(Ci,$W1713,2)*3*X1713*POWER(1-X1713,2)+INDEX(Ci,$W1713,3)*3*POWER(X1713,2)*(1-X1713)+INDEX(Ci,$W1713,4)*POWER(X1713,3))</f>
        <v>1763.8174997105236</v>
      </c>
      <c r="Z1713" s="3">
        <f t="shared" si="688"/>
        <v>1732.7868333650486</v>
      </c>
      <c r="AA1713" s="3">
        <f t="shared" si="689"/>
        <v>1809.089965820313</v>
      </c>
      <c r="AB1713" s="3">
        <f t="shared" si="698"/>
        <v>-76.303132455264404</v>
      </c>
      <c r="AC1713" s="3">
        <f t="shared" si="699"/>
        <v>76.303132455264404</v>
      </c>
      <c r="AE1713" s="34">
        <f t="shared" si="690"/>
        <v>11</v>
      </c>
      <c r="AF1713" s="73" t="b">
        <f>COUNTIF('Power Curve'!$D$2:$D$31,AE1713)&gt;0</f>
        <v>1</v>
      </c>
      <c r="AG1713" s="73" t="b">
        <f t="shared" si="691"/>
        <v>0</v>
      </c>
      <c r="AH1713" s="73" t="b">
        <f t="shared" si="700"/>
        <v>1</v>
      </c>
      <c r="AI1713" s="34" t="str">
        <f t="shared" si="692"/>
        <v>Outer</v>
      </c>
      <c r="AJ1713" s="35" t="str">
        <f t="shared" si="701"/>
        <v>1.0-1.1</v>
      </c>
      <c r="AK1713" s="36" t="str">
        <f t="shared" si="693"/>
        <v>16-17</v>
      </c>
      <c r="AL1713" s="36" t="str">
        <f t="shared" si="694"/>
        <v>Mar</v>
      </c>
      <c r="AM1713" s="35" t="str">
        <f t="shared" si="695"/>
        <v>265-275</v>
      </c>
      <c r="AN1713" s="36" t="str">
        <f t="shared" si="696"/>
        <v>HWS-HTI</v>
      </c>
    </row>
    <row r="1714" spans="5:40" x14ac:dyDescent="0.3">
      <c r="E1714" s="12">
        <v>40978.701388888891</v>
      </c>
      <c r="F1714" s="16">
        <v>10.58</v>
      </c>
      <c r="G1714" s="16">
        <v>1717.9800567626951</v>
      </c>
      <c r="H1714" s="29">
        <v>1.1839960516303107</v>
      </c>
      <c r="I1714" s="26">
        <v>270.10000000000002</v>
      </c>
      <c r="J1714" s="30">
        <v>0.15689981096408318</v>
      </c>
      <c r="K1714" s="31">
        <v>0.12077001729540687</v>
      </c>
      <c r="L1714" s="111">
        <f t="shared" si="676"/>
        <v>1</v>
      </c>
      <c r="M1714" s="112">
        <f t="shared" si="677"/>
        <v>0.16</v>
      </c>
      <c r="N1714" s="112" t="b">
        <f t="shared" si="678"/>
        <v>1</v>
      </c>
      <c r="O1714" s="112" t="b">
        <f t="shared" si="679"/>
        <v>1</v>
      </c>
      <c r="P1714" s="113">
        <f t="shared" si="680"/>
        <v>10</v>
      </c>
      <c r="Q1714" s="113">
        <f t="shared" si="681"/>
        <v>10</v>
      </c>
      <c r="R1714" s="114" t="str">
        <f t="shared" si="697"/>
        <v>1-0.16</v>
      </c>
      <c r="S1714" s="127">
        <f t="shared" si="682"/>
        <v>-1.209348127692573E-2</v>
      </c>
      <c r="T1714" s="112" t="b">
        <f t="shared" si="683"/>
        <v>1</v>
      </c>
      <c r="U1714" s="22">
        <f t="shared" si="684"/>
        <v>10.460611094773759</v>
      </c>
      <c r="V1714" s="22">
        <f t="shared" si="685"/>
        <v>0.97477114142211052</v>
      </c>
      <c r="W1714" s="81">
        <f t="shared" si="686"/>
        <v>11</v>
      </c>
      <c r="X1714" s="22">
        <f t="shared" si="687"/>
        <v>0.49562024421407391</v>
      </c>
      <c r="Y1714" s="3">
        <f>IF(U1714&gt;'Power Curve'!$C$37,0,INDEX(Ci,$W1714,1)*POWER(1-X1714,3)+INDEX(Ci,$W1714,2)*3*X1714*POWER(1-X1714,2)+INDEX(Ci,$W1714,3)*3*POWER(X1714,2)*(1-X1714)+INDEX(Ci,$W1714,4)*POWER(X1714,3))</f>
        <v>1660.8950314024135</v>
      </c>
      <c r="Z1714" s="3">
        <f t="shared" si="688"/>
        <v>1640.8090284372092</v>
      </c>
      <c r="AA1714" s="3">
        <f t="shared" si="689"/>
        <v>1717.9800567626951</v>
      </c>
      <c r="AB1714" s="3">
        <f t="shared" si="698"/>
        <v>-77.17102832548585</v>
      </c>
      <c r="AC1714" s="3">
        <f t="shared" si="699"/>
        <v>77.17102832548585</v>
      </c>
      <c r="AE1714" s="34">
        <f t="shared" si="690"/>
        <v>10</v>
      </c>
      <c r="AF1714" s="73" t="b">
        <f>COUNTIF('Power Curve'!$D$2:$D$31,AE1714)&gt;0</f>
        <v>1</v>
      </c>
      <c r="AG1714" s="73" t="b">
        <f t="shared" si="691"/>
        <v>0</v>
      </c>
      <c r="AH1714" s="73" t="b">
        <f t="shared" si="700"/>
        <v>1</v>
      </c>
      <c r="AI1714" s="34" t="str">
        <f t="shared" si="692"/>
        <v>Outer</v>
      </c>
      <c r="AJ1714" s="35" t="str">
        <f t="shared" si="701"/>
        <v>0.9-1.0</v>
      </c>
      <c r="AK1714" s="36" t="str">
        <f t="shared" si="693"/>
        <v>16-17</v>
      </c>
      <c r="AL1714" s="36" t="str">
        <f t="shared" si="694"/>
        <v>Mar</v>
      </c>
      <c r="AM1714" s="35" t="str">
        <f t="shared" si="695"/>
        <v>265-275</v>
      </c>
      <c r="AN1714" s="36" t="str">
        <f t="shared" si="696"/>
        <v>HWS-HTI</v>
      </c>
    </row>
    <row r="1715" spans="5:40" x14ac:dyDescent="0.3">
      <c r="E1715" s="12">
        <v>40978.708333333336</v>
      </c>
      <c r="F1715" s="16">
        <v>9.35</v>
      </c>
      <c r="G1715" s="16">
        <v>1360.8700332641629</v>
      </c>
      <c r="H1715" s="29">
        <v>1.1850149151303089</v>
      </c>
      <c r="I1715" s="26">
        <v>274.39999999999998</v>
      </c>
      <c r="J1715" s="30">
        <v>0.1229946524064171</v>
      </c>
      <c r="K1715" s="31">
        <v>0.1801139126871269</v>
      </c>
      <c r="L1715" s="111">
        <f t="shared" si="676"/>
        <v>0.8</v>
      </c>
      <c r="M1715" s="112">
        <f t="shared" si="677"/>
        <v>0.12</v>
      </c>
      <c r="N1715" s="112" t="b">
        <f t="shared" si="678"/>
        <v>1</v>
      </c>
      <c r="O1715" s="112" t="b">
        <f t="shared" si="679"/>
        <v>1</v>
      </c>
      <c r="P1715" s="113">
        <f t="shared" si="680"/>
        <v>8</v>
      </c>
      <c r="Q1715" s="113">
        <f t="shared" si="681"/>
        <v>14</v>
      </c>
      <c r="R1715" s="114" t="str">
        <f t="shared" si="697"/>
        <v>0.8-0.12</v>
      </c>
      <c r="S1715" s="127">
        <f t="shared" si="682"/>
        <v>-1.2779651666675459E-3</v>
      </c>
      <c r="T1715" s="112" t="b">
        <f t="shared" si="683"/>
        <v>1</v>
      </c>
      <c r="U1715" s="22">
        <f t="shared" si="684"/>
        <v>9.2471418600374271</v>
      </c>
      <c r="V1715" s="22">
        <f t="shared" si="685"/>
        <v>0.78722555947879869</v>
      </c>
      <c r="W1715" s="81">
        <f t="shared" si="686"/>
        <v>10</v>
      </c>
      <c r="X1715" s="22">
        <f t="shared" si="687"/>
        <v>0.25298317564123507</v>
      </c>
      <c r="Y1715" s="3">
        <f>IF(U1715&gt;'Power Curve'!$C$37,0,INDEX(Ci,$W1715,1)*POWER(1-X1715,3)+INDEX(Ci,$W1715,2)*3*X1715*POWER(1-X1715,2)+INDEX(Ci,$W1715,3)*3*POWER(X1715,2)*(1-X1715)+INDEX(Ci,$W1715,4)*POWER(X1715,3))</f>
        <v>1280.1630915092769</v>
      </c>
      <c r="Z1715" s="3">
        <f t="shared" si="688"/>
        <v>1278.5270876706745</v>
      </c>
      <c r="AA1715" s="3">
        <f t="shared" si="689"/>
        <v>1360.8700332641629</v>
      </c>
      <c r="AB1715" s="3">
        <f t="shared" si="698"/>
        <v>-82.342945593488366</v>
      </c>
      <c r="AC1715" s="3">
        <f t="shared" si="699"/>
        <v>82.342945593488366</v>
      </c>
      <c r="AE1715" s="34">
        <f t="shared" si="690"/>
        <v>9</v>
      </c>
      <c r="AF1715" s="73" t="b">
        <f>COUNTIF('Power Curve'!$D$2:$D$31,AE1715)&gt;0</f>
        <v>1</v>
      </c>
      <c r="AG1715" s="73" t="b">
        <f t="shared" si="691"/>
        <v>0</v>
      </c>
      <c r="AH1715" s="73" t="b">
        <f t="shared" si="700"/>
        <v>1</v>
      </c>
      <c r="AI1715" s="34" t="str">
        <f t="shared" si="692"/>
        <v>Inner</v>
      </c>
      <c r="AJ1715" s="35" t="str">
        <f t="shared" si="701"/>
        <v>0.7-0.8</v>
      </c>
      <c r="AK1715" s="36" t="str">
        <f t="shared" si="693"/>
        <v>17-18</v>
      </c>
      <c r="AL1715" s="36" t="str">
        <f t="shared" si="694"/>
        <v>Mar</v>
      </c>
      <c r="AM1715" s="35" t="str">
        <f t="shared" si="695"/>
        <v>265-275</v>
      </c>
      <c r="AN1715" s="36" t="str">
        <f t="shared" si="696"/>
        <v>Inner-TI</v>
      </c>
    </row>
    <row r="1716" spans="5:40" x14ac:dyDescent="0.3">
      <c r="E1716" s="12">
        <v>40978.715277777781</v>
      </c>
      <c r="F1716" s="16">
        <v>10.119999999999999</v>
      </c>
      <c r="G1716" s="16">
        <v>1592.790039062503</v>
      </c>
      <c r="H1716" s="29">
        <v>1.1853643097570883</v>
      </c>
      <c r="I1716" s="26">
        <v>270.60000000000002</v>
      </c>
      <c r="J1716" s="30">
        <v>0.19762845849802374</v>
      </c>
      <c r="K1716" s="31">
        <v>0.13319242304678794</v>
      </c>
      <c r="L1716" s="111">
        <f t="shared" si="676"/>
        <v>0.9</v>
      </c>
      <c r="M1716" s="112">
        <f t="shared" si="677"/>
        <v>0.2</v>
      </c>
      <c r="N1716" s="112" t="b">
        <f t="shared" si="678"/>
        <v>1</v>
      </c>
      <c r="O1716" s="112" t="b">
        <f t="shared" si="679"/>
        <v>1</v>
      </c>
      <c r="P1716" s="113">
        <f t="shared" si="680"/>
        <v>9</v>
      </c>
      <c r="Q1716" s="113">
        <f t="shared" si="681"/>
        <v>6</v>
      </c>
      <c r="R1716" s="114" t="str">
        <f t="shared" si="697"/>
        <v>0.9-0.2</v>
      </c>
      <c r="S1716" s="127">
        <f t="shared" si="682"/>
        <v>0</v>
      </c>
      <c r="T1716" s="112" t="b">
        <f t="shared" si="683"/>
        <v>0</v>
      </c>
      <c r="U1716" s="22">
        <f t="shared" si="684"/>
        <v>10.009654758827773</v>
      </c>
      <c r="V1716" s="22">
        <f t="shared" si="685"/>
        <v>0.90507438600796086</v>
      </c>
      <c r="W1716" s="81">
        <f t="shared" si="686"/>
        <v>11</v>
      </c>
      <c r="X1716" s="22">
        <f t="shared" si="687"/>
        <v>5.7964524130430385E-2</v>
      </c>
      <c r="Y1716" s="3">
        <f>IF(U1716&gt;'Power Curve'!$C$37,0,INDEX(Ci,$W1716,1)*POWER(1-X1716,3)+INDEX(Ci,$W1716,2)*3*X1716*POWER(1-X1716,2)+INDEX(Ci,$W1716,3)*3*POWER(X1716,2)*(1-X1716)+INDEX(Ci,$W1716,4)*POWER(X1716,3))</f>
        <v>1536.1709715853965</v>
      </c>
      <c r="Z1716" s="3">
        <f t="shared" si="688"/>
        <v>1536.1709715853965</v>
      </c>
      <c r="AA1716" s="3">
        <f t="shared" si="689"/>
        <v>1592.790039062503</v>
      </c>
      <c r="AB1716" s="3">
        <f t="shared" si="698"/>
        <v>-56.619067477106455</v>
      </c>
      <c r="AC1716" s="3">
        <f t="shared" si="699"/>
        <v>56.619067477106455</v>
      </c>
      <c r="AE1716" s="34">
        <f t="shared" si="690"/>
        <v>10</v>
      </c>
      <c r="AF1716" s="73" t="b">
        <f>COUNTIF('Power Curve'!$D$2:$D$31,AE1716)&gt;0</f>
        <v>1</v>
      </c>
      <c r="AG1716" s="73" t="b">
        <f t="shared" si="691"/>
        <v>0</v>
      </c>
      <c r="AH1716" s="73" t="b">
        <f t="shared" si="700"/>
        <v>1</v>
      </c>
      <c r="AI1716" s="34" t="str">
        <f t="shared" si="692"/>
        <v>Outer</v>
      </c>
      <c r="AJ1716" s="35" t="str">
        <f t="shared" si="701"/>
        <v>0.9-1.0</v>
      </c>
      <c r="AK1716" s="36" t="str">
        <f t="shared" si="693"/>
        <v>17-18</v>
      </c>
      <c r="AL1716" s="36" t="str">
        <f t="shared" si="694"/>
        <v>Mar</v>
      </c>
      <c r="AM1716" s="35" t="str">
        <f t="shared" si="695"/>
        <v>265-275</v>
      </c>
      <c r="AN1716" s="36" t="str">
        <f t="shared" si="696"/>
        <v>HWS-HTI</v>
      </c>
    </row>
    <row r="1717" spans="5:40" x14ac:dyDescent="0.3">
      <c r="E1717" s="12">
        <v>40978.722222222219</v>
      </c>
      <c r="F1717" s="16">
        <v>10.76</v>
      </c>
      <c r="G1717" s="16">
        <v>1576.1200103759741</v>
      </c>
      <c r="H1717" s="29">
        <v>1.1858013422310469</v>
      </c>
      <c r="I1717" s="26">
        <v>271.8</v>
      </c>
      <c r="J1717" s="30">
        <v>0.11524163568773234</v>
      </c>
      <c r="K1717" s="31">
        <v>0.21663798815294438</v>
      </c>
      <c r="L1717" s="111">
        <f t="shared" si="676"/>
        <v>1</v>
      </c>
      <c r="M1717" s="112">
        <f t="shared" si="677"/>
        <v>0.12</v>
      </c>
      <c r="N1717" s="112" t="b">
        <f t="shared" si="678"/>
        <v>1</v>
      </c>
      <c r="O1717" s="112" t="b">
        <f t="shared" si="679"/>
        <v>1</v>
      </c>
      <c r="P1717" s="113">
        <f t="shared" si="680"/>
        <v>10</v>
      </c>
      <c r="Q1717" s="113">
        <f t="shared" si="681"/>
        <v>14</v>
      </c>
      <c r="R1717" s="114" t="str">
        <f t="shared" si="697"/>
        <v>1-0.12</v>
      </c>
      <c r="S1717" s="127">
        <f t="shared" si="682"/>
        <v>-3.7188827238498106E-3</v>
      </c>
      <c r="T1717" s="112" t="b">
        <f t="shared" si="683"/>
        <v>1</v>
      </c>
      <c r="U1717" s="22">
        <f t="shared" si="684"/>
        <v>10.643984193915299</v>
      </c>
      <c r="V1717" s="22">
        <f t="shared" si="685"/>
        <v>1.0031120450122386</v>
      </c>
      <c r="W1717" s="81">
        <f t="shared" si="686"/>
        <v>11</v>
      </c>
      <c r="X1717" s="22">
        <f t="shared" si="687"/>
        <v>0.67358489256613308</v>
      </c>
      <c r="Y1717" s="3">
        <f>IF(U1717&gt;'Power Curve'!$C$37,0,INDEX(Ci,$W1717,1)*POWER(1-X1717,3)+INDEX(Ci,$W1717,2)*3*X1717*POWER(1-X1717,2)+INDEX(Ci,$W1717,3)*3*POWER(X1717,2)*(1-X1717)+INDEX(Ci,$W1717,4)*POWER(X1717,3))</f>
        <v>1706.3006065709792</v>
      </c>
      <c r="Z1717" s="3">
        <f t="shared" si="688"/>
        <v>1699.955074723508</v>
      </c>
      <c r="AA1717" s="3">
        <f t="shared" si="689"/>
        <v>1576.1200103759741</v>
      </c>
      <c r="AB1717" s="3">
        <f t="shared" si="698"/>
        <v>123.83506434753394</v>
      </c>
      <c r="AC1717" s="3">
        <f t="shared" si="699"/>
        <v>123.83506434753394</v>
      </c>
      <c r="AE1717" s="34">
        <f t="shared" si="690"/>
        <v>11</v>
      </c>
      <c r="AF1717" s="73" t="b">
        <f>COUNTIF('Power Curve'!$D$2:$D$31,AE1717)&gt;0</f>
        <v>1</v>
      </c>
      <c r="AG1717" s="73" t="b">
        <f t="shared" si="691"/>
        <v>0</v>
      </c>
      <c r="AH1717" s="73" t="b">
        <f t="shared" si="700"/>
        <v>1</v>
      </c>
      <c r="AI1717" s="34" t="str">
        <f t="shared" si="692"/>
        <v>Inner</v>
      </c>
      <c r="AJ1717" s="35" t="str">
        <f t="shared" si="701"/>
        <v>1.0-1.1</v>
      </c>
      <c r="AK1717" s="36" t="str">
        <f t="shared" si="693"/>
        <v>17-18</v>
      </c>
      <c r="AL1717" s="36" t="str">
        <f t="shared" si="694"/>
        <v>Mar</v>
      </c>
      <c r="AM1717" s="35" t="str">
        <f t="shared" si="695"/>
        <v>265-275</v>
      </c>
      <c r="AN1717" s="36" t="str">
        <f t="shared" si="696"/>
        <v>Inner-TI</v>
      </c>
    </row>
    <row r="1718" spans="5:40" x14ac:dyDescent="0.3">
      <c r="E1718" s="12">
        <v>40978.729166666664</v>
      </c>
      <c r="F1718" s="16">
        <v>10.64</v>
      </c>
      <c r="G1718" s="16">
        <v>1635.9300231933589</v>
      </c>
      <c r="H1718" s="29">
        <v>1.1861512008269073</v>
      </c>
      <c r="I1718" s="26">
        <v>270.7</v>
      </c>
      <c r="J1718" s="30">
        <v>0.11560150375939848</v>
      </c>
      <c r="K1718" s="31">
        <v>0.14178742946497541</v>
      </c>
      <c r="L1718" s="111">
        <f t="shared" si="676"/>
        <v>1</v>
      </c>
      <c r="M1718" s="112">
        <f t="shared" si="677"/>
        <v>0.12</v>
      </c>
      <c r="N1718" s="112" t="b">
        <f t="shared" si="678"/>
        <v>1</v>
      </c>
      <c r="O1718" s="112" t="b">
        <f t="shared" si="679"/>
        <v>1</v>
      </c>
      <c r="P1718" s="113">
        <f t="shared" si="680"/>
        <v>10</v>
      </c>
      <c r="Q1718" s="113">
        <f t="shared" si="681"/>
        <v>14</v>
      </c>
      <c r="R1718" s="114" t="str">
        <f t="shared" si="697"/>
        <v>1-0.12</v>
      </c>
      <c r="S1718" s="127">
        <f t="shared" si="682"/>
        <v>-3.7188827238498106E-3</v>
      </c>
      <c r="T1718" s="112" t="b">
        <f t="shared" si="683"/>
        <v>1</v>
      </c>
      <c r="U1718" s="22">
        <f t="shared" si="684"/>
        <v>10.526313074029501</v>
      </c>
      <c r="V1718" s="22">
        <f t="shared" si="685"/>
        <v>0.98492559411165304</v>
      </c>
      <c r="W1718" s="81">
        <f t="shared" si="686"/>
        <v>11</v>
      </c>
      <c r="X1718" s="22">
        <f t="shared" si="687"/>
        <v>0.55938439331239498</v>
      </c>
      <c r="Y1718" s="3">
        <f>IF(U1718&gt;'Power Curve'!$C$37,0,INDEX(Ci,$W1718,1)*POWER(1-X1718,3)+INDEX(Ci,$W1718,2)*3*X1718*POWER(1-X1718,2)+INDEX(Ci,$W1718,3)*3*POWER(X1718,2)*(1-X1718)+INDEX(Ci,$W1718,4)*POWER(X1718,3))</f>
        <v>1677.6459186174247</v>
      </c>
      <c r="Z1718" s="3">
        <f t="shared" si="688"/>
        <v>1671.4069501939414</v>
      </c>
      <c r="AA1718" s="3">
        <f t="shared" si="689"/>
        <v>1635.9300231933589</v>
      </c>
      <c r="AB1718" s="3">
        <f t="shared" si="698"/>
        <v>35.476927000582464</v>
      </c>
      <c r="AC1718" s="3">
        <f t="shared" si="699"/>
        <v>35.476927000582464</v>
      </c>
      <c r="AE1718" s="34">
        <f t="shared" si="690"/>
        <v>11</v>
      </c>
      <c r="AF1718" s="73" t="b">
        <f>COUNTIF('Power Curve'!$D$2:$D$31,AE1718)&gt;0</f>
        <v>1</v>
      </c>
      <c r="AG1718" s="73" t="b">
        <f t="shared" si="691"/>
        <v>0</v>
      </c>
      <c r="AH1718" s="73" t="b">
        <f t="shared" si="700"/>
        <v>1</v>
      </c>
      <c r="AI1718" s="34" t="str">
        <f t="shared" si="692"/>
        <v>Inner</v>
      </c>
      <c r="AJ1718" s="35" t="str">
        <f t="shared" si="701"/>
        <v>0.9-1.0</v>
      </c>
      <c r="AK1718" s="36" t="str">
        <f t="shared" si="693"/>
        <v>17-18</v>
      </c>
      <c r="AL1718" s="36" t="str">
        <f t="shared" si="694"/>
        <v>Mar</v>
      </c>
      <c r="AM1718" s="35" t="str">
        <f t="shared" si="695"/>
        <v>265-275</v>
      </c>
      <c r="AN1718" s="36" t="str">
        <f t="shared" si="696"/>
        <v>Inner-TI</v>
      </c>
    </row>
    <row r="1719" spans="5:40" x14ac:dyDescent="0.3">
      <c r="E1719" s="12">
        <v>40978.736111111109</v>
      </c>
      <c r="F1719" s="16">
        <v>11.76</v>
      </c>
      <c r="G1719" s="16">
        <v>1881.840026855474</v>
      </c>
      <c r="H1719" s="29">
        <v>1.1860487186789994</v>
      </c>
      <c r="I1719" s="26">
        <v>270.2</v>
      </c>
      <c r="J1719" s="30">
        <v>0.13860544217687074</v>
      </c>
      <c r="K1719" s="31">
        <v>0.13937989949991228</v>
      </c>
      <c r="L1719" s="111">
        <f t="shared" si="676"/>
        <v>1.2000000000000002</v>
      </c>
      <c r="M1719" s="112">
        <f t="shared" si="677"/>
        <v>0.14000000000000001</v>
      </c>
      <c r="N1719" s="112" t="b">
        <f t="shared" si="678"/>
        <v>1</v>
      </c>
      <c r="O1719" s="112" t="b">
        <f t="shared" si="679"/>
        <v>1</v>
      </c>
      <c r="P1719" s="113">
        <f t="shared" si="680"/>
        <v>12</v>
      </c>
      <c r="Q1719" s="113">
        <f t="shared" si="681"/>
        <v>12</v>
      </c>
      <c r="R1719" s="114" t="str">
        <f t="shared" si="697"/>
        <v>1.2-0.14</v>
      </c>
      <c r="S1719" s="127">
        <f t="shared" si="682"/>
        <v>-1.1188851936056029E-2</v>
      </c>
      <c r="T1719" s="112" t="b">
        <f t="shared" si="683"/>
        <v>1</v>
      </c>
      <c r="U1719" s="22">
        <f t="shared" si="684"/>
        <v>11.634010954676796</v>
      </c>
      <c r="V1719" s="22">
        <f t="shared" si="685"/>
        <v>1.1561238723181126</v>
      </c>
      <c r="W1719" s="81">
        <f t="shared" si="686"/>
        <v>12</v>
      </c>
      <c r="X1719" s="22">
        <f t="shared" si="687"/>
        <v>0.62963871275750349</v>
      </c>
      <c r="Y1719" s="3">
        <f>IF(U1719&gt;'Power Curve'!$C$37,0,INDEX(Ci,$W1719,1)*POWER(1-X1719,3)+INDEX(Ci,$W1719,2)*3*X1719*POWER(1-X1719,2)+INDEX(Ci,$W1719,3)*3*POWER(X1719,2)*(1-X1719)+INDEX(Ci,$W1719,4)*POWER(X1719,3))</f>
        <v>1880.3882569551415</v>
      </c>
      <c r="Z1719" s="3">
        <f t="shared" si="688"/>
        <v>1859.3488711657719</v>
      </c>
      <c r="AA1719" s="3">
        <f t="shared" si="689"/>
        <v>1881.840026855474</v>
      </c>
      <c r="AB1719" s="3">
        <f t="shared" si="698"/>
        <v>-22.491155689702055</v>
      </c>
      <c r="AC1719" s="3">
        <f t="shared" si="699"/>
        <v>22.491155689702055</v>
      </c>
      <c r="AE1719" s="34">
        <f t="shared" si="690"/>
        <v>12</v>
      </c>
      <c r="AF1719" s="73" t="b">
        <f>COUNTIF('Power Curve'!$D$2:$D$31,AE1719)&gt;0</f>
        <v>1</v>
      </c>
      <c r="AG1719" s="73" t="b">
        <f t="shared" si="691"/>
        <v>0</v>
      </c>
      <c r="AH1719" s="73" t="b">
        <f t="shared" si="700"/>
        <v>1</v>
      </c>
      <c r="AI1719" s="34" t="str">
        <f t="shared" si="692"/>
        <v>Inner</v>
      </c>
      <c r="AJ1719" s="35" t="str">
        <f t="shared" si="701"/>
        <v>1.1-1.2</v>
      </c>
      <c r="AK1719" s="36" t="str">
        <f t="shared" si="693"/>
        <v>17-18</v>
      </c>
      <c r="AL1719" s="36" t="str">
        <f t="shared" si="694"/>
        <v>Mar</v>
      </c>
      <c r="AM1719" s="35" t="str">
        <f t="shared" si="695"/>
        <v>265-275</v>
      </c>
      <c r="AN1719" s="36" t="str">
        <f t="shared" si="696"/>
        <v>Inner-TI</v>
      </c>
    </row>
    <row r="1720" spans="5:40" x14ac:dyDescent="0.3">
      <c r="E1720" s="12">
        <v>40978.743055555555</v>
      </c>
      <c r="F1720" s="16">
        <v>12.55</v>
      </c>
      <c r="G1720" s="16">
        <v>1957.999954223633</v>
      </c>
      <c r="H1720" s="29">
        <v>1.186179981554335</v>
      </c>
      <c r="I1720" s="26">
        <v>268.5</v>
      </c>
      <c r="J1720" s="30">
        <v>0.13306772908366532</v>
      </c>
      <c r="K1720" s="31">
        <v>0.14075051279941761</v>
      </c>
      <c r="L1720" s="111">
        <f t="shared" si="676"/>
        <v>1.3000000000000003</v>
      </c>
      <c r="M1720" s="112">
        <f t="shared" si="677"/>
        <v>0.13</v>
      </c>
      <c r="N1720" s="112" t="b">
        <f t="shared" si="678"/>
        <v>1</v>
      </c>
      <c r="O1720" s="112" t="b">
        <f t="shared" si="679"/>
        <v>1</v>
      </c>
      <c r="P1720" s="113">
        <f t="shared" si="680"/>
        <v>13.000000000000002</v>
      </c>
      <c r="Q1720" s="113">
        <f t="shared" si="681"/>
        <v>13</v>
      </c>
      <c r="R1720" s="114" t="str">
        <f t="shared" si="697"/>
        <v>1.3-0.13</v>
      </c>
      <c r="S1720" s="127">
        <f t="shared" si="682"/>
        <v>-3.4559656700221307E-3</v>
      </c>
      <c r="T1720" s="112" t="b">
        <f t="shared" si="683"/>
        <v>1</v>
      </c>
      <c r="U1720" s="22">
        <f t="shared" si="684"/>
        <v>12.416005407503697</v>
      </c>
      <c r="V1720" s="22">
        <f t="shared" si="685"/>
        <v>1.276983635823967</v>
      </c>
      <c r="W1720" s="81">
        <f t="shared" si="686"/>
        <v>13</v>
      </c>
      <c r="X1720" s="22">
        <f t="shared" si="687"/>
        <v>0.40920460691717453</v>
      </c>
      <c r="Y1720" s="3">
        <f>IF(U1720&gt;'Power Curve'!$C$37,0,INDEX(Ci,$W1720,1)*POWER(1-X1720,3)+INDEX(Ci,$W1720,2)*3*X1720*POWER(1-X1720,2)+INDEX(Ci,$W1720,3)*3*POWER(X1720,2)*(1-X1720)+INDEX(Ci,$W1720,4)*POWER(X1720,3))</f>
        <v>1935.6515902516749</v>
      </c>
      <c r="Z1720" s="3">
        <f t="shared" si="688"/>
        <v>1928.9620448066412</v>
      </c>
      <c r="AA1720" s="3">
        <f t="shared" si="689"/>
        <v>1957.999954223633</v>
      </c>
      <c r="AB1720" s="3">
        <f t="shared" si="698"/>
        <v>-29.037909416991852</v>
      </c>
      <c r="AC1720" s="3">
        <f t="shared" si="699"/>
        <v>29.037909416991852</v>
      </c>
      <c r="AE1720" s="34">
        <f t="shared" si="690"/>
        <v>12</v>
      </c>
      <c r="AF1720" s="73" t="b">
        <f>COUNTIF('Power Curve'!$D$2:$D$31,AE1720)&gt;0</f>
        <v>1</v>
      </c>
      <c r="AG1720" s="73" t="b">
        <f t="shared" si="691"/>
        <v>0</v>
      </c>
      <c r="AH1720" s="73" t="b">
        <f t="shared" si="700"/>
        <v>1</v>
      </c>
      <c r="AI1720" s="34" t="str">
        <f t="shared" si="692"/>
        <v>Inner</v>
      </c>
      <c r="AJ1720" s="35" t="str">
        <f t="shared" si="701"/>
        <v>1.2-1.3</v>
      </c>
      <c r="AK1720" s="36" t="str">
        <f t="shared" si="693"/>
        <v>17-18</v>
      </c>
      <c r="AL1720" s="36" t="str">
        <f t="shared" si="694"/>
        <v>Mar</v>
      </c>
      <c r="AM1720" s="35" t="str">
        <f t="shared" si="695"/>
        <v>265-275</v>
      </c>
      <c r="AN1720" s="36" t="str">
        <f t="shared" si="696"/>
        <v>Inner-TI</v>
      </c>
    </row>
    <row r="1721" spans="5:40" x14ac:dyDescent="0.3">
      <c r="E1721" s="12">
        <v>40978.75</v>
      </c>
      <c r="F1721" s="16">
        <v>11.88</v>
      </c>
      <c r="G1721" s="16">
        <v>1936.7400360107449</v>
      </c>
      <c r="H1721" s="29">
        <v>1.1860049708427924</v>
      </c>
      <c r="I1721" s="26">
        <v>270.7</v>
      </c>
      <c r="J1721" s="30">
        <v>0.14393939393939392</v>
      </c>
      <c r="K1721" s="31">
        <v>0.15437557944463706</v>
      </c>
      <c r="L1721" s="111">
        <f t="shared" si="676"/>
        <v>1.2000000000000002</v>
      </c>
      <c r="M1721" s="112">
        <f t="shared" si="677"/>
        <v>0.14000000000000001</v>
      </c>
      <c r="N1721" s="112" t="b">
        <f t="shared" si="678"/>
        <v>1</v>
      </c>
      <c r="O1721" s="112" t="b">
        <f t="shared" si="679"/>
        <v>1</v>
      </c>
      <c r="P1721" s="113">
        <f t="shared" si="680"/>
        <v>12</v>
      </c>
      <c r="Q1721" s="113">
        <f t="shared" si="681"/>
        <v>12</v>
      </c>
      <c r="R1721" s="114" t="str">
        <f t="shared" si="697"/>
        <v>1.2-0.14</v>
      </c>
      <c r="S1721" s="127">
        <f t="shared" si="682"/>
        <v>-1.1188851936056029E-2</v>
      </c>
      <c r="T1721" s="112" t="b">
        <f t="shared" si="683"/>
        <v>1</v>
      </c>
      <c r="U1721" s="22">
        <f t="shared" si="684"/>
        <v>11.75258084922087</v>
      </c>
      <c r="V1721" s="22">
        <f t="shared" si="685"/>
        <v>1.1744492317394064</v>
      </c>
      <c r="W1721" s="81">
        <f t="shared" si="686"/>
        <v>12</v>
      </c>
      <c r="X1721" s="22">
        <f t="shared" si="687"/>
        <v>0.74384575432828548</v>
      </c>
      <c r="Y1721" s="3">
        <f>IF(U1721&gt;'Power Curve'!$C$37,0,INDEX(Ci,$W1721,1)*POWER(1-X1721,3)+INDEX(Ci,$W1721,2)*3*X1721*POWER(1-X1721,2)+INDEX(Ci,$W1721,3)*3*POWER(X1721,2)*(1-X1721)+INDEX(Ci,$W1721,4)*POWER(X1721,3))</f>
        <v>1894.516797838296</v>
      </c>
      <c r="Z1721" s="3">
        <f t="shared" si="688"/>
        <v>1873.3193298969124</v>
      </c>
      <c r="AA1721" s="3">
        <f t="shared" si="689"/>
        <v>1936.7400360107449</v>
      </c>
      <c r="AB1721" s="3">
        <f t="shared" si="698"/>
        <v>-63.420706113832466</v>
      </c>
      <c r="AC1721" s="3">
        <f t="shared" si="699"/>
        <v>63.420706113832466</v>
      </c>
      <c r="AE1721" s="34">
        <f t="shared" si="690"/>
        <v>12</v>
      </c>
      <c r="AF1721" s="73" t="b">
        <f>COUNTIF('Power Curve'!$D$2:$D$31,AE1721)&gt;0</f>
        <v>1</v>
      </c>
      <c r="AG1721" s="73" t="b">
        <f t="shared" si="691"/>
        <v>0</v>
      </c>
      <c r="AH1721" s="73" t="b">
        <f t="shared" si="700"/>
        <v>1</v>
      </c>
      <c r="AI1721" s="34" t="str">
        <f t="shared" si="692"/>
        <v>Outer</v>
      </c>
      <c r="AJ1721" s="35" t="str">
        <f t="shared" si="701"/>
        <v>1.1-1.2</v>
      </c>
      <c r="AK1721" s="36" t="str">
        <f t="shared" si="693"/>
        <v>18-19</v>
      </c>
      <c r="AL1721" s="36" t="str">
        <f t="shared" si="694"/>
        <v>Mar</v>
      </c>
      <c r="AM1721" s="35" t="str">
        <f t="shared" si="695"/>
        <v>265-275</v>
      </c>
      <c r="AN1721" s="36" t="str">
        <f t="shared" si="696"/>
        <v>HWS-HTI</v>
      </c>
    </row>
    <row r="1722" spans="5:40" x14ac:dyDescent="0.3">
      <c r="E1722" s="12">
        <v>40978.756944444445</v>
      </c>
      <c r="F1722" s="16">
        <v>11.58</v>
      </c>
      <c r="G1722" s="16">
        <v>1718.9399566650391</v>
      </c>
      <c r="H1722" s="29">
        <v>1.1861074572780923</v>
      </c>
      <c r="I1722" s="26">
        <v>277.60000000000002</v>
      </c>
      <c r="J1722" s="30">
        <v>0.13385146804835923</v>
      </c>
      <c r="K1722" s="31">
        <v>0.1737487034321126</v>
      </c>
      <c r="L1722" s="111">
        <f t="shared" si="676"/>
        <v>1.1000000000000001</v>
      </c>
      <c r="M1722" s="112">
        <f t="shared" si="677"/>
        <v>0.13</v>
      </c>
      <c r="N1722" s="112" t="b">
        <f t="shared" si="678"/>
        <v>1</v>
      </c>
      <c r="O1722" s="112" t="b">
        <f t="shared" si="679"/>
        <v>1</v>
      </c>
      <c r="P1722" s="113">
        <f t="shared" si="680"/>
        <v>11</v>
      </c>
      <c r="Q1722" s="113">
        <f t="shared" si="681"/>
        <v>13</v>
      </c>
      <c r="R1722" s="114" t="str">
        <f t="shared" si="697"/>
        <v>1.1-0.13</v>
      </c>
      <c r="S1722" s="127">
        <f t="shared" si="682"/>
        <v>-4.3216784295225328E-3</v>
      </c>
      <c r="T1722" s="112" t="b">
        <f t="shared" si="683"/>
        <v>1</v>
      </c>
      <c r="U1722" s="22">
        <f t="shared" si="684"/>
        <v>11.456128472282479</v>
      </c>
      <c r="V1722" s="22">
        <f t="shared" si="685"/>
        <v>1.128631561245709</v>
      </c>
      <c r="W1722" s="81">
        <f t="shared" si="686"/>
        <v>12</v>
      </c>
      <c r="X1722" s="22">
        <f t="shared" si="687"/>
        <v>0.45830152687538039</v>
      </c>
      <c r="Y1722" s="3">
        <f>IF(U1722&gt;'Power Curve'!$C$37,0,INDEX(Ci,$W1722,1)*POWER(1-X1722,3)+INDEX(Ci,$W1722,2)*3*X1722*POWER(1-X1722,2)+INDEX(Ci,$W1722,3)*3*POWER(X1722,2)*(1-X1722)+INDEX(Ci,$W1722,4)*POWER(X1722,3))</f>
        <v>1855.5568588596045</v>
      </c>
      <c r="Z1722" s="3">
        <f t="shared" si="688"/>
        <v>1847.5377388079182</v>
      </c>
      <c r="AA1722" s="3">
        <f t="shared" si="689"/>
        <v>1718.9399566650391</v>
      </c>
      <c r="AB1722" s="3">
        <f t="shared" si="698"/>
        <v>128.59778214287917</v>
      </c>
      <c r="AC1722" s="3">
        <f t="shared" si="699"/>
        <v>128.59778214287917</v>
      </c>
      <c r="AE1722" s="34">
        <f t="shared" si="690"/>
        <v>11</v>
      </c>
      <c r="AF1722" s="73" t="b">
        <f>COUNTIF('Power Curve'!$D$2:$D$31,AE1722)&gt;0</f>
        <v>1</v>
      </c>
      <c r="AG1722" s="73" t="b">
        <f t="shared" si="691"/>
        <v>0</v>
      </c>
      <c r="AH1722" s="73" t="b">
        <f t="shared" si="700"/>
        <v>1</v>
      </c>
      <c r="AI1722" s="34" t="str">
        <f t="shared" si="692"/>
        <v>Inner</v>
      </c>
      <c r="AJ1722" s="35" t="str">
        <f t="shared" si="701"/>
        <v>1.1-1.2</v>
      </c>
      <c r="AK1722" s="36" t="str">
        <f t="shared" si="693"/>
        <v>18-19</v>
      </c>
      <c r="AL1722" s="36" t="str">
        <f t="shared" si="694"/>
        <v>Mar</v>
      </c>
      <c r="AM1722" s="35" t="str">
        <f t="shared" si="695"/>
        <v>275-285</v>
      </c>
      <c r="AN1722" s="36" t="str">
        <f t="shared" si="696"/>
        <v>Inner-TI</v>
      </c>
    </row>
    <row r="1723" spans="5:40" x14ac:dyDescent="0.3">
      <c r="E1723" s="12">
        <v>40978.763888888891</v>
      </c>
      <c r="F1723" s="16">
        <v>12.32</v>
      </c>
      <c r="G1723" s="16">
        <v>1878.6199645996089</v>
      </c>
      <c r="H1723" s="29">
        <v>1.1857139099574057</v>
      </c>
      <c r="I1723" s="26">
        <v>283.10000000000002</v>
      </c>
      <c r="J1723" s="30">
        <v>0.1112012987012987</v>
      </c>
      <c r="K1723" s="31">
        <v>0.16818190980609865</v>
      </c>
      <c r="L1723" s="111">
        <f t="shared" si="676"/>
        <v>1.2000000000000002</v>
      </c>
      <c r="M1723" s="112">
        <f t="shared" si="677"/>
        <v>0.11</v>
      </c>
      <c r="N1723" s="112" t="b">
        <f t="shared" si="678"/>
        <v>1</v>
      </c>
      <c r="O1723" s="112" t="b">
        <f t="shared" si="679"/>
        <v>1</v>
      </c>
      <c r="P1723" s="113">
        <f t="shared" si="680"/>
        <v>12</v>
      </c>
      <c r="Q1723" s="113">
        <f t="shared" si="681"/>
        <v>15</v>
      </c>
      <c r="R1723" s="114" t="str">
        <f t="shared" si="697"/>
        <v>1.2-0.11</v>
      </c>
      <c r="S1723" s="127">
        <f t="shared" si="682"/>
        <v>2.6357743500489005E-3</v>
      </c>
      <c r="T1723" s="112" t="b">
        <f t="shared" si="683"/>
        <v>1</v>
      </c>
      <c r="U1723" s="22">
        <f t="shared" si="684"/>
        <v>12.186864520470413</v>
      </c>
      <c r="V1723" s="22">
        <f t="shared" si="685"/>
        <v>1.241569173079057</v>
      </c>
      <c r="W1723" s="81">
        <f t="shared" si="686"/>
        <v>13</v>
      </c>
      <c r="X1723" s="22">
        <f t="shared" si="687"/>
        <v>0.1733075773673359</v>
      </c>
      <c r="Y1723" s="3">
        <f>IF(U1723&gt;'Power Curve'!$C$37,0,INDEX(Ci,$W1723,1)*POWER(1-X1723,3)+INDEX(Ci,$W1723,2)*3*X1723*POWER(1-X1723,2)+INDEX(Ci,$W1723,3)*3*POWER(X1723,2)*(1-X1723)+INDEX(Ci,$W1723,4)*POWER(X1723,3))</f>
        <v>1926.0014306861619</v>
      </c>
      <c r="Z1723" s="3">
        <f t="shared" si="688"/>
        <v>1931.077935855322</v>
      </c>
      <c r="AA1723" s="3">
        <f t="shared" si="689"/>
        <v>1878.6199645996089</v>
      </c>
      <c r="AB1723" s="3">
        <f t="shared" si="698"/>
        <v>52.457971255713119</v>
      </c>
      <c r="AC1723" s="3">
        <f t="shared" si="699"/>
        <v>52.457971255713119</v>
      </c>
      <c r="AE1723" s="34">
        <f t="shared" si="690"/>
        <v>12</v>
      </c>
      <c r="AF1723" s="73" t="b">
        <f>COUNTIF('Power Curve'!$D$2:$D$31,AE1723)&gt;0</f>
        <v>1</v>
      </c>
      <c r="AG1723" s="73" t="b">
        <f t="shared" si="691"/>
        <v>0</v>
      </c>
      <c r="AH1723" s="73" t="b">
        <f t="shared" si="700"/>
        <v>1</v>
      </c>
      <c r="AI1723" s="34" t="str">
        <f t="shared" si="692"/>
        <v>Inner</v>
      </c>
      <c r="AJ1723" s="35" t="str">
        <f t="shared" si="701"/>
        <v>1.2-1.3</v>
      </c>
      <c r="AK1723" s="36" t="str">
        <f t="shared" si="693"/>
        <v>18-19</v>
      </c>
      <c r="AL1723" s="36" t="str">
        <f t="shared" si="694"/>
        <v>Mar</v>
      </c>
      <c r="AM1723" s="35" t="str">
        <f t="shared" si="695"/>
        <v>275-285</v>
      </c>
      <c r="AN1723" s="36" t="str">
        <f t="shared" si="696"/>
        <v>Inner-TI</v>
      </c>
    </row>
    <row r="1724" spans="5:40" x14ac:dyDescent="0.3">
      <c r="E1724" s="12">
        <v>40978.770833333336</v>
      </c>
      <c r="F1724" s="16">
        <v>13.74</v>
      </c>
      <c r="G1724" s="16">
        <v>1967.320022583013</v>
      </c>
      <c r="H1724" s="29">
        <v>1.1854079985076222</v>
      </c>
      <c r="I1724" s="26">
        <v>287.89999999999998</v>
      </c>
      <c r="J1724" s="30">
        <v>0.14556040756914118</v>
      </c>
      <c r="K1724" s="31">
        <v>0.16190511932051818</v>
      </c>
      <c r="L1724" s="111">
        <f t="shared" si="676"/>
        <v>1.5000000000000002</v>
      </c>
      <c r="M1724" s="112">
        <f t="shared" si="677"/>
        <v>0.15000000000000002</v>
      </c>
      <c r="N1724" s="112" t="b">
        <f t="shared" si="678"/>
        <v>1</v>
      </c>
      <c r="O1724" s="112" t="b">
        <f t="shared" si="679"/>
        <v>1</v>
      </c>
      <c r="P1724" s="113">
        <f t="shared" si="680"/>
        <v>15</v>
      </c>
      <c r="Q1724" s="113">
        <f t="shared" si="681"/>
        <v>10.999999999999998</v>
      </c>
      <c r="R1724" s="114" t="str">
        <f t="shared" si="697"/>
        <v>1.5-0.15</v>
      </c>
      <c r="S1724" s="127">
        <f t="shared" si="682"/>
        <v>-1.7284598692948454E-2</v>
      </c>
      <c r="T1724" s="112" t="b">
        <f t="shared" si="683"/>
        <v>1</v>
      </c>
      <c r="U1724" s="22">
        <f t="shared" si="684"/>
        <v>13.590350398945475</v>
      </c>
      <c r="V1724" s="22">
        <f t="shared" si="685"/>
        <v>1.4584824398459884</v>
      </c>
      <c r="W1724" s="81">
        <f t="shared" si="686"/>
        <v>14</v>
      </c>
      <c r="X1724" s="22">
        <f t="shared" si="687"/>
        <v>0.62304543205301044</v>
      </c>
      <c r="Y1724" s="3">
        <f>IF(U1724&gt;'Power Curve'!$C$37,0,INDEX(Ci,$W1724,1)*POWER(1-X1724,3)+INDEX(Ci,$W1724,2)*3*X1724*POWER(1-X1724,2)+INDEX(Ci,$W1724,3)*3*POWER(X1724,2)*(1-X1724)+INDEX(Ci,$W1724,4)*POWER(X1724,3))</f>
        <v>1969.3478720988901</v>
      </c>
      <c r="Z1724" s="3">
        <f t="shared" si="688"/>
        <v>1935.3084844428488</v>
      </c>
      <c r="AA1724" s="3">
        <f t="shared" si="689"/>
        <v>1967.320022583013</v>
      </c>
      <c r="AB1724" s="3">
        <f t="shared" si="698"/>
        <v>-32.011538140164248</v>
      </c>
      <c r="AC1724" s="3">
        <f t="shared" si="699"/>
        <v>32.011538140164248</v>
      </c>
      <c r="AE1724" s="34">
        <f t="shared" si="690"/>
        <v>14</v>
      </c>
      <c r="AF1724" s="73" t="b">
        <f>COUNTIF('Power Curve'!$D$2:$D$31,AE1724)&gt;0</f>
        <v>1</v>
      </c>
      <c r="AG1724" s="73" t="b">
        <f t="shared" si="691"/>
        <v>0</v>
      </c>
      <c r="AH1724" s="73" t="b">
        <f t="shared" si="700"/>
        <v>1</v>
      </c>
      <c r="AI1724" s="34" t="str">
        <f t="shared" si="692"/>
        <v>Outer</v>
      </c>
      <c r="AJ1724" s="35" t="str">
        <f t="shared" si="701"/>
        <v>1.4-1.5</v>
      </c>
      <c r="AK1724" s="36" t="str">
        <f t="shared" si="693"/>
        <v>18-19</v>
      </c>
      <c r="AL1724" s="36" t="str">
        <f t="shared" si="694"/>
        <v>Mar</v>
      </c>
      <c r="AM1724" s="35" t="str">
        <f t="shared" si="695"/>
        <v>285-295</v>
      </c>
      <c r="AN1724" s="36" t="str">
        <f t="shared" si="696"/>
        <v>HWS-HTI</v>
      </c>
    </row>
    <row r="1725" spans="5:40" x14ac:dyDescent="0.3">
      <c r="E1725" s="12">
        <v>40978.777777777781</v>
      </c>
      <c r="F1725" s="16">
        <v>14.5</v>
      </c>
      <c r="G1725" s="16">
        <v>1972.630004882813</v>
      </c>
      <c r="H1725" s="29">
        <v>1.1853643097570883</v>
      </c>
      <c r="I1725" s="26">
        <v>288.3</v>
      </c>
      <c r="J1725" s="30">
        <v>0.12206896551724138</v>
      </c>
      <c r="K1725" s="31">
        <v>0.18656956487310225</v>
      </c>
      <c r="L1725" s="111">
        <f t="shared" si="676"/>
        <v>1.6</v>
      </c>
      <c r="M1725" s="112">
        <f t="shared" si="677"/>
        <v>0.12</v>
      </c>
      <c r="N1725" s="112" t="b">
        <f t="shared" si="678"/>
        <v>1</v>
      </c>
      <c r="O1725" s="112" t="b">
        <f t="shared" si="679"/>
        <v>1</v>
      </c>
      <c r="P1725" s="113">
        <f t="shared" si="680"/>
        <v>16</v>
      </c>
      <c r="Q1725" s="113">
        <f t="shared" si="681"/>
        <v>14</v>
      </c>
      <c r="R1725" s="114" t="str">
        <f t="shared" si="697"/>
        <v>1.6-0.12</v>
      </c>
      <c r="S1725" s="127">
        <f t="shared" si="682"/>
        <v>6.9193617767456883E-4</v>
      </c>
      <c r="T1725" s="112" t="b">
        <f t="shared" si="683"/>
        <v>1</v>
      </c>
      <c r="U1725" s="22">
        <f t="shared" si="684"/>
        <v>14.341896640612918</v>
      </c>
      <c r="V1725" s="22">
        <f t="shared" si="685"/>
        <v>1.5746363341649121</v>
      </c>
      <c r="W1725" s="81">
        <f t="shared" si="686"/>
        <v>15</v>
      </c>
      <c r="X1725" s="22">
        <f t="shared" si="687"/>
        <v>0.37091082535197972</v>
      </c>
      <c r="Y1725" s="3">
        <f>IF(U1725&gt;'Power Curve'!$C$37,0,INDEX(Ci,$W1725,1)*POWER(1-X1725,3)+INDEX(Ci,$W1725,2)*3*X1725*POWER(1-X1725,2)+INDEX(Ci,$W1725,3)*3*POWER(X1725,2)*(1-X1725)+INDEX(Ci,$W1725,4)*POWER(X1725,3))</f>
        <v>1976.878279173937</v>
      </c>
      <c r="Z1725" s="3">
        <f t="shared" si="688"/>
        <v>1978.2461527741564</v>
      </c>
      <c r="AA1725" s="3">
        <f t="shared" si="689"/>
        <v>1972.630004882813</v>
      </c>
      <c r="AB1725" s="3">
        <f t="shared" si="698"/>
        <v>5.6161478913434166</v>
      </c>
      <c r="AC1725" s="3">
        <f t="shared" si="699"/>
        <v>5.6161478913434166</v>
      </c>
      <c r="AE1725" s="34">
        <f t="shared" si="690"/>
        <v>14</v>
      </c>
      <c r="AF1725" s="73" t="b">
        <f>COUNTIF('Power Curve'!$D$2:$D$31,AE1725)&gt;0</f>
        <v>1</v>
      </c>
      <c r="AG1725" s="73" t="b">
        <f t="shared" si="691"/>
        <v>0</v>
      </c>
      <c r="AH1725" s="73" t="b">
        <f t="shared" si="700"/>
        <v>1</v>
      </c>
      <c r="AI1725" s="34" t="str">
        <f t="shared" si="692"/>
        <v>Inner</v>
      </c>
      <c r="AJ1725" s="35" t="str">
        <f t="shared" si="701"/>
        <v>1.5-1.6</v>
      </c>
      <c r="AK1725" s="36" t="str">
        <f t="shared" si="693"/>
        <v>18-19</v>
      </c>
      <c r="AL1725" s="36" t="str">
        <f t="shared" si="694"/>
        <v>Mar</v>
      </c>
      <c r="AM1725" s="35" t="str">
        <f t="shared" si="695"/>
        <v>285-295</v>
      </c>
      <c r="AN1725" s="36" t="str">
        <f t="shared" si="696"/>
        <v>Inner-TI</v>
      </c>
    </row>
    <row r="1726" spans="5:40" x14ac:dyDescent="0.3">
      <c r="E1726" s="12">
        <v>40978.784722222219</v>
      </c>
      <c r="F1726" s="16">
        <v>15.29</v>
      </c>
      <c r="G1726" s="16">
        <v>1973.8800506591849</v>
      </c>
      <c r="H1726" s="29">
        <v>1.1850870106932416</v>
      </c>
      <c r="I1726" s="26">
        <v>286.7</v>
      </c>
      <c r="J1726" s="30">
        <v>0.14323086984957489</v>
      </c>
      <c r="K1726" s="31">
        <v>0.16956542983392073</v>
      </c>
      <c r="L1726" s="111">
        <f t="shared" si="676"/>
        <v>1.7000000000000002</v>
      </c>
      <c r="M1726" s="112">
        <f t="shared" si="677"/>
        <v>0.14000000000000001</v>
      </c>
      <c r="N1726" s="112" t="b">
        <f t="shared" si="678"/>
        <v>1</v>
      </c>
      <c r="O1726" s="112" t="b">
        <f t="shared" si="679"/>
        <v>1</v>
      </c>
      <c r="P1726" s="113">
        <f t="shared" si="680"/>
        <v>17</v>
      </c>
      <c r="Q1726" s="113">
        <f t="shared" si="681"/>
        <v>12</v>
      </c>
      <c r="R1726" s="114" t="str">
        <f t="shared" si="697"/>
        <v>1.7-0.14</v>
      </c>
      <c r="S1726" s="127">
        <f t="shared" si="682"/>
        <v>-9.4036246511131213E-4</v>
      </c>
      <c r="T1726" s="112" t="b">
        <f t="shared" si="683"/>
        <v>1</v>
      </c>
      <c r="U1726" s="22">
        <f t="shared" si="684"/>
        <v>15.122103349418172</v>
      </c>
      <c r="V1726" s="22">
        <f t="shared" si="685"/>
        <v>1.6952197960692856</v>
      </c>
      <c r="W1726" s="81">
        <f t="shared" si="686"/>
        <v>16</v>
      </c>
      <c r="X1726" s="22">
        <f t="shared" si="687"/>
        <v>0.12200875043718762</v>
      </c>
      <c r="Y1726" s="3">
        <f>IF(U1726&gt;'Power Curve'!$C$37,0,INDEX(Ci,$W1726,1)*POWER(1-X1726,3)+INDEX(Ci,$W1726,2)*3*X1726*POWER(1-X1726,2)+INDEX(Ci,$W1726,3)*3*POWER(X1726,2)*(1-X1726)+INDEX(Ci,$W1726,4)*POWER(X1726,3))</f>
        <v>1979.4917597148383</v>
      </c>
      <c r="Z1726" s="3">
        <f t="shared" si="688"/>
        <v>1977.6303199640054</v>
      </c>
      <c r="AA1726" s="3">
        <f t="shared" si="689"/>
        <v>1973.8800506591849</v>
      </c>
      <c r="AB1726" s="3">
        <f t="shared" si="698"/>
        <v>3.7502693048204492</v>
      </c>
      <c r="AC1726" s="3">
        <f t="shared" si="699"/>
        <v>3.7502693048204492</v>
      </c>
      <c r="AE1726" s="34">
        <f t="shared" si="690"/>
        <v>15</v>
      </c>
      <c r="AF1726" s="73" t="b">
        <f>COUNTIF('Power Curve'!$D$2:$D$31,AE1726)&gt;0</f>
        <v>1</v>
      </c>
      <c r="AG1726" s="73" t="b">
        <f t="shared" si="691"/>
        <v>0</v>
      </c>
      <c r="AH1726" s="73" t="b">
        <f t="shared" si="700"/>
        <v>1</v>
      </c>
      <c r="AI1726" s="34" t="str">
        <f t="shared" si="692"/>
        <v>Outer</v>
      </c>
      <c r="AJ1726" s="35" t="str">
        <f t="shared" si="701"/>
        <v>1.6-1.7</v>
      </c>
      <c r="AK1726" s="36" t="str">
        <f t="shared" si="693"/>
        <v>18-19</v>
      </c>
      <c r="AL1726" s="36" t="str">
        <f t="shared" si="694"/>
        <v>Mar</v>
      </c>
      <c r="AM1726" s="35" t="str">
        <f t="shared" si="695"/>
        <v>285-295</v>
      </c>
      <c r="AN1726" s="36" t="str">
        <f t="shared" si="696"/>
        <v>HWS-HTI</v>
      </c>
    </row>
    <row r="1727" spans="5:40" x14ac:dyDescent="0.3">
      <c r="E1727" s="12">
        <v>40978.791666666664</v>
      </c>
      <c r="F1727" s="16">
        <v>14.28</v>
      </c>
      <c r="G1727" s="16">
        <v>1961.570007324219</v>
      </c>
      <c r="H1727" s="29">
        <v>1.1855978937220055</v>
      </c>
      <c r="I1727" s="26">
        <v>287.5</v>
      </c>
      <c r="J1727" s="30">
        <v>0.12044817927170869</v>
      </c>
      <c r="K1727" s="31">
        <v>0.1531614302409976</v>
      </c>
      <c r="L1727" s="111">
        <f t="shared" si="676"/>
        <v>1.5000000000000002</v>
      </c>
      <c r="M1727" s="112">
        <f t="shared" si="677"/>
        <v>0.12</v>
      </c>
      <c r="N1727" s="112" t="b">
        <f t="shared" si="678"/>
        <v>1</v>
      </c>
      <c r="O1727" s="112" t="b">
        <f t="shared" si="679"/>
        <v>1</v>
      </c>
      <c r="P1727" s="113">
        <f t="shared" si="680"/>
        <v>15</v>
      </c>
      <c r="Q1727" s="113">
        <f t="shared" si="681"/>
        <v>14</v>
      </c>
      <c r="R1727" s="114" t="str">
        <f t="shared" si="697"/>
        <v>1.5-0.12</v>
      </c>
      <c r="S1727" s="127">
        <f t="shared" si="682"/>
        <v>-2.6858717067739375E-4</v>
      </c>
      <c r="T1727" s="112" t="b">
        <f t="shared" si="683"/>
        <v>1</v>
      </c>
      <c r="U1727" s="22">
        <f t="shared" si="684"/>
        <v>14.125223151563471</v>
      </c>
      <c r="V1727" s="22">
        <f t="shared" si="685"/>
        <v>1.5411487479680561</v>
      </c>
      <c r="W1727" s="81">
        <f t="shared" si="686"/>
        <v>15</v>
      </c>
      <c r="X1727" s="22">
        <f t="shared" si="687"/>
        <v>0.16391403250172784</v>
      </c>
      <c r="Y1727" s="3">
        <f>IF(U1727&gt;'Power Curve'!$C$37,0,INDEX(Ci,$W1727,1)*POWER(1-X1727,3)+INDEX(Ci,$W1727,2)*3*X1727*POWER(1-X1727,2)+INDEX(Ci,$W1727,3)*3*POWER(X1727,2)*(1-X1727)+INDEX(Ci,$W1727,4)*POWER(X1727,3))</f>
        <v>1975.8869879745951</v>
      </c>
      <c r="Z1727" s="3">
        <f t="shared" si="688"/>
        <v>1975.3562900789168</v>
      </c>
      <c r="AA1727" s="3">
        <f t="shared" si="689"/>
        <v>1961.570007324219</v>
      </c>
      <c r="AB1727" s="3">
        <f t="shared" si="698"/>
        <v>13.786282754697822</v>
      </c>
      <c r="AC1727" s="3">
        <f t="shared" si="699"/>
        <v>13.786282754697822</v>
      </c>
      <c r="AE1727" s="34">
        <f t="shared" si="690"/>
        <v>14</v>
      </c>
      <c r="AF1727" s="73" t="b">
        <f>COUNTIF('Power Curve'!$D$2:$D$31,AE1727)&gt;0</f>
        <v>1</v>
      </c>
      <c r="AG1727" s="73" t="b">
        <f t="shared" si="691"/>
        <v>0</v>
      </c>
      <c r="AH1727" s="73" t="b">
        <f t="shared" si="700"/>
        <v>1</v>
      </c>
      <c r="AI1727" s="34" t="str">
        <f t="shared" si="692"/>
        <v>Inner</v>
      </c>
      <c r="AJ1727" s="35" t="str">
        <f t="shared" si="701"/>
        <v>1.5-1.6</v>
      </c>
      <c r="AK1727" s="36" t="str">
        <f t="shared" si="693"/>
        <v>19-20</v>
      </c>
      <c r="AL1727" s="36" t="str">
        <f t="shared" si="694"/>
        <v>Mar</v>
      </c>
      <c r="AM1727" s="35" t="str">
        <f t="shared" si="695"/>
        <v>285-295</v>
      </c>
      <c r="AN1727" s="36" t="str">
        <f t="shared" si="696"/>
        <v>Inner-TI</v>
      </c>
    </row>
    <row r="1728" spans="5:40" x14ac:dyDescent="0.3">
      <c r="E1728" s="12">
        <v>40978.798611111109</v>
      </c>
      <c r="F1728" s="16">
        <v>11.88</v>
      </c>
      <c r="G1728" s="16">
        <v>1882.4700622558589</v>
      </c>
      <c r="H1728" s="29">
        <v>1.1866333750961915</v>
      </c>
      <c r="I1728" s="26">
        <v>287.8</v>
      </c>
      <c r="J1728" s="30">
        <v>0.12626262626262624</v>
      </c>
      <c r="K1728" s="31">
        <v>0.14167396679051308</v>
      </c>
      <c r="L1728" s="111">
        <f t="shared" si="676"/>
        <v>1.2000000000000002</v>
      </c>
      <c r="M1728" s="112">
        <f t="shared" si="677"/>
        <v>0.13</v>
      </c>
      <c r="N1728" s="112" t="b">
        <f t="shared" si="678"/>
        <v>1</v>
      </c>
      <c r="O1728" s="112" t="b">
        <f t="shared" si="679"/>
        <v>1</v>
      </c>
      <c r="P1728" s="113">
        <f t="shared" si="680"/>
        <v>12</v>
      </c>
      <c r="Q1728" s="113">
        <f t="shared" si="681"/>
        <v>13</v>
      </c>
      <c r="R1728" s="114" t="str">
        <f t="shared" si="697"/>
        <v>1.2-0.13</v>
      </c>
      <c r="S1728" s="127">
        <f t="shared" si="682"/>
        <v>2.7735419214426767E-4</v>
      </c>
      <c r="T1728" s="112" t="b">
        <f t="shared" si="683"/>
        <v>1</v>
      </c>
      <c r="U1728" s="22">
        <f t="shared" si="684"/>
        <v>11.754656182793289</v>
      </c>
      <c r="V1728" s="22">
        <f t="shared" si="685"/>
        <v>1.174769981233027</v>
      </c>
      <c r="W1728" s="81">
        <f t="shared" si="686"/>
        <v>12</v>
      </c>
      <c r="X1728" s="22">
        <f t="shared" si="687"/>
        <v>0.74584472471187135</v>
      </c>
      <c r="Y1728" s="3">
        <f>IF(U1728&gt;'Power Curve'!$C$37,0,INDEX(Ci,$W1728,1)*POWER(1-X1728,3)+INDEX(Ci,$W1728,2)*3*X1728*POWER(1-X1728,2)+INDEX(Ci,$W1728,3)*3*POWER(X1728,2)*(1-X1728)+INDEX(Ci,$W1728,4)*POWER(X1728,3))</f>
        <v>1894.7442106897613</v>
      </c>
      <c r="Z1728" s="3">
        <f t="shared" si="688"/>
        <v>1895.2697259396373</v>
      </c>
      <c r="AA1728" s="3">
        <f t="shared" si="689"/>
        <v>1882.4700622558589</v>
      </c>
      <c r="AB1728" s="3">
        <f t="shared" si="698"/>
        <v>12.799663683778363</v>
      </c>
      <c r="AC1728" s="3">
        <f t="shared" si="699"/>
        <v>12.799663683778363</v>
      </c>
      <c r="AE1728" s="34">
        <f t="shared" si="690"/>
        <v>12</v>
      </c>
      <c r="AF1728" s="73" t="b">
        <f>COUNTIF('Power Curve'!$D$2:$D$31,AE1728)&gt;0</f>
        <v>1</v>
      </c>
      <c r="AG1728" s="73" t="b">
        <f t="shared" si="691"/>
        <v>0</v>
      </c>
      <c r="AH1728" s="73" t="b">
        <f t="shared" si="700"/>
        <v>1</v>
      </c>
      <c r="AI1728" s="34" t="str">
        <f t="shared" si="692"/>
        <v>Inner</v>
      </c>
      <c r="AJ1728" s="35" t="str">
        <f t="shared" si="701"/>
        <v>1.1-1.2</v>
      </c>
      <c r="AK1728" s="36" t="str">
        <f t="shared" si="693"/>
        <v>19-20</v>
      </c>
      <c r="AL1728" s="36" t="str">
        <f t="shared" si="694"/>
        <v>Mar</v>
      </c>
      <c r="AM1728" s="35" t="str">
        <f t="shared" si="695"/>
        <v>285-295</v>
      </c>
      <c r="AN1728" s="36" t="str">
        <f t="shared" si="696"/>
        <v>Inner-TI</v>
      </c>
    </row>
    <row r="1729" spans="5:40" x14ac:dyDescent="0.3">
      <c r="E1729" s="12">
        <v>40978.805555555555</v>
      </c>
      <c r="F1729" s="16">
        <v>13.73</v>
      </c>
      <c r="G1729" s="16">
        <v>1933.979980468748</v>
      </c>
      <c r="H1729" s="29">
        <v>1.1864872755311191</v>
      </c>
      <c r="I1729" s="26">
        <v>291.2</v>
      </c>
      <c r="J1729" s="30">
        <v>0.14420975965040059</v>
      </c>
      <c r="K1729" s="31">
        <v>0.14695228460725807</v>
      </c>
      <c r="L1729" s="111">
        <f t="shared" si="676"/>
        <v>1.5000000000000002</v>
      </c>
      <c r="M1729" s="112">
        <f t="shared" si="677"/>
        <v>0.14000000000000001</v>
      </c>
      <c r="N1729" s="112" t="b">
        <f t="shared" si="678"/>
        <v>1</v>
      </c>
      <c r="O1729" s="112" t="b">
        <f t="shared" si="679"/>
        <v>1</v>
      </c>
      <c r="P1729" s="113">
        <f t="shared" si="680"/>
        <v>15</v>
      </c>
      <c r="Q1729" s="113">
        <f t="shared" si="681"/>
        <v>12</v>
      </c>
      <c r="R1729" s="114" t="str">
        <f t="shared" si="697"/>
        <v>1.5-0.14</v>
      </c>
      <c r="S1729" s="127">
        <f t="shared" si="682"/>
        <v>-1.010407212220238E-3</v>
      </c>
      <c r="T1729" s="112" t="b">
        <f t="shared" si="683"/>
        <v>1</v>
      </c>
      <c r="U1729" s="22">
        <f t="shared" si="684"/>
        <v>13.5845795922842</v>
      </c>
      <c r="V1729" s="22">
        <f t="shared" si="685"/>
        <v>1.4575905430738332</v>
      </c>
      <c r="W1729" s="81">
        <f t="shared" si="686"/>
        <v>14</v>
      </c>
      <c r="X1729" s="22">
        <f t="shared" si="687"/>
        <v>0.61705766566143616</v>
      </c>
      <c r="Y1729" s="3">
        <f>IF(U1729&gt;'Power Curve'!$C$37,0,INDEX(Ci,$W1729,1)*POWER(1-X1729,3)+INDEX(Ci,$W1729,2)*3*X1729*POWER(1-X1729,2)+INDEX(Ci,$W1729,3)*3*POWER(X1729,2)*(1-X1729)+INDEX(Ci,$W1729,4)*POWER(X1729,3))</f>
        <v>1969.2207198714891</v>
      </c>
      <c r="Z1729" s="3">
        <f t="shared" si="688"/>
        <v>1967.2310050536773</v>
      </c>
      <c r="AA1729" s="3">
        <f t="shared" si="689"/>
        <v>1933.979980468748</v>
      </c>
      <c r="AB1729" s="3">
        <f t="shared" si="698"/>
        <v>33.251024584929382</v>
      </c>
      <c r="AC1729" s="3">
        <f t="shared" si="699"/>
        <v>33.251024584929382</v>
      </c>
      <c r="AE1729" s="34">
        <f t="shared" si="690"/>
        <v>14</v>
      </c>
      <c r="AF1729" s="73" t="b">
        <f>COUNTIF('Power Curve'!$D$2:$D$31,AE1729)&gt;0</f>
        <v>1</v>
      </c>
      <c r="AG1729" s="73" t="b">
        <f t="shared" si="691"/>
        <v>0</v>
      </c>
      <c r="AH1729" s="73" t="b">
        <f t="shared" si="700"/>
        <v>1</v>
      </c>
      <c r="AI1729" s="34" t="str">
        <f t="shared" si="692"/>
        <v>Outer</v>
      </c>
      <c r="AJ1729" s="35" t="str">
        <f t="shared" si="701"/>
        <v>1.4-1.5</v>
      </c>
      <c r="AK1729" s="36" t="str">
        <f t="shared" si="693"/>
        <v>19-20</v>
      </c>
      <c r="AL1729" s="36" t="str">
        <f t="shared" si="694"/>
        <v>Mar</v>
      </c>
      <c r="AM1729" s="35" t="str">
        <f t="shared" si="695"/>
        <v>285-295</v>
      </c>
      <c r="AN1729" s="36" t="str">
        <f t="shared" si="696"/>
        <v>HWS-HTI</v>
      </c>
    </row>
    <row r="1730" spans="5:40" x14ac:dyDescent="0.3">
      <c r="E1730" s="12">
        <v>40978.8125</v>
      </c>
      <c r="F1730" s="16">
        <v>13.33</v>
      </c>
      <c r="G1730" s="16">
        <v>1961.2299499511769</v>
      </c>
      <c r="H1730" s="29">
        <v>1.1875527365147167</v>
      </c>
      <c r="I1730" s="26">
        <v>291.10000000000002</v>
      </c>
      <c r="J1730" s="30">
        <v>0.14478619654913727</v>
      </c>
      <c r="K1730" s="31">
        <v>0.15798458587025691</v>
      </c>
      <c r="L1730" s="111">
        <f t="shared" si="676"/>
        <v>1.4000000000000001</v>
      </c>
      <c r="M1730" s="112">
        <f t="shared" si="677"/>
        <v>0.14000000000000001</v>
      </c>
      <c r="N1730" s="112" t="b">
        <f t="shared" si="678"/>
        <v>1</v>
      </c>
      <c r="O1730" s="112" t="b">
        <f t="shared" si="679"/>
        <v>1</v>
      </c>
      <c r="P1730" s="113">
        <f t="shared" si="680"/>
        <v>14</v>
      </c>
      <c r="Q1730" s="113">
        <f t="shared" si="681"/>
        <v>12</v>
      </c>
      <c r="R1730" s="114" t="str">
        <f t="shared" si="697"/>
        <v>1.4-0.14</v>
      </c>
      <c r="S1730" s="127">
        <f t="shared" si="682"/>
        <v>-4.3734296661873655E-3</v>
      </c>
      <c r="T1730" s="112" t="b">
        <f t="shared" si="683"/>
        <v>1</v>
      </c>
      <c r="U1730" s="22">
        <f t="shared" si="684"/>
        <v>13.192762820609474</v>
      </c>
      <c r="V1730" s="22">
        <f t="shared" si="685"/>
        <v>1.3970339979589064</v>
      </c>
      <c r="W1730" s="81">
        <f t="shared" si="686"/>
        <v>14</v>
      </c>
      <c r="X1730" s="22">
        <f t="shared" si="687"/>
        <v>0.21051011784065382</v>
      </c>
      <c r="Y1730" s="3">
        <f>IF(U1730&gt;'Power Curve'!$C$37,0,INDEX(Ci,$W1730,1)*POWER(1-X1730,3)+INDEX(Ci,$W1730,2)*3*X1730*POWER(1-X1730,2)+INDEX(Ci,$W1730,3)*3*POWER(X1730,2)*(1-X1730)+INDEX(Ci,$W1730,4)*POWER(X1730,3))</f>
        <v>1958.9623910260545</v>
      </c>
      <c r="Z1730" s="3">
        <f t="shared" si="688"/>
        <v>1950.3950067901958</v>
      </c>
      <c r="AA1730" s="3">
        <f t="shared" si="689"/>
        <v>1961.2299499511769</v>
      </c>
      <c r="AB1730" s="3">
        <f t="shared" si="698"/>
        <v>-10.834943160981084</v>
      </c>
      <c r="AC1730" s="3">
        <f t="shared" si="699"/>
        <v>10.834943160981084</v>
      </c>
      <c r="AE1730" s="34">
        <f t="shared" si="690"/>
        <v>13</v>
      </c>
      <c r="AF1730" s="73" t="b">
        <f>COUNTIF('Power Curve'!$D$2:$D$31,AE1730)&gt;0</f>
        <v>1</v>
      </c>
      <c r="AG1730" s="73" t="b">
        <f t="shared" si="691"/>
        <v>0</v>
      </c>
      <c r="AH1730" s="73" t="b">
        <f t="shared" si="700"/>
        <v>1</v>
      </c>
      <c r="AI1730" s="34" t="str">
        <f t="shared" si="692"/>
        <v>Outer</v>
      </c>
      <c r="AJ1730" s="35" t="str">
        <f t="shared" si="701"/>
        <v>1.3-1.4</v>
      </c>
      <c r="AK1730" s="36" t="str">
        <f t="shared" si="693"/>
        <v>19-20</v>
      </c>
      <c r="AL1730" s="36" t="str">
        <f t="shared" si="694"/>
        <v>Mar</v>
      </c>
      <c r="AM1730" s="35" t="str">
        <f t="shared" si="695"/>
        <v>285-295</v>
      </c>
      <c r="AN1730" s="36" t="str">
        <f t="shared" si="696"/>
        <v>HWS-HTI</v>
      </c>
    </row>
    <row r="1731" spans="5:40" x14ac:dyDescent="0.3">
      <c r="E1731" s="12">
        <v>40978.819444444445</v>
      </c>
      <c r="F1731" s="16">
        <v>12.9</v>
      </c>
      <c r="G1731" s="16">
        <v>1883.3300476074239</v>
      </c>
      <c r="H1731" s="29">
        <v>1.1886195353539599</v>
      </c>
      <c r="I1731" s="26">
        <v>292</v>
      </c>
      <c r="J1731" s="30">
        <v>0.14186046511627906</v>
      </c>
      <c r="K1731" s="31">
        <v>0.11228879924668947</v>
      </c>
      <c r="L1731" s="111">
        <f t="shared" ref="L1731:L1794" si="702">ROUND((V1731-CenterOfFirstWindSpeedBin)/WindSpeedBinWidth,0)*WindSpeedBinWidth+CenterOfFirstWindSpeedBin</f>
        <v>1.3000000000000003</v>
      </c>
      <c r="M1731" s="112">
        <f t="shared" ref="M1731:M1794" si="703">ROUND((J1731-CenterOfFirstTurbulenceBin)/TurbulenceBinWidth,0)*TurbulenceBinWidth+CenterOfFirstTurbulenceBin</f>
        <v>0.14000000000000001</v>
      </c>
      <c r="N1731" s="112" t="b">
        <f t="shared" ref="N1731:N1794" si="704">IF(AND(L1731&gt;=CenterOfFirstWindSpeedBin,L1731&lt;=CenterOfLastWindSpeedBin),TRUE,FALSE)</f>
        <v>1</v>
      </c>
      <c r="O1731" s="112" t="b">
        <f t="shared" ref="O1731:O1794" si="705">IF(AND(M1731&gt;=CenterOfFirstTurbulenceBin,M1731&lt;=CenterOfLastTurbulenceBin),TRUE,FALSE)</f>
        <v>1</v>
      </c>
      <c r="P1731" s="113">
        <f t="shared" ref="P1731:P1794" si="706">(L1731-CenterOfFirstWindSpeedBin)/WindSpeedBinWidth+1</f>
        <v>13.000000000000002</v>
      </c>
      <c r="Q1731" s="113">
        <f t="shared" ref="Q1731:Q1794" si="707">NumberOfTurbulenceBins-(M1731-CenterOfFirstTurbulenceBin)/TurbulenceBinWidth</f>
        <v>12</v>
      </c>
      <c r="R1731" s="114" t="str">
        <f t="shared" si="697"/>
        <v>1.3-0.14</v>
      </c>
      <c r="S1731" s="127">
        <f t="shared" ref="S1731:S1794" si="708">IF(T1731,INDEX(PowerDeviationMatrix,Q1731,P1731),IF(UseMatrixPadValue,MatrixPadValue,0))</f>
        <v>-8.9101516438049953E-3</v>
      </c>
      <c r="T1731" s="112" t="b">
        <f t="shared" ref="T1731:T1794" si="709">IF(AND(P1731&gt;0,Q1731&gt;0,N1731,O1731),LEN(INDEX(PowerDeviationMatrix,Q1731,P1731))&gt;0,FALSE)</f>
        <v>1</v>
      </c>
      <c r="U1731" s="22">
        <f t="shared" ref="U1731:U1794" si="710">F1731*(H1731/Ref_Density)^(1/3)</f>
        <v>12.771011676866966</v>
      </c>
      <c r="V1731" s="22">
        <f t="shared" ref="V1731:V1794" si="711">(U1731-CutInWindSpeed)/(RatedWindSpeed-CutInWindSpeed)</f>
        <v>1.3318509991450693</v>
      </c>
      <c r="W1731" s="81">
        <f t="shared" ref="W1731:W1794" si="712">COUNTIF(xa,"&lt;"&amp;U1731)</f>
        <v>13</v>
      </c>
      <c r="X1731" s="22">
        <f t="shared" ref="X1731:X1794" si="713">(U1731-INDEX(xa,$W1731))/(INDEX(xb,$W1731)-INDEX(xa,$W1731))</f>
        <v>0.77467811755345317</v>
      </c>
      <c r="Y1731" s="3">
        <f>IF(U1731&gt;'Power Curve'!$C$37,0,INDEX(Ci,$W1731,1)*POWER(1-X1731,3)+INDEX(Ci,$W1731,2)*3*X1731*POWER(1-X1731,2)+INDEX(Ci,$W1731,3)*3*POWER(X1731,2)*(1-X1731)+INDEX(Ci,$W1731,4)*POWER(X1731,3))</f>
        <v>1947.051030674435</v>
      </c>
      <c r="Z1731" s="3">
        <f t="shared" ref="Z1731:Z1794" si="714">IF(OR(T1731,UseMatrixPadValue),Y1731*(1+S1731),"")</f>
        <v>1929.7025107328989</v>
      </c>
      <c r="AA1731" s="3">
        <f t="shared" ref="AA1731:AA1794" si="715">IF(AH1731,G1731,"")</f>
        <v>1883.3300476074239</v>
      </c>
      <c r="AB1731" s="3">
        <f t="shared" si="698"/>
        <v>46.372463125474951</v>
      </c>
      <c r="AC1731" s="3">
        <f t="shared" si="699"/>
        <v>46.372463125474951</v>
      </c>
      <c r="AE1731" s="34">
        <f t="shared" ref="AE1731:AE1794" si="716">MROUND(U1731-Centre_First_Bin,Bin_Width)+Centre_First_Bin</f>
        <v>13</v>
      </c>
      <c r="AF1731" s="73" t="b">
        <f>COUNTIF('Power Curve'!$D$2:$D$31,AE1731)&gt;0</f>
        <v>1</v>
      </c>
      <c r="AG1731" s="73" t="b">
        <f t="shared" ref="AG1731:AG1794" si="717">(G1731&lt;0)</f>
        <v>0</v>
      </c>
      <c r="AH1731" s="73" t="b">
        <f t="shared" si="700"/>
        <v>1</v>
      </c>
      <c r="AI1731" s="34" t="str">
        <f t="shared" ref="AI1731:AI1794" si="718">IF(AH1731,IF(AND(J1731&gt;=LowerTurbLimit,J1731&lt;=UpperTurbLimit,K1731&gt;=LowerShearLimit,K1731&lt;=UpperShearLimit),"Inner","Outer"),"")</f>
        <v>Outer</v>
      </c>
      <c r="AJ1731" s="35" t="str">
        <f t="shared" si="701"/>
        <v>1.3-1.4</v>
      </c>
      <c r="AK1731" s="36" t="str">
        <f t="shared" ref="AK1731:AK1794" si="719">IF(AH1731,HOUR(E1731)&amp;"-"&amp;HOUR(E1731)+1,"")</f>
        <v>19-20</v>
      </c>
      <c r="AL1731" s="36" t="str">
        <f t="shared" ref="AL1731:AL1794" si="720">IF(AH1731,TEXT(E1731,"mmm"),"")</f>
        <v>Mar</v>
      </c>
      <c r="AM1731" s="35" t="str">
        <f t="shared" ref="AM1731:AM1794" si="721">IF(AH1731,IF(OR(I1731&lt;5,I1731&gt;=355),"355-5",MROUND(I1731,10)-5&amp;"-"&amp;MROUND(I1731,10)+5),"")</f>
        <v>285-295</v>
      </c>
      <c r="AN1731" s="36" t="str">
        <f t="shared" ref="AN1731:AN1794" si="722">IF(AH1731,IF(V1731&lt;0.5,IF(J1731&lt;=LowerTurbLimit,"LWS-LTI",IF(J1731&gt;=UpperTurbLimit,"LWS-HTI","Inner-TI")),IF(J1731&lt;=LowerTurbLimit,"HWS-LTI",IF(J1731&gt;=UpperTurbLimit,"HWS-HTI","Inner-TI"))),"")</f>
        <v>HWS-HTI</v>
      </c>
    </row>
    <row r="1732" spans="5:40" x14ac:dyDescent="0.3">
      <c r="E1732" s="12">
        <v>40978.826388888891</v>
      </c>
      <c r="F1732" s="16">
        <v>13.51</v>
      </c>
      <c r="G1732" s="16">
        <v>1974.0899963378929</v>
      </c>
      <c r="H1732" s="29">
        <v>1.1899514139040672</v>
      </c>
      <c r="I1732" s="26">
        <v>297.10000000000002</v>
      </c>
      <c r="J1732" s="30">
        <v>0.14211695040710584</v>
      </c>
      <c r="K1732" s="31">
        <v>0.12591030616638368</v>
      </c>
      <c r="L1732" s="111">
        <f t="shared" si="702"/>
        <v>1.4000000000000001</v>
      </c>
      <c r="M1732" s="112">
        <f t="shared" si="703"/>
        <v>0.14000000000000001</v>
      </c>
      <c r="N1732" s="112" t="b">
        <f t="shared" si="704"/>
        <v>1</v>
      </c>
      <c r="O1732" s="112" t="b">
        <f t="shared" si="705"/>
        <v>1</v>
      </c>
      <c r="P1732" s="113">
        <f t="shared" si="706"/>
        <v>14</v>
      </c>
      <c r="Q1732" s="113">
        <f t="shared" si="707"/>
        <v>12</v>
      </c>
      <c r="R1732" s="114" t="str">
        <f t="shared" ref="R1732:R1795" si="723">L1732&amp;"-"&amp;M1732</f>
        <v>1.4-0.14</v>
      </c>
      <c r="S1732" s="127">
        <f t="shared" si="708"/>
        <v>-4.3734296661873655E-3</v>
      </c>
      <c r="T1732" s="112" t="b">
        <f t="shared" si="709"/>
        <v>1</v>
      </c>
      <c r="U1732" s="22">
        <f t="shared" si="710"/>
        <v>13.379906007869549</v>
      </c>
      <c r="V1732" s="22">
        <f t="shared" si="711"/>
        <v>1.4259575808209333</v>
      </c>
      <c r="W1732" s="81">
        <f t="shared" si="712"/>
        <v>14</v>
      </c>
      <c r="X1732" s="22">
        <f t="shared" si="713"/>
        <v>0.40468915603432831</v>
      </c>
      <c r="Y1732" s="3">
        <f>IF(U1732&gt;'Power Curve'!$C$37,0,INDEX(Ci,$W1732,1)*POWER(1-X1732,3)+INDEX(Ci,$W1732,2)*3*X1732*POWER(1-X1732,2)+INDEX(Ci,$W1732,3)*3*POWER(X1732,2)*(1-X1732)+INDEX(Ci,$W1732,4)*POWER(X1732,3))</f>
        <v>1964.1740883410318</v>
      </c>
      <c r="Z1732" s="3">
        <f t="shared" si="714"/>
        <v>1955.5839111135247</v>
      </c>
      <c r="AA1732" s="3">
        <f t="shared" si="715"/>
        <v>1974.0899963378929</v>
      </c>
      <c r="AB1732" s="3">
        <f t="shared" ref="AB1732:AB1795" si="724">IF(AH1732,Z1732-AA1732,"")</f>
        <v>-18.506085224368235</v>
      </c>
      <c r="AC1732" s="3">
        <f t="shared" ref="AC1732:AC1795" si="725">IF(AH1732,ABS(AB1732),"")</f>
        <v>18.506085224368235</v>
      </c>
      <c r="AE1732" s="34">
        <f t="shared" si="716"/>
        <v>13</v>
      </c>
      <c r="AF1732" s="73" t="b">
        <f>COUNTIF('Power Curve'!$D$2:$D$31,AE1732)&gt;0</f>
        <v>1</v>
      </c>
      <c r="AG1732" s="73" t="b">
        <f t="shared" si="717"/>
        <v>0</v>
      </c>
      <c r="AH1732" s="73" t="b">
        <f t="shared" ref="AH1732:AH1795" si="726">AND(AF1732,NOT(AG1732))</f>
        <v>1</v>
      </c>
      <c r="AI1732" s="34" t="str">
        <f t="shared" si="718"/>
        <v>Outer</v>
      </c>
      <c r="AJ1732" s="35" t="str">
        <f t="shared" ref="AJ1732:AJ1795" si="727">IF(AH1732,TEXT(ROUND(V1732+0.05,1)-0.1,"0.0")&amp;"-"&amp;TEXT(ROUND(V1732+0.05,1),"0.0"),"")</f>
        <v>1.4-1.5</v>
      </c>
      <c r="AK1732" s="36" t="str">
        <f t="shared" si="719"/>
        <v>19-20</v>
      </c>
      <c r="AL1732" s="36" t="str">
        <f t="shared" si="720"/>
        <v>Mar</v>
      </c>
      <c r="AM1732" s="35" t="str">
        <f t="shared" si="721"/>
        <v>295-305</v>
      </c>
      <c r="AN1732" s="36" t="str">
        <f t="shared" si="722"/>
        <v>HWS-HTI</v>
      </c>
    </row>
    <row r="1733" spans="5:40" x14ac:dyDescent="0.3">
      <c r="E1733" s="12">
        <v>40978.833333333336</v>
      </c>
      <c r="F1733" s="16">
        <v>13.59</v>
      </c>
      <c r="G1733" s="16">
        <v>1974.8900451660129</v>
      </c>
      <c r="H1733" s="29">
        <v>1.1903472430180644</v>
      </c>
      <c r="I1733" s="26">
        <v>296.10000000000002</v>
      </c>
      <c r="J1733" s="30">
        <v>0.11846946284032378</v>
      </c>
      <c r="K1733" s="31">
        <v>0.16016120177573862</v>
      </c>
      <c r="L1733" s="111">
        <f t="shared" si="702"/>
        <v>1.4000000000000001</v>
      </c>
      <c r="M1733" s="112">
        <f t="shared" si="703"/>
        <v>0.12</v>
      </c>
      <c r="N1733" s="112" t="b">
        <f t="shared" si="704"/>
        <v>1</v>
      </c>
      <c r="O1733" s="112" t="b">
        <f t="shared" si="705"/>
        <v>1</v>
      </c>
      <c r="P1733" s="113">
        <f t="shared" si="706"/>
        <v>14</v>
      </c>
      <c r="Q1733" s="113">
        <f t="shared" si="707"/>
        <v>14</v>
      </c>
      <c r="R1733" s="114" t="str">
        <f t="shared" si="723"/>
        <v>1.4-0.12</v>
      </c>
      <c r="S1733" s="127">
        <f t="shared" si="708"/>
        <v>-1.0712795490469469E-3</v>
      </c>
      <c r="T1733" s="112" t="b">
        <f t="shared" si="709"/>
        <v>1</v>
      </c>
      <c r="U1733" s="22">
        <f t="shared" si="710"/>
        <v>13.460627848518342</v>
      </c>
      <c r="V1733" s="22">
        <f t="shared" si="711"/>
        <v>1.4384334015064928</v>
      </c>
      <c r="W1733" s="81">
        <f t="shared" si="712"/>
        <v>14</v>
      </c>
      <c r="X1733" s="22">
        <f t="shared" si="713"/>
        <v>0.48844582176121271</v>
      </c>
      <c r="Y1733" s="3">
        <f>IF(U1733&gt;'Power Curve'!$C$37,0,INDEX(Ci,$W1733,1)*POWER(1-X1733,3)+INDEX(Ci,$W1733,2)*3*X1733*POWER(1-X1733,2)+INDEX(Ci,$W1733,3)*3*POWER(X1733,2)*(1-X1733)+INDEX(Ci,$W1733,4)*POWER(X1733,3))</f>
        <v>1966.2750677857234</v>
      </c>
      <c r="Z1733" s="3">
        <f t="shared" si="714"/>
        <v>1964.1686375178037</v>
      </c>
      <c r="AA1733" s="3">
        <f t="shared" si="715"/>
        <v>1974.8900451660129</v>
      </c>
      <c r="AB1733" s="3">
        <f t="shared" si="724"/>
        <v>-10.721407648209151</v>
      </c>
      <c r="AC1733" s="3">
        <f t="shared" si="725"/>
        <v>10.721407648209151</v>
      </c>
      <c r="AE1733" s="34">
        <f t="shared" si="716"/>
        <v>13</v>
      </c>
      <c r="AF1733" s="73" t="b">
        <f>COUNTIF('Power Curve'!$D$2:$D$31,AE1733)&gt;0</f>
        <v>1</v>
      </c>
      <c r="AG1733" s="73" t="b">
        <f t="shared" si="717"/>
        <v>0</v>
      </c>
      <c r="AH1733" s="73" t="b">
        <f t="shared" si="726"/>
        <v>1</v>
      </c>
      <c r="AI1733" s="34" t="str">
        <f t="shared" si="718"/>
        <v>Inner</v>
      </c>
      <c r="AJ1733" s="35" t="str">
        <f t="shared" si="727"/>
        <v>1.4-1.5</v>
      </c>
      <c r="AK1733" s="36" t="str">
        <f t="shared" si="719"/>
        <v>20-21</v>
      </c>
      <c r="AL1733" s="36" t="str">
        <f t="shared" si="720"/>
        <v>Mar</v>
      </c>
      <c r="AM1733" s="35" t="str">
        <f t="shared" si="721"/>
        <v>295-305</v>
      </c>
      <c r="AN1733" s="36" t="str">
        <f t="shared" si="722"/>
        <v>Inner-TI</v>
      </c>
    </row>
    <row r="1734" spans="5:40" x14ac:dyDescent="0.3">
      <c r="E1734" s="12">
        <v>40978.840277777781</v>
      </c>
      <c r="F1734" s="16">
        <v>14.55</v>
      </c>
      <c r="G1734" s="16">
        <v>1976.029968261721</v>
      </c>
      <c r="H1734" s="29">
        <v>1.1902592582366673</v>
      </c>
      <c r="I1734" s="26">
        <v>297.39999999999998</v>
      </c>
      <c r="J1734" s="30">
        <v>0.12646048109965635</v>
      </c>
      <c r="K1734" s="31">
        <v>0.15057442348633607</v>
      </c>
      <c r="L1734" s="111">
        <f t="shared" si="702"/>
        <v>1.6</v>
      </c>
      <c r="M1734" s="112">
        <f t="shared" si="703"/>
        <v>0.13</v>
      </c>
      <c r="N1734" s="112" t="b">
        <f t="shared" si="704"/>
        <v>1</v>
      </c>
      <c r="O1734" s="112" t="b">
        <f t="shared" si="705"/>
        <v>1</v>
      </c>
      <c r="P1734" s="113">
        <f t="shared" si="706"/>
        <v>16</v>
      </c>
      <c r="Q1734" s="113">
        <f t="shared" si="707"/>
        <v>13</v>
      </c>
      <c r="R1734" s="114" t="str">
        <f t="shared" si="723"/>
        <v>1.6-0.13</v>
      </c>
      <c r="S1734" s="127">
        <f t="shared" si="708"/>
        <v>-5.0184284528389592E-3</v>
      </c>
      <c r="T1734" s="112" t="b">
        <f t="shared" si="709"/>
        <v>1</v>
      </c>
      <c r="U1734" s="22">
        <f t="shared" si="710"/>
        <v>14.411133892003223</v>
      </c>
      <c r="V1734" s="22">
        <f t="shared" si="711"/>
        <v>1.585337174559083</v>
      </c>
      <c r="W1734" s="81">
        <f t="shared" si="712"/>
        <v>15</v>
      </c>
      <c r="X1734" s="22">
        <f t="shared" si="713"/>
        <v>0.43705592250453995</v>
      </c>
      <c r="Y1734" s="3">
        <f>IF(U1734&gt;'Power Curve'!$C$37,0,INDEX(Ci,$W1734,1)*POWER(1-X1734,3)+INDEX(Ci,$W1734,2)*3*X1734*POWER(1-X1734,2)+INDEX(Ci,$W1734,3)*3*POWER(X1734,2)*(1-X1734)+INDEX(Ci,$W1734,4)*POWER(X1734,3))</f>
        <v>1977.1395229606146</v>
      </c>
      <c r="Z1734" s="3">
        <f t="shared" si="714"/>
        <v>1967.2173897233565</v>
      </c>
      <c r="AA1734" s="3">
        <f t="shared" si="715"/>
        <v>1976.029968261721</v>
      </c>
      <c r="AB1734" s="3">
        <f t="shared" si="724"/>
        <v>-8.8125785383645052</v>
      </c>
      <c r="AC1734" s="3">
        <f t="shared" si="725"/>
        <v>8.8125785383645052</v>
      </c>
      <c r="AE1734" s="34">
        <f t="shared" si="716"/>
        <v>14</v>
      </c>
      <c r="AF1734" s="73" t="b">
        <f>COUNTIF('Power Curve'!$D$2:$D$31,AE1734)&gt;0</f>
        <v>1</v>
      </c>
      <c r="AG1734" s="73" t="b">
        <f t="shared" si="717"/>
        <v>0</v>
      </c>
      <c r="AH1734" s="73" t="b">
        <f t="shared" si="726"/>
        <v>1</v>
      </c>
      <c r="AI1734" s="34" t="str">
        <f t="shared" si="718"/>
        <v>Inner</v>
      </c>
      <c r="AJ1734" s="35" t="str">
        <f t="shared" si="727"/>
        <v>1.5-1.6</v>
      </c>
      <c r="AK1734" s="36" t="str">
        <f t="shared" si="719"/>
        <v>20-21</v>
      </c>
      <c r="AL1734" s="36" t="str">
        <f t="shared" si="720"/>
        <v>Mar</v>
      </c>
      <c r="AM1734" s="35" t="str">
        <f t="shared" si="721"/>
        <v>295-305</v>
      </c>
      <c r="AN1734" s="36" t="str">
        <f t="shared" si="722"/>
        <v>Inner-TI</v>
      </c>
    </row>
    <row r="1735" spans="5:40" x14ac:dyDescent="0.3">
      <c r="E1735" s="12">
        <v>40978.847222222219</v>
      </c>
      <c r="F1735" s="16">
        <v>14.94</v>
      </c>
      <c r="G1735" s="16">
        <v>1967.979980468753</v>
      </c>
      <c r="H1735" s="29">
        <v>1.1903171762325155</v>
      </c>
      <c r="I1735" s="26">
        <v>294.89999999999998</v>
      </c>
      <c r="J1735" s="30">
        <v>0.11981258366800536</v>
      </c>
      <c r="K1735" s="31">
        <v>0.21314621364552092</v>
      </c>
      <c r="L1735" s="111">
        <f t="shared" si="702"/>
        <v>1.6</v>
      </c>
      <c r="M1735" s="112">
        <f t="shared" si="703"/>
        <v>0.12</v>
      </c>
      <c r="N1735" s="112" t="b">
        <f t="shared" si="704"/>
        <v>1</v>
      </c>
      <c r="O1735" s="112" t="b">
        <f t="shared" si="705"/>
        <v>1</v>
      </c>
      <c r="P1735" s="113">
        <f t="shared" si="706"/>
        <v>16</v>
      </c>
      <c r="Q1735" s="113">
        <f t="shared" si="707"/>
        <v>14</v>
      </c>
      <c r="R1735" s="114" t="str">
        <f t="shared" si="723"/>
        <v>1.6-0.12</v>
      </c>
      <c r="S1735" s="127">
        <f t="shared" si="708"/>
        <v>6.9193617767456883E-4</v>
      </c>
      <c r="T1735" s="112" t="b">
        <f t="shared" si="709"/>
        <v>1</v>
      </c>
      <c r="U1735" s="22">
        <f t="shared" si="710"/>
        <v>14.79765171770868</v>
      </c>
      <c r="V1735" s="22">
        <f t="shared" si="711"/>
        <v>1.6450747504928844</v>
      </c>
      <c r="W1735" s="81">
        <f t="shared" si="712"/>
        <v>15</v>
      </c>
      <c r="X1735" s="22">
        <f t="shared" si="713"/>
        <v>0.8063117583314322</v>
      </c>
      <c r="Y1735" s="3">
        <f>IF(U1735&gt;'Power Curve'!$C$37,0,INDEX(Ci,$W1735,1)*POWER(1-X1735,3)+INDEX(Ci,$W1735,2)*3*X1735*POWER(1-X1735,2)+INDEX(Ci,$W1735,3)*3*POWER(X1735,2)*(1-X1735)+INDEX(Ci,$W1735,4)*POWER(X1735,3))</f>
        <v>1978.3746484667618</v>
      </c>
      <c r="Z1735" s="3">
        <f t="shared" si="714"/>
        <v>1979.7435574590299</v>
      </c>
      <c r="AA1735" s="3">
        <f t="shared" si="715"/>
        <v>1967.979980468753</v>
      </c>
      <c r="AB1735" s="3">
        <f t="shared" si="724"/>
        <v>11.763576990276988</v>
      </c>
      <c r="AC1735" s="3">
        <f t="shared" si="725"/>
        <v>11.763576990276988</v>
      </c>
      <c r="AE1735" s="34">
        <f t="shared" si="716"/>
        <v>15</v>
      </c>
      <c r="AF1735" s="73" t="b">
        <f>COUNTIF('Power Curve'!$D$2:$D$31,AE1735)&gt;0</f>
        <v>1</v>
      </c>
      <c r="AG1735" s="73" t="b">
        <f t="shared" si="717"/>
        <v>0</v>
      </c>
      <c r="AH1735" s="73" t="b">
        <f t="shared" si="726"/>
        <v>1</v>
      </c>
      <c r="AI1735" s="34" t="str">
        <f t="shared" si="718"/>
        <v>Inner</v>
      </c>
      <c r="AJ1735" s="35" t="str">
        <f t="shared" si="727"/>
        <v>1.6-1.7</v>
      </c>
      <c r="AK1735" s="36" t="str">
        <f t="shared" si="719"/>
        <v>20-21</v>
      </c>
      <c r="AL1735" s="36" t="str">
        <f t="shared" si="720"/>
        <v>Mar</v>
      </c>
      <c r="AM1735" s="35" t="str">
        <f t="shared" si="721"/>
        <v>285-295</v>
      </c>
      <c r="AN1735" s="36" t="str">
        <f t="shared" si="722"/>
        <v>Inner-TI</v>
      </c>
    </row>
    <row r="1736" spans="5:40" x14ac:dyDescent="0.3">
      <c r="E1736" s="12">
        <v>40978.854166666664</v>
      </c>
      <c r="F1736" s="16">
        <v>14.41</v>
      </c>
      <c r="G1736" s="16">
        <v>1969.059997558591</v>
      </c>
      <c r="H1736" s="29">
        <v>1.1903750685536212</v>
      </c>
      <c r="I1736" s="26">
        <v>297.60000000000002</v>
      </c>
      <c r="J1736" s="30">
        <v>0.12144344205412907</v>
      </c>
      <c r="K1736" s="31">
        <v>0.13692220189191495</v>
      </c>
      <c r="L1736" s="111">
        <f t="shared" si="702"/>
        <v>1.6</v>
      </c>
      <c r="M1736" s="112">
        <f t="shared" si="703"/>
        <v>0.12</v>
      </c>
      <c r="N1736" s="112" t="b">
        <f t="shared" si="704"/>
        <v>1</v>
      </c>
      <c r="O1736" s="112" t="b">
        <f t="shared" si="705"/>
        <v>1</v>
      </c>
      <c r="P1736" s="113">
        <f t="shared" si="706"/>
        <v>16</v>
      </c>
      <c r="Q1736" s="113">
        <f t="shared" si="707"/>
        <v>14</v>
      </c>
      <c r="R1736" s="114" t="str">
        <f t="shared" si="723"/>
        <v>1.6-0.12</v>
      </c>
      <c r="S1736" s="127">
        <f t="shared" si="708"/>
        <v>6.9193617767456883E-4</v>
      </c>
      <c r="T1736" s="112" t="b">
        <f t="shared" si="709"/>
        <v>1</v>
      </c>
      <c r="U1736" s="22">
        <f t="shared" si="710"/>
        <v>14.272932941876924</v>
      </c>
      <c r="V1736" s="22">
        <f t="shared" si="711"/>
        <v>1.5639777722152841</v>
      </c>
      <c r="W1736" s="81">
        <f t="shared" si="712"/>
        <v>15</v>
      </c>
      <c r="X1736" s="22">
        <f t="shared" si="713"/>
        <v>0.30502706391873891</v>
      </c>
      <c r="Y1736" s="3">
        <f>IF(U1736&gt;'Power Curve'!$C$37,0,INDEX(Ci,$W1736,1)*POWER(1-X1736,3)+INDEX(Ci,$W1736,2)*3*X1736*POWER(1-X1736,2)+INDEX(Ci,$W1736,3)*3*POWER(X1736,2)*(1-X1736)+INDEX(Ci,$W1736,4)*POWER(X1736,3))</f>
        <v>1976.5945551767968</v>
      </c>
      <c r="Z1736" s="3">
        <f t="shared" si="714"/>
        <v>1977.962232458118</v>
      </c>
      <c r="AA1736" s="3">
        <f t="shared" si="715"/>
        <v>1969.059997558591</v>
      </c>
      <c r="AB1736" s="3">
        <f t="shared" si="724"/>
        <v>8.9022348995270022</v>
      </c>
      <c r="AC1736" s="3">
        <f t="shared" si="725"/>
        <v>8.9022348995270022</v>
      </c>
      <c r="AE1736" s="34">
        <f t="shared" si="716"/>
        <v>14</v>
      </c>
      <c r="AF1736" s="73" t="b">
        <f>COUNTIF('Power Curve'!$D$2:$D$31,AE1736)&gt;0</f>
        <v>1</v>
      </c>
      <c r="AG1736" s="73" t="b">
        <f t="shared" si="717"/>
        <v>0</v>
      </c>
      <c r="AH1736" s="73" t="b">
        <f t="shared" si="726"/>
        <v>1</v>
      </c>
      <c r="AI1736" s="34" t="str">
        <f t="shared" si="718"/>
        <v>Inner</v>
      </c>
      <c r="AJ1736" s="35" t="str">
        <f t="shared" si="727"/>
        <v>1.5-1.6</v>
      </c>
      <c r="AK1736" s="36" t="str">
        <f t="shared" si="719"/>
        <v>20-21</v>
      </c>
      <c r="AL1736" s="36" t="str">
        <f t="shared" si="720"/>
        <v>Mar</v>
      </c>
      <c r="AM1736" s="35" t="str">
        <f t="shared" si="721"/>
        <v>295-305</v>
      </c>
      <c r="AN1736" s="36" t="str">
        <f t="shared" si="722"/>
        <v>Inner-TI</v>
      </c>
    </row>
    <row r="1737" spans="5:40" x14ac:dyDescent="0.3">
      <c r="E1737" s="12">
        <v>40978.861111111109</v>
      </c>
      <c r="F1737" s="16">
        <v>14.94</v>
      </c>
      <c r="G1737" s="16">
        <v>1977.300048828123</v>
      </c>
      <c r="H1737" s="29">
        <v>1.1903750685536212</v>
      </c>
      <c r="I1737" s="26">
        <v>296.7</v>
      </c>
      <c r="J1737" s="30">
        <v>9.2369477911646583E-2</v>
      </c>
      <c r="K1737" s="31">
        <v>0.1797915465282714</v>
      </c>
      <c r="L1737" s="111">
        <f t="shared" si="702"/>
        <v>1.6</v>
      </c>
      <c r="M1737" s="112">
        <f t="shared" si="703"/>
        <v>0.09</v>
      </c>
      <c r="N1737" s="112" t="b">
        <f t="shared" si="704"/>
        <v>1</v>
      </c>
      <c r="O1737" s="112" t="b">
        <f t="shared" si="705"/>
        <v>1</v>
      </c>
      <c r="P1737" s="113">
        <f t="shared" si="706"/>
        <v>16</v>
      </c>
      <c r="Q1737" s="113">
        <f t="shared" si="707"/>
        <v>17</v>
      </c>
      <c r="R1737" s="114" t="str">
        <f t="shared" si="723"/>
        <v>1.6-0.09</v>
      </c>
      <c r="S1737" s="127">
        <f t="shared" si="708"/>
        <v>6.1784572449577919E-3</v>
      </c>
      <c r="T1737" s="112" t="b">
        <f t="shared" si="709"/>
        <v>1</v>
      </c>
      <c r="U1737" s="22">
        <f t="shared" si="710"/>
        <v>14.797891613576768</v>
      </c>
      <c r="V1737" s="22">
        <f t="shared" si="711"/>
        <v>1.6451118271726208</v>
      </c>
      <c r="W1737" s="81">
        <f t="shared" si="712"/>
        <v>15</v>
      </c>
      <c r="X1737" s="22">
        <f t="shared" si="713"/>
        <v>0.80654094038563762</v>
      </c>
      <c r="Y1737" s="3">
        <f>IF(U1737&gt;'Power Curve'!$C$37,0,INDEX(Ci,$W1737,1)*POWER(1-X1737,3)+INDEX(Ci,$W1737,2)*3*X1737*POWER(1-X1737,2)+INDEX(Ci,$W1737,3)*3*POWER(X1737,2)*(1-X1737)+INDEX(Ci,$W1737,4)*POWER(X1737,3))</f>
        <v>1978.3753941798213</v>
      </c>
      <c r="Z1737" s="3">
        <f t="shared" si="714"/>
        <v>1990.5987019672377</v>
      </c>
      <c r="AA1737" s="3">
        <f t="shared" si="715"/>
        <v>1977.300048828123</v>
      </c>
      <c r="AB1737" s="3">
        <f t="shared" si="724"/>
        <v>13.298653139114776</v>
      </c>
      <c r="AC1737" s="3">
        <f t="shared" si="725"/>
        <v>13.298653139114776</v>
      </c>
      <c r="AE1737" s="34">
        <f t="shared" si="716"/>
        <v>15</v>
      </c>
      <c r="AF1737" s="73" t="b">
        <f>COUNTIF('Power Curve'!$D$2:$D$31,AE1737)&gt;0</f>
        <v>1</v>
      </c>
      <c r="AG1737" s="73" t="b">
        <f t="shared" si="717"/>
        <v>0</v>
      </c>
      <c r="AH1737" s="73" t="b">
        <f t="shared" si="726"/>
        <v>1</v>
      </c>
      <c r="AI1737" s="34" t="str">
        <f t="shared" si="718"/>
        <v>Outer</v>
      </c>
      <c r="AJ1737" s="35" t="str">
        <f t="shared" si="727"/>
        <v>1.6-1.7</v>
      </c>
      <c r="AK1737" s="36" t="str">
        <f t="shared" si="719"/>
        <v>20-21</v>
      </c>
      <c r="AL1737" s="36" t="str">
        <f t="shared" si="720"/>
        <v>Mar</v>
      </c>
      <c r="AM1737" s="35" t="str">
        <f t="shared" si="721"/>
        <v>295-305</v>
      </c>
      <c r="AN1737" s="36" t="str">
        <f t="shared" si="722"/>
        <v>HWS-LTI</v>
      </c>
    </row>
    <row r="1738" spans="5:40" x14ac:dyDescent="0.3">
      <c r="E1738" s="12">
        <v>40978.868055555555</v>
      </c>
      <c r="F1738" s="16">
        <v>14.82</v>
      </c>
      <c r="G1738" s="16">
        <v>1980.8399963378911</v>
      </c>
      <c r="H1738" s="29">
        <v>1.190564848761942</v>
      </c>
      <c r="I1738" s="26">
        <v>295.8</v>
      </c>
      <c r="J1738" s="30">
        <v>0.11133603238866396</v>
      </c>
      <c r="K1738" s="31">
        <v>9.358047854947936E-2</v>
      </c>
      <c r="L1738" s="111">
        <f t="shared" si="702"/>
        <v>1.6</v>
      </c>
      <c r="M1738" s="112">
        <f t="shared" si="703"/>
        <v>0.11</v>
      </c>
      <c r="N1738" s="112" t="b">
        <f t="shared" si="704"/>
        <v>1</v>
      </c>
      <c r="O1738" s="112" t="b">
        <f t="shared" si="705"/>
        <v>1</v>
      </c>
      <c r="P1738" s="113">
        <f t="shared" si="706"/>
        <v>16</v>
      </c>
      <c r="Q1738" s="113">
        <f t="shared" si="707"/>
        <v>15</v>
      </c>
      <c r="R1738" s="114" t="str">
        <f t="shared" si="723"/>
        <v>1.6-0.11</v>
      </c>
      <c r="S1738" s="127">
        <f t="shared" si="708"/>
        <v>1.6107408058097011E-3</v>
      </c>
      <c r="T1738" s="112" t="b">
        <f t="shared" si="709"/>
        <v>1</v>
      </c>
      <c r="U1738" s="22">
        <f t="shared" si="710"/>
        <v>14.679813092395321</v>
      </c>
      <c r="V1738" s="22">
        <f t="shared" si="711"/>
        <v>1.6268624110885028</v>
      </c>
      <c r="W1738" s="81">
        <f t="shared" si="712"/>
        <v>15</v>
      </c>
      <c r="X1738" s="22">
        <f t="shared" si="713"/>
        <v>0.69373583766500779</v>
      </c>
      <c r="Y1738" s="3">
        <f>IF(U1738&gt;'Power Curve'!$C$37,0,INDEX(Ci,$W1738,1)*POWER(1-X1738,3)+INDEX(Ci,$W1738,2)*3*X1738*POWER(1-X1738,2)+INDEX(Ci,$W1738,3)*3*POWER(X1738,2)*(1-X1738)+INDEX(Ci,$W1738,4)*POWER(X1738,3))</f>
        <v>1978.0137637526891</v>
      </c>
      <c r="Z1738" s="3">
        <f t="shared" si="714"/>
        <v>1981.1998312364187</v>
      </c>
      <c r="AA1738" s="3">
        <f t="shared" si="715"/>
        <v>1980.8399963378911</v>
      </c>
      <c r="AB1738" s="3">
        <f t="shared" si="724"/>
        <v>0.3598348985276516</v>
      </c>
      <c r="AC1738" s="3">
        <f t="shared" si="725"/>
        <v>0.3598348985276516</v>
      </c>
      <c r="AE1738" s="34">
        <f t="shared" si="716"/>
        <v>15</v>
      </c>
      <c r="AF1738" s="73" t="b">
        <f>COUNTIF('Power Curve'!$D$2:$D$31,AE1738)&gt;0</f>
        <v>1</v>
      </c>
      <c r="AG1738" s="73" t="b">
        <f t="shared" si="717"/>
        <v>0</v>
      </c>
      <c r="AH1738" s="73" t="b">
        <f t="shared" si="726"/>
        <v>1</v>
      </c>
      <c r="AI1738" s="34" t="str">
        <f t="shared" si="718"/>
        <v>Outer</v>
      </c>
      <c r="AJ1738" s="35" t="str">
        <f t="shared" si="727"/>
        <v>1.6-1.7</v>
      </c>
      <c r="AK1738" s="36" t="str">
        <f t="shared" si="719"/>
        <v>20-21</v>
      </c>
      <c r="AL1738" s="36" t="str">
        <f t="shared" si="720"/>
        <v>Mar</v>
      </c>
      <c r="AM1738" s="35" t="str">
        <f t="shared" si="721"/>
        <v>295-305</v>
      </c>
      <c r="AN1738" s="36" t="str">
        <f t="shared" si="722"/>
        <v>Inner-TI</v>
      </c>
    </row>
    <row r="1739" spans="5:40" x14ac:dyDescent="0.3">
      <c r="E1739" s="12">
        <v>40978.875</v>
      </c>
      <c r="F1739" s="16">
        <v>14.08</v>
      </c>
      <c r="G1739" s="16">
        <v>1983.029968261721</v>
      </c>
      <c r="H1739" s="29">
        <v>1.1913706000819833</v>
      </c>
      <c r="I1739" s="26">
        <v>298</v>
      </c>
      <c r="J1739" s="30">
        <v>0.13423295454545453</v>
      </c>
      <c r="K1739" s="31">
        <v>0.10733314549746793</v>
      </c>
      <c r="L1739" s="111">
        <f t="shared" si="702"/>
        <v>1.5000000000000002</v>
      </c>
      <c r="M1739" s="112">
        <f t="shared" si="703"/>
        <v>0.13</v>
      </c>
      <c r="N1739" s="112" t="b">
        <f t="shared" si="704"/>
        <v>1</v>
      </c>
      <c r="O1739" s="112" t="b">
        <f t="shared" si="705"/>
        <v>1</v>
      </c>
      <c r="P1739" s="113">
        <f t="shared" si="706"/>
        <v>15</v>
      </c>
      <c r="Q1739" s="113">
        <f t="shared" si="707"/>
        <v>13</v>
      </c>
      <c r="R1739" s="114" t="str">
        <f t="shared" si="723"/>
        <v>1.5-0.13</v>
      </c>
      <c r="S1739" s="127">
        <f t="shared" si="708"/>
        <v>-1.1197886700886556E-3</v>
      </c>
      <c r="T1739" s="112" t="b">
        <f t="shared" si="709"/>
        <v>1</v>
      </c>
      <c r="U1739" s="22">
        <f t="shared" si="710"/>
        <v>13.949958580265061</v>
      </c>
      <c r="V1739" s="22">
        <f t="shared" si="711"/>
        <v>1.5140610434945698</v>
      </c>
      <c r="W1739" s="81">
        <f t="shared" si="712"/>
        <v>14</v>
      </c>
      <c r="X1739" s="22">
        <f t="shared" si="713"/>
        <v>0.9961734726595467</v>
      </c>
      <c r="Y1739" s="3">
        <f>IF(U1739&gt;'Power Curve'!$C$37,0,INDEX(Ci,$W1739,1)*POWER(1-X1739,3)+INDEX(Ci,$W1739,2)*3*X1739*POWER(1-X1739,2)+INDEX(Ci,$W1739,3)*3*POWER(X1739,2)*(1-X1739)+INDEX(Ci,$W1739,4)*POWER(X1739,3))</f>
        <v>1974.8197731662433</v>
      </c>
      <c r="Z1739" s="3">
        <f t="shared" si="714"/>
        <v>1972.6083923587846</v>
      </c>
      <c r="AA1739" s="3">
        <f t="shared" si="715"/>
        <v>1983.029968261721</v>
      </c>
      <c r="AB1739" s="3">
        <f t="shared" si="724"/>
        <v>-10.421575902936411</v>
      </c>
      <c r="AC1739" s="3">
        <f t="shared" si="725"/>
        <v>10.421575902936411</v>
      </c>
      <c r="AE1739" s="34">
        <f t="shared" si="716"/>
        <v>14</v>
      </c>
      <c r="AF1739" s="73" t="b">
        <f>COUNTIF('Power Curve'!$D$2:$D$31,AE1739)&gt;0</f>
        <v>1</v>
      </c>
      <c r="AG1739" s="73" t="b">
        <f t="shared" si="717"/>
        <v>0</v>
      </c>
      <c r="AH1739" s="73" t="b">
        <f t="shared" si="726"/>
        <v>1</v>
      </c>
      <c r="AI1739" s="34" t="str">
        <f t="shared" si="718"/>
        <v>Inner</v>
      </c>
      <c r="AJ1739" s="35" t="str">
        <f t="shared" si="727"/>
        <v>1.5-1.6</v>
      </c>
      <c r="AK1739" s="36" t="str">
        <f t="shared" si="719"/>
        <v>21-22</v>
      </c>
      <c r="AL1739" s="36" t="str">
        <f t="shared" si="720"/>
        <v>Mar</v>
      </c>
      <c r="AM1739" s="35" t="str">
        <f t="shared" si="721"/>
        <v>295-305</v>
      </c>
      <c r="AN1739" s="36" t="str">
        <f t="shared" si="722"/>
        <v>Inner-TI</v>
      </c>
    </row>
    <row r="1740" spans="5:40" x14ac:dyDescent="0.3">
      <c r="E1740" s="12">
        <v>40978.881944444445</v>
      </c>
      <c r="F1740" s="16">
        <v>14.52</v>
      </c>
      <c r="G1740" s="16">
        <v>1975.3399963378911</v>
      </c>
      <c r="H1740" s="29">
        <v>1.1916788457387704</v>
      </c>
      <c r="I1740" s="26">
        <v>295.10000000000002</v>
      </c>
      <c r="J1740" s="30">
        <v>0.11639118457300275</v>
      </c>
      <c r="K1740" s="31">
        <v>0.13913577848075587</v>
      </c>
      <c r="L1740" s="111">
        <f t="shared" si="702"/>
        <v>1.6</v>
      </c>
      <c r="M1740" s="112">
        <f t="shared" si="703"/>
        <v>0.12</v>
      </c>
      <c r="N1740" s="112" t="b">
        <f t="shared" si="704"/>
        <v>1</v>
      </c>
      <c r="O1740" s="112" t="b">
        <f t="shared" si="705"/>
        <v>1</v>
      </c>
      <c r="P1740" s="113">
        <f t="shared" si="706"/>
        <v>16</v>
      </c>
      <c r="Q1740" s="113">
        <f t="shared" si="707"/>
        <v>14</v>
      </c>
      <c r="R1740" s="114" t="str">
        <f t="shared" si="723"/>
        <v>1.6-0.12</v>
      </c>
      <c r="S1740" s="127">
        <f t="shared" si="708"/>
        <v>6.9193617767456883E-4</v>
      </c>
      <c r="T1740" s="112" t="b">
        <f t="shared" si="709"/>
        <v>1</v>
      </c>
      <c r="U1740" s="22">
        <f t="shared" si="710"/>
        <v>14.387135375854697</v>
      </c>
      <c r="V1740" s="22">
        <f t="shared" si="711"/>
        <v>1.5816281265271988</v>
      </c>
      <c r="W1740" s="81">
        <f t="shared" si="712"/>
        <v>15</v>
      </c>
      <c r="X1740" s="22">
        <f t="shared" si="713"/>
        <v>0.41412918653096592</v>
      </c>
      <c r="Y1740" s="3">
        <f>IF(U1740&gt;'Power Curve'!$C$37,0,INDEX(Ci,$W1740,1)*POWER(1-X1740,3)+INDEX(Ci,$W1740,2)*3*X1740*POWER(1-X1740,2)+INDEX(Ci,$W1740,3)*3*POWER(X1740,2)*(1-X1740)+INDEX(Ci,$W1740,4)*POWER(X1740,3))</f>
        <v>1977.0513673943067</v>
      </c>
      <c r="Z1740" s="3">
        <f t="shared" si="714"/>
        <v>1978.4193607605275</v>
      </c>
      <c r="AA1740" s="3">
        <f t="shared" si="715"/>
        <v>1975.3399963378911</v>
      </c>
      <c r="AB1740" s="3">
        <f t="shared" si="724"/>
        <v>3.0793644226364449</v>
      </c>
      <c r="AC1740" s="3">
        <f t="shared" si="725"/>
        <v>3.0793644226364449</v>
      </c>
      <c r="AE1740" s="34">
        <f t="shared" si="716"/>
        <v>14</v>
      </c>
      <c r="AF1740" s="73" t="b">
        <f>COUNTIF('Power Curve'!$D$2:$D$31,AE1740)&gt;0</f>
        <v>1</v>
      </c>
      <c r="AG1740" s="73" t="b">
        <f t="shared" si="717"/>
        <v>0</v>
      </c>
      <c r="AH1740" s="73" t="b">
        <f t="shared" si="726"/>
        <v>1</v>
      </c>
      <c r="AI1740" s="34" t="str">
        <f t="shared" si="718"/>
        <v>Inner</v>
      </c>
      <c r="AJ1740" s="35" t="str">
        <f t="shared" si="727"/>
        <v>1.5-1.6</v>
      </c>
      <c r="AK1740" s="36" t="str">
        <f t="shared" si="719"/>
        <v>21-22</v>
      </c>
      <c r="AL1740" s="36" t="str">
        <f t="shared" si="720"/>
        <v>Mar</v>
      </c>
      <c r="AM1740" s="35" t="str">
        <f t="shared" si="721"/>
        <v>295-305</v>
      </c>
      <c r="AN1740" s="36" t="str">
        <f t="shared" si="722"/>
        <v>Inner-TI</v>
      </c>
    </row>
    <row r="1741" spans="5:40" x14ac:dyDescent="0.3">
      <c r="E1741" s="12">
        <v>40978.888888888891</v>
      </c>
      <c r="F1741" s="16">
        <v>14.33</v>
      </c>
      <c r="G1741" s="16">
        <v>1976.8900451660211</v>
      </c>
      <c r="H1741" s="29">
        <v>1.1923533194870182</v>
      </c>
      <c r="I1741" s="26">
        <v>293.5</v>
      </c>
      <c r="J1741" s="30">
        <v>9.6999302163293777E-2</v>
      </c>
      <c r="K1741" s="31">
        <v>0.12580077863706879</v>
      </c>
      <c r="L1741" s="111">
        <f t="shared" si="702"/>
        <v>1.6</v>
      </c>
      <c r="M1741" s="112">
        <f t="shared" si="703"/>
        <v>9.9999999999999992E-2</v>
      </c>
      <c r="N1741" s="112" t="b">
        <f t="shared" si="704"/>
        <v>1</v>
      </c>
      <c r="O1741" s="112" t="b">
        <f t="shared" si="705"/>
        <v>1</v>
      </c>
      <c r="P1741" s="113">
        <f t="shared" si="706"/>
        <v>16</v>
      </c>
      <c r="Q1741" s="113">
        <f t="shared" si="707"/>
        <v>16</v>
      </c>
      <c r="R1741" s="114" t="str">
        <f t="shared" si="723"/>
        <v>1.6-0.1</v>
      </c>
      <c r="S1741" s="127">
        <f t="shared" si="708"/>
        <v>1.2087194893846741E-3</v>
      </c>
      <c r="T1741" s="112" t="b">
        <f t="shared" si="709"/>
        <v>1</v>
      </c>
      <c r="U1741" s="22">
        <f t="shared" si="710"/>
        <v>14.201552246081299</v>
      </c>
      <c r="V1741" s="22">
        <f t="shared" si="711"/>
        <v>1.5529456555787071</v>
      </c>
      <c r="W1741" s="81">
        <f t="shared" si="712"/>
        <v>15</v>
      </c>
      <c r="X1741" s="22">
        <f t="shared" si="713"/>
        <v>0.23683424916352916</v>
      </c>
      <c r="Y1741" s="3">
        <f>IF(U1741&gt;'Power Curve'!$C$37,0,INDEX(Ci,$W1741,1)*POWER(1-X1741,3)+INDEX(Ci,$W1741,2)*3*X1741*POWER(1-X1741,2)+INDEX(Ci,$W1741,3)*3*POWER(X1741,2)*(1-X1741)+INDEX(Ci,$W1741,4)*POWER(X1741,3))</f>
        <v>1976.2713738634829</v>
      </c>
      <c r="Z1741" s="3">
        <f t="shared" si="714"/>
        <v>1978.6601315893847</v>
      </c>
      <c r="AA1741" s="3">
        <f t="shared" si="715"/>
        <v>1976.8900451660211</v>
      </c>
      <c r="AB1741" s="3">
        <f t="shared" si="724"/>
        <v>1.7700864233636366</v>
      </c>
      <c r="AC1741" s="3">
        <f t="shared" si="725"/>
        <v>1.7700864233636366</v>
      </c>
      <c r="AE1741" s="34">
        <f t="shared" si="716"/>
        <v>14</v>
      </c>
      <c r="AF1741" s="73" t="b">
        <f>COUNTIF('Power Curve'!$D$2:$D$31,AE1741)&gt;0</f>
        <v>1</v>
      </c>
      <c r="AG1741" s="73" t="b">
        <f t="shared" si="717"/>
        <v>0</v>
      </c>
      <c r="AH1741" s="73" t="b">
        <f t="shared" si="726"/>
        <v>1</v>
      </c>
      <c r="AI1741" s="34" t="str">
        <f t="shared" si="718"/>
        <v>Outer</v>
      </c>
      <c r="AJ1741" s="35" t="str">
        <f t="shared" si="727"/>
        <v>1.5-1.6</v>
      </c>
      <c r="AK1741" s="36" t="str">
        <f t="shared" si="719"/>
        <v>21-22</v>
      </c>
      <c r="AL1741" s="36" t="str">
        <f t="shared" si="720"/>
        <v>Mar</v>
      </c>
      <c r="AM1741" s="35" t="str">
        <f t="shared" si="721"/>
        <v>285-295</v>
      </c>
      <c r="AN1741" s="36" t="str">
        <f t="shared" si="722"/>
        <v>HWS-LTI</v>
      </c>
    </row>
    <row r="1742" spans="5:40" x14ac:dyDescent="0.3">
      <c r="E1742" s="12">
        <v>40978.895833333336</v>
      </c>
      <c r="F1742" s="16">
        <v>14.74</v>
      </c>
      <c r="G1742" s="16">
        <v>1982.639999389648</v>
      </c>
      <c r="H1742" s="29">
        <v>1.1929266929562619</v>
      </c>
      <c r="I1742" s="26">
        <v>295.2</v>
      </c>
      <c r="J1742" s="30">
        <v>0.10854816824966079</v>
      </c>
      <c r="K1742" s="31">
        <v>0.13852647123354569</v>
      </c>
      <c r="L1742" s="111">
        <f t="shared" si="702"/>
        <v>1.6</v>
      </c>
      <c r="M1742" s="112">
        <f t="shared" si="703"/>
        <v>0.11</v>
      </c>
      <c r="N1742" s="112" t="b">
        <f t="shared" si="704"/>
        <v>1</v>
      </c>
      <c r="O1742" s="112" t="b">
        <f t="shared" si="705"/>
        <v>1</v>
      </c>
      <c r="P1742" s="113">
        <f t="shared" si="706"/>
        <v>16</v>
      </c>
      <c r="Q1742" s="113">
        <f t="shared" si="707"/>
        <v>15</v>
      </c>
      <c r="R1742" s="114" t="str">
        <f t="shared" si="723"/>
        <v>1.6-0.11</v>
      </c>
      <c r="S1742" s="127">
        <f t="shared" si="708"/>
        <v>1.6107408058097011E-3</v>
      </c>
      <c r="T1742" s="112" t="b">
        <f t="shared" si="709"/>
        <v>1</v>
      </c>
      <c r="U1742" s="22">
        <f t="shared" si="710"/>
        <v>14.610218336291764</v>
      </c>
      <c r="V1742" s="22">
        <f t="shared" si="711"/>
        <v>1.6161063171884535</v>
      </c>
      <c r="W1742" s="81">
        <f t="shared" si="712"/>
        <v>15</v>
      </c>
      <c r="X1742" s="22">
        <f t="shared" si="713"/>
        <v>0.62724920205568191</v>
      </c>
      <c r="Y1742" s="3">
        <f>IF(U1742&gt;'Power Curve'!$C$37,0,INDEX(Ci,$W1742,1)*POWER(1-X1742,3)+INDEX(Ci,$W1742,2)*3*X1742*POWER(1-X1742,2)+INDEX(Ci,$W1742,3)*3*POWER(X1742,2)*(1-X1742)+INDEX(Ci,$W1742,4)*POWER(X1742,3))</f>
        <v>1977.8001076478699</v>
      </c>
      <c r="Z1742" s="3">
        <f t="shared" si="714"/>
        <v>1980.9858309869933</v>
      </c>
      <c r="AA1742" s="3">
        <f t="shared" si="715"/>
        <v>1982.639999389648</v>
      </c>
      <c r="AB1742" s="3">
        <f t="shared" si="724"/>
        <v>-1.6541684026547046</v>
      </c>
      <c r="AC1742" s="3">
        <f t="shared" si="725"/>
        <v>1.6541684026547046</v>
      </c>
      <c r="AE1742" s="34">
        <f t="shared" si="716"/>
        <v>15</v>
      </c>
      <c r="AF1742" s="73" t="b">
        <f>COUNTIF('Power Curve'!$D$2:$D$31,AE1742)&gt;0</f>
        <v>1</v>
      </c>
      <c r="AG1742" s="73" t="b">
        <f t="shared" si="717"/>
        <v>0</v>
      </c>
      <c r="AH1742" s="73" t="b">
        <f t="shared" si="726"/>
        <v>1</v>
      </c>
      <c r="AI1742" s="34" t="str">
        <f t="shared" si="718"/>
        <v>Inner</v>
      </c>
      <c r="AJ1742" s="35" t="str">
        <f t="shared" si="727"/>
        <v>1.6-1.7</v>
      </c>
      <c r="AK1742" s="36" t="str">
        <f t="shared" si="719"/>
        <v>21-22</v>
      </c>
      <c r="AL1742" s="36" t="str">
        <f t="shared" si="720"/>
        <v>Mar</v>
      </c>
      <c r="AM1742" s="35" t="str">
        <f t="shared" si="721"/>
        <v>295-305</v>
      </c>
      <c r="AN1742" s="36" t="str">
        <f t="shared" si="722"/>
        <v>Inner-TI</v>
      </c>
    </row>
    <row r="1743" spans="5:40" x14ac:dyDescent="0.3">
      <c r="E1743" s="12">
        <v>40978.902777777781</v>
      </c>
      <c r="F1743" s="16">
        <v>13.83</v>
      </c>
      <c r="G1743" s="16">
        <v>1977.259994506838</v>
      </c>
      <c r="H1743" s="29">
        <v>1.1937917900935655</v>
      </c>
      <c r="I1743" s="26">
        <v>298.2</v>
      </c>
      <c r="J1743" s="30">
        <v>0.10339840925524223</v>
      </c>
      <c r="K1743" s="31">
        <v>0.17198824510170499</v>
      </c>
      <c r="L1743" s="111">
        <f t="shared" si="702"/>
        <v>1.5000000000000002</v>
      </c>
      <c r="M1743" s="112">
        <f t="shared" si="703"/>
        <v>9.9999999999999992E-2</v>
      </c>
      <c r="N1743" s="112" t="b">
        <f t="shared" si="704"/>
        <v>1</v>
      </c>
      <c r="O1743" s="112" t="b">
        <f t="shared" si="705"/>
        <v>1</v>
      </c>
      <c r="P1743" s="113">
        <f t="shared" si="706"/>
        <v>15</v>
      </c>
      <c r="Q1743" s="113">
        <f t="shared" si="707"/>
        <v>16</v>
      </c>
      <c r="R1743" s="114" t="str">
        <f t="shared" si="723"/>
        <v>1.5-0.1</v>
      </c>
      <c r="S1743" s="127">
        <f t="shared" si="708"/>
        <v>4.3430159491362154E-3</v>
      </c>
      <c r="T1743" s="112" t="b">
        <f t="shared" si="709"/>
        <v>1</v>
      </c>
      <c r="U1743" s="22">
        <f t="shared" si="710"/>
        <v>13.711543521750601</v>
      </c>
      <c r="V1743" s="22">
        <f t="shared" si="711"/>
        <v>1.4772132276512129</v>
      </c>
      <c r="W1743" s="81">
        <f t="shared" si="712"/>
        <v>14</v>
      </c>
      <c r="X1743" s="22">
        <f t="shared" si="713"/>
        <v>0.74879494164794402</v>
      </c>
      <c r="Y1743" s="3">
        <f>IF(U1743&gt;'Power Curve'!$C$37,0,INDEX(Ci,$W1743,1)*POWER(1-X1743,3)+INDEX(Ci,$W1743,2)*3*X1743*POWER(1-X1743,2)+INDEX(Ci,$W1743,3)*3*POWER(X1743,2)*(1-X1743)+INDEX(Ci,$W1743,4)*POWER(X1743,3))</f>
        <v>1971.7709592905176</v>
      </c>
      <c r="Z1743" s="3">
        <f t="shared" si="714"/>
        <v>1980.3343920147599</v>
      </c>
      <c r="AA1743" s="3">
        <f t="shared" si="715"/>
        <v>1977.259994506838</v>
      </c>
      <c r="AB1743" s="3">
        <f t="shared" si="724"/>
        <v>3.0743975079219581</v>
      </c>
      <c r="AC1743" s="3">
        <f t="shared" si="725"/>
        <v>3.0743975079219581</v>
      </c>
      <c r="AE1743" s="34">
        <f t="shared" si="716"/>
        <v>14</v>
      </c>
      <c r="AF1743" s="73" t="b">
        <f>COUNTIF('Power Curve'!$D$2:$D$31,AE1743)&gt;0</f>
        <v>1</v>
      </c>
      <c r="AG1743" s="73" t="b">
        <f t="shared" si="717"/>
        <v>0</v>
      </c>
      <c r="AH1743" s="73" t="b">
        <f t="shared" si="726"/>
        <v>1</v>
      </c>
      <c r="AI1743" s="34" t="str">
        <f t="shared" si="718"/>
        <v>Inner</v>
      </c>
      <c r="AJ1743" s="35" t="str">
        <f t="shared" si="727"/>
        <v>1.4-1.5</v>
      </c>
      <c r="AK1743" s="36" t="str">
        <f t="shared" si="719"/>
        <v>21-22</v>
      </c>
      <c r="AL1743" s="36" t="str">
        <f t="shared" si="720"/>
        <v>Mar</v>
      </c>
      <c r="AM1743" s="35" t="str">
        <f t="shared" si="721"/>
        <v>295-305</v>
      </c>
      <c r="AN1743" s="36" t="str">
        <f t="shared" si="722"/>
        <v>Inner-TI</v>
      </c>
    </row>
    <row r="1744" spans="5:40" x14ac:dyDescent="0.3">
      <c r="E1744" s="12">
        <v>40978.909722222219</v>
      </c>
      <c r="F1744" s="16">
        <v>14.33</v>
      </c>
      <c r="G1744" s="16">
        <v>1980.0399475097711</v>
      </c>
      <c r="H1744" s="29">
        <v>1.1940568521656474</v>
      </c>
      <c r="I1744" s="26">
        <v>298.5</v>
      </c>
      <c r="J1744" s="30">
        <v>0.1374738311235171</v>
      </c>
      <c r="K1744" s="31">
        <v>0.14960299795039544</v>
      </c>
      <c r="L1744" s="111">
        <f t="shared" si="702"/>
        <v>1.6</v>
      </c>
      <c r="M1744" s="112">
        <f t="shared" si="703"/>
        <v>0.14000000000000001</v>
      </c>
      <c r="N1744" s="112" t="b">
        <f t="shared" si="704"/>
        <v>1</v>
      </c>
      <c r="O1744" s="112" t="b">
        <f t="shared" si="705"/>
        <v>1</v>
      </c>
      <c r="P1744" s="113">
        <f t="shared" si="706"/>
        <v>16</v>
      </c>
      <c r="Q1744" s="113">
        <f t="shared" si="707"/>
        <v>12</v>
      </c>
      <c r="R1744" s="114" t="str">
        <f t="shared" si="723"/>
        <v>1.6-0.14</v>
      </c>
      <c r="S1744" s="127">
        <f t="shared" si="708"/>
        <v>-4.3153521593601672E-3</v>
      </c>
      <c r="T1744" s="112" t="b">
        <f t="shared" si="709"/>
        <v>1</v>
      </c>
      <c r="U1744" s="22">
        <f t="shared" si="710"/>
        <v>14.208312349690271</v>
      </c>
      <c r="V1744" s="22">
        <f t="shared" si="711"/>
        <v>1.5539904513832066</v>
      </c>
      <c r="W1744" s="81">
        <f t="shared" si="712"/>
        <v>15</v>
      </c>
      <c r="X1744" s="22">
        <f t="shared" si="713"/>
        <v>0.24329244473019249</v>
      </c>
      <c r="Y1744" s="3">
        <f>IF(U1744&gt;'Power Curve'!$C$37,0,INDEX(Ci,$W1744,1)*POWER(1-X1744,3)+INDEX(Ci,$W1744,2)*3*X1744*POWER(1-X1744,2)+INDEX(Ci,$W1744,3)*3*POWER(X1744,2)*(1-X1744)+INDEX(Ci,$W1744,4)*POWER(X1744,3))</f>
        <v>1976.3034011016721</v>
      </c>
      <c r="Z1744" s="3">
        <f t="shared" si="714"/>
        <v>1967.7749559521772</v>
      </c>
      <c r="AA1744" s="3">
        <f t="shared" si="715"/>
        <v>1980.0399475097711</v>
      </c>
      <c r="AB1744" s="3">
        <f t="shared" si="724"/>
        <v>-12.26499155759393</v>
      </c>
      <c r="AC1744" s="3">
        <f t="shared" si="725"/>
        <v>12.26499155759393</v>
      </c>
      <c r="AE1744" s="34">
        <f t="shared" si="716"/>
        <v>14</v>
      </c>
      <c r="AF1744" s="73" t="b">
        <f>COUNTIF('Power Curve'!$D$2:$D$31,AE1744)&gt;0</f>
        <v>1</v>
      </c>
      <c r="AG1744" s="73" t="b">
        <f t="shared" si="717"/>
        <v>0</v>
      </c>
      <c r="AH1744" s="73" t="b">
        <f t="shared" si="726"/>
        <v>1</v>
      </c>
      <c r="AI1744" s="34" t="str">
        <f t="shared" si="718"/>
        <v>Inner</v>
      </c>
      <c r="AJ1744" s="35" t="str">
        <f t="shared" si="727"/>
        <v>1.5-1.6</v>
      </c>
      <c r="AK1744" s="36" t="str">
        <f t="shared" si="719"/>
        <v>21-22</v>
      </c>
      <c r="AL1744" s="36" t="str">
        <f t="shared" si="720"/>
        <v>Mar</v>
      </c>
      <c r="AM1744" s="35" t="str">
        <f t="shared" si="721"/>
        <v>295-305</v>
      </c>
      <c r="AN1744" s="36" t="str">
        <f t="shared" si="722"/>
        <v>Inner-TI</v>
      </c>
    </row>
    <row r="1745" spans="5:40" x14ac:dyDescent="0.3">
      <c r="E1745" s="12">
        <v>40978.916666666664</v>
      </c>
      <c r="F1745" s="16">
        <v>14.36</v>
      </c>
      <c r="G1745" s="16">
        <v>1976.6800231933571</v>
      </c>
      <c r="H1745" s="29">
        <v>1.1946443850397659</v>
      </c>
      <c r="I1745" s="26">
        <v>300.10000000000002</v>
      </c>
      <c r="J1745" s="30">
        <v>0.10376044568245125</v>
      </c>
      <c r="K1745" s="31">
        <v>0.14596372322797352</v>
      </c>
      <c r="L1745" s="111">
        <f t="shared" si="702"/>
        <v>1.6</v>
      </c>
      <c r="M1745" s="112">
        <f t="shared" si="703"/>
        <v>9.9999999999999992E-2</v>
      </c>
      <c r="N1745" s="112" t="b">
        <f t="shared" si="704"/>
        <v>1</v>
      </c>
      <c r="O1745" s="112" t="b">
        <f t="shared" si="705"/>
        <v>1</v>
      </c>
      <c r="P1745" s="113">
        <f t="shared" si="706"/>
        <v>16</v>
      </c>
      <c r="Q1745" s="113">
        <f t="shared" si="707"/>
        <v>16</v>
      </c>
      <c r="R1745" s="114" t="str">
        <f t="shared" si="723"/>
        <v>1.6-0.1</v>
      </c>
      <c r="S1745" s="127">
        <f t="shared" si="708"/>
        <v>1.2087194893846741E-3</v>
      </c>
      <c r="T1745" s="112" t="b">
        <f t="shared" si="709"/>
        <v>1</v>
      </c>
      <c r="U1745" s="22">
        <f t="shared" si="710"/>
        <v>14.240392480064195</v>
      </c>
      <c r="V1745" s="22">
        <f t="shared" si="711"/>
        <v>1.5589485389453541</v>
      </c>
      <c r="W1745" s="81">
        <f t="shared" si="712"/>
        <v>15</v>
      </c>
      <c r="X1745" s="22">
        <f t="shared" si="713"/>
        <v>0.27393986786789237</v>
      </c>
      <c r="Y1745" s="3">
        <f>IF(U1745&gt;'Power Curve'!$C$37,0,INDEX(Ci,$W1745,1)*POWER(1-X1745,3)+INDEX(Ci,$W1745,2)*3*X1745*POWER(1-X1745,2)+INDEX(Ci,$W1745,3)*3*POWER(X1745,2)*(1-X1745)+INDEX(Ci,$W1745,4)*POWER(X1745,3))</f>
        <v>1976.4512426280551</v>
      </c>
      <c r="Z1745" s="3">
        <f t="shared" si="714"/>
        <v>1978.8402177648381</v>
      </c>
      <c r="AA1745" s="3">
        <f t="shared" si="715"/>
        <v>1976.6800231933571</v>
      </c>
      <c r="AB1745" s="3">
        <f t="shared" si="724"/>
        <v>2.1601945714810427</v>
      </c>
      <c r="AC1745" s="3">
        <f t="shared" si="725"/>
        <v>2.1601945714810427</v>
      </c>
      <c r="AE1745" s="34">
        <f t="shared" si="716"/>
        <v>14</v>
      </c>
      <c r="AF1745" s="73" t="b">
        <f>COUNTIF('Power Curve'!$D$2:$D$31,AE1745)&gt;0</f>
        <v>1</v>
      </c>
      <c r="AG1745" s="73" t="b">
        <f t="shared" si="717"/>
        <v>0</v>
      </c>
      <c r="AH1745" s="73" t="b">
        <f t="shared" si="726"/>
        <v>1</v>
      </c>
      <c r="AI1745" s="34" t="str">
        <f t="shared" si="718"/>
        <v>Inner</v>
      </c>
      <c r="AJ1745" s="35" t="str">
        <f t="shared" si="727"/>
        <v>1.5-1.6</v>
      </c>
      <c r="AK1745" s="36" t="str">
        <f t="shared" si="719"/>
        <v>22-23</v>
      </c>
      <c r="AL1745" s="36" t="str">
        <f t="shared" si="720"/>
        <v>Mar</v>
      </c>
      <c r="AM1745" s="35" t="str">
        <f t="shared" si="721"/>
        <v>295-305</v>
      </c>
      <c r="AN1745" s="36" t="str">
        <f t="shared" si="722"/>
        <v>Inner-TI</v>
      </c>
    </row>
    <row r="1746" spans="5:40" x14ac:dyDescent="0.3">
      <c r="E1746" s="12">
        <v>40978.923611111109</v>
      </c>
      <c r="F1746" s="16">
        <v>13.44</v>
      </c>
      <c r="G1746" s="16">
        <v>1976.489974975588</v>
      </c>
      <c r="H1746" s="29">
        <v>1.1952321789330163</v>
      </c>
      <c r="I1746" s="26">
        <v>300.5</v>
      </c>
      <c r="J1746" s="30">
        <v>0.15327380952380953</v>
      </c>
      <c r="K1746" s="31">
        <v>0.16146779629296956</v>
      </c>
      <c r="L1746" s="111">
        <f t="shared" si="702"/>
        <v>1.4000000000000001</v>
      </c>
      <c r="M1746" s="112">
        <f t="shared" si="703"/>
        <v>0.15000000000000002</v>
      </c>
      <c r="N1746" s="112" t="b">
        <f t="shared" si="704"/>
        <v>1</v>
      </c>
      <c r="O1746" s="112" t="b">
        <f t="shared" si="705"/>
        <v>1</v>
      </c>
      <c r="P1746" s="113">
        <f t="shared" si="706"/>
        <v>14</v>
      </c>
      <c r="Q1746" s="113">
        <f t="shared" si="707"/>
        <v>10.999999999999998</v>
      </c>
      <c r="R1746" s="114" t="str">
        <f t="shared" si="723"/>
        <v>1.4-0.15</v>
      </c>
      <c r="S1746" s="127">
        <f t="shared" si="708"/>
        <v>-1.3938101452171635E-2</v>
      </c>
      <c r="T1746" s="112" t="b">
        <f t="shared" si="709"/>
        <v>1</v>
      </c>
      <c r="U1746" s="22">
        <f t="shared" si="710"/>
        <v>13.330240907365981</v>
      </c>
      <c r="V1746" s="22">
        <f t="shared" si="711"/>
        <v>1.4182816794386963</v>
      </c>
      <c r="W1746" s="81">
        <f t="shared" si="712"/>
        <v>14</v>
      </c>
      <c r="X1746" s="22">
        <f t="shared" si="713"/>
        <v>0.35315684225486582</v>
      </c>
      <c r="Y1746" s="3">
        <f>IF(U1746&gt;'Power Curve'!$C$37,0,INDEX(Ci,$W1746,1)*POWER(1-X1746,3)+INDEX(Ci,$W1746,2)*3*X1746*POWER(1-X1746,2)+INDEX(Ci,$W1746,3)*3*POWER(X1746,2)*(1-X1746)+INDEX(Ci,$W1746,4)*POWER(X1746,3))</f>
        <v>1962.8277325166141</v>
      </c>
      <c r="Z1746" s="3">
        <f t="shared" si="714"/>
        <v>1935.4696404476615</v>
      </c>
      <c r="AA1746" s="3">
        <f t="shared" si="715"/>
        <v>1976.489974975588</v>
      </c>
      <c r="AB1746" s="3">
        <f t="shared" si="724"/>
        <v>-41.020334527926479</v>
      </c>
      <c r="AC1746" s="3">
        <f t="shared" si="725"/>
        <v>41.020334527926479</v>
      </c>
      <c r="AE1746" s="34">
        <f t="shared" si="716"/>
        <v>13</v>
      </c>
      <c r="AF1746" s="73" t="b">
        <f>COUNTIF('Power Curve'!$D$2:$D$31,AE1746)&gt;0</f>
        <v>1</v>
      </c>
      <c r="AG1746" s="73" t="b">
        <f t="shared" si="717"/>
        <v>0</v>
      </c>
      <c r="AH1746" s="73" t="b">
        <f t="shared" si="726"/>
        <v>1</v>
      </c>
      <c r="AI1746" s="34" t="str">
        <f t="shared" si="718"/>
        <v>Outer</v>
      </c>
      <c r="AJ1746" s="35" t="str">
        <f t="shared" si="727"/>
        <v>1.4-1.5</v>
      </c>
      <c r="AK1746" s="36" t="str">
        <f t="shared" si="719"/>
        <v>22-23</v>
      </c>
      <c r="AL1746" s="36" t="str">
        <f t="shared" si="720"/>
        <v>Mar</v>
      </c>
      <c r="AM1746" s="35" t="str">
        <f t="shared" si="721"/>
        <v>295-305</v>
      </c>
      <c r="AN1746" s="36" t="str">
        <f t="shared" si="722"/>
        <v>HWS-HTI</v>
      </c>
    </row>
    <row r="1747" spans="5:40" x14ac:dyDescent="0.3">
      <c r="E1747" s="12">
        <v>40978.930555555555</v>
      </c>
      <c r="F1747" s="16">
        <v>12.54</v>
      </c>
      <c r="G1747" s="16">
        <v>1798.9299621582031</v>
      </c>
      <c r="H1747" s="29">
        <v>1.196142731385619</v>
      </c>
      <c r="I1747" s="26">
        <v>301</v>
      </c>
      <c r="J1747" s="30">
        <v>0.11881977671451356</v>
      </c>
      <c r="K1747" s="31">
        <v>0.15330541502578648</v>
      </c>
      <c r="L1747" s="111">
        <f t="shared" si="702"/>
        <v>1.3000000000000003</v>
      </c>
      <c r="M1747" s="112">
        <f t="shared" si="703"/>
        <v>0.12</v>
      </c>
      <c r="N1747" s="112" t="b">
        <f t="shared" si="704"/>
        <v>1</v>
      </c>
      <c r="O1747" s="112" t="b">
        <f t="shared" si="705"/>
        <v>1</v>
      </c>
      <c r="P1747" s="113">
        <f t="shared" si="706"/>
        <v>13.000000000000002</v>
      </c>
      <c r="Q1747" s="113">
        <f t="shared" si="707"/>
        <v>14</v>
      </c>
      <c r="R1747" s="114" t="str">
        <f t="shared" si="723"/>
        <v>1.3-0.12</v>
      </c>
      <c r="S1747" s="127">
        <f t="shared" si="708"/>
        <v>-8.674156854531109E-4</v>
      </c>
      <c r="T1747" s="112" t="b">
        <f t="shared" si="709"/>
        <v>1</v>
      </c>
      <c r="U1747" s="22">
        <f t="shared" si="710"/>
        <v>12.440748449056036</v>
      </c>
      <c r="V1747" s="22">
        <f t="shared" si="711"/>
        <v>1.2808077526570476</v>
      </c>
      <c r="W1747" s="81">
        <f t="shared" si="712"/>
        <v>13</v>
      </c>
      <c r="X1747" s="22">
        <f t="shared" si="713"/>
        <v>0.43467718878501571</v>
      </c>
      <c r="Y1747" s="3">
        <f>IF(U1747&gt;'Power Curve'!$C$37,0,INDEX(Ci,$W1747,1)*POWER(1-X1747,3)+INDEX(Ci,$W1747,2)*3*X1747*POWER(1-X1747,2)+INDEX(Ci,$W1747,3)*3*POWER(X1747,2)*(1-X1747)+INDEX(Ci,$W1747,4)*POWER(X1747,3))</f>
        <v>1936.5603159745579</v>
      </c>
      <c r="Z1747" s="3">
        <f t="shared" si="714"/>
        <v>1934.8805131806555</v>
      </c>
      <c r="AA1747" s="3">
        <f t="shared" si="715"/>
        <v>1798.9299621582031</v>
      </c>
      <c r="AB1747" s="3">
        <f t="shared" si="724"/>
        <v>135.95055102245237</v>
      </c>
      <c r="AC1747" s="3">
        <f t="shared" si="725"/>
        <v>135.95055102245237</v>
      </c>
      <c r="AE1747" s="34">
        <f t="shared" si="716"/>
        <v>12</v>
      </c>
      <c r="AF1747" s="73" t="b">
        <f>COUNTIF('Power Curve'!$D$2:$D$31,AE1747)&gt;0</f>
        <v>1</v>
      </c>
      <c r="AG1747" s="73" t="b">
        <f t="shared" si="717"/>
        <v>0</v>
      </c>
      <c r="AH1747" s="73" t="b">
        <f t="shared" si="726"/>
        <v>1</v>
      </c>
      <c r="AI1747" s="34" t="str">
        <f t="shared" si="718"/>
        <v>Inner</v>
      </c>
      <c r="AJ1747" s="35" t="str">
        <f t="shared" si="727"/>
        <v>1.2-1.3</v>
      </c>
      <c r="AK1747" s="36" t="str">
        <f t="shared" si="719"/>
        <v>22-23</v>
      </c>
      <c r="AL1747" s="36" t="str">
        <f t="shared" si="720"/>
        <v>Mar</v>
      </c>
      <c r="AM1747" s="35" t="str">
        <f t="shared" si="721"/>
        <v>295-305</v>
      </c>
      <c r="AN1747" s="36" t="str">
        <f t="shared" si="722"/>
        <v>Inner-TI</v>
      </c>
    </row>
    <row r="1748" spans="5:40" x14ac:dyDescent="0.3">
      <c r="E1748" s="12">
        <v>40978.9375</v>
      </c>
      <c r="F1748" s="16">
        <v>12.37</v>
      </c>
      <c r="G1748" s="16">
        <v>1964.239944458013</v>
      </c>
      <c r="H1748" s="29">
        <v>1.1965981604158331</v>
      </c>
      <c r="I1748" s="26">
        <v>299.60000000000002</v>
      </c>
      <c r="J1748" s="30">
        <v>0.12126111560226355</v>
      </c>
      <c r="K1748" s="31">
        <v>0.16309584698005972</v>
      </c>
      <c r="L1748" s="111">
        <f t="shared" si="702"/>
        <v>1.3000000000000003</v>
      </c>
      <c r="M1748" s="112">
        <f t="shared" si="703"/>
        <v>0.12</v>
      </c>
      <c r="N1748" s="112" t="b">
        <f t="shared" si="704"/>
        <v>1</v>
      </c>
      <c r="O1748" s="112" t="b">
        <f t="shared" si="705"/>
        <v>1</v>
      </c>
      <c r="P1748" s="113">
        <f t="shared" si="706"/>
        <v>13.000000000000002</v>
      </c>
      <c r="Q1748" s="113">
        <f t="shared" si="707"/>
        <v>14</v>
      </c>
      <c r="R1748" s="114" t="str">
        <f t="shared" si="723"/>
        <v>1.3-0.12</v>
      </c>
      <c r="S1748" s="127">
        <f t="shared" si="708"/>
        <v>-8.674156854531109E-4</v>
      </c>
      <c r="T1748" s="112" t="b">
        <f t="shared" si="709"/>
        <v>1</v>
      </c>
      <c r="U1748" s="22">
        <f t="shared" si="710"/>
        <v>12.273651292209063</v>
      </c>
      <c r="V1748" s="22">
        <f t="shared" si="711"/>
        <v>1.2549823484153426</v>
      </c>
      <c r="W1748" s="81">
        <f t="shared" si="712"/>
        <v>13</v>
      </c>
      <c r="X1748" s="22">
        <f t="shared" si="713"/>
        <v>0.26265322808218922</v>
      </c>
      <c r="Y1748" s="3">
        <f>IF(U1748&gt;'Power Curve'!$C$37,0,INDEX(Ci,$W1748,1)*POWER(1-X1748,3)+INDEX(Ci,$W1748,2)*3*X1748*POWER(1-X1748,2)+INDEX(Ci,$W1748,3)*3*POWER(X1748,2)*(1-X1748)+INDEX(Ci,$W1748,4)*POWER(X1748,3))</f>
        <v>1929.9442109736565</v>
      </c>
      <c r="Z1748" s="3">
        <f t="shared" si="714"/>
        <v>1928.2701470930085</v>
      </c>
      <c r="AA1748" s="3">
        <f t="shared" si="715"/>
        <v>1964.239944458013</v>
      </c>
      <c r="AB1748" s="3">
        <f t="shared" si="724"/>
        <v>-35.969797365004524</v>
      </c>
      <c r="AC1748" s="3">
        <f t="shared" si="725"/>
        <v>35.969797365004524</v>
      </c>
      <c r="AE1748" s="34">
        <f t="shared" si="716"/>
        <v>12</v>
      </c>
      <c r="AF1748" s="73" t="b">
        <f>COUNTIF('Power Curve'!$D$2:$D$31,AE1748)&gt;0</f>
        <v>1</v>
      </c>
      <c r="AG1748" s="73" t="b">
        <f t="shared" si="717"/>
        <v>0</v>
      </c>
      <c r="AH1748" s="73" t="b">
        <f t="shared" si="726"/>
        <v>1</v>
      </c>
      <c r="AI1748" s="34" t="str">
        <f t="shared" si="718"/>
        <v>Inner</v>
      </c>
      <c r="AJ1748" s="35" t="str">
        <f t="shared" si="727"/>
        <v>1.2-1.3</v>
      </c>
      <c r="AK1748" s="36" t="str">
        <f t="shared" si="719"/>
        <v>22-23</v>
      </c>
      <c r="AL1748" s="36" t="str">
        <f t="shared" si="720"/>
        <v>Mar</v>
      </c>
      <c r="AM1748" s="35" t="str">
        <f t="shared" si="721"/>
        <v>295-305</v>
      </c>
      <c r="AN1748" s="36" t="str">
        <f t="shared" si="722"/>
        <v>Inner-TI</v>
      </c>
    </row>
    <row r="1749" spans="5:40" x14ac:dyDescent="0.3">
      <c r="E1749" s="12">
        <v>40978.944444444445</v>
      </c>
      <c r="F1749" s="16">
        <v>13.45</v>
      </c>
      <c r="G1749" s="16">
        <v>1967.340042114263</v>
      </c>
      <c r="H1749" s="29">
        <v>1.196376624753831</v>
      </c>
      <c r="I1749" s="26">
        <v>301.3</v>
      </c>
      <c r="J1749" s="30">
        <v>0.14200743494423793</v>
      </c>
      <c r="K1749" s="31">
        <v>0.11233394304583169</v>
      </c>
      <c r="L1749" s="111">
        <f t="shared" si="702"/>
        <v>1.4000000000000001</v>
      </c>
      <c r="M1749" s="112">
        <f t="shared" si="703"/>
        <v>0.14000000000000001</v>
      </c>
      <c r="N1749" s="112" t="b">
        <f t="shared" si="704"/>
        <v>1</v>
      </c>
      <c r="O1749" s="112" t="b">
        <f t="shared" si="705"/>
        <v>1</v>
      </c>
      <c r="P1749" s="113">
        <f t="shared" si="706"/>
        <v>14</v>
      </c>
      <c r="Q1749" s="113">
        <f t="shared" si="707"/>
        <v>12</v>
      </c>
      <c r="R1749" s="114" t="str">
        <f t="shared" si="723"/>
        <v>1.4-0.14</v>
      </c>
      <c r="S1749" s="127">
        <f t="shared" si="708"/>
        <v>-4.3734296661873655E-3</v>
      </c>
      <c r="T1749" s="112" t="b">
        <f t="shared" si="709"/>
        <v>1</v>
      </c>
      <c r="U1749" s="22">
        <f t="shared" si="710"/>
        <v>13.344415658261267</v>
      </c>
      <c r="V1749" s="22">
        <f t="shared" si="711"/>
        <v>1.4204724328830023</v>
      </c>
      <c r="W1749" s="81">
        <f t="shared" si="712"/>
        <v>14</v>
      </c>
      <c r="X1749" s="22">
        <f t="shared" si="713"/>
        <v>0.3678645082713502</v>
      </c>
      <c r="Y1749" s="3">
        <f>IF(U1749&gt;'Power Curve'!$C$37,0,INDEX(Ci,$W1749,1)*POWER(1-X1749,3)+INDEX(Ci,$W1749,2)*3*X1749*POWER(1-X1749,2)+INDEX(Ci,$W1749,3)*3*POWER(X1749,2)*(1-X1749)+INDEX(Ci,$W1749,4)*POWER(X1749,3))</f>
        <v>1963.2155282182634</v>
      </c>
      <c r="Z1749" s="3">
        <f t="shared" si="714"/>
        <v>1954.629543186034</v>
      </c>
      <c r="AA1749" s="3">
        <f t="shared" si="715"/>
        <v>1967.340042114263</v>
      </c>
      <c r="AB1749" s="3">
        <f t="shared" si="724"/>
        <v>-12.710498928229072</v>
      </c>
      <c r="AC1749" s="3">
        <f t="shared" si="725"/>
        <v>12.710498928229072</v>
      </c>
      <c r="AE1749" s="34">
        <f t="shared" si="716"/>
        <v>13</v>
      </c>
      <c r="AF1749" s="73" t="b">
        <f>COUNTIF('Power Curve'!$D$2:$D$31,AE1749)&gt;0</f>
        <v>1</v>
      </c>
      <c r="AG1749" s="73" t="b">
        <f t="shared" si="717"/>
        <v>0</v>
      </c>
      <c r="AH1749" s="73" t="b">
        <f t="shared" si="726"/>
        <v>1</v>
      </c>
      <c r="AI1749" s="34" t="str">
        <f t="shared" si="718"/>
        <v>Outer</v>
      </c>
      <c r="AJ1749" s="35" t="str">
        <f t="shared" si="727"/>
        <v>1.4-1.5</v>
      </c>
      <c r="AK1749" s="36" t="str">
        <f t="shared" si="719"/>
        <v>22-23</v>
      </c>
      <c r="AL1749" s="36" t="str">
        <f t="shared" si="720"/>
        <v>Mar</v>
      </c>
      <c r="AM1749" s="35" t="str">
        <f t="shared" si="721"/>
        <v>295-305</v>
      </c>
      <c r="AN1749" s="36" t="str">
        <f t="shared" si="722"/>
        <v>HWS-HTI</v>
      </c>
    </row>
    <row r="1750" spans="5:40" x14ac:dyDescent="0.3">
      <c r="E1750" s="12">
        <v>40978.951388888891</v>
      </c>
      <c r="F1750" s="16">
        <v>11.1</v>
      </c>
      <c r="G1750" s="16">
        <v>1776.699966430662</v>
      </c>
      <c r="H1750" s="29">
        <v>1.1975536803971671</v>
      </c>
      <c r="I1750" s="26">
        <v>299.10000000000002</v>
      </c>
      <c r="J1750" s="30">
        <v>0.16216216216216217</v>
      </c>
      <c r="K1750" s="31">
        <v>0.1328294119592287</v>
      </c>
      <c r="L1750" s="111">
        <f t="shared" si="702"/>
        <v>1.1000000000000001</v>
      </c>
      <c r="M1750" s="112">
        <f t="shared" si="703"/>
        <v>0.16</v>
      </c>
      <c r="N1750" s="112" t="b">
        <f t="shared" si="704"/>
        <v>1</v>
      </c>
      <c r="O1750" s="112" t="b">
        <f t="shared" si="705"/>
        <v>1</v>
      </c>
      <c r="P1750" s="113">
        <f t="shared" si="706"/>
        <v>11</v>
      </c>
      <c r="Q1750" s="113">
        <f t="shared" si="707"/>
        <v>10</v>
      </c>
      <c r="R1750" s="114" t="str">
        <f t="shared" si="723"/>
        <v>1.1-0.16</v>
      </c>
      <c r="S1750" s="127">
        <f t="shared" si="708"/>
        <v>-1.5477473835889021E-2</v>
      </c>
      <c r="T1750" s="112" t="b">
        <f t="shared" si="709"/>
        <v>1</v>
      </c>
      <c r="U1750" s="22">
        <f t="shared" si="710"/>
        <v>11.016473966367077</v>
      </c>
      <c r="V1750" s="22">
        <f t="shared" si="711"/>
        <v>1.0606815400951357</v>
      </c>
      <c r="W1750" s="81">
        <f t="shared" si="712"/>
        <v>12</v>
      </c>
      <c r="X1750" s="22">
        <f t="shared" si="713"/>
        <v>3.4824381796213923E-2</v>
      </c>
      <c r="Y1750" s="3">
        <f>IF(U1750&gt;'Power Curve'!$C$37,0,INDEX(Ci,$W1750,1)*POWER(1-X1750,3)+INDEX(Ci,$W1750,2)*3*X1750*POWER(1-X1750,2)+INDEX(Ci,$W1750,3)*3*POWER(X1750,2)*(1-X1750)+INDEX(Ci,$W1750,4)*POWER(X1750,3))</f>
        <v>1782.4703301243478</v>
      </c>
      <c r="Z1750" s="3">
        <f t="shared" si="714"/>
        <v>1754.8821922265997</v>
      </c>
      <c r="AA1750" s="3">
        <f t="shared" si="715"/>
        <v>1776.699966430662</v>
      </c>
      <c r="AB1750" s="3">
        <f t="shared" si="724"/>
        <v>-21.817774204062289</v>
      </c>
      <c r="AC1750" s="3">
        <f t="shared" si="725"/>
        <v>21.817774204062289</v>
      </c>
      <c r="AE1750" s="34">
        <f t="shared" si="716"/>
        <v>11</v>
      </c>
      <c r="AF1750" s="73" t="b">
        <f>COUNTIF('Power Curve'!$D$2:$D$31,AE1750)&gt;0</f>
        <v>1</v>
      </c>
      <c r="AG1750" s="73" t="b">
        <f t="shared" si="717"/>
        <v>0</v>
      </c>
      <c r="AH1750" s="73" t="b">
        <f t="shared" si="726"/>
        <v>1</v>
      </c>
      <c r="AI1750" s="34" t="str">
        <f t="shared" si="718"/>
        <v>Outer</v>
      </c>
      <c r="AJ1750" s="35" t="str">
        <f t="shared" si="727"/>
        <v>1.0-1.1</v>
      </c>
      <c r="AK1750" s="36" t="str">
        <f t="shared" si="719"/>
        <v>22-23</v>
      </c>
      <c r="AL1750" s="36" t="str">
        <f t="shared" si="720"/>
        <v>Mar</v>
      </c>
      <c r="AM1750" s="35" t="str">
        <f t="shared" si="721"/>
        <v>295-305</v>
      </c>
      <c r="AN1750" s="36" t="str">
        <f t="shared" si="722"/>
        <v>HWS-HTI</v>
      </c>
    </row>
    <row r="1751" spans="5:40" x14ac:dyDescent="0.3">
      <c r="E1751" s="12">
        <v>40978.958333333336</v>
      </c>
      <c r="F1751" s="16">
        <v>11.54</v>
      </c>
      <c r="G1751" s="16">
        <v>1934.760009765628</v>
      </c>
      <c r="H1751" s="29">
        <v>1.1978199116480348</v>
      </c>
      <c r="I1751" s="26">
        <v>297.60000000000002</v>
      </c>
      <c r="J1751" s="30">
        <v>0.11091854419410746</v>
      </c>
      <c r="K1751" s="31">
        <v>0.17549319033897495</v>
      </c>
      <c r="L1751" s="111">
        <f t="shared" si="702"/>
        <v>1.1000000000000001</v>
      </c>
      <c r="M1751" s="112">
        <f t="shared" si="703"/>
        <v>0.11</v>
      </c>
      <c r="N1751" s="112" t="b">
        <f t="shared" si="704"/>
        <v>1</v>
      </c>
      <c r="O1751" s="112" t="b">
        <f t="shared" si="705"/>
        <v>1</v>
      </c>
      <c r="P1751" s="113">
        <f t="shared" si="706"/>
        <v>11</v>
      </c>
      <c r="Q1751" s="113">
        <f t="shared" si="707"/>
        <v>15</v>
      </c>
      <c r="R1751" s="114" t="str">
        <f t="shared" si="723"/>
        <v>1.1-0.11</v>
      </c>
      <c r="S1751" s="127">
        <f t="shared" si="708"/>
        <v>5.1890265707928524E-3</v>
      </c>
      <c r="T1751" s="112" t="b">
        <f t="shared" si="709"/>
        <v>1</v>
      </c>
      <c r="U1751" s="22">
        <f t="shared" si="710"/>
        <v>11.454011689021828</v>
      </c>
      <c r="V1751" s="22">
        <f t="shared" si="711"/>
        <v>1.1283044055691556</v>
      </c>
      <c r="W1751" s="81">
        <f t="shared" si="712"/>
        <v>12</v>
      </c>
      <c r="X1751" s="22">
        <f t="shared" si="713"/>
        <v>0.45626263197060551</v>
      </c>
      <c r="Y1751" s="3">
        <f>IF(U1751&gt;'Power Curve'!$C$37,0,INDEX(Ci,$W1751,1)*POWER(1-X1751,3)+INDEX(Ci,$W1751,2)*3*X1751*POWER(1-X1751,2)+INDEX(Ci,$W1751,3)*3*POWER(X1751,2)*(1-X1751)+INDEX(Ci,$W1751,4)*POWER(X1751,3))</f>
        <v>1855.2390879043182</v>
      </c>
      <c r="Z1751" s="3">
        <f t="shared" si="714"/>
        <v>1864.8659728266271</v>
      </c>
      <c r="AA1751" s="3">
        <f t="shared" si="715"/>
        <v>1934.760009765628</v>
      </c>
      <c r="AB1751" s="3">
        <f t="shared" si="724"/>
        <v>-69.894036939000898</v>
      </c>
      <c r="AC1751" s="3">
        <f t="shared" si="725"/>
        <v>69.894036939000898</v>
      </c>
      <c r="AE1751" s="34">
        <f t="shared" si="716"/>
        <v>11</v>
      </c>
      <c r="AF1751" s="73" t="b">
        <f>COUNTIF('Power Curve'!$D$2:$D$31,AE1751)&gt;0</f>
        <v>1</v>
      </c>
      <c r="AG1751" s="73" t="b">
        <f t="shared" si="717"/>
        <v>0</v>
      </c>
      <c r="AH1751" s="73" t="b">
        <f t="shared" si="726"/>
        <v>1</v>
      </c>
      <c r="AI1751" s="34" t="str">
        <f t="shared" si="718"/>
        <v>Inner</v>
      </c>
      <c r="AJ1751" s="35" t="str">
        <f t="shared" si="727"/>
        <v>1.1-1.2</v>
      </c>
      <c r="AK1751" s="36" t="str">
        <f t="shared" si="719"/>
        <v>23-24</v>
      </c>
      <c r="AL1751" s="36" t="str">
        <f t="shared" si="720"/>
        <v>Mar</v>
      </c>
      <c r="AM1751" s="35" t="str">
        <f t="shared" si="721"/>
        <v>295-305</v>
      </c>
      <c r="AN1751" s="36" t="str">
        <f t="shared" si="722"/>
        <v>Inner-TI</v>
      </c>
    </row>
    <row r="1752" spans="5:40" x14ac:dyDescent="0.3">
      <c r="E1752" s="12">
        <v>40978.965277777781</v>
      </c>
      <c r="F1752" s="16">
        <v>11.85</v>
      </c>
      <c r="G1752" s="16">
        <v>1937.910034179688</v>
      </c>
      <c r="H1752" s="29">
        <v>1.1981869955426181</v>
      </c>
      <c r="I1752" s="26">
        <v>299</v>
      </c>
      <c r="J1752" s="30">
        <v>0.11898734177215189</v>
      </c>
      <c r="K1752" s="31">
        <v>0.17197914588256724</v>
      </c>
      <c r="L1752" s="111">
        <f t="shared" si="702"/>
        <v>1.2000000000000002</v>
      </c>
      <c r="M1752" s="112">
        <f t="shared" si="703"/>
        <v>0.12</v>
      </c>
      <c r="N1752" s="112" t="b">
        <f t="shared" si="704"/>
        <v>1</v>
      </c>
      <c r="O1752" s="112" t="b">
        <f t="shared" si="705"/>
        <v>1</v>
      </c>
      <c r="P1752" s="113">
        <f t="shared" si="706"/>
        <v>12</v>
      </c>
      <c r="Q1752" s="113">
        <f t="shared" si="707"/>
        <v>14</v>
      </c>
      <c r="R1752" s="114" t="str">
        <f t="shared" si="723"/>
        <v>1.2-0.12</v>
      </c>
      <c r="S1752" s="127">
        <f t="shared" si="708"/>
        <v>7.4701128177118083E-4</v>
      </c>
      <c r="T1752" s="112" t="b">
        <f t="shared" si="709"/>
        <v>1</v>
      </c>
      <c r="U1752" s="22">
        <f t="shared" si="710"/>
        <v>11.762903152062547</v>
      </c>
      <c r="V1752" s="22">
        <f t="shared" si="711"/>
        <v>1.1760445769183536</v>
      </c>
      <c r="W1752" s="81">
        <f t="shared" si="712"/>
        <v>12</v>
      </c>
      <c r="X1752" s="22">
        <f t="shared" si="713"/>
        <v>0.75378824162051683</v>
      </c>
      <c r="Y1752" s="3">
        <f>IF(U1752&gt;'Power Curve'!$C$37,0,INDEX(Ci,$W1752,1)*POWER(1-X1752,3)+INDEX(Ci,$W1752,2)*3*X1752*POWER(1-X1752,2)+INDEX(Ci,$W1752,3)*3*POWER(X1752,2)*(1-X1752)+INDEX(Ci,$W1752,4)*POWER(X1752,3))</f>
        <v>1895.6407613857059</v>
      </c>
      <c r="Z1752" s="3">
        <f t="shared" si="714"/>
        <v>1897.0568264206463</v>
      </c>
      <c r="AA1752" s="3">
        <f t="shared" si="715"/>
        <v>1937.910034179688</v>
      </c>
      <c r="AB1752" s="3">
        <f t="shared" si="724"/>
        <v>-40.853207759041652</v>
      </c>
      <c r="AC1752" s="3">
        <f t="shared" si="725"/>
        <v>40.853207759041652</v>
      </c>
      <c r="AE1752" s="34">
        <f t="shared" si="716"/>
        <v>12</v>
      </c>
      <c r="AF1752" s="73" t="b">
        <f>COUNTIF('Power Curve'!$D$2:$D$31,AE1752)&gt;0</f>
        <v>1</v>
      </c>
      <c r="AG1752" s="73" t="b">
        <f t="shared" si="717"/>
        <v>0</v>
      </c>
      <c r="AH1752" s="73" t="b">
        <f t="shared" si="726"/>
        <v>1</v>
      </c>
      <c r="AI1752" s="34" t="str">
        <f t="shared" si="718"/>
        <v>Inner</v>
      </c>
      <c r="AJ1752" s="35" t="str">
        <f t="shared" si="727"/>
        <v>1.1-1.2</v>
      </c>
      <c r="AK1752" s="36" t="str">
        <f t="shared" si="719"/>
        <v>23-24</v>
      </c>
      <c r="AL1752" s="36" t="str">
        <f t="shared" si="720"/>
        <v>Mar</v>
      </c>
      <c r="AM1752" s="35" t="str">
        <f t="shared" si="721"/>
        <v>295-305</v>
      </c>
      <c r="AN1752" s="36" t="str">
        <f t="shared" si="722"/>
        <v>Inner-TI</v>
      </c>
    </row>
    <row r="1753" spans="5:40" x14ac:dyDescent="0.3">
      <c r="E1753" s="12">
        <v>40978.972222222219</v>
      </c>
      <c r="F1753" s="16">
        <v>13.15</v>
      </c>
      <c r="G1753" s="16">
        <v>1952.009948730471</v>
      </c>
      <c r="H1753" s="29">
        <v>1.1975214096317073</v>
      </c>
      <c r="I1753" s="26">
        <v>304.7</v>
      </c>
      <c r="J1753" s="30">
        <v>0.1079847908745247</v>
      </c>
      <c r="K1753" s="31">
        <v>0.13995989178286258</v>
      </c>
      <c r="L1753" s="111">
        <f t="shared" si="702"/>
        <v>1.4000000000000001</v>
      </c>
      <c r="M1753" s="112">
        <f t="shared" si="703"/>
        <v>0.11</v>
      </c>
      <c r="N1753" s="112" t="b">
        <f t="shared" si="704"/>
        <v>1</v>
      </c>
      <c r="O1753" s="112" t="b">
        <f t="shared" si="705"/>
        <v>1</v>
      </c>
      <c r="P1753" s="113">
        <f t="shared" si="706"/>
        <v>14</v>
      </c>
      <c r="Q1753" s="113">
        <f t="shared" si="707"/>
        <v>15</v>
      </c>
      <c r="R1753" s="114" t="str">
        <f t="shared" si="723"/>
        <v>1.4-0.11</v>
      </c>
      <c r="S1753" s="127">
        <f t="shared" si="708"/>
        <v>1.8738601164012363E-3</v>
      </c>
      <c r="T1753" s="112" t="b">
        <f t="shared" si="709"/>
        <v>1</v>
      </c>
      <c r="U1753" s="22">
        <f t="shared" si="710"/>
        <v>13.050930756225696</v>
      </c>
      <c r="V1753" s="22">
        <f t="shared" si="711"/>
        <v>1.3751133952014276</v>
      </c>
      <c r="W1753" s="81">
        <f t="shared" si="712"/>
        <v>14</v>
      </c>
      <c r="X1753" s="22">
        <f t="shared" si="713"/>
        <v>6.3345723291834674E-2</v>
      </c>
      <c r="Y1753" s="3">
        <f>IF(U1753&gt;'Power Curve'!$C$37,0,INDEX(Ci,$W1753,1)*POWER(1-X1753,3)+INDEX(Ci,$W1753,2)*3*X1753*POWER(1-X1753,2)+INDEX(Ci,$W1753,3)*3*POWER(X1753,2)*(1-X1753)+INDEX(Ci,$W1753,4)*POWER(X1753,3))</f>
        <v>1954.9029746348933</v>
      </c>
      <c r="Z1753" s="3">
        <f t="shared" si="714"/>
        <v>1958.5661893504957</v>
      </c>
      <c r="AA1753" s="3">
        <f t="shared" si="715"/>
        <v>1952.009948730471</v>
      </c>
      <c r="AB1753" s="3">
        <f t="shared" si="724"/>
        <v>6.5562406200247096</v>
      </c>
      <c r="AC1753" s="3">
        <f t="shared" si="725"/>
        <v>6.5562406200247096</v>
      </c>
      <c r="AE1753" s="34">
        <f t="shared" si="716"/>
        <v>13</v>
      </c>
      <c r="AF1753" s="73" t="b">
        <f>COUNTIF('Power Curve'!$D$2:$D$31,AE1753)&gt;0</f>
        <v>1</v>
      </c>
      <c r="AG1753" s="73" t="b">
        <f t="shared" si="717"/>
        <v>0</v>
      </c>
      <c r="AH1753" s="73" t="b">
        <f t="shared" si="726"/>
        <v>1</v>
      </c>
      <c r="AI1753" s="34" t="str">
        <f t="shared" si="718"/>
        <v>Inner</v>
      </c>
      <c r="AJ1753" s="35" t="str">
        <f t="shared" si="727"/>
        <v>1.3-1.4</v>
      </c>
      <c r="AK1753" s="36" t="str">
        <f t="shared" si="719"/>
        <v>23-24</v>
      </c>
      <c r="AL1753" s="36" t="str">
        <f t="shared" si="720"/>
        <v>Mar</v>
      </c>
      <c r="AM1753" s="35" t="str">
        <f t="shared" si="721"/>
        <v>295-305</v>
      </c>
      <c r="AN1753" s="36" t="str">
        <f t="shared" si="722"/>
        <v>Inner-TI</v>
      </c>
    </row>
    <row r="1754" spans="5:40" x14ac:dyDescent="0.3">
      <c r="E1754" s="12">
        <v>40978.979166666664</v>
      </c>
      <c r="F1754" s="16">
        <v>10.72</v>
      </c>
      <c r="G1754" s="16">
        <v>1801.5400085449269</v>
      </c>
      <c r="H1754" s="29">
        <v>1.198477134671954</v>
      </c>
      <c r="I1754" s="26">
        <v>303.5</v>
      </c>
      <c r="J1754" s="30">
        <v>0.13899253731343283</v>
      </c>
      <c r="K1754" s="31">
        <v>0.13566262741136081</v>
      </c>
      <c r="L1754" s="111">
        <f t="shared" si="702"/>
        <v>1</v>
      </c>
      <c r="M1754" s="112">
        <f t="shared" si="703"/>
        <v>0.14000000000000001</v>
      </c>
      <c r="N1754" s="112" t="b">
        <f t="shared" si="704"/>
        <v>1</v>
      </c>
      <c r="O1754" s="112" t="b">
        <f t="shared" si="705"/>
        <v>1</v>
      </c>
      <c r="P1754" s="113">
        <f t="shared" si="706"/>
        <v>10</v>
      </c>
      <c r="Q1754" s="113">
        <f t="shared" si="707"/>
        <v>12</v>
      </c>
      <c r="R1754" s="114" t="str">
        <f t="shared" si="723"/>
        <v>1-0.14</v>
      </c>
      <c r="S1754" s="127">
        <f t="shared" si="708"/>
        <v>-3.1492945966296315E-3</v>
      </c>
      <c r="T1754" s="112" t="b">
        <f t="shared" si="709"/>
        <v>1</v>
      </c>
      <c r="U1754" s="22">
        <f t="shared" si="710"/>
        <v>10.642067437968729</v>
      </c>
      <c r="V1754" s="22">
        <f t="shared" si="711"/>
        <v>1.0028158042018804</v>
      </c>
      <c r="W1754" s="81">
        <f t="shared" si="712"/>
        <v>11</v>
      </c>
      <c r="X1754" s="22">
        <f t="shared" si="713"/>
        <v>0.67172466988567947</v>
      </c>
      <c r="Y1754" s="3">
        <f>IF(U1754&gt;'Power Curve'!$C$37,0,INDEX(Ci,$W1754,1)*POWER(1-X1754,3)+INDEX(Ci,$W1754,2)*3*X1754*POWER(1-X1754,2)+INDEX(Ci,$W1754,3)*3*POWER(X1754,2)*(1-X1754)+INDEX(Ci,$W1754,4)*POWER(X1754,3))</f>
        <v>1705.8489888178337</v>
      </c>
      <c r="Z1754" s="3">
        <f t="shared" si="714"/>
        <v>1700.4767678146836</v>
      </c>
      <c r="AA1754" s="3">
        <f t="shared" si="715"/>
        <v>1801.5400085449269</v>
      </c>
      <c r="AB1754" s="3">
        <f t="shared" si="724"/>
        <v>-101.06324073024325</v>
      </c>
      <c r="AC1754" s="3">
        <f t="shared" si="725"/>
        <v>101.06324073024325</v>
      </c>
      <c r="AE1754" s="34">
        <f t="shared" si="716"/>
        <v>11</v>
      </c>
      <c r="AF1754" s="73" t="b">
        <f>COUNTIF('Power Curve'!$D$2:$D$31,AE1754)&gt;0</f>
        <v>1</v>
      </c>
      <c r="AG1754" s="73" t="b">
        <f t="shared" si="717"/>
        <v>0</v>
      </c>
      <c r="AH1754" s="73" t="b">
        <f t="shared" si="726"/>
        <v>1</v>
      </c>
      <c r="AI1754" s="34" t="str">
        <f t="shared" si="718"/>
        <v>Inner</v>
      </c>
      <c r="AJ1754" s="35" t="str">
        <f t="shared" si="727"/>
        <v>1.0-1.1</v>
      </c>
      <c r="AK1754" s="36" t="str">
        <f t="shared" si="719"/>
        <v>23-24</v>
      </c>
      <c r="AL1754" s="36" t="str">
        <f t="shared" si="720"/>
        <v>Mar</v>
      </c>
      <c r="AM1754" s="35" t="str">
        <f t="shared" si="721"/>
        <v>295-305</v>
      </c>
      <c r="AN1754" s="36" t="str">
        <f t="shared" si="722"/>
        <v>Inner-TI</v>
      </c>
    </row>
    <row r="1755" spans="5:40" x14ac:dyDescent="0.3">
      <c r="E1755" s="12">
        <v>40978.986111111109</v>
      </c>
      <c r="F1755" s="16">
        <v>8.42</v>
      </c>
      <c r="G1755" s="16">
        <v>1021.4099731445313</v>
      </c>
      <c r="H1755" s="29">
        <v>1.1990779276033574</v>
      </c>
      <c r="I1755" s="26">
        <v>304.60000000000002</v>
      </c>
      <c r="J1755" s="30">
        <v>0.18408551068883611</v>
      </c>
      <c r="K1755" s="31">
        <v>0.15557850520484182</v>
      </c>
      <c r="L1755" s="111">
        <f t="shared" si="702"/>
        <v>0.70000000000000007</v>
      </c>
      <c r="M1755" s="112">
        <f t="shared" si="703"/>
        <v>0.18000000000000002</v>
      </c>
      <c r="N1755" s="112" t="b">
        <f t="shared" si="704"/>
        <v>1</v>
      </c>
      <c r="O1755" s="112" t="b">
        <f t="shared" si="705"/>
        <v>1</v>
      </c>
      <c r="P1755" s="113">
        <f t="shared" si="706"/>
        <v>7.0000000000000009</v>
      </c>
      <c r="Q1755" s="113">
        <f t="shared" si="707"/>
        <v>8</v>
      </c>
      <c r="R1755" s="114" t="str">
        <f t="shared" si="723"/>
        <v>0.7-0.18</v>
      </c>
      <c r="S1755" s="127">
        <f t="shared" si="708"/>
        <v>1.1824268788753331E-2</v>
      </c>
      <c r="T1755" s="112" t="b">
        <f t="shared" si="709"/>
        <v>1</v>
      </c>
      <c r="U1755" s="22">
        <f t="shared" si="710"/>
        <v>8.3601845552807408</v>
      </c>
      <c r="V1755" s="22">
        <f t="shared" si="711"/>
        <v>0.65014344885107567</v>
      </c>
      <c r="W1755" s="81">
        <f t="shared" si="712"/>
        <v>9</v>
      </c>
      <c r="X1755" s="22">
        <f t="shared" si="713"/>
        <v>0.35134011060453335</v>
      </c>
      <c r="Y1755" s="3">
        <f>IF(U1755&gt;'Power Curve'!$C$37,0,INDEX(Ci,$W1755,1)*POWER(1-X1755,3)+INDEX(Ci,$W1755,2)*3*X1755*POWER(1-X1755,2)+INDEX(Ci,$W1755,3)*3*POWER(X1755,2)*(1-X1755)+INDEX(Ci,$W1755,4)*POWER(X1755,3))</f>
        <v>988.64353685296533</v>
      </c>
      <c r="Z1755" s="3">
        <f t="shared" si="714"/>
        <v>1000.3335237689786</v>
      </c>
      <c r="AA1755" s="3">
        <f t="shared" si="715"/>
        <v>1021.4099731445313</v>
      </c>
      <c r="AB1755" s="3">
        <f t="shared" si="724"/>
        <v>-21.07644937555267</v>
      </c>
      <c r="AC1755" s="3">
        <f t="shared" si="725"/>
        <v>21.07644937555267</v>
      </c>
      <c r="AE1755" s="34">
        <f t="shared" si="716"/>
        <v>8</v>
      </c>
      <c r="AF1755" s="73" t="b">
        <f>COUNTIF('Power Curve'!$D$2:$D$31,AE1755)&gt;0</f>
        <v>1</v>
      </c>
      <c r="AG1755" s="73" t="b">
        <f t="shared" si="717"/>
        <v>0</v>
      </c>
      <c r="AH1755" s="73" t="b">
        <f t="shared" si="726"/>
        <v>1</v>
      </c>
      <c r="AI1755" s="34" t="str">
        <f t="shared" si="718"/>
        <v>Outer</v>
      </c>
      <c r="AJ1755" s="35" t="str">
        <f t="shared" si="727"/>
        <v>0.6-0.7</v>
      </c>
      <c r="AK1755" s="36" t="str">
        <f t="shared" si="719"/>
        <v>23-24</v>
      </c>
      <c r="AL1755" s="36" t="str">
        <f t="shared" si="720"/>
        <v>Mar</v>
      </c>
      <c r="AM1755" s="35" t="str">
        <f t="shared" si="721"/>
        <v>295-305</v>
      </c>
      <c r="AN1755" s="36" t="str">
        <f t="shared" si="722"/>
        <v>HWS-HTI</v>
      </c>
    </row>
    <row r="1756" spans="5:40" x14ac:dyDescent="0.3">
      <c r="E1756" s="12">
        <v>40978.993055555555</v>
      </c>
      <c r="F1756" s="16">
        <v>6.85</v>
      </c>
      <c r="G1756" s="16">
        <v>853.61000823974632</v>
      </c>
      <c r="H1756" s="29">
        <v>1.199578255411164</v>
      </c>
      <c r="I1756" s="26">
        <v>303.7</v>
      </c>
      <c r="J1756" s="30">
        <v>0.16934306569343066</v>
      </c>
      <c r="K1756" s="31">
        <v>0.1072860483915615</v>
      </c>
      <c r="L1756" s="111">
        <f t="shared" si="702"/>
        <v>0.4</v>
      </c>
      <c r="M1756" s="112">
        <f t="shared" si="703"/>
        <v>0.17</v>
      </c>
      <c r="N1756" s="112" t="b">
        <f t="shared" si="704"/>
        <v>1</v>
      </c>
      <c r="O1756" s="112" t="b">
        <f t="shared" si="705"/>
        <v>1</v>
      </c>
      <c r="P1756" s="113">
        <f t="shared" si="706"/>
        <v>4</v>
      </c>
      <c r="Q1756" s="113">
        <f t="shared" si="707"/>
        <v>9</v>
      </c>
      <c r="R1756" s="114" t="str">
        <f t="shared" si="723"/>
        <v>0.4-0.17</v>
      </c>
      <c r="S1756" s="127">
        <f t="shared" si="708"/>
        <v>8.7124314714425499E-2</v>
      </c>
      <c r="T1756" s="112" t="b">
        <f t="shared" si="709"/>
        <v>1</v>
      </c>
      <c r="U1756" s="22">
        <f t="shared" si="710"/>
        <v>6.8022836363131942</v>
      </c>
      <c r="V1756" s="22">
        <f t="shared" si="711"/>
        <v>0.40936483980683858</v>
      </c>
      <c r="W1756" s="81">
        <f t="shared" si="712"/>
        <v>7</v>
      </c>
      <c r="X1756" s="22">
        <f t="shared" si="713"/>
        <v>0.78363678372170331</v>
      </c>
      <c r="Y1756" s="3">
        <f>IF(U1756&gt;'Power Curve'!$C$37,0,INDEX(Ci,$W1756,1)*POWER(1-X1756,3)+INDEX(Ci,$W1756,2)*3*X1756*POWER(1-X1756,2)+INDEX(Ci,$W1756,3)*3*POWER(X1756,2)*(1-X1756)+INDEX(Ci,$W1756,4)*POWER(X1756,3))</f>
        <v>545.80287391158504</v>
      </c>
      <c r="Z1756" s="3">
        <f t="shared" si="714"/>
        <v>593.35557527029584</v>
      </c>
      <c r="AA1756" s="3">
        <f t="shared" si="715"/>
        <v>853.61000823974632</v>
      </c>
      <c r="AB1756" s="3">
        <f t="shared" si="724"/>
        <v>-260.25443296945048</v>
      </c>
      <c r="AC1756" s="3">
        <f t="shared" si="725"/>
        <v>260.25443296945048</v>
      </c>
      <c r="AE1756" s="34">
        <f t="shared" si="716"/>
        <v>7</v>
      </c>
      <c r="AF1756" s="73" t="b">
        <f>COUNTIF('Power Curve'!$D$2:$D$31,AE1756)&gt;0</f>
        <v>1</v>
      </c>
      <c r="AG1756" s="73" t="b">
        <f t="shared" si="717"/>
        <v>0</v>
      </c>
      <c r="AH1756" s="73" t="b">
        <f t="shared" si="726"/>
        <v>1</v>
      </c>
      <c r="AI1756" s="34" t="str">
        <f t="shared" si="718"/>
        <v>Outer</v>
      </c>
      <c r="AJ1756" s="35" t="str">
        <f t="shared" si="727"/>
        <v>0.4-0.5</v>
      </c>
      <c r="AK1756" s="36" t="str">
        <f t="shared" si="719"/>
        <v>23-24</v>
      </c>
      <c r="AL1756" s="36" t="str">
        <f t="shared" si="720"/>
        <v>Mar</v>
      </c>
      <c r="AM1756" s="35" t="str">
        <f t="shared" si="721"/>
        <v>295-305</v>
      </c>
      <c r="AN1756" s="36" t="str">
        <f t="shared" si="722"/>
        <v>LWS-HTI</v>
      </c>
    </row>
    <row r="1757" spans="5:40" x14ac:dyDescent="0.3">
      <c r="E1757" s="12">
        <v>40979</v>
      </c>
      <c r="F1757" s="16">
        <v>8.83</v>
      </c>
      <c r="G1757" s="16">
        <v>1344.709960937498</v>
      </c>
      <c r="H1757" s="29">
        <v>1.199711591140479</v>
      </c>
      <c r="I1757" s="26">
        <v>306.60000000000002</v>
      </c>
      <c r="J1757" s="30">
        <v>0.14609286523216308</v>
      </c>
      <c r="K1757" s="31">
        <v>0.12899532283910822</v>
      </c>
      <c r="L1757" s="111">
        <f t="shared" si="702"/>
        <v>0.70000000000000007</v>
      </c>
      <c r="M1757" s="112">
        <f t="shared" si="703"/>
        <v>0.15000000000000002</v>
      </c>
      <c r="N1757" s="112" t="b">
        <f t="shared" si="704"/>
        <v>1</v>
      </c>
      <c r="O1757" s="112" t="b">
        <f t="shared" si="705"/>
        <v>1</v>
      </c>
      <c r="P1757" s="113">
        <f t="shared" si="706"/>
        <v>7.0000000000000009</v>
      </c>
      <c r="Q1757" s="113">
        <f t="shared" si="707"/>
        <v>10.999999999999998</v>
      </c>
      <c r="R1757" s="114" t="str">
        <f t="shared" si="723"/>
        <v>0.7-0.15</v>
      </c>
      <c r="S1757" s="127">
        <f t="shared" si="708"/>
        <v>1.0048182677690141E-2</v>
      </c>
      <c r="T1757" s="112" t="b">
        <f t="shared" si="709"/>
        <v>1</v>
      </c>
      <c r="U1757" s="22">
        <f t="shared" si="710"/>
        <v>8.7688160360570855</v>
      </c>
      <c r="V1757" s="22">
        <f t="shared" si="711"/>
        <v>0.71329876146121274</v>
      </c>
      <c r="W1757" s="81">
        <f t="shared" si="712"/>
        <v>9</v>
      </c>
      <c r="X1757" s="22">
        <f t="shared" si="713"/>
        <v>0.75978703967972583</v>
      </c>
      <c r="Y1757" s="3">
        <f>IF(U1757&gt;'Power Curve'!$C$37,0,INDEX(Ci,$W1757,1)*POWER(1-X1757,3)+INDEX(Ci,$W1757,2)*3*X1757*POWER(1-X1757,2)+INDEX(Ci,$W1757,3)*3*POWER(X1757,2)*(1-X1757)+INDEX(Ci,$W1757,4)*POWER(X1757,3))</f>
        <v>1119.6193740546219</v>
      </c>
      <c r="Z1757" s="3">
        <f t="shared" si="714"/>
        <v>1130.8695140546038</v>
      </c>
      <c r="AA1757" s="3">
        <f t="shared" si="715"/>
        <v>1344.709960937498</v>
      </c>
      <c r="AB1757" s="3">
        <f t="shared" si="724"/>
        <v>-213.84044688289418</v>
      </c>
      <c r="AC1757" s="3">
        <f t="shared" si="725"/>
        <v>213.84044688289418</v>
      </c>
      <c r="AE1757" s="34">
        <f t="shared" si="716"/>
        <v>9</v>
      </c>
      <c r="AF1757" s="73" t="b">
        <f>COUNTIF('Power Curve'!$D$2:$D$31,AE1757)&gt;0</f>
        <v>1</v>
      </c>
      <c r="AG1757" s="73" t="b">
        <f t="shared" si="717"/>
        <v>0</v>
      </c>
      <c r="AH1757" s="73" t="b">
        <f t="shared" si="726"/>
        <v>1</v>
      </c>
      <c r="AI1757" s="34" t="str">
        <f t="shared" si="718"/>
        <v>Outer</v>
      </c>
      <c r="AJ1757" s="35" t="str">
        <f t="shared" si="727"/>
        <v>0.7-0.8</v>
      </c>
      <c r="AK1757" s="36" t="str">
        <f t="shared" si="719"/>
        <v>0-1</v>
      </c>
      <c r="AL1757" s="36" t="str">
        <f t="shared" si="720"/>
        <v>Mar</v>
      </c>
      <c r="AM1757" s="35" t="str">
        <f t="shared" si="721"/>
        <v>305-315</v>
      </c>
      <c r="AN1757" s="36" t="str">
        <f t="shared" si="722"/>
        <v>HWS-HTI</v>
      </c>
    </row>
    <row r="1758" spans="5:40" x14ac:dyDescent="0.3">
      <c r="E1758" s="12">
        <v>40979.006944444445</v>
      </c>
      <c r="F1758" s="16">
        <v>10.29</v>
      </c>
      <c r="G1758" s="16">
        <v>1324.16004180908</v>
      </c>
      <c r="H1758" s="29">
        <v>1.199344477961058</v>
      </c>
      <c r="I1758" s="26">
        <v>301.3</v>
      </c>
      <c r="J1758" s="30">
        <v>0.14868804664723034</v>
      </c>
      <c r="K1758" s="31">
        <v>0.19903544383947114</v>
      </c>
      <c r="L1758" s="111">
        <f t="shared" si="702"/>
        <v>0.9</v>
      </c>
      <c r="M1758" s="112">
        <f t="shared" si="703"/>
        <v>0.15000000000000002</v>
      </c>
      <c r="N1758" s="112" t="b">
        <f t="shared" si="704"/>
        <v>1</v>
      </c>
      <c r="O1758" s="112" t="b">
        <f t="shared" si="705"/>
        <v>1</v>
      </c>
      <c r="P1758" s="113">
        <f t="shared" si="706"/>
        <v>9</v>
      </c>
      <c r="Q1758" s="113">
        <f t="shared" si="707"/>
        <v>10.999999999999998</v>
      </c>
      <c r="R1758" s="114" t="str">
        <f t="shared" si="723"/>
        <v>0.9-0.15</v>
      </c>
      <c r="S1758" s="127">
        <f t="shared" si="708"/>
        <v>-4.0074750862699677E-3</v>
      </c>
      <c r="T1758" s="112" t="b">
        <f t="shared" si="709"/>
        <v>1</v>
      </c>
      <c r="U1758" s="22">
        <f t="shared" si="710"/>
        <v>10.217657130492286</v>
      </c>
      <c r="V1758" s="22">
        <f t="shared" si="711"/>
        <v>0.9372218230609376</v>
      </c>
      <c r="W1758" s="81">
        <f t="shared" si="712"/>
        <v>11</v>
      </c>
      <c r="X1758" s="22">
        <f t="shared" si="713"/>
        <v>0.25983202325088151</v>
      </c>
      <c r="Y1758" s="3">
        <f>IF(U1758&gt;'Power Curve'!$C$37,0,INDEX(Ci,$W1758,1)*POWER(1-X1758,3)+INDEX(Ci,$W1758,2)*3*X1758*POWER(1-X1758,2)+INDEX(Ci,$W1758,3)*3*POWER(X1758,2)*(1-X1758)+INDEX(Ci,$W1758,4)*POWER(X1758,3))</f>
        <v>1595.3101465472776</v>
      </c>
      <c r="Z1758" s="3">
        <f t="shared" si="714"/>
        <v>1588.9169808801157</v>
      </c>
      <c r="AA1758" s="3">
        <f t="shared" si="715"/>
        <v>1324.16004180908</v>
      </c>
      <c r="AB1758" s="3">
        <f t="shared" si="724"/>
        <v>264.75693907103573</v>
      </c>
      <c r="AC1758" s="3">
        <f t="shared" si="725"/>
        <v>264.75693907103573</v>
      </c>
      <c r="AE1758" s="34">
        <f t="shared" si="716"/>
        <v>10</v>
      </c>
      <c r="AF1758" s="73" t="b">
        <f>COUNTIF('Power Curve'!$D$2:$D$31,AE1758)&gt;0</f>
        <v>1</v>
      </c>
      <c r="AG1758" s="73" t="b">
        <f t="shared" si="717"/>
        <v>0</v>
      </c>
      <c r="AH1758" s="73" t="b">
        <f t="shared" si="726"/>
        <v>1</v>
      </c>
      <c r="AI1758" s="34" t="str">
        <f t="shared" si="718"/>
        <v>Outer</v>
      </c>
      <c r="AJ1758" s="35" t="str">
        <f t="shared" si="727"/>
        <v>0.9-1.0</v>
      </c>
      <c r="AK1758" s="36" t="str">
        <f t="shared" si="719"/>
        <v>0-1</v>
      </c>
      <c r="AL1758" s="36" t="str">
        <f t="shared" si="720"/>
        <v>Mar</v>
      </c>
      <c r="AM1758" s="35" t="str">
        <f t="shared" si="721"/>
        <v>295-305</v>
      </c>
      <c r="AN1758" s="36" t="str">
        <f t="shared" si="722"/>
        <v>HWS-HTI</v>
      </c>
    </row>
    <row r="1759" spans="5:40" x14ac:dyDescent="0.3">
      <c r="E1759" s="12">
        <v>40979.013888888891</v>
      </c>
      <c r="F1759" s="16">
        <v>12.07</v>
      </c>
      <c r="G1759" s="16">
        <v>1817.3099822998049</v>
      </c>
      <c r="H1759" s="29">
        <v>1.1989002931772932</v>
      </c>
      <c r="I1759" s="26">
        <v>297.3</v>
      </c>
      <c r="J1759" s="30">
        <v>0.13090306545153274</v>
      </c>
      <c r="K1759" s="31">
        <v>0.20149587929600371</v>
      </c>
      <c r="L1759" s="111">
        <f t="shared" si="702"/>
        <v>1.2000000000000002</v>
      </c>
      <c r="M1759" s="112">
        <f t="shared" si="703"/>
        <v>0.13</v>
      </c>
      <c r="N1759" s="112" t="b">
        <f t="shared" si="704"/>
        <v>1</v>
      </c>
      <c r="O1759" s="112" t="b">
        <f t="shared" si="705"/>
        <v>1</v>
      </c>
      <c r="P1759" s="113">
        <f t="shared" si="706"/>
        <v>12</v>
      </c>
      <c r="Q1759" s="113">
        <f t="shared" si="707"/>
        <v>13</v>
      </c>
      <c r="R1759" s="114" t="str">
        <f t="shared" si="723"/>
        <v>1.2-0.13</v>
      </c>
      <c r="S1759" s="127">
        <f t="shared" si="708"/>
        <v>2.7735419214426767E-4</v>
      </c>
      <c r="T1759" s="112" t="b">
        <f t="shared" si="709"/>
        <v>1</v>
      </c>
      <c r="U1759" s="22">
        <f t="shared" si="710"/>
        <v>11.983663235465224</v>
      </c>
      <c r="V1759" s="22">
        <f t="shared" si="711"/>
        <v>1.2101637594459644</v>
      </c>
      <c r="W1759" s="81">
        <f t="shared" si="712"/>
        <v>12</v>
      </c>
      <c r="X1759" s="22">
        <f t="shared" si="713"/>
        <v>0.96642532052900154</v>
      </c>
      <c r="Y1759" s="3">
        <f>IF(U1759&gt;'Power Curve'!$C$37,0,INDEX(Ci,$W1759,1)*POWER(1-X1759,3)+INDEX(Ci,$W1759,2)*3*X1759*POWER(1-X1759,2)+INDEX(Ci,$W1759,3)*3*POWER(X1759,2)*(1-X1759)+INDEX(Ci,$W1759,4)*POWER(X1759,3))</f>
        <v>1914.9884692949859</v>
      </c>
      <c r="Z1759" s="3">
        <f t="shared" si="714"/>
        <v>1915.519599374853</v>
      </c>
      <c r="AA1759" s="3">
        <f t="shared" si="715"/>
        <v>1817.3099822998049</v>
      </c>
      <c r="AB1759" s="3">
        <f t="shared" si="724"/>
        <v>98.209617075048072</v>
      </c>
      <c r="AC1759" s="3">
        <f t="shared" si="725"/>
        <v>98.209617075048072</v>
      </c>
      <c r="AE1759" s="34">
        <f t="shared" si="716"/>
        <v>12</v>
      </c>
      <c r="AF1759" s="73" t="b">
        <f>COUNTIF('Power Curve'!$D$2:$D$31,AE1759)&gt;0</f>
        <v>1</v>
      </c>
      <c r="AG1759" s="73" t="b">
        <f t="shared" si="717"/>
        <v>0</v>
      </c>
      <c r="AH1759" s="73" t="b">
        <f t="shared" si="726"/>
        <v>1</v>
      </c>
      <c r="AI1759" s="34" t="str">
        <f t="shared" si="718"/>
        <v>Inner</v>
      </c>
      <c r="AJ1759" s="35" t="str">
        <f t="shared" si="727"/>
        <v>1.2-1.3</v>
      </c>
      <c r="AK1759" s="36" t="str">
        <f t="shared" si="719"/>
        <v>0-1</v>
      </c>
      <c r="AL1759" s="36" t="str">
        <f t="shared" si="720"/>
        <v>Mar</v>
      </c>
      <c r="AM1759" s="35" t="str">
        <f t="shared" si="721"/>
        <v>295-305</v>
      </c>
      <c r="AN1759" s="36" t="str">
        <f t="shared" si="722"/>
        <v>Inner-TI</v>
      </c>
    </row>
    <row r="1760" spans="5:40" x14ac:dyDescent="0.3">
      <c r="E1760" s="12">
        <v>40979.020833333336</v>
      </c>
      <c r="F1760" s="16">
        <v>11.55</v>
      </c>
      <c r="G1760" s="16">
        <v>1891.269973754883</v>
      </c>
      <c r="H1760" s="29">
        <v>1.1989564126239203</v>
      </c>
      <c r="I1760" s="26">
        <v>301.10000000000002</v>
      </c>
      <c r="J1760" s="30">
        <v>0.15670995670995672</v>
      </c>
      <c r="K1760" s="31">
        <v>0.1842673761742093</v>
      </c>
      <c r="L1760" s="111">
        <f t="shared" si="702"/>
        <v>1.1000000000000001</v>
      </c>
      <c r="M1760" s="112">
        <f t="shared" si="703"/>
        <v>0.16</v>
      </c>
      <c r="N1760" s="112" t="b">
        <f t="shared" si="704"/>
        <v>1</v>
      </c>
      <c r="O1760" s="112" t="b">
        <f t="shared" si="705"/>
        <v>1</v>
      </c>
      <c r="P1760" s="113">
        <f t="shared" si="706"/>
        <v>11</v>
      </c>
      <c r="Q1760" s="113">
        <f t="shared" si="707"/>
        <v>10</v>
      </c>
      <c r="R1760" s="114" t="str">
        <f t="shared" si="723"/>
        <v>1.1-0.16</v>
      </c>
      <c r="S1760" s="127">
        <f t="shared" si="708"/>
        <v>-1.5477473835889021E-2</v>
      </c>
      <c r="T1760" s="112" t="b">
        <f t="shared" si="709"/>
        <v>1</v>
      </c>
      <c r="U1760" s="22">
        <f t="shared" si="710"/>
        <v>11.467561720988307</v>
      </c>
      <c r="V1760" s="22">
        <f t="shared" si="711"/>
        <v>1.1303986066891831</v>
      </c>
      <c r="W1760" s="81">
        <f t="shared" si="712"/>
        <v>12</v>
      </c>
      <c r="X1760" s="22">
        <f t="shared" si="713"/>
        <v>0.46931408208812203</v>
      </c>
      <c r="Y1760" s="3">
        <f>IF(U1760&gt;'Power Curve'!$C$37,0,INDEX(Ci,$W1760,1)*POWER(1-X1760,3)+INDEX(Ci,$W1760,2)*3*X1760*POWER(1-X1760,2)+INDEX(Ci,$W1760,3)*3*POWER(X1760,2)*(1-X1760)+INDEX(Ci,$W1760,4)*POWER(X1760,3))</f>
        <v>1857.2650599056956</v>
      </c>
      <c r="Z1760" s="3">
        <f t="shared" si="714"/>
        <v>1828.5192885346942</v>
      </c>
      <c r="AA1760" s="3">
        <f t="shared" si="715"/>
        <v>1891.269973754883</v>
      </c>
      <c r="AB1760" s="3">
        <f t="shared" si="724"/>
        <v>-62.750685220188871</v>
      </c>
      <c r="AC1760" s="3">
        <f t="shared" si="725"/>
        <v>62.750685220188871</v>
      </c>
      <c r="AE1760" s="34">
        <f t="shared" si="716"/>
        <v>11</v>
      </c>
      <c r="AF1760" s="73" t="b">
        <f>COUNTIF('Power Curve'!$D$2:$D$31,AE1760)&gt;0</f>
        <v>1</v>
      </c>
      <c r="AG1760" s="73" t="b">
        <f t="shared" si="717"/>
        <v>0</v>
      </c>
      <c r="AH1760" s="73" t="b">
        <f t="shared" si="726"/>
        <v>1</v>
      </c>
      <c r="AI1760" s="34" t="str">
        <f t="shared" si="718"/>
        <v>Outer</v>
      </c>
      <c r="AJ1760" s="35" t="str">
        <f t="shared" si="727"/>
        <v>1.1-1.2</v>
      </c>
      <c r="AK1760" s="36" t="str">
        <f t="shared" si="719"/>
        <v>0-1</v>
      </c>
      <c r="AL1760" s="36" t="str">
        <f t="shared" si="720"/>
        <v>Mar</v>
      </c>
      <c r="AM1760" s="35" t="str">
        <f t="shared" si="721"/>
        <v>295-305</v>
      </c>
      <c r="AN1760" s="36" t="str">
        <f t="shared" si="722"/>
        <v>HWS-HTI</v>
      </c>
    </row>
    <row r="1761" spans="5:40" x14ac:dyDescent="0.3">
      <c r="E1761" s="12">
        <v>40979.027777777781</v>
      </c>
      <c r="F1761" s="16">
        <v>11.86</v>
      </c>
      <c r="G1761" s="16">
        <v>1982.249938964841</v>
      </c>
      <c r="H1761" s="29">
        <v>1.1986901063412136</v>
      </c>
      <c r="I1761" s="26">
        <v>298</v>
      </c>
      <c r="J1761" s="30">
        <v>0.14165261382799327</v>
      </c>
      <c r="K1761" s="31">
        <v>0.15513834886198472</v>
      </c>
      <c r="L1761" s="111">
        <f t="shared" si="702"/>
        <v>1.2000000000000002</v>
      </c>
      <c r="M1761" s="112">
        <f t="shared" si="703"/>
        <v>0.14000000000000001</v>
      </c>
      <c r="N1761" s="112" t="b">
        <f t="shared" si="704"/>
        <v>1</v>
      </c>
      <c r="O1761" s="112" t="b">
        <f t="shared" si="705"/>
        <v>1</v>
      </c>
      <c r="P1761" s="113">
        <f t="shared" si="706"/>
        <v>12</v>
      </c>
      <c r="Q1761" s="113">
        <f t="shared" si="707"/>
        <v>12</v>
      </c>
      <c r="R1761" s="114" t="str">
        <f t="shared" si="723"/>
        <v>1.2-0.14</v>
      </c>
      <c r="S1761" s="127">
        <f t="shared" si="708"/>
        <v>-1.1188851936056029E-2</v>
      </c>
      <c r="T1761" s="112" t="b">
        <f t="shared" si="709"/>
        <v>1</v>
      </c>
      <c r="U1761" s="22">
        <f t="shared" si="710"/>
        <v>11.774477199817831</v>
      </c>
      <c r="V1761" s="22">
        <f t="shared" si="711"/>
        <v>1.1778333833087984</v>
      </c>
      <c r="W1761" s="81">
        <f t="shared" si="712"/>
        <v>12</v>
      </c>
      <c r="X1761" s="22">
        <f t="shared" si="713"/>
        <v>0.76493641509416843</v>
      </c>
      <c r="Y1761" s="3">
        <f>IF(U1761&gt;'Power Curve'!$C$37,0,INDEX(Ci,$W1761,1)*POWER(1-X1761,3)+INDEX(Ci,$W1761,2)*3*X1761*POWER(1-X1761,2)+INDEX(Ci,$W1761,3)*3*POWER(X1761,2)*(1-X1761)+INDEX(Ci,$W1761,4)*POWER(X1761,3))</f>
        <v>1896.8795811318514</v>
      </c>
      <c r="Z1761" s="3">
        <f t="shared" si="714"/>
        <v>1875.6556763580393</v>
      </c>
      <c r="AA1761" s="3">
        <f t="shared" si="715"/>
        <v>1982.249938964841</v>
      </c>
      <c r="AB1761" s="3">
        <f t="shared" si="724"/>
        <v>-106.59426260680175</v>
      </c>
      <c r="AC1761" s="3">
        <f t="shared" si="725"/>
        <v>106.59426260680175</v>
      </c>
      <c r="AE1761" s="34">
        <f t="shared" si="716"/>
        <v>12</v>
      </c>
      <c r="AF1761" s="73" t="b">
        <f>COUNTIF('Power Curve'!$D$2:$D$31,AE1761)&gt;0</f>
        <v>1</v>
      </c>
      <c r="AG1761" s="73" t="b">
        <f t="shared" si="717"/>
        <v>0</v>
      </c>
      <c r="AH1761" s="73" t="b">
        <f t="shared" si="726"/>
        <v>1</v>
      </c>
      <c r="AI1761" s="34" t="str">
        <f t="shared" si="718"/>
        <v>Outer</v>
      </c>
      <c r="AJ1761" s="35" t="str">
        <f t="shared" si="727"/>
        <v>1.1-1.2</v>
      </c>
      <c r="AK1761" s="36" t="str">
        <f t="shared" si="719"/>
        <v>0-1</v>
      </c>
      <c r="AL1761" s="36" t="str">
        <f t="shared" si="720"/>
        <v>Mar</v>
      </c>
      <c r="AM1761" s="35" t="str">
        <f t="shared" si="721"/>
        <v>295-305</v>
      </c>
      <c r="AN1761" s="36" t="str">
        <f t="shared" si="722"/>
        <v>HWS-HTI</v>
      </c>
    </row>
    <row r="1762" spans="5:40" x14ac:dyDescent="0.3">
      <c r="E1762" s="12">
        <v>40979.034722222219</v>
      </c>
      <c r="F1762" s="16">
        <v>12.96</v>
      </c>
      <c r="G1762" s="16">
        <v>1985.020019531253</v>
      </c>
      <c r="H1762" s="29">
        <v>1.1985126345326094</v>
      </c>
      <c r="I1762" s="26">
        <v>294.5</v>
      </c>
      <c r="J1762" s="30">
        <v>0.13966049382716048</v>
      </c>
      <c r="K1762" s="31">
        <v>0.18207408058947039</v>
      </c>
      <c r="L1762" s="111">
        <f t="shared" si="702"/>
        <v>1.3000000000000003</v>
      </c>
      <c r="M1762" s="112">
        <f t="shared" si="703"/>
        <v>0.14000000000000001</v>
      </c>
      <c r="N1762" s="112" t="b">
        <f t="shared" si="704"/>
        <v>1</v>
      </c>
      <c r="O1762" s="112" t="b">
        <f t="shared" si="705"/>
        <v>1</v>
      </c>
      <c r="P1762" s="113">
        <f t="shared" si="706"/>
        <v>13.000000000000002</v>
      </c>
      <c r="Q1762" s="113">
        <f t="shared" si="707"/>
        <v>12</v>
      </c>
      <c r="R1762" s="114" t="str">
        <f t="shared" si="723"/>
        <v>1.3-0.14</v>
      </c>
      <c r="S1762" s="127">
        <f t="shared" si="708"/>
        <v>-8.9101516438049953E-3</v>
      </c>
      <c r="T1762" s="112" t="b">
        <f t="shared" si="709"/>
        <v>1</v>
      </c>
      <c r="U1762" s="22">
        <f t="shared" si="710"/>
        <v>12.865910052395627</v>
      </c>
      <c r="V1762" s="22">
        <f t="shared" si="711"/>
        <v>1.3465178489955025</v>
      </c>
      <c r="W1762" s="81">
        <f t="shared" si="712"/>
        <v>13</v>
      </c>
      <c r="X1762" s="22">
        <f t="shared" si="713"/>
        <v>0.87237453998662895</v>
      </c>
      <c r="Y1762" s="3">
        <f>IF(U1762&gt;'Power Curve'!$C$37,0,INDEX(Ci,$W1762,1)*POWER(1-X1762,3)+INDEX(Ci,$W1762,2)*3*X1762*POWER(1-X1762,2)+INDEX(Ci,$W1762,3)*3*POWER(X1762,2)*(1-X1762)+INDEX(Ci,$W1762,4)*POWER(X1762,3))</f>
        <v>1949.7266890619183</v>
      </c>
      <c r="Z1762" s="3">
        <f t="shared" si="714"/>
        <v>1932.3543285984026</v>
      </c>
      <c r="AA1762" s="3">
        <f t="shared" si="715"/>
        <v>1985.020019531253</v>
      </c>
      <c r="AB1762" s="3">
        <f t="shared" si="724"/>
        <v>-52.665690932850339</v>
      </c>
      <c r="AC1762" s="3">
        <f t="shared" si="725"/>
        <v>52.665690932850339</v>
      </c>
      <c r="AE1762" s="34">
        <f t="shared" si="716"/>
        <v>13</v>
      </c>
      <c r="AF1762" s="73" t="b">
        <f>COUNTIF('Power Curve'!$D$2:$D$31,AE1762)&gt;0</f>
        <v>1</v>
      </c>
      <c r="AG1762" s="73" t="b">
        <f t="shared" si="717"/>
        <v>0</v>
      </c>
      <c r="AH1762" s="73" t="b">
        <f t="shared" si="726"/>
        <v>1</v>
      </c>
      <c r="AI1762" s="34" t="str">
        <f t="shared" si="718"/>
        <v>Inner</v>
      </c>
      <c r="AJ1762" s="35" t="str">
        <f t="shared" si="727"/>
        <v>1.3-1.4</v>
      </c>
      <c r="AK1762" s="36" t="str">
        <f t="shared" si="719"/>
        <v>0-1</v>
      </c>
      <c r="AL1762" s="36" t="str">
        <f t="shared" si="720"/>
        <v>Mar</v>
      </c>
      <c r="AM1762" s="35" t="str">
        <f t="shared" si="721"/>
        <v>285-295</v>
      </c>
      <c r="AN1762" s="36" t="str">
        <f t="shared" si="722"/>
        <v>Inner-TI</v>
      </c>
    </row>
    <row r="1763" spans="5:40" x14ac:dyDescent="0.3">
      <c r="E1763" s="12">
        <v>40979.041666666664</v>
      </c>
      <c r="F1763" s="16">
        <v>12.75</v>
      </c>
      <c r="G1763" s="16">
        <v>1961.570007324219</v>
      </c>
      <c r="H1763" s="29">
        <v>1.199190080321304</v>
      </c>
      <c r="I1763" s="26">
        <v>291.39999999999998</v>
      </c>
      <c r="J1763" s="30">
        <v>0.12</v>
      </c>
      <c r="K1763" s="31">
        <v>0.24465646988158873</v>
      </c>
      <c r="L1763" s="111">
        <f t="shared" si="702"/>
        <v>1.3000000000000003</v>
      </c>
      <c r="M1763" s="112">
        <f t="shared" si="703"/>
        <v>0.12</v>
      </c>
      <c r="N1763" s="112" t="b">
        <f t="shared" si="704"/>
        <v>1</v>
      </c>
      <c r="O1763" s="112" t="b">
        <f t="shared" si="705"/>
        <v>1</v>
      </c>
      <c r="P1763" s="113">
        <f t="shared" si="706"/>
        <v>13.000000000000002</v>
      </c>
      <c r="Q1763" s="113">
        <f t="shared" si="707"/>
        <v>14</v>
      </c>
      <c r="R1763" s="114" t="str">
        <f t="shared" si="723"/>
        <v>1.3-0.12</v>
      </c>
      <c r="S1763" s="127">
        <f t="shared" si="708"/>
        <v>-8.674156854531109E-4</v>
      </c>
      <c r="T1763" s="112" t="b">
        <f t="shared" si="709"/>
        <v>1</v>
      </c>
      <c r="U1763" s="22">
        <f t="shared" si="710"/>
        <v>12.659819033037531</v>
      </c>
      <c r="V1763" s="22">
        <f t="shared" si="711"/>
        <v>1.3146658176028787</v>
      </c>
      <c r="W1763" s="81">
        <f t="shared" si="712"/>
        <v>13</v>
      </c>
      <c r="X1763" s="22">
        <f t="shared" si="713"/>
        <v>0.6602069957612654</v>
      </c>
      <c r="Y1763" s="3">
        <f>IF(U1763&gt;'Power Curve'!$C$37,0,INDEX(Ci,$W1763,1)*POWER(1-X1763,3)+INDEX(Ci,$W1763,2)*3*X1763*POWER(1-X1763,2)+INDEX(Ci,$W1763,3)*3*POWER(X1763,2)*(1-X1763)+INDEX(Ci,$W1763,4)*POWER(X1763,3))</f>
        <v>1943.785820388315</v>
      </c>
      <c r="Z1763" s="3">
        <f t="shared" si="714"/>
        <v>1942.0997500785488</v>
      </c>
      <c r="AA1763" s="3">
        <f t="shared" si="715"/>
        <v>1961.570007324219</v>
      </c>
      <c r="AB1763" s="3">
        <f t="shared" si="724"/>
        <v>-19.470257245670155</v>
      </c>
      <c r="AC1763" s="3">
        <f t="shared" si="725"/>
        <v>19.470257245670155</v>
      </c>
      <c r="AE1763" s="34">
        <f t="shared" si="716"/>
        <v>13</v>
      </c>
      <c r="AF1763" s="73" t="b">
        <f>COUNTIF('Power Curve'!$D$2:$D$31,AE1763)&gt;0</f>
        <v>1</v>
      </c>
      <c r="AG1763" s="73" t="b">
        <f t="shared" si="717"/>
        <v>0</v>
      </c>
      <c r="AH1763" s="73" t="b">
        <f t="shared" si="726"/>
        <v>1</v>
      </c>
      <c r="AI1763" s="34" t="str">
        <f t="shared" si="718"/>
        <v>Inner</v>
      </c>
      <c r="AJ1763" s="35" t="str">
        <f t="shared" si="727"/>
        <v>1.3-1.4</v>
      </c>
      <c r="AK1763" s="36" t="str">
        <f t="shared" si="719"/>
        <v>1-2</v>
      </c>
      <c r="AL1763" s="36" t="str">
        <f t="shared" si="720"/>
        <v>Mar</v>
      </c>
      <c r="AM1763" s="35" t="str">
        <f t="shared" si="721"/>
        <v>285-295</v>
      </c>
      <c r="AN1763" s="36" t="str">
        <f t="shared" si="722"/>
        <v>Inner-TI</v>
      </c>
    </row>
    <row r="1764" spans="5:40" x14ac:dyDescent="0.3">
      <c r="E1764" s="12">
        <v>40979.048611111109</v>
      </c>
      <c r="F1764" s="16">
        <v>13.36</v>
      </c>
      <c r="G1764" s="16">
        <v>1986.2999725341849</v>
      </c>
      <c r="H1764" s="29">
        <v>1.1990125081987557</v>
      </c>
      <c r="I1764" s="26">
        <v>288.39999999999998</v>
      </c>
      <c r="J1764" s="30">
        <v>0.11452095808383234</v>
      </c>
      <c r="K1764" s="31">
        <v>0.16929131889943658</v>
      </c>
      <c r="L1764" s="111">
        <f t="shared" si="702"/>
        <v>1.4000000000000001</v>
      </c>
      <c r="M1764" s="112">
        <f t="shared" si="703"/>
        <v>0.11</v>
      </c>
      <c r="N1764" s="112" t="b">
        <f t="shared" si="704"/>
        <v>1</v>
      </c>
      <c r="O1764" s="112" t="b">
        <f t="shared" si="705"/>
        <v>1</v>
      </c>
      <c r="P1764" s="113">
        <f t="shared" si="706"/>
        <v>14</v>
      </c>
      <c r="Q1764" s="113">
        <f t="shared" si="707"/>
        <v>15</v>
      </c>
      <c r="R1764" s="114" t="str">
        <f t="shared" si="723"/>
        <v>1.4-0.11</v>
      </c>
      <c r="S1764" s="127">
        <f t="shared" si="708"/>
        <v>1.8738601164012363E-3</v>
      </c>
      <c r="T1764" s="112" t="b">
        <f t="shared" si="709"/>
        <v>1</v>
      </c>
      <c r="U1764" s="22">
        <f t="shared" si="710"/>
        <v>13.264849689579107</v>
      </c>
      <c r="V1764" s="22">
        <f t="shared" si="711"/>
        <v>1.4081752559359315</v>
      </c>
      <c r="W1764" s="81">
        <f t="shared" si="712"/>
        <v>14</v>
      </c>
      <c r="X1764" s="22">
        <f t="shared" si="713"/>
        <v>0.28530717077031192</v>
      </c>
      <c r="Y1764" s="3">
        <f>IF(U1764&gt;'Power Curve'!$C$37,0,INDEX(Ci,$W1764,1)*POWER(1-X1764,3)+INDEX(Ci,$W1764,2)*3*X1764*POWER(1-X1764,2)+INDEX(Ci,$W1764,3)*3*POWER(X1764,2)*(1-X1764)+INDEX(Ci,$W1764,4)*POWER(X1764,3))</f>
        <v>1961.008671198339</v>
      </c>
      <c r="Z1764" s="3">
        <f t="shared" si="714"/>
        <v>1964.6833271352145</v>
      </c>
      <c r="AA1764" s="3">
        <f t="shared" si="715"/>
        <v>1986.2999725341849</v>
      </c>
      <c r="AB1764" s="3">
        <f t="shared" si="724"/>
        <v>-21.616645398970377</v>
      </c>
      <c r="AC1764" s="3">
        <f t="shared" si="725"/>
        <v>21.616645398970377</v>
      </c>
      <c r="AE1764" s="34">
        <f t="shared" si="716"/>
        <v>13</v>
      </c>
      <c r="AF1764" s="73" t="b">
        <f>COUNTIF('Power Curve'!$D$2:$D$31,AE1764)&gt;0</f>
        <v>1</v>
      </c>
      <c r="AG1764" s="73" t="b">
        <f t="shared" si="717"/>
        <v>0</v>
      </c>
      <c r="AH1764" s="73" t="b">
        <f t="shared" si="726"/>
        <v>1</v>
      </c>
      <c r="AI1764" s="34" t="str">
        <f t="shared" si="718"/>
        <v>Inner</v>
      </c>
      <c r="AJ1764" s="35" t="str">
        <f t="shared" si="727"/>
        <v>1.4-1.5</v>
      </c>
      <c r="AK1764" s="36" t="str">
        <f t="shared" si="719"/>
        <v>1-2</v>
      </c>
      <c r="AL1764" s="36" t="str">
        <f t="shared" si="720"/>
        <v>Mar</v>
      </c>
      <c r="AM1764" s="35" t="str">
        <f t="shared" si="721"/>
        <v>285-295</v>
      </c>
      <c r="AN1764" s="36" t="str">
        <f t="shared" si="722"/>
        <v>Inner-TI</v>
      </c>
    </row>
    <row r="1765" spans="5:40" x14ac:dyDescent="0.3">
      <c r="E1765" s="12">
        <v>40979.055555555555</v>
      </c>
      <c r="F1765" s="16">
        <v>13.15</v>
      </c>
      <c r="G1765" s="16">
        <v>1980.919982910159</v>
      </c>
      <c r="H1765" s="29">
        <v>1.1992905133077141</v>
      </c>
      <c r="I1765" s="26">
        <v>290.5</v>
      </c>
      <c r="J1765" s="30">
        <v>0.10950570342205322</v>
      </c>
      <c r="K1765" s="31">
        <v>0.20850047167447255</v>
      </c>
      <c r="L1765" s="111">
        <f t="shared" si="702"/>
        <v>1.4000000000000001</v>
      </c>
      <c r="M1765" s="112">
        <f t="shared" si="703"/>
        <v>0.11</v>
      </c>
      <c r="N1765" s="112" t="b">
        <f t="shared" si="704"/>
        <v>1</v>
      </c>
      <c r="O1765" s="112" t="b">
        <f t="shared" si="705"/>
        <v>1</v>
      </c>
      <c r="P1765" s="113">
        <f t="shared" si="706"/>
        <v>14</v>
      </c>
      <c r="Q1765" s="113">
        <f t="shared" si="707"/>
        <v>15</v>
      </c>
      <c r="R1765" s="114" t="str">
        <f t="shared" si="723"/>
        <v>1.4-0.11</v>
      </c>
      <c r="S1765" s="127">
        <f t="shared" si="708"/>
        <v>1.8738601164012363E-3</v>
      </c>
      <c r="T1765" s="112" t="b">
        <f t="shared" si="709"/>
        <v>1</v>
      </c>
      <c r="U1765" s="22">
        <f t="shared" si="710"/>
        <v>13.057354326653861</v>
      </c>
      <c r="V1765" s="22">
        <f t="shared" si="711"/>
        <v>1.376106178717992</v>
      </c>
      <c r="W1765" s="81">
        <f t="shared" si="712"/>
        <v>14</v>
      </c>
      <c r="X1765" s="22">
        <f t="shared" si="713"/>
        <v>7.0010794811520768E-2</v>
      </c>
      <c r="Y1765" s="3">
        <f>IF(U1765&gt;'Power Curve'!$C$37,0,INDEX(Ci,$W1765,1)*POWER(1-X1765,3)+INDEX(Ci,$W1765,2)*3*X1765*POWER(1-X1765,2)+INDEX(Ci,$W1765,3)*3*POWER(X1765,2)*(1-X1765)+INDEX(Ci,$W1765,4)*POWER(X1765,3))</f>
        <v>1955.0858201834617</v>
      </c>
      <c r="Z1765" s="3">
        <f t="shared" si="714"/>
        <v>1958.749377526045</v>
      </c>
      <c r="AA1765" s="3">
        <f t="shared" si="715"/>
        <v>1980.919982910159</v>
      </c>
      <c r="AB1765" s="3">
        <f t="shared" si="724"/>
        <v>-22.170605384113969</v>
      </c>
      <c r="AC1765" s="3">
        <f t="shared" si="725"/>
        <v>22.170605384113969</v>
      </c>
      <c r="AE1765" s="34">
        <f t="shared" si="716"/>
        <v>13</v>
      </c>
      <c r="AF1765" s="73" t="b">
        <f>COUNTIF('Power Curve'!$D$2:$D$31,AE1765)&gt;0</f>
        <v>1</v>
      </c>
      <c r="AG1765" s="73" t="b">
        <f t="shared" si="717"/>
        <v>0</v>
      </c>
      <c r="AH1765" s="73" t="b">
        <f t="shared" si="726"/>
        <v>1</v>
      </c>
      <c r="AI1765" s="34" t="str">
        <f t="shared" si="718"/>
        <v>Inner</v>
      </c>
      <c r="AJ1765" s="35" t="str">
        <f t="shared" si="727"/>
        <v>1.3-1.4</v>
      </c>
      <c r="AK1765" s="36" t="str">
        <f t="shared" si="719"/>
        <v>1-2</v>
      </c>
      <c r="AL1765" s="36" t="str">
        <f t="shared" si="720"/>
        <v>Mar</v>
      </c>
      <c r="AM1765" s="35" t="str">
        <f t="shared" si="721"/>
        <v>285-295</v>
      </c>
      <c r="AN1765" s="36" t="str">
        <f t="shared" si="722"/>
        <v>Inner-TI</v>
      </c>
    </row>
    <row r="1766" spans="5:40" x14ac:dyDescent="0.3">
      <c r="E1766" s="12">
        <v>40979.0625</v>
      </c>
      <c r="F1766" s="16">
        <v>12.93</v>
      </c>
      <c r="G1766" s="16">
        <v>1979.3500213623049</v>
      </c>
      <c r="H1766" s="29">
        <v>1.1996457793579827</v>
      </c>
      <c r="I1766" s="26">
        <v>292.10000000000002</v>
      </c>
      <c r="J1766" s="30">
        <v>0.10982211910286156</v>
      </c>
      <c r="K1766" s="31">
        <v>0.14341715218110249</v>
      </c>
      <c r="L1766" s="111">
        <f t="shared" si="702"/>
        <v>1.3000000000000003</v>
      </c>
      <c r="M1766" s="112">
        <f t="shared" si="703"/>
        <v>0.11</v>
      </c>
      <c r="N1766" s="112" t="b">
        <f t="shared" si="704"/>
        <v>1</v>
      </c>
      <c r="O1766" s="112" t="b">
        <f t="shared" si="705"/>
        <v>1</v>
      </c>
      <c r="P1766" s="113">
        <f t="shared" si="706"/>
        <v>13.000000000000002</v>
      </c>
      <c r="Q1766" s="113">
        <f t="shared" si="707"/>
        <v>15</v>
      </c>
      <c r="R1766" s="114" t="str">
        <f t="shared" si="723"/>
        <v>1.3-0.11</v>
      </c>
      <c r="S1766" s="127">
        <f t="shared" si="708"/>
        <v>7.6432603684871349E-4</v>
      </c>
      <c r="T1766" s="112" t="b">
        <f t="shared" si="709"/>
        <v>1</v>
      </c>
      <c r="U1766" s="22">
        <f t="shared" si="710"/>
        <v>12.840171924126183</v>
      </c>
      <c r="V1766" s="22">
        <f t="shared" si="711"/>
        <v>1.3425399383025514</v>
      </c>
      <c r="W1766" s="81">
        <f t="shared" si="712"/>
        <v>13</v>
      </c>
      <c r="X1766" s="22">
        <f t="shared" si="713"/>
        <v>0.84587753160220847</v>
      </c>
      <c r="Y1766" s="3">
        <f>IF(U1766&gt;'Power Curve'!$C$37,0,INDEX(Ci,$W1766,1)*POWER(1-X1766,3)+INDEX(Ci,$W1766,2)*3*X1766*POWER(1-X1766,2)+INDEX(Ci,$W1766,3)*3*POWER(X1766,2)*(1-X1766)+INDEX(Ci,$W1766,4)*POWER(X1766,3))</f>
        <v>1949.0071294482543</v>
      </c>
      <c r="Z1766" s="3">
        <f t="shared" si="714"/>
        <v>1950.4968063432952</v>
      </c>
      <c r="AA1766" s="3">
        <f t="shared" si="715"/>
        <v>1979.3500213623049</v>
      </c>
      <c r="AB1766" s="3">
        <f t="shared" si="724"/>
        <v>-28.853215019009667</v>
      </c>
      <c r="AC1766" s="3">
        <f t="shared" si="725"/>
        <v>28.853215019009667</v>
      </c>
      <c r="AE1766" s="34">
        <f t="shared" si="716"/>
        <v>13</v>
      </c>
      <c r="AF1766" s="73" t="b">
        <f>COUNTIF('Power Curve'!$D$2:$D$31,AE1766)&gt;0</f>
        <v>1</v>
      </c>
      <c r="AG1766" s="73" t="b">
        <f t="shared" si="717"/>
        <v>0</v>
      </c>
      <c r="AH1766" s="73" t="b">
        <f t="shared" si="726"/>
        <v>1</v>
      </c>
      <c r="AI1766" s="34" t="str">
        <f t="shared" si="718"/>
        <v>Inner</v>
      </c>
      <c r="AJ1766" s="35" t="str">
        <f t="shared" si="727"/>
        <v>1.3-1.4</v>
      </c>
      <c r="AK1766" s="36" t="str">
        <f t="shared" si="719"/>
        <v>1-2</v>
      </c>
      <c r="AL1766" s="36" t="str">
        <f t="shared" si="720"/>
        <v>Mar</v>
      </c>
      <c r="AM1766" s="35" t="str">
        <f t="shared" si="721"/>
        <v>285-295</v>
      </c>
      <c r="AN1766" s="36" t="str">
        <f t="shared" si="722"/>
        <v>Inner-TI</v>
      </c>
    </row>
    <row r="1767" spans="5:40" x14ac:dyDescent="0.3">
      <c r="E1767" s="12">
        <v>40979.069444444445</v>
      </c>
      <c r="F1767" s="16">
        <v>13.77</v>
      </c>
      <c r="G1767" s="16">
        <v>1989.999938964841</v>
      </c>
      <c r="H1767" s="29">
        <v>1.199956810916613</v>
      </c>
      <c r="I1767" s="26">
        <v>291.60000000000002</v>
      </c>
      <c r="J1767" s="30">
        <v>9.4408133623819904E-2</v>
      </c>
      <c r="K1767" s="31">
        <v>0.1798125246839376</v>
      </c>
      <c r="L1767" s="111">
        <f t="shared" si="702"/>
        <v>1.5000000000000002</v>
      </c>
      <c r="M1767" s="112">
        <f t="shared" si="703"/>
        <v>0.09</v>
      </c>
      <c r="N1767" s="112" t="b">
        <f t="shared" si="704"/>
        <v>1</v>
      </c>
      <c r="O1767" s="112" t="b">
        <f t="shared" si="705"/>
        <v>1</v>
      </c>
      <c r="P1767" s="113">
        <f t="shared" si="706"/>
        <v>15</v>
      </c>
      <c r="Q1767" s="113">
        <f t="shared" si="707"/>
        <v>17</v>
      </c>
      <c r="R1767" s="114" t="str">
        <f t="shared" si="723"/>
        <v>1.5-0.09</v>
      </c>
      <c r="S1767" s="127">
        <f t="shared" si="708"/>
        <v>6.7040725477101725E-3</v>
      </c>
      <c r="T1767" s="112" t="b">
        <f t="shared" si="709"/>
        <v>1</v>
      </c>
      <c r="U1767" s="22">
        <f t="shared" si="710"/>
        <v>13.675517902771295</v>
      </c>
      <c r="V1767" s="22">
        <f t="shared" si="711"/>
        <v>1.4716453521065065</v>
      </c>
      <c r="W1767" s="81">
        <f t="shared" si="712"/>
        <v>14</v>
      </c>
      <c r="X1767" s="22">
        <f t="shared" si="713"/>
        <v>0.71141490048186229</v>
      </c>
      <c r="Y1767" s="3">
        <f>IF(U1767&gt;'Power Curve'!$C$37,0,INDEX(Ci,$W1767,1)*POWER(1-X1767,3)+INDEX(Ci,$W1767,2)*3*X1767*POWER(1-X1767,2)+INDEX(Ci,$W1767,3)*3*POWER(X1767,2)*(1-X1767)+INDEX(Ci,$W1767,4)*POWER(X1767,3))</f>
        <v>1971.1030096548366</v>
      </c>
      <c r="Z1767" s="3">
        <f t="shared" si="714"/>
        <v>1984.3174272305723</v>
      </c>
      <c r="AA1767" s="3">
        <f t="shared" si="715"/>
        <v>1989.999938964841</v>
      </c>
      <c r="AB1767" s="3">
        <f t="shared" si="724"/>
        <v>-5.6825117342687008</v>
      </c>
      <c r="AC1767" s="3">
        <f t="shared" si="725"/>
        <v>5.6825117342687008</v>
      </c>
      <c r="AE1767" s="34">
        <f t="shared" si="716"/>
        <v>14</v>
      </c>
      <c r="AF1767" s="73" t="b">
        <f>COUNTIF('Power Curve'!$D$2:$D$31,AE1767)&gt;0</f>
        <v>1</v>
      </c>
      <c r="AG1767" s="73" t="b">
        <f t="shared" si="717"/>
        <v>0</v>
      </c>
      <c r="AH1767" s="73" t="b">
        <f t="shared" si="726"/>
        <v>1</v>
      </c>
      <c r="AI1767" s="34" t="str">
        <f t="shared" si="718"/>
        <v>Outer</v>
      </c>
      <c r="AJ1767" s="35" t="str">
        <f t="shared" si="727"/>
        <v>1.4-1.5</v>
      </c>
      <c r="AK1767" s="36" t="str">
        <f t="shared" si="719"/>
        <v>1-2</v>
      </c>
      <c r="AL1767" s="36" t="str">
        <f t="shared" si="720"/>
        <v>Mar</v>
      </c>
      <c r="AM1767" s="35" t="str">
        <f t="shared" si="721"/>
        <v>285-295</v>
      </c>
      <c r="AN1767" s="36" t="str">
        <f t="shared" si="722"/>
        <v>HWS-LTI</v>
      </c>
    </row>
    <row r="1768" spans="5:40" x14ac:dyDescent="0.3">
      <c r="E1768" s="12">
        <v>40979.076388888891</v>
      </c>
      <c r="F1768" s="16">
        <v>12.77</v>
      </c>
      <c r="G1768" s="16">
        <v>1971.7500152587891</v>
      </c>
      <c r="H1768" s="29">
        <v>1.2008575915080342</v>
      </c>
      <c r="I1768" s="26">
        <v>292.39999999999998</v>
      </c>
      <c r="J1768" s="30">
        <v>0.10415035238841035</v>
      </c>
      <c r="K1768" s="31">
        <v>0.16701358036803327</v>
      </c>
      <c r="L1768" s="111">
        <f t="shared" si="702"/>
        <v>1.3000000000000003</v>
      </c>
      <c r="M1768" s="112">
        <f t="shared" si="703"/>
        <v>9.9999999999999992E-2</v>
      </c>
      <c r="N1768" s="112" t="b">
        <f t="shared" si="704"/>
        <v>1</v>
      </c>
      <c r="O1768" s="112" t="b">
        <f t="shared" si="705"/>
        <v>1</v>
      </c>
      <c r="P1768" s="113">
        <f t="shared" si="706"/>
        <v>13.000000000000002</v>
      </c>
      <c r="Q1768" s="113">
        <f t="shared" si="707"/>
        <v>16</v>
      </c>
      <c r="R1768" s="114" t="str">
        <f t="shared" si="723"/>
        <v>1.3-0.1</v>
      </c>
      <c r="S1768" s="127">
        <f t="shared" si="708"/>
        <v>6.7406043568055728E-3</v>
      </c>
      <c r="T1768" s="112" t="b">
        <f t="shared" si="709"/>
        <v>1</v>
      </c>
      <c r="U1768" s="22">
        <f t="shared" si="710"/>
        <v>12.685552012975227</v>
      </c>
      <c r="V1768" s="22">
        <f t="shared" si="711"/>
        <v>1.3186429326045619</v>
      </c>
      <c r="W1768" s="81">
        <f t="shared" si="712"/>
        <v>13</v>
      </c>
      <c r="X1768" s="22">
        <f t="shared" si="713"/>
        <v>0.68669870401709732</v>
      </c>
      <c r="Y1768" s="3">
        <f>IF(U1768&gt;'Power Curve'!$C$37,0,INDEX(Ci,$W1768,1)*POWER(1-X1768,3)+INDEX(Ci,$W1768,2)*3*X1768*POWER(1-X1768,2)+INDEX(Ci,$W1768,3)*3*POWER(X1768,2)*(1-X1768)+INDEX(Ci,$W1768,4)*POWER(X1768,3))</f>
        <v>1944.5588864645993</v>
      </c>
      <c r="Z1768" s="3">
        <f t="shared" si="714"/>
        <v>1957.6663885667676</v>
      </c>
      <c r="AA1768" s="3">
        <f t="shared" si="715"/>
        <v>1971.7500152587891</v>
      </c>
      <c r="AB1768" s="3">
        <f t="shared" si="724"/>
        <v>-14.083626692021426</v>
      </c>
      <c r="AC1768" s="3">
        <f t="shared" si="725"/>
        <v>14.083626692021426</v>
      </c>
      <c r="AE1768" s="34">
        <f t="shared" si="716"/>
        <v>13</v>
      </c>
      <c r="AF1768" s="73" t="b">
        <f>COUNTIF('Power Curve'!$D$2:$D$31,AE1768)&gt;0</f>
        <v>1</v>
      </c>
      <c r="AG1768" s="73" t="b">
        <f t="shared" si="717"/>
        <v>0</v>
      </c>
      <c r="AH1768" s="73" t="b">
        <f t="shared" si="726"/>
        <v>1</v>
      </c>
      <c r="AI1768" s="34" t="str">
        <f t="shared" si="718"/>
        <v>Inner</v>
      </c>
      <c r="AJ1768" s="35" t="str">
        <f t="shared" si="727"/>
        <v>1.3-1.4</v>
      </c>
      <c r="AK1768" s="36" t="str">
        <f t="shared" si="719"/>
        <v>1-2</v>
      </c>
      <c r="AL1768" s="36" t="str">
        <f t="shared" si="720"/>
        <v>Mar</v>
      </c>
      <c r="AM1768" s="35" t="str">
        <f t="shared" si="721"/>
        <v>285-295</v>
      </c>
      <c r="AN1768" s="36" t="str">
        <f t="shared" si="722"/>
        <v>Inner-TI</v>
      </c>
    </row>
    <row r="1769" spans="5:40" x14ac:dyDescent="0.3">
      <c r="E1769" s="12">
        <v>40979.083333333336</v>
      </c>
      <c r="F1769" s="16">
        <v>10.8</v>
      </c>
      <c r="G1769" s="16">
        <v>1860.330032348633</v>
      </c>
      <c r="H1769" s="29">
        <v>1.2023049931479284</v>
      </c>
      <c r="I1769" s="26">
        <v>293.3</v>
      </c>
      <c r="J1769" s="30">
        <v>0.1</v>
      </c>
      <c r="K1769" s="31">
        <v>0.24859737461191436</v>
      </c>
      <c r="L1769" s="111">
        <f t="shared" si="702"/>
        <v>1</v>
      </c>
      <c r="M1769" s="112">
        <f t="shared" si="703"/>
        <v>9.9999999999999992E-2</v>
      </c>
      <c r="N1769" s="112" t="b">
        <f t="shared" si="704"/>
        <v>1</v>
      </c>
      <c r="O1769" s="112" t="b">
        <f t="shared" si="705"/>
        <v>1</v>
      </c>
      <c r="P1769" s="113">
        <f t="shared" si="706"/>
        <v>10</v>
      </c>
      <c r="Q1769" s="113">
        <f t="shared" si="707"/>
        <v>16</v>
      </c>
      <c r="R1769" s="114" t="str">
        <f t="shared" si="723"/>
        <v>1-0.1</v>
      </c>
      <c r="S1769" s="127">
        <f t="shared" si="708"/>
        <v>9.5759205925877739E-3</v>
      </c>
      <c r="T1769" s="112" t="b">
        <f t="shared" si="709"/>
        <v>1</v>
      </c>
      <c r="U1769" s="22">
        <f t="shared" si="710"/>
        <v>10.732888298252108</v>
      </c>
      <c r="V1769" s="22">
        <f t="shared" si="711"/>
        <v>1.0168524609269598</v>
      </c>
      <c r="W1769" s="81">
        <f t="shared" si="712"/>
        <v>11</v>
      </c>
      <c r="X1769" s="22">
        <f t="shared" si="713"/>
        <v>0.75986683762472951</v>
      </c>
      <c r="Y1769" s="3">
        <f>IF(U1769&gt;'Power Curve'!$C$37,0,INDEX(Ci,$W1769,1)*POWER(1-X1769,3)+INDEX(Ci,$W1769,2)*3*X1769*POWER(1-X1769,2)+INDEX(Ci,$W1769,3)*3*POWER(X1769,2)*(1-X1769)+INDEX(Ci,$W1769,4)*POWER(X1769,3))</f>
        <v>1726.6428400033583</v>
      </c>
      <c r="Z1769" s="3">
        <f t="shared" si="714"/>
        <v>1743.1770347309907</v>
      </c>
      <c r="AA1769" s="3">
        <f t="shared" si="715"/>
        <v>1860.330032348633</v>
      </c>
      <c r="AB1769" s="3">
        <f t="shared" si="724"/>
        <v>-117.15299761764231</v>
      </c>
      <c r="AC1769" s="3">
        <f t="shared" si="725"/>
        <v>117.15299761764231</v>
      </c>
      <c r="AE1769" s="34">
        <f t="shared" si="716"/>
        <v>11</v>
      </c>
      <c r="AF1769" s="73" t="b">
        <f>COUNTIF('Power Curve'!$D$2:$D$31,AE1769)&gt;0</f>
        <v>1</v>
      </c>
      <c r="AG1769" s="73" t="b">
        <f t="shared" si="717"/>
        <v>0</v>
      </c>
      <c r="AH1769" s="73" t="b">
        <f t="shared" si="726"/>
        <v>1</v>
      </c>
      <c r="AI1769" s="34" t="str">
        <f t="shared" si="718"/>
        <v>Inner</v>
      </c>
      <c r="AJ1769" s="35" t="str">
        <f t="shared" si="727"/>
        <v>1.0-1.1</v>
      </c>
      <c r="AK1769" s="36" t="str">
        <f t="shared" si="719"/>
        <v>2-3</v>
      </c>
      <c r="AL1769" s="36" t="str">
        <f t="shared" si="720"/>
        <v>Mar</v>
      </c>
      <c r="AM1769" s="35" t="str">
        <f t="shared" si="721"/>
        <v>285-295</v>
      </c>
      <c r="AN1769" s="36" t="str">
        <f t="shared" si="722"/>
        <v>HWS-LTI</v>
      </c>
    </row>
    <row r="1770" spans="5:40" x14ac:dyDescent="0.3">
      <c r="E1770" s="12">
        <v>40979.090277777781</v>
      </c>
      <c r="F1770" s="16">
        <v>11.16</v>
      </c>
      <c r="G1770" s="16">
        <v>1957.669982910159</v>
      </c>
      <c r="H1770" s="29">
        <v>1.2020821214156627</v>
      </c>
      <c r="I1770" s="26">
        <v>290.89999999999998</v>
      </c>
      <c r="J1770" s="30">
        <v>0.1093189964157706</v>
      </c>
      <c r="K1770" s="31">
        <v>0.23492425484912213</v>
      </c>
      <c r="L1770" s="111">
        <f t="shared" si="702"/>
        <v>1.1000000000000001</v>
      </c>
      <c r="M1770" s="112">
        <f t="shared" si="703"/>
        <v>0.11</v>
      </c>
      <c r="N1770" s="112" t="b">
        <f t="shared" si="704"/>
        <v>1</v>
      </c>
      <c r="O1770" s="112" t="b">
        <f t="shared" si="705"/>
        <v>1</v>
      </c>
      <c r="P1770" s="113">
        <f t="shared" si="706"/>
        <v>11</v>
      </c>
      <c r="Q1770" s="113">
        <f t="shared" si="707"/>
        <v>15</v>
      </c>
      <c r="R1770" s="114" t="str">
        <f t="shared" si="723"/>
        <v>1.1-0.11</v>
      </c>
      <c r="S1770" s="127">
        <f t="shared" si="708"/>
        <v>5.1890265707928524E-3</v>
      </c>
      <c r="T1770" s="112" t="b">
        <f t="shared" si="709"/>
        <v>1</v>
      </c>
      <c r="U1770" s="22">
        <f t="shared" si="710"/>
        <v>11.089965906437122</v>
      </c>
      <c r="V1770" s="22">
        <f t="shared" si="711"/>
        <v>1.0720399563400886</v>
      </c>
      <c r="W1770" s="81">
        <f t="shared" si="712"/>
        <v>12</v>
      </c>
      <c r="X1770" s="22">
        <f t="shared" si="713"/>
        <v>0.10561214024848492</v>
      </c>
      <c r="Y1770" s="3">
        <f>IF(U1770&gt;'Power Curve'!$C$37,0,INDEX(Ci,$W1770,1)*POWER(1-X1770,3)+INDEX(Ci,$W1770,2)*3*X1770*POWER(1-X1770,2)+INDEX(Ci,$W1770,3)*3*POWER(X1770,2)*(1-X1770)+INDEX(Ci,$W1770,4)*POWER(X1770,3))</f>
        <v>1795.3352881858984</v>
      </c>
      <c r="Z1770" s="3">
        <f t="shared" si="714"/>
        <v>1804.651330699777</v>
      </c>
      <c r="AA1770" s="3">
        <f t="shared" si="715"/>
        <v>1957.669982910159</v>
      </c>
      <c r="AB1770" s="3">
        <f t="shared" si="724"/>
        <v>-153.01865221038202</v>
      </c>
      <c r="AC1770" s="3">
        <f t="shared" si="725"/>
        <v>153.01865221038202</v>
      </c>
      <c r="AE1770" s="34">
        <f t="shared" si="716"/>
        <v>11</v>
      </c>
      <c r="AF1770" s="73" t="b">
        <f>COUNTIF('Power Curve'!$D$2:$D$31,AE1770)&gt;0</f>
        <v>1</v>
      </c>
      <c r="AG1770" s="73" t="b">
        <f t="shared" si="717"/>
        <v>0</v>
      </c>
      <c r="AH1770" s="73" t="b">
        <f t="shared" si="726"/>
        <v>1</v>
      </c>
      <c r="AI1770" s="34" t="str">
        <f t="shared" si="718"/>
        <v>Inner</v>
      </c>
      <c r="AJ1770" s="35" t="str">
        <f t="shared" si="727"/>
        <v>1.0-1.1</v>
      </c>
      <c r="AK1770" s="36" t="str">
        <f t="shared" si="719"/>
        <v>2-3</v>
      </c>
      <c r="AL1770" s="36" t="str">
        <f t="shared" si="720"/>
        <v>Mar</v>
      </c>
      <c r="AM1770" s="35" t="str">
        <f t="shared" si="721"/>
        <v>285-295</v>
      </c>
      <c r="AN1770" s="36" t="str">
        <f t="shared" si="722"/>
        <v>Inner-TI</v>
      </c>
    </row>
    <row r="1771" spans="5:40" x14ac:dyDescent="0.3">
      <c r="E1771" s="12">
        <v>40979.097222222219</v>
      </c>
      <c r="F1771" s="16">
        <v>12.3</v>
      </c>
      <c r="G1771" s="16">
        <v>1964.3300476074269</v>
      </c>
      <c r="H1771" s="29">
        <v>1.2015030403613036</v>
      </c>
      <c r="I1771" s="26">
        <v>287.10000000000002</v>
      </c>
      <c r="J1771" s="30">
        <v>0.12926829268292683</v>
      </c>
      <c r="K1771" s="31">
        <v>0.18564981002864744</v>
      </c>
      <c r="L1771" s="111">
        <f t="shared" si="702"/>
        <v>1.2000000000000002</v>
      </c>
      <c r="M1771" s="112">
        <f t="shared" si="703"/>
        <v>0.13</v>
      </c>
      <c r="N1771" s="112" t="b">
        <f t="shared" si="704"/>
        <v>1</v>
      </c>
      <c r="O1771" s="112" t="b">
        <f t="shared" si="705"/>
        <v>1</v>
      </c>
      <c r="P1771" s="113">
        <f t="shared" si="706"/>
        <v>12</v>
      </c>
      <c r="Q1771" s="113">
        <f t="shared" si="707"/>
        <v>13</v>
      </c>
      <c r="R1771" s="114" t="str">
        <f t="shared" si="723"/>
        <v>1.2-0.13</v>
      </c>
      <c r="S1771" s="127">
        <f t="shared" si="708"/>
        <v>2.7735419214426767E-4</v>
      </c>
      <c r="T1771" s="112" t="b">
        <f t="shared" si="709"/>
        <v>1</v>
      </c>
      <c r="U1771" s="22">
        <f t="shared" si="710"/>
        <v>12.220848865592854</v>
      </c>
      <c r="V1771" s="22">
        <f t="shared" si="711"/>
        <v>1.2468215631689759</v>
      </c>
      <c r="W1771" s="81">
        <f t="shared" si="712"/>
        <v>13</v>
      </c>
      <c r="X1771" s="22">
        <f t="shared" si="713"/>
        <v>0.20829393955426387</v>
      </c>
      <c r="Y1771" s="3">
        <f>IF(U1771&gt;'Power Curve'!$C$37,0,INDEX(Ci,$W1771,1)*POWER(1-X1771,3)+INDEX(Ci,$W1771,2)*3*X1771*POWER(1-X1771,2)+INDEX(Ci,$W1771,3)*3*POWER(X1771,2)*(1-X1771)+INDEX(Ci,$W1771,4)*POWER(X1771,3))</f>
        <v>1927.5915075090879</v>
      </c>
      <c r="Z1771" s="3">
        <f t="shared" si="714"/>
        <v>1928.1261330944374</v>
      </c>
      <c r="AA1771" s="3">
        <f t="shared" si="715"/>
        <v>1964.3300476074269</v>
      </c>
      <c r="AB1771" s="3">
        <f t="shared" si="724"/>
        <v>-36.203914512989513</v>
      </c>
      <c r="AC1771" s="3">
        <f t="shared" si="725"/>
        <v>36.203914512989513</v>
      </c>
      <c r="AE1771" s="34">
        <f t="shared" si="716"/>
        <v>12</v>
      </c>
      <c r="AF1771" s="73" t="b">
        <f>COUNTIF('Power Curve'!$D$2:$D$31,AE1771)&gt;0</f>
        <v>1</v>
      </c>
      <c r="AG1771" s="73" t="b">
        <f t="shared" si="717"/>
        <v>0</v>
      </c>
      <c r="AH1771" s="73" t="b">
        <f t="shared" si="726"/>
        <v>1</v>
      </c>
      <c r="AI1771" s="34" t="str">
        <f t="shared" si="718"/>
        <v>Inner</v>
      </c>
      <c r="AJ1771" s="35" t="str">
        <f t="shared" si="727"/>
        <v>1.2-1.3</v>
      </c>
      <c r="AK1771" s="36" t="str">
        <f t="shared" si="719"/>
        <v>2-3</v>
      </c>
      <c r="AL1771" s="36" t="str">
        <f t="shared" si="720"/>
        <v>Mar</v>
      </c>
      <c r="AM1771" s="35" t="str">
        <f t="shared" si="721"/>
        <v>285-295</v>
      </c>
      <c r="AN1771" s="36" t="str">
        <f t="shared" si="722"/>
        <v>Inner-TI</v>
      </c>
    </row>
    <row r="1772" spans="5:40" x14ac:dyDescent="0.3">
      <c r="E1772" s="12">
        <v>40979.104166666664</v>
      </c>
      <c r="F1772" s="16">
        <v>11.3</v>
      </c>
      <c r="G1772" s="16">
        <v>1772.4699401855439</v>
      </c>
      <c r="H1772" s="29">
        <v>1.201469589454514</v>
      </c>
      <c r="I1772" s="26">
        <v>289.3</v>
      </c>
      <c r="J1772" s="30">
        <v>0.16371681415929204</v>
      </c>
      <c r="K1772" s="31">
        <v>0.15352280948284214</v>
      </c>
      <c r="L1772" s="111">
        <f t="shared" si="702"/>
        <v>1.1000000000000001</v>
      </c>
      <c r="M1772" s="112">
        <f t="shared" si="703"/>
        <v>0.16</v>
      </c>
      <c r="N1772" s="112" t="b">
        <f t="shared" si="704"/>
        <v>1</v>
      </c>
      <c r="O1772" s="112" t="b">
        <f t="shared" si="705"/>
        <v>1</v>
      </c>
      <c r="P1772" s="113">
        <f t="shared" si="706"/>
        <v>11</v>
      </c>
      <c r="Q1772" s="113">
        <f t="shared" si="707"/>
        <v>10</v>
      </c>
      <c r="R1772" s="114" t="str">
        <f t="shared" si="723"/>
        <v>1.1-0.16</v>
      </c>
      <c r="S1772" s="127">
        <f t="shared" si="708"/>
        <v>-1.5477473835889021E-2</v>
      </c>
      <c r="T1772" s="112" t="b">
        <f t="shared" si="709"/>
        <v>1</v>
      </c>
      <c r="U1772" s="22">
        <f t="shared" si="710"/>
        <v>11.227179723700608</v>
      </c>
      <c r="V1772" s="22">
        <f t="shared" si="711"/>
        <v>1.0932467941178388</v>
      </c>
      <c r="W1772" s="81">
        <f t="shared" si="712"/>
        <v>12</v>
      </c>
      <c r="X1772" s="22">
        <f t="shared" si="713"/>
        <v>0.23777708981307866</v>
      </c>
      <c r="Y1772" s="3">
        <f>IF(U1772&gt;'Power Curve'!$C$37,0,INDEX(Ci,$W1772,1)*POWER(1-X1772,3)+INDEX(Ci,$W1772,2)*3*X1772*POWER(1-X1772,2)+INDEX(Ci,$W1772,3)*3*POWER(X1772,2)*(1-X1772)+INDEX(Ci,$W1772,4)*POWER(X1772,3))</f>
        <v>1818.8907539958616</v>
      </c>
      <c r="Z1772" s="3">
        <f t="shared" si="714"/>
        <v>1790.7389199405502</v>
      </c>
      <c r="AA1772" s="3">
        <f t="shared" si="715"/>
        <v>1772.4699401855439</v>
      </c>
      <c r="AB1772" s="3">
        <f t="shared" si="724"/>
        <v>18.268979755006285</v>
      </c>
      <c r="AC1772" s="3">
        <f t="shared" si="725"/>
        <v>18.268979755006285</v>
      </c>
      <c r="AE1772" s="34">
        <f t="shared" si="716"/>
        <v>11</v>
      </c>
      <c r="AF1772" s="73" t="b">
        <f>COUNTIF('Power Curve'!$D$2:$D$31,AE1772)&gt;0</f>
        <v>1</v>
      </c>
      <c r="AG1772" s="73" t="b">
        <f t="shared" si="717"/>
        <v>0</v>
      </c>
      <c r="AH1772" s="73" t="b">
        <f t="shared" si="726"/>
        <v>1</v>
      </c>
      <c r="AI1772" s="34" t="str">
        <f t="shared" si="718"/>
        <v>Outer</v>
      </c>
      <c r="AJ1772" s="35" t="str">
        <f t="shared" si="727"/>
        <v>1.0-1.1</v>
      </c>
      <c r="AK1772" s="36" t="str">
        <f t="shared" si="719"/>
        <v>2-3</v>
      </c>
      <c r="AL1772" s="36" t="str">
        <f t="shared" si="720"/>
        <v>Mar</v>
      </c>
      <c r="AM1772" s="35" t="str">
        <f t="shared" si="721"/>
        <v>285-295</v>
      </c>
      <c r="AN1772" s="36" t="str">
        <f t="shared" si="722"/>
        <v>HWS-HTI</v>
      </c>
    </row>
    <row r="1773" spans="5:40" x14ac:dyDescent="0.3">
      <c r="E1773" s="12">
        <v>40979.111111111109</v>
      </c>
      <c r="F1773" s="16">
        <v>8.8800000000000008</v>
      </c>
      <c r="G1773" s="16">
        <v>1027.4399871826172</v>
      </c>
      <c r="H1773" s="29">
        <v>1.2023821021793146</v>
      </c>
      <c r="I1773" s="26">
        <v>296.3</v>
      </c>
      <c r="J1773" s="30">
        <v>0.161036036036036</v>
      </c>
      <c r="K1773" s="31">
        <v>0.19768420442103582</v>
      </c>
      <c r="L1773" s="111">
        <f t="shared" si="702"/>
        <v>0.70000000000000007</v>
      </c>
      <c r="M1773" s="112">
        <f t="shared" si="703"/>
        <v>0.16</v>
      </c>
      <c r="N1773" s="112" t="b">
        <f t="shared" si="704"/>
        <v>1</v>
      </c>
      <c r="O1773" s="112" t="b">
        <f t="shared" si="705"/>
        <v>1</v>
      </c>
      <c r="P1773" s="113">
        <f t="shared" si="706"/>
        <v>7.0000000000000009</v>
      </c>
      <c r="Q1773" s="113">
        <f t="shared" si="707"/>
        <v>10</v>
      </c>
      <c r="R1773" s="114" t="str">
        <f t="shared" si="723"/>
        <v>0.7-0.16</v>
      </c>
      <c r="S1773" s="127">
        <f t="shared" si="708"/>
        <v>2.9400999933467547E-2</v>
      </c>
      <c r="T1773" s="112" t="b">
        <f t="shared" si="709"/>
        <v>1</v>
      </c>
      <c r="U1773" s="22">
        <f t="shared" si="710"/>
        <v>8.8250079213909132</v>
      </c>
      <c r="V1773" s="22">
        <f t="shared" si="711"/>
        <v>0.72198339847857762</v>
      </c>
      <c r="W1773" s="81">
        <f t="shared" si="712"/>
        <v>9</v>
      </c>
      <c r="X1773" s="22">
        <f t="shared" si="713"/>
        <v>0.8159535468708573</v>
      </c>
      <c r="Y1773" s="3">
        <f>IF(U1773&gt;'Power Curve'!$C$37,0,INDEX(Ci,$W1773,1)*POWER(1-X1773,3)+INDEX(Ci,$W1773,2)*3*X1773*POWER(1-X1773,2)+INDEX(Ci,$W1773,3)*3*POWER(X1773,2)*(1-X1773)+INDEX(Ci,$W1773,4)*POWER(X1773,3))</f>
        <v>1137.9417726222255</v>
      </c>
      <c r="Z1773" s="3">
        <f t="shared" si="714"/>
        <v>1171.3983986033813</v>
      </c>
      <c r="AA1773" s="3">
        <f t="shared" si="715"/>
        <v>1027.4399871826172</v>
      </c>
      <c r="AB1773" s="3">
        <f t="shared" si="724"/>
        <v>143.95841142076415</v>
      </c>
      <c r="AC1773" s="3">
        <f t="shared" si="725"/>
        <v>143.95841142076415</v>
      </c>
      <c r="AE1773" s="34">
        <f t="shared" si="716"/>
        <v>9</v>
      </c>
      <c r="AF1773" s="73" t="b">
        <f>COUNTIF('Power Curve'!$D$2:$D$31,AE1773)&gt;0</f>
        <v>1</v>
      </c>
      <c r="AG1773" s="73" t="b">
        <f t="shared" si="717"/>
        <v>0</v>
      </c>
      <c r="AH1773" s="73" t="b">
        <f t="shared" si="726"/>
        <v>1</v>
      </c>
      <c r="AI1773" s="34" t="str">
        <f t="shared" si="718"/>
        <v>Outer</v>
      </c>
      <c r="AJ1773" s="35" t="str">
        <f t="shared" si="727"/>
        <v>0.7-0.8</v>
      </c>
      <c r="AK1773" s="36" t="str">
        <f t="shared" si="719"/>
        <v>2-3</v>
      </c>
      <c r="AL1773" s="36" t="str">
        <f t="shared" si="720"/>
        <v>Mar</v>
      </c>
      <c r="AM1773" s="35" t="str">
        <f t="shared" si="721"/>
        <v>295-305</v>
      </c>
      <c r="AN1773" s="36" t="str">
        <f t="shared" si="722"/>
        <v>HWS-HTI</v>
      </c>
    </row>
    <row r="1774" spans="5:40" x14ac:dyDescent="0.3">
      <c r="E1774" s="12">
        <v>40979.118055555555</v>
      </c>
      <c r="F1774" s="16">
        <v>10.56</v>
      </c>
      <c r="G1774" s="16">
        <v>1801.169982910154</v>
      </c>
      <c r="H1774" s="29">
        <v>1.2020594016687995</v>
      </c>
      <c r="I1774" s="26">
        <v>286.7</v>
      </c>
      <c r="J1774" s="30">
        <v>0.21685606060606061</v>
      </c>
      <c r="K1774" s="31">
        <v>0.23893404992118353</v>
      </c>
      <c r="L1774" s="111">
        <f t="shared" si="702"/>
        <v>1</v>
      </c>
      <c r="M1774" s="112">
        <f t="shared" si="703"/>
        <v>0.22</v>
      </c>
      <c r="N1774" s="112" t="b">
        <f t="shared" si="704"/>
        <v>1</v>
      </c>
      <c r="O1774" s="112" t="b">
        <f t="shared" si="705"/>
        <v>1</v>
      </c>
      <c r="P1774" s="113">
        <f t="shared" si="706"/>
        <v>10</v>
      </c>
      <c r="Q1774" s="113">
        <f t="shared" si="707"/>
        <v>4</v>
      </c>
      <c r="R1774" s="114" t="str">
        <f t="shared" si="723"/>
        <v>1-0.22</v>
      </c>
      <c r="S1774" s="127">
        <f t="shared" si="708"/>
        <v>0</v>
      </c>
      <c r="T1774" s="112" t="b">
        <f t="shared" si="709"/>
        <v>0</v>
      </c>
      <c r="U1774" s="22">
        <f t="shared" si="710"/>
        <v>10.493665068212911</v>
      </c>
      <c r="V1774" s="22">
        <f t="shared" si="711"/>
        <v>0.97987973956924979</v>
      </c>
      <c r="W1774" s="81">
        <f t="shared" si="712"/>
        <v>11</v>
      </c>
      <c r="X1774" s="22">
        <f t="shared" si="713"/>
        <v>0.52769931572061224</v>
      </c>
      <c r="Y1774" s="3">
        <f>IF(U1774&gt;'Power Curve'!$C$37,0,INDEX(Ci,$W1774,1)*POWER(1-X1774,3)+INDEX(Ci,$W1774,2)*3*X1774*POWER(1-X1774,2)+INDEX(Ci,$W1774,3)*3*POWER(X1774,2)*(1-X1774)+INDEX(Ci,$W1774,4)*POWER(X1774,3))</f>
        <v>1669.3842884533242</v>
      </c>
      <c r="Z1774" s="3">
        <f t="shared" si="714"/>
        <v>1669.3842884533242</v>
      </c>
      <c r="AA1774" s="3">
        <f t="shared" si="715"/>
        <v>1801.169982910154</v>
      </c>
      <c r="AB1774" s="3">
        <f t="shared" si="724"/>
        <v>-131.78569445682979</v>
      </c>
      <c r="AC1774" s="3">
        <f t="shared" si="725"/>
        <v>131.78569445682979</v>
      </c>
      <c r="AE1774" s="34">
        <f t="shared" si="716"/>
        <v>10</v>
      </c>
      <c r="AF1774" s="73" t="b">
        <f>COUNTIF('Power Curve'!$D$2:$D$31,AE1774)&gt;0</f>
        <v>1</v>
      </c>
      <c r="AG1774" s="73" t="b">
        <f t="shared" si="717"/>
        <v>0</v>
      </c>
      <c r="AH1774" s="73" t="b">
        <f t="shared" si="726"/>
        <v>1</v>
      </c>
      <c r="AI1774" s="34" t="str">
        <f t="shared" si="718"/>
        <v>Outer</v>
      </c>
      <c r="AJ1774" s="35" t="str">
        <f t="shared" si="727"/>
        <v>0.9-1.0</v>
      </c>
      <c r="AK1774" s="36" t="str">
        <f t="shared" si="719"/>
        <v>2-3</v>
      </c>
      <c r="AL1774" s="36" t="str">
        <f t="shared" si="720"/>
        <v>Mar</v>
      </c>
      <c r="AM1774" s="35" t="str">
        <f t="shared" si="721"/>
        <v>285-295</v>
      </c>
      <c r="AN1774" s="36" t="str">
        <f t="shared" si="722"/>
        <v>HWS-HTI</v>
      </c>
    </row>
    <row r="1775" spans="5:40" x14ac:dyDescent="0.3">
      <c r="E1775" s="12">
        <v>40979.125</v>
      </c>
      <c r="F1775" s="16">
        <v>14.43</v>
      </c>
      <c r="G1775" s="16">
        <v>1992.129959106443</v>
      </c>
      <c r="H1775" s="29">
        <v>1.2001688278397278</v>
      </c>
      <c r="I1775" s="26">
        <v>285.2</v>
      </c>
      <c r="J1775" s="30">
        <v>0.14622314622314622</v>
      </c>
      <c r="K1775" s="31">
        <v>0.22535288008423665</v>
      </c>
      <c r="L1775" s="111">
        <f t="shared" si="702"/>
        <v>1.6</v>
      </c>
      <c r="M1775" s="112">
        <f t="shared" si="703"/>
        <v>0.15000000000000002</v>
      </c>
      <c r="N1775" s="112" t="b">
        <f t="shared" si="704"/>
        <v>1</v>
      </c>
      <c r="O1775" s="112" t="b">
        <f t="shared" si="705"/>
        <v>1</v>
      </c>
      <c r="P1775" s="113">
        <f t="shared" si="706"/>
        <v>16</v>
      </c>
      <c r="Q1775" s="113">
        <f t="shared" si="707"/>
        <v>10.999999999999998</v>
      </c>
      <c r="R1775" s="114" t="str">
        <f t="shared" si="723"/>
        <v>1.6-0.15</v>
      </c>
      <c r="S1775" s="127">
        <f t="shared" si="708"/>
        <v>-3.7924166262919348E-4</v>
      </c>
      <c r="T1775" s="112" t="b">
        <f t="shared" si="709"/>
        <v>1</v>
      </c>
      <c r="U1775" s="22">
        <f t="shared" si="710"/>
        <v>14.331833333171433</v>
      </c>
      <c r="V1775" s="22">
        <f t="shared" si="711"/>
        <v>1.573081017559957</v>
      </c>
      <c r="W1775" s="81">
        <f t="shared" si="712"/>
        <v>15</v>
      </c>
      <c r="X1775" s="22">
        <f t="shared" si="713"/>
        <v>0.36129694792289574</v>
      </c>
      <c r="Y1775" s="3">
        <f>IF(U1775&gt;'Power Curve'!$C$37,0,INDEX(Ci,$W1775,1)*POWER(1-X1775,3)+INDEX(Ci,$W1775,2)*3*X1775*POWER(1-X1775,2)+INDEX(Ci,$W1775,3)*3*POWER(X1775,2)*(1-X1775)+INDEX(Ci,$W1775,4)*POWER(X1775,3))</f>
        <v>1976.8384473658211</v>
      </c>
      <c r="Z1775" s="3">
        <f t="shared" si="714"/>
        <v>1976.0887478662928</v>
      </c>
      <c r="AA1775" s="3">
        <f t="shared" si="715"/>
        <v>1992.129959106443</v>
      </c>
      <c r="AB1775" s="3">
        <f t="shared" si="724"/>
        <v>-16.041211240150233</v>
      </c>
      <c r="AC1775" s="3">
        <f t="shared" si="725"/>
        <v>16.041211240150233</v>
      </c>
      <c r="AE1775" s="34">
        <f t="shared" si="716"/>
        <v>14</v>
      </c>
      <c r="AF1775" s="73" t="b">
        <f>COUNTIF('Power Curve'!$D$2:$D$31,AE1775)&gt;0</f>
        <v>1</v>
      </c>
      <c r="AG1775" s="73" t="b">
        <f t="shared" si="717"/>
        <v>0</v>
      </c>
      <c r="AH1775" s="73" t="b">
        <f t="shared" si="726"/>
        <v>1</v>
      </c>
      <c r="AI1775" s="34" t="str">
        <f t="shared" si="718"/>
        <v>Outer</v>
      </c>
      <c r="AJ1775" s="35" t="str">
        <f t="shared" si="727"/>
        <v>1.5-1.6</v>
      </c>
      <c r="AK1775" s="36" t="str">
        <f t="shared" si="719"/>
        <v>3-4</v>
      </c>
      <c r="AL1775" s="36" t="str">
        <f t="shared" si="720"/>
        <v>Mar</v>
      </c>
      <c r="AM1775" s="35" t="str">
        <f t="shared" si="721"/>
        <v>285-295</v>
      </c>
      <c r="AN1775" s="36" t="str">
        <f t="shared" si="722"/>
        <v>HWS-HTI</v>
      </c>
    </row>
    <row r="1776" spans="5:40" x14ac:dyDescent="0.3">
      <c r="E1776" s="12">
        <v>40979.131944444445</v>
      </c>
      <c r="F1776" s="16">
        <v>14.5</v>
      </c>
      <c r="G1776" s="16">
        <v>1989.8999938964871</v>
      </c>
      <c r="H1776" s="29">
        <v>1.1994140881058912</v>
      </c>
      <c r="I1776" s="26">
        <v>289.39999999999998</v>
      </c>
      <c r="J1776" s="30">
        <v>0.12482758620689656</v>
      </c>
      <c r="K1776" s="31">
        <v>0.21081433180197584</v>
      </c>
      <c r="L1776" s="111">
        <f t="shared" si="702"/>
        <v>1.6</v>
      </c>
      <c r="M1776" s="112">
        <f t="shared" si="703"/>
        <v>0.12</v>
      </c>
      <c r="N1776" s="112" t="b">
        <f t="shared" si="704"/>
        <v>1</v>
      </c>
      <c r="O1776" s="112" t="b">
        <f t="shared" si="705"/>
        <v>1</v>
      </c>
      <c r="P1776" s="113">
        <f t="shared" si="706"/>
        <v>16</v>
      </c>
      <c r="Q1776" s="113">
        <f t="shared" si="707"/>
        <v>14</v>
      </c>
      <c r="R1776" s="114" t="str">
        <f t="shared" si="723"/>
        <v>1.6-0.12</v>
      </c>
      <c r="S1776" s="127">
        <f t="shared" si="708"/>
        <v>6.9193617767456883E-4</v>
      </c>
      <c r="T1776" s="112" t="b">
        <f t="shared" si="709"/>
        <v>1</v>
      </c>
      <c r="U1776" s="22">
        <f t="shared" si="710"/>
        <v>14.398337674427623</v>
      </c>
      <c r="V1776" s="22">
        <f t="shared" si="711"/>
        <v>1.5833594778831468</v>
      </c>
      <c r="W1776" s="81">
        <f t="shared" si="712"/>
        <v>15</v>
      </c>
      <c r="X1776" s="22">
        <f t="shared" si="713"/>
        <v>0.4248311874417342</v>
      </c>
      <c r="Y1776" s="3">
        <f>IF(U1776&gt;'Power Curve'!$C$37,0,INDEX(Ci,$W1776,1)*POWER(1-X1776,3)+INDEX(Ci,$W1776,2)*3*X1776*POWER(1-X1776,2)+INDEX(Ci,$W1776,3)*3*POWER(X1776,2)*(1-X1776)+INDEX(Ci,$W1776,4)*POWER(X1776,3))</f>
        <v>1977.0928153603206</v>
      </c>
      <c r="Z1776" s="3">
        <f t="shared" si="714"/>
        <v>1978.4608374058887</v>
      </c>
      <c r="AA1776" s="3">
        <f t="shared" si="715"/>
        <v>1989.8999938964871</v>
      </c>
      <c r="AB1776" s="3">
        <f t="shared" si="724"/>
        <v>-11.439156490598407</v>
      </c>
      <c r="AC1776" s="3">
        <f t="shared" si="725"/>
        <v>11.439156490598407</v>
      </c>
      <c r="AE1776" s="34">
        <f t="shared" si="716"/>
        <v>14</v>
      </c>
      <c r="AF1776" s="73" t="b">
        <f>COUNTIF('Power Curve'!$D$2:$D$31,AE1776)&gt;0</f>
        <v>1</v>
      </c>
      <c r="AG1776" s="73" t="b">
        <f t="shared" si="717"/>
        <v>0</v>
      </c>
      <c r="AH1776" s="73" t="b">
        <f t="shared" si="726"/>
        <v>1</v>
      </c>
      <c r="AI1776" s="34" t="str">
        <f t="shared" si="718"/>
        <v>Inner</v>
      </c>
      <c r="AJ1776" s="35" t="str">
        <f t="shared" si="727"/>
        <v>1.5-1.6</v>
      </c>
      <c r="AK1776" s="36" t="str">
        <f t="shared" si="719"/>
        <v>3-4</v>
      </c>
      <c r="AL1776" s="36" t="str">
        <f t="shared" si="720"/>
        <v>Mar</v>
      </c>
      <c r="AM1776" s="35" t="str">
        <f t="shared" si="721"/>
        <v>285-295</v>
      </c>
      <c r="AN1776" s="36" t="str">
        <f t="shared" si="722"/>
        <v>Inner-TI</v>
      </c>
    </row>
    <row r="1777" spans="5:40" x14ac:dyDescent="0.3">
      <c r="E1777" s="12">
        <v>40979.138888888891</v>
      </c>
      <c r="F1777" s="16">
        <v>12.31</v>
      </c>
      <c r="G1777" s="16">
        <v>1938.2200622558589</v>
      </c>
      <c r="H1777" s="29">
        <v>1.2010914675278381</v>
      </c>
      <c r="I1777" s="26">
        <v>287.89999999999998</v>
      </c>
      <c r="J1777" s="30">
        <v>0.10235580828594638</v>
      </c>
      <c r="K1777" s="31">
        <v>0.21657446723215934</v>
      </c>
      <c r="L1777" s="111">
        <f t="shared" si="702"/>
        <v>1.2000000000000002</v>
      </c>
      <c r="M1777" s="112">
        <f t="shared" si="703"/>
        <v>9.9999999999999992E-2</v>
      </c>
      <c r="N1777" s="112" t="b">
        <f t="shared" si="704"/>
        <v>1</v>
      </c>
      <c r="O1777" s="112" t="b">
        <f t="shared" si="705"/>
        <v>1</v>
      </c>
      <c r="P1777" s="113">
        <f t="shared" si="706"/>
        <v>12</v>
      </c>
      <c r="Q1777" s="113">
        <f t="shared" si="707"/>
        <v>16</v>
      </c>
      <c r="R1777" s="114" t="str">
        <f t="shared" si="723"/>
        <v>1.2-0.1</v>
      </c>
      <c r="S1777" s="127">
        <f t="shared" si="708"/>
        <v>7.9080893564048085E-3</v>
      </c>
      <c r="T1777" s="112" t="b">
        <f t="shared" si="709"/>
        <v>1</v>
      </c>
      <c r="U1777" s="22">
        <f t="shared" si="710"/>
        <v>12.229387810738542</v>
      </c>
      <c r="V1777" s="22">
        <f t="shared" si="711"/>
        <v>1.2481412846672124</v>
      </c>
      <c r="W1777" s="81">
        <f t="shared" si="712"/>
        <v>13</v>
      </c>
      <c r="X1777" s="22">
        <f t="shared" si="713"/>
        <v>0.21708465264539431</v>
      </c>
      <c r="Y1777" s="3">
        <f>IF(U1777&gt;'Power Curve'!$C$37,0,INDEX(Ci,$W1777,1)*POWER(1-X1777,3)+INDEX(Ci,$W1777,2)*3*X1777*POWER(1-X1777,2)+INDEX(Ci,$W1777,3)*3*POWER(X1777,2)*(1-X1777)+INDEX(Ci,$W1777,4)*POWER(X1777,3))</f>
        <v>1927.9814952021804</v>
      </c>
      <c r="Z1777" s="3">
        <f t="shared" si="714"/>
        <v>1943.2281451437341</v>
      </c>
      <c r="AA1777" s="3">
        <f t="shared" si="715"/>
        <v>1938.2200622558589</v>
      </c>
      <c r="AB1777" s="3">
        <f t="shared" si="724"/>
        <v>5.0080828878751618</v>
      </c>
      <c r="AC1777" s="3">
        <f t="shared" si="725"/>
        <v>5.0080828878751618</v>
      </c>
      <c r="AE1777" s="34">
        <f t="shared" si="716"/>
        <v>12</v>
      </c>
      <c r="AF1777" s="73" t="b">
        <f>COUNTIF('Power Curve'!$D$2:$D$31,AE1777)&gt;0</f>
        <v>1</v>
      </c>
      <c r="AG1777" s="73" t="b">
        <f t="shared" si="717"/>
        <v>0</v>
      </c>
      <c r="AH1777" s="73" t="b">
        <f t="shared" si="726"/>
        <v>1</v>
      </c>
      <c r="AI1777" s="34" t="str">
        <f t="shared" si="718"/>
        <v>Inner</v>
      </c>
      <c r="AJ1777" s="35" t="str">
        <f t="shared" si="727"/>
        <v>1.2-1.3</v>
      </c>
      <c r="AK1777" s="36" t="str">
        <f t="shared" si="719"/>
        <v>3-4</v>
      </c>
      <c r="AL1777" s="36" t="str">
        <f t="shared" si="720"/>
        <v>Mar</v>
      </c>
      <c r="AM1777" s="35" t="str">
        <f t="shared" si="721"/>
        <v>285-295</v>
      </c>
      <c r="AN1777" s="36" t="str">
        <f t="shared" si="722"/>
        <v>Inner-TI</v>
      </c>
    </row>
    <row r="1778" spans="5:40" x14ac:dyDescent="0.3">
      <c r="E1778" s="12">
        <v>40979.145833333336</v>
      </c>
      <c r="F1778" s="16">
        <v>12.84</v>
      </c>
      <c r="G1778" s="16">
        <v>1978.5100402832011</v>
      </c>
      <c r="H1778" s="29">
        <v>1.200680230175452</v>
      </c>
      <c r="I1778" s="26">
        <v>285.7</v>
      </c>
      <c r="J1778" s="30">
        <v>0.11370716510903427</v>
      </c>
      <c r="K1778" s="31">
        <v>0.26582655157524077</v>
      </c>
      <c r="L1778" s="111">
        <f t="shared" si="702"/>
        <v>1.3000000000000003</v>
      </c>
      <c r="M1778" s="112">
        <f t="shared" si="703"/>
        <v>0.11</v>
      </c>
      <c r="N1778" s="112" t="b">
        <f t="shared" si="704"/>
        <v>1</v>
      </c>
      <c r="O1778" s="112" t="b">
        <f t="shared" si="705"/>
        <v>1</v>
      </c>
      <c r="P1778" s="113">
        <f t="shared" si="706"/>
        <v>13.000000000000002</v>
      </c>
      <c r="Q1778" s="113">
        <f t="shared" si="707"/>
        <v>15</v>
      </c>
      <c r="R1778" s="114" t="str">
        <f t="shared" si="723"/>
        <v>1.3-0.11</v>
      </c>
      <c r="S1778" s="127">
        <f t="shared" si="708"/>
        <v>7.6432603684871349E-4</v>
      </c>
      <c r="T1778" s="112" t="b">
        <f t="shared" si="709"/>
        <v>1</v>
      </c>
      <c r="U1778" s="22">
        <f t="shared" si="710"/>
        <v>12.754461115513825</v>
      </c>
      <c r="V1778" s="22">
        <f t="shared" si="711"/>
        <v>1.3292930565358874</v>
      </c>
      <c r="W1778" s="81">
        <f t="shared" si="712"/>
        <v>13</v>
      </c>
      <c r="X1778" s="22">
        <f t="shared" si="713"/>
        <v>0.75763956842703251</v>
      </c>
      <c r="Y1778" s="3">
        <f>IF(U1778&gt;'Power Curve'!$C$37,0,INDEX(Ci,$W1778,1)*POWER(1-X1778,3)+INDEX(Ci,$W1778,2)*3*X1778*POWER(1-X1778,2)+INDEX(Ci,$W1778,3)*3*POWER(X1778,2)*(1-X1778)+INDEX(Ci,$W1778,4)*POWER(X1778,3))</f>
        <v>1946.5760783102455</v>
      </c>
      <c r="Z1778" s="3">
        <f t="shared" si="714"/>
        <v>1948.0638970896048</v>
      </c>
      <c r="AA1778" s="3">
        <f t="shared" si="715"/>
        <v>1978.5100402832011</v>
      </c>
      <c r="AB1778" s="3">
        <f t="shared" si="724"/>
        <v>-30.446143193596299</v>
      </c>
      <c r="AC1778" s="3">
        <f t="shared" si="725"/>
        <v>30.446143193596299</v>
      </c>
      <c r="AE1778" s="34">
        <f t="shared" si="716"/>
        <v>13</v>
      </c>
      <c r="AF1778" s="73" t="b">
        <f>COUNTIF('Power Curve'!$D$2:$D$31,AE1778)&gt;0</f>
        <v>1</v>
      </c>
      <c r="AG1778" s="73" t="b">
        <f t="shared" si="717"/>
        <v>0</v>
      </c>
      <c r="AH1778" s="73" t="b">
        <f t="shared" si="726"/>
        <v>1</v>
      </c>
      <c r="AI1778" s="34" t="str">
        <f t="shared" si="718"/>
        <v>Inner</v>
      </c>
      <c r="AJ1778" s="35" t="str">
        <f t="shared" si="727"/>
        <v>1.3-1.4</v>
      </c>
      <c r="AK1778" s="36" t="str">
        <f t="shared" si="719"/>
        <v>3-4</v>
      </c>
      <c r="AL1778" s="36" t="str">
        <f t="shared" si="720"/>
        <v>Mar</v>
      </c>
      <c r="AM1778" s="35" t="str">
        <f t="shared" si="721"/>
        <v>285-295</v>
      </c>
      <c r="AN1778" s="36" t="str">
        <f t="shared" si="722"/>
        <v>Inner-TI</v>
      </c>
    </row>
    <row r="1779" spans="5:40" x14ac:dyDescent="0.3">
      <c r="E1779" s="12">
        <v>40979.152777777781</v>
      </c>
      <c r="F1779" s="16">
        <v>12.99</v>
      </c>
      <c r="G1779" s="16">
        <v>1973.5500183105469</v>
      </c>
      <c r="H1779" s="29">
        <v>1.2008580097919788</v>
      </c>
      <c r="I1779" s="26">
        <v>285.39999999999998</v>
      </c>
      <c r="J1779" s="30">
        <v>0.1031562740569669</v>
      </c>
      <c r="K1779" s="31">
        <v>0.24123978071224247</v>
      </c>
      <c r="L1779" s="111">
        <f t="shared" si="702"/>
        <v>1.4000000000000001</v>
      </c>
      <c r="M1779" s="112">
        <f t="shared" si="703"/>
        <v>9.9999999999999992E-2</v>
      </c>
      <c r="N1779" s="112" t="b">
        <f t="shared" si="704"/>
        <v>1</v>
      </c>
      <c r="O1779" s="112" t="b">
        <f t="shared" si="705"/>
        <v>1</v>
      </c>
      <c r="P1779" s="113">
        <f t="shared" si="706"/>
        <v>14</v>
      </c>
      <c r="Q1779" s="113">
        <f t="shared" si="707"/>
        <v>16</v>
      </c>
      <c r="R1779" s="114" t="str">
        <f t="shared" si="723"/>
        <v>1.4-0.1</v>
      </c>
      <c r="S1779" s="127">
        <f t="shared" si="708"/>
        <v>3.2653981276478494E-3</v>
      </c>
      <c r="T1779" s="112" t="b">
        <f t="shared" si="709"/>
        <v>1</v>
      </c>
      <c r="U1779" s="22">
        <f t="shared" si="710"/>
        <v>12.904098651626974</v>
      </c>
      <c r="V1779" s="22">
        <f t="shared" si="711"/>
        <v>1.3524200201107011</v>
      </c>
      <c r="W1779" s="81">
        <f t="shared" si="712"/>
        <v>13</v>
      </c>
      <c r="X1779" s="22">
        <f t="shared" si="713"/>
        <v>0.91168911731055946</v>
      </c>
      <c r="Y1779" s="3">
        <f>IF(U1779&gt;'Power Curve'!$C$37,0,INDEX(Ci,$W1779,1)*POWER(1-X1779,3)+INDEX(Ci,$W1779,2)*3*X1779*POWER(1-X1779,2)+INDEX(Ci,$W1779,3)*3*POWER(X1779,2)*(1-X1779)+INDEX(Ci,$W1779,4)*POWER(X1779,3))</f>
        <v>1950.7899535889978</v>
      </c>
      <c r="Z1779" s="3">
        <f t="shared" si="714"/>
        <v>1957.1600594508816</v>
      </c>
      <c r="AA1779" s="3">
        <f t="shared" si="715"/>
        <v>1973.5500183105469</v>
      </c>
      <c r="AB1779" s="3">
        <f t="shared" si="724"/>
        <v>-16.389958859665285</v>
      </c>
      <c r="AC1779" s="3">
        <f t="shared" si="725"/>
        <v>16.389958859665285</v>
      </c>
      <c r="AE1779" s="34">
        <f t="shared" si="716"/>
        <v>13</v>
      </c>
      <c r="AF1779" s="73" t="b">
        <f>COUNTIF('Power Curve'!$D$2:$D$31,AE1779)&gt;0</f>
        <v>1</v>
      </c>
      <c r="AG1779" s="73" t="b">
        <f t="shared" si="717"/>
        <v>0</v>
      </c>
      <c r="AH1779" s="73" t="b">
        <f t="shared" si="726"/>
        <v>1</v>
      </c>
      <c r="AI1779" s="34" t="str">
        <f t="shared" si="718"/>
        <v>Inner</v>
      </c>
      <c r="AJ1779" s="35" t="str">
        <f t="shared" si="727"/>
        <v>1.3-1.4</v>
      </c>
      <c r="AK1779" s="36" t="str">
        <f t="shared" si="719"/>
        <v>3-4</v>
      </c>
      <c r="AL1779" s="36" t="str">
        <f t="shared" si="720"/>
        <v>Mar</v>
      </c>
      <c r="AM1779" s="35" t="str">
        <f t="shared" si="721"/>
        <v>285-295</v>
      </c>
      <c r="AN1779" s="36" t="str">
        <f t="shared" si="722"/>
        <v>Inner-TI</v>
      </c>
    </row>
    <row r="1780" spans="5:40" x14ac:dyDescent="0.3">
      <c r="E1780" s="12">
        <v>40979.159722222219</v>
      </c>
      <c r="F1780" s="16">
        <v>12.79</v>
      </c>
      <c r="G1780" s="16">
        <v>1974.160018920898</v>
      </c>
      <c r="H1780" s="29">
        <v>1.201135926008817</v>
      </c>
      <c r="I1780" s="26">
        <v>280.8</v>
      </c>
      <c r="J1780" s="30">
        <v>8.9132134480062547E-2</v>
      </c>
      <c r="K1780" s="31">
        <v>0.19628723426964401</v>
      </c>
      <c r="L1780" s="111">
        <f t="shared" si="702"/>
        <v>1.3000000000000003</v>
      </c>
      <c r="M1780" s="112">
        <f t="shared" si="703"/>
        <v>0.09</v>
      </c>
      <c r="N1780" s="112" t="b">
        <f t="shared" si="704"/>
        <v>1</v>
      </c>
      <c r="O1780" s="112" t="b">
        <f t="shared" si="705"/>
        <v>1</v>
      </c>
      <c r="P1780" s="113">
        <f t="shared" si="706"/>
        <v>13.000000000000002</v>
      </c>
      <c r="Q1780" s="113">
        <f t="shared" si="707"/>
        <v>17</v>
      </c>
      <c r="R1780" s="114" t="str">
        <f t="shared" si="723"/>
        <v>1.3-0.09</v>
      </c>
      <c r="S1780" s="127">
        <f t="shared" si="708"/>
        <v>1.752914764645979E-2</v>
      </c>
      <c r="T1780" s="112" t="b">
        <f t="shared" si="709"/>
        <v>1</v>
      </c>
      <c r="U1780" s="22">
        <f t="shared" si="710"/>
        <v>12.706401296952729</v>
      </c>
      <c r="V1780" s="22">
        <f t="shared" si="711"/>
        <v>1.3218652566526137</v>
      </c>
      <c r="W1780" s="81">
        <f t="shared" si="712"/>
        <v>13</v>
      </c>
      <c r="X1780" s="22">
        <f t="shared" si="713"/>
        <v>0.70816272216859888</v>
      </c>
      <c r="Y1780" s="3">
        <f>IF(U1780&gt;'Power Curve'!$C$37,0,INDEX(Ci,$W1780,1)*POWER(1-X1780,3)+INDEX(Ci,$W1780,2)*3*X1780*POWER(1-X1780,2)+INDEX(Ci,$W1780,3)*3*POWER(X1780,2)*(1-X1780)+INDEX(Ci,$W1780,4)*POWER(X1780,3))</f>
        <v>1945.1767709447063</v>
      </c>
      <c r="Z1780" s="3">
        <f t="shared" si="714"/>
        <v>1979.27406176106</v>
      </c>
      <c r="AA1780" s="3">
        <f t="shared" si="715"/>
        <v>1974.160018920898</v>
      </c>
      <c r="AB1780" s="3">
        <f t="shared" si="724"/>
        <v>5.1140428401620284</v>
      </c>
      <c r="AC1780" s="3">
        <f t="shared" si="725"/>
        <v>5.1140428401620284</v>
      </c>
      <c r="AE1780" s="34">
        <f t="shared" si="716"/>
        <v>13</v>
      </c>
      <c r="AF1780" s="73" t="b">
        <f>COUNTIF('Power Curve'!$D$2:$D$31,AE1780)&gt;0</f>
        <v>1</v>
      </c>
      <c r="AG1780" s="73" t="b">
        <f t="shared" si="717"/>
        <v>0</v>
      </c>
      <c r="AH1780" s="73" t="b">
        <f t="shared" si="726"/>
        <v>1</v>
      </c>
      <c r="AI1780" s="34" t="str">
        <f t="shared" si="718"/>
        <v>Outer</v>
      </c>
      <c r="AJ1780" s="35" t="str">
        <f t="shared" si="727"/>
        <v>1.3-1.4</v>
      </c>
      <c r="AK1780" s="36" t="str">
        <f t="shared" si="719"/>
        <v>3-4</v>
      </c>
      <c r="AL1780" s="36" t="str">
        <f t="shared" si="720"/>
        <v>Mar</v>
      </c>
      <c r="AM1780" s="35" t="str">
        <f t="shared" si="721"/>
        <v>275-285</v>
      </c>
      <c r="AN1780" s="36" t="str">
        <f t="shared" si="722"/>
        <v>HWS-LTI</v>
      </c>
    </row>
    <row r="1781" spans="5:40" x14ac:dyDescent="0.3">
      <c r="E1781" s="12">
        <v>40979.166666666664</v>
      </c>
      <c r="F1781" s="16">
        <v>11.62</v>
      </c>
      <c r="G1781" s="16">
        <v>1899.5099792480489</v>
      </c>
      <c r="H1781" s="29">
        <v>1.2014138216522416</v>
      </c>
      <c r="I1781" s="26">
        <v>278.89999999999998</v>
      </c>
      <c r="J1781" s="30">
        <v>0.1179001721170396</v>
      </c>
      <c r="K1781" s="31">
        <v>0.21661605927426161</v>
      </c>
      <c r="L1781" s="111">
        <f t="shared" si="702"/>
        <v>1.1000000000000001</v>
      </c>
      <c r="M1781" s="112">
        <f t="shared" si="703"/>
        <v>0.12</v>
      </c>
      <c r="N1781" s="112" t="b">
        <f t="shared" si="704"/>
        <v>1</v>
      </c>
      <c r="O1781" s="112" t="b">
        <f t="shared" si="705"/>
        <v>1</v>
      </c>
      <c r="P1781" s="113">
        <f t="shared" si="706"/>
        <v>11</v>
      </c>
      <c r="Q1781" s="113">
        <f t="shared" si="707"/>
        <v>14</v>
      </c>
      <c r="R1781" s="114" t="str">
        <f t="shared" si="723"/>
        <v>1.1-0.12</v>
      </c>
      <c r="S1781" s="127">
        <f t="shared" si="708"/>
        <v>-5.3856963079778968E-4</v>
      </c>
      <c r="T1781" s="112" t="b">
        <f t="shared" si="709"/>
        <v>1</v>
      </c>
      <c r="U1781" s="22">
        <f t="shared" si="710"/>
        <v>11.544938926512938</v>
      </c>
      <c r="V1781" s="22">
        <f t="shared" si="711"/>
        <v>1.1423575032346052</v>
      </c>
      <c r="W1781" s="81">
        <f t="shared" si="712"/>
        <v>12</v>
      </c>
      <c r="X1781" s="22">
        <f t="shared" si="713"/>
        <v>0.54384414523747915</v>
      </c>
      <c r="Y1781" s="3">
        <f>IF(U1781&gt;'Power Curve'!$C$37,0,INDEX(Ci,$W1781,1)*POWER(1-X1781,3)+INDEX(Ci,$W1781,2)*3*X1781*POWER(1-X1781,2)+INDEX(Ci,$W1781,3)*3*POWER(X1781,2)*(1-X1781)+INDEX(Ci,$W1781,4)*POWER(X1781,3))</f>
        <v>1868.4420689538206</v>
      </c>
      <c r="Z1781" s="3">
        <f t="shared" si="714"/>
        <v>1867.4357827985771</v>
      </c>
      <c r="AA1781" s="3">
        <f t="shared" si="715"/>
        <v>1899.5099792480489</v>
      </c>
      <c r="AB1781" s="3">
        <f t="shared" si="724"/>
        <v>-32.074196449471856</v>
      </c>
      <c r="AC1781" s="3">
        <f t="shared" si="725"/>
        <v>32.074196449471856</v>
      </c>
      <c r="AE1781" s="34">
        <f t="shared" si="716"/>
        <v>12</v>
      </c>
      <c r="AF1781" s="73" t="b">
        <f>COUNTIF('Power Curve'!$D$2:$D$31,AE1781)&gt;0</f>
        <v>1</v>
      </c>
      <c r="AG1781" s="73" t="b">
        <f t="shared" si="717"/>
        <v>0</v>
      </c>
      <c r="AH1781" s="73" t="b">
        <f t="shared" si="726"/>
        <v>1</v>
      </c>
      <c r="AI1781" s="34" t="str">
        <f t="shared" si="718"/>
        <v>Inner</v>
      </c>
      <c r="AJ1781" s="35" t="str">
        <f t="shared" si="727"/>
        <v>1.1-1.2</v>
      </c>
      <c r="AK1781" s="36" t="str">
        <f t="shared" si="719"/>
        <v>4-5</v>
      </c>
      <c r="AL1781" s="36" t="str">
        <f t="shared" si="720"/>
        <v>Mar</v>
      </c>
      <c r="AM1781" s="35" t="str">
        <f t="shared" si="721"/>
        <v>275-285</v>
      </c>
      <c r="AN1781" s="36" t="str">
        <f t="shared" si="722"/>
        <v>Inner-TI</v>
      </c>
    </row>
    <row r="1782" spans="5:40" x14ac:dyDescent="0.3">
      <c r="E1782" s="12">
        <v>40979.173611111109</v>
      </c>
      <c r="F1782" s="16">
        <v>11.97</v>
      </c>
      <c r="G1782" s="16">
        <v>1826.460021972661</v>
      </c>
      <c r="H1782" s="29">
        <v>1.2011915189588454</v>
      </c>
      <c r="I1782" s="26">
        <v>278</v>
      </c>
      <c r="J1782" s="30">
        <v>8.1871345029239762E-2</v>
      </c>
      <c r="K1782" s="31">
        <v>0.28555538447986956</v>
      </c>
      <c r="L1782" s="111">
        <f t="shared" si="702"/>
        <v>1.2000000000000002</v>
      </c>
      <c r="M1782" s="112">
        <f t="shared" si="703"/>
        <v>0.08</v>
      </c>
      <c r="N1782" s="112" t="b">
        <f t="shared" si="704"/>
        <v>1</v>
      </c>
      <c r="O1782" s="112" t="b">
        <f t="shared" si="705"/>
        <v>1</v>
      </c>
      <c r="P1782" s="113">
        <f t="shared" si="706"/>
        <v>12</v>
      </c>
      <c r="Q1782" s="113">
        <f t="shared" si="707"/>
        <v>18</v>
      </c>
      <c r="R1782" s="114" t="str">
        <f t="shared" si="723"/>
        <v>1.2-0.08</v>
      </c>
      <c r="S1782" s="127">
        <f t="shared" si="708"/>
        <v>1.0627438266313389E-2</v>
      </c>
      <c r="T1782" s="112" t="b">
        <f t="shared" si="709"/>
        <v>1</v>
      </c>
      <c r="U1782" s="22">
        <f t="shared" si="710"/>
        <v>11.891944488010722</v>
      </c>
      <c r="V1782" s="22">
        <f t="shared" si="711"/>
        <v>1.1959883313641773</v>
      </c>
      <c r="W1782" s="81">
        <f t="shared" si="712"/>
        <v>12</v>
      </c>
      <c r="X1782" s="22">
        <f t="shared" si="713"/>
        <v>0.8780814213998448</v>
      </c>
      <c r="Y1782" s="3">
        <f>IF(U1782&gt;'Power Curve'!$C$37,0,INDEX(Ci,$W1782,1)*POWER(1-X1782,3)+INDEX(Ci,$W1782,2)*3*X1782*POWER(1-X1782,2)+INDEX(Ci,$W1782,3)*3*POWER(X1782,2)*(1-X1782)+INDEX(Ci,$W1782,4)*POWER(X1782,3))</f>
        <v>1908.0960649063386</v>
      </c>
      <c r="Z1782" s="3">
        <f t="shared" si="714"/>
        <v>1928.3742380423262</v>
      </c>
      <c r="AA1782" s="3">
        <f t="shared" si="715"/>
        <v>1826.460021972661</v>
      </c>
      <c r="AB1782" s="3">
        <f t="shared" si="724"/>
        <v>101.91421606966514</v>
      </c>
      <c r="AC1782" s="3">
        <f t="shared" si="725"/>
        <v>101.91421606966514</v>
      </c>
      <c r="AE1782" s="34">
        <f t="shared" si="716"/>
        <v>12</v>
      </c>
      <c r="AF1782" s="73" t="b">
        <f>COUNTIF('Power Curve'!$D$2:$D$31,AE1782)&gt;0</f>
        <v>1</v>
      </c>
      <c r="AG1782" s="73" t="b">
        <f t="shared" si="717"/>
        <v>0</v>
      </c>
      <c r="AH1782" s="73" t="b">
        <f t="shared" si="726"/>
        <v>1</v>
      </c>
      <c r="AI1782" s="34" t="str">
        <f t="shared" si="718"/>
        <v>Outer</v>
      </c>
      <c r="AJ1782" s="35" t="str">
        <f t="shared" si="727"/>
        <v>1.1-1.2</v>
      </c>
      <c r="AK1782" s="36" t="str">
        <f t="shared" si="719"/>
        <v>4-5</v>
      </c>
      <c r="AL1782" s="36" t="str">
        <f t="shared" si="720"/>
        <v>Mar</v>
      </c>
      <c r="AM1782" s="35" t="str">
        <f t="shared" si="721"/>
        <v>275-285</v>
      </c>
      <c r="AN1782" s="36" t="str">
        <f t="shared" si="722"/>
        <v>HWS-LTI</v>
      </c>
    </row>
    <row r="1783" spans="5:40" x14ac:dyDescent="0.3">
      <c r="E1783" s="12">
        <v>40979.180555555555</v>
      </c>
      <c r="F1783" s="16">
        <v>10.61</v>
      </c>
      <c r="G1783" s="16">
        <v>1523.2099914550761</v>
      </c>
      <c r="H1783" s="29">
        <v>1.201647220964855</v>
      </c>
      <c r="I1783" s="26">
        <v>278.8</v>
      </c>
      <c r="J1783" s="30">
        <v>0.12818096135721019</v>
      </c>
      <c r="K1783" s="31">
        <v>0.23407125199530021</v>
      </c>
      <c r="L1783" s="111">
        <f t="shared" si="702"/>
        <v>1</v>
      </c>
      <c r="M1783" s="112">
        <f t="shared" si="703"/>
        <v>0.13</v>
      </c>
      <c r="N1783" s="112" t="b">
        <f t="shared" si="704"/>
        <v>1</v>
      </c>
      <c r="O1783" s="112" t="b">
        <f t="shared" si="705"/>
        <v>1</v>
      </c>
      <c r="P1783" s="113">
        <f t="shared" si="706"/>
        <v>10</v>
      </c>
      <c r="Q1783" s="113">
        <f t="shared" si="707"/>
        <v>13</v>
      </c>
      <c r="R1783" s="114" t="str">
        <f t="shared" si="723"/>
        <v>1-0.13</v>
      </c>
      <c r="S1783" s="127">
        <f t="shared" si="708"/>
        <v>8.64709772836692E-3</v>
      </c>
      <c r="T1783" s="112" t="b">
        <f t="shared" si="709"/>
        <v>1</v>
      </c>
      <c r="U1783" s="22">
        <f t="shared" si="710"/>
        <v>10.542145755555909</v>
      </c>
      <c r="V1783" s="22">
        <f t="shared" si="711"/>
        <v>0.98737258607947054</v>
      </c>
      <c r="W1783" s="81">
        <f t="shared" si="712"/>
        <v>11</v>
      </c>
      <c r="X1783" s="22">
        <f t="shared" si="713"/>
        <v>0.57475010187874542</v>
      </c>
      <c r="Y1783" s="3">
        <f>IF(U1783&gt;'Power Curve'!$C$37,0,INDEX(Ci,$W1783,1)*POWER(1-X1783,3)+INDEX(Ci,$W1783,2)*3*X1783*POWER(1-X1783,2)+INDEX(Ci,$W1783,3)*3*POWER(X1783,2)*(1-X1783)+INDEX(Ci,$W1783,4)*POWER(X1783,3))</f>
        <v>1681.6062357674209</v>
      </c>
      <c r="Z1783" s="3">
        <f t="shared" si="714"/>
        <v>1696.1472492287332</v>
      </c>
      <c r="AA1783" s="3">
        <f t="shared" si="715"/>
        <v>1523.2099914550761</v>
      </c>
      <c r="AB1783" s="3">
        <f t="shared" si="724"/>
        <v>172.93725777365717</v>
      </c>
      <c r="AC1783" s="3">
        <f t="shared" si="725"/>
        <v>172.93725777365717</v>
      </c>
      <c r="AE1783" s="34">
        <f t="shared" si="716"/>
        <v>11</v>
      </c>
      <c r="AF1783" s="73" t="b">
        <f>COUNTIF('Power Curve'!$D$2:$D$31,AE1783)&gt;0</f>
        <v>1</v>
      </c>
      <c r="AG1783" s="73" t="b">
        <f t="shared" si="717"/>
        <v>0</v>
      </c>
      <c r="AH1783" s="73" t="b">
        <f t="shared" si="726"/>
        <v>1</v>
      </c>
      <c r="AI1783" s="34" t="str">
        <f t="shared" si="718"/>
        <v>Inner</v>
      </c>
      <c r="AJ1783" s="35" t="str">
        <f t="shared" si="727"/>
        <v>0.9-1.0</v>
      </c>
      <c r="AK1783" s="36" t="str">
        <f t="shared" si="719"/>
        <v>4-5</v>
      </c>
      <c r="AL1783" s="36" t="str">
        <f t="shared" si="720"/>
        <v>Mar</v>
      </c>
      <c r="AM1783" s="35" t="str">
        <f t="shared" si="721"/>
        <v>275-285</v>
      </c>
      <c r="AN1783" s="36" t="str">
        <f t="shared" si="722"/>
        <v>Inner-TI</v>
      </c>
    </row>
    <row r="1784" spans="5:40" x14ac:dyDescent="0.3">
      <c r="E1784" s="12">
        <v>40979.1875</v>
      </c>
      <c r="F1784" s="16">
        <v>9.14</v>
      </c>
      <c r="G1784" s="16">
        <v>1360.379943847656</v>
      </c>
      <c r="H1784" s="29">
        <v>1.2020140389178653</v>
      </c>
      <c r="I1784" s="26">
        <v>280.8</v>
      </c>
      <c r="J1784" s="30">
        <v>0.12363238512035009</v>
      </c>
      <c r="K1784" s="31">
        <v>0.16377132803378561</v>
      </c>
      <c r="L1784" s="111">
        <f t="shared" si="702"/>
        <v>0.8</v>
      </c>
      <c r="M1784" s="112">
        <f t="shared" si="703"/>
        <v>0.12</v>
      </c>
      <c r="N1784" s="112" t="b">
        <f t="shared" si="704"/>
        <v>1</v>
      </c>
      <c r="O1784" s="112" t="b">
        <f t="shared" si="705"/>
        <v>1</v>
      </c>
      <c r="P1784" s="113">
        <f t="shared" si="706"/>
        <v>8</v>
      </c>
      <c r="Q1784" s="113">
        <f t="shared" si="707"/>
        <v>14</v>
      </c>
      <c r="R1784" s="114" t="str">
        <f t="shared" si="723"/>
        <v>0.8-0.12</v>
      </c>
      <c r="S1784" s="127">
        <f t="shared" si="708"/>
        <v>-1.2779651666675459E-3</v>
      </c>
      <c r="T1784" s="112" t="b">
        <f t="shared" si="709"/>
        <v>1</v>
      </c>
      <c r="U1784" s="22">
        <f t="shared" si="710"/>
        <v>9.0824708535134917</v>
      </c>
      <c r="V1784" s="22">
        <f t="shared" si="711"/>
        <v>0.76177512459040786</v>
      </c>
      <c r="W1784" s="81">
        <f t="shared" si="712"/>
        <v>10</v>
      </c>
      <c r="X1784" s="22">
        <f t="shared" si="713"/>
        <v>7.7948566831614066E-2</v>
      </c>
      <c r="Y1784" s="3">
        <f>IF(U1784&gt;'Power Curve'!$C$37,0,INDEX(Ci,$W1784,1)*POWER(1-X1784,3)+INDEX(Ci,$W1784,2)*3*X1784*POWER(1-X1784,2)+INDEX(Ci,$W1784,3)*3*POWER(X1784,2)*(1-X1784)+INDEX(Ci,$W1784,4)*POWER(X1784,3))</f>
        <v>1222.820543804655</v>
      </c>
      <c r="Z1784" s="3">
        <f t="shared" si="714"/>
        <v>1221.2578217445871</v>
      </c>
      <c r="AA1784" s="3">
        <f t="shared" si="715"/>
        <v>1360.379943847656</v>
      </c>
      <c r="AB1784" s="3">
        <f t="shared" si="724"/>
        <v>-139.12212210306893</v>
      </c>
      <c r="AC1784" s="3">
        <f t="shared" si="725"/>
        <v>139.12212210306893</v>
      </c>
      <c r="AE1784" s="34">
        <f t="shared" si="716"/>
        <v>9</v>
      </c>
      <c r="AF1784" s="73" t="b">
        <f>COUNTIF('Power Curve'!$D$2:$D$31,AE1784)&gt;0</f>
        <v>1</v>
      </c>
      <c r="AG1784" s="73" t="b">
        <f t="shared" si="717"/>
        <v>0</v>
      </c>
      <c r="AH1784" s="73" t="b">
        <f t="shared" si="726"/>
        <v>1</v>
      </c>
      <c r="AI1784" s="34" t="str">
        <f t="shared" si="718"/>
        <v>Inner</v>
      </c>
      <c r="AJ1784" s="35" t="str">
        <f t="shared" si="727"/>
        <v>0.7-0.8</v>
      </c>
      <c r="AK1784" s="36" t="str">
        <f t="shared" si="719"/>
        <v>4-5</v>
      </c>
      <c r="AL1784" s="36" t="str">
        <f t="shared" si="720"/>
        <v>Mar</v>
      </c>
      <c r="AM1784" s="35" t="str">
        <f t="shared" si="721"/>
        <v>275-285</v>
      </c>
      <c r="AN1784" s="36" t="str">
        <f t="shared" si="722"/>
        <v>Inner-TI</v>
      </c>
    </row>
    <row r="1785" spans="5:40" x14ac:dyDescent="0.3">
      <c r="E1785" s="12">
        <v>40979.194444444445</v>
      </c>
      <c r="F1785" s="16">
        <v>9.58</v>
      </c>
      <c r="G1785" s="16">
        <v>1506.39001464844</v>
      </c>
      <c r="H1785" s="29">
        <v>1.2012915333708214</v>
      </c>
      <c r="I1785" s="26">
        <v>279.89999999999998</v>
      </c>
      <c r="J1785" s="30">
        <v>0.10438413361169102</v>
      </c>
      <c r="K1785" s="31">
        <v>0.22343500651203288</v>
      </c>
      <c r="L1785" s="111">
        <f t="shared" si="702"/>
        <v>0.8</v>
      </c>
      <c r="M1785" s="112">
        <f t="shared" si="703"/>
        <v>9.9999999999999992E-2</v>
      </c>
      <c r="N1785" s="112" t="b">
        <f t="shared" si="704"/>
        <v>1</v>
      </c>
      <c r="O1785" s="112" t="b">
        <f t="shared" si="705"/>
        <v>1</v>
      </c>
      <c r="P1785" s="113">
        <f t="shared" si="706"/>
        <v>8</v>
      </c>
      <c r="Q1785" s="113">
        <f t="shared" si="707"/>
        <v>16</v>
      </c>
      <c r="R1785" s="114" t="str">
        <f t="shared" si="723"/>
        <v>0.8-0.1</v>
      </c>
      <c r="S1785" s="127">
        <f t="shared" si="708"/>
        <v>-6.0676466262259811E-3</v>
      </c>
      <c r="T1785" s="112" t="b">
        <f t="shared" si="709"/>
        <v>1</v>
      </c>
      <c r="U1785" s="22">
        <f t="shared" si="710"/>
        <v>9.5177936510009875</v>
      </c>
      <c r="V1785" s="22">
        <f t="shared" si="711"/>
        <v>0.82905566623984051</v>
      </c>
      <c r="W1785" s="81">
        <f t="shared" si="712"/>
        <v>10</v>
      </c>
      <c r="X1785" s="22">
        <f t="shared" si="713"/>
        <v>0.54066849046952714</v>
      </c>
      <c r="Y1785" s="3">
        <f>IF(U1785&gt;'Power Curve'!$C$37,0,INDEX(Ci,$W1785,1)*POWER(1-X1785,3)+INDEX(Ci,$W1785,2)*3*X1785*POWER(1-X1785,2)+INDEX(Ci,$W1785,3)*3*POWER(X1785,2)*(1-X1785)+INDEX(Ci,$W1785,4)*POWER(X1785,3))</f>
        <v>1376.9427723098922</v>
      </c>
      <c r="Z1785" s="3">
        <f t="shared" si="714"/>
        <v>1368.5879701429799</v>
      </c>
      <c r="AA1785" s="3">
        <f t="shared" si="715"/>
        <v>1506.39001464844</v>
      </c>
      <c r="AB1785" s="3">
        <f t="shared" si="724"/>
        <v>-137.80204450546012</v>
      </c>
      <c r="AC1785" s="3">
        <f t="shared" si="725"/>
        <v>137.80204450546012</v>
      </c>
      <c r="AE1785" s="34">
        <f t="shared" si="716"/>
        <v>10</v>
      </c>
      <c r="AF1785" s="73" t="b">
        <f>COUNTIF('Power Curve'!$D$2:$D$31,AE1785)&gt;0</f>
        <v>1</v>
      </c>
      <c r="AG1785" s="73" t="b">
        <f t="shared" si="717"/>
        <v>0</v>
      </c>
      <c r="AH1785" s="73" t="b">
        <f t="shared" si="726"/>
        <v>1</v>
      </c>
      <c r="AI1785" s="34" t="str">
        <f t="shared" si="718"/>
        <v>Inner</v>
      </c>
      <c r="AJ1785" s="35" t="str">
        <f t="shared" si="727"/>
        <v>0.8-0.9</v>
      </c>
      <c r="AK1785" s="36" t="str">
        <f t="shared" si="719"/>
        <v>4-5</v>
      </c>
      <c r="AL1785" s="36" t="str">
        <f t="shared" si="720"/>
        <v>Mar</v>
      </c>
      <c r="AM1785" s="35" t="str">
        <f t="shared" si="721"/>
        <v>275-285</v>
      </c>
      <c r="AN1785" s="36" t="str">
        <f t="shared" si="722"/>
        <v>Inner-TI</v>
      </c>
    </row>
    <row r="1786" spans="5:40" x14ac:dyDescent="0.3">
      <c r="E1786" s="12">
        <v>40979.201388888891</v>
      </c>
      <c r="F1786" s="16">
        <v>9.99</v>
      </c>
      <c r="G1786" s="16">
        <v>1634.1699523925761</v>
      </c>
      <c r="H1786" s="29">
        <v>1.2006139157226605</v>
      </c>
      <c r="I1786" s="26">
        <v>279.3</v>
      </c>
      <c r="J1786" s="30">
        <v>0.1131131131131131</v>
      </c>
      <c r="K1786" s="31">
        <v>0.25197207309303732</v>
      </c>
      <c r="L1786" s="111">
        <f t="shared" si="702"/>
        <v>0.9</v>
      </c>
      <c r="M1786" s="112">
        <f t="shared" si="703"/>
        <v>0.11</v>
      </c>
      <c r="N1786" s="112" t="b">
        <f t="shared" si="704"/>
        <v>1</v>
      </c>
      <c r="O1786" s="112" t="b">
        <f t="shared" si="705"/>
        <v>1</v>
      </c>
      <c r="P1786" s="113">
        <f t="shared" si="706"/>
        <v>9</v>
      </c>
      <c r="Q1786" s="113">
        <f t="shared" si="707"/>
        <v>15</v>
      </c>
      <c r="R1786" s="114" t="str">
        <f t="shared" si="723"/>
        <v>0.9-0.11</v>
      </c>
      <c r="S1786" s="127">
        <f t="shared" si="708"/>
        <v>4.9096544614539309E-3</v>
      </c>
      <c r="T1786" s="112" t="b">
        <f t="shared" si="709"/>
        <v>1</v>
      </c>
      <c r="U1786" s="22">
        <f t="shared" si="710"/>
        <v>9.9232648536870283</v>
      </c>
      <c r="V1786" s="22">
        <f t="shared" si="711"/>
        <v>0.89172254768371273</v>
      </c>
      <c r="W1786" s="81">
        <f t="shared" si="712"/>
        <v>10</v>
      </c>
      <c r="X1786" s="22">
        <f t="shared" si="713"/>
        <v>0.97165810329734315</v>
      </c>
      <c r="Y1786" s="3">
        <f>IF(U1786&gt;'Power Curve'!$C$37,0,INDEX(Ci,$W1786,1)*POWER(1-X1786,3)+INDEX(Ci,$W1786,2)*3*X1786*POWER(1-X1786,2)+INDEX(Ci,$W1786,3)*3*POWER(X1786,2)*(1-X1786)+INDEX(Ci,$W1786,4)*POWER(X1786,3))</f>
        <v>1511.1566343316404</v>
      </c>
      <c r="Z1786" s="3">
        <f t="shared" si="714"/>
        <v>1518.5758912433425</v>
      </c>
      <c r="AA1786" s="3">
        <f t="shared" si="715"/>
        <v>1634.1699523925761</v>
      </c>
      <c r="AB1786" s="3">
        <f t="shared" si="724"/>
        <v>-115.59406114923354</v>
      </c>
      <c r="AC1786" s="3">
        <f t="shared" si="725"/>
        <v>115.59406114923354</v>
      </c>
      <c r="AE1786" s="34">
        <f t="shared" si="716"/>
        <v>10</v>
      </c>
      <c r="AF1786" s="73" t="b">
        <f>COUNTIF('Power Curve'!$D$2:$D$31,AE1786)&gt;0</f>
        <v>1</v>
      </c>
      <c r="AG1786" s="73" t="b">
        <f t="shared" si="717"/>
        <v>0</v>
      </c>
      <c r="AH1786" s="73" t="b">
        <f t="shared" si="726"/>
        <v>1</v>
      </c>
      <c r="AI1786" s="34" t="str">
        <f t="shared" si="718"/>
        <v>Inner</v>
      </c>
      <c r="AJ1786" s="35" t="str">
        <f t="shared" si="727"/>
        <v>0.8-0.9</v>
      </c>
      <c r="AK1786" s="36" t="str">
        <f t="shared" si="719"/>
        <v>4-5</v>
      </c>
      <c r="AL1786" s="36" t="str">
        <f t="shared" si="720"/>
        <v>Mar</v>
      </c>
      <c r="AM1786" s="35" t="str">
        <f t="shared" si="721"/>
        <v>275-285</v>
      </c>
      <c r="AN1786" s="36" t="str">
        <f t="shared" si="722"/>
        <v>Inner-TI</v>
      </c>
    </row>
    <row r="1787" spans="5:40" x14ac:dyDescent="0.3">
      <c r="E1787" s="12">
        <v>40979.208333333336</v>
      </c>
      <c r="F1787" s="16">
        <v>9.9</v>
      </c>
      <c r="G1787" s="16">
        <v>1606.639999389648</v>
      </c>
      <c r="H1787" s="29">
        <v>1.2000812373016789</v>
      </c>
      <c r="I1787" s="26">
        <v>279.39999999999998</v>
      </c>
      <c r="J1787" s="30">
        <v>0.12828282828282828</v>
      </c>
      <c r="K1787" s="31">
        <v>0.22635831960005479</v>
      </c>
      <c r="L1787" s="111">
        <f t="shared" si="702"/>
        <v>0.9</v>
      </c>
      <c r="M1787" s="112">
        <f t="shared" si="703"/>
        <v>0.13</v>
      </c>
      <c r="N1787" s="112" t="b">
        <f t="shared" si="704"/>
        <v>1</v>
      </c>
      <c r="O1787" s="112" t="b">
        <f t="shared" si="705"/>
        <v>1</v>
      </c>
      <c r="P1787" s="113">
        <f t="shared" si="706"/>
        <v>9</v>
      </c>
      <c r="Q1787" s="113">
        <f t="shared" si="707"/>
        <v>13</v>
      </c>
      <c r="R1787" s="114" t="str">
        <f t="shared" si="723"/>
        <v>0.9-0.13</v>
      </c>
      <c r="S1787" s="127">
        <f t="shared" si="708"/>
        <v>-3.9361611857989297E-3</v>
      </c>
      <c r="T1787" s="112" t="b">
        <f t="shared" si="709"/>
        <v>1</v>
      </c>
      <c r="U1787" s="22">
        <f t="shared" si="710"/>
        <v>9.8324115200491882</v>
      </c>
      <c r="V1787" s="22">
        <f t="shared" si="711"/>
        <v>0.87768087209702106</v>
      </c>
      <c r="W1787" s="81">
        <f t="shared" si="712"/>
        <v>10</v>
      </c>
      <c r="X1787" s="22">
        <f t="shared" si="713"/>
        <v>0.87508689718136035</v>
      </c>
      <c r="Y1787" s="3">
        <f>IF(U1787&gt;'Power Curve'!$C$37,0,INDEX(Ci,$W1787,1)*POWER(1-X1787,3)+INDEX(Ci,$W1787,2)*3*X1787*POWER(1-X1787,2)+INDEX(Ci,$W1787,3)*3*POWER(X1787,2)*(1-X1787)+INDEX(Ci,$W1787,4)*POWER(X1787,3))</f>
        <v>1483.4165277704819</v>
      </c>
      <c r="Z1787" s="3">
        <f t="shared" si="714"/>
        <v>1477.577561211499</v>
      </c>
      <c r="AA1787" s="3">
        <f t="shared" si="715"/>
        <v>1606.639999389648</v>
      </c>
      <c r="AB1787" s="3">
        <f t="shared" si="724"/>
        <v>-129.06243817814902</v>
      </c>
      <c r="AC1787" s="3">
        <f t="shared" si="725"/>
        <v>129.06243817814902</v>
      </c>
      <c r="AE1787" s="34">
        <f t="shared" si="716"/>
        <v>10</v>
      </c>
      <c r="AF1787" s="73" t="b">
        <f>COUNTIF('Power Curve'!$D$2:$D$31,AE1787)&gt;0</f>
        <v>1</v>
      </c>
      <c r="AG1787" s="73" t="b">
        <f t="shared" si="717"/>
        <v>0</v>
      </c>
      <c r="AH1787" s="73" t="b">
        <f t="shared" si="726"/>
        <v>1</v>
      </c>
      <c r="AI1787" s="34" t="str">
        <f t="shared" si="718"/>
        <v>Inner</v>
      </c>
      <c r="AJ1787" s="35" t="str">
        <f t="shared" si="727"/>
        <v>0.8-0.9</v>
      </c>
      <c r="AK1787" s="36" t="str">
        <f t="shared" si="719"/>
        <v>5-6</v>
      </c>
      <c r="AL1787" s="36" t="str">
        <f t="shared" si="720"/>
        <v>Mar</v>
      </c>
      <c r="AM1787" s="35" t="str">
        <f t="shared" si="721"/>
        <v>275-285</v>
      </c>
      <c r="AN1787" s="36" t="str">
        <f t="shared" si="722"/>
        <v>Inner-TI</v>
      </c>
    </row>
    <row r="1788" spans="5:40" x14ac:dyDescent="0.3">
      <c r="E1788" s="12">
        <v>40979.215277777781</v>
      </c>
      <c r="F1788" s="16">
        <v>8.8699999999999992</v>
      </c>
      <c r="G1788" s="16">
        <v>1115.5800247192394</v>
      </c>
      <c r="H1788" s="29">
        <v>1.1996820375144202</v>
      </c>
      <c r="I1788" s="26">
        <v>275.8</v>
      </c>
      <c r="J1788" s="30">
        <v>0.12288613303269449</v>
      </c>
      <c r="K1788" s="31">
        <v>0.23134194842169192</v>
      </c>
      <c r="L1788" s="111">
        <f t="shared" si="702"/>
        <v>0.70000000000000007</v>
      </c>
      <c r="M1788" s="112">
        <f t="shared" si="703"/>
        <v>0.12</v>
      </c>
      <c r="N1788" s="112" t="b">
        <f t="shared" si="704"/>
        <v>1</v>
      </c>
      <c r="O1788" s="112" t="b">
        <f t="shared" si="705"/>
        <v>1</v>
      </c>
      <c r="P1788" s="113">
        <f t="shared" si="706"/>
        <v>7.0000000000000009</v>
      </c>
      <c r="Q1788" s="113">
        <f t="shared" si="707"/>
        <v>14</v>
      </c>
      <c r="R1788" s="114" t="str">
        <f t="shared" si="723"/>
        <v>0.7-0.12</v>
      </c>
      <c r="S1788" s="127">
        <f t="shared" si="708"/>
        <v>7.9909258919463686E-3</v>
      </c>
      <c r="T1788" s="112" t="b">
        <f t="shared" si="709"/>
        <v>1</v>
      </c>
      <c r="U1788" s="22">
        <f t="shared" si="710"/>
        <v>8.8084665417342745</v>
      </c>
      <c r="V1788" s="22">
        <f t="shared" si="711"/>
        <v>0.7194268749301882</v>
      </c>
      <c r="W1788" s="81">
        <f t="shared" si="712"/>
        <v>9</v>
      </c>
      <c r="X1788" s="22">
        <f t="shared" si="713"/>
        <v>0.79941963785683579</v>
      </c>
      <c r="Y1788" s="3">
        <f>IF(U1788&gt;'Power Curve'!$C$37,0,INDEX(Ci,$W1788,1)*POWER(1-X1788,3)+INDEX(Ci,$W1788,2)*3*X1788*POWER(1-X1788,2)+INDEX(Ci,$W1788,3)*3*POWER(X1788,2)*(1-X1788)+INDEX(Ci,$W1788,4)*POWER(X1788,3))</f>
        <v>1132.5424511934148</v>
      </c>
      <c r="Z1788" s="3">
        <f t="shared" si="714"/>
        <v>1141.5925139903848</v>
      </c>
      <c r="AA1788" s="3">
        <f t="shared" si="715"/>
        <v>1115.5800247192394</v>
      </c>
      <c r="AB1788" s="3">
        <f t="shared" si="724"/>
        <v>26.012489271145341</v>
      </c>
      <c r="AC1788" s="3">
        <f t="shared" si="725"/>
        <v>26.012489271145341</v>
      </c>
      <c r="AE1788" s="34">
        <f t="shared" si="716"/>
        <v>9</v>
      </c>
      <c r="AF1788" s="73" t="b">
        <f>COUNTIF('Power Curve'!$D$2:$D$31,AE1788)&gt;0</f>
        <v>1</v>
      </c>
      <c r="AG1788" s="73" t="b">
        <f t="shared" si="717"/>
        <v>0</v>
      </c>
      <c r="AH1788" s="73" t="b">
        <f t="shared" si="726"/>
        <v>1</v>
      </c>
      <c r="AI1788" s="34" t="str">
        <f t="shared" si="718"/>
        <v>Inner</v>
      </c>
      <c r="AJ1788" s="35" t="str">
        <f t="shared" si="727"/>
        <v>0.7-0.8</v>
      </c>
      <c r="AK1788" s="36" t="str">
        <f t="shared" si="719"/>
        <v>5-6</v>
      </c>
      <c r="AL1788" s="36" t="str">
        <f t="shared" si="720"/>
        <v>Mar</v>
      </c>
      <c r="AM1788" s="35" t="str">
        <f t="shared" si="721"/>
        <v>275-285</v>
      </c>
      <c r="AN1788" s="36" t="str">
        <f t="shared" si="722"/>
        <v>Inner-TI</v>
      </c>
    </row>
    <row r="1789" spans="5:40" x14ac:dyDescent="0.3">
      <c r="E1789" s="12">
        <v>40979.222222222219</v>
      </c>
      <c r="F1789" s="16">
        <v>9.6999999999999993</v>
      </c>
      <c r="G1789" s="16">
        <v>1675.819946289068</v>
      </c>
      <c r="H1789" s="29">
        <v>1.1995490302828349</v>
      </c>
      <c r="I1789" s="26">
        <v>279.2</v>
      </c>
      <c r="J1789" s="30">
        <v>0.11855670103092783</v>
      </c>
      <c r="K1789" s="31">
        <v>0.22160111135620916</v>
      </c>
      <c r="L1789" s="111">
        <f t="shared" si="702"/>
        <v>0.8</v>
      </c>
      <c r="M1789" s="112">
        <f t="shared" si="703"/>
        <v>0.12</v>
      </c>
      <c r="N1789" s="112" t="b">
        <f t="shared" si="704"/>
        <v>1</v>
      </c>
      <c r="O1789" s="112" t="b">
        <f t="shared" si="705"/>
        <v>1</v>
      </c>
      <c r="P1789" s="113">
        <f t="shared" si="706"/>
        <v>8</v>
      </c>
      <c r="Q1789" s="113">
        <f t="shared" si="707"/>
        <v>14</v>
      </c>
      <c r="R1789" s="114" t="str">
        <f t="shared" si="723"/>
        <v>0.8-0.12</v>
      </c>
      <c r="S1789" s="127">
        <f t="shared" si="708"/>
        <v>-1.2779651666675459E-3</v>
      </c>
      <c r="T1789" s="112" t="b">
        <f t="shared" si="709"/>
        <v>1</v>
      </c>
      <c r="U1789" s="22">
        <f t="shared" si="710"/>
        <v>9.6323526175828516</v>
      </c>
      <c r="V1789" s="22">
        <f t="shared" si="711"/>
        <v>0.84676112381502866</v>
      </c>
      <c r="W1789" s="81">
        <f t="shared" si="712"/>
        <v>10</v>
      </c>
      <c r="X1789" s="22">
        <f t="shared" si="713"/>
        <v>0.6624372482160612</v>
      </c>
      <c r="Y1789" s="3">
        <f>IF(U1789&gt;'Power Curve'!$C$37,0,INDEX(Ci,$W1789,1)*POWER(1-X1789,3)+INDEX(Ci,$W1789,2)*3*X1789*POWER(1-X1789,2)+INDEX(Ci,$W1789,3)*3*POWER(X1789,2)*(1-X1789)+INDEX(Ci,$W1789,4)*POWER(X1789,3))</f>
        <v>1417.1006165367257</v>
      </c>
      <c r="Z1789" s="3">
        <f t="shared" si="714"/>
        <v>1415.2896113111287</v>
      </c>
      <c r="AA1789" s="3">
        <f t="shared" si="715"/>
        <v>1675.819946289068</v>
      </c>
      <c r="AB1789" s="3">
        <f t="shared" si="724"/>
        <v>-260.53033497793922</v>
      </c>
      <c r="AC1789" s="3">
        <f t="shared" si="725"/>
        <v>260.53033497793922</v>
      </c>
      <c r="AE1789" s="34">
        <f t="shared" si="716"/>
        <v>10</v>
      </c>
      <c r="AF1789" s="73" t="b">
        <f>COUNTIF('Power Curve'!$D$2:$D$31,AE1789)&gt;0</f>
        <v>1</v>
      </c>
      <c r="AG1789" s="73" t="b">
        <f t="shared" si="717"/>
        <v>0</v>
      </c>
      <c r="AH1789" s="73" t="b">
        <f t="shared" si="726"/>
        <v>1</v>
      </c>
      <c r="AI1789" s="34" t="str">
        <f t="shared" si="718"/>
        <v>Inner</v>
      </c>
      <c r="AJ1789" s="35" t="str">
        <f t="shared" si="727"/>
        <v>0.8-0.9</v>
      </c>
      <c r="AK1789" s="36" t="str">
        <f t="shared" si="719"/>
        <v>5-6</v>
      </c>
      <c r="AL1789" s="36" t="str">
        <f t="shared" si="720"/>
        <v>Mar</v>
      </c>
      <c r="AM1789" s="35" t="str">
        <f t="shared" si="721"/>
        <v>275-285</v>
      </c>
      <c r="AN1789" s="36" t="str">
        <f t="shared" si="722"/>
        <v>Inner-TI</v>
      </c>
    </row>
    <row r="1790" spans="5:40" x14ac:dyDescent="0.3">
      <c r="E1790" s="12">
        <v>40979.229166666664</v>
      </c>
      <c r="F1790" s="16">
        <v>11</v>
      </c>
      <c r="G1790" s="16">
        <v>1833.3000183105469</v>
      </c>
      <c r="H1790" s="29">
        <v>1.1992387947399241</v>
      </c>
      <c r="I1790" s="26">
        <v>284.89999999999998</v>
      </c>
      <c r="J1790" s="30">
        <v>9.0909090909090912E-2</v>
      </c>
      <c r="K1790" s="31">
        <v>0.24647018401518569</v>
      </c>
      <c r="L1790" s="111">
        <f t="shared" si="702"/>
        <v>1</v>
      </c>
      <c r="M1790" s="112">
        <f t="shared" si="703"/>
        <v>0.09</v>
      </c>
      <c r="N1790" s="112" t="b">
        <f t="shared" si="704"/>
        <v>1</v>
      </c>
      <c r="O1790" s="112" t="b">
        <f t="shared" si="705"/>
        <v>1</v>
      </c>
      <c r="P1790" s="113">
        <f t="shared" si="706"/>
        <v>10</v>
      </c>
      <c r="Q1790" s="113">
        <f t="shared" si="707"/>
        <v>17</v>
      </c>
      <c r="R1790" s="114" t="str">
        <f t="shared" si="723"/>
        <v>1-0.09</v>
      </c>
      <c r="S1790" s="127">
        <f t="shared" si="708"/>
        <v>6.0590199511918325E-3</v>
      </c>
      <c r="T1790" s="112" t="b">
        <f t="shared" si="709"/>
        <v>1</v>
      </c>
      <c r="U1790" s="22">
        <f t="shared" si="710"/>
        <v>10.922344707431007</v>
      </c>
      <c r="V1790" s="22">
        <f t="shared" si="711"/>
        <v>1.0461335596933965</v>
      </c>
      <c r="W1790" s="81">
        <f t="shared" si="712"/>
        <v>11</v>
      </c>
      <c r="X1790" s="22">
        <f t="shared" si="713"/>
        <v>0.94373537338820945</v>
      </c>
      <c r="Y1790" s="3">
        <f>IF(U1790&gt;'Power Curve'!$C$37,0,INDEX(Ci,$W1790,1)*POWER(1-X1790,3)+INDEX(Ci,$W1790,2)*3*X1790*POWER(1-X1790,2)+INDEX(Ci,$W1790,3)*3*POWER(X1790,2)*(1-X1790)+INDEX(Ci,$W1790,4)*POWER(X1790,3))</f>
        <v>1765.5631032941742</v>
      </c>
      <c r="Z1790" s="3">
        <f t="shared" si="714"/>
        <v>1776.2606853621219</v>
      </c>
      <c r="AA1790" s="3">
        <f t="shared" si="715"/>
        <v>1833.3000183105469</v>
      </c>
      <c r="AB1790" s="3">
        <f t="shared" si="724"/>
        <v>-57.039332948424999</v>
      </c>
      <c r="AC1790" s="3">
        <f t="shared" si="725"/>
        <v>57.039332948424999</v>
      </c>
      <c r="AE1790" s="34">
        <f t="shared" si="716"/>
        <v>11</v>
      </c>
      <c r="AF1790" s="73" t="b">
        <f>COUNTIF('Power Curve'!$D$2:$D$31,AE1790)&gt;0</f>
        <v>1</v>
      </c>
      <c r="AG1790" s="73" t="b">
        <f t="shared" si="717"/>
        <v>0</v>
      </c>
      <c r="AH1790" s="73" t="b">
        <f t="shared" si="726"/>
        <v>1</v>
      </c>
      <c r="AI1790" s="34" t="str">
        <f t="shared" si="718"/>
        <v>Outer</v>
      </c>
      <c r="AJ1790" s="35" t="str">
        <f t="shared" si="727"/>
        <v>1.0-1.1</v>
      </c>
      <c r="AK1790" s="36" t="str">
        <f t="shared" si="719"/>
        <v>5-6</v>
      </c>
      <c r="AL1790" s="36" t="str">
        <f t="shared" si="720"/>
        <v>Mar</v>
      </c>
      <c r="AM1790" s="35" t="str">
        <f t="shared" si="721"/>
        <v>275-285</v>
      </c>
      <c r="AN1790" s="36" t="str">
        <f t="shared" si="722"/>
        <v>HWS-LTI</v>
      </c>
    </row>
    <row r="1791" spans="5:40" x14ac:dyDescent="0.3">
      <c r="E1791" s="12">
        <v>40979.236111111109</v>
      </c>
      <c r="F1791" s="16">
        <v>10.47</v>
      </c>
      <c r="G1791" s="16">
        <v>1632.5899963378961</v>
      </c>
      <c r="H1791" s="29">
        <v>1.1988401561854158</v>
      </c>
      <c r="I1791" s="26">
        <v>287.7</v>
      </c>
      <c r="J1791" s="30">
        <v>0.10506208213944604</v>
      </c>
      <c r="K1791" s="31">
        <v>0.2792304519594348</v>
      </c>
      <c r="L1791" s="111">
        <f t="shared" si="702"/>
        <v>1</v>
      </c>
      <c r="M1791" s="112">
        <f t="shared" si="703"/>
        <v>0.11</v>
      </c>
      <c r="N1791" s="112" t="b">
        <f t="shared" si="704"/>
        <v>1</v>
      </c>
      <c r="O1791" s="112" t="b">
        <f t="shared" si="705"/>
        <v>1</v>
      </c>
      <c r="P1791" s="113">
        <f t="shared" si="706"/>
        <v>10</v>
      </c>
      <c r="Q1791" s="113">
        <f t="shared" si="707"/>
        <v>15</v>
      </c>
      <c r="R1791" s="114" t="str">
        <f t="shared" si="723"/>
        <v>1-0.11</v>
      </c>
      <c r="S1791" s="127">
        <f t="shared" si="708"/>
        <v>3.3916226553713921E-4</v>
      </c>
      <c r="T1791" s="112" t="b">
        <f t="shared" si="709"/>
        <v>1</v>
      </c>
      <c r="U1791" s="22">
        <f t="shared" si="710"/>
        <v>10.394934233139054</v>
      </c>
      <c r="V1791" s="22">
        <f t="shared" si="711"/>
        <v>0.9646205707418678</v>
      </c>
      <c r="W1791" s="81">
        <f t="shared" si="712"/>
        <v>11</v>
      </c>
      <c r="X1791" s="22">
        <f t="shared" si="713"/>
        <v>0.43188047191156564</v>
      </c>
      <c r="Y1791" s="3">
        <f>IF(U1791&gt;'Power Curve'!$C$37,0,INDEX(Ci,$W1791,1)*POWER(1-X1791,3)+INDEX(Ci,$W1791,2)*3*X1791*POWER(1-X1791,2)+INDEX(Ci,$W1791,3)*3*POWER(X1791,2)*(1-X1791)+INDEX(Ci,$W1791,4)*POWER(X1791,3))</f>
        <v>1643.6818728466749</v>
      </c>
      <c r="Z1791" s="3">
        <f t="shared" si="714"/>
        <v>1644.2393477144917</v>
      </c>
      <c r="AA1791" s="3">
        <f t="shared" si="715"/>
        <v>1632.5899963378961</v>
      </c>
      <c r="AB1791" s="3">
        <f t="shared" si="724"/>
        <v>11.649351376595632</v>
      </c>
      <c r="AC1791" s="3">
        <f t="shared" si="725"/>
        <v>11.649351376595632</v>
      </c>
      <c r="AE1791" s="34">
        <f t="shared" si="716"/>
        <v>10</v>
      </c>
      <c r="AF1791" s="73" t="b">
        <f>COUNTIF('Power Curve'!$D$2:$D$31,AE1791)&gt;0</f>
        <v>1</v>
      </c>
      <c r="AG1791" s="73" t="b">
        <f t="shared" si="717"/>
        <v>0</v>
      </c>
      <c r="AH1791" s="73" t="b">
        <f t="shared" si="726"/>
        <v>1</v>
      </c>
      <c r="AI1791" s="34" t="str">
        <f t="shared" si="718"/>
        <v>Inner</v>
      </c>
      <c r="AJ1791" s="35" t="str">
        <f t="shared" si="727"/>
        <v>0.9-1.0</v>
      </c>
      <c r="AK1791" s="36" t="str">
        <f t="shared" si="719"/>
        <v>5-6</v>
      </c>
      <c r="AL1791" s="36" t="str">
        <f t="shared" si="720"/>
        <v>Mar</v>
      </c>
      <c r="AM1791" s="35" t="str">
        <f t="shared" si="721"/>
        <v>285-295</v>
      </c>
      <c r="AN1791" s="36" t="str">
        <f t="shared" si="722"/>
        <v>Inner-TI</v>
      </c>
    </row>
    <row r="1792" spans="5:40" x14ac:dyDescent="0.3">
      <c r="E1792" s="12">
        <v>40979.243055555555</v>
      </c>
      <c r="F1792" s="16">
        <v>9.33</v>
      </c>
      <c r="G1792" s="16">
        <v>1477.109970092778</v>
      </c>
      <c r="H1792" s="29">
        <v>1.1986630674955732</v>
      </c>
      <c r="I1792" s="26">
        <v>285.8</v>
      </c>
      <c r="J1792" s="30">
        <v>9.8606645230439452E-2</v>
      </c>
      <c r="K1792" s="31">
        <v>0.26465267797038222</v>
      </c>
      <c r="L1792" s="111">
        <f t="shared" si="702"/>
        <v>0.8</v>
      </c>
      <c r="M1792" s="112">
        <f t="shared" si="703"/>
        <v>9.9999999999999992E-2</v>
      </c>
      <c r="N1792" s="112" t="b">
        <f t="shared" si="704"/>
        <v>1</v>
      </c>
      <c r="O1792" s="112" t="b">
        <f t="shared" si="705"/>
        <v>1</v>
      </c>
      <c r="P1792" s="113">
        <f t="shared" si="706"/>
        <v>8</v>
      </c>
      <c r="Q1792" s="113">
        <f t="shared" si="707"/>
        <v>16</v>
      </c>
      <c r="R1792" s="114" t="str">
        <f t="shared" si="723"/>
        <v>0.8-0.1</v>
      </c>
      <c r="S1792" s="127">
        <f t="shared" si="708"/>
        <v>-6.0676466262259811E-3</v>
      </c>
      <c r="T1792" s="112" t="b">
        <f t="shared" si="709"/>
        <v>1</v>
      </c>
      <c r="U1792" s="22">
        <f t="shared" si="710"/>
        <v>9.2626514554808139</v>
      </c>
      <c r="V1792" s="22">
        <f t="shared" si="711"/>
        <v>0.78962261745099138</v>
      </c>
      <c r="W1792" s="81">
        <f t="shared" si="712"/>
        <v>10</v>
      </c>
      <c r="X1792" s="22">
        <f t="shared" si="713"/>
        <v>0.26946887053394281</v>
      </c>
      <c r="Y1792" s="3">
        <f>IF(U1792&gt;'Power Curve'!$C$37,0,INDEX(Ci,$W1792,1)*POWER(1-X1792,3)+INDEX(Ci,$W1792,2)*3*X1792*POWER(1-X1792,2)+INDEX(Ci,$W1792,3)*3*POWER(X1792,2)*(1-X1792)+INDEX(Ci,$W1792,4)*POWER(X1792,3))</f>
        <v>1285.6755260507216</v>
      </c>
      <c r="Z1792" s="3">
        <f t="shared" si="714"/>
        <v>1277.8745012826587</v>
      </c>
      <c r="AA1792" s="3">
        <f t="shared" si="715"/>
        <v>1477.109970092778</v>
      </c>
      <c r="AB1792" s="3">
        <f t="shared" si="724"/>
        <v>-199.2354688101193</v>
      </c>
      <c r="AC1792" s="3">
        <f t="shared" si="725"/>
        <v>199.2354688101193</v>
      </c>
      <c r="AE1792" s="34">
        <f t="shared" si="716"/>
        <v>9</v>
      </c>
      <c r="AF1792" s="73" t="b">
        <f>COUNTIF('Power Curve'!$D$2:$D$31,AE1792)&gt;0</f>
        <v>1</v>
      </c>
      <c r="AG1792" s="73" t="b">
        <f t="shared" si="717"/>
        <v>0</v>
      </c>
      <c r="AH1792" s="73" t="b">
        <f t="shared" si="726"/>
        <v>1</v>
      </c>
      <c r="AI1792" s="34" t="str">
        <f t="shared" si="718"/>
        <v>Outer</v>
      </c>
      <c r="AJ1792" s="35" t="str">
        <f t="shared" si="727"/>
        <v>0.7-0.8</v>
      </c>
      <c r="AK1792" s="36" t="str">
        <f t="shared" si="719"/>
        <v>5-6</v>
      </c>
      <c r="AL1792" s="36" t="str">
        <f t="shared" si="720"/>
        <v>Mar</v>
      </c>
      <c r="AM1792" s="35" t="str">
        <f t="shared" si="721"/>
        <v>285-295</v>
      </c>
      <c r="AN1792" s="36" t="str">
        <f t="shared" si="722"/>
        <v>HWS-LTI</v>
      </c>
    </row>
    <row r="1793" spans="5:40" x14ac:dyDescent="0.3">
      <c r="E1793" s="12">
        <v>40979.25</v>
      </c>
      <c r="F1793" s="16">
        <v>9.2200000000000006</v>
      </c>
      <c r="G1793" s="16">
        <v>1235.2399520874069</v>
      </c>
      <c r="H1793" s="29">
        <v>1.1984417815104698</v>
      </c>
      <c r="I1793" s="26">
        <v>287.60000000000002</v>
      </c>
      <c r="J1793" s="30">
        <v>0.1019522776572668</v>
      </c>
      <c r="K1793" s="31">
        <v>0.25841435932387263</v>
      </c>
      <c r="L1793" s="111">
        <f t="shared" si="702"/>
        <v>0.8</v>
      </c>
      <c r="M1793" s="112">
        <f t="shared" si="703"/>
        <v>9.9999999999999992E-2</v>
      </c>
      <c r="N1793" s="112" t="b">
        <f t="shared" si="704"/>
        <v>1</v>
      </c>
      <c r="O1793" s="112" t="b">
        <f t="shared" si="705"/>
        <v>1</v>
      </c>
      <c r="P1793" s="113">
        <f t="shared" si="706"/>
        <v>8</v>
      </c>
      <c r="Q1793" s="113">
        <f t="shared" si="707"/>
        <v>16</v>
      </c>
      <c r="R1793" s="114" t="str">
        <f t="shared" si="723"/>
        <v>0.8-0.1</v>
      </c>
      <c r="S1793" s="127">
        <f t="shared" si="708"/>
        <v>-6.0676466262259811E-3</v>
      </c>
      <c r="T1793" s="112" t="b">
        <f t="shared" si="709"/>
        <v>1</v>
      </c>
      <c r="U1793" s="22">
        <f t="shared" si="710"/>
        <v>9.1528821805513481</v>
      </c>
      <c r="V1793" s="22">
        <f t="shared" si="711"/>
        <v>0.77265742216063427</v>
      </c>
      <c r="W1793" s="81">
        <f t="shared" si="712"/>
        <v>10</v>
      </c>
      <c r="X1793" s="22">
        <f t="shared" si="713"/>
        <v>0.1527912446289717</v>
      </c>
      <c r="Y1793" s="3">
        <f>IF(U1793&gt;'Power Curve'!$C$37,0,INDEX(Ci,$W1793,1)*POWER(1-X1793,3)+INDEX(Ci,$W1793,2)*3*X1793*POWER(1-X1793,2)+INDEX(Ci,$W1793,3)*3*POWER(X1793,2)*(1-X1793)+INDEX(Ci,$W1793,4)*POWER(X1793,3))</f>
        <v>1247.0217829108574</v>
      </c>
      <c r="Z1793" s="3">
        <f t="shared" si="714"/>
        <v>1239.455295396948</v>
      </c>
      <c r="AA1793" s="3">
        <f t="shared" si="715"/>
        <v>1235.2399520874069</v>
      </c>
      <c r="AB1793" s="3">
        <f t="shared" si="724"/>
        <v>4.2153433095411401</v>
      </c>
      <c r="AC1793" s="3">
        <f t="shared" si="725"/>
        <v>4.2153433095411401</v>
      </c>
      <c r="AE1793" s="34">
        <f t="shared" si="716"/>
        <v>9</v>
      </c>
      <c r="AF1793" s="73" t="b">
        <f>COUNTIF('Power Curve'!$D$2:$D$31,AE1793)&gt;0</f>
        <v>1</v>
      </c>
      <c r="AG1793" s="73" t="b">
        <f t="shared" si="717"/>
        <v>0</v>
      </c>
      <c r="AH1793" s="73" t="b">
        <f t="shared" si="726"/>
        <v>1</v>
      </c>
      <c r="AI1793" s="34" t="str">
        <f t="shared" si="718"/>
        <v>Inner</v>
      </c>
      <c r="AJ1793" s="35" t="str">
        <f t="shared" si="727"/>
        <v>0.7-0.8</v>
      </c>
      <c r="AK1793" s="36" t="str">
        <f t="shared" si="719"/>
        <v>6-7</v>
      </c>
      <c r="AL1793" s="36" t="str">
        <f t="shared" si="720"/>
        <v>Mar</v>
      </c>
      <c r="AM1793" s="35" t="str">
        <f t="shared" si="721"/>
        <v>285-295</v>
      </c>
      <c r="AN1793" s="36" t="str">
        <f t="shared" si="722"/>
        <v>Inner-TI</v>
      </c>
    </row>
    <row r="1794" spans="5:40" x14ac:dyDescent="0.3">
      <c r="E1794" s="12">
        <v>40979.256944444445</v>
      </c>
      <c r="F1794" s="16">
        <v>7.01</v>
      </c>
      <c r="G1794" s="16">
        <v>596.97002935409546</v>
      </c>
      <c r="H1794" s="29">
        <v>1.1993390072597307</v>
      </c>
      <c r="I1794" s="26">
        <v>272.39999999999998</v>
      </c>
      <c r="J1794" s="30">
        <v>0.14693295292439373</v>
      </c>
      <c r="K1794" s="31">
        <v>0.16465845183476896</v>
      </c>
      <c r="L1794" s="111">
        <f t="shared" si="702"/>
        <v>0.4</v>
      </c>
      <c r="M1794" s="112">
        <f t="shared" si="703"/>
        <v>0.15000000000000002</v>
      </c>
      <c r="N1794" s="112" t="b">
        <f t="shared" si="704"/>
        <v>1</v>
      </c>
      <c r="O1794" s="112" t="b">
        <f t="shared" si="705"/>
        <v>1</v>
      </c>
      <c r="P1794" s="113">
        <f t="shared" si="706"/>
        <v>4</v>
      </c>
      <c r="Q1794" s="113">
        <f t="shared" si="707"/>
        <v>10.999999999999998</v>
      </c>
      <c r="R1794" s="114" t="str">
        <f t="shared" si="723"/>
        <v>0.4-0.15</v>
      </c>
      <c r="S1794" s="127">
        <f t="shared" si="708"/>
        <v>4.2340806602081477E-2</v>
      </c>
      <c r="T1794" s="112" t="b">
        <f t="shared" si="709"/>
        <v>1</v>
      </c>
      <c r="U1794" s="22">
        <f t="shared" si="710"/>
        <v>6.9607062759720382</v>
      </c>
      <c r="V1794" s="22">
        <f t="shared" si="711"/>
        <v>0.43384956945412073</v>
      </c>
      <c r="W1794" s="81">
        <f t="shared" si="712"/>
        <v>7</v>
      </c>
      <c r="X1794" s="22">
        <f t="shared" si="713"/>
        <v>0.94468072372736289</v>
      </c>
      <c r="Y1794" s="3">
        <f>IF(U1794&gt;'Power Curve'!$C$37,0,INDEX(Ci,$W1794,1)*POWER(1-X1794,3)+INDEX(Ci,$W1794,2)*3*X1794*POWER(1-X1794,2)+INDEX(Ci,$W1794,3)*3*POWER(X1794,2)*(1-X1794)+INDEX(Ci,$W1794,4)*POWER(X1794,3))</f>
        <v>586.35721135608208</v>
      </c>
      <c r="Z1794" s="3">
        <f t="shared" si="714"/>
        <v>611.18404864184572</v>
      </c>
      <c r="AA1794" s="3">
        <f t="shared" si="715"/>
        <v>596.97002935409546</v>
      </c>
      <c r="AB1794" s="3">
        <f t="shared" si="724"/>
        <v>14.214019287750261</v>
      </c>
      <c r="AC1794" s="3">
        <f t="shared" si="725"/>
        <v>14.214019287750261</v>
      </c>
      <c r="AE1794" s="34">
        <f t="shared" si="716"/>
        <v>7</v>
      </c>
      <c r="AF1794" s="73" t="b">
        <f>COUNTIF('Power Curve'!$D$2:$D$31,AE1794)&gt;0</f>
        <v>1</v>
      </c>
      <c r="AG1794" s="73" t="b">
        <f t="shared" si="717"/>
        <v>0</v>
      </c>
      <c r="AH1794" s="73" t="b">
        <f t="shared" si="726"/>
        <v>1</v>
      </c>
      <c r="AI1794" s="34" t="str">
        <f t="shared" si="718"/>
        <v>Outer</v>
      </c>
      <c r="AJ1794" s="35" t="str">
        <f t="shared" si="727"/>
        <v>0.4-0.5</v>
      </c>
      <c r="AK1794" s="36" t="str">
        <f t="shared" si="719"/>
        <v>6-7</v>
      </c>
      <c r="AL1794" s="36" t="str">
        <f t="shared" si="720"/>
        <v>Mar</v>
      </c>
      <c r="AM1794" s="35" t="str">
        <f t="shared" si="721"/>
        <v>265-275</v>
      </c>
      <c r="AN1794" s="36" t="str">
        <f t="shared" si="722"/>
        <v>LWS-HTI</v>
      </c>
    </row>
    <row r="1795" spans="5:40" x14ac:dyDescent="0.3">
      <c r="E1795" s="12">
        <v>40979.263888888891</v>
      </c>
      <c r="F1795" s="16">
        <v>8.51</v>
      </c>
      <c r="G1795" s="16">
        <v>1116.0799865722706</v>
      </c>
      <c r="H1795" s="29">
        <v>1.1978226151902636</v>
      </c>
      <c r="I1795" s="26">
        <v>274.89999999999998</v>
      </c>
      <c r="J1795" s="30">
        <v>0.14571092831962398</v>
      </c>
      <c r="K1795" s="31">
        <v>0.23002087464937715</v>
      </c>
      <c r="L1795" s="111">
        <f t="shared" ref="L1795:L1858" si="728">ROUND((V1795-CenterOfFirstWindSpeedBin)/WindSpeedBinWidth,0)*WindSpeedBinWidth+CenterOfFirstWindSpeedBin</f>
        <v>0.70000000000000007</v>
      </c>
      <c r="M1795" s="112">
        <f t="shared" ref="M1795:M1858" si="729">ROUND((J1795-CenterOfFirstTurbulenceBin)/TurbulenceBinWidth,0)*TurbulenceBinWidth+CenterOfFirstTurbulenceBin</f>
        <v>0.15000000000000002</v>
      </c>
      <c r="N1795" s="112" t="b">
        <f t="shared" ref="N1795:N1858" si="730">IF(AND(L1795&gt;=CenterOfFirstWindSpeedBin,L1795&lt;=CenterOfLastWindSpeedBin),TRUE,FALSE)</f>
        <v>1</v>
      </c>
      <c r="O1795" s="112" t="b">
        <f t="shared" ref="O1795:O1858" si="731">IF(AND(M1795&gt;=CenterOfFirstTurbulenceBin,M1795&lt;=CenterOfLastTurbulenceBin),TRUE,FALSE)</f>
        <v>1</v>
      </c>
      <c r="P1795" s="113">
        <f t="shared" ref="P1795:P1858" si="732">(L1795-CenterOfFirstWindSpeedBin)/WindSpeedBinWidth+1</f>
        <v>7.0000000000000009</v>
      </c>
      <c r="Q1795" s="113">
        <f t="shared" ref="Q1795:Q1858" si="733">NumberOfTurbulenceBins-(M1795-CenterOfFirstTurbulenceBin)/TurbulenceBinWidth</f>
        <v>10.999999999999998</v>
      </c>
      <c r="R1795" s="114" t="str">
        <f t="shared" si="723"/>
        <v>0.7-0.15</v>
      </c>
      <c r="S1795" s="127">
        <f t="shared" ref="S1795:S1858" si="734">IF(T1795,INDEX(PowerDeviationMatrix,Q1795,P1795),IF(UseMatrixPadValue,MatrixPadValue,0))</f>
        <v>1.0048182677690141E-2</v>
      </c>
      <c r="T1795" s="112" t="b">
        <f t="shared" ref="T1795:T1858" si="735">IF(AND(P1795&gt;0,Q1795&gt;0,N1795,O1795),LEN(INDEX(PowerDeviationMatrix,Q1795,P1795))&gt;0,FALSE)</f>
        <v>1</v>
      </c>
      <c r="U1795" s="22">
        <f t="shared" ref="U1795:U1858" si="736">F1795*(H1795/Ref_Density)^(1/3)</f>
        <v>8.4465955639418642</v>
      </c>
      <c r="V1795" s="22">
        <f t="shared" ref="V1795:V1858" si="737">(U1795-CutInWindSpeed)/(RatedWindSpeed-CutInWindSpeed)</f>
        <v>0.66349854879242709</v>
      </c>
      <c r="W1795" s="81">
        <f t="shared" ref="W1795:W1858" si="738">COUNTIF(xa,"&lt;"&amp;U1795)</f>
        <v>9</v>
      </c>
      <c r="X1795" s="22">
        <f t="shared" ref="X1795:X1858" si="739">(U1795-INDEX(xa,$W1795))/(INDEX(xb,$W1795)-INDEX(xa,$W1795))</f>
        <v>0.43771209315191634</v>
      </c>
      <c r="Y1795" s="3">
        <f>IF(U1795&gt;'Power Curve'!$C$37,0,INDEX(Ci,$W1795,1)*POWER(1-X1795,3)+INDEX(Ci,$W1795,2)*3*X1795*POWER(1-X1795,2)+INDEX(Ci,$W1795,3)*3*POWER(X1795,2)*(1-X1795)+INDEX(Ci,$W1795,4)*POWER(X1795,3))</f>
        <v>1015.9319654422086</v>
      </c>
      <c r="Z1795" s="3">
        <f t="shared" ref="Z1795:Z1858" si="740">IF(OR(T1795,UseMatrixPadValue),Y1795*(1+S1795),"")</f>
        <v>1026.1402354190766</v>
      </c>
      <c r="AA1795" s="3">
        <f t="shared" ref="AA1795:AA1858" si="741">IF(AH1795,G1795,"")</f>
        <v>1116.0799865722706</v>
      </c>
      <c r="AB1795" s="3">
        <f t="shared" si="724"/>
        <v>-89.939751153194038</v>
      </c>
      <c r="AC1795" s="3">
        <f t="shared" si="725"/>
        <v>89.939751153194038</v>
      </c>
      <c r="AE1795" s="34">
        <f t="shared" ref="AE1795:AE1858" si="742">MROUND(U1795-Centre_First_Bin,Bin_Width)+Centre_First_Bin</f>
        <v>8</v>
      </c>
      <c r="AF1795" s="73" t="b">
        <f>COUNTIF('Power Curve'!$D$2:$D$31,AE1795)&gt;0</f>
        <v>1</v>
      </c>
      <c r="AG1795" s="73" t="b">
        <f t="shared" ref="AG1795:AG1858" si="743">(G1795&lt;0)</f>
        <v>0</v>
      </c>
      <c r="AH1795" s="73" t="b">
        <f t="shared" si="726"/>
        <v>1</v>
      </c>
      <c r="AI1795" s="34" t="str">
        <f t="shared" ref="AI1795:AI1858" si="744">IF(AH1795,IF(AND(J1795&gt;=LowerTurbLimit,J1795&lt;=UpperTurbLimit,K1795&gt;=LowerShearLimit,K1795&lt;=UpperShearLimit),"Inner","Outer"),"")</f>
        <v>Outer</v>
      </c>
      <c r="AJ1795" s="35" t="str">
        <f t="shared" si="727"/>
        <v>0.6-0.7</v>
      </c>
      <c r="AK1795" s="36" t="str">
        <f t="shared" ref="AK1795:AK1858" si="745">IF(AH1795,HOUR(E1795)&amp;"-"&amp;HOUR(E1795)+1,"")</f>
        <v>6-7</v>
      </c>
      <c r="AL1795" s="36" t="str">
        <f t="shared" ref="AL1795:AL1858" si="746">IF(AH1795,TEXT(E1795,"mmm"),"")</f>
        <v>Mar</v>
      </c>
      <c r="AM1795" s="35" t="str">
        <f t="shared" ref="AM1795:AM1858" si="747">IF(AH1795,IF(OR(I1795&lt;5,I1795&gt;=355),"355-5",MROUND(I1795,10)-5&amp;"-"&amp;MROUND(I1795,10)+5),"")</f>
        <v>265-275</v>
      </c>
      <c r="AN1795" s="36" t="str">
        <f t="shared" ref="AN1795:AN1858" si="748">IF(AH1795,IF(V1795&lt;0.5,IF(J1795&lt;=LowerTurbLimit,"LWS-LTI",IF(J1795&gt;=UpperTurbLimit,"LWS-HTI","Inner-TI")),IF(J1795&lt;=LowerTurbLimit,"HWS-LTI",IF(J1795&gt;=UpperTurbLimit,"HWS-HTI","Inner-TI"))),"")</f>
        <v>HWS-HTI</v>
      </c>
    </row>
    <row r="1796" spans="5:40" x14ac:dyDescent="0.3">
      <c r="E1796" s="12">
        <v>40979.270833333336</v>
      </c>
      <c r="F1796" s="16">
        <v>8.93</v>
      </c>
      <c r="G1796" s="16">
        <v>1114.7699737548851</v>
      </c>
      <c r="H1796" s="29">
        <v>1.197557452948798</v>
      </c>
      <c r="I1796" s="26">
        <v>282.3</v>
      </c>
      <c r="J1796" s="30">
        <v>8.2866741321388576E-2</v>
      </c>
      <c r="K1796" s="31">
        <v>0.21229654178167326</v>
      </c>
      <c r="L1796" s="111">
        <f t="shared" si="728"/>
        <v>0.70000000000000007</v>
      </c>
      <c r="M1796" s="112">
        <f t="shared" si="729"/>
        <v>0.08</v>
      </c>
      <c r="N1796" s="112" t="b">
        <f t="shared" si="730"/>
        <v>1</v>
      </c>
      <c r="O1796" s="112" t="b">
        <f t="shared" si="731"/>
        <v>1</v>
      </c>
      <c r="P1796" s="113">
        <f t="shared" si="732"/>
        <v>7.0000000000000009</v>
      </c>
      <c r="Q1796" s="113">
        <f t="shared" si="733"/>
        <v>18</v>
      </c>
      <c r="R1796" s="114" t="str">
        <f t="shared" ref="R1796:R1859" si="749">L1796&amp;"-"&amp;M1796</f>
        <v>0.7-0.08</v>
      </c>
      <c r="S1796" s="127">
        <f t="shared" si="734"/>
        <v>-1.674127324026084E-2</v>
      </c>
      <c r="T1796" s="112" t="b">
        <f t="shared" si="735"/>
        <v>1</v>
      </c>
      <c r="U1796" s="22">
        <f t="shared" si="736"/>
        <v>8.8628122362675459</v>
      </c>
      <c r="V1796" s="22">
        <f t="shared" si="737"/>
        <v>0.72782617720798382</v>
      </c>
      <c r="W1796" s="81">
        <f t="shared" si="738"/>
        <v>9</v>
      </c>
      <c r="X1796" s="22">
        <f t="shared" si="739"/>
        <v>0.85374078804918341</v>
      </c>
      <c r="Y1796" s="3">
        <f>IF(U1796&gt;'Power Curve'!$C$37,0,INDEX(Ci,$W1796,1)*POWER(1-X1796,3)+INDEX(Ci,$W1796,2)*3*X1796*POWER(1-X1796,2)+INDEX(Ci,$W1796,3)*3*POWER(X1796,2)*(1-X1796)+INDEX(Ci,$W1796,4)*POWER(X1796,3))</f>
        <v>1150.2980526502406</v>
      </c>
      <c r="Z1796" s="3">
        <f t="shared" si="740"/>
        <v>1131.0405986430831</v>
      </c>
      <c r="AA1796" s="3">
        <f t="shared" si="741"/>
        <v>1114.7699737548851</v>
      </c>
      <c r="AB1796" s="3">
        <f t="shared" ref="AB1796:AB1859" si="750">IF(AH1796,Z1796-AA1796,"")</f>
        <v>16.270624888197972</v>
      </c>
      <c r="AC1796" s="3">
        <f t="shared" ref="AC1796:AC1859" si="751">IF(AH1796,ABS(AB1796),"")</f>
        <v>16.270624888197972</v>
      </c>
      <c r="AE1796" s="34">
        <f t="shared" si="742"/>
        <v>9</v>
      </c>
      <c r="AF1796" s="73" t="b">
        <f>COUNTIF('Power Curve'!$D$2:$D$31,AE1796)&gt;0</f>
        <v>1</v>
      </c>
      <c r="AG1796" s="73" t="b">
        <f t="shared" si="743"/>
        <v>0</v>
      </c>
      <c r="AH1796" s="73" t="b">
        <f t="shared" ref="AH1796:AH1859" si="752">AND(AF1796,NOT(AG1796))</f>
        <v>1</v>
      </c>
      <c r="AI1796" s="34" t="str">
        <f t="shared" si="744"/>
        <v>Outer</v>
      </c>
      <c r="AJ1796" s="35" t="str">
        <f t="shared" ref="AJ1796:AJ1859" si="753">IF(AH1796,TEXT(ROUND(V1796+0.05,1)-0.1,"0.0")&amp;"-"&amp;TEXT(ROUND(V1796+0.05,1),"0.0"),"")</f>
        <v>0.7-0.8</v>
      </c>
      <c r="AK1796" s="36" t="str">
        <f t="shared" si="745"/>
        <v>6-7</v>
      </c>
      <c r="AL1796" s="36" t="str">
        <f t="shared" si="746"/>
        <v>Mar</v>
      </c>
      <c r="AM1796" s="35" t="str">
        <f t="shared" si="747"/>
        <v>275-285</v>
      </c>
      <c r="AN1796" s="36" t="str">
        <f t="shared" si="748"/>
        <v>HWS-LTI</v>
      </c>
    </row>
    <row r="1797" spans="5:40" x14ac:dyDescent="0.3">
      <c r="E1797" s="12">
        <v>40979.277777777781</v>
      </c>
      <c r="F1797" s="16">
        <v>7.51</v>
      </c>
      <c r="G1797" s="16">
        <v>736.86000251769997</v>
      </c>
      <c r="H1797" s="29">
        <v>1.1979552398228233</v>
      </c>
      <c r="I1797" s="26">
        <v>273</v>
      </c>
      <c r="J1797" s="30">
        <v>0.19573901464713717</v>
      </c>
      <c r="K1797" s="31">
        <v>0.20262814672905696</v>
      </c>
      <c r="L1797" s="111">
        <f t="shared" si="728"/>
        <v>0.5</v>
      </c>
      <c r="M1797" s="112">
        <f t="shared" si="729"/>
        <v>0.2</v>
      </c>
      <c r="N1797" s="112" t="b">
        <f t="shared" si="730"/>
        <v>1</v>
      </c>
      <c r="O1797" s="112" t="b">
        <f t="shared" si="731"/>
        <v>1</v>
      </c>
      <c r="P1797" s="113">
        <f t="shared" si="732"/>
        <v>5</v>
      </c>
      <c r="Q1797" s="113">
        <f t="shared" si="733"/>
        <v>6</v>
      </c>
      <c r="R1797" s="114" t="str">
        <f t="shared" si="749"/>
        <v>0.5-0.2</v>
      </c>
      <c r="S1797" s="127">
        <f t="shared" si="734"/>
        <v>7.6968855082678062E-2</v>
      </c>
      <c r="T1797" s="112" t="b">
        <f t="shared" si="735"/>
        <v>1</v>
      </c>
      <c r="U1797" s="22">
        <f t="shared" si="736"/>
        <v>7.4543212413682562</v>
      </c>
      <c r="V1797" s="22">
        <f t="shared" si="737"/>
        <v>0.51013935356329654</v>
      </c>
      <c r="W1797" s="81">
        <f t="shared" si="738"/>
        <v>8</v>
      </c>
      <c r="X1797" s="22">
        <f t="shared" si="739"/>
        <v>0.44204261873395262</v>
      </c>
      <c r="Y1797" s="3">
        <f>IF(U1797&gt;'Power Curve'!$C$37,0,INDEX(Ci,$W1797,1)*POWER(1-X1797,3)+INDEX(Ci,$W1797,2)*3*X1797*POWER(1-X1797,2)+INDEX(Ci,$W1797,3)*3*POWER(X1797,2)*(1-X1797)+INDEX(Ci,$W1797,4)*POWER(X1797,3))</f>
        <v>718.96878842863578</v>
      </c>
      <c r="Z1797" s="3">
        <f t="shared" si="740"/>
        <v>774.30699291416818</v>
      </c>
      <c r="AA1797" s="3">
        <f t="shared" si="741"/>
        <v>736.86000251769997</v>
      </c>
      <c r="AB1797" s="3">
        <f t="shared" si="750"/>
        <v>37.446990396468209</v>
      </c>
      <c r="AC1797" s="3">
        <f t="shared" si="751"/>
        <v>37.446990396468209</v>
      </c>
      <c r="AE1797" s="34">
        <f t="shared" si="742"/>
        <v>7</v>
      </c>
      <c r="AF1797" s="73" t="b">
        <f>COUNTIF('Power Curve'!$D$2:$D$31,AE1797)&gt;0</f>
        <v>1</v>
      </c>
      <c r="AG1797" s="73" t="b">
        <f t="shared" si="743"/>
        <v>0</v>
      </c>
      <c r="AH1797" s="73" t="b">
        <f t="shared" si="752"/>
        <v>1</v>
      </c>
      <c r="AI1797" s="34" t="str">
        <f t="shared" si="744"/>
        <v>Outer</v>
      </c>
      <c r="AJ1797" s="35" t="str">
        <f t="shared" si="753"/>
        <v>0.5-0.6</v>
      </c>
      <c r="AK1797" s="36" t="str">
        <f t="shared" si="745"/>
        <v>6-7</v>
      </c>
      <c r="AL1797" s="36" t="str">
        <f t="shared" si="746"/>
        <v>Mar</v>
      </c>
      <c r="AM1797" s="35" t="str">
        <f t="shared" si="747"/>
        <v>265-275</v>
      </c>
      <c r="AN1797" s="36" t="str">
        <f t="shared" si="748"/>
        <v>HWS-HTI</v>
      </c>
    </row>
    <row r="1798" spans="5:40" x14ac:dyDescent="0.3">
      <c r="E1798" s="12">
        <v>40979.368055555555</v>
      </c>
      <c r="F1798" s="16">
        <v>5.77</v>
      </c>
      <c r="G1798" s="16">
        <v>188.22000503540079</v>
      </c>
      <c r="H1798" s="29">
        <v>1.1965124413738819</v>
      </c>
      <c r="I1798" s="26">
        <v>207.5</v>
      </c>
      <c r="J1798" s="30">
        <v>0.12824956672443674</v>
      </c>
      <c r="K1798" s="31">
        <v>0.11371015793777602</v>
      </c>
      <c r="L1798" s="111">
        <f t="shared" si="728"/>
        <v>0.2</v>
      </c>
      <c r="M1798" s="112">
        <f t="shared" si="729"/>
        <v>0.13</v>
      </c>
      <c r="N1798" s="112" t="b">
        <f t="shared" si="730"/>
        <v>1</v>
      </c>
      <c r="O1798" s="112" t="b">
        <f t="shared" si="731"/>
        <v>1</v>
      </c>
      <c r="P1798" s="113">
        <f t="shared" si="732"/>
        <v>2</v>
      </c>
      <c r="Q1798" s="113">
        <f t="shared" si="733"/>
        <v>13</v>
      </c>
      <c r="R1798" s="114" t="str">
        <f t="shared" si="749"/>
        <v>0.2-0.13</v>
      </c>
      <c r="S1798" s="127">
        <f t="shared" si="734"/>
        <v>1.302763973689296E-2</v>
      </c>
      <c r="T1798" s="112" t="b">
        <f t="shared" si="735"/>
        <v>1</v>
      </c>
      <c r="U1798" s="22">
        <f t="shared" si="736"/>
        <v>5.724921330823479</v>
      </c>
      <c r="V1798" s="22">
        <f t="shared" si="737"/>
        <v>0.2428550225301277</v>
      </c>
      <c r="W1798" s="81">
        <f t="shared" si="738"/>
        <v>6</v>
      </c>
      <c r="X1798" s="22">
        <f t="shared" si="739"/>
        <v>0.69452522551517304</v>
      </c>
      <c r="Y1798" s="3">
        <f>IF(U1798&gt;'Power Curve'!$C$37,0,INDEX(Ci,$W1798,1)*POWER(1-X1798,3)+INDEX(Ci,$W1798,2)*3*X1798*POWER(1-X1798,2)+INDEX(Ci,$W1798,3)*3*POWER(X1798,2)*(1-X1798)+INDEX(Ci,$W1798,4)*POWER(X1798,3))</f>
        <v>316.13359734382743</v>
      </c>
      <c r="Z1798" s="3">
        <f t="shared" si="740"/>
        <v>320.25207195875078</v>
      </c>
      <c r="AA1798" s="3">
        <f t="shared" si="741"/>
        <v>188.22000503540079</v>
      </c>
      <c r="AB1798" s="3">
        <f t="shared" si="750"/>
        <v>132.03206692334999</v>
      </c>
      <c r="AC1798" s="3">
        <f t="shared" si="751"/>
        <v>132.03206692334999</v>
      </c>
      <c r="AE1798" s="34">
        <f t="shared" si="742"/>
        <v>6</v>
      </c>
      <c r="AF1798" s="73" t="b">
        <f>COUNTIF('Power Curve'!$D$2:$D$31,AE1798)&gt;0</f>
        <v>1</v>
      </c>
      <c r="AG1798" s="73" t="b">
        <f t="shared" si="743"/>
        <v>0</v>
      </c>
      <c r="AH1798" s="73" t="b">
        <f t="shared" si="752"/>
        <v>1</v>
      </c>
      <c r="AI1798" s="34" t="str">
        <f t="shared" si="744"/>
        <v>Inner</v>
      </c>
      <c r="AJ1798" s="35" t="str">
        <f t="shared" si="753"/>
        <v>0.2-0.3</v>
      </c>
      <c r="AK1798" s="36" t="str">
        <f t="shared" si="745"/>
        <v>8-9</v>
      </c>
      <c r="AL1798" s="36" t="str">
        <f t="shared" si="746"/>
        <v>Mar</v>
      </c>
      <c r="AM1798" s="35" t="str">
        <f t="shared" si="747"/>
        <v>205-215</v>
      </c>
      <c r="AN1798" s="36" t="str">
        <f t="shared" si="748"/>
        <v>Inner-TI</v>
      </c>
    </row>
    <row r="1799" spans="5:40" x14ac:dyDescent="0.3">
      <c r="E1799" s="12">
        <v>40979.375</v>
      </c>
      <c r="F1799" s="16">
        <v>6.4</v>
      </c>
      <c r="G1799" s="16">
        <v>284.00001525878884</v>
      </c>
      <c r="H1799" s="29">
        <v>1.1963233971186513</v>
      </c>
      <c r="I1799" s="26">
        <v>208</v>
      </c>
      <c r="J1799" s="30">
        <v>0.10781249999999999</v>
      </c>
      <c r="K1799" s="31">
        <v>0.24465211777225038</v>
      </c>
      <c r="L1799" s="111">
        <f t="shared" si="728"/>
        <v>0.30000000000000004</v>
      </c>
      <c r="M1799" s="112">
        <f t="shared" si="729"/>
        <v>0.11</v>
      </c>
      <c r="N1799" s="112" t="b">
        <f t="shared" si="730"/>
        <v>1</v>
      </c>
      <c r="O1799" s="112" t="b">
        <f t="shared" si="731"/>
        <v>1</v>
      </c>
      <c r="P1799" s="113">
        <f t="shared" si="732"/>
        <v>3.0000000000000004</v>
      </c>
      <c r="Q1799" s="113">
        <f t="shared" si="733"/>
        <v>15</v>
      </c>
      <c r="R1799" s="114" t="str">
        <f t="shared" si="749"/>
        <v>0.3-0.11</v>
      </c>
      <c r="S1799" s="127">
        <f t="shared" si="734"/>
        <v>-2.4161179974829692E-3</v>
      </c>
      <c r="T1799" s="112" t="b">
        <f t="shared" si="735"/>
        <v>1</v>
      </c>
      <c r="U1799" s="22">
        <f t="shared" si="736"/>
        <v>6.3496649538246537</v>
      </c>
      <c r="V1799" s="22">
        <f t="shared" si="737"/>
        <v>0.33941116337583038</v>
      </c>
      <c r="W1799" s="81">
        <f t="shared" si="738"/>
        <v>7</v>
      </c>
      <c r="X1799" s="22">
        <f t="shared" si="739"/>
        <v>0.32352896008555021</v>
      </c>
      <c r="Y1799" s="3">
        <f>IF(U1799&gt;'Power Curve'!$C$37,0,INDEX(Ci,$W1799,1)*POWER(1-X1799,3)+INDEX(Ci,$W1799,2)*3*X1799*POWER(1-X1799,2)+INDEX(Ci,$W1799,3)*3*POWER(X1799,2)*(1-X1799)+INDEX(Ci,$W1799,4)*POWER(X1799,3))</f>
        <v>435.57952581126619</v>
      </c>
      <c r="Z1799" s="3">
        <f t="shared" si="740"/>
        <v>434.5271142796185</v>
      </c>
      <c r="AA1799" s="3">
        <f t="shared" si="741"/>
        <v>284.00001525878884</v>
      </c>
      <c r="AB1799" s="3">
        <f t="shared" si="750"/>
        <v>150.52709902082967</v>
      </c>
      <c r="AC1799" s="3">
        <f t="shared" si="751"/>
        <v>150.52709902082967</v>
      </c>
      <c r="AE1799" s="34">
        <f t="shared" si="742"/>
        <v>6</v>
      </c>
      <c r="AF1799" s="73" t="b">
        <f>COUNTIF('Power Curve'!$D$2:$D$31,AE1799)&gt;0</f>
        <v>1</v>
      </c>
      <c r="AG1799" s="73" t="b">
        <f t="shared" si="743"/>
        <v>0</v>
      </c>
      <c r="AH1799" s="73" t="b">
        <f t="shared" si="752"/>
        <v>1</v>
      </c>
      <c r="AI1799" s="34" t="str">
        <f t="shared" si="744"/>
        <v>Inner</v>
      </c>
      <c r="AJ1799" s="35" t="str">
        <f t="shared" si="753"/>
        <v>0.3-0.4</v>
      </c>
      <c r="AK1799" s="36" t="str">
        <f t="shared" si="745"/>
        <v>9-10</v>
      </c>
      <c r="AL1799" s="36" t="str">
        <f t="shared" si="746"/>
        <v>Mar</v>
      </c>
      <c r="AM1799" s="35" t="str">
        <f t="shared" si="747"/>
        <v>205-215</v>
      </c>
      <c r="AN1799" s="36" t="str">
        <f t="shared" si="748"/>
        <v>Inner-TI</v>
      </c>
    </row>
    <row r="1800" spans="5:40" x14ac:dyDescent="0.3">
      <c r="E1800" s="12">
        <v>40979.381944444445</v>
      </c>
      <c r="F1800" s="16">
        <v>6.97</v>
      </c>
      <c r="G1800" s="16">
        <v>383.7599983215332</v>
      </c>
      <c r="H1800" s="29">
        <v>1.1967088448645824</v>
      </c>
      <c r="I1800" s="26">
        <v>203.3</v>
      </c>
      <c r="J1800" s="30">
        <v>7.7474892395982792E-2</v>
      </c>
      <c r="K1800" s="31">
        <v>0.19070228035705106</v>
      </c>
      <c r="L1800" s="111">
        <f t="shared" si="728"/>
        <v>0.4</v>
      </c>
      <c r="M1800" s="112">
        <f t="shared" si="729"/>
        <v>0.08</v>
      </c>
      <c r="N1800" s="112" t="b">
        <f t="shared" si="730"/>
        <v>1</v>
      </c>
      <c r="O1800" s="112" t="b">
        <f t="shared" si="731"/>
        <v>1</v>
      </c>
      <c r="P1800" s="113">
        <f t="shared" si="732"/>
        <v>4</v>
      </c>
      <c r="Q1800" s="113">
        <f t="shared" si="733"/>
        <v>18</v>
      </c>
      <c r="R1800" s="114" t="str">
        <f t="shared" si="749"/>
        <v>0.4-0.08</v>
      </c>
      <c r="S1800" s="127">
        <f t="shared" si="734"/>
        <v>-2.0887483269879482E-2</v>
      </c>
      <c r="T1800" s="112" t="b">
        <f t="shared" si="735"/>
        <v>1</v>
      </c>
      <c r="U1800" s="22">
        <f t="shared" si="736"/>
        <v>6.91592458482776</v>
      </c>
      <c r="V1800" s="22">
        <f t="shared" si="737"/>
        <v>0.42692841473042131</v>
      </c>
      <c r="W1800" s="81">
        <f t="shared" si="738"/>
        <v>7</v>
      </c>
      <c r="X1800" s="22">
        <f t="shared" si="739"/>
        <v>0.89915806359796813</v>
      </c>
      <c r="Y1800" s="3">
        <f>IF(U1800&gt;'Power Curve'!$C$37,0,INDEX(Ci,$W1800,1)*POWER(1-X1800,3)+INDEX(Ci,$W1800,2)*3*X1800*POWER(1-X1800,2)+INDEX(Ci,$W1800,3)*3*POWER(X1800,2)*(1-X1800)+INDEX(Ci,$W1800,4)*POWER(X1800,3))</f>
        <v>574.8651176985087</v>
      </c>
      <c r="Z1800" s="3">
        <f t="shared" si="740"/>
        <v>562.8576321701438</v>
      </c>
      <c r="AA1800" s="3">
        <f t="shared" si="741"/>
        <v>383.7599983215332</v>
      </c>
      <c r="AB1800" s="3">
        <f t="shared" si="750"/>
        <v>179.0976338486106</v>
      </c>
      <c r="AC1800" s="3">
        <f t="shared" si="751"/>
        <v>179.0976338486106</v>
      </c>
      <c r="AE1800" s="34">
        <f t="shared" si="742"/>
        <v>7</v>
      </c>
      <c r="AF1800" s="73" t="b">
        <f>COUNTIF('Power Curve'!$D$2:$D$31,AE1800)&gt;0</f>
        <v>1</v>
      </c>
      <c r="AG1800" s="73" t="b">
        <f t="shared" si="743"/>
        <v>0</v>
      </c>
      <c r="AH1800" s="73" t="b">
        <f t="shared" si="752"/>
        <v>1</v>
      </c>
      <c r="AI1800" s="34" t="str">
        <f t="shared" si="744"/>
        <v>Outer</v>
      </c>
      <c r="AJ1800" s="35" t="str">
        <f t="shared" si="753"/>
        <v>0.4-0.5</v>
      </c>
      <c r="AK1800" s="36" t="str">
        <f t="shared" si="745"/>
        <v>9-10</v>
      </c>
      <c r="AL1800" s="36" t="str">
        <f t="shared" si="746"/>
        <v>Mar</v>
      </c>
      <c r="AM1800" s="35" t="str">
        <f t="shared" si="747"/>
        <v>195-205</v>
      </c>
      <c r="AN1800" s="36" t="str">
        <f t="shared" si="748"/>
        <v>LWS-LTI</v>
      </c>
    </row>
    <row r="1801" spans="5:40" x14ac:dyDescent="0.3">
      <c r="E1801" s="12">
        <v>40979.388888888891</v>
      </c>
      <c r="F1801" s="16">
        <v>7.62</v>
      </c>
      <c r="G1801" s="16">
        <v>395.60001373291072</v>
      </c>
      <c r="H1801" s="29">
        <v>1.1967408003751754</v>
      </c>
      <c r="I1801" s="26">
        <v>206.9</v>
      </c>
      <c r="J1801" s="30">
        <v>8.6614173228346455E-2</v>
      </c>
      <c r="K1801" s="31">
        <v>0.2213406672142671</v>
      </c>
      <c r="L1801" s="111">
        <f t="shared" si="728"/>
        <v>0.5</v>
      </c>
      <c r="M1801" s="112">
        <f t="shared" si="729"/>
        <v>0.09</v>
      </c>
      <c r="N1801" s="112" t="b">
        <f t="shared" si="730"/>
        <v>1</v>
      </c>
      <c r="O1801" s="112" t="b">
        <f t="shared" si="731"/>
        <v>1</v>
      </c>
      <c r="P1801" s="113">
        <f t="shared" si="732"/>
        <v>5</v>
      </c>
      <c r="Q1801" s="113">
        <f t="shared" si="733"/>
        <v>17</v>
      </c>
      <c r="R1801" s="114" t="str">
        <f t="shared" si="749"/>
        <v>0.5-0.09</v>
      </c>
      <c r="S1801" s="127">
        <f t="shared" si="734"/>
        <v>-1.9098901849401599E-2</v>
      </c>
      <c r="T1801" s="112" t="b">
        <f t="shared" si="735"/>
        <v>1</v>
      </c>
      <c r="U1801" s="22">
        <f t="shared" si="736"/>
        <v>7.5609489822189246</v>
      </c>
      <c r="V1801" s="22">
        <f t="shared" si="737"/>
        <v>0.52661901463478988</v>
      </c>
      <c r="W1801" s="81">
        <f t="shared" si="738"/>
        <v>8</v>
      </c>
      <c r="X1801" s="22">
        <f t="shared" si="739"/>
        <v>0.54936143140277593</v>
      </c>
      <c r="Y1801" s="3">
        <f>IF(U1801&gt;'Power Curve'!$C$37,0,INDEX(Ci,$W1801,1)*POWER(1-X1801,3)+INDEX(Ci,$W1801,2)*3*X1801*POWER(1-X1801,2)+INDEX(Ci,$W1801,3)*3*POWER(X1801,2)*(1-X1801)+INDEX(Ci,$W1801,4)*POWER(X1801,3))</f>
        <v>749.28652689445312</v>
      </c>
      <c r="Z1801" s="3">
        <f t="shared" si="740"/>
        <v>734.97597706021702</v>
      </c>
      <c r="AA1801" s="3">
        <f t="shared" si="741"/>
        <v>395.60001373291072</v>
      </c>
      <c r="AB1801" s="3">
        <f t="shared" si="750"/>
        <v>339.37596332730629</v>
      </c>
      <c r="AC1801" s="3">
        <f t="shared" si="751"/>
        <v>339.37596332730629</v>
      </c>
      <c r="AE1801" s="34">
        <f t="shared" si="742"/>
        <v>8</v>
      </c>
      <c r="AF1801" s="73" t="b">
        <f>COUNTIF('Power Curve'!$D$2:$D$31,AE1801)&gt;0</f>
        <v>1</v>
      </c>
      <c r="AG1801" s="73" t="b">
        <f t="shared" si="743"/>
        <v>0</v>
      </c>
      <c r="AH1801" s="73" t="b">
        <f t="shared" si="752"/>
        <v>1</v>
      </c>
      <c r="AI1801" s="34" t="str">
        <f t="shared" si="744"/>
        <v>Outer</v>
      </c>
      <c r="AJ1801" s="35" t="str">
        <f t="shared" si="753"/>
        <v>0.5-0.6</v>
      </c>
      <c r="AK1801" s="36" t="str">
        <f t="shared" si="745"/>
        <v>9-10</v>
      </c>
      <c r="AL1801" s="36" t="str">
        <f t="shared" si="746"/>
        <v>Mar</v>
      </c>
      <c r="AM1801" s="35" t="str">
        <f t="shared" si="747"/>
        <v>205-215</v>
      </c>
      <c r="AN1801" s="36" t="str">
        <f t="shared" si="748"/>
        <v>HWS-LTI</v>
      </c>
    </row>
    <row r="1802" spans="5:40" x14ac:dyDescent="0.3">
      <c r="E1802" s="12">
        <v>40979.395833333336</v>
      </c>
      <c r="F1802" s="16">
        <v>8.19</v>
      </c>
      <c r="G1802" s="16">
        <v>643.1699781417849</v>
      </c>
      <c r="H1802" s="29">
        <v>1.1969055243049573</v>
      </c>
      <c r="I1802" s="26">
        <v>204.1</v>
      </c>
      <c r="J1802" s="30">
        <v>9.8901098901098911E-2</v>
      </c>
      <c r="K1802" s="31">
        <v>0.22402710011232907</v>
      </c>
      <c r="L1802" s="111">
        <f t="shared" si="728"/>
        <v>0.6</v>
      </c>
      <c r="M1802" s="112">
        <f t="shared" si="729"/>
        <v>9.9999999999999992E-2</v>
      </c>
      <c r="N1802" s="112" t="b">
        <f t="shared" si="730"/>
        <v>1</v>
      </c>
      <c r="O1802" s="112" t="b">
        <f t="shared" si="731"/>
        <v>1</v>
      </c>
      <c r="P1802" s="113">
        <f t="shared" si="732"/>
        <v>6</v>
      </c>
      <c r="Q1802" s="113">
        <f t="shared" si="733"/>
        <v>16</v>
      </c>
      <c r="R1802" s="114" t="str">
        <f t="shared" si="749"/>
        <v>0.6-0.1</v>
      </c>
      <c r="S1802" s="127">
        <f t="shared" si="734"/>
        <v>-7.7910698820127019E-3</v>
      </c>
      <c r="T1802" s="112" t="b">
        <f t="shared" si="735"/>
        <v>1</v>
      </c>
      <c r="U1802" s="22">
        <f t="shared" si="736"/>
        <v>8.126904618518461</v>
      </c>
      <c r="V1802" s="22">
        <f t="shared" si="737"/>
        <v>0.61408928262799289</v>
      </c>
      <c r="W1802" s="81">
        <f t="shared" si="738"/>
        <v>9</v>
      </c>
      <c r="X1802" s="22">
        <f t="shared" si="739"/>
        <v>0.11816553089671349</v>
      </c>
      <c r="Y1802" s="3">
        <f>IF(U1802&gt;'Power Curve'!$C$37,0,INDEX(Ci,$W1802,1)*POWER(1-X1802,3)+INDEX(Ci,$W1802,2)*3*X1802*POWER(1-X1802,2)+INDEX(Ci,$W1802,3)*3*POWER(X1802,2)*(1-X1802)+INDEX(Ci,$W1802,4)*POWER(X1802,3))</f>
        <v>916.41369215955478</v>
      </c>
      <c r="Z1802" s="3">
        <f t="shared" si="740"/>
        <v>909.27384904310645</v>
      </c>
      <c r="AA1802" s="3">
        <f t="shared" si="741"/>
        <v>643.1699781417849</v>
      </c>
      <c r="AB1802" s="3">
        <f t="shared" si="750"/>
        <v>266.10387090132156</v>
      </c>
      <c r="AC1802" s="3">
        <f t="shared" si="751"/>
        <v>266.10387090132156</v>
      </c>
      <c r="AE1802" s="34">
        <f t="shared" si="742"/>
        <v>8</v>
      </c>
      <c r="AF1802" s="73" t="b">
        <f>COUNTIF('Power Curve'!$D$2:$D$31,AE1802)&gt;0</f>
        <v>1</v>
      </c>
      <c r="AG1802" s="73" t="b">
        <f t="shared" si="743"/>
        <v>0</v>
      </c>
      <c r="AH1802" s="73" t="b">
        <f t="shared" si="752"/>
        <v>1</v>
      </c>
      <c r="AI1802" s="34" t="str">
        <f t="shared" si="744"/>
        <v>Outer</v>
      </c>
      <c r="AJ1802" s="35" t="str">
        <f t="shared" si="753"/>
        <v>0.6-0.7</v>
      </c>
      <c r="AK1802" s="36" t="str">
        <f t="shared" si="745"/>
        <v>9-10</v>
      </c>
      <c r="AL1802" s="36" t="str">
        <f t="shared" si="746"/>
        <v>Mar</v>
      </c>
      <c r="AM1802" s="35" t="str">
        <f t="shared" si="747"/>
        <v>195-205</v>
      </c>
      <c r="AN1802" s="36" t="str">
        <f t="shared" si="748"/>
        <v>HWS-LTI</v>
      </c>
    </row>
    <row r="1803" spans="5:40" x14ac:dyDescent="0.3">
      <c r="E1803" s="12">
        <v>40979.402777777781</v>
      </c>
      <c r="F1803" s="16">
        <v>8.6</v>
      </c>
      <c r="G1803" s="16">
        <v>887.46001434326217</v>
      </c>
      <c r="H1803" s="29">
        <v>1.1964065720345491</v>
      </c>
      <c r="I1803" s="26">
        <v>201.4</v>
      </c>
      <c r="J1803" s="30">
        <v>7.441860465116279E-2</v>
      </c>
      <c r="K1803" s="31">
        <v>0.10232747524176711</v>
      </c>
      <c r="L1803" s="111">
        <f t="shared" si="728"/>
        <v>0.70000000000000007</v>
      </c>
      <c r="M1803" s="112">
        <f t="shared" si="729"/>
        <v>6.9999999999999993E-2</v>
      </c>
      <c r="N1803" s="112" t="b">
        <f t="shared" si="730"/>
        <v>1</v>
      </c>
      <c r="O1803" s="112" t="b">
        <f t="shared" si="731"/>
        <v>1</v>
      </c>
      <c r="P1803" s="113">
        <f t="shared" si="732"/>
        <v>7.0000000000000009</v>
      </c>
      <c r="Q1803" s="113">
        <f t="shared" si="733"/>
        <v>19</v>
      </c>
      <c r="R1803" s="114" t="str">
        <f t="shared" si="749"/>
        <v>0.7-0.07</v>
      </c>
      <c r="S1803" s="127">
        <f t="shared" si="734"/>
        <v>-1.8996706929311522E-2</v>
      </c>
      <c r="T1803" s="112" t="b">
        <f t="shared" si="735"/>
        <v>1</v>
      </c>
      <c r="U1803" s="22">
        <f t="shared" si="736"/>
        <v>8.5325600158793939</v>
      </c>
      <c r="V1803" s="22">
        <f t="shared" si="737"/>
        <v>0.67678463195263594</v>
      </c>
      <c r="W1803" s="81">
        <f t="shared" si="738"/>
        <v>9</v>
      </c>
      <c r="X1803" s="22">
        <f t="shared" si="739"/>
        <v>0.52363772065572034</v>
      </c>
      <c r="Y1803" s="3">
        <f>IF(U1803&gt;'Power Curve'!$C$37,0,INDEX(Ci,$W1803,1)*POWER(1-X1803,3)+INDEX(Ci,$W1803,2)*3*X1803*POWER(1-X1803,2)+INDEX(Ci,$W1803,3)*3*POWER(X1803,2)*(1-X1803)+INDEX(Ci,$W1803,4)*POWER(X1803,3))</f>
        <v>1043.32196219759</v>
      </c>
      <c r="Z1803" s="3">
        <f t="shared" si="740"/>
        <v>1023.5022806488081</v>
      </c>
      <c r="AA1803" s="3">
        <f t="shared" si="741"/>
        <v>887.46001434326217</v>
      </c>
      <c r="AB1803" s="3">
        <f t="shared" si="750"/>
        <v>136.04226630554592</v>
      </c>
      <c r="AC1803" s="3">
        <f t="shared" si="751"/>
        <v>136.04226630554592</v>
      </c>
      <c r="AE1803" s="34">
        <f t="shared" si="742"/>
        <v>9</v>
      </c>
      <c r="AF1803" s="73" t="b">
        <f>COUNTIF('Power Curve'!$D$2:$D$31,AE1803)&gt;0</f>
        <v>1</v>
      </c>
      <c r="AG1803" s="73" t="b">
        <f t="shared" si="743"/>
        <v>0</v>
      </c>
      <c r="AH1803" s="73" t="b">
        <f t="shared" si="752"/>
        <v>1</v>
      </c>
      <c r="AI1803" s="34" t="str">
        <f t="shared" si="744"/>
        <v>Outer</v>
      </c>
      <c r="AJ1803" s="35" t="str">
        <f t="shared" si="753"/>
        <v>0.6-0.7</v>
      </c>
      <c r="AK1803" s="36" t="str">
        <f t="shared" si="745"/>
        <v>9-10</v>
      </c>
      <c r="AL1803" s="36" t="str">
        <f t="shared" si="746"/>
        <v>Mar</v>
      </c>
      <c r="AM1803" s="35" t="str">
        <f t="shared" si="747"/>
        <v>195-205</v>
      </c>
      <c r="AN1803" s="36" t="str">
        <f t="shared" si="748"/>
        <v>HWS-LTI</v>
      </c>
    </row>
    <row r="1804" spans="5:40" x14ac:dyDescent="0.3">
      <c r="E1804" s="12">
        <v>40979.423611111109</v>
      </c>
      <c r="F1804" s="16">
        <v>10.59</v>
      </c>
      <c r="G1804" s="16">
        <v>1375.4000396728541</v>
      </c>
      <c r="H1804" s="29">
        <v>1.1950116260260553</v>
      </c>
      <c r="I1804" s="26">
        <v>203.1</v>
      </c>
      <c r="J1804" s="30">
        <v>9.442870632672333E-2</v>
      </c>
      <c r="K1804" s="31">
        <v>0.1362412366095957</v>
      </c>
      <c r="L1804" s="111">
        <f t="shared" si="728"/>
        <v>1</v>
      </c>
      <c r="M1804" s="112">
        <f t="shared" si="729"/>
        <v>0.09</v>
      </c>
      <c r="N1804" s="112" t="b">
        <f t="shared" si="730"/>
        <v>1</v>
      </c>
      <c r="O1804" s="112" t="b">
        <f t="shared" si="731"/>
        <v>1</v>
      </c>
      <c r="P1804" s="113">
        <f t="shared" si="732"/>
        <v>10</v>
      </c>
      <c r="Q1804" s="113">
        <f t="shared" si="733"/>
        <v>17</v>
      </c>
      <c r="R1804" s="114" t="str">
        <f t="shared" si="749"/>
        <v>1-0.09</v>
      </c>
      <c r="S1804" s="127">
        <f t="shared" si="734"/>
        <v>6.0590199511918325E-3</v>
      </c>
      <c r="T1804" s="112" t="b">
        <f t="shared" si="735"/>
        <v>1</v>
      </c>
      <c r="U1804" s="22">
        <f t="shared" si="736"/>
        <v>10.502869613590025</v>
      </c>
      <c r="V1804" s="22">
        <f t="shared" si="737"/>
        <v>0.9813023317288686</v>
      </c>
      <c r="W1804" s="81">
        <f t="shared" si="738"/>
        <v>11</v>
      </c>
      <c r="X1804" s="22">
        <f t="shared" si="739"/>
        <v>0.53663237999747415</v>
      </c>
      <c r="Y1804" s="3">
        <f>IF(U1804&gt;'Power Curve'!$C$37,0,INDEX(Ci,$W1804,1)*POWER(1-X1804,3)+INDEX(Ci,$W1804,2)*3*X1804*POWER(1-X1804,2)+INDEX(Ci,$W1804,3)*3*POWER(X1804,2)*(1-X1804)+INDEX(Ci,$W1804,4)*POWER(X1804,3))</f>
        <v>1671.7262183476512</v>
      </c>
      <c r="Z1804" s="3">
        <f t="shared" si="740"/>
        <v>1681.8552408575501</v>
      </c>
      <c r="AA1804" s="3">
        <f t="shared" si="741"/>
        <v>1375.4000396728541</v>
      </c>
      <c r="AB1804" s="3">
        <f t="shared" si="750"/>
        <v>306.45520118469608</v>
      </c>
      <c r="AC1804" s="3">
        <f t="shared" si="751"/>
        <v>306.45520118469608</v>
      </c>
      <c r="AE1804" s="34">
        <f t="shared" si="742"/>
        <v>11</v>
      </c>
      <c r="AF1804" s="73" t="b">
        <f>COUNTIF('Power Curve'!$D$2:$D$31,AE1804)&gt;0</f>
        <v>1</v>
      </c>
      <c r="AG1804" s="73" t="b">
        <f t="shared" si="743"/>
        <v>0</v>
      </c>
      <c r="AH1804" s="73" t="b">
        <f t="shared" si="752"/>
        <v>1</v>
      </c>
      <c r="AI1804" s="34" t="str">
        <f t="shared" si="744"/>
        <v>Outer</v>
      </c>
      <c r="AJ1804" s="35" t="str">
        <f t="shared" si="753"/>
        <v>0.9-1.0</v>
      </c>
      <c r="AK1804" s="36" t="str">
        <f t="shared" si="745"/>
        <v>10-11</v>
      </c>
      <c r="AL1804" s="36" t="str">
        <f t="shared" si="746"/>
        <v>Mar</v>
      </c>
      <c r="AM1804" s="35" t="str">
        <f t="shared" si="747"/>
        <v>195-205</v>
      </c>
      <c r="AN1804" s="36" t="str">
        <f t="shared" si="748"/>
        <v>HWS-LTI</v>
      </c>
    </row>
    <row r="1805" spans="5:40" x14ac:dyDescent="0.3">
      <c r="E1805" s="12">
        <v>40979.430555555555</v>
      </c>
      <c r="F1805" s="16">
        <v>10.82</v>
      </c>
      <c r="G1805" s="16">
        <v>1783.9500427246089</v>
      </c>
      <c r="H1805" s="29">
        <v>1.1939840722969699</v>
      </c>
      <c r="I1805" s="26">
        <v>201.6</v>
      </c>
      <c r="J1805" s="30">
        <v>0.10258780036968577</v>
      </c>
      <c r="K1805" s="31">
        <v>0.18018623744637019</v>
      </c>
      <c r="L1805" s="111">
        <f t="shared" si="728"/>
        <v>1</v>
      </c>
      <c r="M1805" s="112">
        <f t="shared" si="729"/>
        <v>9.9999999999999992E-2</v>
      </c>
      <c r="N1805" s="112" t="b">
        <f t="shared" si="730"/>
        <v>1</v>
      </c>
      <c r="O1805" s="112" t="b">
        <f t="shared" si="731"/>
        <v>1</v>
      </c>
      <c r="P1805" s="113">
        <f t="shared" si="732"/>
        <v>10</v>
      </c>
      <c r="Q1805" s="113">
        <f t="shared" si="733"/>
        <v>16</v>
      </c>
      <c r="R1805" s="114" t="str">
        <f t="shared" si="749"/>
        <v>1-0.1</v>
      </c>
      <c r="S1805" s="127">
        <f t="shared" si="734"/>
        <v>9.5759205925877739E-3</v>
      </c>
      <c r="T1805" s="112" t="b">
        <f t="shared" si="735"/>
        <v>1</v>
      </c>
      <c r="U1805" s="22">
        <f t="shared" si="736"/>
        <v>10.727900635638772</v>
      </c>
      <c r="V1805" s="22">
        <f t="shared" si="737"/>
        <v>1.0160816015919407</v>
      </c>
      <c r="W1805" s="81">
        <f t="shared" si="738"/>
        <v>11</v>
      </c>
      <c r="X1805" s="22">
        <f t="shared" si="739"/>
        <v>0.75502628234570246</v>
      </c>
      <c r="Y1805" s="3">
        <f>IF(U1805&gt;'Power Curve'!$C$37,0,INDEX(Ci,$W1805,1)*POWER(1-X1805,3)+INDEX(Ci,$W1805,2)*3*X1805*POWER(1-X1805,2)+INDEX(Ci,$W1805,3)*3*POWER(X1805,2)*(1-X1805)+INDEX(Ci,$W1805,4)*POWER(X1805,3))</f>
        <v>1725.5341296860454</v>
      </c>
      <c r="Z1805" s="3">
        <f t="shared" si="740"/>
        <v>1742.0577074917192</v>
      </c>
      <c r="AA1805" s="3">
        <f t="shared" si="741"/>
        <v>1783.9500427246089</v>
      </c>
      <c r="AB1805" s="3">
        <f t="shared" si="750"/>
        <v>-41.892335232889764</v>
      </c>
      <c r="AC1805" s="3">
        <f t="shared" si="751"/>
        <v>41.892335232889764</v>
      </c>
      <c r="AE1805" s="34">
        <f t="shared" si="742"/>
        <v>11</v>
      </c>
      <c r="AF1805" s="73" t="b">
        <f>COUNTIF('Power Curve'!$D$2:$D$31,AE1805)&gt;0</f>
        <v>1</v>
      </c>
      <c r="AG1805" s="73" t="b">
        <f t="shared" si="743"/>
        <v>0</v>
      </c>
      <c r="AH1805" s="73" t="b">
        <f t="shared" si="752"/>
        <v>1</v>
      </c>
      <c r="AI1805" s="34" t="str">
        <f t="shared" si="744"/>
        <v>Inner</v>
      </c>
      <c r="AJ1805" s="35" t="str">
        <f t="shared" si="753"/>
        <v>1.0-1.1</v>
      </c>
      <c r="AK1805" s="36" t="str">
        <f t="shared" si="745"/>
        <v>10-11</v>
      </c>
      <c r="AL1805" s="36" t="str">
        <f t="shared" si="746"/>
        <v>Mar</v>
      </c>
      <c r="AM1805" s="35" t="str">
        <f t="shared" si="747"/>
        <v>195-205</v>
      </c>
      <c r="AN1805" s="36" t="str">
        <f t="shared" si="748"/>
        <v>Inner-TI</v>
      </c>
    </row>
    <row r="1806" spans="5:40" x14ac:dyDescent="0.3">
      <c r="E1806" s="12">
        <v>40979.4375</v>
      </c>
      <c r="F1806" s="16">
        <v>11.53</v>
      </c>
      <c r="G1806" s="16">
        <v>1911.1099548339889</v>
      </c>
      <c r="H1806" s="29">
        <v>1.193032578635391</v>
      </c>
      <c r="I1806" s="26">
        <v>201.7</v>
      </c>
      <c r="J1806" s="30">
        <v>9.4535993061578505E-2</v>
      </c>
      <c r="K1806" s="31">
        <v>0.16597204880057748</v>
      </c>
      <c r="L1806" s="111">
        <f t="shared" si="728"/>
        <v>1.1000000000000001</v>
      </c>
      <c r="M1806" s="112">
        <f t="shared" si="729"/>
        <v>0.09</v>
      </c>
      <c r="N1806" s="112" t="b">
        <f t="shared" si="730"/>
        <v>1</v>
      </c>
      <c r="O1806" s="112" t="b">
        <f t="shared" si="731"/>
        <v>1</v>
      </c>
      <c r="P1806" s="113">
        <f t="shared" si="732"/>
        <v>11</v>
      </c>
      <c r="Q1806" s="113">
        <f t="shared" si="733"/>
        <v>17</v>
      </c>
      <c r="R1806" s="114" t="str">
        <f t="shared" si="749"/>
        <v>1.1-0.09</v>
      </c>
      <c r="S1806" s="127">
        <f t="shared" si="734"/>
        <v>1.1181626133052857E-2</v>
      </c>
      <c r="T1806" s="112" t="b">
        <f t="shared" si="735"/>
        <v>1</v>
      </c>
      <c r="U1806" s="22">
        <f t="shared" si="736"/>
        <v>11.428819632767018</v>
      </c>
      <c r="V1806" s="22">
        <f t="shared" si="737"/>
        <v>1.1244108920663731</v>
      </c>
      <c r="W1806" s="81">
        <f t="shared" si="738"/>
        <v>12</v>
      </c>
      <c r="X1806" s="22">
        <f t="shared" si="739"/>
        <v>0.43199753308517935</v>
      </c>
      <c r="Y1806" s="3">
        <f>IF(U1806&gt;'Power Curve'!$C$37,0,INDEX(Ci,$W1806,1)*POWER(1-X1806,3)+INDEX(Ci,$W1806,2)*3*X1806*POWER(1-X1806,2)+INDEX(Ci,$W1806,3)*3*POWER(X1806,2)*(1-X1806)+INDEX(Ci,$W1806,4)*POWER(X1806,3))</f>
        <v>1851.4219812668725</v>
      </c>
      <c r="Z1806" s="3">
        <f t="shared" si="740"/>
        <v>1872.1238896759146</v>
      </c>
      <c r="AA1806" s="3">
        <f t="shared" si="741"/>
        <v>1911.1099548339889</v>
      </c>
      <c r="AB1806" s="3">
        <f t="shared" si="750"/>
        <v>-38.986065158074325</v>
      </c>
      <c r="AC1806" s="3">
        <f t="shared" si="751"/>
        <v>38.986065158074325</v>
      </c>
      <c r="AE1806" s="34">
        <f t="shared" si="742"/>
        <v>11</v>
      </c>
      <c r="AF1806" s="73" t="b">
        <f>COUNTIF('Power Curve'!$D$2:$D$31,AE1806)&gt;0</f>
        <v>1</v>
      </c>
      <c r="AG1806" s="73" t="b">
        <f t="shared" si="743"/>
        <v>0</v>
      </c>
      <c r="AH1806" s="73" t="b">
        <f t="shared" si="752"/>
        <v>1</v>
      </c>
      <c r="AI1806" s="34" t="str">
        <f t="shared" si="744"/>
        <v>Outer</v>
      </c>
      <c r="AJ1806" s="35" t="str">
        <f t="shared" si="753"/>
        <v>1.1-1.2</v>
      </c>
      <c r="AK1806" s="36" t="str">
        <f t="shared" si="745"/>
        <v>10-11</v>
      </c>
      <c r="AL1806" s="36" t="str">
        <f t="shared" si="746"/>
        <v>Mar</v>
      </c>
      <c r="AM1806" s="35" t="str">
        <f t="shared" si="747"/>
        <v>195-205</v>
      </c>
      <c r="AN1806" s="36" t="str">
        <f t="shared" si="748"/>
        <v>HWS-LTI</v>
      </c>
    </row>
    <row r="1807" spans="5:40" x14ac:dyDescent="0.3">
      <c r="E1807" s="12">
        <v>40979.444444444445</v>
      </c>
      <c r="F1807" s="16">
        <v>12.99</v>
      </c>
      <c r="G1807" s="16">
        <v>1963.2299957275391</v>
      </c>
      <c r="H1807" s="29">
        <v>1.1928431908458521</v>
      </c>
      <c r="I1807" s="26">
        <v>202.5</v>
      </c>
      <c r="J1807" s="30">
        <v>0.10623556581986142</v>
      </c>
      <c r="K1807" s="31">
        <v>0.21269777144366067</v>
      </c>
      <c r="L1807" s="111">
        <f t="shared" si="728"/>
        <v>1.3000000000000003</v>
      </c>
      <c r="M1807" s="112">
        <f t="shared" si="729"/>
        <v>0.11</v>
      </c>
      <c r="N1807" s="112" t="b">
        <f t="shared" si="730"/>
        <v>1</v>
      </c>
      <c r="O1807" s="112" t="b">
        <f t="shared" si="731"/>
        <v>1</v>
      </c>
      <c r="P1807" s="113">
        <f t="shared" si="732"/>
        <v>13.000000000000002</v>
      </c>
      <c r="Q1807" s="113">
        <f t="shared" si="733"/>
        <v>15</v>
      </c>
      <c r="R1807" s="114" t="str">
        <f t="shared" si="749"/>
        <v>1.3-0.11</v>
      </c>
      <c r="S1807" s="127">
        <f t="shared" si="734"/>
        <v>7.6432603684871349E-4</v>
      </c>
      <c r="T1807" s="112" t="b">
        <f t="shared" si="735"/>
        <v>1</v>
      </c>
      <c r="U1807" s="22">
        <f t="shared" si="736"/>
        <v>12.875326178710433</v>
      </c>
      <c r="V1807" s="22">
        <f t="shared" si="737"/>
        <v>1.3479731416710892</v>
      </c>
      <c r="W1807" s="81">
        <f t="shared" si="738"/>
        <v>13</v>
      </c>
      <c r="X1807" s="22">
        <f t="shared" si="739"/>
        <v>0.88206829764065287</v>
      </c>
      <c r="Y1807" s="3">
        <f>IF(U1807&gt;'Power Curve'!$C$37,0,INDEX(Ci,$W1807,1)*POWER(1-X1807,3)+INDEX(Ci,$W1807,2)*3*X1807*POWER(1-X1807,2)+INDEX(Ci,$W1807,3)*3*POWER(X1807,2)*(1-X1807)+INDEX(Ci,$W1807,4)*POWER(X1807,3))</f>
        <v>1949.9892242668923</v>
      </c>
      <c r="Z1807" s="3">
        <f t="shared" si="740"/>
        <v>1951.4796518025737</v>
      </c>
      <c r="AA1807" s="3">
        <f t="shared" si="741"/>
        <v>1963.2299957275391</v>
      </c>
      <c r="AB1807" s="3">
        <f t="shared" si="750"/>
        <v>-11.750343924965364</v>
      </c>
      <c r="AC1807" s="3">
        <f t="shared" si="751"/>
        <v>11.750343924965364</v>
      </c>
      <c r="AE1807" s="34">
        <f t="shared" si="742"/>
        <v>13</v>
      </c>
      <c r="AF1807" s="73" t="b">
        <f>COUNTIF('Power Curve'!$D$2:$D$31,AE1807)&gt;0</f>
        <v>1</v>
      </c>
      <c r="AG1807" s="73" t="b">
        <f t="shared" si="743"/>
        <v>0</v>
      </c>
      <c r="AH1807" s="73" t="b">
        <f t="shared" si="752"/>
        <v>1</v>
      </c>
      <c r="AI1807" s="34" t="str">
        <f t="shared" si="744"/>
        <v>Inner</v>
      </c>
      <c r="AJ1807" s="35" t="str">
        <f t="shared" si="753"/>
        <v>1.3-1.4</v>
      </c>
      <c r="AK1807" s="36" t="str">
        <f t="shared" si="745"/>
        <v>10-11</v>
      </c>
      <c r="AL1807" s="36" t="str">
        <f t="shared" si="746"/>
        <v>Mar</v>
      </c>
      <c r="AM1807" s="35" t="str">
        <f t="shared" si="747"/>
        <v>195-205</v>
      </c>
      <c r="AN1807" s="36" t="str">
        <f t="shared" si="748"/>
        <v>Inner-TI</v>
      </c>
    </row>
    <row r="1808" spans="5:40" x14ac:dyDescent="0.3">
      <c r="E1808" s="12">
        <v>40979.451388888891</v>
      </c>
      <c r="F1808" s="16">
        <v>14.72</v>
      </c>
      <c r="G1808" s="16">
        <v>1976.9800262451149</v>
      </c>
      <c r="H1808" s="29">
        <v>1.1919361249956708</v>
      </c>
      <c r="I1808" s="26">
        <v>206.6</v>
      </c>
      <c r="J1808" s="30">
        <v>0.10529891304347826</v>
      </c>
      <c r="K1808" s="31">
        <v>0.20647157411353836</v>
      </c>
      <c r="L1808" s="111">
        <f t="shared" si="728"/>
        <v>1.6</v>
      </c>
      <c r="M1808" s="112">
        <f t="shared" si="729"/>
        <v>0.11</v>
      </c>
      <c r="N1808" s="112" t="b">
        <f t="shared" si="730"/>
        <v>1</v>
      </c>
      <c r="O1808" s="112" t="b">
        <f t="shared" si="731"/>
        <v>1</v>
      </c>
      <c r="P1808" s="113">
        <f t="shared" si="732"/>
        <v>16</v>
      </c>
      <c r="Q1808" s="113">
        <f t="shared" si="733"/>
        <v>15</v>
      </c>
      <c r="R1808" s="114" t="str">
        <f t="shared" si="749"/>
        <v>1.6-0.11</v>
      </c>
      <c r="S1808" s="127">
        <f t="shared" si="734"/>
        <v>1.6107408058097011E-3</v>
      </c>
      <c r="T1808" s="112" t="b">
        <f t="shared" si="735"/>
        <v>1</v>
      </c>
      <c r="U1808" s="22">
        <f t="shared" si="736"/>
        <v>14.586354847728918</v>
      </c>
      <c r="V1808" s="22">
        <f t="shared" si="737"/>
        <v>1.6124181381052081</v>
      </c>
      <c r="W1808" s="81">
        <f t="shared" si="738"/>
        <v>15</v>
      </c>
      <c r="X1808" s="22">
        <f t="shared" si="739"/>
        <v>0.60445146329955535</v>
      </c>
      <c r="Y1808" s="3">
        <f>IF(U1808&gt;'Power Curve'!$C$37,0,INDEX(Ci,$W1808,1)*POWER(1-X1808,3)+INDEX(Ci,$W1808,2)*3*X1808*POWER(1-X1808,2)+INDEX(Ci,$W1808,3)*3*POWER(X1808,2)*(1-X1808)+INDEX(Ci,$W1808,4)*POWER(X1808,3))</f>
        <v>1977.7256805132436</v>
      </c>
      <c r="Z1808" s="3">
        <f t="shared" si="740"/>
        <v>1980.911283969544</v>
      </c>
      <c r="AA1808" s="3">
        <f t="shared" si="741"/>
        <v>1976.9800262451149</v>
      </c>
      <c r="AB1808" s="3">
        <f t="shared" si="750"/>
        <v>3.9312577244290878</v>
      </c>
      <c r="AC1808" s="3">
        <f t="shared" si="751"/>
        <v>3.9312577244290878</v>
      </c>
      <c r="AE1808" s="34">
        <f t="shared" si="742"/>
        <v>15</v>
      </c>
      <c r="AF1808" s="73" t="b">
        <f>COUNTIF('Power Curve'!$D$2:$D$31,AE1808)&gt;0</f>
        <v>1</v>
      </c>
      <c r="AG1808" s="73" t="b">
        <f t="shared" si="743"/>
        <v>0</v>
      </c>
      <c r="AH1808" s="73" t="b">
        <f t="shared" si="752"/>
        <v>1</v>
      </c>
      <c r="AI1808" s="34" t="str">
        <f t="shared" si="744"/>
        <v>Inner</v>
      </c>
      <c r="AJ1808" s="35" t="str">
        <f t="shared" si="753"/>
        <v>1.6-1.7</v>
      </c>
      <c r="AK1808" s="36" t="str">
        <f t="shared" si="745"/>
        <v>10-11</v>
      </c>
      <c r="AL1808" s="36" t="str">
        <f t="shared" si="746"/>
        <v>Mar</v>
      </c>
      <c r="AM1808" s="35" t="str">
        <f t="shared" si="747"/>
        <v>205-215</v>
      </c>
      <c r="AN1808" s="36" t="str">
        <f t="shared" si="748"/>
        <v>Inner-TI</v>
      </c>
    </row>
    <row r="1809" spans="5:40" x14ac:dyDescent="0.3">
      <c r="E1809" s="12">
        <v>40979.458333333336</v>
      </c>
      <c r="F1809" s="16">
        <v>13.77</v>
      </c>
      <c r="G1809" s="16">
        <v>1978.399963378911</v>
      </c>
      <c r="H1809" s="29">
        <v>1.1917466367559673</v>
      </c>
      <c r="I1809" s="26">
        <v>202.4</v>
      </c>
      <c r="J1809" s="30">
        <v>8.1336238198983307E-2</v>
      </c>
      <c r="K1809" s="31">
        <v>0.13856055066410591</v>
      </c>
      <c r="L1809" s="111">
        <f t="shared" si="728"/>
        <v>1.5000000000000002</v>
      </c>
      <c r="M1809" s="112">
        <f t="shared" si="729"/>
        <v>0.08</v>
      </c>
      <c r="N1809" s="112" t="b">
        <f t="shared" si="730"/>
        <v>1</v>
      </c>
      <c r="O1809" s="112" t="b">
        <f t="shared" si="731"/>
        <v>1</v>
      </c>
      <c r="P1809" s="113">
        <f t="shared" si="732"/>
        <v>15</v>
      </c>
      <c r="Q1809" s="113">
        <f t="shared" si="733"/>
        <v>18</v>
      </c>
      <c r="R1809" s="114" t="str">
        <f t="shared" si="749"/>
        <v>1.5-0.08</v>
      </c>
      <c r="S1809" s="127">
        <f t="shared" si="734"/>
        <v>9.9891254844586275E-3</v>
      </c>
      <c r="T1809" s="112" t="b">
        <f t="shared" si="735"/>
        <v>1</v>
      </c>
      <c r="U1809" s="22">
        <f t="shared" si="736"/>
        <v>13.644256935081328</v>
      </c>
      <c r="V1809" s="22">
        <f t="shared" si="737"/>
        <v>1.4668138687778007</v>
      </c>
      <c r="W1809" s="81">
        <f t="shared" si="738"/>
        <v>14</v>
      </c>
      <c r="X1809" s="22">
        <f t="shared" si="739"/>
        <v>0.67897864283383236</v>
      </c>
      <c r="Y1809" s="3">
        <f>IF(U1809&gt;'Power Curve'!$C$37,0,INDEX(Ci,$W1809,1)*POWER(1-X1809,3)+INDEX(Ci,$W1809,2)*3*X1809*POWER(1-X1809,2)+INDEX(Ci,$W1809,3)*3*POWER(X1809,2)*(1-X1809)+INDEX(Ci,$W1809,4)*POWER(X1809,3))</f>
        <v>1970.4862924411532</v>
      </c>
      <c r="Z1809" s="3">
        <f t="shared" si="740"/>
        <v>1990.1697272817535</v>
      </c>
      <c r="AA1809" s="3">
        <f t="shared" si="741"/>
        <v>1978.399963378911</v>
      </c>
      <c r="AB1809" s="3">
        <f t="shared" si="750"/>
        <v>11.769763902842442</v>
      </c>
      <c r="AC1809" s="3">
        <f t="shared" si="751"/>
        <v>11.769763902842442</v>
      </c>
      <c r="AE1809" s="34">
        <f t="shared" si="742"/>
        <v>14</v>
      </c>
      <c r="AF1809" s="73" t="b">
        <f>COUNTIF('Power Curve'!$D$2:$D$31,AE1809)&gt;0</f>
        <v>1</v>
      </c>
      <c r="AG1809" s="73" t="b">
        <f t="shared" si="743"/>
        <v>0</v>
      </c>
      <c r="AH1809" s="73" t="b">
        <f t="shared" si="752"/>
        <v>1</v>
      </c>
      <c r="AI1809" s="34" t="str">
        <f t="shared" si="744"/>
        <v>Outer</v>
      </c>
      <c r="AJ1809" s="35" t="str">
        <f t="shared" si="753"/>
        <v>1.4-1.5</v>
      </c>
      <c r="AK1809" s="36" t="str">
        <f t="shared" si="745"/>
        <v>11-12</v>
      </c>
      <c r="AL1809" s="36" t="str">
        <f t="shared" si="746"/>
        <v>Mar</v>
      </c>
      <c r="AM1809" s="35" t="str">
        <f t="shared" si="747"/>
        <v>195-205</v>
      </c>
      <c r="AN1809" s="36" t="str">
        <f t="shared" si="748"/>
        <v>HWS-LTI</v>
      </c>
    </row>
    <row r="1810" spans="5:40" x14ac:dyDescent="0.3">
      <c r="E1810" s="12">
        <v>40979.479166666664</v>
      </c>
      <c r="F1810" s="16">
        <v>13.69</v>
      </c>
      <c r="G1810" s="16">
        <v>1976.009948730466</v>
      </c>
      <c r="H1810" s="29">
        <v>1.1906503255080811</v>
      </c>
      <c r="I1810" s="26">
        <v>201.7</v>
      </c>
      <c r="J1810" s="30">
        <v>0.10810810810810811</v>
      </c>
      <c r="K1810" s="31">
        <v>0.17781841189019185</v>
      </c>
      <c r="L1810" s="111">
        <f t="shared" si="728"/>
        <v>1.5000000000000002</v>
      </c>
      <c r="M1810" s="112">
        <f t="shared" si="729"/>
        <v>0.11</v>
      </c>
      <c r="N1810" s="112" t="b">
        <f t="shared" si="730"/>
        <v>1</v>
      </c>
      <c r="O1810" s="112" t="b">
        <f t="shared" si="731"/>
        <v>1</v>
      </c>
      <c r="P1810" s="113">
        <f t="shared" si="732"/>
        <v>15</v>
      </c>
      <c r="Q1810" s="113">
        <f t="shared" si="733"/>
        <v>15</v>
      </c>
      <c r="R1810" s="114" t="str">
        <f t="shared" si="749"/>
        <v>1.5-0.11</v>
      </c>
      <c r="S1810" s="127">
        <f t="shared" si="734"/>
        <v>2.8630694196125571E-3</v>
      </c>
      <c r="T1810" s="112" t="b">
        <f t="shared" si="735"/>
        <v>1</v>
      </c>
      <c r="U1810" s="22">
        <f t="shared" si="736"/>
        <v>13.560826625809909</v>
      </c>
      <c r="V1810" s="22">
        <f t="shared" si="737"/>
        <v>1.4539194455356506</v>
      </c>
      <c r="W1810" s="81">
        <f t="shared" si="738"/>
        <v>14</v>
      </c>
      <c r="X1810" s="22">
        <f t="shared" si="739"/>
        <v>0.59241168067126615</v>
      </c>
      <c r="Y1810" s="3">
        <f>IF(U1810&gt;'Power Curve'!$C$37,0,INDEX(Ci,$W1810,1)*POWER(1-X1810,3)+INDEX(Ci,$W1810,2)*3*X1810*POWER(1-X1810,2)+INDEX(Ci,$W1810,3)*3*POWER(X1810,2)*(1-X1810)+INDEX(Ci,$W1810,4)*POWER(X1810,3))</f>
        <v>1968.6872340311397</v>
      </c>
      <c r="Z1810" s="3">
        <f t="shared" si="740"/>
        <v>1974.323722247676</v>
      </c>
      <c r="AA1810" s="3">
        <f t="shared" si="741"/>
        <v>1976.009948730466</v>
      </c>
      <c r="AB1810" s="3">
        <f t="shared" si="750"/>
        <v>-1.6862264827900617</v>
      </c>
      <c r="AC1810" s="3">
        <f t="shared" si="751"/>
        <v>1.6862264827900617</v>
      </c>
      <c r="AE1810" s="34">
        <f t="shared" si="742"/>
        <v>14</v>
      </c>
      <c r="AF1810" s="73" t="b">
        <f>COUNTIF('Power Curve'!$D$2:$D$31,AE1810)&gt;0</f>
        <v>1</v>
      </c>
      <c r="AG1810" s="73" t="b">
        <f t="shared" si="743"/>
        <v>0</v>
      </c>
      <c r="AH1810" s="73" t="b">
        <f t="shared" si="752"/>
        <v>1</v>
      </c>
      <c r="AI1810" s="34" t="str">
        <f t="shared" si="744"/>
        <v>Inner</v>
      </c>
      <c r="AJ1810" s="35" t="str">
        <f t="shared" si="753"/>
        <v>1.4-1.5</v>
      </c>
      <c r="AK1810" s="36" t="str">
        <f t="shared" si="745"/>
        <v>11-12</v>
      </c>
      <c r="AL1810" s="36" t="str">
        <f t="shared" si="746"/>
        <v>Mar</v>
      </c>
      <c r="AM1810" s="35" t="str">
        <f t="shared" si="747"/>
        <v>195-205</v>
      </c>
      <c r="AN1810" s="36" t="str">
        <f t="shared" si="748"/>
        <v>Inner-TI</v>
      </c>
    </row>
    <row r="1811" spans="5:40" x14ac:dyDescent="0.3">
      <c r="E1811" s="12">
        <v>40979.486111111109</v>
      </c>
      <c r="F1811" s="16">
        <v>14.21</v>
      </c>
      <c r="G1811" s="16">
        <v>1975.090042114263</v>
      </c>
      <c r="H1811" s="29">
        <v>1.1900074257642863</v>
      </c>
      <c r="I1811" s="26">
        <v>202.6</v>
      </c>
      <c r="J1811" s="30">
        <v>8.7262491203377895E-2</v>
      </c>
      <c r="K1811" s="31">
        <v>0.15184191172300943</v>
      </c>
      <c r="L1811" s="111">
        <f t="shared" si="728"/>
        <v>1.5000000000000002</v>
      </c>
      <c r="M1811" s="112">
        <f t="shared" si="729"/>
        <v>0.09</v>
      </c>
      <c r="N1811" s="112" t="b">
        <f t="shared" si="730"/>
        <v>1</v>
      </c>
      <c r="O1811" s="112" t="b">
        <f t="shared" si="731"/>
        <v>1</v>
      </c>
      <c r="P1811" s="113">
        <f t="shared" si="732"/>
        <v>15</v>
      </c>
      <c r="Q1811" s="113">
        <f t="shared" si="733"/>
        <v>17</v>
      </c>
      <c r="R1811" s="114" t="str">
        <f t="shared" si="749"/>
        <v>1.5-0.09</v>
      </c>
      <c r="S1811" s="127">
        <f t="shared" si="734"/>
        <v>6.7040725477101725E-3</v>
      </c>
      <c r="T1811" s="112" t="b">
        <f t="shared" si="735"/>
        <v>1</v>
      </c>
      <c r="U1811" s="22">
        <f t="shared" si="736"/>
        <v>14.073386194355784</v>
      </c>
      <c r="V1811" s="22">
        <f t="shared" si="737"/>
        <v>1.5331371791310442</v>
      </c>
      <c r="W1811" s="81">
        <f t="shared" si="738"/>
        <v>15</v>
      </c>
      <c r="X1811" s="22">
        <f t="shared" si="739"/>
        <v>0.11439212772149744</v>
      </c>
      <c r="Y1811" s="3">
        <f>IF(U1811&gt;'Power Curve'!$C$37,0,INDEX(Ci,$W1811,1)*POWER(1-X1811,3)+INDEX(Ci,$W1811,2)*3*X1811*POWER(1-X1811,2)+INDEX(Ci,$W1811,3)*3*POWER(X1811,2)*(1-X1811)+INDEX(Ci,$W1811,4)*POWER(X1811,3))</f>
        <v>1975.6000476195857</v>
      </c>
      <c r="Z1811" s="3">
        <f t="shared" si="740"/>
        <v>1988.8446136640869</v>
      </c>
      <c r="AA1811" s="3">
        <f t="shared" si="741"/>
        <v>1975.090042114263</v>
      </c>
      <c r="AB1811" s="3">
        <f t="shared" si="750"/>
        <v>13.754571549823822</v>
      </c>
      <c r="AC1811" s="3">
        <f t="shared" si="751"/>
        <v>13.754571549823822</v>
      </c>
      <c r="AE1811" s="34">
        <f t="shared" si="742"/>
        <v>14</v>
      </c>
      <c r="AF1811" s="73" t="b">
        <f>COUNTIF('Power Curve'!$D$2:$D$31,AE1811)&gt;0</f>
        <v>1</v>
      </c>
      <c r="AG1811" s="73" t="b">
        <f t="shared" si="743"/>
        <v>0</v>
      </c>
      <c r="AH1811" s="73" t="b">
        <f t="shared" si="752"/>
        <v>1</v>
      </c>
      <c r="AI1811" s="34" t="str">
        <f t="shared" si="744"/>
        <v>Outer</v>
      </c>
      <c r="AJ1811" s="35" t="str">
        <f t="shared" si="753"/>
        <v>1.5-1.6</v>
      </c>
      <c r="AK1811" s="36" t="str">
        <f t="shared" si="745"/>
        <v>11-12</v>
      </c>
      <c r="AL1811" s="36" t="str">
        <f t="shared" si="746"/>
        <v>Mar</v>
      </c>
      <c r="AM1811" s="35" t="str">
        <f t="shared" si="747"/>
        <v>195-205</v>
      </c>
      <c r="AN1811" s="36" t="str">
        <f t="shared" si="748"/>
        <v>HWS-LTI</v>
      </c>
    </row>
    <row r="1812" spans="5:40" x14ac:dyDescent="0.3">
      <c r="E1812" s="12">
        <v>40979.493055555555</v>
      </c>
      <c r="F1812" s="16">
        <v>14.78</v>
      </c>
      <c r="G1812" s="16">
        <v>1975.0999450683571</v>
      </c>
      <c r="H1812" s="29">
        <v>1.1892470253418042</v>
      </c>
      <c r="I1812" s="26">
        <v>202.8</v>
      </c>
      <c r="J1812" s="30">
        <v>8.8633288227334239E-2</v>
      </c>
      <c r="K1812" s="31">
        <v>0.12950734403938016</v>
      </c>
      <c r="L1812" s="111">
        <f t="shared" si="728"/>
        <v>1.6</v>
      </c>
      <c r="M1812" s="112">
        <f t="shared" si="729"/>
        <v>0.09</v>
      </c>
      <c r="N1812" s="112" t="b">
        <f t="shared" si="730"/>
        <v>1</v>
      </c>
      <c r="O1812" s="112" t="b">
        <f t="shared" si="731"/>
        <v>1</v>
      </c>
      <c r="P1812" s="113">
        <f t="shared" si="732"/>
        <v>16</v>
      </c>
      <c r="Q1812" s="113">
        <f t="shared" si="733"/>
        <v>17</v>
      </c>
      <c r="R1812" s="114" t="str">
        <f t="shared" si="749"/>
        <v>1.6-0.09</v>
      </c>
      <c r="S1812" s="127">
        <f t="shared" si="734"/>
        <v>6.1784572449577919E-3</v>
      </c>
      <c r="T1812" s="112" t="b">
        <f t="shared" si="735"/>
        <v>1</v>
      </c>
      <c r="U1812" s="22">
        <f t="shared" si="736"/>
        <v>14.634787780232244</v>
      </c>
      <c r="V1812" s="22">
        <f t="shared" si="737"/>
        <v>1.6199036039510162</v>
      </c>
      <c r="W1812" s="81">
        <f t="shared" si="738"/>
        <v>15</v>
      </c>
      <c r="X1812" s="22">
        <f t="shared" si="739"/>
        <v>0.6507213680327244</v>
      </c>
      <c r="Y1812" s="3">
        <f>IF(U1812&gt;'Power Curve'!$C$37,0,INDEX(Ci,$W1812,1)*POWER(1-X1812,3)+INDEX(Ci,$W1812,2)*3*X1812*POWER(1-X1812,2)+INDEX(Ci,$W1812,3)*3*POWER(X1812,2)*(1-X1812)+INDEX(Ci,$W1812,4)*POWER(X1812,3))</f>
        <v>1977.8759918678475</v>
      </c>
      <c r="Z1812" s="3">
        <f t="shared" si="740"/>
        <v>1990.0962141194314</v>
      </c>
      <c r="AA1812" s="3">
        <f t="shared" si="741"/>
        <v>1975.0999450683571</v>
      </c>
      <c r="AB1812" s="3">
        <f t="shared" si="750"/>
        <v>14.99626905107425</v>
      </c>
      <c r="AC1812" s="3">
        <f t="shared" si="751"/>
        <v>14.99626905107425</v>
      </c>
      <c r="AE1812" s="34">
        <f t="shared" si="742"/>
        <v>15</v>
      </c>
      <c r="AF1812" s="73" t="b">
        <f>COUNTIF('Power Curve'!$D$2:$D$31,AE1812)&gt;0</f>
        <v>1</v>
      </c>
      <c r="AG1812" s="73" t="b">
        <f t="shared" si="743"/>
        <v>0</v>
      </c>
      <c r="AH1812" s="73" t="b">
        <f t="shared" si="752"/>
        <v>1</v>
      </c>
      <c r="AI1812" s="34" t="str">
        <f t="shared" si="744"/>
        <v>Outer</v>
      </c>
      <c r="AJ1812" s="35" t="str">
        <f t="shared" si="753"/>
        <v>1.6-1.7</v>
      </c>
      <c r="AK1812" s="36" t="str">
        <f t="shared" si="745"/>
        <v>11-12</v>
      </c>
      <c r="AL1812" s="36" t="str">
        <f t="shared" si="746"/>
        <v>Mar</v>
      </c>
      <c r="AM1812" s="35" t="str">
        <f t="shared" si="747"/>
        <v>195-205</v>
      </c>
      <c r="AN1812" s="36" t="str">
        <f t="shared" si="748"/>
        <v>HWS-LTI</v>
      </c>
    </row>
    <row r="1813" spans="5:40" x14ac:dyDescent="0.3">
      <c r="E1813" s="12">
        <v>40979.5</v>
      </c>
      <c r="F1813" s="16">
        <v>14.39</v>
      </c>
      <c r="G1813" s="16">
        <v>1976.1899719238311</v>
      </c>
      <c r="H1813" s="29">
        <v>1.1876986879965628</v>
      </c>
      <c r="I1813" s="26">
        <v>203.9</v>
      </c>
      <c r="J1813" s="30">
        <v>0.10076441973592772</v>
      </c>
      <c r="K1813" s="31">
        <v>0.1304098978242294</v>
      </c>
      <c r="L1813" s="111">
        <f t="shared" si="728"/>
        <v>1.6</v>
      </c>
      <c r="M1813" s="112">
        <f t="shared" si="729"/>
        <v>9.9999999999999992E-2</v>
      </c>
      <c r="N1813" s="112" t="b">
        <f t="shared" si="730"/>
        <v>1</v>
      </c>
      <c r="O1813" s="112" t="b">
        <f t="shared" si="731"/>
        <v>1</v>
      </c>
      <c r="P1813" s="113">
        <f t="shared" si="732"/>
        <v>16</v>
      </c>
      <c r="Q1813" s="113">
        <f t="shared" si="733"/>
        <v>16</v>
      </c>
      <c r="R1813" s="114" t="str">
        <f t="shared" si="749"/>
        <v>1.6-0.1</v>
      </c>
      <c r="S1813" s="127">
        <f t="shared" si="734"/>
        <v>1.2087194893846741E-3</v>
      </c>
      <c r="T1813" s="112" t="b">
        <f t="shared" si="735"/>
        <v>1</v>
      </c>
      <c r="U1813" s="22">
        <f t="shared" si="736"/>
        <v>14.242433158786412</v>
      </c>
      <c r="V1813" s="22">
        <f t="shared" si="737"/>
        <v>1.5592639324201634</v>
      </c>
      <c r="W1813" s="81">
        <f t="shared" si="738"/>
        <v>15</v>
      </c>
      <c r="X1813" s="22">
        <f t="shared" si="739"/>
        <v>0.27588940933043976</v>
      </c>
      <c r="Y1813" s="3">
        <f>IF(U1813&gt;'Power Curve'!$C$37,0,INDEX(Ci,$W1813,1)*POWER(1-X1813,3)+INDEX(Ci,$W1813,2)*3*X1813*POWER(1-X1813,2)+INDEX(Ci,$W1813,3)*3*POWER(X1813,2)*(1-X1813)+INDEX(Ci,$W1813,4)*POWER(X1813,3))</f>
        <v>1976.4604220410436</v>
      </c>
      <c r="Z1813" s="3">
        <f t="shared" si="740"/>
        <v>1978.849408273162</v>
      </c>
      <c r="AA1813" s="3">
        <f t="shared" si="741"/>
        <v>1976.1899719238311</v>
      </c>
      <c r="AB1813" s="3">
        <f t="shared" si="750"/>
        <v>2.6594363493309174</v>
      </c>
      <c r="AC1813" s="3">
        <f t="shared" si="751"/>
        <v>2.6594363493309174</v>
      </c>
      <c r="AE1813" s="34">
        <f t="shared" si="742"/>
        <v>14</v>
      </c>
      <c r="AF1813" s="73" t="b">
        <f>COUNTIF('Power Curve'!$D$2:$D$31,AE1813)&gt;0</f>
        <v>1</v>
      </c>
      <c r="AG1813" s="73" t="b">
        <f t="shared" si="743"/>
        <v>0</v>
      </c>
      <c r="AH1813" s="73" t="b">
        <f t="shared" si="752"/>
        <v>1</v>
      </c>
      <c r="AI1813" s="34" t="str">
        <f t="shared" si="744"/>
        <v>Inner</v>
      </c>
      <c r="AJ1813" s="35" t="str">
        <f t="shared" si="753"/>
        <v>1.5-1.6</v>
      </c>
      <c r="AK1813" s="36" t="str">
        <f t="shared" si="745"/>
        <v>12-13</v>
      </c>
      <c r="AL1813" s="36" t="str">
        <f t="shared" si="746"/>
        <v>Mar</v>
      </c>
      <c r="AM1813" s="35" t="str">
        <f t="shared" si="747"/>
        <v>195-205</v>
      </c>
      <c r="AN1813" s="36" t="str">
        <f t="shared" si="748"/>
        <v>Inner-TI</v>
      </c>
    </row>
    <row r="1814" spans="5:40" x14ac:dyDescent="0.3">
      <c r="E1814" s="12">
        <v>40979.506944444445</v>
      </c>
      <c r="F1814" s="16">
        <v>14.71</v>
      </c>
      <c r="G1814" s="16">
        <v>1976.3499908447291</v>
      </c>
      <c r="H1814" s="29">
        <v>1.1855424153977911</v>
      </c>
      <c r="I1814" s="26">
        <v>205.3</v>
      </c>
      <c r="J1814" s="30">
        <v>9.3813732154996582E-2</v>
      </c>
      <c r="K1814" s="31">
        <v>0.21121811975247498</v>
      </c>
      <c r="L1814" s="111">
        <f t="shared" si="728"/>
        <v>1.6</v>
      </c>
      <c r="M1814" s="112">
        <f t="shared" si="729"/>
        <v>0.09</v>
      </c>
      <c r="N1814" s="112" t="b">
        <f t="shared" si="730"/>
        <v>1</v>
      </c>
      <c r="O1814" s="112" t="b">
        <f t="shared" si="731"/>
        <v>1</v>
      </c>
      <c r="P1814" s="113">
        <f t="shared" si="732"/>
        <v>16</v>
      </c>
      <c r="Q1814" s="113">
        <f t="shared" si="733"/>
        <v>17</v>
      </c>
      <c r="R1814" s="114" t="str">
        <f t="shared" si="749"/>
        <v>1.6-0.09</v>
      </c>
      <c r="S1814" s="127">
        <f t="shared" si="734"/>
        <v>6.1784572449577919E-3</v>
      </c>
      <c r="T1814" s="112" t="b">
        <f t="shared" si="735"/>
        <v>1</v>
      </c>
      <c r="U1814" s="22">
        <f t="shared" si="736"/>
        <v>14.550335543176418</v>
      </c>
      <c r="V1814" s="22">
        <f t="shared" si="737"/>
        <v>1.6068512384755196</v>
      </c>
      <c r="W1814" s="81">
        <f t="shared" si="738"/>
        <v>15</v>
      </c>
      <c r="X1814" s="22">
        <f t="shared" si="739"/>
        <v>0.57004079055978829</v>
      </c>
      <c r="Y1814" s="3">
        <f>IF(U1814&gt;'Power Curve'!$C$37,0,INDEX(Ci,$W1814,1)*POWER(1-X1814,3)+INDEX(Ci,$W1814,2)*3*X1814*POWER(1-X1814,2)+INDEX(Ci,$W1814,3)*3*POWER(X1814,2)*(1-X1814)+INDEX(Ci,$W1814,4)*POWER(X1814,3))</f>
        <v>1977.6115747038971</v>
      </c>
      <c r="Z1814" s="3">
        <f t="shared" si="740"/>
        <v>1989.8301632653386</v>
      </c>
      <c r="AA1814" s="3">
        <f t="shared" si="741"/>
        <v>1976.3499908447291</v>
      </c>
      <c r="AB1814" s="3">
        <f t="shared" si="750"/>
        <v>13.480172420609506</v>
      </c>
      <c r="AC1814" s="3">
        <f t="shared" si="751"/>
        <v>13.480172420609506</v>
      </c>
      <c r="AE1814" s="34">
        <f t="shared" si="742"/>
        <v>15</v>
      </c>
      <c r="AF1814" s="73" t="b">
        <f>COUNTIF('Power Curve'!$D$2:$D$31,AE1814)&gt;0</f>
        <v>1</v>
      </c>
      <c r="AG1814" s="73" t="b">
        <f t="shared" si="743"/>
        <v>0</v>
      </c>
      <c r="AH1814" s="73" t="b">
        <f t="shared" si="752"/>
        <v>1</v>
      </c>
      <c r="AI1814" s="34" t="str">
        <f t="shared" si="744"/>
        <v>Outer</v>
      </c>
      <c r="AJ1814" s="35" t="str">
        <f t="shared" si="753"/>
        <v>1.6-1.7</v>
      </c>
      <c r="AK1814" s="36" t="str">
        <f t="shared" si="745"/>
        <v>12-13</v>
      </c>
      <c r="AL1814" s="36" t="str">
        <f t="shared" si="746"/>
        <v>Mar</v>
      </c>
      <c r="AM1814" s="35" t="str">
        <f t="shared" si="747"/>
        <v>205-215</v>
      </c>
      <c r="AN1814" s="36" t="str">
        <f t="shared" si="748"/>
        <v>HWS-LTI</v>
      </c>
    </row>
    <row r="1815" spans="5:40" x14ac:dyDescent="0.3">
      <c r="E1815" s="12">
        <v>40979.513888888891</v>
      </c>
      <c r="F1815" s="16">
        <v>14.82</v>
      </c>
      <c r="G1815" s="16">
        <v>1981.7600250244141</v>
      </c>
      <c r="H1815" s="29">
        <v>1.1854115416910596</v>
      </c>
      <c r="I1815" s="26">
        <v>208.2</v>
      </c>
      <c r="J1815" s="30">
        <v>9.7165991902834009E-2</v>
      </c>
      <c r="K1815" s="31">
        <v>0.24011396778317698</v>
      </c>
      <c r="L1815" s="111">
        <f t="shared" si="728"/>
        <v>1.6</v>
      </c>
      <c r="M1815" s="112">
        <f t="shared" si="729"/>
        <v>9.9999999999999992E-2</v>
      </c>
      <c r="N1815" s="112" t="b">
        <f t="shared" si="730"/>
        <v>1</v>
      </c>
      <c r="O1815" s="112" t="b">
        <f t="shared" si="731"/>
        <v>1</v>
      </c>
      <c r="P1815" s="113">
        <f t="shared" si="732"/>
        <v>16</v>
      </c>
      <c r="Q1815" s="113">
        <f t="shared" si="733"/>
        <v>16</v>
      </c>
      <c r="R1815" s="114" t="str">
        <f t="shared" si="749"/>
        <v>1.6-0.1</v>
      </c>
      <c r="S1815" s="127">
        <f t="shared" si="734"/>
        <v>1.2087194893846741E-3</v>
      </c>
      <c r="T1815" s="112" t="b">
        <f t="shared" si="735"/>
        <v>1</v>
      </c>
      <c r="U1815" s="22">
        <f t="shared" si="736"/>
        <v>14.658602153027996</v>
      </c>
      <c r="V1815" s="22">
        <f t="shared" si="737"/>
        <v>1.6235841920341287</v>
      </c>
      <c r="W1815" s="81">
        <f t="shared" si="738"/>
        <v>15</v>
      </c>
      <c r="X1815" s="22">
        <f t="shared" si="739"/>
        <v>0.67347218454510305</v>
      </c>
      <c r="Y1815" s="3">
        <f>IF(U1815&gt;'Power Curve'!$C$37,0,INDEX(Ci,$W1815,1)*POWER(1-X1815,3)+INDEX(Ci,$W1815,2)*3*X1815*POWER(1-X1815,2)+INDEX(Ci,$W1815,3)*3*POWER(X1815,2)*(1-X1815)+INDEX(Ci,$W1815,4)*POWER(X1815,3))</f>
        <v>1977.9490132265105</v>
      </c>
      <c r="Z1815" s="3">
        <f t="shared" si="740"/>
        <v>1980.3397987478065</v>
      </c>
      <c r="AA1815" s="3">
        <f t="shared" si="741"/>
        <v>1981.7600250244141</v>
      </c>
      <c r="AB1815" s="3">
        <f t="shared" si="750"/>
        <v>-1.4202262766075364</v>
      </c>
      <c r="AC1815" s="3">
        <f t="shared" si="751"/>
        <v>1.4202262766075364</v>
      </c>
      <c r="AE1815" s="34">
        <f t="shared" si="742"/>
        <v>15</v>
      </c>
      <c r="AF1815" s="73" t="b">
        <f>COUNTIF('Power Curve'!$D$2:$D$31,AE1815)&gt;0</f>
        <v>1</v>
      </c>
      <c r="AG1815" s="73" t="b">
        <f t="shared" si="743"/>
        <v>0</v>
      </c>
      <c r="AH1815" s="73" t="b">
        <f t="shared" si="752"/>
        <v>1</v>
      </c>
      <c r="AI1815" s="34" t="str">
        <f t="shared" si="744"/>
        <v>Outer</v>
      </c>
      <c r="AJ1815" s="35" t="str">
        <f t="shared" si="753"/>
        <v>1.6-1.7</v>
      </c>
      <c r="AK1815" s="36" t="str">
        <f t="shared" si="745"/>
        <v>12-13</v>
      </c>
      <c r="AL1815" s="36" t="str">
        <f t="shared" si="746"/>
        <v>Mar</v>
      </c>
      <c r="AM1815" s="35" t="str">
        <f t="shared" si="747"/>
        <v>205-215</v>
      </c>
      <c r="AN1815" s="36" t="str">
        <f t="shared" si="748"/>
        <v>HWS-LTI</v>
      </c>
    </row>
    <row r="1816" spans="5:40" x14ac:dyDescent="0.3">
      <c r="E1816" s="12">
        <v>40979.611111111109</v>
      </c>
      <c r="F1816" s="16">
        <v>19.53</v>
      </c>
      <c r="G1816" s="16">
        <v>1970.070007324219</v>
      </c>
      <c r="H1816" s="29">
        <v>1.1601999266773739</v>
      </c>
      <c r="I1816" s="26">
        <v>271.3</v>
      </c>
      <c r="J1816" s="30">
        <v>0.13517665130568357</v>
      </c>
      <c r="K1816" s="31">
        <v>0.12449247607208755</v>
      </c>
      <c r="L1816" s="111">
        <f t="shared" si="728"/>
        <v>2.3000000000000003</v>
      </c>
      <c r="M1816" s="112">
        <f t="shared" si="729"/>
        <v>0.14000000000000001</v>
      </c>
      <c r="N1816" s="112" t="b">
        <f t="shared" si="730"/>
        <v>0</v>
      </c>
      <c r="O1816" s="112" t="b">
        <f t="shared" si="731"/>
        <v>1</v>
      </c>
      <c r="P1816" s="113">
        <f t="shared" si="732"/>
        <v>23</v>
      </c>
      <c r="Q1816" s="113">
        <f t="shared" si="733"/>
        <v>12</v>
      </c>
      <c r="R1816" s="114" t="str">
        <f t="shared" si="749"/>
        <v>2.3-0.14</v>
      </c>
      <c r="S1816" s="127">
        <f t="shared" si="734"/>
        <v>0</v>
      </c>
      <c r="T1816" s="112" t="b">
        <f t="shared" si="735"/>
        <v>0</v>
      </c>
      <c r="U1816" s="22">
        <f t="shared" si="736"/>
        <v>19.179376808160594</v>
      </c>
      <c r="V1816" s="22">
        <f t="shared" si="737"/>
        <v>2.3222844880623534</v>
      </c>
      <c r="W1816" s="81">
        <f t="shared" si="738"/>
        <v>21</v>
      </c>
      <c r="X1816" s="22">
        <f t="shared" si="739"/>
        <v>0.13129961778154609</v>
      </c>
      <c r="Y1816" s="3">
        <f>IF(U1816&gt;'Power Curve'!$C$37,0,INDEX(Ci,$W1816,1)*POWER(1-X1816,3)+INDEX(Ci,$W1816,2)*3*X1816*POWER(1-X1816,2)+INDEX(Ci,$W1816,3)*3*POWER(X1816,2)*(1-X1816)+INDEX(Ci,$W1816,4)*POWER(X1816,3))</f>
        <v>1989.1598615208572</v>
      </c>
      <c r="Z1816" s="3">
        <f t="shared" si="740"/>
        <v>1989.1598615208572</v>
      </c>
      <c r="AA1816" s="3">
        <f t="shared" si="741"/>
        <v>1970.070007324219</v>
      </c>
      <c r="AB1816" s="3">
        <f t="shared" si="750"/>
        <v>19.089854196638271</v>
      </c>
      <c r="AC1816" s="3">
        <f t="shared" si="751"/>
        <v>19.089854196638271</v>
      </c>
      <c r="AE1816" s="34">
        <f t="shared" si="742"/>
        <v>19</v>
      </c>
      <c r="AF1816" s="73" t="b">
        <f>COUNTIF('Power Curve'!$D$2:$D$31,AE1816)&gt;0</f>
        <v>1</v>
      </c>
      <c r="AG1816" s="73" t="b">
        <f t="shared" si="743"/>
        <v>0</v>
      </c>
      <c r="AH1816" s="73" t="b">
        <f t="shared" si="752"/>
        <v>1</v>
      </c>
      <c r="AI1816" s="34" t="str">
        <f t="shared" si="744"/>
        <v>Inner</v>
      </c>
      <c r="AJ1816" s="35" t="str">
        <f t="shared" si="753"/>
        <v>2.3-2.4</v>
      </c>
      <c r="AK1816" s="36" t="str">
        <f t="shared" si="745"/>
        <v>14-15</v>
      </c>
      <c r="AL1816" s="36" t="str">
        <f t="shared" si="746"/>
        <v>Mar</v>
      </c>
      <c r="AM1816" s="35" t="str">
        <f t="shared" si="747"/>
        <v>265-275</v>
      </c>
      <c r="AN1816" s="36" t="str">
        <f t="shared" si="748"/>
        <v>Inner-TI</v>
      </c>
    </row>
    <row r="1817" spans="5:40" x14ac:dyDescent="0.3">
      <c r="E1817" s="12">
        <v>40979.618055555555</v>
      </c>
      <c r="F1817" s="16">
        <v>18.45</v>
      </c>
      <c r="G1817" s="16">
        <v>1972.230041503911</v>
      </c>
      <c r="H1817" s="29">
        <v>1.1599488003939007</v>
      </c>
      <c r="I1817" s="26">
        <v>273.89999999999998</v>
      </c>
      <c r="J1817" s="30">
        <v>0.15555555555555556</v>
      </c>
      <c r="K1817" s="31">
        <v>0.11954983425855123</v>
      </c>
      <c r="L1817" s="111">
        <f t="shared" si="728"/>
        <v>2.2000000000000002</v>
      </c>
      <c r="M1817" s="112">
        <f t="shared" si="729"/>
        <v>0.16</v>
      </c>
      <c r="N1817" s="112" t="b">
        <f t="shared" si="730"/>
        <v>0</v>
      </c>
      <c r="O1817" s="112" t="b">
        <f t="shared" si="731"/>
        <v>1</v>
      </c>
      <c r="P1817" s="113">
        <f t="shared" si="732"/>
        <v>22</v>
      </c>
      <c r="Q1817" s="113">
        <f t="shared" si="733"/>
        <v>10</v>
      </c>
      <c r="R1817" s="114" t="str">
        <f t="shared" si="749"/>
        <v>2.2-0.16</v>
      </c>
      <c r="S1817" s="127">
        <f t="shared" si="734"/>
        <v>0</v>
      </c>
      <c r="T1817" s="112" t="b">
        <f t="shared" si="735"/>
        <v>0</v>
      </c>
      <c r="U1817" s="22">
        <f t="shared" si="736"/>
        <v>18.117458740531191</v>
      </c>
      <c r="V1817" s="22">
        <f t="shared" si="737"/>
        <v>2.1581616275326856</v>
      </c>
      <c r="W1817" s="81">
        <f t="shared" si="738"/>
        <v>19</v>
      </c>
      <c r="X1817" s="22">
        <f t="shared" si="739"/>
        <v>0.35092490725726466</v>
      </c>
      <c r="Y1817" s="3">
        <f>IF(U1817&gt;'Power Curve'!$C$37,0,INDEX(Ci,$W1817,1)*POWER(1-X1817,3)+INDEX(Ci,$W1817,2)*3*X1817*POWER(1-X1817,2)+INDEX(Ci,$W1817,3)*3*POWER(X1817,2)*(1-X1817)+INDEX(Ci,$W1817,4)*POWER(X1817,3))</f>
        <v>1982.6459289473066</v>
      </c>
      <c r="Z1817" s="3">
        <f t="shared" si="740"/>
        <v>1982.6459289473066</v>
      </c>
      <c r="AA1817" s="3">
        <f t="shared" si="741"/>
        <v>1972.230041503911</v>
      </c>
      <c r="AB1817" s="3">
        <f t="shared" si="750"/>
        <v>10.415887443395604</v>
      </c>
      <c r="AC1817" s="3">
        <f t="shared" si="751"/>
        <v>10.415887443395604</v>
      </c>
      <c r="AE1817" s="34">
        <f t="shared" si="742"/>
        <v>18</v>
      </c>
      <c r="AF1817" s="73" t="b">
        <f>COUNTIF('Power Curve'!$D$2:$D$31,AE1817)&gt;0</f>
        <v>1</v>
      </c>
      <c r="AG1817" s="73" t="b">
        <f t="shared" si="743"/>
        <v>0</v>
      </c>
      <c r="AH1817" s="73" t="b">
        <f t="shared" si="752"/>
        <v>1</v>
      </c>
      <c r="AI1817" s="34" t="str">
        <f t="shared" si="744"/>
        <v>Outer</v>
      </c>
      <c r="AJ1817" s="35" t="str">
        <f t="shared" si="753"/>
        <v>2.1-2.2</v>
      </c>
      <c r="AK1817" s="36" t="str">
        <f t="shared" si="745"/>
        <v>14-15</v>
      </c>
      <c r="AL1817" s="36" t="str">
        <f t="shared" si="746"/>
        <v>Mar</v>
      </c>
      <c r="AM1817" s="35" t="str">
        <f t="shared" si="747"/>
        <v>265-275</v>
      </c>
      <c r="AN1817" s="36" t="str">
        <f t="shared" si="748"/>
        <v>HWS-HTI</v>
      </c>
    </row>
    <row r="1818" spans="5:40" x14ac:dyDescent="0.3">
      <c r="E1818" s="12">
        <v>40979.631944444445</v>
      </c>
      <c r="F1818" s="16">
        <v>13.44</v>
      </c>
      <c r="G1818" s="16">
        <v>1937.9899597167969</v>
      </c>
      <c r="H1818" s="29">
        <v>1.1616875890893821</v>
      </c>
      <c r="I1818" s="26">
        <v>279.39999999999998</v>
      </c>
      <c r="J1818" s="30">
        <v>0.11235119047619048</v>
      </c>
      <c r="K1818" s="31">
        <v>0.13702673522415806</v>
      </c>
      <c r="L1818" s="111">
        <f t="shared" si="728"/>
        <v>1.4000000000000001</v>
      </c>
      <c r="M1818" s="112">
        <f t="shared" si="729"/>
        <v>0.11</v>
      </c>
      <c r="N1818" s="112" t="b">
        <f t="shared" si="730"/>
        <v>1</v>
      </c>
      <c r="O1818" s="112" t="b">
        <f t="shared" si="731"/>
        <v>1</v>
      </c>
      <c r="P1818" s="113">
        <f t="shared" si="732"/>
        <v>14</v>
      </c>
      <c r="Q1818" s="113">
        <f t="shared" si="733"/>
        <v>15</v>
      </c>
      <c r="R1818" s="114" t="str">
        <f t="shared" si="749"/>
        <v>1.4-0.11</v>
      </c>
      <c r="S1818" s="127">
        <f t="shared" si="734"/>
        <v>1.8738601164012363E-3</v>
      </c>
      <c r="T1818" s="112" t="b">
        <f t="shared" si="735"/>
        <v>1</v>
      </c>
      <c r="U1818" s="22">
        <f t="shared" si="736"/>
        <v>13.204349846337887</v>
      </c>
      <c r="V1818" s="22">
        <f t="shared" si="737"/>
        <v>1.3988248101369338</v>
      </c>
      <c r="W1818" s="81">
        <f t="shared" si="738"/>
        <v>14</v>
      </c>
      <c r="X1818" s="22">
        <f t="shared" si="739"/>
        <v>0.2225327703582789</v>
      </c>
      <c r="Y1818" s="3">
        <f>IF(U1818&gt;'Power Curve'!$C$37,0,INDEX(Ci,$W1818,1)*POWER(1-X1818,3)+INDEX(Ci,$W1818,2)*3*X1818*POWER(1-X1818,2)+INDEX(Ci,$W1818,3)*3*POWER(X1818,2)*(1-X1818)+INDEX(Ci,$W1818,4)*POWER(X1818,3))</f>
        <v>1959.2932423643508</v>
      </c>
      <c r="Z1818" s="3">
        <f t="shared" si="740"/>
        <v>1962.9646838275519</v>
      </c>
      <c r="AA1818" s="3">
        <f t="shared" si="741"/>
        <v>1937.9899597167969</v>
      </c>
      <c r="AB1818" s="3">
        <f t="shared" si="750"/>
        <v>24.974724110755005</v>
      </c>
      <c r="AC1818" s="3">
        <f t="shared" si="751"/>
        <v>24.974724110755005</v>
      </c>
      <c r="AE1818" s="34">
        <f t="shared" si="742"/>
        <v>13</v>
      </c>
      <c r="AF1818" s="73" t="b">
        <f>COUNTIF('Power Curve'!$D$2:$D$31,AE1818)&gt;0</f>
        <v>1</v>
      </c>
      <c r="AG1818" s="73" t="b">
        <f t="shared" si="743"/>
        <v>0</v>
      </c>
      <c r="AH1818" s="73" t="b">
        <f t="shared" si="752"/>
        <v>1</v>
      </c>
      <c r="AI1818" s="34" t="str">
        <f t="shared" si="744"/>
        <v>Inner</v>
      </c>
      <c r="AJ1818" s="35" t="str">
        <f t="shared" si="753"/>
        <v>1.3-1.4</v>
      </c>
      <c r="AK1818" s="36" t="str">
        <f t="shared" si="745"/>
        <v>15-16</v>
      </c>
      <c r="AL1818" s="36" t="str">
        <f t="shared" si="746"/>
        <v>Mar</v>
      </c>
      <c r="AM1818" s="35" t="str">
        <f t="shared" si="747"/>
        <v>275-285</v>
      </c>
      <c r="AN1818" s="36" t="str">
        <f t="shared" si="748"/>
        <v>Inner-TI</v>
      </c>
    </row>
    <row r="1819" spans="5:40" x14ac:dyDescent="0.3">
      <c r="E1819" s="12">
        <v>40979.638888888891</v>
      </c>
      <c r="F1819" s="16">
        <v>17.649999999999999</v>
      </c>
      <c r="G1819" s="16">
        <v>1975.1499938964871</v>
      </c>
      <c r="H1819" s="29">
        <v>1.1606606055575386</v>
      </c>
      <c r="I1819" s="26">
        <v>280.60000000000002</v>
      </c>
      <c r="J1819" s="30">
        <v>0.11784702549575073</v>
      </c>
      <c r="K1819" s="31">
        <v>0.12000842643370196</v>
      </c>
      <c r="L1819" s="111">
        <f t="shared" si="728"/>
        <v>2</v>
      </c>
      <c r="M1819" s="112">
        <f t="shared" si="729"/>
        <v>0.12</v>
      </c>
      <c r="N1819" s="112" t="b">
        <f t="shared" si="730"/>
        <v>1</v>
      </c>
      <c r="O1819" s="112" t="b">
        <f t="shared" si="731"/>
        <v>1</v>
      </c>
      <c r="P1819" s="113">
        <f t="shared" si="732"/>
        <v>19.999999999999996</v>
      </c>
      <c r="Q1819" s="113">
        <f t="shared" si="733"/>
        <v>14</v>
      </c>
      <c r="R1819" s="114" t="str">
        <f t="shared" si="749"/>
        <v>2-0.12</v>
      </c>
      <c r="S1819" s="127">
        <f t="shared" si="734"/>
        <v>-4.1701804814553699E-4</v>
      </c>
      <c r="T1819" s="112" t="b">
        <f t="shared" si="735"/>
        <v>1</v>
      </c>
      <c r="U1819" s="22">
        <f t="shared" si="736"/>
        <v>17.33542239727748</v>
      </c>
      <c r="V1819" s="22">
        <f t="shared" si="737"/>
        <v>2.0372953897263306</v>
      </c>
      <c r="W1819" s="81">
        <f t="shared" si="738"/>
        <v>18</v>
      </c>
      <c r="X1819" s="22">
        <f t="shared" si="739"/>
        <v>0.37501748151860459</v>
      </c>
      <c r="Y1819" s="3">
        <f>IF(U1819&gt;'Power Curve'!$C$37,0,INDEX(Ci,$W1819,1)*POWER(1-X1819,3)+INDEX(Ci,$W1819,2)*3*X1819*POWER(1-X1819,2)+INDEX(Ci,$W1819,3)*3*POWER(X1819,2)*(1-X1819)+INDEX(Ci,$W1819,4)*POWER(X1819,3))</f>
        <v>1983.5189059942766</v>
      </c>
      <c r="Z1819" s="3">
        <f t="shared" si="740"/>
        <v>1982.691742811639</v>
      </c>
      <c r="AA1819" s="3">
        <f t="shared" si="741"/>
        <v>1975.1499938964871</v>
      </c>
      <c r="AB1819" s="3">
        <f t="shared" si="750"/>
        <v>7.5417489151518566</v>
      </c>
      <c r="AC1819" s="3">
        <f t="shared" si="751"/>
        <v>7.5417489151518566</v>
      </c>
      <c r="AE1819" s="34">
        <f t="shared" si="742"/>
        <v>17</v>
      </c>
      <c r="AF1819" s="73" t="b">
        <f>COUNTIF('Power Curve'!$D$2:$D$31,AE1819)&gt;0</f>
        <v>1</v>
      </c>
      <c r="AG1819" s="73" t="b">
        <f t="shared" si="743"/>
        <v>0</v>
      </c>
      <c r="AH1819" s="73" t="b">
        <f t="shared" si="752"/>
        <v>1</v>
      </c>
      <c r="AI1819" s="34" t="str">
        <f t="shared" si="744"/>
        <v>Inner</v>
      </c>
      <c r="AJ1819" s="35" t="str">
        <f t="shared" si="753"/>
        <v>2.0-2.1</v>
      </c>
      <c r="AK1819" s="36" t="str">
        <f t="shared" si="745"/>
        <v>15-16</v>
      </c>
      <c r="AL1819" s="36" t="str">
        <f t="shared" si="746"/>
        <v>Mar</v>
      </c>
      <c r="AM1819" s="35" t="str">
        <f t="shared" si="747"/>
        <v>275-285</v>
      </c>
      <c r="AN1819" s="36" t="str">
        <f t="shared" si="748"/>
        <v>Inner-TI</v>
      </c>
    </row>
    <row r="1820" spans="5:40" x14ac:dyDescent="0.3">
      <c r="E1820" s="12">
        <v>40979.652777777781</v>
      </c>
      <c r="F1820" s="16">
        <v>20.5</v>
      </c>
      <c r="G1820" s="16">
        <v>1973.8999481201149</v>
      </c>
      <c r="H1820" s="29">
        <v>1.1603669504177454</v>
      </c>
      <c r="I1820" s="26">
        <v>278.60000000000002</v>
      </c>
      <c r="J1820" s="30">
        <v>0.12146341463414635</v>
      </c>
      <c r="K1820" s="31">
        <v>0.12219680376625794</v>
      </c>
      <c r="L1820" s="111">
        <f t="shared" si="728"/>
        <v>2.5000000000000004</v>
      </c>
      <c r="M1820" s="112">
        <f t="shared" si="729"/>
        <v>0.12</v>
      </c>
      <c r="N1820" s="112" t="b">
        <f t="shared" si="730"/>
        <v>0</v>
      </c>
      <c r="O1820" s="112" t="b">
        <f t="shared" si="731"/>
        <v>1</v>
      </c>
      <c r="P1820" s="113">
        <f t="shared" si="732"/>
        <v>25.000000000000004</v>
      </c>
      <c r="Q1820" s="113">
        <f t="shared" si="733"/>
        <v>14</v>
      </c>
      <c r="R1820" s="114" t="str">
        <f t="shared" si="749"/>
        <v>2.5-0.12</v>
      </c>
      <c r="S1820" s="127">
        <f t="shared" si="734"/>
        <v>0</v>
      </c>
      <c r="T1820" s="112" t="b">
        <f t="shared" si="735"/>
        <v>0</v>
      </c>
      <c r="U1820" s="22">
        <f t="shared" si="736"/>
        <v>20.132928370706438</v>
      </c>
      <c r="V1820" s="22">
        <f t="shared" si="737"/>
        <v>2.4696589559032893</v>
      </c>
      <c r="W1820" s="81">
        <f t="shared" si="738"/>
        <v>22</v>
      </c>
      <c r="X1820" s="22">
        <f t="shared" si="739"/>
        <v>0.17317640275565974</v>
      </c>
      <c r="Y1820" s="3">
        <f>IF(U1820&gt;'Power Curve'!$C$37,0,INDEX(Ci,$W1820,1)*POWER(1-X1820,3)+INDEX(Ci,$W1820,2)*3*X1820*POWER(1-X1820,2)+INDEX(Ci,$W1820,3)*3*POWER(X1820,2)*(1-X1820)+INDEX(Ci,$W1820,4)*POWER(X1820,3))</f>
        <v>1983.3964959585571</v>
      </c>
      <c r="Z1820" s="3">
        <f t="shared" si="740"/>
        <v>1983.3964959585571</v>
      </c>
      <c r="AA1820" s="3">
        <f t="shared" si="741"/>
        <v>1973.8999481201149</v>
      </c>
      <c r="AB1820" s="3">
        <f t="shared" si="750"/>
        <v>9.4965478384422113</v>
      </c>
      <c r="AC1820" s="3">
        <f t="shared" si="751"/>
        <v>9.4965478384422113</v>
      </c>
      <c r="AE1820" s="34">
        <f t="shared" si="742"/>
        <v>20</v>
      </c>
      <c r="AF1820" s="73" t="b">
        <f>COUNTIF('Power Curve'!$D$2:$D$31,AE1820)&gt;0</f>
        <v>1</v>
      </c>
      <c r="AG1820" s="73" t="b">
        <f t="shared" si="743"/>
        <v>0</v>
      </c>
      <c r="AH1820" s="73" t="b">
        <f t="shared" si="752"/>
        <v>1</v>
      </c>
      <c r="AI1820" s="34" t="str">
        <f t="shared" si="744"/>
        <v>Inner</v>
      </c>
      <c r="AJ1820" s="35" t="str">
        <f t="shared" si="753"/>
        <v>2.4-2.5</v>
      </c>
      <c r="AK1820" s="36" t="str">
        <f t="shared" si="745"/>
        <v>15-16</v>
      </c>
      <c r="AL1820" s="36" t="str">
        <f t="shared" si="746"/>
        <v>Mar</v>
      </c>
      <c r="AM1820" s="35" t="str">
        <f t="shared" si="747"/>
        <v>275-285</v>
      </c>
      <c r="AN1820" s="36" t="str">
        <f t="shared" si="748"/>
        <v>Inner-TI</v>
      </c>
    </row>
    <row r="1821" spans="5:40" x14ac:dyDescent="0.3">
      <c r="E1821" s="12">
        <v>40979.659722222219</v>
      </c>
      <c r="F1821" s="16">
        <v>20.81</v>
      </c>
      <c r="G1821" s="16">
        <v>1970.6900177001951</v>
      </c>
      <c r="H1821" s="29">
        <v>1.160639197823278</v>
      </c>
      <c r="I1821" s="26">
        <v>276.8</v>
      </c>
      <c r="J1821" s="30">
        <v>0.12974531475252285</v>
      </c>
      <c r="K1821" s="31">
        <v>0.1182828535501502</v>
      </c>
      <c r="L1821" s="111">
        <f t="shared" si="728"/>
        <v>2.5000000000000004</v>
      </c>
      <c r="M1821" s="112">
        <f t="shared" si="729"/>
        <v>0.13</v>
      </c>
      <c r="N1821" s="112" t="b">
        <f t="shared" si="730"/>
        <v>0</v>
      </c>
      <c r="O1821" s="112" t="b">
        <f t="shared" si="731"/>
        <v>1</v>
      </c>
      <c r="P1821" s="113">
        <f t="shared" si="732"/>
        <v>25.000000000000004</v>
      </c>
      <c r="Q1821" s="113">
        <f t="shared" si="733"/>
        <v>13</v>
      </c>
      <c r="R1821" s="114" t="str">
        <f t="shared" si="749"/>
        <v>2.5-0.13</v>
      </c>
      <c r="S1821" s="127">
        <f t="shared" si="734"/>
        <v>0</v>
      </c>
      <c r="T1821" s="112" t="b">
        <f t="shared" si="735"/>
        <v>0</v>
      </c>
      <c r="U1821" s="22">
        <f t="shared" si="736"/>
        <v>20.438975758017161</v>
      </c>
      <c r="V1821" s="22">
        <f t="shared" si="737"/>
        <v>2.5169595661803115</v>
      </c>
      <c r="W1821" s="81">
        <f t="shared" si="738"/>
        <v>22</v>
      </c>
      <c r="X1821" s="22">
        <f t="shared" si="739"/>
        <v>0.46501757614251338</v>
      </c>
      <c r="Y1821" s="3">
        <f>IF(U1821&gt;'Power Curve'!$C$37,0,INDEX(Ci,$W1821,1)*POWER(1-X1821,3)+INDEX(Ci,$W1821,2)*3*X1821*POWER(1-X1821,2)+INDEX(Ci,$W1821,3)*3*POWER(X1821,2)*(1-X1821)+INDEX(Ci,$W1821,4)*POWER(X1821,3))</f>
        <v>1985.8255200714823</v>
      </c>
      <c r="Z1821" s="3">
        <f t="shared" si="740"/>
        <v>1985.8255200714823</v>
      </c>
      <c r="AA1821" s="3">
        <f t="shared" si="741"/>
        <v>1970.6900177001951</v>
      </c>
      <c r="AB1821" s="3">
        <f t="shared" si="750"/>
        <v>15.135502371287203</v>
      </c>
      <c r="AC1821" s="3">
        <f t="shared" si="751"/>
        <v>15.135502371287203</v>
      </c>
      <c r="AE1821" s="34">
        <f t="shared" si="742"/>
        <v>20</v>
      </c>
      <c r="AF1821" s="73" t="b">
        <f>COUNTIF('Power Curve'!$D$2:$D$31,AE1821)&gt;0</f>
        <v>1</v>
      </c>
      <c r="AG1821" s="73" t="b">
        <f t="shared" si="743"/>
        <v>0</v>
      </c>
      <c r="AH1821" s="73" t="b">
        <f t="shared" si="752"/>
        <v>1</v>
      </c>
      <c r="AI1821" s="34" t="str">
        <f t="shared" si="744"/>
        <v>Inner</v>
      </c>
      <c r="AJ1821" s="35" t="str">
        <f t="shared" si="753"/>
        <v>2.5-2.6</v>
      </c>
      <c r="AK1821" s="36" t="str">
        <f t="shared" si="745"/>
        <v>15-16</v>
      </c>
      <c r="AL1821" s="36" t="str">
        <f t="shared" si="746"/>
        <v>Mar</v>
      </c>
      <c r="AM1821" s="35" t="str">
        <f t="shared" si="747"/>
        <v>275-285</v>
      </c>
      <c r="AN1821" s="36" t="str">
        <f t="shared" si="748"/>
        <v>Inner-TI</v>
      </c>
    </row>
    <row r="1822" spans="5:40" x14ac:dyDescent="0.3">
      <c r="E1822" s="12">
        <v>40979.666666666664</v>
      </c>
      <c r="F1822" s="16">
        <v>20.440000000000001</v>
      </c>
      <c r="G1822" s="16">
        <v>1970.1799468994191</v>
      </c>
      <c r="H1822" s="29">
        <v>1.1611425656632841</v>
      </c>
      <c r="I1822" s="26">
        <v>277.8</v>
      </c>
      <c r="J1822" s="30">
        <v>0.12866927592954988</v>
      </c>
      <c r="K1822" s="31">
        <v>0.15022490741155331</v>
      </c>
      <c r="L1822" s="111">
        <f t="shared" si="728"/>
        <v>2.5000000000000004</v>
      </c>
      <c r="M1822" s="112">
        <f t="shared" si="729"/>
        <v>0.13</v>
      </c>
      <c r="N1822" s="112" t="b">
        <f t="shared" si="730"/>
        <v>0</v>
      </c>
      <c r="O1822" s="112" t="b">
        <f t="shared" si="731"/>
        <v>1</v>
      </c>
      <c r="P1822" s="113">
        <f t="shared" si="732"/>
        <v>25.000000000000004</v>
      </c>
      <c r="Q1822" s="113">
        <f t="shared" si="733"/>
        <v>13</v>
      </c>
      <c r="R1822" s="114" t="str">
        <f t="shared" si="749"/>
        <v>2.5-0.13</v>
      </c>
      <c r="S1822" s="127">
        <f t="shared" si="734"/>
        <v>0</v>
      </c>
      <c r="T1822" s="112" t="b">
        <f t="shared" si="735"/>
        <v>0</v>
      </c>
      <c r="U1822" s="22">
        <f t="shared" si="736"/>
        <v>20.078474368126646</v>
      </c>
      <c r="V1822" s="22">
        <f t="shared" si="737"/>
        <v>2.4612429142677641</v>
      </c>
      <c r="W1822" s="81">
        <f t="shared" si="738"/>
        <v>22</v>
      </c>
      <c r="X1822" s="22">
        <f t="shared" si="739"/>
        <v>0.12125006498116807</v>
      </c>
      <c r="Y1822" s="3">
        <f>IF(U1822&gt;'Power Curve'!$C$37,0,INDEX(Ci,$W1822,1)*POWER(1-X1822,3)+INDEX(Ci,$W1822,2)*3*X1822*POWER(1-X1822,2)+INDEX(Ci,$W1822,3)*3*POWER(X1822,2)*(1-X1822)+INDEX(Ci,$W1822,4)*POWER(X1822,3))</f>
        <v>1983.1388056315493</v>
      </c>
      <c r="Z1822" s="3">
        <f t="shared" si="740"/>
        <v>1983.1388056315493</v>
      </c>
      <c r="AA1822" s="3">
        <f t="shared" si="741"/>
        <v>1970.1799468994191</v>
      </c>
      <c r="AB1822" s="3">
        <f t="shared" si="750"/>
        <v>12.958858732130238</v>
      </c>
      <c r="AC1822" s="3">
        <f t="shared" si="751"/>
        <v>12.958858732130238</v>
      </c>
      <c r="AE1822" s="34">
        <f t="shared" si="742"/>
        <v>20</v>
      </c>
      <c r="AF1822" s="73" t="b">
        <f>COUNTIF('Power Curve'!$D$2:$D$31,AE1822)&gt;0</f>
        <v>1</v>
      </c>
      <c r="AG1822" s="73" t="b">
        <f t="shared" si="743"/>
        <v>0</v>
      </c>
      <c r="AH1822" s="73" t="b">
        <f t="shared" si="752"/>
        <v>1</v>
      </c>
      <c r="AI1822" s="34" t="str">
        <f t="shared" si="744"/>
        <v>Inner</v>
      </c>
      <c r="AJ1822" s="35" t="str">
        <f t="shared" si="753"/>
        <v>2.4-2.5</v>
      </c>
      <c r="AK1822" s="36" t="str">
        <f t="shared" si="745"/>
        <v>16-17</v>
      </c>
      <c r="AL1822" s="36" t="str">
        <f t="shared" si="746"/>
        <v>Mar</v>
      </c>
      <c r="AM1822" s="35" t="str">
        <f t="shared" si="747"/>
        <v>275-285</v>
      </c>
      <c r="AN1822" s="36" t="str">
        <f t="shared" si="748"/>
        <v>Inner-TI</v>
      </c>
    </row>
    <row r="1823" spans="5:40" x14ac:dyDescent="0.3">
      <c r="E1823" s="12">
        <v>40979.673611111109</v>
      </c>
      <c r="F1823" s="16">
        <v>20.64</v>
      </c>
      <c r="G1823" s="16">
        <v>1977.6699981689451</v>
      </c>
      <c r="H1823" s="29">
        <v>1.161688372683582</v>
      </c>
      <c r="I1823" s="26">
        <v>276.89999999999998</v>
      </c>
      <c r="J1823" s="30">
        <v>0.10852713178294575</v>
      </c>
      <c r="K1823" s="31">
        <v>0.12216269305019246</v>
      </c>
      <c r="L1823" s="111">
        <f t="shared" si="728"/>
        <v>2.5000000000000004</v>
      </c>
      <c r="M1823" s="112">
        <f t="shared" si="729"/>
        <v>0.11</v>
      </c>
      <c r="N1823" s="112" t="b">
        <f t="shared" si="730"/>
        <v>0</v>
      </c>
      <c r="O1823" s="112" t="b">
        <f t="shared" si="731"/>
        <v>1</v>
      </c>
      <c r="P1823" s="113">
        <f t="shared" si="732"/>
        <v>25.000000000000004</v>
      </c>
      <c r="Q1823" s="113">
        <f t="shared" si="733"/>
        <v>15</v>
      </c>
      <c r="R1823" s="114" t="str">
        <f t="shared" si="749"/>
        <v>2.5-0.11</v>
      </c>
      <c r="S1823" s="127">
        <f t="shared" si="734"/>
        <v>0</v>
      </c>
      <c r="T1823" s="112" t="b">
        <f t="shared" si="735"/>
        <v>0</v>
      </c>
      <c r="U1823" s="22">
        <f t="shared" si="736"/>
        <v>20.278113251993087</v>
      </c>
      <c r="V1823" s="22">
        <f t="shared" si="737"/>
        <v>2.4920977473211794</v>
      </c>
      <c r="W1823" s="81">
        <f t="shared" si="738"/>
        <v>22</v>
      </c>
      <c r="X1823" s="22">
        <f t="shared" si="739"/>
        <v>0.31162204179556602</v>
      </c>
      <c r="Y1823" s="3">
        <f>IF(U1823&gt;'Power Curve'!$C$37,0,INDEX(Ci,$W1823,1)*POWER(1-X1823,3)+INDEX(Ci,$W1823,2)*3*X1823*POWER(1-X1823,2)+INDEX(Ci,$W1823,3)*3*POWER(X1823,2)*(1-X1823)+INDEX(Ci,$W1823,4)*POWER(X1823,3))</f>
        <v>1984.3945593708031</v>
      </c>
      <c r="Z1823" s="3">
        <f t="shared" si="740"/>
        <v>1984.3945593708031</v>
      </c>
      <c r="AA1823" s="3">
        <f t="shared" si="741"/>
        <v>1977.6699981689451</v>
      </c>
      <c r="AB1823" s="3">
        <f t="shared" si="750"/>
        <v>6.7245612018580232</v>
      </c>
      <c r="AC1823" s="3">
        <f t="shared" si="751"/>
        <v>6.7245612018580232</v>
      </c>
      <c r="AE1823" s="34">
        <f t="shared" si="742"/>
        <v>20</v>
      </c>
      <c r="AF1823" s="73" t="b">
        <f>COUNTIF('Power Curve'!$D$2:$D$31,AE1823)&gt;0</f>
        <v>1</v>
      </c>
      <c r="AG1823" s="73" t="b">
        <f t="shared" si="743"/>
        <v>0</v>
      </c>
      <c r="AH1823" s="73" t="b">
        <f t="shared" si="752"/>
        <v>1</v>
      </c>
      <c r="AI1823" s="34" t="str">
        <f t="shared" si="744"/>
        <v>Inner</v>
      </c>
      <c r="AJ1823" s="35" t="str">
        <f t="shared" si="753"/>
        <v>2.4-2.5</v>
      </c>
      <c r="AK1823" s="36" t="str">
        <f t="shared" si="745"/>
        <v>16-17</v>
      </c>
      <c r="AL1823" s="36" t="str">
        <f t="shared" si="746"/>
        <v>Mar</v>
      </c>
      <c r="AM1823" s="35" t="str">
        <f t="shared" si="747"/>
        <v>275-285</v>
      </c>
      <c r="AN1823" s="36" t="str">
        <f t="shared" si="748"/>
        <v>Inner-TI</v>
      </c>
    </row>
    <row r="1824" spans="5:40" x14ac:dyDescent="0.3">
      <c r="E1824" s="12">
        <v>40979.680555555555</v>
      </c>
      <c r="F1824" s="16">
        <v>19.899999999999999</v>
      </c>
      <c r="G1824" s="16">
        <v>1966.8200225830051</v>
      </c>
      <c r="H1824" s="29">
        <v>1.1628442134118724</v>
      </c>
      <c r="I1824" s="26">
        <v>277.60000000000002</v>
      </c>
      <c r="J1824" s="30">
        <v>0.12361809045226131</v>
      </c>
      <c r="K1824" s="31">
        <v>0.1274738596395959</v>
      </c>
      <c r="L1824" s="111">
        <f t="shared" si="728"/>
        <v>2.4000000000000004</v>
      </c>
      <c r="M1824" s="112">
        <f t="shared" si="729"/>
        <v>0.12</v>
      </c>
      <c r="N1824" s="112" t="b">
        <f t="shared" si="730"/>
        <v>0</v>
      </c>
      <c r="O1824" s="112" t="b">
        <f t="shared" si="731"/>
        <v>1</v>
      </c>
      <c r="P1824" s="113">
        <f t="shared" si="732"/>
        <v>24</v>
      </c>
      <c r="Q1824" s="113">
        <f t="shared" si="733"/>
        <v>14</v>
      </c>
      <c r="R1824" s="114" t="str">
        <f t="shared" si="749"/>
        <v>2.4-0.12</v>
      </c>
      <c r="S1824" s="127">
        <f t="shared" si="734"/>
        <v>0</v>
      </c>
      <c r="T1824" s="112" t="b">
        <f t="shared" si="735"/>
        <v>0</v>
      </c>
      <c r="U1824" s="22">
        <f t="shared" si="736"/>
        <v>19.557569948652286</v>
      </c>
      <c r="V1824" s="22">
        <f t="shared" si="737"/>
        <v>2.380735457061081</v>
      </c>
      <c r="W1824" s="81">
        <f t="shared" si="738"/>
        <v>21</v>
      </c>
      <c r="X1824" s="22">
        <f t="shared" si="739"/>
        <v>0.55689522272819736</v>
      </c>
      <c r="Y1824" s="3">
        <f>IF(U1824&gt;'Power Curve'!$C$37,0,INDEX(Ci,$W1824,1)*POWER(1-X1824,3)+INDEX(Ci,$W1824,2)*3*X1824*POWER(1-X1824,2)+INDEX(Ci,$W1824,3)*3*POWER(X1824,2)*(1-X1824)+INDEX(Ci,$W1824,4)*POWER(X1824,3))</f>
        <v>1985.6104464187313</v>
      </c>
      <c r="Z1824" s="3">
        <f t="shared" si="740"/>
        <v>1985.6104464187313</v>
      </c>
      <c r="AA1824" s="3">
        <f t="shared" si="741"/>
        <v>1966.8200225830051</v>
      </c>
      <c r="AB1824" s="3">
        <f t="shared" si="750"/>
        <v>18.790423835726187</v>
      </c>
      <c r="AC1824" s="3">
        <f t="shared" si="751"/>
        <v>18.790423835726187</v>
      </c>
      <c r="AE1824" s="34">
        <f t="shared" si="742"/>
        <v>20</v>
      </c>
      <c r="AF1824" s="73" t="b">
        <f>COUNTIF('Power Curve'!$D$2:$D$31,AE1824)&gt;0</f>
        <v>1</v>
      </c>
      <c r="AG1824" s="73" t="b">
        <f t="shared" si="743"/>
        <v>0</v>
      </c>
      <c r="AH1824" s="73" t="b">
        <f t="shared" si="752"/>
        <v>1</v>
      </c>
      <c r="AI1824" s="34" t="str">
        <f t="shared" si="744"/>
        <v>Inner</v>
      </c>
      <c r="AJ1824" s="35" t="str">
        <f t="shared" si="753"/>
        <v>2.3-2.4</v>
      </c>
      <c r="AK1824" s="36" t="str">
        <f t="shared" si="745"/>
        <v>16-17</v>
      </c>
      <c r="AL1824" s="36" t="str">
        <f t="shared" si="746"/>
        <v>Mar</v>
      </c>
      <c r="AM1824" s="35" t="str">
        <f t="shared" si="747"/>
        <v>275-285</v>
      </c>
      <c r="AN1824" s="36" t="str">
        <f t="shared" si="748"/>
        <v>Inner-TI</v>
      </c>
    </row>
    <row r="1825" spans="5:40" x14ac:dyDescent="0.3">
      <c r="E1825" s="12">
        <v>40979.6875</v>
      </c>
      <c r="F1825" s="16">
        <v>20.04</v>
      </c>
      <c r="G1825" s="16">
        <v>1973.389999389648</v>
      </c>
      <c r="H1825" s="29">
        <v>1.1635178382271718</v>
      </c>
      <c r="I1825" s="26">
        <v>277</v>
      </c>
      <c r="J1825" s="30">
        <v>0.11576846307385229</v>
      </c>
      <c r="K1825" s="31">
        <v>0.11236352116850491</v>
      </c>
      <c r="L1825" s="111">
        <f t="shared" si="728"/>
        <v>2.4000000000000004</v>
      </c>
      <c r="M1825" s="112">
        <f t="shared" si="729"/>
        <v>0.12</v>
      </c>
      <c r="N1825" s="112" t="b">
        <f t="shared" si="730"/>
        <v>0</v>
      </c>
      <c r="O1825" s="112" t="b">
        <f t="shared" si="731"/>
        <v>1</v>
      </c>
      <c r="P1825" s="113">
        <f t="shared" si="732"/>
        <v>24</v>
      </c>
      <c r="Q1825" s="113">
        <f t="shared" si="733"/>
        <v>14</v>
      </c>
      <c r="R1825" s="114" t="str">
        <f t="shared" si="749"/>
        <v>2.4-0.12</v>
      </c>
      <c r="S1825" s="127">
        <f t="shared" si="734"/>
        <v>0</v>
      </c>
      <c r="T1825" s="112" t="b">
        <f t="shared" si="735"/>
        <v>0</v>
      </c>
      <c r="U1825" s="22">
        <f t="shared" si="736"/>
        <v>19.69896323327221</v>
      </c>
      <c r="V1825" s="22">
        <f t="shared" si="737"/>
        <v>2.4025882449916143</v>
      </c>
      <c r="W1825" s="81">
        <f t="shared" si="738"/>
        <v>21</v>
      </c>
      <c r="X1825" s="22">
        <f t="shared" si="739"/>
        <v>0.7160106430263401</v>
      </c>
      <c r="Y1825" s="3">
        <f>IF(U1825&gt;'Power Curve'!$C$37,0,INDEX(Ci,$W1825,1)*POWER(1-X1825,3)+INDEX(Ci,$W1825,2)*3*X1825*POWER(1-X1825,2)+INDEX(Ci,$W1825,3)*3*POWER(X1825,2)*(1-X1825)+INDEX(Ci,$W1825,4)*POWER(X1825,3))</f>
        <v>1984.1657981848962</v>
      </c>
      <c r="Z1825" s="3">
        <f t="shared" si="740"/>
        <v>1984.1657981848962</v>
      </c>
      <c r="AA1825" s="3">
        <f t="shared" si="741"/>
        <v>1973.389999389648</v>
      </c>
      <c r="AB1825" s="3">
        <f t="shared" si="750"/>
        <v>10.775798795248193</v>
      </c>
      <c r="AC1825" s="3">
        <f t="shared" si="751"/>
        <v>10.775798795248193</v>
      </c>
      <c r="AE1825" s="34">
        <f t="shared" si="742"/>
        <v>20</v>
      </c>
      <c r="AF1825" s="73" t="b">
        <f>COUNTIF('Power Curve'!$D$2:$D$31,AE1825)&gt;0</f>
        <v>1</v>
      </c>
      <c r="AG1825" s="73" t="b">
        <f t="shared" si="743"/>
        <v>0</v>
      </c>
      <c r="AH1825" s="73" t="b">
        <f t="shared" si="752"/>
        <v>1</v>
      </c>
      <c r="AI1825" s="34" t="str">
        <f t="shared" si="744"/>
        <v>Inner</v>
      </c>
      <c r="AJ1825" s="35" t="str">
        <f t="shared" si="753"/>
        <v>2.4-2.5</v>
      </c>
      <c r="AK1825" s="36" t="str">
        <f t="shared" si="745"/>
        <v>16-17</v>
      </c>
      <c r="AL1825" s="36" t="str">
        <f t="shared" si="746"/>
        <v>Mar</v>
      </c>
      <c r="AM1825" s="35" t="str">
        <f t="shared" si="747"/>
        <v>275-285</v>
      </c>
      <c r="AN1825" s="36" t="str">
        <f t="shared" si="748"/>
        <v>Inner-TI</v>
      </c>
    </row>
    <row r="1826" spans="5:40" x14ac:dyDescent="0.3">
      <c r="E1826" s="12">
        <v>40979.694444444445</v>
      </c>
      <c r="F1826" s="16">
        <v>16.22</v>
      </c>
      <c r="G1826" s="16">
        <v>1966.1300506591849</v>
      </c>
      <c r="H1826" s="29">
        <v>1.1650342685982378</v>
      </c>
      <c r="I1826" s="26">
        <v>273.60000000000002</v>
      </c>
      <c r="J1826" s="30">
        <v>0.13378545006165229</v>
      </c>
      <c r="K1826" s="31">
        <v>9.2058384376020569E-2</v>
      </c>
      <c r="L1826" s="111">
        <f t="shared" si="728"/>
        <v>1.8000000000000003</v>
      </c>
      <c r="M1826" s="112">
        <f t="shared" si="729"/>
        <v>0.13</v>
      </c>
      <c r="N1826" s="112" t="b">
        <f t="shared" si="730"/>
        <v>1</v>
      </c>
      <c r="O1826" s="112" t="b">
        <f t="shared" si="731"/>
        <v>1</v>
      </c>
      <c r="P1826" s="113">
        <f t="shared" si="732"/>
        <v>18</v>
      </c>
      <c r="Q1826" s="113">
        <f t="shared" si="733"/>
        <v>13</v>
      </c>
      <c r="R1826" s="114" t="str">
        <f t="shared" si="749"/>
        <v>1.8-0.13</v>
      </c>
      <c r="S1826" s="127">
        <f t="shared" si="734"/>
        <v>-9.6790672673996772E-4</v>
      </c>
      <c r="T1826" s="112" t="b">
        <f t="shared" si="735"/>
        <v>1</v>
      </c>
      <c r="U1826" s="22">
        <f t="shared" si="736"/>
        <v>15.950894905507903</v>
      </c>
      <c r="V1826" s="22">
        <f t="shared" si="737"/>
        <v>1.8233122027386028</v>
      </c>
      <c r="W1826" s="81">
        <f t="shared" si="738"/>
        <v>16</v>
      </c>
      <c r="X1826" s="22">
        <f t="shared" si="739"/>
        <v>0.95284256608372198</v>
      </c>
      <c r="Y1826" s="3">
        <f>IF(U1826&gt;'Power Curve'!$C$37,0,INDEX(Ci,$W1826,1)*POWER(1-X1826,3)+INDEX(Ci,$W1826,2)*3*X1826*POWER(1-X1826,2)+INDEX(Ci,$W1826,3)*3*POWER(X1826,2)*(1-X1826)+INDEX(Ci,$W1826,4)*POWER(X1826,3))</f>
        <v>1982.2586198350423</v>
      </c>
      <c r="Z1826" s="3">
        <f t="shared" si="740"/>
        <v>1980.3399783827656</v>
      </c>
      <c r="AA1826" s="3">
        <f t="shared" si="741"/>
        <v>1966.1300506591849</v>
      </c>
      <c r="AB1826" s="3">
        <f t="shared" si="750"/>
        <v>14.209927723580677</v>
      </c>
      <c r="AC1826" s="3">
        <f t="shared" si="751"/>
        <v>14.209927723580677</v>
      </c>
      <c r="AE1826" s="34">
        <f t="shared" si="742"/>
        <v>16</v>
      </c>
      <c r="AF1826" s="73" t="b">
        <f>COUNTIF('Power Curve'!$D$2:$D$31,AE1826)&gt;0</f>
        <v>1</v>
      </c>
      <c r="AG1826" s="73" t="b">
        <f t="shared" si="743"/>
        <v>0</v>
      </c>
      <c r="AH1826" s="73" t="b">
        <f t="shared" si="752"/>
        <v>1</v>
      </c>
      <c r="AI1826" s="34" t="str">
        <f t="shared" si="744"/>
        <v>Outer</v>
      </c>
      <c r="AJ1826" s="35" t="str">
        <f t="shared" si="753"/>
        <v>1.8-1.9</v>
      </c>
      <c r="AK1826" s="36" t="str">
        <f t="shared" si="745"/>
        <v>16-17</v>
      </c>
      <c r="AL1826" s="36" t="str">
        <f t="shared" si="746"/>
        <v>Mar</v>
      </c>
      <c r="AM1826" s="35" t="str">
        <f t="shared" si="747"/>
        <v>265-275</v>
      </c>
      <c r="AN1826" s="36" t="str">
        <f t="shared" si="748"/>
        <v>Inner-TI</v>
      </c>
    </row>
    <row r="1827" spans="5:40" x14ac:dyDescent="0.3">
      <c r="E1827" s="12">
        <v>40979.701388888891</v>
      </c>
      <c r="F1827" s="16">
        <v>17.600000000000001</v>
      </c>
      <c r="G1827" s="16">
        <v>1961.5699615478541</v>
      </c>
      <c r="H1827" s="29">
        <v>1.1654987953755322</v>
      </c>
      <c r="I1827" s="26">
        <v>270.60000000000002</v>
      </c>
      <c r="J1827" s="30">
        <v>0.11704545454545454</v>
      </c>
      <c r="K1827" s="31">
        <v>0.13703500642705532</v>
      </c>
      <c r="L1827" s="111">
        <f t="shared" si="728"/>
        <v>2</v>
      </c>
      <c r="M1827" s="112">
        <f t="shared" si="729"/>
        <v>0.12</v>
      </c>
      <c r="N1827" s="112" t="b">
        <f t="shared" si="730"/>
        <v>1</v>
      </c>
      <c r="O1827" s="112" t="b">
        <f t="shared" si="731"/>
        <v>1</v>
      </c>
      <c r="P1827" s="113">
        <f t="shared" si="732"/>
        <v>19.999999999999996</v>
      </c>
      <c r="Q1827" s="113">
        <f t="shared" si="733"/>
        <v>14</v>
      </c>
      <c r="R1827" s="114" t="str">
        <f t="shared" si="749"/>
        <v>2-0.12</v>
      </c>
      <c r="S1827" s="127">
        <f t="shared" si="734"/>
        <v>-4.1701804814553699E-4</v>
      </c>
      <c r="T1827" s="112" t="b">
        <f t="shared" si="735"/>
        <v>1</v>
      </c>
      <c r="U1827" s="22">
        <f t="shared" si="736"/>
        <v>17.310299468449966</v>
      </c>
      <c r="V1827" s="22">
        <f t="shared" si="737"/>
        <v>2.0334125600902748</v>
      </c>
      <c r="W1827" s="81">
        <f t="shared" si="738"/>
        <v>18</v>
      </c>
      <c r="X1827" s="22">
        <f t="shared" si="739"/>
        <v>0.34798748945067642</v>
      </c>
      <c r="Y1827" s="3">
        <f>IF(U1827&gt;'Power Curve'!$C$37,0,INDEX(Ci,$W1827,1)*POWER(1-X1827,3)+INDEX(Ci,$W1827,2)*3*X1827*POWER(1-X1827,2)+INDEX(Ci,$W1827,3)*3*POWER(X1827,2)*(1-X1827)+INDEX(Ci,$W1827,4)*POWER(X1827,3))</f>
        <v>1983.7142008543119</v>
      </c>
      <c r="Z1827" s="3">
        <f t="shared" si="740"/>
        <v>1982.8869562301932</v>
      </c>
      <c r="AA1827" s="3">
        <f t="shared" si="741"/>
        <v>1961.5699615478541</v>
      </c>
      <c r="AB1827" s="3">
        <f t="shared" si="750"/>
        <v>21.3169946823391</v>
      </c>
      <c r="AC1827" s="3">
        <f t="shared" si="751"/>
        <v>21.3169946823391</v>
      </c>
      <c r="AE1827" s="34">
        <f t="shared" si="742"/>
        <v>17</v>
      </c>
      <c r="AF1827" s="73" t="b">
        <f>COUNTIF('Power Curve'!$D$2:$D$31,AE1827)&gt;0</f>
        <v>1</v>
      </c>
      <c r="AG1827" s="73" t="b">
        <f t="shared" si="743"/>
        <v>0</v>
      </c>
      <c r="AH1827" s="73" t="b">
        <f t="shared" si="752"/>
        <v>1</v>
      </c>
      <c r="AI1827" s="34" t="str">
        <f t="shared" si="744"/>
        <v>Inner</v>
      </c>
      <c r="AJ1827" s="35" t="str">
        <f t="shared" si="753"/>
        <v>2.0-2.1</v>
      </c>
      <c r="AK1827" s="36" t="str">
        <f t="shared" si="745"/>
        <v>16-17</v>
      </c>
      <c r="AL1827" s="36" t="str">
        <f t="shared" si="746"/>
        <v>Mar</v>
      </c>
      <c r="AM1827" s="35" t="str">
        <f t="shared" si="747"/>
        <v>265-275</v>
      </c>
      <c r="AN1827" s="36" t="str">
        <f t="shared" si="748"/>
        <v>Inner-TI</v>
      </c>
    </row>
    <row r="1828" spans="5:40" x14ac:dyDescent="0.3">
      <c r="E1828" s="12">
        <v>40979.715277777781</v>
      </c>
      <c r="F1828" s="16">
        <v>18.62</v>
      </c>
      <c r="G1828" s="16">
        <v>1979.0899505615209</v>
      </c>
      <c r="H1828" s="29">
        <v>1.1658393864061818</v>
      </c>
      <c r="I1828" s="26">
        <v>275.2</v>
      </c>
      <c r="J1828" s="30">
        <v>0.12943071965628355</v>
      </c>
      <c r="K1828" s="31">
        <v>0.15506181909459529</v>
      </c>
      <c r="L1828" s="111">
        <f t="shared" si="728"/>
        <v>2.2000000000000002</v>
      </c>
      <c r="M1828" s="112">
        <f t="shared" si="729"/>
        <v>0.13</v>
      </c>
      <c r="N1828" s="112" t="b">
        <f t="shared" si="730"/>
        <v>0</v>
      </c>
      <c r="O1828" s="112" t="b">
        <f t="shared" si="731"/>
        <v>1</v>
      </c>
      <c r="P1828" s="113">
        <f t="shared" si="732"/>
        <v>22</v>
      </c>
      <c r="Q1828" s="113">
        <f t="shared" si="733"/>
        <v>13</v>
      </c>
      <c r="R1828" s="114" t="str">
        <f t="shared" si="749"/>
        <v>2.2-0.13</v>
      </c>
      <c r="S1828" s="127">
        <f t="shared" si="734"/>
        <v>0</v>
      </c>
      <c r="T1828" s="112" t="b">
        <f t="shared" si="735"/>
        <v>0</v>
      </c>
      <c r="U1828" s="22">
        <f t="shared" si="736"/>
        <v>18.315293737045966</v>
      </c>
      <c r="V1828" s="22">
        <f t="shared" si="737"/>
        <v>2.188737663980926</v>
      </c>
      <c r="W1828" s="81">
        <f t="shared" si="738"/>
        <v>19</v>
      </c>
      <c r="X1828" s="22">
        <f t="shared" si="739"/>
        <v>0.69606889950938999</v>
      </c>
      <c r="Y1828" s="3">
        <f>IF(U1828&gt;'Power Curve'!$C$37,0,INDEX(Ci,$W1828,1)*POWER(1-X1828,3)+INDEX(Ci,$W1828,2)*3*X1828*POWER(1-X1828,2)+INDEX(Ci,$W1828,3)*3*POWER(X1828,2)*(1-X1828)+INDEX(Ci,$W1828,4)*POWER(X1828,3))</f>
        <v>1987.367777167794</v>
      </c>
      <c r="Z1828" s="3">
        <f t="shared" si="740"/>
        <v>1987.367777167794</v>
      </c>
      <c r="AA1828" s="3">
        <f t="shared" si="741"/>
        <v>1979.0899505615209</v>
      </c>
      <c r="AB1828" s="3">
        <f t="shared" si="750"/>
        <v>8.2778266062730381</v>
      </c>
      <c r="AC1828" s="3">
        <f t="shared" si="751"/>
        <v>8.2778266062730381</v>
      </c>
      <c r="AE1828" s="34">
        <f t="shared" si="742"/>
        <v>18</v>
      </c>
      <c r="AF1828" s="73" t="b">
        <f>COUNTIF('Power Curve'!$D$2:$D$31,AE1828)&gt;0</f>
        <v>1</v>
      </c>
      <c r="AG1828" s="73" t="b">
        <f t="shared" si="743"/>
        <v>0</v>
      </c>
      <c r="AH1828" s="73" t="b">
        <f t="shared" si="752"/>
        <v>1</v>
      </c>
      <c r="AI1828" s="34" t="str">
        <f t="shared" si="744"/>
        <v>Inner</v>
      </c>
      <c r="AJ1828" s="35" t="str">
        <f t="shared" si="753"/>
        <v>2.1-2.2</v>
      </c>
      <c r="AK1828" s="36" t="str">
        <f t="shared" si="745"/>
        <v>17-18</v>
      </c>
      <c r="AL1828" s="36" t="str">
        <f t="shared" si="746"/>
        <v>Mar</v>
      </c>
      <c r="AM1828" s="35" t="str">
        <f t="shared" si="747"/>
        <v>275-285</v>
      </c>
      <c r="AN1828" s="36" t="str">
        <f t="shared" si="748"/>
        <v>Inner-TI</v>
      </c>
    </row>
    <row r="1829" spans="5:40" x14ac:dyDescent="0.3">
      <c r="E1829" s="12">
        <v>40979.722222222219</v>
      </c>
      <c r="F1829" s="16">
        <v>18.600000000000001</v>
      </c>
      <c r="G1829" s="16">
        <v>1983.7599945068409</v>
      </c>
      <c r="H1829" s="29">
        <v>1.1657970937893851</v>
      </c>
      <c r="I1829" s="26">
        <v>276</v>
      </c>
      <c r="J1829" s="30">
        <v>0.12311827956989246</v>
      </c>
      <c r="K1829" s="31">
        <v>0.13895904875949325</v>
      </c>
      <c r="L1829" s="111">
        <f t="shared" si="728"/>
        <v>2.2000000000000002</v>
      </c>
      <c r="M1829" s="112">
        <f t="shared" si="729"/>
        <v>0.12</v>
      </c>
      <c r="N1829" s="112" t="b">
        <f t="shared" si="730"/>
        <v>0</v>
      </c>
      <c r="O1829" s="112" t="b">
        <f t="shared" si="731"/>
        <v>1</v>
      </c>
      <c r="P1829" s="113">
        <f t="shared" si="732"/>
        <v>22</v>
      </c>
      <c r="Q1829" s="113">
        <f t="shared" si="733"/>
        <v>14</v>
      </c>
      <c r="R1829" s="114" t="str">
        <f t="shared" si="749"/>
        <v>2.2-0.12</v>
      </c>
      <c r="S1829" s="127">
        <f t="shared" si="734"/>
        <v>0</v>
      </c>
      <c r="T1829" s="112" t="b">
        <f t="shared" si="735"/>
        <v>0</v>
      </c>
      <c r="U1829" s="22">
        <f t="shared" si="736"/>
        <v>18.295399789659349</v>
      </c>
      <c r="V1829" s="22">
        <f t="shared" si="737"/>
        <v>2.1856629902825992</v>
      </c>
      <c r="W1829" s="81">
        <f t="shared" si="738"/>
        <v>19</v>
      </c>
      <c r="X1829" s="22">
        <f t="shared" si="739"/>
        <v>0.66136181257516358</v>
      </c>
      <c r="Y1829" s="3">
        <f>IF(U1829&gt;'Power Curve'!$C$37,0,INDEX(Ci,$W1829,1)*POWER(1-X1829,3)+INDEX(Ci,$W1829,2)*3*X1829*POWER(1-X1829,2)+INDEX(Ci,$W1829,3)*3*POWER(X1829,2)*(1-X1829)+INDEX(Ci,$W1829,4)*POWER(X1829,3))</f>
        <v>1986.9356971385878</v>
      </c>
      <c r="Z1829" s="3">
        <f t="shared" si="740"/>
        <v>1986.9356971385878</v>
      </c>
      <c r="AA1829" s="3">
        <f t="shared" si="741"/>
        <v>1983.7599945068409</v>
      </c>
      <c r="AB1829" s="3">
        <f t="shared" si="750"/>
        <v>3.1757026317468444</v>
      </c>
      <c r="AC1829" s="3">
        <f t="shared" si="751"/>
        <v>3.1757026317468444</v>
      </c>
      <c r="AE1829" s="34">
        <f t="shared" si="742"/>
        <v>18</v>
      </c>
      <c r="AF1829" s="73" t="b">
        <f>COUNTIF('Power Curve'!$D$2:$D$31,AE1829)&gt;0</f>
        <v>1</v>
      </c>
      <c r="AG1829" s="73" t="b">
        <f t="shared" si="743"/>
        <v>0</v>
      </c>
      <c r="AH1829" s="73" t="b">
        <f t="shared" si="752"/>
        <v>1</v>
      </c>
      <c r="AI1829" s="34" t="str">
        <f t="shared" si="744"/>
        <v>Inner</v>
      </c>
      <c r="AJ1829" s="35" t="str">
        <f t="shared" si="753"/>
        <v>2.1-2.2</v>
      </c>
      <c r="AK1829" s="36" t="str">
        <f t="shared" si="745"/>
        <v>17-18</v>
      </c>
      <c r="AL1829" s="36" t="str">
        <f t="shared" si="746"/>
        <v>Mar</v>
      </c>
      <c r="AM1829" s="35" t="str">
        <f t="shared" si="747"/>
        <v>275-285</v>
      </c>
      <c r="AN1829" s="36" t="str">
        <f t="shared" si="748"/>
        <v>Inner-TI</v>
      </c>
    </row>
    <row r="1830" spans="5:40" x14ac:dyDescent="0.3">
      <c r="E1830" s="12">
        <v>40979.729166666664</v>
      </c>
      <c r="F1830" s="16">
        <v>17.87</v>
      </c>
      <c r="G1830" s="16">
        <v>1981.4999847412159</v>
      </c>
      <c r="H1830" s="29">
        <v>1.166324579050674</v>
      </c>
      <c r="I1830" s="26">
        <v>275.60000000000002</v>
      </c>
      <c r="J1830" s="30">
        <v>0.15165081141578063</v>
      </c>
      <c r="K1830" s="31">
        <v>0.13287943406116651</v>
      </c>
      <c r="L1830" s="111">
        <f t="shared" si="728"/>
        <v>2.1</v>
      </c>
      <c r="M1830" s="112">
        <f t="shared" si="729"/>
        <v>0.15000000000000002</v>
      </c>
      <c r="N1830" s="112" t="b">
        <f t="shared" si="730"/>
        <v>0</v>
      </c>
      <c r="O1830" s="112" t="b">
        <f t="shared" si="731"/>
        <v>1</v>
      </c>
      <c r="P1830" s="113">
        <f t="shared" si="732"/>
        <v>21</v>
      </c>
      <c r="Q1830" s="113">
        <f t="shared" si="733"/>
        <v>10.999999999999998</v>
      </c>
      <c r="R1830" s="114" t="str">
        <f t="shared" si="749"/>
        <v>2.1-0.15</v>
      </c>
      <c r="S1830" s="127">
        <f t="shared" si="734"/>
        <v>0</v>
      </c>
      <c r="T1830" s="112" t="b">
        <f t="shared" si="735"/>
        <v>0</v>
      </c>
      <c r="U1830" s="22">
        <f t="shared" si="736"/>
        <v>17.580005189734727</v>
      </c>
      <c r="V1830" s="22">
        <f t="shared" si="737"/>
        <v>2.0750964487327273</v>
      </c>
      <c r="W1830" s="81">
        <f t="shared" si="738"/>
        <v>18</v>
      </c>
      <c r="X1830" s="22">
        <f t="shared" si="739"/>
        <v>0.63816637572041501</v>
      </c>
      <c r="Y1830" s="3">
        <f>IF(U1830&gt;'Power Curve'!$C$37,0,INDEX(Ci,$W1830,1)*POWER(1-X1830,3)+INDEX(Ci,$W1830,2)*3*X1830*POWER(1-X1830,2)+INDEX(Ci,$W1830,3)*3*POWER(X1830,2)*(1-X1830)+INDEX(Ci,$W1830,4)*POWER(X1830,3))</f>
        <v>1981.5069838842837</v>
      </c>
      <c r="Z1830" s="3">
        <f t="shared" si="740"/>
        <v>1981.5069838842837</v>
      </c>
      <c r="AA1830" s="3">
        <f t="shared" si="741"/>
        <v>1981.4999847412159</v>
      </c>
      <c r="AB1830" s="3">
        <f t="shared" si="750"/>
        <v>6.9991430677873723E-3</v>
      </c>
      <c r="AC1830" s="3">
        <f t="shared" si="751"/>
        <v>6.9991430677873723E-3</v>
      </c>
      <c r="AE1830" s="34">
        <f t="shared" si="742"/>
        <v>18</v>
      </c>
      <c r="AF1830" s="73" t="b">
        <f>COUNTIF('Power Curve'!$D$2:$D$31,AE1830)&gt;0</f>
        <v>1</v>
      </c>
      <c r="AG1830" s="73" t="b">
        <f t="shared" si="743"/>
        <v>0</v>
      </c>
      <c r="AH1830" s="73" t="b">
        <f t="shared" si="752"/>
        <v>1</v>
      </c>
      <c r="AI1830" s="34" t="str">
        <f t="shared" si="744"/>
        <v>Outer</v>
      </c>
      <c r="AJ1830" s="35" t="str">
        <f t="shared" si="753"/>
        <v>2.0-2.1</v>
      </c>
      <c r="AK1830" s="36" t="str">
        <f t="shared" si="745"/>
        <v>17-18</v>
      </c>
      <c r="AL1830" s="36" t="str">
        <f t="shared" si="746"/>
        <v>Mar</v>
      </c>
      <c r="AM1830" s="35" t="str">
        <f t="shared" si="747"/>
        <v>275-285</v>
      </c>
      <c r="AN1830" s="36" t="str">
        <f t="shared" si="748"/>
        <v>HWS-HTI</v>
      </c>
    </row>
    <row r="1831" spans="5:40" x14ac:dyDescent="0.3">
      <c r="E1831" s="12">
        <v>40979.736111111109</v>
      </c>
      <c r="F1831" s="16">
        <v>17.32</v>
      </c>
      <c r="G1831" s="16">
        <v>1990.6499938964871</v>
      </c>
      <c r="H1831" s="29">
        <v>1.1671487451109264</v>
      </c>
      <c r="I1831" s="26">
        <v>277.7</v>
      </c>
      <c r="J1831" s="30">
        <v>0.13048498845265588</v>
      </c>
      <c r="K1831" s="31">
        <v>0.13621052126352892</v>
      </c>
      <c r="L1831" s="111">
        <f t="shared" si="728"/>
        <v>2</v>
      </c>
      <c r="M1831" s="112">
        <f t="shared" si="729"/>
        <v>0.13</v>
      </c>
      <c r="N1831" s="112" t="b">
        <f t="shared" si="730"/>
        <v>1</v>
      </c>
      <c r="O1831" s="112" t="b">
        <f t="shared" si="731"/>
        <v>1</v>
      </c>
      <c r="P1831" s="113">
        <f t="shared" si="732"/>
        <v>19.999999999999996</v>
      </c>
      <c r="Q1831" s="113">
        <f t="shared" si="733"/>
        <v>13</v>
      </c>
      <c r="R1831" s="114" t="str">
        <f t="shared" si="749"/>
        <v>2-0.13</v>
      </c>
      <c r="S1831" s="127">
        <f t="shared" si="734"/>
        <v>-3.7048256344578942E-4</v>
      </c>
      <c r="T1831" s="112" t="b">
        <f t="shared" si="735"/>
        <v>1</v>
      </c>
      <c r="U1831" s="22">
        <f t="shared" si="736"/>
        <v>17.042943094946406</v>
      </c>
      <c r="V1831" s="22">
        <f t="shared" si="737"/>
        <v>1.9920917707207166</v>
      </c>
      <c r="W1831" s="81">
        <f t="shared" si="738"/>
        <v>18</v>
      </c>
      <c r="X1831" s="22">
        <f t="shared" si="739"/>
        <v>6.0336288242129506E-2</v>
      </c>
      <c r="Y1831" s="3">
        <f>IF(U1831&gt;'Power Curve'!$C$37,0,INDEX(Ci,$W1831,1)*POWER(1-X1831,3)+INDEX(Ci,$W1831,2)*3*X1831*POWER(1-X1831,2)+INDEX(Ci,$W1831,3)*3*POWER(X1831,2)*(1-X1831)+INDEX(Ci,$W1831,4)*POWER(X1831,3))</f>
        <v>1985.1154701728647</v>
      </c>
      <c r="Z1831" s="3">
        <f t="shared" si="740"/>
        <v>1984.3800195047393</v>
      </c>
      <c r="AA1831" s="3">
        <f t="shared" si="741"/>
        <v>1990.6499938964871</v>
      </c>
      <c r="AB1831" s="3">
        <f t="shared" si="750"/>
        <v>-6.2699743917478372</v>
      </c>
      <c r="AC1831" s="3">
        <f t="shared" si="751"/>
        <v>6.2699743917478372</v>
      </c>
      <c r="AE1831" s="34">
        <f t="shared" si="742"/>
        <v>17</v>
      </c>
      <c r="AF1831" s="73" t="b">
        <f>COUNTIF('Power Curve'!$D$2:$D$31,AE1831)&gt;0</f>
        <v>1</v>
      </c>
      <c r="AG1831" s="73" t="b">
        <f t="shared" si="743"/>
        <v>0</v>
      </c>
      <c r="AH1831" s="73" t="b">
        <f t="shared" si="752"/>
        <v>1</v>
      </c>
      <c r="AI1831" s="34" t="str">
        <f t="shared" si="744"/>
        <v>Inner</v>
      </c>
      <c r="AJ1831" s="35" t="str">
        <f t="shared" si="753"/>
        <v>1.9-2.0</v>
      </c>
      <c r="AK1831" s="36" t="str">
        <f t="shared" si="745"/>
        <v>17-18</v>
      </c>
      <c r="AL1831" s="36" t="str">
        <f t="shared" si="746"/>
        <v>Mar</v>
      </c>
      <c r="AM1831" s="35" t="str">
        <f t="shared" si="747"/>
        <v>275-285</v>
      </c>
      <c r="AN1831" s="36" t="str">
        <f t="shared" si="748"/>
        <v>Inner-TI</v>
      </c>
    </row>
    <row r="1832" spans="5:40" x14ac:dyDescent="0.3">
      <c r="E1832" s="12">
        <v>40979.743055555555</v>
      </c>
      <c r="F1832" s="16">
        <v>18.66</v>
      </c>
      <c r="G1832" s="16">
        <v>1987.0099639892551</v>
      </c>
      <c r="H1832" s="29">
        <v>1.1674682836124242</v>
      </c>
      <c r="I1832" s="26">
        <v>280.7</v>
      </c>
      <c r="J1832" s="30">
        <v>0.14255091103965703</v>
      </c>
      <c r="K1832" s="31">
        <v>0.13736581033831827</v>
      </c>
      <c r="L1832" s="111">
        <f t="shared" si="728"/>
        <v>2.2000000000000002</v>
      </c>
      <c r="M1832" s="112">
        <f t="shared" si="729"/>
        <v>0.14000000000000001</v>
      </c>
      <c r="N1832" s="112" t="b">
        <f t="shared" si="730"/>
        <v>0</v>
      </c>
      <c r="O1832" s="112" t="b">
        <f t="shared" si="731"/>
        <v>1</v>
      </c>
      <c r="P1832" s="113">
        <f t="shared" si="732"/>
        <v>22</v>
      </c>
      <c r="Q1832" s="113">
        <f t="shared" si="733"/>
        <v>12</v>
      </c>
      <c r="R1832" s="114" t="str">
        <f t="shared" si="749"/>
        <v>2.2-0.14</v>
      </c>
      <c r="S1832" s="127">
        <f t="shared" si="734"/>
        <v>0</v>
      </c>
      <c r="T1832" s="112" t="b">
        <f t="shared" si="735"/>
        <v>0</v>
      </c>
      <c r="U1832" s="22">
        <f t="shared" si="736"/>
        <v>18.363183476489642</v>
      </c>
      <c r="V1832" s="22">
        <f t="shared" si="737"/>
        <v>2.1961391775883388</v>
      </c>
      <c r="W1832" s="81">
        <f t="shared" si="738"/>
        <v>19</v>
      </c>
      <c r="X1832" s="22">
        <f t="shared" si="739"/>
        <v>0.77961759489034033</v>
      </c>
      <c r="Y1832" s="3">
        <f>IF(U1832&gt;'Power Curve'!$C$37,0,INDEX(Ci,$W1832,1)*POWER(1-X1832,3)+INDEX(Ci,$W1832,2)*3*X1832*POWER(1-X1832,2)+INDEX(Ci,$W1832,3)*3*POWER(X1832,2)*(1-X1832)+INDEX(Ci,$W1832,4)*POWER(X1832,3))</f>
        <v>1988.2880681644729</v>
      </c>
      <c r="Z1832" s="3">
        <f t="shared" si="740"/>
        <v>1988.2880681644729</v>
      </c>
      <c r="AA1832" s="3">
        <f t="shared" si="741"/>
        <v>1987.0099639892551</v>
      </c>
      <c r="AB1832" s="3">
        <f t="shared" si="750"/>
        <v>1.2781041752177771</v>
      </c>
      <c r="AC1832" s="3">
        <f t="shared" si="751"/>
        <v>1.2781041752177771</v>
      </c>
      <c r="AE1832" s="34">
        <f t="shared" si="742"/>
        <v>18</v>
      </c>
      <c r="AF1832" s="73" t="b">
        <f>COUNTIF('Power Curve'!$D$2:$D$31,AE1832)&gt;0</f>
        <v>1</v>
      </c>
      <c r="AG1832" s="73" t="b">
        <f t="shared" si="743"/>
        <v>0</v>
      </c>
      <c r="AH1832" s="73" t="b">
        <f t="shared" si="752"/>
        <v>1</v>
      </c>
      <c r="AI1832" s="34" t="str">
        <f t="shared" si="744"/>
        <v>Outer</v>
      </c>
      <c r="AJ1832" s="35" t="str">
        <f t="shared" si="753"/>
        <v>2.1-2.2</v>
      </c>
      <c r="AK1832" s="36" t="str">
        <f t="shared" si="745"/>
        <v>17-18</v>
      </c>
      <c r="AL1832" s="36" t="str">
        <f t="shared" si="746"/>
        <v>Mar</v>
      </c>
      <c r="AM1832" s="35" t="str">
        <f t="shared" si="747"/>
        <v>275-285</v>
      </c>
      <c r="AN1832" s="36" t="str">
        <f t="shared" si="748"/>
        <v>HWS-HTI</v>
      </c>
    </row>
    <row r="1833" spans="5:40" x14ac:dyDescent="0.3">
      <c r="E1833" s="12">
        <v>40979.763888888891</v>
      </c>
      <c r="F1833" s="16">
        <v>20.75</v>
      </c>
      <c r="G1833" s="16">
        <v>1984.9900207519531</v>
      </c>
      <c r="H1833" s="29">
        <v>1.1682320006097873</v>
      </c>
      <c r="I1833" s="26">
        <v>287.10000000000002</v>
      </c>
      <c r="J1833" s="30">
        <v>0.13156626506024097</v>
      </c>
      <c r="K1833" s="31">
        <v>0.11876452439909048</v>
      </c>
      <c r="L1833" s="111">
        <f t="shared" si="728"/>
        <v>2.5000000000000004</v>
      </c>
      <c r="M1833" s="112">
        <f t="shared" si="729"/>
        <v>0.13</v>
      </c>
      <c r="N1833" s="112" t="b">
        <f t="shared" si="730"/>
        <v>0</v>
      </c>
      <c r="O1833" s="112" t="b">
        <f t="shared" si="731"/>
        <v>1</v>
      </c>
      <c r="P1833" s="113">
        <f t="shared" si="732"/>
        <v>25.000000000000004</v>
      </c>
      <c r="Q1833" s="113">
        <f t="shared" si="733"/>
        <v>13</v>
      </c>
      <c r="R1833" s="114" t="str">
        <f t="shared" si="749"/>
        <v>2.5-0.13</v>
      </c>
      <c r="S1833" s="127">
        <f t="shared" si="734"/>
        <v>0</v>
      </c>
      <c r="T1833" s="112" t="b">
        <f t="shared" si="735"/>
        <v>0</v>
      </c>
      <c r="U1833" s="22">
        <f t="shared" si="736"/>
        <v>20.424390453128996</v>
      </c>
      <c r="V1833" s="22">
        <f t="shared" si="737"/>
        <v>2.5147053602929526</v>
      </c>
      <c r="W1833" s="81">
        <f t="shared" si="738"/>
        <v>22</v>
      </c>
      <c r="X1833" s="22">
        <f t="shared" si="739"/>
        <v>0.45110929700257291</v>
      </c>
      <c r="Y1833" s="3">
        <f>IF(U1833&gt;'Power Curve'!$C$37,0,INDEX(Ci,$W1833,1)*POWER(1-X1833,3)+INDEX(Ci,$W1833,2)*3*X1833*POWER(1-X1833,2)+INDEX(Ci,$W1833,3)*3*POWER(X1833,2)*(1-X1833)+INDEX(Ci,$W1833,4)*POWER(X1833,3))</f>
        <v>1985.6888037407564</v>
      </c>
      <c r="Z1833" s="3">
        <f t="shared" si="740"/>
        <v>1985.6888037407564</v>
      </c>
      <c r="AA1833" s="3">
        <f t="shared" si="741"/>
        <v>1984.9900207519531</v>
      </c>
      <c r="AB1833" s="3">
        <f t="shared" si="750"/>
        <v>0.69878298880325929</v>
      </c>
      <c r="AC1833" s="3">
        <f t="shared" si="751"/>
        <v>0.69878298880325929</v>
      </c>
      <c r="AE1833" s="34">
        <f t="shared" si="742"/>
        <v>20</v>
      </c>
      <c r="AF1833" s="73" t="b">
        <f>COUNTIF('Power Curve'!$D$2:$D$31,AE1833)&gt;0</f>
        <v>1</v>
      </c>
      <c r="AG1833" s="73" t="b">
        <f t="shared" si="743"/>
        <v>0</v>
      </c>
      <c r="AH1833" s="73" t="b">
        <f t="shared" si="752"/>
        <v>1</v>
      </c>
      <c r="AI1833" s="34" t="str">
        <f t="shared" si="744"/>
        <v>Inner</v>
      </c>
      <c r="AJ1833" s="35" t="str">
        <f t="shared" si="753"/>
        <v>2.5-2.6</v>
      </c>
      <c r="AK1833" s="36" t="str">
        <f t="shared" si="745"/>
        <v>18-19</v>
      </c>
      <c r="AL1833" s="36" t="str">
        <f t="shared" si="746"/>
        <v>Mar</v>
      </c>
      <c r="AM1833" s="35" t="str">
        <f t="shared" si="747"/>
        <v>285-295</v>
      </c>
      <c r="AN1833" s="36" t="str">
        <f t="shared" si="748"/>
        <v>Inner-TI</v>
      </c>
    </row>
    <row r="1834" spans="5:40" x14ac:dyDescent="0.3">
      <c r="E1834" s="12">
        <v>40979.770833333336</v>
      </c>
      <c r="F1834" s="16">
        <v>20.38</v>
      </c>
      <c r="G1834" s="16">
        <v>1980.0399932861351</v>
      </c>
      <c r="H1834" s="29">
        <v>1.1685717512648757</v>
      </c>
      <c r="I1834" s="26">
        <v>284.60000000000002</v>
      </c>
      <c r="J1834" s="30">
        <v>0.14131501472031405</v>
      </c>
      <c r="K1834" s="31">
        <v>0.13710678440148175</v>
      </c>
      <c r="L1834" s="111">
        <f t="shared" si="728"/>
        <v>2.5000000000000004</v>
      </c>
      <c r="M1834" s="112">
        <f t="shared" si="729"/>
        <v>0.14000000000000001</v>
      </c>
      <c r="N1834" s="112" t="b">
        <f t="shared" si="730"/>
        <v>0</v>
      </c>
      <c r="O1834" s="112" t="b">
        <f t="shared" si="731"/>
        <v>1</v>
      </c>
      <c r="P1834" s="113">
        <f t="shared" si="732"/>
        <v>25.000000000000004</v>
      </c>
      <c r="Q1834" s="113">
        <f t="shared" si="733"/>
        <v>12</v>
      </c>
      <c r="R1834" s="114" t="str">
        <f t="shared" si="749"/>
        <v>2.5-0.14</v>
      </c>
      <c r="S1834" s="127">
        <f t="shared" si="734"/>
        <v>0</v>
      </c>
      <c r="T1834" s="112" t="b">
        <f t="shared" si="735"/>
        <v>0</v>
      </c>
      <c r="U1834" s="22">
        <f t="shared" si="736"/>
        <v>20.062140980890653</v>
      </c>
      <c r="V1834" s="22">
        <f t="shared" si="737"/>
        <v>2.4587185366184658</v>
      </c>
      <c r="W1834" s="81">
        <f t="shared" si="738"/>
        <v>22</v>
      </c>
      <c r="X1834" s="22">
        <f t="shared" si="739"/>
        <v>0.10567484658698453</v>
      </c>
      <c r="Y1834" s="3">
        <f>IF(U1834&gt;'Power Curve'!$C$37,0,INDEX(Ci,$W1834,1)*POWER(1-X1834,3)+INDEX(Ci,$W1834,2)*3*X1834*POWER(1-X1834,2)+INDEX(Ci,$W1834,3)*3*POWER(X1834,2)*(1-X1834)+INDEX(Ci,$W1834,4)*POWER(X1834,3))</f>
        <v>1983.076776273791</v>
      </c>
      <c r="Z1834" s="3">
        <f t="shared" si="740"/>
        <v>1983.076776273791</v>
      </c>
      <c r="AA1834" s="3">
        <f t="shared" si="741"/>
        <v>1980.0399932861351</v>
      </c>
      <c r="AB1834" s="3">
        <f t="shared" si="750"/>
        <v>3.0367829876558972</v>
      </c>
      <c r="AC1834" s="3">
        <f t="shared" si="751"/>
        <v>3.0367829876558972</v>
      </c>
      <c r="AE1834" s="34">
        <f t="shared" si="742"/>
        <v>20</v>
      </c>
      <c r="AF1834" s="73" t="b">
        <f>COUNTIF('Power Curve'!$D$2:$D$31,AE1834)&gt;0</f>
        <v>1</v>
      </c>
      <c r="AG1834" s="73" t="b">
        <f t="shared" si="743"/>
        <v>0</v>
      </c>
      <c r="AH1834" s="73" t="b">
        <f t="shared" si="752"/>
        <v>1</v>
      </c>
      <c r="AI1834" s="34" t="str">
        <f t="shared" si="744"/>
        <v>Outer</v>
      </c>
      <c r="AJ1834" s="35" t="str">
        <f t="shared" si="753"/>
        <v>2.4-2.5</v>
      </c>
      <c r="AK1834" s="36" t="str">
        <f t="shared" si="745"/>
        <v>18-19</v>
      </c>
      <c r="AL1834" s="36" t="str">
        <f t="shared" si="746"/>
        <v>Mar</v>
      </c>
      <c r="AM1834" s="35" t="str">
        <f t="shared" si="747"/>
        <v>275-285</v>
      </c>
      <c r="AN1834" s="36" t="str">
        <f t="shared" si="748"/>
        <v>HWS-HTI</v>
      </c>
    </row>
    <row r="1835" spans="5:40" x14ac:dyDescent="0.3">
      <c r="E1835" s="12">
        <v>40979.798611111109</v>
      </c>
      <c r="F1835" s="16">
        <v>19.41</v>
      </c>
      <c r="G1835" s="16">
        <v>1989.5899963378929</v>
      </c>
      <c r="H1835" s="29">
        <v>1.1696111734807253</v>
      </c>
      <c r="I1835" s="26">
        <v>289.3</v>
      </c>
      <c r="J1835" s="30">
        <v>0.1226172076249356</v>
      </c>
      <c r="K1835" s="31">
        <v>0.15297225604611722</v>
      </c>
      <c r="L1835" s="111">
        <f t="shared" si="728"/>
        <v>2.3000000000000003</v>
      </c>
      <c r="M1835" s="112">
        <f t="shared" si="729"/>
        <v>0.12</v>
      </c>
      <c r="N1835" s="112" t="b">
        <f t="shared" si="730"/>
        <v>0</v>
      </c>
      <c r="O1835" s="112" t="b">
        <f t="shared" si="731"/>
        <v>1</v>
      </c>
      <c r="P1835" s="113">
        <f t="shared" si="732"/>
        <v>23</v>
      </c>
      <c r="Q1835" s="113">
        <f t="shared" si="733"/>
        <v>14</v>
      </c>
      <c r="R1835" s="114" t="str">
        <f t="shared" si="749"/>
        <v>2.3-0.12</v>
      </c>
      <c r="S1835" s="127">
        <f t="shared" si="734"/>
        <v>0</v>
      </c>
      <c r="T1835" s="112" t="b">
        <f t="shared" si="735"/>
        <v>0</v>
      </c>
      <c r="U1835" s="22">
        <f t="shared" si="736"/>
        <v>19.112933202449948</v>
      </c>
      <c r="V1835" s="22">
        <f t="shared" si="737"/>
        <v>2.3120154146135135</v>
      </c>
      <c r="W1835" s="81">
        <f t="shared" si="738"/>
        <v>21</v>
      </c>
      <c r="X1835" s="22">
        <f t="shared" si="739"/>
        <v>5.6528016872829503E-2</v>
      </c>
      <c r="Y1835" s="3">
        <f>IF(U1835&gt;'Power Curve'!$C$37,0,INDEX(Ci,$W1835,1)*POWER(1-X1835,3)+INDEX(Ci,$W1835,2)*3*X1835*POWER(1-X1835,2)+INDEX(Ci,$W1835,3)*3*POWER(X1835,2)*(1-X1835)+INDEX(Ci,$W1835,4)*POWER(X1835,3))</f>
        <v>1989.4104450112006</v>
      </c>
      <c r="Z1835" s="3">
        <f t="shared" si="740"/>
        <v>1989.4104450112006</v>
      </c>
      <c r="AA1835" s="3">
        <f t="shared" si="741"/>
        <v>1989.5899963378929</v>
      </c>
      <c r="AB1835" s="3">
        <f t="shared" si="750"/>
        <v>-0.17955132669226259</v>
      </c>
      <c r="AC1835" s="3">
        <f t="shared" si="751"/>
        <v>0.17955132669226259</v>
      </c>
      <c r="AE1835" s="34">
        <f t="shared" si="742"/>
        <v>19</v>
      </c>
      <c r="AF1835" s="73" t="b">
        <f>COUNTIF('Power Curve'!$D$2:$D$31,AE1835)&gt;0</f>
        <v>1</v>
      </c>
      <c r="AG1835" s="73" t="b">
        <f t="shared" si="743"/>
        <v>0</v>
      </c>
      <c r="AH1835" s="73" t="b">
        <f t="shared" si="752"/>
        <v>1</v>
      </c>
      <c r="AI1835" s="34" t="str">
        <f t="shared" si="744"/>
        <v>Inner</v>
      </c>
      <c r="AJ1835" s="35" t="str">
        <f t="shared" si="753"/>
        <v>2.3-2.4</v>
      </c>
      <c r="AK1835" s="36" t="str">
        <f t="shared" si="745"/>
        <v>19-20</v>
      </c>
      <c r="AL1835" s="36" t="str">
        <f t="shared" si="746"/>
        <v>Mar</v>
      </c>
      <c r="AM1835" s="35" t="str">
        <f t="shared" si="747"/>
        <v>285-295</v>
      </c>
      <c r="AN1835" s="36" t="str">
        <f t="shared" si="748"/>
        <v>Inner-TI</v>
      </c>
    </row>
    <row r="1836" spans="5:40" x14ac:dyDescent="0.3">
      <c r="E1836" s="12">
        <v>40979.8125</v>
      </c>
      <c r="F1836" s="16">
        <v>16.940000000000001</v>
      </c>
      <c r="G1836" s="16">
        <v>1989.3100128173851</v>
      </c>
      <c r="H1836" s="29">
        <v>1.1727616964433121</v>
      </c>
      <c r="I1836" s="26">
        <v>286.2</v>
      </c>
      <c r="J1836" s="30">
        <v>0.11983471074380163</v>
      </c>
      <c r="K1836" s="31">
        <v>6.3580184339489879E-2</v>
      </c>
      <c r="L1836" s="111">
        <f t="shared" si="728"/>
        <v>1.9000000000000001</v>
      </c>
      <c r="M1836" s="112">
        <f t="shared" si="729"/>
        <v>0.12</v>
      </c>
      <c r="N1836" s="112" t="b">
        <f t="shared" si="730"/>
        <v>1</v>
      </c>
      <c r="O1836" s="112" t="b">
        <f t="shared" si="731"/>
        <v>1</v>
      </c>
      <c r="P1836" s="113">
        <f t="shared" si="732"/>
        <v>19</v>
      </c>
      <c r="Q1836" s="113">
        <f t="shared" si="733"/>
        <v>14</v>
      </c>
      <c r="R1836" s="114" t="str">
        <f t="shared" si="749"/>
        <v>1.9-0.12</v>
      </c>
      <c r="S1836" s="127">
        <f t="shared" si="734"/>
        <v>-6.310010341642519E-4</v>
      </c>
      <c r="T1836" s="112" t="b">
        <f t="shared" si="735"/>
        <v>1</v>
      </c>
      <c r="U1836" s="22">
        <f t="shared" si="736"/>
        <v>16.69570006487044</v>
      </c>
      <c r="V1836" s="22">
        <f t="shared" si="737"/>
        <v>1.9384242410568877</v>
      </c>
      <c r="W1836" s="81">
        <f t="shared" si="738"/>
        <v>17</v>
      </c>
      <c r="X1836" s="22">
        <f t="shared" si="739"/>
        <v>0.7055762578873126</v>
      </c>
      <c r="Y1836" s="3">
        <f>IF(U1836&gt;'Power Curve'!$C$37,0,INDEX(Ci,$W1836,1)*POWER(1-X1836,3)+INDEX(Ci,$W1836,2)*3*X1836*POWER(1-X1836,2)+INDEX(Ci,$W1836,3)*3*POWER(X1836,2)*(1-X1836)+INDEX(Ci,$W1836,4)*POWER(X1836,3))</f>
        <v>1984.7764634795876</v>
      </c>
      <c r="Z1836" s="3">
        <f t="shared" si="740"/>
        <v>1983.5240674785471</v>
      </c>
      <c r="AA1836" s="3">
        <f t="shared" si="741"/>
        <v>1989.3100128173851</v>
      </c>
      <c r="AB1836" s="3">
        <f t="shared" si="750"/>
        <v>-5.7859453388380189</v>
      </c>
      <c r="AC1836" s="3">
        <f t="shared" si="751"/>
        <v>5.7859453388380189</v>
      </c>
      <c r="AE1836" s="34">
        <f t="shared" si="742"/>
        <v>17</v>
      </c>
      <c r="AF1836" s="73" t="b">
        <f>COUNTIF('Power Curve'!$D$2:$D$31,AE1836)&gt;0</f>
        <v>1</v>
      </c>
      <c r="AG1836" s="73" t="b">
        <f t="shared" si="743"/>
        <v>0</v>
      </c>
      <c r="AH1836" s="73" t="b">
        <f t="shared" si="752"/>
        <v>1</v>
      </c>
      <c r="AI1836" s="34" t="str">
        <f t="shared" si="744"/>
        <v>Outer</v>
      </c>
      <c r="AJ1836" s="35" t="str">
        <f t="shared" si="753"/>
        <v>1.9-2.0</v>
      </c>
      <c r="AK1836" s="36" t="str">
        <f t="shared" si="745"/>
        <v>19-20</v>
      </c>
      <c r="AL1836" s="36" t="str">
        <f t="shared" si="746"/>
        <v>Mar</v>
      </c>
      <c r="AM1836" s="35" t="str">
        <f t="shared" si="747"/>
        <v>285-295</v>
      </c>
      <c r="AN1836" s="36" t="str">
        <f t="shared" si="748"/>
        <v>Inner-TI</v>
      </c>
    </row>
    <row r="1837" spans="5:40" x14ac:dyDescent="0.3">
      <c r="E1837" s="12">
        <v>40979.819444444445</v>
      </c>
      <c r="F1837" s="16">
        <v>17.010000000000002</v>
      </c>
      <c r="G1837" s="16">
        <v>1977.2400207519531</v>
      </c>
      <c r="H1837" s="29">
        <v>1.176682312843184</v>
      </c>
      <c r="I1837" s="26">
        <v>285</v>
      </c>
      <c r="J1837" s="30">
        <v>0.11287477954144619</v>
      </c>
      <c r="K1837" s="31">
        <v>0.15578900066745707</v>
      </c>
      <c r="L1837" s="111">
        <f t="shared" si="728"/>
        <v>2</v>
      </c>
      <c r="M1837" s="112">
        <f t="shared" si="729"/>
        <v>0.11</v>
      </c>
      <c r="N1837" s="112" t="b">
        <f t="shared" si="730"/>
        <v>1</v>
      </c>
      <c r="O1837" s="112" t="b">
        <f t="shared" si="731"/>
        <v>1</v>
      </c>
      <c r="P1837" s="113">
        <f t="shared" si="732"/>
        <v>19.999999999999996</v>
      </c>
      <c r="Q1837" s="113">
        <f t="shared" si="733"/>
        <v>15</v>
      </c>
      <c r="R1837" s="114" t="str">
        <f t="shared" si="749"/>
        <v>2-0.11</v>
      </c>
      <c r="S1837" s="127">
        <f t="shared" si="734"/>
        <v>4.8156202281070699E-4</v>
      </c>
      <c r="T1837" s="112" t="b">
        <f t="shared" si="735"/>
        <v>1</v>
      </c>
      <c r="U1837" s="22">
        <f t="shared" si="736"/>
        <v>16.783351587790555</v>
      </c>
      <c r="V1837" s="22">
        <f t="shared" si="737"/>
        <v>1.9519710664758629</v>
      </c>
      <c r="W1837" s="81">
        <f t="shared" si="738"/>
        <v>17</v>
      </c>
      <c r="X1837" s="22">
        <f t="shared" si="739"/>
        <v>0.79420918425748166</v>
      </c>
      <c r="Y1837" s="3">
        <f>IF(U1837&gt;'Power Curve'!$C$37,0,INDEX(Ci,$W1837,1)*POWER(1-X1837,3)+INDEX(Ci,$W1837,2)*3*X1837*POWER(1-X1837,2)+INDEX(Ci,$W1837,3)*3*POWER(X1837,2)*(1-X1837)+INDEX(Ci,$W1837,4)*POWER(X1837,3))</f>
        <v>1984.9683853555525</v>
      </c>
      <c r="Z1837" s="3">
        <f t="shared" si="740"/>
        <v>1985.9242707464196</v>
      </c>
      <c r="AA1837" s="3">
        <f t="shared" si="741"/>
        <v>1977.2400207519531</v>
      </c>
      <c r="AB1837" s="3">
        <f t="shared" si="750"/>
        <v>8.6842499944664269</v>
      </c>
      <c r="AC1837" s="3">
        <f t="shared" si="751"/>
        <v>8.6842499944664269</v>
      </c>
      <c r="AE1837" s="34">
        <f t="shared" si="742"/>
        <v>17</v>
      </c>
      <c r="AF1837" s="73" t="b">
        <f>COUNTIF('Power Curve'!$D$2:$D$31,AE1837)&gt;0</f>
        <v>1</v>
      </c>
      <c r="AG1837" s="73" t="b">
        <f t="shared" si="743"/>
        <v>0</v>
      </c>
      <c r="AH1837" s="73" t="b">
        <f t="shared" si="752"/>
        <v>1</v>
      </c>
      <c r="AI1837" s="34" t="str">
        <f t="shared" si="744"/>
        <v>Inner</v>
      </c>
      <c r="AJ1837" s="35" t="str">
        <f t="shared" si="753"/>
        <v>1.9-2.0</v>
      </c>
      <c r="AK1837" s="36" t="str">
        <f t="shared" si="745"/>
        <v>19-20</v>
      </c>
      <c r="AL1837" s="36" t="str">
        <f t="shared" si="746"/>
        <v>Mar</v>
      </c>
      <c r="AM1837" s="35" t="str">
        <f t="shared" si="747"/>
        <v>285-295</v>
      </c>
      <c r="AN1837" s="36" t="str">
        <f t="shared" si="748"/>
        <v>Inner-TI</v>
      </c>
    </row>
    <row r="1838" spans="5:40" x14ac:dyDescent="0.3">
      <c r="E1838" s="12">
        <v>40979.826388888891</v>
      </c>
      <c r="F1838" s="16">
        <v>16.41</v>
      </c>
      <c r="G1838" s="16">
        <v>1978.170043945318</v>
      </c>
      <c r="H1838" s="29">
        <v>1.1770696767917561</v>
      </c>
      <c r="I1838" s="26">
        <v>283</v>
      </c>
      <c r="J1838" s="30">
        <v>9.4454600853138337E-2</v>
      </c>
      <c r="K1838" s="31">
        <v>0.13172640204611452</v>
      </c>
      <c r="L1838" s="111">
        <f t="shared" si="728"/>
        <v>1.9000000000000001</v>
      </c>
      <c r="M1838" s="112">
        <f t="shared" si="729"/>
        <v>0.09</v>
      </c>
      <c r="N1838" s="112" t="b">
        <f t="shared" si="730"/>
        <v>1</v>
      </c>
      <c r="O1838" s="112" t="b">
        <f t="shared" si="731"/>
        <v>1</v>
      </c>
      <c r="P1838" s="113">
        <f t="shared" si="732"/>
        <v>19</v>
      </c>
      <c r="Q1838" s="113">
        <f t="shared" si="733"/>
        <v>17</v>
      </c>
      <c r="R1838" s="114" t="str">
        <f t="shared" si="749"/>
        <v>1.9-0.09</v>
      </c>
      <c r="S1838" s="127">
        <f t="shared" si="734"/>
        <v>0</v>
      </c>
      <c r="T1838" s="112" t="b">
        <f t="shared" si="735"/>
        <v>0</v>
      </c>
      <c r="U1838" s="22">
        <f t="shared" si="736"/>
        <v>16.193122776843371</v>
      </c>
      <c r="V1838" s="22">
        <f t="shared" si="737"/>
        <v>1.8607493010943525</v>
      </c>
      <c r="W1838" s="81">
        <f t="shared" si="738"/>
        <v>17</v>
      </c>
      <c r="X1838" s="22">
        <f t="shared" si="739"/>
        <v>0.19737178771946171</v>
      </c>
      <c r="Y1838" s="3">
        <f>IF(U1838&gt;'Power Curve'!$C$37,0,INDEX(Ci,$W1838,1)*POWER(1-X1838,3)+INDEX(Ci,$W1838,2)*3*X1838*POWER(1-X1838,2)+INDEX(Ci,$W1838,3)*3*POWER(X1838,2)*(1-X1838)+INDEX(Ci,$W1838,4)*POWER(X1838,3))</f>
        <v>1983.0677047419979</v>
      </c>
      <c r="Z1838" s="3">
        <f t="shared" si="740"/>
        <v>1983.0677047419979</v>
      </c>
      <c r="AA1838" s="3">
        <f t="shared" si="741"/>
        <v>1978.170043945318</v>
      </c>
      <c r="AB1838" s="3">
        <f t="shared" si="750"/>
        <v>4.8976607966799293</v>
      </c>
      <c r="AC1838" s="3">
        <f t="shared" si="751"/>
        <v>4.8976607966799293</v>
      </c>
      <c r="AE1838" s="34">
        <f t="shared" si="742"/>
        <v>16</v>
      </c>
      <c r="AF1838" s="73" t="b">
        <f>COUNTIF('Power Curve'!$D$2:$D$31,AE1838)&gt;0</f>
        <v>1</v>
      </c>
      <c r="AG1838" s="73" t="b">
        <f t="shared" si="743"/>
        <v>0</v>
      </c>
      <c r="AH1838" s="73" t="b">
        <f t="shared" si="752"/>
        <v>1</v>
      </c>
      <c r="AI1838" s="34" t="str">
        <f t="shared" si="744"/>
        <v>Outer</v>
      </c>
      <c r="AJ1838" s="35" t="str">
        <f t="shared" si="753"/>
        <v>1.8-1.9</v>
      </c>
      <c r="AK1838" s="36" t="str">
        <f t="shared" si="745"/>
        <v>19-20</v>
      </c>
      <c r="AL1838" s="36" t="str">
        <f t="shared" si="746"/>
        <v>Mar</v>
      </c>
      <c r="AM1838" s="35" t="str">
        <f t="shared" si="747"/>
        <v>275-285</v>
      </c>
      <c r="AN1838" s="36" t="str">
        <f t="shared" si="748"/>
        <v>HWS-LTI</v>
      </c>
    </row>
    <row r="1839" spans="5:40" x14ac:dyDescent="0.3">
      <c r="E1839" s="12">
        <v>40979.833333333336</v>
      </c>
      <c r="F1839" s="16">
        <v>14.92</v>
      </c>
      <c r="G1839" s="16">
        <v>1964.8700256347629</v>
      </c>
      <c r="H1839" s="29">
        <v>1.1774743729998591</v>
      </c>
      <c r="I1839" s="26">
        <v>281.3</v>
      </c>
      <c r="J1839" s="30">
        <v>9.7855227882037529E-2</v>
      </c>
      <c r="K1839" s="31">
        <v>0.15139833821212936</v>
      </c>
      <c r="L1839" s="111">
        <f t="shared" si="728"/>
        <v>1.6</v>
      </c>
      <c r="M1839" s="112">
        <f t="shared" si="729"/>
        <v>9.9999999999999992E-2</v>
      </c>
      <c r="N1839" s="112" t="b">
        <f t="shared" si="730"/>
        <v>1</v>
      </c>
      <c r="O1839" s="112" t="b">
        <f t="shared" si="731"/>
        <v>1</v>
      </c>
      <c r="P1839" s="113">
        <f t="shared" si="732"/>
        <v>16</v>
      </c>
      <c r="Q1839" s="113">
        <f t="shared" si="733"/>
        <v>16</v>
      </c>
      <c r="R1839" s="114" t="str">
        <f t="shared" si="749"/>
        <v>1.6-0.1</v>
      </c>
      <c r="S1839" s="127">
        <f t="shared" si="734"/>
        <v>1.2087194893846741E-3</v>
      </c>
      <c r="T1839" s="112" t="b">
        <f t="shared" si="735"/>
        <v>1</v>
      </c>
      <c r="U1839" s="22">
        <f t="shared" si="736"/>
        <v>14.724501981838301</v>
      </c>
      <c r="V1839" s="22">
        <f t="shared" si="737"/>
        <v>1.6337692230101128</v>
      </c>
      <c r="W1839" s="81">
        <f t="shared" si="738"/>
        <v>15</v>
      </c>
      <c r="X1839" s="22">
        <f t="shared" si="739"/>
        <v>0.73642890930620619</v>
      </c>
      <c r="Y1839" s="3">
        <f>IF(U1839&gt;'Power Curve'!$C$37,0,INDEX(Ci,$W1839,1)*POWER(1-X1839,3)+INDEX(Ci,$W1839,2)*3*X1839*POWER(1-X1839,2)+INDEX(Ci,$W1839,3)*3*POWER(X1839,2)*(1-X1839)+INDEX(Ci,$W1839,4)*POWER(X1839,3))</f>
        <v>1978.1499012003187</v>
      </c>
      <c r="Z1839" s="3">
        <f t="shared" si="740"/>
        <v>1980.5409295388238</v>
      </c>
      <c r="AA1839" s="3">
        <f t="shared" si="741"/>
        <v>1964.8700256347629</v>
      </c>
      <c r="AB1839" s="3">
        <f t="shared" si="750"/>
        <v>15.670903904060879</v>
      </c>
      <c r="AC1839" s="3">
        <f t="shared" si="751"/>
        <v>15.670903904060879</v>
      </c>
      <c r="AE1839" s="34">
        <f t="shared" si="742"/>
        <v>15</v>
      </c>
      <c r="AF1839" s="73" t="b">
        <f>COUNTIF('Power Curve'!$D$2:$D$31,AE1839)&gt;0</f>
        <v>1</v>
      </c>
      <c r="AG1839" s="73" t="b">
        <f t="shared" si="743"/>
        <v>0</v>
      </c>
      <c r="AH1839" s="73" t="b">
        <f t="shared" si="752"/>
        <v>1</v>
      </c>
      <c r="AI1839" s="34" t="str">
        <f t="shared" si="744"/>
        <v>Outer</v>
      </c>
      <c r="AJ1839" s="35" t="str">
        <f t="shared" si="753"/>
        <v>1.6-1.7</v>
      </c>
      <c r="AK1839" s="36" t="str">
        <f t="shared" si="745"/>
        <v>20-21</v>
      </c>
      <c r="AL1839" s="36" t="str">
        <f t="shared" si="746"/>
        <v>Mar</v>
      </c>
      <c r="AM1839" s="35" t="str">
        <f t="shared" si="747"/>
        <v>275-285</v>
      </c>
      <c r="AN1839" s="36" t="str">
        <f t="shared" si="748"/>
        <v>HWS-LTI</v>
      </c>
    </row>
    <row r="1840" spans="5:40" x14ac:dyDescent="0.3">
      <c r="E1840" s="12">
        <v>40979.840277777781</v>
      </c>
      <c r="F1840" s="16">
        <v>14.23</v>
      </c>
      <c r="G1840" s="16">
        <v>1975.1900482177709</v>
      </c>
      <c r="H1840" s="29">
        <v>1.1776466883881924</v>
      </c>
      <c r="I1840" s="26">
        <v>281.5</v>
      </c>
      <c r="J1840" s="30">
        <v>0.13352073085031621</v>
      </c>
      <c r="K1840" s="31">
        <v>0.16874802972944061</v>
      </c>
      <c r="L1840" s="111">
        <f t="shared" si="728"/>
        <v>1.5000000000000002</v>
      </c>
      <c r="M1840" s="112">
        <f t="shared" si="729"/>
        <v>0.13</v>
      </c>
      <c r="N1840" s="112" t="b">
        <f t="shared" si="730"/>
        <v>1</v>
      </c>
      <c r="O1840" s="112" t="b">
        <f t="shared" si="731"/>
        <v>1</v>
      </c>
      <c r="P1840" s="113">
        <f t="shared" si="732"/>
        <v>15</v>
      </c>
      <c r="Q1840" s="113">
        <f t="shared" si="733"/>
        <v>13</v>
      </c>
      <c r="R1840" s="114" t="str">
        <f t="shared" si="749"/>
        <v>1.5-0.13</v>
      </c>
      <c r="S1840" s="127">
        <f t="shared" si="734"/>
        <v>-1.1197886700886556E-3</v>
      </c>
      <c r="T1840" s="112" t="b">
        <f t="shared" si="735"/>
        <v>1</v>
      </c>
      <c r="U1840" s="22">
        <f t="shared" si="736"/>
        <v>14.044228135703726</v>
      </c>
      <c r="V1840" s="22">
        <f t="shared" si="737"/>
        <v>1.5286307071730421</v>
      </c>
      <c r="W1840" s="81">
        <f t="shared" si="738"/>
        <v>15</v>
      </c>
      <c r="X1840" s="22">
        <f t="shared" si="739"/>
        <v>8.6536275797969325E-2</v>
      </c>
      <c r="Y1840" s="3">
        <f>IF(U1840&gt;'Power Curve'!$C$37,0,INDEX(Ci,$W1840,1)*POWER(1-X1840,3)+INDEX(Ci,$W1840,2)*3*X1840*POWER(1-X1840,2)+INDEX(Ci,$W1840,3)*3*POWER(X1840,2)*(1-X1840)+INDEX(Ci,$W1840,4)*POWER(X1840,3))</f>
        <v>1975.4285908340316</v>
      </c>
      <c r="Z1840" s="3">
        <f t="shared" si="740"/>
        <v>1973.2165282794465</v>
      </c>
      <c r="AA1840" s="3">
        <f t="shared" si="741"/>
        <v>1975.1900482177709</v>
      </c>
      <c r="AB1840" s="3">
        <f t="shared" si="750"/>
        <v>-1.9735199383244435</v>
      </c>
      <c r="AC1840" s="3">
        <f t="shared" si="751"/>
        <v>1.9735199383244435</v>
      </c>
      <c r="AE1840" s="34">
        <f t="shared" si="742"/>
        <v>14</v>
      </c>
      <c r="AF1840" s="73" t="b">
        <f>COUNTIF('Power Curve'!$D$2:$D$31,AE1840)&gt;0</f>
        <v>1</v>
      </c>
      <c r="AG1840" s="73" t="b">
        <f t="shared" si="743"/>
        <v>0</v>
      </c>
      <c r="AH1840" s="73" t="b">
        <f t="shared" si="752"/>
        <v>1</v>
      </c>
      <c r="AI1840" s="34" t="str">
        <f t="shared" si="744"/>
        <v>Inner</v>
      </c>
      <c r="AJ1840" s="35" t="str">
        <f t="shared" si="753"/>
        <v>1.5-1.6</v>
      </c>
      <c r="AK1840" s="36" t="str">
        <f t="shared" si="745"/>
        <v>20-21</v>
      </c>
      <c r="AL1840" s="36" t="str">
        <f t="shared" si="746"/>
        <v>Mar</v>
      </c>
      <c r="AM1840" s="35" t="str">
        <f t="shared" si="747"/>
        <v>275-285</v>
      </c>
      <c r="AN1840" s="36" t="str">
        <f t="shared" si="748"/>
        <v>Inner-TI</v>
      </c>
    </row>
    <row r="1841" spans="5:40" x14ac:dyDescent="0.3">
      <c r="E1841" s="12">
        <v>40979.847222222219</v>
      </c>
      <c r="F1841" s="16">
        <v>17.84</v>
      </c>
      <c r="G1841" s="16">
        <v>1984.570007324221</v>
      </c>
      <c r="H1841" s="29">
        <v>1.17468867887827</v>
      </c>
      <c r="I1841" s="26">
        <v>288.2</v>
      </c>
      <c r="J1841" s="30">
        <v>0.17713004484304934</v>
      </c>
      <c r="K1841" s="31">
        <v>0.12489241346289054</v>
      </c>
      <c r="L1841" s="111">
        <f t="shared" si="728"/>
        <v>2.1</v>
      </c>
      <c r="M1841" s="112">
        <f t="shared" si="729"/>
        <v>0.18000000000000002</v>
      </c>
      <c r="N1841" s="112" t="b">
        <f t="shared" si="730"/>
        <v>0</v>
      </c>
      <c r="O1841" s="112" t="b">
        <f t="shared" si="731"/>
        <v>1</v>
      </c>
      <c r="P1841" s="113">
        <f t="shared" si="732"/>
        <v>21</v>
      </c>
      <c r="Q1841" s="113">
        <f t="shared" si="733"/>
        <v>8</v>
      </c>
      <c r="R1841" s="114" t="str">
        <f t="shared" si="749"/>
        <v>2.1-0.18</v>
      </c>
      <c r="S1841" s="127">
        <f t="shared" si="734"/>
        <v>0</v>
      </c>
      <c r="T1841" s="112" t="b">
        <f t="shared" si="735"/>
        <v>0</v>
      </c>
      <c r="U1841" s="22">
        <f t="shared" si="736"/>
        <v>17.592345604362261</v>
      </c>
      <c r="V1841" s="22">
        <f t="shared" si="737"/>
        <v>2.0770036995937229</v>
      </c>
      <c r="W1841" s="81">
        <f t="shared" si="738"/>
        <v>18</v>
      </c>
      <c r="X1841" s="22">
        <f t="shared" si="739"/>
        <v>0.65144354223978529</v>
      </c>
      <c r="Y1841" s="3">
        <f>IF(U1841&gt;'Power Curve'!$C$37,0,INDEX(Ci,$W1841,1)*POWER(1-X1841,3)+INDEX(Ci,$W1841,2)*3*X1841*POWER(1-X1841,2)+INDEX(Ci,$W1841,3)*3*POWER(X1841,2)*(1-X1841)+INDEX(Ci,$W1841,4)*POWER(X1841,3))</f>
        <v>1981.4117784415203</v>
      </c>
      <c r="Z1841" s="3">
        <f t="shared" si="740"/>
        <v>1981.4117784415203</v>
      </c>
      <c r="AA1841" s="3">
        <f t="shared" si="741"/>
        <v>1984.570007324221</v>
      </c>
      <c r="AB1841" s="3">
        <f t="shared" si="750"/>
        <v>-3.1582288827007687</v>
      </c>
      <c r="AC1841" s="3">
        <f t="shared" si="751"/>
        <v>3.1582288827007687</v>
      </c>
      <c r="AE1841" s="34">
        <f t="shared" si="742"/>
        <v>18</v>
      </c>
      <c r="AF1841" s="73" t="b">
        <f>COUNTIF('Power Curve'!$D$2:$D$31,AE1841)&gt;0</f>
        <v>1</v>
      </c>
      <c r="AG1841" s="73" t="b">
        <f t="shared" si="743"/>
        <v>0</v>
      </c>
      <c r="AH1841" s="73" t="b">
        <f t="shared" si="752"/>
        <v>1</v>
      </c>
      <c r="AI1841" s="34" t="str">
        <f t="shared" si="744"/>
        <v>Outer</v>
      </c>
      <c r="AJ1841" s="35" t="str">
        <f t="shared" si="753"/>
        <v>2.0-2.1</v>
      </c>
      <c r="AK1841" s="36" t="str">
        <f t="shared" si="745"/>
        <v>20-21</v>
      </c>
      <c r="AL1841" s="36" t="str">
        <f t="shared" si="746"/>
        <v>Mar</v>
      </c>
      <c r="AM1841" s="35" t="str">
        <f t="shared" si="747"/>
        <v>285-295</v>
      </c>
      <c r="AN1841" s="36" t="str">
        <f t="shared" si="748"/>
        <v>HWS-HTI</v>
      </c>
    </row>
    <row r="1842" spans="5:40" x14ac:dyDescent="0.3">
      <c r="E1842" s="12">
        <v>40979.861111111109</v>
      </c>
      <c r="F1842" s="16">
        <v>18.55</v>
      </c>
      <c r="G1842" s="16">
        <v>1975.1499938964871</v>
      </c>
      <c r="H1842" s="29">
        <v>1.1735565134402619</v>
      </c>
      <c r="I1842" s="26">
        <v>284.2</v>
      </c>
      <c r="J1842" s="30">
        <v>0.16226415094339622</v>
      </c>
      <c r="K1842" s="31">
        <v>0.13094222612025994</v>
      </c>
      <c r="L1842" s="111">
        <f t="shared" si="728"/>
        <v>2.2000000000000002</v>
      </c>
      <c r="M1842" s="112">
        <f t="shared" si="729"/>
        <v>0.16</v>
      </c>
      <c r="N1842" s="112" t="b">
        <f t="shared" si="730"/>
        <v>0</v>
      </c>
      <c r="O1842" s="112" t="b">
        <f t="shared" si="731"/>
        <v>1</v>
      </c>
      <c r="P1842" s="113">
        <f t="shared" si="732"/>
        <v>22</v>
      </c>
      <c r="Q1842" s="113">
        <f t="shared" si="733"/>
        <v>10</v>
      </c>
      <c r="R1842" s="114" t="str">
        <f t="shared" si="749"/>
        <v>2.2-0.16</v>
      </c>
      <c r="S1842" s="127">
        <f t="shared" si="734"/>
        <v>0</v>
      </c>
      <c r="T1842" s="112" t="b">
        <f t="shared" si="735"/>
        <v>0</v>
      </c>
      <c r="U1842" s="22">
        <f t="shared" si="736"/>
        <v>18.286610744980834</v>
      </c>
      <c r="V1842" s="22">
        <f t="shared" si="737"/>
        <v>2.1843046150953485</v>
      </c>
      <c r="W1842" s="81">
        <f t="shared" si="738"/>
        <v>19</v>
      </c>
      <c r="X1842" s="22">
        <f t="shared" si="739"/>
        <v>0.64602839825582947</v>
      </c>
      <c r="Y1842" s="3">
        <f>IF(U1842&gt;'Power Curve'!$C$37,0,INDEX(Ci,$W1842,1)*POWER(1-X1842,3)+INDEX(Ci,$W1842,2)*3*X1842*POWER(1-X1842,2)+INDEX(Ci,$W1842,3)*3*POWER(X1842,2)*(1-X1842)+INDEX(Ci,$W1842,4)*POWER(X1842,3))</f>
        <v>1986.7374515650986</v>
      </c>
      <c r="Z1842" s="3">
        <f t="shared" si="740"/>
        <v>1986.7374515650986</v>
      </c>
      <c r="AA1842" s="3">
        <f t="shared" si="741"/>
        <v>1975.1499938964871</v>
      </c>
      <c r="AB1842" s="3">
        <f t="shared" si="750"/>
        <v>11.587457668611478</v>
      </c>
      <c r="AC1842" s="3">
        <f t="shared" si="751"/>
        <v>11.587457668611478</v>
      </c>
      <c r="AE1842" s="34">
        <f t="shared" si="742"/>
        <v>18</v>
      </c>
      <c r="AF1842" s="73" t="b">
        <f>COUNTIF('Power Curve'!$D$2:$D$31,AE1842)&gt;0</f>
        <v>1</v>
      </c>
      <c r="AG1842" s="73" t="b">
        <f t="shared" si="743"/>
        <v>0</v>
      </c>
      <c r="AH1842" s="73" t="b">
        <f t="shared" si="752"/>
        <v>1</v>
      </c>
      <c r="AI1842" s="34" t="str">
        <f t="shared" si="744"/>
        <v>Outer</v>
      </c>
      <c r="AJ1842" s="35" t="str">
        <f t="shared" si="753"/>
        <v>2.1-2.2</v>
      </c>
      <c r="AK1842" s="36" t="str">
        <f t="shared" si="745"/>
        <v>20-21</v>
      </c>
      <c r="AL1842" s="36" t="str">
        <f t="shared" si="746"/>
        <v>Mar</v>
      </c>
      <c r="AM1842" s="35" t="str">
        <f t="shared" si="747"/>
        <v>275-285</v>
      </c>
      <c r="AN1842" s="36" t="str">
        <f t="shared" si="748"/>
        <v>HWS-HTI</v>
      </c>
    </row>
    <row r="1843" spans="5:40" x14ac:dyDescent="0.3">
      <c r="E1843" s="12">
        <v>40979.868055555555</v>
      </c>
      <c r="F1843" s="16">
        <v>21.79</v>
      </c>
      <c r="G1843" s="16">
        <v>1982.809936523438</v>
      </c>
      <c r="H1843" s="29">
        <v>1.1721510984448775</v>
      </c>
      <c r="I1843" s="26">
        <v>284.60000000000002</v>
      </c>
      <c r="J1843" s="30">
        <v>0.13217072051399725</v>
      </c>
      <c r="K1843" s="31">
        <v>0.13938757865450616</v>
      </c>
      <c r="L1843" s="111">
        <f t="shared" si="728"/>
        <v>2.7</v>
      </c>
      <c r="M1843" s="112">
        <f t="shared" si="729"/>
        <v>0.13</v>
      </c>
      <c r="N1843" s="112" t="b">
        <f t="shared" si="730"/>
        <v>0</v>
      </c>
      <c r="O1843" s="112" t="b">
        <f t="shared" si="731"/>
        <v>1</v>
      </c>
      <c r="P1843" s="113">
        <f t="shared" si="732"/>
        <v>27</v>
      </c>
      <c r="Q1843" s="113">
        <f t="shared" si="733"/>
        <v>13</v>
      </c>
      <c r="R1843" s="114" t="str">
        <f t="shared" si="749"/>
        <v>2.7-0.13</v>
      </c>
      <c r="S1843" s="127">
        <f t="shared" si="734"/>
        <v>0</v>
      </c>
      <c r="T1843" s="112" t="b">
        <f t="shared" si="735"/>
        <v>0</v>
      </c>
      <c r="U1843" s="22">
        <f t="shared" si="736"/>
        <v>21.472028106420851</v>
      </c>
      <c r="V1843" s="22">
        <f t="shared" si="737"/>
        <v>2.676621136752698</v>
      </c>
      <c r="W1843" s="81">
        <f t="shared" si="738"/>
        <v>23</v>
      </c>
      <c r="X1843" s="22">
        <f t="shared" si="739"/>
        <v>0.47202810642085069</v>
      </c>
      <c r="Y1843" s="3">
        <f>IF(U1843&gt;'Power Curve'!$C$37,0,INDEX(Ci,$W1843,1)*POWER(1-X1843,3)+INDEX(Ci,$W1843,2)*3*X1843*POWER(1-X1843,2)+INDEX(Ci,$W1843,3)*3*POWER(X1843,2)*(1-X1843)+INDEX(Ci,$W1843,4)*POWER(X1843,3))</f>
        <v>1989.4713307698571</v>
      </c>
      <c r="Z1843" s="3">
        <f t="shared" si="740"/>
        <v>1989.4713307698571</v>
      </c>
      <c r="AA1843" s="3" t="str">
        <f t="shared" si="741"/>
        <v/>
      </c>
      <c r="AB1843" s="3" t="str">
        <f t="shared" si="750"/>
        <v/>
      </c>
      <c r="AC1843" s="3" t="str">
        <f t="shared" si="751"/>
        <v/>
      </c>
      <c r="AE1843" s="34">
        <f t="shared" si="742"/>
        <v>21</v>
      </c>
      <c r="AF1843" s="73" t="b">
        <f>COUNTIF('Power Curve'!$D$2:$D$31,AE1843)&gt;0</f>
        <v>0</v>
      </c>
      <c r="AG1843" s="73" t="b">
        <f t="shared" si="743"/>
        <v>0</v>
      </c>
      <c r="AH1843" s="73" t="b">
        <f t="shared" si="752"/>
        <v>0</v>
      </c>
      <c r="AI1843" s="34" t="str">
        <f t="shared" si="744"/>
        <v/>
      </c>
      <c r="AJ1843" s="35" t="str">
        <f t="shared" si="753"/>
        <v/>
      </c>
      <c r="AK1843" s="36" t="str">
        <f t="shared" si="745"/>
        <v/>
      </c>
      <c r="AL1843" s="36" t="str">
        <f t="shared" si="746"/>
        <v/>
      </c>
      <c r="AM1843" s="35" t="str">
        <f t="shared" si="747"/>
        <v/>
      </c>
      <c r="AN1843" s="36" t="str">
        <f t="shared" si="748"/>
        <v/>
      </c>
    </row>
    <row r="1844" spans="5:40" x14ac:dyDescent="0.3">
      <c r="E1844" s="12">
        <v>40979.895833333336</v>
      </c>
      <c r="F1844" s="16">
        <v>20.39</v>
      </c>
      <c r="G1844" s="16">
        <v>1992.4099884033251</v>
      </c>
      <c r="H1844" s="29">
        <v>1.1739171266045914</v>
      </c>
      <c r="I1844" s="26">
        <v>288.10000000000002</v>
      </c>
      <c r="J1844" s="30">
        <v>0.12751348700343307</v>
      </c>
      <c r="K1844" s="31">
        <v>0.16955421333114348</v>
      </c>
      <c r="L1844" s="111">
        <f t="shared" si="728"/>
        <v>2.5000000000000004</v>
      </c>
      <c r="M1844" s="112">
        <f t="shared" si="729"/>
        <v>0.13</v>
      </c>
      <c r="N1844" s="112" t="b">
        <f t="shared" si="730"/>
        <v>0</v>
      </c>
      <c r="O1844" s="112" t="b">
        <f t="shared" si="731"/>
        <v>1</v>
      </c>
      <c r="P1844" s="113">
        <f t="shared" si="732"/>
        <v>25.000000000000004</v>
      </c>
      <c r="Q1844" s="113">
        <f t="shared" si="733"/>
        <v>13</v>
      </c>
      <c r="R1844" s="114" t="str">
        <f t="shared" si="749"/>
        <v>2.5-0.13</v>
      </c>
      <c r="S1844" s="127">
        <f t="shared" si="734"/>
        <v>0</v>
      </c>
      <c r="T1844" s="112" t="b">
        <f t="shared" si="735"/>
        <v>0</v>
      </c>
      <c r="U1844" s="22">
        <f t="shared" si="736"/>
        <v>20.102543433037727</v>
      </c>
      <c r="V1844" s="22">
        <f t="shared" si="737"/>
        <v>2.4649628658383214</v>
      </c>
      <c r="W1844" s="81">
        <f t="shared" si="738"/>
        <v>22</v>
      </c>
      <c r="X1844" s="22">
        <f t="shared" si="739"/>
        <v>0.1442018836772799</v>
      </c>
      <c r="Y1844" s="3">
        <f>IF(U1844&gt;'Power Curve'!$C$37,0,INDEX(Ci,$W1844,1)*POWER(1-X1844,3)+INDEX(Ci,$W1844,2)*3*X1844*POWER(1-X1844,2)+INDEX(Ci,$W1844,3)*3*POWER(X1844,2)*(1-X1844)+INDEX(Ci,$W1844,4)*POWER(X1844,3))</f>
        <v>1983.2433895304744</v>
      </c>
      <c r="Z1844" s="3">
        <f t="shared" si="740"/>
        <v>1983.2433895304744</v>
      </c>
      <c r="AA1844" s="3">
        <f t="shared" si="741"/>
        <v>1992.4099884033251</v>
      </c>
      <c r="AB1844" s="3">
        <f t="shared" si="750"/>
        <v>-9.1665988728507273</v>
      </c>
      <c r="AC1844" s="3">
        <f t="shared" si="751"/>
        <v>9.1665988728507273</v>
      </c>
      <c r="AE1844" s="34">
        <f t="shared" si="742"/>
        <v>20</v>
      </c>
      <c r="AF1844" s="73" t="b">
        <f>COUNTIF('Power Curve'!$D$2:$D$31,AE1844)&gt;0</f>
        <v>1</v>
      </c>
      <c r="AG1844" s="73" t="b">
        <f t="shared" si="743"/>
        <v>0</v>
      </c>
      <c r="AH1844" s="73" t="b">
        <f t="shared" si="752"/>
        <v>1</v>
      </c>
      <c r="AI1844" s="34" t="str">
        <f t="shared" si="744"/>
        <v>Inner</v>
      </c>
      <c r="AJ1844" s="35" t="str">
        <f t="shared" si="753"/>
        <v>2.4-2.5</v>
      </c>
      <c r="AK1844" s="36" t="str">
        <f t="shared" si="745"/>
        <v>21-22</v>
      </c>
      <c r="AL1844" s="36" t="str">
        <f t="shared" si="746"/>
        <v>Mar</v>
      </c>
      <c r="AM1844" s="35" t="str">
        <f t="shared" si="747"/>
        <v>285-295</v>
      </c>
      <c r="AN1844" s="36" t="str">
        <f t="shared" si="748"/>
        <v>Inner-TI</v>
      </c>
    </row>
    <row r="1845" spans="5:40" x14ac:dyDescent="0.3">
      <c r="E1845" s="12">
        <v>40979.902777777781</v>
      </c>
      <c r="F1845" s="16">
        <v>21.26</v>
      </c>
      <c r="G1845" s="16">
        <v>1984.6900177001951</v>
      </c>
      <c r="H1845" s="29">
        <v>1.1792362620077679</v>
      </c>
      <c r="I1845" s="26">
        <v>290.2</v>
      </c>
      <c r="J1845" s="30">
        <v>0.11053621825023519</v>
      </c>
      <c r="K1845" s="31">
        <v>0.14059919335890844</v>
      </c>
      <c r="L1845" s="111">
        <f t="shared" si="728"/>
        <v>2.6</v>
      </c>
      <c r="M1845" s="112">
        <f t="shared" si="729"/>
        <v>0.11</v>
      </c>
      <c r="N1845" s="112" t="b">
        <f t="shared" si="730"/>
        <v>0</v>
      </c>
      <c r="O1845" s="112" t="b">
        <f t="shared" si="731"/>
        <v>1</v>
      </c>
      <c r="P1845" s="113">
        <f t="shared" si="732"/>
        <v>26</v>
      </c>
      <c r="Q1845" s="113">
        <f t="shared" si="733"/>
        <v>15</v>
      </c>
      <c r="R1845" s="114" t="str">
        <f t="shared" si="749"/>
        <v>2.6-0.11</v>
      </c>
      <c r="S1845" s="127">
        <f t="shared" si="734"/>
        <v>0</v>
      </c>
      <c r="T1845" s="112" t="b">
        <f t="shared" si="735"/>
        <v>0</v>
      </c>
      <c r="U1845" s="22">
        <f t="shared" si="736"/>
        <v>20.991888251507319</v>
      </c>
      <c r="V1845" s="22">
        <f t="shared" si="737"/>
        <v>2.6024139744067143</v>
      </c>
      <c r="W1845" s="81">
        <f t="shared" si="738"/>
        <v>22</v>
      </c>
      <c r="X1845" s="22">
        <f t="shared" si="739"/>
        <v>0.99226478546631258</v>
      </c>
      <c r="Y1845" s="3">
        <f>IF(U1845&gt;'Power Curve'!$C$37,0,INDEX(Ci,$W1845,1)*POWER(1-X1845,3)+INDEX(Ci,$W1845,2)*3*X1845*POWER(1-X1845,2)+INDEX(Ci,$W1845,3)*3*POWER(X1845,2)*(1-X1845)+INDEX(Ci,$W1845,4)*POWER(X1845,3))</f>
        <v>1989.4701521588831</v>
      </c>
      <c r="Z1845" s="3">
        <f t="shared" si="740"/>
        <v>1989.4701521588831</v>
      </c>
      <c r="AA1845" s="3" t="str">
        <f t="shared" si="741"/>
        <v/>
      </c>
      <c r="AB1845" s="3" t="str">
        <f t="shared" si="750"/>
        <v/>
      </c>
      <c r="AC1845" s="3" t="str">
        <f t="shared" si="751"/>
        <v/>
      </c>
      <c r="AE1845" s="34">
        <f t="shared" si="742"/>
        <v>21</v>
      </c>
      <c r="AF1845" s="73" t="b">
        <f>COUNTIF('Power Curve'!$D$2:$D$31,AE1845)&gt;0</f>
        <v>0</v>
      </c>
      <c r="AG1845" s="73" t="b">
        <f t="shared" si="743"/>
        <v>0</v>
      </c>
      <c r="AH1845" s="73" t="b">
        <f t="shared" si="752"/>
        <v>0</v>
      </c>
      <c r="AI1845" s="34" t="str">
        <f t="shared" si="744"/>
        <v/>
      </c>
      <c r="AJ1845" s="35" t="str">
        <f t="shared" si="753"/>
        <v/>
      </c>
      <c r="AK1845" s="36" t="str">
        <f t="shared" si="745"/>
        <v/>
      </c>
      <c r="AL1845" s="36" t="str">
        <f t="shared" si="746"/>
        <v/>
      </c>
      <c r="AM1845" s="35" t="str">
        <f t="shared" si="747"/>
        <v/>
      </c>
      <c r="AN1845" s="36" t="str">
        <f t="shared" si="748"/>
        <v/>
      </c>
    </row>
    <row r="1846" spans="5:40" x14ac:dyDescent="0.3">
      <c r="E1846" s="12">
        <v>40979.909722222219</v>
      </c>
      <c r="F1846" s="16">
        <v>17.649999999999999</v>
      </c>
      <c r="G1846" s="16">
        <v>1988.4100189209009</v>
      </c>
      <c r="H1846" s="29">
        <v>1.1792862038801333</v>
      </c>
      <c r="I1846" s="26">
        <v>288.39999999999998</v>
      </c>
      <c r="J1846" s="30">
        <v>0.11104815864022663</v>
      </c>
      <c r="K1846" s="31">
        <v>0.14795720233070642</v>
      </c>
      <c r="L1846" s="111">
        <f t="shared" si="728"/>
        <v>2.1</v>
      </c>
      <c r="M1846" s="112">
        <f t="shared" si="729"/>
        <v>0.11</v>
      </c>
      <c r="N1846" s="112" t="b">
        <f t="shared" si="730"/>
        <v>0</v>
      </c>
      <c r="O1846" s="112" t="b">
        <f t="shared" si="731"/>
        <v>1</v>
      </c>
      <c r="P1846" s="113">
        <f t="shared" si="732"/>
        <v>21</v>
      </c>
      <c r="Q1846" s="113">
        <f t="shared" si="733"/>
        <v>15</v>
      </c>
      <c r="R1846" s="114" t="str">
        <f t="shared" si="749"/>
        <v>2.1-0.11</v>
      </c>
      <c r="S1846" s="127">
        <f t="shared" si="734"/>
        <v>0</v>
      </c>
      <c r="T1846" s="112" t="b">
        <f t="shared" si="735"/>
        <v>0</v>
      </c>
      <c r="U1846" s="22">
        <f t="shared" si="736"/>
        <v>17.42766030169679</v>
      </c>
      <c r="V1846" s="22">
        <f t="shared" si="737"/>
        <v>2.0515510551905729</v>
      </c>
      <c r="W1846" s="81">
        <f t="shared" si="738"/>
        <v>18</v>
      </c>
      <c r="X1846" s="22">
        <f t="shared" si="739"/>
        <v>0.47425709812277123</v>
      </c>
      <c r="Y1846" s="3">
        <f>IF(U1846&gt;'Power Curve'!$C$37,0,INDEX(Ci,$W1846,1)*POWER(1-X1846,3)+INDEX(Ci,$W1846,2)*3*X1846*POWER(1-X1846,2)+INDEX(Ci,$W1846,3)*3*POWER(X1846,2)*(1-X1846)+INDEX(Ci,$W1846,4)*POWER(X1846,3))</f>
        <v>1982.7622951304838</v>
      </c>
      <c r="Z1846" s="3">
        <f t="shared" si="740"/>
        <v>1982.7622951304838</v>
      </c>
      <c r="AA1846" s="3">
        <f t="shared" si="741"/>
        <v>1988.4100189209009</v>
      </c>
      <c r="AB1846" s="3">
        <f t="shared" si="750"/>
        <v>-5.6477237904171034</v>
      </c>
      <c r="AC1846" s="3">
        <f t="shared" si="751"/>
        <v>5.6477237904171034</v>
      </c>
      <c r="AE1846" s="34">
        <f t="shared" si="742"/>
        <v>17</v>
      </c>
      <c r="AF1846" s="73" t="b">
        <f>COUNTIF('Power Curve'!$D$2:$D$31,AE1846)&gt;0</f>
        <v>1</v>
      </c>
      <c r="AG1846" s="73" t="b">
        <f t="shared" si="743"/>
        <v>0</v>
      </c>
      <c r="AH1846" s="73" t="b">
        <f t="shared" si="752"/>
        <v>1</v>
      </c>
      <c r="AI1846" s="34" t="str">
        <f t="shared" si="744"/>
        <v>Inner</v>
      </c>
      <c r="AJ1846" s="35" t="str">
        <f t="shared" si="753"/>
        <v>2.0-2.1</v>
      </c>
      <c r="AK1846" s="36" t="str">
        <f t="shared" si="745"/>
        <v>21-22</v>
      </c>
      <c r="AL1846" s="36" t="str">
        <f t="shared" si="746"/>
        <v>Mar</v>
      </c>
      <c r="AM1846" s="35" t="str">
        <f t="shared" si="747"/>
        <v>285-295</v>
      </c>
      <c r="AN1846" s="36" t="str">
        <f t="shared" si="748"/>
        <v>Inner-TI</v>
      </c>
    </row>
    <row r="1847" spans="5:40" x14ac:dyDescent="0.3">
      <c r="E1847" s="12">
        <v>40979.916666666664</v>
      </c>
      <c r="F1847" s="16">
        <v>19.91</v>
      </c>
      <c r="G1847" s="16">
        <v>1984.9599914550831</v>
      </c>
      <c r="H1847" s="29">
        <v>1.1762522074836268</v>
      </c>
      <c r="I1847" s="26">
        <v>283.7</v>
      </c>
      <c r="J1847" s="30">
        <v>0.12656956303365144</v>
      </c>
      <c r="K1847" s="31">
        <v>0.11112107750205477</v>
      </c>
      <c r="L1847" s="111">
        <f t="shared" si="728"/>
        <v>2.4000000000000004</v>
      </c>
      <c r="M1847" s="112">
        <f t="shared" si="729"/>
        <v>0.13</v>
      </c>
      <c r="N1847" s="112" t="b">
        <f t="shared" si="730"/>
        <v>0</v>
      </c>
      <c r="O1847" s="112" t="b">
        <f t="shared" si="731"/>
        <v>1</v>
      </c>
      <c r="P1847" s="113">
        <f t="shared" si="732"/>
        <v>24</v>
      </c>
      <c r="Q1847" s="113">
        <f t="shared" si="733"/>
        <v>13</v>
      </c>
      <c r="R1847" s="114" t="str">
        <f t="shared" si="749"/>
        <v>2.4-0.13</v>
      </c>
      <c r="S1847" s="127">
        <f t="shared" si="734"/>
        <v>0</v>
      </c>
      <c r="T1847" s="112" t="b">
        <f t="shared" si="735"/>
        <v>0</v>
      </c>
      <c r="U1847" s="22">
        <f t="shared" si="736"/>
        <v>19.642316937053213</v>
      </c>
      <c r="V1847" s="22">
        <f t="shared" si="737"/>
        <v>2.393833377307117</v>
      </c>
      <c r="W1847" s="81">
        <f t="shared" si="738"/>
        <v>21</v>
      </c>
      <c r="X1847" s="22">
        <f t="shared" si="739"/>
        <v>0.65226433954773266</v>
      </c>
      <c r="Y1847" s="3">
        <f>IF(U1847&gt;'Power Curve'!$C$37,0,INDEX(Ci,$W1847,1)*POWER(1-X1847,3)+INDEX(Ci,$W1847,2)*3*X1847*POWER(1-X1847,2)+INDEX(Ci,$W1847,3)*3*POWER(X1847,2)*(1-X1847)+INDEX(Ci,$W1847,4)*POWER(X1847,3))</f>
        <v>1984.7104469125384</v>
      </c>
      <c r="Z1847" s="3">
        <f t="shared" si="740"/>
        <v>1984.7104469125384</v>
      </c>
      <c r="AA1847" s="3">
        <f t="shared" si="741"/>
        <v>1984.9599914550831</v>
      </c>
      <c r="AB1847" s="3">
        <f t="shared" si="750"/>
        <v>-0.24954454254475422</v>
      </c>
      <c r="AC1847" s="3">
        <f t="shared" si="751"/>
        <v>0.24954454254475422</v>
      </c>
      <c r="AE1847" s="34">
        <f t="shared" si="742"/>
        <v>20</v>
      </c>
      <c r="AF1847" s="73" t="b">
        <f>COUNTIF('Power Curve'!$D$2:$D$31,AE1847)&gt;0</f>
        <v>1</v>
      </c>
      <c r="AG1847" s="73" t="b">
        <f t="shared" si="743"/>
        <v>0</v>
      </c>
      <c r="AH1847" s="73" t="b">
        <f t="shared" si="752"/>
        <v>1</v>
      </c>
      <c r="AI1847" s="34" t="str">
        <f t="shared" si="744"/>
        <v>Inner</v>
      </c>
      <c r="AJ1847" s="35" t="str">
        <f t="shared" si="753"/>
        <v>2.3-2.4</v>
      </c>
      <c r="AK1847" s="36" t="str">
        <f t="shared" si="745"/>
        <v>22-23</v>
      </c>
      <c r="AL1847" s="36" t="str">
        <f t="shared" si="746"/>
        <v>Mar</v>
      </c>
      <c r="AM1847" s="35" t="str">
        <f t="shared" si="747"/>
        <v>275-285</v>
      </c>
      <c r="AN1847" s="36" t="str">
        <f t="shared" si="748"/>
        <v>Inner-TI</v>
      </c>
    </row>
    <row r="1848" spans="5:40" x14ac:dyDescent="0.3">
      <c r="E1848" s="12">
        <v>40979.923611111109</v>
      </c>
      <c r="F1848" s="16">
        <v>20.74</v>
      </c>
      <c r="G1848" s="16">
        <v>1989.3499450683589</v>
      </c>
      <c r="H1848" s="29">
        <v>1.1755901064430725</v>
      </c>
      <c r="I1848" s="26">
        <v>291.89999999999998</v>
      </c>
      <c r="J1848" s="30">
        <v>0.15718418514946964</v>
      </c>
      <c r="K1848" s="31">
        <v>0.13630229937524127</v>
      </c>
      <c r="L1848" s="111">
        <f t="shared" si="728"/>
        <v>2.5000000000000004</v>
      </c>
      <c r="M1848" s="112">
        <f t="shared" si="729"/>
        <v>0.16</v>
      </c>
      <c r="N1848" s="112" t="b">
        <f t="shared" si="730"/>
        <v>0</v>
      </c>
      <c r="O1848" s="112" t="b">
        <f t="shared" si="731"/>
        <v>1</v>
      </c>
      <c r="P1848" s="113">
        <f t="shared" si="732"/>
        <v>25.000000000000004</v>
      </c>
      <c r="Q1848" s="113">
        <f t="shared" si="733"/>
        <v>10</v>
      </c>
      <c r="R1848" s="114" t="str">
        <f t="shared" si="749"/>
        <v>2.5-0.16</v>
      </c>
      <c r="S1848" s="127">
        <f t="shared" si="734"/>
        <v>0</v>
      </c>
      <c r="T1848" s="112" t="b">
        <f t="shared" si="735"/>
        <v>0</v>
      </c>
      <c r="U1848" s="22">
        <f t="shared" si="736"/>
        <v>20.457318024019148</v>
      </c>
      <c r="V1848" s="22">
        <f t="shared" si="737"/>
        <v>2.5197944225186752</v>
      </c>
      <c r="W1848" s="81">
        <f t="shared" si="738"/>
        <v>22</v>
      </c>
      <c r="X1848" s="22">
        <f t="shared" si="739"/>
        <v>0.48250842447038661</v>
      </c>
      <c r="Y1848" s="3">
        <f>IF(U1848&gt;'Power Curve'!$C$37,0,INDEX(Ci,$W1848,1)*POWER(1-X1848,3)+INDEX(Ci,$W1848,2)*3*X1848*POWER(1-X1848,2)+INDEX(Ci,$W1848,3)*3*POWER(X1848,2)*(1-X1848)+INDEX(Ci,$W1848,4)*POWER(X1848,3))</f>
        <v>1985.998187372302</v>
      </c>
      <c r="Z1848" s="3">
        <f t="shared" si="740"/>
        <v>1985.998187372302</v>
      </c>
      <c r="AA1848" s="3">
        <f t="shared" si="741"/>
        <v>1989.3499450683589</v>
      </c>
      <c r="AB1848" s="3">
        <f t="shared" si="750"/>
        <v>-3.3517576960568931</v>
      </c>
      <c r="AC1848" s="3">
        <f t="shared" si="751"/>
        <v>3.3517576960568931</v>
      </c>
      <c r="AE1848" s="34">
        <f t="shared" si="742"/>
        <v>20</v>
      </c>
      <c r="AF1848" s="73" t="b">
        <f>COUNTIF('Power Curve'!$D$2:$D$31,AE1848)&gt;0</f>
        <v>1</v>
      </c>
      <c r="AG1848" s="73" t="b">
        <f t="shared" si="743"/>
        <v>0</v>
      </c>
      <c r="AH1848" s="73" t="b">
        <f t="shared" si="752"/>
        <v>1</v>
      </c>
      <c r="AI1848" s="34" t="str">
        <f t="shared" si="744"/>
        <v>Outer</v>
      </c>
      <c r="AJ1848" s="35" t="str">
        <f t="shared" si="753"/>
        <v>2.5-2.6</v>
      </c>
      <c r="AK1848" s="36" t="str">
        <f t="shared" si="745"/>
        <v>22-23</v>
      </c>
      <c r="AL1848" s="36" t="str">
        <f t="shared" si="746"/>
        <v>Mar</v>
      </c>
      <c r="AM1848" s="35" t="str">
        <f t="shared" si="747"/>
        <v>285-295</v>
      </c>
      <c r="AN1848" s="36" t="str">
        <f t="shared" si="748"/>
        <v>HWS-HTI</v>
      </c>
    </row>
    <row r="1849" spans="5:40" x14ac:dyDescent="0.3">
      <c r="E1849" s="12">
        <v>40979.930555555555</v>
      </c>
      <c r="F1849" s="16">
        <v>19.440000000000001</v>
      </c>
      <c r="G1849" s="16">
        <v>1993.4199371337891</v>
      </c>
      <c r="H1849" s="29">
        <v>1.1767856152933103</v>
      </c>
      <c r="I1849" s="26">
        <v>294.60000000000002</v>
      </c>
      <c r="J1849" s="30">
        <v>0.13991769547325103</v>
      </c>
      <c r="K1849" s="31">
        <v>0.1325596143334716</v>
      </c>
      <c r="L1849" s="111">
        <f t="shared" si="728"/>
        <v>2.3000000000000003</v>
      </c>
      <c r="M1849" s="112">
        <f t="shared" si="729"/>
        <v>0.14000000000000001</v>
      </c>
      <c r="N1849" s="112" t="b">
        <f t="shared" si="730"/>
        <v>0</v>
      </c>
      <c r="O1849" s="112" t="b">
        <f t="shared" si="731"/>
        <v>1</v>
      </c>
      <c r="P1849" s="113">
        <f t="shared" si="732"/>
        <v>23</v>
      </c>
      <c r="Q1849" s="113">
        <f t="shared" si="733"/>
        <v>12</v>
      </c>
      <c r="R1849" s="114" t="str">
        <f t="shared" si="749"/>
        <v>2.3-0.14</v>
      </c>
      <c r="S1849" s="127">
        <f t="shared" si="734"/>
        <v>0</v>
      </c>
      <c r="T1849" s="112" t="b">
        <f t="shared" si="735"/>
        <v>0</v>
      </c>
      <c r="U1849" s="22">
        <f t="shared" si="736"/>
        <v>19.181534534181854</v>
      </c>
      <c r="V1849" s="22">
        <f t="shared" si="737"/>
        <v>2.3226179715745405</v>
      </c>
      <c r="W1849" s="81">
        <f t="shared" si="738"/>
        <v>21</v>
      </c>
      <c r="X1849" s="22">
        <f t="shared" si="739"/>
        <v>0.13372779167738449</v>
      </c>
      <c r="Y1849" s="3">
        <f>IF(U1849&gt;'Power Curve'!$C$37,0,INDEX(Ci,$W1849,1)*POWER(1-X1849,3)+INDEX(Ci,$W1849,2)*3*X1849*POWER(1-X1849,2)+INDEX(Ci,$W1849,3)*3*POWER(X1849,2)*(1-X1849)+INDEX(Ci,$W1849,4)*POWER(X1849,3))</f>
        <v>1989.1488079533956</v>
      </c>
      <c r="Z1849" s="3">
        <f t="shared" si="740"/>
        <v>1989.1488079533956</v>
      </c>
      <c r="AA1849" s="3">
        <f t="shared" si="741"/>
        <v>1993.4199371337891</v>
      </c>
      <c r="AB1849" s="3">
        <f t="shared" si="750"/>
        <v>-4.2711291803934728</v>
      </c>
      <c r="AC1849" s="3">
        <f t="shared" si="751"/>
        <v>4.2711291803934728</v>
      </c>
      <c r="AE1849" s="34">
        <f t="shared" si="742"/>
        <v>19</v>
      </c>
      <c r="AF1849" s="73" t="b">
        <f>COUNTIF('Power Curve'!$D$2:$D$31,AE1849)&gt;0</f>
        <v>1</v>
      </c>
      <c r="AG1849" s="73" t="b">
        <f t="shared" si="743"/>
        <v>0</v>
      </c>
      <c r="AH1849" s="73" t="b">
        <f t="shared" si="752"/>
        <v>1</v>
      </c>
      <c r="AI1849" s="34" t="str">
        <f t="shared" si="744"/>
        <v>Inner</v>
      </c>
      <c r="AJ1849" s="35" t="str">
        <f t="shared" si="753"/>
        <v>2.3-2.4</v>
      </c>
      <c r="AK1849" s="36" t="str">
        <f t="shared" si="745"/>
        <v>22-23</v>
      </c>
      <c r="AL1849" s="36" t="str">
        <f t="shared" si="746"/>
        <v>Mar</v>
      </c>
      <c r="AM1849" s="35" t="str">
        <f t="shared" si="747"/>
        <v>285-295</v>
      </c>
      <c r="AN1849" s="36" t="str">
        <f t="shared" si="748"/>
        <v>Inner-TI</v>
      </c>
    </row>
    <row r="1850" spans="5:40" x14ac:dyDescent="0.3">
      <c r="E1850" s="12">
        <v>40979.9375</v>
      </c>
      <c r="F1850" s="16">
        <v>18.93</v>
      </c>
      <c r="G1850" s="16">
        <v>1983.240051269529</v>
      </c>
      <c r="H1850" s="29">
        <v>1.1776466883881924</v>
      </c>
      <c r="I1850" s="26">
        <v>294.3</v>
      </c>
      <c r="J1850" s="30">
        <v>0.14157422081352353</v>
      </c>
      <c r="K1850" s="31">
        <v>9.4071731379864881E-2</v>
      </c>
      <c r="L1850" s="111">
        <f t="shared" si="728"/>
        <v>2.2000000000000002</v>
      </c>
      <c r="M1850" s="112">
        <f t="shared" si="729"/>
        <v>0.14000000000000001</v>
      </c>
      <c r="N1850" s="112" t="b">
        <f t="shared" si="730"/>
        <v>0</v>
      </c>
      <c r="O1850" s="112" t="b">
        <f t="shared" si="731"/>
        <v>1</v>
      </c>
      <c r="P1850" s="113">
        <f t="shared" si="732"/>
        <v>22</v>
      </c>
      <c r="Q1850" s="113">
        <f t="shared" si="733"/>
        <v>12</v>
      </c>
      <c r="R1850" s="114" t="str">
        <f t="shared" si="749"/>
        <v>2.2-0.14</v>
      </c>
      <c r="S1850" s="127">
        <f t="shared" si="734"/>
        <v>0</v>
      </c>
      <c r="T1850" s="112" t="b">
        <f t="shared" si="735"/>
        <v>0</v>
      </c>
      <c r="U1850" s="22">
        <f t="shared" si="736"/>
        <v>18.682869895212335</v>
      </c>
      <c r="V1850" s="22">
        <f t="shared" si="737"/>
        <v>2.2455477441365859</v>
      </c>
      <c r="W1850" s="81">
        <f t="shared" si="738"/>
        <v>20</v>
      </c>
      <c r="X1850" s="22">
        <f t="shared" si="739"/>
        <v>0.33734422956336385</v>
      </c>
      <c r="Y1850" s="3">
        <f>IF(U1850&gt;'Power Curve'!$C$37,0,INDEX(Ci,$W1850,1)*POWER(1-X1850,3)+INDEX(Ci,$W1850,2)*3*X1850*POWER(1-X1850,2)+INDEX(Ci,$W1850,3)*3*POWER(X1850,2)*(1-X1850)+INDEX(Ci,$W1850,4)*POWER(X1850,3))</f>
        <v>1989.4713307698573</v>
      </c>
      <c r="Z1850" s="3">
        <f t="shared" si="740"/>
        <v>1989.4713307698573</v>
      </c>
      <c r="AA1850" s="3">
        <f t="shared" si="741"/>
        <v>1983.240051269529</v>
      </c>
      <c r="AB1850" s="3">
        <f t="shared" si="750"/>
        <v>6.2312795003283554</v>
      </c>
      <c r="AC1850" s="3">
        <f t="shared" si="751"/>
        <v>6.2312795003283554</v>
      </c>
      <c r="AE1850" s="34">
        <f t="shared" si="742"/>
        <v>19</v>
      </c>
      <c r="AF1850" s="73" t="b">
        <f>COUNTIF('Power Curve'!$D$2:$D$31,AE1850)&gt;0</f>
        <v>1</v>
      </c>
      <c r="AG1850" s="73" t="b">
        <f t="shared" si="743"/>
        <v>0</v>
      </c>
      <c r="AH1850" s="73" t="b">
        <f t="shared" si="752"/>
        <v>1</v>
      </c>
      <c r="AI1850" s="34" t="str">
        <f t="shared" si="744"/>
        <v>Outer</v>
      </c>
      <c r="AJ1850" s="35" t="str">
        <f t="shared" si="753"/>
        <v>2.2-2.3</v>
      </c>
      <c r="AK1850" s="36" t="str">
        <f t="shared" si="745"/>
        <v>22-23</v>
      </c>
      <c r="AL1850" s="36" t="str">
        <f t="shared" si="746"/>
        <v>Mar</v>
      </c>
      <c r="AM1850" s="35" t="str">
        <f t="shared" si="747"/>
        <v>285-295</v>
      </c>
      <c r="AN1850" s="36" t="str">
        <f t="shared" si="748"/>
        <v>HWS-HTI</v>
      </c>
    </row>
    <row r="1851" spans="5:40" x14ac:dyDescent="0.3">
      <c r="E1851" s="12">
        <v>40979.944444444445</v>
      </c>
      <c r="F1851" s="16">
        <v>20.81</v>
      </c>
      <c r="G1851" s="16">
        <v>1984.7699432373049</v>
      </c>
      <c r="H1851" s="29">
        <v>1.1784058844739089</v>
      </c>
      <c r="I1851" s="26">
        <v>291.10000000000002</v>
      </c>
      <c r="J1851" s="30">
        <v>0.16338298894762135</v>
      </c>
      <c r="K1851" s="31">
        <v>0.1056338112291044</v>
      </c>
      <c r="L1851" s="111">
        <f t="shared" si="728"/>
        <v>2.5000000000000004</v>
      </c>
      <c r="M1851" s="112">
        <f t="shared" si="729"/>
        <v>0.16</v>
      </c>
      <c r="N1851" s="112" t="b">
        <f t="shared" si="730"/>
        <v>0</v>
      </c>
      <c r="O1851" s="112" t="b">
        <f t="shared" si="731"/>
        <v>1</v>
      </c>
      <c r="P1851" s="113">
        <f t="shared" si="732"/>
        <v>25.000000000000004</v>
      </c>
      <c r="Q1851" s="113">
        <f t="shared" si="733"/>
        <v>10</v>
      </c>
      <c r="R1851" s="114" t="str">
        <f t="shared" si="749"/>
        <v>2.5-0.16</v>
      </c>
      <c r="S1851" s="127">
        <f t="shared" si="734"/>
        <v>0</v>
      </c>
      <c r="T1851" s="112" t="b">
        <f t="shared" si="735"/>
        <v>0</v>
      </c>
      <c r="U1851" s="22">
        <f t="shared" si="736"/>
        <v>20.542739147025138</v>
      </c>
      <c r="V1851" s="22">
        <f t="shared" si="737"/>
        <v>2.5329965324410506</v>
      </c>
      <c r="W1851" s="81">
        <f t="shared" si="738"/>
        <v>22</v>
      </c>
      <c r="X1851" s="22">
        <f t="shared" si="739"/>
        <v>0.56396444011929814</v>
      </c>
      <c r="Y1851" s="3">
        <f>IF(U1851&gt;'Power Curve'!$C$37,0,INDEX(Ci,$W1851,1)*POWER(1-X1851,3)+INDEX(Ci,$W1851,2)*3*X1851*POWER(1-X1851,2)+INDEX(Ci,$W1851,3)*3*POWER(X1851,2)*(1-X1851)+INDEX(Ci,$W1851,4)*POWER(X1851,3))</f>
        <v>1986.8010877166867</v>
      </c>
      <c r="Z1851" s="3">
        <f t="shared" si="740"/>
        <v>1986.8010877166867</v>
      </c>
      <c r="AA1851" s="3" t="str">
        <f t="shared" si="741"/>
        <v/>
      </c>
      <c r="AB1851" s="3" t="str">
        <f t="shared" si="750"/>
        <v/>
      </c>
      <c r="AC1851" s="3" t="str">
        <f t="shared" si="751"/>
        <v/>
      </c>
      <c r="AE1851" s="34">
        <f t="shared" si="742"/>
        <v>21</v>
      </c>
      <c r="AF1851" s="73" t="b">
        <f>COUNTIF('Power Curve'!$D$2:$D$31,AE1851)&gt;0</f>
        <v>0</v>
      </c>
      <c r="AG1851" s="73" t="b">
        <f t="shared" si="743"/>
        <v>0</v>
      </c>
      <c r="AH1851" s="73" t="b">
        <f t="shared" si="752"/>
        <v>0</v>
      </c>
      <c r="AI1851" s="34" t="str">
        <f t="shared" si="744"/>
        <v/>
      </c>
      <c r="AJ1851" s="35" t="str">
        <f t="shared" si="753"/>
        <v/>
      </c>
      <c r="AK1851" s="36" t="str">
        <f t="shared" si="745"/>
        <v/>
      </c>
      <c r="AL1851" s="36" t="str">
        <f t="shared" si="746"/>
        <v/>
      </c>
      <c r="AM1851" s="35" t="str">
        <f t="shared" si="747"/>
        <v/>
      </c>
      <c r="AN1851" s="36" t="str">
        <f t="shared" si="748"/>
        <v/>
      </c>
    </row>
    <row r="1852" spans="5:40" x14ac:dyDescent="0.3">
      <c r="E1852" s="12">
        <v>40979.951388888891</v>
      </c>
      <c r="F1852" s="16">
        <v>19.850000000000001</v>
      </c>
      <c r="G1852" s="16">
        <v>1990.299987792974</v>
      </c>
      <c r="H1852" s="29">
        <v>1.1787512049040652</v>
      </c>
      <c r="I1852" s="26">
        <v>288.2</v>
      </c>
      <c r="J1852" s="30">
        <v>0.14005037783375313</v>
      </c>
      <c r="K1852" s="31">
        <v>0.12720166203546893</v>
      </c>
      <c r="L1852" s="111">
        <f t="shared" si="728"/>
        <v>2.4000000000000004</v>
      </c>
      <c r="M1852" s="112">
        <f t="shared" si="729"/>
        <v>0.14000000000000001</v>
      </c>
      <c r="N1852" s="112" t="b">
        <f t="shared" si="730"/>
        <v>0</v>
      </c>
      <c r="O1852" s="112" t="b">
        <f t="shared" si="731"/>
        <v>1</v>
      </c>
      <c r="P1852" s="113">
        <f t="shared" si="732"/>
        <v>24</v>
      </c>
      <c r="Q1852" s="113">
        <f t="shared" si="733"/>
        <v>12</v>
      </c>
      <c r="R1852" s="114" t="str">
        <f t="shared" si="749"/>
        <v>2.4-0.14</v>
      </c>
      <c r="S1852" s="127">
        <f t="shared" si="734"/>
        <v>0</v>
      </c>
      <c r="T1852" s="112" t="b">
        <f t="shared" si="735"/>
        <v>0</v>
      </c>
      <c r="U1852" s="22">
        <f t="shared" si="736"/>
        <v>19.596982197212277</v>
      </c>
      <c r="V1852" s="22">
        <f t="shared" si="737"/>
        <v>2.3868267471245526</v>
      </c>
      <c r="W1852" s="81">
        <f t="shared" si="738"/>
        <v>21</v>
      </c>
      <c r="X1852" s="22">
        <f t="shared" si="739"/>
        <v>0.60124737503426373</v>
      </c>
      <c r="Y1852" s="3">
        <f>IF(U1852&gt;'Power Curve'!$C$37,0,INDEX(Ci,$W1852,1)*POWER(1-X1852,3)+INDEX(Ci,$W1852,2)*3*X1852*POWER(1-X1852,2)+INDEX(Ci,$W1852,3)*3*POWER(X1852,2)*(1-X1852)+INDEX(Ci,$W1852,4)*POWER(X1852,3))</f>
        <v>1985.1826233230402</v>
      </c>
      <c r="Z1852" s="3">
        <f t="shared" si="740"/>
        <v>1985.1826233230402</v>
      </c>
      <c r="AA1852" s="3">
        <f t="shared" si="741"/>
        <v>1990.299987792974</v>
      </c>
      <c r="AB1852" s="3">
        <f t="shared" si="750"/>
        <v>-5.1173644699338183</v>
      </c>
      <c r="AC1852" s="3">
        <f t="shared" si="751"/>
        <v>5.1173644699338183</v>
      </c>
      <c r="AE1852" s="34">
        <f t="shared" si="742"/>
        <v>20</v>
      </c>
      <c r="AF1852" s="73" t="b">
        <f>COUNTIF('Power Curve'!$D$2:$D$31,AE1852)&gt;0</f>
        <v>1</v>
      </c>
      <c r="AG1852" s="73" t="b">
        <f t="shared" si="743"/>
        <v>0</v>
      </c>
      <c r="AH1852" s="73" t="b">
        <f t="shared" si="752"/>
        <v>1</v>
      </c>
      <c r="AI1852" s="34" t="str">
        <f t="shared" si="744"/>
        <v>Outer</v>
      </c>
      <c r="AJ1852" s="35" t="str">
        <f t="shared" si="753"/>
        <v>2.3-2.4</v>
      </c>
      <c r="AK1852" s="36" t="str">
        <f t="shared" si="745"/>
        <v>22-23</v>
      </c>
      <c r="AL1852" s="36" t="str">
        <f t="shared" si="746"/>
        <v>Mar</v>
      </c>
      <c r="AM1852" s="35" t="str">
        <f t="shared" si="747"/>
        <v>285-295</v>
      </c>
      <c r="AN1852" s="36" t="str">
        <f t="shared" si="748"/>
        <v>HWS-HTI</v>
      </c>
    </row>
    <row r="1853" spans="5:40" x14ac:dyDescent="0.3">
      <c r="E1853" s="12">
        <v>40979.958333333336</v>
      </c>
      <c r="F1853" s="16">
        <v>17.149999999999999</v>
      </c>
      <c r="G1853" s="16">
        <v>1987.6099700927709</v>
      </c>
      <c r="H1853" s="29">
        <v>1.1799511113744947</v>
      </c>
      <c r="I1853" s="26">
        <v>289.2</v>
      </c>
      <c r="J1853" s="30">
        <v>0.12244897959183675</v>
      </c>
      <c r="K1853" s="31">
        <v>0.11930049136108778</v>
      </c>
      <c r="L1853" s="111">
        <f t="shared" si="728"/>
        <v>2</v>
      </c>
      <c r="M1853" s="112">
        <f t="shared" si="729"/>
        <v>0.12</v>
      </c>
      <c r="N1853" s="112" t="b">
        <f t="shared" si="730"/>
        <v>1</v>
      </c>
      <c r="O1853" s="112" t="b">
        <f t="shared" si="731"/>
        <v>1</v>
      </c>
      <c r="P1853" s="113">
        <f t="shared" si="732"/>
        <v>19.999999999999996</v>
      </c>
      <c r="Q1853" s="113">
        <f t="shared" si="733"/>
        <v>14</v>
      </c>
      <c r="R1853" s="114" t="str">
        <f t="shared" si="749"/>
        <v>2-0.12</v>
      </c>
      <c r="S1853" s="127">
        <f t="shared" si="734"/>
        <v>-4.1701804814553699E-4</v>
      </c>
      <c r="T1853" s="112" t="b">
        <f t="shared" si="735"/>
        <v>1</v>
      </c>
      <c r="U1853" s="22">
        <f t="shared" si="736"/>
        <v>16.937140858235413</v>
      </c>
      <c r="V1853" s="22">
        <f t="shared" si="737"/>
        <v>1.9757396939750886</v>
      </c>
      <c r="W1853" s="81">
        <f t="shared" si="738"/>
        <v>17</v>
      </c>
      <c r="X1853" s="22">
        <f t="shared" si="739"/>
        <v>0.9497203793827963</v>
      </c>
      <c r="Y1853" s="3">
        <f>IF(U1853&gt;'Power Curve'!$C$37,0,INDEX(Ci,$W1853,1)*POWER(1-X1853,3)+INDEX(Ci,$W1853,2)*3*X1853*POWER(1-X1853,2)+INDEX(Ci,$W1853,3)*3*POWER(X1853,2)*(1-X1853)+INDEX(Ci,$W1853,4)*POWER(X1853,3))</f>
        <v>1985.1571358624406</v>
      </c>
      <c r="Z1853" s="3">
        <f t="shared" si="740"/>
        <v>1984.329289508381</v>
      </c>
      <c r="AA1853" s="3">
        <f t="shared" si="741"/>
        <v>1987.6099700927709</v>
      </c>
      <c r="AB1853" s="3">
        <f t="shared" si="750"/>
        <v>-3.2806805843899838</v>
      </c>
      <c r="AC1853" s="3">
        <f t="shared" si="751"/>
        <v>3.2806805843899838</v>
      </c>
      <c r="AE1853" s="34">
        <f t="shared" si="742"/>
        <v>17</v>
      </c>
      <c r="AF1853" s="73" t="b">
        <f>COUNTIF('Power Curve'!$D$2:$D$31,AE1853)&gt;0</f>
        <v>1</v>
      </c>
      <c r="AG1853" s="73" t="b">
        <f t="shared" si="743"/>
        <v>0</v>
      </c>
      <c r="AH1853" s="73" t="b">
        <f t="shared" si="752"/>
        <v>1</v>
      </c>
      <c r="AI1853" s="34" t="str">
        <f t="shared" si="744"/>
        <v>Inner</v>
      </c>
      <c r="AJ1853" s="35" t="str">
        <f t="shared" si="753"/>
        <v>1.9-2.0</v>
      </c>
      <c r="AK1853" s="36" t="str">
        <f t="shared" si="745"/>
        <v>23-24</v>
      </c>
      <c r="AL1853" s="36" t="str">
        <f t="shared" si="746"/>
        <v>Mar</v>
      </c>
      <c r="AM1853" s="35" t="str">
        <f t="shared" si="747"/>
        <v>285-295</v>
      </c>
      <c r="AN1853" s="36" t="str">
        <f t="shared" si="748"/>
        <v>Inner-TI</v>
      </c>
    </row>
    <row r="1854" spans="5:40" x14ac:dyDescent="0.3">
      <c r="E1854" s="12">
        <v>40979.965277777781</v>
      </c>
      <c r="F1854" s="16">
        <v>17.8</v>
      </c>
      <c r="G1854" s="16">
        <v>1983.9700164794949</v>
      </c>
      <c r="H1854" s="29">
        <v>1.1811198084131762</v>
      </c>
      <c r="I1854" s="26">
        <v>289.5</v>
      </c>
      <c r="J1854" s="30">
        <v>0.10280898876404494</v>
      </c>
      <c r="K1854" s="31">
        <v>0.12952655335579785</v>
      </c>
      <c r="L1854" s="111">
        <f t="shared" si="728"/>
        <v>2.1</v>
      </c>
      <c r="M1854" s="112">
        <f t="shared" si="729"/>
        <v>9.9999999999999992E-2</v>
      </c>
      <c r="N1854" s="112" t="b">
        <f t="shared" si="730"/>
        <v>0</v>
      </c>
      <c r="O1854" s="112" t="b">
        <f t="shared" si="731"/>
        <v>1</v>
      </c>
      <c r="P1854" s="113">
        <f t="shared" si="732"/>
        <v>21</v>
      </c>
      <c r="Q1854" s="113">
        <f t="shared" si="733"/>
        <v>16</v>
      </c>
      <c r="R1854" s="114" t="str">
        <f t="shared" si="749"/>
        <v>2.1-0.1</v>
      </c>
      <c r="S1854" s="127">
        <f t="shared" si="734"/>
        <v>0</v>
      </c>
      <c r="T1854" s="112" t="b">
        <f t="shared" si="735"/>
        <v>0</v>
      </c>
      <c r="U1854" s="22">
        <f t="shared" si="736"/>
        <v>17.584875198357413</v>
      </c>
      <c r="V1854" s="22">
        <f t="shared" si="737"/>
        <v>2.0758491242642241</v>
      </c>
      <c r="W1854" s="81">
        <f t="shared" si="738"/>
        <v>18</v>
      </c>
      <c r="X1854" s="22">
        <f t="shared" si="739"/>
        <v>0.64340606315278781</v>
      </c>
      <c r="Y1854" s="3">
        <f>IF(U1854&gt;'Power Curve'!$C$37,0,INDEX(Ci,$W1854,1)*POWER(1-X1854,3)+INDEX(Ci,$W1854,2)*3*X1854*POWER(1-X1854,2)+INDEX(Ci,$W1854,3)*3*POWER(X1854,2)*(1-X1854)+INDEX(Ci,$W1854,4)*POWER(X1854,3))</f>
        <v>1981.469221780151</v>
      </c>
      <c r="Z1854" s="3">
        <f t="shared" si="740"/>
        <v>1981.469221780151</v>
      </c>
      <c r="AA1854" s="3">
        <f t="shared" si="741"/>
        <v>1983.9700164794949</v>
      </c>
      <c r="AB1854" s="3">
        <f t="shared" si="750"/>
        <v>-2.5007946993439418</v>
      </c>
      <c r="AC1854" s="3">
        <f t="shared" si="751"/>
        <v>2.5007946993439418</v>
      </c>
      <c r="AE1854" s="34">
        <f t="shared" si="742"/>
        <v>18</v>
      </c>
      <c r="AF1854" s="73" t="b">
        <f>COUNTIF('Power Curve'!$D$2:$D$31,AE1854)&gt;0</f>
        <v>1</v>
      </c>
      <c r="AG1854" s="73" t="b">
        <f t="shared" si="743"/>
        <v>0</v>
      </c>
      <c r="AH1854" s="73" t="b">
        <f t="shared" si="752"/>
        <v>1</v>
      </c>
      <c r="AI1854" s="34" t="str">
        <f t="shared" si="744"/>
        <v>Inner</v>
      </c>
      <c r="AJ1854" s="35" t="str">
        <f t="shared" si="753"/>
        <v>2.0-2.1</v>
      </c>
      <c r="AK1854" s="36" t="str">
        <f t="shared" si="745"/>
        <v>23-24</v>
      </c>
      <c r="AL1854" s="36" t="str">
        <f t="shared" si="746"/>
        <v>Mar</v>
      </c>
      <c r="AM1854" s="35" t="str">
        <f t="shared" si="747"/>
        <v>285-295</v>
      </c>
      <c r="AN1854" s="36" t="str">
        <f t="shared" si="748"/>
        <v>Inner-TI</v>
      </c>
    </row>
    <row r="1855" spans="5:40" x14ac:dyDescent="0.3">
      <c r="E1855" s="12">
        <v>40979.972222222219</v>
      </c>
      <c r="F1855" s="16">
        <v>17.84</v>
      </c>
      <c r="G1855" s="16">
        <v>1987.139953613279</v>
      </c>
      <c r="H1855" s="29">
        <v>1.1816399727652398</v>
      </c>
      <c r="I1855" s="26">
        <v>290.10000000000002</v>
      </c>
      <c r="J1855" s="30">
        <v>0.10930493273542601</v>
      </c>
      <c r="K1855" s="31">
        <v>0.10961198117653678</v>
      </c>
      <c r="L1855" s="111">
        <f t="shared" si="728"/>
        <v>2.1</v>
      </c>
      <c r="M1855" s="112">
        <f t="shared" si="729"/>
        <v>0.11</v>
      </c>
      <c r="N1855" s="112" t="b">
        <f t="shared" si="730"/>
        <v>0</v>
      </c>
      <c r="O1855" s="112" t="b">
        <f t="shared" si="731"/>
        <v>1</v>
      </c>
      <c r="P1855" s="113">
        <f t="shared" si="732"/>
        <v>21</v>
      </c>
      <c r="Q1855" s="113">
        <f t="shared" si="733"/>
        <v>15</v>
      </c>
      <c r="R1855" s="114" t="str">
        <f t="shared" si="749"/>
        <v>2.1-0.11</v>
      </c>
      <c r="S1855" s="127">
        <f t="shared" si="734"/>
        <v>0</v>
      </c>
      <c r="T1855" s="112" t="b">
        <f t="shared" si="735"/>
        <v>0</v>
      </c>
      <c r="U1855" s="22">
        <f t="shared" si="736"/>
        <v>17.626978648796541</v>
      </c>
      <c r="V1855" s="22">
        <f t="shared" si="737"/>
        <v>2.0823563482534202</v>
      </c>
      <c r="W1855" s="81">
        <f t="shared" si="738"/>
        <v>18</v>
      </c>
      <c r="X1855" s="22">
        <f t="shared" si="739"/>
        <v>0.68870555586781235</v>
      </c>
      <c r="Y1855" s="3">
        <f>IF(U1855&gt;'Power Curve'!$C$37,0,INDEX(Ci,$W1855,1)*POWER(1-X1855,3)+INDEX(Ci,$W1855,2)*3*X1855*POWER(1-X1855,2)+INDEX(Ci,$W1855,3)*3*POWER(X1855,2)*(1-X1855)+INDEX(Ci,$W1855,4)*POWER(X1855,3))</f>
        <v>1981.1539879626976</v>
      </c>
      <c r="Z1855" s="3">
        <f t="shared" si="740"/>
        <v>1981.1539879626976</v>
      </c>
      <c r="AA1855" s="3">
        <f t="shared" si="741"/>
        <v>1987.139953613279</v>
      </c>
      <c r="AB1855" s="3">
        <f t="shared" si="750"/>
        <v>-5.9859656505814201</v>
      </c>
      <c r="AC1855" s="3">
        <f t="shared" si="751"/>
        <v>5.9859656505814201</v>
      </c>
      <c r="AE1855" s="34">
        <f t="shared" si="742"/>
        <v>18</v>
      </c>
      <c r="AF1855" s="73" t="b">
        <f>COUNTIF('Power Curve'!$D$2:$D$31,AE1855)&gt;0</f>
        <v>1</v>
      </c>
      <c r="AG1855" s="73" t="b">
        <f t="shared" si="743"/>
        <v>0</v>
      </c>
      <c r="AH1855" s="73" t="b">
        <f t="shared" si="752"/>
        <v>1</v>
      </c>
      <c r="AI1855" s="34" t="str">
        <f t="shared" si="744"/>
        <v>Inner</v>
      </c>
      <c r="AJ1855" s="35" t="str">
        <f t="shared" si="753"/>
        <v>2.0-2.1</v>
      </c>
      <c r="AK1855" s="36" t="str">
        <f t="shared" si="745"/>
        <v>23-24</v>
      </c>
      <c r="AL1855" s="36" t="str">
        <f t="shared" si="746"/>
        <v>Mar</v>
      </c>
      <c r="AM1855" s="35" t="str">
        <f t="shared" si="747"/>
        <v>285-295</v>
      </c>
      <c r="AN1855" s="36" t="str">
        <f t="shared" si="748"/>
        <v>Inner-TI</v>
      </c>
    </row>
    <row r="1856" spans="5:40" x14ac:dyDescent="0.3">
      <c r="E1856" s="12">
        <v>40979.979166666664</v>
      </c>
      <c r="F1856" s="16">
        <v>16.04</v>
      </c>
      <c r="G1856" s="16">
        <v>1989.3600158691411</v>
      </c>
      <c r="H1856" s="29">
        <v>1.1826106200737232</v>
      </c>
      <c r="I1856" s="26">
        <v>289</v>
      </c>
      <c r="J1856" s="30">
        <v>0.15024937655860351</v>
      </c>
      <c r="K1856" s="31">
        <v>0.13337933612033759</v>
      </c>
      <c r="L1856" s="111">
        <f t="shared" si="728"/>
        <v>1.8000000000000003</v>
      </c>
      <c r="M1856" s="112">
        <f t="shared" si="729"/>
        <v>0.15000000000000002</v>
      </c>
      <c r="N1856" s="112" t="b">
        <f t="shared" si="730"/>
        <v>1</v>
      </c>
      <c r="O1856" s="112" t="b">
        <f t="shared" si="731"/>
        <v>1</v>
      </c>
      <c r="P1856" s="113">
        <f t="shared" si="732"/>
        <v>18</v>
      </c>
      <c r="Q1856" s="113">
        <f t="shared" si="733"/>
        <v>10.999999999999998</v>
      </c>
      <c r="R1856" s="114" t="str">
        <f t="shared" si="749"/>
        <v>1.8-0.15</v>
      </c>
      <c r="S1856" s="127">
        <f t="shared" si="734"/>
        <v>-4.4168342286410719E-3</v>
      </c>
      <c r="T1856" s="112" t="b">
        <f t="shared" si="735"/>
        <v>1</v>
      </c>
      <c r="U1856" s="22">
        <f t="shared" si="736"/>
        <v>15.852810174010969</v>
      </c>
      <c r="V1856" s="22">
        <f t="shared" si="737"/>
        <v>1.808152891301801</v>
      </c>
      <c r="W1856" s="81">
        <f t="shared" si="738"/>
        <v>16</v>
      </c>
      <c r="X1856" s="22">
        <f t="shared" si="739"/>
        <v>0.85451613994257447</v>
      </c>
      <c r="Y1856" s="3">
        <f>IF(U1856&gt;'Power Curve'!$C$37,0,INDEX(Ci,$W1856,1)*POWER(1-X1856,3)+INDEX(Ci,$W1856,2)*3*X1856*POWER(1-X1856,2)+INDEX(Ci,$W1856,3)*3*POWER(X1856,2)*(1-X1856)+INDEX(Ci,$W1856,4)*POWER(X1856,3))</f>
        <v>1981.9531821809455</v>
      </c>
      <c r="Z1856" s="3">
        <f t="shared" si="740"/>
        <v>1973.1992235263247</v>
      </c>
      <c r="AA1856" s="3">
        <f t="shared" si="741"/>
        <v>1989.3600158691411</v>
      </c>
      <c r="AB1856" s="3">
        <f t="shared" si="750"/>
        <v>-16.160792342816421</v>
      </c>
      <c r="AC1856" s="3">
        <f t="shared" si="751"/>
        <v>16.160792342816421</v>
      </c>
      <c r="AE1856" s="34">
        <f t="shared" si="742"/>
        <v>16</v>
      </c>
      <c r="AF1856" s="73" t="b">
        <f>COUNTIF('Power Curve'!$D$2:$D$31,AE1856)&gt;0</f>
        <v>1</v>
      </c>
      <c r="AG1856" s="73" t="b">
        <f t="shared" si="743"/>
        <v>0</v>
      </c>
      <c r="AH1856" s="73" t="b">
        <f t="shared" si="752"/>
        <v>1</v>
      </c>
      <c r="AI1856" s="34" t="str">
        <f t="shared" si="744"/>
        <v>Outer</v>
      </c>
      <c r="AJ1856" s="35" t="str">
        <f t="shared" si="753"/>
        <v>1.8-1.9</v>
      </c>
      <c r="AK1856" s="36" t="str">
        <f t="shared" si="745"/>
        <v>23-24</v>
      </c>
      <c r="AL1856" s="36" t="str">
        <f t="shared" si="746"/>
        <v>Mar</v>
      </c>
      <c r="AM1856" s="35" t="str">
        <f t="shared" si="747"/>
        <v>285-295</v>
      </c>
      <c r="AN1856" s="36" t="str">
        <f t="shared" si="748"/>
        <v>HWS-HTI</v>
      </c>
    </row>
    <row r="1857" spans="5:40" x14ac:dyDescent="0.3">
      <c r="E1857" s="12">
        <v>40979.986111111109</v>
      </c>
      <c r="F1857" s="16">
        <v>16.28</v>
      </c>
      <c r="G1857" s="16">
        <v>1986.9600372314451</v>
      </c>
      <c r="H1857" s="29">
        <v>1.1839148262279202</v>
      </c>
      <c r="I1857" s="26">
        <v>291.39999999999998</v>
      </c>
      <c r="J1857" s="30">
        <v>0.12285012285012284</v>
      </c>
      <c r="K1857" s="31">
        <v>0.17451049252459888</v>
      </c>
      <c r="L1857" s="111">
        <f t="shared" si="728"/>
        <v>1.8000000000000003</v>
      </c>
      <c r="M1857" s="112">
        <f t="shared" si="729"/>
        <v>0.12</v>
      </c>
      <c r="N1857" s="112" t="b">
        <f t="shared" si="730"/>
        <v>1</v>
      </c>
      <c r="O1857" s="112" t="b">
        <f t="shared" si="731"/>
        <v>1</v>
      </c>
      <c r="P1857" s="113">
        <f t="shared" si="732"/>
        <v>18</v>
      </c>
      <c r="Q1857" s="113">
        <f t="shared" si="733"/>
        <v>14</v>
      </c>
      <c r="R1857" s="114" t="str">
        <f t="shared" si="749"/>
        <v>1.8-0.12</v>
      </c>
      <c r="S1857" s="127">
        <f t="shared" si="734"/>
        <v>5.6493233000505191E-4</v>
      </c>
      <c r="T1857" s="112" t="b">
        <f t="shared" si="735"/>
        <v>1</v>
      </c>
      <c r="U1857" s="22">
        <f t="shared" si="736"/>
        <v>16.095921948223673</v>
      </c>
      <c r="V1857" s="22">
        <f t="shared" si="737"/>
        <v>1.8457265996965586</v>
      </c>
      <c r="W1857" s="81">
        <f t="shared" si="738"/>
        <v>17</v>
      </c>
      <c r="X1857" s="22">
        <f t="shared" si="739"/>
        <v>9.9082635413221487E-2</v>
      </c>
      <c r="Y1857" s="3">
        <f>IF(U1857&gt;'Power Curve'!$C$37,0,INDEX(Ci,$W1857,1)*POWER(1-X1857,3)+INDEX(Ci,$W1857,2)*3*X1857*POWER(1-X1857,2)+INDEX(Ci,$W1857,3)*3*POWER(X1857,2)*(1-X1857)+INDEX(Ci,$W1857,4)*POWER(X1857,3))</f>
        <v>1982.7218866597593</v>
      </c>
      <c r="Z1857" s="3">
        <f t="shared" si="740"/>
        <v>1983.8419903549418</v>
      </c>
      <c r="AA1857" s="3">
        <f t="shared" si="741"/>
        <v>1986.9600372314451</v>
      </c>
      <c r="AB1857" s="3">
        <f t="shared" si="750"/>
        <v>-3.1180468765032856</v>
      </c>
      <c r="AC1857" s="3">
        <f t="shared" si="751"/>
        <v>3.1180468765032856</v>
      </c>
      <c r="AE1857" s="34">
        <f t="shared" si="742"/>
        <v>16</v>
      </c>
      <c r="AF1857" s="73" t="b">
        <f>COUNTIF('Power Curve'!$D$2:$D$31,AE1857)&gt;0</f>
        <v>1</v>
      </c>
      <c r="AG1857" s="73" t="b">
        <f t="shared" si="743"/>
        <v>0</v>
      </c>
      <c r="AH1857" s="73" t="b">
        <f t="shared" si="752"/>
        <v>1</v>
      </c>
      <c r="AI1857" s="34" t="str">
        <f t="shared" si="744"/>
        <v>Inner</v>
      </c>
      <c r="AJ1857" s="35" t="str">
        <f t="shared" si="753"/>
        <v>1.8-1.9</v>
      </c>
      <c r="AK1857" s="36" t="str">
        <f t="shared" si="745"/>
        <v>23-24</v>
      </c>
      <c r="AL1857" s="36" t="str">
        <f t="shared" si="746"/>
        <v>Mar</v>
      </c>
      <c r="AM1857" s="35" t="str">
        <f t="shared" si="747"/>
        <v>285-295</v>
      </c>
      <c r="AN1857" s="36" t="str">
        <f t="shared" si="748"/>
        <v>Inner-TI</v>
      </c>
    </row>
    <row r="1858" spans="5:40" x14ac:dyDescent="0.3">
      <c r="E1858" s="12">
        <v>40979.993055555555</v>
      </c>
      <c r="F1858" s="16">
        <v>17.3</v>
      </c>
      <c r="G1858" s="16">
        <v>1990.019958496091</v>
      </c>
      <c r="H1858" s="29">
        <v>1.1833336752237895</v>
      </c>
      <c r="I1858" s="26">
        <v>288.5</v>
      </c>
      <c r="J1858" s="30">
        <v>0.12832369942196534</v>
      </c>
      <c r="K1858" s="31">
        <v>0.15511564593922494</v>
      </c>
      <c r="L1858" s="111">
        <f t="shared" si="728"/>
        <v>2</v>
      </c>
      <c r="M1858" s="112">
        <f t="shared" si="729"/>
        <v>0.13</v>
      </c>
      <c r="N1858" s="112" t="b">
        <f t="shared" si="730"/>
        <v>1</v>
      </c>
      <c r="O1858" s="112" t="b">
        <f t="shared" si="731"/>
        <v>1</v>
      </c>
      <c r="P1858" s="113">
        <f t="shared" si="732"/>
        <v>19.999999999999996</v>
      </c>
      <c r="Q1858" s="113">
        <f t="shared" si="733"/>
        <v>13</v>
      </c>
      <c r="R1858" s="114" t="str">
        <f t="shared" si="749"/>
        <v>2-0.13</v>
      </c>
      <c r="S1858" s="127">
        <f t="shared" si="734"/>
        <v>-3.7048256344578942E-4</v>
      </c>
      <c r="T1858" s="112" t="b">
        <f t="shared" si="735"/>
        <v>1</v>
      </c>
      <c r="U1858" s="22">
        <f t="shared" si="736"/>
        <v>17.101589654141627</v>
      </c>
      <c r="V1858" s="22">
        <f t="shared" si="737"/>
        <v>2.0011557854961968</v>
      </c>
      <c r="W1858" s="81">
        <f t="shared" si="738"/>
        <v>18</v>
      </c>
      <c r="X1858" s="22">
        <f t="shared" si="739"/>
        <v>0.12343466505725677</v>
      </c>
      <c r="Y1858" s="3">
        <f>IF(U1858&gt;'Power Curve'!$C$37,0,INDEX(Ci,$W1858,1)*POWER(1-X1858,3)+INDEX(Ci,$W1858,2)*3*X1858*POWER(1-X1858,2)+INDEX(Ci,$W1858,3)*3*POWER(X1858,2)*(1-X1858)+INDEX(Ci,$W1858,4)*POWER(X1858,3))</f>
        <v>1984.9512734939312</v>
      </c>
      <c r="Z1858" s="3">
        <f t="shared" si="740"/>
        <v>1984.2158836578124</v>
      </c>
      <c r="AA1858" s="3">
        <f t="shared" si="741"/>
        <v>1990.019958496091</v>
      </c>
      <c r="AB1858" s="3">
        <f t="shared" si="750"/>
        <v>-5.804074838278666</v>
      </c>
      <c r="AC1858" s="3">
        <f t="shared" si="751"/>
        <v>5.804074838278666</v>
      </c>
      <c r="AE1858" s="34">
        <f t="shared" si="742"/>
        <v>17</v>
      </c>
      <c r="AF1858" s="73" t="b">
        <f>COUNTIF('Power Curve'!$D$2:$D$31,AE1858)&gt;0</f>
        <v>1</v>
      </c>
      <c r="AG1858" s="73" t="b">
        <f t="shared" si="743"/>
        <v>0</v>
      </c>
      <c r="AH1858" s="73" t="b">
        <f t="shared" si="752"/>
        <v>1</v>
      </c>
      <c r="AI1858" s="34" t="str">
        <f t="shared" si="744"/>
        <v>Inner</v>
      </c>
      <c r="AJ1858" s="35" t="str">
        <f t="shared" si="753"/>
        <v>2.0-2.1</v>
      </c>
      <c r="AK1858" s="36" t="str">
        <f t="shared" si="745"/>
        <v>23-24</v>
      </c>
      <c r="AL1858" s="36" t="str">
        <f t="shared" si="746"/>
        <v>Mar</v>
      </c>
      <c r="AM1858" s="35" t="str">
        <f t="shared" si="747"/>
        <v>285-295</v>
      </c>
      <c r="AN1858" s="36" t="str">
        <f t="shared" si="748"/>
        <v>Inner-TI</v>
      </c>
    </row>
    <row r="1859" spans="5:40" x14ac:dyDescent="0.3">
      <c r="E1859" s="12">
        <v>40980</v>
      </c>
      <c r="F1859" s="16">
        <v>16.82</v>
      </c>
      <c r="G1859" s="16">
        <v>1981.7999420165991</v>
      </c>
      <c r="H1859" s="29">
        <v>1.1830293201448929</v>
      </c>
      <c r="I1859" s="26">
        <v>289.7</v>
      </c>
      <c r="J1859" s="30">
        <v>0.11771700356718193</v>
      </c>
      <c r="K1859" s="31">
        <v>0.18598248195137967</v>
      </c>
      <c r="L1859" s="111">
        <f t="shared" ref="L1859:L1922" si="754">ROUND((V1859-CenterOfFirstWindSpeedBin)/WindSpeedBinWidth,0)*WindSpeedBinWidth+CenterOfFirstWindSpeedBin</f>
        <v>1.9000000000000001</v>
      </c>
      <c r="M1859" s="112">
        <f t="shared" ref="M1859:M1922" si="755">ROUND((J1859-CenterOfFirstTurbulenceBin)/TurbulenceBinWidth,0)*TurbulenceBinWidth+CenterOfFirstTurbulenceBin</f>
        <v>0.12</v>
      </c>
      <c r="N1859" s="112" t="b">
        <f t="shared" ref="N1859:N1922" si="756">IF(AND(L1859&gt;=CenterOfFirstWindSpeedBin,L1859&lt;=CenterOfLastWindSpeedBin),TRUE,FALSE)</f>
        <v>1</v>
      </c>
      <c r="O1859" s="112" t="b">
        <f t="shared" ref="O1859:O1922" si="757">IF(AND(M1859&gt;=CenterOfFirstTurbulenceBin,M1859&lt;=CenterOfLastTurbulenceBin),TRUE,FALSE)</f>
        <v>1</v>
      </c>
      <c r="P1859" s="113">
        <f t="shared" ref="P1859:P1922" si="758">(L1859-CenterOfFirstWindSpeedBin)/WindSpeedBinWidth+1</f>
        <v>19</v>
      </c>
      <c r="Q1859" s="113">
        <f t="shared" ref="Q1859:Q1922" si="759">NumberOfTurbulenceBins-(M1859-CenterOfFirstTurbulenceBin)/TurbulenceBinWidth</f>
        <v>14</v>
      </c>
      <c r="R1859" s="114" t="str">
        <f t="shared" si="749"/>
        <v>1.9-0.12</v>
      </c>
      <c r="S1859" s="127">
        <f t="shared" ref="S1859:S1922" si="760">IF(T1859,INDEX(PowerDeviationMatrix,Q1859,P1859),IF(UseMatrixPadValue,MatrixPadValue,0))</f>
        <v>-6.310010341642519E-4</v>
      </c>
      <c r="T1859" s="112" t="b">
        <f t="shared" ref="T1859:T1922" si="761">IF(AND(P1859&gt;0,Q1859&gt;0,N1859,O1859),LEN(INDEX(PowerDeviationMatrix,Q1859,P1859))&gt;0,FALSE)</f>
        <v>1</v>
      </c>
      <c r="U1859" s="22">
        <f t="shared" ref="U1859:U1922" si="762">F1859*(H1859/Ref_Density)^(1/3)</f>
        <v>16.625669054832919</v>
      </c>
      <c r="V1859" s="22">
        <f t="shared" ref="V1859:V1922" si="763">(U1859-CutInWindSpeed)/(RatedWindSpeed-CutInWindSpeed)</f>
        <v>1.9276007227050453</v>
      </c>
      <c r="W1859" s="81">
        <f t="shared" ref="W1859:W1922" si="764">COUNTIF(xa,"&lt;"&amp;U1859)</f>
        <v>17</v>
      </c>
      <c r="X1859" s="22">
        <f t="shared" ref="X1859:X1922" si="765">(U1859-INDEX(xa,$W1859))/(INDEX(xb,$W1859)-INDEX(xa,$W1859))</f>
        <v>0.63476113512052135</v>
      </c>
      <c r="Y1859" s="3">
        <f>IF(U1859&gt;'Power Curve'!$C$37,0,INDEX(Ci,$W1859,1)*POWER(1-X1859,3)+INDEX(Ci,$W1859,2)*3*X1859*POWER(1-X1859,2)+INDEX(Ci,$W1859,3)*3*POWER(X1859,2)*(1-X1859)+INDEX(Ci,$W1859,4)*POWER(X1859,3))</f>
        <v>1984.588056980228</v>
      </c>
      <c r="Z1859" s="3">
        <f t="shared" ref="Z1859:Z1922" si="766">IF(OR(T1859,UseMatrixPadValue),Y1859*(1+S1859),"")</f>
        <v>1983.3357798638835</v>
      </c>
      <c r="AA1859" s="3">
        <f t="shared" ref="AA1859:AA1922" si="767">IF(AH1859,G1859,"")</f>
        <v>1981.7999420165991</v>
      </c>
      <c r="AB1859" s="3">
        <f t="shared" si="750"/>
        <v>1.5358378472844834</v>
      </c>
      <c r="AC1859" s="3">
        <f t="shared" si="751"/>
        <v>1.5358378472844834</v>
      </c>
      <c r="AE1859" s="34">
        <f t="shared" ref="AE1859:AE1922" si="768">MROUND(U1859-Centre_First_Bin,Bin_Width)+Centre_First_Bin</f>
        <v>17</v>
      </c>
      <c r="AF1859" s="73" t="b">
        <f>COUNTIF('Power Curve'!$D$2:$D$31,AE1859)&gt;0</f>
        <v>1</v>
      </c>
      <c r="AG1859" s="73" t="b">
        <f t="shared" ref="AG1859:AG1922" si="769">(G1859&lt;0)</f>
        <v>0</v>
      </c>
      <c r="AH1859" s="73" t="b">
        <f t="shared" si="752"/>
        <v>1</v>
      </c>
      <c r="AI1859" s="34" t="str">
        <f t="shared" ref="AI1859:AI1922" si="770">IF(AH1859,IF(AND(J1859&gt;=LowerTurbLimit,J1859&lt;=UpperTurbLimit,K1859&gt;=LowerShearLimit,K1859&lt;=UpperShearLimit),"Inner","Outer"),"")</f>
        <v>Inner</v>
      </c>
      <c r="AJ1859" s="35" t="str">
        <f t="shared" si="753"/>
        <v>1.9-2.0</v>
      </c>
      <c r="AK1859" s="36" t="str">
        <f t="shared" ref="AK1859:AK1922" si="771">IF(AH1859,HOUR(E1859)&amp;"-"&amp;HOUR(E1859)+1,"")</f>
        <v>0-1</v>
      </c>
      <c r="AL1859" s="36" t="str">
        <f t="shared" ref="AL1859:AL1922" si="772">IF(AH1859,TEXT(E1859,"mmm"),"")</f>
        <v>Mar</v>
      </c>
      <c r="AM1859" s="35" t="str">
        <f t="shared" ref="AM1859:AM1922" si="773">IF(AH1859,IF(OR(I1859&lt;5,I1859&gt;=355),"355-5",MROUND(I1859,10)-5&amp;"-"&amp;MROUND(I1859,10)+5),"")</f>
        <v>285-295</v>
      </c>
      <c r="AN1859" s="36" t="str">
        <f t="shared" ref="AN1859:AN1922" si="774">IF(AH1859,IF(V1859&lt;0.5,IF(J1859&lt;=LowerTurbLimit,"LWS-LTI",IF(J1859&gt;=UpperTurbLimit,"LWS-HTI","Inner-TI")),IF(J1859&lt;=LowerTurbLimit,"HWS-LTI",IF(J1859&gt;=UpperTurbLimit,"HWS-HTI","Inner-TI"))),"")</f>
        <v>Inner-TI</v>
      </c>
    </row>
    <row r="1860" spans="5:40" x14ac:dyDescent="0.3">
      <c r="E1860" s="12">
        <v>40980.006944444445</v>
      </c>
      <c r="F1860" s="16">
        <v>17.48</v>
      </c>
      <c r="G1860" s="16">
        <v>1989.4199676513649</v>
      </c>
      <c r="H1860" s="29">
        <v>1.1817974421256245</v>
      </c>
      <c r="I1860" s="26">
        <v>287</v>
      </c>
      <c r="J1860" s="30">
        <v>0.12871853546910755</v>
      </c>
      <c r="K1860" s="31">
        <v>0.13571378109576193</v>
      </c>
      <c r="L1860" s="111">
        <f t="shared" si="754"/>
        <v>2</v>
      </c>
      <c r="M1860" s="112">
        <f t="shared" si="755"/>
        <v>0.13</v>
      </c>
      <c r="N1860" s="112" t="b">
        <f t="shared" si="756"/>
        <v>1</v>
      </c>
      <c r="O1860" s="112" t="b">
        <f t="shared" si="757"/>
        <v>1</v>
      </c>
      <c r="P1860" s="113">
        <f t="shared" si="758"/>
        <v>19.999999999999996</v>
      </c>
      <c r="Q1860" s="113">
        <f t="shared" si="759"/>
        <v>13</v>
      </c>
      <c r="R1860" s="114" t="str">
        <f t="shared" ref="R1860:R1923" si="775">L1860&amp;"-"&amp;M1860</f>
        <v>2-0.13</v>
      </c>
      <c r="S1860" s="127">
        <f t="shared" si="760"/>
        <v>-3.7048256344578942E-4</v>
      </c>
      <c r="T1860" s="112" t="b">
        <f t="shared" si="761"/>
        <v>1</v>
      </c>
      <c r="U1860" s="22">
        <f t="shared" si="762"/>
        <v>17.27204446156199</v>
      </c>
      <c r="V1860" s="22">
        <f t="shared" si="763"/>
        <v>2.0275001254576739</v>
      </c>
      <c r="W1860" s="81">
        <f t="shared" si="764"/>
        <v>18</v>
      </c>
      <c r="X1860" s="22">
        <f t="shared" si="765"/>
        <v>0.30682857283550558</v>
      </c>
      <c r="Y1860" s="3">
        <f>IF(U1860&gt;'Power Curve'!$C$37,0,INDEX(Ci,$W1860,1)*POWER(1-X1860,3)+INDEX(Ci,$W1860,2)*3*X1860*POWER(1-X1860,2)+INDEX(Ci,$W1860,3)*3*POWER(X1860,2)*(1-X1860)+INDEX(Ci,$W1860,4)*POWER(X1860,3))</f>
        <v>1983.9978068492917</v>
      </c>
      <c r="Z1860" s="3">
        <f t="shared" si="766"/>
        <v>1983.2627702559394</v>
      </c>
      <c r="AA1860" s="3">
        <f t="shared" si="767"/>
        <v>1989.4199676513649</v>
      </c>
      <c r="AB1860" s="3">
        <f t="shared" ref="AB1860:AB1923" si="776">IF(AH1860,Z1860-AA1860,"")</f>
        <v>-6.1571973954255554</v>
      </c>
      <c r="AC1860" s="3">
        <f t="shared" ref="AC1860:AC1923" si="777">IF(AH1860,ABS(AB1860),"")</f>
        <v>6.1571973954255554</v>
      </c>
      <c r="AE1860" s="34">
        <f t="shared" si="768"/>
        <v>17</v>
      </c>
      <c r="AF1860" s="73" t="b">
        <f>COUNTIF('Power Curve'!$D$2:$D$31,AE1860)&gt;0</f>
        <v>1</v>
      </c>
      <c r="AG1860" s="73" t="b">
        <f t="shared" si="769"/>
        <v>0</v>
      </c>
      <c r="AH1860" s="73" t="b">
        <f t="shared" ref="AH1860:AH1923" si="778">AND(AF1860,NOT(AG1860))</f>
        <v>1</v>
      </c>
      <c r="AI1860" s="34" t="str">
        <f t="shared" si="770"/>
        <v>Inner</v>
      </c>
      <c r="AJ1860" s="35" t="str">
        <f t="shared" ref="AJ1860:AJ1923" si="779">IF(AH1860,TEXT(ROUND(V1860+0.05,1)-0.1,"0.0")&amp;"-"&amp;TEXT(ROUND(V1860+0.05,1),"0.0"),"")</f>
        <v>2.0-2.1</v>
      </c>
      <c r="AK1860" s="36" t="str">
        <f t="shared" si="771"/>
        <v>0-1</v>
      </c>
      <c r="AL1860" s="36" t="str">
        <f t="shared" si="772"/>
        <v>Mar</v>
      </c>
      <c r="AM1860" s="35" t="str">
        <f t="shared" si="773"/>
        <v>285-295</v>
      </c>
      <c r="AN1860" s="36" t="str">
        <f t="shared" si="774"/>
        <v>Inner-TI</v>
      </c>
    </row>
    <row r="1861" spans="5:40" x14ac:dyDescent="0.3">
      <c r="E1861" s="12">
        <v>40980.013888888891</v>
      </c>
      <c r="F1861" s="16">
        <v>19.34</v>
      </c>
      <c r="G1861" s="16">
        <v>1988.7999420165991</v>
      </c>
      <c r="H1861" s="29">
        <v>1.1801180754312846</v>
      </c>
      <c r="I1861" s="26">
        <v>288</v>
      </c>
      <c r="J1861" s="30">
        <v>0.10341261633919338</v>
      </c>
      <c r="K1861" s="31">
        <v>0.13416814339420099</v>
      </c>
      <c r="L1861" s="111">
        <f t="shared" si="754"/>
        <v>2.3000000000000003</v>
      </c>
      <c r="M1861" s="112">
        <f t="shared" si="755"/>
        <v>9.9999999999999992E-2</v>
      </c>
      <c r="N1861" s="112" t="b">
        <f t="shared" si="756"/>
        <v>0</v>
      </c>
      <c r="O1861" s="112" t="b">
        <f t="shared" si="757"/>
        <v>1</v>
      </c>
      <c r="P1861" s="113">
        <f t="shared" si="758"/>
        <v>23</v>
      </c>
      <c r="Q1861" s="113">
        <f t="shared" si="759"/>
        <v>16</v>
      </c>
      <c r="R1861" s="114" t="str">
        <f t="shared" si="775"/>
        <v>2.3-0.1</v>
      </c>
      <c r="S1861" s="127">
        <f t="shared" si="760"/>
        <v>0</v>
      </c>
      <c r="T1861" s="112" t="b">
        <f t="shared" si="761"/>
        <v>0</v>
      </c>
      <c r="U1861" s="22">
        <f t="shared" si="762"/>
        <v>19.100860272659968</v>
      </c>
      <c r="V1861" s="22">
        <f t="shared" si="763"/>
        <v>2.3101495043964202</v>
      </c>
      <c r="W1861" s="81">
        <f t="shared" si="764"/>
        <v>21</v>
      </c>
      <c r="X1861" s="22">
        <f t="shared" si="765"/>
        <v>4.2941874483348894E-2</v>
      </c>
      <c r="Y1861" s="3">
        <f>IF(U1861&gt;'Power Curve'!$C$37,0,INDEX(Ci,$W1861,1)*POWER(1-X1861,3)+INDEX(Ci,$W1861,2)*3*X1861*POWER(1-X1861,2)+INDEX(Ci,$W1861,3)*3*POWER(X1861,2)*(1-X1861)+INDEX(Ci,$W1861,4)*POWER(X1861,3))</f>
        <v>1989.4358642368129</v>
      </c>
      <c r="Z1861" s="3">
        <f t="shared" si="766"/>
        <v>1989.4358642368129</v>
      </c>
      <c r="AA1861" s="3">
        <f t="shared" si="767"/>
        <v>1988.7999420165991</v>
      </c>
      <c r="AB1861" s="3">
        <f t="shared" si="776"/>
        <v>0.63592222021384259</v>
      </c>
      <c r="AC1861" s="3">
        <f t="shared" si="777"/>
        <v>0.63592222021384259</v>
      </c>
      <c r="AE1861" s="34">
        <f t="shared" si="768"/>
        <v>19</v>
      </c>
      <c r="AF1861" s="73" t="b">
        <f>COUNTIF('Power Curve'!$D$2:$D$31,AE1861)&gt;0</f>
        <v>1</v>
      </c>
      <c r="AG1861" s="73" t="b">
        <f t="shared" si="769"/>
        <v>0</v>
      </c>
      <c r="AH1861" s="73" t="b">
        <f t="shared" si="778"/>
        <v>1</v>
      </c>
      <c r="AI1861" s="34" t="str">
        <f t="shared" si="770"/>
        <v>Inner</v>
      </c>
      <c r="AJ1861" s="35" t="str">
        <f t="shared" si="779"/>
        <v>2.3-2.4</v>
      </c>
      <c r="AK1861" s="36" t="str">
        <f t="shared" si="771"/>
        <v>0-1</v>
      </c>
      <c r="AL1861" s="36" t="str">
        <f t="shared" si="772"/>
        <v>Mar</v>
      </c>
      <c r="AM1861" s="35" t="str">
        <f t="shared" si="773"/>
        <v>285-295</v>
      </c>
      <c r="AN1861" s="36" t="str">
        <f t="shared" si="774"/>
        <v>Inner-TI</v>
      </c>
    </row>
    <row r="1862" spans="5:40" x14ac:dyDescent="0.3">
      <c r="E1862" s="12">
        <v>40980.055555555555</v>
      </c>
      <c r="F1862" s="16">
        <v>22.42</v>
      </c>
      <c r="G1862" s="16">
        <v>1979.950012207031</v>
      </c>
      <c r="H1862" s="29">
        <v>1.1774491273281926</v>
      </c>
      <c r="I1862" s="26">
        <v>291</v>
      </c>
      <c r="J1862" s="30">
        <v>0.15031222123104371</v>
      </c>
      <c r="K1862" s="31">
        <v>8.8501902410017902E-2</v>
      </c>
      <c r="L1862" s="111">
        <f t="shared" si="754"/>
        <v>2.8000000000000003</v>
      </c>
      <c r="M1862" s="112">
        <f t="shared" si="755"/>
        <v>0.15000000000000002</v>
      </c>
      <c r="N1862" s="112" t="b">
        <f t="shared" si="756"/>
        <v>0</v>
      </c>
      <c r="O1862" s="112" t="b">
        <f t="shared" si="757"/>
        <v>1</v>
      </c>
      <c r="P1862" s="113">
        <f t="shared" si="758"/>
        <v>28</v>
      </c>
      <c r="Q1862" s="113">
        <f t="shared" si="759"/>
        <v>10.999999999999998</v>
      </c>
      <c r="R1862" s="114" t="str">
        <f t="shared" si="775"/>
        <v>2.8-0.15</v>
      </c>
      <c r="S1862" s="127">
        <f t="shared" si="760"/>
        <v>0</v>
      </c>
      <c r="T1862" s="112" t="b">
        <f t="shared" si="761"/>
        <v>0</v>
      </c>
      <c r="U1862" s="22">
        <f t="shared" si="762"/>
        <v>22.126070715581548</v>
      </c>
      <c r="V1862" s="22">
        <f t="shared" si="763"/>
        <v>2.7777055303569727</v>
      </c>
      <c r="W1862" s="81">
        <f t="shared" si="764"/>
        <v>24</v>
      </c>
      <c r="X1862" s="22">
        <f t="shared" si="765"/>
        <v>0.12607071558154814</v>
      </c>
      <c r="Y1862" s="3">
        <f>IF(U1862&gt;'Power Curve'!$C$37,0,INDEX(Ci,$W1862,1)*POWER(1-X1862,3)+INDEX(Ci,$W1862,2)*3*X1862*POWER(1-X1862,2)+INDEX(Ci,$W1862,3)*3*POWER(X1862,2)*(1-X1862)+INDEX(Ci,$W1862,4)*POWER(X1862,3))</f>
        <v>1989.4713307698573</v>
      </c>
      <c r="Z1862" s="3">
        <f t="shared" si="766"/>
        <v>1989.4713307698573</v>
      </c>
      <c r="AA1862" s="3" t="str">
        <f t="shared" si="767"/>
        <v/>
      </c>
      <c r="AB1862" s="3" t="str">
        <f t="shared" si="776"/>
        <v/>
      </c>
      <c r="AC1862" s="3" t="str">
        <f t="shared" si="777"/>
        <v/>
      </c>
      <c r="AE1862" s="34">
        <f t="shared" si="768"/>
        <v>22</v>
      </c>
      <c r="AF1862" s="73" t="b">
        <f>COUNTIF('Power Curve'!$D$2:$D$31,AE1862)&gt;0</f>
        <v>0</v>
      </c>
      <c r="AG1862" s="73" t="b">
        <f t="shared" si="769"/>
        <v>0</v>
      </c>
      <c r="AH1862" s="73" t="b">
        <f t="shared" si="778"/>
        <v>0</v>
      </c>
      <c r="AI1862" s="34" t="str">
        <f t="shared" si="770"/>
        <v/>
      </c>
      <c r="AJ1862" s="35" t="str">
        <f t="shared" si="779"/>
        <v/>
      </c>
      <c r="AK1862" s="36" t="str">
        <f t="shared" si="771"/>
        <v/>
      </c>
      <c r="AL1862" s="36" t="str">
        <f t="shared" si="772"/>
        <v/>
      </c>
      <c r="AM1862" s="35" t="str">
        <f t="shared" si="773"/>
        <v/>
      </c>
      <c r="AN1862" s="36" t="str">
        <f t="shared" si="774"/>
        <v/>
      </c>
    </row>
    <row r="1863" spans="5:40" x14ac:dyDescent="0.3">
      <c r="E1863" s="12">
        <v>40980.069444444445</v>
      </c>
      <c r="F1863" s="16">
        <v>21.7</v>
      </c>
      <c r="G1863" s="16">
        <v>1978.2499694824269</v>
      </c>
      <c r="H1863" s="29">
        <v>1.1790201184833826</v>
      </c>
      <c r="I1863" s="26">
        <v>291.10000000000002</v>
      </c>
      <c r="J1863" s="30">
        <v>0.12995391705069123</v>
      </c>
      <c r="K1863" s="31">
        <v>0.12438947867930648</v>
      </c>
      <c r="L1863" s="111">
        <f t="shared" si="754"/>
        <v>2.7</v>
      </c>
      <c r="M1863" s="112">
        <f t="shared" si="755"/>
        <v>0.13</v>
      </c>
      <c r="N1863" s="112" t="b">
        <f t="shared" si="756"/>
        <v>0</v>
      </c>
      <c r="O1863" s="112" t="b">
        <f t="shared" si="757"/>
        <v>1</v>
      </c>
      <c r="P1863" s="113">
        <f t="shared" si="758"/>
        <v>27</v>
      </c>
      <c r="Q1863" s="113">
        <f t="shared" si="759"/>
        <v>13</v>
      </c>
      <c r="R1863" s="114" t="str">
        <f t="shared" si="775"/>
        <v>2.7-0.13</v>
      </c>
      <c r="S1863" s="127">
        <f t="shared" si="760"/>
        <v>0</v>
      </c>
      <c r="T1863" s="112" t="b">
        <f t="shared" si="761"/>
        <v>0</v>
      </c>
      <c r="U1863" s="22">
        <f t="shared" si="762"/>
        <v>21.425030206585252</v>
      </c>
      <c r="V1863" s="22">
        <f t="shared" si="763"/>
        <v>2.6693574598316299</v>
      </c>
      <c r="W1863" s="81">
        <f t="shared" si="764"/>
        <v>23</v>
      </c>
      <c r="X1863" s="22">
        <f t="shared" si="765"/>
        <v>0.42503020658525159</v>
      </c>
      <c r="Y1863" s="3">
        <f>IF(U1863&gt;'Power Curve'!$C$37,0,INDEX(Ci,$W1863,1)*POWER(1-X1863,3)+INDEX(Ci,$W1863,2)*3*X1863*POWER(1-X1863,2)+INDEX(Ci,$W1863,3)*3*POWER(X1863,2)*(1-X1863)+INDEX(Ci,$W1863,4)*POWER(X1863,3))</f>
        <v>1989.4713307698576</v>
      </c>
      <c r="Z1863" s="3">
        <f t="shared" si="766"/>
        <v>1989.4713307698576</v>
      </c>
      <c r="AA1863" s="3" t="str">
        <f t="shared" si="767"/>
        <v/>
      </c>
      <c r="AB1863" s="3" t="str">
        <f t="shared" si="776"/>
        <v/>
      </c>
      <c r="AC1863" s="3" t="str">
        <f t="shared" si="777"/>
        <v/>
      </c>
      <c r="AE1863" s="34">
        <f t="shared" si="768"/>
        <v>21</v>
      </c>
      <c r="AF1863" s="73" t="b">
        <f>COUNTIF('Power Curve'!$D$2:$D$31,AE1863)&gt;0</f>
        <v>0</v>
      </c>
      <c r="AG1863" s="73" t="b">
        <f t="shared" si="769"/>
        <v>0</v>
      </c>
      <c r="AH1863" s="73" t="b">
        <f t="shared" si="778"/>
        <v>0</v>
      </c>
      <c r="AI1863" s="34" t="str">
        <f t="shared" si="770"/>
        <v/>
      </c>
      <c r="AJ1863" s="35" t="str">
        <f t="shared" si="779"/>
        <v/>
      </c>
      <c r="AK1863" s="36" t="str">
        <f t="shared" si="771"/>
        <v/>
      </c>
      <c r="AL1863" s="36" t="str">
        <f t="shared" si="772"/>
        <v/>
      </c>
      <c r="AM1863" s="35" t="str">
        <f t="shared" si="773"/>
        <v/>
      </c>
      <c r="AN1863" s="36" t="str">
        <f t="shared" si="774"/>
        <v/>
      </c>
    </row>
    <row r="1864" spans="5:40" x14ac:dyDescent="0.3">
      <c r="E1864" s="12">
        <v>40980.076388888891</v>
      </c>
      <c r="F1864" s="16">
        <v>22.7</v>
      </c>
      <c r="G1864" s="16">
        <v>1982.190002441406</v>
      </c>
      <c r="H1864" s="29">
        <v>1.1806647998071862</v>
      </c>
      <c r="I1864" s="26">
        <v>292.3</v>
      </c>
      <c r="J1864" s="30">
        <v>0.12819383259911896</v>
      </c>
      <c r="K1864" s="31">
        <v>0.16093381196004278</v>
      </c>
      <c r="L1864" s="111">
        <f t="shared" si="754"/>
        <v>2.8000000000000003</v>
      </c>
      <c r="M1864" s="112">
        <f t="shared" si="755"/>
        <v>0.13</v>
      </c>
      <c r="N1864" s="112" t="b">
        <f t="shared" si="756"/>
        <v>0</v>
      </c>
      <c r="O1864" s="112" t="b">
        <f t="shared" si="757"/>
        <v>1</v>
      </c>
      <c r="P1864" s="113">
        <f t="shared" si="758"/>
        <v>28</v>
      </c>
      <c r="Q1864" s="113">
        <f t="shared" si="759"/>
        <v>13</v>
      </c>
      <c r="R1864" s="114" t="str">
        <f t="shared" si="775"/>
        <v>2.8-0.13</v>
      </c>
      <c r="S1864" s="127">
        <f t="shared" si="760"/>
        <v>0</v>
      </c>
      <c r="T1864" s="112" t="b">
        <f t="shared" si="761"/>
        <v>0</v>
      </c>
      <c r="U1864" s="22">
        <f t="shared" si="762"/>
        <v>22.422775364457983</v>
      </c>
      <c r="V1864" s="22">
        <f t="shared" si="763"/>
        <v>2.8235621902919137</v>
      </c>
      <c r="W1864" s="81">
        <f t="shared" si="764"/>
        <v>24</v>
      </c>
      <c r="X1864" s="22">
        <f t="shared" si="765"/>
        <v>0.42277536445798347</v>
      </c>
      <c r="Y1864" s="3">
        <f>IF(U1864&gt;'Power Curve'!$C$37,0,INDEX(Ci,$W1864,1)*POWER(1-X1864,3)+INDEX(Ci,$W1864,2)*3*X1864*POWER(1-X1864,2)+INDEX(Ci,$W1864,3)*3*POWER(X1864,2)*(1-X1864)+INDEX(Ci,$W1864,4)*POWER(X1864,3))</f>
        <v>1989.4713307698573</v>
      </c>
      <c r="Z1864" s="3">
        <f t="shared" si="766"/>
        <v>1989.4713307698573</v>
      </c>
      <c r="AA1864" s="3" t="str">
        <f t="shared" si="767"/>
        <v/>
      </c>
      <c r="AB1864" s="3" t="str">
        <f t="shared" si="776"/>
        <v/>
      </c>
      <c r="AC1864" s="3" t="str">
        <f t="shared" si="777"/>
        <v/>
      </c>
      <c r="AE1864" s="34">
        <f t="shared" si="768"/>
        <v>22</v>
      </c>
      <c r="AF1864" s="73" t="b">
        <f>COUNTIF('Power Curve'!$D$2:$D$31,AE1864)&gt;0</f>
        <v>0</v>
      </c>
      <c r="AG1864" s="73" t="b">
        <f t="shared" si="769"/>
        <v>0</v>
      </c>
      <c r="AH1864" s="73" t="b">
        <f t="shared" si="778"/>
        <v>0</v>
      </c>
      <c r="AI1864" s="34" t="str">
        <f t="shared" si="770"/>
        <v/>
      </c>
      <c r="AJ1864" s="35" t="str">
        <f t="shared" si="779"/>
        <v/>
      </c>
      <c r="AK1864" s="36" t="str">
        <f t="shared" si="771"/>
        <v/>
      </c>
      <c r="AL1864" s="36" t="str">
        <f t="shared" si="772"/>
        <v/>
      </c>
      <c r="AM1864" s="35" t="str">
        <f t="shared" si="773"/>
        <v/>
      </c>
      <c r="AN1864" s="36" t="str">
        <f t="shared" si="774"/>
        <v/>
      </c>
    </row>
    <row r="1865" spans="5:40" x14ac:dyDescent="0.3">
      <c r="E1865" s="12">
        <v>40980.083333333336</v>
      </c>
      <c r="F1865" s="16">
        <v>18.399999999999999</v>
      </c>
      <c r="G1865" s="16">
        <v>1984.600036621091</v>
      </c>
      <c r="H1865" s="29">
        <v>1.1843629750210292</v>
      </c>
      <c r="I1865" s="26">
        <v>293.3</v>
      </c>
      <c r="J1865" s="30">
        <v>0.11793478260869565</v>
      </c>
      <c r="K1865" s="31">
        <v>0.1078364147792617</v>
      </c>
      <c r="L1865" s="111">
        <f t="shared" si="754"/>
        <v>2.2000000000000002</v>
      </c>
      <c r="M1865" s="112">
        <f t="shared" si="755"/>
        <v>0.12</v>
      </c>
      <c r="N1865" s="112" t="b">
        <f t="shared" si="756"/>
        <v>0</v>
      </c>
      <c r="O1865" s="112" t="b">
        <f t="shared" si="757"/>
        <v>1</v>
      </c>
      <c r="P1865" s="113">
        <f t="shared" si="758"/>
        <v>22</v>
      </c>
      <c r="Q1865" s="113">
        <f t="shared" si="759"/>
        <v>14</v>
      </c>
      <c r="R1865" s="114" t="str">
        <f t="shared" si="775"/>
        <v>2.2-0.12</v>
      </c>
      <c r="S1865" s="127">
        <f t="shared" si="760"/>
        <v>0</v>
      </c>
      <c r="T1865" s="112" t="b">
        <f t="shared" si="761"/>
        <v>0</v>
      </c>
      <c r="U1865" s="22">
        <f t="shared" si="762"/>
        <v>18.194246214209336</v>
      </c>
      <c r="V1865" s="22">
        <f t="shared" si="763"/>
        <v>2.1700293791201855</v>
      </c>
      <c r="W1865" s="81">
        <f t="shared" si="764"/>
        <v>19</v>
      </c>
      <c r="X1865" s="22">
        <f t="shared" si="765"/>
        <v>0.48488874422809441</v>
      </c>
      <c r="Y1865" s="3">
        <f>IF(U1865&gt;'Power Curve'!$C$37,0,INDEX(Ci,$W1865,1)*POWER(1-X1865,3)+INDEX(Ci,$W1865,2)*3*X1865*POWER(1-X1865,2)+INDEX(Ci,$W1865,3)*3*POWER(X1865,2)*(1-X1865)+INDEX(Ci,$W1865,4)*POWER(X1865,3))</f>
        <v>1984.4958350869501</v>
      </c>
      <c r="Z1865" s="3">
        <f t="shared" si="766"/>
        <v>1984.4958350869501</v>
      </c>
      <c r="AA1865" s="3">
        <f t="shared" si="767"/>
        <v>1984.600036621091</v>
      </c>
      <c r="AB1865" s="3">
        <f t="shared" si="776"/>
        <v>-0.10420153414088418</v>
      </c>
      <c r="AC1865" s="3">
        <f t="shared" si="777"/>
        <v>0.10420153414088418</v>
      </c>
      <c r="AE1865" s="34">
        <f t="shared" si="768"/>
        <v>18</v>
      </c>
      <c r="AF1865" s="73" t="b">
        <f>COUNTIF('Power Curve'!$D$2:$D$31,AE1865)&gt;0</f>
        <v>1</v>
      </c>
      <c r="AG1865" s="73" t="b">
        <f t="shared" si="769"/>
        <v>0</v>
      </c>
      <c r="AH1865" s="73" t="b">
        <f t="shared" si="778"/>
        <v>1</v>
      </c>
      <c r="AI1865" s="34" t="str">
        <f t="shared" si="770"/>
        <v>Inner</v>
      </c>
      <c r="AJ1865" s="35" t="str">
        <f t="shared" si="779"/>
        <v>2.1-2.2</v>
      </c>
      <c r="AK1865" s="36" t="str">
        <f t="shared" si="771"/>
        <v>2-3</v>
      </c>
      <c r="AL1865" s="36" t="str">
        <f t="shared" si="772"/>
        <v>Mar</v>
      </c>
      <c r="AM1865" s="35" t="str">
        <f t="shared" si="773"/>
        <v>285-295</v>
      </c>
      <c r="AN1865" s="36" t="str">
        <f t="shared" si="774"/>
        <v>Inner-TI</v>
      </c>
    </row>
    <row r="1866" spans="5:40" x14ac:dyDescent="0.3">
      <c r="E1866" s="12">
        <v>40980.090277777781</v>
      </c>
      <c r="F1866" s="16">
        <v>18.41</v>
      </c>
      <c r="G1866" s="16">
        <v>1987.7799377441411</v>
      </c>
      <c r="H1866" s="29">
        <v>1.1853224679081316</v>
      </c>
      <c r="I1866" s="26">
        <v>294</v>
      </c>
      <c r="J1866" s="30">
        <v>0.13199348180336773</v>
      </c>
      <c r="K1866" s="31">
        <v>0.12630433774434491</v>
      </c>
      <c r="L1866" s="111">
        <f t="shared" si="754"/>
        <v>2.2000000000000002</v>
      </c>
      <c r="M1866" s="112">
        <f t="shared" si="755"/>
        <v>0.13</v>
      </c>
      <c r="N1866" s="112" t="b">
        <f t="shared" si="756"/>
        <v>0</v>
      </c>
      <c r="O1866" s="112" t="b">
        <f t="shared" si="757"/>
        <v>1</v>
      </c>
      <c r="P1866" s="113">
        <f t="shared" si="758"/>
        <v>22</v>
      </c>
      <c r="Q1866" s="113">
        <f t="shared" si="759"/>
        <v>13</v>
      </c>
      <c r="R1866" s="114" t="str">
        <f t="shared" si="775"/>
        <v>2.2-0.13</v>
      </c>
      <c r="S1866" s="127">
        <f t="shared" si="760"/>
        <v>0</v>
      </c>
      <c r="T1866" s="112" t="b">
        <f t="shared" si="761"/>
        <v>0</v>
      </c>
      <c r="U1866" s="22">
        <f t="shared" si="762"/>
        <v>18.20904899486435</v>
      </c>
      <c r="V1866" s="22">
        <f t="shared" si="763"/>
        <v>2.1723171965883612</v>
      </c>
      <c r="W1866" s="81">
        <f t="shared" si="764"/>
        <v>19</v>
      </c>
      <c r="X1866" s="22">
        <f t="shared" si="765"/>
        <v>0.51071375447254064</v>
      </c>
      <c r="Y1866" s="3">
        <f>IF(U1866&gt;'Power Curve'!$C$37,0,INDEX(Ci,$W1866,1)*POWER(1-X1866,3)+INDEX(Ci,$W1866,2)*3*X1866*POWER(1-X1866,2)+INDEX(Ci,$W1866,3)*3*POWER(X1866,2)*(1-X1866)+INDEX(Ci,$W1866,4)*POWER(X1866,3))</f>
        <v>1984.8645102717169</v>
      </c>
      <c r="Z1866" s="3">
        <f t="shared" si="766"/>
        <v>1984.8645102717169</v>
      </c>
      <c r="AA1866" s="3">
        <f t="shared" si="767"/>
        <v>1987.7799377441411</v>
      </c>
      <c r="AB1866" s="3">
        <f t="shared" si="776"/>
        <v>-2.9154274724241986</v>
      </c>
      <c r="AC1866" s="3">
        <f t="shared" si="777"/>
        <v>2.9154274724241986</v>
      </c>
      <c r="AE1866" s="34">
        <f t="shared" si="768"/>
        <v>18</v>
      </c>
      <c r="AF1866" s="73" t="b">
        <f>COUNTIF('Power Curve'!$D$2:$D$31,AE1866)&gt;0</f>
        <v>1</v>
      </c>
      <c r="AG1866" s="73" t="b">
        <f t="shared" si="769"/>
        <v>0</v>
      </c>
      <c r="AH1866" s="73" t="b">
        <f t="shared" si="778"/>
        <v>1</v>
      </c>
      <c r="AI1866" s="34" t="str">
        <f t="shared" si="770"/>
        <v>Inner</v>
      </c>
      <c r="AJ1866" s="35" t="str">
        <f t="shared" si="779"/>
        <v>2.1-2.2</v>
      </c>
      <c r="AK1866" s="36" t="str">
        <f t="shared" si="771"/>
        <v>2-3</v>
      </c>
      <c r="AL1866" s="36" t="str">
        <f t="shared" si="772"/>
        <v>Mar</v>
      </c>
      <c r="AM1866" s="35" t="str">
        <f t="shared" si="773"/>
        <v>285-295</v>
      </c>
      <c r="AN1866" s="36" t="str">
        <f t="shared" si="774"/>
        <v>Inner-TI</v>
      </c>
    </row>
    <row r="1867" spans="5:40" x14ac:dyDescent="0.3">
      <c r="E1867" s="12">
        <v>40980.097222222219</v>
      </c>
      <c r="F1867" s="16">
        <v>17.559999999999999</v>
      </c>
      <c r="G1867" s="16">
        <v>1986.7499694824269</v>
      </c>
      <c r="H1867" s="29">
        <v>1.1847989155604579</v>
      </c>
      <c r="I1867" s="26">
        <v>291.5</v>
      </c>
      <c r="J1867" s="30">
        <v>0.11275626423690206</v>
      </c>
      <c r="K1867" s="31">
        <v>0.13051566378820675</v>
      </c>
      <c r="L1867" s="111">
        <f t="shared" si="754"/>
        <v>2</v>
      </c>
      <c r="M1867" s="112">
        <f t="shared" si="755"/>
        <v>0.11</v>
      </c>
      <c r="N1867" s="112" t="b">
        <f t="shared" si="756"/>
        <v>1</v>
      </c>
      <c r="O1867" s="112" t="b">
        <f t="shared" si="757"/>
        <v>1</v>
      </c>
      <c r="P1867" s="113">
        <f t="shared" si="758"/>
        <v>19.999999999999996</v>
      </c>
      <c r="Q1867" s="113">
        <f t="shared" si="759"/>
        <v>15</v>
      </c>
      <c r="R1867" s="114" t="str">
        <f t="shared" si="775"/>
        <v>2-0.11</v>
      </c>
      <c r="S1867" s="127">
        <f t="shared" si="760"/>
        <v>4.8156202281070699E-4</v>
      </c>
      <c r="T1867" s="112" t="b">
        <f t="shared" si="761"/>
        <v>1</v>
      </c>
      <c r="U1867" s="22">
        <f t="shared" si="762"/>
        <v>17.365769464329208</v>
      </c>
      <c r="V1867" s="22">
        <f t="shared" si="763"/>
        <v>2.0419856267653653</v>
      </c>
      <c r="W1867" s="81">
        <f t="shared" si="764"/>
        <v>18</v>
      </c>
      <c r="X1867" s="22">
        <f t="shared" si="765"/>
        <v>0.40766817234071728</v>
      </c>
      <c r="Y1867" s="3">
        <f>IF(U1867&gt;'Power Curve'!$C$37,0,INDEX(Ci,$W1867,1)*POWER(1-X1867,3)+INDEX(Ci,$W1867,2)*3*X1867*POWER(1-X1867,2)+INDEX(Ci,$W1867,3)*3*POWER(X1867,2)*(1-X1867)+INDEX(Ci,$W1867,4)*POWER(X1867,3))</f>
        <v>1983.2754898060389</v>
      </c>
      <c r="Z1867" s="3">
        <f t="shared" si="766"/>
        <v>1984.2305599627007</v>
      </c>
      <c r="AA1867" s="3">
        <f t="shared" si="767"/>
        <v>1986.7499694824269</v>
      </c>
      <c r="AB1867" s="3">
        <f t="shared" si="776"/>
        <v>-2.5194095197261959</v>
      </c>
      <c r="AC1867" s="3">
        <f t="shared" si="777"/>
        <v>2.5194095197261959</v>
      </c>
      <c r="AE1867" s="34">
        <f t="shared" si="768"/>
        <v>17</v>
      </c>
      <c r="AF1867" s="73" t="b">
        <f>COUNTIF('Power Curve'!$D$2:$D$31,AE1867)&gt;0</f>
        <v>1</v>
      </c>
      <c r="AG1867" s="73" t="b">
        <f t="shared" si="769"/>
        <v>0</v>
      </c>
      <c r="AH1867" s="73" t="b">
        <f t="shared" si="778"/>
        <v>1</v>
      </c>
      <c r="AI1867" s="34" t="str">
        <f t="shared" si="770"/>
        <v>Inner</v>
      </c>
      <c r="AJ1867" s="35" t="str">
        <f t="shared" si="779"/>
        <v>2.0-2.1</v>
      </c>
      <c r="AK1867" s="36" t="str">
        <f t="shared" si="771"/>
        <v>2-3</v>
      </c>
      <c r="AL1867" s="36" t="str">
        <f t="shared" si="772"/>
        <v>Mar</v>
      </c>
      <c r="AM1867" s="35" t="str">
        <f t="shared" si="773"/>
        <v>285-295</v>
      </c>
      <c r="AN1867" s="36" t="str">
        <f t="shared" si="774"/>
        <v>Inner-TI</v>
      </c>
    </row>
    <row r="1868" spans="5:40" x14ac:dyDescent="0.3">
      <c r="E1868" s="12">
        <v>40980.104166666664</v>
      </c>
      <c r="F1868" s="16">
        <v>19.12</v>
      </c>
      <c r="G1868" s="16">
        <v>1980.1899566650441</v>
      </c>
      <c r="H1868" s="29">
        <v>1.1837376453019637</v>
      </c>
      <c r="I1868" s="26">
        <v>289.8</v>
      </c>
      <c r="J1868" s="30">
        <v>0.14801255230125523</v>
      </c>
      <c r="K1868" s="31">
        <v>0.10619895464267361</v>
      </c>
      <c r="L1868" s="111">
        <f t="shared" si="754"/>
        <v>2.3000000000000003</v>
      </c>
      <c r="M1868" s="112">
        <f t="shared" si="755"/>
        <v>0.15000000000000002</v>
      </c>
      <c r="N1868" s="112" t="b">
        <f t="shared" si="756"/>
        <v>0</v>
      </c>
      <c r="O1868" s="112" t="b">
        <f t="shared" si="757"/>
        <v>1</v>
      </c>
      <c r="P1868" s="113">
        <f t="shared" si="758"/>
        <v>23</v>
      </c>
      <c r="Q1868" s="113">
        <f t="shared" si="759"/>
        <v>10.999999999999998</v>
      </c>
      <c r="R1868" s="114" t="str">
        <f t="shared" si="775"/>
        <v>2.3-0.15</v>
      </c>
      <c r="S1868" s="127">
        <f t="shared" si="760"/>
        <v>0</v>
      </c>
      <c r="T1868" s="112" t="b">
        <f t="shared" si="761"/>
        <v>0</v>
      </c>
      <c r="U1868" s="22">
        <f t="shared" si="762"/>
        <v>18.902866977144459</v>
      </c>
      <c r="V1868" s="22">
        <f t="shared" si="763"/>
        <v>2.279549002327327</v>
      </c>
      <c r="W1868" s="81">
        <f t="shared" si="764"/>
        <v>20</v>
      </c>
      <c r="X1868" s="22">
        <f t="shared" si="765"/>
        <v>0.72115231448023331</v>
      </c>
      <c r="Y1868" s="3">
        <f>IF(U1868&gt;'Power Curve'!$C$37,0,INDEX(Ci,$W1868,1)*POWER(1-X1868,3)+INDEX(Ci,$W1868,2)*3*X1868*POWER(1-X1868,2)+INDEX(Ci,$W1868,3)*3*POWER(X1868,2)*(1-X1868)+INDEX(Ci,$W1868,4)*POWER(X1868,3))</f>
        <v>1989.4713307698573</v>
      </c>
      <c r="Z1868" s="3">
        <f t="shared" si="766"/>
        <v>1989.4713307698573</v>
      </c>
      <c r="AA1868" s="3">
        <f t="shared" si="767"/>
        <v>1980.1899566650441</v>
      </c>
      <c r="AB1868" s="3">
        <f t="shared" si="776"/>
        <v>9.281374104813267</v>
      </c>
      <c r="AC1868" s="3">
        <f t="shared" si="777"/>
        <v>9.281374104813267</v>
      </c>
      <c r="AE1868" s="34">
        <f t="shared" si="768"/>
        <v>19</v>
      </c>
      <c r="AF1868" s="73" t="b">
        <f>COUNTIF('Power Curve'!$D$2:$D$31,AE1868)&gt;0</f>
        <v>1</v>
      </c>
      <c r="AG1868" s="73" t="b">
        <f t="shared" si="769"/>
        <v>0</v>
      </c>
      <c r="AH1868" s="73" t="b">
        <f t="shared" si="778"/>
        <v>1</v>
      </c>
      <c r="AI1868" s="34" t="str">
        <f t="shared" si="770"/>
        <v>Outer</v>
      </c>
      <c r="AJ1868" s="35" t="str">
        <f t="shared" si="779"/>
        <v>2.2-2.3</v>
      </c>
      <c r="AK1868" s="36" t="str">
        <f t="shared" si="771"/>
        <v>2-3</v>
      </c>
      <c r="AL1868" s="36" t="str">
        <f t="shared" si="772"/>
        <v>Mar</v>
      </c>
      <c r="AM1868" s="35" t="str">
        <f t="shared" si="773"/>
        <v>285-295</v>
      </c>
      <c r="AN1868" s="36" t="str">
        <f t="shared" si="774"/>
        <v>HWS-HTI</v>
      </c>
    </row>
    <row r="1869" spans="5:40" x14ac:dyDescent="0.3">
      <c r="E1869" s="12">
        <v>40980.111111111109</v>
      </c>
      <c r="F1869" s="16">
        <v>20.87</v>
      </c>
      <c r="G1869" s="16">
        <v>1974.889999389648</v>
      </c>
      <c r="H1869" s="29">
        <v>1.1821562008772175</v>
      </c>
      <c r="I1869" s="26">
        <v>290.89999999999998</v>
      </c>
      <c r="J1869" s="30">
        <v>0.12697652132247245</v>
      </c>
      <c r="K1869" s="31">
        <v>0.17019254043908139</v>
      </c>
      <c r="L1869" s="111">
        <f t="shared" si="754"/>
        <v>2.5000000000000004</v>
      </c>
      <c r="M1869" s="112">
        <f t="shared" si="755"/>
        <v>0.13</v>
      </c>
      <c r="N1869" s="112" t="b">
        <f t="shared" si="756"/>
        <v>0</v>
      </c>
      <c r="O1869" s="112" t="b">
        <f t="shared" si="757"/>
        <v>1</v>
      </c>
      <c r="P1869" s="113">
        <f t="shared" si="758"/>
        <v>25.000000000000004</v>
      </c>
      <c r="Q1869" s="113">
        <f t="shared" si="759"/>
        <v>13</v>
      </c>
      <c r="R1869" s="114" t="str">
        <f t="shared" si="775"/>
        <v>2.5-0.13</v>
      </c>
      <c r="S1869" s="127">
        <f t="shared" si="760"/>
        <v>0</v>
      </c>
      <c r="T1869" s="112" t="b">
        <f t="shared" si="761"/>
        <v>0</v>
      </c>
      <c r="U1869" s="22">
        <f t="shared" si="762"/>
        <v>20.623800914569717</v>
      </c>
      <c r="V1869" s="22">
        <f t="shared" si="763"/>
        <v>2.5455248899241347</v>
      </c>
      <c r="W1869" s="81">
        <f t="shared" si="764"/>
        <v>22</v>
      </c>
      <c r="X1869" s="22">
        <f t="shared" si="765"/>
        <v>0.64126345438274512</v>
      </c>
      <c r="Y1869" s="3">
        <f>IF(U1869&gt;'Power Curve'!$C$37,0,INDEX(Ci,$W1869,1)*POWER(1-X1869,3)+INDEX(Ci,$W1869,2)*3*X1869*POWER(1-X1869,2)+INDEX(Ci,$W1869,3)*3*POWER(X1869,2)*(1-X1869)+INDEX(Ci,$W1869,4)*POWER(X1869,3))</f>
        <v>1987.532602166802</v>
      </c>
      <c r="Z1869" s="3">
        <f t="shared" si="766"/>
        <v>1987.532602166802</v>
      </c>
      <c r="AA1869" s="3" t="str">
        <f t="shared" si="767"/>
        <v/>
      </c>
      <c r="AB1869" s="3" t="str">
        <f t="shared" si="776"/>
        <v/>
      </c>
      <c r="AC1869" s="3" t="str">
        <f t="shared" si="777"/>
        <v/>
      </c>
      <c r="AE1869" s="34">
        <f t="shared" si="768"/>
        <v>21</v>
      </c>
      <c r="AF1869" s="73" t="b">
        <f>COUNTIF('Power Curve'!$D$2:$D$31,AE1869)&gt;0</f>
        <v>0</v>
      </c>
      <c r="AG1869" s="73" t="b">
        <f t="shared" si="769"/>
        <v>0</v>
      </c>
      <c r="AH1869" s="73" t="b">
        <f t="shared" si="778"/>
        <v>0</v>
      </c>
      <c r="AI1869" s="34" t="str">
        <f t="shared" si="770"/>
        <v/>
      </c>
      <c r="AJ1869" s="35" t="str">
        <f t="shared" si="779"/>
        <v/>
      </c>
      <c r="AK1869" s="36" t="str">
        <f t="shared" si="771"/>
        <v/>
      </c>
      <c r="AL1869" s="36" t="str">
        <f t="shared" si="772"/>
        <v/>
      </c>
      <c r="AM1869" s="35" t="str">
        <f t="shared" si="773"/>
        <v/>
      </c>
      <c r="AN1869" s="36" t="str">
        <f t="shared" si="774"/>
        <v/>
      </c>
    </row>
    <row r="1870" spans="5:40" x14ac:dyDescent="0.3">
      <c r="E1870" s="12">
        <v>40980.125</v>
      </c>
      <c r="F1870" s="16">
        <v>21.31</v>
      </c>
      <c r="G1870" s="16">
        <v>1979.980041503911</v>
      </c>
      <c r="H1870" s="29">
        <v>1.1810440743576589</v>
      </c>
      <c r="I1870" s="26">
        <v>294.5</v>
      </c>
      <c r="J1870" s="30">
        <v>0.14969497888315345</v>
      </c>
      <c r="K1870" s="31">
        <v>0.12880003580389429</v>
      </c>
      <c r="L1870" s="111">
        <f t="shared" si="754"/>
        <v>2.6</v>
      </c>
      <c r="M1870" s="112">
        <f t="shared" si="755"/>
        <v>0.15000000000000002</v>
      </c>
      <c r="N1870" s="112" t="b">
        <f t="shared" si="756"/>
        <v>0</v>
      </c>
      <c r="O1870" s="112" t="b">
        <f t="shared" si="757"/>
        <v>1</v>
      </c>
      <c r="P1870" s="113">
        <f t="shared" si="758"/>
        <v>26</v>
      </c>
      <c r="Q1870" s="113">
        <f t="shared" si="759"/>
        <v>10.999999999999998</v>
      </c>
      <c r="R1870" s="114" t="str">
        <f t="shared" si="775"/>
        <v>2.6-0.15</v>
      </c>
      <c r="S1870" s="127">
        <f t="shared" si="760"/>
        <v>0</v>
      </c>
      <c r="T1870" s="112" t="b">
        <f t="shared" si="761"/>
        <v>0</v>
      </c>
      <c r="U1870" s="22">
        <f t="shared" si="762"/>
        <v>21.052004546551821</v>
      </c>
      <c r="V1870" s="22">
        <f t="shared" si="763"/>
        <v>2.6117051415955115</v>
      </c>
      <c r="W1870" s="81">
        <f t="shared" si="764"/>
        <v>23</v>
      </c>
      <c r="X1870" s="22">
        <f t="shared" si="765"/>
        <v>5.2004546551820852E-2</v>
      </c>
      <c r="Y1870" s="3">
        <f>IF(U1870&gt;'Power Curve'!$C$37,0,INDEX(Ci,$W1870,1)*POWER(1-X1870,3)+INDEX(Ci,$W1870,2)*3*X1870*POWER(1-X1870,2)+INDEX(Ci,$W1870,3)*3*POWER(X1870,2)*(1-X1870)+INDEX(Ci,$W1870,4)*POWER(X1870,3))</f>
        <v>1989.4713307698578</v>
      </c>
      <c r="Z1870" s="3">
        <f t="shared" si="766"/>
        <v>1989.4713307698578</v>
      </c>
      <c r="AA1870" s="3" t="str">
        <f t="shared" si="767"/>
        <v/>
      </c>
      <c r="AB1870" s="3" t="str">
        <f t="shared" si="776"/>
        <v/>
      </c>
      <c r="AC1870" s="3" t="str">
        <f t="shared" si="777"/>
        <v/>
      </c>
      <c r="AE1870" s="34">
        <f t="shared" si="768"/>
        <v>21</v>
      </c>
      <c r="AF1870" s="73" t="b">
        <f>COUNTIF('Power Curve'!$D$2:$D$31,AE1870)&gt;0</f>
        <v>0</v>
      </c>
      <c r="AG1870" s="73" t="b">
        <f t="shared" si="769"/>
        <v>0</v>
      </c>
      <c r="AH1870" s="73" t="b">
        <f t="shared" si="778"/>
        <v>0</v>
      </c>
      <c r="AI1870" s="34" t="str">
        <f t="shared" si="770"/>
        <v/>
      </c>
      <c r="AJ1870" s="35" t="str">
        <f t="shared" si="779"/>
        <v/>
      </c>
      <c r="AK1870" s="36" t="str">
        <f t="shared" si="771"/>
        <v/>
      </c>
      <c r="AL1870" s="36" t="str">
        <f t="shared" si="772"/>
        <v/>
      </c>
      <c r="AM1870" s="35" t="str">
        <f t="shared" si="773"/>
        <v/>
      </c>
      <c r="AN1870" s="36" t="str">
        <f t="shared" si="774"/>
        <v/>
      </c>
    </row>
    <row r="1871" spans="5:40" x14ac:dyDescent="0.3">
      <c r="E1871" s="12">
        <v>40980.138888888891</v>
      </c>
      <c r="F1871" s="16">
        <v>20.68</v>
      </c>
      <c r="G1871" s="16">
        <v>1988.8399963378929</v>
      </c>
      <c r="H1871" s="29">
        <v>1.1814070665152725</v>
      </c>
      <c r="I1871" s="26">
        <v>292.60000000000002</v>
      </c>
      <c r="J1871" s="30">
        <v>0.12765957446808512</v>
      </c>
      <c r="K1871" s="31">
        <v>0.12438885499322998</v>
      </c>
      <c r="L1871" s="111">
        <f t="shared" si="754"/>
        <v>2.5000000000000004</v>
      </c>
      <c r="M1871" s="112">
        <f t="shared" si="755"/>
        <v>0.13</v>
      </c>
      <c r="N1871" s="112" t="b">
        <f t="shared" si="756"/>
        <v>0</v>
      </c>
      <c r="O1871" s="112" t="b">
        <f t="shared" si="757"/>
        <v>1</v>
      </c>
      <c r="P1871" s="113">
        <f t="shared" si="758"/>
        <v>25.000000000000004</v>
      </c>
      <c r="Q1871" s="113">
        <f t="shared" si="759"/>
        <v>13</v>
      </c>
      <c r="R1871" s="114" t="str">
        <f t="shared" si="775"/>
        <v>2.5-0.13</v>
      </c>
      <c r="S1871" s="127">
        <f t="shared" si="760"/>
        <v>0</v>
      </c>
      <c r="T1871" s="112" t="b">
        <f t="shared" si="761"/>
        <v>0</v>
      </c>
      <c r="U1871" s="22">
        <f t="shared" si="762"/>
        <v>20.431724608477531</v>
      </c>
      <c r="V1871" s="22">
        <f t="shared" si="763"/>
        <v>2.515838877644303</v>
      </c>
      <c r="W1871" s="81">
        <f t="shared" si="764"/>
        <v>22</v>
      </c>
      <c r="X1871" s="22">
        <f t="shared" si="765"/>
        <v>0.45810301298076089</v>
      </c>
      <c r="Y1871" s="3">
        <f>IF(U1871&gt;'Power Curve'!$C$37,0,INDEX(Ci,$W1871,1)*POWER(1-X1871,3)+INDEX(Ci,$W1871,2)*3*X1871*POWER(1-X1871,2)+INDEX(Ci,$W1871,3)*3*POWER(X1871,2)*(1-X1871)+INDEX(Ci,$W1871,4)*POWER(X1871,3))</f>
        <v>1985.757470652175</v>
      </c>
      <c r="Z1871" s="3">
        <f t="shared" si="766"/>
        <v>1985.757470652175</v>
      </c>
      <c r="AA1871" s="3">
        <f t="shared" si="767"/>
        <v>1988.8399963378929</v>
      </c>
      <c r="AB1871" s="3">
        <f t="shared" si="776"/>
        <v>-3.0825256857178829</v>
      </c>
      <c r="AC1871" s="3">
        <f t="shared" si="777"/>
        <v>3.0825256857178829</v>
      </c>
      <c r="AE1871" s="34">
        <f t="shared" si="768"/>
        <v>20</v>
      </c>
      <c r="AF1871" s="73" t="b">
        <f>COUNTIF('Power Curve'!$D$2:$D$31,AE1871)&gt;0</f>
        <v>1</v>
      </c>
      <c r="AG1871" s="73" t="b">
        <f t="shared" si="769"/>
        <v>0</v>
      </c>
      <c r="AH1871" s="73" t="b">
        <f t="shared" si="778"/>
        <v>1</v>
      </c>
      <c r="AI1871" s="34" t="str">
        <f t="shared" si="770"/>
        <v>Inner</v>
      </c>
      <c r="AJ1871" s="35" t="str">
        <f t="shared" si="779"/>
        <v>2.5-2.6</v>
      </c>
      <c r="AK1871" s="36" t="str">
        <f t="shared" si="771"/>
        <v>3-4</v>
      </c>
      <c r="AL1871" s="36" t="str">
        <f t="shared" si="772"/>
        <v>Mar</v>
      </c>
      <c r="AM1871" s="35" t="str">
        <f t="shared" si="773"/>
        <v>285-295</v>
      </c>
      <c r="AN1871" s="36" t="str">
        <f t="shared" si="774"/>
        <v>Inner-TI</v>
      </c>
    </row>
    <row r="1872" spans="5:40" x14ac:dyDescent="0.3">
      <c r="E1872" s="12">
        <v>40980.145833333336</v>
      </c>
      <c r="F1872" s="16">
        <v>19.52</v>
      </c>
      <c r="G1872" s="16">
        <v>1983.820007324221</v>
      </c>
      <c r="H1872" s="29">
        <v>1.1817974421256245</v>
      </c>
      <c r="I1872" s="26">
        <v>292.60000000000002</v>
      </c>
      <c r="J1872" s="30">
        <v>0.11834016393442623</v>
      </c>
      <c r="K1872" s="31">
        <v>0.12398286603267329</v>
      </c>
      <c r="L1872" s="111">
        <f t="shared" si="754"/>
        <v>2.3000000000000003</v>
      </c>
      <c r="M1872" s="112">
        <f t="shared" si="755"/>
        <v>0.12</v>
      </c>
      <c r="N1872" s="112" t="b">
        <f t="shared" si="756"/>
        <v>0</v>
      </c>
      <c r="O1872" s="112" t="b">
        <f t="shared" si="757"/>
        <v>1</v>
      </c>
      <c r="P1872" s="113">
        <f t="shared" si="758"/>
        <v>23</v>
      </c>
      <c r="Q1872" s="113">
        <f t="shared" si="759"/>
        <v>14</v>
      </c>
      <c r="R1872" s="114" t="str">
        <f t="shared" si="775"/>
        <v>2.3-0.12</v>
      </c>
      <c r="S1872" s="127">
        <f t="shared" si="760"/>
        <v>0</v>
      </c>
      <c r="T1872" s="112" t="b">
        <f t="shared" si="761"/>
        <v>0</v>
      </c>
      <c r="U1872" s="22">
        <f t="shared" si="762"/>
        <v>19.287775050897597</v>
      </c>
      <c r="V1872" s="22">
        <f t="shared" si="763"/>
        <v>2.3390377859077338</v>
      </c>
      <c r="W1872" s="81">
        <f t="shared" si="764"/>
        <v>21</v>
      </c>
      <c r="X1872" s="22">
        <f t="shared" si="765"/>
        <v>0.25328442065985796</v>
      </c>
      <c r="Y1872" s="3">
        <f>IF(U1872&gt;'Power Curve'!$C$37,0,INDEX(Ci,$W1872,1)*POWER(1-X1872,3)+INDEX(Ci,$W1872,2)*3*X1872*POWER(1-X1872,2)+INDEX(Ci,$W1872,3)*3*POWER(X1872,2)*(1-X1872)+INDEX(Ci,$W1872,4)*POWER(X1872,3))</f>
        <v>1988.4155731975577</v>
      </c>
      <c r="Z1872" s="3">
        <f t="shared" si="766"/>
        <v>1988.4155731975577</v>
      </c>
      <c r="AA1872" s="3">
        <f t="shared" si="767"/>
        <v>1983.820007324221</v>
      </c>
      <c r="AB1872" s="3">
        <f t="shared" si="776"/>
        <v>4.5955658733366818</v>
      </c>
      <c r="AC1872" s="3">
        <f t="shared" si="777"/>
        <v>4.5955658733366818</v>
      </c>
      <c r="AE1872" s="34">
        <f t="shared" si="768"/>
        <v>19</v>
      </c>
      <c r="AF1872" s="73" t="b">
        <f>COUNTIF('Power Curve'!$D$2:$D$31,AE1872)&gt;0</f>
        <v>1</v>
      </c>
      <c r="AG1872" s="73" t="b">
        <f t="shared" si="769"/>
        <v>0</v>
      </c>
      <c r="AH1872" s="73" t="b">
        <f t="shared" si="778"/>
        <v>1</v>
      </c>
      <c r="AI1872" s="34" t="str">
        <f t="shared" si="770"/>
        <v>Inner</v>
      </c>
      <c r="AJ1872" s="35" t="str">
        <f t="shared" si="779"/>
        <v>2.3-2.4</v>
      </c>
      <c r="AK1872" s="36" t="str">
        <f t="shared" si="771"/>
        <v>3-4</v>
      </c>
      <c r="AL1872" s="36" t="str">
        <f t="shared" si="772"/>
        <v>Mar</v>
      </c>
      <c r="AM1872" s="35" t="str">
        <f t="shared" si="773"/>
        <v>285-295</v>
      </c>
      <c r="AN1872" s="36" t="str">
        <f t="shared" si="774"/>
        <v>Inner-TI</v>
      </c>
    </row>
    <row r="1873" spans="5:40" x14ac:dyDescent="0.3">
      <c r="E1873" s="12">
        <v>40980.229166666664</v>
      </c>
      <c r="F1873" s="16">
        <v>22.27</v>
      </c>
      <c r="G1873" s="16">
        <v>1991.9000396728491</v>
      </c>
      <c r="H1873" s="29">
        <v>1.1839709026803036</v>
      </c>
      <c r="I1873" s="26">
        <v>296.60000000000002</v>
      </c>
      <c r="J1873" s="30">
        <v>0.13022002694207455</v>
      </c>
      <c r="K1873" s="31">
        <v>0.14037575413387096</v>
      </c>
      <c r="L1873" s="111">
        <f t="shared" si="754"/>
        <v>2.8000000000000003</v>
      </c>
      <c r="M1873" s="112">
        <f t="shared" si="755"/>
        <v>0.13</v>
      </c>
      <c r="N1873" s="112" t="b">
        <f t="shared" si="756"/>
        <v>0</v>
      </c>
      <c r="O1873" s="112" t="b">
        <f t="shared" si="757"/>
        <v>1</v>
      </c>
      <c r="P1873" s="113">
        <f t="shared" si="758"/>
        <v>28</v>
      </c>
      <c r="Q1873" s="113">
        <f t="shared" si="759"/>
        <v>13</v>
      </c>
      <c r="R1873" s="114" t="str">
        <f t="shared" si="775"/>
        <v>2.8-0.13</v>
      </c>
      <c r="S1873" s="127">
        <f t="shared" si="760"/>
        <v>0</v>
      </c>
      <c r="T1873" s="112" t="b">
        <f t="shared" si="761"/>
        <v>0</v>
      </c>
      <c r="U1873" s="22">
        <f t="shared" si="762"/>
        <v>22.018540611562578</v>
      </c>
      <c r="V1873" s="22">
        <f t="shared" si="763"/>
        <v>2.7610864061489786</v>
      </c>
      <c r="W1873" s="81">
        <f t="shared" si="764"/>
        <v>24</v>
      </c>
      <c r="X1873" s="22">
        <f t="shared" si="765"/>
        <v>1.8540611562578135E-2</v>
      </c>
      <c r="Y1873" s="3">
        <f>IF(U1873&gt;'Power Curve'!$C$37,0,INDEX(Ci,$W1873,1)*POWER(1-X1873,3)+INDEX(Ci,$W1873,2)*3*X1873*POWER(1-X1873,2)+INDEX(Ci,$W1873,3)*3*POWER(X1873,2)*(1-X1873)+INDEX(Ci,$W1873,4)*POWER(X1873,3))</f>
        <v>1989.4713307698573</v>
      </c>
      <c r="Z1873" s="3">
        <f t="shared" si="766"/>
        <v>1989.4713307698573</v>
      </c>
      <c r="AA1873" s="3" t="str">
        <f t="shared" si="767"/>
        <v/>
      </c>
      <c r="AB1873" s="3" t="str">
        <f t="shared" si="776"/>
        <v/>
      </c>
      <c r="AC1873" s="3" t="str">
        <f t="shared" si="777"/>
        <v/>
      </c>
      <c r="AE1873" s="34">
        <f t="shared" si="768"/>
        <v>22</v>
      </c>
      <c r="AF1873" s="73" t="b">
        <f>COUNTIF('Power Curve'!$D$2:$D$31,AE1873)&gt;0</f>
        <v>0</v>
      </c>
      <c r="AG1873" s="73" t="b">
        <f t="shared" si="769"/>
        <v>0</v>
      </c>
      <c r="AH1873" s="73" t="b">
        <f t="shared" si="778"/>
        <v>0</v>
      </c>
      <c r="AI1873" s="34" t="str">
        <f t="shared" si="770"/>
        <v/>
      </c>
      <c r="AJ1873" s="35" t="str">
        <f t="shared" si="779"/>
        <v/>
      </c>
      <c r="AK1873" s="36" t="str">
        <f t="shared" si="771"/>
        <v/>
      </c>
      <c r="AL1873" s="36" t="str">
        <f t="shared" si="772"/>
        <v/>
      </c>
      <c r="AM1873" s="35" t="str">
        <f t="shared" si="773"/>
        <v/>
      </c>
      <c r="AN1873" s="36" t="str">
        <f t="shared" si="774"/>
        <v/>
      </c>
    </row>
    <row r="1874" spans="5:40" x14ac:dyDescent="0.3">
      <c r="E1874" s="12">
        <v>40980.256944444445</v>
      </c>
      <c r="F1874" s="16">
        <v>18.3</v>
      </c>
      <c r="G1874" s="16">
        <v>1994.1999664306691</v>
      </c>
      <c r="H1874" s="29">
        <v>1.1860961228563347</v>
      </c>
      <c r="I1874" s="26">
        <v>298.39999999999998</v>
      </c>
      <c r="J1874" s="30">
        <v>0.17650273224043714</v>
      </c>
      <c r="K1874" s="31">
        <v>0.12646800579091552</v>
      </c>
      <c r="L1874" s="111">
        <f t="shared" si="754"/>
        <v>2.2000000000000002</v>
      </c>
      <c r="M1874" s="112">
        <f t="shared" si="755"/>
        <v>0.18000000000000002</v>
      </c>
      <c r="N1874" s="112" t="b">
        <f t="shared" si="756"/>
        <v>0</v>
      </c>
      <c r="O1874" s="112" t="b">
        <f t="shared" si="757"/>
        <v>1</v>
      </c>
      <c r="P1874" s="113">
        <f t="shared" si="758"/>
        <v>22</v>
      </c>
      <c r="Q1874" s="113">
        <f t="shared" si="759"/>
        <v>8</v>
      </c>
      <c r="R1874" s="114" t="str">
        <f t="shared" si="775"/>
        <v>2.2-0.18</v>
      </c>
      <c r="S1874" s="127">
        <f t="shared" si="760"/>
        <v>0</v>
      </c>
      <c r="T1874" s="112" t="b">
        <f t="shared" si="761"/>
        <v>0</v>
      </c>
      <c r="U1874" s="22">
        <f t="shared" si="762"/>
        <v>18.104186808793365</v>
      </c>
      <c r="V1874" s="22">
        <f t="shared" si="763"/>
        <v>2.1561104076994746</v>
      </c>
      <c r="W1874" s="81">
        <f t="shared" si="764"/>
        <v>19</v>
      </c>
      <c r="X1874" s="22">
        <f t="shared" si="765"/>
        <v>0.32777062421539216</v>
      </c>
      <c r="Y1874" s="3">
        <f>IF(U1874&gt;'Power Curve'!$C$37,0,INDEX(Ci,$W1874,1)*POWER(1-X1874,3)+INDEX(Ci,$W1874,2)*3*X1874*POWER(1-X1874,2)+INDEX(Ci,$W1874,3)*3*POWER(X1874,2)*(1-X1874)+INDEX(Ci,$W1874,4)*POWER(X1874,3))</f>
        <v>1982.3494928820803</v>
      </c>
      <c r="Z1874" s="3">
        <f t="shared" si="766"/>
        <v>1982.3494928820803</v>
      </c>
      <c r="AA1874" s="3">
        <f t="shared" si="767"/>
        <v>1994.1999664306691</v>
      </c>
      <c r="AB1874" s="3">
        <f t="shared" si="776"/>
        <v>-11.850473548588752</v>
      </c>
      <c r="AC1874" s="3">
        <f t="shared" si="777"/>
        <v>11.850473548588752</v>
      </c>
      <c r="AE1874" s="34">
        <f t="shared" si="768"/>
        <v>18</v>
      </c>
      <c r="AF1874" s="73" t="b">
        <f>COUNTIF('Power Curve'!$D$2:$D$31,AE1874)&gt;0</f>
        <v>1</v>
      </c>
      <c r="AG1874" s="73" t="b">
        <f t="shared" si="769"/>
        <v>0</v>
      </c>
      <c r="AH1874" s="73" t="b">
        <f t="shared" si="778"/>
        <v>1</v>
      </c>
      <c r="AI1874" s="34" t="str">
        <f t="shared" si="770"/>
        <v>Outer</v>
      </c>
      <c r="AJ1874" s="35" t="str">
        <f t="shared" si="779"/>
        <v>2.1-2.2</v>
      </c>
      <c r="AK1874" s="36" t="str">
        <f t="shared" si="771"/>
        <v>6-7</v>
      </c>
      <c r="AL1874" s="36" t="str">
        <f t="shared" si="772"/>
        <v>Mar</v>
      </c>
      <c r="AM1874" s="35" t="str">
        <f t="shared" si="773"/>
        <v>295-305</v>
      </c>
      <c r="AN1874" s="36" t="str">
        <f t="shared" si="774"/>
        <v>HWS-HTI</v>
      </c>
    </row>
    <row r="1875" spans="5:40" x14ac:dyDescent="0.3">
      <c r="E1875" s="12">
        <v>40980.284722222219</v>
      </c>
      <c r="F1875" s="16">
        <v>22</v>
      </c>
      <c r="G1875" s="16">
        <v>1990.3600158691429</v>
      </c>
      <c r="H1875" s="29">
        <v>1.1850626858413402</v>
      </c>
      <c r="I1875" s="26">
        <v>298.3</v>
      </c>
      <c r="J1875" s="30">
        <v>0.11909090909090909</v>
      </c>
      <c r="K1875" s="31">
        <v>0.10343907287630268</v>
      </c>
      <c r="L1875" s="111">
        <f t="shared" si="754"/>
        <v>2.7</v>
      </c>
      <c r="M1875" s="112">
        <f t="shared" si="755"/>
        <v>0.12</v>
      </c>
      <c r="N1875" s="112" t="b">
        <f t="shared" si="756"/>
        <v>0</v>
      </c>
      <c r="O1875" s="112" t="b">
        <f t="shared" si="757"/>
        <v>1</v>
      </c>
      <c r="P1875" s="113">
        <f t="shared" si="758"/>
        <v>27</v>
      </c>
      <c r="Q1875" s="113">
        <f t="shared" si="759"/>
        <v>14</v>
      </c>
      <c r="R1875" s="114" t="str">
        <f t="shared" si="775"/>
        <v>2.7-0.12</v>
      </c>
      <c r="S1875" s="127">
        <f t="shared" si="760"/>
        <v>0</v>
      </c>
      <c r="T1875" s="112" t="b">
        <f t="shared" si="761"/>
        <v>0</v>
      </c>
      <c r="U1875" s="22">
        <f t="shared" si="762"/>
        <v>21.758273214845083</v>
      </c>
      <c r="V1875" s="22">
        <f t="shared" si="763"/>
        <v>2.7208612409935888</v>
      </c>
      <c r="W1875" s="81">
        <f t="shared" si="764"/>
        <v>23</v>
      </c>
      <c r="X1875" s="22">
        <f t="shared" si="765"/>
        <v>0.75827321484508303</v>
      </c>
      <c r="Y1875" s="3">
        <f>IF(U1875&gt;'Power Curve'!$C$37,0,INDEX(Ci,$W1875,1)*POWER(1-X1875,3)+INDEX(Ci,$W1875,2)*3*X1875*POWER(1-X1875,2)+INDEX(Ci,$W1875,3)*3*POWER(X1875,2)*(1-X1875)+INDEX(Ci,$W1875,4)*POWER(X1875,3))</f>
        <v>1989.4713307698573</v>
      </c>
      <c r="Z1875" s="3">
        <f t="shared" si="766"/>
        <v>1989.4713307698573</v>
      </c>
      <c r="AA1875" s="3" t="str">
        <f t="shared" si="767"/>
        <v/>
      </c>
      <c r="AB1875" s="3" t="str">
        <f t="shared" si="776"/>
        <v/>
      </c>
      <c r="AC1875" s="3" t="str">
        <f t="shared" si="777"/>
        <v/>
      </c>
      <c r="AE1875" s="34">
        <f t="shared" si="768"/>
        <v>22</v>
      </c>
      <c r="AF1875" s="73" t="b">
        <f>COUNTIF('Power Curve'!$D$2:$D$31,AE1875)&gt;0</f>
        <v>0</v>
      </c>
      <c r="AG1875" s="73" t="b">
        <f t="shared" si="769"/>
        <v>0</v>
      </c>
      <c r="AH1875" s="73" t="b">
        <f t="shared" si="778"/>
        <v>0</v>
      </c>
      <c r="AI1875" s="34" t="str">
        <f t="shared" si="770"/>
        <v/>
      </c>
      <c r="AJ1875" s="35" t="str">
        <f t="shared" si="779"/>
        <v/>
      </c>
      <c r="AK1875" s="36" t="str">
        <f t="shared" si="771"/>
        <v/>
      </c>
      <c r="AL1875" s="36" t="str">
        <f t="shared" si="772"/>
        <v/>
      </c>
      <c r="AM1875" s="35" t="str">
        <f t="shared" si="773"/>
        <v/>
      </c>
      <c r="AN1875" s="36" t="str">
        <f t="shared" si="774"/>
        <v/>
      </c>
    </row>
    <row r="1876" spans="5:40" x14ac:dyDescent="0.3">
      <c r="E1876" s="12">
        <v>40980.291666666664</v>
      </c>
      <c r="F1876" s="16">
        <v>23.01</v>
      </c>
      <c r="G1876" s="16">
        <v>1986.8000183105469</v>
      </c>
      <c r="H1876" s="29">
        <v>1.184393756236122</v>
      </c>
      <c r="I1876" s="26">
        <v>298.5</v>
      </c>
      <c r="J1876" s="30">
        <v>0.151238591916558</v>
      </c>
      <c r="K1876" s="31">
        <v>0.12828014837742988</v>
      </c>
      <c r="L1876" s="111">
        <f t="shared" si="754"/>
        <v>2.9000000000000004</v>
      </c>
      <c r="M1876" s="112">
        <f t="shared" si="755"/>
        <v>0.15000000000000002</v>
      </c>
      <c r="N1876" s="112" t="b">
        <f t="shared" si="756"/>
        <v>0</v>
      </c>
      <c r="O1876" s="112" t="b">
        <f t="shared" si="757"/>
        <v>1</v>
      </c>
      <c r="P1876" s="113">
        <f t="shared" si="758"/>
        <v>29</v>
      </c>
      <c r="Q1876" s="113">
        <f t="shared" si="759"/>
        <v>10.999999999999998</v>
      </c>
      <c r="R1876" s="114" t="str">
        <f t="shared" si="775"/>
        <v>2.9-0.15</v>
      </c>
      <c r="S1876" s="127">
        <f t="shared" si="760"/>
        <v>0</v>
      </c>
      <c r="T1876" s="112" t="b">
        <f t="shared" si="761"/>
        <v>0</v>
      </c>
      <c r="U1876" s="22">
        <f t="shared" si="762"/>
        <v>22.752893055109016</v>
      </c>
      <c r="V1876" s="22">
        <f t="shared" si="763"/>
        <v>2.8745829435427224</v>
      </c>
      <c r="W1876" s="81">
        <f t="shared" si="764"/>
        <v>24</v>
      </c>
      <c r="X1876" s="22">
        <f t="shared" si="765"/>
        <v>0.75289305510901627</v>
      </c>
      <c r="Y1876" s="3">
        <f>IF(U1876&gt;'Power Curve'!$C$37,0,INDEX(Ci,$W1876,1)*POWER(1-X1876,3)+INDEX(Ci,$W1876,2)*3*X1876*POWER(1-X1876,2)+INDEX(Ci,$W1876,3)*3*POWER(X1876,2)*(1-X1876)+INDEX(Ci,$W1876,4)*POWER(X1876,3))</f>
        <v>1989.4713307698571</v>
      </c>
      <c r="Z1876" s="3">
        <f t="shared" si="766"/>
        <v>1989.4713307698571</v>
      </c>
      <c r="AA1876" s="3" t="str">
        <f t="shared" si="767"/>
        <v/>
      </c>
      <c r="AB1876" s="3" t="str">
        <f t="shared" si="776"/>
        <v/>
      </c>
      <c r="AC1876" s="3" t="str">
        <f t="shared" si="777"/>
        <v/>
      </c>
      <c r="AE1876" s="34">
        <f t="shared" si="768"/>
        <v>23</v>
      </c>
      <c r="AF1876" s="73" t="b">
        <f>COUNTIF('Power Curve'!$D$2:$D$31,AE1876)&gt;0</f>
        <v>0</v>
      </c>
      <c r="AG1876" s="73" t="b">
        <f t="shared" si="769"/>
        <v>0</v>
      </c>
      <c r="AH1876" s="73" t="b">
        <f t="shared" si="778"/>
        <v>0</v>
      </c>
      <c r="AI1876" s="34" t="str">
        <f t="shared" si="770"/>
        <v/>
      </c>
      <c r="AJ1876" s="35" t="str">
        <f t="shared" si="779"/>
        <v/>
      </c>
      <c r="AK1876" s="36" t="str">
        <f t="shared" si="771"/>
        <v/>
      </c>
      <c r="AL1876" s="36" t="str">
        <f t="shared" si="772"/>
        <v/>
      </c>
      <c r="AM1876" s="35" t="str">
        <f t="shared" si="773"/>
        <v/>
      </c>
      <c r="AN1876" s="36" t="str">
        <f t="shared" si="774"/>
        <v/>
      </c>
    </row>
    <row r="1877" spans="5:40" x14ac:dyDescent="0.3">
      <c r="E1877" s="12">
        <v>40980.298611111109</v>
      </c>
      <c r="F1877" s="16">
        <v>20.27</v>
      </c>
      <c r="G1877" s="16">
        <v>1989.790039062498</v>
      </c>
      <c r="H1877" s="29">
        <v>1.1855725949187781</v>
      </c>
      <c r="I1877" s="26">
        <v>300.39999999999998</v>
      </c>
      <c r="J1877" s="30">
        <v>0.11642821904292057</v>
      </c>
      <c r="K1877" s="31">
        <v>9.6245830385704445E-2</v>
      </c>
      <c r="L1877" s="111">
        <f t="shared" si="754"/>
        <v>2.5000000000000004</v>
      </c>
      <c r="M1877" s="112">
        <f t="shared" si="755"/>
        <v>0.12</v>
      </c>
      <c r="N1877" s="112" t="b">
        <f t="shared" si="756"/>
        <v>0</v>
      </c>
      <c r="O1877" s="112" t="b">
        <f t="shared" si="757"/>
        <v>1</v>
      </c>
      <c r="P1877" s="113">
        <f t="shared" si="758"/>
        <v>25.000000000000004</v>
      </c>
      <c r="Q1877" s="113">
        <f t="shared" si="759"/>
        <v>14</v>
      </c>
      <c r="R1877" s="114" t="str">
        <f t="shared" si="775"/>
        <v>2.5-0.12</v>
      </c>
      <c r="S1877" s="127">
        <f t="shared" si="760"/>
        <v>0</v>
      </c>
      <c r="T1877" s="112" t="b">
        <f t="shared" si="761"/>
        <v>0</v>
      </c>
      <c r="U1877" s="22">
        <f t="shared" si="762"/>
        <v>20.050156634438423</v>
      </c>
      <c r="V1877" s="22">
        <f t="shared" si="763"/>
        <v>2.4568663172417775</v>
      </c>
      <c r="W1877" s="81">
        <f t="shared" si="764"/>
        <v>22</v>
      </c>
      <c r="X1877" s="22">
        <f t="shared" si="765"/>
        <v>9.424679369090623E-2</v>
      </c>
      <c r="Y1877" s="3">
        <f>IF(U1877&gt;'Power Curve'!$C$37,0,INDEX(Ci,$W1877,1)*POWER(1-X1877,3)+INDEX(Ci,$W1877,2)*3*X1877*POWER(1-X1877,2)+INDEX(Ci,$W1877,3)*3*POWER(X1877,2)*(1-X1877)+INDEX(Ci,$W1877,4)*POWER(X1877,3))</f>
        <v>1983.0360652478525</v>
      </c>
      <c r="Z1877" s="3">
        <f t="shared" si="766"/>
        <v>1983.0360652478525</v>
      </c>
      <c r="AA1877" s="3">
        <f t="shared" si="767"/>
        <v>1989.790039062498</v>
      </c>
      <c r="AB1877" s="3">
        <f t="shared" si="776"/>
        <v>-6.7539738146454056</v>
      </c>
      <c r="AC1877" s="3">
        <f t="shared" si="777"/>
        <v>6.7539738146454056</v>
      </c>
      <c r="AE1877" s="34">
        <f t="shared" si="768"/>
        <v>20</v>
      </c>
      <c r="AF1877" s="73" t="b">
        <f>COUNTIF('Power Curve'!$D$2:$D$31,AE1877)&gt;0</f>
        <v>1</v>
      </c>
      <c r="AG1877" s="73" t="b">
        <f t="shared" si="769"/>
        <v>0</v>
      </c>
      <c r="AH1877" s="73" t="b">
        <f t="shared" si="778"/>
        <v>1</v>
      </c>
      <c r="AI1877" s="34" t="str">
        <f t="shared" si="770"/>
        <v>Outer</v>
      </c>
      <c r="AJ1877" s="35" t="str">
        <f t="shared" si="779"/>
        <v>2.4-2.5</v>
      </c>
      <c r="AK1877" s="36" t="str">
        <f t="shared" si="771"/>
        <v>7-8</v>
      </c>
      <c r="AL1877" s="36" t="str">
        <f t="shared" si="772"/>
        <v>Mar</v>
      </c>
      <c r="AM1877" s="35" t="str">
        <f t="shared" si="773"/>
        <v>295-305</v>
      </c>
      <c r="AN1877" s="36" t="str">
        <f t="shared" si="774"/>
        <v>Inner-TI</v>
      </c>
    </row>
    <row r="1878" spans="5:40" x14ac:dyDescent="0.3">
      <c r="E1878" s="12">
        <v>40980.305555555555</v>
      </c>
      <c r="F1878" s="16">
        <v>18.32</v>
      </c>
      <c r="G1878" s="16">
        <v>1993.7800140380909</v>
      </c>
      <c r="H1878" s="29">
        <v>1.1874945431836539</v>
      </c>
      <c r="I1878" s="26">
        <v>301.39999999999998</v>
      </c>
      <c r="J1878" s="30">
        <v>0.17849344978165937</v>
      </c>
      <c r="K1878" s="31">
        <v>9.7827580951732912E-2</v>
      </c>
      <c r="L1878" s="111">
        <f t="shared" si="754"/>
        <v>2.2000000000000002</v>
      </c>
      <c r="M1878" s="112">
        <f t="shared" si="755"/>
        <v>0.18000000000000002</v>
      </c>
      <c r="N1878" s="112" t="b">
        <f t="shared" si="756"/>
        <v>0</v>
      </c>
      <c r="O1878" s="112" t="b">
        <f t="shared" si="757"/>
        <v>1</v>
      </c>
      <c r="P1878" s="113">
        <f t="shared" si="758"/>
        <v>22</v>
      </c>
      <c r="Q1878" s="113">
        <f t="shared" si="759"/>
        <v>8</v>
      </c>
      <c r="R1878" s="114" t="str">
        <f t="shared" si="775"/>
        <v>2.2-0.18</v>
      </c>
      <c r="S1878" s="127">
        <f t="shared" si="760"/>
        <v>0</v>
      </c>
      <c r="T1878" s="112" t="b">
        <f t="shared" si="761"/>
        <v>0</v>
      </c>
      <c r="U1878" s="22">
        <f t="shared" si="762"/>
        <v>18.131092795375881</v>
      </c>
      <c r="V1878" s="22">
        <f t="shared" si="763"/>
        <v>2.1602688146593949</v>
      </c>
      <c r="W1878" s="81">
        <f t="shared" si="764"/>
        <v>19</v>
      </c>
      <c r="X1878" s="22">
        <f t="shared" si="765"/>
        <v>0.37471095220674555</v>
      </c>
      <c r="Y1878" s="3">
        <f>IF(U1878&gt;'Power Curve'!$C$37,0,INDEX(Ci,$W1878,1)*POWER(1-X1878,3)+INDEX(Ci,$W1878,2)*3*X1878*POWER(1-X1878,2)+INDEX(Ci,$W1878,3)*3*POWER(X1878,2)*(1-X1878)+INDEX(Ci,$W1878,4)*POWER(X1878,3))</f>
        <v>1982.9599467690348</v>
      </c>
      <c r="Z1878" s="3">
        <f t="shared" si="766"/>
        <v>1982.9599467690348</v>
      </c>
      <c r="AA1878" s="3">
        <f t="shared" si="767"/>
        <v>1993.7800140380909</v>
      </c>
      <c r="AB1878" s="3">
        <f t="shared" si="776"/>
        <v>-10.820067269056153</v>
      </c>
      <c r="AC1878" s="3">
        <f t="shared" si="777"/>
        <v>10.820067269056153</v>
      </c>
      <c r="AE1878" s="34">
        <f t="shared" si="768"/>
        <v>18</v>
      </c>
      <c r="AF1878" s="73" t="b">
        <f>COUNTIF('Power Curve'!$D$2:$D$31,AE1878)&gt;0</f>
        <v>1</v>
      </c>
      <c r="AG1878" s="73" t="b">
        <f t="shared" si="769"/>
        <v>0</v>
      </c>
      <c r="AH1878" s="73" t="b">
        <f t="shared" si="778"/>
        <v>1</v>
      </c>
      <c r="AI1878" s="34" t="str">
        <f t="shared" si="770"/>
        <v>Outer</v>
      </c>
      <c r="AJ1878" s="35" t="str">
        <f t="shared" si="779"/>
        <v>2.1-2.2</v>
      </c>
      <c r="AK1878" s="36" t="str">
        <f t="shared" si="771"/>
        <v>7-8</v>
      </c>
      <c r="AL1878" s="36" t="str">
        <f t="shared" si="772"/>
        <v>Mar</v>
      </c>
      <c r="AM1878" s="35" t="str">
        <f t="shared" si="773"/>
        <v>295-305</v>
      </c>
      <c r="AN1878" s="36" t="str">
        <f t="shared" si="774"/>
        <v>HWS-HTI</v>
      </c>
    </row>
    <row r="1879" spans="5:40" x14ac:dyDescent="0.3">
      <c r="E1879" s="12">
        <v>40980.3125</v>
      </c>
      <c r="F1879" s="16">
        <v>18.34</v>
      </c>
      <c r="G1879" s="16">
        <v>1995.060043334958</v>
      </c>
      <c r="H1879" s="29">
        <v>1.1879173500481648</v>
      </c>
      <c r="I1879" s="26">
        <v>302.5</v>
      </c>
      <c r="J1879" s="30">
        <v>0.15049073064340238</v>
      </c>
      <c r="K1879" s="31">
        <v>8.7708589449158408E-2</v>
      </c>
      <c r="L1879" s="111">
        <f t="shared" si="754"/>
        <v>2.2000000000000002</v>
      </c>
      <c r="M1879" s="112">
        <f t="shared" si="755"/>
        <v>0.15000000000000002</v>
      </c>
      <c r="N1879" s="112" t="b">
        <f t="shared" si="756"/>
        <v>0</v>
      </c>
      <c r="O1879" s="112" t="b">
        <f t="shared" si="757"/>
        <v>1</v>
      </c>
      <c r="P1879" s="113">
        <f t="shared" si="758"/>
        <v>22</v>
      </c>
      <c r="Q1879" s="113">
        <f t="shared" si="759"/>
        <v>10.999999999999998</v>
      </c>
      <c r="R1879" s="114" t="str">
        <f t="shared" si="775"/>
        <v>2.2-0.15</v>
      </c>
      <c r="S1879" s="127">
        <f t="shared" si="760"/>
        <v>0</v>
      </c>
      <c r="T1879" s="112" t="b">
        <f t="shared" si="761"/>
        <v>0</v>
      </c>
      <c r="U1879" s="22">
        <f t="shared" si="762"/>
        <v>18.153040514014432</v>
      </c>
      <c r="V1879" s="22">
        <f t="shared" si="763"/>
        <v>2.1636609053252038</v>
      </c>
      <c r="W1879" s="81">
        <f t="shared" si="764"/>
        <v>19</v>
      </c>
      <c r="X1879" s="22">
        <f t="shared" si="765"/>
        <v>0.41300105944351001</v>
      </c>
      <c r="Y1879" s="3">
        <f>IF(U1879&gt;'Power Curve'!$C$37,0,INDEX(Ci,$W1879,1)*POWER(1-X1879,3)+INDEX(Ci,$W1879,2)*3*X1879*POWER(1-X1879,2)+INDEX(Ci,$W1879,3)*3*POWER(X1879,2)*(1-X1879)+INDEX(Ci,$W1879,4)*POWER(X1879,3))</f>
        <v>1983.4817970220151</v>
      </c>
      <c r="Z1879" s="3">
        <f t="shared" si="766"/>
        <v>1983.4817970220151</v>
      </c>
      <c r="AA1879" s="3">
        <f t="shared" si="767"/>
        <v>1995.060043334958</v>
      </c>
      <c r="AB1879" s="3">
        <f t="shared" si="776"/>
        <v>-11.578246312942838</v>
      </c>
      <c r="AC1879" s="3">
        <f t="shared" si="777"/>
        <v>11.578246312942838</v>
      </c>
      <c r="AE1879" s="34">
        <f t="shared" si="768"/>
        <v>18</v>
      </c>
      <c r="AF1879" s="73" t="b">
        <f>COUNTIF('Power Curve'!$D$2:$D$31,AE1879)&gt;0</f>
        <v>1</v>
      </c>
      <c r="AG1879" s="73" t="b">
        <f t="shared" si="769"/>
        <v>0</v>
      </c>
      <c r="AH1879" s="73" t="b">
        <f t="shared" si="778"/>
        <v>1</v>
      </c>
      <c r="AI1879" s="34" t="str">
        <f t="shared" si="770"/>
        <v>Outer</v>
      </c>
      <c r="AJ1879" s="35" t="str">
        <f t="shared" si="779"/>
        <v>2.1-2.2</v>
      </c>
      <c r="AK1879" s="36" t="str">
        <f t="shared" si="771"/>
        <v>7-8</v>
      </c>
      <c r="AL1879" s="36" t="str">
        <f t="shared" si="772"/>
        <v>Mar</v>
      </c>
      <c r="AM1879" s="35" t="str">
        <f t="shared" si="773"/>
        <v>295-305</v>
      </c>
      <c r="AN1879" s="36" t="str">
        <f t="shared" si="774"/>
        <v>HWS-HTI</v>
      </c>
    </row>
    <row r="1880" spans="5:40" x14ac:dyDescent="0.3">
      <c r="E1880" s="12">
        <v>40980.319444444445</v>
      </c>
      <c r="F1880" s="16">
        <v>19.78</v>
      </c>
      <c r="G1880" s="16">
        <v>1995.7199859619191</v>
      </c>
      <c r="H1880" s="29">
        <v>1.1870428529005346</v>
      </c>
      <c r="I1880" s="26">
        <v>299.89999999999998</v>
      </c>
      <c r="J1880" s="30">
        <v>0.12537917087967643</v>
      </c>
      <c r="K1880" s="31">
        <v>0.13028766747232912</v>
      </c>
      <c r="L1880" s="111">
        <f t="shared" si="754"/>
        <v>2.4000000000000004</v>
      </c>
      <c r="M1880" s="112">
        <f t="shared" si="755"/>
        <v>0.13</v>
      </c>
      <c r="N1880" s="112" t="b">
        <f t="shared" si="756"/>
        <v>0</v>
      </c>
      <c r="O1880" s="112" t="b">
        <f t="shared" si="757"/>
        <v>1</v>
      </c>
      <c r="P1880" s="113">
        <f t="shared" si="758"/>
        <v>24</v>
      </c>
      <c r="Q1880" s="113">
        <f t="shared" si="759"/>
        <v>13</v>
      </c>
      <c r="R1880" s="114" t="str">
        <f t="shared" si="775"/>
        <v>2.4-0.13</v>
      </c>
      <c r="S1880" s="127">
        <f t="shared" si="760"/>
        <v>0</v>
      </c>
      <c r="T1880" s="112" t="b">
        <f t="shared" si="761"/>
        <v>0</v>
      </c>
      <c r="U1880" s="22">
        <f t="shared" si="762"/>
        <v>19.573555586547897</v>
      </c>
      <c r="V1880" s="22">
        <f t="shared" si="763"/>
        <v>2.3832060889288256</v>
      </c>
      <c r="W1880" s="81">
        <f t="shared" si="764"/>
        <v>21</v>
      </c>
      <c r="X1880" s="22">
        <f t="shared" si="765"/>
        <v>0.57488448932831437</v>
      </c>
      <c r="Y1880" s="3">
        <f>IF(U1880&gt;'Power Curve'!$C$37,0,INDEX(Ci,$W1880,1)*POWER(1-X1880,3)+INDEX(Ci,$W1880,2)*3*X1880*POWER(1-X1880,2)+INDEX(Ci,$W1880,3)*3*POWER(X1880,2)*(1-X1880)+INDEX(Ci,$W1880,4)*POWER(X1880,3))</f>
        <v>1985.4354622571182</v>
      </c>
      <c r="Z1880" s="3">
        <f t="shared" si="766"/>
        <v>1985.4354622571182</v>
      </c>
      <c r="AA1880" s="3">
        <f t="shared" si="767"/>
        <v>1995.7199859619191</v>
      </c>
      <c r="AB1880" s="3">
        <f t="shared" si="776"/>
        <v>-10.284523704800904</v>
      </c>
      <c r="AC1880" s="3">
        <f t="shared" si="777"/>
        <v>10.284523704800904</v>
      </c>
      <c r="AE1880" s="34">
        <f t="shared" si="768"/>
        <v>20</v>
      </c>
      <c r="AF1880" s="73" t="b">
        <f>COUNTIF('Power Curve'!$D$2:$D$31,AE1880)&gt;0</f>
        <v>1</v>
      </c>
      <c r="AG1880" s="73" t="b">
        <f t="shared" si="769"/>
        <v>0</v>
      </c>
      <c r="AH1880" s="73" t="b">
        <f t="shared" si="778"/>
        <v>1</v>
      </c>
      <c r="AI1880" s="34" t="str">
        <f t="shared" si="770"/>
        <v>Inner</v>
      </c>
      <c r="AJ1880" s="35" t="str">
        <f t="shared" si="779"/>
        <v>2.3-2.4</v>
      </c>
      <c r="AK1880" s="36" t="str">
        <f t="shared" si="771"/>
        <v>7-8</v>
      </c>
      <c r="AL1880" s="36" t="str">
        <f t="shared" si="772"/>
        <v>Mar</v>
      </c>
      <c r="AM1880" s="35" t="str">
        <f t="shared" si="773"/>
        <v>295-305</v>
      </c>
      <c r="AN1880" s="36" t="str">
        <f t="shared" si="774"/>
        <v>Inner-TI</v>
      </c>
    </row>
    <row r="1881" spans="5:40" x14ac:dyDescent="0.3">
      <c r="E1881" s="12">
        <v>40980.326388888891</v>
      </c>
      <c r="F1881" s="16">
        <v>19.010000000000002</v>
      </c>
      <c r="G1881" s="16">
        <v>1998.219970703123</v>
      </c>
      <c r="H1881" s="29">
        <v>1.1864899684905441</v>
      </c>
      <c r="I1881" s="26">
        <v>299.7</v>
      </c>
      <c r="J1881" s="30">
        <v>0.13729615991583374</v>
      </c>
      <c r="K1881" s="31">
        <v>0.13473830026939868</v>
      </c>
      <c r="L1881" s="111">
        <f t="shared" si="754"/>
        <v>2.3000000000000003</v>
      </c>
      <c r="M1881" s="112">
        <f t="shared" si="755"/>
        <v>0.14000000000000001</v>
      </c>
      <c r="N1881" s="112" t="b">
        <f t="shared" si="756"/>
        <v>0</v>
      </c>
      <c r="O1881" s="112" t="b">
        <f t="shared" si="757"/>
        <v>1</v>
      </c>
      <c r="P1881" s="113">
        <f t="shared" si="758"/>
        <v>23</v>
      </c>
      <c r="Q1881" s="113">
        <f t="shared" si="759"/>
        <v>12</v>
      </c>
      <c r="R1881" s="114" t="str">
        <f t="shared" si="775"/>
        <v>2.3-0.14</v>
      </c>
      <c r="S1881" s="127">
        <f t="shared" si="760"/>
        <v>0</v>
      </c>
      <c r="T1881" s="112" t="b">
        <f t="shared" si="761"/>
        <v>0</v>
      </c>
      <c r="U1881" s="22">
        <f t="shared" si="762"/>
        <v>18.808671043432895</v>
      </c>
      <c r="V1881" s="22">
        <f t="shared" si="763"/>
        <v>2.2649907171241033</v>
      </c>
      <c r="W1881" s="81">
        <f t="shared" si="764"/>
        <v>20</v>
      </c>
      <c r="X1881" s="22">
        <f t="shared" si="765"/>
        <v>0.55681758509529489</v>
      </c>
      <c r="Y1881" s="3">
        <f>IF(U1881&gt;'Power Curve'!$C$37,0,INDEX(Ci,$W1881,1)*POWER(1-X1881,3)+INDEX(Ci,$W1881,2)*3*X1881*POWER(1-X1881,2)+INDEX(Ci,$W1881,3)*3*POWER(X1881,2)*(1-X1881)+INDEX(Ci,$W1881,4)*POWER(X1881,3))</f>
        <v>1989.4713307698576</v>
      </c>
      <c r="Z1881" s="3">
        <f t="shared" si="766"/>
        <v>1989.4713307698576</v>
      </c>
      <c r="AA1881" s="3">
        <f t="shared" si="767"/>
        <v>1998.219970703123</v>
      </c>
      <c r="AB1881" s="3">
        <f t="shared" si="776"/>
        <v>-8.7486399332653946</v>
      </c>
      <c r="AC1881" s="3">
        <f t="shared" si="777"/>
        <v>8.7486399332653946</v>
      </c>
      <c r="AE1881" s="34">
        <f t="shared" si="768"/>
        <v>19</v>
      </c>
      <c r="AF1881" s="73" t="b">
        <f>COUNTIF('Power Curve'!$D$2:$D$31,AE1881)&gt;0</f>
        <v>1</v>
      </c>
      <c r="AG1881" s="73" t="b">
        <f t="shared" si="769"/>
        <v>0</v>
      </c>
      <c r="AH1881" s="73" t="b">
        <f t="shared" si="778"/>
        <v>1</v>
      </c>
      <c r="AI1881" s="34" t="str">
        <f t="shared" si="770"/>
        <v>Inner</v>
      </c>
      <c r="AJ1881" s="35" t="str">
        <f t="shared" si="779"/>
        <v>2.2-2.3</v>
      </c>
      <c r="AK1881" s="36" t="str">
        <f t="shared" si="771"/>
        <v>7-8</v>
      </c>
      <c r="AL1881" s="36" t="str">
        <f t="shared" si="772"/>
        <v>Mar</v>
      </c>
      <c r="AM1881" s="35" t="str">
        <f t="shared" si="773"/>
        <v>295-305</v>
      </c>
      <c r="AN1881" s="36" t="str">
        <f t="shared" si="774"/>
        <v>Inner-TI</v>
      </c>
    </row>
    <row r="1882" spans="5:40" x14ac:dyDescent="0.3">
      <c r="E1882" s="12">
        <v>40980.333333333336</v>
      </c>
      <c r="F1882" s="16">
        <v>18.09</v>
      </c>
      <c r="G1882" s="16">
        <v>1990.430038452148</v>
      </c>
      <c r="H1882" s="29">
        <v>1.1862430905211361</v>
      </c>
      <c r="I1882" s="26">
        <v>298.8</v>
      </c>
      <c r="J1882" s="30">
        <v>0.13101160862354894</v>
      </c>
      <c r="K1882" s="31">
        <v>0.128610894259932</v>
      </c>
      <c r="L1882" s="111">
        <f t="shared" si="754"/>
        <v>2.1</v>
      </c>
      <c r="M1882" s="112">
        <f t="shared" si="755"/>
        <v>0.13</v>
      </c>
      <c r="N1882" s="112" t="b">
        <f t="shared" si="756"/>
        <v>0</v>
      </c>
      <c r="O1882" s="112" t="b">
        <f t="shared" si="757"/>
        <v>1</v>
      </c>
      <c r="P1882" s="113">
        <f t="shared" si="758"/>
        <v>21</v>
      </c>
      <c r="Q1882" s="113">
        <f t="shared" si="759"/>
        <v>13</v>
      </c>
      <c r="R1882" s="114" t="str">
        <f t="shared" si="775"/>
        <v>2.1-0.13</v>
      </c>
      <c r="S1882" s="127">
        <f t="shared" si="760"/>
        <v>0</v>
      </c>
      <c r="T1882" s="112" t="b">
        <f t="shared" si="761"/>
        <v>0</v>
      </c>
      <c r="U1882" s="22">
        <f t="shared" si="762"/>
        <v>17.897172989685053</v>
      </c>
      <c r="V1882" s="22">
        <f t="shared" si="763"/>
        <v>2.1241157546307368</v>
      </c>
      <c r="W1882" s="81">
        <f t="shared" si="764"/>
        <v>18</v>
      </c>
      <c r="X1882" s="22">
        <f t="shared" si="765"/>
        <v>0.9794101524997576</v>
      </c>
      <c r="Y1882" s="3">
        <f>IF(U1882&gt;'Power Curve'!$C$37,0,INDEX(Ci,$W1882,1)*POWER(1-X1882,3)+INDEX(Ci,$W1882,2)*3*X1882*POWER(1-X1882,2)+INDEX(Ci,$W1882,3)*3*POWER(X1882,2)*(1-X1882)+INDEX(Ci,$W1882,4)*POWER(X1882,3))</f>
        <v>1979.9583115519729</v>
      </c>
      <c r="Z1882" s="3">
        <f t="shared" si="766"/>
        <v>1979.9583115519729</v>
      </c>
      <c r="AA1882" s="3">
        <f t="shared" si="767"/>
        <v>1990.430038452148</v>
      </c>
      <c r="AB1882" s="3">
        <f t="shared" si="776"/>
        <v>-10.471726900175099</v>
      </c>
      <c r="AC1882" s="3">
        <f t="shared" si="777"/>
        <v>10.471726900175099</v>
      </c>
      <c r="AE1882" s="34">
        <f t="shared" si="768"/>
        <v>18</v>
      </c>
      <c r="AF1882" s="73" t="b">
        <f>COUNTIF('Power Curve'!$D$2:$D$31,AE1882)&gt;0</f>
        <v>1</v>
      </c>
      <c r="AG1882" s="73" t="b">
        <f t="shared" si="769"/>
        <v>0</v>
      </c>
      <c r="AH1882" s="73" t="b">
        <f t="shared" si="778"/>
        <v>1</v>
      </c>
      <c r="AI1882" s="34" t="str">
        <f t="shared" si="770"/>
        <v>Inner</v>
      </c>
      <c r="AJ1882" s="35" t="str">
        <f t="shared" si="779"/>
        <v>2.1-2.2</v>
      </c>
      <c r="AK1882" s="36" t="str">
        <f t="shared" si="771"/>
        <v>8-9</v>
      </c>
      <c r="AL1882" s="36" t="str">
        <f t="shared" si="772"/>
        <v>Mar</v>
      </c>
      <c r="AM1882" s="35" t="str">
        <f t="shared" si="773"/>
        <v>295-305</v>
      </c>
      <c r="AN1882" s="36" t="str">
        <f t="shared" si="774"/>
        <v>Inner-TI</v>
      </c>
    </row>
    <row r="1883" spans="5:40" x14ac:dyDescent="0.3">
      <c r="E1883" s="12">
        <v>40980.347222222219</v>
      </c>
      <c r="F1883" s="16">
        <v>17.98</v>
      </c>
      <c r="G1883" s="16">
        <v>1984.4699401855469</v>
      </c>
      <c r="H1883" s="29">
        <v>1.1860250794281095</v>
      </c>
      <c r="I1883" s="26">
        <v>298.3</v>
      </c>
      <c r="J1883" s="30">
        <v>0.14627363737486096</v>
      </c>
      <c r="K1883" s="31">
        <v>8.5847591008175933E-2</v>
      </c>
      <c r="L1883" s="111">
        <f t="shared" si="754"/>
        <v>2.1</v>
      </c>
      <c r="M1883" s="112">
        <f t="shared" si="755"/>
        <v>0.15000000000000002</v>
      </c>
      <c r="N1883" s="112" t="b">
        <f t="shared" si="756"/>
        <v>0</v>
      </c>
      <c r="O1883" s="112" t="b">
        <f t="shared" si="757"/>
        <v>1</v>
      </c>
      <c r="P1883" s="113">
        <f t="shared" si="758"/>
        <v>21</v>
      </c>
      <c r="Q1883" s="113">
        <f t="shared" si="759"/>
        <v>10.999999999999998</v>
      </c>
      <c r="R1883" s="114" t="str">
        <f t="shared" si="775"/>
        <v>2.1-0.15</v>
      </c>
      <c r="S1883" s="127">
        <f t="shared" si="760"/>
        <v>0</v>
      </c>
      <c r="T1883" s="112" t="b">
        <f t="shared" si="761"/>
        <v>0</v>
      </c>
      <c r="U1883" s="22">
        <f t="shared" si="762"/>
        <v>17.787255716851767</v>
      </c>
      <c r="V1883" s="22">
        <f t="shared" si="763"/>
        <v>2.107127685787261</v>
      </c>
      <c r="W1883" s="81">
        <f t="shared" si="764"/>
        <v>18</v>
      </c>
      <c r="X1883" s="22">
        <f t="shared" si="765"/>
        <v>0.86114913949405381</v>
      </c>
      <c r="Y1883" s="3">
        <f>IF(U1883&gt;'Power Curve'!$C$37,0,INDEX(Ci,$W1883,1)*POWER(1-X1883,3)+INDEX(Ci,$W1883,2)*3*X1883*POWER(1-X1883,2)+INDEX(Ci,$W1883,3)*3*POWER(X1883,2)*(1-X1883)+INDEX(Ci,$W1883,4)*POWER(X1883,3))</f>
        <v>1980.2256522243847</v>
      </c>
      <c r="Z1883" s="3">
        <f t="shared" si="766"/>
        <v>1980.2256522243847</v>
      </c>
      <c r="AA1883" s="3">
        <f t="shared" si="767"/>
        <v>1984.4699401855469</v>
      </c>
      <c r="AB1883" s="3">
        <f t="shared" si="776"/>
        <v>-4.244287961162172</v>
      </c>
      <c r="AC1883" s="3">
        <f t="shared" si="777"/>
        <v>4.244287961162172</v>
      </c>
      <c r="AE1883" s="34">
        <f t="shared" si="768"/>
        <v>18</v>
      </c>
      <c r="AF1883" s="73" t="b">
        <f>COUNTIF('Power Curve'!$D$2:$D$31,AE1883)&gt;0</f>
        <v>1</v>
      </c>
      <c r="AG1883" s="73" t="b">
        <f t="shared" si="769"/>
        <v>0</v>
      </c>
      <c r="AH1883" s="73" t="b">
        <f t="shared" si="778"/>
        <v>1</v>
      </c>
      <c r="AI1883" s="34" t="str">
        <f t="shared" si="770"/>
        <v>Outer</v>
      </c>
      <c r="AJ1883" s="35" t="str">
        <f t="shared" si="779"/>
        <v>2.1-2.2</v>
      </c>
      <c r="AK1883" s="36" t="str">
        <f t="shared" si="771"/>
        <v>8-9</v>
      </c>
      <c r="AL1883" s="36" t="str">
        <f t="shared" si="772"/>
        <v>Mar</v>
      </c>
      <c r="AM1883" s="35" t="str">
        <f t="shared" si="773"/>
        <v>295-305</v>
      </c>
      <c r="AN1883" s="36" t="str">
        <f t="shared" si="774"/>
        <v>HWS-HTI</v>
      </c>
    </row>
    <row r="1884" spans="5:40" x14ac:dyDescent="0.3">
      <c r="E1884" s="12">
        <v>40980.354166666664</v>
      </c>
      <c r="F1884" s="16">
        <v>18.68</v>
      </c>
      <c r="G1884" s="16">
        <v>1994.580017089846</v>
      </c>
      <c r="H1884" s="29">
        <v>1.1845294042058061</v>
      </c>
      <c r="I1884" s="26">
        <v>298.89999999999998</v>
      </c>
      <c r="J1884" s="30">
        <v>0.17505353319057818</v>
      </c>
      <c r="K1884" s="31">
        <v>0.11934361904064457</v>
      </c>
      <c r="L1884" s="111">
        <f t="shared" si="754"/>
        <v>2.2000000000000002</v>
      </c>
      <c r="M1884" s="112">
        <f t="shared" si="755"/>
        <v>0.18000000000000002</v>
      </c>
      <c r="N1884" s="112" t="b">
        <f t="shared" si="756"/>
        <v>0</v>
      </c>
      <c r="O1884" s="112" t="b">
        <f t="shared" si="757"/>
        <v>1</v>
      </c>
      <c r="P1884" s="113">
        <f t="shared" si="758"/>
        <v>22</v>
      </c>
      <c r="Q1884" s="113">
        <f t="shared" si="759"/>
        <v>8</v>
      </c>
      <c r="R1884" s="114" t="str">
        <f t="shared" si="775"/>
        <v>2.2-0.18</v>
      </c>
      <c r="S1884" s="127">
        <f t="shared" si="760"/>
        <v>0</v>
      </c>
      <c r="T1884" s="112" t="b">
        <f t="shared" si="761"/>
        <v>0</v>
      </c>
      <c r="U1884" s="22">
        <f t="shared" si="762"/>
        <v>18.471980337844212</v>
      </c>
      <c r="V1884" s="22">
        <f t="shared" si="763"/>
        <v>2.2129540832260433</v>
      </c>
      <c r="W1884" s="81">
        <f t="shared" si="764"/>
        <v>19</v>
      </c>
      <c r="X1884" s="22">
        <f t="shared" si="765"/>
        <v>0.96942518067616856</v>
      </c>
      <c r="Y1884" s="3">
        <f>IF(U1884&gt;'Power Curve'!$C$37,0,INDEX(Ci,$W1884,1)*POWER(1-X1884,3)+INDEX(Ci,$W1884,2)*3*X1884*POWER(1-X1884,2)+INDEX(Ci,$W1884,3)*3*POWER(X1884,2)*(1-X1884)+INDEX(Ci,$W1884,4)*POWER(X1884,3))</f>
        <v>1989.445177717909</v>
      </c>
      <c r="Z1884" s="3">
        <f t="shared" si="766"/>
        <v>1989.445177717909</v>
      </c>
      <c r="AA1884" s="3">
        <f t="shared" si="767"/>
        <v>1994.580017089846</v>
      </c>
      <c r="AB1884" s="3">
        <f t="shared" si="776"/>
        <v>-5.1348393719370051</v>
      </c>
      <c r="AC1884" s="3">
        <f t="shared" si="777"/>
        <v>5.1348393719370051</v>
      </c>
      <c r="AE1884" s="34">
        <f t="shared" si="768"/>
        <v>18</v>
      </c>
      <c r="AF1884" s="73" t="b">
        <f>COUNTIF('Power Curve'!$D$2:$D$31,AE1884)&gt;0</f>
        <v>1</v>
      </c>
      <c r="AG1884" s="73" t="b">
        <f t="shared" si="769"/>
        <v>0</v>
      </c>
      <c r="AH1884" s="73" t="b">
        <f t="shared" si="778"/>
        <v>1</v>
      </c>
      <c r="AI1884" s="34" t="str">
        <f t="shared" si="770"/>
        <v>Outer</v>
      </c>
      <c r="AJ1884" s="35" t="str">
        <f t="shared" si="779"/>
        <v>2.2-2.3</v>
      </c>
      <c r="AK1884" s="36" t="str">
        <f t="shared" si="771"/>
        <v>8-9</v>
      </c>
      <c r="AL1884" s="36" t="str">
        <f t="shared" si="772"/>
        <v>Mar</v>
      </c>
      <c r="AM1884" s="35" t="str">
        <f t="shared" si="773"/>
        <v>295-305</v>
      </c>
      <c r="AN1884" s="36" t="str">
        <f t="shared" si="774"/>
        <v>HWS-HTI</v>
      </c>
    </row>
    <row r="1885" spans="5:40" x14ac:dyDescent="0.3">
      <c r="E1885" s="12">
        <v>40980.388888888891</v>
      </c>
      <c r="F1885" s="16">
        <v>20.02</v>
      </c>
      <c r="G1885" s="16">
        <v>1990.1499481201149</v>
      </c>
      <c r="H1885" s="29">
        <v>1.184051140179242</v>
      </c>
      <c r="I1885" s="26">
        <v>301.39999999999998</v>
      </c>
      <c r="J1885" s="30">
        <v>0.1058941058941059</v>
      </c>
      <c r="K1885" s="31">
        <v>0.10266674895447035</v>
      </c>
      <c r="L1885" s="111">
        <f t="shared" si="754"/>
        <v>2.4000000000000004</v>
      </c>
      <c r="M1885" s="112">
        <f t="shared" si="755"/>
        <v>0.11</v>
      </c>
      <c r="N1885" s="112" t="b">
        <f t="shared" si="756"/>
        <v>0</v>
      </c>
      <c r="O1885" s="112" t="b">
        <f t="shared" si="757"/>
        <v>1</v>
      </c>
      <c r="P1885" s="113">
        <f t="shared" si="758"/>
        <v>24</v>
      </c>
      <c r="Q1885" s="113">
        <f t="shared" si="759"/>
        <v>15</v>
      </c>
      <c r="R1885" s="114" t="str">
        <f t="shared" si="775"/>
        <v>2.4-0.11</v>
      </c>
      <c r="S1885" s="127">
        <f t="shared" si="760"/>
        <v>0</v>
      </c>
      <c r="T1885" s="112" t="b">
        <f t="shared" si="761"/>
        <v>0</v>
      </c>
      <c r="U1885" s="22">
        <f t="shared" si="762"/>
        <v>19.794393386493621</v>
      </c>
      <c r="V1885" s="22">
        <f t="shared" si="763"/>
        <v>2.4173372827986896</v>
      </c>
      <c r="W1885" s="81">
        <f t="shared" si="764"/>
        <v>21</v>
      </c>
      <c r="X1885" s="22">
        <f t="shared" si="765"/>
        <v>0.82340194509388831</v>
      </c>
      <c r="Y1885" s="3">
        <f>IF(U1885&gt;'Power Curve'!$C$37,0,INDEX(Ci,$W1885,1)*POWER(1-X1885,3)+INDEX(Ci,$W1885,2)*3*X1885*POWER(1-X1885,2)+INDEX(Ci,$W1885,3)*3*POWER(X1885,2)*(1-X1885)+INDEX(Ci,$W1885,4)*POWER(X1885,3))</f>
        <v>1983.4160486003411</v>
      </c>
      <c r="Z1885" s="3">
        <f t="shared" si="766"/>
        <v>1983.4160486003411</v>
      </c>
      <c r="AA1885" s="3">
        <f t="shared" si="767"/>
        <v>1990.1499481201149</v>
      </c>
      <c r="AB1885" s="3">
        <f t="shared" si="776"/>
        <v>-6.7338995197737859</v>
      </c>
      <c r="AC1885" s="3">
        <f t="shared" si="777"/>
        <v>6.7338995197737859</v>
      </c>
      <c r="AE1885" s="34">
        <f t="shared" si="768"/>
        <v>20</v>
      </c>
      <c r="AF1885" s="73" t="b">
        <f>COUNTIF('Power Curve'!$D$2:$D$31,AE1885)&gt;0</f>
        <v>1</v>
      </c>
      <c r="AG1885" s="73" t="b">
        <f t="shared" si="769"/>
        <v>0</v>
      </c>
      <c r="AH1885" s="73" t="b">
        <f t="shared" si="778"/>
        <v>1</v>
      </c>
      <c r="AI1885" s="34" t="str">
        <f t="shared" si="770"/>
        <v>Inner</v>
      </c>
      <c r="AJ1885" s="35" t="str">
        <f t="shared" si="779"/>
        <v>2.4-2.5</v>
      </c>
      <c r="AK1885" s="36" t="str">
        <f t="shared" si="771"/>
        <v>9-10</v>
      </c>
      <c r="AL1885" s="36" t="str">
        <f t="shared" si="772"/>
        <v>Mar</v>
      </c>
      <c r="AM1885" s="35" t="str">
        <f t="shared" si="773"/>
        <v>295-305</v>
      </c>
      <c r="AN1885" s="36" t="str">
        <f t="shared" si="774"/>
        <v>Inner-TI</v>
      </c>
    </row>
    <row r="1886" spans="5:40" x14ac:dyDescent="0.3">
      <c r="E1886" s="12">
        <v>40980.395833333336</v>
      </c>
      <c r="F1886" s="16">
        <v>19.149999999999999</v>
      </c>
      <c r="G1886" s="16">
        <v>1991.979965209958</v>
      </c>
      <c r="H1886" s="29">
        <v>1.1835175588742102</v>
      </c>
      <c r="I1886" s="26">
        <v>299.89999999999998</v>
      </c>
      <c r="J1886" s="30">
        <v>0.13315926892950392</v>
      </c>
      <c r="K1886" s="31">
        <v>6.0170315103631251E-2</v>
      </c>
      <c r="L1886" s="111">
        <f t="shared" si="754"/>
        <v>2.3000000000000003</v>
      </c>
      <c r="M1886" s="112">
        <f t="shared" si="755"/>
        <v>0.13</v>
      </c>
      <c r="N1886" s="112" t="b">
        <f t="shared" si="756"/>
        <v>0</v>
      </c>
      <c r="O1886" s="112" t="b">
        <f t="shared" si="757"/>
        <v>1</v>
      </c>
      <c r="P1886" s="113">
        <f t="shared" si="758"/>
        <v>23</v>
      </c>
      <c r="Q1886" s="113">
        <f t="shared" si="759"/>
        <v>13</v>
      </c>
      <c r="R1886" s="114" t="str">
        <f t="shared" si="775"/>
        <v>2.3-0.13</v>
      </c>
      <c r="S1886" s="127">
        <f t="shared" si="760"/>
        <v>0</v>
      </c>
      <c r="T1886" s="112" t="b">
        <f t="shared" si="761"/>
        <v>0</v>
      </c>
      <c r="U1886" s="22">
        <f t="shared" si="762"/>
        <v>18.93135287118066</v>
      </c>
      <c r="V1886" s="22">
        <f t="shared" si="763"/>
        <v>2.283951589077172</v>
      </c>
      <c r="W1886" s="81">
        <f t="shared" si="764"/>
        <v>20</v>
      </c>
      <c r="X1886" s="22">
        <f t="shared" si="765"/>
        <v>0.77084895745912752</v>
      </c>
      <c r="Y1886" s="3">
        <f>IF(U1886&gt;'Power Curve'!$C$37,0,INDEX(Ci,$W1886,1)*POWER(1-X1886,3)+INDEX(Ci,$W1886,2)*3*X1886*POWER(1-X1886,2)+INDEX(Ci,$W1886,3)*3*POWER(X1886,2)*(1-X1886)+INDEX(Ci,$W1886,4)*POWER(X1886,3))</f>
        <v>1989.4713307698571</v>
      </c>
      <c r="Z1886" s="3">
        <f t="shared" si="766"/>
        <v>1989.4713307698571</v>
      </c>
      <c r="AA1886" s="3">
        <f t="shared" si="767"/>
        <v>1991.979965209958</v>
      </c>
      <c r="AB1886" s="3">
        <f t="shared" si="776"/>
        <v>-2.5086344401008773</v>
      </c>
      <c r="AC1886" s="3">
        <f t="shared" si="777"/>
        <v>2.5086344401008773</v>
      </c>
      <c r="AE1886" s="34">
        <f t="shared" si="768"/>
        <v>19</v>
      </c>
      <c r="AF1886" s="73" t="b">
        <f>COUNTIF('Power Curve'!$D$2:$D$31,AE1886)&gt;0</f>
        <v>1</v>
      </c>
      <c r="AG1886" s="73" t="b">
        <f t="shared" si="769"/>
        <v>0</v>
      </c>
      <c r="AH1886" s="73" t="b">
        <f t="shared" si="778"/>
        <v>1</v>
      </c>
      <c r="AI1886" s="34" t="str">
        <f t="shared" si="770"/>
        <v>Outer</v>
      </c>
      <c r="AJ1886" s="35" t="str">
        <f t="shared" si="779"/>
        <v>2.2-2.3</v>
      </c>
      <c r="AK1886" s="36" t="str">
        <f t="shared" si="771"/>
        <v>9-10</v>
      </c>
      <c r="AL1886" s="36" t="str">
        <f t="shared" si="772"/>
        <v>Mar</v>
      </c>
      <c r="AM1886" s="35" t="str">
        <f t="shared" si="773"/>
        <v>295-305</v>
      </c>
      <c r="AN1886" s="36" t="str">
        <f t="shared" si="774"/>
        <v>Inner-TI</v>
      </c>
    </row>
    <row r="1887" spans="5:40" x14ac:dyDescent="0.3">
      <c r="E1887" s="12">
        <v>40980.4375</v>
      </c>
      <c r="F1887" s="16">
        <v>18.68</v>
      </c>
      <c r="G1887" s="16">
        <v>1990.710021972656</v>
      </c>
      <c r="H1887" s="29">
        <v>1.1854904977685115</v>
      </c>
      <c r="I1887" s="26">
        <v>298.3</v>
      </c>
      <c r="J1887" s="30">
        <v>0.14614561027837258</v>
      </c>
      <c r="K1887" s="31">
        <v>9.2739987268346535E-2</v>
      </c>
      <c r="L1887" s="111">
        <f t="shared" si="754"/>
        <v>2.2000000000000002</v>
      </c>
      <c r="M1887" s="112">
        <f t="shared" si="755"/>
        <v>0.15000000000000002</v>
      </c>
      <c r="N1887" s="112" t="b">
        <f t="shared" si="756"/>
        <v>0</v>
      </c>
      <c r="O1887" s="112" t="b">
        <f t="shared" si="757"/>
        <v>1</v>
      </c>
      <c r="P1887" s="113">
        <f t="shared" si="758"/>
        <v>22</v>
      </c>
      <c r="Q1887" s="113">
        <f t="shared" si="759"/>
        <v>10.999999999999998</v>
      </c>
      <c r="R1887" s="114" t="str">
        <f t="shared" si="775"/>
        <v>2.2-0.15</v>
      </c>
      <c r="S1887" s="127">
        <f t="shared" si="760"/>
        <v>0</v>
      </c>
      <c r="T1887" s="112" t="b">
        <f t="shared" si="761"/>
        <v>0</v>
      </c>
      <c r="U1887" s="22">
        <f t="shared" si="762"/>
        <v>18.476974867594411</v>
      </c>
      <c r="V1887" s="22">
        <f t="shared" si="763"/>
        <v>2.2137260038992013</v>
      </c>
      <c r="W1887" s="81">
        <f t="shared" si="764"/>
        <v>19</v>
      </c>
      <c r="X1887" s="22">
        <f t="shared" si="765"/>
        <v>0.9781386639717139</v>
      </c>
      <c r="Y1887" s="3">
        <f>IF(U1887&gt;'Power Curve'!$C$37,0,INDEX(Ci,$W1887,1)*POWER(1-X1887,3)+INDEX(Ci,$W1887,2)*3*X1887*POWER(1-X1887,2)+INDEX(Ci,$W1887,3)*3*POWER(X1887,2)*(1-X1887)+INDEX(Ci,$W1887,4)*POWER(X1887,3))</f>
        <v>1989.4578809744953</v>
      </c>
      <c r="Z1887" s="3">
        <f t="shared" si="766"/>
        <v>1989.4578809744953</v>
      </c>
      <c r="AA1887" s="3">
        <f t="shared" si="767"/>
        <v>1990.710021972656</v>
      </c>
      <c r="AB1887" s="3">
        <f t="shared" si="776"/>
        <v>-1.2521409981607121</v>
      </c>
      <c r="AC1887" s="3">
        <f t="shared" si="777"/>
        <v>1.2521409981607121</v>
      </c>
      <c r="AE1887" s="34">
        <f t="shared" si="768"/>
        <v>18</v>
      </c>
      <c r="AF1887" s="73" t="b">
        <f>COUNTIF('Power Curve'!$D$2:$D$31,AE1887)&gt;0</f>
        <v>1</v>
      </c>
      <c r="AG1887" s="73" t="b">
        <f t="shared" si="769"/>
        <v>0</v>
      </c>
      <c r="AH1887" s="73" t="b">
        <f t="shared" si="778"/>
        <v>1</v>
      </c>
      <c r="AI1887" s="34" t="str">
        <f t="shared" si="770"/>
        <v>Outer</v>
      </c>
      <c r="AJ1887" s="35" t="str">
        <f t="shared" si="779"/>
        <v>2.2-2.3</v>
      </c>
      <c r="AK1887" s="36" t="str">
        <f t="shared" si="771"/>
        <v>10-11</v>
      </c>
      <c r="AL1887" s="36" t="str">
        <f t="shared" si="772"/>
        <v>Mar</v>
      </c>
      <c r="AM1887" s="35" t="str">
        <f t="shared" si="773"/>
        <v>295-305</v>
      </c>
      <c r="AN1887" s="36" t="str">
        <f t="shared" si="774"/>
        <v>HWS-HTI</v>
      </c>
    </row>
    <row r="1888" spans="5:40" x14ac:dyDescent="0.3">
      <c r="E1888" s="12">
        <v>40980.444444444445</v>
      </c>
      <c r="F1888" s="16">
        <v>17.63</v>
      </c>
      <c r="G1888" s="16">
        <v>1992.1499938964871</v>
      </c>
      <c r="H1888" s="29">
        <v>1.1864630159777072</v>
      </c>
      <c r="I1888" s="26">
        <v>297</v>
      </c>
      <c r="J1888" s="30">
        <v>0.15598411798071471</v>
      </c>
      <c r="K1888" s="31">
        <v>0.13219325101345289</v>
      </c>
      <c r="L1888" s="111">
        <f t="shared" si="754"/>
        <v>2.1</v>
      </c>
      <c r="M1888" s="112">
        <f t="shared" si="755"/>
        <v>0.16</v>
      </c>
      <c r="N1888" s="112" t="b">
        <f t="shared" si="756"/>
        <v>0</v>
      </c>
      <c r="O1888" s="112" t="b">
        <f t="shared" si="757"/>
        <v>1</v>
      </c>
      <c r="P1888" s="113">
        <f t="shared" si="758"/>
        <v>21</v>
      </c>
      <c r="Q1888" s="113">
        <f t="shared" si="759"/>
        <v>10</v>
      </c>
      <c r="R1888" s="114" t="str">
        <f t="shared" si="775"/>
        <v>2.1-0.16</v>
      </c>
      <c r="S1888" s="127">
        <f t="shared" si="760"/>
        <v>0</v>
      </c>
      <c r="T1888" s="112" t="b">
        <f t="shared" si="761"/>
        <v>0</v>
      </c>
      <c r="U1888" s="22">
        <f t="shared" si="762"/>
        <v>17.443154108676939</v>
      </c>
      <c r="V1888" s="22">
        <f t="shared" si="763"/>
        <v>2.0539456730048768</v>
      </c>
      <c r="W1888" s="81">
        <f t="shared" si="764"/>
        <v>18</v>
      </c>
      <c r="X1888" s="22">
        <f t="shared" si="765"/>
        <v>0.49092702871290184</v>
      </c>
      <c r="Y1888" s="3">
        <f>IF(U1888&gt;'Power Curve'!$C$37,0,INDEX(Ci,$W1888,1)*POWER(1-X1888,3)+INDEX(Ci,$W1888,2)*3*X1888*POWER(1-X1888,2)+INDEX(Ci,$W1888,3)*3*POWER(X1888,2)*(1-X1888)+INDEX(Ci,$W1888,4)*POWER(X1888,3))</f>
        <v>1982.6319797299168</v>
      </c>
      <c r="Z1888" s="3">
        <f t="shared" si="766"/>
        <v>1982.6319797299168</v>
      </c>
      <c r="AA1888" s="3">
        <f t="shared" si="767"/>
        <v>1992.1499938964871</v>
      </c>
      <c r="AB1888" s="3">
        <f t="shared" si="776"/>
        <v>-9.5180141665703104</v>
      </c>
      <c r="AC1888" s="3">
        <f t="shared" si="777"/>
        <v>9.5180141665703104</v>
      </c>
      <c r="AE1888" s="34">
        <f t="shared" si="768"/>
        <v>17</v>
      </c>
      <c r="AF1888" s="73" t="b">
        <f>COUNTIF('Power Curve'!$D$2:$D$31,AE1888)&gt;0</f>
        <v>1</v>
      </c>
      <c r="AG1888" s="73" t="b">
        <f t="shared" si="769"/>
        <v>0</v>
      </c>
      <c r="AH1888" s="73" t="b">
        <f t="shared" si="778"/>
        <v>1</v>
      </c>
      <c r="AI1888" s="34" t="str">
        <f t="shared" si="770"/>
        <v>Outer</v>
      </c>
      <c r="AJ1888" s="35" t="str">
        <f t="shared" si="779"/>
        <v>2.0-2.1</v>
      </c>
      <c r="AK1888" s="36" t="str">
        <f t="shared" si="771"/>
        <v>10-11</v>
      </c>
      <c r="AL1888" s="36" t="str">
        <f t="shared" si="772"/>
        <v>Mar</v>
      </c>
      <c r="AM1888" s="35" t="str">
        <f t="shared" si="773"/>
        <v>295-305</v>
      </c>
      <c r="AN1888" s="36" t="str">
        <f t="shared" si="774"/>
        <v>HWS-HTI</v>
      </c>
    </row>
    <row r="1889" spans="5:40" x14ac:dyDescent="0.3">
      <c r="E1889" s="12">
        <v>40980.451388888891</v>
      </c>
      <c r="F1889" s="16">
        <v>18.899999999999999</v>
      </c>
      <c r="G1889" s="16">
        <v>1996.5400543212891</v>
      </c>
      <c r="H1889" s="29">
        <v>1.1870295131548361</v>
      </c>
      <c r="I1889" s="26">
        <v>295.10000000000002</v>
      </c>
      <c r="J1889" s="30">
        <v>0.11375661375661376</v>
      </c>
      <c r="K1889" s="31">
        <v>9.0599466961765115E-2</v>
      </c>
      <c r="L1889" s="111">
        <f t="shared" si="754"/>
        <v>2.2000000000000002</v>
      </c>
      <c r="M1889" s="112">
        <f t="shared" si="755"/>
        <v>0.11</v>
      </c>
      <c r="N1889" s="112" t="b">
        <f t="shared" si="756"/>
        <v>0</v>
      </c>
      <c r="O1889" s="112" t="b">
        <f t="shared" si="757"/>
        <v>1</v>
      </c>
      <c r="P1889" s="113">
        <f t="shared" si="758"/>
        <v>22</v>
      </c>
      <c r="Q1889" s="113">
        <f t="shared" si="759"/>
        <v>15</v>
      </c>
      <c r="R1889" s="114" t="str">
        <f t="shared" si="775"/>
        <v>2.2-0.11</v>
      </c>
      <c r="S1889" s="127">
        <f t="shared" si="760"/>
        <v>0</v>
      </c>
      <c r="T1889" s="112" t="b">
        <f t="shared" si="761"/>
        <v>0</v>
      </c>
      <c r="U1889" s="22">
        <f t="shared" si="762"/>
        <v>18.702670111713864</v>
      </c>
      <c r="V1889" s="22">
        <f t="shared" si="763"/>
        <v>2.2486079314244738</v>
      </c>
      <c r="W1889" s="81">
        <f t="shared" si="764"/>
        <v>20</v>
      </c>
      <c r="X1889" s="22">
        <f t="shared" si="765"/>
        <v>0.3718877930945208</v>
      </c>
      <c r="Y1889" s="3">
        <f>IF(U1889&gt;'Power Curve'!$C$37,0,INDEX(Ci,$W1889,1)*POWER(1-X1889,3)+INDEX(Ci,$W1889,2)*3*X1889*POWER(1-X1889,2)+INDEX(Ci,$W1889,3)*3*POWER(X1889,2)*(1-X1889)+INDEX(Ci,$W1889,4)*POWER(X1889,3))</f>
        <v>1989.4713307698573</v>
      </c>
      <c r="Z1889" s="3">
        <f t="shared" si="766"/>
        <v>1989.4713307698573</v>
      </c>
      <c r="AA1889" s="3">
        <f t="shared" si="767"/>
        <v>1996.5400543212891</v>
      </c>
      <c r="AB1889" s="3">
        <f t="shared" si="776"/>
        <v>-7.0687235514317308</v>
      </c>
      <c r="AC1889" s="3">
        <f t="shared" si="777"/>
        <v>7.0687235514317308</v>
      </c>
      <c r="AE1889" s="34">
        <f t="shared" si="768"/>
        <v>19</v>
      </c>
      <c r="AF1889" s="73" t="b">
        <f>COUNTIF('Power Curve'!$D$2:$D$31,AE1889)&gt;0</f>
        <v>1</v>
      </c>
      <c r="AG1889" s="73" t="b">
        <f t="shared" si="769"/>
        <v>0</v>
      </c>
      <c r="AH1889" s="73" t="b">
        <f t="shared" si="778"/>
        <v>1</v>
      </c>
      <c r="AI1889" s="34" t="str">
        <f t="shared" si="770"/>
        <v>Outer</v>
      </c>
      <c r="AJ1889" s="35" t="str">
        <f t="shared" si="779"/>
        <v>2.2-2.3</v>
      </c>
      <c r="AK1889" s="36" t="str">
        <f t="shared" si="771"/>
        <v>10-11</v>
      </c>
      <c r="AL1889" s="36" t="str">
        <f t="shared" si="772"/>
        <v>Mar</v>
      </c>
      <c r="AM1889" s="35" t="str">
        <f t="shared" si="773"/>
        <v>295-305</v>
      </c>
      <c r="AN1889" s="36" t="str">
        <f t="shared" si="774"/>
        <v>Inner-TI</v>
      </c>
    </row>
    <row r="1890" spans="5:40" x14ac:dyDescent="0.3">
      <c r="E1890" s="12">
        <v>40980.458333333336</v>
      </c>
      <c r="F1890" s="16">
        <v>17.510000000000002</v>
      </c>
      <c r="G1890" s="16">
        <v>1996.159973144536</v>
      </c>
      <c r="H1890" s="29">
        <v>1.1877856339374899</v>
      </c>
      <c r="I1890" s="26">
        <v>294</v>
      </c>
      <c r="J1890" s="30">
        <v>0.12906910336950311</v>
      </c>
      <c r="K1890" s="31">
        <v>0.11721514768766482</v>
      </c>
      <c r="L1890" s="111">
        <f t="shared" si="754"/>
        <v>2</v>
      </c>
      <c r="M1890" s="112">
        <f t="shared" si="755"/>
        <v>0.13</v>
      </c>
      <c r="N1890" s="112" t="b">
        <f t="shared" si="756"/>
        <v>1</v>
      </c>
      <c r="O1890" s="112" t="b">
        <f t="shared" si="757"/>
        <v>1</v>
      </c>
      <c r="P1890" s="113">
        <f t="shared" si="758"/>
        <v>19.999999999999996</v>
      </c>
      <c r="Q1890" s="113">
        <f t="shared" si="759"/>
        <v>13</v>
      </c>
      <c r="R1890" s="114" t="str">
        <f t="shared" si="775"/>
        <v>2-0.13</v>
      </c>
      <c r="S1890" s="127">
        <f t="shared" si="760"/>
        <v>-3.7048256344578942E-4</v>
      </c>
      <c r="T1890" s="112" t="b">
        <f t="shared" si="761"/>
        <v>1</v>
      </c>
      <c r="U1890" s="22">
        <f t="shared" si="762"/>
        <v>17.330861007901568</v>
      </c>
      <c r="V1890" s="22">
        <f t="shared" si="763"/>
        <v>2.0365904122942813</v>
      </c>
      <c r="W1890" s="81">
        <f t="shared" si="764"/>
        <v>18</v>
      </c>
      <c r="X1890" s="22">
        <f t="shared" si="765"/>
        <v>0.37010984039538503</v>
      </c>
      <c r="Y1890" s="3">
        <f>IF(U1890&gt;'Power Curve'!$C$37,0,INDEX(Ci,$W1890,1)*POWER(1-X1890,3)+INDEX(Ci,$W1890,2)*3*X1890*POWER(1-X1890,2)+INDEX(Ci,$W1890,3)*3*POWER(X1890,2)*(1-X1890)+INDEX(Ci,$W1890,4)*POWER(X1890,3))</f>
        <v>1983.5548253218392</v>
      </c>
      <c r="Z1890" s="3">
        <f t="shared" si="766"/>
        <v>1982.8199528454188</v>
      </c>
      <c r="AA1890" s="3">
        <f t="shared" si="767"/>
        <v>1996.159973144536</v>
      </c>
      <c r="AB1890" s="3">
        <f t="shared" si="776"/>
        <v>-13.340020299117214</v>
      </c>
      <c r="AC1890" s="3">
        <f t="shared" si="777"/>
        <v>13.340020299117214</v>
      </c>
      <c r="AE1890" s="34">
        <f t="shared" si="768"/>
        <v>17</v>
      </c>
      <c r="AF1890" s="73" t="b">
        <f>COUNTIF('Power Curve'!$D$2:$D$31,AE1890)&gt;0</f>
        <v>1</v>
      </c>
      <c r="AG1890" s="73" t="b">
        <f t="shared" si="769"/>
        <v>0</v>
      </c>
      <c r="AH1890" s="73" t="b">
        <f t="shared" si="778"/>
        <v>1</v>
      </c>
      <c r="AI1890" s="34" t="str">
        <f t="shared" si="770"/>
        <v>Inner</v>
      </c>
      <c r="AJ1890" s="35" t="str">
        <f t="shared" si="779"/>
        <v>2.0-2.1</v>
      </c>
      <c r="AK1890" s="36" t="str">
        <f t="shared" si="771"/>
        <v>11-12</v>
      </c>
      <c r="AL1890" s="36" t="str">
        <f t="shared" si="772"/>
        <v>Mar</v>
      </c>
      <c r="AM1890" s="35" t="str">
        <f t="shared" si="773"/>
        <v>285-295</v>
      </c>
      <c r="AN1890" s="36" t="str">
        <f t="shared" si="774"/>
        <v>Inner-TI</v>
      </c>
    </row>
    <row r="1891" spans="5:40" x14ac:dyDescent="0.3">
      <c r="E1891" s="12">
        <v>40980.465277777781</v>
      </c>
      <c r="F1891" s="16">
        <v>18.79</v>
      </c>
      <c r="G1891" s="16">
        <v>1995.859970092778</v>
      </c>
      <c r="H1891" s="29">
        <v>1.1881785358292924</v>
      </c>
      <c r="I1891" s="26">
        <v>294.60000000000002</v>
      </c>
      <c r="J1891" s="30">
        <v>9.3134646088344875E-2</v>
      </c>
      <c r="K1891" s="31">
        <v>0.12656039539866404</v>
      </c>
      <c r="L1891" s="111">
        <f t="shared" si="754"/>
        <v>2.2000000000000002</v>
      </c>
      <c r="M1891" s="112">
        <f t="shared" si="755"/>
        <v>0.09</v>
      </c>
      <c r="N1891" s="112" t="b">
        <f t="shared" si="756"/>
        <v>0</v>
      </c>
      <c r="O1891" s="112" t="b">
        <f t="shared" si="757"/>
        <v>1</v>
      </c>
      <c r="P1891" s="113">
        <f t="shared" si="758"/>
        <v>22</v>
      </c>
      <c r="Q1891" s="113">
        <f t="shared" si="759"/>
        <v>17</v>
      </c>
      <c r="R1891" s="114" t="str">
        <f t="shared" si="775"/>
        <v>2.2-0.09</v>
      </c>
      <c r="S1891" s="127">
        <f t="shared" si="760"/>
        <v>0</v>
      </c>
      <c r="T1891" s="112" t="b">
        <f t="shared" si="761"/>
        <v>0</v>
      </c>
      <c r="U1891" s="22">
        <f t="shared" si="762"/>
        <v>18.599816148933957</v>
      </c>
      <c r="V1891" s="22">
        <f t="shared" si="763"/>
        <v>2.2327115199188907</v>
      </c>
      <c r="W1891" s="81">
        <f t="shared" si="764"/>
        <v>20</v>
      </c>
      <c r="X1891" s="22">
        <f t="shared" si="765"/>
        <v>0.19244821992397015</v>
      </c>
      <c r="Y1891" s="3">
        <f>IF(U1891&gt;'Power Curve'!$C$37,0,INDEX(Ci,$W1891,1)*POWER(1-X1891,3)+INDEX(Ci,$W1891,2)*3*X1891*POWER(1-X1891,2)+INDEX(Ci,$W1891,3)*3*POWER(X1891,2)*(1-X1891)+INDEX(Ci,$W1891,4)*POWER(X1891,3))</f>
        <v>1989.4713307698573</v>
      </c>
      <c r="Z1891" s="3">
        <f t="shared" si="766"/>
        <v>1989.4713307698573</v>
      </c>
      <c r="AA1891" s="3">
        <f t="shared" si="767"/>
        <v>1995.859970092778</v>
      </c>
      <c r="AB1891" s="3">
        <f t="shared" si="776"/>
        <v>-6.3886393229206533</v>
      </c>
      <c r="AC1891" s="3">
        <f t="shared" si="777"/>
        <v>6.3886393229206533</v>
      </c>
      <c r="AE1891" s="34">
        <f t="shared" si="768"/>
        <v>19</v>
      </c>
      <c r="AF1891" s="73" t="b">
        <f>COUNTIF('Power Curve'!$D$2:$D$31,AE1891)&gt;0</f>
        <v>1</v>
      </c>
      <c r="AG1891" s="73" t="b">
        <f t="shared" si="769"/>
        <v>0</v>
      </c>
      <c r="AH1891" s="73" t="b">
        <f t="shared" si="778"/>
        <v>1</v>
      </c>
      <c r="AI1891" s="34" t="str">
        <f t="shared" si="770"/>
        <v>Outer</v>
      </c>
      <c r="AJ1891" s="35" t="str">
        <f t="shared" si="779"/>
        <v>2.2-2.3</v>
      </c>
      <c r="AK1891" s="36" t="str">
        <f t="shared" si="771"/>
        <v>11-12</v>
      </c>
      <c r="AL1891" s="36" t="str">
        <f t="shared" si="772"/>
        <v>Mar</v>
      </c>
      <c r="AM1891" s="35" t="str">
        <f t="shared" si="773"/>
        <v>285-295</v>
      </c>
      <c r="AN1891" s="36" t="str">
        <f t="shared" si="774"/>
        <v>HWS-LTI</v>
      </c>
    </row>
    <row r="1892" spans="5:40" x14ac:dyDescent="0.3">
      <c r="E1892" s="12">
        <v>40980.472222222219</v>
      </c>
      <c r="F1892" s="16">
        <v>17.190000000000001</v>
      </c>
      <c r="G1892" s="16">
        <v>1997.9399871826149</v>
      </c>
      <c r="H1892" s="29">
        <v>1.1896792112858439</v>
      </c>
      <c r="I1892" s="26">
        <v>295.5</v>
      </c>
      <c r="J1892" s="30">
        <v>0.11867364746945898</v>
      </c>
      <c r="K1892" s="31">
        <v>0.10725394337045058</v>
      </c>
      <c r="L1892" s="111">
        <f t="shared" si="754"/>
        <v>2</v>
      </c>
      <c r="M1892" s="112">
        <f t="shared" si="755"/>
        <v>0.12</v>
      </c>
      <c r="N1892" s="112" t="b">
        <f t="shared" si="756"/>
        <v>1</v>
      </c>
      <c r="O1892" s="112" t="b">
        <f t="shared" si="757"/>
        <v>1</v>
      </c>
      <c r="P1892" s="113">
        <f t="shared" si="758"/>
        <v>19.999999999999996</v>
      </c>
      <c r="Q1892" s="113">
        <f t="shared" si="759"/>
        <v>14</v>
      </c>
      <c r="R1892" s="114" t="str">
        <f t="shared" si="775"/>
        <v>2-0.12</v>
      </c>
      <c r="S1892" s="127">
        <f t="shared" si="760"/>
        <v>-4.1701804814553699E-4</v>
      </c>
      <c r="T1892" s="112" t="b">
        <f t="shared" si="761"/>
        <v>1</v>
      </c>
      <c r="U1892" s="22">
        <f t="shared" si="762"/>
        <v>17.023171377787705</v>
      </c>
      <c r="V1892" s="22">
        <f t="shared" si="763"/>
        <v>1.989035988098133</v>
      </c>
      <c r="W1892" s="81">
        <f t="shared" si="764"/>
        <v>18</v>
      </c>
      <c r="X1892" s="22">
        <f t="shared" si="765"/>
        <v>3.9063714425667986E-2</v>
      </c>
      <c r="Y1892" s="3">
        <f>IF(U1892&gt;'Power Curve'!$C$37,0,INDEX(Ci,$W1892,1)*POWER(1-X1892,3)+INDEX(Ci,$W1892,2)*3*X1892*POWER(1-X1892,2)+INDEX(Ci,$W1892,3)*3*POWER(X1892,2)*(1-X1892)+INDEX(Ci,$W1892,4)*POWER(X1892,3))</f>
        <v>1985.1469026958257</v>
      </c>
      <c r="Z1892" s="3">
        <f t="shared" si="766"/>
        <v>1984.3190606091814</v>
      </c>
      <c r="AA1892" s="3">
        <f t="shared" si="767"/>
        <v>1997.9399871826149</v>
      </c>
      <c r="AB1892" s="3">
        <f t="shared" si="776"/>
        <v>-13.620926573433508</v>
      </c>
      <c r="AC1892" s="3">
        <f t="shared" si="777"/>
        <v>13.620926573433508</v>
      </c>
      <c r="AE1892" s="34">
        <f t="shared" si="768"/>
        <v>17</v>
      </c>
      <c r="AF1892" s="73" t="b">
        <f>COUNTIF('Power Curve'!$D$2:$D$31,AE1892)&gt;0</f>
        <v>1</v>
      </c>
      <c r="AG1892" s="73" t="b">
        <f t="shared" si="769"/>
        <v>0</v>
      </c>
      <c r="AH1892" s="73" t="b">
        <f t="shared" si="778"/>
        <v>1</v>
      </c>
      <c r="AI1892" s="34" t="str">
        <f t="shared" si="770"/>
        <v>Inner</v>
      </c>
      <c r="AJ1892" s="35" t="str">
        <f t="shared" si="779"/>
        <v>1.9-2.0</v>
      </c>
      <c r="AK1892" s="36" t="str">
        <f t="shared" si="771"/>
        <v>11-12</v>
      </c>
      <c r="AL1892" s="36" t="str">
        <f t="shared" si="772"/>
        <v>Mar</v>
      </c>
      <c r="AM1892" s="35" t="str">
        <f t="shared" si="773"/>
        <v>295-305</v>
      </c>
      <c r="AN1892" s="36" t="str">
        <f t="shared" si="774"/>
        <v>Inner-TI</v>
      </c>
    </row>
    <row r="1893" spans="5:40" x14ac:dyDescent="0.3">
      <c r="E1893" s="12">
        <v>40980.479166666664</v>
      </c>
      <c r="F1893" s="16">
        <v>16.48</v>
      </c>
      <c r="G1893" s="16">
        <v>1993.569946289063</v>
      </c>
      <c r="H1893" s="29">
        <v>1.1899120658356057</v>
      </c>
      <c r="I1893" s="26">
        <v>294.39999999999998</v>
      </c>
      <c r="J1893" s="30">
        <v>0.12075242718446602</v>
      </c>
      <c r="K1893" s="31">
        <v>0.11322684974619443</v>
      </c>
      <c r="L1893" s="111">
        <f t="shared" si="754"/>
        <v>1.9000000000000001</v>
      </c>
      <c r="M1893" s="112">
        <f t="shared" si="755"/>
        <v>0.12</v>
      </c>
      <c r="N1893" s="112" t="b">
        <f t="shared" si="756"/>
        <v>1</v>
      </c>
      <c r="O1893" s="112" t="b">
        <f t="shared" si="757"/>
        <v>1</v>
      </c>
      <c r="P1893" s="113">
        <f t="shared" si="758"/>
        <v>19</v>
      </c>
      <c r="Q1893" s="113">
        <f t="shared" si="759"/>
        <v>14</v>
      </c>
      <c r="R1893" s="114" t="str">
        <f t="shared" si="775"/>
        <v>1.9-0.12</v>
      </c>
      <c r="S1893" s="127">
        <f t="shared" si="760"/>
        <v>-6.310010341642519E-4</v>
      </c>
      <c r="T1893" s="112" t="b">
        <f t="shared" si="761"/>
        <v>1</v>
      </c>
      <c r="U1893" s="22">
        <f t="shared" si="762"/>
        <v>16.321126613798238</v>
      </c>
      <c r="V1893" s="22">
        <f t="shared" si="763"/>
        <v>1.8805327067262998</v>
      </c>
      <c r="W1893" s="81">
        <f t="shared" si="764"/>
        <v>17</v>
      </c>
      <c r="X1893" s="22">
        <f t="shared" si="765"/>
        <v>0.326808838873267</v>
      </c>
      <c r="Y1893" s="3">
        <f>IF(U1893&gt;'Power Curve'!$C$37,0,INDEX(Ci,$W1893,1)*POWER(1-X1893,3)+INDEX(Ci,$W1893,2)*3*X1893*POWER(1-X1893,2)+INDEX(Ci,$W1893,3)*3*POWER(X1893,2)*(1-X1893)+INDEX(Ci,$W1893,4)*POWER(X1893,3))</f>
        <v>1983.5436093306814</v>
      </c>
      <c r="Z1893" s="3">
        <f t="shared" si="766"/>
        <v>1982.2919912618838</v>
      </c>
      <c r="AA1893" s="3">
        <f t="shared" si="767"/>
        <v>1993.569946289063</v>
      </c>
      <c r="AB1893" s="3">
        <f t="shared" si="776"/>
        <v>-11.277955027179132</v>
      </c>
      <c r="AC1893" s="3">
        <f t="shared" si="777"/>
        <v>11.277955027179132</v>
      </c>
      <c r="AE1893" s="34">
        <f t="shared" si="768"/>
        <v>16</v>
      </c>
      <c r="AF1893" s="73" t="b">
        <f>COUNTIF('Power Curve'!$D$2:$D$31,AE1893)&gt;0</f>
        <v>1</v>
      </c>
      <c r="AG1893" s="73" t="b">
        <f t="shared" si="769"/>
        <v>0</v>
      </c>
      <c r="AH1893" s="73" t="b">
        <f t="shared" si="778"/>
        <v>1</v>
      </c>
      <c r="AI1893" s="34" t="str">
        <f t="shared" si="770"/>
        <v>Inner</v>
      </c>
      <c r="AJ1893" s="35" t="str">
        <f t="shared" si="779"/>
        <v>1.8-1.9</v>
      </c>
      <c r="AK1893" s="36" t="str">
        <f t="shared" si="771"/>
        <v>11-12</v>
      </c>
      <c r="AL1893" s="36" t="str">
        <f t="shared" si="772"/>
        <v>Mar</v>
      </c>
      <c r="AM1893" s="35" t="str">
        <f t="shared" si="773"/>
        <v>285-295</v>
      </c>
      <c r="AN1893" s="36" t="str">
        <f t="shared" si="774"/>
        <v>Inner-TI</v>
      </c>
    </row>
    <row r="1894" spans="5:40" x14ac:dyDescent="0.3">
      <c r="E1894" s="12">
        <v>40980.486111111109</v>
      </c>
      <c r="F1894" s="16">
        <v>17.440000000000001</v>
      </c>
      <c r="G1894" s="16">
        <v>1991.6099395751951</v>
      </c>
      <c r="H1894" s="29">
        <v>1.1898105319948813</v>
      </c>
      <c r="I1894" s="26">
        <v>297.10000000000002</v>
      </c>
      <c r="J1894" s="30">
        <v>0.1238532110091743</v>
      </c>
      <c r="K1894" s="31">
        <v>0.10844801671188475</v>
      </c>
      <c r="L1894" s="111">
        <f t="shared" si="754"/>
        <v>2</v>
      </c>
      <c r="M1894" s="112">
        <f t="shared" si="755"/>
        <v>0.12</v>
      </c>
      <c r="N1894" s="112" t="b">
        <f t="shared" si="756"/>
        <v>1</v>
      </c>
      <c r="O1894" s="112" t="b">
        <f t="shared" si="757"/>
        <v>1</v>
      </c>
      <c r="P1894" s="113">
        <f t="shared" si="758"/>
        <v>19.999999999999996</v>
      </c>
      <c r="Q1894" s="113">
        <f t="shared" si="759"/>
        <v>14</v>
      </c>
      <c r="R1894" s="114" t="str">
        <f t="shared" si="775"/>
        <v>2-0.12</v>
      </c>
      <c r="S1894" s="127">
        <f t="shared" si="760"/>
        <v>-4.1701804814553699E-4</v>
      </c>
      <c r="T1894" s="112" t="b">
        <f t="shared" si="761"/>
        <v>1</v>
      </c>
      <c r="U1894" s="22">
        <f t="shared" si="762"/>
        <v>17.271380576415105</v>
      </c>
      <c r="V1894" s="22">
        <f t="shared" si="763"/>
        <v>2.0273975198681358</v>
      </c>
      <c r="W1894" s="81">
        <f t="shared" si="764"/>
        <v>18</v>
      </c>
      <c r="X1894" s="22">
        <f t="shared" si="765"/>
        <v>0.30611429265036</v>
      </c>
      <c r="Y1894" s="3">
        <f>IF(U1894&gt;'Power Curve'!$C$37,0,INDEX(Ci,$W1894,1)*POWER(1-X1894,3)+INDEX(Ci,$W1894,2)*3*X1894*POWER(1-X1894,2)+INDEX(Ci,$W1894,3)*3*POWER(X1894,2)*(1-X1894)+INDEX(Ci,$W1894,4)*POWER(X1894,3))</f>
        <v>1984.0025603311246</v>
      </c>
      <c r="Z1894" s="3">
        <f t="shared" si="766"/>
        <v>1983.1751954558997</v>
      </c>
      <c r="AA1894" s="3">
        <f t="shared" si="767"/>
        <v>1991.6099395751951</v>
      </c>
      <c r="AB1894" s="3">
        <f t="shared" si="776"/>
        <v>-8.4347441192953738</v>
      </c>
      <c r="AC1894" s="3">
        <f t="shared" si="777"/>
        <v>8.4347441192953738</v>
      </c>
      <c r="AE1894" s="34">
        <f t="shared" si="768"/>
        <v>17</v>
      </c>
      <c r="AF1894" s="73" t="b">
        <f>COUNTIF('Power Curve'!$D$2:$D$31,AE1894)&gt;0</f>
        <v>1</v>
      </c>
      <c r="AG1894" s="73" t="b">
        <f t="shared" si="769"/>
        <v>0</v>
      </c>
      <c r="AH1894" s="73" t="b">
        <f t="shared" si="778"/>
        <v>1</v>
      </c>
      <c r="AI1894" s="34" t="str">
        <f t="shared" si="770"/>
        <v>Inner</v>
      </c>
      <c r="AJ1894" s="35" t="str">
        <f t="shared" si="779"/>
        <v>2.0-2.1</v>
      </c>
      <c r="AK1894" s="36" t="str">
        <f t="shared" si="771"/>
        <v>11-12</v>
      </c>
      <c r="AL1894" s="36" t="str">
        <f t="shared" si="772"/>
        <v>Mar</v>
      </c>
      <c r="AM1894" s="35" t="str">
        <f t="shared" si="773"/>
        <v>295-305</v>
      </c>
      <c r="AN1894" s="36" t="str">
        <f t="shared" si="774"/>
        <v>Inner-TI</v>
      </c>
    </row>
    <row r="1895" spans="5:40" x14ac:dyDescent="0.3">
      <c r="E1895" s="12">
        <v>40980.493055555555</v>
      </c>
      <c r="F1895" s="16">
        <v>15.66</v>
      </c>
      <c r="G1895" s="16">
        <v>1994.5400085449269</v>
      </c>
      <c r="H1895" s="29">
        <v>1.1909635727586871</v>
      </c>
      <c r="I1895" s="26">
        <v>297.39999999999998</v>
      </c>
      <c r="J1895" s="30">
        <v>0.11494252873563218</v>
      </c>
      <c r="K1895" s="31">
        <v>7.0189233390513098E-2</v>
      </c>
      <c r="L1895" s="111">
        <f t="shared" si="754"/>
        <v>1.8000000000000003</v>
      </c>
      <c r="M1895" s="112">
        <f t="shared" si="755"/>
        <v>0.11</v>
      </c>
      <c r="N1895" s="112" t="b">
        <f t="shared" si="756"/>
        <v>1</v>
      </c>
      <c r="O1895" s="112" t="b">
        <f t="shared" si="757"/>
        <v>1</v>
      </c>
      <c r="P1895" s="113">
        <f t="shared" si="758"/>
        <v>18</v>
      </c>
      <c r="Q1895" s="113">
        <f t="shared" si="759"/>
        <v>15</v>
      </c>
      <c r="R1895" s="114" t="str">
        <f t="shared" si="775"/>
        <v>1.8-0.11</v>
      </c>
      <c r="S1895" s="127">
        <f t="shared" si="760"/>
        <v>7.6294021619234314E-4</v>
      </c>
      <c r="T1895" s="112" t="b">
        <f t="shared" si="761"/>
        <v>1</v>
      </c>
      <c r="U1895" s="22">
        <f t="shared" si="762"/>
        <v>15.5135987405724</v>
      </c>
      <c r="V1895" s="22">
        <f t="shared" si="763"/>
        <v>1.7557266707887733</v>
      </c>
      <c r="W1895" s="81">
        <f t="shared" si="764"/>
        <v>16</v>
      </c>
      <c r="X1895" s="22">
        <f t="shared" si="765"/>
        <v>0.51446884157919215</v>
      </c>
      <c r="Y1895" s="3">
        <f>IF(U1895&gt;'Power Curve'!$C$37,0,INDEX(Ci,$W1895,1)*POWER(1-X1895,3)+INDEX(Ci,$W1895,2)*3*X1895*POWER(1-X1895,2)+INDEX(Ci,$W1895,3)*3*POWER(X1895,2)*(1-X1895)+INDEX(Ci,$W1895,4)*POWER(X1895,3))</f>
        <v>1980.8507138392438</v>
      </c>
      <c r="Z1895" s="3">
        <f t="shared" si="766"/>
        <v>1982.3619845111052</v>
      </c>
      <c r="AA1895" s="3">
        <f t="shared" si="767"/>
        <v>1994.5400085449269</v>
      </c>
      <c r="AB1895" s="3">
        <f t="shared" si="776"/>
        <v>-12.178024033821657</v>
      </c>
      <c r="AC1895" s="3">
        <f t="shared" si="777"/>
        <v>12.178024033821657</v>
      </c>
      <c r="AE1895" s="34">
        <f t="shared" si="768"/>
        <v>16</v>
      </c>
      <c r="AF1895" s="73" t="b">
        <f>COUNTIF('Power Curve'!$D$2:$D$31,AE1895)&gt;0</f>
        <v>1</v>
      </c>
      <c r="AG1895" s="73" t="b">
        <f t="shared" si="769"/>
        <v>0</v>
      </c>
      <c r="AH1895" s="73" t="b">
        <f t="shared" si="778"/>
        <v>1</v>
      </c>
      <c r="AI1895" s="34" t="str">
        <f t="shared" si="770"/>
        <v>Outer</v>
      </c>
      <c r="AJ1895" s="35" t="str">
        <f t="shared" si="779"/>
        <v>1.7-1.8</v>
      </c>
      <c r="AK1895" s="36" t="str">
        <f t="shared" si="771"/>
        <v>11-12</v>
      </c>
      <c r="AL1895" s="36" t="str">
        <f t="shared" si="772"/>
        <v>Mar</v>
      </c>
      <c r="AM1895" s="35" t="str">
        <f t="shared" si="773"/>
        <v>295-305</v>
      </c>
      <c r="AN1895" s="36" t="str">
        <f t="shared" si="774"/>
        <v>Inner-TI</v>
      </c>
    </row>
    <row r="1896" spans="5:40" x14ac:dyDescent="0.3">
      <c r="E1896" s="12">
        <v>40980.5</v>
      </c>
      <c r="F1896" s="16">
        <v>13.2</v>
      </c>
      <c r="G1896" s="16">
        <v>1974.270019531248</v>
      </c>
      <c r="H1896" s="29">
        <v>1.1916487874061115</v>
      </c>
      <c r="I1896" s="26">
        <v>295.8</v>
      </c>
      <c r="J1896" s="30">
        <v>0.13636363636363638</v>
      </c>
      <c r="K1896" s="31">
        <v>0.11881636494013935</v>
      </c>
      <c r="L1896" s="111">
        <f t="shared" si="754"/>
        <v>1.4000000000000001</v>
      </c>
      <c r="M1896" s="112">
        <f t="shared" si="755"/>
        <v>0.14000000000000001</v>
      </c>
      <c r="N1896" s="112" t="b">
        <f t="shared" si="756"/>
        <v>1</v>
      </c>
      <c r="O1896" s="112" t="b">
        <f t="shared" si="757"/>
        <v>1</v>
      </c>
      <c r="P1896" s="113">
        <f t="shared" si="758"/>
        <v>14</v>
      </c>
      <c r="Q1896" s="113">
        <f t="shared" si="759"/>
        <v>12</v>
      </c>
      <c r="R1896" s="114" t="str">
        <f t="shared" si="775"/>
        <v>1.4-0.14</v>
      </c>
      <c r="S1896" s="127">
        <f t="shared" si="760"/>
        <v>-4.3734296661873655E-3</v>
      </c>
      <c r="T1896" s="112" t="b">
        <f t="shared" si="761"/>
        <v>1</v>
      </c>
      <c r="U1896" s="22">
        <f t="shared" si="762"/>
        <v>13.079104009195957</v>
      </c>
      <c r="V1896" s="22">
        <f t="shared" si="763"/>
        <v>1.3794676622667079</v>
      </c>
      <c r="W1896" s="81">
        <f t="shared" si="764"/>
        <v>14</v>
      </c>
      <c r="X1896" s="22">
        <f t="shared" si="765"/>
        <v>9.2578180239089952E-2</v>
      </c>
      <c r="Y1896" s="3">
        <f>IF(U1896&gt;'Power Curve'!$C$37,0,INDEX(Ci,$W1896,1)*POWER(1-X1896,3)+INDEX(Ci,$W1896,2)*3*X1896*POWER(1-X1896,2)+INDEX(Ci,$W1896,3)*3*POWER(X1896,2)*(1-X1896)+INDEX(Ci,$W1896,4)*POWER(X1896,3))</f>
        <v>1955.706385063186</v>
      </c>
      <c r="Z1896" s="3">
        <f t="shared" si="766"/>
        <v>1947.1532407403986</v>
      </c>
      <c r="AA1896" s="3">
        <f t="shared" si="767"/>
        <v>1974.270019531248</v>
      </c>
      <c r="AB1896" s="3">
        <f t="shared" si="776"/>
        <v>-27.116778790849366</v>
      </c>
      <c r="AC1896" s="3">
        <f t="shared" si="777"/>
        <v>27.116778790849366</v>
      </c>
      <c r="AE1896" s="34">
        <f t="shared" si="768"/>
        <v>13</v>
      </c>
      <c r="AF1896" s="73" t="b">
        <f>COUNTIF('Power Curve'!$D$2:$D$31,AE1896)&gt;0</f>
        <v>1</v>
      </c>
      <c r="AG1896" s="73" t="b">
        <f t="shared" si="769"/>
        <v>0</v>
      </c>
      <c r="AH1896" s="73" t="b">
        <f t="shared" si="778"/>
        <v>1</v>
      </c>
      <c r="AI1896" s="34" t="str">
        <f t="shared" si="770"/>
        <v>Inner</v>
      </c>
      <c r="AJ1896" s="35" t="str">
        <f t="shared" si="779"/>
        <v>1.3-1.4</v>
      </c>
      <c r="AK1896" s="36" t="str">
        <f t="shared" si="771"/>
        <v>12-13</v>
      </c>
      <c r="AL1896" s="36" t="str">
        <f t="shared" si="772"/>
        <v>Mar</v>
      </c>
      <c r="AM1896" s="35" t="str">
        <f t="shared" si="773"/>
        <v>295-305</v>
      </c>
      <c r="AN1896" s="36" t="str">
        <f t="shared" si="774"/>
        <v>Inner-TI</v>
      </c>
    </row>
    <row r="1897" spans="5:40" x14ac:dyDescent="0.3">
      <c r="E1897" s="12">
        <v>40980.506944444445</v>
      </c>
      <c r="F1897" s="16">
        <v>12.26</v>
      </c>
      <c r="G1897" s="16">
        <v>1911.06994628906</v>
      </c>
      <c r="H1897" s="29">
        <v>1.1914868713625193</v>
      </c>
      <c r="I1897" s="26">
        <v>293.3</v>
      </c>
      <c r="J1897" s="30">
        <v>0.12887438825448613</v>
      </c>
      <c r="K1897" s="31">
        <v>0.12723504732971441</v>
      </c>
      <c r="L1897" s="111">
        <f t="shared" si="754"/>
        <v>1.2000000000000002</v>
      </c>
      <c r="M1897" s="112">
        <f t="shared" si="755"/>
        <v>0.13</v>
      </c>
      <c r="N1897" s="112" t="b">
        <f t="shared" si="756"/>
        <v>1</v>
      </c>
      <c r="O1897" s="112" t="b">
        <f t="shared" si="757"/>
        <v>1</v>
      </c>
      <c r="P1897" s="113">
        <f t="shared" si="758"/>
        <v>12</v>
      </c>
      <c r="Q1897" s="113">
        <f t="shared" si="759"/>
        <v>13</v>
      </c>
      <c r="R1897" s="114" t="str">
        <f t="shared" si="775"/>
        <v>1.2-0.13</v>
      </c>
      <c r="S1897" s="127">
        <f t="shared" si="760"/>
        <v>2.7735419214426767E-4</v>
      </c>
      <c r="T1897" s="112" t="b">
        <f t="shared" si="761"/>
        <v>1</v>
      </c>
      <c r="U1897" s="22">
        <f t="shared" si="762"/>
        <v>12.147163051447727</v>
      </c>
      <c r="V1897" s="22">
        <f t="shared" si="763"/>
        <v>1.2354331830607508</v>
      </c>
      <c r="W1897" s="81">
        <f t="shared" si="764"/>
        <v>13</v>
      </c>
      <c r="X1897" s="22">
        <f t="shared" si="765"/>
        <v>0.13243552379159712</v>
      </c>
      <c r="Y1897" s="3">
        <f>IF(U1897&gt;'Power Curve'!$C$37,0,INDEX(Ci,$W1897,1)*POWER(1-X1897,3)+INDEX(Ci,$W1897,2)*3*X1897*POWER(1-X1897,2)+INDEX(Ci,$W1897,3)*3*POWER(X1897,2)*(1-X1897)+INDEX(Ci,$W1897,4)*POWER(X1897,3))</f>
        <v>1924.0640388671482</v>
      </c>
      <c r="Z1897" s="3">
        <f t="shared" si="766"/>
        <v>1924.5976860942822</v>
      </c>
      <c r="AA1897" s="3">
        <f t="shared" si="767"/>
        <v>1911.06994628906</v>
      </c>
      <c r="AB1897" s="3">
        <f t="shared" si="776"/>
        <v>13.527739805222154</v>
      </c>
      <c r="AC1897" s="3">
        <f t="shared" si="777"/>
        <v>13.527739805222154</v>
      </c>
      <c r="AE1897" s="34">
        <f t="shared" si="768"/>
        <v>12</v>
      </c>
      <c r="AF1897" s="73" t="b">
        <f>COUNTIF('Power Curve'!$D$2:$D$31,AE1897)&gt;0</f>
        <v>1</v>
      </c>
      <c r="AG1897" s="73" t="b">
        <f t="shared" si="769"/>
        <v>0</v>
      </c>
      <c r="AH1897" s="73" t="b">
        <f t="shared" si="778"/>
        <v>1</v>
      </c>
      <c r="AI1897" s="34" t="str">
        <f t="shared" si="770"/>
        <v>Inner</v>
      </c>
      <c r="AJ1897" s="35" t="str">
        <f t="shared" si="779"/>
        <v>1.2-1.3</v>
      </c>
      <c r="AK1897" s="36" t="str">
        <f t="shared" si="771"/>
        <v>12-13</v>
      </c>
      <c r="AL1897" s="36" t="str">
        <f t="shared" si="772"/>
        <v>Mar</v>
      </c>
      <c r="AM1897" s="35" t="str">
        <f t="shared" si="773"/>
        <v>285-295</v>
      </c>
      <c r="AN1897" s="36" t="str">
        <f t="shared" si="774"/>
        <v>Inner-TI</v>
      </c>
    </row>
    <row r="1898" spans="5:40" x14ac:dyDescent="0.3">
      <c r="E1898" s="12">
        <v>40980.513888888891</v>
      </c>
      <c r="F1898" s="16">
        <v>13.16</v>
      </c>
      <c r="G1898" s="16">
        <v>1940.4800567626951</v>
      </c>
      <c r="H1898" s="29">
        <v>1.1903477407309855</v>
      </c>
      <c r="I1898" s="26">
        <v>290.10000000000002</v>
      </c>
      <c r="J1898" s="30">
        <v>0.15881458966565348</v>
      </c>
      <c r="K1898" s="31">
        <v>0.11996842668511186</v>
      </c>
      <c r="L1898" s="111">
        <f t="shared" si="754"/>
        <v>1.4000000000000001</v>
      </c>
      <c r="M1898" s="112">
        <f t="shared" si="755"/>
        <v>0.16</v>
      </c>
      <c r="N1898" s="112" t="b">
        <f t="shared" si="756"/>
        <v>1</v>
      </c>
      <c r="O1898" s="112" t="b">
        <f t="shared" si="757"/>
        <v>1</v>
      </c>
      <c r="P1898" s="113">
        <f t="shared" si="758"/>
        <v>14</v>
      </c>
      <c r="Q1898" s="113">
        <f t="shared" si="759"/>
        <v>10</v>
      </c>
      <c r="R1898" s="114" t="str">
        <f t="shared" si="775"/>
        <v>1.4-0.16</v>
      </c>
      <c r="S1898" s="127">
        <f t="shared" si="760"/>
        <v>-4.4284408338542292E-3</v>
      </c>
      <c r="T1898" s="112" t="b">
        <f t="shared" si="761"/>
        <v>1</v>
      </c>
      <c r="U1898" s="22">
        <f t="shared" si="762"/>
        <v>13.034723118145285</v>
      </c>
      <c r="V1898" s="22">
        <f t="shared" si="763"/>
        <v>1.3726084524894864</v>
      </c>
      <c r="W1898" s="81">
        <f t="shared" si="764"/>
        <v>14</v>
      </c>
      <c r="X1898" s="22">
        <f t="shared" si="765"/>
        <v>4.6528741493444346E-2</v>
      </c>
      <c r="Y1898" s="3">
        <f>IF(U1898&gt;'Power Curve'!$C$37,0,INDEX(Ci,$W1898,1)*POWER(1-X1898,3)+INDEX(Ci,$W1898,2)*3*X1898*POWER(1-X1898,2)+INDEX(Ci,$W1898,3)*3*POWER(X1898,2)*(1-X1898)+INDEX(Ci,$W1898,4)*POWER(X1898,3))</f>
        <v>1954.4426814236028</v>
      </c>
      <c r="Z1898" s="3">
        <f t="shared" si="766"/>
        <v>1945.7875476457591</v>
      </c>
      <c r="AA1898" s="3">
        <f t="shared" si="767"/>
        <v>1940.4800567626951</v>
      </c>
      <c r="AB1898" s="3">
        <f t="shared" si="776"/>
        <v>5.3074908830640197</v>
      </c>
      <c r="AC1898" s="3">
        <f t="shared" si="777"/>
        <v>5.3074908830640197</v>
      </c>
      <c r="AE1898" s="34">
        <f t="shared" si="768"/>
        <v>13</v>
      </c>
      <c r="AF1898" s="73" t="b">
        <f>COUNTIF('Power Curve'!$D$2:$D$31,AE1898)&gt;0</f>
        <v>1</v>
      </c>
      <c r="AG1898" s="73" t="b">
        <f t="shared" si="769"/>
        <v>0</v>
      </c>
      <c r="AH1898" s="73" t="b">
        <f t="shared" si="778"/>
        <v>1</v>
      </c>
      <c r="AI1898" s="34" t="str">
        <f t="shared" si="770"/>
        <v>Outer</v>
      </c>
      <c r="AJ1898" s="35" t="str">
        <f t="shared" si="779"/>
        <v>1.3-1.4</v>
      </c>
      <c r="AK1898" s="36" t="str">
        <f t="shared" si="771"/>
        <v>12-13</v>
      </c>
      <c r="AL1898" s="36" t="str">
        <f t="shared" si="772"/>
        <v>Mar</v>
      </c>
      <c r="AM1898" s="35" t="str">
        <f t="shared" si="773"/>
        <v>285-295</v>
      </c>
      <c r="AN1898" s="36" t="str">
        <f t="shared" si="774"/>
        <v>HWS-HTI</v>
      </c>
    </row>
    <row r="1899" spans="5:40" x14ac:dyDescent="0.3">
      <c r="E1899" s="12">
        <v>40980.520833333336</v>
      </c>
      <c r="F1899" s="16">
        <v>13.78</v>
      </c>
      <c r="G1899" s="16">
        <v>1986.4499664306691</v>
      </c>
      <c r="H1899" s="29">
        <v>1.1902602050689401</v>
      </c>
      <c r="I1899" s="26">
        <v>293.3</v>
      </c>
      <c r="J1899" s="30">
        <v>0.14005805515239478</v>
      </c>
      <c r="K1899" s="31">
        <v>0.10989273108326968</v>
      </c>
      <c r="L1899" s="111">
        <f t="shared" si="754"/>
        <v>1.5000000000000002</v>
      </c>
      <c r="M1899" s="112">
        <f t="shared" si="755"/>
        <v>0.14000000000000001</v>
      </c>
      <c r="N1899" s="112" t="b">
        <f t="shared" si="756"/>
        <v>1</v>
      </c>
      <c r="O1899" s="112" t="b">
        <f t="shared" si="757"/>
        <v>1</v>
      </c>
      <c r="P1899" s="113">
        <f t="shared" si="758"/>
        <v>15</v>
      </c>
      <c r="Q1899" s="113">
        <f t="shared" si="759"/>
        <v>12</v>
      </c>
      <c r="R1899" s="114" t="str">
        <f t="shared" si="775"/>
        <v>1.5-0.14</v>
      </c>
      <c r="S1899" s="127">
        <f t="shared" si="760"/>
        <v>-1.010407212220238E-3</v>
      </c>
      <c r="T1899" s="112" t="b">
        <f t="shared" si="761"/>
        <v>1</v>
      </c>
      <c r="U1899" s="22">
        <f t="shared" si="762"/>
        <v>13.648486439104522</v>
      </c>
      <c r="V1899" s="22">
        <f t="shared" si="763"/>
        <v>1.4674675522587288</v>
      </c>
      <c r="W1899" s="81">
        <f t="shared" si="764"/>
        <v>14</v>
      </c>
      <c r="X1899" s="22">
        <f t="shared" si="765"/>
        <v>0.68336715964432482</v>
      </c>
      <c r="Y1899" s="3">
        <f>IF(U1899&gt;'Power Curve'!$C$37,0,INDEX(Ci,$W1899,1)*POWER(1-X1899,3)+INDEX(Ci,$W1899,2)*3*X1899*POWER(1-X1899,2)+INDEX(Ci,$W1899,3)*3*POWER(X1899,2)*(1-X1899)+INDEX(Ci,$W1899,4)*POWER(X1899,3))</f>
        <v>1970.5716708842247</v>
      </c>
      <c r="Z1899" s="3">
        <f t="shared" si="766"/>
        <v>1968.5805910557663</v>
      </c>
      <c r="AA1899" s="3">
        <f t="shared" si="767"/>
        <v>1986.4499664306691</v>
      </c>
      <c r="AB1899" s="3">
        <f t="shared" si="776"/>
        <v>-17.869375374902802</v>
      </c>
      <c r="AC1899" s="3">
        <f t="shared" si="777"/>
        <v>17.869375374902802</v>
      </c>
      <c r="AE1899" s="34">
        <f t="shared" si="768"/>
        <v>14</v>
      </c>
      <c r="AF1899" s="73" t="b">
        <f>COUNTIF('Power Curve'!$D$2:$D$31,AE1899)&gt;0</f>
        <v>1</v>
      </c>
      <c r="AG1899" s="73" t="b">
        <f t="shared" si="769"/>
        <v>0</v>
      </c>
      <c r="AH1899" s="73" t="b">
        <f t="shared" si="778"/>
        <v>1</v>
      </c>
      <c r="AI1899" s="34" t="str">
        <f t="shared" si="770"/>
        <v>Outer</v>
      </c>
      <c r="AJ1899" s="35" t="str">
        <f t="shared" si="779"/>
        <v>1.4-1.5</v>
      </c>
      <c r="AK1899" s="36" t="str">
        <f t="shared" si="771"/>
        <v>12-13</v>
      </c>
      <c r="AL1899" s="36" t="str">
        <f t="shared" si="772"/>
        <v>Mar</v>
      </c>
      <c r="AM1899" s="35" t="str">
        <f t="shared" si="773"/>
        <v>285-295</v>
      </c>
      <c r="AN1899" s="36" t="str">
        <f t="shared" si="774"/>
        <v>HWS-HTI</v>
      </c>
    </row>
    <row r="1900" spans="5:40" x14ac:dyDescent="0.3">
      <c r="E1900" s="12">
        <v>40980.527777777781</v>
      </c>
      <c r="F1900" s="16">
        <v>13.97</v>
      </c>
      <c r="G1900" s="16">
        <v>1988.900024414063</v>
      </c>
      <c r="H1900" s="29">
        <v>1.1907856096312313</v>
      </c>
      <c r="I1900" s="26">
        <v>295.8</v>
      </c>
      <c r="J1900" s="30">
        <v>0.13385826771653545</v>
      </c>
      <c r="K1900" s="31">
        <v>0.12994378114113594</v>
      </c>
      <c r="L1900" s="111">
        <f t="shared" si="754"/>
        <v>1.5000000000000002</v>
      </c>
      <c r="M1900" s="112">
        <f t="shared" si="755"/>
        <v>0.13</v>
      </c>
      <c r="N1900" s="112" t="b">
        <f t="shared" si="756"/>
        <v>1</v>
      </c>
      <c r="O1900" s="112" t="b">
        <f t="shared" si="757"/>
        <v>1</v>
      </c>
      <c r="P1900" s="113">
        <f t="shared" si="758"/>
        <v>15</v>
      </c>
      <c r="Q1900" s="113">
        <f t="shared" si="759"/>
        <v>13</v>
      </c>
      <c r="R1900" s="114" t="str">
        <f t="shared" si="775"/>
        <v>1.5-0.13</v>
      </c>
      <c r="S1900" s="127">
        <f t="shared" si="760"/>
        <v>-1.1197886700886556E-3</v>
      </c>
      <c r="T1900" s="112" t="b">
        <f t="shared" si="761"/>
        <v>1</v>
      </c>
      <c r="U1900" s="22">
        <f t="shared" si="762"/>
        <v>13.838708745359341</v>
      </c>
      <c r="V1900" s="22">
        <f t="shared" si="763"/>
        <v>1.4968670228871794</v>
      </c>
      <c r="W1900" s="81">
        <f t="shared" si="764"/>
        <v>14</v>
      </c>
      <c r="X1900" s="22">
        <f t="shared" si="765"/>
        <v>0.88074107964821668</v>
      </c>
      <c r="Y1900" s="3">
        <f>IF(U1900&gt;'Power Curve'!$C$37,0,INDEX(Ci,$W1900,1)*POWER(1-X1900,3)+INDEX(Ci,$W1900,2)*3*X1900*POWER(1-X1900,2)+INDEX(Ci,$W1900,3)*3*POWER(X1900,2)*(1-X1900)+INDEX(Ci,$W1900,4)*POWER(X1900,3))</f>
        <v>1973.7187764764835</v>
      </c>
      <c r="Z1900" s="3">
        <f t="shared" si="766"/>
        <v>1971.5086285526438</v>
      </c>
      <c r="AA1900" s="3">
        <f t="shared" si="767"/>
        <v>1988.900024414063</v>
      </c>
      <c r="AB1900" s="3">
        <f t="shared" si="776"/>
        <v>-17.391395861419142</v>
      </c>
      <c r="AC1900" s="3">
        <f t="shared" si="777"/>
        <v>17.391395861419142</v>
      </c>
      <c r="AE1900" s="34">
        <f t="shared" si="768"/>
        <v>14</v>
      </c>
      <c r="AF1900" s="73" t="b">
        <f>COUNTIF('Power Curve'!$D$2:$D$31,AE1900)&gt;0</f>
        <v>1</v>
      </c>
      <c r="AG1900" s="73" t="b">
        <f t="shared" si="769"/>
        <v>0</v>
      </c>
      <c r="AH1900" s="73" t="b">
        <f t="shared" si="778"/>
        <v>1</v>
      </c>
      <c r="AI1900" s="34" t="str">
        <f t="shared" si="770"/>
        <v>Inner</v>
      </c>
      <c r="AJ1900" s="35" t="str">
        <f t="shared" si="779"/>
        <v>1.4-1.5</v>
      </c>
      <c r="AK1900" s="36" t="str">
        <f t="shared" si="771"/>
        <v>12-13</v>
      </c>
      <c r="AL1900" s="36" t="str">
        <f t="shared" si="772"/>
        <v>Mar</v>
      </c>
      <c r="AM1900" s="35" t="str">
        <f t="shared" si="773"/>
        <v>295-305</v>
      </c>
      <c r="AN1900" s="36" t="str">
        <f t="shared" si="774"/>
        <v>Inner-TI</v>
      </c>
    </row>
    <row r="1901" spans="5:40" x14ac:dyDescent="0.3">
      <c r="E1901" s="12">
        <v>40980.534722222219</v>
      </c>
      <c r="F1901" s="16">
        <v>14.28</v>
      </c>
      <c r="G1901" s="16">
        <v>1983.479980468753</v>
      </c>
      <c r="H1901" s="29">
        <v>1.1906980100818962</v>
      </c>
      <c r="I1901" s="26">
        <v>297</v>
      </c>
      <c r="J1901" s="30">
        <v>0.13725490196078433</v>
      </c>
      <c r="K1901" s="31">
        <v>0.15888976892317394</v>
      </c>
      <c r="L1901" s="111">
        <f t="shared" si="754"/>
        <v>1.5000000000000002</v>
      </c>
      <c r="M1901" s="112">
        <f t="shared" si="755"/>
        <v>0.14000000000000001</v>
      </c>
      <c r="N1901" s="112" t="b">
        <f t="shared" si="756"/>
        <v>1</v>
      </c>
      <c r="O1901" s="112" t="b">
        <f t="shared" si="757"/>
        <v>1</v>
      </c>
      <c r="P1901" s="113">
        <f t="shared" si="758"/>
        <v>15</v>
      </c>
      <c r="Q1901" s="113">
        <f t="shared" si="759"/>
        <v>12</v>
      </c>
      <c r="R1901" s="114" t="str">
        <f t="shared" si="775"/>
        <v>1.5-0.14</v>
      </c>
      <c r="S1901" s="127">
        <f t="shared" si="760"/>
        <v>-1.010407212220238E-3</v>
      </c>
      <c r="T1901" s="112" t="b">
        <f t="shared" si="761"/>
        <v>1</v>
      </c>
      <c r="U1901" s="22">
        <f t="shared" si="762"/>
        <v>14.145448454217735</v>
      </c>
      <c r="V1901" s="22">
        <f t="shared" si="763"/>
        <v>1.5442746336911479</v>
      </c>
      <c r="W1901" s="81">
        <f t="shared" si="764"/>
        <v>15</v>
      </c>
      <c r="X1901" s="22">
        <f t="shared" si="765"/>
        <v>0.18323606770882686</v>
      </c>
      <c r="Y1901" s="3">
        <f>IF(U1901&gt;'Power Curve'!$C$37,0,INDEX(Ci,$W1901,1)*POWER(1-X1901,3)+INDEX(Ci,$W1901,2)*3*X1901*POWER(1-X1901,2)+INDEX(Ci,$W1901,3)*3*POWER(X1901,2)*(1-X1901)+INDEX(Ci,$W1901,4)*POWER(X1901,3))</f>
        <v>1975.9930763448847</v>
      </c>
      <c r="Z1901" s="3">
        <f t="shared" si="766"/>
        <v>1973.9965186892487</v>
      </c>
      <c r="AA1901" s="3">
        <f t="shared" si="767"/>
        <v>1983.479980468753</v>
      </c>
      <c r="AB1901" s="3">
        <f t="shared" si="776"/>
        <v>-9.4834617795042959</v>
      </c>
      <c r="AC1901" s="3">
        <f t="shared" si="777"/>
        <v>9.4834617795042959</v>
      </c>
      <c r="AE1901" s="34">
        <f t="shared" si="768"/>
        <v>14</v>
      </c>
      <c r="AF1901" s="73" t="b">
        <f>COUNTIF('Power Curve'!$D$2:$D$31,AE1901)&gt;0</f>
        <v>1</v>
      </c>
      <c r="AG1901" s="73" t="b">
        <f t="shared" si="769"/>
        <v>0</v>
      </c>
      <c r="AH1901" s="73" t="b">
        <f t="shared" si="778"/>
        <v>1</v>
      </c>
      <c r="AI1901" s="34" t="str">
        <f t="shared" si="770"/>
        <v>Inner</v>
      </c>
      <c r="AJ1901" s="35" t="str">
        <f t="shared" si="779"/>
        <v>1.5-1.6</v>
      </c>
      <c r="AK1901" s="36" t="str">
        <f t="shared" si="771"/>
        <v>12-13</v>
      </c>
      <c r="AL1901" s="36" t="str">
        <f t="shared" si="772"/>
        <v>Mar</v>
      </c>
      <c r="AM1901" s="35" t="str">
        <f t="shared" si="773"/>
        <v>295-305</v>
      </c>
      <c r="AN1901" s="36" t="str">
        <f t="shared" si="774"/>
        <v>Inner-TI</v>
      </c>
    </row>
    <row r="1902" spans="5:40" x14ac:dyDescent="0.3">
      <c r="E1902" s="12">
        <v>40980.541666666664</v>
      </c>
      <c r="F1902" s="16">
        <v>13.21</v>
      </c>
      <c r="G1902" s="16">
        <v>1985.069946289063</v>
      </c>
      <c r="H1902" s="29">
        <v>1.1905228496428413</v>
      </c>
      <c r="I1902" s="26">
        <v>300</v>
      </c>
      <c r="J1902" s="30">
        <v>0.13323239969719908</v>
      </c>
      <c r="K1902" s="31">
        <v>0.10331747917853827</v>
      </c>
      <c r="L1902" s="111">
        <f t="shared" si="754"/>
        <v>1.4000000000000001</v>
      </c>
      <c r="M1902" s="112">
        <f t="shared" si="755"/>
        <v>0.13</v>
      </c>
      <c r="N1902" s="112" t="b">
        <f t="shared" si="756"/>
        <v>1</v>
      </c>
      <c r="O1902" s="112" t="b">
        <f t="shared" si="757"/>
        <v>1</v>
      </c>
      <c r="P1902" s="113">
        <f t="shared" si="758"/>
        <v>14</v>
      </c>
      <c r="Q1902" s="113">
        <f t="shared" si="759"/>
        <v>13</v>
      </c>
      <c r="R1902" s="114" t="str">
        <f t="shared" si="775"/>
        <v>1.4-0.13</v>
      </c>
      <c r="S1902" s="127">
        <f t="shared" si="760"/>
        <v>-2.6749175816282314E-3</v>
      </c>
      <c r="T1902" s="112" t="b">
        <f t="shared" si="761"/>
        <v>1</v>
      </c>
      <c r="U1902" s="22">
        <f t="shared" si="762"/>
        <v>13.084888707036876</v>
      </c>
      <c r="V1902" s="22">
        <f t="shared" si="763"/>
        <v>1.3803617059654567</v>
      </c>
      <c r="W1902" s="81">
        <f t="shared" si="764"/>
        <v>14</v>
      </c>
      <c r="X1902" s="22">
        <f t="shared" si="765"/>
        <v>9.8580360064261782E-2</v>
      </c>
      <c r="Y1902" s="3">
        <f>IF(U1902&gt;'Power Curve'!$C$37,0,INDEX(Ci,$W1902,1)*POWER(1-X1902,3)+INDEX(Ci,$W1902,2)*3*X1902*POWER(1-X1902,2)+INDEX(Ci,$W1902,3)*3*POWER(X1902,2)*(1-X1902)+INDEX(Ci,$W1902,4)*POWER(X1902,3))</f>
        <v>1955.8717568495688</v>
      </c>
      <c r="Z1902" s="3">
        <f t="shared" si="766"/>
        <v>1950.6399610997619</v>
      </c>
      <c r="AA1902" s="3">
        <f t="shared" si="767"/>
        <v>1985.069946289063</v>
      </c>
      <c r="AB1902" s="3">
        <f t="shared" si="776"/>
        <v>-34.429985189301078</v>
      </c>
      <c r="AC1902" s="3">
        <f t="shared" si="777"/>
        <v>34.429985189301078</v>
      </c>
      <c r="AE1902" s="34">
        <f t="shared" si="768"/>
        <v>13</v>
      </c>
      <c r="AF1902" s="73" t="b">
        <f>COUNTIF('Power Curve'!$D$2:$D$31,AE1902)&gt;0</f>
        <v>1</v>
      </c>
      <c r="AG1902" s="73" t="b">
        <f t="shared" si="769"/>
        <v>0</v>
      </c>
      <c r="AH1902" s="73" t="b">
        <f t="shared" si="778"/>
        <v>1</v>
      </c>
      <c r="AI1902" s="34" t="str">
        <f t="shared" si="770"/>
        <v>Inner</v>
      </c>
      <c r="AJ1902" s="35" t="str">
        <f t="shared" si="779"/>
        <v>1.3-1.4</v>
      </c>
      <c r="AK1902" s="36" t="str">
        <f t="shared" si="771"/>
        <v>13-14</v>
      </c>
      <c r="AL1902" s="36" t="str">
        <f t="shared" si="772"/>
        <v>Mar</v>
      </c>
      <c r="AM1902" s="35" t="str">
        <f t="shared" si="773"/>
        <v>295-305</v>
      </c>
      <c r="AN1902" s="36" t="str">
        <f t="shared" si="774"/>
        <v>Inner-TI</v>
      </c>
    </row>
    <row r="1903" spans="5:40" x14ac:dyDescent="0.3">
      <c r="E1903" s="12">
        <v>40980.548611111109</v>
      </c>
      <c r="F1903" s="16">
        <v>13.11</v>
      </c>
      <c r="G1903" s="16">
        <v>1982.0999450683571</v>
      </c>
      <c r="H1903" s="29">
        <v>1.1910621584763477</v>
      </c>
      <c r="I1903" s="26">
        <v>297.89999999999998</v>
      </c>
      <c r="J1903" s="30">
        <v>0.13043478260869565</v>
      </c>
      <c r="K1903" s="31">
        <v>9.4016298402896034E-2</v>
      </c>
      <c r="L1903" s="111">
        <f t="shared" si="754"/>
        <v>1.4000000000000001</v>
      </c>
      <c r="M1903" s="112">
        <f t="shared" si="755"/>
        <v>0.13</v>
      </c>
      <c r="N1903" s="112" t="b">
        <f t="shared" si="756"/>
        <v>1</v>
      </c>
      <c r="O1903" s="112" t="b">
        <f t="shared" si="757"/>
        <v>1</v>
      </c>
      <c r="P1903" s="113">
        <f t="shared" si="758"/>
        <v>14</v>
      </c>
      <c r="Q1903" s="113">
        <f t="shared" si="759"/>
        <v>13</v>
      </c>
      <c r="R1903" s="114" t="str">
        <f t="shared" si="775"/>
        <v>1.4-0.13</v>
      </c>
      <c r="S1903" s="127">
        <f t="shared" si="760"/>
        <v>-2.6749175816282314E-3</v>
      </c>
      <c r="T1903" s="112" t="b">
        <f t="shared" si="761"/>
        <v>1</v>
      </c>
      <c r="U1903" s="22">
        <f t="shared" si="762"/>
        <v>12.98779637476291</v>
      </c>
      <c r="V1903" s="22">
        <f t="shared" si="763"/>
        <v>1.3653557730276422</v>
      </c>
      <c r="W1903" s="81">
        <f t="shared" si="764"/>
        <v>13</v>
      </c>
      <c r="X1903" s="22">
        <f t="shared" si="765"/>
        <v>0.99785463985645151</v>
      </c>
      <c r="Y1903" s="3">
        <f>IF(U1903&gt;'Power Curve'!$C$37,0,INDEX(Ci,$W1903,1)*POWER(1-X1903,3)+INDEX(Ci,$W1903,2)*3*X1903*POWER(1-X1903,2)+INDEX(Ci,$W1903,3)*3*POWER(X1903,2)*(1-X1903)+INDEX(Ci,$W1903,4)*POWER(X1903,3))</f>
        <v>1953.1207132510815</v>
      </c>
      <c r="Z1903" s="3">
        <f t="shared" si="766"/>
        <v>1947.8962763161639</v>
      </c>
      <c r="AA1903" s="3">
        <f t="shared" si="767"/>
        <v>1982.0999450683571</v>
      </c>
      <c r="AB1903" s="3">
        <f t="shared" si="776"/>
        <v>-34.203668752193153</v>
      </c>
      <c r="AC1903" s="3">
        <f t="shared" si="777"/>
        <v>34.203668752193153</v>
      </c>
      <c r="AE1903" s="34">
        <f t="shared" si="768"/>
        <v>13</v>
      </c>
      <c r="AF1903" s="73" t="b">
        <f>COUNTIF('Power Curve'!$D$2:$D$31,AE1903)&gt;0</f>
        <v>1</v>
      </c>
      <c r="AG1903" s="73" t="b">
        <f t="shared" si="769"/>
        <v>0</v>
      </c>
      <c r="AH1903" s="73" t="b">
        <f t="shared" si="778"/>
        <v>1</v>
      </c>
      <c r="AI1903" s="34" t="str">
        <f t="shared" si="770"/>
        <v>Outer</v>
      </c>
      <c r="AJ1903" s="35" t="str">
        <f t="shared" si="779"/>
        <v>1.3-1.4</v>
      </c>
      <c r="AK1903" s="36" t="str">
        <f t="shared" si="771"/>
        <v>13-14</v>
      </c>
      <c r="AL1903" s="36" t="str">
        <f t="shared" si="772"/>
        <v>Mar</v>
      </c>
      <c r="AM1903" s="35" t="str">
        <f t="shared" si="773"/>
        <v>295-305</v>
      </c>
      <c r="AN1903" s="36" t="str">
        <f t="shared" si="774"/>
        <v>Inner-TI</v>
      </c>
    </row>
    <row r="1904" spans="5:40" x14ac:dyDescent="0.3">
      <c r="E1904" s="12">
        <v>40980.555555555555</v>
      </c>
      <c r="F1904" s="16">
        <v>13.03</v>
      </c>
      <c r="G1904" s="16">
        <v>1987.1999664306691</v>
      </c>
      <c r="H1904" s="29">
        <v>1.1913689188927403</v>
      </c>
      <c r="I1904" s="26">
        <v>302.2</v>
      </c>
      <c r="J1904" s="30">
        <v>0.11665387567152725</v>
      </c>
      <c r="K1904" s="31">
        <v>0.10180003601538874</v>
      </c>
      <c r="L1904" s="111">
        <f t="shared" si="754"/>
        <v>1.4000000000000001</v>
      </c>
      <c r="M1904" s="112">
        <f t="shared" si="755"/>
        <v>0.12</v>
      </c>
      <c r="N1904" s="112" t="b">
        <f t="shared" si="756"/>
        <v>1</v>
      </c>
      <c r="O1904" s="112" t="b">
        <f t="shared" si="757"/>
        <v>1</v>
      </c>
      <c r="P1904" s="113">
        <f t="shared" si="758"/>
        <v>14</v>
      </c>
      <c r="Q1904" s="113">
        <f t="shared" si="759"/>
        <v>14</v>
      </c>
      <c r="R1904" s="114" t="str">
        <f t="shared" si="775"/>
        <v>1.4-0.12</v>
      </c>
      <c r="S1904" s="127">
        <f t="shared" si="760"/>
        <v>-1.0712795490469469E-3</v>
      </c>
      <c r="T1904" s="112" t="b">
        <f t="shared" si="761"/>
        <v>1</v>
      </c>
      <c r="U1904" s="22">
        <f t="shared" si="762"/>
        <v>12.909650198925773</v>
      </c>
      <c r="V1904" s="22">
        <f t="shared" si="763"/>
        <v>1.3532780296415854</v>
      </c>
      <c r="W1904" s="81">
        <f t="shared" si="764"/>
        <v>13</v>
      </c>
      <c r="X1904" s="22">
        <f t="shared" si="765"/>
        <v>0.91740435012713595</v>
      </c>
      <c r="Y1904" s="3">
        <f>IF(U1904&gt;'Power Curve'!$C$37,0,INDEX(Ci,$W1904,1)*POWER(1-X1904,3)+INDEX(Ci,$W1904,2)*3*X1904*POWER(1-X1904,2)+INDEX(Ci,$W1904,3)*3*POWER(X1904,2)*(1-X1904)+INDEX(Ci,$W1904,4)*POWER(X1904,3))</f>
        <v>1950.9442966865458</v>
      </c>
      <c r="Z1904" s="3">
        <f t="shared" si="766"/>
        <v>1948.8542899601757</v>
      </c>
      <c r="AA1904" s="3">
        <f t="shared" si="767"/>
        <v>1987.1999664306691</v>
      </c>
      <c r="AB1904" s="3">
        <f t="shared" si="776"/>
        <v>-38.345676470493345</v>
      </c>
      <c r="AC1904" s="3">
        <f t="shared" si="777"/>
        <v>38.345676470493345</v>
      </c>
      <c r="AE1904" s="34">
        <f t="shared" si="768"/>
        <v>13</v>
      </c>
      <c r="AF1904" s="73" t="b">
        <f>COUNTIF('Power Curve'!$D$2:$D$31,AE1904)&gt;0</f>
        <v>1</v>
      </c>
      <c r="AG1904" s="73" t="b">
        <f t="shared" si="769"/>
        <v>0</v>
      </c>
      <c r="AH1904" s="73" t="b">
        <f t="shared" si="778"/>
        <v>1</v>
      </c>
      <c r="AI1904" s="34" t="str">
        <f t="shared" si="770"/>
        <v>Inner</v>
      </c>
      <c r="AJ1904" s="35" t="str">
        <f t="shared" si="779"/>
        <v>1.3-1.4</v>
      </c>
      <c r="AK1904" s="36" t="str">
        <f t="shared" si="771"/>
        <v>13-14</v>
      </c>
      <c r="AL1904" s="36" t="str">
        <f t="shared" si="772"/>
        <v>Mar</v>
      </c>
      <c r="AM1904" s="35" t="str">
        <f t="shared" si="773"/>
        <v>295-305</v>
      </c>
      <c r="AN1904" s="36" t="str">
        <f t="shared" si="774"/>
        <v>Inner-TI</v>
      </c>
    </row>
    <row r="1905" spans="5:40" x14ac:dyDescent="0.3">
      <c r="E1905" s="12">
        <v>40980.5625</v>
      </c>
      <c r="F1905" s="16">
        <v>12.07</v>
      </c>
      <c r="G1905" s="16">
        <v>1970.649963378911</v>
      </c>
      <c r="H1905" s="29">
        <v>1.1917331991621234</v>
      </c>
      <c r="I1905" s="26">
        <v>301.2</v>
      </c>
      <c r="J1905" s="30">
        <v>0.10687655343827672</v>
      </c>
      <c r="K1905" s="31">
        <v>9.8555713104599998E-2</v>
      </c>
      <c r="L1905" s="111">
        <f t="shared" si="754"/>
        <v>1.2000000000000002</v>
      </c>
      <c r="M1905" s="112">
        <f t="shared" si="755"/>
        <v>0.11</v>
      </c>
      <c r="N1905" s="112" t="b">
        <f t="shared" si="756"/>
        <v>1</v>
      </c>
      <c r="O1905" s="112" t="b">
        <f t="shared" si="757"/>
        <v>1</v>
      </c>
      <c r="P1905" s="113">
        <f t="shared" si="758"/>
        <v>12</v>
      </c>
      <c r="Q1905" s="113">
        <f t="shared" si="759"/>
        <v>15</v>
      </c>
      <c r="R1905" s="114" t="str">
        <f t="shared" si="775"/>
        <v>1.2-0.11</v>
      </c>
      <c r="S1905" s="127">
        <f t="shared" si="760"/>
        <v>2.6357743500489005E-3</v>
      </c>
      <c r="T1905" s="112" t="b">
        <f t="shared" si="761"/>
        <v>1</v>
      </c>
      <c r="U1905" s="22">
        <f t="shared" si="762"/>
        <v>11.959735819068714</v>
      </c>
      <c r="V1905" s="22">
        <f t="shared" si="763"/>
        <v>1.2064657001099497</v>
      </c>
      <c r="W1905" s="81">
        <f t="shared" si="764"/>
        <v>12</v>
      </c>
      <c r="X1905" s="22">
        <f t="shared" si="765"/>
        <v>0.9433783282921826</v>
      </c>
      <c r="Y1905" s="3">
        <f>IF(U1905&gt;'Power Curve'!$C$37,0,INDEX(Ci,$W1905,1)*POWER(1-X1905,3)+INDEX(Ci,$W1905,2)*3*X1905*POWER(1-X1905,2)+INDEX(Ci,$W1905,3)*3*POWER(X1905,2)*(1-X1905)+INDEX(Ci,$W1905,4)*POWER(X1905,3))</f>
        <v>1913.3586334700021</v>
      </c>
      <c r="Z1905" s="3">
        <f t="shared" si="766"/>
        <v>1918.4018150785471</v>
      </c>
      <c r="AA1905" s="3">
        <f t="shared" si="767"/>
        <v>1970.649963378911</v>
      </c>
      <c r="AB1905" s="3">
        <f t="shared" si="776"/>
        <v>-52.248148300363937</v>
      </c>
      <c r="AC1905" s="3">
        <f t="shared" si="777"/>
        <v>52.248148300363937</v>
      </c>
      <c r="AE1905" s="34">
        <f t="shared" si="768"/>
        <v>12</v>
      </c>
      <c r="AF1905" s="73" t="b">
        <f>COUNTIF('Power Curve'!$D$2:$D$31,AE1905)&gt;0</f>
        <v>1</v>
      </c>
      <c r="AG1905" s="73" t="b">
        <f t="shared" si="769"/>
        <v>0</v>
      </c>
      <c r="AH1905" s="73" t="b">
        <f t="shared" si="778"/>
        <v>1</v>
      </c>
      <c r="AI1905" s="34" t="str">
        <f t="shared" si="770"/>
        <v>Outer</v>
      </c>
      <c r="AJ1905" s="35" t="str">
        <f t="shared" si="779"/>
        <v>1.2-1.3</v>
      </c>
      <c r="AK1905" s="36" t="str">
        <f t="shared" si="771"/>
        <v>13-14</v>
      </c>
      <c r="AL1905" s="36" t="str">
        <f t="shared" si="772"/>
        <v>Mar</v>
      </c>
      <c r="AM1905" s="35" t="str">
        <f t="shared" si="773"/>
        <v>295-305</v>
      </c>
      <c r="AN1905" s="36" t="str">
        <f t="shared" si="774"/>
        <v>Inner-TI</v>
      </c>
    </row>
    <row r="1906" spans="5:40" x14ac:dyDescent="0.3">
      <c r="E1906" s="12">
        <v>40980.569444444445</v>
      </c>
      <c r="F1906" s="16">
        <v>12.21</v>
      </c>
      <c r="G1906" s="16">
        <v>1954.150024414068</v>
      </c>
      <c r="H1906" s="29">
        <v>1.1915139937648405</v>
      </c>
      <c r="I1906" s="26">
        <v>301.5</v>
      </c>
      <c r="J1906" s="30">
        <v>9.8280098280098274E-2</v>
      </c>
      <c r="K1906" s="31">
        <v>0.15263520843392248</v>
      </c>
      <c r="L1906" s="111">
        <f t="shared" si="754"/>
        <v>1.2000000000000002</v>
      </c>
      <c r="M1906" s="112">
        <f t="shared" si="755"/>
        <v>9.9999999999999992E-2</v>
      </c>
      <c r="N1906" s="112" t="b">
        <f t="shared" si="756"/>
        <v>1</v>
      </c>
      <c r="O1906" s="112" t="b">
        <f t="shared" si="757"/>
        <v>1</v>
      </c>
      <c r="P1906" s="113">
        <f t="shared" si="758"/>
        <v>12</v>
      </c>
      <c r="Q1906" s="113">
        <f t="shared" si="759"/>
        <v>16</v>
      </c>
      <c r="R1906" s="114" t="str">
        <f t="shared" si="775"/>
        <v>1.2-0.1</v>
      </c>
      <c r="S1906" s="127">
        <f t="shared" si="760"/>
        <v>7.9080893564048085E-3</v>
      </c>
      <c r="T1906" s="112" t="b">
        <f t="shared" si="761"/>
        <v>1</v>
      </c>
      <c r="U1906" s="22">
        <f t="shared" si="762"/>
        <v>12.097715028783171</v>
      </c>
      <c r="V1906" s="22">
        <f t="shared" si="763"/>
        <v>1.2277908317583006</v>
      </c>
      <c r="W1906" s="81">
        <f t="shared" si="764"/>
        <v>13</v>
      </c>
      <c r="X1906" s="22">
        <f t="shared" si="765"/>
        <v>8.1529542695400928E-2</v>
      </c>
      <c r="Y1906" s="3">
        <f>IF(U1906&gt;'Power Curve'!$C$37,0,INDEX(Ci,$W1906,1)*POWER(1-X1906,3)+INDEX(Ci,$W1906,2)*3*X1906*POWER(1-X1906,2)+INDEX(Ci,$W1906,3)*3*POWER(X1906,2)*(1-X1906)+INDEX(Ci,$W1906,4)*POWER(X1906,3))</f>
        <v>1921.5240144172622</v>
      </c>
      <c r="Z1906" s="3">
        <f t="shared" si="766"/>
        <v>1936.7195980237514</v>
      </c>
      <c r="AA1906" s="3">
        <f t="shared" si="767"/>
        <v>1954.150024414068</v>
      </c>
      <c r="AB1906" s="3">
        <f t="shared" si="776"/>
        <v>-17.430426390316597</v>
      </c>
      <c r="AC1906" s="3">
        <f t="shared" si="777"/>
        <v>17.430426390316597</v>
      </c>
      <c r="AE1906" s="34">
        <f t="shared" si="768"/>
        <v>12</v>
      </c>
      <c r="AF1906" s="73" t="b">
        <f>COUNTIF('Power Curve'!$D$2:$D$31,AE1906)&gt;0</f>
        <v>1</v>
      </c>
      <c r="AG1906" s="73" t="b">
        <f t="shared" si="769"/>
        <v>0</v>
      </c>
      <c r="AH1906" s="73" t="b">
        <f t="shared" si="778"/>
        <v>1</v>
      </c>
      <c r="AI1906" s="34" t="str">
        <f t="shared" si="770"/>
        <v>Outer</v>
      </c>
      <c r="AJ1906" s="35" t="str">
        <f t="shared" si="779"/>
        <v>1.2-1.3</v>
      </c>
      <c r="AK1906" s="36" t="str">
        <f t="shared" si="771"/>
        <v>13-14</v>
      </c>
      <c r="AL1906" s="36" t="str">
        <f t="shared" si="772"/>
        <v>Mar</v>
      </c>
      <c r="AM1906" s="35" t="str">
        <f t="shared" si="773"/>
        <v>295-305</v>
      </c>
      <c r="AN1906" s="36" t="str">
        <f t="shared" si="774"/>
        <v>HWS-LTI</v>
      </c>
    </row>
    <row r="1907" spans="5:40" x14ac:dyDescent="0.3">
      <c r="E1907" s="12">
        <v>40980.576388888891</v>
      </c>
      <c r="F1907" s="16">
        <v>10.79</v>
      </c>
      <c r="G1907" s="16">
        <v>1821.7199554443409</v>
      </c>
      <c r="H1907" s="29">
        <v>1.1910758242807935</v>
      </c>
      <c r="I1907" s="26">
        <v>302.7</v>
      </c>
      <c r="J1907" s="30">
        <v>0.16218721037998149</v>
      </c>
      <c r="K1907" s="31">
        <v>8.848898116041222E-2</v>
      </c>
      <c r="L1907" s="111">
        <f t="shared" si="754"/>
        <v>1</v>
      </c>
      <c r="M1907" s="112">
        <f t="shared" si="755"/>
        <v>0.16</v>
      </c>
      <c r="N1907" s="112" t="b">
        <f t="shared" si="756"/>
        <v>1</v>
      </c>
      <c r="O1907" s="112" t="b">
        <f t="shared" si="757"/>
        <v>1</v>
      </c>
      <c r="P1907" s="113">
        <f t="shared" si="758"/>
        <v>10</v>
      </c>
      <c r="Q1907" s="113">
        <f t="shared" si="759"/>
        <v>10</v>
      </c>
      <c r="R1907" s="114" t="str">
        <f t="shared" si="775"/>
        <v>1-0.16</v>
      </c>
      <c r="S1907" s="127">
        <f t="shared" si="760"/>
        <v>-1.209348127692573E-2</v>
      </c>
      <c r="T1907" s="112" t="b">
        <f t="shared" si="761"/>
        <v>1</v>
      </c>
      <c r="U1907" s="22">
        <f t="shared" si="762"/>
        <v>10.689462917364562</v>
      </c>
      <c r="V1907" s="22">
        <f t="shared" si="763"/>
        <v>1.0101409283256124</v>
      </c>
      <c r="W1907" s="81">
        <f t="shared" si="764"/>
        <v>11</v>
      </c>
      <c r="X1907" s="22">
        <f t="shared" si="765"/>
        <v>0.71772225548380564</v>
      </c>
      <c r="Y1907" s="3">
        <f>IF(U1907&gt;'Power Curve'!$C$37,0,INDEX(Ci,$W1907,1)*POWER(1-X1907,3)+INDEX(Ci,$W1907,2)*3*X1907*POWER(1-X1907,2)+INDEX(Ci,$W1907,3)*3*POWER(X1907,2)*(1-X1907)+INDEX(Ci,$W1907,4)*POWER(X1907,3))</f>
        <v>1716.8576356788999</v>
      </c>
      <c r="Z1907" s="3">
        <f t="shared" si="766"/>
        <v>1696.09485000667</v>
      </c>
      <c r="AA1907" s="3">
        <f t="shared" si="767"/>
        <v>1821.7199554443409</v>
      </c>
      <c r="AB1907" s="3">
        <f t="shared" si="776"/>
        <v>-125.62510543767098</v>
      </c>
      <c r="AC1907" s="3">
        <f t="shared" si="777"/>
        <v>125.62510543767098</v>
      </c>
      <c r="AE1907" s="34">
        <f t="shared" si="768"/>
        <v>11</v>
      </c>
      <c r="AF1907" s="73" t="b">
        <f>COUNTIF('Power Curve'!$D$2:$D$31,AE1907)&gt;0</f>
        <v>1</v>
      </c>
      <c r="AG1907" s="73" t="b">
        <f t="shared" si="769"/>
        <v>0</v>
      </c>
      <c r="AH1907" s="73" t="b">
        <f t="shared" si="778"/>
        <v>1</v>
      </c>
      <c r="AI1907" s="34" t="str">
        <f t="shared" si="770"/>
        <v>Outer</v>
      </c>
      <c r="AJ1907" s="35" t="str">
        <f t="shared" si="779"/>
        <v>1.0-1.1</v>
      </c>
      <c r="AK1907" s="36" t="str">
        <f t="shared" si="771"/>
        <v>13-14</v>
      </c>
      <c r="AL1907" s="36" t="str">
        <f t="shared" si="772"/>
        <v>Mar</v>
      </c>
      <c r="AM1907" s="35" t="str">
        <f t="shared" si="773"/>
        <v>295-305</v>
      </c>
      <c r="AN1907" s="36" t="str">
        <f t="shared" si="774"/>
        <v>HWS-HTI</v>
      </c>
    </row>
    <row r="1908" spans="5:40" x14ac:dyDescent="0.3">
      <c r="E1908" s="12">
        <v>40980.618055555555</v>
      </c>
      <c r="F1908" s="16">
        <v>11.02</v>
      </c>
      <c r="G1908" s="16">
        <v>1887.05004882813</v>
      </c>
      <c r="H1908" s="29">
        <v>1.1899818094519983</v>
      </c>
      <c r="I1908" s="26">
        <v>295.8</v>
      </c>
      <c r="J1908" s="30">
        <v>9.981851179673322E-2</v>
      </c>
      <c r="K1908" s="31">
        <v>0.16137646710032569</v>
      </c>
      <c r="L1908" s="111">
        <f t="shared" si="754"/>
        <v>1</v>
      </c>
      <c r="M1908" s="112">
        <f t="shared" si="755"/>
        <v>9.9999999999999992E-2</v>
      </c>
      <c r="N1908" s="112" t="b">
        <f t="shared" si="756"/>
        <v>1</v>
      </c>
      <c r="O1908" s="112" t="b">
        <f t="shared" si="757"/>
        <v>1</v>
      </c>
      <c r="P1908" s="113">
        <f t="shared" si="758"/>
        <v>10</v>
      </c>
      <c r="Q1908" s="113">
        <f t="shared" si="759"/>
        <v>16</v>
      </c>
      <c r="R1908" s="114" t="str">
        <f t="shared" si="775"/>
        <v>1-0.1</v>
      </c>
      <c r="S1908" s="127">
        <f t="shared" si="760"/>
        <v>9.5759205925877739E-3</v>
      </c>
      <c r="T1908" s="112" t="b">
        <f t="shared" si="761"/>
        <v>1</v>
      </c>
      <c r="U1908" s="22">
        <f t="shared" si="762"/>
        <v>10.913976286513321</v>
      </c>
      <c r="V1908" s="22">
        <f t="shared" si="763"/>
        <v>1.0448401932642961</v>
      </c>
      <c r="W1908" s="81">
        <f t="shared" si="764"/>
        <v>11</v>
      </c>
      <c r="X1908" s="22">
        <f t="shared" si="765"/>
        <v>0.93561377271259238</v>
      </c>
      <c r="Y1908" s="3">
        <f>IF(U1908&gt;'Power Curve'!$C$37,0,INDEX(Ci,$W1908,1)*POWER(1-X1908,3)+INDEX(Ci,$W1908,2)*3*X1908*POWER(1-X1908,2)+INDEX(Ci,$W1908,3)*3*POWER(X1908,2)*(1-X1908)+INDEX(Ci,$W1908,4)*POWER(X1908,3))</f>
        <v>1763.9844846318267</v>
      </c>
      <c r="Z1908" s="3">
        <f t="shared" si="766"/>
        <v>1780.876259983218</v>
      </c>
      <c r="AA1908" s="3">
        <f t="shared" si="767"/>
        <v>1887.05004882813</v>
      </c>
      <c r="AB1908" s="3">
        <f t="shared" si="776"/>
        <v>-106.173788844912</v>
      </c>
      <c r="AC1908" s="3">
        <f t="shared" si="777"/>
        <v>106.173788844912</v>
      </c>
      <c r="AE1908" s="34">
        <f t="shared" si="768"/>
        <v>11</v>
      </c>
      <c r="AF1908" s="73" t="b">
        <f>COUNTIF('Power Curve'!$D$2:$D$31,AE1908)&gt;0</f>
        <v>1</v>
      </c>
      <c r="AG1908" s="73" t="b">
        <f t="shared" si="769"/>
        <v>0</v>
      </c>
      <c r="AH1908" s="73" t="b">
        <f t="shared" si="778"/>
        <v>1</v>
      </c>
      <c r="AI1908" s="34" t="str">
        <f t="shared" si="770"/>
        <v>Outer</v>
      </c>
      <c r="AJ1908" s="35" t="str">
        <f t="shared" si="779"/>
        <v>1.0-1.1</v>
      </c>
      <c r="AK1908" s="36" t="str">
        <f t="shared" si="771"/>
        <v>14-15</v>
      </c>
      <c r="AL1908" s="36" t="str">
        <f t="shared" si="772"/>
        <v>Mar</v>
      </c>
      <c r="AM1908" s="35" t="str">
        <f t="shared" si="773"/>
        <v>295-305</v>
      </c>
      <c r="AN1908" s="36" t="str">
        <f t="shared" si="774"/>
        <v>HWS-LTI</v>
      </c>
    </row>
    <row r="1909" spans="5:40" x14ac:dyDescent="0.3">
      <c r="E1909" s="12">
        <v>40980.645833333336</v>
      </c>
      <c r="F1909" s="16">
        <v>9.2200000000000006</v>
      </c>
      <c r="G1909" s="16">
        <v>1175.269950866704</v>
      </c>
      <c r="H1909" s="29">
        <v>1.192843664283888</v>
      </c>
      <c r="I1909" s="26">
        <v>296.5</v>
      </c>
      <c r="J1909" s="30">
        <v>0.14425162689804771</v>
      </c>
      <c r="K1909" s="31">
        <v>9.2533192518393981E-2</v>
      </c>
      <c r="L1909" s="111">
        <f t="shared" si="754"/>
        <v>0.8</v>
      </c>
      <c r="M1909" s="112">
        <f t="shared" si="755"/>
        <v>0.14000000000000001</v>
      </c>
      <c r="N1909" s="112" t="b">
        <f t="shared" si="756"/>
        <v>1</v>
      </c>
      <c r="O1909" s="112" t="b">
        <f t="shared" si="757"/>
        <v>1</v>
      </c>
      <c r="P1909" s="113">
        <f t="shared" si="758"/>
        <v>8</v>
      </c>
      <c r="Q1909" s="113">
        <f t="shared" si="759"/>
        <v>12</v>
      </c>
      <c r="R1909" s="114" t="str">
        <f t="shared" si="775"/>
        <v>0.8-0.14</v>
      </c>
      <c r="S1909" s="127">
        <f t="shared" si="760"/>
        <v>-7.2881878221121429E-3</v>
      </c>
      <c r="T1909" s="112" t="b">
        <f t="shared" si="761"/>
        <v>1</v>
      </c>
      <c r="U1909" s="22">
        <f t="shared" si="762"/>
        <v>9.1386083966944511</v>
      </c>
      <c r="V1909" s="22">
        <f t="shared" si="763"/>
        <v>0.77045136285287075</v>
      </c>
      <c r="W1909" s="81">
        <f t="shared" si="764"/>
        <v>10</v>
      </c>
      <c r="X1909" s="22">
        <f t="shared" si="765"/>
        <v>0.13761913736877904</v>
      </c>
      <c r="Y1909" s="3">
        <f>IF(U1909&gt;'Power Curve'!$C$37,0,INDEX(Ci,$W1909,1)*POWER(1-X1909,3)+INDEX(Ci,$W1909,2)*3*X1909*POWER(1-X1909,2)+INDEX(Ci,$W1909,3)*3*POWER(X1909,2)*(1-X1909)+INDEX(Ci,$W1909,4)*POWER(X1909,3))</f>
        <v>1242.0710583717791</v>
      </c>
      <c r="Z1909" s="3">
        <f t="shared" si="766"/>
        <v>1233.0186112099559</v>
      </c>
      <c r="AA1909" s="3">
        <f t="shared" si="767"/>
        <v>1175.269950866704</v>
      </c>
      <c r="AB1909" s="3">
        <f t="shared" si="776"/>
        <v>57.748660343251913</v>
      </c>
      <c r="AC1909" s="3">
        <f t="shared" si="777"/>
        <v>57.748660343251913</v>
      </c>
      <c r="AE1909" s="34">
        <f t="shared" si="768"/>
        <v>9</v>
      </c>
      <c r="AF1909" s="73" t="b">
        <f>COUNTIF('Power Curve'!$D$2:$D$31,AE1909)&gt;0</f>
        <v>1</v>
      </c>
      <c r="AG1909" s="73" t="b">
        <f t="shared" si="769"/>
        <v>0</v>
      </c>
      <c r="AH1909" s="73" t="b">
        <f t="shared" si="778"/>
        <v>1</v>
      </c>
      <c r="AI1909" s="34" t="str">
        <f t="shared" si="770"/>
        <v>Outer</v>
      </c>
      <c r="AJ1909" s="35" t="str">
        <f t="shared" si="779"/>
        <v>0.7-0.8</v>
      </c>
      <c r="AK1909" s="36" t="str">
        <f t="shared" si="771"/>
        <v>15-16</v>
      </c>
      <c r="AL1909" s="36" t="str">
        <f t="shared" si="772"/>
        <v>Mar</v>
      </c>
      <c r="AM1909" s="35" t="str">
        <f t="shared" si="773"/>
        <v>295-305</v>
      </c>
      <c r="AN1909" s="36" t="str">
        <f t="shared" si="774"/>
        <v>HWS-HTI</v>
      </c>
    </row>
    <row r="1910" spans="5:40" x14ac:dyDescent="0.3">
      <c r="E1910" s="12">
        <v>40980.652777777781</v>
      </c>
      <c r="F1910" s="16">
        <v>8.19</v>
      </c>
      <c r="G1910" s="16">
        <v>844.25001144409157</v>
      </c>
      <c r="H1910" s="29">
        <v>1.1935907575084999</v>
      </c>
      <c r="I1910" s="26">
        <v>292.39999999999998</v>
      </c>
      <c r="J1910" s="30">
        <v>0.13797313797313795</v>
      </c>
      <c r="K1910" s="31">
        <v>0.12423959355035474</v>
      </c>
      <c r="L1910" s="111">
        <f t="shared" si="754"/>
        <v>0.6</v>
      </c>
      <c r="M1910" s="112">
        <f t="shared" si="755"/>
        <v>0.14000000000000001</v>
      </c>
      <c r="N1910" s="112" t="b">
        <f t="shared" si="756"/>
        <v>1</v>
      </c>
      <c r="O1910" s="112" t="b">
        <f t="shared" si="757"/>
        <v>1</v>
      </c>
      <c r="P1910" s="113">
        <f t="shared" si="758"/>
        <v>6</v>
      </c>
      <c r="Q1910" s="113">
        <f t="shared" si="759"/>
        <v>12</v>
      </c>
      <c r="R1910" s="114" t="str">
        <f t="shared" si="775"/>
        <v>0.6-0.14</v>
      </c>
      <c r="S1910" s="127">
        <f t="shared" si="760"/>
        <v>1.631392633888494E-2</v>
      </c>
      <c r="T1910" s="112" t="b">
        <f t="shared" si="761"/>
        <v>1</v>
      </c>
      <c r="U1910" s="22">
        <f t="shared" si="762"/>
        <v>8.1193953373217482</v>
      </c>
      <c r="V1910" s="22">
        <f t="shared" si="763"/>
        <v>0.61292869901227442</v>
      </c>
      <c r="W1910" s="81">
        <f t="shared" si="764"/>
        <v>9</v>
      </c>
      <c r="X1910" s="22">
        <f t="shared" si="765"/>
        <v>0.11065964114359836</v>
      </c>
      <c r="Y1910" s="3">
        <f>IF(U1910&gt;'Power Curve'!$C$37,0,INDEX(Ci,$W1910,1)*POWER(1-X1910,3)+INDEX(Ci,$W1910,2)*3*X1910*POWER(1-X1910,2)+INDEX(Ci,$W1910,3)*3*POWER(X1910,2)*(1-X1910)+INDEX(Ci,$W1910,4)*POWER(X1910,3))</f>
        <v>914.12778947715481</v>
      </c>
      <c r="Z1910" s="3">
        <f t="shared" si="766"/>
        <v>929.04080289901287</v>
      </c>
      <c r="AA1910" s="3">
        <f t="shared" si="767"/>
        <v>844.25001144409157</v>
      </c>
      <c r="AB1910" s="3">
        <f t="shared" si="776"/>
        <v>84.790791454921305</v>
      </c>
      <c r="AC1910" s="3">
        <f t="shared" si="777"/>
        <v>84.790791454921305</v>
      </c>
      <c r="AE1910" s="34">
        <f t="shared" si="768"/>
        <v>8</v>
      </c>
      <c r="AF1910" s="73" t="b">
        <f>COUNTIF('Power Curve'!$D$2:$D$31,AE1910)&gt;0</f>
        <v>1</v>
      </c>
      <c r="AG1910" s="73" t="b">
        <f t="shared" si="769"/>
        <v>0</v>
      </c>
      <c r="AH1910" s="73" t="b">
        <f t="shared" si="778"/>
        <v>1</v>
      </c>
      <c r="AI1910" s="34" t="str">
        <f t="shared" si="770"/>
        <v>Inner</v>
      </c>
      <c r="AJ1910" s="35" t="str">
        <f t="shared" si="779"/>
        <v>0.6-0.7</v>
      </c>
      <c r="AK1910" s="36" t="str">
        <f t="shared" si="771"/>
        <v>15-16</v>
      </c>
      <c r="AL1910" s="36" t="str">
        <f t="shared" si="772"/>
        <v>Mar</v>
      </c>
      <c r="AM1910" s="35" t="str">
        <f t="shared" si="773"/>
        <v>285-295</v>
      </c>
      <c r="AN1910" s="36" t="str">
        <f t="shared" si="774"/>
        <v>Inner-TI</v>
      </c>
    </row>
    <row r="1911" spans="5:40" x14ac:dyDescent="0.3">
      <c r="E1911" s="12">
        <v>40980.659722222219</v>
      </c>
      <c r="F1911" s="16">
        <v>8.3800000000000008</v>
      </c>
      <c r="G1911" s="16">
        <v>1152.9500274658178</v>
      </c>
      <c r="H1911" s="29">
        <v>1.1935777152751617</v>
      </c>
      <c r="I1911" s="26">
        <v>291.7</v>
      </c>
      <c r="J1911" s="30">
        <v>0.14081145584725535</v>
      </c>
      <c r="K1911" s="31">
        <v>0.18922924878390421</v>
      </c>
      <c r="L1911" s="111">
        <f t="shared" si="754"/>
        <v>0.6</v>
      </c>
      <c r="M1911" s="112">
        <f t="shared" si="755"/>
        <v>0.14000000000000001</v>
      </c>
      <c r="N1911" s="112" t="b">
        <f t="shared" si="756"/>
        <v>1</v>
      </c>
      <c r="O1911" s="112" t="b">
        <f t="shared" si="757"/>
        <v>1</v>
      </c>
      <c r="P1911" s="113">
        <f t="shared" si="758"/>
        <v>6</v>
      </c>
      <c r="Q1911" s="113">
        <f t="shared" si="759"/>
        <v>12</v>
      </c>
      <c r="R1911" s="114" t="str">
        <f t="shared" si="775"/>
        <v>0.6-0.14</v>
      </c>
      <c r="S1911" s="127">
        <f t="shared" si="760"/>
        <v>1.631392633888494E-2</v>
      </c>
      <c r="T1911" s="112" t="b">
        <f t="shared" si="761"/>
        <v>1</v>
      </c>
      <c r="U1911" s="22">
        <f t="shared" si="762"/>
        <v>8.3077271186907495</v>
      </c>
      <c r="V1911" s="22">
        <f t="shared" si="763"/>
        <v>0.64203598292536401</v>
      </c>
      <c r="W1911" s="81">
        <f t="shared" si="764"/>
        <v>9</v>
      </c>
      <c r="X1911" s="22">
        <f t="shared" si="765"/>
        <v>0.29890636555475919</v>
      </c>
      <c r="Y1911" s="3">
        <f>IF(U1911&gt;'Power Curve'!$C$37,0,INDEX(Ci,$W1911,1)*POWER(1-X1911,3)+INDEX(Ci,$W1911,2)*3*X1911*POWER(1-X1911,2)+INDEX(Ci,$W1911,3)*3*POWER(X1911,2)*(1-X1911)+INDEX(Ci,$W1911,4)*POWER(X1911,3))</f>
        <v>972.20867280903724</v>
      </c>
      <c r="Z1911" s="3">
        <f t="shared" si="766"/>
        <v>988.06921348326898</v>
      </c>
      <c r="AA1911" s="3">
        <f t="shared" si="767"/>
        <v>1152.9500274658178</v>
      </c>
      <c r="AB1911" s="3">
        <f t="shared" si="776"/>
        <v>-164.88081398254883</v>
      </c>
      <c r="AC1911" s="3">
        <f t="shared" si="777"/>
        <v>164.88081398254883</v>
      </c>
      <c r="AE1911" s="34">
        <f t="shared" si="768"/>
        <v>8</v>
      </c>
      <c r="AF1911" s="73" t="b">
        <f>COUNTIF('Power Curve'!$D$2:$D$31,AE1911)&gt;0</f>
        <v>1</v>
      </c>
      <c r="AG1911" s="73" t="b">
        <f t="shared" si="769"/>
        <v>0</v>
      </c>
      <c r="AH1911" s="73" t="b">
        <f t="shared" si="778"/>
        <v>1</v>
      </c>
      <c r="AI1911" s="34" t="str">
        <f t="shared" si="770"/>
        <v>Outer</v>
      </c>
      <c r="AJ1911" s="35" t="str">
        <f t="shared" si="779"/>
        <v>0.6-0.7</v>
      </c>
      <c r="AK1911" s="36" t="str">
        <f t="shared" si="771"/>
        <v>15-16</v>
      </c>
      <c r="AL1911" s="36" t="str">
        <f t="shared" si="772"/>
        <v>Mar</v>
      </c>
      <c r="AM1911" s="35" t="str">
        <f t="shared" si="773"/>
        <v>285-295</v>
      </c>
      <c r="AN1911" s="36" t="str">
        <f t="shared" si="774"/>
        <v>HWS-HTI</v>
      </c>
    </row>
    <row r="1912" spans="5:40" x14ac:dyDescent="0.3">
      <c r="E1912" s="12">
        <v>40980.666666666664</v>
      </c>
      <c r="F1912" s="16">
        <v>9.01</v>
      </c>
      <c r="G1912" s="16">
        <v>1097.2699813842773</v>
      </c>
      <c r="H1912" s="29">
        <v>1.1937976812592479</v>
      </c>
      <c r="I1912" s="26">
        <v>290.5</v>
      </c>
      <c r="J1912" s="30">
        <v>0.16315205327413984</v>
      </c>
      <c r="K1912" s="31">
        <v>0.16553428601883538</v>
      </c>
      <c r="L1912" s="111">
        <f t="shared" si="754"/>
        <v>0.70000000000000007</v>
      </c>
      <c r="M1912" s="112">
        <f t="shared" si="755"/>
        <v>0.16</v>
      </c>
      <c r="N1912" s="112" t="b">
        <f t="shared" si="756"/>
        <v>1</v>
      </c>
      <c r="O1912" s="112" t="b">
        <f t="shared" si="757"/>
        <v>1</v>
      </c>
      <c r="P1912" s="113">
        <f t="shared" si="758"/>
        <v>7.0000000000000009</v>
      </c>
      <c r="Q1912" s="113">
        <f t="shared" si="759"/>
        <v>10</v>
      </c>
      <c r="R1912" s="114" t="str">
        <f t="shared" si="775"/>
        <v>0.7-0.16</v>
      </c>
      <c r="S1912" s="127">
        <f t="shared" si="760"/>
        <v>2.9400999933467547E-2</v>
      </c>
      <c r="T1912" s="112" t="b">
        <f t="shared" si="761"/>
        <v>1</v>
      </c>
      <c r="U1912" s="22">
        <f t="shared" si="762"/>
        <v>8.9328423968768345</v>
      </c>
      <c r="V1912" s="22">
        <f t="shared" si="763"/>
        <v>0.7386495642779547</v>
      </c>
      <c r="W1912" s="81">
        <f t="shared" si="764"/>
        <v>9</v>
      </c>
      <c r="X1912" s="22">
        <f t="shared" si="765"/>
        <v>0.92373932068588438</v>
      </c>
      <c r="Y1912" s="3">
        <f>IF(U1912&gt;'Power Curve'!$C$37,0,INDEX(Ci,$W1912,1)*POWER(1-X1912,3)+INDEX(Ci,$W1912,2)*3*X1912*POWER(1-X1912,2)+INDEX(Ci,$W1912,3)*3*POWER(X1912,2)*(1-X1912)+INDEX(Ci,$W1912,4)*POWER(X1912,3))</f>
        <v>1173.2410141359178</v>
      </c>
      <c r="Z1912" s="3">
        <f t="shared" si="766"/>
        <v>1207.7354731144692</v>
      </c>
      <c r="AA1912" s="3">
        <f t="shared" si="767"/>
        <v>1097.2699813842773</v>
      </c>
      <c r="AB1912" s="3">
        <f t="shared" si="776"/>
        <v>110.46549173019184</v>
      </c>
      <c r="AC1912" s="3">
        <f t="shared" si="777"/>
        <v>110.46549173019184</v>
      </c>
      <c r="AE1912" s="34">
        <f t="shared" si="768"/>
        <v>9</v>
      </c>
      <c r="AF1912" s="73" t="b">
        <f>COUNTIF('Power Curve'!$D$2:$D$31,AE1912)&gt;0</f>
        <v>1</v>
      </c>
      <c r="AG1912" s="73" t="b">
        <f t="shared" si="769"/>
        <v>0</v>
      </c>
      <c r="AH1912" s="73" t="b">
        <f t="shared" si="778"/>
        <v>1</v>
      </c>
      <c r="AI1912" s="34" t="str">
        <f t="shared" si="770"/>
        <v>Outer</v>
      </c>
      <c r="AJ1912" s="35" t="str">
        <f t="shared" si="779"/>
        <v>0.7-0.8</v>
      </c>
      <c r="AK1912" s="36" t="str">
        <f t="shared" si="771"/>
        <v>16-17</v>
      </c>
      <c r="AL1912" s="36" t="str">
        <f t="shared" si="772"/>
        <v>Mar</v>
      </c>
      <c r="AM1912" s="35" t="str">
        <f t="shared" si="773"/>
        <v>285-295</v>
      </c>
      <c r="AN1912" s="36" t="str">
        <f t="shared" si="774"/>
        <v>HWS-HTI</v>
      </c>
    </row>
    <row r="1913" spans="5:40" x14ac:dyDescent="0.3">
      <c r="E1913" s="12">
        <v>40980.673611111109</v>
      </c>
      <c r="F1913" s="16">
        <v>8.7799999999999994</v>
      </c>
      <c r="G1913" s="16">
        <v>1216.9299545288111</v>
      </c>
      <c r="H1913" s="29">
        <v>1.1940177278091819</v>
      </c>
      <c r="I1913" s="26">
        <v>288.5</v>
      </c>
      <c r="J1913" s="30">
        <v>0.12756264236902051</v>
      </c>
      <c r="K1913" s="31">
        <v>0.23520669321692692</v>
      </c>
      <c r="L1913" s="111">
        <f t="shared" si="754"/>
        <v>0.70000000000000007</v>
      </c>
      <c r="M1913" s="112">
        <f t="shared" si="755"/>
        <v>0.13</v>
      </c>
      <c r="N1913" s="112" t="b">
        <f t="shared" si="756"/>
        <v>1</v>
      </c>
      <c r="O1913" s="112" t="b">
        <f t="shared" si="757"/>
        <v>1</v>
      </c>
      <c r="P1913" s="113">
        <f t="shared" si="758"/>
        <v>7.0000000000000009</v>
      </c>
      <c r="Q1913" s="113">
        <f t="shared" si="759"/>
        <v>13</v>
      </c>
      <c r="R1913" s="114" t="str">
        <f t="shared" si="775"/>
        <v>0.7-0.13</v>
      </c>
      <c r="S1913" s="127">
        <f t="shared" si="760"/>
        <v>6.7771350788973393E-3</v>
      </c>
      <c r="T1913" s="112" t="b">
        <f t="shared" si="761"/>
        <v>1</v>
      </c>
      <c r="U1913" s="22">
        <f t="shared" si="762"/>
        <v>8.705346818622191</v>
      </c>
      <c r="V1913" s="22">
        <f t="shared" si="763"/>
        <v>0.70348938930856786</v>
      </c>
      <c r="W1913" s="81">
        <f t="shared" si="764"/>
        <v>9</v>
      </c>
      <c r="X1913" s="22">
        <f t="shared" si="765"/>
        <v>0.69634648707512325</v>
      </c>
      <c r="Y1913" s="3">
        <f>IF(U1913&gt;'Power Curve'!$C$37,0,INDEX(Ci,$W1913,1)*POWER(1-X1913,3)+INDEX(Ci,$W1913,2)*3*X1913*POWER(1-X1913,2)+INDEX(Ci,$W1913,3)*3*POWER(X1913,2)*(1-X1913)+INDEX(Ci,$W1913,4)*POWER(X1913,3))</f>
        <v>1098.9957314227318</v>
      </c>
      <c r="Z1913" s="3">
        <f t="shared" si="766"/>
        <v>1106.4437739457153</v>
      </c>
      <c r="AA1913" s="3">
        <f t="shared" si="767"/>
        <v>1216.9299545288111</v>
      </c>
      <c r="AB1913" s="3">
        <f t="shared" si="776"/>
        <v>-110.4861805830958</v>
      </c>
      <c r="AC1913" s="3">
        <f t="shared" si="777"/>
        <v>110.4861805830958</v>
      </c>
      <c r="AE1913" s="34">
        <f t="shared" si="768"/>
        <v>9</v>
      </c>
      <c r="AF1913" s="73" t="b">
        <f>COUNTIF('Power Curve'!$D$2:$D$31,AE1913)&gt;0</f>
        <v>1</v>
      </c>
      <c r="AG1913" s="73" t="b">
        <f t="shared" si="769"/>
        <v>0</v>
      </c>
      <c r="AH1913" s="73" t="b">
        <f t="shared" si="778"/>
        <v>1</v>
      </c>
      <c r="AI1913" s="34" t="str">
        <f t="shared" si="770"/>
        <v>Inner</v>
      </c>
      <c r="AJ1913" s="35" t="str">
        <f t="shared" si="779"/>
        <v>0.7-0.8</v>
      </c>
      <c r="AK1913" s="36" t="str">
        <f t="shared" si="771"/>
        <v>16-17</v>
      </c>
      <c r="AL1913" s="36" t="str">
        <f t="shared" si="772"/>
        <v>Mar</v>
      </c>
      <c r="AM1913" s="35" t="str">
        <f t="shared" si="773"/>
        <v>285-295</v>
      </c>
      <c r="AN1913" s="36" t="str">
        <f t="shared" si="774"/>
        <v>Inner-TI</v>
      </c>
    </row>
    <row r="1914" spans="5:40" x14ac:dyDescent="0.3">
      <c r="E1914" s="12">
        <v>40980.680555555555</v>
      </c>
      <c r="F1914" s="16">
        <v>9.08</v>
      </c>
      <c r="G1914" s="16">
        <v>1084.1599884033205</v>
      </c>
      <c r="H1914" s="29">
        <v>1.1939607614518721</v>
      </c>
      <c r="I1914" s="26">
        <v>286.2</v>
      </c>
      <c r="J1914" s="30">
        <v>0.14096916299559473</v>
      </c>
      <c r="K1914" s="31">
        <v>0.14327444189703487</v>
      </c>
      <c r="L1914" s="111">
        <f t="shared" si="754"/>
        <v>0.70000000000000007</v>
      </c>
      <c r="M1914" s="112">
        <f t="shared" si="755"/>
        <v>0.14000000000000001</v>
      </c>
      <c r="N1914" s="112" t="b">
        <f t="shared" si="756"/>
        <v>1</v>
      </c>
      <c r="O1914" s="112" t="b">
        <f t="shared" si="757"/>
        <v>1</v>
      </c>
      <c r="P1914" s="113">
        <f t="shared" si="758"/>
        <v>7.0000000000000009</v>
      </c>
      <c r="Q1914" s="113">
        <f t="shared" si="759"/>
        <v>12</v>
      </c>
      <c r="R1914" s="114" t="str">
        <f t="shared" si="775"/>
        <v>0.7-0.14</v>
      </c>
      <c r="S1914" s="127">
        <f t="shared" si="760"/>
        <v>1.0811335537812461E-2</v>
      </c>
      <c r="T1914" s="112" t="b">
        <f t="shared" si="761"/>
        <v>1</v>
      </c>
      <c r="U1914" s="22">
        <f t="shared" si="762"/>
        <v>9.0026528503788921</v>
      </c>
      <c r="V1914" s="22">
        <f t="shared" si="763"/>
        <v>0.74943899490625965</v>
      </c>
      <c r="W1914" s="81">
        <f t="shared" si="764"/>
        <v>9</v>
      </c>
      <c r="X1914" s="22">
        <f t="shared" si="765"/>
        <v>0.99351824544246314</v>
      </c>
      <c r="Y1914" s="3">
        <f>IF(U1914&gt;'Power Curve'!$C$37,0,INDEX(Ci,$W1914,1)*POWER(1-X1914,3)+INDEX(Ci,$W1914,2)*3*X1914*POWER(1-X1914,2)+INDEX(Ci,$W1914,3)*3*POWER(X1914,2)*(1-X1914)+INDEX(Ci,$W1914,4)*POWER(X1914,3))</f>
        <v>1196.1689053664577</v>
      </c>
      <c r="Z1914" s="3">
        <f t="shared" si="766"/>
        <v>1209.1010887622724</v>
      </c>
      <c r="AA1914" s="3">
        <f t="shared" si="767"/>
        <v>1084.1599884033205</v>
      </c>
      <c r="AB1914" s="3">
        <f t="shared" si="776"/>
        <v>124.94110035895187</v>
      </c>
      <c r="AC1914" s="3">
        <f t="shared" si="777"/>
        <v>124.94110035895187</v>
      </c>
      <c r="AE1914" s="34">
        <f t="shared" si="768"/>
        <v>9</v>
      </c>
      <c r="AF1914" s="73" t="b">
        <f>COUNTIF('Power Curve'!$D$2:$D$31,AE1914)&gt;0</f>
        <v>1</v>
      </c>
      <c r="AG1914" s="73" t="b">
        <f t="shared" si="769"/>
        <v>0</v>
      </c>
      <c r="AH1914" s="73" t="b">
        <f t="shared" si="778"/>
        <v>1</v>
      </c>
      <c r="AI1914" s="34" t="str">
        <f t="shared" si="770"/>
        <v>Outer</v>
      </c>
      <c r="AJ1914" s="35" t="str">
        <f t="shared" si="779"/>
        <v>0.7-0.8</v>
      </c>
      <c r="AK1914" s="36" t="str">
        <f t="shared" si="771"/>
        <v>16-17</v>
      </c>
      <c r="AL1914" s="36" t="str">
        <f t="shared" si="772"/>
        <v>Mar</v>
      </c>
      <c r="AM1914" s="35" t="str">
        <f t="shared" si="773"/>
        <v>285-295</v>
      </c>
      <c r="AN1914" s="36" t="str">
        <f t="shared" si="774"/>
        <v>HWS-HTI</v>
      </c>
    </row>
    <row r="1915" spans="5:40" x14ac:dyDescent="0.3">
      <c r="E1915" s="12">
        <v>40980.6875</v>
      </c>
      <c r="F1915" s="16">
        <v>9.2200000000000006</v>
      </c>
      <c r="G1915" s="16">
        <v>1195.629989624028</v>
      </c>
      <c r="H1915" s="29">
        <v>1.194004788135119</v>
      </c>
      <c r="I1915" s="26">
        <v>288.8</v>
      </c>
      <c r="J1915" s="30">
        <v>0.13449023861171366</v>
      </c>
      <c r="K1915" s="31">
        <v>0.17163552160974302</v>
      </c>
      <c r="L1915" s="111">
        <f t="shared" si="754"/>
        <v>0.8</v>
      </c>
      <c r="M1915" s="112">
        <f t="shared" si="755"/>
        <v>0.13</v>
      </c>
      <c r="N1915" s="112" t="b">
        <f t="shared" si="756"/>
        <v>1</v>
      </c>
      <c r="O1915" s="112" t="b">
        <f t="shared" si="757"/>
        <v>1</v>
      </c>
      <c r="P1915" s="113">
        <f t="shared" si="758"/>
        <v>8</v>
      </c>
      <c r="Q1915" s="113">
        <f t="shared" si="759"/>
        <v>13</v>
      </c>
      <c r="R1915" s="114" t="str">
        <f t="shared" si="775"/>
        <v>0.8-0.13</v>
      </c>
      <c r="S1915" s="127">
        <f t="shared" si="760"/>
        <v>5.5344116648088706E-3</v>
      </c>
      <c r="T1915" s="112" t="b">
        <f t="shared" si="761"/>
        <v>1</v>
      </c>
      <c r="U1915" s="22">
        <f t="shared" si="762"/>
        <v>9.1415726340016494</v>
      </c>
      <c r="V1915" s="22">
        <f t="shared" si="763"/>
        <v>0.77090949528415342</v>
      </c>
      <c r="W1915" s="81">
        <f t="shared" si="764"/>
        <v>10</v>
      </c>
      <c r="X1915" s="22">
        <f t="shared" si="765"/>
        <v>0.14076992953575909</v>
      </c>
      <c r="Y1915" s="3">
        <f>IF(U1915&gt;'Power Curve'!$C$37,0,INDEX(Ci,$W1915,1)*POWER(1-X1915,3)+INDEX(Ci,$W1915,2)*3*X1915*POWER(1-X1915,2)+INDEX(Ci,$W1915,3)*3*POWER(X1915,2)*(1-X1915)+INDEX(Ci,$W1915,4)*POWER(X1915,3))</f>
        <v>1243.0974507846302</v>
      </c>
      <c r="Z1915" s="3">
        <f t="shared" si="766"/>
        <v>1249.9772638167467</v>
      </c>
      <c r="AA1915" s="3">
        <f t="shared" si="767"/>
        <v>1195.629989624028</v>
      </c>
      <c r="AB1915" s="3">
        <f t="shared" si="776"/>
        <v>54.347274192718714</v>
      </c>
      <c r="AC1915" s="3">
        <f t="shared" si="777"/>
        <v>54.347274192718714</v>
      </c>
      <c r="AE1915" s="34">
        <f t="shared" si="768"/>
        <v>9</v>
      </c>
      <c r="AF1915" s="73" t="b">
        <f>COUNTIF('Power Curve'!$D$2:$D$31,AE1915)&gt;0</f>
        <v>1</v>
      </c>
      <c r="AG1915" s="73" t="b">
        <f t="shared" si="769"/>
        <v>0</v>
      </c>
      <c r="AH1915" s="73" t="b">
        <f t="shared" si="778"/>
        <v>1</v>
      </c>
      <c r="AI1915" s="34" t="str">
        <f t="shared" si="770"/>
        <v>Inner</v>
      </c>
      <c r="AJ1915" s="35" t="str">
        <f t="shared" si="779"/>
        <v>0.7-0.8</v>
      </c>
      <c r="AK1915" s="36" t="str">
        <f t="shared" si="771"/>
        <v>16-17</v>
      </c>
      <c r="AL1915" s="36" t="str">
        <f t="shared" si="772"/>
        <v>Mar</v>
      </c>
      <c r="AM1915" s="35" t="str">
        <f t="shared" si="773"/>
        <v>285-295</v>
      </c>
      <c r="AN1915" s="36" t="str">
        <f t="shared" si="774"/>
        <v>Inner-TI</v>
      </c>
    </row>
    <row r="1916" spans="5:40" x14ac:dyDescent="0.3">
      <c r="E1916" s="12">
        <v>40980.694444444445</v>
      </c>
      <c r="F1916" s="16">
        <v>8.44</v>
      </c>
      <c r="G1916" s="16">
        <v>978.65999603271507</v>
      </c>
      <c r="H1916" s="29">
        <v>1.194004788135119</v>
      </c>
      <c r="I1916" s="26">
        <v>289.8</v>
      </c>
      <c r="J1916" s="30">
        <v>0.15521327014218012</v>
      </c>
      <c r="K1916" s="31">
        <v>0.18454569183295105</v>
      </c>
      <c r="L1916" s="111">
        <f t="shared" si="754"/>
        <v>0.70000000000000007</v>
      </c>
      <c r="M1916" s="112">
        <f t="shared" si="755"/>
        <v>0.16</v>
      </c>
      <c r="N1916" s="112" t="b">
        <f t="shared" si="756"/>
        <v>1</v>
      </c>
      <c r="O1916" s="112" t="b">
        <f t="shared" si="757"/>
        <v>1</v>
      </c>
      <c r="P1916" s="113">
        <f t="shared" si="758"/>
        <v>7.0000000000000009</v>
      </c>
      <c r="Q1916" s="113">
        <f t="shared" si="759"/>
        <v>10</v>
      </c>
      <c r="R1916" s="114" t="str">
        <f t="shared" si="775"/>
        <v>0.7-0.16</v>
      </c>
      <c r="S1916" s="127">
        <f t="shared" si="760"/>
        <v>2.9400999933467547E-2</v>
      </c>
      <c r="T1916" s="112" t="b">
        <f t="shared" si="761"/>
        <v>1</v>
      </c>
      <c r="U1916" s="22">
        <f t="shared" si="762"/>
        <v>8.3682074870904462</v>
      </c>
      <c r="V1916" s="22">
        <f t="shared" si="763"/>
        <v>0.65138341882482587</v>
      </c>
      <c r="W1916" s="81">
        <f t="shared" si="764"/>
        <v>9</v>
      </c>
      <c r="X1916" s="22">
        <f t="shared" si="765"/>
        <v>0.35935941898877261</v>
      </c>
      <c r="Y1916" s="3">
        <f>IF(U1916&gt;'Power Curve'!$C$37,0,INDEX(Ci,$W1916,1)*POWER(1-X1916,3)+INDEX(Ci,$W1916,2)*3*X1916*POWER(1-X1916,2)+INDEX(Ci,$W1916,3)*3*POWER(X1916,2)*(1-X1916)+INDEX(Ci,$W1916,4)*POWER(X1916,3))</f>
        <v>991.16612046008242</v>
      </c>
      <c r="Z1916" s="3">
        <f t="shared" si="766"/>
        <v>1020.3073955017845</v>
      </c>
      <c r="AA1916" s="3">
        <f t="shared" si="767"/>
        <v>978.65999603271507</v>
      </c>
      <c r="AB1916" s="3">
        <f t="shared" si="776"/>
        <v>41.647399469069455</v>
      </c>
      <c r="AC1916" s="3">
        <f t="shared" si="777"/>
        <v>41.647399469069455</v>
      </c>
      <c r="AE1916" s="34">
        <f t="shared" si="768"/>
        <v>8</v>
      </c>
      <c r="AF1916" s="73" t="b">
        <f>COUNTIF('Power Curve'!$D$2:$D$31,AE1916)&gt;0</f>
        <v>1</v>
      </c>
      <c r="AG1916" s="73" t="b">
        <f t="shared" si="769"/>
        <v>0</v>
      </c>
      <c r="AH1916" s="73" t="b">
        <f t="shared" si="778"/>
        <v>1</v>
      </c>
      <c r="AI1916" s="34" t="str">
        <f t="shared" si="770"/>
        <v>Outer</v>
      </c>
      <c r="AJ1916" s="35" t="str">
        <f t="shared" si="779"/>
        <v>0.6-0.7</v>
      </c>
      <c r="AK1916" s="36" t="str">
        <f t="shared" si="771"/>
        <v>16-17</v>
      </c>
      <c r="AL1916" s="36" t="str">
        <f t="shared" si="772"/>
        <v>Mar</v>
      </c>
      <c r="AM1916" s="35" t="str">
        <f t="shared" si="773"/>
        <v>285-295</v>
      </c>
      <c r="AN1916" s="36" t="str">
        <f t="shared" si="774"/>
        <v>HWS-HTI</v>
      </c>
    </row>
    <row r="1917" spans="5:40" x14ac:dyDescent="0.3">
      <c r="E1917" s="12">
        <v>40980.701388888891</v>
      </c>
      <c r="F1917" s="16">
        <v>8.2200000000000006</v>
      </c>
      <c r="G1917" s="16">
        <v>848.47001266479469</v>
      </c>
      <c r="H1917" s="29">
        <v>1.1939167380153082</v>
      </c>
      <c r="I1917" s="26">
        <v>291</v>
      </c>
      <c r="J1917" s="30">
        <v>0.13260340632603407</v>
      </c>
      <c r="K1917" s="31">
        <v>0.17158504482718004</v>
      </c>
      <c r="L1917" s="111">
        <f t="shared" si="754"/>
        <v>0.6</v>
      </c>
      <c r="M1917" s="112">
        <f t="shared" si="755"/>
        <v>0.13</v>
      </c>
      <c r="N1917" s="112" t="b">
        <f t="shared" si="756"/>
        <v>1</v>
      </c>
      <c r="O1917" s="112" t="b">
        <f t="shared" si="757"/>
        <v>1</v>
      </c>
      <c r="P1917" s="113">
        <f t="shared" si="758"/>
        <v>6</v>
      </c>
      <c r="Q1917" s="113">
        <f t="shared" si="759"/>
        <v>13</v>
      </c>
      <c r="R1917" s="114" t="str">
        <f t="shared" si="775"/>
        <v>0.6-0.13</v>
      </c>
      <c r="S1917" s="127">
        <f t="shared" si="760"/>
        <v>1.7757460449273912E-2</v>
      </c>
      <c r="T1917" s="112" t="b">
        <f t="shared" si="761"/>
        <v>1</v>
      </c>
      <c r="U1917" s="22">
        <f t="shared" si="762"/>
        <v>8.1498785124758388</v>
      </c>
      <c r="V1917" s="22">
        <f t="shared" si="763"/>
        <v>0.61763997199728427</v>
      </c>
      <c r="W1917" s="81">
        <f t="shared" si="764"/>
        <v>9</v>
      </c>
      <c r="X1917" s="22">
        <f t="shared" si="765"/>
        <v>0.14112904907197124</v>
      </c>
      <c r="Y1917" s="3">
        <f>IF(U1917&gt;'Power Curve'!$C$37,0,INDEX(Ci,$W1917,1)*POWER(1-X1917,3)+INDEX(Ci,$W1917,2)*3*X1917*POWER(1-X1917,2)+INDEX(Ci,$W1917,3)*3*POWER(X1917,2)*(1-X1917)+INDEX(Ci,$W1917,4)*POWER(X1917,3))</f>
        <v>923.42342000036956</v>
      </c>
      <c r="Z1917" s="3">
        <f t="shared" si="766"/>
        <v>939.82107485895926</v>
      </c>
      <c r="AA1917" s="3">
        <f t="shared" si="767"/>
        <v>848.47001266479469</v>
      </c>
      <c r="AB1917" s="3">
        <f t="shared" si="776"/>
        <v>91.35106219416457</v>
      </c>
      <c r="AC1917" s="3">
        <f t="shared" si="777"/>
        <v>91.35106219416457</v>
      </c>
      <c r="AE1917" s="34">
        <f t="shared" si="768"/>
        <v>8</v>
      </c>
      <c r="AF1917" s="73" t="b">
        <f>COUNTIF('Power Curve'!$D$2:$D$31,AE1917)&gt;0</f>
        <v>1</v>
      </c>
      <c r="AG1917" s="73" t="b">
        <f t="shared" si="769"/>
        <v>0</v>
      </c>
      <c r="AH1917" s="73" t="b">
        <f t="shared" si="778"/>
        <v>1</v>
      </c>
      <c r="AI1917" s="34" t="str">
        <f t="shared" si="770"/>
        <v>Inner</v>
      </c>
      <c r="AJ1917" s="35" t="str">
        <f t="shared" si="779"/>
        <v>0.6-0.7</v>
      </c>
      <c r="AK1917" s="36" t="str">
        <f t="shared" si="771"/>
        <v>16-17</v>
      </c>
      <c r="AL1917" s="36" t="str">
        <f t="shared" si="772"/>
        <v>Mar</v>
      </c>
      <c r="AM1917" s="35" t="str">
        <f t="shared" si="773"/>
        <v>285-295</v>
      </c>
      <c r="AN1917" s="36" t="str">
        <f t="shared" si="774"/>
        <v>Inner-TI</v>
      </c>
    </row>
    <row r="1918" spans="5:40" x14ac:dyDescent="0.3">
      <c r="E1918" s="12">
        <v>40980.708333333336</v>
      </c>
      <c r="F1918" s="16">
        <v>8.27</v>
      </c>
      <c r="G1918" s="16">
        <v>850.27998733520531</v>
      </c>
      <c r="H1918" s="29">
        <v>1.193740676204071</v>
      </c>
      <c r="I1918" s="26">
        <v>292.2</v>
      </c>
      <c r="J1918" s="30">
        <v>0.1233373639661427</v>
      </c>
      <c r="K1918" s="31">
        <v>0.190430563340341</v>
      </c>
      <c r="L1918" s="111">
        <f t="shared" si="754"/>
        <v>0.6</v>
      </c>
      <c r="M1918" s="112">
        <f t="shared" si="755"/>
        <v>0.12</v>
      </c>
      <c r="N1918" s="112" t="b">
        <f t="shared" si="756"/>
        <v>1</v>
      </c>
      <c r="O1918" s="112" t="b">
        <f t="shared" si="757"/>
        <v>1</v>
      </c>
      <c r="P1918" s="113">
        <f t="shared" si="758"/>
        <v>6</v>
      </c>
      <c r="Q1918" s="113">
        <f t="shared" si="759"/>
        <v>14</v>
      </c>
      <c r="R1918" s="114" t="str">
        <f t="shared" si="775"/>
        <v>0.6-0.12</v>
      </c>
      <c r="S1918" s="127">
        <f t="shared" si="760"/>
        <v>4.5001612482616585E-3</v>
      </c>
      <c r="T1918" s="112" t="b">
        <f t="shared" si="761"/>
        <v>1</v>
      </c>
      <c r="U1918" s="22">
        <f t="shared" si="762"/>
        <v>8.199048916857409</v>
      </c>
      <c r="V1918" s="22">
        <f t="shared" si="763"/>
        <v>0.62523941649917414</v>
      </c>
      <c r="W1918" s="81">
        <f t="shared" si="764"/>
        <v>9</v>
      </c>
      <c r="X1918" s="22">
        <f t="shared" si="765"/>
        <v>0.19027724644746905</v>
      </c>
      <c r="Y1918" s="3">
        <f>IF(U1918&gt;'Power Curve'!$C$37,0,INDEX(Ci,$W1918,1)*POWER(1-X1918,3)+INDEX(Ci,$W1918,2)*3*X1918*POWER(1-X1918,2)+INDEX(Ci,$W1918,3)*3*POWER(X1918,2)*(1-X1918)+INDEX(Ci,$W1918,4)*POWER(X1918,3))</f>
        <v>938.50635814874124</v>
      </c>
      <c r="Z1918" s="3">
        <f t="shared" si="766"/>
        <v>942.72978809292931</v>
      </c>
      <c r="AA1918" s="3">
        <f t="shared" si="767"/>
        <v>850.27998733520531</v>
      </c>
      <c r="AB1918" s="3">
        <f t="shared" si="776"/>
        <v>92.449800757724006</v>
      </c>
      <c r="AC1918" s="3">
        <f t="shared" si="777"/>
        <v>92.449800757724006</v>
      </c>
      <c r="AE1918" s="34">
        <f t="shared" si="768"/>
        <v>8</v>
      </c>
      <c r="AF1918" s="73" t="b">
        <f>COUNTIF('Power Curve'!$D$2:$D$31,AE1918)&gt;0</f>
        <v>1</v>
      </c>
      <c r="AG1918" s="73" t="b">
        <f t="shared" si="769"/>
        <v>0</v>
      </c>
      <c r="AH1918" s="73" t="b">
        <f t="shared" si="778"/>
        <v>1</v>
      </c>
      <c r="AI1918" s="34" t="str">
        <f t="shared" si="770"/>
        <v>Inner</v>
      </c>
      <c r="AJ1918" s="35" t="str">
        <f t="shared" si="779"/>
        <v>0.6-0.7</v>
      </c>
      <c r="AK1918" s="36" t="str">
        <f t="shared" si="771"/>
        <v>17-18</v>
      </c>
      <c r="AL1918" s="36" t="str">
        <f t="shared" si="772"/>
        <v>Mar</v>
      </c>
      <c r="AM1918" s="35" t="str">
        <f t="shared" si="773"/>
        <v>285-295</v>
      </c>
      <c r="AN1918" s="36" t="str">
        <f t="shared" si="774"/>
        <v>Inner-TI</v>
      </c>
    </row>
    <row r="1919" spans="5:40" x14ac:dyDescent="0.3">
      <c r="E1919" s="12">
        <v>40980.715277777781</v>
      </c>
      <c r="F1919" s="16">
        <v>7.35</v>
      </c>
      <c r="G1919" s="16">
        <v>456.08000564575229</v>
      </c>
      <c r="H1919" s="29">
        <v>1.1938287003560879</v>
      </c>
      <c r="I1919" s="26">
        <v>297.3</v>
      </c>
      <c r="J1919" s="30">
        <v>0.12244897959183675</v>
      </c>
      <c r="K1919" s="31">
        <v>0.21895029676412911</v>
      </c>
      <c r="L1919" s="111">
        <f t="shared" si="754"/>
        <v>0.5</v>
      </c>
      <c r="M1919" s="112">
        <f t="shared" si="755"/>
        <v>0.12</v>
      </c>
      <c r="N1919" s="112" t="b">
        <f t="shared" si="756"/>
        <v>1</v>
      </c>
      <c r="O1919" s="112" t="b">
        <f t="shared" si="757"/>
        <v>1</v>
      </c>
      <c r="P1919" s="113">
        <f t="shared" si="758"/>
        <v>5</v>
      </c>
      <c r="Q1919" s="113">
        <f t="shared" si="759"/>
        <v>14</v>
      </c>
      <c r="R1919" s="114" t="str">
        <f t="shared" si="775"/>
        <v>0.5-0.12</v>
      </c>
      <c r="S1919" s="127">
        <f t="shared" si="760"/>
        <v>-3.7124310330351562E-3</v>
      </c>
      <c r="T1919" s="112" t="b">
        <f t="shared" si="761"/>
        <v>1</v>
      </c>
      <c r="U1919" s="22">
        <f t="shared" si="762"/>
        <v>7.2871210071114829</v>
      </c>
      <c r="V1919" s="22">
        <f t="shared" si="763"/>
        <v>0.48429801837562841</v>
      </c>
      <c r="W1919" s="81">
        <f t="shared" si="764"/>
        <v>8</v>
      </c>
      <c r="X1919" s="22">
        <f t="shared" si="765"/>
        <v>0.27375873242789145</v>
      </c>
      <c r="Y1919" s="3">
        <f>IF(U1919&gt;'Power Curve'!$C$37,0,INDEX(Ci,$W1919,1)*POWER(1-X1919,3)+INDEX(Ci,$W1919,2)*3*X1919*POWER(1-X1919,2)+INDEX(Ci,$W1919,3)*3*POWER(X1919,2)*(1-X1919)+INDEX(Ci,$W1919,4)*POWER(X1919,3))</f>
        <v>672.50226157767634</v>
      </c>
      <c r="Z1919" s="3">
        <f t="shared" si="766"/>
        <v>670.00564331200906</v>
      </c>
      <c r="AA1919" s="3">
        <f t="shared" si="767"/>
        <v>456.08000564575229</v>
      </c>
      <c r="AB1919" s="3">
        <f t="shared" si="776"/>
        <v>213.92563766625676</v>
      </c>
      <c r="AC1919" s="3">
        <f t="shared" si="777"/>
        <v>213.92563766625676</v>
      </c>
      <c r="AE1919" s="34">
        <f t="shared" si="768"/>
        <v>7</v>
      </c>
      <c r="AF1919" s="73" t="b">
        <f>COUNTIF('Power Curve'!$D$2:$D$31,AE1919)&gt;0</f>
        <v>1</v>
      </c>
      <c r="AG1919" s="73" t="b">
        <f t="shared" si="769"/>
        <v>0</v>
      </c>
      <c r="AH1919" s="73" t="b">
        <f t="shared" si="778"/>
        <v>1</v>
      </c>
      <c r="AI1919" s="34" t="str">
        <f t="shared" si="770"/>
        <v>Inner</v>
      </c>
      <c r="AJ1919" s="35" t="str">
        <f t="shared" si="779"/>
        <v>0.4-0.5</v>
      </c>
      <c r="AK1919" s="36" t="str">
        <f t="shared" si="771"/>
        <v>17-18</v>
      </c>
      <c r="AL1919" s="36" t="str">
        <f t="shared" si="772"/>
        <v>Mar</v>
      </c>
      <c r="AM1919" s="35" t="str">
        <f t="shared" si="773"/>
        <v>295-305</v>
      </c>
      <c r="AN1919" s="36" t="str">
        <f t="shared" si="774"/>
        <v>Inner-TI</v>
      </c>
    </row>
    <row r="1920" spans="5:40" x14ac:dyDescent="0.3">
      <c r="E1920" s="12">
        <v>40980.722222222219</v>
      </c>
      <c r="F1920" s="16">
        <v>6.75</v>
      </c>
      <c r="G1920" s="16">
        <v>450.00001144409151</v>
      </c>
      <c r="H1920" s="29">
        <v>1.1939607614518721</v>
      </c>
      <c r="I1920" s="26">
        <v>291.10000000000002</v>
      </c>
      <c r="J1920" s="30">
        <v>0.15407407407407409</v>
      </c>
      <c r="K1920" s="31">
        <v>0.22352758608965173</v>
      </c>
      <c r="L1920" s="111">
        <f t="shared" si="754"/>
        <v>0.4</v>
      </c>
      <c r="M1920" s="112">
        <f t="shared" si="755"/>
        <v>0.15000000000000002</v>
      </c>
      <c r="N1920" s="112" t="b">
        <f t="shared" si="756"/>
        <v>1</v>
      </c>
      <c r="O1920" s="112" t="b">
        <f t="shared" si="757"/>
        <v>1</v>
      </c>
      <c r="P1920" s="113">
        <f t="shared" si="758"/>
        <v>4</v>
      </c>
      <c r="Q1920" s="113">
        <f t="shared" si="759"/>
        <v>10.999999999999998</v>
      </c>
      <c r="R1920" s="114" t="str">
        <f t="shared" si="775"/>
        <v>0.4-0.15</v>
      </c>
      <c r="S1920" s="127">
        <f t="shared" si="760"/>
        <v>4.2340806602081477E-2</v>
      </c>
      <c r="T1920" s="112" t="b">
        <f t="shared" si="761"/>
        <v>1</v>
      </c>
      <c r="U1920" s="22">
        <f t="shared" si="762"/>
        <v>6.6925007422970841</v>
      </c>
      <c r="V1920" s="22">
        <f t="shared" si="763"/>
        <v>0.39239753964273838</v>
      </c>
      <c r="W1920" s="81">
        <f t="shared" si="764"/>
        <v>7</v>
      </c>
      <c r="X1920" s="22">
        <f t="shared" si="765"/>
        <v>0.6720373946719379</v>
      </c>
      <c r="Y1920" s="3">
        <f>IF(U1920&gt;'Power Curve'!$C$37,0,INDEX(Ci,$W1920,1)*POWER(1-X1920,3)+INDEX(Ci,$W1920,2)*3*X1920*POWER(1-X1920,2)+INDEX(Ci,$W1920,3)*3*POWER(X1920,2)*(1-X1920)+INDEX(Ci,$W1920,4)*POWER(X1920,3))</f>
        <v>518.03658417634176</v>
      </c>
      <c r="Z1920" s="3">
        <f t="shared" si="766"/>
        <v>539.97067099975516</v>
      </c>
      <c r="AA1920" s="3">
        <f t="shared" si="767"/>
        <v>450.00001144409151</v>
      </c>
      <c r="AB1920" s="3">
        <f t="shared" si="776"/>
        <v>89.970659555663644</v>
      </c>
      <c r="AC1920" s="3">
        <f t="shared" si="777"/>
        <v>89.970659555663644</v>
      </c>
      <c r="AE1920" s="34">
        <f t="shared" si="768"/>
        <v>7</v>
      </c>
      <c r="AF1920" s="73" t="b">
        <f>COUNTIF('Power Curve'!$D$2:$D$31,AE1920)&gt;0</f>
        <v>1</v>
      </c>
      <c r="AG1920" s="73" t="b">
        <f t="shared" si="769"/>
        <v>0</v>
      </c>
      <c r="AH1920" s="73" t="b">
        <f t="shared" si="778"/>
        <v>1</v>
      </c>
      <c r="AI1920" s="34" t="str">
        <f t="shared" si="770"/>
        <v>Outer</v>
      </c>
      <c r="AJ1920" s="35" t="str">
        <f t="shared" si="779"/>
        <v>0.3-0.4</v>
      </c>
      <c r="AK1920" s="36" t="str">
        <f t="shared" si="771"/>
        <v>17-18</v>
      </c>
      <c r="AL1920" s="36" t="str">
        <f t="shared" si="772"/>
        <v>Mar</v>
      </c>
      <c r="AM1920" s="35" t="str">
        <f t="shared" si="773"/>
        <v>285-295</v>
      </c>
      <c r="AN1920" s="36" t="str">
        <f t="shared" si="774"/>
        <v>LWS-HTI</v>
      </c>
    </row>
    <row r="1921" spans="5:40" x14ac:dyDescent="0.3">
      <c r="E1921" s="12">
        <v>40980.729166666664</v>
      </c>
      <c r="F1921" s="16">
        <v>7.12</v>
      </c>
      <c r="G1921" s="16">
        <v>865.81998443603493</v>
      </c>
      <c r="H1921" s="29">
        <v>1.1939607614518721</v>
      </c>
      <c r="I1921" s="26">
        <v>289.39999999999998</v>
      </c>
      <c r="J1921" s="30">
        <v>0.1558988764044944</v>
      </c>
      <c r="K1921" s="31">
        <v>0.20940744514259971</v>
      </c>
      <c r="L1921" s="111">
        <f t="shared" si="754"/>
        <v>0.4</v>
      </c>
      <c r="M1921" s="112">
        <f t="shared" si="755"/>
        <v>0.16</v>
      </c>
      <c r="N1921" s="112" t="b">
        <f t="shared" si="756"/>
        <v>1</v>
      </c>
      <c r="O1921" s="112" t="b">
        <f t="shared" si="757"/>
        <v>1</v>
      </c>
      <c r="P1921" s="113">
        <f t="shared" si="758"/>
        <v>4</v>
      </c>
      <c r="Q1921" s="113">
        <f t="shared" si="759"/>
        <v>10</v>
      </c>
      <c r="R1921" s="114" t="str">
        <f t="shared" si="775"/>
        <v>0.4-0.16</v>
      </c>
      <c r="S1921" s="127">
        <f t="shared" si="760"/>
        <v>3.8680775374372055E-2</v>
      </c>
      <c r="T1921" s="112" t="b">
        <f t="shared" si="761"/>
        <v>1</v>
      </c>
      <c r="U1921" s="22">
        <f t="shared" si="762"/>
        <v>7.0593489311341093</v>
      </c>
      <c r="V1921" s="22">
        <f t="shared" si="763"/>
        <v>0.44909510979188122</v>
      </c>
      <c r="W1921" s="81">
        <f t="shared" si="764"/>
        <v>8</v>
      </c>
      <c r="X1921" s="22">
        <f t="shared" si="765"/>
        <v>4.451042839377739E-2</v>
      </c>
      <c r="Y1921" s="3">
        <f>IF(U1921&gt;'Power Curve'!$C$37,0,INDEX(Ci,$W1921,1)*POWER(1-X1921,3)+INDEX(Ci,$W1921,2)*3*X1921*POWER(1-X1921,2)+INDEX(Ci,$W1921,3)*3*POWER(X1921,2)*(1-X1921)+INDEX(Ci,$W1921,4)*POWER(X1921,3))</f>
        <v>611.73361839779182</v>
      </c>
      <c r="Z1921" s="3">
        <f t="shared" si="766"/>
        <v>635.39594907998867</v>
      </c>
      <c r="AA1921" s="3">
        <f t="shared" si="767"/>
        <v>865.81998443603493</v>
      </c>
      <c r="AB1921" s="3">
        <f t="shared" si="776"/>
        <v>-230.42403535604626</v>
      </c>
      <c r="AC1921" s="3">
        <f t="shared" si="777"/>
        <v>230.42403535604626</v>
      </c>
      <c r="AE1921" s="34">
        <f t="shared" si="768"/>
        <v>7</v>
      </c>
      <c r="AF1921" s="73" t="b">
        <f>COUNTIF('Power Curve'!$D$2:$D$31,AE1921)&gt;0</f>
        <v>1</v>
      </c>
      <c r="AG1921" s="73" t="b">
        <f t="shared" si="769"/>
        <v>0</v>
      </c>
      <c r="AH1921" s="73" t="b">
        <f t="shared" si="778"/>
        <v>1</v>
      </c>
      <c r="AI1921" s="34" t="str">
        <f t="shared" si="770"/>
        <v>Outer</v>
      </c>
      <c r="AJ1921" s="35" t="str">
        <f t="shared" si="779"/>
        <v>0.4-0.5</v>
      </c>
      <c r="AK1921" s="36" t="str">
        <f t="shared" si="771"/>
        <v>17-18</v>
      </c>
      <c r="AL1921" s="36" t="str">
        <f t="shared" si="772"/>
        <v>Mar</v>
      </c>
      <c r="AM1921" s="35" t="str">
        <f t="shared" si="773"/>
        <v>285-295</v>
      </c>
      <c r="AN1921" s="36" t="str">
        <f t="shared" si="774"/>
        <v>LWS-HTI</v>
      </c>
    </row>
    <row r="1922" spans="5:40" x14ac:dyDescent="0.3">
      <c r="E1922" s="12">
        <v>40980.736111111109</v>
      </c>
      <c r="F1922" s="16">
        <v>8.24</v>
      </c>
      <c r="G1922" s="16">
        <v>819.7499885559082</v>
      </c>
      <c r="H1922" s="29">
        <v>1.1933316180533824</v>
      </c>
      <c r="I1922" s="26">
        <v>288.3</v>
      </c>
      <c r="J1922" s="30">
        <v>0.12985436893203883</v>
      </c>
      <c r="K1922" s="31">
        <v>0.22147023040926314</v>
      </c>
      <c r="L1922" s="111">
        <f t="shared" si="754"/>
        <v>0.6</v>
      </c>
      <c r="M1922" s="112">
        <f t="shared" si="755"/>
        <v>0.13</v>
      </c>
      <c r="N1922" s="112" t="b">
        <f t="shared" si="756"/>
        <v>1</v>
      </c>
      <c r="O1922" s="112" t="b">
        <f t="shared" si="757"/>
        <v>1</v>
      </c>
      <c r="P1922" s="113">
        <f t="shared" si="758"/>
        <v>6</v>
      </c>
      <c r="Q1922" s="113">
        <f t="shared" si="759"/>
        <v>13</v>
      </c>
      <c r="R1922" s="114" t="str">
        <f t="shared" si="775"/>
        <v>0.6-0.13</v>
      </c>
      <c r="S1922" s="127">
        <f t="shared" si="760"/>
        <v>1.7757460449273912E-2</v>
      </c>
      <c r="T1922" s="112" t="b">
        <f t="shared" si="761"/>
        <v>1</v>
      </c>
      <c r="U1922" s="22">
        <f t="shared" si="762"/>
        <v>8.1683730670493713</v>
      </c>
      <c r="V1922" s="22">
        <f t="shared" si="763"/>
        <v>0.62049836502529465</v>
      </c>
      <c r="W1922" s="81">
        <f t="shared" si="764"/>
        <v>9</v>
      </c>
      <c r="X1922" s="22">
        <f t="shared" si="765"/>
        <v>0.15961525088349399</v>
      </c>
      <c r="Y1922" s="3">
        <f>IF(U1922&gt;'Power Curve'!$C$37,0,INDEX(Ci,$W1922,1)*POWER(1-X1922,3)+INDEX(Ci,$W1922,2)*3*X1922*POWER(1-X1922,2)+INDEX(Ci,$W1922,3)*3*POWER(X1922,2)*(1-X1922)+INDEX(Ci,$W1922,4)*POWER(X1922,3))</f>
        <v>929.08393557810427</v>
      </c>
      <c r="Z1922" s="3">
        <f t="shared" si="766"/>
        <v>945.58210681818809</v>
      </c>
      <c r="AA1922" s="3">
        <f t="shared" si="767"/>
        <v>819.7499885559082</v>
      </c>
      <c r="AB1922" s="3">
        <f t="shared" si="776"/>
        <v>125.83211826227989</v>
      </c>
      <c r="AC1922" s="3">
        <f t="shared" si="777"/>
        <v>125.83211826227989</v>
      </c>
      <c r="AE1922" s="34">
        <f t="shared" si="768"/>
        <v>8</v>
      </c>
      <c r="AF1922" s="73" t="b">
        <f>COUNTIF('Power Curve'!$D$2:$D$31,AE1922)&gt;0</f>
        <v>1</v>
      </c>
      <c r="AG1922" s="73" t="b">
        <f t="shared" si="769"/>
        <v>0</v>
      </c>
      <c r="AH1922" s="73" t="b">
        <f t="shared" si="778"/>
        <v>1</v>
      </c>
      <c r="AI1922" s="34" t="str">
        <f t="shared" si="770"/>
        <v>Inner</v>
      </c>
      <c r="AJ1922" s="35" t="str">
        <f t="shared" si="779"/>
        <v>0.6-0.7</v>
      </c>
      <c r="AK1922" s="36" t="str">
        <f t="shared" si="771"/>
        <v>17-18</v>
      </c>
      <c r="AL1922" s="36" t="str">
        <f t="shared" si="772"/>
        <v>Mar</v>
      </c>
      <c r="AM1922" s="35" t="str">
        <f t="shared" si="773"/>
        <v>285-295</v>
      </c>
      <c r="AN1922" s="36" t="str">
        <f t="shared" si="774"/>
        <v>Inner-TI</v>
      </c>
    </row>
    <row r="1923" spans="5:40" x14ac:dyDescent="0.3">
      <c r="E1923" s="12">
        <v>40980.743055555555</v>
      </c>
      <c r="F1923" s="16">
        <v>8.08</v>
      </c>
      <c r="G1923" s="16">
        <v>936.83000183105514</v>
      </c>
      <c r="H1923" s="29">
        <v>1.1931996611259836</v>
      </c>
      <c r="I1923" s="26">
        <v>287.3</v>
      </c>
      <c r="J1923" s="30">
        <v>0.14108910891089108</v>
      </c>
      <c r="K1923" s="31">
        <v>0.19431964601841967</v>
      </c>
      <c r="L1923" s="111">
        <f t="shared" ref="L1923:L1986" si="780">ROUND((V1923-CenterOfFirstWindSpeedBin)/WindSpeedBinWidth,0)*WindSpeedBinWidth+CenterOfFirstWindSpeedBin</f>
        <v>0.6</v>
      </c>
      <c r="M1923" s="112">
        <f t="shared" ref="M1923:M1986" si="781">ROUND((J1923-CenterOfFirstTurbulenceBin)/TurbulenceBinWidth,0)*TurbulenceBinWidth+CenterOfFirstTurbulenceBin</f>
        <v>0.14000000000000001</v>
      </c>
      <c r="N1923" s="112" t="b">
        <f t="shared" ref="N1923:N1986" si="782">IF(AND(L1923&gt;=CenterOfFirstWindSpeedBin,L1923&lt;=CenterOfLastWindSpeedBin),TRUE,FALSE)</f>
        <v>1</v>
      </c>
      <c r="O1923" s="112" t="b">
        <f t="shared" ref="O1923:O1986" si="783">IF(AND(M1923&gt;=CenterOfFirstTurbulenceBin,M1923&lt;=CenterOfLastTurbulenceBin),TRUE,FALSE)</f>
        <v>1</v>
      </c>
      <c r="P1923" s="113">
        <f t="shared" ref="P1923:P1986" si="784">(L1923-CenterOfFirstWindSpeedBin)/WindSpeedBinWidth+1</f>
        <v>6</v>
      </c>
      <c r="Q1923" s="113">
        <f t="shared" ref="Q1923:Q1986" si="785">NumberOfTurbulenceBins-(M1923-CenterOfFirstTurbulenceBin)/TurbulenceBinWidth</f>
        <v>12</v>
      </c>
      <c r="R1923" s="114" t="str">
        <f t="shared" si="775"/>
        <v>0.6-0.14</v>
      </c>
      <c r="S1923" s="127">
        <f t="shared" ref="S1923:S1986" si="786">IF(T1923,INDEX(PowerDeviationMatrix,Q1923,P1923),IF(UseMatrixPadValue,MatrixPadValue,0))</f>
        <v>1.631392633888494E-2</v>
      </c>
      <c r="T1923" s="112" t="b">
        <f t="shared" ref="T1923:T1986" si="787">IF(AND(P1923&gt;0,Q1923&gt;0,N1923,O1923),LEN(INDEX(PowerDeviationMatrix,Q1923,P1923))&gt;0,FALSE)</f>
        <v>1</v>
      </c>
      <c r="U1923" s="22">
        <f t="shared" ref="U1923:U1986" si="788">F1923*(H1923/Ref_Density)^(1/3)</f>
        <v>8.0094686342671455</v>
      </c>
      <c r="V1923" s="22">
        <f t="shared" ref="V1923:V1986" si="789">(U1923-CutInWindSpeed)/(RatedWindSpeed-CutInWindSpeed)</f>
        <v>0.59593917269769525</v>
      </c>
      <c r="W1923" s="81">
        <f t="shared" ref="W1923:W1986" si="790">COUNTIF(xa,"&lt;"&amp;U1923)</f>
        <v>9</v>
      </c>
      <c r="X1923" s="22">
        <f t="shared" ref="X1923:X1986" si="791">(U1923-INDEX(xa,$W1923))/(INDEX(xb,$W1923)-INDEX(xa,$W1923))</f>
        <v>7.8258468013011988E-4</v>
      </c>
      <c r="Y1923" s="3">
        <f>IF(U1923&gt;'Power Curve'!$C$37,0,INDEX(Ci,$W1923,1)*POWER(1-X1923,3)+INDEX(Ci,$W1923,2)*3*X1923*POWER(1-X1923,2)+INDEX(Ci,$W1923,3)*3*POWER(X1923,2)*(1-X1923)+INDEX(Ci,$W1923,4)*POWER(X1923,3))</f>
        <v>880.97737799886193</v>
      </c>
      <c r="Z1923" s="3">
        <f t="shared" ref="Z1923:Z1986" si="792">IF(OR(T1923,UseMatrixPadValue),Y1923*(1+S1923),"")</f>
        <v>895.34957804975932</v>
      </c>
      <c r="AA1923" s="3">
        <f t="shared" ref="AA1923:AA1986" si="793">IF(AH1923,G1923,"")</f>
        <v>936.83000183105514</v>
      </c>
      <c r="AB1923" s="3">
        <f t="shared" si="776"/>
        <v>-41.480423781295826</v>
      </c>
      <c r="AC1923" s="3">
        <f t="shared" si="777"/>
        <v>41.480423781295826</v>
      </c>
      <c r="AE1923" s="34">
        <f t="shared" ref="AE1923:AE1986" si="794">MROUND(U1923-Centre_First_Bin,Bin_Width)+Centre_First_Bin</f>
        <v>8</v>
      </c>
      <c r="AF1923" s="73" t="b">
        <f>COUNTIF('Power Curve'!$D$2:$D$31,AE1923)&gt;0</f>
        <v>1</v>
      </c>
      <c r="AG1923" s="73" t="b">
        <f t="shared" ref="AG1923:AG1986" si="795">(G1923&lt;0)</f>
        <v>0</v>
      </c>
      <c r="AH1923" s="73" t="b">
        <f t="shared" si="778"/>
        <v>1</v>
      </c>
      <c r="AI1923" s="34" t="str">
        <f t="shared" ref="AI1923:AI1986" si="796">IF(AH1923,IF(AND(J1923&gt;=LowerTurbLimit,J1923&lt;=UpperTurbLimit,K1923&gt;=LowerShearLimit,K1923&lt;=UpperShearLimit),"Inner","Outer"),"")</f>
        <v>Outer</v>
      </c>
      <c r="AJ1923" s="35" t="str">
        <f t="shared" si="779"/>
        <v>0.5-0.6</v>
      </c>
      <c r="AK1923" s="36" t="str">
        <f t="shared" ref="AK1923:AK1986" si="797">IF(AH1923,HOUR(E1923)&amp;"-"&amp;HOUR(E1923)+1,"")</f>
        <v>17-18</v>
      </c>
      <c r="AL1923" s="36" t="str">
        <f t="shared" ref="AL1923:AL1986" si="798">IF(AH1923,TEXT(E1923,"mmm"),"")</f>
        <v>Mar</v>
      </c>
      <c r="AM1923" s="35" t="str">
        <f t="shared" ref="AM1923:AM1986" si="799">IF(AH1923,IF(OR(I1923&lt;5,I1923&gt;=355),"355-5",MROUND(I1923,10)-5&amp;"-"&amp;MROUND(I1923,10)+5),"")</f>
        <v>285-295</v>
      </c>
      <c r="AN1923" s="36" t="str">
        <f t="shared" ref="AN1923:AN1986" si="800">IF(AH1923,IF(V1923&lt;0.5,IF(J1923&lt;=LowerTurbLimit,"LWS-LTI",IF(J1923&gt;=UpperTurbLimit,"LWS-HTI","Inner-TI")),IF(J1923&lt;=LowerTurbLimit,"HWS-LTI",IF(J1923&gt;=UpperTurbLimit,"HWS-HTI","Inner-TI"))),"")</f>
        <v>HWS-HTI</v>
      </c>
    </row>
    <row r="1924" spans="5:40" x14ac:dyDescent="0.3">
      <c r="E1924" s="12">
        <v>40980.75</v>
      </c>
      <c r="F1924" s="16">
        <v>7.65</v>
      </c>
      <c r="G1924" s="16">
        <v>872.58002471923874</v>
      </c>
      <c r="H1924" s="29">
        <v>1.1927907182383766</v>
      </c>
      <c r="I1924" s="26">
        <v>287.60000000000002</v>
      </c>
      <c r="J1924" s="30">
        <v>0.13464052287581699</v>
      </c>
      <c r="K1924" s="31">
        <v>0.22865487931932527</v>
      </c>
      <c r="L1924" s="111">
        <f t="shared" si="780"/>
        <v>0.5</v>
      </c>
      <c r="M1924" s="112">
        <f t="shared" si="781"/>
        <v>0.13</v>
      </c>
      <c r="N1924" s="112" t="b">
        <f t="shared" si="782"/>
        <v>1</v>
      </c>
      <c r="O1924" s="112" t="b">
        <f t="shared" si="783"/>
        <v>1</v>
      </c>
      <c r="P1924" s="113">
        <f t="shared" si="784"/>
        <v>5</v>
      </c>
      <c r="Q1924" s="113">
        <f t="shared" si="785"/>
        <v>13</v>
      </c>
      <c r="R1924" s="114" t="str">
        <f t="shared" ref="R1924:R1987" si="801">L1924&amp;"-"&amp;M1924</f>
        <v>0.5-0.13</v>
      </c>
      <c r="S1924" s="127">
        <f t="shared" si="786"/>
        <v>1.7080752491931649E-2</v>
      </c>
      <c r="T1924" s="112" t="b">
        <f t="shared" si="787"/>
        <v>1</v>
      </c>
      <c r="U1924" s="22">
        <f t="shared" si="788"/>
        <v>7.5823557335040377</v>
      </c>
      <c r="V1924" s="22">
        <f t="shared" si="789"/>
        <v>0.52992749705227338</v>
      </c>
      <c r="W1924" s="81">
        <f t="shared" si="790"/>
        <v>8</v>
      </c>
      <c r="X1924" s="22">
        <f t="shared" si="791"/>
        <v>0.57090692334218185</v>
      </c>
      <c r="Y1924" s="3">
        <f>IF(U1924&gt;'Power Curve'!$C$37,0,INDEX(Ci,$W1924,1)*POWER(1-X1924,3)+INDEX(Ci,$W1924,2)*3*X1924*POWER(1-X1924,2)+INDEX(Ci,$W1924,3)*3*POWER(X1924,2)*(1-X1924)+INDEX(Ci,$W1924,4)*POWER(X1924,3))</f>
        <v>755.42990204148975</v>
      </c>
      <c r="Z1924" s="3">
        <f t="shared" si="792"/>
        <v>768.33321322326458</v>
      </c>
      <c r="AA1924" s="3">
        <f t="shared" si="793"/>
        <v>872.58002471923874</v>
      </c>
      <c r="AB1924" s="3">
        <f t="shared" ref="AB1924:AB1987" si="802">IF(AH1924,Z1924-AA1924,"")</f>
        <v>-104.24681149597416</v>
      </c>
      <c r="AC1924" s="3">
        <f t="shared" ref="AC1924:AC1987" si="803">IF(AH1924,ABS(AB1924),"")</f>
        <v>104.24681149597416</v>
      </c>
      <c r="AE1924" s="34">
        <f t="shared" si="794"/>
        <v>8</v>
      </c>
      <c r="AF1924" s="73" t="b">
        <f>COUNTIF('Power Curve'!$D$2:$D$31,AE1924)&gt;0</f>
        <v>1</v>
      </c>
      <c r="AG1924" s="73" t="b">
        <f t="shared" si="795"/>
        <v>0</v>
      </c>
      <c r="AH1924" s="73" t="b">
        <f t="shared" ref="AH1924:AH1987" si="804">AND(AF1924,NOT(AG1924))</f>
        <v>1</v>
      </c>
      <c r="AI1924" s="34" t="str">
        <f t="shared" si="796"/>
        <v>Inner</v>
      </c>
      <c r="AJ1924" s="35" t="str">
        <f t="shared" ref="AJ1924:AJ1987" si="805">IF(AH1924,TEXT(ROUND(V1924+0.05,1)-0.1,"0.0")&amp;"-"&amp;TEXT(ROUND(V1924+0.05,1),"0.0"),"")</f>
        <v>0.5-0.6</v>
      </c>
      <c r="AK1924" s="36" t="str">
        <f t="shared" si="797"/>
        <v>18-19</v>
      </c>
      <c r="AL1924" s="36" t="str">
        <f t="shared" si="798"/>
        <v>Mar</v>
      </c>
      <c r="AM1924" s="35" t="str">
        <f t="shared" si="799"/>
        <v>285-295</v>
      </c>
      <c r="AN1924" s="36" t="str">
        <f t="shared" si="800"/>
        <v>Inner-TI</v>
      </c>
    </row>
    <row r="1925" spans="5:40" x14ac:dyDescent="0.3">
      <c r="E1925" s="12">
        <v>40980.756944444445</v>
      </c>
      <c r="F1925" s="16">
        <v>7.14</v>
      </c>
      <c r="G1925" s="16">
        <v>650.7800048589711</v>
      </c>
      <c r="H1925" s="29">
        <v>1.1927027992666039</v>
      </c>
      <c r="I1925" s="26">
        <v>283.60000000000002</v>
      </c>
      <c r="J1925" s="30">
        <v>0.10084033613445378</v>
      </c>
      <c r="K1925" s="31">
        <v>0.30536897188674439</v>
      </c>
      <c r="L1925" s="111">
        <f t="shared" si="780"/>
        <v>0.5</v>
      </c>
      <c r="M1925" s="112">
        <f t="shared" si="781"/>
        <v>9.9999999999999992E-2</v>
      </c>
      <c r="N1925" s="112" t="b">
        <f t="shared" si="782"/>
        <v>1</v>
      </c>
      <c r="O1925" s="112" t="b">
        <f t="shared" si="783"/>
        <v>1</v>
      </c>
      <c r="P1925" s="113">
        <f t="shared" si="784"/>
        <v>5</v>
      </c>
      <c r="Q1925" s="113">
        <f t="shared" si="785"/>
        <v>16</v>
      </c>
      <c r="R1925" s="114" t="str">
        <f t="shared" si="801"/>
        <v>0.5-0.1</v>
      </c>
      <c r="S1925" s="127">
        <f t="shared" si="786"/>
        <v>-1.2082008028820396E-2</v>
      </c>
      <c r="T1925" s="112" t="b">
        <f t="shared" si="787"/>
        <v>1</v>
      </c>
      <c r="U1925" s="22">
        <f t="shared" si="788"/>
        <v>7.0766914716442457</v>
      </c>
      <c r="V1925" s="22">
        <f t="shared" si="789"/>
        <v>0.45177545533278463</v>
      </c>
      <c r="W1925" s="81">
        <f t="shared" si="790"/>
        <v>8</v>
      </c>
      <c r="X1925" s="22">
        <f t="shared" si="791"/>
        <v>6.1965368743825529E-2</v>
      </c>
      <c r="Y1925" s="3">
        <f>IF(U1925&gt;'Power Curve'!$C$37,0,INDEX(Ci,$W1925,1)*POWER(1-X1925,3)+INDEX(Ci,$W1925,2)*3*X1925*POWER(1-X1925,2)+INDEX(Ci,$W1925,3)*3*POWER(X1925,2)*(1-X1925)+INDEX(Ci,$W1925,4)*POWER(X1925,3))</f>
        <v>616.24499004443715</v>
      </c>
      <c r="Z1925" s="3">
        <f t="shared" si="792"/>
        <v>608.79951312699984</v>
      </c>
      <c r="AA1925" s="3">
        <f t="shared" si="793"/>
        <v>650.7800048589711</v>
      </c>
      <c r="AB1925" s="3">
        <f t="shared" si="802"/>
        <v>-41.980491731971256</v>
      </c>
      <c r="AC1925" s="3">
        <f t="shared" si="803"/>
        <v>41.980491731971256</v>
      </c>
      <c r="AE1925" s="34">
        <f t="shared" si="794"/>
        <v>7</v>
      </c>
      <c r="AF1925" s="73" t="b">
        <f>COUNTIF('Power Curve'!$D$2:$D$31,AE1925)&gt;0</f>
        <v>1</v>
      </c>
      <c r="AG1925" s="73" t="b">
        <f t="shared" si="795"/>
        <v>0</v>
      </c>
      <c r="AH1925" s="73" t="b">
        <f t="shared" si="804"/>
        <v>1</v>
      </c>
      <c r="AI1925" s="34" t="str">
        <f t="shared" si="796"/>
        <v>Outer</v>
      </c>
      <c r="AJ1925" s="35" t="str">
        <f t="shared" si="805"/>
        <v>0.4-0.5</v>
      </c>
      <c r="AK1925" s="36" t="str">
        <f t="shared" si="797"/>
        <v>18-19</v>
      </c>
      <c r="AL1925" s="36" t="str">
        <f t="shared" si="798"/>
        <v>Mar</v>
      </c>
      <c r="AM1925" s="35" t="str">
        <f t="shared" si="799"/>
        <v>275-285</v>
      </c>
      <c r="AN1925" s="36" t="str">
        <f t="shared" si="800"/>
        <v>Inner-TI</v>
      </c>
    </row>
    <row r="1926" spans="5:40" x14ac:dyDescent="0.3">
      <c r="E1926" s="12">
        <v>40980.763888888891</v>
      </c>
      <c r="F1926" s="16">
        <v>7.76</v>
      </c>
      <c r="G1926" s="16">
        <v>754.27002429962204</v>
      </c>
      <c r="H1926" s="29">
        <v>1.1915913641786291</v>
      </c>
      <c r="I1926" s="26">
        <v>281.89999999999998</v>
      </c>
      <c r="J1926" s="30">
        <v>0.1404639175257732</v>
      </c>
      <c r="K1926" s="31">
        <v>0.29264802163176357</v>
      </c>
      <c r="L1926" s="111">
        <f t="shared" si="780"/>
        <v>0.5</v>
      </c>
      <c r="M1926" s="112">
        <f t="shared" si="781"/>
        <v>0.14000000000000001</v>
      </c>
      <c r="N1926" s="112" t="b">
        <f t="shared" si="782"/>
        <v>1</v>
      </c>
      <c r="O1926" s="112" t="b">
        <f t="shared" si="783"/>
        <v>1</v>
      </c>
      <c r="P1926" s="113">
        <f t="shared" si="784"/>
        <v>5</v>
      </c>
      <c r="Q1926" s="113">
        <f t="shared" si="785"/>
        <v>12</v>
      </c>
      <c r="R1926" s="114" t="str">
        <f t="shared" si="801"/>
        <v>0.5-0.14</v>
      </c>
      <c r="S1926" s="127">
        <f t="shared" si="786"/>
        <v>9.3358922793565797E-3</v>
      </c>
      <c r="T1926" s="112" t="b">
        <f t="shared" si="787"/>
        <v>1</v>
      </c>
      <c r="U1926" s="22">
        <f t="shared" si="788"/>
        <v>7.6888043046785528</v>
      </c>
      <c r="V1926" s="22">
        <f t="shared" si="789"/>
        <v>0.54637946687274963</v>
      </c>
      <c r="W1926" s="81">
        <f t="shared" si="790"/>
        <v>8</v>
      </c>
      <c r="X1926" s="22">
        <f t="shared" si="791"/>
        <v>0.67804540510689315</v>
      </c>
      <c r="Y1926" s="3">
        <f>IF(U1926&gt;'Power Curve'!$C$37,0,INDEX(Ci,$W1926,1)*POWER(1-X1926,3)+INDEX(Ci,$W1926,2)*3*X1926*POWER(1-X1926,2)+INDEX(Ci,$W1926,3)*3*POWER(X1926,2)*(1-X1926)+INDEX(Ci,$W1926,4)*POWER(X1926,3))</f>
        <v>786.23080555795104</v>
      </c>
      <c r="Z1926" s="3">
        <f t="shared" si="792"/>
        <v>793.57097166535175</v>
      </c>
      <c r="AA1926" s="3">
        <f t="shared" si="793"/>
        <v>754.27002429962204</v>
      </c>
      <c r="AB1926" s="3">
        <f t="shared" si="802"/>
        <v>39.300947365729712</v>
      </c>
      <c r="AC1926" s="3">
        <f t="shared" si="803"/>
        <v>39.300947365729712</v>
      </c>
      <c r="AE1926" s="34">
        <f t="shared" si="794"/>
        <v>8</v>
      </c>
      <c r="AF1926" s="73" t="b">
        <f>COUNTIF('Power Curve'!$D$2:$D$31,AE1926)&gt;0</f>
        <v>1</v>
      </c>
      <c r="AG1926" s="73" t="b">
        <f t="shared" si="795"/>
        <v>0</v>
      </c>
      <c r="AH1926" s="73" t="b">
        <f t="shared" si="804"/>
        <v>1</v>
      </c>
      <c r="AI1926" s="34" t="str">
        <f t="shared" si="796"/>
        <v>Outer</v>
      </c>
      <c r="AJ1926" s="35" t="str">
        <f t="shared" si="805"/>
        <v>0.5-0.6</v>
      </c>
      <c r="AK1926" s="36" t="str">
        <f t="shared" si="797"/>
        <v>18-19</v>
      </c>
      <c r="AL1926" s="36" t="str">
        <f t="shared" si="798"/>
        <v>Mar</v>
      </c>
      <c r="AM1926" s="35" t="str">
        <f t="shared" si="799"/>
        <v>275-285</v>
      </c>
      <c r="AN1926" s="36" t="str">
        <f t="shared" si="800"/>
        <v>HWS-HTI</v>
      </c>
    </row>
    <row r="1927" spans="5:40" x14ac:dyDescent="0.3">
      <c r="E1927" s="12">
        <v>40980.770833333336</v>
      </c>
      <c r="F1927" s="16">
        <v>8.35</v>
      </c>
      <c r="G1927" s="16">
        <v>1040.5700225830078</v>
      </c>
      <c r="H1927" s="29">
        <v>1.1901747683261734</v>
      </c>
      <c r="I1927" s="26">
        <v>280.7</v>
      </c>
      <c r="J1927" s="30">
        <v>0.12694610778443116</v>
      </c>
      <c r="K1927" s="31">
        <v>0.20034004796048943</v>
      </c>
      <c r="L1927" s="111">
        <f t="shared" si="780"/>
        <v>0.6</v>
      </c>
      <c r="M1927" s="112">
        <f t="shared" si="781"/>
        <v>0.13</v>
      </c>
      <c r="N1927" s="112" t="b">
        <f t="shared" si="782"/>
        <v>1</v>
      </c>
      <c r="O1927" s="112" t="b">
        <f t="shared" si="783"/>
        <v>1</v>
      </c>
      <c r="P1927" s="113">
        <f t="shared" si="784"/>
        <v>6</v>
      </c>
      <c r="Q1927" s="113">
        <f t="shared" si="785"/>
        <v>13</v>
      </c>
      <c r="R1927" s="114" t="str">
        <f t="shared" si="801"/>
        <v>0.6-0.13</v>
      </c>
      <c r="S1927" s="127">
        <f t="shared" si="786"/>
        <v>1.7757460449273912E-2</v>
      </c>
      <c r="T1927" s="112" t="b">
        <f t="shared" si="787"/>
        <v>1</v>
      </c>
      <c r="U1927" s="22">
        <f t="shared" si="788"/>
        <v>8.270111386525306</v>
      </c>
      <c r="V1927" s="22">
        <f t="shared" si="789"/>
        <v>0.63622235026188345</v>
      </c>
      <c r="W1927" s="81">
        <f t="shared" si="790"/>
        <v>9</v>
      </c>
      <c r="X1927" s="22">
        <f t="shared" si="791"/>
        <v>0.26130762191733609</v>
      </c>
      <c r="Y1927" s="3">
        <f>IF(U1927&gt;'Power Curve'!$C$37,0,INDEX(Ci,$W1927,1)*POWER(1-X1927,3)+INDEX(Ci,$W1927,2)*3*X1927*POWER(1-X1927,2)+INDEX(Ci,$W1927,3)*3*POWER(X1927,2)*(1-X1927)+INDEX(Ci,$W1927,4)*POWER(X1927,3))</f>
        <v>960.48899310925697</v>
      </c>
      <c r="Z1927" s="3">
        <f t="shared" si="792"/>
        <v>977.54483841635749</v>
      </c>
      <c r="AA1927" s="3">
        <f t="shared" si="793"/>
        <v>1040.5700225830078</v>
      </c>
      <c r="AB1927" s="3">
        <f t="shared" si="802"/>
        <v>-63.02518416665032</v>
      </c>
      <c r="AC1927" s="3">
        <f t="shared" si="803"/>
        <v>63.02518416665032</v>
      </c>
      <c r="AE1927" s="34">
        <f t="shared" si="794"/>
        <v>8</v>
      </c>
      <c r="AF1927" s="73" t="b">
        <f>COUNTIF('Power Curve'!$D$2:$D$31,AE1927)&gt;0</f>
        <v>1</v>
      </c>
      <c r="AG1927" s="73" t="b">
        <f t="shared" si="795"/>
        <v>0</v>
      </c>
      <c r="AH1927" s="73" t="b">
        <f t="shared" si="804"/>
        <v>1</v>
      </c>
      <c r="AI1927" s="34" t="str">
        <f t="shared" si="796"/>
        <v>Inner</v>
      </c>
      <c r="AJ1927" s="35" t="str">
        <f t="shared" si="805"/>
        <v>0.6-0.7</v>
      </c>
      <c r="AK1927" s="36" t="str">
        <f t="shared" si="797"/>
        <v>18-19</v>
      </c>
      <c r="AL1927" s="36" t="str">
        <f t="shared" si="798"/>
        <v>Mar</v>
      </c>
      <c r="AM1927" s="35" t="str">
        <f t="shared" si="799"/>
        <v>275-285</v>
      </c>
      <c r="AN1927" s="36" t="str">
        <f t="shared" si="800"/>
        <v>Inner-TI</v>
      </c>
    </row>
    <row r="1928" spans="5:40" x14ac:dyDescent="0.3">
      <c r="E1928" s="12">
        <v>40980.777777777781</v>
      </c>
      <c r="F1928" s="16">
        <v>9.9499999999999993</v>
      </c>
      <c r="G1928" s="16">
        <v>1440.600036621099</v>
      </c>
      <c r="H1928" s="29">
        <v>1.1889498137181627</v>
      </c>
      <c r="I1928" s="26">
        <v>284.2</v>
      </c>
      <c r="J1928" s="30">
        <v>0.15075376884422112</v>
      </c>
      <c r="K1928" s="31">
        <v>0.20547109525722226</v>
      </c>
      <c r="L1928" s="111">
        <f t="shared" si="780"/>
        <v>0.9</v>
      </c>
      <c r="M1928" s="112">
        <f t="shared" si="781"/>
        <v>0.15000000000000002</v>
      </c>
      <c r="N1928" s="112" t="b">
        <f t="shared" si="782"/>
        <v>1</v>
      </c>
      <c r="O1928" s="112" t="b">
        <f t="shared" si="783"/>
        <v>1</v>
      </c>
      <c r="P1928" s="113">
        <f t="shared" si="784"/>
        <v>9</v>
      </c>
      <c r="Q1928" s="113">
        <f t="shared" si="785"/>
        <v>10.999999999999998</v>
      </c>
      <c r="R1928" s="114" t="str">
        <f t="shared" si="801"/>
        <v>0.9-0.15</v>
      </c>
      <c r="S1928" s="127">
        <f t="shared" si="786"/>
        <v>-4.0074750862699677E-3</v>
      </c>
      <c r="T1928" s="112" t="b">
        <f t="shared" si="787"/>
        <v>1</v>
      </c>
      <c r="U1928" s="22">
        <f t="shared" si="788"/>
        <v>9.8514212998179342</v>
      </c>
      <c r="V1928" s="22">
        <f t="shared" si="789"/>
        <v>0.88061889483982125</v>
      </c>
      <c r="W1928" s="81">
        <f t="shared" si="790"/>
        <v>10</v>
      </c>
      <c r="X1928" s="22">
        <f t="shared" si="791"/>
        <v>0.89529306119054108</v>
      </c>
      <c r="Y1928" s="3">
        <f>IF(U1928&gt;'Power Curve'!$C$37,0,INDEX(Ci,$W1928,1)*POWER(1-X1928,3)+INDEX(Ci,$W1928,2)*3*X1928*POWER(1-X1928,2)+INDEX(Ci,$W1928,3)*3*POWER(X1928,2)*(1-X1928)+INDEX(Ci,$W1928,4)*POWER(X1928,3))</f>
        <v>1489.3651678210269</v>
      </c>
      <c r="Z1928" s="3">
        <f t="shared" si="792"/>
        <v>1483.3965740166259</v>
      </c>
      <c r="AA1928" s="3">
        <f t="shared" si="793"/>
        <v>1440.600036621099</v>
      </c>
      <c r="AB1928" s="3">
        <f t="shared" si="802"/>
        <v>42.796537395526911</v>
      </c>
      <c r="AC1928" s="3">
        <f t="shared" si="803"/>
        <v>42.796537395526911</v>
      </c>
      <c r="AE1928" s="34">
        <f t="shared" si="794"/>
        <v>10</v>
      </c>
      <c r="AF1928" s="73" t="b">
        <f>COUNTIF('Power Curve'!$D$2:$D$31,AE1928)&gt;0</f>
        <v>1</v>
      </c>
      <c r="AG1928" s="73" t="b">
        <f t="shared" si="795"/>
        <v>0</v>
      </c>
      <c r="AH1928" s="73" t="b">
        <f t="shared" si="804"/>
        <v>1</v>
      </c>
      <c r="AI1928" s="34" t="str">
        <f t="shared" si="796"/>
        <v>Outer</v>
      </c>
      <c r="AJ1928" s="35" t="str">
        <f t="shared" si="805"/>
        <v>0.8-0.9</v>
      </c>
      <c r="AK1928" s="36" t="str">
        <f t="shared" si="797"/>
        <v>18-19</v>
      </c>
      <c r="AL1928" s="36" t="str">
        <f t="shared" si="798"/>
        <v>Mar</v>
      </c>
      <c r="AM1928" s="35" t="str">
        <f t="shared" si="799"/>
        <v>275-285</v>
      </c>
      <c r="AN1928" s="36" t="str">
        <f t="shared" si="800"/>
        <v>HWS-HTI</v>
      </c>
    </row>
    <row r="1929" spans="5:40" x14ac:dyDescent="0.3">
      <c r="E1929" s="12">
        <v>40980.784722222219</v>
      </c>
      <c r="F1929" s="16">
        <v>11.49</v>
      </c>
      <c r="G1929" s="16">
        <v>1871.57995605469</v>
      </c>
      <c r="H1929" s="29">
        <v>1.1873929918060884</v>
      </c>
      <c r="I1929" s="26">
        <v>286</v>
      </c>
      <c r="J1929" s="30">
        <v>0.15578764142732812</v>
      </c>
      <c r="K1929" s="31">
        <v>0.21457681874690757</v>
      </c>
      <c r="L1929" s="111">
        <f t="shared" si="780"/>
        <v>1.1000000000000001</v>
      </c>
      <c r="M1929" s="112">
        <f t="shared" si="781"/>
        <v>0.16</v>
      </c>
      <c r="N1929" s="112" t="b">
        <f t="shared" si="782"/>
        <v>1</v>
      </c>
      <c r="O1929" s="112" t="b">
        <f t="shared" si="783"/>
        <v>1</v>
      </c>
      <c r="P1929" s="113">
        <f t="shared" si="784"/>
        <v>11</v>
      </c>
      <c r="Q1929" s="113">
        <f t="shared" si="785"/>
        <v>10</v>
      </c>
      <c r="R1929" s="114" t="str">
        <f t="shared" si="801"/>
        <v>1.1-0.16</v>
      </c>
      <c r="S1929" s="127">
        <f t="shared" si="786"/>
        <v>-1.5477473835889021E-2</v>
      </c>
      <c r="T1929" s="112" t="b">
        <f t="shared" si="787"/>
        <v>1</v>
      </c>
      <c r="U1929" s="22">
        <f t="shared" si="788"/>
        <v>11.371196372651617</v>
      </c>
      <c r="V1929" s="22">
        <f t="shared" si="789"/>
        <v>1.1155050314623656</v>
      </c>
      <c r="W1929" s="81">
        <f t="shared" si="790"/>
        <v>12</v>
      </c>
      <c r="X1929" s="22">
        <f t="shared" si="791"/>
        <v>0.3764945566445842</v>
      </c>
      <c r="Y1929" s="3">
        <f>IF(U1929&gt;'Power Curve'!$C$37,0,INDEX(Ci,$W1929,1)*POWER(1-X1929,3)+INDEX(Ci,$W1929,2)*3*X1929*POWER(1-X1929,2)+INDEX(Ci,$W1929,3)*3*POWER(X1929,2)*(1-X1929)+INDEX(Ci,$W1929,4)*POWER(X1929,3))</f>
        <v>1842.4603611823381</v>
      </c>
      <c r="Z1929" s="3">
        <f t="shared" si="792"/>
        <v>1813.9437291484758</v>
      </c>
      <c r="AA1929" s="3">
        <f t="shared" si="793"/>
        <v>1871.57995605469</v>
      </c>
      <c r="AB1929" s="3">
        <f t="shared" si="802"/>
        <v>-57.636226906214233</v>
      </c>
      <c r="AC1929" s="3">
        <f t="shared" si="803"/>
        <v>57.636226906214233</v>
      </c>
      <c r="AE1929" s="34">
        <f t="shared" si="794"/>
        <v>11</v>
      </c>
      <c r="AF1929" s="73" t="b">
        <f>COUNTIF('Power Curve'!$D$2:$D$31,AE1929)&gt;0</f>
        <v>1</v>
      </c>
      <c r="AG1929" s="73" t="b">
        <f t="shared" si="795"/>
        <v>0</v>
      </c>
      <c r="AH1929" s="73" t="b">
        <f t="shared" si="804"/>
        <v>1</v>
      </c>
      <c r="AI1929" s="34" t="str">
        <f t="shared" si="796"/>
        <v>Outer</v>
      </c>
      <c r="AJ1929" s="35" t="str">
        <f t="shared" si="805"/>
        <v>1.1-1.2</v>
      </c>
      <c r="AK1929" s="36" t="str">
        <f t="shared" si="797"/>
        <v>18-19</v>
      </c>
      <c r="AL1929" s="36" t="str">
        <f t="shared" si="798"/>
        <v>Mar</v>
      </c>
      <c r="AM1929" s="35" t="str">
        <f t="shared" si="799"/>
        <v>285-295</v>
      </c>
      <c r="AN1929" s="36" t="str">
        <f t="shared" si="800"/>
        <v>HWS-HTI</v>
      </c>
    </row>
    <row r="1930" spans="5:40" x14ac:dyDescent="0.3">
      <c r="E1930" s="12">
        <v>40980.791666666664</v>
      </c>
      <c r="F1930" s="16">
        <v>11.94</v>
      </c>
      <c r="G1930" s="16">
        <v>1925.2899475097629</v>
      </c>
      <c r="H1930" s="29">
        <v>1.1867827311531256</v>
      </c>
      <c r="I1930" s="26">
        <v>286.5</v>
      </c>
      <c r="J1930" s="30">
        <v>0.12311557788944724</v>
      </c>
      <c r="K1930" s="31">
        <v>0.23254105863306451</v>
      </c>
      <c r="L1930" s="111">
        <f t="shared" si="780"/>
        <v>1.2000000000000002</v>
      </c>
      <c r="M1930" s="112">
        <f t="shared" si="781"/>
        <v>0.12</v>
      </c>
      <c r="N1930" s="112" t="b">
        <f t="shared" si="782"/>
        <v>1</v>
      </c>
      <c r="O1930" s="112" t="b">
        <f t="shared" si="783"/>
        <v>1</v>
      </c>
      <c r="P1930" s="113">
        <f t="shared" si="784"/>
        <v>12</v>
      </c>
      <c r="Q1930" s="113">
        <f t="shared" si="785"/>
        <v>14</v>
      </c>
      <c r="R1930" s="114" t="str">
        <f t="shared" si="801"/>
        <v>1.2-0.12</v>
      </c>
      <c r="S1930" s="127">
        <f t="shared" si="786"/>
        <v>7.4701128177118083E-4</v>
      </c>
      <c r="T1930" s="112" t="b">
        <f t="shared" si="787"/>
        <v>1</v>
      </c>
      <c r="U1930" s="22">
        <f t="shared" si="788"/>
        <v>11.814518771242035</v>
      </c>
      <c r="V1930" s="22">
        <f t="shared" si="789"/>
        <v>1.1840219372496066</v>
      </c>
      <c r="W1930" s="81">
        <f t="shared" si="790"/>
        <v>12</v>
      </c>
      <c r="X1930" s="22">
        <f t="shared" si="791"/>
        <v>0.80350463200781097</v>
      </c>
      <c r="Y1930" s="3">
        <f>IF(U1930&gt;'Power Curve'!$C$37,0,INDEX(Ci,$W1930,1)*POWER(1-X1930,3)+INDEX(Ci,$W1930,2)*3*X1930*POWER(1-X1930,2)+INDEX(Ci,$W1930,3)*3*POWER(X1930,2)*(1-X1930)+INDEX(Ci,$W1930,4)*POWER(X1930,3))</f>
        <v>1900.9860481925577</v>
      </c>
      <c r="Z1930" s="3">
        <f t="shared" si="792"/>
        <v>1902.4061062170472</v>
      </c>
      <c r="AA1930" s="3">
        <f t="shared" si="793"/>
        <v>1925.2899475097629</v>
      </c>
      <c r="AB1930" s="3">
        <f t="shared" si="802"/>
        <v>-22.883841292715715</v>
      </c>
      <c r="AC1930" s="3">
        <f t="shared" si="803"/>
        <v>22.883841292715715</v>
      </c>
      <c r="AE1930" s="34">
        <f t="shared" si="794"/>
        <v>12</v>
      </c>
      <c r="AF1930" s="73" t="b">
        <f>COUNTIF('Power Curve'!$D$2:$D$31,AE1930)&gt;0</f>
        <v>1</v>
      </c>
      <c r="AG1930" s="73" t="b">
        <f t="shared" si="795"/>
        <v>0</v>
      </c>
      <c r="AH1930" s="73" t="b">
        <f t="shared" si="804"/>
        <v>1</v>
      </c>
      <c r="AI1930" s="34" t="str">
        <f t="shared" si="796"/>
        <v>Inner</v>
      </c>
      <c r="AJ1930" s="35" t="str">
        <f t="shared" si="805"/>
        <v>1.1-1.2</v>
      </c>
      <c r="AK1930" s="36" t="str">
        <f t="shared" si="797"/>
        <v>19-20</v>
      </c>
      <c r="AL1930" s="36" t="str">
        <f t="shared" si="798"/>
        <v>Mar</v>
      </c>
      <c r="AM1930" s="35" t="str">
        <f t="shared" si="799"/>
        <v>285-295</v>
      </c>
      <c r="AN1930" s="36" t="str">
        <f t="shared" si="800"/>
        <v>Inner-TI</v>
      </c>
    </row>
    <row r="1931" spans="5:40" x14ac:dyDescent="0.3">
      <c r="E1931" s="12">
        <v>40980.798611111109</v>
      </c>
      <c r="F1931" s="16">
        <v>11.72</v>
      </c>
      <c r="G1931" s="16">
        <v>1828.479980468753</v>
      </c>
      <c r="H1931" s="29">
        <v>1.1866084860543591</v>
      </c>
      <c r="I1931" s="26">
        <v>288.3</v>
      </c>
      <c r="J1931" s="30">
        <v>0.10153583617747439</v>
      </c>
      <c r="K1931" s="31">
        <v>0.18639711943834136</v>
      </c>
      <c r="L1931" s="111">
        <f t="shared" si="780"/>
        <v>1.2000000000000002</v>
      </c>
      <c r="M1931" s="112">
        <f t="shared" si="781"/>
        <v>9.9999999999999992E-2</v>
      </c>
      <c r="N1931" s="112" t="b">
        <f t="shared" si="782"/>
        <v>1</v>
      </c>
      <c r="O1931" s="112" t="b">
        <f t="shared" si="783"/>
        <v>1</v>
      </c>
      <c r="P1931" s="113">
        <f t="shared" si="784"/>
        <v>12</v>
      </c>
      <c r="Q1931" s="113">
        <f t="shared" si="785"/>
        <v>16</v>
      </c>
      <c r="R1931" s="114" t="str">
        <f t="shared" si="801"/>
        <v>1.2-0.1</v>
      </c>
      <c r="S1931" s="127">
        <f t="shared" si="786"/>
        <v>7.9080893564048085E-3</v>
      </c>
      <c r="T1931" s="112" t="b">
        <f t="shared" si="787"/>
        <v>1</v>
      </c>
      <c r="U1931" s="22">
        <f t="shared" si="788"/>
        <v>11.596263238603086</v>
      </c>
      <c r="V1931" s="22">
        <f t="shared" si="789"/>
        <v>1.1502898411161491</v>
      </c>
      <c r="W1931" s="81">
        <f t="shared" si="790"/>
        <v>12</v>
      </c>
      <c r="X1931" s="22">
        <f t="shared" si="791"/>
        <v>0.59327994736086376</v>
      </c>
      <c r="Y1931" s="3">
        <f>IF(U1931&gt;'Power Curve'!$C$37,0,INDEX(Ci,$W1931,1)*POWER(1-X1931,3)+INDEX(Ci,$W1931,2)*3*X1931*POWER(1-X1931,2)+INDEX(Ci,$W1931,3)*3*POWER(X1931,2)*(1-X1931)+INDEX(Ci,$W1931,4)*POWER(X1931,3))</f>
        <v>1875.4545713709051</v>
      </c>
      <c r="Z1931" s="3">
        <f t="shared" si="792"/>
        <v>1890.2858337051839</v>
      </c>
      <c r="AA1931" s="3">
        <f t="shared" si="793"/>
        <v>1828.479980468753</v>
      </c>
      <c r="AB1931" s="3">
        <f t="shared" si="802"/>
        <v>61.805853236430949</v>
      </c>
      <c r="AC1931" s="3">
        <f t="shared" si="803"/>
        <v>61.805853236430949</v>
      </c>
      <c r="AE1931" s="34">
        <f t="shared" si="794"/>
        <v>12</v>
      </c>
      <c r="AF1931" s="73" t="b">
        <f>COUNTIF('Power Curve'!$D$2:$D$31,AE1931)&gt;0</f>
        <v>1</v>
      </c>
      <c r="AG1931" s="73" t="b">
        <f t="shared" si="795"/>
        <v>0</v>
      </c>
      <c r="AH1931" s="73" t="b">
        <f t="shared" si="804"/>
        <v>1</v>
      </c>
      <c r="AI1931" s="34" t="str">
        <f t="shared" si="796"/>
        <v>Inner</v>
      </c>
      <c r="AJ1931" s="35" t="str">
        <f t="shared" si="805"/>
        <v>1.1-1.2</v>
      </c>
      <c r="AK1931" s="36" t="str">
        <f t="shared" si="797"/>
        <v>19-20</v>
      </c>
      <c r="AL1931" s="36" t="str">
        <f t="shared" si="798"/>
        <v>Mar</v>
      </c>
      <c r="AM1931" s="35" t="str">
        <f t="shared" si="799"/>
        <v>285-295</v>
      </c>
      <c r="AN1931" s="36" t="str">
        <f t="shared" si="800"/>
        <v>Inner-TI</v>
      </c>
    </row>
    <row r="1932" spans="5:40" x14ac:dyDescent="0.3">
      <c r="E1932" s="12">
        <v>40980.805555555555</v>
      </c>
      <c r="F1932" s="16">
        <v>10.83</v>
      </c>
      <c r="G1932" s="16">
        <v>1872.9100646972661</v>
      </c>
      <c r="H1932" s="29">
        <v>1.1866084860543591</v>
      </c>
      <c r="I1932" s="26">
        <v>285.7</v>
      </c>
      <c r="J1932" s="30">
        <v>0.14496768236380425</v>
      </c>
      <c r="K1932" s="31">
        <v>0.20374487269383706</v>
      </c>
      <c r="L1932" s="111">
        <f t="shared" si="780"/>
        <v>1</v>
      </c>
      <c r="M1932" s="112">
        <f t="shared" si="781"/>
        <v>0.14000000000000001</v>
      </c>
      <c r="N1932" s="112" t="b">
        <f t="shared" si="782"/>
        <v>1</v>
      </c>
      <c r="O1932" s="112" t="b">
        <f t="shared" si="783"/>
        <v>1</v>
      </c>
      <c r="P1932" s="113">
        <f t="shared" si="784"/>
        <v>10</v>
      </c>
      <c r="Q1932" s="113">
        <f t="shared" si="785"/>
        <v>12</v>
      </c>
      <c r="R1932" s="114" t="str">
        <f t="shared" si="801"/>
        <v>1-0.14</v>
      </c>
      <c r="S1932" s="127">
        <f t="shared" si="786"/>
        <v>-3.1492945966296315E-3</v>
      </c>
      <c r="T1932" s="112" t="b">
        <f t="shared" si="787"/>
        <v>1</v>
      </c>
      <c r="U1932" s="22">
        <f t="shared" si="788"/>
        <v>10.715659630893466</v>
      </c>
      <c r="V1932" s="22">
        <f t="shared" si="789"/>
        <v>1.0141897148486989</v>
      </c>
      <c r="W1932" s="81">
        <f t="shared" si="790"/>
        <v>11</v>
      </c>
      <c r="X1932" s="22">
        <f t="shared" si="791"/>
        <v>0.74314631677183851</v>
      </c>
      <c r="Y1932" s="3">
        <f>IF(U1932&gt;'Power Curve'!$C$37,0,INDEX(Ci,$W1932,1)*POWER(1-X1932,3)+INDEX(Ci,$W1932,2)*3*X1932*POWER(1-X1932,2)+INDEX(Ci,$W1932,3)*3*POWER(X1932,2)*(1-X1932)+INDEX(Ci,$W1932,4)*POWER(X1932,3))</f>
        <v>1722.7961940527684</v>
      </c>
      <c r="Z1932" s="3">
        <f t="shared" si="792"/>
        <v>1717.370601307744</v>
      </c>
      <c r="AA1932" s="3">
        <f t="shared" si="793"/>
        <v>1872.9100646972661</v>
      </c>
      <c r="AB1932" s="3">
        <f t="shared" si="802"/>
        <v>-155.5394633895221</v>
      </c>
      <c r="AC1932" s="3">
        <f t="shared" si="803"/>
        <v>155.5394633895221</v>
      </c>
      <c r="AE1932" s="34">
        <f t="shared" si="794"/>
        <v>11</v>
      </c>
      <c r="AF1932" s="73" t="b">
        <f>COUNTIF('Power Curve'!$D$2:$D$31,AE1932)&gt;0</f>
        <v>1</v>
      </c>
      <c r="AG1932" s="73" t="b">
        <f t="shared" si="795"/>
        <v>0</v>
      </c>
      <c r="AH1932" s="73" t="b">
        <f t="shared" si="804"/>
        <v>1</v>
      </c>
      <c r="AI1932" s="34" t="str">
        <f t="shared" si="796"/>
        <v>Outer</v>
      </c>
      <c r="AJ1932" s="35" t="str">
        <f t="shared" si="805"/>
        <v>1.0-1.1</v>
      </c>
      <c r="AK1932" s="36" t="str">
        <f t="shared" si="797"/>
        <v>19-20</v>
      </c>
      <c r="AL1932" s="36" t="str">
        <f t="shared" si="798"/>
        <v>Mar</v>
      </c>
      <c r="AM1932" s="35" t="str">
        <f t="shared" si="799"/>
        <v>285-295</v>
      </c>
      <c r="AN1932" s="36" t="str">
        <f t="shared" si="800"/>
        <v>HWS-HTI</v>
      </c>
    </row>
    <row r="1933" spans="5:40" x14ac:dyDescent="0.3">
      <c r="E1933" s="12">
        <v>40980.8125</v>
      </c>
      <c r="F1933" s="16">
        <v>13.31</v>
      </c>
      <c r="G1933" s="16">
        <v>1973.690002441406</v>
      </c>
      <c r="H1933" s="29">
        <v>1.184447505977078</v>
      </c>
      <c r="I1933" s="26">
        <v>284</v>
      </c>
      <c r="J1933" s="30">
        <v>0.12246431254695717</v>
      </c>
      <c r="K1933" s="31">
        <v>0.22974226989768026</v>
      </c>
      <c r="L1933" s="111">
        <f t="shared" si="780"/>
        <v>1.4000000000000001</v>
      </c>
      <c r="M1933" s="112">
        <f t="shared" si="781"/>
        <v>0.12</v>
      </c>
      <c r="N1933" s="112" t="b">
        <f t="shared" si="782"/>
        <v>1</v>
      </c>
      <c r="O1933" s="112" t="b">
        <f t="shared" si="783"/>
        <v>1</v>
      </c>
      <c r="P1933" s="113">
        <f t="shared" si="784"/>
        <v>14</v>
      </c>
      <c r="Q1933" s="113">
        <f t="shared" si="785"/>
        <v>14</v>
      </c>
      <c r="R1933" s="114" t="str">
        <f t="shared" si="801"/>
        <v>1.4-0.12</v>
      </c>
      <c r="S1933" s="127">
        <f t="shared" si="786"/>
        <v>-1.0712795490469469E-3</v>
      </c>
      <c r="T1933" s="112" t="b">
        <f t="shared" si="787"/>
        <v>1</v>
      </c>
      <c r="U1933" s="22">
        <f t="shared" si="788"/>
        <v>13.161477081075981</v>
      </c>
      <c r="V1933" s="22">
        <f t="shared" si="789"/>
        <v>1.3921986860619295</v>
      </c>
      <c r="W1933" s="81">
        <f t="shared" si="790"/>
        <v>14</v>
      </c>
      <c r="X1933" s="22">
        <f t="shared" si="791"/>
        <v>0.17804815702479532</v>
      </c>
      <c r="Y1933" s="3">
        <f>IF(U1933&gt;'Power Curve'!$C$37,0,INDEX(Ci,$W1933,1)*POWER(1-X1933,3)+INDEX(Ci,$W1933,2)*3*X1933*POWER(1-X1933,2)+INDEX(Ci,$W1933,3)*3*POWER(X1933,2)*(1-X1933)+INDEX(Ci,$W1933,4)*POWER(X1933,3))</f>
        <v>1958.0668677930862</v>
      </c>
      <c r="Z1933" s="3">
        <f t="shared" si="792"/>
        <v>1955.969230801953</v>
      </c>
      <c r="AA1933" s="3">
        <f t="shared" si="793"/>
        <v>1973.690002441406</v>
      </c>
      <c r="AB1933" s="3">
        <f t="shared" si="802"/>
        <v>-17.720771639453005</v>
      </c>
      <c r="AC1933" s="3">
        <f t="shared" si="803"/>
        <v>17.720771639453005</v>
      </c>
      <c r="AE1933" s="34">
        <f t="shared" si="794"/>
        <v>13</v>
      </c>
      <c r="AF1933" s="73" t="b">
        <f>COUNTIF('Power Curve'!$D$2:$D$31,AE1933)&gt;0</f>
        <v>1</v>
      </c>
      <c r="AG1933" s="73" t="b">
        <f t="shared" si="795"/>
        <v>0</v>
      </c>
      <c r="AH1933" s="73" t="b">
        <f t="shared" si="804"/>
        <v>1</v>
      </c>
      <c r="AI1933" s="34" t="str">
        <f t="shared" si="796"/>
        <v>Inner</v>
      </c>
      <c r="AJ1933" s="35" t="str">
        <f t="shared" si="805"/>
        <v>1.3-1.4</v>
      </c>
      <c r="AK1933" s="36" t="str">
        <f t="shared" si="797"/>
        <v>19-20</v>
      </c>
      <c r="AL1933" s="36" t="str">
        <f t="shared" si="798"/>
        <v>Mar</v>
      </c>
      <c r="AM1933" s="35" t="str">
        <f t="shared" si="799"/>
        <v>275-285</v>
      </c>
      <c r="AN1933" s="36" t="str">
        <f t="shared" si="800"/>
        <v>Inner-TI</v>
      </c>
    </row>
    <row r="1934" spans="5:40" x14ac:dyDescent="0.3">
      <c r="E1934" s="12">
        <v>40980.819444444445</v>
      </c>
      <c r="F1934" s="16">
        <v>14.64</v>
      </c>
      <c r="G1934" s="16">
        <v>1973.400024414063</v>
      </c>
      <c r="H1934" s="29">
        <v>1.1837810852280231</v>
      </c>
      <c r="I1934" s="26">
        <v>288.39999999999998</v>
      </c>
      <c r="J1934" s="30">
        <v>9.5628415300546443E-2</v>
      </c>
      <c r="K1934" s="31">
        <v>0.17485404093710039</v>
      </c>
      <c r="L1934" s="111">
        <f t="shared" si="780"/>
        <v>1.6</v>
      </c>
      <c r="M1934" s="112">
        <f t="shared" si="781"/>
        <v>9.9999999999999992E-2</v>
      </c>
      <c r="N1934" s="112" t="b">
        <f t="shared" si="782"/>
        <v>1</v>
      </c>
      <c r="O1934" s="112" t="b">
        <f t="shared" si="783"/>
        <v>1</v>
      </c>
      <c r="P1934" s="113">
        <f t="shared" si="784"/>
        <v>16</v>
      </c>
      <c r="Q1934" s="113">
        <f t="shared" si="785"/>
        <v>16</v>
      </c>
      <c r="R1934" s="114" t="str">
        <f t="shared" si="801"/>
        <v>1.6-0.1</v>
      </c>
      <c r="S1934" s="127">
        <f t="shared" si="786"/>
        <v>1.2087194893846741E-3</v>
      </c>
      <c r="T1934" s="112" t="b">
        <f t="shared" si="787"/>
        <v>1</v>
      </c>
      <c r="U1934" s="22">
        <f t="shared" si="788"/>
        <v>14.473920380697423</v>
      </c>
      <c r="V1934" s="22">
        <f t="shared" si="789"/>
        <v>1.5950410287840231</v>
      </c>
      <c r="W1934" s="81">
        <f t="shared" si="790"/>
        <v>15</v>
      </c>
      <c r="X1934" s="22">
        <f t="shared" si="791"/>
        <v>0.49703834975507555</v>
      </c>
      <c r="Y1934" s="3">
        <f>IF(U1934&gt;'Power Curve'!$C$37,0,INDEX(Ci,$W1934,1)*POWER(1-X1934,3)+INDEX(Ci,$W1934,2)*3*X1934*POWER(1-X1934,2)+INDEX(Ci,$W1934,3)*3*POWER(X1934,2)*(1-X1934)+INDEX(Ci,$W1934,4)*POWER(X1934,3))</f>
        <v>1977.3597860506993</v>
      </c>
      <c r="Z1934" s="3">
        <f t="shared" si="792"/>
        <v>1979.7498593616242</v>
      </c>
      <c r="AA1934" s="3">
        <f t="shared" si="793"/>
        <v>1973.400024414063</v>
      </c>
      <c r="AB1934" s="3">
        <f t="shared" si="802"/>
        <v>6.3498349475612486</v>
      </c>
      <c r="AC1934" s="3">
        <f t="shared" si="803"/>
        <v>6.3498349475612486</v>
      </c>
      <c r="AE1934" s="34">
        <f t="shared" si="794"/>
        <v>14</v>
      </c>
      <c r="AF1934" s="73" t="b">
        <f>COUNTIF('Power Curve'!$D$2:$D$31,AE1934)&gt;0</f>
        <v>1</v>
      </c>
      <c r="AG1934" s="73" t="b">
        <f t="shared" si="795"/>
        <v>0</v>
      </c>
      <c r="AH1934" s="73" t="b">
        <f t="shared" si="804"/>
        <v>1</v>
      </c>
      <c r="AI1934" s="34" t="str">
        <f t="shared" si="796"/>
        <v>Outer</v>
      </c>
      <c r="AJ1934" s="35" t="str">
        <f t="shared" si="805"/>
        <v>1.5-1.6</v>
      </c>
      <c r="AK1934" s="36" t="str">
        <f t="shared" si="797"/>
        <v>19-20</v>
      </c>
      <c r="AL1934" s="36" t="str">
        <f t="shared" si="798"/>
        <v>Mar</v>
      </c>
      <c r="AM1934" s="35" t="str">
        <f t="shared" si="799"/>
        <v>285-295</v>
      </c>
      <c r="AN1934" s="36" t="str">
        <f t="shared" si="800"/>
        <v>HWS-LTI</v>
      </c>
    </row>
    <row r="1935" spans="5:40" x14ac:dyDescent="0.3">
      <c r="E1935" s="12">
        <v>40980.826388888891</v>
      </c>
      <c r="F1935" s="16">
        <v>13.11</v>
      </c>
      <c r="G1935" s="16">
        <v>1959.3600006103491</v>
      </c>
      <c r="H1935" s="29">
        <v>1.1853165381759032</v>
      </c>
      <c r="I1935" s="26">
        <v>287.8</v>
      </c>
      <c r="J1935" s="30">
        <v>0.14645308924485126</v>
      </c>
      <c r="K1935" s="31">
        <v>0.15743515259469537</v>
      </c>
      <c r="L1935" s="111">
        <f t="shared" si="780"/>
        <v>1.4000000000000001</v>
      </c>
      <c r="M1935" s="112">
        <f t="shared" si="781"/>
        <v>0.15000000000000002</v>
      </c>
      <c r="N1935" s="112" t="b">
        <f t="shared" si="782"/>
        <v>1</v>
      </c>
      <c r="O1935" s="112" t="b">
        <f t="shared" si="783"/>
        <v>1</v>
      </c>
      <c r="P1935" s="113">
        <f t="shared" si="784"/>
        <v>14</v>
      </c>
      <c r="Q1935" s="113">
        <f t="shared" si="785"/>
        <v>10.999999999999998</v>
      </c>
      <c r="R1935" s="114" t="str">
        <f t="shared" si="801"/>
        <v>1.4-0.15</v>
      </c>
      <c r="S1935" s="127">
        <f t="shared" si="786"/>
        <v>-1.3938101452171635E-2</v>
      </c>
      <c r="T1935" s="112" t="b">
        <f t="shared" si="787"/>
        <v>1</v>
      </c>
      <c r="U1935" s="22">
        <f t="shared" si="788"/>
        <v>12.966878557568801</v>
      </c>
      <c r="V1935" s="22">
        <f t="shared" si="789"/>
        <v>1.3621228569500419</v>
      </c>
      <c r="W1935" s="81">
        <f t="shared" si="790"/>
        <v>13</v>
      </c>
      <c r="X1935" s="22">
        <f t="shared" si="791"/>
        <v>0.97632006780934222</v>
      </c>
      <c r="Y1935" s="3">
        <f>IF(U1935&gt;'Power Curve'!$C$37,0,INDEX(Ci,$W1935,1)*POWER(1-X1935,3)+INDEX(Ci,$W1935,2)*3*X1935*POWER(1-X1935,2)+INDEX(Ci,$W1935,3)*3*POWER(X1935,2)*(1-X1935)+INDEX(Ci,$W1935,4)*POWER(X1935,3))</f>
        <v>1952.5365101652137</v>
      </c>
      <c r="Z1935" s="3">
        <f t="shared" si="792"/>
        <v>1925.3218581974618</v>
      </c>
      <c r="AA1935" s="3">
        <f t="shared" si="793"/>
        <v>1959.3600006103491</v>
      </c>
      <c r="AB1935" s="3">
        <f t="shared" si="802"/>
        <v>-34.038142412887282</v>
      </c>
      <c r="AC1935" s="3">
        <f t="shared" si="803"/>
        <v>34.038142412887282</v>
      </c>
      <c r="AE1935" s="34">
        <f t="shared" si="794"/>
        <v>13</v>
      </c>
      <c r="AF1935" s="73" t="b">
        <f>COUNTIF('Power Curve'!$D$2:$D$31,AE1935)&gt;0</f>
        <v>1</v>
      </c>
      <c r="AG1935" s="73" t="b">
        <f t="shared" si="795"/>
        <v>0</v>
      </c>
      <c r="AH1935" s="73" t="b">
        <f t="shared" si="804"/>
        <v>1</v>
      </c>
      <c r="AI1935" s="34" t="str">
        <f t="shared" si="796"/>
        <v>Outer</v>
      </c>
      <c r="AJ1935" s="35" t="str">
        <f t="shared" si="805"/>
        <v>1.3-1.4</v>
      </c>
      <c r="AK1935" s="36" t="str">
        <f t="shared" si="797"/>
        <v>19-20</v>
      </c>
      <c r="AL1935" s="36" t="str">
        <f t="shared" si="798"/>
        <v>Mar</v>
      </c>
      <c r="AM1935" s="35" t="str">
        <f t="shared" si="799"/>
        <v>285-295</v>
      </c>
      <c r="AN1935" s="36" t="str">
        <f t="shared" si="800"/>
        <v>HWS-HTI</v>
      </c>
    </row>
    <row r="1936" spans="5:40" x14ac:dyDescent="0.3">
      <c r="E1936" s="12">
        <v>40980.833333333336</v>
      </c>
      <c r="F1936" s="16">
        <v>11.74</v>
      </c>
      <c r="G1936" s="16">
        <v>1802.5900573730489</v>
      </c>
      <c r="H1936" s="29">
        <v>1.1857080187532989</v>
      </c>
      <c r="I1936" s="26">
        <v>285</v>
      </c>
      <c r="J1936" s="30">
        <v>0.1635434412265758</v>
      </c>
      <c r="K1936" s="31">
        <v>0.18981149486456908</v>
      </c>
      <c r="L1936" s="111">
        <f t="shared" si="780"/>
        <v>1.2000000000000002</v>
      </c>
      <c r="M1936" s="112">
        <f t="shared" si="781"/>
        <v>0.16</v>
      </c>
      <c r="N1936" s="112" t="b">
        <f t="shared" si="782"/>
        <v>1</v>
      </c>
      <c r="O1936" s="112" t="b">
        <f t="shared" si="783"/>
        <v>1</v>
      </c>
      <c r="P1936" s="113">
        <f t="shared" si="784"/>
        <v>12</v>
      </c>
      <c r="Q1936" s="113">
        <f t="shared" si="785"/>
        <v>10</v>
      </c>
      <c r="R1936" s="114" t="str">
        <f t="shared" si="801"/>
        <v>1.2-0.16</v>
      </c>
      <c r="S1936" s="127">
        <f t="shared" si="786"/>
        <v>-1.0885796166371137E-2</v>
      </c>
      <c r="T1936" s="112" t="b">
        <f t="shared" si="787"/>
        <v>1</v>
      </c>
      <c r="U1936" s="22">
        <f t="shared" si="788"/>
        <v>11.613113028937567</v>
      </c>
      <c r="V1936" s="22">
        <f t="shared" si="789"/>
        <v>1.1528940305289854</v>
      </c>
      <c r="W1936" s="81">
        <f t="shared" si="790"/>
        <v>12</v>
      </c>
      <c r="X1936" s="22">
        <f t="shared" si="791"/>
        <v>0.60950973918608742</v>
      </c>
      <c r="Y1936" s="3">
        <f>IF(U1936&gt;'Power Curve'!$C$37,0,INDEX(Ci,$W1936,1)*POWER(1-X1936,3)+INDEX(Ci,$W1936,2)*3*X1936*POWER(1-X1936,2)+INDEX(Ci,$W1936,3)*3*POWER(X1936,2)*(1-X1936)+INDEX(Ci,$W1936,4)*POWER(X1936,3))</f>
        <v>1877.6811480033005</v>
      </c>
      <c r="Z1936" s="3">
        <f t="shared" si="792"/>
        <v>1857.241093760699</v>
      </c>
      <c r="AA1936" s="3">
        <f t="shared" si="793"/>
        <v>1802.5900573730489</v>
      </c>
      <c r="AB1936" s="3">
        <f t="shared" si="802"/>
        <v>54.651036387650038</v>
      </c>
      <c r="AC1936" s="3">
        <f t="shared" si="803"/>
        <v>54.651036387650038</v>
      </c>
      <c r="AE1936" s="34">
        <f t="shared" si="794"/>
        <v>12</v>
      </c>
      <c r="AF1936" s="73" t="b">
        <f>COUNTIF('Power Curve'!$D$2:$D$31,AE1936)&gt;0</f>
        <v>1</v>
      </c>
      <c r="AG1936" s="73" t="b">
        <f t="shared" si="795"/>
        <v>0</v>
      </c>
      <c r="AH1936" s="73" t="b">
        <f t="shared" si="804"/>
        <v>1</v>
      </c>
      <c r="AI1936" s="34" t="str">
        <f t="shared" si="796"/>
        <v>Outer</v>
      </c>
      <c r="AJ1936" s="35" t="str">
        <f t="shared" si="805"/>
        <v>1.1-1.2</v>
      </c>
      <c r="AK1936" s="36" t="str">
        <f t="shared" si="797"/>
        <v>20-21</v>
      </c>
      <c r="AL1936" s="36" t="str">
        <f t="shared" si="798"/>
        <v>Mar</v>
      </c>
      <c r="AM1936" s="35" t="str">
        <f t="shared" si="799"/>
        <v>285-295</v>
      </c>
      <c r="AN1936" s="36" t="str">
        <f t="shared" si="800"/>
        <v>HWS-HTI</v>
      </c>
    </row>
    <row r="1937" spans="5:40" x14ac:dyDescent="0.3">
      <c r="E1937" s="12">
        <v>40980.840277777781</v>
      </c>
      <c r="F1937" s="16">
        <v>11.78</v>
      </c>
      <c r="G1937" s="16">
        <v>1891.999954223638</v>
      </c>
      <c r="H1937" s="29">
        <v>1.1854035114603951</v>
      </c>
      <c r="I1937" s="26">
        <v>282.5</v>
      </c>
      <c r="J1937" s="30">
        <v>0.11375212224108661</v>
      </c>
      <c r="K1937" s="31">
        <v>0.15493558422556417</v>
      </c>
      <c r="L1937" s="111">
        <f t="shared" si="780"/>
        <v>1.2000000000000002</v>
      </c>
      <c r="M1937" s="112">
        <f t="shared" si="781"/>
        <v>0.11</v>
      </c>
      <c r="N1937" s="112" t="b">
        <f t="shared" si="782"/>
        <v>1</v>
      </c>
      <c r="O1937" s="112" t="b">
        <f t="shared" si="783"/>
        <v>1</v>
      </c>
      <c r="P1937" s="113">
        <f t="shared" si="784"/>
        <v>12</v>
      </c>
      <c r="Q1937" s="113">
        <f t="shared" si="785"/>
        <v>15</v>
      </c>
      <c r="R1937" s="114" t="str">
        <f t="shared" si="801"/>
        <v>1.2-0.11</v>
      </c>
      <c r="S1937" s="127">
        <f t="shared" si="786"/>
        <v>2.6357743500489005E-3</v>
      </c>
      <c r="T1937" s="112" t="b">
        <f t="shared" si="787"/>
        <v>1</v>
      </c>
      <c r="U1937" s="22">
        <f t="shared" si="788"/>
        <v>11.651683093241131</v>
      </c>
      <c r="V1937" s="22">
        <f t="shared" si="789"/>
        <v>1.158855158300778</v>
      </c>
      <c r="W1937" s="81">
        <f t="shared" si="790"/>
        <v>12</v>
      </c>
      <c r="X1937" s="22">
        <f t="shared" si="791"/>
        <v>0.64666059399828801</v>
      </c>
      <c r="Y1937" s="3">
        <f>IF(U1937&gt;'Power Curve'!$C$37,0,INDEX(Ci,$W1937,1)*POWER(1-X1937,3)+INDEX(Ci,$W1937,2)*3*X1937*POWER(1-X1937,2)+INDEX(Ci,$W1937,3)*3*POWER(X1937,2)*(1-X1937)+INDEX(Ci,$W1937,4)*POWER(X1937,3))</f>
        <v>1882.6291706666143</v>
      </c>
      <c r="Z1937" s="3">
        <f t="shared" si="792"/>
        <v>1887.5913563453112</v>
      </c>
      <c r="AA1937" s="3">
        <f t="shared" si="793"/>
        <v>1891.999954223638</v>
      </c>
      <c r="AB1937" s="3">
        <f t="shared" si="802"/>
        <v>-4.4085978783268729</v>
      </c>
      <c r="AC1937" s="3">
        <f t="shared" si="803"/>
        <v>4.4085978783268729</v>
      </c>
      <c r="AE1937" s="34">
        <f t="shared" si="794"/>
        <v>12</v>
      </c>
      <c r="AF1937" s="73" t="b">
        <f>COUNTIF('Power Curve'!$D$2:$D$31,AE1937)&gt;0</f>
        <v>1</v>
      </c>
      <c r="AG1937" s="73" t="b">
        <f t="shared" si="795"/>
        <v>0</v>
      </c>
      <c r="AH1937" s="73" t="b">
        <f t="shared" si="804"/>
        <v>1</v>
      </c>
      <c r="AI1937" s="34" t="str">
        <f t="shared" si="796"/>
        <v>Inner</v>
      </c>
      <c r="AJ1937" s="35" t="str">
        <f t="shared" si="805"/>
        <v>1.1-1.2</v>
      </c>
      <c r="AK1937" s="36" t="str">
        <f t="shared" si="797"/>
        <v>20-21</v>
      </c>
      <c r="AL1937" s="36" t="str">
        <f t="shared" si="798"/>
        <v>Mar</v>
      </c>
      <c r="AM1937" s="35" t="str">
        <f t="shared" si="799"/>
        <v>275-285</v>
      </c>
      <c r="AN1937" s="36" t="str">
        <f t="shared" si="800"/>
        <v>Inner-TI</v>
      </c>
    </row>
    <row r="1938" spans="5:40" x14ac:dyDescent="0.3">
      <c r="E1938" s="12">
        <v>40980.847222222219</v>
      </c>
      <c r="F1938" s="16">
        <v>11.61</v>
      </c>
      <c r="G1938" s="16">
        <v>1970.590026855466</v>
      </c>
      <c r="H1938" s="29">
        <v>1.1849535757112446</v>
      </c>
      <c r="I1938" s="26">
        <v>283.60000000000002</v>
      </c>
      <c r="J1938" s="30">
        <v>0.12575366063738158</v>
      </c>
      <c r="K1938" s="31">
        <v>0.15946823937609694</v>
      </c>
      <c r="L1938" s="111">
        <f t="shared" si="780"/>
        <v>1.1000000000000001</v>
      </c>
      <c r="M1938" s="112">
        <f t="shared" si="781"/>
        <v>0.13</v>
      </c>
      <c r="N1938" s="112" t="b">
        <f t="shared" si="782"/>
        <v>1</v>
      </c>
      <c r="O1938" s="112" t="b">
        <f t="shared" si="783"/>
        <v>1</v>
      </c>
      <c r="P1938" s="113">
        <f t="shared" si="784"/>
        <v>11</v>
      </c>
      <c r="Q1938" s="113">
        <f t="shared" si="785"/>
        <v>13</v>
      </c>
      <c r="R1938" s="114" t="str">
        <f t="shared" si="801"/>
        <v>1.1-0.13</v>
      </c>
      <c r="S1938" s="127">
        <f t="shared" si="786"/>
        <v>-4.3216784295225328E-3</v>
      </c>
      <c r="T1938" s="112" t="b">
        <f t="shared" si="787"/>
        <v>1</v>
      </c>
      <c r="U1938" s="22">
        <f t="shared" si="788"/>
        <v>11.482081771654641</v>
      </c>
      <c r="V1938" s="22">
        <f t="shared" si="789"/>
        <v>1.1326427273262061</v>
      </c>
      <c r="W1938" s="81">
        <f t="shared" si="790"/>
        <v>12</v>
      </c>
      <c r="X1938" s="22">
        <f t="shared" si="791"/>
        <v>0.48329985846446438</v>
      </c>
      <c r="Y1938" s="3">
        <f>IF(U1938&gt;'Power Curve'!$C$37,0,INDEX(Ci,$W1938,1)*POWER(1-X1938,3)+INDEX(Ci,$W1938,2)*3*X1938*POWER(1-X1938,2)+INDEX(Ci,$W1938,3)*3*POWER(X1938,2)*(1-X1938)+INDEX(Ci,$W1938,4)*POWER(X1938,3))</f>
        <v>1859.414240736043</v>
      </c>
      <c r="Z1938" s="3">
        <f t="shared" si="792"/>
        <v>1851.3784503203069</v>
      </c>
      <c r="AA1938" s="3">
        <f t="shared" si="793"/>
        <v>1970.590026855466</v>
      </c>
      <c r="AB1938" s="3">
        <f t="shared" si="802"/>
        <v>-119.21157653515911</v>
      </c>
      <c r="AC1938" s="3">
        <f t="shared" si="803"/>
        <v>119.21157653515911</v>
      </c>
      <c r="AE1938" s="34">
        <f t="shared" si="794"/>
        <v>11</v>
      </c>
      <c r="AF1938" s="73" t="b">
        <f>COUNTIF('Power Curve'!$D$2:$D$31,AE1938)&gt;0</f>
        <v>1</v>
      </c>
      <c r="AG1938" s="73" t="b">
        <f t="shared" si="795"/>
        <v>0</v>
      </c>
      <c r="AH1938" s="73" t="b">
        <f t="shared" si="804"/>
        <v>1</v>
      </c>
      <c r="AI1938" s="34" t="str">
        <f t="shared" si="796"/>
        <v>Inner</v>
      </c>
      <c r="AJ1938" s="35" t="str">
        <f t="shared" si="805"/>
        <v>1.1-1.2</v>
      </c>
      <c r="AK1938" s="36" t="str">
        <f t="shared" si="797"/>
        <v>20-21</v>
      </c>
      <c r="AL1938" s="36" t="str">
        <f t="shared" si="798"/>
        <v>Mar</v>
      </c>
      <c r="AM1938" s="35" t="str">
        <f t="shared" si="799"/>
        <v>275-285</v>
      </c>
      <c r="AN1938" s="36" t="str">
        <f t="shared" si="800"/>
        <v>Inner-TI</v>
      </c>
    </row>
    <row r="1939" spans="5:40" x14ac:dyDescent="0.3">
      <c r="E1939" s="12">
        <v>40980.854166666664</v>
      </c>
      <c r="F1939" s="16">
        <v>13.63</v>
      </c>
      <c r="G1939" s="16">
        <v>1961.379943847661</v>
      </c>
      <c r="H1939" s="29">
        <v>1.183505293194677</v>
      </c>
      <c r="I1939" s="26">
        <v>280.5</v>
      </c>
      <c r="J1939" s="30">
        <v>0.15553925165077037</v>
      </c>
      <c r="K1939" s="31">
        <v>0.13713433888211327</v>
      </c>
      <c r="L1939" s="111">
        <f t="shared" si="780"/>
        <v>1.4000000000000001</v>
      </c>
      <c r="M1939" s="112">
        <f t="shared" si="781"/>
        <v>0.16</v>
      </c>
      <c r="N1939" s="112" t="b">
        <f t="shared" si="782"/>
        <v>1</v>
      </c>
      <c r="O1939" s="112" t="b">
        <f t="shared" si="783"/>
        <v>1</v>
      </c>
      <c r="P1939" s="113">
        <f t="shared" si="784"/>
        <v>14</v>
      </c>
      <c r="Q1939" s="113">
        <f t="shared" si="785"/>
        <v>10</v>
      </c>
      <c r="R1939" s="114" t="str">
        <f t="shared" si="801"/>
        <v>1.4-0.16</v>
      </c>
      <c r="S1939" s="127">
        <f t="shared" si="786"/>
        <v>-4.4284408338542292E-3</v>
      </c>
      <c r="T1939" s="112" t="b">
        <f t="shared" si="787"/>
        <v>1</v>
      </c>
      <c r="U1939" s="22">
        <f t="shared" si="788"/>
        <v>13.474331500262409</v>
      </c>
      <c r="V1939" s="22">
        <f t="shared" si="789"/>
        <v>1.440551345058352</v>
      </c>
      <c r="W1939" s="81">
        <f t="shared" si="790"/>
        <v>14</v>
      </c>
      <c r="X1939" s="22">
        <f t="shared" si="791"/>
        <v>0.50266467714335328</v>
      </c>
      <c r="Y1939" s="3">
        <f>IF(U1939&gt;'Power Curve'!$C$37,0,INDEX(Ci,$W1939,1)*POWER(1-X1939,3)+INDEX(Ci,$W1939,2)*3*X1939*POWER(1-X1939,2)+INDEX(Ci,$W1939,3)*3*POWER(X1939,2)*(1-X1939)+INDEX(Ci,$W1939,4)*POWER(X1939,3))</f>
        <v>1966.6189817213883</v>
      </c>
      <c r="Z1939" s="3">
        <f t="shared" si="792"/>
        <v>1957.9099259181005</v>
      </c>
      <c r="AA1939" s="3">
        <f t="shared" si="793"/>
        <v>1961.379943847661</v>
      </c>
      <c r="AB1939" s="3">
        <f t="shared" si="802"/>
        <v>-3.4700179295605267</v>
      </c>
      <c r="AC1939" s="3">
        <f t="shared" si="803"/>
        <v>3.4700179295605267</v>
      </c>
      <c r="AE1939" s="34">
        <f t="shared" si="794"/>
        <v>13</v>
      </c>
      <c r="AF1939" s="73" t="b">
        <f>COUNTIF('Power Curve'!$D$2:$D$31,AE1939)&gt;0</f>
        <v>1</v>
      </c>
      <c r="AG1939" s="73" t="b">
        <f t="shared" si="795"/>
        <v>0</v>
      </c>
      <c r="AH1939" s="73" t="b">
        <f t="shared" si="804"/>
        <v>1</v>
      </c>
      <c r="AI1939" s="34" t="str">
        <f t="shared" si="796"/>
        <v>Outer</v>
      </c>
      <c r="AJ1939" s="35" t="str">
        <f t="shared" si="805"/>
        <v>1.4-1.5</v>
      </c>
      <c r="AK1939" s="36" t="str">
        <f t="shared" si="797"/>
        <v>20-21</v>
      </c>
      <c r="AL1939" s="36" t="str">
        <f t="shared" si="798"/>
        <v>Mar</v>
      </c>
      <c r="AM1939" s="35" t="str">
        <f t="shared" si="799"/>
        <v>275-285</v>
      </c>
      <c r="AN1939" s="36" t="str">
        <f t="shared" si="800"/>
        <v>HWS-HTI</v>
      </c>
    </row>
    <row r="1940" spans="5:40" x14ac:dyDescent="0.3">
      <c r="E1940" s="12">
        <v>40980.861111111109</v>
      </c>
      <c r="F1940" s="16">
        <v>14.58</v>
      </c>
      <c r="G1940" s="16">
        <v>1979.0299987792969</v>
      </c>
      <c r="H1940" s="29">
        <v>1.181567848453916</v>
      </c>
      <c r="I1940" s="26">
        <v>280</v>
      </c>
      <c r="J1940" s="30">
        <v>0.1234567901234568</v>
      </c>
      <c r="K1940" s="31">
        <v>0.15361465455551077</v>
      </c>
      <c r="L1940" s="111">
        <f t="shared" si="780"/>
        <v>1.6</v>
      </c>
      <c r="M1940" s="112">
        <f t="shared" si="781"/>
        <v>0.12</v>
      </c>
      <c r="N1940" s="112" t="b">
        <f t="shared" si="782"/>
        <v>1</v>
      </c>
      <c r="O1940" s="112" t="b">
        <f t="shared" si="783"/>
        <v>1</v>
      </c>
      <c r="P1940" s="113">
        <f t="shared" si="784"/>
        <v>16</v>
      </c>
      <c r="Q1940" s="113">
        <f t="shared" si="785"/>
        <v>14</v>
      </c>
      <c r="R1940" s="114" t="str">
        <f t="shared" si="801"/>
        <v>1.6-0.12</v>
      </c>
      <c r="S1940" s="127">
        <f t="shared" si="786"/>
        <v>6.9193617767456883E-4</v>
      </c>
      <c r="T1940" s="112" t="b">
        <f t="shared" si="787"/>
        <v>1</v>
      </c>
      <c r="U1940" s="22">
        <f t="shared" si="788"/>
        <v>14.405612090204526</v>
      </c>
      <c r="V1940" s="22">
        <f t="shared" si="789"/>
        <v>1.5844837622911261</v>
      </c>
      <c r="W1940" s="81">
        <f t="shared" si="790"/>
        <v>15</v>
      </c>
      <c r="X1940" s="22">
        <f t="shared" si="791"/>
        <v>0.43178072585681293</v>
      </c>
      <c r="Y1940" s="3">
        <f>IF(U1940&gt;'Power Curve'!$C$37,0,INDEX(Ci,$W1940,1)*POWER(1-X1940,3)+INDEX(Ci,$W1940,2)*3*X1940*POWER(1-X1940,2)+INDEX(Ci,$W1940,3)*3*POWER(X1940,2)*(1-X1940)+INDEX(Ci,$W1940,4)*POWER(X1940,3))</f>
        <v>1977.1194495044952</v>
      </c>
      <c r="Z1940" s="3">
        <f t="shared" si="792"/>
        <v>1978.4874899791912</v>
      </c>
      <c r="AA1940" s="3">
        <f t="shared" si="793"/>
        <v>1979.0299987792969</v>
      </c>
      <c r="AB1940" s="3">
        <f t="shared" si="802"/>
        <v>-0.54250880010567926</v>
      </c>
      <c r="AC1940" s="3">
        <f t="shared" si="803"/>
        <v>0.54250880010567926</v>
      </c>
      <c r="AE1940" s="34">
        <f t="shared" si="794"/>
        <v>14</v>
      </c>
      <c r="AF1940" s="73" t="b">
        <f>COUNTIF('Power Curve'!$D$2:$D$31,AE1940)&gt;0</f>
        <v>1</v>
      </c>
      <c r="AG1940" s="73" t="b">
        <f t="shared" si="795"/>
        <v>0</v>
      </c>
      <c r="AH1940" s="73" t="b">
        <f t="shared" si="804"/>
        <v>1</v>
      </c>
      <c r="AI1940" s="34" t="str">
        <f t="shared" si="796"/>
        <v>Inner</v>
      </c>
      <c r="AJ1940" s="35" t="str">
        <f t="shared" si="805"/>
        <v>1.5-1.6</v>
      </c>
      <c r="AK1940" s="36" t="str">
        <f t="shared" si="797"/>
        <v>20-21</v>
      </c>
      <c r="AL1940" s="36" t="str">
        <f t="shared" si="798"/>
        <v>Mar</v>
      </c>
      <c r="AM1940" s="35" t="str">
        <f t="shared" si="799"/>
        <v>275-285</v>
      </c>
      <c r="AN1940" s="36" t="str">
        <f t="shared" si="800"/>
        <v>Inner-TI</v>
      </c>
    </row>
    <row r="1941" spans="5:40" x14ac:dyDescent="0.3">
      <c r="E1941" s="12">
        <v>40980.868055555555</v>
      </c>
      <c r="F1941" s="16">
        <v>15.47</v>
      </c>
      <c r="G1941" s="16">
        <v>1978.9999694824269</v>
      </c>
      <c r="H1941" s="29">
        <v>1.1804279607320491</v>
      </c>
      <c r="I1941" s="26">
        <v>283.2</v>
      </c>
      <c r="J1941" s="30">
        <v>0.14544279250161601</v>
      </c>
      <c r="K1941" s="31">
        <v>0.13401791872214441</v>
      </c>
      <c r="L1941" s="111">
        <f t="shared" si="780"/>
        <v>1.7000000000000002</v>
      </c>
      <c r="M1941" s="112">
        <f t="shared" si="781"/>
        <v>0.15000000000000002</v>
      </c>
      <c r="N1941" s="112" t="b">
        <f t="shared" si="782"/>
        <v>1</v>
      </c>
      <c r="O1941" s="112" t="b">
        <f t="shared" si="783"/>
        <v>1</v>
      </c>
      <c r="P1941" s="113">
        <f t="shared" si="784"/>
        <v>17</v>
      </c>
      <c r="Q1941" s="113">
        <f t="shared" si="785"/>
        <v>10.999999999999998</v>
      </c>
      <c r="R1941" s="114" t="str">
        <f t="shared" si="801"/>
        <v>1.7-0.15</v>
      </c>
      <c r="S1941" s="127">
        <f t="shared" si="786"/>
        <v>-1.9711728107279537E-3</v>
      </c>
      <c r="T1941" s="112" t="b">
        <f t="shared" si="787"/>
        <v>1</v>
      </c>
      <c r="U1941" s="22">
        <f t="shared" si="788"/>
        <v>15.280050168678102</v>
      </c>
      <c r="V1941" s="22">
        <f t="shared" si="789"/>
        <v>1.7196309861400707</v>
      </c>
      <c r="W1941" s="81">
        <f t="shared" si="790"/>
        <v>16</v>
      </c>
      <c r="X1941" s="22">
        <f t="shared" si="791"/>
        <v>0.28034477298801758</v>
      </c>
      <c r="Y1941" s="3">
        <f>IF(U1941&gt;'Power Curve'!$C$37,0,INDEX(Ci,$W1941,1)*POWER(1-X1941,3)+INDEX(Ci,$W1941,2)*3*X1941*POWER(1-X1941,2)+INDEX(Ci,$W1941,3)*3*POWER(X1941,2)*(1-X1941)+INDEX(Ci,$W1941,4)*POWER(X1941,3))</f>
        <v>1980.0509653873476</v>
      </c>
      <c r="Z1941" s="3">
        <f t="shared" si="792"/>
        <v>1976.1479427605202</v>
      </c>
      <c r="AA1941" s="3">
        <f t="shared" si="793"/>
        <v>1978.9999694824269</v>
      </c>
      <c r="AB1941" s="3">
        <f t="shared" si="802"/>
        <v>-2.8520267219066682</v>
      </c>
      <c r="AC1941" s="3">
        <f t="shared" si="803"/>
        <v>2.8520267219066682</v>
      </c>
      <c r="AE1941" s="34">
        <f t="shared" si="794"/>
        <v>15</v>
      </c>
      <c r="AF1941" s="73" t="b">
        <f>COUNTIF('Power Curve'!$D$2:$D$31,AE1941)&gt;0</f>
        <v>1</v>
      </c>
      <c r="AG1941" s="73" t="b">
        <f t="shared" si="795"/>
        <v>0</v>
      </c>
      <c r="AH1941" s="73" t="b">
        <f t="shared" si="804"/>
        <v>1</v>
      </c>
      <c r="AI1941" s="34" t="str">
        <f t="shared" si="796"/>
        <v>Outer</v>
      </c>
      <c r="AJ1941" s="35" t="str">
        <f t="shared" si="805"/>
        <v>1.7-1.8</v>
      </c>
      <c r="AK1941" s="36" t="str">
        <f t="shared" si="797"/>
        <v>20-21</v>
      </c>
      <c r="AL1941" s="36" t="str">
        <f t="shared" si="798"/>
        <v>Mar</v>
      </c>
      <c r="AM1941" s="35" t="str">
        <f t="shared" si="799"/>
        <v>275-285</v>
      </c>
      <c r="AN1941" s="36" t="str">
        <f t="shared" si="800"/>
        <v>HWS-HTI</v>
      </c>
    </row>
    <row r="1942" spans="5:40" x14ac:dyDescent="0.3">
      <c r="E1942" s="12">
        <v>40980.875</v>
      </c>
      <c r="F1942" s="16">
        <v>16.75</v>
      </c>
      <c r="G1942" s="16">
        <v>1985.6500396728491</v>
      </c>
      <c r="H1942" s="29">
        <v>1.1795915188659698</v>
      </c>
      <c r="I1942" s="26">
        <v>285.39999999999998</v>
      </c>
      <c r="J1942" s="30">
        <v>0.13850746268656716</v>
      </c>
      <c r="K1942" s="31">
        <v>0.20226395010384346</v>
      </c>
      <c r="L1942" s="111">
        <f t="shared" si="780"/>
        <v>1.9000000000000001</v>
      </c>
      <c r="M1942" s="112">
        <f t="shared" si="781"/>
        <v>0.14000000000000001</v>
      </c>
      <c r="N1942" s="112" t="b">
        <f t="shared" si="782"/>
        <v>1</v>
      </c>
      <c r="O1942" s="112" t="b">
        <f t="shared" si="783"/>
        <v>1</v>
      </c>
      <c r="P1942" s="113">
        <f t="shared" si="784"/>
        <v>19</v>
      </c>
      <c r="Q1942" s="113">
        <f t="shared" si="785"/>
        <v>12</v>
      </c>
      <c r="R1942" s="114" t="str">
        <f t="shared" si="801"/>
        <v>1.9-0.14</v>
      </c>
      <c r="S1942" s="127">
        <f t="shared" si="786"/>
        <v>-3.5617737415622743E-4</v>
      </c>
      <c r="T1942" s="112" t="b">
        <f t="shared" si="787"/>
        <v>1</v>
      </c>
      <c r="U1942" s="22">
        <f t="shared" si="788"/>
        <v>16.540424918742179</v>
      </c>
      <c r="V1942" s="22">
        <f t="shared" si="789"/>
        <v>1.9144259666809536</v>
      </c>
      <c r="W1942" s="81">
        <f t="shared" si="790"/>
        <v>17</v>
      </c>
      <c r="X1942" s="22">
        <f t="shared" si="791"/>
        <v>0.54856255024818368</v>
      </c>
      <c r="Y1942" s="3">
        <f>IF(U1942&gt;'Power Curve'!$C$37,0,INDEX(Ci,$W1942,1)*POWER(1-X1942,3)+INDEX(Ci,$W1942,2)*3*X1942*POWER(1-X1942,2)+INDEX(Ci,$W1942,3)*3*POWER(X1942,2)*(1-X1942)+INDEX(Ci,$W1942,4)*POWER(X1942,3))</f>
        <v>1984.3250514178897</v>
      </c>
      <c r="Z1942" s="3">
        <f t="shared" si="792"/>
        <v>1983.618279731603</v>
      </c>
      <c r="AA1942" s="3">
        <f t="shared" si="793"/>
        <v>1985.6500396728491</v>
      </c>
      <c r="AB1942" s="3">
        <f t="shared" si="802"/>
        <v>-2.0317599412460368</v>
      </c>
      <c r="AC1942" s="3">
        <f t="shared" si="803"/>
        <v>2.0317599412460368</v>
      </c>
      <c r="AE1942" s="34">
        <f t="shared" si="794"/>
        <v>17</v>
      </c>
      <c r="AF1942" s="73" t="b">
        <f>COUNTIF('Power Curve'!$D$2:$D$31,AE1942)&gt;0</f>
        <v>1</v>
      </c>
      <c r="AG1942" s="73" t="b">
        <f t="shared" si="795"/>
        <v>0</v>
      </c>
      <c r="AH1942" s="73" t="b">
        <f t="shared" si="804"/>
        <v>1</v>
      </c>
      <c r="AI1942" s="34" t="str">
        <f t="shared" si="796"/>
        <v>Inner</v>
      </c>
      <c r="AJ1942" s="35" t="str">
        <f t="shared" si="805"/>
        <v>1.9-2.0</v>
      </c>
      <c r="AK1942" s="36" t="str">
        <f t="shared" si="797"/>
        <v>21-22</v>
      </c>
      <c r="AL1942" s="36" t="str">
        <f t="shared" si="798"/>
        <v>Mar</v>
      </c>
      <c r="AM1942" s="35" t="str">
        <f t="shared" si="799"/>
        <v>285-295</v>
      </c>
      <c r="AN1942" s="36" t="str">
        <f t="shared" si="800"/>
        <v>Inner-TI</v>
      </c>
    </row>
    <row r="1943" spans="5:40" x14ac:dyDescent="0.3">
      <c r="E1943" s="12">
        <v>40980.881944444445</v>
      </c>
      <c r="F1943" s="16">
        <v>17.21</v>
      </c>
      <c r="G1943" s="16">
        <v>1986.660034179688</v>
      </c>
      <c r="H1943" s="29">
        <v>1.1790310404601416</v>
      </c>
      <c r="I1943" s="26">
        <v>287.89999999999998</v>
      </c>
      <c r="J1943" s="30">
        <v>0.14061592097617662</v>
      </c>
      <c r="K1943" s="31">
        <v>0.16433536417754274</v>
      </c>
      <c r="L1943" s="111">
        <f t="shared" si="780"/>
        <v>2</v>
      </c>
      <c r="M1943" s="112">
        <f t="shared" si="781"/>
        <v>0.14000000000000001</v>
      </c>
      <c r="N1943" s="112" t="b">
        <f t="shared" si="782"/>
        <v>1</v>
      </c>
      <c r="O1943" s="112" t="b">
        <f t="shared" si="783"/>
        <v>1</v>
      </c>
      <c r="P1943" s="113">
        <f t="shared" si="784"/>
        <v>19.999999999999996</v>
      </c>
      <c r="Q1943" s="113">
        <f t="shared" si="785"/>
        <v>12</v>
      </c>
      <c r="R1943" s="114" t="str">
        <f t="shared" si="801"/>
        <v>2-0.14</v>
      </c>
      <c r="S1943" s="127">
        <f t="shared" si="786"/>
        <v>-9.866668283418777E-4</v>
      </c>
      <c r="T1943" s="112" t="b">
        <f t="shared" si="787"/>
        <v>1</v>
      </c>
      <c r="U1943" s="22">
        <f t="shared" si="788"/>
        <v>16.991977346791096</v>
      </c>
      <c r="V1943" s="22">
        <f t="shared" si="789"/>
        <v>1.9842148500511616</v>
      </c>
      <c r="W1943" s="81">
        <f t="shared" si="790"/>
        <v>18</v>
      </c>
      <c r="X1943" s="22">
        <f t="shared" si="791"/>
        <v>5.501767242120684E-3</v>
      </c>
      <c r="Y1943" s="3">
        <f>IF(U1943&gt;'Power Curve'!$C$37,0,INDEX(Ci,$W1943,1)*POWER(1-X1943,3)+INDEX(Ci,$W1943,2)*3*X1943*POWER(1-X1943,2)+INDEX(Ci,$W1943,3)*3*POWER(X1943,2)*(1-X1943)+INDEX(Ci,$W1943,4)*POWER(X1943,3))</f>
        <v>1985.1696978633029</v>
      </c>
      <c r="Z1943" s="3">
        <f t="shared" si="792"/>
        <v>1983.2109967737915</v>
      </c>
      <c r="AA1943" s="3">
        <f t="shared" si="793"/>
        <v>1986.660034179688</v>
      </c>
      <c r="AB1943" s="3">
        <f t="shared" si="802"/>
        <v>-3.4490374058964335</v>
      </c>
      <c r="AC1943" s="3">
        <f t="shared" si="803"/>
        <v>3.4490374058964335</v>
      </c>
      <c r="AE1943" s="34">
        <f t="shared" si="794"/>
        <v>17</v>
      </c>
      <c r="AF1943" s="73" t="b">
        <f>COUNTIF('Power Curve'!$D$2:$D$31,AE1943)&gt;0</f>
        <v>1</v>
      </c>
      <c r="AG1943" s="73" t="b">
        <f t="shared" si="795"/>
        <v>0</v>
      </c>
      <c r="AH1943" s="73" t="b">
        <f t="shared" si="804"/>
        <v>1</v>
      </c>
      <c r="AI1943" s="34" t="str">
        <f t="shared" si="796"/>
        <v>Outer</v>
      </c>
      <c r="AJ1943" s="35" t="str">
        <f t="shared" si="805"/>
        <v>1.9-2.0</v>
      </c>
      <c r="AK1943" s="36" t="str">
        <f t="shared" si="797"/>
        <v>21-22</v>
      </c>
      <c r="AL1943" s="36" t="str">
        <f t="shared" si="798"/>
        <v>Mar</v>
      </c>
      <c r="AM1943" s="35" t="str">
        <f t="shared" si="799"/>
        <v>285-295</v>
      </c>
      <c r="AN1943" s="36" t="str">
        <f t="shared" si="800"/>
        <v>HWS-HTI</v>
      </c>
    </row>
    <row r="1944" spans="5:40" x14ac:dyDescent="0.3">
      <c r="E1944" s="12">
        <v>40980.888888888891</v>
      </c>
      <c r="F1944" s="16">
        <v>15.62</v>
      </c>
      <c r="G1944" s="16">
        <v>1985.350036621091</v>
      </c>
      <c r="H1944" s="29">
        <v>1.1796942931558876</v>
      </c>
      <c r="I1944" s="26">
        <v>285</v>
      </c>
      <c r="J1944" s="30">
        <v>0.12740076824583868</v>
      </c>
      <c r="K1944" s="31">
        <v>0.20622713900482301</v>
      </c>
      <c r="L1944" s="111">
        <f t="shared" si="780"/>
        <v>1.7000000000000002</v>
      </c>
      <c r="M1944" s="112">
        <f t="shared" si="781"/>
        <v>0.13</v>
      </c>
      <c r="N1944" s="112" t="b">
        <f t="shared" si="782"/>
        <v>1</v>
      </c>
      <c r="O1944" s="112" t="b">
        <f t="shared" si="783"/>
        <v>1</v>
      </c>
      <c r="P1944" s="113">
        <f t="shared" si="784"/>
        <v>17</v>
      </c>
      <c r="Q1944" s="113">
        <f t="shared" si="785"/>
        <v>13</v>
      </c>
      <c r="R1944" s="114" t="str">
        <f t="shared" si="801"/>
        <v>1.7-0.13</v>
      </c>
      <c r="S1944" s="127">
        <f t="shared" si="786"/>
        <v>-4.0609135420812854E-3</v>
      </c>
      <c r="T1944" s="112" t="b">
        <f t="shared" si="787"/>
        <v>1</v>
      </c>
      <c r="U1944" s="22">
        <f t="shared" si="788"/>
        <v>15.425011369149964</v>
      </c>
      <c r="V1944" s="22">
        <f t="shared" si="789"/>
        <v>1.7420352069669824</v>
      </c>
      <c r="W1944" s="81">
        <f t="shared" si="790"/>
        <v>16</v>
      </c>
      <c r="X1944" s="22">
        <f t="shared" si="791"/>
        <v>0.42566317835036588</v>
      </c>
      <c r="Y1944" s="3">
        <f>IF(U1944&gt;'Power Curve'!$C$37,0,INDEX(Ci,$W1944,1)*POWER(1-X1944,3)+INDEX(Ci,$W1944,2)*3*X1944*POWER(1-X1944,2)+INDEX(Ci,$W1944,3)*3*POWER(X1944,2)*(1-X1944)+INDEX(Ci,$W1944,4)*POWER(X1944,3))</f>
        <v>1980.5512107460415</v>
      </c>
      <c r="Z1944" s="3">
        <f t="shared" si="792"/>
        <v>1972.5083635135375</v>
      </c>
      <c r="AA1944" s="3">
        <f t="shared" si="793"/>
        <v>1985.350036621091</v>
      </c>
      <c r="AB1944" s="3">
        <f t="shared" si="802"/>
        <v>-12.841673107553561</v>
      </c>
      <c r="AC1944" s="3">
        <f t="shared" si="803"/>
        <v>12.841673107553561</v>
      </c>
      <c r="AE1944" s="34">
        <f t="shared" si="794"/>
        <v>15</v>
      </c>
      <c r="AF1944" s="73" t="b">
        <f>COUNTIF('Power Curve'!$D$2:$D$31,AE1944)&gt;0</f>
        <v>1</v>
      </c>
      <c r="AG1944" s="73" t="b">
        <f t="shared" si="795"/>
        <v>0</v>
      </c>
      <c r="AH1944" s="73" t="b">
        <f t="shared" si="804"/>
        <v>1</v>
      </c>
      <c r="AI1944" s="34" t="str">
        <f t="shared" si="796"/>
        <v>Inner</v>
      </c>
      <c r="AJ1944" s="35" t="str">
        <f t="shared" si="805"/>
        <v>1.7-1.8</v>
      </c>
      <c r="AK1944" s="36" t="str">
        <f t="shared" si="797"/>
        <v>21-22</v>
      </c>
      <c r="AL1944" s="36" t="str">
        <f t="shared" si="798"/>
        <v>Mar</v>
      </c>
      <c r="AM1944" s="35" t="str">
        <f t="shared" si="799"/>
        <v>285-295</v>
      </c>
      <c r="AN1944" s="36" t="str">
        <f t="shared" si="800"/>
        <v>Inner-TI</v>
      </c>
    </row>
    <row r="1945" spans="5:40" x14ac:dyDescent="0.3">
      <c r="E1945" s="12">
        <v>40980.895833333336</v>
      </c>
      <c r="F1945" s="16">
        <v>14.07</v>
      </c>
      <c r="G1945" s="16">
        <v>1981.480041503911</v>
      </c>
      <c r="H1945" s="29">
        <v>1.1798832881607564</v>
      </c>
      <c r="I1945" s="26">
        <v>285.39999999999998</v>
      </c>
      <c r="J1945" s="30">
        <v>0.12508884150675195</v>
      </c>
      <c r="K1945" s="31">
        <v>0.20282010040962564</v>
      </c>
      <c r="L1945" s="111">
        <f t="shared" si="780"/>
        <v>1.5000000000000002</v>
      </c>
      <c r="M1945" s="112">
        <f t="shared" si="781"/>
        <v>0.13</v>
      </c>
      <c r="N1945" s="112" t="b">
        <f t="shared" si="782"/>
        <v>1</v>
      </c>
      <c r="O1945" s="112" t="b">
        <f t="shared" si="783"/>
        <v>1</v>
      </c>
      <c r="P1945" s="113">
        <f t="shared" si="784"/>
        <v>15</v>
      </c>
      <c r="Q1945" s="113">
        <f t="shared" si="785"/>
        <v>13</v>
      </c>
      <c r="R1945" s="114" t="str">
        <f t="shared" si="801"/>
        <v>1.5-0.13</v>
      </c>
      <c r="S1945" s="127">
        <f t="shared" si="786"/>
        <v>-1.1197886700886556E-3</v>
      </c>
      <c r="T1945" s="112" t="b">
        <f t="shared" si="787"/>
        <v>1</v>
      </c>
      <c r="U1945" s="22">
        <f t="shared" si="788"/>
        <v>13.895102383583223</v>
      </c>
      <c r="V1945" s="22">
        <f t="shared" si="789"/>
        <v>1.5055828414640684</v>
      </c>
      <c r="W1945" s="81">
        <f t="shared" si="790"/>
        <v>14</v>
      </c>
      <c r="X1945" s="22">
        <f t="shared" si="791"/>
        <v>0.93925489781535942</v>
      </c>
      <c r="Y1945" s="3">
        <f>IF(U1945&gt;'Power Curve'!$C$37,0,INDEX(Ci,$W1945,1)*POWER(1-X1945,3)+INDEX(Ci,$W1945,2)*3*X1945*POWER(1-X1945,2)+INDEX(Ci,$W1945,3)*3*POWER(X1945,2)*(1-X1945)+INDEX(Ci,$W1945,4)*POWER(X1945,3))</f>
        <v>1974.3533863576338</v>
      </c>
      <c r="Z1945" s="3">
        <f t="shared" si="792"/>
        <v>1972.1425278048393</v>
      </c>
      <c r="AA1945" s="3">
        <f t="shared" si="793"/>
        <v>1981.480041503911</v>
      </c>
      <c r="AB1945" s="3">
        <f t="shared" si="802"/>
        <v>-9.3375136990716783</v>
      </c>
      <c r="AC1945" s="3">
        <f t="shared" si="803"/>
        <v>9.3375136990716783</v>
      </c>
      <c r="AE1945" s="34">
        <f t="shared" si="794"/>
        <v>14</v>
      </c>
      <c r="AF1945" s="73" t="b">
        <f>COUNTIF('Power Curve'!$D$2:$D$31,AE1945)&gt;0</f>
        <v>1</v>
      </c>
      <c r="AG1945" s="73" t="b">
        <f t="shared" si="795"/>
        <v>0</v>
      </c>
      <c r="AH1945" s="73" t="b">
        <f t="shared" si="804"/>
        <v>1</v>
      </c>
      <c r="AI1945" s="34" t="str">
        <f t="shared" si="796"/>
        <v>Inner</v>
      </c>
      <c r="AJ1945" s="35" t="str">
        <f t="shared" si="805"/>
        <v>1.5-1.6</v>
      </c>
      <c r="AK1945" s="36" t="str">
        <f t="shared" si="797"/>
        <v>21-22</v>
      </c>
      <c r="AL1945" s="36" t="str">
        <f t="shared" si="798"/>
        <v>Mar</v>
      </c>
      <c r="AM1945" s="35" t="str">
        <f t="shared" si="799"/>
        <v>285-295</v>
      </c>
      <c r="AN1945" s="36" t="str">
        <f t="shared" si="800"/>
        <v>Inner-TI</v>
      </c>
    </row>
    <row r="1946" spans="5:40" x14ac:dyDescent="0.3">
      <c r="E1946" s="12">
        <v>40980.902777777781</v>
      </c>
      <c r="F1946" s="16">
        <v>15.59</v>
      </c>
      <c r="G1946" s="16">
        <v>1979.650024414063</v>
      </c>
      <c r="H1946" s="29">
        <v>1.1794786821840484</v>
      </c>
      <c r="I1946" s="26">
        <v>289</v>
      </c>
      <c r="J1946" s="30">
        <v>0.1205901218729955</v>
      </c>
      <c r="K1946" s="31">
        <v>0.16684707254416634</v>
      </c>
      <c r="L1946" s="111">
        <f t="shared" si="780"/>
        <v>1.7000000000000002</v>
      </c>
      <c r="M1946" s="112">
        <f t="shared" si="781"/>
        <v>0.12</v>
      </c>
      <c r="N1946" s="112" t="b">
        <f t="shared" si="782"/>
        <v>1</v>
      </c>
      <c r="O1946" s="112" t="b">
        <f t="shared" si="783"/>
        <v>1</v>
      </c>
      <c r="P1946" s="113">
        <f t="shared" si="784"/>
        <v>17</v>
      </c>
      <c r="Q1946" s="113">
        <f t="shared" si="785"/>
        <v>14</v>
      </c>
      <c r="R1946" s="114" t="str">
        <f t="shared" si="801"/>
        <v>1.7-0.12</v>
      </c>
      <c r="S1946" s="127">
        <f t="shared" si="786"/>
        <v>-1.9369753789638688E-3</v>
      </c>
      <c r="T1946" s="112" t="b">
        <f t="shared" si="787"/>
        <v>1</v>
      </c>
      <c r="U1946" s="22">
        <f t="shared" si="788"/>
        <v>15.394447879418998</v>
      </c>
      <c r="V1946" s="22">
        <f t="shared" si="789"/>
        <v>1.7373115211052161</v>
      </c>
      <c r="W1946" s="81">
        <f t="shared" si="790"/>
        <v>16</v>
      </c>
      <c r="X1946" s="22">
        <f t="shared" si="791"/>
        <v>0.39502437586007749</v>
      </c>
      <c r="Y1946" s="3">
        <f>IF(U1946&gt;'Power Curve'!$C$37,0,INDEX(Ci,$W1946,1)*POWER(1-X1946,3)+INDEX(Ci,$W1946,2)*3*X1946*POWER(1-X1946,2)+INDEX(Ci,$W1946,3)*3*POWER(X1946,2)*(1-X1946)+INDEX(Ci,$W1946,4)*POWER(X1946,3))</f>
        <v>1980.4467832957835</v>
      </c>
      <c r="Z1946" s="3">
        <f t="shared" si="792"/>
        <v>1976.6107066371912</v>
      </c>
      <c r="AA1946" s="3">
        <f t="shared" si="793"/>
        <v>1979.650024414063</v>
      </c>
      <c r="AB1946" s="3">
        <f t="shared" si="802"/>
        <v>-3.0393177768717123</v>
      </c>
      <c r="AC1946" s="3">
        <f t="shared" si="803"/>
        <v>3.0393177768717123</v>
      </c>
      <c r="AE1946" s="34">
        <f t="shared" si="794"/>
        <v>15</v>
      </c>
      <c r="AF1946" s="73" t="b">
        <f>COUNTIF('Power Curve'!$D$2:$D$31,AE1946)&gt;0</f>
        <v>1</v>
      </c>
      <c r="AG1946" s="73" t="b">
        <f t="shared" si="795"/>
        <v>0</v>
      </c>
      <c r="AH1946" s="73" t="b">
        <f t="shared" si="804"/>
        <v>1</v>
      </c>
      <c r="AI1946" s="34" t="str">
        <f t="shared" si="796"/>
        <v>Inner</v>
      </c>
      <c r="AJ1946" s="35" t="str">
        <f t="shared" si="805"/>
        <v>1.7-1.8</v>
      </c>
      <c r="AK1946" s="36" t="str">
        <f t="shared" si="797"/>
        <v>21-22</v>
      </c>
      <c r="AL1946" s="36" t="str">
        <f t="shared" si="798"/>
        <v>Mar</v>
      </c>
      <c r="AM1946" s="35" t="str">
        <f t="shared" si="799"/>
        <v>285-295</v>
      </c>
      <c r="AN1946" s="36" t="str">
        <f t="shared" si="800"/>
        <v>Inner-TI</v>
      </c>
    </row>
    <row r="1947" spans="5:40" x14ac:dyDescent="0.3">
      <c r="E1947" s="12">
        <v>40980.909722222219</v>
      </c>
      <c r="F1947" s="16">
        <v>16.04</v>
      </c>
      <c r="G1947" s="16">
        <v>1974.290039062498</v>
      </c>
      <c r="H1947" s="29">
        <v>1.1796080393598671</v>
      </c>
      <c r="I1947" s="26">
        <v>291.3</v>
      </c>
      <c r="J1947" s="30">
        <v>0.11845386533665836</v>
      </c>
      <c r="K1947" s="31">
        <v>0.10928862689532352</v>
      </c>
      <c r="L1947" s="111">
        <f t="shared" si="780"/>
        <v>1.8000000000000003</v>
      </c>
      <c r="M1947" s="112">
        <f t="shared" si="781"/>
        <v>0.12</v>
      </c>
      <c r="N1947" s="112" t="b">
        <f t="shared" si="782"/>
        <v>1</v>
      </c>
      <c r="O1947" s="112" t="b">
        <f t="shared" si="783"/>
        <v>1</v>
      </c>
      <c r="P1947" s="113">
        <f t="shared" si="784"/>
        <v>18</v>
      </c>
      <c r="Q1947" s="113">
        <f t="shared" si="785"/>
        <v>14</v>
      </c>
      <c r="R1947" s="114" t="str">
        <f t="shared" si="801"/>
        <v>1.8-0.12</v>
      </c>
      <c r="S1947" s="127">
        <f t="shared" si="786"/>
        <v>5.6493233000505191E-4</v>
      </c>
      <c r="T1947" s="112" t="b">
        <f t="shared" si="787"/>
        <v>1</v>
      </c>
      <c r="U1947" s="22">
        <f t="shared" si="788"/>
        <v>15.839382344033123</v>
      </c>
      <c r="V1947" s="22">
        <f t="shared" si="789"/>
        <v>1.8060775768930446</v>
      </c>
      <c r="W1947" s="81">
        <f t="shared" si="790"/>
        <v>16</v>
      </c>
      <c r="X1947" s="22">
        <f t="shared" si="791"/>
        <v>0.84105522189342963</v>
      </c>
      <c r="Y1947" s="3">
        <f>IF(U1947&gt;'Power Curve'!$C$37,0,INDEX(Ci,$W1947,1)*POWER(1-X1947,3)+INDEX(Ci,$W1947,2)*3*X1947*POWER(1-X1947,2)+INDEX(Ci,$W1947,3)*3*POWER(X1947,2)*(1-X1947)+INDEX(Ci,$W1947,4)*POWER(X1947,3))</f>
        <v>1981.9108966772642</v>
      </c>
      <c r="Z1947" s="3">
        <f t="shared" si="792"/>
        <v>1983.0305422179863</v>
      </c>
      <c r="AA1947" s="3">
        <f t="shared" si="793"/>
        <v>1974.290039062498</v>
      </c>
      <c r="AB1947" s="3">
        <f t="shared" si="802"/>
        <v>8.7405031554883408</v>
      </c>
      <c r="AC1947" s="3">
        <f t="shared" si="803"/>
        <v>8.7405031554883408</v>
      </c>
      <c r="AE1947" s="34">
        <f t="shared" si="794"/>
        <v>16</v>
      </c>
      <c r="AF1947" s="73" t="b">
        <f>COUNTIF('Power Curve'!$D$2:$D$31,AE1947)&gt;0</f>
        <v>1</v>
      </c>
      <c r="AG1947" s="73" t="b">
        <f t="shared" si="795"/>
        <v>0</v>
      </c>
      <c r="AH1947" s="73" t="b">
        <f t="shared" si="804"/>
        <v>1</v>
      </c>
      <c r="AI1947" s="34" t="str">
        <f t="shared" si="796"/>
        <v>Inner</v>
      </c>
      <c r="AJ1947" s="35" t="str">
        <f t="shared" si="805"/>
        <v>1.8-1.9</v>
      </c>
      <c r="AK1947" s="36" t="str">
        <f t="shared" si="797"/>
        <v>21-22</v>
      </c>
      <c r="AL1947" s="36" t="str">
        <f t="shared" si="798"/>
        <v>Mar</v>
      </c>
      <c r="AM1947" s="35" t="str">
        <f t="shared" si="799"/>
        <v>285-295</v>
      </c>
      <c r="AN1947" s="36" t="str">
        <f t="shared" si="800"/>
        <v>Inner-TI</v>
      </c>
    </row>
    <row r="1948" spans="5:40" x14ac:dyDescent="0.3">
      <c r="E1948" s="12">
        <v>40980.916666666664</v>
      </c>
      <c r="F1948" s="16">
        <v>16.72</v>
      </c>
      <c r="G1948" s="16">
        <v>1968.6899719238331</v>
      </c>
      <c r="H1948" s="29">
        <v>1.1800825917719957</v>
      </c>
      <c r="I1948" s="26">
        <v>289.39999999999998</v>
      </c>
      <c r="J1948" s="30">
        <v>0.14952153110047847</v>
      </c>
      <c r="K1948" s="31">
        <v>0.16629903513355274</v>
      </c>
      <c r="L1948" s="111">
        <f t="shared" si="780"/>
        <v>1.9000000000000001</v>
      </c>
      <c r="M1948" s="112">
        <f t="shared" si="781"/>
        <v>0.15000000000000002</v>
      </c>
      <c r="N1948" s="112" t="b">
        <f t="shared" si="782"/>
        <v>1</v>
      </c>
      <c r="O1948" s="112" t="b">
        <f t="shared" si="783"/>
        <v>1</v>
      </c>
      <c r="P1948" s="113">
        <f t="shared" si="784"/>
        <v>19</v>
      </c>
      <c r="Q1948" s="113">
        <f t="shared" si="785"/>
        <v>10.999999999999998</v>
      </c>
      <c r="R1948" s="114" t="str">
        <f t="shared" si="801"/>
        <v>1.9-0.15</v>
      </c>
      <c r="S1948" s="127">
        <f t="shared" si="786"/>
        <v>-7.5040228983893403E-3</v>
      </c>
      <c r="T1948" s="112" t="b">
        <f t="shared" si="787"/>
        <v>1</v>
      </c>
      <c r="U1948" s="22">
        <f t="shared" si="788"/>
        <v>16.513091149731192</v>
      </c>
      <c r="V1948" s="22">
        <f t="shared" si="789"/>
        <v>1.910201444567722</v>
      </c>
      <c r="W1948" s="81">
        <f t="shared" si="790"/>
        <v>17</v>
      </c>
      <c r="X1948" s="22">
        <f t="shared" si="791"/>
        <v>0.52092273458430749</v>
      </c>
      <c r="Y1948" s="3">
        <f>IF(U1948&gt;'Power Curve'!$C$37,0,INDEX(Ci,$W1948,1)*POWER(1-X1948,3)+INDEX(Ci,$W1948,2)*3*X1948*POWER(1-X1948,2)+INDEX(Ci,$W1948,3)*3*POWER(X1948,2)*(1-X1948)+INDEX(Ci,$W1948,4)*POWER(X1948,3))</f>
        <v>1984.2343514383883</v>
      </c>
      <c r="Z1948" s="3">
        <f t="shared" si="792"/>
        <v>1969.3446114294238</v>
      </c>
      <c r="AA1948" s="3">
        <f t="shared" si="793"/>
        <v>1968.6899719238331</v>
      </c>
      <c r="AB1948" s="3">
        <f t="shared" si="802"/>
        <v>0.65463950559069417</v>
      </c>
      <c r="AC1948" s="3">
        <f t="shared" si="803"/>
        <v>0.65463950559069417</v>
      </c>
      <c r="AE1948" s="34">
        <f t="shared" si="794"/>
        <v>17</v>
      </c>
      <c r="AF1948" s="73" t="b">
        <f>COUNTIF('Power Curve'!$D$2:$D$31,AE1948)&gt;0</f>
        <v>1</v>
      </c>
      <c r="AG1948" s="73" t="b">
        <f t="shared" si="795"/>
        <v>0</v>
      </c>
      <c r="AH1948" s="73" t="b">
        <f t="shared" si="804"/>
        <v>1</v>
      </c>
      <c r="AI1948" s="34" t="str">
        <f t="shared" si="796"/>
        <v>Outer</v>
      </c>
      <c r="AJ1948" s="35" t="str">
        <f t="shared" si="805"/>
        <v>1.9-2.0</v>
      </c>
      <c r="AK1948" s="36" t="str">
        <f t="shared" si="797"/>
        <v>22-23</v>
      </c>
      <c r="AL1948" s="36" t="str">
        <f t="shared" si="798"/>
        <v>Mar</v>
      </c>
      <c r="AM1948" s="35" t="str">
        <f t="shared" si="799"/>
        <v>285-295</v>
      </c>
      <c r="AN1948" s="36" t="str">
        <f t="shared" si="800"/>
        <v>HWS-HTI</v>
      </c>
    </row>
    <row r="1949" spans="5:40" x14ac:dyDescent="0.3">
      <c r="E1949" s="12">
        <v>40980.923611111109</v>
      </c>
      <c r="F1949" s="16">
        <v>16.88</v>
      </c>
      <c r="G1949" s="16">
        <v>1975.6400451660129</v>
      </c>
      <c r="H1949" s="29">
        <v>1.1804548346287769</v>
      </c>
      <c r="I1949" s="26">
        <v>288.2</v>
      </c>
      <c r="J1949" s="30">
        <v>0.10722748815165878</v>
      </c>
      <c r="K1949" s="31">
        <v>0.15015874809267366</v>
      </c>
      <c r="L1949" s="111">
        <f t="shared" si="780"/>
        <v>1.9000000000000001</v>
      </c>
      <c r="M1949" s="112">
        <f t="shared" si="781"/>
        <v>0.11</v>
      </c>
      <c r="N1949" s="112" t="b">
        <f t="shared" si="782"/>
        <v>1</v>
      </c>
      <c r="O1949" s="112" t="b">
        <f t="shared" si="783"/>
        <v>1</v>
      </c>
      <c r="P1949" s="113">
        <f t="shared" si="784"/>
        <v>19</v>
      </c>
      <c r="Q1949" s="113">
        <f t="shared" si="785"/>
        <v>15</v>
      </c>
      <c r="R1949" s="114" t="str">
        <f t="shared" si="801"/>
        <v>1.9-0.11</v>
      </c>
      <c r="S1949" s="127">
        <f t="shared" si="786"/>
        <v>-1.1701723451534409E-3</v>
      </c>
      <c r="T1949" s="112" t="b">
        <f t="shared" si="787"/>
        <v>1</v>
      </c>
      <c r="U1949" s="22">
        <f t="shared" si="788"/>
        <v>16.672863876940752</v>
      </c>
      <c r="V1949" s="22">
        <f t="shared" si="789"/>
        <v>1.9348948345980823</v>
      </c>
      <c r="W1949" s="81">
        <f t="shared" si="790"/>
        <v>17</v>
      </c>
      <c r="X1949" s="22">
        <f t="shared" si="791"/>
        <v>0.68248438114728116</v>
      </c>
      <c r="Y1949" s="3">
        <f>IF(U1949&gt;'Power Curve'!$C$37,0,INDEX(Ci,$W1949,1)*POWER(1-X1949,3)+INDEX(Ci,$W1949,2)*3*X1949*POWER(1-X1949,2)+INDEX(Ci,$W1949,3)*3*POWER(X1949,2)*(1-X1949)+INDEX(Ci,$W1949,4)*POWER(X1949,3))</f>
        <v>1984.7181393917108</v>
      </c>
      <c r="Z1949" s="3">
        <f t="shared" si="792"/>
        <v>1982.3956771120702</v>
      </c>
      <c r="AA1949" s="3">
        <f t="shared" si="793"/>
        <v>1975.6400451660129</v>
      </c>
      <c r="AB1949" s="3">
        <f t="shared" si="802"/>
        <v>6.7556319460572922</v>
      </c>
      <c r="AC1949" s="3">
        <f t="shared" si="803"/>
        <v>6.7556319460572922</v>
      </c>
      <c r="AE1949" s="34">
        <f t="shared" si="794"/>
        <v>17</v>
      </c>
      <c r="AF1949" s="73" t="b">
        <f>COUNTIF('Power Curve'!$D$2:$D$31,AE1949)&gt;0</f>
        <v>1</v>
      </c>
      <c r="AG1949" s="73" t="b">
        <f t="shared" si="795"/>
        <v>0</v>
      </c>
      <c r="AH1949" s="73" t="b">
        <f t="shared" si="804"/>
        <v>1</v>
      </c>
      <c r="AI1949" s="34" t="str">
        <f t="shared" si="796"/>
        <v>Inner</v>
      </c>
      <c r="AJ1949" s="35" t="str">
        <f t="shared" si="805"/>
        <v>1.9-2.0</v>
      </c>
      <c r="AK1949" s="36" t="str">
        <f t="shared" si="797"/>
        <v>22-23</v>
      </c>
      <c r="AL1949" s="36" t="str">
        <f t="shared" si="798"/>
        <v>Mar</v>
      </c>
      <c r="AM1949" s="35" t="str">
        <f t="shared" si="799"/>
        <v>285-295</v>
      </c>
      <c r="AN1949" s="36" t="str">
        <f t="shared" si="800"/>
        <v>Inner-TI</v>
      </c>
    </row>
    <row r="1950" spans="5:40" x14ac:dyDescent="0.3">
      <c r="E1950" s="12">
        <v>40980.930555555555</v>
      </c>
      <c r="F1950" s="16">
        <v>16.93</v>
      </c>
      <c r="G1950" s="16">
        <v>1978.140014648438</v>
      </c>
      <c r="H1950" s="29">
        <v>1.1807572937590041</v>
      </c>
      <c r="I1950" s="26">
        <v>289</v>
      </c>
      <c r="J1950" s="30">
        <v>0.12463083284111046</v>
      </c>
      <c r="K1950" s="31">
        <v>0.15588334246199317</v>
      </c>
      <c r="L1950" s="111">
        <f t="shared" si="780"/>
        <v>1.9000000000000001</v>
      </c>
      <c r="M1950" s="112">
        <f t="shared" si="781"/>
        <v>0.12</v>
      </c>
      <c r="N1950" s="112" t="b">
        <f t="shared" si="782"/>
        <v>1</v>
      </c>
      <c r="O1950" s="112" t="b">
        <f t="shared" si="783"/>
        <v>1</v>
      </c>
      <c r="P1950" s="113">
        <f t="shared" si="784"/>
        <v>19</v>
      </c>
      <c r="Q1950" s="113">
        <f t="shared" si="785"/>
        <v>14</v>
      </c>
      <c r="R1950" s="114" t="str">
        <f t="shared" si="801"/>
        <v>1.9-0.12</v>
      </c>
      <c r="S1950" s="127">
        <f t="shared" si="786"/>
        <v>-6.310010341642519E-4</v>
      </c>
      <c r="T1950" s="112" t="b">
        <f t="shared" si="787"/>
        <v>1</v>
      </c>
      <c r="U1950" s="22">
        <f t="shared" si="788"/>
        <v>16.723678405901424</v>
      </c>
      <c r="V1950" s="22">
        <f t="shared" si="789"/>
        <v>1.942748383853639</v>
      </c>
      <c r="W1950" s="81">
        <f t="shared" si="790"/>
        <v>17</v>
      </c>
      <c r="X1950" s="22">
        <f t="shared" si="791"/>
        <v>0.73386786261868442</v>
      </c>
      <c r="Y1950" s="3">
        <f>IF(U1950&gt;'Power Curve'!$C$37,0,INDEX(Ci,$W1950,1)*POWER(1-X1950,3)+INDEX(Ci,$W1950,2)*3*X1950*POWER(1-X1950,2)+INDEX(Ci,$W1950,3)*3*POWER(X1950,2)*(1-X1950)+INDEX(Ci,$W1950,4)*POWER(X1950,3))</f>
        <v>1984.8434521688621</v>
      </c>
      <c r="Z1950" s="3">
        <f t="shared" si="792"/>
        <v>1983.5910138978893</v>
      </c>
      <c r="AA1950" s="3">
        <f t="shared" si="793"/>
        <v>1978.140014648438</v>
      </c>
      <c r="AB1950" s="3">
        <f t="shared" si="802"/>
        <v>5.4509992494513426</v>
      </c>
      <c r="AC1950" s="3">
        <f t="shared" si="803"/>
        <v>5.4509992494513426</v>
      </c>
      <c r="AE1950" s="34">
        <f t="shared" si="794"/>
        <v>17</v>
      </c>
      <c r="AF1950" s="73" t="b">
        <f>COUNTIF('Power Curve'!$D$2:$D$31,AE1950)&gt;0</f>
        <v>1</v>
      </c>
      <c r="AG1950" s="73" t="b">
        <f t="shared" si="795"/>
        <v>0</v>
      </c>
      <c r="AH1950" s="73" t="b">
        <f t="shared" si="804"/>
        <v>1</v>
      </c>
      <c r="AI1950" s="34" t="str">
        <f t="shared" si="796"/>
        <v>Inner</v>
      </c>
      <c r="AJ1950" s="35" t="str">
        <f t="shared" si="805"/>
        <v>1.9-2.0</v>
      </c>
      <c r="AK1950" s="36" t="str">
        <f t="shared" si="797"/>
        <v>22-23</v>
      </c>
      <c r="AL1950" s="36" t="str">
        <f t="shared" si="798"/>
        <v>Mar</v>
      </c>
      <c r="AM1950" s="35" t="str">
        <f t="shared" si="799"/>
        <v>285-295</v>
      </c>
      <c r="AN1950" s="36" t="str">
        <f t="shared" si="800"/>
        <v>Inner-TI</v>
      </c>
    </row>
    <row r="1951" spans="5:40" x14ac:dyDescent="0.3">
      <c r="E1951" s="12">
        <v>40980.9375</v>
      </c>
      <c r="F1951" s="16">
        <v>16.79</v>
      </c>
      <c r="G1951" s="16">
        <v>1974.960006713867</v>
      </c>
      <c r="H1951" s="29">
        <v>1.1807572937590041</v>
      </c>
      <c r="I1951" s="26">
        <v>291.39999999999998</v>
      </c>
      <c r="J1951" s="30">
        <v>0.14294222751637881</v>
      </c>
      <c r="K1951" s="31">
        <v>0.10343124806883836</v>
      </c>
      <c r="L1951" s="111">
        <f t="shared" si="780"/>
        <v>1.9000000000000001</v>
      </c>
      <c r="M1951" s="112">
        <f t="shared" si="781"/>
        <v>0.14000000000000001</v>
      </c>
      <c r="N1951" s="112" t="b">
        <f t="shared" si="782"/>
        <v>1</v>
      </c>
      <c r="O1951" s="112" t="b">
        <f t="shared" si="783"/>
        <v>1</v>
      </c>
      <c r="P1951" s="113">
        <f t="shared" si="784"/>
        <v>19</v>
      </c>
      <c r="Q1951" s="113">
        <f t="shared" si="785"/>
        <v>12</v>
      </c>
      <c r="R1951" s="114" t="str">
        <f t="shared" si="801"/>
        <v>1.9-0.14</v>
      </c>
      <c r="S1951" s="127">
        <f t="shared" si="786"/>
        <v>-3.5617737415622743E-4</v>
      </c>
      <c r="T1951" s="112" t="b">
        <f t="shared" si="787"/>
        <v>1</v>
      </c>
      <c r="U1951" s="22">
        <f t="shared" si="788"/>
        <v>16.585384550211746</v>
      </c>
      <c r="V1951" s="22">
        <f t="shared" si="789"/>
        <v>1.9213746226555311</v>
      </c>
      <c r="W1951" s="81">
        <f t="shared" si="790"/>
        <v>17</v>
      </c>
      <c r="X1951" s="22">
        <f t="shared" si="791"/>
        <v>0.59402557898875497</v>
      </c>
      <c r="Y1951" s="3">
        <f>IF(U1951&gt;'Power Curve'!$C$37,0,INDEX(Ci,$W1951,1)*POWER(1-X1951,3)+INDEX(Ci,$W1951,2)*3*X1951*POWER(1-X1951,2)+INDEX(Ci,$W1951,3)*3*POWER(X1951,2)*(1-X1951)+INDEX(Ci,$W1951,4)*POWER(X1951,3))</f>
        <v>1984.4678540579994</v>
      </c>
      <c r="Z1951" s="3">
        <f t="shared" si="792"/>
        <v>1983.7610315086436</v>
      </c>
      <c r="AA1951" s="3">
        <f t="shared" si="793"/>
        <v>1974.960006713867</v>
      </c>
      <c r="AB1951" s="3">
        <f t="shared" si="802"/>
        <v>8.8010247947765947</v>
      </c>
      <c r="AC1951" s="3">
        <f t="shared" si="803"/>
        <v>8.8010247947765947</v>
      </c>
      <c r="AE1951" s="34">
        <f t="shared" si="794"/>
        <v>17</v>
      </c>
      <c r="AF1951" s="73" t="b">
        <f>COUNTIF('Power Curve'!$D$2:$D$31,AE1951)&gt;0</f>
        <v>1</v>
      </c>
      <c r="AG1951" s="73" t="b">
        <f t="shared" si="795"/>
        <v>0</v>
      </c>
      <c r="AH1951" s="73" t="b">
        <f t="shared" si="804"/>
        <v>1</v>
      </c>
      <c r="AI1951" s="34" t="str">
        <f t="shared" si="796"/>
        <v>Outer</v>
      </c>
      <c r="AJ1951" s="35" t="str">
        <f t="shared" si="805"/>
        <v>1.9-2.0</v>
      </c>
      <c r="AK1951" s="36" t="str">
        <f t="shared" si="797"/>
        <v>22-23</v>
      </c>
      <c r="AL1951" s="36" t="str">
        <f t="shared" si="798"/>
        <v>Mar</v>
      </c>
      <c r="AM1951" s="35" t="str">
        <f t="shared" si="799"/>
        <v>285-295</v>
      </c>
      <c r="AN1951" s="36" t="str">
        <f t="shared" si="800"/>
        <v>HWS-HTI</v>
      </c>
    </row>
    <row r="1952" spans="5:40" x14ac:dyDescent="0.3">
      <c r="E1952" s="12">
        <v>40980.944444444445</v>
      </c>
      <c r="F1952" s="16">
        <v>17.47</v>
      </c>
      <c r="G1952" s="16">
        <v>1972.1399993896509</v>
      </c>
      <c r="H1952" s="29">
        <v>1.1809734309201523</v>
      </c>
      <c r="I1952" s="26">
        <v>291.39999999999998</v>
      </c>
      <c r="J1952" s="30">
        <v>0.13966800228963938</v>
      </c>
      <c r="K1952" s="31">
        <v>0.13004106427430762</v>
      </c>
      <c r="L1952" s="111">
        <f t="shared" si="780"/>
        <v>2</v>
      </c>
      <c r="M1952" s="112">
        <f t="shared" si="781"/>
        <v>0.14000000000000001</v>
      </c>
      <c r="N1952" s="112" t="b">
        <f t="shared" si="782"/>
        <v>1</v>
      </c>
      <c r="O1952" s="112" t="b">
        <f t="shared" si="783"/>
        <v>1</v>
      </c>
      <c r="P1952" s="113">
        <f t="shared" si="784"/>
        <v>19.999999999999996</v>
      </c>
      <c r="Q1952" s="113">
        <f t="shared" si="785"/>
        <v>12</v>
      </c>
      <c r="R1952" s="114" t="str">
        <f t="shared" si="801"/>
        <v>2-0.14</v>
      </c>
      <c r="S1952" s="127">
        <f t="shared" si="786"/>
        <v>-9.866668283418777E-4</v>
      </c>
      <c r="T1952" s="112" t="b">
        <f t="shared" si="787"/>
        <v>1</v>
      </c>
      <c r="U1952" s="22">
        <f t="shared" si="788"/>
        <v>17.258150467641126</v>
      </c>
      <c r="V1952" s="22">
        <f t="shared" si="789"/>
        <v>2.0253527639088071</v>
      </c>
      <c r="W1952" s="81">
        <f t="shared" si="790"/>
        <v>18</v>
      </c>
      <c r="X1952" s="22">
        <f t="shared" si="791"/>
        <v>0.29187989594949387</v>
      </c>
      <c r="Y1952" s="3">
        <f>IF(U1952&gt;'Power Curve'!$C$37,0,INDEX(Ci,$W1952,1)*POWER(1-X1952,3)+INDEX(Ci,$W1952,2)*3*X1952*POWER(1-X1952,2)+INDEX(Ci,$W1952,3)*3*POWER(X1952,2)*(1-X1952)+INDEX(Ci,$W1952,4)*POWER(X1952,3))</f>
        <v>1984.0959674190874</v>
      </c>
      <c r="Z1952" s="3">
        <f t="shared" si="792"/>
        <v>1982.1383257437881</v>
      </c>
      <c r="AA1952" s="3">
        <f t="shared" si="793"/>
        <v>1972.1399993896509</v>
      </c>
      <c r="AB1952" s="3">
        <f t="shared" si="802"/>
        <v>9.9983263541371343</v>
      </c>
      <c r="AC1952" s="3">
        <f t="shared" si="803"/>
        <v>9.9983263541371343</v>
      </c>
      <c r="AE1952" s="34">
        <f t="shared" si="794"/>
        <v>17</v>
      </c>
      <c r="AF1952" s="73" t="b">
        <f>COUNTIF('Power Curve'!$D$2:$D$31,AE1952)&gt;0</f>
        <v>1</v>
      </c>
      <c r="AG1952" s="73" t="b">
        <f t="shared" si="795"/>
        <v>0</v>
      </c>
      <c r="AH1952" s="73" t="b">
        <f t="shared" si="804"/>
        <v>1</v>
      </c>
      <c r="AI1952" s="34" t="str">
        <f t="shared" si="796"/>
        <v>Inner</v>
      </c>
      <c r="AJ1952" s="35" t="str">
        <f t="shared" si="805"/>
        <v>2.0-2.1</v>
      </c>
      <c r="AK1952" s="36" t="str">
        <f t="shared" si="797"/>
        <v>22-23</v>
      </c>
      <c r="AL1952" s="36" t="str">
        <f t="shared" si="798"/>
        <v>Mar</v>
      </c>
      <c r="AM1952" s="35" t="str">
        <f t="shared" si="799"/>
        <v>285-295</v>
      </c>
      <c r="AN1952" s="36" t="str">
        <f t="shared" si="800"/>
        <v>Inner-TI</v>
      </c>
    </row>
    <row r="1953" spans="5:40" x14ac:dyDescent="0.3">
      <c r="E1953" s="12">
        <v>40980.958333333336</v>
      </c>
      <c r="F1953" s="16">
        <v>13.99</v>
      </c>
      <c r="G1953" s="16">
        <v>1969.7700042724609</v>
      </c>
      <c r="H1953" s="29">
        <v>1.1844015110746204</v>
      </c>
      <c r="I1953" s="26">
        <v>304.60000000000002</v>
      </c>
      <c r="J1953" s="30">
        <v>0.15225160829163686</v>
      </c>
      <c r="K1953" s="31">
        <v>0.1194589902796221</v>
      </c>
      <c r="L1953" s="111">
        <f t="shared" si="780"/>
        <v>1.5000000000000002</v>
      </c>
      <c r="M1953" s="112">
        <f t="shared" si="781"/>
        <v>0.15000000000000002</v>
      </c>
      <c r="N1953" s="112" t="b">
        <f t="shared" si="782"/>
        <v>1</v>
      </c>
      <c r="O1953" s="112" t="b">
        <f t="shared" si="783"/>
        <v>1</v>
      </c>
      <c r="P1953" s="113">
        <f t="shared" si="784"/>
        <v>15</v>
      </c>
      <c r="Q1953" s="113">
        <f t="shared" si="785"/>
        <v>10.999999999999998</v>
      </c>
      <c r="R1953" s="114" t="str">
        <f t="shared" si="801"/>
        <v>1.5-0.15</v>
      </c>
      <c r="S1953" s="127">
        <f t="shared" si="786"/>
        <v>-1.7284598692948454E-2</v>
      </c>
      <c r="T1953" s="112" t="b">
        <f t="shared" si="787"/>
        <v>1</v>
      </c>
      <c r="U1953" s="22">
        <f t="shared" si="788"/>
        <v>13.833710063422425</v>
      </c>
      <c r="V1953" s="22">
        <f t="shared" si="789"/>
        <v>1.4960944604801789</v>
      </c>
      <c r="W1953" s="81">
        <f t="shared" si="790"/>
        <v>14</v>
      </c>
      <c r="X1953" s="22">
        <f t="shared" si="791"/>
        <v>0.87555446684677074</v>
      </c>
      <c r="Y1953" s="3">
        <f>IF(U1953&gt;'Power Curve'!$C$37,0,INDEX(Ci,$W1953,1)*POWER(1-X1953,3)+INDEX(Ci,$W1953,2)*3*X1953*POWER(1-X1953,2)+INDEX(Ci,$W1953,3)*3*POWER(X1953,2)*(1-X1953)+INDEX(Ci,$W1953,4)*POWER(X1953,3))</f>
        <v>1973.6553235756178</v>
      </c>
      <c r="Z1953" s="3">
        <f t="shared" si="792"/>
        <v>1939.5414833494119</v>
      </c>
      <c r="AA1953" s="3">
        <f t="shared" si="793"/>
        <v>1969.7700042724609</v>
      </c>
      <c r="AB1953" s="3">
        <f t="shared" si="802"/>
        <v>-30.228520923049018</v>
      </c>
      <c r="AC1953" s="3">
        <f t="shared" si="803"/>
        <v>30.228520923049018</v>
      </c>
      <c r="AE1953" s="34">
        <f t="shared" si="794"/>
        <v>14</v>
      </c>
      <c r="AF1953" s="73" t="b">
        <f>COUNTIF('Power Curve'!$D$2:$D$31,AE1953)&gt;0</f>
        <v>1</v>
      </c>
      <c r="AG1953" s="73" t="b">
        <f t="shared" si="795"/>
        <v>0</v>
      </c>
      <c r="AH1953" s="73" t="b">
        <f t="shared" si="804"/>
        <v>1</v>
      </c>
      <c r="AI1953" s="34" t="str">
        <f t="shared" si="796"/>
        <v>Outer</v>
      </c>
      <c r="AJ1953" s="35" t="str">
        <f t="shared" si="805"/>
        <v>1.4-1.5</v>
      </c>
      <c r="AK1953" s="36" t="str">
        <f t="shared" si="797"/>
        <v>23-24</v>
      </c>
      <c r="AL1953" s="36" t="str">
        <f t="shared" si="798"/>
        <v>Mar</v>
      </c>
      <c r="AM1953" s="35" t="str">
        <f t="shared" si="799"/>
        <v>295-305</v>
      </c>
      <c r="AN1953" s="36" t="str">
        <f t="shared" si="800"/>
        <v>HWS-HTI</v>
      </c>
    </row>
    <row r="1954" spans="5:40" x14ac:dyDescent="0.3">
      <c r="E1954" s="12">
        <v>40980.965277777781</v>
      </c>
      <c r="F1954" s="16">
        <v>16.64</v>
      </c>
      <c r="G1954" s="16">
        <v>1986.2999725341849</v>
      </c>
      <c r="H1954" s="29">
        <v>1.18734898114883</v>
      </c>
      <c r="I1954" s="26">
        <v>304</v>
      </c>
      <c r="J1954" s="30">
        <v>0.12560096153846154</v>
      </c>
      <c r="K1954" s="31">
        <v>0.12158398083500634</v>
      </c>
      <c r="L1954" s="111">
        <f t="shared" si="780"/>
        <v>1.9000000000000001</v>
      </c>
      <c r="M1954" s="112">
        <f t="shared" si="781"/>
        <v>0.13</v>
      </c>
      <c r="N1954" s="112" t="b">
        <f t="shared" si="782"/>
        <v>1</v>
      </c>
      <c r="O1954" s="112" t="b">
        <f t="shared" si="783"/>
        <v>1</v>
      </c>
      <c r="P1954" s="113">
        <f t="shared" si="784"/>
        <v>19</v>
      </c>
      <c r="Q1954" s="113">
        <f t="shared" si="785"/>
        <v>13</v>
      </c>
      <c r="R1954" s="114" t="str">
        <f t="shared" si="801"/>
        <v>1.9-0.13</v>
      </c>
      <c r="S1954" s="127">
        <f t="shared" si="786"/>
        <v>-5.5644227078488625E-4</v>
      </c>
      <c r="T1954" s="112" t="b">
        <f t="shared" si="787"/>
        <v>1</v>
      </c>
      <c r="U1954" s="22">
        <f t="shared" si="788"/>
        <v>16.467743241341598</v>
      </c>
      <c r="V1954" s="22">
        <f t="shared" si="789"/>
        <v>1.9031927791435126</v>
      </c>
      <c r="W1954" s="81">
        <f t="shared" si="790"/>
        <v>17</v>
      </c>
      <c r="X1954" s="22">
        <f t="shared" si="791"/>
        <v>0.47506708152281713</v>
      </c>
      <c r="Y1954" s="3">
        <f>IF(U1954&gt;'Power Curve'!$C$37,0,INDEX(Ci,$W1954,1)*POWER(1-X1954,3)+INDEX(Ci,$W1954,2)*3*X1954*POWER(1-X1954,2)+INDEX(Ci,$W1954,3)*3*POWER(X1954,2)*(1-X1954)+INDEX(Ci,$W1954,4)*POWER(X1954,3))</f>
        <v>1984.0784106733863</v>
      </c>
      <c r="Z1954" s="3">
        <f t="shared" si="792"/>
        <v>1982.974385577136</v>
      </c>
      <c r="AA1954" s="3">
        <f t="shared" si="793"/>
        <v>1986.2999725341849</v>
      </c>
      <c r="AB1954" s="3">
        <f t="shared" si="802"/>
        <v>-3.3255869570489267</v>
      </c>
      <c r="AC1954" s="3">
        <f t="shared" si="803"/>
        <v>3.3255869570489267</v>
      </c>
      <c r="AE1954" s="34">
        <f t="shared" si="794"/>
        <v>16</v>
      </c>
      <c r="AF1954" s="73" t="b">
        <f>COUNTIF('Power Curve'!$D$2:$D$31,AE1954)&gt;0</f>
        <v>1</v>
      </c>
      <c r="AG1954" s="73" t="b">
        <f t="shared" si="795"/>
        <v>0</v>
      </c>
      <c r="AH1954" s="73" t="b">
        <f t="shared" si="804"/>
        <v>1</v>
      </c>
      <c r="AI1954" s="34" t="str">
        <f t="shared" si="796"/>
        <v>Inner</v>
      </c>
      <c r="AJ1954" s="35" t="str">
        <f t="shared" si="805"/>
        <v>1.9-2.0</v>
      </c>
      <c r="AK1954" s="36" t="str">
        <f t="shared" si="797"/>
        <v>23-24</v>
      </c>
      <c r="AL1954" s="36" t="str">
        <f t="shared" si="798"/>
        <v>Mar</v>
      </c>
      <c r="AM1954" s="35" t="str">
        <f t="shared" si="799"/>
        <v>295-305</v>
      </c>
      <c r="AN1954" s="36" t="str">
        <f t="shared" si="800"/>
        <v>Inner-TI</v>
      </c>
    </row>
    <row r="1955" spans="5:40" x14ac:dyDescent="0.3">
      <c r="E1955" s="12">
        <v>40980.972222222219</v>
      </c>
      <c r="F1955" s="16">
        <v>13.9</v>
      </c>
      <c r="G1955" s="16">
        <v>1984.0999908447291</v>
      </c>
      <c r="H1955" s="29">
        <v>1.1879897523205241</v>
      </c>
      <c r="I1955" s="26">
        <v>297.8</v>
      </c>
      <c r="J1955" s="30">
        <v>0.13812949640287769</v>
      </c>
      <c r="K1955" s="31">
        <v>0.12074351458989489</v>
      </c>
      <c r="L1955" s="111">
        <f t="shared" si="780"/>
        <v>1.5000000000000002</v>
      </c>
      <c r="M1955" s="112">
        <f t="shared" si="781"/>
        <v>0.14000000000000001</v>
      </c>
      <c r="N1955" s="112" t="b">
        <f t="shared" si="782"/>
        <v>1</v>
      </c>
      <c r="O1955" s="112" t="b">
        <f t="shared" si="783"/>
        <v>1</v>
      </c>
      <c r="P1955" s="113">
        <f t="shared" si="784"/>
        <v>15</v>
      </c>
      <c r="Q1955" s="113">
        <f t="shared" si="785"/>
        <v>12</v>
      </c>
      <c r="R1955" s="114" t="str">
        <f t="shared" si="801"/>
        <v>1.5-0.14</v>
      </c>
      <c r="S1955" s="127">
        <f t="shared" si="786"/>
        <v>-1.010407212220238E-3</v>
      </c>
      <c r="T1955" s="112" t="b">
        <f t="shared" si="787"/>
        <v>1</v>
      </c>
      <c r="U1955" s="22">
        <f t="shared" si="788"/>
        <v>13.758581755627365</v>
      </c>
      <c r="V1955" s="22">
        <f t="shared" si="789"/>
        <v>1.4844831383283636</v>
      </c>
      <c r="W1955" s="81">
        <f t="shared" si="790"/>
        <v>14</v>
      </c>
      <c r="X1955" s="22">
        <f t="shared" si="791"/>
        <v>0.79760162890301223</v>
      </c>
      <c r="Y1955" s="3">
        <f>IF(U1955&gt;'Power Curve'!$C$37,0,INDEX(Ci,$W1955,1)*POWER(1-X1955,3)+INDEX(Ci,$W1955,2)*3*X1955*POWER(1-X1955,2)+INDEX(Ci,$W1955,3)*3*POWER(X1955,2)*(1-X1955)+INDEX(Ci,$W1955,4)*POWER(X1955,3))</f>
        <v>1972.5693104559177</v>
      </c>
      <c r="Z1955" s="3">
        <f t="shared" si="792"/>
        <v>1970.5762121980288</v>
      </c>
      <c r="AA1955" s="3">
        <f t="shared" si="793"/>
        <v>1984.0999908447291</v>
      </c>
      <c r="AB1955" s="3">
        <f t="shared" si="802"/>
        <v>-13.523778646700293</v>
      </c>
      <c r="AC1955" s="3">
        <f t="shared" si="803"/>
        <v>13.523778646700293</v>
      </c>
      <c r="AE1955" s="34">
        <f t="shared" si="794"/>
        <v>14</v>
      </c>
      <c r="AF1955" s="73" t="b">
        <f>COUNTIF('Power Curve'!$D$2:$D$31,AE1955)&gt;0</f>
        <v>1</v>
      </c>
      <c r="AG1955" s="73" t="b">
        <f t="shared" si="795"/>
        <v>0</v>
      </c>
      <c r="AH1955" s="73" t="b">
        <f t="shared" si="804"/>
        <v>1</v>
      </c>
      <c r="AI1955" s="34" t="str">
        <f t="shared" si="796"/>
        <v>Inner</v>
      </c>
      <c r="AJ1955" s="35" t="str">
        <f t="shared" si="805"/>
        <v>1.4-1.5</v>
      </c>
      <c r="AK1955" s="36" t="str">
        <f t="shared" si="797"/>
        <v>23-24</v>
      </c>
      <c r="AL1955" s="36" t="str">
        <f t="shared" si="798"/>
        <v>Mar</v>
      </c>
      <c r="AM1955" s="35" t="str">
        <f t="shared" si="799"/>
        <v>295-305</v>
      </c>
      <c r="AN1955" s="36" t="str">
        <f t="shared" si="800"/>
        <v>Inner-TI</v>
      </c>
    </row>
    <row r="1956" spans="5:40" x14ac:dyDescent="0.3">
      <c r="E1956" s="12">
        <v>40980.979166666664</v>
      </c>
      <c r="F1956" s="16">
        <v>12.55</v>
      </c>
      <c r="G1956" s="16">
        <v>1917.8399963378961</v>
      </c>
      <c r="H1956" s="29">
        <v>1.1881790063982716</v>
      </c>
      <c r="I1956" s="26">
        <v>299.39999999999998</v>
      </c>
      <c r="J1956" s="30">
        <v>0.10517928286852589</v>
      </c>
      <c r="K1956" s="31">
        <v>0.19517129073517206</v>
      </c>
      <c r="L1956" s="111">
        <f t="shared" si="780"/>
        <v>1.3000000000000003</v>
      </c>
      <c r="M1956" s="112">
        <f t="shared" si="781"/>
        <v>0.11</v>
      </c>
      <c r="N1956" s="112" t="b">
        <f t="shared" si="782"/>
        <v>1</v>
      </c>
      <c r="O1956" s="112" t="b">
        <f t="shared" si="783"/>
        <v>1</v>
      </c>
      <c r="P1956" s="113">
        <f t="shared" si="784"/>
        <v>13.000000000000002</v>
      </c>
      <c r="Q1956" s="113">
        <f t="shared" si="785"/>
        <v>15</v>
      </c>
      <c r="R1956" s="114" t="str">
        <f t="shared" si="801"/>
        <v>1.3-0.11</v>
      </c>
      <c r="S1956" s="127">
        <f t="shared" si="786"/>
        <v>7.6432603684871349E-4</v>
      </c>
      <c r="T1956" s="112" t="b">
        <f t="shared" si="787"/>
        <v>1</v>
      </c>
      <c r="U1956" s="22">
        <f t="shared" si="788"/>
        <v>12.422976236554822</v>
      </c>
      <c r="V1956" s="22">
        <f t="shared" si="789"/>
        <v>1.2780609999248413</v>
      </c>
      <c r="W1956" s="81">
        <f t="shared" si="790"/>
        <v>13</v>
      </c>
      <c r="X1956" s="22">
        <f t="shared" si="791"/>
        <v>0.41638096853447659</v>
      </c>
      <c r="Y1956" s="3">
        <f>IF(U1956&gt;'Power Curve'!$C$37,0,INDEX(Ci,$W1956,1)*POWER(1-X1956,3)+INDEX(Ci,$W1956,2)*3*X1956*POWER(1-X1956,2)+INDEX(Ci,$W1956,3)*3*POWER(X1956,2)*(1-X1956)+INDEX(Ci,$W1956,4)*POWER(X1956,3))</f>
        <v>1935.9098708654042</v>
      </c>
      <c r="Z1956" s="3">
        <f t="shared" si="792"/>
        <v>1937.3895371846988</v>
      </c>
      <c r="AA1956" s="3">
        <f t="shared" si="793"/>
        <v>1917.8399963378961</v>
      </c>
      <c r="AB1956" s="3">
        <f t="shared" si="802"/>
        <v>19.549540846802756</v>
      </c>
      <c r="AC1956" s="3">
        <f t="shared" si="803"/>
        <v>19.549540846802756</v>
      </c>
      <c r="AE1956" s="34">
        <f t="shared" si="794"/>
        <v>12</v>
      </c>
      <c r="AF1956" s="73" t="b">
        <f>COUNTIF('Power Curve'!$D$2:$D$31,AE1956)&gt;0</f>
        <v>1</v>
      </c>
      <c r="AG1956" s="73" t="b">
        <f t="shared" si="795"/>
        <v>0</v>
      </c>
      <c r="AH1956" s="73" t="b">
        <f t="shared" si="804"/>
        <v>1</v>
      </c>
      <c r="AI1956" s="34" t="str">
        <f t="shared" si="796"/>
        <v>Inner</v>
      </c>
      <c r="AJ1956" s="35" t="str">
        <f t="shared" si="805"/>
        <v>1.2-1.3</v>
      </c>
      <c r="AK1956" s="36" t="str">
        <f t="shared" si="797"/>
        <v>23-24</v>
      </c>
      <c r="AL1956" s="36" t="str">
        <f t="shared" si="798"/>
        <v>Mar</v>
      </c>
      <c r="AM1956" s="35" t="str">
        <f t="shared" si="799"/>
        <v>295-305</v>
      </c>
      <c r="AN1956" s="36" t="str">
        <f t="shared" si="800"/>
        <v>Inner-TI</v>
      </c>
    </row>
    <row r="1957" spans="5:40" x14ac:dyDescent="0.3">
      <c r="E1957" s="12">
        <v>40980.986111111109</v>
      </c>
      <c r="F1957" s="16">
        <v>12.94</v>
      </c>
      <c r="G1957" s="16">
        <v>1921.8000335693359</v>
      </c>
      <c r="H1957" s="29">
        <v>1.1875528788473197</v>
      </c>
      <c r="I1957" s="26">
        <v>299.3</v>
      </c>
      <c r="J1957" s="30">
        <v>0.14992272024729522</v>
      </c>
      <c r="K1957" s="31">
        <v>0.18320765007028761</v>
      </c>
      <c r="L1957" s="111">
        <f t="shared" si="780"/>
        <v>1.3000000000000003</v>
      </c>
      <c r="M1957" s="112">
        <f t="shared" si="781"/>
        <v>0.15000000000000002</v>
      </c>
      <c r="N1957" s="112" t="b">
        <f t="shared" si="782"/>
        <v>1</v>
      </c>
      <c r="O1957" s="112" t="b">
        <f t="shared" si="783"/>
        <v>1</v>
      </c>
      <c r="P1957" s="113">
        <f t="shared" si="784"/>
        <v>13.000000000000002</v>
      </c>
      <c r="Q1957" s="113">
        <f t="shared" si="785"/>
        <v>10.999999999999998</v>
      </c>
      <c r="R1957" s="114" t="str">
        <f t="shared" si="801"/>
        <v>1.3-0.15</v>
      </c>
      <c r="S1957" s="127">
        <f t="shared" si="786"/>
        <v>-9.1865685167363716E-3</v>
      </c>
      <c r="T1957" s="112" t="b">
        <f t="shared" si="787"/>
        <v>1</v>
      </c>
      <c r="U1957" s="22">
        <f t="shared" si="788"/>
        <v>12.806778523551076</v>
      </c>
      <c r="V1957" s="22">
        <f t="shared" si="789"/>
        <v>1.3373788805973799</v>
      </c>
      <c r="W1957" s="81">
        <f t="shared" si="790"/>
        <v>13</v>
      </c>
      <c r="X1957" s="22">
        <f t="shared" si="791"/>
        <v>0.81149953776520489</v>
      </c>
      <c r="Y1957" s="3">
        <f>IF(U1957&gt;'Power Curve'!$C$37,0,INDEX(Ci,$W1957,1)*POWER(1-X1957,3)+INDEX(Ci,$W1957,2)*3*X1957*POWER(1-X1957,2)+INDEX(Ci,$W1957,3)*3*POWER(X1957,2)*(1-X1957)+INDEX(Ci,$W1957,4)*POWER(X1957,3))</f>
        <v>1948.0676316307836</v>
      </c>
      <c r="Z1957" s="3">
        <f t="shared" si="792"/>
        <v>1930.1715748575709</v>
      </c>
      <c r="AA1957" s="3">
        <f t="shared" si="793"/>
        <v>1921.8000335693359</v>
      </c>
      <c r="AB1957" s="3">
        <f t="shared" si="802"/>
        <v>8.3715412882349938</v>
      </c>
      <c r="AC1957" s="3">
        <f t="shared" si="803"/>
        <v>8.3715412882349938</v>
      </c>
      <c r="AE1957" s="34">
        <f t="shared" si="794"/>
        <v>13</v>
      </c>
      <c r="AF1957" s="73" t="b">
        <f>COUNTIF('Power Curve'!$D$2:$D$31,AE1957)&gt;0</f>
        <v>1</v>
      </c>
      <c r="AG1957" s="73" t="b">
        <f t="shared" si="795"/>
        <v>0</v>
      </c>
      <c r="AH1957" s="73" t="b">
        <f t="shared" si="804"/>
        <v>1</v>
      </c>
      <c r="AI1957" s="34" t="str">
        <f t="shared" si="796"/>
        <v>Outer</v>
      </c>
      <c r="AJ1957" s="35" t="str">
        <f t="shared" si="805"/>
        <v>1.3-1.4</v>
      </c>
      <c r="AK1957" s="36" t="str">
        <f t="shared" si="797"/>
        <v>23-24</v>
      </c>
      <c r="AL1957" s="36" t="str">
        <f t="shared" si="798"/>
        <v>Mar</v>
      </c>
      <c r="AM1957" s="35" t="str">
        <f t="shared" si="799"/>
        <v>295-305</v>
      </c>
      <c r="AN1957" s="36" t="str">
        <f t="shared" si="800"/>
        <v>HWS-HTI</v>
      </c>
    </row>
    <row r="1958" spans="5:40" x14ac:dyDescent="0.3">
      <c r="E1958" s="12">
        <v>40980.993055555555</v>
      </c>
      <c r="F1958" s="16">
        <v>13</v>
      </c>
      <c r="G1958" s="16">
        <v>1902.6499938964839</v>
      </c>
      <c r="H1958" s="29">
        <v>1.1867525507799155</v>
      </c>
      <c r="I1958" s="26">
        <v>298.8</v>
      </c>
      <c r="J1958" s="30">
        <v>0.12000000000000001</v>
      </c>
      <c r="K1958" s="31">
        <v>0.1358652812113916</v>
      </c>
      <c r="L1958" s="111">
        <f t="shared" si="780"/>
        <v>1.3000000000000003</v>
      </c>
      <c r="M1958" s="112">
        <f t="shared" si="781"/>
        <v>0.12</v>
      </c>
      <c r="N1958" s="112" t="b">
        <f t="shared" si="782"/>
        <v>1</v>
      </c>
      <c r="O1958" s="112" t="b">
        <f t="shared" si="783"/>
        <v>1</v>
      </c>
      <c r="P1958" s="113">
        <f t="shared" si="784"/>
        <v>13.000000000000002</v>
      </c>
      <c r="Q1958" s="113">
        <f t="shared" si="785"/>
        <v>14</v>
      </c>
      <c r="R1958" s="114" t="str">
        <f t="shared" si="801"/>
        <v>1.3-0.12</v>
      </c>
      <c r="S1958" s="127">
        <f t="shared" si="786"/>
        <v>-8.674156854531109E-4</v>
      </c>
      <c r="T1958" s="112" t="b">
        <f t="shared" si="787"/>
        <v>1</v>
      </c>
      <c r="U1958" s="22">
        <f t="shared" si="788"/>
        <v>12.863269855398331</v>
      </c>
      <c r="V1958" s="22">
        <f t="shared" si="789"/>
        <v>1.3461097980386845</v>
      </c>
      <c r="W1958" s="81">
        <f t="shared" si="790"/>
        <v>13</v>
      </c>
      <c r="X1958" s="22">
        <f t="shared" si="791"/>
        <v>0.86965649766274589</v>
      </c>
      <c r="Y1958" s="3">
        <f>IF(U1958&gt;'Power Curve'!$C$37,0,INDEX(Ci,$W1958,1)*POWER(1-X1958,3)+INDEX(Ci,$W1958,2)*3*X1958*POWER(1-X1958,2)+INDEX(Ci,$W1958,3)*3*POWER(X1958,2)*(1-X1958)+INDEX(Ci,$W1958,4)*POWER(X1958,3))</f>
        <v>1949.653017305669</v>
      </c>
      <c r="Z1958" s="3">
        <f t="shared" si="792"/>
        <v>1947.9618576972671</v>
      </c>
      <c r="AA1958" s="3">
        <f t="shared" si="793"/>
        <v>1902.6499938964839</v>
      </c>
      <c r="AB1958" s="3">
        <f t="shared" si="802"/>
        <v>45.311863800783158</v>
      </c>
      <c r="AC1958" s="3">
        <f t="shared" si="803"/>
        <v>45.311863800783158</v>
      </c>
      <c r="AE1958" s="34">
        <f t="shared" si="794"/>
        <v>13</v>
      </c>
      <c r="AF1958" s="73" t="b">
        <f>COUNTIF('Power Curve'!$D$2:$D$31,AE1958)&gt;0</f>
        <v>1</v>
      </c>
      <c r="AG1958" s="73" t="b">
        <f t="shared" si="795"/>
        <v>0</v>
      </c>
      <c r="AH1958" s="73" t="b">
        <f t="shared" si="804"/>
        <v>1</v>
      </c>
      <c r="AI1958" s="34" t="str">
        <f t="shared" si="796"/>
        <v>Inner</v>
      </c>
      <c r="AJ1958" s="35" t="str">
        <f t="shared" si="805"/>
        <v>1.3-1.4</v>
      </c>
      <c r="AK1958" s="36" t="str">
        <f t="shared" si="797"/>
        <v>23-24</v>
      </c>
      <c r="AL1958" s="36" t="str">
        <f t="shared" si="798"/>
        <v>Mar</v>
      </c>
      <c r="AM1958" s="35" t="str">
        <f t="shared" si="799"/>
        <v>295-305</v>
      </c>
      <c r="AN1958" s="36" t="str">
        <f t="shared" si="800"/>
        <v>Inner-TI</v>
      </c>
    </row>
    <row r="1959" spans="5:40" x14ac:dyDescent="0.3">
      <c r="E1959" s="12">
        <v>40981</v>
      </c>
      <c r="F1959" s="16">
        <v>12.24</v>
      </c>
      <c r="G1959" s="16">
        <v>1913.3299407958959</v>
      </c>
      <c r="H1959" s="29">
        <v>1.1870290547299265</v>
      </c>
      <c r="I1959" s="26">
        <v>296.2</v>
      </c>
      <c r="J1959" s="30">
        <v>0.15441176470588233</v>
      </c>
      <c r="K1959" s="31">
        <v>0.10286101564579002</v>
      </c>
      <c r="L1959" s="111">
        <f t="shared" si="780"/>
        <v>1.2000000000000002</v>
      </c>
      <c r="M1959" s="112">
        <f t="shared" si="781"/>
        <v>0.15000000000000002</v>
      </c>
      <c r="N1959" s="112" t="b">
        <f t="shared" si="782"/>
        <v>1</v>
      </c>
      <c r="O1959" s="112" t="b">
        <f t="shared" si="783"/>
        <v>1</v>
      </c>
      <c r="P1959" s="113">
        <f t="shared" si="784"/>
        <v>12</v>
      </c>
      <c r="Q1959" s="113">
        <f t="shared" si="785"/>
        <v>10.999999999999998</v>
      </c>
      <c r="R1959" s="114" t="str">
        <f t="shared" si="801"/>
        <v>1.2-0.15</v>
      </c>
      <c r="S1959" s="127">
        <f t="shared" si="786"/>
        <v>-1.7191172307006151E-2</v>
      </c>
      <c r="T1959" s="112" t="b">
        <f t="shared" si="787"/>
        <v>1</v>
      </c>
      <c r="U1959" s="22">
        <f t="shared" si="788"/>
        <v>12.112203846456612</v>
      </c>
      <c r="V1959" s="22">
        <f t="shared" si="789"/>
        <v>1.2300301252355899</v>
      </c>
      <c r="W1959" s="81">
        <f t="shared" si="790"/>
        <v>13</v>
      </c>
      <c r="X1959" s="22">
        <f t="shared" si="791"/>
        <v>9.6445558318390523E-2</v>
      </c>
      <c r="Y1959" s="3">
        <f>IF(U1959&gt;'Power Curve'!$C$37,0,INDEX(Ci,$W1959,1)*POWER(1-X1959,3)+INDEX(Ci,$W1959,2)*3*X1959*POWER(1-X1959,2)+INDEX(Ci,$W1959,3)*3*POWER(X1959,2)*(1-X1959)+INDEX(Ci,$W1959,4)*POWER(X1959,3))</f>
        <v>1922.2833324968672</v>
      </c>
      <c r="Z1959" s="3">
        <f t="shared" si="792"/>
        <v>1889.2370285050274</v>
      </c>
      <c r="AA1959" s="3">
        <f t="shared" si="793"/>
        <v>1913.3299407958959</v>
      </c>
      <c r="AB1959" s="3">
        <f t="shared" si="802"/>
        <v>-24.092912290868526</v>
      </c>
      <c r="AC1959" s="3">
        <f t="shared" si="803"/>
        <v>24.092912290868526</v>
      </c>
      <c r="AE1959" s="34">
        <f t="shared" si="794"/>
        <v>12</v>
      </c>
      <c r="AF1959" s="73" t="b">
        <f>COUNTIF('Power Curve'!$D$2:$D$31,AE1959)&gt;0</f>
        <v>1</v>
      </c>
      <c r="AG1959" s="73" t="b">
        <f t="shared" si="795"/>
        <v>0</v>
      </c>
      <c r="AH1959" s="73" t="b">
        <f t="shared" si="804"/>
        <v>1</v>
      </c>
      <c r="AI1959" s="34" t="str">
        <f t="shared" si="796"/>
        <v>Outer</v>
      </c>
      <c r="AJ1959" s="35" t="str">
        <f t="shared" si="805"/>
        <v>1.2-1.3</v>
      </c>
      <c r="AK1959" s="36" t="str">
        <f t="shared" si="797"/>
        <v>0-1</v>
      </c>
      <c r="AL1959" s="36" t="str">
        <f t="shared" si="798"/>
        <v>Mar</v>
      </c>
      <c r="AM1959" s="35" t="str">
        <f t="shared" si="799"/>
        <v>295-305</v>
      </c>
      <c r="AN1959" s="36" t="str">
        <f t="shared" si="800"/>
        <v>HWS-HTI</v>
      </c>
    </row>
    <row r="1960" spans="5:40" x14ac:dyDescent="0.3">
      <c r="E1960" s="12">
        <v>40981.006944444445</v>
      </c>
      <c r="F1960" s="16">
        <v>11.41</v>
      </c>
      <c r="G1960" s="16">
        <v>1771.5600280761689</v>
      </c>
      <c r="H1960" s="29">
        <v>1.1865928874186129</v>
      </c>
      <c r="I1960" s="26">
        <v>289.3</v>
      </c>
      <c r="J1960" s="30">
        <v>0.12708150744960561</v>
      </c>
      <c r="K1960" s="31">
        <v>0.11353758977010305</v>
      </c>
      <c r="L1960" s="111">
        <f t="shared" si="780"/>
        <v>1.1000000000000001</v>
      </c>
      <c r="M1960" s="112">
        <f t="shared" si="781"/>
        <v>0.13</v>
      </c>
      <c r="N1960" s="112" t="b">
        <f t="shared" si="782"/>
        <v>1</v>
      </c>
      <c r="O1960" s="112" t="b">
        <f t="shared" si="783"/>
        <v>1</v>
      </c>
      <c r="P1960" s="113">
        <f t="shared" si="784"/>
        <v>11</v>
      </c>
      <c r="Q1960" s="113">
        <f t="shared" si="785"/>
        <v>13</v>
      </c>
      <c r="R1960" s="114" t="str">
        <f t="shared" si="801"/>
        <v>1.1-0.13</v>
      </c>
      <c r="S1960" s="127">
        <f t="shared" si="786"/>
        <v>-4.3216784295225328E-3</v>
      </c>
      <c r="T1960" s="112" t="b">
        <f t="shared" si="787"/>
        <v>1</v>
      </c>
      <c r="U1960" s="22">
        <f t="shared" si="788"/>
        <v>11.289486669971618</v>
      </c>
      <c r="V1960" s="22">
        <f t="shared" si="789"/>
        <v>1.1028765335154314</v>
      </c>
      <c r="W1960" s="81">
        <f t="shared" si="790"/>
        <v>12</v>
      </c>
      <c r="X1960" s="22">
        <f t="shared" si="791"/>
        <v>0.29779141326578806</v>
      </c>
      <c r="Y1960" s="3">
        <f>IF(U1960&gt;'Power Curve'!$C$37,0,INDEX(Ci,$W1960,1)*POWER(1-X1960,3)+INDEX(Ci,$W1960,2)*3*X1960*POWER(1-X1960,2)+INDEX(Ci,$W1960,3)*3*POWER(X1960,2)*(1-X1960)+INDEX(Ci,$W1960,4)*POWER(X1960,3))</f>
        <v>1829.2684554214936</v>
      </c>
      <c r="Z1960" s="3">
        <f t="shared" si="792"/>
        <v>1821.3629453958924</v>
      </c>
      <c r="AA1960" s="3">
        <f t="shared" si="793"/>
        <v>1771.5600280761689</v>
      </c>
      <c r="AB1960" s="3">
        <f t="shared" si="802"/>
        <v>49.80291731972352</v>
      </c>
      <c r="AC1960" s="3">
        <f t="shared" si="803"/>
        <v>49.80291731972352</v>
      </c>
      <c r="AE1960" s="34">
        <f t="shared" si="794"/>
        <v>11</v>
      </c>
      <c r="AF1960" s="73" t="b">
        <f>COUNTIF('Power Curve'!$D$2:$D$31,AE1960)&gt;0</f>
        <v>1</v>
      </c>
      <c r="AG1960" s="73" t="b">
        <f t="shared" si="795"/>
        <v>0</v>
      </c>
      <c r="AH1960" s="73" t="b">
        <f t="shared" si="804"/>
        <v>1</v>
      </c>
      <c r="AI1960" s="34" t="str">
        <f t="shared" si="796"/>
        <v>Inner</v>
      </c>
      <c r="AJ1960" s="35" t="str">
        <f t="shared" si="805"/>
        <v>1.1-1.2</v>
      </c>
      <c r="AK1960" s="36" t="str">
        <f t="shared" si="797"/>
        <v>0-1</v>
      </c>
      <c r="AL1960" s="36" t="str">
        <f t="shared" si="798"/>
        <v>Mar</v>
      </c>
      <c r="AM1960" s="35" t="str">
        <f t="shared" si="799"/>
        <v>285-295</v>
      </c>
      <c r="AN1960" s="36" t="str">
        <f t="shared" si="800"/>
        <v>Inner-TI</v>
      </c>
    </row>
    <row r="1961" spans="5:40" x14ac:dyDescent="0.3">
      <c r="E1961" s="12">
        <v>40981.013888888891</v>
      </c>
      <c r="F1961" s="16">
        <v>12.15</v>
      </c>
      <c r="G1961" s="16">
        <v>1722.300003051763</v>
      </c>
      <c r="H1961" s="29">
        <v>1.1859678344929625</v>
      </c>
      <c r="I1961" s="26">
        <v>285.60000000000002</v>
      </c>
      <c r="J1961" s="30">
        <v>0.16954732510288065</v>
      </c>
      <c r="K1961" s="31">
        <v>0.17134356171774279</v>
      </c>
      <c r="L1961" s="111">
        <f t="shared" si="780"/>
        <v>1.2000000000000002</v>
      </c>
      <c r="M1961" s="112">
        <f t="shared" si="781"/>
        <v>0.17</v>
      </c>
      <c r="N1961" s="112" t="b">
        <f t="shared" si="782"/>
        <v>1</v>
      </c>
      <c r="O1961" s="112" t="b">
        <f t="shared" si="783"/>
        <v>1</v>
      </c>
      <c r="P1961" s="113">
        <f t="shared" si="784"/>
        <v>12</v>
      </c>
      <c r="Q1961" s="113">
        <f t="shared" si="785"/>
        <v>9</v>
      </c>
      <c r="R1961" s="114" t="str">
        <f t="shared" si="801"/>
        <v>1.2-0.17</v>
      </c>
      <c r="S1961" s="127">
        <f t="shared" si="786"/>
        <v>-1.2088257084346176E-2</v>
      </c>
      <c r="T1961" s="112" t="b">
        <f t="shared" si="787"/>
        <v>1</v>
      </c>
      <c r="U1961" s="22">
        <f t="shared" si="788"/>
        <v>12.01955950411463</v>
      </c>
      <c r="V1961" s="22">
        <f t="shared" si="789"/>
        <v>1.2157116434802138</v>
      </c>
      <c r="W1961" s="81">
        <f t="shared" si="790"/>
        <v>13</v>
      </c>
      <c r="X1961" s="22">
        <f t="shared" si="791"/>
        <v>1.0696284875108839E-3</v>
      </c>
      <c r="Y1961" s="3">
        <f>IF(U1961&gt;'Power Curve'!$C$37,0,INDEX(Ci,$W1961,1)*POWER(1-X1961,3)+INDEX(Ci,$W1961,2)*3*X1961*POWER(1-X1961,2)+INDEX(Ci,$W1961,3)*3*POWER(X1961,2)*(1-X1961)+INDEX(Ci,$W1961,4)*POWER(X1961,3))</f>
        <v>1917.2013205175654</v>
      </c>
      <c r="Z1961" s="3">
        <f t="shared" si="792"/>
        <v>1894.0256980727011</v>
      </c>
      <c r="AA1961" s="3">
        <f t="shared" si="793"/>
        <v>1722.300003051763</v>
      </c>
      <c r="AB1961" s="3">
        <f t="shared" si="802"/>
        <v>171.72569502093802</v>
      </c>
      <c r="AC1961" s="3">
        <f t="shared" si="803"/>
        <v>171.72569502093802</v>
      </c>
      <c r="AE1961" s="34">
        <f t="shared" si="794"/>
        <v>12</v>
      </c>
      <c r="AF1961" s="73" t="b">
        <f>COUNTIF('Power Curve'!$D$2:$D$31,AE1961)&gt;0</f>
        <v>1</v>
      </c>
      <c r="AG1961" s="73" t="b">
        <f t="shared" si="795"/>
        <v>0</v>
      </c>
      <c r="AH1961" s="73" t="b">
        <f t="shared" si="804"/>
        <v>1</v>
      </c>
      <c r="AI1961" s="34" t="str">
        <f t="shared" si="796"/>
        <v>Outer</v>
      </c>
      <c r="AJ1961" s="35" t="str">
        <f t="shared" si="805"/>
        <v>1.2-1.3</v>
      </c>
      <c r="AK1961" s="36" t="str">
        <f t="shared" si="797"/>
        <v>0-1</v>
      </c>
      <c r="AL1961" s="36" t="str">
        <f t="shared" si="798"/>
        <v>Mar</v>
      </c>
      <c r="AM1961" s="35" t="str">
        <f t="shared" si="799"/>
        <v>285-295</v>
      </c>
      <c r="AN1961" s="36" t="str">
        <f t="shared" si="800"/>
        <v>HWS-HTI</v>
      </c>
    </row>
    <row r="1962" spans="5:40" x14ac:dyDescent="0.3">
      <c r="E1962" s="12">
        <v>40981.020833333336</v>
      </c>
      <c r="F1962" s="16">
        <v>13.02</v>
      </c>
      <c r="G1962" s="16">
        <v>1962.2400207519511</v>
      </c>
      <c r="H1962" s="29">
        <v>1.1852125200632608</v>
      </c>
      <c r="I1962" s="26">
        <v>286.5</v>
      </c>
      <c r="J1962" s="30">
        <v>0.15975422427035332</v>
      </c>
      <c r="K1962" s="31">
        <v>0.15153440607009197</v>
      </c>
      <c r="L1962" s="111">
        <f t="shared" si="780"/>
        <v>1.3000000000000003</v>
      </c>
      <c r="M1962" s="112">
        <f t="shared" si="781"/>
        <v>0.16</v>
      </c>
      <c r="N1962" s="112" t="b">
        <f t="shared" si="782"/>
        <v>1</v>
      </c>
      <c r="O1962" s="112" t="b">
        <f t="shared" si="783"/>
        <v>1</v>
      </c>
      <c r="P1962" s="113">
        <f t="shared" si="784"/>
        <v>13.000000000000002</v>
      </c>
      <c r="Q1962" s="113">
        <f t="shared" si="785"/>
        <v>10</v>
      </c>
      <c r="R1962" s="114" t="str">
        <f t="shared" si="801"/>
        <v>1.3-0.16</v>
      </c>
      <c r="S1962" s="127">
        <f t="shared" si="786"/>
        <v>-7.8046905946849605E-3</v>
      </c>
      <c r="T1962" s="112" t="b">
        <f t="shared" si="787"/>
        <v>1</v>
      </c>
      <c r="U1962" s="22">
        <f t="shared" si="788"/>
        <v>12.877484372324382</v>
      </c>
      <c r="V1962" s="22">
        <f t="shared" si="789"/>
        <v>1.3483066974512345</v>
      </c>
      <c r="W1962" s="81">
        <f t="shared" si="790"/>
        <v>13</v>
      </c>
      <c r="X1962" s="22">
        <f t="shared" si="791"/>
        <v>0.88429012487242986</v>
      </c>
      <c r="Y1962" s="3">
        <f>IF(U1962&gt;'Power Curve'!$C$37,0,INDEX(Ci,$W1962,1)*POWER(1-X1962,3)+INDEX(Ci,$W1962,2)*3*X1962*POWER(1-X1962,2)+INDEX(Ci,$W1962,3)*3*POWER(X1962,2)*(1-X1962)+INDEX(Ci,$W1962,4)*POWER(X1962,3))</f>
        <v>1950.0493557304417</v>
      </c>
      <c r="Z1962" s="3">
        <f t="shared" si="792"/>
        <v>1934.8298238646009</v>
      </c>
      <c r="AA1962" s="3">
        <f t="shared" si="793"/>
        <v>1962.2400207519511</v>
      </c>
      <c r="AB1962" s="3">
        <f t="shared" si="802"/>
        <v>-27.410196887350139</v>
      </c>
      <c r="AC1962" s="3">
        <f t="shared" si="803"/>
        <v>27.410196887350139</v>
      </c>
      <c r="AE1962" s="34">
        <f t="shared" si="794"/>
        <v>13</v>
      </c>
      <c r="AF1962" s="73" t="b">
        <f>COUNTIF('Power Curve'!$D$2:$D$31,AE1962)&gt;0</f>
        <v>1</v>
      </c>
      <c r="AG1962" s="73" t="b">
        <f t="shared" si="795"/>
        <v>0</v>
      </c>
      <c r="AH1962" s="73" t="b">
        <f t="shared" si="804"/>
        <v>1</v>
      </c>
      <c r="AI1962" s="34" t="str">
        <f t="shared" si="796"/>
        <v>Outer</v>
      </c>
      <c r="AJ1962" s="35" t="str">
        <f t="shared" si="805"/>
        <v>1.3-1.4</v>
      </c>
      <c r="AK1962" s="36" t="str">
        <f t="shared" si="797"/>
        <v>0-1</v>
      </c>
      <c r="AL1962" s="36" t="str">
        <f t="shared" si="798"/>
        <v>Mar</v>
      </c>
      <c r="AM1962" s="35" t="str">
        <f t="shared" si="799"/>
        <v>285-295</v>
      </c>
      <c r="AN1962" s="36" t="str">
        <f t="shared" si="800"/>
        <v>HWS-HTI</v>
      </c>
    </row>
    <row r="1963" spans="5:40" x14ac:dyDescent="0.3">
      <c r="E1963" s="12">
        <v>40981.027777777781</v>
      </c>
      <c r="F1963" s="16">
        <v>13.9</v>
      </c>
      <c r="G1963" s="16">
        <v>1944.800048828128</v>
      </c>
      <c r="H1963" s="29">
        <v>1.1848209445127085</v>
      </c>
      <c r="I1963" s="26">
        <v>290.5</v>
      </c>
      <c r="J1963" s="30">
        <v>0.13669064748201437</v>
      </c>
      <c r="K1963" s="31">
        <v>0.19066442360049421</v>
      </c>
      <c r="L1963" s="111">
        <f t="shared" si="780"/>
        <v>1.5000000000000002</v>
      </c>
      <c r="M1963" s="112">
        <f t="shared" si="781"/>
        <v>0.14000000000000001</v>
      </c>
      <c r="N1963" s="112" t="b">
        <f t="shared" si="782"/>
        <v>1</v>
      </c>
      <c r="O1963" s="112" t="b">
        <f t="shared" si="783"/>
        <v>1</v>
      </c>
      <c r="P1963" s="113">
        <f t="shared" si="784"/>
        <v>15</v>
      </c>
      <c r="Q1963" s="113">
        <f t="shared" si="785"/>
        <v>12</v>
      </c>
      <c r="R1963" s="114" t="str">
        <f t="shared" si="801"/>
        <v>1.5-0.14</v>
      </c>
      <c r="S1963" s="127">
        <f t="shared" si="786"/>
        <v>-1.010407212220238E-3</v>
      </c>
      <c r="T1963" s="112" t="b">
        <f t="shared" si="787"/>
        <v>1</v>
      </c>
      <c r="U1963" s="22">
        <f t="shared" si="788"/>
        <v>13.74633778831077</v>
      </c>
      <c r="V1963" s="22">
        <f t="shared" si="789"/>
        <v>1.482590793710179</v>
      </c>
      <c r="W1963" s="81">
        <f t="shared" si="790"/>
        <v>14</v>
      </c>
      <c r="X1963" s="22">
        <f t="shared" si="791"/>
        <v>0.78489733636626569</v>
      </c>
      <c r="Y1963" s="3">
        <f>IF(U1963&gt;'Power Curve'!$C$37,0,INDEX(Ci,$W1963,1)*POWER(1-X1963,3)+INDEX(Ci,$W1963,2)*3*X1963*POWER(1-X1963,2)+INDEX(Ci,$W1963,3)*3*POWER(X1963,2)*(1-X1963)+INDEX(Ci,$W1963,4)*POWER(X1963,3))</f>
        <v>1972.3698738038224</v>
      </c>
      <c r="Z1963" s="3">
        <f t="shared" si="792"/>
        <v>1970.376977058165</v>
      </c>
      <c r="AA1963" s="3">
        <f t="shared" si="793"/>
        <v>1944.800048828128</v>
      </c>
      <c r="AB1963" s="3">
        <f t="shared" si="802"/>
        <v>25.576928230037083</v>
      </c>
      <c r="AC1963" s="3">
        <f t="shared" si="803"/>
        <v>25.576928230037083</v>
      </c>
      <c r="AE1963" s="34">
        <f t="shared" si="794"/>
        <v>14</v>
      </c>
      <c r="AF1963" s="73" t="b">
        <f>COUNTIF('Power Curve'!$D$2:$D$31,AE1963)&gt;0</f>
        <v>1</v>
      </c>
      <c r="AG1963" s="73" t="b">
        <f t="shared" si="795"/>
        <v>0</v>
      </c>
      <c r="AH1963" s="73" t="b">
        <f t="shared" si="804"/>
        <v>1</v>
      </c>
      <c r="AI1963" s="34" t="str">
        <f t="shared" si="796"/>
        <v>Inner</v>
      </c>
      <c r="AJ1963" s="35" t="str">
        <f t="shared" si="805"/>
        <v>1.4-1.5</v>
      </c>
      <c r="AK1963" s="36" t="str">
        <f t="shared" si="797"/>
        <v>0-1</v>
      </c>
      <c r="AL1963" s="36" t="str">
        <f t="shared" si="798"/>
        <v>Mar</v>
      </c>
      <c r="AM1963" s="35" t="str">
        <f t="shared" si="799"/>
        <v>285-295</v>
      </c>
      <c r="AN1963" s="36" t="str">
        <f t="shared" si="800"/>
        <v>Inner-TI</v>
      </c>
    </row>
    <row r="1964" spans="5:40" x14ac:dyDescent="0.3">
      <c r="E1964" s="12">
        <v>40981.034722222219</v>
      </c>
      <c r="F1964" s="16">
        <v>12.62</v>
      </c>
      <c r="G1964" s="16">
        <v>1802.690002441404</v>
      </c>
      <c r="H1964" s="29">
        <v>1.185401740081963</v>
      </c>
      <c r="I1964" s="26">
        <v>292.10000000000002</v>
      </c>
      <c r="J1964" s="30">
        <v>0.19968304278922347</v>
      </c>
      <c r="K1964" s="31">
        <v>0.19347276654503887</v>
      </c>
      <c r="L1964" s="111">
        <f t="shared" si="780"/>
        <v>1.3000000000000003</v>
      </c>
      <c r="M1964" s="112">
        <f t="shared" si="781"/>
        <v>0.2</v>
      </c>
      <c r="N1964" s="112" t="b">
        <f t="shared" si="782"/>
        <v>1</v>
      </c>
      <c r="O1964" s="112" t="b">
        <f t="shared" si="783"/>
        <v>1</v>
      </c>
      <c r="P1964" s="113">
        <f t="shared" si="784"/>
        <v>13.000000000000002</v>
      </c>
      <c r="Q1964" s="113">
        <f t="shared" si="785"/>
        <v>6</v>
      </c>
      <c r="R1964" s="114" t="str">
        <f t="shared" si="801"/>
        <v>1.3-0.2</v>
      </c>
      <c r="S1964" s="127">
        <f t="shared" si="786"/>
        <v>0</v>
      </c>
      <c r="T1964" s="112" t="b">
        <f t="shared" si="787"/>
        <v>0</v>
      </c>
      <c r="U1964" s="22">
        <f t="shared" si="788"/>
        <v>12.482526943352402</v>
      </c>
      <c r="V1964" s="22">
        <f t="shared" si="789"/>
        <v>1.2872647536268578</v>
      </c>
      <c r="W1964" s="81">
        <f t="shared" si="790"/>
        <v>13</v>
      </c>
      <c r="X1964" s="22">
        <f t="shared" si="791"/>
        <v>0.47768750803086107</v>
      </c>
      <c r="Y1964" s="3">
        <f>IF(U1964&gt;'Power Curve'!$C$37,0,INDEX(Ci,$W1964,1)*POWER(1-X1964,3)+INDEX(Ci,$W1964,2)*3*X1964*POWER(1-X1964,2)+INDEX(Ci,$W1964,3)*3*POWER(X1964,2)*(1-X1964)+INDEX(Ci,$W1964,4)*POWER(X1964,3))</f>
        <v>1938.0459062391376</v>
      </c>
      <c r="Z1964" s="3">
        <f t="shared" si="792"/>
        <v>1938.0459062391376</v>
      </c>
      <c r="AA1964" s="3">
        <f t="shared" si="793"/>
        <v>1802.690002441404</v>
      </c>
      <c r="AB1964" s="3">
        <f t="shared" si="802"/>
        <v>135.35590379773362</v>
      </c>
      <c r="AC1964" s="3">
        <f t="shared" si="803"/>
        <v>135.35590379773362</v>
      </c>
      <c r="AE1964" s="34">
        <f t="shared" si="794"/>
        <v>12</v>
      </c>
      <c r="AF1964" s="73" t="b">
        <f>COUNTIF('Power Curve'!$D$2:$D$31,AE1964)&gt;0</f>
        <v>1</v>
      </c>
      <c r="AG1964" s="73" t="b">
        <f t="shared" si="795"/>
        <v>0</v>
      </c>
      <c r="AH1964" s="73" t="b">
        <f t="shared" si="804"/>
        <v>1</v>
      </c>
      <c r="AI1964" s="34" t="str">
        <f t="shared" si="796"/>
        <v>Outer</v>
      </c>
      <c r="AJ1964" s="35" t="str">
        <f t="shared" si="805"/>
        <v>1.2-1.3</v>
      </c>
      <c r="AK1964" s="36" t="str">
        <f t="shared" si="797"/>
        <v>0-1</v>
      </c>
      <c r="AL1964" s="36" t="str">
        <f t="shared" si="798"/>
        <v>Mar</v>
      </c>
      <c r="AM1964" s="35" t="str">
        <f t="shared" si="799"/>
        <v>285-295</v>
      </c>
      <c r="AN1964" s="36" t="str">
        <f t="shared" si="800"/>
        <v>HWS-HTI</v>
      </c>
    </row>
    <row r="1965" spans="5:40" x14ac:dyDescent="0.3">
      <c r="E1965" s="12">
        <v>40981.041666666664</v>
      </c>
      <c r="F1965" s="16">
        <v>13.23</v>
      </c>
      <c r="G1965" s="16">
        <v>1947.5900115966849</v>
      </c>
      <c r="H1965" s="29">
        <v>1.1854887962718474</v>
      </c>
      <c r="I1965" s="26">
        <v>285.5</v>
      </c>
      <c r="J1965" s="30">
        <v>0.13907785336356765</v>
      </c>
      <c r="K1965" s="31">
        <v>0.15931499110905281</v>
      </c>
      <c r="L1965" s="111">
        <f t="shared" si="780"/>
        <v>1.4000000000000001</v>
      </c>
      <c r="M1965" s="112">
        <f t="shared" si="781"/>
        <v>0.14000000000000001</v>
      </c>
      <c r="N1965" s="112" t="b">
        <f t="shared" si="782"/>
        <v>1</v>
      </c>
      <c r="O1965" s="112" t="b">
        <f t="shared" si="783"/>
        <v>1</v>
      </c>
      <c r="P1965" s="113">
        <f t="shared" si="784"/>
        <v>14</v>
      </c>
      <c r="Q1965" s="113">
        <f t="shared" si="785"/>
        <v>12</v>
      </c>
      <c r="R1965" s="114" t="str">
        <f t="shared" si="801"/>
        <v>1.4-0.14</v>
      </c>
      <c r="S1965" s="127">
        <f t="shared" si="786"/>
        <v>-4.3734296661873655E-3</v>
      </c>
      <c r="T1965" s="112" t="b">
        <f t="shared" si="787"/>
        <v>1</v>
      </c>
      <c r="U1965" s="22">
        <f t="shared" si="788"/>
        <v>13.086202384775728</v>
      </c>
      <c r="V1965" s="22">
        <f t="shared" si="789"/>
        <v>1.3805647390947413</v>
      </c>
      <c r="W1965" s="81">
        <f t="shared" si="790"/>
        <v>14</v>
      </c>
      <c r="X1965" s="22">
        <f t="shared" si="791"/>
        <v>9.9943426941348265E-2</v>
      </c>
      <c r="Y1965" s="3">
        <f>IF(U1965&gt;'Power Curve'!$C$37,0,INDEX(Ci,$W1965,1)*POWER(1-X1965,3)+INDEX(Ci,$W1965,2)*3*X1965*POWER(1-X1965,2)+INDEX(Ci,$W1965,3)*3*POWER(X1965,2)*(1-X1965)+INDEX(Ci,$W1965,4)*POWER(X1965,3))</f>
        <v>1955.9093279358017</v>
      </c>
      <c r="Z1965" s="3">
        <f t="shared" si="792"/>
        <v>1947.3552960566346</v>
      </c>
      <c r="AA1965" s="3">
        <f t="shared" si="793"/>
        <v>1947.5900115966849</v>
      </c>
      <c r="AB1965" s="3">
        <f t="shared" si="802"/>
        <v>-0.23471554005027429</v>
      </c>
      <c r="AC1965" s="3">
        <f t="shared" si="803"/>
        <v>0.23471554005027429</v>
      </c>
      <c r="AE1965" s="34">
        <f t="shared" si="794"/>
        <v>13</v>
      </c>
      <c r="AF1965" s="73" t="b">
        <f>COUNTIF('Power Curve'!$D$2:$D$31,AE1965)&gt;0</f>
        <v>1</v>
      </c>
      <c r="AG1965" s="73" t="b">
        <f t="shared" si="795"/>
        <v>0</v>
      </c>
      <c r="AH1965" s="73" t="b">
        <f t="shared" si="804"/>
        <v>1</v>
      </c>
      <c r="AI1965" s="34" t="str">
        <f t="shared" si="796"/>
        <v>Inner</v>
      </c>
      <c r="AJ1965" s="35" t="str">
        <f t="shared" si="805"/>
        <v>1.3-1.4</v>
      </c>
      <c r="AK1965" s="36" t="str">
        <f t="shared" si="797"/>
        <v>1-2</v>
      </c>
      <c r="AL1965" s="36" t="str">
        <f t="shared" si="798"/>
        <v>Mar</v>
      </c>
      <c r="AM1965" s="35" t="str">
        <f t="shared" si="799"/>
        <v>285-295</v>
      </c>
      <c r="AN1965" s="36" t="str">
        <f t="shared" si="800"/>
        <v>Inner-TI</v>
      </c>
    </row>
    <row r="1966" spans="5:40" x14ac:dyDescent="0.3">
      <c r="E1966" s="12">
        <v>40981.048611111109</v>
      </c>
      <c r="F1966" s="16">
        <v>13.2</v>
      </c>
      <c r="G1966" s="16">
        <v>1970.570007324216</v>
      </c>
      <c r="H1966" s="29">
        <v>1.1859242696138699</v>
      </c>
      <c r="I1966" s="26">
        <v>286.39999999999998</v>
      </c>
      <c r="J1966" s="30">
        <v>0.12954545454545455</v>
      </c>
      <c r="K1966" s="31">
        <v>0.12222958849008568</v>
      </c>
      <c r="L1966" s="111">
        <f t="shared" si="780"/>
        <v>1.4000000000000001</v>
      </c>
      <c r="M1966" s="112">
        <f t="shared" si="781"/>
        <v>0.13</v>
      </c>
      <c r="N1966" s="112" t="b">
        <f t="shared" si="782"/>
        <v>1</v>
      </c>
      <c r="O1966" s="112" t="b">
        <f t="shared" si="783"/>
        <v>1</v>
      </c>
      <c r="P1966" s="113">
        <f t="shared" si="784"/>
        <v>14</v>
      </c>
      <c r="Q1966" s="113">
        <f t="shared" si="785"/>
        <v>13</v>
      </c>
      <c r="R1966" s="114" t="str">
        <f t="shared" si="801"/>
        <v>1.4-0.13</v>
      </c>
      <c r="S1966" s="127">
        <f t="shared" si="786"/>
        <v>-2.6749175816282314E-3</v>
      </c>
      <c r="T1966" s="112" t="b">
        <f t="shared" si="787"/>
        <v>1</v>
      </c>
      <c r="U1966" s="22">
        <f t="shared" si="788"/>
        <v>13.058126974040508</v>
      </c>
      <c r="V1966" s="22">
        <f t="shared" si="789"/>
        <v>1.3762255938622887</v>
      </c>
      <c r="W1966" s="81">
        <f t="shared" si="790"/>
        <v>14</v>
      </c>
      <c r="X1966" s="22">
        <f t="shared" si="791"/>
        <v>7.0812490713992815E-2</v>
      </c>
      <c r="Y1966" s="3">
        <f>IF(U1966&gt;'Power Curve'!$C$37,0,INDEX(Ci,$W1966,1)*POWER(1-X1966,3)+INDEX(Ci,$W1966,2)*3*X1966*POWER(1-X1966,2)+INDEX(Ci,$W1966,3)*3*POWER(X1966,2)*(1-X1966)+INDEX(Ci,$W1966,4)*POWER(X1966,3))</f>
        <v>1955.1078279839846</v>
      </c>
      <c r="Z1966" s="3">
        <f t="shared" si="792"/>
        <v>1949.8780756809313</v>
      </c>
      <c r="AA1966" s="3">
        <f t="shared" si="793"/>
        <v>1970.570007324216</v>
      </c>
      <c r="AB1966" s="3">
        <f t="shared" si="802"/>
        <v>-20.691931643284761</v>
      </c>
      <c r="AC1966" s="3">
        <f t="shared" si="803"/>
        <v>20.691931643284761</v>
      </c>
      <c r="AE1966" s="34">
        <f t="shared" si="794"/>
        <v>13</v>
      </c>
      <c r="AF1966" s="73" t="b">
        <f>COUNTIF('Power Curve'!$D$2:$D$31,AE1966)&gt;0</f>
        <v>1</v>
      </c>
      <c r="AG1966" s="73" t="b">
        <f t="shared" si="795"/>
        <v>0</v>
      </c>
      <c r="AH1966" s="73" t="b">
        <f t="shared" si="804"/>
        <v>1</v>
      </c>
      <c r="AI1966" s="34" t="str">
        <f t="shared" si="796"/>
        <v>Inner</v>
      </c>
      <c r="AJ1966" s="35" t="str">
        <f t="shared" si="805"/>
        <v>1.3-1.4</v>
      </c>
      <c r="AK1966" s="36" t="str">
        <f t="shared" si="797"/>
        <v>1-2</v>
      </c>
      <c r="AL1966" s="36" t="str">
        <f t="shared" si="798"/>
        <v>Mar</v>
      </c>
      <c r="AM1966" s="35" t="str">
        <f t="shared" si="799"/>
        <v>285-295</v>
      </c>
      <c r="AN1966" s="36" t="str">
        <f t="shared" si="800"/>
        <v>Inner-TI</v>
      </c>
    </row>
    <row r="1967" spans="5:40" x14ac:dyDescent="0.3">
      <c r="E1967" s="12">
        <v>40981.055555555555</v>
      </c>
      <c r="F1967" s="16">
        <v>13.01</v>
      </c>
      <c r="G1967" s="16">
        <v>1921.549972534177</v>
      </c>
      <c r="H1967" s="29">
        <v>1.1865344695846871</v>
      </c>
      <c r="I1967" s="26">
        <v>291.10000000000002</v>
      </c>
      <c r="J1967" s="30">
        <v>0.13528055342044581</v>
      </c>
      <c r="K1967" s="31">
        <v>0.13522934011084767</v>
      </c>
      <c r="L1967" s="111">
        <f t="shared" si="780"/>
        <v>1.3000000000000003</v>
      </c>
      <c r="M1967" s="112">
        <f t="shared" si="781"/>
        <v>0.14000000000000001</v>
      </c>
      <c r="N1967" s="112" t="b">
        <f t="shared" si="782"/>
        <v>1</v>
      </c>
      <c r="O1967" s="112" t="b">
        <f t="shared" si="783"/>
        <v>1</v>
      </c>
      <c r="P1967" s="113">
        <f t="shared" si="784"/>
        <v>13.000000000000002</v>
      </c>
      <c r="Q1967" s="113">
        <f t="shared" si="785"/>
        <v>12</v>
      </c>
      <c r="R1967" s="114" t="str">
        <f t="shared" si="801"/>
        <v>1.3-0.14</v>
      </c>
      <c r="S1967" s="127">
        <f t="shared" si="786"/>
        <v>-8.9101516438049953E-3</v>
      </c>
      <c r="T1967" s="112" t="b">
        <f t="shared" si="787"/>
        <v>1</v>
      </c>
      <c r="U1967" s="22">
        <f t="shared" si="788"/>
        <v>12.872376092987272</v>
      </c>
      <c r="V1967" s="22">
        <f t="shared" si="789"/>
        <v>1.3475171964127381</v>
      </c>
      <c r="W1967" s="81">
        <f t="shared" si="790"/>
        <v>13</v>
      </c>
      <c r="X1967" s="22">
        <f t="shared" si="791"/>
        <v>0.87903122962533253</v>
      </c>
      <c r="Y1967" s="3">
        <f>IF(U1967&gt;'Power Curve'!$C$37,0,INDEX(Ci,$W1967,1)*POWER(1-X1967,3)+INDEX(Ci,$W1967,2)*3*X1967*POWER(1-X1967,2)+INDEX(Ci,$W1967,3)*3*POWER(X1967,2)*(1-X1967)+INDEX(Ci,$W1967,4)*POWER(X1967,3))</f>
        <v>1949.9070049669115</v>
      </c>
      <c r="Z1967" s="3">
        <f t="shared" si="792"/>
        <v>1932.5330378613385</v>
      </c>
      <c r="AA1967" s="3">
        <f t="shared" si="793"/>
        <v>1921.549972534177</v>
      </c>
      <c r="AB1967" s="3">
        <f t="shared" si="802"/>
        <v>10.983065327161512</v>
      </c>
      <c r="AC1967" s="3">
        <f t="shared" si="803"/>
        <v>10.983065327161512</v>
      </c>
      <c r="AE1967" s="34">
        <f t="shared" si="794"/>
        <v>13</v>
      </c>
      <c r="AF1967" s="73" t="b">
        <f>COUNTIF('Power Curve'!$D$2:$D$31,AE1967)&gt;0</f>
        <v>1</v>
      </c>
      <c r="AG1967" s="73" t="b">
        <f t="shared" si="795"/>
        <v>0</v>
      </c>
      <c r="AH1967" s="73" t="b">
        <f t="shared" si="804"/>
        <v>1</v>
      </c>
      <c r="AI1967" s="34" t="str">
        <f t="shared" si="796"/>
        <v>Inner</v>
      </c>
      <c r="AJ1967" s="35" t="str">
        <f t="shared" si="805"/>
        <v>1.3-1.4</v>
      </c>
      <c r="AK1967" s="36" t="str">
        <f t="shared" si="797"/>
        <v>1-2</v>
      </c>
      <c r="AL1967" s="36" t="str">
        <f t="shared" si="798"/>
        <v>Mar</v>
      </c>
      <c r="AM1967" s="35" t="str">
        <f t="shared" si="799"/>
        <v>285-295</v>
      </c>
      <c r="AN1967" s="36" t="str">
        <f t="shared" si="800"/>
        <v>Inner-TI</v>
      </c>
    </row>
    <row r="1968" spans="5:40" x14ac:dyDescent="0.3">
      <c r="E1968" s="12">
        <v>40981.0625</v>
      </c>
      <c r="F1968" s="16">
        <v>11.68</v>
      </c>
      <c r="G1968" s="16">
        <v>1842.0599670410211</v>
      </c>
      <c r="H1968" s="29">
        <v>1.1867814147349454</v>
      </c>
      <c r="I1968" s="26">
        <v>288.5</v>
      </c>
      <c r="J1968" s="30">
        <v>0.16267123287671231</v>
      </c>
      <c r="K1968" s="31">
        <v>0.10504483582973635</v>
      </c>
      <c r="L1968" s="111">
        <f t="shared" si="780"/>
        <v>1.1000000000000001</v>
      </c>
      <c r="M1968" s="112">
        <f t="shared" si="781"/>
        <v>0.16</v>
      </c>
      <c r="N1968" s="112" t="b">
        <f t="shared" si="782"/>
        <v>1</v>
      </c>
      <c r="O1968" s="112" t="b">
        <f t="shared" si="783"/>
        <v>1</v>
      </c>
      <c r="P1968" s="113">
        <f t="shared" si="784"/>
        <v>11</v>
      </c>
      <c r="Q1968" s="113">
        <f t="shared" si="785"/>
        <v>10</v>
      </c>
      <c r="R1968" s="114" t="str">
        <f t="shared" si="801"/>
        <v>1.1-0.16</v>
      </c>
      <c r="S1968" s="127">
        <f t="shared" si="786"/>
        <v>-1.5477473835889021E-2</v>
      </c>
      <c r="T1968" s="112" t="b">
        <f t="shared" si="787"/>
        <v>1</v>
      </c>
      <c r="U1968" s="22">
        <f t="shared" si="788"/>
        <v>11.557246920080336</v>
      </c>
      <c r="V1968" s="22">
        <f t="shared" si="789"/>
        <v>1.1442597433162449</v>
      </c>
      <c r="W1968" s="81">
        <f t="shared" si="790"/>
        <v>12</v>
      </c>
      <c r="X1968" s="22">
        <f t="shared" si="791"/>
        <v>0.55569925853086533</v>
      </c>
      <c r="Y1968" s="3">
        <f>IF(U1968&gt;'Power Curve'!$C$37,0,INDEX(Ci,$W1968,1)*POWER(1-X1968,3)+INDEX(Ci,$W1968,2)*3*X1968*POWER(1-X1968,2)+INDEX(Ci,$W1968,3)*3*POWER(X1968,2)*(1-X1968)+INDEX(Ci,$W1968,4)*POWER(X1968,3))</f>
        <v>1870.1544014952062</v>
      </c>
      <c r="Z1968" s="3">
        <f t="shared" si="792"/>
        <v>1841.2091356769915</v>
      </c>
      <c r="AA1968" s="3">
        <f t="shared" si="793"/>
        <v>1842.0599670410211</v>
      </c>
      <c r="AB1968" s="3">
        <f t="shared" si="802"/>
        <v>-0.85083136402954551</v>
      </c>
      <c r="AC1968" s="3">
        <f t="shared" si="803"/>
        <v>0.85083136402954551</v>
      </c>
      <c r="AE1968" s="34">
        <f t="shared" si="794"/>
        <v>12</v>
      </c>
      <c r="AF1968" s="73" t="b">
        <f>COUNTIF('Power Curve'!$D$2:$D$31,AE1968)&gt;0</f>
        <v>1</v>
      </c>
      <c r="AG1968" s="73" t="b">
        <f t="shared" si="795"/>
        <v>0</v>
      </c>
      <c r="AH1968" s="73" t="b">
        <f t="shared" si="804"/>
        <v>1</v>
      </c>
      <c r="AI1968" s="34" t="str">
        <f t="shared" si="796"/>
        <v>Outer</v>
      </c>
      <c r="AJ1968" s="35" t="str">
        <f t="shared" si="805"/>
        <v>1.1-1.2</v>
      </c>
      <c r="AK1968" s="36" t="str">
        <f t="shared" si="797"/>
        <v>1-2</v>
      </c>
      <c r="AL1968" s="36" t="str">
        <f t="shared" si="798"/>
        <v>Mar</v>
      </c>
      <c r="AM1968" s="35" t="str">
        <f t="shared" si="799"/>
        <v>285-295</v>
      </c>
      <c r="AN1968" s="36" t="str">
        <f t="shared" si="800"/>
        <v>HWS-HTI</v>
      </c>
    </row>
    <row r="1969" spans="5:40" x14ac:dyDescent="0.3">
      <c r="E1969" s="12">
        <v>40981.069444444445</v>
      </c>
      <c r="F1969" s="16">
        <v>13.37</v>
      </c>
      <c r="G1969" s="16">
        <v>1887.500045776372</v>
      </c>
      <c r="H1969" s="29">
        <v>1.1865196436943968</v>
      </c>
      <c r="I1969" s="26">
        <v>292.2</v>
      </c>
      <c r="J1969" s="30">
        <v>0.11219147344801796</v>
      </c>
      <c r="K1969" s="31">
        <v>0.14777347943946303</v>
      </c>
      <c r="L1969" s="111">
        <f t="shared" si="780"/>
        <v>1.4000000000000001</v>
      </c>
      <c r="M1969" s="112">
        <f t="shared" si="781"/>
        <v>0.11</v>
      </c>
      <c r="N1969" s="112" t="b">
        <f t="shared" si="782"/>
        <v>1</v>
      </c>
      <c r="O1969" s="112" t="b">
        <f t="shared" si="783"/>
        <v>1</v>
      </c>
      <c r="P1969" s="113">
        <f t="shared" si="784"/>
        <v>14</v>
      </c>
      <c r="Q1969" s="113">
        <f t="shared" si="785"/>
        <v>15</v>
      </c>
      <c r="R1969" s="114" t="str">
        <f t="shared" si="801"/>
        <v>1.4-0.11</v>
      </c>
      <c r="S1969" s="127">
        <f t="shared" si="786"/>
        <v>1.8738601164012363E-3</v>
      </c>
      <c r="T1969" s="112" t="b">
        <f t="shared" si="787"/>
        <v>1</v>
      </c>
      <c r="U1969" s="22">
        <f t="shared" si="788"/>
        <v>13.228512801045767</v>
      </c>
      <c r="V1969" s="22">
        <f t="shared" si="789"/>
        <v>1.4025592726782472</v>
      </c>
      <c r="W1969" s="81">
        <f t="shared" si="790"/>
        <v>14</v>
      </c>
      <c r="X1969" s="22">
        <f t="shared" si="791"/>
        <v>0.24760415753398685</v>
      </c>
      <c r="Y1969" s="3">
        <f>IF(U1969&gt;'Power Curve'!$C$37,0,INDEX(Ci,$W1969,1)*POWER(1-X1969,3)+INDEX(Ci,$W1969,2)*3*X1969*POWER(1-X1969,2)+INDEX(Ci,$W1969,3)*3*POWER(X1969,2)*(1-X1969)+INDEX(Ci,$W1969,4)*POWER(X1969,3))</f>
        <v>1959.9811341532372</v>
      </c>
      <c r="Z1969" s="3">
        <f t="shared" si="792"/>
        <v>1963.6538646294259</v>
      </c>
      <c r="AA1969" s="3">
        <f t="shared" si="793"/>
        <v>1887.500045776372</v>
      </c>
      <c r="AB1969" s="3">
        <f t="shared" si="802"/>
        <v>76.153818853053963</v>
      </c>
      <c r="AC1969" s="3">
        <f t="shared" si="803"/>
        <v>76.153818853053963</v>
      </c>
      <c r="AE1969" s="34">
        <f t="shared" si="794"/>
        <v>13</v>
      </c>
      <c r="AF1969" s="73" t="b">
        <f>COUNTIF('Power Curve'!$D$2:$D$31,AE1969)&gt;0</f>
        <v>1</v>
      </c>
      <c r="AG1969" s="73" t="b">
        <f t="shared" si="795"/>
        <v>0</v>
      </c>
      <c r="AH1969" s="73" t="b">
        <f t="shared" si="804"/>
        <v>1</v>
      </c>
      <c r="AI1969" s="34" t="str">
        <f t="shared" si="796"/>
        <v>Inner</v>
      </c>
      <c r="AJ1969" s="35" t="str">
        <f t="shared" si="805"/>
        <v>1.4-1.5</v>
      </c>
      <c r="AK1969" s="36" t="str">
        <f t="shared" si="797"/>
        <v>1-2</v>
      </c>
      <c r="AL1969" s="36" t="str">
        <f t="shared" si="798"/>
        <v>Mar</v>
      </c>
      <c r="AM1969" s="35" t="str">
        <f t="shared" si="799"/>
        <v>285-295</v>
      </c>
      <c r="AN1969" s="36" t="str">
        <f t="shared" si="800"/>
        <v>Inner-TI</v>
      </c>
    </row>
    <row r="1970" spans="5:40" x14ac:dyDescent="0.3">
      <c r="E1970" s="12">
        <v>40981.076388888891</v>
      </c>
      <c r="F1970" s="16">
        <v>13.02</v>
      </c>
      <c r="G1970" s="16">
        <v>1927.1499938964871</v>
      </c>
      <c r="H1970" s="29">
        <v>1.1859814868251568</v>
      </c>
      <c r="I1970" s="26">
        <v>289.5</v>
      </c>
      <c r="J1970" s="30">
        <v>0.15975422427035332</v>
      </c>
      <c r="K1970" s="31">
        <v>0.11153172771370226</v>
      </c>
      <c r="L1970" s="111">
        <f t="shared" si="780"/>
        <v>1.3000000000000003</v>
      </c>
      <c r="M1970" s="112">
        <f t="shared" si="781"/>
        <v>0.16</v>
      </c>
      <c r="N1970" s="112" t="b">
        <f t="shared" si="782"/>
        <v>1</v>
      </c>
      <c r="O1970" s="112" t="b">
        <f t="shared" si="783"/>
        <v>1</v>
      </c>
      <c r="P1970" s="113">
        <f t="shared" si="784"/>
        <v>13.000000000000002</v>
      </c>
      <c r="Q1970" s="113">
        <f t="shared" si="785"/>
        <v>10</v>
      </c>
      <c r="R1970" s="114" t="str">
        <f t="shared" si="801"/>
        <v>1.3-0.16</v>
      </c>
      <c r="S1970" s="127">
        <f t="shared" si="786"/>
        <v>-7.8046905946849605E-3</v>
      </c>
      <c r="T1970" s="112" t="b">
        <f t="shared" si="787"/>
        <v>1</v>
      </c>
      <c r="U1970" s="22">
        <f t="shared" si="788"/>
        <v>12.880268744046992</v>
      </c>
      <c r="V1970" s="22">
        <f t="shared" si="789"/>
        <v>1.3487370310766078</v>
      </c>
      <c r="W1970" s="81">
        <f t="shared" si="790"/>
        <v>13</v>
      </c>
      <c r="X1970" s="22">
        <f t="shared" si="791"/>
        <v>0.88715659286524562</v>
      </c>
      <c r="Y1970" s="3">
        <f>IF(U1970&gt;'Power Curve'!$C$37,0,INDEX(Ci,$W1970,1)*POWER(1-X1970,3)+INDEX(Ci,$W1970,2)*3*X1970*POWER(1-X1970,2)+INDEX(Ci,$W1970,3)*3*POWER(X1970,2)*(1-X1970)+INDEX(Ci,$W1970,4)*POWER(X1970,3))</f>
        <v>1950.1269129928887</v>
      </c>
      <c r="Z1970" s="3">
        <f t="shared" si="792"/>
        <v>1934.9067758166111</v>
      </c>
      <c r="AA1970" s="3">
        <f t="shared" si="793"/>
        <v>1927.1499938964871</v>
      </c>
      <c r="AB1970" s="3">
        <f t="shared" si="802"/>
        <v>7.7567819201240127</v>
      </c>
      <c r="AC1970" s="3">
        <f t="shared" si="803"/>
        <v>7.7567819201240127</v>
      </c>
      <c r="AE1970" s="34">
        <f t="shared" si="794"/>
        <v>13</v>
      </c>
      <c r="AF1970" s="73" t="b">
        <f>COUNTIF('Power Curve'!$D$2:$D$31,AE1970)&gt;0</f>
        <v>1</v>
      </c>
      <c r="AG1970" s="73" t="b">
        <f t="shared" si="795"/>
        <v>0</v>
      </c>
      <c r="AH1970" s="73" t="b">
        <f t="shared" si="804"/>
        <v>1</v>
      </c>
      <c r="AI1970" s="34" t="str">
        <f t="shared" si="796"/>
        <v>Outer</v>
      </c>
      <c r="AJ1970" s="35" t="str">
        <f t="shared" si="805"/>
        <v>1.3-1.4</v>
      </c>
      <c r="AK1970" s="36" t="str">
        <f t="shared" si="797"/>
        <v>1-2</v>
      </c>
      <c r="AL1970" s="36" t="str">
        <f t="shared" si="798"/>
        <v>Mar</v>
      </c>
      <c r="AM1970" s="35" t="str">
        <f t="shared" si="799"/>
        <v>285-295</v>
      </c>
      <c r="AN1970" s="36" t="str">
        <f t="shared" si="800"/>
        <v>HWS-HTI</v>
      </c>
    </row>
    <row r="1971" spans="5:40" x14ac:dyDescent="0.3">
      <c r="E1971" s="12">
        <v>40981.083333333336</v>
      </c>
      <c r="F1971" s="16">
        <v>15.16</v>
      </c>
      <c r="G1971" s="16">
        <v>1978.6400299072241</v>
      </c>
      <c r="H1971" s="29">
        <v>1.18567642778833</v>
      </c>
      <c r="I1971" s="26">
        <v>290.5</v>
      </c>
      <c r="J1971" s="30">
        <v>0.13786279683377309</v>
      </c>
      <c r="K1971" s="31">
        <v>0.15972975289044447</v>
      </c>
      <c r="L1971" s="111">
        <f t="shared" si="780"/>
        <v>1.7000000000000002</v>
      </c>
      <c r="M1971" s="112">
        <f t="shared" si="781"/>
        <v>0.14000000000000001</v>
      </c>
      <c r="N1971" s="112" t="b">
        <f t="shared" si="782"/>
        <v>1</v>
      </c>
      <c r="O1971" s="112" t="b">
        <f t="shared" si="783"/>
        <v>1</v>
      </c>
      <c r="P1971" s="113">
        <f t="shared" si="784"/>
        <v>17</v>
      </c>
      <c r="Q1971" s="113">
        <f t="shared" si="785"/>
        <v>12</v>
      </c>
      <c r="R1971" s="114" t="str">
        <f t="shared" si="801"/>
        <v>1.7-0.14</v>
      </c>
      <c r="S1971" s="127">
        <f t="shared" si="786"/>
        <v>-9.4036246511131213E-4</v>
      </c>
      <c r="T1971" s="112" t="b">
        <f t="shared" si="787"/>
        <v>1</v>
      </c>
      <c r="U1971" s="22">
        <f t="shared" si="788"/>
        <v>14.99601618014897</v>
      </c>
      <c r="V1971" s="22">
        <f t="shared" si="789"/>
        <v>1.6757326176066893</v>
      </c>
      <c r="W1971" s="81">
        <f t="shared" si="790"/>
        <v>15</v>
      </c>
      <c r="X1971" s="22">
        <f t="shared" si="791"/>
        <v>0.99581721061698603</v>
      </c>
      <c r="Y1971" s="3">
        <f>IF(U1971&gt;'Power Curve'!$C$37,0,INDEX(Ci,$W1971,1)*POWER(1-X1971,3)+INDEX(Ci,$W1971,2)*3*X1971*POWER(1-X1971,2)+INDEX(Ci,$W1971,3)*3*POWER(X1971,2)*(1-X1971)+INDEX(Ci,$W1971,4)*POWER(X1971,3))</f>
        <v>1979.0349652475034</v>
      </c>
      <c r="Z1971" s="3">
        <f t="shared" si="792"/>
        <v>1977.1739550490418</v>
      </c>
      <c r="AA1971" s="3">
        <f t="shared" si="793"/>
        <v>1978.6400299072241</v>
      </c>
      <c r="AB1971" s="3">
        <f t="shared" si="802"/>
        <v>-1.46607485818231</v>
      </c>
      <c r="AC1971" s="3">
        <f t="shared" si="803"/>
        <v>1.46607485818231</v>
      </c>
      <c r="AE1971" s="34">
        <f t="shared" si="794"/>
        <v>15</v>
      </c>
      <c r="AF1971" s="73" t="b">
        <f>COUNTIF('Power Curve'!$D$2:$D$31,AE1971)&gt;0</f>
        <v>1</v>
      </c>
      <c r="AG1971" s="73" t="b">
        <f t="shared" si="795"/>
        <v>0</v>
      </c>
      <c r="AH1971" s="73" t="b">
        <f t="shared" si="804"/>
        <v>1</v>
      </c>
      <c r="AI1971" s="34" t="str">
        <f t="shared" si="796"/>
        <v>Inner</v>
      </c>
      <c r="AJ1971" s="35" t="str">
        <f t="shared" si="805"/>
        <v>1.6-1.7</v>
      </c>
      <c r="AK1971" s="36" t="str">
        <f t="shared" si="797"/>
        <v>2-3</v>
      </c>
      <c r="AL1971" s="36" t="str">
        <f t="shared" si="798"/>
        <v>Mar</v>
      </c>
      <c r="AM1971" s="35" t="str">
        <f t="shared" si="799"/>
        <v>285-295</v>
      </c>
      <c r="AN1971" s="36" t="str">
        <f t="shared" si="800"/>
        <v>Inner-TI</v>
      </c>
    </row>
    <row r="1972" spans="5:40" x14ac:dyDescent="0.3">
      <c r="E1972" s="12">
        <v>40981.090277777781</v>
      </c>
      <c r="F1972" s="16">
        <v>14.08</v>
      </c>
      <c r="G1972" s="16">
        <v>1931.630004882818</v>
      </c>
      <c r="H1972" s="29">
        <v>1.18567642778833</v>
      </c>
      <c r="I1972" s="26">
        <v>289.2</v>
      </c>
      <c r="J1972" s="30">
        <v>0.16974431818181818</v>
      </c>
      <c r="K1972" s="31">
        <v>0.12186819795294053</v>
      </c>
      <c r="L1972" s="111">
        <f t="shared" si="780"/>
        <v>1.5000000000000002</v>
      </c>
      <c r="M1972" s="112">
        <f t="shared" si="781"/>
        <v>0.17</v>
      </c>
      <c r="N1972" s="112" t="b">
        <f t="shared" si="782"/>
        <v>1</v>
      </c>
      <c r="O1972" s="112" t="b">
        <f t="shared" si="783"/>
        <v>1</v>
      </c>
      <c r="P1972" s="113">
        <f t="shared" si="784"/>
        <v>15</v>
      </c>
      <c r="Q1972" s="113">
        <f t="shared" si="785"/>
        <v>9</v>
      </c>
      <c r="R1972" s="114" t="str">
        <f t="shared" si="801"/>
        <v>1.5-0.17</v>
      </c>
      <c r="S1972" s="127">
        <f t="shared" si="786"/>
        <v>0</v>
      </c>
      <c r="T1972" s="112" t="b">
        <f t="shared" si="787"/>
        <v>0</v>
      </c>
      <c r="U1972" s="22">
        <f t="shared" si="788"/>
        <v>13.927698404782157</v>
      </c>
      <c r="V1972" s="22">
        <f t="shared" si="789"/>
        <v>1.5106206616162365</v>
      </c>
      <c r="W1972" s="81">
        <f t="shared" si="790"/>
        <v>14</v>
      </c>
      <c r="X1972" s="22">
        <f t="shared" si="791"/>
        <v>0.97307640175583421</v>
      </c>
      <c r="Y1972" s="3">
        <f>IF(U1972&gt;'Power Curve'!$C$37,0,INDEX(Ci,$W1972,1)*POWER(1-X1972,3)+INDEX(Ci,$W1972,2)*3*X1972*POWER(1-X1972,2)+INDEX(Ci,$W1972,3)*3*POWER(X1972,2)*(1-X1972)+INDEX(Ci,$W1972,4)*POWER(X1972,3))</f>
        <v>1974.6491629283607</v>
      </c>
      <c r="Z1972" s="3">
        <f t="shared" si="792"/>
        <v>1974.6491629283607</v>
      </c>
      <c r="AA1972" s="3">
        <f t="shared" si="793"/>
        <v>1931.630004882818</v>
      </c>
      <c r="AB1972" s="3">
        <f t="shared" si="802"/>
        <v>43.019158045542781</v>
      </c>
      <c r="AC1972" s="3">
        <f t="shared" si="803"/>
        <v>43.019158045542781</v>
      </c>
      <c r="AE1972" s="34">
        <f t="shared" si="794"/>
        <v>14</v>
      </c>
      <c r="AF1972" s="73" t="b">
        <f>COUNTIF('Power Curve'!$D$2:$D$31,AE1972)&gt;0</f>
        <v>1</v>
      </c>
      <c r="AG1972" s="73" t="b">
        <f t="shared" si="795"/>
        <v>0</v>
      </c>
      <c r="AH1972" s="73" t="b">
        <f t="shared" si="804"/>
        <v>1</v>
      </c>
      <c r="AI1972" s="34" t="str">
        <f t="shared" si="796"/>
        <v>Outer</v>
      </c>
      <c r="AJ1972" s="35" t="str">
        <f t="shared" si="805"/>
        <v>1.5-1.6</v>
      </c>
      <c r="AK1972" s="36" t="str">
        <f t="shared" si="797"/>
        <v>2-3</v>
      </c>
      <c r="AL1972" s="36" t="str">
        <f t="shared" si="798"/>
        <v>Mar</v>
      </c>
      <c r="AM1972" s="35" t="str">
        <f t="shared" si="799"/>
        <v>285-295</v>
      </c>
      <c r="AN1972" s="36" t="str">
        <f t="shared" si="800"/>
        <v>HWS-HTI</v>
      </c>
    </row>
    <row r="1973" spans="5:40" x14ac:dyDescent="0.3">
      <c r="E1973" s="12">
        <v>40981.097222222219</v>
      </c>
      <c r="F1973" s="16">
        <v>13.42</v>
      </c>
      <c r="G1973" s="16">
        <v>1913.069946289068</v>
      </c>
      <c r="H1973" s="29">
        <v>1.18567642778833</v>
      </c>
      <c r="I1973" s="26">
        <v>285.7</v>
      </c>
      <c r="J1973" s="30">
        <v>0.15797317436661701</v>
      </c>
      <c r="K1973" s="31">
        <v>0.13082979583119028</v>
      </c>
      <c r="L1973" s="111">
        <f t="shared" si="780"/>
        <v>1.4000000000000001</v>
      </c>
      <c r="M1973" s="112">
        <f t="shared" si="781"/>
        <v>0.16</v>
      </c>
      <c r="N1973" s="112" t="b">
        <f t="shared" si="782"/>
        <v>1</v>
      </c>
      <c r="O1973" s="112" t="b">
        <f t="shared" si="783"/>
        <v>1</v>
      </c>
      <c r="P1973" s="113">
        <f t="shared" si="784"/>
        <v>14</v>
      </c>
      <c r="Q1973" s="113">
        <f t="shared" si="785"/>
        <v>10</v>
      </c>
      <c r="R1973" s="114" t="str">
        <f t="shared" si="801"/>
        <v>1.4-0.16</v>
      </c>
      <c r="S1973" s="127">
        <f t="shared" si="786"/>
        <v>-4.4284408338542292E-3</v>
      </c>
      <c r="T1973" s="112" t="b">
        <f t="shared" si="787"/>
        <v>1</v>
      </c>
      <c r="U1973" s="22">
        <f t="shared" si="788"/>
        <v>13.274837542057993</v>
      </c>
      <c r="V1973" s="22">
        <f t="shared" si="789"/>
        <v>1.409718910733182</v>
      </c>
      <c r="W1973" s="81">
        <f t="shared" si="790"/>
        <v>14</v>
      </c>
      <c r="X1973" s="22">
        <f t="shared" si="791"/>
        <v>0.29567052738705696</v>
      </c>
      <c r="Y1973" s="3">
        <f>IF(U1973&gt;'Power Curve'!$C$37,0,INDEX(Ci,$W1973,1)*POWER(1-X1973,3)+INDEX(Ci,$W1973,2)*3*X1973*POWER(1-X1973,2)+INDEX(Ci,$W1973,3)*3*POWER(X1973,2)*(1-X1973)+INDEX(Ci,$W1973,4)*POWER(X1973,3))</f>
        <v>1961.2892949499712</v>
      </c>
      <c r="Z1973" s="3">
        <f t="shared" si="792"/>
        <v>1952.6038413492138</v>
      </c>
      <c r="AA1973" s="3">
        <f t="shared" si="793"/>
        <v>1913.069946289068</v>
      </c>
      <c r="AB1973" s="3">
        <f t="shared" si="802"/>
        <v>39.533895060145824</v>
      </c>
      <c r="AC1973" s="3">
        <f t="shared" si="803"/>
        <v>39.533895060145824</v>
      </c>
      <c r="AE1973" s="34">
        <f t="shared" si="794"/>
        <v>13</v>
      </c>
      <c r="AF1973" s="73" t="b">
        <f>COUNTIF('Power Curve'!$D$2:$D$31,AE1973)&gt;0</f>
        <v>1</v>
      </c>
      <c r="AG1973" s="73" t="b">
        <f t="shared" si="795"/>
        <v>0</v>
      </c>
      <c r="AH1973" s="73" t="b">
        <f t="shared" si="804"/>
        <v>1</v>
      </c>
      <c r="AI1973" s="34" t="str">
        <f t="shared" si="796"/>
        <v>Outer</v>
      </c>
      <c r="AJ1973" s="35" t="str">
        <f t="shared" si="805"/>
        <v>1.4-1.5</v>
      </c>
      <c r="AK1973" s="36" t="str">
        <f t="shared" si="797"/>
        <v>2-3</v>
      </c>
      <c r="AL1973" s="36" t="str">
        <f t="shared" si="798"/>
        <v>Mar</v>
      </c>
      <c r="AM1973" s="35" t="str">
        <f t="shared" si="799"/>
        <v>285-295</v>
      </c>
      <c r="AN1973" s="36" t="str">
        <f t="shared" si="800"/>
        <v>HWS-HTI</v>
      </c>
    </row>
    <row r="1974" spans="5:40" x14ac:dyDescent="0.3">
      <c r="E1974" s="12">
        <v>40981.104166666664</v>
      </c>
      <c r="F1974" s="16">
        <v>15.62</v>
      </c>
      <c r="G1974" s="16">
        <v>1981.7400054931641</v>
      </c>
      <c r="H1974" s="29">
        <v>1.1850799331916806</v>
      </c>
      <c r="I1974" s="26">
        <v>291.7</v>
      </c>
      <c r="J1974" s="30">
        <v>0.18309859154929578</v>
      </c>
      <c r="K1974" s="31">
        <v>0.1218934636702724</v>
      </c>
      <c r="L1974" s="111">
        <f t="shared" si="780"/>
        <v>1.7000000000000002</v>
      </c>
      <c r="M1974" s="112">
        <f t="shared" si="781"/>
        <v>0.18000000000000002</v>
      </c>
      <c r="N1974" s="112" t="b">
        <f t="shared" si="782"/>
        <v>1</v>
      </c>
      <c r="O1974" s="112" t="b">
        <f t="shared" si="783"/>
        <v>1</v>
      </c>
      <c r="P1974" s="113">
        <f t="shared" si="784"/>
        <v>17</v>
      </c>
      <c r="Q1974" s="113">
        <f t="shared" si="785"/>
        <v>8</v>
      </c>
      <c r="R1974" s="114" t="str">
        <f t="shared" si="801"/>
        <v>1.7-0.18</v>
      </c>
      <c r="S1974" s="127">
        <f t="shared" si="786"/>
        <v>0</v>
      </c>
      <c r="T1974" s="112" t="b">
        <f t="shared" si="787"/>
        <v>0</v>
      </c>
      <c r="U1974" s="22">
        <f t="shared" si="788"/>
        <v>15.448448927162165</v>
      </c>
      <c r="V1974" s="22">
        <f t="shared" si="789"/>
        <v>1.7456575571106048</v>
      </c>
      <c r="W1974" s="81">
        <f t="shared" si="790"/>
        <v>16</v>
      </c>
      <c r="X1974" s="22">
        <f t="shared" si="791"/>
        <v>0.44915848981877315</v>
      </c>
      <c r="Y1974" s="3">
        <f>IF(U1974&gt;'Power Curve'!$C$37,0,INDEX(Ci,$W1974,1)*POWER(1-X1974,3)+INDEX(Ci,$W1974,2)*3*X1974*POWER(1-X1974,2)+INDEX(Ci,$W1974,3)*3*POWER(X1974,2)*(1-X1974)+INDEX(Ci,$W1974,4)*POWER(X1974,3))</f>
        <v>1980.6309106867384</v>
      </c>
      <c r="Z1974" s="3">
        <f t="shared" si="792"/>
        <v>1980.6309106867384</v>
      </c>
      <c r="AA1974" s="3">
        <f t="shared" si="793"/>
        <v>1981.7400054931641</v>
      </c>
      <c r="AB1974" s="3">
        <f t="shared" si="802"/>
        <v>-1.1090948064256736</v>
      </c>
      <c r="AC1974" s="3">
        <f t="shared" si="803"/>
        <v>1.1090948064256736</v>
      </c>
      <c r="AE1974" s="34">
        <f t="shared" si="794"/>
        <v>15</v>
      </c>
      <c r="AF1974" s="73" t="b">
        <f>COUNTIF('Power Curve'!$D$2:$D$31,AE1974)&gt;0</f>
        <v>1</v>
      </c>
      <c r="AG1974" s="73" t="b">
        <f t="shared" si="795"/>
        <v>0</v>
      </c>
      <c r="AH1974" s="73" t="b">
        <f t="shared" si="804"/>
        <v>1</v>
      </c>
      <c r="AI1974" s="34" t="str">
        <f t="shared" si="796"/>
        <v>Outer</v>
      </c>
      <c r="AJ1974" s="35" t="str">
        <f t="shared" si="805"/>
        <v>1.7-1.8</v>
      </c>
      <c r="AK1974" s="36" t="str">
        <f t="shared" si="797"/>
        <v>2-3</v>
      </c>
      <c r="AL1974" s="36" t="str">
        <f t="shared" si="798"/>
        <v>Mar</v>
      </c>
      <c r="AM1974" s="35" t="str">
        <f t="shared" si="799"/>
        <v>285-295</v>
      </c>
      <c r="AN1974" s="36" t="str">
        <f t="shared" si="800"/>
        <v>HWS-HTI</v>
      </c>
    </row>
    <row r="1975" spans="5:40" x14ac:dyDescent="0.3">
      <c r="E1975" s="12">
        <v>40981.111111111109</v>
      </c>
      <c r="F1975" s="16">
        <v>17.489999999999998</v>
      </c>
      <c r="G1975" s="16">
        <v>1980.7899475097711</v>
      </c>
      <c r="H1975" s="29">
        <v>1.1846728342027253</v>
      </c>
      <c r="I1975" s="26">
        <v>291.60000000000002</v>
      </c>
      <c r="J1975" s="30">
        <v>0.15437392795883365</v>
      </c>
      <c r="K1975" s="31">
        <v>0.15239515093733302</v>
      </c>
      <c r="L1975" s="111">
        <f t="shared" si="780"/>
        <v>2</v>
      </c>
      <c r="M1975" s="112">
        <f t="shared" si="781"/>
        <v>0.15000000000000002</v>
      </c>
      <c r="N1975" s="112" t="b">
        <f t="shared" si="782"/>
        <v>1</v>
      </c>
      <c r="O1975" s="112" t="b">
        <f t="shared" si="783"/>
        <v>1</v>
      </c>
      <c r="P1975" s="113">
        <f t="shared" si="784"/>
        <v>19.999999999999996</v>
      </c>
      <c r="Q1975" s="113">
        <f t="shared" si="785"/>
        <v>10.999999999999998</v>
      </c>
      <c r="R1975" s="114" t="str">
        <f t="shared" si="801"/>
        <v>2-0.15</v>
      </c>
      <c r="S1975" s="127">
        <f t="shared" si="786"/>
        <v>-2.8634807724204677E-3</v>
      </c>
      <c r="T1975" s="112" t="b">
        <f t="shared" si="787"/>
        <v>1</v>
      </c>
      <c r="U1975" s="22">
        <f t="shared" si="788"/>
        <v>17.295930168067439</v>
      </c>
      <c r="V1975" s="22">
        <f t="shared" si="789"/>
        <v>2.0311917383955698</v>
      </c>
      <c r="W1975" s="81">
        <f t="shared" si="790"/>
        <v>18</v>
      </c>
      <c r="X1975" s="22">
        <f t="shared" si="791"/>
        <v>0.33252742593547069</v>
      </c>
      <c r="Y1975" s="3">
        <f>IF(U1975&gt;'Power Curve'!$C$37,0,INDEX(Ci,$W1975,1)*POWER(1-X1975,3)+INDEX(Ci,$W1975,2)*3*X1975*POWER(1-X1975,2)+INDEX(Ci,$W1975,3)*3*POWER(X1975,2)*(1-X1975)+INDEX(Ci,$W1975,4)*POWER(X1975,3))</f>
        <v>1983.8228543866412</v>
      </c>
      <c r="Z1975" s="3">
        <f t="shared" si="792"/>
        <v>1978.1422157872166</v>
      </c>
      <c r="AA1975" s="3">
        <f t="shared" si="793"/>
        <v>1980.7899475097711</v>
      </c>
      <c r="AB1975" s="3">
        <f t="shared" si="802"/>
        <v>-2.6477317225544539</v>
      </c>
      <c r="AC1975" s="3">
        <f t="shared" si="803"/>
        <v>2.6477317225544539</v>
      </c>
      <c r="AE1975" s="34">
        <f t="shared" si="794"/>
        <v>17</v>
      </c>
      <c r="AF1975" s="73" t="b">
        <f>COUNTIF('Power Curve'!$D$2:$D$31,AE1975)&gt;0</f>
        <v>1</v>
      </c>
      <c r="AG1975" s="73" t="b">
        <f t="shared" si="795"/>
        <v>0</v>
      </c>
      <c r="AH1975" s="73" t="b">
        <f t="shared" si="804"/>
        <v>1</v>
      </c>
      <c r="AI1975" s="34" t="str">
        <f t="shared" si="796"/>
        <v>Outer</v>
      </c>
      <c r="AJ1975" s="35" t="str">
        <f t="shared" si="805"/>
        <v>2.0-2.1</v>
      </c>
      <c r="AK1975" s="36" t="str">
        <f t="shared" si="797"/>
        <v>2-3</v>
      </c>
      <c r="AL1975" s="36" t="str">
        <f t="shared" si="798"/>
        <v>Mar</v>
      </c>
      <c r="AM1975" s="35" t="str">
        <f t="shared" si="799"/>
        <v>285-295</v>
      </c>
      <c r="AN1975" s="36" t="str">
        <f t="shared" si="800"/>
        <v>HWS-HTI</v>
      </c>
    </row>
    <row r="1976" spans="5:40" x14ac:dyDescent="0.3">
      <c r="E1976" s="12">
        <v>40981.118055555555</v>
      </c>
      <c r="F1976" s="16">
        <v>18.47</v>
      </c>
      <c r="G1976" s="16">
        <v>1976.500000000003</v>
      </c>
      <c r="H1976" s="29">
        <v>1.1846139929681485</v>
      </c>
      <c r="I1976" s="26">
        <v>294.60000000000002</v>
      </c>
      <c r="J1976" s="30">
        <v>0.14510016242555498</v>
      </c>
      <c r="K1976" s="31">
        <v>0.14536150137226414</v>
      </c>
      <c r="L1976" s="111">
        <f t="shared" si="780"/>
        <v>2.2000000000000002</v>
      </c>
      <c r="M1976" s="112">
        <f t="shared" si="781"/>
        <v>0.15000000000000002</v>
      </c>
      <c r="N1976" s="112" t="b">
        <f t="shared" si="782"/>
        <v>0</v>
      </c>
      <c r="O1976" s="112" t="b">
        <f t="shared" si="783"/>
        <v>1</v>
      </c>
      <c r="P1976" s="113">
        <f t="shared" si="784"/>
        <v>22</v>
      </c>
      <c r="Q1976" s="113">
        <f t="shared" si="785"/>
        <v>10.999999999999998</v>
      </c>
      <c r="R1976" s="114" t="str">
        <f t="shared" si="801"/>
        <v>2.2-0.15</v>
      </c>
      <c r="S1976" s="127">
        <f t="shared" si="786"/>
        <v>0</v>
      </c>
      <c r="T1976" s="112" t="b">
        <f t="shared" si="787"/>
        <v>0</v>
      </c>
      <c r="U1976" s="22">
        <f t="shared" si="788"/>
        <v>18.264753637772067</v>
      </c>
      <c r="V1976" s="22">
        <f t="shared" si="789"/>
        <v>2.1809265287181061</v>
      </c>
      <c r="W1976" s="81">
        <f t="shared" si="790"/>
        <v>19</v>
      </c>
      <c r="X1976" s="22">
        <f t="shared" si="791"/>
        <v>0.60789637220373938</v>
      </c>
      <c r="Y1976" s="3">
        <f>IF(U1976&gt;'Power Curve'!$C$37,0,INDEX(Ci,$W1976,1)*POWER(1-X1976,3)+INDEX(Ci,$W1976,2)*3*X1976*POWER(1-X1976,2)+INDEX(Ci,$W1976,3)*3*POWER(X1976,2)*(1-X1976)+INDEX(Ci,$W1976,4)*POWER(X1976,3))</f>
        <v>1986.2283232091565</v>
      </c>
      <c r="Z1976" s="3">
        <f t="shared" si="792"/>
        <v>1986.2283232091565</v>
      </c>
      <c r="AA1976" s="3">
        <f t="shared" si="793"/>
        <v>1976.500000000003</v>
      </c>
      <c r="AB1976" s="3">
        <f t="shared" si="802"/>
        <v>9.7283232091535865</v>
      </c>
      <c r="AC1976" s="3">
        <f t="shared" si="803"/>
        <v>9.7283232091535865</v>
      </c>
      <c r="AE1976" s="34">
        <f t="shared" si="794"/>
        <v>18</v>
      </c>
      <c r="AF1976" s="73" t="b">
        <f>COUNTIF('Power Curve'!$D$2:$D$31,AE1976)&gt;0</f>
        <v>1</v>
      </c>
      <c r="AG1976" s="73" t="b">
        <f t="shared" si="795"/>
        <v>0</v>
      </c>
      <c r="AH1976" s="73" t="b">
        <f t="shared" si="804"/>
        <v>1</v>
      </c>
      <c r="AI1976" s="34" t="str">
        <f t="shared" si="796"/>
        <v>Outer</v>
      </c>
      <c r="AJ1976" s="35" t="str">
        <f t="shared" si="805"/>
        <v>2.1-2.2</v>
      </c>
      <c r="AK1976" s="36" t="str">
        <f t="shared" si="797"/>
        <v>2-3</v>
      </c>
      <c r="AL1976" s="36" t="str">
        <f t="shared" si="798"/>
        <v>Mar</v>
      </c>
      <c r="AM1976" s="35" t="str">
        <f t="shared" si="799"/>
        <v>285-295</v>
      </c>
      <c r="AN1976" s="36" t="str">
        <f t="shared" si="800"/>
        <v>HWS-HTI</v>
      </c>
    </row>
    <row r="1977" spans="5:40" x14ac:dyDescent="0.3">
      <c r="E1977" s="12">
        <v>40981.125</v>
      </c>
      <c r="F1977" s="16">
        <v>16.670000000000002</v>
      </c>
      <c r="G1977" s="16">
        <v>1977.209945678708</v>
      </c>
      <c r="H1977" s="29">
        <v>1.1856027433737564</v>
      </c>
      <c r="I1977" s="26">
        <v>291.89999999999998</v>
      </c>
      <c r="J1977" s="30">
        <v>0.12417516496700658</v>
      </c>
      <c r="K1977" s="31">
        <v>0.15143652830118107</v>
      </c>
      <c r="L1977" s="111">
        <f t="shared" si="780"/>
        <v>1.9000000000000001</v>
      </c>
      <c r="M1977" s="112">
        <f t="shared" si="781"/>
        <v>0.12</v>
      </c>
      <c r="N1977" s="112" t="b">
        <f t="shared" si="782"/>
        <v>1</v>
      </c>
      <c r="O1977" s="112" t="b">
        <f t="shared" si="783"/>
        <v>1</v>
      </c>
      <c r="P1977" s="113">
        <f t="shared" si="784"/>
        <v>19</v>
      </c>
      <c r="Q1977" s="113">
        <f t="shared" si="785"/>
        <v>14</v>
      </c>
      <c r="R1977" s="114" t="str">
        <f t="shared" si="801"/>
        <v>1.9-0.12</v>
      </c>
      <c r="S1977" s="127">
        <f t="shared" si="786"/>
        <v>-6.310010341642519E-4</v>
      </c>
      <c r="T1977" s="112" t="b">
        <f t="shared" si="787"/>
        <v>1</v>
      </c>
      <c r="U1977" s="22">
        <f t="shared" si="788"/>
        <v>16.489341105994999</v>
      </c>
      <c r="V1977" s="22">
        <f t="shared" si="789"/>
        <v>1.9065307987481341</v>
      </c>
      <c r="W1977" s="81">
        <f t="shared" si="790"/>
        <v>17</v>
      </c>
      <c r="X1977" s="22">
        <f t="shared" si="791"/>
        <v>0.49690676991388411</v>
      </c>
      <c r="Y1977" s="3">
        <f>IF(U1977&gt;'Power Curve'!$C$37,0,INDEX(Ci,$W1977,1)*POWER(1-X1977,3)+INDEX(Ci,$W1977,2)*3*X1977*POWER(1-X1977,2)+INDEX(Ci,$W1977,3)*3*POWER(X1977,2)*(1-X1977)+INDEX(Ci,$W1977,4)*POWER(X1977,3))</f>
        <v>1984.1534631010788</v>
      </c>
      <c r="Z1977" s="3">
        <f t="shared" si="792"/>
        <v>1982.9014602139214</v>
      </c>
      <c r="AA1977" s="3">
        <f t="shared" si="793"/>
        <v>1977.209945678708</v>
      </c>
      <c r="AB1977" s="3">
        <f t="shared" si="802"/>
        <v>5.6915145352134004</v>
      </c>
      <c r="AC1977" s="3">
        <f t="shared" si="803"/>
        <v>5.6915145352134004</v>
      </c>
      <c r="AE1977" s="34">
        <f t="shared" si="794"/>
        <v>16</v>
      </c>
      <c r="AF1977" s="73" t="b">
        <f>COUNTIF('Power Curve'!$D$2:$D$31,AE1977)&gt;0</f>
        <v>1</v>
      </c>
      <c r="AG1977" s="73" t="b">
        <f t="shared" si="795"/>
        <v>0</v>
      </c>
      <c r="AH1977" s="73" t="b">
        <f t="shared" si="804"/>
        <v>1</v>
      </c>
      <c r="AI1977" s="34" t="str">
        <f t="shared" si="796"/>
        <v>Inner</v>
      </c>
      <c r="AJ1977" s="35" t="str">
        <f t="shared" si="805"/>
        <v>1.9-2.0</v>
      </c>
      <c r="AK1977" s="36" t="str">
        <f t="shared" si="797"/>
        <v>3-4</v>
      </c>
      <c r="AL1977" s="36" t="str">
        <f t="shared" si="798"/>
        <v>Mar</v>
      </c>
      <c r="AM1977" s="35" t="str">
        <f t="shared" si="799"/>
        <v>285-295</v>
      </c>
      <c r="AN1977" s="36" t="str">
        <f t="shared" si="800"/>
        <v>Inner-TI</v>
      </c>
    </row>
    <row r="1978" spans="5:40" x14ac:dyDescent="0.3">
      <c r="E1978" s="12">
        <v>40981.131944444445</v>
      </c>
      <c r="F1978" s="16">
        <v>16.07</v>
      </c>
      <c r="G1978" s="16">
        <v>1978.139968872073</v>
      </c>
      <c r="H1978" s="29">
        <v>1.1854284222397298</v>
      </c>
      <c r="I1978" s="26">
        <v>293.5</v>
      </c>
      <c r="J1978" s="30">
        <v>0.1524579962663348</v>
      </c>
      <c r="K1978" s="31">
        <v>0.12998436445109371</v>
      </c>
      <c r="L1978" s="111">
        <f t="shared" si="780"/>
        <v>1.8000000000000003</v>
      </c>
      <c r="M1978" s="112">
        <f t="shared" si="781"/>
        <v>0.15000000000000002</v>
      </c>
      <c r="N1978" s="112" t="b">
        <f t="shared" si="782"/>
        <v>1</v>
      </c>
      <c r="O1978" s="112" t="b">
        <f t="shared" si="783"/>
        <v>1</v>
      </c>
      <c r="P1978" s="113">
        <f t="shared" si="784"/>
        <v>18</v>
      </c>
      <c r="Q1978" s="113">
        <f t="shared" si="785"/>
        <v>10.999999999999998</v>
      </c>
      <c r="R1978" s="114" t="str">
        <f t="shared" si="801"/>
        <v>1.8-0.15</v>
      </c>
      <c r="S1978" s="127">
        <f t="shared" si="786"/>
        <v>-4.4168342286410719E-3</v>
      </c>
      <c r="T1978" s="112" t="b">
        <f t="shared" si="787"/>
        <v>1</v>
      </c>
      <c r="U1978" s="22">
        <f t="shared" si="788"/>
        <v>15.895064423447145</v>
      </c>
      <c r="V1978" s="22">
        <f t="shared" si="789"/>
        <v>1.8146834217621035</v>
      </c>
      <c r="W1978" s="81">
        <f t="shared" si="790"/>
        <v>16</v>
      </c>
      <c r="X1978" s="22">
        <f t="shared" si="791"/>
        <v>0.89687450982265804</v>
      </c>
      <c r="Y1978" s="3">
        <f>IF(U1978&gt;'Power Curve'!$C$37,0,INDEX(Ci,$W1978,1)*POWER(1-X1978,3)+INDEX(Ci,$W1978,2)*3*X1978*POWER(1-X1978,2)+INDEX(Ci,$W1978,3)*3*POWER(X1978,2)*(1-X1978)+INDEX(Ci,$W1978,4)*POWER(X1978,3))</f>
        <v>1982.085506092382</v>
      </c>
      <c r="Z1978" s="3">
        <f t="shared" si="792"/>
        <v>1973.33096298498</v>
      </c>
      <c r="AA1978" s="3">
        <f t="shared" si="793"/>
        <v>1978.139968872073</v>
      </c>
      <c r="AB1978" s="3">
        <f t="shared" si="802"/>
        <v>-4.8090058870930079</v>
      </c>
      <c r="AC1978" s="3">
        <f t="shared" si="803"/>
        <v>4.8090058870930079</v>
      </c>
      <c r="AE1978" s="34">
        <f t="shared" si="794"/>
        <v>16</v>
      </c>
      <c r="AF1978" s="73" t="b">
        <f>COUNTIF('Power Curve'!$D$2:$D$31,AE1978)&gt;0</f>
        <v>1</v>
      </c>
      <c r="AG1978" s="73" t="b">
        <f t="shared" si="795"/>
        <v>0</v>
      </c>
      <c r="AH1978" s="73" t="b">
        <f t="shared" si="804"/>
        <v>1</v>
      </c>
      <c r="AI1978" s="34" t="str">
        <f t="shared" si="796"/>
        <v>Outer</v>
      </c>
      <c r="AJ1978" s="35" t="str">
        <f t="shared" si="805"/>
        <v>1.8-1.9</v>
      </c>
      <c r="AK1978" s="36" t="str">
        <f t="shared" si="797"/>
        <v>3-4</v>
      </c>
      <c r="AL1978" s="36" t="str">
        <f t="shared" si="798"/>
        <v>Mar</v>
      </c>
      <c r="AM1978" s="35" t="str">
        <f t="shared" si="799"/>
        <v>285-295</v>
      </c>
      <c r="AN1978" s="36" t="str">
        <f t="shared" si="800"/>
        <v>HWS-HTI</v>
      </c>
    </row>
    <row r="1979" spans="5:40" x14ac:dyDescent="0.3">
      <c r="E1979" s="12">
        <v>40981.138888888891</v>
      </c>
      <c r="F1979" s="16">
        <v>15.81</v>
      </c>
      <c r="G1979" s="16">
        <v>1981.7099761962941</v>
      </c>
      <c r="H1979" s="29">
        <v>1.1852541518403281</v>
      </c>
      <c r="I1979" s="26">
        <v>288.5</v>
      </c>
      <c r="J1979" s="30">
        <v>0.13345983554712207</v>
      </c>
      <c r="K1979" s="31">
        <v>0.14360124619785072</v>
      </c>
      <c r="L1979" s="111">
        <f t="shared" si="780"/>
        <v>1.8000000000000003</v>
      </c>
      <c r="M1979" s="112">
        <f t="shared" si="781"/>
        <v>0.13</v>
      </c>
      <c r="N1979" s="112" t="b">
        <f t="shared" si="782"/>
        <v>1</v>
      </c>
      <c r="O1979" s="112" t="b">
        <f t="shared" si="783"/>
        <v>1</v>
      </c>
      <c r="P1979" s="113">
        <f t="shared" si="784"/>
        <v>18</v>
      </c>
      <c r="Q1979" s="113">
        <f t="shared" si="785"/>
        <v>13</v>
      </c>
      <c r="R1979" s="114" t="str">
        <f t="shared" si="801"/>
        <v>1.8-0.13</v>
      </c>
      <c r="S1979" s="127">
        <f t="shared" si="786"/>
        <v>-9.6790672673996772E-4</v>
      </c>
      <c r="T1979" s="112" t="b">
        <f t="shared" si="787"/>
        <v>1</v>
      </c>
      <c r="U1979" s="22">
        <f t="shared" si="788"/>
        <v>15.637128394896857</v>
      </c>
      <c r="V1979" s="22">
        <f t="shared" si="789"/>
        <v>1.7748185770723064</v>
      </c>
      <c r="W1979" s="81">
        <f t="shared" si="790"/>
        <v>16</v>
      </c>
      <c r="X1979" s="22">
        <f t="shared" si="791"/>
        <v>0.63830289043474597</v>
      </c>
      <c r="Y1979" s="3">
        <f>IF(U1979&gt;'Power Curve'!$C$37,0,INDEX(Ci,$W1979,1)*POWER(1-X1979,3)+INDEX(Ci,$W1979,2)*3*X1979*POWER(1-X1979,2)+INDEX(Ci,$W1979,3)*3*POWER(X1979,2)*(1-X1979)+INDEX(Ci,$W1979,4)*POWER(X1979,3))</f>
        <v>1981.2604004485415</v>
      </c>
      <c r="Z1979" s="3">
        <f t="shared" si="792"/>
        <v>1979.3427251795238</v>
      </c>
      <c r="AA1979" s="3">
        <f t="shared" si="793"/>
        <v>1981.7099761962941</v>
      </c>
      <c r="AB1979" s="3">
        <f t="shared" si="802"/>
        <v>-2.3672510167702967</v>
      </c>
      <c r="AC1979" s="3">
        <f t="shared" si="803"/>
        <v>2.3672510167702967</v>
      </c>
      <c r="AE1979" s="34">
        <f t="shared" si="794"/>
        <v>16</v>
      </c>
      <c r="AF1979" s="73" t="b">
        <f>COUNTIF('Power Curve'!$D$2:$D$31,AE1979)&gt;0</f>
        <v>1</v>
      </c>
      <c r="AG1979" s="73" t="b">
        <f t="shared" si="795"/>
        <v>0</v>
      </c>
      <c r="AH1979" s="73" t="b">
        <f t="shared" si="804"/>
        <v>1</v>
      </c>
      <c r="AI1979" s="34" t="str">
        <f t="shared" si="796"/>
        <v>Inner</v>
      </c>
      <c r="AJ1979" s="35" t="str">
        <f t="shared" si="805"/>
        <v>1.7-1.8</v>
      </c>
      <c r="AK1979" s="36" t="str">
        <f t="shared" si="797"/>
        <v>3-4</v>
      </c>
      <c r="AL1979" s="36" t="str">
        <f t="shared" si="798"/>
        <v>Mar</v>
      </c>
      <c r="AM1979" s="35" t="str">
        <f t="shared" si="799"/>
        <v>285-295</v>
      </c>
      <c r="AN1979" s="36" t="str">
        <f t="shared" si="800"/>
        <v>Inner-TI</v>
      </c>
    </row>
    <row r="1980" spans="5:40" x14ac:dyDescent="0.3">
      <c r="E1980" s="12">
        <v>40981.145833333336</v>
      </c>
      <c r="F1980" s="16">
        <v>19.34</v>
      </c>
      <c r="G1980" s="16">
        <v>1979.7799987792969</v>
      </c>
      <c r="H1980" s="29">
        <v>1.1856162045510927</v>
      </c>
      <c r="I1980" s="26">
        <v>294.39999999999998</v>
      </c>
      <c r="J1980" s="30">
        <v>0.13236814891416754</v>
      </c>
      <c r="K1980" s="31">
        <v>9.2782434329581567E-2</v>
      </c>
      <c r="L1980" s="111">
        <f t="shared" si="780"/>
        <v>2.3000000000000003</v>
      </c>
      <c r="M1980" s="112">
        <f t="shared" si="781"/>
        <v>0.13</v>
      </c>
      <c r="N1980" s="112" t="b">
        <f t="shared" si="782"/>
        <v>0</v>
      </c>
      <c r="O1980" s="112" t="b">
        <f t="shared" si="783"/>
        <v>1</v>
      </c>
      <c r="P1980" s="113">
        <f t="shared" si="784"/>
        <v>23</v>
      </c>
      <c r="Q1980" s="113">
        <f t="shared" si="785"/>
        <v>13</v>
      </c>
      <c r="R1980" s="114" t="str">
        <f t="shared" si="801"/>
        <v>2.3-0.13</v>
      </c>
      <c r="S1980" s="127">
        <f t="shared" si="786"/>
        <v>0</v>
      </c>
      <c r="T1980" s="112" t="b">
        <f t="shared" si="787"/>
        <v>0</v>
      </c>
      <c r="U1980" s="22">
        <f t="shared" si="788"/>
        <v>19.130477739422137</v>
      </c>
      <c r="V1980" s="22">
        <f t="shared" si="789"/>
        <v>2.3147269793587784</v>
      </c>
      <c r="W1980" s="81">
        <f t="shared" si="790"/>
        <v>21</v>
      </c>
      <c r="X1980" s="22">
        <f t="shared" si="791"/>
        <v>7.6271573872514084E-2</v>
      </c>
      <c r="Y1980" s="3">
        <f>IF(U1980&gt;'Power Curve'!$C$37,0,INDEX(Ci,$W1980,1)*POWER(1-X1980,3)+INDEX(Ci,$W1980,2)*3*X1980*POWER(1-X1980,2)+INDEX(Ci,$W1980,3)*3*POWER(X1980,2)*(1-X1980)+INDEX(Ci,$W1980,4)*POWER(X1980,3))</f>
        <v>1989.3620025098762</v>
      </c>
      <c r="Z1980" s="3">
        <f t="shared" si="792"/>
        <v>1989.3620025098762</v>
      </c>
      <c r="AA1980" s="3">
        <f t="shared" si="793"/>
        <v>1979.7799987792969</v>
      </c>
      <c r="AB1980" s="3">
        <f t="shared" si="802"/>
        <v>9.5820037305793448</v>
      </c>
      <c r="AC1980" s="3">
        <f t="shared" si="803"/>
        <v>9.5820037305793448</v>
      </c>
      <c r="AE1980" s="34">
        <f t="shared" si="794"/>
        <v>19</v>
      </c>
      <c r="AF1980" s="73" t="b">
        <f>COUNTIF('Power Curve'!$D$2:$D$31,AE1980)&gt;0</f>
        <v>1</v>
      </c>
      <c r="AG1980" s="73" t="b">
        <f t="shared" si="795"/>
        <v>0</v>
      </c>
      <c r="AH1980" s="73" t="b">
        <f t="shared" si="804"/>
        <v>1</v>
      </c>
      <c r="AI1980" s="34" t="str">
        <f t="shared" si="796"/>
        <v>Outer</v>
      </c>
      <c r="AJ1980" s="35" t="str">
        <f t="shared" si="805"/>
        <v>2.3-2.4</v>
      </c>
      <c r="AK1980" s="36" t="str">
        <f t="shared" si="797"/>
        <v>3-4</v>
      </c>
      <c r="AL1980" s="36" t="str">
        <f t="shared" si="798"/>
        <v>Mar</v>
      </c>
      <c r="AM1980" s="35" t="str">
        <f t="shared" si="799"/>
        <v>285-295</v>
      </c>
      <c r="AN1980" s="36" t="str">
        <f t="shared" si="800"/>
        <v>Inner-TI</v>
      </c>
    </row>
    <row r="1981" spans="5:40" x14ac:dyDescent="0.3">
      <c r="E1981" s="12">
        <v>40981.152777777781</v>
      </c>
      <c r="F1981" s="16">
        <v>18.170000000000002</v>
      </c>
      <c r="G1981" s="16">
        <v>1973.8399963378911</v>
      </c>
      <c r="H1981" s="29">
        <v>1.1873632265616634</v>
      </c>
      <c r="I1981" s="26">
        <v>290.8</v>
      </c>
      <c r="J1981" s="30">
        <v>0.13593835993395706</v>
      </c>
      <c r="K1981" s="31">
        <v>9.3980378653171631E-2</v>
      </c>
      <c r="L1981" s="111">
        <f t="shared" si="780"/>
        <v>2.1</v>
      </c>
      <c r="M1981" s="112">
        <f t="shared" si="781"/>
        <v>0.14000000000000001</v>
      </c>
      <c r="N1981" s="112" t="b">
        <f t="shared" si="782"/>
        <v>0</v>
      </c>
      <c r="O1981" s="112" t="b">
        <f t="shared" si="783"/>
        <v>1</v>
      </c>
      <c r="P1981" s="113">
        <f t="shared" si="784"/>
        <v>21</v>
      </c>
      <c r="Q1981" s="113">
        <f t="shared" si="785"/>
        <v>12</v>
      </c>
      <c r="R1981" s="114" t="str">
        <f t="shared" si="801"/>
        <v>2.1-0.14</v>
      </c>
      <c r="S1981" s="127">
        <f t="shared" si="786"/>
        <v>0</v>
      </c>
      <c r="T1981" s="112" t="b">
        <f t="shared" si="787"/>
        <v>0</v>
      </c>
      <c r="U1981" s="22">
        <f t="shared" si="788"/>
        <v>17.981976642600337</v>
      </c>
      <c r="V1981" s="22">
        <f t="shared" si="789"/>
        <v>2.137222432560129</v>
      </c>
      <c r="W1981" s="81">
        <f t="shared" si="790"/>
        <v>19</v>
      </c>
      <c r="X1981" s="22">
        <f t="shared" si="791"/>
        <v>0.11456211512075729</v>
      </c>
      <c r="Y1981" s="3">
        <f>IF(U1981&gt;'Power Curve'!$C$37,0,INDEX(Ci,$W1981,1)*POWER(1-X1981,3)+INDEX(Ci,$W1981,2)*3*X1981*POWER(1-X1981,2)+INDEX(Ci,$W1981,3)*3*POWER(X1981,2)*(1-X1981)+INDEX(Ci,$W1981,4)*POWER(X1981,3))</f>
        <v>1980.2979570992022</v>
      </c>
      <c r="Z1981" s="3">
        <f t="shared" si="792"/>
        <v>1980.2979570992022</v>
      </c>
      <c r="AA1981" s="3">
        <f t="shared" si="793"/>
        <v>1973.8399963378911</v>
      </c>
      <c r="AB1981" s="3">
        <f t="shared" si="802"/>
        <v>6.4579607613111421</v>
      </c>
      <c r="AC1981" s="3">
        <f t="shared" si="803"/>
        <v>6.4579607613111421</v>
      </c>
      <c r="AE1981" s="34">
        <f t="shared" si="794"/>
        <v>18</v>
      </c>
      <c r="AF1981" s="73" t="b">
        <f>COUNTIF('Power Curve'!$D$2:$D$31,AE1981)&gt;0</f>
        <v>1</v>
      </c>
      <c r="AG1981" s="73" t="b">
        <f t="shared" si="795"/>
        <v>0</v>
      </c>
      <c r="AH1981" s="73" t="b">
        <f t="shared" si="804"/>
        <v>1</v>
      </c>
      <c r="AI1981" s="34" t="str">
        <f t="shared" si="796"/>
        <v>Outer</v>
      </c>
      <c r="AJ1981" s="35" t="str">
        <f t="shared" si="805"/>
        <v>2.1-2.2</v>
      </c>
      <c r="AK1981" s="36" t="str">
        <f t="shared" si="797"/>
        <v>3-4</v>
      </c>
      <c r="AL1981" s="36" t="str">
        <f t="shared" si="798"/>
        <v>Mar</v>
      </c>
      <c r="AM1981" s="35" t="str">
        <f t="shared" si="799"/>
        <v>285-295</v>
      </c>
      <c r="AN1981" s="36" t="str">
        <f t="shared" si="800"/>
        <v>Inner-TI</v>
      </c>
    </row>
    <row r="1982" spans="5:40" x14ac:dyDescent="0.3">
      <c r="E1982" s="12">
        <v>40981.159722222219</v>
      </c>
      <c r="F1982" s="16">
        <v>18.079999999999998</v>
      </c>
      <c r="G1982" s="16">
        <v>1985.849975585943</v>
      </c>
      <c r="H1982" s="29">
        <v>1.187100844905816</v>
      </c>
      <c r="I1982" s="26">
        <v>290.2</v>
      </c>
      <c r="J1982" s="30">
        <v>0.14933628318584072</v>
      </c>
      <c r="K1982" s="31">
        <v>0.13039064538307374</v>
      </c>
      <c r="L1982" s="111">
        <f t="shared" si="780"/>
        <v>2.1</v>
      </c>
      <c r="M1982" s="112">
        <f t="shared" si="781"/>
        <v>0.15000000000000002</v>
      </c>
      <c r="N1982" s="112" t="b">
        <f t="shared" si="782"/>
        <v>0</v>
      </c>
      <c r="O1982" s="112" t="b">
        <f t="shared" si="783"/>
        <v>1</v>
      </c>
      <c r="P1982" s="113">
        <f t="shared" si="784"/>
        <v>21</v>
      </c>
      <c r="Q1982" s="113">
        <f t="shared" si="785"/>
        <v>10.999999999999998</v>
      </c>
      <c r="R1982" s="114" t="str">
        <f t="shared" si="801"/>
        <v>2.1-0.15</v>
      </c>
      <c r="S1982" s="127">
        <f t="shared" si="786"/>
        <v>0</v>
      </c>
      <c r="T1982" s="112" t="b">
        <f t="shared" si="787"/>
        <v>0</v>
      </c>
      <c r="U1982" s="22">
        <f t="shared" si="788"/>
        <v>17.891589884276783</v>
      </c>
      <c r="V1982" s="22">
        <f t="shared" si="789"/>
        <v>2.1232528676923033</v>
      </c>
      <c r="W1982" s="81">
        <f t="shared" si="790"/>
        <v>18</v>
      </c>
      <c r="X1982" s="22">
        <f t="shared" si="791"/>
        <v>0.97340323762386638</v>
      </c>
      <c r="Y1982" s="3">
        <f>IF(U1982&gt;'Power Curve'!$C$37,0,INDEX(Ci,$W1982,1)*POWER(1-X1982,3)+INDEX(Ci,$W1982,2)*3*X1982*POWER(1-X1982,2)+INDEX(Ci,$W1982,3)*3*POWER(X1982,2)*(1-X1982)+INDEX(Ci,$W1982,4)*POWER(X1982,3))</f>
        <v>1979.9626436999747</v>
      </c>
      <c r="Z1982" s="3">
        <f t="shared" si="792"/>
        <v>1979.9626436999747</v>
      </c>
      <c r="AA1982" s="3">
        <f t="shared" si="793"/>
        <v>1985.849975585943</v>
      </c>
      <c r="AB1982" s="3">
        <f t="shared" si="802"/>
        <v>-5.8873318859682513</v>
      </c>
      <c r="AC1982" s="3">
        <f t="shared" si="803"/>
        <v>5.8873318859682513</v>
      </c>
      <c r="AE1982" s="34">
        <f t="shared" si="794"/>
        <v>18</v>
      </c>
      <c r="AF1982" s="73" t="b">
        <f>COUNTIF('Power Curve'!$D$2:$D$31,AE1982)&gt;0</f>
        <v>1</v>
      </c>
      <c r="AG1982" s="73" t="b">
        <f t="shared" si="795"/>
        <v>0</v>
      </c>
      <c r="AH1982" s="73" t="b">
        <f t="shared" si="804"/>
        <v>1</v>
      </c>
      <c r="AI1982" s="34" t="str">
        <f t="shared" si="796"/>
        <v>Outer</v>
      </c>
      <c r="AJ1982" s="35" t="str">
        <f t="shared" si="805"/>
        <v>2.1-2.2</v>
      </c>
      <c r="AK1982" s="36" t="str">
        <f t="shared" si="797"/>
        <v>3-4</v>
      </c>
      <c r="AL1982" s="36" t="str">
        <f t="shared" si="798"/>
        <v>Mar</v>
      </c>
      <c r="AM1982" s="35" t="str">
        <f t="shared" si="799"/>
        <v>285-295</v>
      </c>
      <c r="AN1982" s="36" t="str">
        <f t="shared" si="800"/>
        <v>HWS-HTI</v>
      </c>
    </row>
    <row r="1983" spans="5:40" x14ac:dyDescent="0.3">
      <c r="E1983" s="12">
        <v>40981.173611111109</v>
      </c>
      <c r="F1983" s="16">
        <v>20.149999999999999</v>
      </c>
      <c r="G1983" s="16">
        <v>1989.269958496091</v>
      </c>
      <c r="H1983" s="29">
        <v>1.1866926825428279</v>
      </c>
      <c r="I1983" s="26">
        <v>292.89999999999998</v>
      </c>
      <c r="J1983" s="30">
        <v>0.13349875930521093</v>
      </c>
      <c r="K1983" s="31">
        <v>9.6991807820719811E-2</v>
      </c>
      <c r="L1983" s="111">
        <f t="shared" si="780"/>
        <v>2.4000000000000004</v>
      </c>
      <c r="M1983" s="112">
        <f t="shared" si="781"/>
        <v>0.13</v>
      </c>
      <c r="N1983" s="112" t="b">
        <f t="shared" si="782"/>
        <v>0</v>
      </c>
      <c r="O1983" s="112" t="b">
        <f t="shared" si="783"/>
        <v>1</v>
      </c>
      <c r="P1983" s="113">
        <f t="shared" si="784"/>
        <v>24</v>
      </c>
      <c r="Q1983" s="113">
        <f t="shared" si="785"/>
        <v>13</v>
      </c>
      <c r="R1983" s="114" t="str">
        <f t="shared" si="801"/>
        <v>2.4-0.13</v>
      </c>
      <c r="S1983" s="127">
        <f t="shared" si="786"/>
        <v>0</v>
      </c>
      <c r="T1983" s="112" t="b">
        <f t="shared" si="787"/>
        <v>0</v>
      </c>
      <c r="U1983" s="22">
        <f t="shared" si="788"/>
        <v>19.937732997584792</v>
      </c>
      <c r="V1983" s="22">
        <f t="shared" si="789"/>
        <v>2.4394908817594931</v>
      </c>
      <c r="W1983" s="81">
        <f t="shared" si="790"/>
        <v>21</v>
      </c>
      <c r="X1983" s="22">
        <f t="shared" si="791"/>
        <v>0.98470764306570258</v>
      </c>
      <c r="Y1983" s="3">
        <f>IF(U1983&gt;'Power Curve'!$C$37,0,INDEX(Ci,$W1983,1)*POWER(1-X1983,3)+INDEX(Ci,$W1983,2)*3*X1983*POWER(1-X1983,2)+INDEX(Ci,$W1983,3)*3*POWER(X1983,2)*(1-X1983)+INDEX(Ci,$W1983,4)*POWER(X1983,3))</f>
        <v>1982.8758238248261</v>
      </c>
      <c r="Z1983" s="3">
        <f t="shared" si="792"/>
        <v>1982.8758238248261</v>
      </c>
      <c r="AA1983" s="3">
        <f t="shared" si="793"/>
        <v>1989.269958496091</v>
      </c>
      <c r="AB1983" s="3">
        <f t="shared" si="802"/>
        <v>-6.3941346712649647</v>
      </c>
      <c r="AC1983" s="3">
        <f t="shared" si="803"/>
        <v>6.3941346712649647</v>
      </c>
      <c r="AE1983" s="34">
        <f t="shared" si="794"/>
        <v>20</v>
      </c>
      <c r="AF1983" s="73" t="b">
        <f>COUNTIF('Power Curve'!$D$2:$D$31,AE1983)&gt;0</f>
        <v>1</v>
      </c>
      <c r="AG1983" s="73" t="b">
        <f t="shared" si="795"/>
        <v>0</v>
      </c>
      <c r="AH1983" s="73" t="b">
        <f t="shared" si="804"/>
        <v>1</v>
      </c>
      <c r="AI1983" s="34" t="str">
        <f t="shared" si="796"/>
        <v>Outer</v>
      </c>
      <c r="AJ1983" s="35" t="str">
        <f t="shared" si="805"/>
        <v>2.4-2.5</v>
      </c>
      <c r="AK1983" s="36" t="str">
        <f t="shared" si="797"/>
        <v>4-5</v>
      </c>
      <c r="AL1983" s="36" t="str">
        <f t="shared" si="798"/>
        <v>Mar</v>
      </c>
      <c r="AM1983" s="35" t="str">
        <f t="shared" si="799"/>
        <v>285-295</v>
      </c>
      <c r="AN1983" s="36" t="str">
        <f t="shared" si="800"/>
        <v>Inner-TI</v>
      </c>
    </row>
    <row r="1984" spans="5:40" x14ac:dyDescent="0.3">
      <c r="E1984" s="12">
        <v>40981.180555555555</v>
      </c>
      <c r="F1984" s="16">
        <v>19.71</v>
      </c>
      <c r="G1984" s="16">
        <v>1978.920043945318</v>
      </c>
      <c r="H1984" s="29">
        <v>1.1878883369444837</v>
      </c>
      <c r="I1984" s="26">
        <v>292</v>
      </c>
      <c r="J1984" s="30">
        <v>0.10603754439370877</v>
      </c>
      <c r="K1984" s="31">
        <v>0.11377256586968235</v>
      </c>
      <c r="L1984" s="111">
        <f t="shared" si="780"/>
        <v>2.4000000000000004</v>
      </c>
      <c r="M1984" s="112">
        <f t="shared" si="781"/>
        <v>0.11</v>
      </c>
      <c r="N1984" s="112" t="b">
        <f t="shared" si="782"/>
        <v>0</v>
      </c>
      <c r="O1984" s="112" t="b">
        <f t="shared" si="783"/>
        <v>1</v>
      </c>
      <c r="P1984" s="113">
        <f t="shared" si="784"/>
        <v>24</v>
      </c>
      <c r="Q1984" s="113">
        <f t="shared" si="785"/>
        <v>15</v>
      </c>
      <c r="R1984" s="114" t="str">
        <f t="shared" si="801"/>
        <v>2.4-0.11</v>
      </c>
      <c r="S1984" s="127">
        <f t="shared" si="786"/>
        <v>0</v>
      </c>
      <c r="T1984" s="112" t="b">
        <f t="shared" si="787"/>
        <v>0</v>
      </c>
      <c r="U1984" s="22">
        <f t="shared" si="788"/>
        <v>19.508915792078657</v>
      </c>
      <c r="V1984" s="22">
        <f t="shared" si="789"/>
        <v>2.373215800322074</v>
      </c>
      <c r="W1984" s="81">
        <f t="shared" si="790"/>
        <v>21</v>
      </c>
      <c r="X1984" s="22">
        <f t="shared" si="791"/>
        <v>0.50214278810391622</v>
      </c>
      <c r="Y1984" s="3">
        <f>IF(U1984&gt;'Power Curve'!$C$37,0,INDEX(Ci,$W1984,1)*POWER(1-X1984,3)+INDEX(Ci,$W1984,2)*3*X1984*POWER(1-X1984,2)+INDEX(Ci,$W1984,3)*3*POWER(X1984,2)*(1-X1984)+INDEX(Ci,$W1984,4)*POWER(X1984,3))</f>
        <v>1986.1500719307244</v>
      </c>
      <c r="Z1984" s="3">
        <f t="shared" si="792"/>
        <v>1986.1500719307244</v>
      </c>
      <c r="AA1984" s="3">
        <f t="shared" si="793"/>
        <v>1978.920043945318</v>
      </c>
      <c r="AB1984" s="3">
        <f t="shared" si="802"/>
        <v>7.2300279854064229</v>
      </c>
      <c r="AC1984" s="3">
        <f t="shared" si="803"/>
        <v>7.2300279854064229</v>
      </c>
      <c r="AE1984" s="34">
        <f t="shared" si="794"/>
        <v>20</v>
      </c>
      <c r="AF1984" s="73" t="b">
        <f>COUNTIF('Power Curve'!$D$2:$D$31,AE1984)&gt;0</f>
        <v>1</v>
      </c>
      <c r="AG1984" s="73" t="b">
        <f t="shared" si="795"/>
        <v>0</v>
      </c>
      <c r="AH1984" s="73" t="b">
        <f t="shared" si="804"/>
        <v>1</v>
      </c>
      <c r="AI1984" s="34" t="str">
        <f t="shared" si="796"/>
        <v>Inner</v>
      </c>
      <c r="AJ1984" s="35" t="str">
        <f t="shared" si="805"/>
        <v>2.3-2.4</v>
      </c>
      <c r="AK1984" s="36" t="str">
        <f t="shared" si="797"/>
        <v>4-5</v>
      </c>
      <c r="AL1984" s="36" t="str">
        <f t="shared" si="798"/>
        <v>Mar</v>
      </c>
      <c r="AM1984" s="35" t="str">
        <f t="shared" si="799"/>
        <v>285-295</v>
      </c>
      <c r="AN1984" s="36" t="str">
        <f t="shared" si="800"/>
        <v>Inner-TI</v>
      </c>
    </row>
    <row r="1985" spans="5:40" x14ac:dyDescent="0.3">
      <c r="E1985" s="12">
        <v>40981.243055555555</v>
      </c>
      <c r="F1985" s="16">
        <v>18.760000000000002</v>
      </c>
      <c r="G1985" s="16">
        <v>1982.8999938964871</v>
      </c>
      <c r="H1985" s="29">
        <v>1.2001870587778127</v>
      </c>
      <c r="I1985" s="26">
        <v>298.8</v>
      </c>
      <c r="J1985" s="30">
        <v>0.10287846481876331</v>
      </c>
      <c r="K1985" s="31">
        <v>8.5427293335358354E-2</v>
      </c>
      <c r="L1985" s="111">
        <f t="shared" si="780"/>
        <v>2.2000000000000002</v>
      </c>
      <c r="M1985" s="112">
        <f t="shared" si="781"/>
        <v>9.9999999999999992E-2</v>
      </c>
      <c r="N1985" s="112" t="b">
        <f t="shared" si="782"/>
        <v>0</v>
      </c>
      <c r="O1985" s="112" t="b">
        <f t="shared" si="783"/>
        <v>1</v>
      </c>
      <c r="P1985" s="113">
        <f t="shared" si="784"/>
        <v>22</v>
      </c>
      <c r="Q1985" s="113">
        <f t="shared" si="785"/>
        <v>16</v>
      </c>
      <c r="R1985" s="114" t="str">
        <f t="shared" si="801"/>
        <v>2.2-0.1</v>
      </c>
      <c r="S1985" s="127">
        <f t="shared" si="786"/>
        <v>0</v>
      </c>
      <c r="T1985" s="112" t="b">
        <f t="shared" si="787"/>
        <v>0</v>
      </c>
      <c r="U1985" s="22">
        <f t="shared" si="788"/>
        <v>18.632470873554819</v>
      </c>
      <c r="V1985" s="22">
        <f t="shared" si="789"/>
        <v>2.237758412874153</v>
      </c>
      <c r="W1985" s="81">
        <f t="shared" si="790"/>
        <v>20</v>
      </c>
      <c r="X1985" s="22">
        <f t="shared" si="791"/>
        <v>0.24941782702124798</v>
      </c>
      <c r="Y1985" s="3">
        <f>IF(U1985&gt;'Power Curve'!$C$37,0,INDEX(Ci,$W1985,1)*POWER(1-X1985,3)+INDEX(Ci,$W1985,2)*3*X1985*POWER(1-X1985,2)+INDEX(Ci,$W1985,3)*3*POWER(X1985,2)*(1-X1985)+INDEX(Ci,$W1985,4)*POWER(X1985,3))</f>
        <v>1989.4713307698578</v>
      </c>
      <c r="Z1985" s="3">
        <f t="shared" si="792"/>
        <v>1989.4713307698578</v>
      </c>
      <c r="AA1985" s="3">
        <f t="shared" si="793"/>
        <v>1982.8999938964871</v>
      </c>
      <c r="AB1985" s="3">
        <f t="shared" si="802"/>
        <v>6.571336873370683</v>
      </c>
      <c r="AC1985" s="3">
        <f t="shared" si="803"/>
        <v>6.571336873370683</v>
      </c>
      <c r="AE1985" s="34">
        <f t="shared" si="794"/>
        <v>19</v>
      </c>
      <c r="AF1985" s="73" t="b">
        <f>COUNTIF('Power Curve'!$D$2:$D$31,AE1985)&gt;0</f>
        <v>1</v>
      </c>
      <c r="AG1985" s="73" t="b">
        <f t="shared" si="795"/>
        <v>0</v>
      </c>
      <c r="AH1985" s="73" t="b">
        <f t="shared" si="804"/>
        <v>1</v>
      </c>
      <c r="AI1985" s="34" t="str">
        <f t="shared" si="796"/>
        <v>Outer</v>
      </c>
      <c r="AJ1985" s="35" t="str">
        <f t="shared" si="805"/>
        <v>2.2-2.3</v>
      </c>
      <c r="AK1985" s="36" t="str">
        <f t="shared" si="797"/>
        <v>5-6</v>
      </c>
      <c r="AL1985" s="36" t="str">
        <f t="shared" si="798"/>
        <v>Mar</v>
      </c>
      <c r="AM1985" s="35" t="str">
        <f t="shared" si="799"/>
        <v>295-305</v>
      </c>
      <c r="AN1985" s="36" t="str">
        <f t="shared" si="800"/>
        <v>Inner-TI</v>
      </c>
    </row>
    <row r="1986" spans="5:40" x14ac:dyDescent="0.3">
      <c r="E1986" s="12">
        <v>40981.25</v>
      </c>
      <c r="F1986" s="16">
        <v>17.18</v>
      </c>
      <c r="G1986" s="16">
        <v>1978.6999664306691</v>
      </c>
      <c r="H1986" s="29">
        <v>1.2011912797725961</v>
      </c>
      <c r="I1986" s="26">
        <v>297.7</v>
      </c>
      <c r="J1986" s="30">
        <v>0.13795110593713622</v>
      </c>
      <c r="K1986" s="31">
        <v>9.994346173020871E-2</v>
      </c>
      <c r="L1986" s="111">
        <f t="shared" si="780"/>
        <v>2</v>
      </c>
      <c r="M1986" s="112">
        <f t="shared" si="781"/>
        <v>0.14000000000000001</v>
      </c>
      <c r="N1986" s="112" t="b">
        <f t="shared" si="782"/>
        <v>1</v>
      </c>
      <c r="O1986" s="112" t="b">
        <f t="shared" si="783"/>
        <v>1</v>
      </c>
      <c r="P1986" s="113">
        <f t="shared" si="784"/>
        <v>19.999999999999996</v>
      </c>
      <c r="Q1986" s="113">
        <f t="shared" si="785"/>
        <v>12</v>
      </c>
      <c r="R1986" s="114" t="str">
        <f t="shared" si="801"/>
        <v>2-0.14</v>
      </c>
      <c r="S1986" s="127">
        <f t="shared" si="786"/>
        <v>-9.866668283418777E-4</v>
      </c>
      <c r="T1986" s="112" t="b">
        <f t="shared" si="787"/>
        <v>1</v>
      </c>
      <c r="U1986" s="22">
        <f t="shared" si="788"/>
        <v>17.06796931858219</v>
      </c>
      <c r="V1986" s="22">
        <f t="shared" si="789"/>
        <v>1.9959596542576541</v>
      </c>
      <c r="W1986" s="81">
        <f t="shared" si="790"/>
        <v>18</v>
      </c>
      <c r="X1986" s="22">
        <f t="shared" si="791"/>
        <v>8.7262234297614774E-2</v>
      </c>
      <c r="Y1986" s="3">
        <f>IF(U1986&gt;'Power Curve'!$C$37,0,INDEX(Ci,$W1986,1)*POWER(1-X1986,3)+INDEX(Ci,$W1986,2)*3*X1986*POWER(1-X1986,2)+INDEX(Ci,$W1986,3)*3*POWER(X1986,2)*(1-X1986)+INDEX(Ci,$W1986,4)*POWER(X1986,3))</f>
        <v>1985.0578952936985</v>
      </c>
      <c r="Z1986" s="3">
        <f t="shared" si="792"/>
        <v>1983.099304516074</v>
      </c>
      <c r="AA1986" s="3">
        <f t="shared" si="793"/>
        <v>1978.6999664306691</v>
      </c>
      <c r="AB1986" s="3">
        <f t="shared" si="802"/>
        <v>4.3993380854049065</v>
      </c>
      <c r="AC1986" s="3">
        <f t="shared" si="803"/>
        <v>4.3993380854049065</v>
      </c>
      <c r="AE1986" s="34">
        <f t="shared" si="794"/>
        <v>17</v>
      </c>
      <c r="AF1986" s="73" t="b">
        <f>COUNTIF('Power Curve'!$D$2:$D$31,AE1986)&gt;0</f>
        <v>1</v>
      </c>
      <c r="AG1986" s="73" t="b">
        <f t="shared" si="795"/>
        <v>0</v>
      </c>
      <c r="AH1986" s="73" t="b">
        <f t="shared" si="804"/>
        <v>1</v>
      </c>
      <c r="AI1986" s="34" t="str">
        <f t="shared" si="796"/>
        <v>Outer</v>
      </c>
      <c r="AJ1986" s="35" t="str">
        <f t="shared" si="805"/>
        <v>1.9-2.0</v>
      </c>
      <c r="AK1986" s="36" t="str">
        <f t="shared" si="797"/>
        <v>6-7</v>
      </c>
      <c r="AL1986" s="36" t="str">
        <f t="shared" si="798"/>
        <v>Mar</v>
      </c>
      <c r="AM1986" s="35" t="str">
        <f t="shared" si="799"/>
        <v>295-305</v>
      </c>
      <c r="AN1986" s="36" t="str">
        <f t="shared" si="800"/>
        <v>Inner-TI</v>
      </c>
    </row>
    <row r="1987" spans="5:40" x14ac:dyDescent="0.3">
      <c r="E1987" s="12">
        <v>40981.256944444445</v>
      </c>
      <c r="F1987" s="16">
        <v>17.559999999999999</v>
      </c>
      <c r="G1987" s="16">
        <v>1989.699951171873</v>
      </c>
      <c r="H1987" s="29">
        <v>1.2016489455770494</v>
      </c>
      <c r="I1987" s="26">
        <v>301.8</v>
      </c>
      <c r="J1987" s="30">
        <v>0.10990888382687927</v>
      </c>
      <c r="K1987" s="31">
        <v>0.12363727889840728</v>
      </c>
      <c r="L1987" s="111">
        <f t="shared" ref="L1987:L2050" si="806">ROUND((V1987-CenterOfFirstWindSpeedBin)/WindSpeedBinWidth,0)*WindSpeedBinWidth+CenterOfFirstWindSpeedBin</f>
        <v>2.1</v>
      </c>
      <c r="M1987" s="112">
        <f t="shared" ref="M1987:M2050" si="807">ROUND((J1987-CenterOfFirstTurbulenceBin)/TurbulenceBinWidth,0)*TurbulenceBinWidth+CenterOfFirstTurbulenceBin</f>
        <v>0.11</v>
      </c>
      <c r="N1987" s="112" t="b">
        <f t="shared" ref="N1987:N2050" si="808">IF(AND(L1987&gt;=CenterOfFirstWindSpeedBin,L1987&lt;=CenterOfLastWindSpeedBin),TRUE,FALSE)</f>
        <v>0</v>
      </c>
      <c r="O1987" s="112" t="b">
        <f t="shared" ref="O1987:O2050" si="809">IF(AND(M1987&gt;=CenterOfFirstTurbulenceBin,M1987&lt;=CenterOfLastTurbulenceBin),TRUE,FALSE)</f>
        <v>1</v>
      </c>
      <c r="P1987" s="113">
        <f t="shared" ref="P1987:P2050" si="810">(L1987-CenterOfFirstWindSpeedBin)/WindSpeedBinWidth+1</f>
        <v>21</v>
      </c>
      <c r="Q1987" s="113">
        <f t="shared" ref="Q1987:Q2050" si="811">NumberOfTurbulenceBins-(M1987-CenterOfFirstTurbulenceBin)/TurbulenceBinWidth</f>
        <v>15</v>
      </c>
      <c r="R1987" s="114" t="str">
        <f t="shared" si="801"/>
        <v>2.1-0.11</v>
      </c>
      <c r="S1987" s="127">
        <f t="shared" ref="S1987:S2050" si="812">IF(T1987,INDEX(PowerDeviationMatrix,Q1987,P1987),IF(UseMatrixPadValue,MatrixPadValue,0))</f>
        <v>0</v>
      </c>
      <c r="T1987" s="112" t="b">
        <f t="shared" ref="T1987:T2050" si="813">IF(AND(P1987&gt;0,Q1987&gt;0,N1987,O1987),LEN(INDEX(PowerDeviationMatrix,Q1987,P1987))&gt;0,FALSE)</f>
        <v>0</v>
      </c>
      <c r="U1987" s="22">
        <f t="shared" ref="U1987:U2050" si="814">F1987*(H1987/Ref_Density)^(1/3)</f>
        <v>17.447706694569415</v>
      </c>
      <c r="V1987" s="22">
        <f t="shared" ref="V1987:V2050" si="815">(U1987-CutInWindSpeed)/(RatedWindSpeed-CutInWindSpeed)</f>
        <v>2.0546492898301825</v>
      </c>
      <c r="W1987" s="81">
        <f t="shared" ref="W1987:W2050" si="816">COUNTIF(xa,"&lt;"&amp;U1987)</f>
        <v>18</v>
      </c>
      <c r="X1987" s="22">
        <f t="shared" ref="X1987:X2050" si="817">(U1987-INDEX(xa,$W1987))/(INDEX(xb,$W1987)-INDEX(xa,$W1987))</f>
        <v>0.49582519808666631</v>
      </c>
      <c r="Y1987" s="3">
        <f>IF(U1987&gt;'Power Curve'!$C$37,0,INDEX(Ci,$W1987,1)*POWER(1-X1987,3)+INDEX(Ci,$W1987,2)*3*X1987*POWER(1-X1987,2)+INDEX(Ci,$W1987,3)*3*POWER(X1987,2)*(1-X1987)+INDEX(Ci,$W1987,4)*POWER(X1987,3))</f>
        <v>1982.5936458237304</v>
      </c>
      <c r="Z1987" s="3">
        <f t="shared" ref="Z1987:Z2050" si="818">IF(OR(T1987,UseMatrixPadValue),Y1987*(1+S1987),"")</f>
        <v>1982.5936458237304</v>
      </c>
      <c r="AA1987" s="3">
        <f t="shared" ref="AA1987:AA2050" si="819">IF(AH1987,G1987,"")</f>
        <v>1989.699951171873</v>
      </c>
      <c r="AB1987" s="3">
        <f t="shared" si="802"/>
        <v>-7.1063053481425413</v>
      </c>
      <c r="AC1987" s="3">
        <f t="shared" si="803"/>
        <v>7.1063053481425413</v>
      </c>
      <c r="AE1987" s="34">
        <f t="shared" ref="AE1987:AE2050" si="820">MROUND(U1987-Centre_First_Bin,Bin_Width)+Centre_First_Bin</f>
        <v>17</v>
      </c>
      <c r="AF1987" s="73" t="b">
        <f>COUNTIF('Power Curve'!$D$2:$D$31,AE1987)&gt;0</f>
        <v>1</v>
      </c>
      <c r="AG1987" s="73" t="b">
        <f t="shared" ref="AG1987:AG2050" si="821">(G1987&lt;0)</f>
        <v>0</v>
      </c>
      <c r="AH1987" s="73" t="b">
        <f t="shared" si="804"/>
        <v>1</v>
      </c>
      <c r="AI1987" s="34" t="str">
        <f t="shared" ref="AI1987:AI2050" si="822">IF(AH1987,IF(AND(J1987&gt;=LowerTurbLimit,J1987&lt;=UpperTurbLimit,K1987&gt;=LowerShearLimit,K1987&lt;=UpperShearLimit),"Inner","Outer"),"")</f>
        <v>Inner</v>
      </c>
      <c r="AJ1987" s="35" t="str">
        <f t="shared" si="805"/>
        <v>2.0-2.1</v>
      </c>
      <c r="AK1987" s="36" t="str">
        <f t="shared" ref="AK1987:AK2050" si="823">IF(AH1987,HOUR(E1987)&amp;"-"&amp;HOUR(E1987)+1,"")</f>
        <v>6-7</v>
      </c>
      <c r="AL1987" s="36" t="str">
        <f t="shared" ref="AL1987:AL2050" si="824">IF(AH1987,TEXT(E1987,"mmm"),"")</f>
        <v>Mar</v>
      </c>
      <c r="AM1987" s="35" t="str">
        <f t="shared" ref="AM1987:AM2050" si="825">IF(AH1987,IF(OR(I1987&lt;5,I1987&gt;=355),"355-5",MROUND(I1987,10)-5&amp;"-"&amp;MROUND(I1987,10)+5),"")</f>
        <v>295-305</v>
      </c>
      <c r="AN1987" s="36" t="str">
        <f t="shared" ref="AN1987:AN2050" si="826">IF(AH1987,IF(V1987&lt;0.5,IF(J1987&lt;=LowerTurbLimit,"LWS-LTI",IF(J1987&gt;=UpperTurbLimit,"LWS-HTI","Inner-TI")),IF(J1987&lt;=LowerTurbLimit,"HWS-LTI",IF(J1987&gt;=UpperTurbLimit,"HWS-HTI","Inner-TI"))),"")</f>
        <v>Inner-TI</v>
      </c>
    </row>
    <row r="1988" spans="5:40" x14ac:dyDescent="0.3">
      <c r="E1988" s="12">
        <v>40981.263888888891</v>
      </c>
      <c r="F1988" s="16">
        <v>14.89</v>
      </c>
      <c r="G1988" s="16">
        <v>1986.680007934573</v>
      </c>
      <c r="H1988" s="29">
        <v>1.2028883778896302</v>
      </c>
      <c r="I1988" s="26">
        <v>303.60000000000002</v>
      </c>
      <c r="J1988" s="30">
        <v>0.12693082605775688</v>
      </c>
      <c r="K1988" s="31">
        <v>0.1114163758084642</v>
      </c>
      <c r="L1988" s="111">
        <f t="shared" si="806"/>
        <v>1.6</v>
      </c>
      <c r="M1988" s="112">
        <f t="shared" si="807"/>
        <v>0.13</v>
      </c>
      <c r="N1988" s="112" t="b">
        <f t="shared" si="808"/>
        <v>1</v>
      </c>
      <c r="O1988" s="112" t="b">
        <f t="shared" si="809"/>
        <v>1</v>
      </c>
      <c r="P1988" s="113">
        <f t="shared" si="810"/>
        <v>16</v>
      </c>
      <c r="Q1988" s="113">
        <f t="shared" si="811"/>
        <v>13</v>
      </c>
      <c r="R1988" s="114" t="str">
        <f t="shared" ref="R1988:R2051" si="827">L1988&amp;"-"&amp;M1988</f>
        <v>1.6-0.13</v>
      </c>
      <c r="S1988" s="127">
        <f t="shared" si="812"/>
        <v>-5.0184284528389592E-3</v>
      </c>
      <c r="T1988" s="112" t="b">
        <f t="shared" si="813"/>
        <v>1</v>
      </c>
      <c r="U1988" s="22">
        <f t="shared" si="814"/>
        <v>14.799865813987555</v>
      </c>
      <c r="V1988" s="22">
        <f t="shared" si="815"/>
        <v>1.6454169462101007</v>
      </c>
      <c r="W1988" s="81">
        <f t="shared" si="816"/>
        <v>15</v>
      </c>
      <c r="X1988" s="22">
        <f t="shared" si="817"/>
        <v>0.80842697247599338</v>
      </c>
      <c r="Y1988" s="3">
        <f>IF(U1988&gt;'Power Curve'!$C$37,0,INDEX(Ci,$W1988,1)*POWER(1-X1988,3)+INDEX(Ci,$W1988,2)*3*X1988*POWER(1-X1988,2)+INDEX(Ci,$W1988,3)*3*POWER(X1988,2)*(1-X1988)+INDEX(Ci,$W1988,4)*POWER(X1988,3))</f>
        <v>1978.3815338558052</v>
      </c>
      <c r="Z1988" s="3">
        <f t="shared" si="818"/>
        <v>1968.4531676757319</v>
      </c>
      <c r="AA1988" s="3">
        <f t="shared" si="819"/>
        <v>1986.680007934573</v>
      </c>
      <c r="AB1988" s="3">
        <f t="shared" ref="AB1988:AB2051" si="828">IF(AH1988,Z1988-AA1988,"")</f>
        <v>-18.226840258841094</v>
      </c>
      <c r="AC1988" s="3">
        <f t="shared" ref="AC1988:AC2051" si="829">IF(AH1988,ABS(AB1988),"")</f>
        <v>18.226840258841094</v>
      </c>
      <c r="AE1988" s="34">
        <f t="shared" si="820"/>
        <v>15</v>
      </c>
      <c r="AF1988" s="73" t="b">
        <f>COUNTIF('Power Curve'!$D$2:$D$31,AE1988)&gt;0</f>
        <v>1</v>
      </c>
      <c r="AG1988" s="73" t="b">
        <f t="shared" si="821"/>
        <v>0</v>
      </c>
      <c r="AH1988" s="73" t="b">
        <f t="shared" ref="AH1988:AH2051" si="830">AND(AF1988,NOT(AG1988))</f>
        <v>1</v>
      </c>
      <c r="AI1988" s="34" t="str">
        <f t="shared" si="822"/>
        <v>Inner</v>
      </c>
      <c r="AJ1988" s="35" t="str">
        <f t="shared" ref="AJ1988:AJ2051" si="831">IF(AH1988,TEXT(ROUND(V1988+0.05,1)-0.1,"0.0")&amp;"-"&amp;TEXT(ROUND(V1988+0.05,1),"0.0"),"")</f>
        <v>1.6-1.7</v>
      </c>
      <c r="AK1988" s="36" t="str">
        <f t="shared" si="823"/>
        <v>6-7</v>
      </c>
      <c r="AL1988" s="36" t="str">
        <f t="shared" si="824"/>
        <v>Mar</v>
      </c>
      <c r="AM1988" s="35" t="str">
        <f t="shared" si="825"/>
        <v>295-305</v>
      </c>
      <c r="AN1988" s="36" t="str">
        <f t="shared" si="826"/>
        <v>Inner-TI</v>
      </c>
    </row>
    <row r="1989" spans="5:40" x14ac:dyDescent="0.3">
      <c r="E1989" s="12">
        <v>40981.270833333336</v>
      </c>
      <c r="F1989" s="16">
        <v>14.6</v>
      </c>
      <c r="G1989" s="16">
        <v>1985.4399719238311</v>
      </c>
      <c r="H1989" s="29">
        <v>1.202943825906335</v>
      </c>
      <c r="I1989" s="26">
        <v>296.89999999999998</v>
      </c>
      <c r="J1989" s="30">
        <v>0.10273972602739727</v>
      </c>
      <c r="K1989" s="31">
        <v>0.11045781702261079</v>
      </c>
      <c r="L1989" s="111">
        <f t="shared" si="806"/>
        <v>1.6</v>
      </c>
      <c r="M1989" s="112">
        <f t="shared" si="807"/>
        <v>9.9999999999999992E-2</v>
      </c>
      <c r="N1989" s="112" t="b">
        <f t="shared" si="808"/>
        <v>1</v>
      </c>
      <c r="O1989" s="112" t="b">
        <f t="shared" si="809"/>
        <v>1</v>
      </c>
      <c r="P1989" s="113">
        <f t="shared" si="810"/>
        <v>16</v>
      </c>
      <c r="Q1989" s="113">
        <f t="shared" si="811"/>
        <v>16</v>
      </c>
      <c r="R1989" s="114" t="str">
        <f t="shared" si="827"/>
        <v>1.6-0.1</v>
      </c>
      <c r="S1989" s="127">
        <f t="shared" si="812"/>
        <v>1.2087194893846741E-3</v>
      </c>
      <c r="T1989" s="112" t="b">
        <f t="shared" si="813"/>
        <v>1</v>
      </c>
      <c r="U1989" s="22">
        <f t="shared" si="814"/>
        <v>14.511844252841636</v>
      </c>
      <c r="V1989" s="22">
        <f t="shared" si="815"/>
        <v>1.6009022854745363</v>
      </c>
      <c r="W1989" s="81">
        <f t="shared" si="816"/>
        <v>15</v>
      </c>
      <c r="X1989" s="22">
        <f t="shared" si="817"/>
        <v>0.53326853158651988</v>
      </c>
      <c r="Y1989" s="3">
        <f>IF(U1989&gt;'Power Curve'!$C$37,0,INDEX(Ci,$W1989,1)*POWER(1-X1989,3)+INDEX(Ci,$W1989,2)*3*X1989*POWER(1-X1989,2)+INDEX(Ci,$W1989,3)*3*POWER(X1989,2)*(1-X1989)+INDEX(Ci,$W1989,4)*POWER(X1989,3))</f>
        <v>1977.4866443632984</v>
      </c>
      <c r="Z1989" s="3">
        <f t="shared" si="818"/>
        <v>1979.8768710103382</v>
      </c>
      <c r="AA1989" s="3">
        <f t="shared" si="819"/>
        <v>1985.4399719238311</v>
      </c>
      <c r="AB1989" s="3">
        <f t="shared" si="828"/>
        <v>-5.5631009134929172</v>
      </c>
      <c r="AC1989" s="3">
        <f t="shared" si="829"/>
        <v>5.5631009134929172</v>
      </c>
      <c r="AE1989" s="34">
        <f t="shared" si="820"/>
        <v>15</v>
      </c>
      <c r="AF1989" s="73" t="b">
        <f>COUNTIF('Power Curve'!$D$2:$D$31,AE1989)&gt;0</f>
        <v>1</v>
      </c>
      <c r="AG1989" s="73" t="b">
        <f t="shared" si="821"/>
        <v>0</v>
      </c>
      <c r="AH1989" s="73" t="b">
        <f t="shared" si="830"/>
        <v>1</v>
      </c>
      <c r="AI1989" s="34" t="str">
        <f t="shared" si="822"/>
        <v>Inner</v>
      </c>
      <c r="AJ1989" s="35" t="str">
        <f t="shared" si="831"/>
        <v>1.6-1.7</v>
      </c>
      <c r="AK1989" s="36" t="str">
        <f t="shared" si="823"/>
        <v>6-7</v>
      </c>
      <c r="AL1989" s="36" t="str">
        <f t="shared" si="824"/>
        <v>Mar</v>
      </c>
      <c r="AM1989" s="35" t="str">
        <f t="shared" si="825"/>
        <v>295-305</v>
      </c>
      <c r="AN1989" s="36" t="str">
        <f t="shared" si="826"/>
        <v>Inner-TI</v>
      </c>
    </row>
    <row r="1990" spans="5:40" x14ac:dyDescent="0.3">
      <c r="E1990" s="12">
        <v>40981.277777777781</v>
      </c>
      <c r="F1990" s="16">
        <v>17.91</v>
      </c>
      <c r="G1990" s="16">
        <v>1978.340026855466</v>
      </c>
      <c r="H1990" s="29">
        <v>1.2026540121371678</v>
      </c>
      <c r="I1990" s="26">
        <v>293.60000000000002</v>
      </c>
      <c r="J1990" s="30">
        <v>0.11501954215522055</v>
      </c>
      <c r="K1990" s="31">
        <v>0.16996355405102753</v>
      </c>
      <c r="L1990" s="111">
        <f t="shared" si="806"/>
        <v>2.1</v>
      </c>
      <c r="M1990" s="112">
        <f t="shared" si="807"/>
        <v>0.12</v>
      </c>
      <c r="N1990" s="112" t="b">
        <f t="shared" si="808"/>
        <v>0</v>
      </c>
      <c r="O1990" s="112" t="b">
        <f t="shared" si="809"/>
        <v>1</v>
      </c>
      <c r="P1990" s="113">
        <f t="shared" si="810"/>
        <v>21</v>
      </c>
      <c r="Q1990" s="113">
        <f t="shared" si="811"/>
        <v>14</v>
      </c>
      <c r="R1990" s="114" t="str">
        <f t="shared" si="827"/>
        <v>2.1-0.12</v>
      </c>
      <c r="S1990" s="127">
        <f t="shared" si="812"/>
        <v>0</v>
      </c>
      <c r="T1990" s="112" t="b">
        <f t="shared" si="813"/>
        <v>0</v>
      </c>
      <c r="U1990" s="22">
        <f t="shared" si="814"/>
        <v>17.800428532712413</v>
      </c>
      <c r="V1990" s="22">
        <f t="shared" si="815"/>
        <v>2.1091635869421461</v>
      </c>
      <c r="W1990" s="81">
        <f t="shared" si="816"/>
        <v>18</v>
      </c>
      <c r="X1990" s="22">
        <f t="shared" si="817"/>
        <v>0.87532189421823947</v>
      </c>
      <c r="Y1990" s="3">
        <f>IF(U1990&gt;'Power Curve'!$C$37,0,INDEX(Ci,$W1990,1)*POWER(1-X1990,3)+INDEX(Ci,$W1990,2)*3*X1990*POWER(1-X1990,2)+INDEX(Ci,$W1990,3)*3*POWER(X1990,2)*(1-X1990)+INDEX(Ci,$W1990,4)*POWER(X1990,3))</f>
        <v>1980.1748929269957</v>
      </c>
      <c r="Z1990" s="3">
        <f t="shared" si="818"/>
        <v>1980.1748929269957</v>
      </c>
      <c r="AA1990" s="3">
        <f t="shared" si="819"/>
        <v>1978.340026855466</v>
      </c>
      <c r="AB1990" s="3">
        <f t="shared" si="828"/>
        <v>1.8348660715296319</v>
      </c>
      <c r="AC1990" s="3">
        <f t="shared" si="829"/>
        <v>1.8348660715296319</v>
      </c>
      <c r="AE1990" s="34">
        <f t="shared" si="820"/>
        <v>18</v>
      </c>
      <c r="AF1990" s="73" t="b">
        <f>COUNTIF('Power Curve'!$D$2:$D$31,AE1990)&gt;0</f>
        <v>1</v>
      </c>
      <c r="AG1990" s="73" t="b">
        <f t="shared" si="821"/>
        <v>0</v>
      </c>
      <c r="AH1990" s="73" t="b">
        <f t="shared" si="830"/>
        <v>1</v>
      </c>
      <c r="AI1990" s="34" t="str">
        <f t="shared" si="822"/>
        <v>Inner</v>
      </c>
      <c r="AJ1990" s="35" t="str">
        <f t="shared" si="831"/>
        <v>2.1-2.2</v>
      </c>
      <c r="AK1990" s="36" t="str">
        <f t="shared" si="823"/>
        <v>6-7</v>
      </c>
      <c r="AL1990" s="36" t="str">
        <f t="shared" si="824"/>
        <v>Mar</v>
      </c>
      <c r="AM1990" s="35" t="str">
        <f t="shared" si="825"/>
        <v>285-295</v>
      </c>
      <c r="AN1990" s="36" t="str">
        <f t="shared" si="826"/>
        <v>Inner-TI</v>
      </c>
    </row>
    <row r="1991" spans="5:40" x14ac:dyDescent="0.3">
      <c r="E1991" s="12">
        <v>40981.284722222219</v>
      </c>
      <c r="F1991" s="16">
        <v>17.399999999999999</v>
      </c>
      <c r="G1991" s="16">
        <v>1981.109970092778</v>
      </c>
      <c r="H1991" s="29">
        <v>1.2025307083916783</v>
      </c>
      <c r="I1991" s="26">
        <v>295.60000000000002</v>
      </c>
      <c r="J1991" s="30">
        <v>0.12241379310344828</v>
      </c>
      <c r="K1991" s="31">
        <v>0.13260072777690496</v>
      </c>
      <c r="L1991" s="111">
        <f t="shared" si="806"/>
        <v>2</v>
      </c>
      <c r="M1991" s="112">
        <f t="shared" si="807"/>
        <v>0.12</v>
      </c>
      <c r="N1991" s="112" t="b">
        <f t="shared" si="808"/>
        <v>1</v>
      </c>
      <c r="O1991" s="112" t="b">
        <f t="shared" si="809"/>
        <v>1</v>
      </c>
      <c r="P1991" s="113">
        <f t="shared" si="810"/>
        <v>19.999999999999996</v>
      </c>
      <c r="Q1991" s="113">
        <f t="shared" si="811"/>
        <v>14</v>
      </c>
      <c r="R1991" s="114" t="str">
        <f t="shared" si="827"/>
        <v>2-0.12</v>
      </c>
      <c r="S1991" s="127">
        <f t="shared" si="812"/>
        <v>-4.1701804814553699E-4</v>
      </c>
      <c r="T1991" s="112" t="b">
        <f t="shared" si="813"/>
        <v>1</v>
      </c>
      <c r="U1991" s="22">
        <f t="shared" si="814"/>
        <v>17.292957623147153</v>
      </c>
      <c r="V1991" s="22">
        <f t="shared" si="815"/>
        <v>2.0307323219959041</v>
      </c>
      <c r="W1991" s="81">
        <f t="shared" si="816"/>
        <v>18</v>
      </c>
      <c r="X1991" s="22">
        <f t="shared" si="817"/>
        <v>0.32932923729398922</v>
      </c>
      <c r="Y1991" s="3">
        <f>IF(U1991&gt;'Power Curve'!$C$37,0,INDEX(Ci,$W1991,1)*POWER(1-X1991,3)+INDEX(Ci,$W1991,2)*3*X1991*POWER(1-X1991,2)+INDEX(Ci,$W1991,3)*3*POWER(X1991,2)*(1-X1991)+INDEX(Ci,$W1991,4)*POWER(X1991,3))</f>
        <v>1983.8450260340703</v>
      </c>
      <c r="Z1991" s="3">
        <f t="shared" si="818"/>
        <v>1983.0177268534903</v>
      </c>
      <c r="AA1991" s="3">
        <f t="shared" si="819"/>
        <v>1981.109970092778</v>
      </c>
      <c r="AB1991" s="3">
        <f t="shared" si="828"/>
        <v>1.9077567607123456</v>
      </c>
      <c r="AC1991" s="3">
        <f t="shared" si="829"/>
        <v>1.9077567607123456</v>
      </c>
      <c r="AE1991" s="34">
        <f t="shared" si="820"/>
        <v>17</v>
      </c>
      <c r="AF1991" s="73" t="b">
        <f>COUNTIF('Power Curve'!$D$2:$D$31,AE1991)&gt;0</f>
        <v>1</v>
      </c>
      <c r="AG1991" s="73" t="b">
        <f t="shared" si="821"/>
        <v>0</v>
      </c>
      <c r="AH1991" s="73" t="b">
        <f t="shared" si="830"/>
        <v>1</v>
      </c>
      <c r="AI1991" s="34" t="str">
        <f t="shared" si="822"/>
        <v>Inner</v>
      </c>
      <c r="AJ1991" s="35" t="str">
        <f t="shared" si="831"/>
        <v>2.0-2.1</v>
      </c>
      <c r="AK1991" s="36" t="str">
        <f t="shared" si="823"/>
        <v>6-7</v>
      </c>
      <c r="AL1991" s="36" t="str">
        <f t="shared" si="824"/>
        <v>Mar</v>
      </c>
      <c r="AM1991" s="35" t="str">
        <f t="shared" si="825"/>
        <v>295-305</v>
      </c>
      <c r="AN1991" s="36" t="str">
        <f t="shared" si="826"/>
        <v>Inner-TI</v>
      </c>
    </row>
    <row r="1992" spans="5:40" x14ac:dyDescent="0.3">
      <c r="E1992" s="12">
        <v>40981.298611111109</v>
      </c>
      <c r="F1992" s="16">
        <v>18.22</v>
      </c>
      <c r="G1992" s="16">
        <v>1967.0200347900441</v>
      </c>
      <c r="H1992" s="29">
        <v>1.2031674388915226</v>
      </c>
      <c r="I1992" s="26">
        <v>292.60000000000002</v>
      </c>
      <c r="J1992" s="30">
        <v>0.10482985729967069</v>
      </c>
      <c r="K1992" s="31">
        <v>0.1265698772455672</v>
      </c>
      <c r="L1992" s="111">
        <f t="shared" si="806"/>
        <v>2.2000000000000002</v>
      </c>
      <c r="M1992" s="112">
        <f t="shared" si="807"/>
        <v>9.9999999999999992E-2</v>
      </c>
      <c r="N1992" s="112" t="b">
        <f t="shared" si="808"/>
        <v>0</v>
      </c>
      <c r="O1992" s="112" t="b">
        <f t="shared" si="809"/>
        <v>1</v>
      </c>
      <c r="P1992" s="113">
        <f t="shared" si="810"/>
        <v>22</v>
      </c>
      <c r="Q1992" s="113">
        <f t="shared" si="811"/>
        <v>16</v>
      </c>
      <c r="R1992" s="114" t="str">
        <f t="shared" si="827"/>
        <v>2.2-0.1</v>
      </c>
      <c r="S1992" s="127">
        <f t="shared" si="812"/>
        <v>0</v>
      </c>
      <c r="T1992" s="112" t="b">
        <f t="shared" si="813"/>
        <v>0</v>
      </c>
      <c r="U1992" s="22">
        <f t="shared" si="814"/>
        <v>18.111108532347963</v>
      </c>
      <c r="V1992" s="22">
        <f t="shared" si="815"/>
        <v>2.1571801823875654</v>
      </c>
      <c r="W1992" s="81">
        <f t="shared" si="816"/>
        <v>19</v>
      </c>
      <c r="X1992" s="22">
        <f t="shared" si="817"/>
        <v>0.33984630012201072</v>
      </c>
      <c r="Y1992" s="3">
        <f>IF(U1992&gt;'Power Curve'!$C$37,0,INDEX(Ci,$W1992,1)*POWER(1-X1992,3)+INDEX(Ci,$W1992,2)*3*X1992*POWER(1-X1992,2)+INDEX(Ci,$W1992,3)*3*POWER(X1992,2)*(1-X1992)+INDEX(Ci,$W1992,4)*POWER(X1992,3))</f>
        <v>1982.5028671577895</v>
      </c>
      <c r="Z1992" s="3">
        <f t="shared" si="818"/>
        <v>1982.5028671577895</v>
      </c>
      <c r="AA1992" s="3">
        <f t="shared" si="819"/>
        <v>1967.0200347900441</v>
      </c>
      <c r="AB1992" s="3">
        <f t="shared" si="828"/>
        <v>15.482832367745459</v>
      </c>
      <c r="AC1992" s="3">
        <f t="shared" si="829"/>
        <v>15.482832367745459</v>
      </c>
      <c r="AE1992" s="34">
        <f t="shared" si="820"/>
        <v>18</v>
      </c>
      <c r="AF1992" s="73" t="b">
        <f>COUNTIF('Power Curve'!$D$2:$D$31,AE1992)&gt;0</f>
        <v>1</v>
      </c>
      <c r="AG1992" s="73" t="b">
        <f t="shared" si="821"/>
        <v>0</v>
      </c>
      <c r="AH1992" s="73" t="b">
        <f t="shared" si="830"/>
        <v>1</v>
      </c>
      <c r="AI1992" s="34" t="str">
        <f t="shared" si="822"/>
        <v>Inner</v>
      </c>
      <c r="AJ1992" s="35" t="str">
        <f t="shared" si="831"/>
        <v>2.1-2.2</v>
      </c>
      <c r="AK1992" s="36" t="str">
        <f t="shared" si="823"/>
        <v>7-8</v>
      </c>
      <c r="AL1992" s="36" t="str">
        <f t="shared" si="824"/>
        <v>Mar</v>
      </c>
      <c r="AM1992" s="35" t="str">
        <f t="shared" si="825"/>
        <v>285-295</v>
      </c>
      <c r="AN1992" s="36" t="str">
        <f t="shared" si="826"/>
        <v>Inner-TI</v>
      </c>
    </row>
    <row r="1993" spans="5:40" x14ac:dyDescent="0.3">
      <c r="E1993" s="12">
        <v>40981.305555555555</v>
      </c>
      <c r="F1993" s="16">
        <v>18.940000000000001</v>
      </c>
      <c r="G1993" s="16">
        <v>1978.4399719238311</v>
      </c>
      <c r="H1993" s="29">
        <v>1.2033911328924471</v>
      </c>
      <c r="I1993" s="26">
        <v>292.5</v>
      </c>
      <c r="J1993" s="30">
        <v>9.9260823653643068E-2</v>
      </c>
      <c r="K1993" s="31">
        <v>0.10876536271631863</v>
      </c>
      <c r="L1993" s="111">
        <f t="shared" si="806"/>
        <v>2.3000000000000003</v>
      </c>
      <c r="M1993" s="112">
        <f t="shared" si="807"/>
        <v>9.9999999999999992E-2</v>
      </c>
      <c r="N1993" s="112" t="b">
        <f t="shared" si="808"/>
        <v>0</v>
      </c>
      <c r="O1993" s="112" t="b">
        <f t="shared" si="809"/>
        <v>1</v>
      </c>
      <c r="P1993" s="113">
        <f t="shared" si="810"/>
        <v>23</v>
      </c>
      <c r="Q1993" s="113">
        <f t="shared" si="811"/>
        <v>16</v>
      </c>
      <c r="R1993" s="114" t="str">
        <f t="shared" si="827"/>
        <v>2.3-0.1</v>
      </c>
      <c r="S1993" s="127">
        <f t="shared" si="812"/>
        <v>0</v>
      </c>
      <c r="T1993" s="112" t="b">
        <f t="shared" si="813"/>
        <v>0</v>
      </c>
      <c r="U1993" s="22">
        <f t="shared" si="814"/>
        <v>18.827972160049637</v>
      </c>
      <c r="V1993" s="22">
        <f t="shared" si="815"/>
        <v>2.267973766915909</v>
      </c>
      <c r="W1993" s="81">
        <f t="shared" si="816"/>
        <v>20</v>
      </c>
      <c r="X1993" s="22">
        <f t="shared" si="817"/>
        <v>0.59049041630000298</v>
      </c>
      <c r="Y1993" s="3">
        <f>IF(U1993&gt;'Power Curve'!$C$37,0,INDEX(Ci,$W1993,1)*POWER(1-X1993,3)+INDEX(Ci,$W1993,2)*3*X1993*POWER(1-X1993,2)+INDEX(Ci,$W1993,3)*3*POWER(X1993,2)*(1-X1993)+INDEX(Ci,$W1993,4)*POWER(X1993,3))</f>
        <v>1989.4713307698571</v>
      </c>
      <c r="Z1993" s="3">
        <f t="shared" si="818"/>
        <v>1989.4713307698571</v>
      </c>
      <c r="AA1993" s="3">
        <f t="shared" si="819"/>
        <v>1978.4399719238311</v>
      </c>
      <c r="AB1993" s="3">
        <f t="shared" si="828"/>
        <v>11.031358846026023</v>
      </c>
      <c r="AC1993" s="3">
        <f t="shared" si="829"/>
        <v>11.031358846026023</v>
      </c>
      <c r="AE1993" s="34">
        <f t="shared" si="820"/>
        <v>19</v>
      </c>
      <c r="AF1993" s="73" t="b">
        <f>COUNTIF('Power Curve'!$D$2:$D$31,AE1993)&gt;0</f>
        <v>1</v>
      </c>
      <c r="AG1993" s="73" t="b">
        <f t="shared" si="821"/>
        <v>0</v>
      </c>
      <c r="AH1993" s="73" t="b">
        <f t="shared" si="830"/>
        <v>1</v>
      </c>
      <c r="AI1993" s="34" t="str">
        <f t="shared" si="822"/>
        <v>Outer</v>
      </c>
      <c r="AJ1993" s="35" t="str">
        <f t="shared" si="831"/>
        <v>2.2-2.3</v>
      </c>
      <c r="AK1993" s="36" t="str">
        <f t="shared" si="823"/>
        <v>7-8</v>
      </c>
      <c r="AL1993" s="36" t="str">
        <f t="shared" si="824"/>
        <v>Mar</v>
      </c>
      <c r="AM1993" s="35" t="str">
        <f t="shared" si="825"/>
        <v>285-295</v>
      </c>
      <c r="AN1993" s="36" t="str">
        <f t="shared" si="826"/>
        <v>HWS-LTI</v>
      </c>
    </row>
    <row r="1994" spans="5:40" x14ac:dyDescent="0.3">
      <c r="E1994" s="12">
        <v>40981.3125</v>
      </c>
      <c r="F1994" s="16">
        <v>19.059999999999999</v>
      </c>
      <c r="G1994" s="16">
        <v>1978.5299530029349</v>
      </c>
      <c r="H1994" s="29">
        <v>1.2032228226125441</v>
      </c>
      <c r="I1994" s="26">
        <v>294.10000000000002</v>
      </c>
      <c r="J1994" s="30">
        <v>9.1815320041972723E-2</v>
      </c>
      <c r="K1994" s="31">
        <v>0.14417851683125277</v>
      </c>
      <c r="L1994" s="111">
        <f t="shared" si="806"/>
        <v>2.3000000000000003</v>
      </c>
      <c r="M1994" s="112">
        <f t="shared" si="807"/>
        <v>0.09</v>
      </c>
      <c r="N1994" s="112" t="b">
        <f t="shared" si="808"/>
        <v>0</v>
      </c>
      <c r="O1994" s="112" t="b">
        <f t="shared" si="809"/>
        <v>1</v>
      </c>
      <c r="P1994" s="113">
        <f t="shared" si="810"/>
        <v>23</v>
      </c>
      <c r="Q1994" s="113">
        <f t="shared" si="811"/>
        <v>17</v>
      </c>
      <c r="R1994" s="114" t="str">
        <f t="shared" si="827"/>
        <v>2.3-0.09</v>
      </c>
      <c r="S1994" s="127">
        <f t="shared" si="812"/>
        <v>0</v>
      </c>
      <c r="T1994" s="112" t="b">
        <f t="shared" si="813"/>
        <v>0</v>
      </c>
      <c r="U1994" s="22">
        <f t="shared" si="814"/>
        <v>18.946378990838866</v>
      </c>
      <c r="V1994" s="22">
        <f t="shared" si="815"/>
        <v>2.2862739243082424</v>
      </c>
      <c r="W1994" s="81">
        <f t="shared" si="816"/>
        <v>20</v>
      </c>
      <c r="X1994" s="22">
        <f t="shared" si="817"/>
        <v>0.79706360612218119</v>
      </c>
      <c r="Y1994" s="3">
        <f>IF(U1994&gt;'Power Curve'!$C$37,0,INDEX(Ci,$W1994,1)*POWER(1-X1994,3)+INDEX(Ci,$W1994,2)*3*X1994*POWER(1-X1994,2)+INDEX(Ci,$W1994,3)*3*POWER(X1994,2)*(1-X1994)+INDEX(Ci,$W1994,4)*POWER(X1994,3))</f>
        <v>1989.4713307698573</v>
      </c>
      <c r="Z1994" s="3">
        <f t="shared" si="818"/>
        <v>1989.4713307698573</v>
      </c>
      <c r="AA1994" s="3">
        <f t="shared" si="819"/>
        <v>1978.5299530029349</v>
      </c>
      <c r="AB1994" s="3">
        <f t="shared" si="828"/>
        <v>10.941377766922415</v>
      </c>
      <c r="AC1994" s="3">
        <f t="shared" si="829"/>
        <v>10.941377766922415</v>
      </c>
      <c r="AE1994" s="34">
        <f t="shared" si="820"/>
        <v>19</v>
      </c>
      <c r="AF1994" s="73" t="b">
        <f>COUNTIF('Power Curve'!$D$2:$D$31,AE1994)&gt;0</f>
        <v>1</v>
      </c>
      <c r="AG1994" s="73" t="b">
        <f t="shared" si="821"/>
        <v>0</v>
      </c>
      <c r="AH1994" s="73" t="b">
        <f t="shared" si="830"/>
        <v>1</v>
      </c>
      <c r="AI1994" s="34" t="str">
        <f t="shared" si="822"/>
        <v>Outer</v>
      </c>
      <c r="AJ1994" s="35" t="str">
        <f t="shared" si="831"/>
        <v>2.2-2.3</v>
      </c>
      <c r="AK1994" s="36" t="str">
        <f t="shared" si="823"/>
        <v>7-8</v>
      </c>
      <c r="AL1994" s="36" t="str">
        <f t="shared" si="824"/>
        <v>Mar</v>
      </c>
      <c r="AM1994" s="35" t="str">
        <f t="shared" si="825"/>
        <v>285-295</v>
      </c>
      <c r="AN1994" s="36" t="str">
        <f t="shared" si="826"/>
        <v>HWS-LTI</v>
      </c>
    </row>
    <row r="1995" spans="5:40" x14ac:dyDescent="0.3">
      <c r="E1995" s="12">
        <v>40981.319444444445</v>
      </c>
      <c r="F1995" s="16">
        <v>18.36</v>
      </c>
      <c r="G1995" s="16">
        <v>1979.860046386716</v>
      </c>
      <c r="H1995" s="29">
        <v>1.2025185077670464</v>
      </c>
      <c r="I1995" s="26">
        <v>298.5</v>
      </c>
      <c r="J1995" s="30">
        <v>0.1383442265795207</v>
      </c>
      <c r="K1995" s="31">
        <v>9.3690936409740327E-2</v>
      </c>
      <c r="L1995" s="111">
        <f t="shared" si="806"/>
        <v>2.2000000000000002</v>
      </c>
      <c r="M1995" s="112">
        <f t="shared" si="807"/>
        <v>0.14000000000000001</v>
      </c>
      <c r="N1995" s="112" t="b">
        <f t="shared" si="808"/>
        <v>0</v>
      </c>
      <c r="O1995" s="112" t="b">
        <f t="shared" si="809"/>
        <v>1</v>
      </c>
      <c r="P1995" s="113">
        <f t="shared" si="810"/>
        <v>22</v>
      </c>
      <c r="Q1995" s="113">
        <f t="shared" si="811"/>
        <v>12</v>
      </c>
      <c r="R1995" s="114" t="str">
        <f t="shared" si="827"/>
        <v>2.2-0.14</v>
      </c>
      <c r="S1995" s="127">
        <f t="shared" si="812"/>
        <v>0</v>
      </c>
      <c r="T1995" s="112" t="b">
        <f t="shared" si="813"/>
        <v>0</v>
      </c>
      <c r="U1995" s="22">
        <f t="shared" si="814"/>
        <v>18.246990126374296</v>
      </c>
      <c r="V1995" s="22">
        <f t="shared" si="815"/>
        <v>2.1781811207694854</v>
      </c>
      <c r="W1995" s="81">
        <f t="shared" si="816"/>
        <v>19</v>
      </c>
      <c r="X1995" s="22">
        <f t="shared" si="817"/>
        <v>0.57690605528180461</v>
      </c>
      <c r="Y1995" s="3">
        <f>IF(U1995&gt;'Power Curve'!$C$37,0,INDEX(Ci,$W1995,1)*POWER(1-X1995,3)+INDEX(Ci,$W1995,2)*3*X1995*POWER(1-X1995,2)+INDEX(Ci,$W1995,3)*3*POWER(X1995,2)*(1-X1995)+INDEX(Ci,$W1995,4)*POWER(X1995,3))</f>
        <v>1985.801056336479</v>
      </c>
      <c r="Z1995" s="3">
        <f t="shared" si="818"/>
        <v>1985.801056336479</v>
      </c>
      <c r="AA1995" s="3">
        <f t="shared" si="819"/>
        <v>1979.860046386716</v>
      </c>
      <c r="AB1995" s="3">
        <f t="shared" si="828"/>
        <v>5.941009949762929</v>
      </c>
      <c r="AC1995" s="3">
        <f t="shared" si="829"/>
        <v>5.941009949762929</v>
      </c>
      <c r="AE1995" s="34">
        <f t="shared" si="820"/>
        <v>18</v>
      </c>
      <c r="AF1995" s="73" t="b">
        <f>COUNTIF('Power Curve'!$D$2:$D$31,AE1995)&gt;0</f>
        <v>1</v>
      </c>
      <c r="AG1995" s="73" t="b">
        <f t="shared" si="821"/>
        <v>0</v>
      </c>
      <c r="AH1995" s="73" t="b">
        <f t="shared" si="830"/>
        <v>1</v>
      </c>
      <c r="AI1995" s="34" t="str">
        <f t="shared" si="822"/>
        <v>Outer</v>
      </c>
      <c r="AJ1995" s="35" t="str">
        <f t="shared" si="831"/>
        <v>2.1-2.2</v>
      </c>
      <c r="AK1995" s="36" t="str">
        <f t="shared" si="823"/>
        <v>7-8</v>
      </c>
      <c r="AL1995" s="36" t="str">
        <f t="shared" si="824"/>
        <v>Mar</v>
      </c>
      <c r="AM1995" s="35" t="str">
        <f t="shared" si="825"/>
        <v>295-305</v>
      </c>
      <c r="AN1995" s="36" t="str">
        <f t="shared" si="826"/>
        <v>Inner-TI</v>
      </c>
    </row>
    <row r="1996" spans="5:40" x14ac:dyDescent="0.3">
      <c r="E1996" s="12">
        <v>40981.326388888891</v>
      </c>
      <c r="F1996" s="16">
        <v>18.41</v>
      </c>
      <c r="G1996" s="16">
        <v>1985.1700134277371</v>
      </c>
      <c r="H1996" s="29">
        <v>1.2031547136700229</v>
      </c>
      <c r="I1996" s="26">
        <v>297</v>
      </c>
      <c r="J1996" s="30">
        <v>0.12167300380228138</v>
      </c>
      <c r="K1996" s="31">
        <v>9.3904556409524817E-2</v>
      </c>
      <c r="L1996" s="111">
        <f t="shared" si="806"/>
        <v>2.2000000000000002</v>
      </c>
      <c r="M1996" s="112">
        <f t="shared" si="807"/>
        <v>0.12</v>
      </c>
      <c r="N1996" s="112" t="b">
        <f t="shared" si="808"/>
        <v>0</v>
      </c>
      <c r="O1996" s="112" t="b">
        <f t="shared" si="809"/>
        <v>1</v>
      </c>
      <c r="P1996" s="113">
        <f t="shared" si="810"/>
        <v>22</v>
      </c>
      <c r="Q1996" s="113">
        <f t="shared" si="811"/>
        <v>14</v>
      </c>
      <c r="R1996" s="114" t="str">
        <f t="shared" si="827"/>
        <v>2.2-0.12</v>
      </c>
      <c r="S1996" s="127">
        <f t="shared" si="812"/>
        <v>0</v>
      </c>
      <c r="T1996" s="112" t="b">
        <f t="shared" si="813"/>
        <v>0</v>
      </c>
      <c r="U1996" s="22">
        <f t="shared" si="814"/>
        <v>18.299908484744403</v>
      </c>
      <c r="V1996" s="22">
        <f t="shared" si="815"/>
        <v>2.1863598236421322</v>
      </c>
      <c r="W1996" s="81">
        <f t="shared" si="816"/>
        <v>19</v>
      </c>
      <c r="X1996" s="22">
        <f t="shared" si="817"/>
        <v>0.66922770611734494</v>
      </c>
      <c r="Y1996" s="3">
        <f>IF(U1996&gt;'Power Curve'!$C$37,0,INDEX(Ci,$W1996,1)*POWER(1-X1996,3)+INDEX(Ci,$W1996,2)*3*X1996*POWER(1-X1996,2)+INDEX(Ci,$W1996,3)*3*POWER(X1996,2)*(1-X1996)+INDEX(Ci,$W1996,4)*POWER(X1996,3))</f>
        <v>1987.035739279655</v>
      </c>
      <c r="Z1996" s="3">
        <f t="shared" si="818"/>
        <v>1987.035739279655</v>
      </c>
      <c r="AA1996" s="3">
        <f t="shared" si="819"/>
        <v>1985.1700134277371</v>
      </c>
      <c r="AB1996" s="3">
        <f t="shared" si="828"/>
        <v>1.8657258519178868</v>
      </c>
      <c r="AC1996" s="3">
        <f t="shared" si="829"/>
        <v>1.8657258519178868</v>
      </c>
      <c r="AE1996" s="34">
        <f t="shared" si="820"/>
        <v>18</v>
      </c>
      <c r="AF1996" s="73" t="b">
        <f>COUNTIF('Power Curve'!$D$2:$D$31,AE1996)&gt;0</f>
        <v>1</v>
      </c>
      <c r="AG1996" s="73" t="b">
        <f t="shared" si="821"/>
        <v>0</v>
      </c>
      <c r="AH1996" s="73" t="b">
        <f t="shared" si="830"/>
        <v>1</v>
      </c>
      <c r="AI1996" s="34" t="str">
        <f t="shared" si="822"/>
        <v>Outer</v>
      </c>
      <c r="AJ1996" s="35" t="str">
        <f t="shared" si="831"/>
        <v>2.1-2.2</v>
      </c>
      <c r="AK1996" s="36" t="str">
        <f t="shared" si="823"/>
        <v>7-8</v>
      </c>
      <c r="AL1996" s="36" t="str">
        <f t="shared" si="824"/>
        <v>Mar</v>
      </c>
      <c r="AM1996" s="35" t="str">
        <f t="shared" si="825"/>
        <v>295-305</v>
      </c>
      <c r="AN1996" s="36" t="str">
        <f t="shared" si="826"/>
        <v>Inner-TI</v>
      </c>
    </row>
    <row r="1997" spans="5:40" x14ac:dyDescent="0.3">
      <c r="E1997" s="12">
        <v>40981.333333333336</v>
      </c>
      <c r="F1997" s="16">
        <v>18.25</v>
      </c>
      <c r="G1997" s="16">
        <v>1988.0000152587891</v>
      </c>
      <c r="H1997" s="29">
        <v>1.2033888245922224</v>
      </c>
      <c r="I1997" s="26">
        <v>297.8</v>
      </c>
      <c r="J1997" s="30">
        <v>0.12383561643835615</v>
      </c>
      <c r="K1997" s="31">
        <v>0.11625200391675186</v>
      </c>
      <c r="L1997" s="111">
        <f t="shared" si="806"/>
        <v>2.2000000000000002</v>
      </c>
      <c r="M1997" s="112">
        <f t="shared" si="807"/>
        <v>0.12</v>
      </c>
      <c r="N1997" s="112" t="b">
        <f t="shared" si="808"/>
        <v>0</v>
      </c>
      <c r="O1997" s="112" t="b">
        <f t="shared" si="809"/>
        <v>1</v>
      </c>
      <c r="P1997" s="113">
        <f t="shared" si="810"/>
        <v>22</v>
      </c>
      <c r="Q1997" s="113">
        <f t="shared" si="811"/>
        <v>14</v>
      </c>
      <c r="R1997" s="114" t="str">
        <f t="shared" si="827"/>
        <v>2.2-0.12</v>
      </c>
      <c r="S1997" s="127">
        <f t="shared" si="812"/>
        <v>0</v>
      </c>
      <c r="T1997" s="112" t="b">
        <f t="shared" si="813"/>
        <v>0</v>
      </c>
      <c r="U1997" s="22">
        <f t="shared" si="814"/>
        <v>18.142041827902126</v>
      </c>
      <c r="V1997" s="22">
        <f t="shared" si="815"/>
        <v>2.1619610229314055</v>
      </c>
      <c r="W1997" s="81">
        <f t="shared" si="816"/>
        <v>19</v>
      </c>
      <c r="X1997" s="22">
        <f t="shared" si="817"/>
        <v>0.39381269286931991</v>
      </c>
      <c r="Y1997" s="3">
        <f>IF(U1997&gt;'Power Curve'!$C$37,0,INDEX(Ci,$W1997,1)*POWER(1-X1997,3)+INDEX(Ci,$W1997,2)*3*X1997*POWER(1-X1997,2)+INDEX(Ci,$W1997,3)*3*POWER(X1997,2)*(1-X1997)+INDEX(Ci,$W1997,4)*POWER(X1997,3))</f>
        <v>1983.2180591303886</v>
      </c>
      <c r="Z1997" s="3">
        <f t="shared" si="818"/>
        <v>1983.2180591303886</v>
      </c>
      <c r="AA1997" s="3">
        <f t="shared" si="819"/>
        <v>1988.0000152587891</v>
      </c>
      <c r="AB1997" s="3">
        <f t="shared" si="828"/>
        <v>-4.7819561284004521</v>
      </c>
      <c r="AC1997" s="3">
        <f t="shared" si="829"/>
        <v>4.7819561284004521</v>
      </c>
      <c r="AE1997" s="34">
        <f t="shared" si="820"/>
        <v>18</v>
      </c>
      <c r="AF1997" s="73" t="b">
        <f>COUNTIF('Power Curve'!$D$2:$D$31,AE1997)&gt;0</f>
        <v>1</v>
      </c>
      <c r="AG1997" s="73" t="b">
        <f t="shared" si="821"/>
        <v>0</v>
      </c>
      <c r="AH1997" s="73" t="b">
        <f t="shared" si="830"/>
        <v>1</v>
      </c>
      <c r="AI1997" s="34" t="str">
        <f t="shared" si="822"/>
        <v>Inner</v>
      </c>
      <c r="AJ1997" s="35" t="str">
        <f t="shared" si="831"/>
        <v>2.1-2.2</v>
      </c>
      <c r="AK1997" s="36" t="str">
        <f t="shared" si="823"/>
        <v>8-9</v>
      </c>
      <c r="AL1997" s="36" t="str">
        <f t="shared" si="824"/>
        <v>Mar</v>
      </c>
      <c r="AM1997" s="35" t="str">
        <f t="shared" si="825"/>
        <v>295-305</v>
      </c>
      <c r="AN1997" s="36" t="str">
        <f t="shared" si="826"/>
        <v>Inner-TI</v>
      </c>
    </row>
    <row r="1998" spans="5:40" x14ac:dyDescent="0.3">
      <c r="E1998" s="12">
        <v>40981.340277777781</v>
      </c>
      <c r="F1998" s="16">
        <v>17.39</v>
      </c>
      <c r="G1998" s="16">
        <v>1994.9900054931691</v>
      </c>
      <c r="H1998" s="29">
        <v>1.2039016535515845</v>
      </c>
      <c r="I1998" s="26">
        <v>296.2</v>
      </c>
      <c r="J1998" s="30">
        <v>0.10350776308223117</v>
      </c>
      <c r="K1998" s="31">
        <v>0.10084078602133267</v>
      </c>
      <c r="L1998" s="111">
        <f t="shared" si="806"/>
        <v>2</v>
      </c>
      <c r="M1998" s="112">
        <f t="shared" si="807"/>
        <v>9.9999999999999992E-2</v>
      </c>
      <c r="N1998" s="112" t="b">
        <f t="shared" si="808"/>
        <v>1</v>
      </c>
      <c r="O1998" s="112" t="b">
        <f t="shared" si="809"/>
        <v>1</v>
      </c>
      <c r="P1998" s="113">
        <f t="shared" si="810"/>
        <v>19.999999999999996</v>
      </c>
      <c r="Q1998" s="113">
        <f t="shared" si="811"/>
        <v>16</v>
      </c>
      <c r="R1998" s="114" t="str">
        <f t="shared" si="827"/>
        <v>2-0.1</v>
      </c>
      <c r="S1998" s="127">
        <f t="shared" si="812"/>
        <v>1.4967083551594487E-3</v>
      </c>
      <c r="T1998" s="112" t="b">
        <f t="shared" si="813"/>
        <v>1</v>
      </c>
      <c r="U1998" s="22">
        <f t="shared" si="814"/>
        <v>17.289584482894966</v>
      </c>
      <c r="V1998" s="22">
        <f t="shared" si="815"/>
        <v>2.0302109922963423</v>
      </c>
      <c r="W1998" s="81">
        <f t="shared" si="816"/>
        <v>18</v>
      </c>
      <c r="X1998" s="22">
        <f t="shared" si="817"/>
        <v>0.32570004442055489</v>
      </c>
      <c r="Y1998" s="3">
        <f>IF(U1998&gt;'Power Curve'!$C$37,0,INDEX(Ci,$W1998,1)*POWER(1-X1998,3)+INDEX(Ci,$W1998,2)*3*X1998*POWER(1-X1998,2)+INDEX(Ci,$W1998,3)*3*POWER(X1998,2)*(1-X1998)+INDEX(Ci,$W1998,4)*POWER(X1998,3))</f>
        <v>1983.8700531270426</v>
      </c>
      <c r="Z1998" s="3">
        <f t="shared" si="818"/>
        <v>1986.8393280111084</v>
      </c>
      <c r="AA1998" s="3">
        <f t="shared" si="819"/>
        <v>1994.9900054931691</v>
      </c>
      <c r="AB1998" s="3">
        <f t="shared" si="828"/>
        <v>-8.1506774820607006</v>
      </c>
      <c r="AC1998" s="3">
        <f t="shared" si="829"/>
        <v>8.1506774820607006</v>
      </c>
      <c r="AE1998" s="34">
        <f t="shared" si="820"/>
        <v>17</v>
      </c>
      <c r="AF1998" s="73" t="b">
        <f>COUNTIF('Power Curve'!$D$2:$D$31,AE1998)&gt;0</f>
        <v>1</v>
      </c>
      <c r="AG1998" s="73" t="b">
        <f t="shared" si="821"/>
        <v>0</v>
      </c>
      <c r="AH1998" s="73" t="b">
        <f t="shared" si="830"/>
        <v>1</v>
      </c>
      <c r="AI1998" s="34" t="str">
        <f t="shared" si="822"/>
        <v>Inner</v>
      </c>
      <c r="AJ1998" s="35" t="str">
        <f t="shared" si="831"/>
        <v>2.0-2.1</v>
      </c>
      <c r="AK1998" s="36" t="str">
        <f t="shared" si="823"/>
        <v>8-9</v>
      </c>
      <c r="AL1998" s="36" t="str">
        <f t="shared" si="824"/>
        <v>Mar</v>
      </c>
      <c r="AM1998" s="35" t="str">
        <f t="shared" si="825"/>
        <v>295-305</v>
      </c>
      <c r="AN1998" s="36" t="str">
        <f t="shared" si="826"/>
        <v>Inner-TI</v>
      </c>
    </row>
    <row r="1999" spans="5:40" x14ac:dyDescent="0.3">
      <c r="E1999" s="12">
        <v>40981.347222222219</v>
      </c>
      <c r="F1999" s="16">
        <v>15.9</v>
      </c>
      <c r="G1999" s="16">
        <v>1990.769958496091</v>
      </c>
      <c r="H1999" s="29">
        <v>1.2046827910702784</v>
      </c>
      <c r="I1999" s="26">
        <v>293.8</v>
      </c>
      <c r="J1999" s="30">
        <v>0.15283018867924528</v>
      </c>
      <c r="K1999" s="31">
        <v>0.15181467856458009</v>
      </c>
      <c r="L1999" s="111">
        <f t="shared" si="806"/>
        <v>1.8000000000000003</v>
      </c>
      <c r="M1999" s="112">
        <f t="shared" si="807"/>
        <v>0.15000000000000002</v>
      </c>
      <c r="N1999" s="112" t="b">
        <f t="shared" si="808"/>
        <v>1</v>
      </c>
      <c r="O1999" s="112" t="b">
        <f t="shared" si="809"/>
        <v>1</v>
      </c>
      <c r="P1999" s="113">
        <f t="shared" si="810"/>
        <v>18</v>
      </c>
      <c r="Q1999" s="113">
        <f t="shared" si="811"/>
        <v>10.999999999999998</v>
      </c>
      <c r="R1999" s="114" t="str">
        <f t="shared" si="827"/>
        <v>1.8-0.15</v>
      </c>
      <c r="S1999" s="127">
        <f t="shared" si="812"/>
        <v>-4.4168342286410719E-3</v>
      </c>
      <c r="T1999" s="112" t="b">
        <f t="shared" si="813"/>
        <v>1</v>
      </c>
      <c r="U1999" s="22">
        <f t="shared" si="814"/>
        <v>15.811606474477674</v>
      </c>
      <c r="V1999" s="22">
        <f t="shared" si="815"/>
        <v>1.8017847267155203</v>
      </c>
      <c r="W1999" s="81">
        <f t="shared" si="816"/>
        <v>16</v>
      </c>
      <c r="X1999" s="22">
        <f t="shared" si="817"/>
        <v>0.81321090866884493</v>
      </c>
      <c r="Y1999" s="3">
        <f>IF(U1999&gt;'Power Curve'!$C$37,0,INDEX(Ci,$W1999,1)*POWER(1-X1999,3)+INDEX(Ci,$W1999,2)*3*X1999*POWER(1-X1999,2)+INDEX(Ci,$W1999,3)*3*POWER(X1999,2)*(1-X1999)+INDEX(Ci,$W1999,4)*POWER(X1999,3))</f>
        <v>1981.8230695057655</v>
      </c>
      <c r="Z1999" s="3">
        <f t="shared" si="818"/>
        <v>1973.0696855372621</v>
      </c>
      <c r="AA1999" s="3">
        <f t="shared" si="819"/>
        <v>1990.769958496091</v>
      </c>
      <c r="AB1999" s="3">
        <f t="shared" si="828"/>
        <v>-17.700272958828918</v>
      </c>
      <c r="AC1999" s="3">
        <f t="shared" si="829"/>
        <v>17.700272958828918</v>
      </c>
      <c r="AE1999" s="34">
        <f t="shared" si="820"/>
        <v>16</v>
      </c>
      <c r="AF1999" s="73" t="b">
        <f>COUNTIF('Power Curve'!$D$2:$D$31,AE1999)&gt;0</f>
        <v>1</v>
      </c>
      <c r="AG1999" s="73" t="b">
        <f t="shared" si="821"/>
        <v>0</v>
      </c>
      <c r="AH1999" s="73" t="b">
        <f t="shared" si="830"/>
        <v>1</v>
      </c>
      <c r="AI1999" s="34" t="str">
        <f t="shared" si="822"/>
        <v>Outer</v>
      </c>
      <c r="AJ1999" s="35" t="str">
        <f t="shared" si="831"/>
        <v>1.8-1.9</v>
      </c>
      <c r="AK1999" s="36" t="str">
        <f t="shared" si="823"/>
        <v>8-9</v>
      </c>
      <c r="AL1999" s="36" t="str">
        <f t="shared" si="824"/>
        <v>Mar</v>
      </c>
      <c r="AM1999" s="35" t="str">
        <f t="shared" si="825"/>
        <v>285-295</v>
      </c>
      <c r="AN1999" s="36" t="str">
        <f t="shared" si="826"/>
        <v>HWS-HTI</v>
      </c>
    </row>
    <row r="2000" spans="5:40" x14ac:dyDescent="0.3">
      <c r="E2000" s="12">
        <v>40981.354166666664</v>
      </c>
      <c r="F2000" s="16">
        <v>14.74</v>
      </c>
      <c r="G2000" s="16">
        <v>1996.640014648443</v>
      </c>
      <c r="H2000" s="29">
        <v>1.2048374918451545</v>
      </c>
      <c r="I2000" s="26">
        <v>299.5</v>
      </c>
      <c r="J2000" s="30">
        <v>0.13297150610583447</v>
      </c>
      <c r="K2000" s="31">
        <v>0.11832284339952742</v>
      </c>
      <c r="L2000" s="111">
        <f t="shared" si="806"/>
        <v>1.6</v>
      </c>
      <c r="M2000" s="112">
        <f t="shared" si="807"/>
        <v>0.13</v>
      </c>
      <c r="N2000" s="112" t="b">
        <f t="shared" si="808"/>
        <v>1</v>
      </c>
      <c r="O2000" s="112" t="b">
        <f t="shared" si="809"/>
        <v>1</v>
      </c>
      <c r="P2000" s="113">
        <f t="shared" si="810"/>
        <v>16</v>
      </c>
      <c r="Q2000" s="113">
        <f t="shared" si="811"/>
        <v>13</v>
      </c>
      <c r="R2000" s="114" t="str">
        <f t="shared" si="827"/>
        <v>1.6-0.13</v>
      </c>
      <c r="S2000" s="127">
        <f t="shared" si="812"/>
        <v>-5.0184284528389592E-3</v>
      </c>
      <c r="T2000" s="112" t="b">
        <f t="shared" si="813"/>
        <v>1</v>
      </c>
      <c r="U2000" s="22">
        <f t="shared" si="814"/>
        <v>14.658682727320588</v>
      </c>
      <c r="V2000" s="22">
        <f t="shared" si="815"/>
        <v>1.6235966450507866</v>
      </c>
      <c r="W2000" s="81">
        <f t="shared" si="816"/>
        <v>15</v>
      </c>
      <c r="X2000" s="22">
        <f t="shared" si="817"/>
        <v>0.67354916036815371</v>
      </c>
      <c r="Y2000" s="3">
        <f>IF(U2000&gt;'Power Curve'!$C$37,0,INDEX(Ci,$W2000,1)*POWER(1-X2000,3)+INDEX(Ci,$W2000,2)*3*X2000*POWER(1-X2000,2)+INDEX(Ci,$W2000,3)*3*POWER(X2000,2)*(1-X2000)+INDEX(Ci,$W2000,4)*POWER(X2000,3))</f>
        <v>1977.9492596156601</v>
      </c>
      <c r="Z2000" s="3">
        <f t="shared" si="818"/>
        <v>1968.0230627729331</v>
      </c>
      <c r="AA2000" s="3">
        <f t="shared" si="819"/>
        <v>1996.640014648443</v>
      </c>
      <c r="AB2000" s="3">
        <f t="shared" si="828"/>
        <v>-28.616951875509812</v>
      </c>
      <c r="AC2000" s="3">
        <f t="shared" si="829"/>
        <v>28.616951875509812</v>
      </c>
      <c r="AE2000" s="34">
        <f t="shared" si="820"/>
        <v>15</v>
      </c>
      <c r="AF2000" s="73" t="b">
        <f>COUNTIF('Power Curve'!$D$2:$D$31,AE2000)&gt;0</f>
        <v>1</v>
      </c>
      <c r="AG2000" s="73" t="b">
        <f t="shared" si="821"/>
        <v>0</v>
      </c>
      <c r="AH2000" s="73" t="b">
        <f t="shared" si="830"/>
        <v>1</v>
      </c>
      <c r="AI2000" s="34" t="str">
        <f t="shared" si="822"/>
        <v>Inner</v>
      </c>
      <c r="AJ2000" s="35" t="str">
        <f t="shared" si="831"/>
        <v>1.6-1.7</v>
      </c>
      <c r="AK2000" s="36" t="str">
        <f t="shared" si="823"/>
        <v>8-9</v>
      </c>
      <c r="AL2000" s="36" t="str">
        <f t="shared" si="824"/>
        <v>Mar</v>
      </c>
      <c r="AM2000" s="35" t="str">
        <f t="shared" si="825"/>
        <v>295-305</v>
      </c>
      <c r="AN2000" s="36" t="str">
        <f t="shared" si="826"/>
        <v>Inner-TI</v>
      </c>
    </row>
    <row r="2001" spans="5:40" x14ac:dyDescent="0.3">
      <c r="E2001" s="12">
        <v>40981.361111111109</v>
      </c>
      <c r="F2001" s="16">
        <v>12.77</v>
      </c>
      <c r="G2001" s="16">
        <v>1991.0300445556641</v>
      </c>
      <c r="H2001" s="29">
        <v>1.2050022378644529</v>
      </c>
      <c r="I2001" s="26">
        <v>297</v>
      </c>
      <c r="J2001" s="30">
        <v>0.12137823022709476</v>
      </c>
      <c r="K2001" s="31">
        <v>7.6439206339116245E-2</v>
      </c>
      <c r="L2001" s="111">
        <f t="shared" si="806"/>
        <v>1.3000000000000003</v>
      </c>
      <c r="M2001" s="112">
        <f t="shared" si="807"/>
        <v>0.12</v>
      </c>
      <c r="N2001" s="112" t="b">
        <f t="shared" si="808"/>
        <v>1</v>
      </c>
      <c r="O2001" s="112" t="b">
        <f t="shared" si="809"/>
        <v>1</v>
      </c>
      <c r="P2001" s="113">
        <f t="shared" si="810"/>
        <v>13.000000000000002</v>
      </c>
      <c r="Q2001" s="113">
        <f t="shared" si="811"/>
        <v>14</v>
      </c>
      <c r="R2001" s="114" t="str">
        <f t="shared" si="827"/>
        <v>1.3-0.12</v>
      </c>
      <c r="S2001" s="127">
        <f t="shared" si="812"/>
        <v>-8.674156854531109E-4</v>
      </c>
      <c r="T2001" s="112" t="b">
        <f t="shared" si="813"/>
        <v>1</v>
      </c>
      <c r="U2001" s="22">
        <f t="shared" si="814"/>
        <v>12.700129582286744</v>
      </c>
      <c r="V2001" s="22">
        <f t="shared" si="815"/>
        <v>1.3208959429336133</v>
      </c>
      <c r="W2001" s="81">
        <f t="shared" si="816"/>
        <v>13</v>
      </c>
      <c r="X2001" s="22">
        <f t="shared" si="817"/>
        <v>0.70170608809056501</v>
      </c>
      <c r="Y2001" s="3">
        <f>IF(U2001&gt;'Power Curve'!$C$37,0,INDEX(Ci,$W2001,1)*POWER(1-X2001,3)+INDEX(Ci,$W2001,2)*3*X2001*POWER(1-X2001,2)+INDEX(Ci,$W2001,3)*3*POWER(X2001,2)*(1-X2001)+INDEX(Ci,$W2001,4)*POWER(X2001,3))</f>
        <v>1944.9916551677416</v>
      </c>
      <c r="Z2001" s="3">
        <f t="shared" si="818"/>
        <v>1943.3045388979735</v>
      </c>
      <c r="AA2001" s="3">
        <f t="shared" si="819"/>
        <v>1991.0300445556641</v>
      </c>
      <c r="AB2001" s="3">
        <f t="shared" si="828"/>
        <v>-47.725505657690519</v>
      </c>
      <c r="AC2001" s="3">
        <f t="shared" si="829"/>
        <v>47.725505657690519</v>
      </c>
      <c r="AE2001" s="34">
        <f t="shared" si="820"/>
        <v>13</v>
      </c>
      <c r="AF2001" s="73" t="b">
        <f>COUNTIF('Power Curve'!$D$2:$D$31,AE2001)&gt;0</f>
        <v>1</v>
      </c>
      <c r="AG2001" s="73" t="b">
        <f t="shared" si="821"/>
        <v>0</v>
      </c>
      <c r="AH2001" s="73" t="b">
        <f t="shared" si="830"/>
        <v>1</v>
      </c>
      <c r="AI2001" s="34" t="str">
        <f t="shared" si="822"/>
        <v>Outer</v>
      </c>
      <c r="AJ2001" s="35" t="str">
        <f t="shared" si="831"/>
        <v>1.3-1.4</v>
      </c>
      <c r="AK2001" s="36" t="str">
        <f t="shared" si="823"/>
        <v>8-9</v>
      </c>
      <c r="AL2001" s="36" t="str">
        <f t="shared" si="824"/>
        <v>Mar</v>
      </c>
      <c r="AM2001" s="35" t="str">
        <f t="shared" si="825"/>
        <v>295-305</v>
      </c>
      <c r="AN2001" s="36" t="str">
        <f t="shared" si="826"/>
        <v>Inner-TI</v>
      </c>
    </row>
    <row r="2002" spans="5:40" x14ac:dyDescent="0.3">
      <c r="E2002" s="12">
        <v>40981.368055555555</v>
      </c>
      <c r="F2002" s="16">
        <v>15.38</v>
      </c>
      <c r="G2002" s="16">
        <v>1980.9900054931641</v>
      </c>
      <c r="H2002" s="29">
        <v>1.2050367910816591</v>
      </c>
      <c r="I2002" s="26">
        <v>296</v>
      </c>
      <c r="J2002" s="30">
        <v>0.11898569570871262</v>
      </c>
      <c r="K2002" s="31">
        <v>6.7282360084470527E-2</v>
      </c>
      <c r="L2002" s="111">
        <f t="shared" si="806"/>
        <v>1.7000000000000002</v>
      </c>
      <c r="M2002" s="112">
        <f t="shared" si="807"/>
        <v>0.12</v>
      </c>
      <c r="N2002" s="112" t="b">
        <f t="shared" si="808"/>
        <v>1</v>
      </c>
      <c r="O2002" s="112" t="b">
        <f t="shared" si="809"/>
        <v>1</v>
      </c>
      <c r="P2002" s="113">
        <f t="shared" si="810"/>
        <v>17</v>
      </c>
      <c r="Q2002" s="113">
        <f t="shared" si="811"/>
        <v>14</v>
      </c>
      <c r="R2002" s="114" t="str">
        <f t="shared" si="827"/>
        <v>1.7-0.12</v>
      </c>
      <c r="S2002" s="127">
        <f t="shared" si="812"/>
        <v>-1.9369753789638688E-3</v>
      </c>
      <c r="T2002" s="112" t="b">
        <f t="shared" si="813"/>
        <v>1</v>
      </c>
      <c r="U2002" s="22">
        <f t="shared" si="814"/>
        <v>15.295995298026471</v>
      </c>
      <c r="V2002" s="22">
        <f t="shared" si="815"/>
        <v>1.7220953572812565</v>
      </c>
      <c r="W2002" s="81">
        <f t="shared" si="816"/>
        <v>16</v>
      </c>
      <c r="X2002" s="22">
        <f t="shared" si="817"/>
        <v>0.29632919338919317</v>
      </c>
      <c r="Y2002" s="3">
        <f>IF(U2002&gt;'Power Curve'!$C$37,0,INDEX(Ci,$W2002,1)*POWER(1-X2002,3)+INDEX(Ci,$W2002,2)*3*X2002*POWER(1-X2002,2)+INDEX(Ci,$W2002,3)*3*POWER(X2002,2)*(1-X2002)+INDEX(Ci,$W2002,4)*POWER(X2002,3))</f>
        <v>1980.1066023590367</v>
      </c>
      <c r="Z2002" s="3">
        <f t="shared" si="818"/>
        <v>1976.2711846225434</v>
      </c>
      <c r="AA2002" s="3">
        <f t="shared" si="819"/>
        <v>1980.9900054931641</v>
      </c>
      <c r="AB2002" s="3">
        <f t="shared" si="828"/>
        <v>-4.7188208706206751</v>
      </c>
      <c r="AC2002" s="3">
        <f t="shared" si="829"/>
        <v>4.7188208706206751</v>
      </c>
      <c r="AE2002" s="34">
        <f t="shared" si="820"/>
        <v>15</v>
      </c>
      <c r="AF2002" s="73" t="b">
        <f>COUNTIF('Power Curve'!$D$2:$D$31,AE2002)&gt;0</f>
        <v>1</v>
      </c>
      <c r="AG2002" s="73" t="b">
        <f t="shared" si="821"/>
        <v>0</v>
      </c>
      <c r="AH2002" s="73" t="b">
        <f t="shared" si="830"/>
        <v>1</v>
      </c>
      <c r="AI2002" s="34" t="str">
        <f t="shared" si="822"/>
        <v>Outer</v>
      </c>
      <c r="AJ2002" s="35" t="str">
        <f t="shared" si="831"/>
        <v>1.7-1.8</v>
      </c>
      <c r="AK2002" s="36" t="str">
        <f t="shared" si="823"/>
        <v>8-9</v>
      </c>
      <c r="AL2002" s="36" t="str">
        <f t="shared" si="824"/>
        <v>Mar</v>
      </c>
      <c r="AM2002" s="35" t="str">
        <f t="shared" si="825"/>
        <v>295-305</v>
      </c>
      <c r="AN2002" s="36" t="str">
        <f t="shared" si="826"/>
        <v>Inner-TI</v>
      </c>
    </row>
    <row r="2003" spans="5:40" x14ac:dyDescent="0.3">
      <c r="E2003" s="12">
        <v>40981.375</v>
      </c>
      <c r="F2003" s="16">
        <v>14.14</v>
      </c>
      <c r="G2003" s="16">
        <v>1974.499938964841</v>
      </c>
      <c r="H2003" s="29">
        <v>1.2050124020097177</v>
      </c>
      <c r="I2003" s="26">
        <v>302.89999999999998</v>
      </c>
      <c r="J2003" s="30">
        <v>0.15205091937765203</v>
      </c>
      <c r="K2003" s="31">
        <v>9.3079816888450947E-2</v>
      </c>
      <c r="L2003" s="111">
        <f t="shared" si="806"/>
        <v>1.5000000000000002</v>
      </c>
      <c r="M2003" s="112">
        <f t="shared" si="807"/>
        <v>0.15000000000000002</v>
      </c>
      <c r="N2003" s="112" t="b">
        <f t="shared" si="808"/>
        <v>1</v>
      </c>
      <c r="O2003" s="112" t="b">
        <f t="shared" si="809"/>
        <v>1</v>
      </c>
      <c r="P2003" s="113">
        <f t="shared" si="810"/>
        <v>15</v>
      </c>
      <c r="Q2003" s="113">
        <f t="shared" si="811"/>
        <v>10.999999999999998</v>
      </c>
      <c r="R2003" s="114" t="str">
        <f t="shared" si="827"/>
        <v>1.5-0.15</v>
      </c>
      <c r="S2003" s="127">
        <f t="shared" si="812"/>
        <v>-1.7284598692948454E-2</v>
      </c>
      <c r="T2003" s="112" t="b">
        <f t="shared" si="813"/>
        <v>1</v>
      </c>
      <c r="U2003" s="22">
        <f t="shared" si="814"/>
        <v>14.062673234794719</v>
      </c>
      <c r="V2003" s="22">
        <f t="shared" si="815"/>
        <v>1.5314814566968025</v>
      </c>
      <c r="W2003" s="81">
        <f t="shared" si="816"/>
        <v>15</v>
      </c>
      <c r="X2003" s="22">
        <f t="shared" si="817"/>
        <v>0.10415761181092907</v>
      </c>
      <c r="Y2003" s="3">
        <f>IF(U2003&gt;'Power Curve'!$C$37,0,INDEX(Ci,$W2003,1)*POWER(1-X2003,3)+INDEX(Ci,$W2003,2)*3*X2003*POWER(1-X2003,2)+INDEX(Ci,$W2003,3)*3*POWER(X2003,2)*(1-X2003)+INDEX(Ci,$W2003,4)*POWER(X2003,3))</f>
        <v>1975.5379221880735</v>
      </c>
      <c r="Z2003" s="3">
        <f t="shared" si="818"/>
        <v>1941.3915420003516</v>
      </c>
      <c r="AA2003" s="3">
        <f t="shared" si="819"/>
        <v>1974.499938964841</v>
      </c>
      <c r="AB2003" s="3">
        <f t="shared" si="828"/>
        <v>-33.10839696448943</v>
      </c>
      <c r="AC2003" s="3">
        <f t="shared" si="829"/>
        <v>33.10839696448943</v>
      </c>
      <c r="AE2003" s="34">
        <f t="shared" si="820"/>
        <v>14</v>
      </c>
      <c r="AF2003" s="73" t="b">
        <f>COUNTIF('Power Curve'!$D$2:$D$31,AE2003)&gt;0</f>
        <v>1</v>
      </c>
      <c r="AG2003" s="73" t="b">
        <f t="shared" si="821"/>
        <v>0</v>
      </c>
      <c r="AH2003" s="73" t="b">
        <f t="shared" si="830"/>
        <v>1</v>
      </c>
      <c r="AI2003" s="34" t="str">
        <f t="shared" si="822"/>
        <v>Outer</v>
      </c>
      <c r="AJ2003" s="35" t="str">
        <f t="shared" si="831"/>
        <v>1.5-1.6</v>
      </c>
      <c r="AK2003" s="36" t="str">
        <f t="shared" si="823"/>
        <v>9-10</v>
      </c>
      <c r="AL2003" s="36" t="str">
        <f t="shared" si="824"/>
        <v>Mar</v>
      </c>
      <c r="AM2003" s="35" t="str">
        <f t="shared" si="825"/>
        <v>295-305</v>
      </c>
      <c r="AN2003" s="36" t="str">
        <f t="shared" si="826"/>
        <v>HWS-HTI</v>
      </c>
    </row>
    <row r="2004" spans="5:40" x14ac:dyDescent="0.3">
      <c r="E2004" s="12">
        <v>40981.381944444445</v>
      </c>
      <c r="F2004" s="16">
        <v>13.33</v>
      </c>
      <c r="G2004" s="16">
        <v>1989.5100250244141</v>
      </c>
      <c r="H2004" s="29">
        <v>1.2056932613840103</v>
      </c>
      <c r="I2004" s="26">
        <v>298.7</v>
      </c>
      <c r="J2004" s="30">
        <v>0.12828207051762941</v>
      </c>
      <c r="K2004" s="31">
        <v>9.9548788813131658E-2</v>
      </c>
      <c r="L2004" s="111">
        <f t="shared" si="806"/>
        <v>1.4000000000000001</v>
      </c>
      <c r="M2004" s="112">
        <f t="shared" si="807"/>
        <v>0.13</v>
      </c>
      <c r="N2004" s="112" t="b">
        <f t="shared" si="808"/>
        <v>1</v>
      </c>
      <c r="O2004" s="112" t="b">
        <f t="shared" si="809"/>
        <v>1</v>
      </c>
      <c r="P2004" s="113">
        <f t="shared" si="810"/>
        <v>14</v>
      </c>
      <c r="Q2004" s="113">
        <f t="shared" si="811"/>
        <v>13</v>
      </c>
      <c r="R2004" s="114" t="str">
        <f t="shared" si="827"/>
        <v>1.4-0.13</v>
      </c>
      <c r="S2004" s="127">
        <f t="shared" si="812"/>
        <v>-2.6749175816282314E-3</v>
      </c>
      <c r="T2004" s="112" t="b">
        <f t="shared" si="813"/>
        <v>1</v>
      </c>
      <c r="U2004" s="22">
        <f t="shared" si="814"/>
        <v>13.25959922901767</v>
      </c>
      <c r="V2004" s="22">
        <f t="shared" si="815"/>
        <v>1.4073637803308836</v>
      </c>
      <c r="W2004" s="81">
        <f t="shared" si="816"/>
        <v>14</v>
      </c>
      <c r="X2004" s="22">
        <f t="shared" si="817"/>
        <v>0.27985931345410264</v>
      </c>
      <c r="Y2004" s="3">
        <f>IF(U2004&gt;'Power Curve'!$C$37,0,INDEX(Ci,$W2004,1)*POWER(1-X2004,3)+INDEX(Ci,$W2004,2)*3*X2004*POWER(1-X2004,2)+INDEX(Ci,$W2004,3)*3*POWER(X2004,2)*(1-X2004)+INDEX(Ci,$W2004,4)*POWER(X2004,3))</f>
        <v>1960.8608110025359</v>
      </c>
      <c r="Z2004" s="3">
        <f t="shared" si="818"/>
        <v>1955.6156699440596</v>
      </c>
      <c r="AA2004" s="3">
        <f t="shared" si="819"/>
        <v>1989.5100250244141</v>
      </c>
      <c r="AB2004" s="3">
        <f t="shared" si="828"/>
        <v>-33.894355080354444</v>
      </c>
      <c r="AC2004" s="3">
        <f t="shared" si="829"/>
        <v>33.894355080354444</v>
      </c>
      <c r="AE2004" s="34">
        <f t="shared" si="820"/>
        <v>13</v>
      </c>
      <c r="AF2004" s="73" t="b">
        <f>COUNTIF('Power Curve'!$D$2:$D$31,AE2004)&gt;0</f>
        <v>1</v>
      </c>
      <c r="AG2004" s="73" t="b">
        <f t="shared" si="821"/>
        <v>0</v>
      </c>
      <c r="AH2004" s="73" t="b">
        <f t="shared" si="830"/>
        <v>1</v>
      </c>
      <c r="AI2004" s="34" t="str">
        <f t="shared" si="822"/>
        <v>Outer</v>
      </c>
      <c r="AJ2004" s="35" t="str">
        <f t="shared" si="831"/>
        <v>1.4-1.5</v>
      </c>
      <c r="AK2004" s="36" t="str">
        <f t="shared" si="823"/>
        <v>9-10</v>
      </c>
      <c r="AL2004" s="36" t="str">
        <f t="shared" si="824"/>
        <v>Mar</v>
      </c>
      <c r="AM2004" s="35" t="str">
        <f t="shared" si="825"/>
        <v>295-305</v>
      </c>
      <c r="AN2004" s="36" t="str">
        <f t="shared" si="826"/>
        <v>Inner-TI</v>
      </c>
    </row>
    <row r="2005" spans="5:40" x14ac:dyDescent="0.3">
      <c r="E2005" s="12">
        <v>40981.388888888891</v>
      </c>
      <c r="F2005" s="16">
        <v>13.26</v>
      </c>
      <c r="G2005" s="16">
        <v>1978.2499694824269</v>
      </c>
      <c r="H2005" s="29">
        <v>1.2058821804763427</v>
      </c>
      <c r="I2005" s="26">
        <v>297.8</v>
      </c>
      <c r="J2005" s="30">
        <v>0.11010558069381599</v>
      </c>
      <c r="K2005" s="31">
        <v>0.12176770491888921</v>
      </c>
      <c r="L2005" s="111">
        <f t="shared" si="806"/>
        <v>1.4000000000000001</v>
      </c>
      <c r="M2005" s="112">
        <f t="shared" si="807"/>
        <v>0.11</v>
      </c>
      <c r="N2005" s="112" t="b">
        <f t="shared" si="808"/>
        <v>1</v>
      </c>
      <c r="O2005" s="112" t="b">
        <f t="shared" si="809"/>
        <v>1</v>
      </c>
      <c r="P2005" s="113">
        <f t="shared" si="810"/>
        <v>14</v>
      </c>
      <c r="Q2005" s="113">
        <f t="shared" si="811"/>
        <v>15</v>
      </c>
      <c r="R2005" s="114" t="str">
        <f t="shared" si="827"/>
        <v>1.4-0.11</v>
      </c>
      <c r="S2005" s="127">
        <f t="shared" si="812"/>
        <v>1.8738601164012363E-3</v>
      </c>
      <c r="T2005" s="112" t="b">
        <f t="shared" si="813"/>
        <v>1</v>
      </c>
      <c r="U2005" s="22">
        <f t="shared" si="814"/>
        <v>13.190657797996924</v>
      </c>
      <c r="V2005" s="22">
        <f t="shared" si="815"/>
        <v>1.3967086599284286</v>
      </c>
      <c r="W2005" s="81">
        <f t="shared" si="816"/>
        <v>14</v>
      </c>
      <c r="X2005" s="22">
        <f t="shared" si="817"/>
        <v>0.20832595462175499</v>
      </c>
      <c r="Y2005" s="3">
        <f>IF(U2005&gt;'Power Curve'!$C$37,0,INDEX(Ci,$W2005,1)*POWER(1-X2005,3)+INDEX(Ci,$W2005,2)*3*X2005*POWER(1-X2005,2)+INDEX(Ci,$W2005,3)*3*POWER(X2005,2)*(1-X2005)+INDEX(Ci,$W2005,4)*POWER(X2005,3))</f>
        <v>1958.9022285775736</v>
      </c>
      <c r="Z2005" s="3">
        <f t="shared" si="818"/>
        <v>1962.5729373356346</v>
      </c>
      <c r="AA2005" s="3">
        <f t="shared" si="819"/>
        <v>1978.2499694824269</v>
      </c>
      <c r="AB2005" s="3">
        <f t="shared" si="828"/>
        <v>-15.677032146792271</v>
      </c>
      <c r="AC2005" s="3">
        <f t="shared" si="829"/>
        <v>15.677032146792271</v>
      </c>
      <c r="AE2005" s="34">
        <f t="shared" si="820"/>
        <v>13</v>
      </c>
      <c r="AF2005" s="73" t="b">
        <f>COUNTIF('Power Curve'!$D$2:$D$31,AE2005)&gt;0</f>
        <v>1</v>
      </c>
      <c r="AG2005" s="73" t="b">
        <f t="shared" si="821"/>
        <v>0</v>
      </c>
      <c r="AH2005" s="73" t="b">
        <f t="shared" si="830"/>
        <v>1</v>
      </c>
      <c r="AI2005" s="34" t="str">
        <f t="shared" si="822"/>
        <v>Inner</v>
      </c>
      <c r="AJ2005" s="35" t="str">
        <f t="shared" si="831"/>
        <v>1.3-1.4</v>
      </c>
      <c r="AK2005" s="36" t="str">
        <f t="shared" si="823"/>
        <v>9-10</v>
      </c>
      <c r="AL2005" s="36" t="str">
        <f t="shared" si="824"/>
        <v>Mar</v>
      </c>
      <c r="AM2005" s="35" t="str">
        <f t="shared" si="825"/>
        <v>295-305</v>
      </c>
      <c r="AN2005" s="36" t="str">
        <f t="shared" si="826"/>
        <v>Inner-TI</v>
      </c>
    </row>
    <row r="2006" spans="5:40" x14ac:dyDescent="0.3">
      <c r="E2006" s="12">
        <v>40981.395833333336</v>
      </c>
      <c r="F2006" s="16">
        <v>13.99</v>
      </c>
      <c r="G2006" s="16">
        <v>1979.630004882813</v>
      </c>
      <c r="H2006" s="29">
        <v>1.2047200567678964</v>
      </c>
      <c r="I2006" s="26">
        <v>298</v>
      </c>
      <c r="J2006" s="30">
        <v>0.11079342387419586</v>
      </c>
      <c r="K2006" s="31">
        <v>0.1093772755014159</v>
      </c>
      <c r="L2006" s="111">
        <f t="shared" si="806"/>
        <v>1.5000000000000002</v>
      </c>
      <c r="M2006" s="112">
        <f t="shared" si="807"/>
        <v>0.11</v>
      </c>
      <c r="N2006" s="112" t="b">
        <f t="shared" si="808"/>
        <v>1</v>
      </c>
      <c r="O2006" s="112" t="b">
        <f t="shared" si="809"/>
        <v>1</v>
      </c>
      <c r="P2006" s="113">
        <f t="shared" si="810"/>
        <v>15</v>
      </c>
      <c r="Q2006" s="113">
        <f t="shared" si="811"/>
        <v>15</v>
      </c>
      <c r="R2006" s="114" t="str">
        <f t="shared" si="827"/>
        <v>1.5-0.11</v>
      </c>
      <c r="S2006" s="127">
        <f t="shared" si="812"/>
        <v>2.8630694196125571E-3</v>
      </c>
      <c r="T2006" s="112" t="b">
        <f t="shared" si="813"/>
        <v>1</v>
      </c>
      <c r="U2006" s="22">
        <f t="shared" si="814"/>
        <v>13.912368268485713</v>
      </c>
      <c r="V2006" s="22">
        <f t="shared" si="815"/>
        <v>1.5082513396337045</v>
      </c>
      <c r="W2006" s="81">
        <f t="shared" si="816"/>
        <v>14</v>
      </c>
      <c r="X2006" s="22">
        <f t="shared" si="817"/>
        <v>0.95716991237193405</v>
      </c>
      <c r="Y2006" s="3">
        <f>IF(U2006&gt;'Power Curve'!$C$37,0,INDEX(Ci,$W2006,1)*POWER(1-X2006,3)+INDEX(Ci,$W2006,2)*3*X2006*POWER(1-X2006,2)+INDEX(Ci,$W2006,3)*3*POWER(X2006,2)*(1-X2006)+INDEX(Ci,$W2006,4)*POWER(X2006,3))</f>
        <v>1974.5167507357817</v>
      </c>
      <c r="Z2006" s="3">
        <f t="shared" si="818"/>
        <v>1980.1699292633261</v>
      </c>
      <c r="AA2006" s="3">
        <f t="shared" si="819"/>
        <v>1979.630004882813</v>
      </c>
      <c r="AB2006" s="3">
        <f t="shared" si="828"/>
        <v>0.53992438051318459</v>
      </c>
      <c r="AC2006" s="3">
        <f t="shared" si="829"/>
        <v>0.53992438051318459</v>
      </c>
      <c r="AE2006" s="34">
        <f t="shared" si="820"/>
        <v>14</v>
      </c>
      <c r="AF2006" s="73" t="b">
        <f>COUNTIF('Power Curve'!$D$2:$D$31,AE2006)&gt;0</f>
        <v>1</v>
      </c>
      <c r="AG2006" s="73" t="b">
        <f t="shared" si="821"/>
        <v>0</v>
      </c>
      <c r="AH2006" s="73" t="b">
        <f t="shared" si="830"/>
        <v>1</v>
      </c>
      <c r="AI2006" s="34" t="str">
        <f t="shared" si="822"/>
        <v>Inner</v>
      </c>
      <c r="AJ2006" s="35" t="str">
        <f t="shared" si="831"/>
        <v>1.5-1.6</v>
      </c>
      <c r="AK2006" s="36" t="str">
        <f t="shared" si="823"/>
        <v>9-10</v>
      </c>
      <c r="AL2006" s="36" t="str">
        <f t="shared" si="824"/>
        <v>Mar</v>
      </c>
      <c r="AM2006" s="35" t="str">
        <f t="shared" si="825"/>
        <v>295-305</v>
      </c>
      <c r="AN2006" s="36" t="str">
        <f t="shared" si="826"/>
        <v>Inner-TI</v>
      </c>
    </row>
    <row r="2007" spans="5:40" x14ac:dyDescent="0.3">
      <c r="E2007" s="12">
        <v>40981.402777777781</v>
      </c>
      <c r="F2007" s="16">
        <v>15.17</v>
      </c>
      <c r="G2007" s="16">
        <v>1979.950012207031</v>
      </c>
      <c r="H2007" s="29">
        <v>1.2045311905188585</v>
      </c>
      <c r="I2007" s="26">
        <v>300.10000000000002</v>
      </c>
      <c r="J2007" s="30">
        <v>8.3058668424522086E-2</v>
      </c>
      <c r="K2007" s="31">
        <v>0.108796288239529</v>
      </c>
      <c r="L2007" s="111">
        <f t="shared" si="806"/>
        <v>1.7000000000000002</v>
      </c>
      <c r="M2007" s="112">
        <f t="shared" si="807"/>
        <v>0.08</v>
      </c>
      <c r="N2007" s="112" t="b">
        <f t="shared" si="808"/>
        <v>1</v>
      </c>
      <c r="O2007" s="112" t="b">
        <f t="shared" si="809"/>
        <v>1</v>
      </c>
      <c r="P2007" s="113">
        <f t="shared" si="810"/>
        <v>17</v>
      </c>
      <c r="Q2007" s="113">
        <f t="shared" si="811"/>
        <v>18</v>
      </c>
      <c r="R2007" s="114" t="str">
        <f t="shared" si="827"/>
        <v>1.7-0.08</v>
      </c>
      <c r="S2007" s="127">
        <f t="shared" si="812"/>
        <v>0</v>
      </c>
      <c r="T2007" s="112" t="b">
        <f t="shared" si="813"/>
        <v>0</v>
      </c>
      <c r="U2007" s="22">
        <f t="shared" si="814"/>
        <v>15.08503196002953</v>
      </c>
      <c r="V2007" s="22">
        <f t="shared" si="815"/>
        <v>1.689490293336692</v>
      </c>
      <c r="W2007" s="81">
        <f t="shared" si="816"/>
        <v>16</v>
      </c>
      <c r="X2007" s="22">
        <f t="shared" si="817"/>
        <v>8.4846011904474189E-2</v>
      </c>
      <c r="Y2007" s="3">
        <f>IF(U2007&gt;'Power Curve'!$C$37,0,INDEX(Ci,$W2007,1)*POWER(1-X2007,3)+INDEX(Ci,$W2007,2)*3*X2007*POWER(1-X2007,2)+INDEX(Ci,$W2007,3)*3*POWER(X2007,2)*(1-X2007)+INDEX(Ci,$W2007,4)*POWER(X2007,3))</f>
        <v>1979.358397170801</v>
      </c>
      <c r="Z2007" s="3">
        <f t="shared" si="818"/>
        <v>1979.358397170801</v>
      </c>
      <c r="AA2007" s="3">
        <f t="shared" si="819"/>
        <v>1979.950012207031</v>
      </c>
      <c r="AB2007" s="3">
        <f t="shared" si="828"/>
        <v>-0.59161503622999589</v>
      </c>
      <c r="AC2007" s="3">
        <f t="shared" si="829"/>
        <v>0.59161503622999589</v>
      </c>
      <c r="AE2007" s="34">
        <f t="shared" si="820"/>
        <v>15</v>
      </c>
      <c r="AF2007" s="73" t="b">
        <f>COUNTIF('Power Curve'!$D$2:$D$31,AE2007)&gt;0</f>
        <v>1</v>
      </c>
      <c r="AG2007" s="73" t="b">
        <f t="shared" si="821"/>
        <v>0</v>
      </c>
      <c r="AH2007" s="73" t="b">
        <f t="shared" si="830"/>
        <v>1</v>
      </c>
      <c r="AI2007" s="34" t="str">
        <f t="shared" si="822"/>
        <v>Outer</v>
      </c>
      <c r="AJ2007" s="35" t="str">
        <f t="shared" si="831"/>
        <v>1.6-1.7</v>
      </c>
      <c r="AK2007" s="36" t="str">
        <f t="shared" si="823"/>
        <v>9-10</v>
      </c>
      <c r="AL2007" s="36" t="str">
        <f t="shared" si="824"/>
        <v>Mar</v>
      </c>
      <c r="AM2007" s="35" t="str">
        <f t="shared" si="825"/>
        <v>295-305</v>
      </c>
      <c r="AN2007" s="36" t="str">
        <f t="shared" si="826"/>
        <v>HWS-LTI</v>
      </c>
    </row>
    <row r="2008" spans="5:40" x14ac:dyDescent="0.3">
      <c r="E2008" s="12">
        <v>40981.409722222219</v>
      </c>
      <c r="F2008" s="16">
        <v>15.14</v>
      </c>
      <c r="G2008" s="16">
        <v>1981.480041503911</v>
      </c>
      <c r="H2008" s="29">
        <v>1.2042736827237248</v>
      </c>
      <c r="I2008" s="26">
        <v>300.5</v>
      </c>
      <c r="J2008" s="30">
        <v>0.11228533685601057</v>
      </c>
      <c r="K2008" s="31">
        <v>9.8422348117095118E-2</v>
      </c>
      <c r="L2008" s="111">
        <f t="shared" si="806"/>
        <v>1.7000000000000002</v>
      </c>
      <c r="M2008" s="112">
        <f t="shared" si="807"/>
        <v>0.11</v>
      </c>
      <c r="N2008" s="112" t="b">
        <f t="shared" si="808"/>
        <v>1</v>
      </c>
      <c r="O2008" s="112" t="b">
        <f t="shared" si="809"/>
        <v>1</v>
      </c>
      <c r="P2008" s="113">
        <f t="shared" si="810"/>
        <v>17</v>
      </c>
      <c r="Q2008" s="113">
        <f t="shared" si="811"/>
        <v>15</v>
      </c>
      <c r="R2008" s="114" t="str">
        <f t="shared" si="827"/>
        <v>1.7-0.11</v>
      </c>
      <c r="S2008" s="127">
        <f t="shared" si="812"/>
        <v>1.0144075492843235E-3</v>
      </c>
      <c r="T2008" s="112" t="b">
        <f t="shared" si="813"/>
        <v>1</v>
      </c>
      <c r="U2008" s="22">
        <f t="shared" si="814"/>
        <v>15.054127068750317</v>
      </c>
      <c r="V2008" s="22">
        <f t="shared" si="815"/>
        <v>1.6847138427651089</v>
      </c>
      <c r="W2008" s="81">
        <f t="shared" si="816"/>
        <v>16</v>
      </c>
      <c r="X2008" s="22">
        <f t="shared" si="817"/>
        <v>5.3864966604260787E-2</v>
      </c>
      <c r="Y2008" s="3">
        <f>IF(U2008&gt;'Power Curve'!$C$37,0,INDEX(Ci,$W2008,1)*POWER(1-X2008,3)+INDEX(Ci,$W2008,2)*3*X2008*POWER(1-X2008,2)+INDEX(Ci,$W2008,3)*3*POWER(X2008,2)*(1-X2008)+INDEX(Ci,$W2008,4)*POWER(X2008,3))</f>
        <v>1979.2466093786743</v>
      </c>
      <c r="Z2008" s="3">
        <f t="shared" si="818"/>
        <v>1981.2543720811236</v>
      </c>
      <c r="AA2008" s="3">
        <f t="shared" si="819"/>
        <v>1981.480041503911</v>
      </c>
      <c r="AB2008" s="3">
        <f t="shared" si="828"/>
        <v>-0.22566942278740498</v>
      </c>
      <c r="AC2008" s="3">
        <f t="shared" si="829"/>
        <v>0.22566942278740498</v>
      </c>
      <c r="AE2008" s="34">
        <f t="shared" si="820"/>
        <v>15</v>
      </c>
      <c r="AF2008" s="73" t="b">
        <f>COUNTIF('Power Curve'!$D$2:$D$31,AE2008)&gt;0</f>
        <v>1</v>
      </c>
      <c r="AG2008" s="73" t="b">
        <f t="shared" si="821"/>
        <v>0</v>
      </c>
      <c r="AH2008" s="73" t="b">
        <f t="shared" si="830"/>
        <v>1</v>
      </c>
      <c r="AI2008" s="34" t="str">
        <f t="shared" si="822"/>
        <v>Outer</v>
      </c>
      <c r="AJ2008" s="35" t="str">
        <f t="shared" si="831"/>
        <v>1.6-1.7</v>
      </c>
      <c r="AK2008" s="36" t="str">
        <f t="shared" si="823"/>
        <v>9-10</v>
      </c>
      <c r="AL2008" s="36" t="str">
        <f t="shared" si="824"/>
        <v>Mar</v>
      </c>
      <c r="AM2008" s="35" t="str">
        <f t="shared" si="825"/>
        <v>295-305</v>
      </c>
      <c r="AN2008" s="36" t="str">
        <f t="shared" si="826"/>
        <v>Inner-TI</v>
      </c>
    </row>
    <row r="2009" spans="5:40" x14ac:dyDescent="0.3">
      <c r="E2009" s="12">
        <v>40981.416666666664</v>
      </c>
      <c r="F2009" s="16">
        <v>14.25</v>
      </c>
      <c r="G2009" s="16">
        <v>1987.0499725341849</v>
      </c>
      <c r="H2009" s="29">
        <v>1.2039272497751365</v>
      </c>
      <c r="I2009" s="26">
        <v>304.10000000000002</v>
      </c>
      <c r="J2009" s="30">
        <v>0.11789473684210526</v>
      </c>
      <c r="K2009" s="31">
        <v>9.1919834414405946E-2</v>
      </c>
      <c r="L2009" s="111">
        <f t="shared" si="806"/>
        <v>1.5000000000000002</v>
      </c>
      <c r="M2009" s="112">
        <f t="shared" si="807"/>
        <v>0.12</v>
      </c>
      <c r="N2009" s="112" t="b">
        <f t="shared" si="808"/>
        <v>1</v>
      </c>
      <c r="O2009" s="112" t="b">
        <f t="shared" si="809"/>
        <v>1</v>
      </c>
      <c r="P2009" s="113">
        <f t="shared" si="810"/>
        <v>15</v>
      </c>
      <c r="Q2009" s="113">
        <f t="shared" si="811"/>
        <v>14</v>
      </c>
      <c r="R2009" s="114" t="str">
        <f t="shared" si="827"/>
        <v>1.5-0.12</v>
      </c>
      <c r="S2009" s="127">
        <f t="shared" si="812"/>
        <v>-2.6858717067739375E-4</v>
      </c>
      <c r="T2009" s="112" t="b">
        <f t="shared" si="813"/>
        <v>1</v>
      </c>
      <c r="U2009" s="22">
        <f t="shared" si="814"/>
        <v>14.167816270529178</v>
      </c>
      <c r="V2009" s="22">
        <f t="shared" si="815"/>
        <v>1.5477316518065201</v>
      </c>
      <c r="W2009" s="81">
        <f t="shared" si="816"/>
        <v>15</v>
      </c>
      <c r="X2009" s="22">
        <f t="shared" si="817"/>
        <v>0.20460493133789562</v>
      </c>
      <c r="Y2009" s="3">
        <f>IF(U2009&gt;'Power Curve'!$C$37,0,INDEX(Ci,$W2009,1)*POWER(1-X2009,3)+INDEX(Ci,$W2009,2)*3*X2009*POWER(1-X2009,2)+INDEX(Ci,$W2009,3)*3*POWER(X2009,2)*(1-X2009)+INDEX(Ci,$W2009,4)*POWER(X2009,3))</f>
        <v>1976.1067730958544</v>
      </c>
      <c r="Z2009" s="3">
        <f t="shared" si="818"/>
        <v>1975.5760161687122</v>
      </c>
      <c r="AA2009" s="3">
        <f t="shared" si="819"/>
        <v>1987.0499725341849</v>
      </c>
      <c r="AB2009" s="3">
        <f t="shared" si="828"/>
        <v>-11.473956365472759</v>
      </c>
      <c r="AC2009" s="3">
        <f t="shared" si="829"/>
        <v>11.473956365472759</v>
      </c>
      <c r="AE2009" s="34">
        <f t="shared" si="820"/>
        <v>14</v>
      </c>
      <c r="AF2009" s="73" t="b">
        <f>COUNTIF('Power Curve'!$D$2:$D$31,AE2009)&gt;0</f>
        <v>1</v>
      </c>
      <c r="AG2009" s="73" t="b">
        <f t="shared" si="821"/>
        <v>0</v>
      </c>
      <c r="AH2009" s="73" t="b">
        <f t="shared" si="830"/>
        <v>1</v>
      </c>
      <c r="AI2009" s="34" t="str">
        <f t="shared" si="822"/>
        <v>Outer</v>
      </c>
      <c r="AJ2009" s="35" t="str">
        <f t="shared" si="831"/>
        <v>1.5-1.6</v>
      </c>
      <c r="AK2009" s="36" t="str">
        <f t="shared" si="823"/>
        <v>10-11</v>
      </c>
      <c r="AL2009" s="36" t="str">
        <f t="shared" si="824"/>
        <v>Mar</v>
      </c>
      <c r="AM2009" s="35" t="str">
        <f t="shared" si="825"/>
        <v>295-305</v>
      </c>
      <c r="AN2009" s="36" t="str">
        <f t="shared" si="826"/>
        <v>Inner-TI</v>
      </c>
    </row>
    <row r="2010" spans="5:40" x14ac:dyDescent="0.3">
      <c r="E2010" s="12">
        <v>40981.423611111109</v>
      </c>
      <c r="F2010" s="16">
        <v>14.98</v>
      </c>
      <c r="G2010" s="16">
        <v>1983.9399719238311</v>
      </c>
      <c r="H2010" s="29">
        <v>1.2042394145125996</v>
      </c>
      <c r="I2010" s="26">
        <v>307.60000000000002</v>
      </c>
      <c r="J2010" s="30">
        <v>0.14085447263017356</v>
      </c>
      <c r="K2010" s="31">
        <v>0.16999587944513386</v>
      </c>
      <c r="L2010" s="111">
        <f t="shared" si="806"/>
        <v>1.7000000000000002</v>
      </c>
      <c r="M2010" s="112">
        <f t="shared" si="807"/>
        <v>0.14000000000000001</v>
      </c>
      <c r="N2010" s="112" t="b">
        <f t="shared" si="808"/>
        <v>1</v>
      </c>
      <c r="O2010" s="112" t="b">
        <f t="shared" si="809"/>
        <v>1</v>
      </c>
      <c r="P2010" s="113">
        <f t="shared" si="810"/>
        <v>17</v>
      </c>
      <c r="Q2010" s="113">
        <f t="shared" si="811"/>
        <v>12</v>
      </c>
      <c r="R2010" s="114" t="str">
        <f t="shared" si="827"/>
        <v>1.7-0.14</v>
      </c>
      <c r="S2010" s="127">
        <f t="shared" si="812"/>
        <v>-9.4036246511131213E-4</v>
      </c>
      <c r="T2010" s="112" t="b">
        <f t="shared" si="813"/>
        <v>1</v>
      </c>
      <c r="U2010" s="22">
        <f t="shared" si="814"/>
        <v>14.894893293379168</v>
      </c>
      <c r="V2010" s="22">
        <f t="shared" si="815"/>
        <v>1.6601037494787294</v>
      </c>
      <c r="W2010" s="81">
        <f t="shared" si="816"/>
        <v>15</v>
      </c>
      <c r="X2010" s="22">
        <f t="shared" si="817"/>
        <v>0.89921049912247808</v>
      </c>
      <c r="Y2010" s="3">
        <f>IF(U2010&gt;'Power Curve'!$C$37,0,INDEX(Ci,$W2010,1)*POWER(1-X2010,3)+INDEX(Ci,$W2010,2)*3*X2010*POWER(1-X2010,2)+INDEX(Ci,$W2010,3)*3*POWER(X2010,2)*(1-X2010)+INDEX(Ci,$W2010,4)*POWER(X2010,3))</f>
        <v>1978.685231333654</v>
      </c>
      <c r="Z2010" s="3">
        <f t="shared" si="818"/>
        <v>1976.8245500118378</v>
      </c>
      <c r="AA2010" s="3">
        <f t="shared" si="819"/>
        <v>1983.9399719238311</v>
      </c>
      <c r="AB2010" s="3">
        <f t="shared" si="828"/>
        <v>-7.1154219119932804</v>
      </c>
      <c r="AC2010" s="3">
        <f t="shared" si="829"/>
        <v>7.1154219119932804</v>
      </c>
      <c r="AE2010" s="34">
        <f t="shared" si="820"/>
        <v>15</v>
      </c>
      <c r="AF2010" s="73" t="b">
        <f>COUNTIF('Power Curve'!$D$2:$D$31,AE2010)&gt;0</f>
        <v>1</v>
      </c>
      <c r="AG2010" s="73" t="b">
        <f t="shared" si="821"/>
        <v>0</v>
      </c>
      <c r="AH2010" s="73" t="b">
        <f t="shared" si="830"/>
        <v>1</v>
      </c>
      <c r="AI2010" s="34" t="str">
        <f t="shared" si="822"/>
        <v>Outer</v>
      </c>
      <c r="AJ2010" s="35" t="str">
        <f t="shared" si="831"/>
        <v>1.6-1.7</v>
      </c>
      <c r="AK2010" s="36" t="str">
        <f t="shared" si="823"/>
        <v>10-11</v>
      </c>
      <c r="AL2010" s="36" t="str">
        <f t="shared" si="824"/>
        <v>Mar</v>
      </c>
      <c r="AM2010" s="35" t="str">
        <f t="shared" si="825"/>
        <v>305-315</v>
      </c>
      <c r="AN2010" s="36" t="str">
        <f t="shared" si="826"/>
        <v>HWS-HTI</v>
      </c>
    </row>
    <row r="2011" spans="5:40" x14ac:dyDescent="0.3">
      <c r="E2011" s="12">
        <v>40981.430555555555</v>
      </c>
      <c r="F2011" s="16">
        <v>13.46</v>
      </c>
      <c r="G2011" s="16">
        <v>1966.9299774169949</v>
      </c>
      <c r="H2011" s="29">
        <v>1.2043938662719966</v>
      </c>
      <c r="I2011" s="26">
        <v>309.89999999999998</v>
      </c>
      <c r="J2011" s="30">
        <v>0.13298662704309064</v>
      </c>
      <c r="K2011" s="31">
        <v>0.10370438836083808</v>
      </c>
      <c r="L2011" s="111">
        <f t="shared" si="806"/>
        <v>1.4000000000000001</v>
      </c>
      <c r="M2011" s="112">
        <f t="shared" si="807"/>
        <v>0.13</v>
      </c>
      <c r="N2011" s="112" t="b">
        <f t="shared" si="808"/>
        <v>1</v>
      </c>
      <c r="O2011" s="112" t="b">
        <f t="shared" si="809"/>
        <v>1</v>
      </c>
      <c r="P2011" s="113">
        <f t="shared" si="810"/>
        <v>14</v>
      </c>
      <c r="Q2011" s="113">
        <f t="shared" si="811"/>
        <v>13</v>
      </c>
      <c r="R2011" s="114" t="str">
        <f t="shared" si="827"/>
        <v>1.4-0.13</v>
      </c>
      <c r="S2011" s="127">
        <f t="shared" si="812"/>
        <v>-2.6749175816282314E-3</v>
      </c>
      <c r="T2011" s="112" t="b">
        <f t="shared" si="813"/>
        <v>1</v>
      </c>
      <c r="U2011" s="22">
        <f t="shared" si="814"/>
        <v>13.384101105105112</v>
      </c>
      <c r="V2011" s="22">
        <f t="shared" si="815"/>
        <v>1.4266059466219199</v>
      </c>
      <c r="W2011" s="81">
        <f t="shared" si="816"/>
        <v>14</v>
      </c>
      <c r="X2011" s="22">
        <f t="shared" si="817"/>
        <v>0.40904197249672231</v>
      </c>
      <c r="Y2011" s="3">
        <f>IF(U2011&gt;'Power Curve'!$C$37,0,INDEX(Ci,$W2011,1)*POWER(1-X2011,3)+INDEX(Ci,$W2011,2)*3*X2011*POWER(1-X2011,2)+INDEX(Ci,$W2011,3)*3*POWER(X2011,2)*(1-X2011)+INDEX(Ci,$W2011,4)*POWER(X2011,3))</f>
        <v>1964.2861260015859</v>
      </c>
      <c r="Z2011" s="3">
        <f t="shared" si="818"/>
        <v>1959.0318225077958</v>
      </c>
      <c r="AA2011" s="3">
        <f t="shared" si="819"/>
        <v>1966.9299774169949</v>
      </c>
      <c r="AB2011" s="3">
        <f t="shared" si="828"/>
        <v>-7.8981549091990928</v>
      </c>
      <c r="AC2011" s="3">
        <f t="shared" si="829"/>
        <v>7.8981549091990928</v>
      </c>
      <c r="AE2011" s="34">
        <f t="shared" si="820"/>
        <v>13</v>
      </c>
      <c r="AF2011" s="73" t="b">
        <f>COUNTIF('Power Curve'!$D$2:$D$31,AE2011)&gt;0</f>
        <v>1</v>
      </c>
      <c r="AG2011" s="73" t="b">
        <f t="shared" si="821"/>
        <v>0</v>
      </c>
      <c r="AH2011" s="73" t="b">
        <f t="shared" si="830"/>
        <v>1</v>
      </c>
      <c r="AI2011" s="34" t="str">
        <f t="shared" si="822"/>
        <v>Inner</v>
      </c>
      <c r="AJ2011" s="35" t="str">
        <f t="shared" si="831"/>
        <v>1.4-1.5</v>
      </c>
      <c r="AK2011" s="36" t="str">
        <f t="shared" si="823"/>
        <v>10-11</v>
      </c>
      <c r="AL2011" s="36" t="str">
        <f t="shared" si="824"/>
        <v>Mar</v>
      </c>
      <c r="AM2011" s="35" t="str">
        <f t="shared" si="825"/>
        <v>305-315</v>
      </c>
      <c r="AN2011" s="36" t="str">
        <f t="shared" si="826"/>
        <v>Inner-TI</v>
      </c>
    </row>
    <row r="2012" spans="5:40" x14ac:dyDescent="0.3">
      <c r="E2012" s="12">
        <v>40981.4375</v>
      </c>
      <c r="F2012" s="16">
        <v>12.49</v>
      </c>
      <c r="G2012" s="16">
        <v>1916.4000091552759</v>
      </c>
      <c r="H2012" s="29">
        <v>1.2041025423966678</v>
      </c>
      <c r="I2012" s="26">
        <v>304.3</v>
      </c>
      <c r="J2012" s="30">
        <v>9.1273018414731774E-2</v>
      </c>
      <c r="K2012" s="31">
        <v>6.6058468415918142E-2</v>
      </c>
      <c r="L2012" s="111">
        <f t="shared" si="806"/>
        <v>1.3000000000000003</v>
      </c>
      <c r="M2012" s="112">
        <f t="shared" si="807"/>
        <v>0.09</v>
      </c>
      <c r="N2012" s="112" t="b">
        <f t="shared" si="808"/>
        <v>1</v>
      </c>
      <c r="O2012" s="112" t="b">
        <f t="shared" si="809"/>
        <v>1</v>
      </c>
      <c r="P2012" s="113">
        <f t="shared" si="810"/>
        <v>13.000000000000002</v>
      </c>
      <c r="Q2012" s="113">
        <f t="shared" si="811"/>
        <v>17</v>
      </c>
      <c r="R2012" s="114" t="str">
        <f t="shared" si="827"/>
        <v>1.3-0.09</v>
      </c>
      <c r="S2012" s="127">
        <f t="shared" si="812"/>
        <v>1.752914764645979E-2</v>
      </c>
      <c r="T2012" s="112" t="b">
        <f t="shared" si="813"/>
        <v>1</v>
      </c>
      <c r="U2012" s="22">
        <f t="shared" si="814"/>
        <v>12.418569340895358</v>
      </c>
      <c r="V2012" s="22">
        <f t="shared" si="815"/>
        <v>1.2773798999946915</v>
      </c>
      <c r="W2012" s="81">
        <f t="shared" si="816"/>
        <v>13</v>
      </c>
      <c r="X2012" s="22">
        <f t="shared" si="817"/>
        <v>0.41184413702848399</v>
      </c>
      <c r="Y2012" s="3">
        <f>IF(U2012&gt;'Power Curve'!$C$37,0,INDEX(Ci,$W2012,1)*POWER(1-X2012,3)+INDEX(Ci,$W2012,2)*3*X2012*POWER(1-X2012,2)+INDEX(Ci,$W2012,3)*3*POWER(X2012,2)*(1-X2012)+INDEX(Ci,$W2012,4)*POWER(X2012,3))</f>
        <v>1935.7467979839662</v>
      </c>
      <c r="Z2012" s="3">
        <f t="shared" si="818"/>
        <v>1969.6787894119891</v>
      </c>
      <c r="AA2012" s="3">
        <f t="shared" si="819"/>
        <v>1916.4000091552759</v>
      </c>
      <c r="AB2012" s="3">
        <f t="shared" si="828"/>
        <v>53.278780256713162</v>
      </c>
      <c r="AC2012" s="3">
        <f t="shared" si="829"/>
        <v>53.278780256713162</v>
      </c>
      <c r="AE2012" s="34">
        <f t="shared" si="820"/>
        <v>12</v>
      </c>
      <c r="AF2012" s="73" t="b">
        <f>COUNTIF('Power Curve'!$D$2:$D$31,AE2012)&gt;0</f>
        <v>1</v>
      </c>
      <c r="AG2012" s="73" t="b">
        <f t="shared" si="821"/>
        <v>0</v>
      </c>
      <c r="AH2012" s="73" t="b">
        <f t="shared" si="830"/>
        <v>1</v>
      </c>
      <c r="AI2012" s="34" t="str">
        <f t="shared" si="822"/>
        <v>Outer</v>
      </c>
      <c r="AJ2012" s="35" t="str">
        <f t="shared" si="831"/>
        <v>1.2-1.3</v>
      </c>
      <c r="AK2012" s="36" t="str">
        <f t="shared" si="823"/>
        <v>10-11</v>
      </c>
      <c r="AL2012" s="36" t="str">
        <f t="shared" si="824"/>
        <v>Mar</v>
      </c>
      <c r="AM2012" s="35" t="str">
        <f t="shared" si="825"/>
        <v>295-305</v>
      </c>
      <c r="AN2012" s="36" t="str">
        <f t="shared" si="826"/>
        <v>HWS-LTI</v>
      </c>
    </row>
    <row r="2013" spans="5:40" x14ac:dyDescent="0.3">
      <c r="E2013" s="12">
        <v>40981.444444444445</v>
      </c>
      <c r="F2013" s="16">
        <v>13.3</v>
      </c>
      <c r="G2013" s="16">
        <v>1943.000061035159</v>
      </c>
      <c r="H2013" s="29">
        <v>1.2041025423966678</v>
      </c>
      <c r="I2013" s="26">
        <v>303.89999999999998</v>
      </c>
      <c r="J2013" s="30">
        <v>0.16466165413533834</v>
      </c>
      <c r="K2013" s="31">
        <v>0.13346079928770363</v>
      </c>
      <c r="L2013" s="111">
        <f t="shared" si="806"/>
        <v>1.4000000000000001</v>
      </c>
      <c r="M2013" s="112">
        <f t="shared" si="807"/>
        <v>0.16</v>
      </c>
      <c r="N2013" s="112" t="b">
        <f t="shared" si="808"/>
        <v>1</v>
      </c>
      <c r="O2013" s="112" t="b">
        <f t="shared" si="809"/>
        <v>1</v>
      </c>
      <c r="P2013" s="113">
        <f t="shared" si="810"/>
        <v>14</v>
      </c>
      <c r="Q2013" s="113">
        <f t="shared" si="811"/>
        <v>10</v>
      </c>
      <c r="R2013" s="114" t="str">
        <f t="shared" si="827"/>
        <v>1.4-0.16</v>
      </c>
      <c r="S2013" s="127">
        <f t="shared" si="812"/>
        <v>-4.4284408338542292E-3</v>
      </c>
      <c r="T2013" s="112" t="b">
        <f t="shared" si="813"/>
        <v>1</v>
      </c>
      <c r="U2013" s="22">
        <f t="shared" si="814"/>
        <v>13.223936928255265</v>
      </c>
      <c r="V2013" s="22">
        <f t="shared" si="815"/>
        <v>1.4018520567877841</v>
      </c>
      <c r="W2013" s="81">
        <f t="shared" si="816"/>
        <v>14</v>
      </c>
      <c r="X2013" s="22">
        <f t="shared" si="817"/>
        <v>0.24285624984701618</v>
      </c>
      <c r="Y2013" s="3">
        <f>IF(U2013&gt;'Power Curve'!$C$37,0,INDEX(Ci,$W2013,1)*POWER(1-X2013,3)+INDEX(Ci,$W2013,2)*3*X2013*POWER(1-X2013,2)+INDEX(Ci,$W2013,3)*3*POWER(X2013,2)*(1-X2013)+INDEX(Ci,$W2013,4)*POWER(X2013,3))</f>
        <v>1959.8511070807001</v>
      </c>
      <c r="Z2013" s="3">
        <f t="shared" si="818"/>
        <v>1951.1720224098297</v>
      </c>
      <c r="AA2013" s="3">
        <f t="shared" si="819"/>
        <v>1943.000061035159</v>
      </c>
      <c r="AB2013" s="3">
        <f t="shared" si="828"/>
        <v>8.1719613746706727</v>
      </c>
      <c r="AC2013" s="3">
        <f t="shared" si="829"/>
        <v>8.1719613746706727</v>
      </c>
      <c r="AE2013" s="34">
        <f t="shared" si="820"/>
        <v>13</v>
      </c>
      <c r="AF2013" s="73" t="b">
        <f>COUNTIF('Power Curve'!$D$2:$D$31,AE2013)&gt;0</f>
        <v>1</v>
      </c>
      <c r="AG2013" s="73" t="b">
        <f t="shared" si="821"/>
        <v>0</v>
      </c>
      <c r="AH2013" s="73" t="b">
        <f t="shared" si="830"/>
        <v>1</v>
      </c>
      <c r="AI2013" s="34" t="str">
        <f t="shared" si="822"/>
        <v>Outer</v>
      </c>
      <c r="AJ2013" s="35" t="str">
        <f t="shared" si="831"/>
        <v>1.4-1.5</v>
      </c>
      <c r="AK2013" s="36" t="str">
        <f t="shared" si="823"/>
        <v>10-11</v>
      </c>
      <c r="AL2013" s="36" t="str">
        <f t="shared" si="824"/>
        <v>Mar</v>
      </c>
      <c r="AM2013" s="35" t="str">
        <f t="shared" si="825"/>
        <v>295-305</v>
      </c>
      <c r="AN2013" s="36" t="str">
        <f t="shared" si="826"/>
        <v>HWS-HTI</v>
      </c>
    </row>
    <row r="2014" spans="5:40" x14ac:dyDescent="0.3">
      <c r="E2014" s="12">
        <v>40981.451388888891</v>
      </c>
      <c r="F2014" s="16">
        <v>13.77</v>
      </c>
      <c r="G2014" s="16">
        <v>1980.5800476074269</v>
      </c>
      <c r="H2014" s="29">
        <v>1.2033901880868658</v>
      </c>
      <c r="I2014" s="26">
        <v>302.8</v>
      </c>
      <c r="J2014" s="30">
        <v>0.13652868554829339</v>
      </c>
      <c r="K2014" s="31">
        <v>0.11827898500027595</v>
      </c>
      <c r="L2014" s="111">
        <f t="shared" si="806"/>
        <v>1.5000000000000002</v>
      </c>
      <c r="M2014" s="112">
        <f t="shared" si="807"/>
        <v>0.14000000000000001</v>
      </c>
      <c r="N2014" s="112" t="b">
        <f t="shared" si="808"/>
        <v>1</v>
      </c>
      <c r="O2014" s="112" t="b">
        <f t="shared" si="809"/>
        <v>1</v>
      </c>
      <c r="P2014" s="113">
        <f t="shared" si="810"/>
        <v>15</v>
      </c>
      <c r="Q2014" s="113">
        <f t="shared" si="811"/>
        <v>12</v>
      </c>
      <c r="R2014" s="114" t="str">
        <f t="shared" si="827"/>
        <v>1.5-0.14</v>
      </c>
      <c r="S2014" s="127">
        <f t="shared" si="812"/>
        <v>-1.010407212220238E-3</v>
      </c>
      <c r="T2014" s="112" t="b">
        <f t="shared" si="813"/>
        <v>1</v>
      </c>
      <c r="U2014" s="22">
        <f t="shared" si="814"/>
        <v>13.68854851074707</v>
      </c>
      <c r="V2014" s="22">
        <f t="shared" si="815"/>
        <v>1.4736592745743662</v>
      </c>
      <c r="W2014" s="81">
        <f t="shared" si="816"/>
        <v>14</v>
      </c>
      <c r="X2014" s="22">
        <f t="shared" si="817"/>
        <v>0.72493540828586001</v>
      </c>
      <c r="Y2014" s="3">
        <f>IF(U2014&gt;'Power Curve'!$C$37,0,INDEX(Ci,$W2014,1)*POWER(1-X2014,3)+INDEX(Ci,$W2014,2)*3*X2014*POWER(1-X2014,2)+INDEX(Ci,$W2014,3)*3*POWER(X2014,2)*(1-X2014)+INDEX(Ci,$W2014,4)*POWER(X2014,3))</f>
        <v>1971.350040053253</v>
      </c>
      <c r="Z2014" s="3">
        <f t="shared" si="818"/>
        <v>1969.3581737549725</v>
      </c>
      <c r="AA2014" s="3">
        <f t="shared" si="819"/>
        <v>1980.5800476074269</v>
      </c>
      <c r="AB2014" s="3">
        <f t="shared" si="828"/>
        <v>-11.221873852454337</v>
      </c>
      <c r="AC2014" s="3">
        <f t="shared" si="829"/>
        <v>11.221873852454337</v>
      </c>
      <c r="AE2014" s="34">
        <f t="shared" si="820"/>
        <v>14</v>
      </c>
      <c r="AF2014" s="73" t="b">
        <f>COUNTIF('Power Curve'!$D$2:$D$31,AE2014)&gt;0</f>
        <v>1</v>
      </c>
      <c r="AG2014" s="73" t="b">
        <f t="shared" si="821"/>
        <v>0</v>
      </c>
      <c r="AH2014" s="73" t="b">
        <f t="shared" si="830"/>
        <v>1</v>
      </c>
      <c r="AI2014" s="34" t="str">
        <f t="shared" si="822"/>
        <v>Inner</v>
      </c>
      <c r="AJ2014" s="35" t="str">
        <f t="shared" si="831"/>
        <v>1.4-1.5</v>
      </c>
      <c r="AK2014" s="36" t="str">
        <f t="shared" si="823"/>
        <v>10-11</v>
      </c>
      <c r="AL2014" s="36" t="str">
        <f t="shared" si="824"/>
        <v>Mar</v>
      </c>
      <c r="AM2014" s="35" t="str">
        <f t="shared" si="825"/>
        <v>295-305</v>
      </c>
      <c r="AN2014" s="36" t="str">
        <f t="shared" si="826"/>
        <v>Inner-TI</v>
      </c>
    </row>
    <row r="2015" spans="5:40" x14ac:dyDescent="0.3">
      <c r="E2015" s="12">
        <v>40981.458333333336</v>
      </c>
      <c r="F2015" s="16">
        <v>14.46</v>
      </c>
      <c r="G2015" s="16">
        <v>1975.330017089841</v>
      </c>
      <c r="H2015" s="29">
        <v>1.2030343258530825</v>
      </c>
      <c r="I2015" s="26">
        <v>299.89999999999998</v>
      </c>
      <c r="J2015" s="30">
        <v>0.16804979253112035</v>
      </c>
      <c r="K2015" s="31">
        <v>7.6571603745358582E-2</v>
      </c>
      <c r="L2015" s="111">
        <f t="shared" si="806"/>
        <v>1.6</v>
      </c>
      <c r="M2015" s="112">
        <f t="shared" si="807"/>
        <v>0.17</v>
      </c>
      <c r="N2015" s="112" t="b">
        <f t="shared" si="808"/>
        <v>1</v>
      </c>
      <c r="O2015" s="112" t="b">
        <f t="shared" si="809"/>
        <v>1</v>
      </c>
      <c r="P2015" s="113">
        <f t="shared" si="810"/>
        <v>16</v>
      </c>
      <c r="Q2015" s="113">
        <f t="shared" si="811"/>
        <v>9</v>
      </c>
      <c r="R2015" s="114" t="str">
        <f t="shared" si="827"/>
        <v>1.6-0.17</v>
      </c>
      <c r="S2015" s="127">
        <f t="shared" si="812"/>
        <v>-1.9739737399750738E-3</v>
      </c>
      <c r="T2015" s="112" t="b">
        <f t="shared" si="813"/>
        <v>1</v>
      </c>
      <c r="U2015" s="22">
        <f t="shared" si="814"/>
        <v>14.373050001919303</v>
      </c>
      <c r="V2015" s="22">
        <f t="shared" si="815"/>
        <v>1.5794511865801579</v>
      </c>
      <c r="W2015" s="81">
        <f t="shared" si="816"/>
        <v>15</v>
      </c>
      <c r="X2015" s="22">
        <f t="shared" si="817"/>
        <v>0.40067286917754114</v>
      </c>
      <c r="Y2015" s="3">
        <f>IF(U2015&gt;'Power Curve'!$C$37,0,INDEX(Ci,$W2015,1)*POWER(1-X2015,3)+INDEX(Ci,$W2015,2)*3*X2015*POWER(1-X2015,2)+INDEX(Ci,$W2015,3)*3*POWER(X2015,2)*(1-X2015)+INDEX(Ci,$W2015,4)*POWER(X2015,3))</f>
        <v>1976.9984814221471</v>
      </c>
      <c r="Z2015" s="3">
        <f t="shared" si="818"/>
        <v>1973.095938335849</v>
      </c>
      <c r="AA2015" s="3">
        <f t="shared" si="819"/>
        <v>1975.330017089841</v>
      </c>
      <c r="AB2015" s="3">
        <f t="shared" si="828"/>
        <v>-2.2340787539919802</v>
      </c>
      <c r="AC2015" s="3">
        <f t="shared" si="829"/>
        <v>2.2340787539919802</v>
      </c>
      <c r="AE2015" s="34">
        <f t="shared" si="820"/>
        <v>14</v>
      </c>
      <c r="AF2015" s="73" t="b">
        <f>COUNTIF('Power Curve'!$D$2:$D$31,AE2015)&gt;0</f>
        <v>1</v>
      </c>
      <c r="AG2015" s="73" t="b">
        <f t="shared" si="821"/>
        <v>0</v>
      </c>
      <c r="AH2015" s="73" t="b">
        <f t="shared" si="830"/>
        <v>1</v>
      </c>
      <c r="AI2015" s="34" t="str">
        <f t="shared" si="822"/>
        <v>Outer</v>
      </c>
      <c r="AJ2015" s="35" t="str">
        <f t="shared" si="831"/>
        <v>1.5-1.6</v>
      </c>
      <c r="AK2015" s="36" t="str">
        <f t="shared" si="823"/>
        <v>11-12</v>
      </c>
      <c r="AL2015" s="36" t="str">
        <f t="shared" si="824"/>
        <v>Mar</v>
      </c>
      <c r="AM2015" s="35" t="str">
        <f t="shared" si="825"/>
        <v>295-305</v>
      </c>
      <c r="AN2015" s="36" t="str">
        <f t="shared" si="826"/>
        <v>HWS-HTI</v>
      </c>
    </row>
    <row r="2016" spans="5:40" x14ac:dyDescent="0.3">
      <c r="E2016" s="12">
        <v>40981.465277777781</v>
      </c>
      <c r="F2016" s="16">
        <v>15.14</v>
      </c>
      <c r="G2016" s="16">
        <v>1972.8699798584009</v>
      </c>
      <c r="H2016" s="29">
        <v>1.2033012030577874</v>
      </c>
      <c r="I2016" s="26">
        <v>298</v>
      </c>
      <c r="J2016" s="30">
        <v>0.10766182298546895</v>
      </c>
      <c r="K2016" s="31">
        <v>7.7611205092039282E-2</v>
      </c>
      <c r="L2016" s="111">
        <f t="shared" si="806"/>
        <v>1.7000000000000002</v>
      </c>
      <c r="M2016" s="112">
        <f t="shared" si="807"/>
        <v>0.11</v>
      </c>
      <c r="N2016" s="112" t="b">
        <f t="shared" si="808"/>
        <v>1</v>
      </c>
      <c r="O2016" s="112" t="b">
        <f t="shared" si="809"/>
        <v>1</v>
      </c>
      <c r="P2016" s="113">
        <f t="shared" si="810"/>
        <v>17</v>
      </c>
      <c r="Q2016" s="113">
        <f t="shared" si="811"/>
        <v>15</v>
      </c>
      <c r="R2016" s="114" t="str">
        <f t="shared" si="827"/>
        <v>1.7-0.11</v>
      </c>
      <c r="S2016" s="127">
        <f t="shared" si="812"/>
        <v>1.0144075492843235E-3</v>
      </c>
      <c r="T2016" s="112" t="b">
        <f t="shared" si="813"/>
        <v>1</v>
      </c>
      <c r="U2016" s="22">
        <f t="shared" si="814"/>
        <v>15.05007378885977</v>
      </c>
      <c r="V2016" s="22">
        <f t="shared" si="815"/>
        <v>1.6840873952919542</v>
      </c>
      <c r="W2016" s="81">
        <f t="shared" si="816"/>
        <v>16</v>
      </c>
      <c r="X2016" s="22">
        <f t="shared" si="817"/>
        <v>4.9801698859069175E-2</v>
      </c>
      <c r="Y2016" s="3">
        <f>IF(U2016&gt;'Power Curve'!$C$37,0,INDEX(Ci,$W2016,1)*POWER(1-X2016,3)+INDEX(Ci,$W2016,2)*3*X2016*POWER(1-X2016,2)+INDEX(Ci,$W2016,3)*3*POWER(X2016,2)*(1-X2016)+INDEX(Ci,$W2016,4)*POWER(X2016,3))</f>
        <v>1979.2319070703313</v>
      </c>
      <c r="Z2016" s="3">
        <f t="shared" si="818"/>
        <v>1981.239654858648</v>
      </c>
      <c r="AA2016" s="3">
        <f t="shared" si="819"/>
        <v>1972.8699798584009</v>
      </c>
      <c r="AB2016" s="3">
        <f t="shared" si="828"/>
        <v>8.3696750002470708</v>
      </c>
      <c r="AC2016" s="3">
        <f t="shared" si="829"/>
        <v>8.3696750002470708</v>
      </c>
      <c r="AE2016" s="34">
        <f t="shared" si="820"/>
        <v>15</v>
      </c>
      <c r="AF2016" s="73" t="b">
        <f>COUNTIF('Power Curve'!$D$2:$D$31,AE2016)&gt;0</f>
        <v>1</v>
      </c>
      <c r="AG2016" s="73" t="b">
        <f t="shared" si="821"/>
        <v>0</v>
      </c>
      <c r="AH2016" s="73" t="b">
        <f t="shared" si="830"/>
        <v>1</v>
      </c>
      <c r="AI2016" s="34" t="str">
        <f t="shared" si="822"/>
        <v>Outer</v>
      </c>
      <c r="AJ2016" s="35" t="str">
        <f t="shared" si="831"/>
        <v>1.6-1.7</v>
      </c>
      <c r="AK2016" s="36" t="str">
        <f t="shared" si="823"/>
        <v>11-12</v>
      </c>
      <c r="AL2016" s="36" t="str">
        <f t="shared" si="824"/>
        <v>Mar</v>
      </c>
      <c r="AM2016" s="35" t="str">
        <f t="shared" si="825"/>
        <v>295-305</v>
      </c>
      <c r="AN2016" s="36" t="str">
        <f t="shared" si="826"/>
        <v>Inner-TI</v>
      </c>
    </row>
    <row r="2017" spans="5:40" x14ac:dyDescent="0.3">
      <c r="E2017" s="12">
        <v>40981.472222222219</v>
      </c>
      <c r="F2017" s="16">
        <v>14.66</v>
      </c>
      <c r="G2017" s="16">
        <v>1974.979980468753</v>
      </c>
      <c r="H2017" s="29">
        <v>1.203000505075954</v>
      </c>
      <c r="I2017" s="26">
        <v>299.5</v>
      </c>
      <c r="J2017" s="30">
        <v>0.13506139154160982</v>
      </c>
      <c r="K2017" s="31">
        <v>0.10755224813348123</v>
      </c>
      <c r="L2017" s="111">
        <f t="shared" si="806"/>
        <v>1.6</v>
      </c>
      <c r="M2017" s="112">
        <f t="shared" si="807"/>
        <v>0.14000000000000001</v>
      </c>
      <c r="N2017" s="112" t="b">
        <f t="shared" si="808"/>
        <v>1</v>
      </c>
      <c r="O2017" s="112" t="b">
        <f t="shared" si="809"/>
        <v>1</v>
      </c>
      <c r="P2017" s="113">
        <f t="shared" si="810"/>
        <v>16</v>
      </c>
      <c r="Q2017" s="113">
        <f t="shared" si="811"/>
        <v>12</v>
      </c>
      <c r="R2017" s="114" t="str">
        <f t="shared" si="827"/>
        <v>1.6-0.14</v>
      </c>
      <c r="S2017" s="127">
        <f t="shared" si="812"/>
        <v>-4.3153521593601672E-3</v>
      </c>
      <c r="T2017" s="112" t="b">
        <f t="shared" si="813"/>
        <v>1</v>
      </c>
      <c r="U2017" s="22">
        <f t="shared" si="814"/>
        <v>14.571710820457577</v>
      </c>
      <c r="V2017" s="22">
        <f t="shared" si="815"/>
        <v>1.610154856484233</v>
      </c>
      <c r="W2017" s="81">
        <f t="shared" si="816"/>
        <v>15</v>
      </c>
      <c r="X2017" s="22">
        <f t="shared" si="817"/>
        <v>0.5904614422181691</v>
      </c>
      <c r="Y2017" s="3">
        <f>IF(U2017&gt;'Power Curve'!$C$37,0,INDEX(Ci,$W2017,1)*POWER(1-X2017,3)+INDEX(Ci,$W2017,2)*3*X2017*POWER(1-X2017,2)+INDEX(Ci,$W2017,3)*3*POWER(X2017,2)*(1-X2017)+INDEX(Ci,$W2017,4)*POWER(X2017,3))</f>
        <v>1977.6795734744469</v>
      </c>
      <c r="Z2017" s="3">
        <f t="shared" si="818"/>
        <v>1969.1451896565313</v>
      </c>
      <c r="AA2017" s="3">
        <f t="shared" si="819"/>
        <v>1974.979980468753</v>
      </c>
      <c r="AB2017" s="3">
        <f t="shared" si="828"/>
        <v>-5.8347908122216268</v>
      </c>
      <c r="AC2017" s="3">
        <f t="shared" si="829"/>
        <v>5.8347908122216268</v>
      </c>
      <c r="AE2017" s="34">
        <f t="shared" si="820"/>
        <v>15</v>
      </c>
      <c r="AF2017" s="73" t="b">
        <f>COUNTIF('Power Curve'!$D$2:$D$31,AE2017)&gt;0</f>
        <v>1</v>
      </c>
      <c r="AG2017" s="73" t="b">
        <f t="shared" si="821"/>
        <v>0</v>
      </c>
      <c r="AH2017" s="73" t="b">
        <f t="shared" si="830"/>
        <v>1</v>
      </c>
      <c r="AI2017" s="34" t="str">
        <f t="shared" si="822"/>
        <v>Inner</v>
      </c>
      <c r="AJ2017" s="35" t="str">
        <f t="shared" si="831"/>
        <v>1.6-1.7</v>
      </c>
      <c r="AK2017" s="36" t="str">
        <f t="shared" si="823"/>
        <v>11-12</v>
      </c>
      <c r="AL2017" s="36" t="str">
        <f t="shared" si="824"/>
        <v>Mar</v>
      </c>
      <c r="AM2017" s="35" t="str">
        <f t="shared" si="825"/>
        <v>295-305</v>
      </c>
      <c r="AN2017" s="36" t="str">
        <f t="shared" si="826"/>
        <v>Inner-TI</v>
      </c>
    </row>
    <row r="2018" spans="5:40" x14ac:dyDescent="0.3">
      <c r="E2018" s="12">
        <v>40981.479166666664</v>
      </c>
      <c r="F2018" s="16">
        <v>15.59</v>
      </c>
      <c r="G2018" s="16">
        <v>1981.7800445556691</v>
      </c>
      <c r="H2018" s="29">
        <v>1.203000505075954</v>
      </c>
      <c r="I2018" s="26">
        <v>300.2</v>
      </c>
      <c r="J2018" s="30">
        <v>0.15137908915971776</v>
      </c>
      <c r="K2018" s="31">
        <v>0.11085507882934913</v>
      </c>
      <c r="L2018" s="111">
        <f t="shared" si="806"/>
        <v>1.8000000000000003</v>
      </c>
      <c r="M2018" s="112">
        <f t="shared" si="807"/>
        <v>0.15000000000000002</v>
      </c>
      <c r="N2018" s="112" t="b">
        <f t="shared" si="808"/>
        <v>1</v>
      </c>
      <c r="O2018" s="112" t="b">
        <f t="shared" si="809"/>
        <v>1</v>
      </c>
      <c r="P2018" s="113">
        <f t="shared" si="810"/>
        <v>18</v>
      </c>
      <c r="Q2018" s="113">
        <f t="shared" si="811"/>
        <v>10.999999999999998</v>
      </c>
      <c r="R2018" s="114" t="str">
        <f t="shared" si="827"/>
        <v>1.8-0.15</v>
      </c>
      <c r="S2018" s="127">
        <f t="shared" si="812"/>
        <v>-4.4168342286410719E-3</v>
      </c>
      <c r="T2018" s="112" t="b">
        <f t="shared" si="813"/>
        <v>1</v>
      </c>
      <c r="U2018" s="22">
        <f t="shared" si="814"/>
        <v>15.496109937990015</v>
      </c>
      <c r="V2018" s="22">
        <f t="shared" si="815"/>
        <v>1.7530237199731167</v>
      </c>
      <c r="W2018" s="81">
        <f t="shared" si="816"/>
        <v>16</v>
      </c>
      <c r="X2018" s="22">
        <f t="shared" si="817"/>
        <v>0.49693694411492972</v>
      </c>
      <c r="Y2018" s="3">
        <f>IF(U2018&gt;'Power Curve'!$C$37,0,INDEX(Ci,$W2018,1)*POWER(1-X2018,3)+INDEX(Ci,$W2018,2)*3*X2018*POWER(1-X2018,2)+INDEX(Ci,$W2018,3)*3*POWER(X2018,2)*(1-X2018)+INDEX(Ci,$W2018,4)*POWER(X2018,3))</f>
        <v>1980.7919618730734</v>
      </c>
      <c r="Z2018" s="3">
        <f t="shared" si="818"/>
        <v>1972.0431321360554</v>
      </c>
      <c r="AA2018" s="3">
        <f t="shared" si="819"/>
        <v>1981.7800445556691</v>
      </c>
      <c r="AB2018" s="3">
        <f t="shared" si="828"/>
        <v>-9.7369124196136454</v>
      </c>
      <c r="AC2018" s="3">
        <f t="shared" si="829"/>
        <v>9.7369124196136454</v>
      </c>
      <c r="AE2018" s="34">
        <f t="shared" si="820"/>
        <v>15</v>
      </c>
      <c r="AF2018" s="73" t="b">
        <f>COUNTIF('Power Curve'!$D$2:$D$31,AE2018)&gt;0</f>
        <v>1</v>
      </c>
      <c r="AG2018" s="73" t="b">
        <f t="shared" si="821"/>
        <v>0</v>
      </c>
      <c r="AH2018" s="73" t="b">
        <f t="shared" si="830"/>
        <v>1</v>
      </c>
      <c r="AI2018" s="34" t="str">
        <f t="shared" si="822"/>
        <v>Outer</v>
      </c>
      <c r="AJ2018" s="35" t="str">
        <f t="shared" si="831"/>
        <v>1.7-1.8</v>
      </c>
      <c r="AK2018" s="36" t="str">
        <f t="shared" si="823"/>
        <v>11-12</v>
      </c>
      <c r="AL2018" s="36" t="str">
        <f t="shared" si="824"/>
        <v>Mar</v>
      </c>
      <c r="AM2018" s="35" t="str">
        <f t="shared" si="825"/>
        <v>295-305</v>
      </c>
      <c r="AN2018" s="36" t="str">
        <f t="shared" si="826"/>
        <v>HWS-HTI</v>
      </c>
    </row>
    <row r="2019" spans="5:40" x14ac:dyDescent="0.3">
      <c r="E2019" s="12">
        <v>40981.486111111109</v>
      </c>
      <c r="F2019" s="16">
        <v>16.329999999999998</v>
      </c>
      <c r="G2019" s="16">
        <v>1985.399963378911</v>
      </c>
      <c r="H2019" s="29">
        <v>1.2025561183307065</v>
      </c>
      <c r="I2019" s="26">
        <v>306.39999999999998</v>
      </c>
      <c r="J2019" s="30">
        <v>0.13717085119412128</v>
      </c>
      <c r="K2019" s="31">
        <v>0.12203324596192623</v>
      </c>
      <c r="L2019" s="111">
        <f t="shared" si="806"/>
        <v>1.9000000000000001</v>
      </c>
      <c r="M2019" s="112">
        <f t="shared" si="807"/>
        <v>0.14000000000000001</v>
      </c>
      <c r="N2019" s="112" t="b">
        <f t="shared" si="808"/>
        <v>1</v>
      </c>
      <c r="O2019" s="112" t="b">
        <f t="shared" si="809"/>
        <v>1</v>
      </c>
      <c r="P2019" s="113">
        <f t="shared" si="810"/>
        <v>19</v>
      </c>
      <c r="Q2019" s="113">
        <f t="shared" si="811"/>
        <v>12</v>
      </c>
      <c r="R2019" s="114" t="str">
        <f t="shared" si="827"/>
        <v>1.9-0.14</v>
      </c>
      <c r="S2019" s="127">
        <f t="shared" si="812"/>
        <v>-3.5617737415622743E-4</v>
      </c>
      <c r="T2019" s="112" t="b">
        <f t="shared" si="813"/>
        <v>1</v>
      </c>
      <c r="U2019" s="22">
        <f t="shared" si="814"/>
        <v>16.229654425485879</v>
      </c>
      <c r="V2019" s="22">
        <f t="shared" si="815"/>
        <v>1.8663953851547337</v>
      </c>
      <c r="W2019" s="81">
        <f t="shared" si="816"/>
        <v>17</v>
      </c>
      <c r="X2019" s="22">
        <f t="shared" si="817"/>
        <v>0.23431246845655912</v>
      </c>
      <c r="Y2019" s="3">
        <f>IF(U2019&gt;'Power Curve'!$C$37,0,INDEX(Ci,$W2019,1)*POWER(1-X2019,3)+INDEX(Ci,$W2019,2)*3*X2019*POWER(1-X2019,2)+INDEX(Ci,$W2019,3)*3*POWER(X2019,2)*(1-X2019)+INDEX(Ci,$W2019,4)*POWER(X2019,3))</f>
        <v>1983.2023116733137</v>
      </c>
      <c r="Z2019" s="3">
        <f t="shared" si="818"/>
        <v>1982.4959398815213</v>
      </c>
      <c r="AA2019" s="3">
        <f t="shared" si="819"/>
        <v>1985.399963378911</v>
      </c>
      <c r="AB2019" s="3">
        <f t="shared" si="828"/>
        <v>-2.9040234973897441</v>
      </c>
      <c r="AC2019" s="3">
        <f t="shared" si="829"/>
        <v>2.9040234973897441</v>
      </c>
      <c r="AE2019" s="34">
        <f t="shared" si="820"/>
        <v>16</v>
      </c>
      <c r="AF2019" s="73" t="b">
        <f>COUNTIF('Power Curve'!$D$2:$D$31,AE2019)&gt;0</f>
        <v>1</v>
      </c>
      <c r="AG2019" s="73" t="b">
        <f t="shared" si="821"/>
        <v>0</v>
      </c>
      <c r="AH2019" s="73" t="b">
        <f t="shared" si="830"/>
        <v>1</v>
      </c>
      <c r="AI2019" s="34" t="str">
        <f t="shared" si="822"/>
        <v>Inner</v>
      </c>
      <c r="AJ2019" s="35" t="str">
        <f t="shared" si="831"/>
        <v>1.8-1.9</v>
      </c>
      <c r="AK2019" s="36" t="str">
        <f t="shared" si="823"/>
        <v>11-12</v>
      </c>
      <c r="AL2019" s="36" t="str">
        <f t="shared" si="824"/>
        <v>Mar</v>
      </c>
      <c r="AM2019" s="35" t="str">
        <f t="shared" si="825"/>
        <v>305-315</v>
      </c>
      <c r="AN2019" s="36" t="str">
        <f t="shared" si="826"/>
        <v>Inner-TI</v>
      </c>
    </row>
    <row r="2020" spans="5:40" x14ac:dyDescent="0.3">
      <c r="E2020" s="12">
        <v>40981.493055555555</v>
      </c>
      <c r="F2020" s="16">
        <v>14.99</v>
      </c>
      <c r="G2020" s="16">
        <v>1985.309997558596</v>
      </c>
      <c r="H2020" s="29">
        <v>1.2024000426025165</v>
      </c>
      <c r="I2020" s="26">
        <v>302.39999999999998</v>
      </c>
      <c r="J2020" s="30">
        <v>0.10607071380920614</v>
      </c>
      <c r="K2020" s="31">
        <v>3.9155783851788764E-2</v>
      </c>
      <c r="L2020" s="111">
        <f t="shared" si="806"/>
        <v>1.7000000000000002</v>
      </c>
      <c r="M2020" s="112">
        <f t="shared" si="807"/>
        <v>0.11</v>
      </c>
      <c r="N2020" s="112" t="b">
        <f t="shared" si="808"/>
        <v>1</v>
      </c>
      <c r="O2020" s="112" t="b">
        <f t="shared" si="809"/>
        <v>1</v>
      </c>
      <c r="P2020" s="113">
        <f t="shared" si="810"/>
        <v>17</v>
      </c>
      <c r="Q2020" s="113">
        <f t="shared" si="811"/>
        <v>15</v>
      </c>
      <c r="R2020" s="114" t="str">
        <f t="shared" si="827"/>
        <v>1.7-0.11</v>
      </c>
      <c r="S2020" s="127">
        <f t="shared" si="812"/>
        <v>1.0144075492843235E-3</v>
      </c>
      <c r="T2020" s="112" t="b">
        <f t="shared" si="813"/>
        <v>1</v>
      </c>
      <c r="U2020" s="22">
        <f t="shared" si="814"/>
        <v>14.897243995205647</v>
      </c>
      <c r="V2020" s="22">
        <f t="shared" si="815"/>
        <v>1.6604670580236864</v>
      </c>
      <c r="W2020" s="81">
        <f t="shared" si="816"/>
        <v>15</v>
      </c>
      <c r="X2020" s="22">
        <f t="shared" si="817"/>
        <v>0.90145621797420816</v>
      </c>
      <c r="Y2020" s="3">
        <f>IF(U2020&gt;'Power Curve'!$C$37,0,INDEX(Ci,$W2020,1)*POWER(1-X2020,3)+INDEX(Ci,$W2020,2)*3*X2020*POWER(1-X2020,2)+INDEX(Ci,$W2020,3)*3*POWER(X2020,2)*(1-X2020)+INDEX(Ci,$W2020,4)*POWER(X2020,3))</f>
        <v>1978.6929987031488</v>
      </c>
      <c r="Z2020" s="3">
        <f t="shared" si="818"/>
        <v>1980.7001998187493</v>
      </c>
      <c r="AA2020" s="3">
        <f t="shared" si="819"/>
        <v>1985.309997558596</v>
      </c>
      <c r="AB2020" s="3">
        <f t="shared" si="828"/>
        <v>-4.6097977398467265</v>
      </c>
      <c r="AC2020" s="3">
        <f t="shared" si="829"/>
        <v>4.6097977398467265</v>
      </c>
      <c r="AE2020" s="34">
        <f t="shared" si="820"/>
        <v>15</v>
      </c>
      <c r="AF2020" s="73" t="b">
        <f>COUNTIF('Power Curve'!$D$2:$D$31,AE2020)&gt;0</f>
        <v>1</v>
      </c>
      <c r="AG2020" s="73" t="b">
        <f t="shared" si="821"/>
        <v>0</v>
      </c>
      <c r="AH2020" s="73" t="b">
        <f t="shared" si="830"/>
        <v>1</v>
      </c>
      <c r="AI2020" s="34" t="str">
        <f t="shared" si="822"/>
        <v>Outer</v>
      </c>
      <c r="AJ2020" s="35" t="str">
        <f t="shared" si="831"/>
        <v>1.6-1.7</v>
      </c>
      <c r="AK2020" s="36" t="str">
        <f t="shared" si="823"/>
        <v>11-12</v>
      </c>
      <c r="AL2020" s="36" t="str">
        <f t="shared" si="824"/>
        <v>Mar</v>
      </c>
      <c r="AM2020" s="35" t="str">
        <f t="shared" si="825"/>
        <v>295-305</v>
      </c>
      <c r="AN2020" s="36" t="str">
        <f t="shared" si="826"/>
        <v>Inner-TI</v>
      </c>
    </row>
    <row r="2021" spans="5:40" x14ac:dyDescent="0.3">
      <c r="E2021" s="12">
        <v>40981.5</v>
      </c>
      <c r="F2021" s="16">
        <v>16.41</v>
      </c>
      <c r="G2021" s="16">
        <v>1981.150024414063</v>
      </c>
      <c r="H2021" s="29">
        <v>1.2029773514487372</v>
      </c>
      <c r="I2021" s="26">
        <v>303.3</v>
      </c>
      <c r="J2021" s="30">
        <v>0.13711151736745886</v>
      </c>
      <c r="K2021" s="31">
        <v>0.13549187236075666</v>
      </c>
      <c r="L2021" s="111">
        <f t="shared" si="806"/>
        <v>1.9000000000000001</v>
      </c>
      <c r="M2021" s="112">
        <f t="shared" si="807"/>
        <v>0.14000000000000001</v>
      </c>
      <c r="N2021" s="112" t="b">
        <f t="shared" si="808"/>
        <v>1</v>
      </c>
      <c r="O2021" s="112" t="b">
        <f t="shared" si="809"/>
        <v>1</v>
      </c>
      <c r="P2021" s="113">
        <f t="shared" si="810"/>
        <v>19</v>
      </c>
      <c r="Q2021" s="113">
        <f t="shared" si="811"/>
        <v>12</v>
      </c>
      <c r="R2021" s="114" t="str">
        <f t="shared" si="827"/>
        <v>1.9-0.14</v>
      </c>
      <c r="S2021" s="127">
        <f t="shared" si="812"/>
        <v>-3.5617737415622743E-4</v>
      </c>
      <c r="T2021" s="112" t="b">
        <f t="shared" si="813"/>
        <v>1</v>
      </c>
      <c r="U2021" s="22">
        <f t="shared" si="814"/>
        <v>16.311066880146949</v>
      </c>
      <c r="V2021" s="22">
        <f t="shared" si="815"/>
        <v>1.8789779424621398</v>
      </c>
      <c r="W2021" s="81">
        <f t="shared" si="816"/>
        <v>17</v>
      </c>
      <c r="X2021" s="22">
        <f t="shared" si="817"/>
        <v>0.31663646990221295</v>
      </c>
      <c r="Y2021" s="3">
        <f>IF(U2021&gt;'Power Curve'!$C$37,0,INDEX(Ci,$W2021,1)*POWER(1-X2021,3)+INDEX(Ci,$W2021,2)*3*X2021*POWER(1-X2021,2)+INDEX(Ci,$W2021,3)*3*POWER(X2021,2)*(1-X2021)+INDEX(Ci,$W2021,4)*POWER(X2021,3))</f>
        <v>1983.5060285229586</v>
      </c>
      <c r="Z2021" s="3">
        <f t="shared" si="818"/>
        <v>1982.7995485540962</v>
      </c>
      <c r="AA2021" s="3">
        <f t="shared" si="819"/>
        <v>1981.150024414063</v>
      </c>
      <c r="AB2021" s="3">
        <f t="shared" si="828"/>
        <v>1.6495241400332361</v>
      </c>
      <c r="AC2021" s="3">
        <f t="shared" si="829"/>
        <v>1.6495241400332361</v>
      </c>
      <c r="AE2021" s="34">
        <f t="shared" si="820"/>
        <v>16</v>
      </c>
      <c r="AF2021" s="73" t="b">
        <f>COUNTIF('Power Curve'!$D$2:$D$31,AE2021)&gt;0</f>
        <v>1</v>
      </c>
      <c r="AG2021" s="73" t="b">
        <f t="shared" si="821"/>
        <v>0</v>
      </c>
      <c r="AH2021" s="73" t="b">
        <f t="shared" si="830"/>
        <v>1</v>
      </c>
      <c r="AI2021" s="34" t="str">
        <f t="shared" si="822"/>
        <v>Inner</v>
      </c>
      <c r="AJ2021" s="35" t="str">
        <f t="shared" si="831"/>
        <v>1.8-1.9</v>
      </c>
      <c r="AK2021" s="36" t="str">
        <f t="shared" si="823"/>
        <v>12-13</v>
      </c>
      <c r="AL2021" s="36" t="str">
        <f t="shared" si="824"/>
        <v>Mar</v>
      </c>
      <c r="AM2021" s="35" t="str">
        <f t="shared" si="825"/>
        <v>295-305</v>
      </c>
      <c r="AN2021" s="36" t="str">
        <f t="shared" si="826"/>
        <v>Inner-TI</v>
      </c>
    </row>
    <row r="2022" spans="5:40" x14ac:dyDescent="0.3">
      <c r="E2022" s="12">
        <v>40981.506944444445</v>
      </c>
      <c r="F2022" s="16">
        <v>16.22</v>
      </c>
      <c r="G2022" s="16">
        <v>1988.470031738281</v>
      </c>
      <c r="H2022" s="29">
        <v>1.2037776164967917</v>
      </c>
      <c r="I2022" s="26">
        <v>303.8</v>
      </c>
      <c r="J2022" s="30">
        <v>0.10850801479654748</v>
      </c>
      <c r="K2022" s="31">
        <v>0.13259821210527217</v>
      </c>
      <c r="L2022" s="111">
        <f t="shared" si="806"/>
        <v>1.9000000000000001</v>
      </c>
      <c r="M2022" s="112">
        <f t="shared" si="807"/>
        <v>0.11</v>
      </c>
      <c r="N2022" s="112" t="b">
        <f t="shared" si="808"/>
        <v>1</v>
      </c>
      <c r="O2022" s="112" t="b">
        <f t="shared" si="809"/>
        <v>1</v>
      </c>
      <c r="P2022" s="113">
        <f t="shared" si="810"/>
        <v>19</v>
      </c>
      <c r="Q2022" s="113">
        <f t="shared" si="811"/>
        <v>15</v>
      </c>
      <c r="R2022" s="114" t="str">
        <f t="shared" si="827"/>
        <v>1.9-0.11</v>
      </c>
      <c r="S2022" s="127">
        <f t="shared" si="812"/>
        <v>-1.1701723451534409E-3</v>
      </c>
      <c r="T2022" s="112" t="b">
        <f t="shared" si="813"/>
        <v>1</v>
      </c>
      <c r="U2022" s="22">
        <f t="shared" si="814"/>
        <v>16.125786596362659</v>
      </c>
      <c r="V2022" s="22">
        <f t="shared" si="815"/>
        <v>1.8503422773375129</v>
      </c>
      <c r="W2022" s="81">
        <f t="shared" si="816"/>
        <v>17</v>
      </c>
      <c r="X2022" s="22">
        <f t="shared" si="817"/>
        <v>0.12928166757363455</v>
      </c>
      <c r="Y2022" s="3">
        <f>IF(U2022&gt;'Power Curve'!$C$37,0,INDEX(Ci,$W2022,1)*POWER(1-X2022,3)+INDEX(Ci,$W2022,2)*3*X2022*POWER(1-X2022,2)+INDEX(Ci,$W2022,3)*3*POWER(X2022,2)*(1-X2022)+INDEX(Ci,$W2022,4)*POWER(X2022,3))</f>
        <v>1982.8256868072226</v>
      </c>
      <c r="Z2022" s="3">
        <f t="shared" si="818"/>
        <v>1980.5054390232608</v>
      </c>
      <c r="AA2022" s="3">
        <f t="shared" si="819"/>
        <v>1988.470031738281</v>
      </c>
      <c r="AB2022" s="3">
        <f t="shared" si="828"/>
        <v>-7.9645927150202169</v>
      </c>
      <c r="AC2022" s="3">
        <f t="shared" si="829"/>
        <v>7.9645927150202169</v>
      </c>
      <c r="AE2022" s="34">
        <f t="shared" si="820"/>
        <v>16</v>
      </c>
      <c r="AF2022" s="73" t="b">
        <f>COUNTIF('Power Curve'!$D$2:$D$31,AE2022)&gt;0</f>
        <v>1</v>
      </c>
      <c r="AG2022" s="73" t="b">
        <f t="shared" si="821"/>
        <v>0</v>
      </c>
      <c r="AH2022" s="73" t="b">
        <f t="shared" si="830"/>
        <v>1</v>
      </c>
      <c r="AI2022" s="34" t="str">
        <f t="shared" si="822"/>
        <v>Inner</v>
      </c>
      <c r="AJ2022" s="35" t="str">
        <f t="shared" si="831"/>
        <v>1.8-1.9</v>
      </c>
      <c r="AK2022" s="36" t="str">
        <f t="shared" si="823"/>
        <v>12-13</v>
      </c>
      <c r="AL2022" s="36" t="str">
        <f t="shared" si="824"/>
        <v>Mar</v>
      </c>
      <c r="AM2022" s="35" t="str">
        <f t="shared" si="825"/>
        <v>295-305</v>
      </c>
      <c r="AN2022" s="36" t="str">
        <f t="shared" si="826"/>
        <v>Inner-TI</v>
      </c>
    </row>
    <row r="2023" spans="5:40" x14ac:dyDescent="0.3">
      <c r="E2023" s="12">
        <v>40981.513888888891</v>
      </c>
      <c r="F2023" s="16">
        <v>13.72</v>
      </c>
      <c r="G2023" s="16">
        <v>1949.2999572753929</v>
      </c>
      <c r="H2023" s="29">
        <v>1.2032207063771705</v>
      </c>
      <c r="I2023" s="26">
        <v>305.8</v>
      </c>
      <c r="J2023" s="30">
        <v>0.14212827988338192</v>
      </c>
      <c r="K2023" s="31">
        <v>9.0004469719760241E-2</v>
      </c>
      <c r="L2023" s="111">
        <f t="shared" si="806"/>
        <v>1.5000000000000002</v>
      </c>
      <c r="M2023" s="112">
        <f t="shared" si="807"/>
        <v>0.14000000000000001</v>
      </c>
      <c r="N2023" s="112" t="b">
        <f t="shared" si="808"/>
        <v>1</v>
      </c>
      <c r="O2023" s="112" t="b">
        <f t="shared" si="809"/>
        <v>1</v>
      </c>
      <c r="P2023" s="113">
        <f t="shared" si="810"/>
        <v>15</v>
      </c>
      <c r="Q2023" s="113">
        <f t="shared" si="811"/>
        <v>12</v>
      </c>
      <c r="R2023" s="114" t="str">
        <f t="shared" si="827"/>
        <v>1.5-0.14</v>
      </c>
      <c r="S2023" s="127">
        <f t="shared" si="812"/>
        <v>-1.010407212220238E-3</v>
      </c>
      <c r="T2023" s="112" t="b">
        <f t="shared" si="813"/>
        <v>1</v>
      </c>
      <c r="U2023" s="22">
        <f t="shared" si="814"/>
        <v>13.638203953673701</v>
      </c>
      <c r="V2023" s="22">
        <f t="shared" si="815"/>
        <v>1.4658783609889838</v>
      </c>
      <c r="W2023" s="81">
        <f t="shared" si="816"/>
        <v>14</v>
      </c>
      <c r="X2023" s="22">
        <f t="shared" si="817"/>
        <v>0.67269809303052108</v>
      </c>
      <c r="Y2023" s="3">
        <f>IF(U2023&gt;'Power Curve'!$C$37,0,INDEX(Ci,$W2023,1)*POWER(1-X2023,3)+INDEX(Ci,$W2023,2)*3*X2023*POWER(1-X2023,2)+INDEX(Ci,$W2023,3)*3*POWER(X2023,2)*(1-X2023)+INDEX(Ci,$W2023,4)*POWER(X2023,3))</f>
        <v>1970.3630744018269</v>
      </c>
      <c r="Z2023" s="3">
        <f t="shared" si="818"/>
        <v>1968.3722053407589</v>
      </c>
      <c r="AA2023" s="3">
        <f t="shared" si="819"/>
        <v>1949.2999572753929</v>
      </c>
      <c r="AB2023" s="3">
        <f t="shared" si="828"/>
        <v>19.072248065366011</v>
      </c>
      <c r="AC2023" s="3">
        <f t="shared" si="829"/>
        <v>19.072248065366011</v>
      </c>
      <c r="AE2023" s="34">
        <f t="shared" si="820"/>
        <v>14</v>
      </c>
      <c r="AF2023" s="73" t="b">
        <f>COUNTIF('Power Curve'!$D$2:$D$31,AE2023)&gt;0</f>
        <v>1</v>
      </c>
      <c r="AG2023" s="73" t="b">
        <f t="shared" si="821"/>
        <v>0</v>
      </c>
      <c r="AH2023" s="73" t="b">
        <f t="shared" si="830"/>
        <v>1</v>
      </c>
      <c r="AI2023" s="34" t="str">
        <f t="shared" si="822"/>
        <v>Outer</v>
      </c>
      <c r="AJ2023" s="35" t="str">
        <f t="shared" si="831"/>
        <v>1.4-1.5</v>
      </c>
      <c r="AK2023" s="36" t="str">
        <f t="shared" si="823"/>
        <v>12-13</v>
      </c>
      <c r="AL2023" s="36" t="str">
        <f t="shared" si="824"/>
        <v>Mar</v>
      </c>
      <c r="AM2023" s="35" t="str">
        <f t="shared" si="825"/>
        <v>305-315</v>
      </c>
      <c r="AN2023" s="36" t="str">
        <f t="shared" si="826"/>
        <v>HWS-HTI</v>
      </c>
    </row>
    <row r="2024" spans="5:40" x14ac:dyDescent="0.3">
      <c r="E2024" s="12">
        <v>40981.520833333336</v>
      </c>
      <c r="F2024" s="16">
        <v>12.68</v>
      </c>
      <c r="G2024" s="16">
        <v>1895.309951782232</v>
      </c>
      <c r="H2024" s="29">
        <v>1.2032418513984784</v>
      </c>
      <c r="I2024" s="26">
        <v>301.2</v>
      </c>
      <c r="J2024" s="30">
        <v>0.17350157728706628</v>
      </c>
      <c r="K2024" s="31">
        <v>6.8003792434086247E-2</v>
      </c>
      <c r="L2024" s="111">
        <f t="shared" si="806"/>
        <v>1.3000000000000003</v>
      </c>
      <c r="M2024" s="112">
        <f t="shared" si="807"/>
        <v>0.17</v>
      </c>
      <c r="N2024" s="112" t="b">
        <f t="shared" si="808"/>
        <v>1</v>
      </c>
      <c r="O2024" s="112" t="b">
        <f t="shared" si="809"/>
        <v>1</v>
      </c>
      <c r="P2024" s="113">
        <f t="shared" si="810"/>
        <v>13.000000000000002</v>
      </c>
      <c r="Q2024" s="113">
        <f t="shared" si="811"/>
        <v>9</v>
      </c>
      <c r="R2024" s="114" t="str">
        <f t="shared" si="827"/>
        <v>1.3-0.17</v>
      </c>
      <c r="S2024" s="127">
        <f t="shared" si="812"/>
        <v>-1.2807353064315217E-2</v>
      </c>
      <c r="T2024" s="112" t="b">
        <f t="shared" si="813"/>
        <v>1</v>
      </c>
      <c r="U2024" s="22">
        <f t="shared" si="814"/>
        <v>12.604478071911442</v>
      </c>
      <c r="V2024" s="22">
        <f t="shared" si="815"/>
        <v>1.306112693664842</v>
      </c>
      <c r="W2024" s="81">
        <f t="shared" si="816"/>
        <v>13</v>
      </c>
      <c r="X2024" s="22">
        <f t="shared" si="817"/>
        <v>0.60323432488135798</v>
      </c>
      <c r="Y2024" s="3">
        <f>IF(U2024&gt;'Power Curve'!$C$37,0,INDEX(Ci,$W2024,1)*POWER(1-X2024,3)+INDEX(Ci,$W2024,2)*3*X2024*POWER(1-X2024,2)+INDEX(Ci,$W2024,3)*3*POWER(X2024,2)*(1-X2024)+INDEX(Ci,$W2024,4)*POWER(X2024,3))</f>
        <v>1942.0784914410547</v>
      </c>
      <c r="Z2024" s="3">
        <f t="shared" si="818"/>
        <v>1917.2056065225563</v>
      </c>
      <c r="AA2024" s="3">
        <f t="shared" si="819"/>
        <v>1895.309951782232</v>
      </c>
      <c r="AB2024" s="3">
        <f t="shared" si="828"/>
        <v>21.895654740324289</v>
      </c>
      <c r="AC2024" s="3">
        <f t="shared" si="829"/>
        <v>21.895654740324289</v>
      </c>
      <c r="AE2024" s="34">
        <f t="shared" si="820"/>
        <v>13</v>
      </c>
      <c r="AF2024" s="73" t="b">
        <f>COUNTIF('Power Curve'!$D$2:$D$31,AE2024)&gt;0</f>
        <v>1</v>
      </c>
      <c r="AG2024" s="73" t="b">
        <f t="shared" si="821"/>
        <v>0</v>
      </c>
      <c r="AH2024" s="73" t="b">
        <f t="shared" si="830"/>
        <v>1</v>
      </c>
      <c r="AI2024" s="34" t="str">
        <f t="shared" si="822"/>
        <v>Outer</v>
      </c>
      <c r="AJ2024" s="35" t="str">
        <f t="shared" si="831"/>
        <v>1.3-1.4</v>
      </c>
      <c r="AK2024" s="36" t="str">
        <f t="shared" si="823"/>
        <v>12-13</v>
      </c>
      <c r="AL2024" s="36" t="str">
        <f t="shared" si="824"/>
        <v>Mar</v>
      </c>
      <c r="AM2024" s="35" t="str">
        <f t="shared" si="825"/>
        <v>295-305</v>
      </c>
      <c r="AN2024" s="36" t="str">
        <f t="shared" si="826"/>
        <v>HWS-HTI</v>
      </c>
    </row>
    <row r="2025" spans="5:40" x14ac:dyDescent="0.3">
      <c r="E2025" s="12">
        <v>40981.527777777781</v>
      </c>
      <c r="F2025" s="16">
        <v>14.71</v>
      </c>
      <c r="G2025" s="16">
        <v>1973.359970092778</v>
      </c>
      <c r="H2025" s="29">
        <v>1.2035422511944813</v>
      </c>
      <c r="I2025" s="26">
        <v>296.2</v>
      </c>
      <c r="J2025" s="30">
        <v>0.10061182868796736</v>
      </c>
      <c r="K2025" s="31">
        <v>0.11713061124383824</v>
      </c>
      <c r="L2025" s="111">
        <f t="shared" si="806"/>
        <v>1.6</v>
      </c>
      <c r="M2025" s="112">
        <f t="shared" si="807"/>
        <v>9.9999999999999992E-2</v>
      </c>
      <c r="N2025" s="112" t="b">
        <f t="shared" si="808"/>
        <v>1</v>
      </c>
      <c r="O2025" s="112" t="b">
        <f t="shared" si="809"/>
        <v>1</v>
      </c>
      <c r="P2025" s="113">
        <f t="shared" si="810"/>
        <v>16</v>
      </c>
      <c r="Q2025" s="113">
        <f t="shared" si="811"/>
        <v>16</v>
      </c>
      <c r="R2025" s="114" t="str">
        <f t="shared" si="827"/>
        <v>1.6-0.1</v>
      </c>
      <c r="S2025" s="127">
        <f t="shared" si="812"/>
        <v>1.2087194893846741E-3</v>
      </c>
      <c r="T2025" s="112" t="b">
        <f t="shared" si="813"/>
        <v>1</v>
      </c>
      <c r="U2025" s="22">
        <f t="shared" si="814"/>
        <v>14.623604183721184</v>
      </c>
      <c r="V2025" s="22">
        <f t="shared" si="815"/>
        <v>1.618175143059017</v>
      </c>
      <c r="W2025" s="81">
        <f t="shared" si="816"/>
        <v>15</v>
      </c>
      <c r="X2025" s="22">
        <f t="shared" si="817"/>
        <v>0.64003723394471701</v>
      </c>
      <c r="Y2025" s="3">
        <f>IF(U2025&gt;'Power Curve'!$C$37,0,INDEX(Ci,$W2025,1)*POWER(1-X2025,3)+INDEX(Ci,$W2025,2)*3*X2025*POWER(1-X2025,2)+INDEX(Ci,$W2025,3)*3*POWER(X2025,2)*(1-X2025)+INDEX(Ci,$W2025,4)*POWER(X2025,3))</f>
        <v>1977.8415315884608</v>
      </c>
      <c r="Z2025" s="3">
        <f t="shared" si="818"/>
        <v>1980.232187194606</v>
      </c>
      <c r="AA2025" s="3">
        <f t="shared" si="819"/>
        <v>1973.359970092778</v>
      </c>
      <c r="AB2025" s="3">
        <f t="shared" si="828"/>
        <v>6.8722171018280278</v>
      </c>
      <c r="AC2025" s="3">
        <f t="shared" si="829"/>
        <v>6.8722171018280278</v>
      </c>
      <c r="AE2025" s="34">
        <f t="shared" si="820"/>
        <v>15</v>
      </c>
      <c r="AF2025" s="73" t="b">
        <f>COUNTIF('Power Curve'!$D$2:$D$31,AE2025)&gt;0</f>
        <v>1</v>
      </c>
      <c r="AG2025" s="73" t="b">
        <f t="shared" si="821"/>
        <v>0</v>
      </c>
      <c r="AH2025" s="73" t="b">
        <f t="shared" si="830"/>
        <v>1</v>
      </c>
      <c r="AI2025" s="34" t="str">
        <f t="shared" si="822"/>
        <v>Inner</v>
      </c>
      <c r="AJ2025" s="35" t="str">
        <f t="shared" si="831"/>
        <v>1.6-1.7</v>
      </c>
      <c r="AK2025" s="36" t="str">
        <f t="shared" si="823"/>
        <v>12-13</v>
      </c>
      <c r="AL2025" s="36" t="str">
        <f t="shared" si="824"/>
        <v>Mar</v>
      </c>
      <c r="AM2025" s="35" t="str">
        <f t="shared" si="825"/>
        <v>295-305</v>
      </c>
      <c r="AN2025" s="36" t="str">
        <f t="shared" si="826"/>
        <v>Inner-TI</v>
      </c>
    </row>
    <row r="2026" spans="5:40" x14ac:dyDescent="0.3">
      <c r="E2026" s="12">
        <v>40981.534722222219</v>
      </c>
      <c r="F2026" s="16">
        <v>13.88</v>
      </c>
      <c r="G2026" s="16">
        <v>1937.2599945068409</v>
      </c>
      <c r="H2026" s="29">
        <v>1.203463900690585</v>
      </c>
      <c r="I2026" s="26">
        <v>303.2</v>
      </c>
      <c r="J2026" s="30">
        <v>0.13112391930835735</v>
      </c>
      <c r="K2026" s="31">
        <v>6.9825871117362534E-2</v>
      </c>
      <c r="L2026" s="111">
        <f t="shared" si="806"/>
        <v>1.5000000000000002</v>
      </c>
      <c r="M2026" s="112">
        <f t="shared" si="807"/>
        <v>0.13</v>
      </c>
      <c r="N2026" s="112" t="b">
        <f t="shared" si="808"/>
        <v>1</v>
      </c>
      <c r="O2026" s="112" t="b">
        <f t="shared" si="809"/>
        <v>1</v>
      </c>
      <c r="P2026" s="113">
        <f t="shared" si="810"/>
        <v>15</v>
      </c>
      <c r="Q2026" s="113">
        <f t="shared" si="811"/>
        <v>13</v>
      </c>
      <c r="R2026" s="114" t="str">
        <f t="shared" si="827"/>
        <v>1.5-0.13</v>
      </c>
      <c r="S2026" s="127">
        <f t="shared" si="812"/>
        <v>-1.1197886700886556E-3</v>
      </c>
      <c r="T2026" s="112" t="b">
        <f t="shared" si="813"/>
        <v>1</v>
      </c>
      <c r="U2026" s="22">
        <f t="shared" si="814"/>
        <v>13.798179565521112</v>
      </c>
      <c r="V2026" s="22">
        <f t="shared" si="815"/>
        <v>1.4906031074941388</v>
      </c>
      <c r="W2026" s="81">
        <f t="shared" si="816"/>
        <v>14</v>
      </c>
      <c r="X2026" s="22">
        <f t="shared" si="817"/>
        <v>0.83868816137217572</v>
      </c>
      <c r="Y2026" s="3">
        <f>IF(U2026&gt;'Power Curve'!$C$37,0,INDEX(Ci,$W2026,1)*POWER(1-X2026,3)+INDEX(Ci,$W2026,2)*3*X2026*POWER(1-X2026,2)+INDEX(Ci,$W2026,3)*3*POWER(X2026,2)*(1-X2026)+INDEX(Ci,$W2026,4)*POWER(X2026,3))</f>
        <v>1973.1720249984824</v>
      </c>
      <c r="Z2026" s="3">
        <f t="shared" si="818"/>
        <v>1970.9624893207531</v>
      </c>
      <c r="AA2026" s="3">
        <f t="shared" si="819"/>
        <v>1937.2599945068409</v>
      </c>
      <c r="AB2026" s="3">
        <f t="shared" si="828"/>
        <v>33.702494813912153</v>
      </c>
      <c r="AC2026" s="3">
        <f t="shared" si="829"/>
        <v>33.702494813912153</v>
      </c>
      <c r="AE2026" s="34">
        <f t="shared" si="820"/>
        <v>14</v>
      </c>
      <c r="AF2026" s="73" t="b">
        <f>COUNTIF('Power Curve'!$D$2:$D$31,AE2026)&gt;0</f>
        <v>1</v>
      </c>
      <c r="AG2026" s="73" t="b">
        <f t="shared" si="821"/>
        <v>0</v>
      </c>
      <c r="AH2026" s="73" t="b">
        <f t="shared" si="830"/>
        <v>1</v>
      </c>
      <c r="AI2026" s="34" t="str">
        <f t="shared" si="822"/>
        <v>Outer</v>
      </c>
      <c r="AJ2026" s="35" t="str">
        <f t="shared" si="831"/>
        <v>1.4-1.5</v>
      </c>
      <c r="AK2026" s="36" t="str">
        <f t="shared" si="823"/>
        <v>12-13</v>
      </c>
      <c r="AL2026" s="36" t="str">
        <f t="shared" si="824"/>
        <v>Mar</v>
      </c>
      <c r="AM2026" s="35" t="str">
        <f t="shared" si="825"/>
        <v>295-305</v>
      </c>
      <c r="AN2026" s="36" t="str">
        <f t="shared" si="826"/>
        <v>Inner-TI</v>
      </c>
    </row>
    <row r="2027" spans="5:40" x14ac:dyDescent="0.3">
      <c r="E2027" s="12">
        <v>40981.541666666664</v>
      </c>
      <c r="F2027" s="16">
        <v>13.88</v>
      </c>
      <c r="G2027" s="16">
        <v>1975.279968261721</v>
      </c>
      <c r="H2027" s="29">
        <v>1.2033750711398592</v>
      </c>
      <c r="I2027" s="26">
        <v>299.8</v>
      </c>
      <c r="J2027" s="30">
        <v>0.12463976945244956</v>
      </c>
      <c r="K2027" s="31">
        <v>9.4280745914028297E-2</v>
      </c>
      <c r="L2027" s="111">
        <f t="shared" si="806"/>
        <v>1.5000000000000002</v>
      </c>
      <c r="M2027" s="112">
        <f t="shared" si="807"/>
        <v>0.12</v>
      </c>
      <c r="N2027" s="112" t="b">
        <f t="shared" si="808"/>
        <v>1</v>
      </c>
      <c r="O2027" s="112" t="b">
        <f t="shared" si="809"/>
        <v>1</v>
      </c>
      <c r="P2027" s="113">
        <f t="shared" si="810"/>
        <v>15</v>
      </c>
      <c r="Q2027" s="113">
        <f t="shared" si="811"/>
        <v>14</v>
      </c>
      <c r="R2027" s="114" t="str">
        <f t="shared" si="827"/>
        <v>1.5-0.12</v>
      </c>
      <c r="S2027" s="127">
        <f t="shared" si="812"/>
        <v>-2.6858717067739375E-4</v>
      </c>
      <c r="T2027" s="112" t="b">
        <f t="shared" si="813"/>
        <v>1</v>
      </c>
      <c r="U2027" s="22">
        <f t="shared" si="814"/>
        <v>13.797840068771002</v>
      </c>
      <c r="V2027" s="22">
        <f t="shared" si="815"/>
        <v>1.4905506371770147</v>
      </c>
      <c r="W2027" s="81">
        <f t="shared" si="816"/>
        <v>14</v>
      </c>
      <c r="X2027" s="22">
        <f t="shared" si="817"/>
        <v>0.83833590087383014</v>
      </c>
      <c r="Y2027" s="3">
        <f>IF(U2027&gt;'Power Curve'!$C$37,0,INDEX(Ci,$W2027,1)*POWER(1-X2027,3)+INDEX(Ci,$W2027,2)*3*X2027*POWER(1-X2027,2)+INDEX(Ci,$W2027,3)*3*POWER(X2027,2)*(1-X2027)+INDEX(Ci,$W2027,4)*POWER(X2027,3))</f>
        <v>1973.1671394934328</v>
      </c>
      <c r="Z2027" s="3">
        <f t="shared" si="818"/>
        <v>1972.6371721141627</v>
      </c>
      <c r="AA2027" s="3">
        <f t="shared" si="819"/>
        <v>1975.279968261721</v>
      </c>
      <c r="AB2027" s="3">
        <f t="shared" si="828"/>
        <v>-2.6427961475583288</v>
      </c>
      <c r="AC2027" s="3">
        <f t="shared" si="829"/>
        <v>2.6427961475583288</v>
      </c>
      <c r="AE2027" s="34">
        <f t="shared" si="820"/>
        <v>14</v>
      </c>
      <c r="AF2027" s="73" t="b">
        <f>COUNTIF('Power Curve'!$D$2:$D$31,AE2027)&gt;0</f>
        <v>1</v>
      </c>
      <c r="AG2027" s="73" t="b">
        <f t="shared" si="821"/>
        <v>0</v>
      </c>
      <c r="AH2027" s="73" t="b">
        <f t="shared" si="830"/>
        <v>1</v>
      </c>
      <c r="AI2027" s="34" t="str">
        <f t="shared" si="822"/>
        <v>Outer</v>
      </c>
      <c r="AJ2027" s="35" t="str">
        <f t="shared" si="831"/>
        <v>1.4-1.5</v>
      </c>
      <c r="AK2027" s="36" t="str">
        <f t="shared" si="823"/>
        <v>13-14</v>
      </c>
      <c r="AL2027" s="36" t="str">
        <f t="shared" si="824"/>
        <v>Mar</v>
      </c>
      <c r="AM2027" s="35" t="str">
        <f t="shared" si="825"/>
        <v>295-305</v>
      </c>
      <c r="AN2027" s="36" t="str">
        <f t="shared" si="826"/>
        <v>Inner-TI</v>
      </c>
    </row>
    <row r="2028" spans="5:40" x14ac:dyDescent="0.3">
      <c r="E2028" s="12">
        <v>40981.548611111109</v>
      </c>
      <c r="F2028" s="16">
        <v>13.6</v>
      </c>
      <c r="G2028" s="16">
        <v>1980.3000183105439</v>
      </c>
      <c r="H2028" s="29">
        <v>1.203064269894546</v>
      </c>
      <c r="I2028" s="26">
        <v>300</v>
      </c>
      <c r="J2028" s="30">
        <v>0.13014705882352942</v>
      </c>
      <c r="K2028" s="31">
        <v>0.11319346445194897</v>
      </c>
      <c r="L2028" s="111">
        <f t="shared" si="806"/>
        <v>1.4000000000000001</v>
      </c>
      <c r="M2028" s="112">
        <f t="shared" si="807"/>
        <v>0.13</v>
      </c>
      <c r="N2028" s="112" t="b">
        <f t="shared" si="808"/>
        <v>1</v>
      </c>
      <c r="O2028" s="112" t="b">
        <f t="shared" si="809"/>
        <v>1</v>
      </c>
      <c r="P2028" s="113">
        <f t="shared" si="810"/>
        <v>14</v>
      </c>
      <c r="Q2028" s="113">
        <f t="shared" si="811"/>
        <v>13</v>
      </c>
      <c r="R2028" s="114" t="str">
        <f t="shared" si="827"/>
        <v>1.4-0.13</v>
      </c>
      <c r="S2028" s="127">
        <f t="shared" si="812"/>
        <v>-2.6749175816282314E-3</v>
      </c>
      <c r="T2028" s="112" t="b">
        <f t="shared" si="813"/>
        <v>1</v>
      </c>
      <c r="U2028" s="22">
        <f t="shared" si="814"/>
        <v>13.518333459125811</v>
      </c>
      <c r="V2028" s="22">
        <f t="shared" si="815"/>
        <v>1.4473519896445126</v>
      </c>
      <c r="W2028" s="81">
        <f t="shared" si="816"/>
        <v>14</v>
      </c>
      <c r="X2028" s="22">
        <f t="shared" si="817"/>
        <v>0.54832093733549758</v>
      </c>
      <c r="Y2028" s="3">
        <f>IF(U2028&gt;'Power Curve'!$C$37,0,INDEX(Ci,$W2028,1)*POWER(1-X2028,3)+INDEX(Ci,$W2028,2)*3*X2028*POWER(1-X2028,2)+INDEX(Ci,$W2028,3)*3*POWER(X2028,2)*(1-X2028)+INDEX(Ci,$W2028,4)*POWER(X2028,3))</f>
        <v>1967.6944271161262</v>
      </c>
      <c r="Z2028" s="3">
        <f t="shared" si="818"/>
        <v>1962.4310066977614</v>
      </c>
      <c r="AA2028" s="3">
        <f t="shared" si="819"/>
        <v>1980.3000183105439</v>
      </c>
      <c r="AB2028" s="3">
        <f t="shared" si="828"/>
        <v>-17.869011612782515</v>
      </c>
      <c r="AC2028" s="3">
        <f t="shared" si="829"/>
        <v>17.869011612782515</v>
      </c>
      <c r="AE2028" s="34">
        <f t="shared" si="820"/>
        <v>14</v>
      </c>
      <c r="AF2028" s="73" t="b">
        <f>COUNTIF('Power Curve'!$D$2:$D$31,AE2028)&gt;0</f>
        <v>1</v>
      </c>
      <c r="AG2028" s="73" t="b">
        <f t="shared" si="821"/>
        <v>0</v>
      </c>
      <c r="AH2028" s="73" t="b">
        <f t="shared" si="830"/>
        <v>1</v>
      </c>
      <c r="AI2028" s="34" t="str">
        <f t="shared" si="822"/>
        <v>Inner</v>
      </c>
      <c r="AJ2028" s="35" t="str">
        <f t="shared" si="831"/>
        <v>1.4-1.5</v>
      </c>
      <c r="AK2028" s="36" t="str">
        <f t="shared" si="823"/>
        <v>13-14</v>
      </c>
      <c r="AL2028" s="36" t="str">
        <f t="shared" si="824"/>
        <v>Mar</v>
      </c>
      <c r="AM2028" s="35" t="str">
        <f t="shared" si="825"/>
        <v>295-305</v>
      </c>
      <c r="AN2028" s="36" t="str">
        <f t="shared" si="826"/>
        <v>Inner-TI</v>
      </c>
    </row>
    <row r="2029" spans="5:40" x14ac:dyDescent="0.3">
      <c r="E2029" s="12">
        <v>40981.555555555555</v>
      </c>
      <c r="F2029" s="16">
        <v>15.34</v>
      </c>
      <c r="G2029" s="16">
        <v>1979.560043334958</v>
      </c>
      <c r="H2029" s="29">
        <v>1.2023436808756833</v>
      </c>
      <c r="I2029" s="26">
        <v>296.60000000000002</v>
      </c>
      <c r="J2029" s="30">
        <v>0.12842242503259452</v>
      </c>
      <c r="K2029" s="31">
        <v>0.15204165775283673</v>
      </c>
      <c r="L2029" s="111">
        <f t="shared" si="806"/>
        <v>1.7000000000000002</v>
      </c>
      <c r="M2029" s="112">
        <f t="shared" si="807"/>
        <v>0.13</v>
      </c>
      <c r="N2029" s="112" t="b">
        <f t="shared" si="808"/>
        <v>1</v>
      </c>
      <c r="O2029" s="112" t="b">
        <f t="shared" si="809"/>
        <v>1</v>
      </c>
      <c r="P2029" s="113">
        <f t="shared" si="810"/>
        <v>17</v>
      </c>
      <c r="Q2029" s="113">
        <f t="shared" si="811"/>
        <v>13</v>
      </c>
      <c r="R2029" s="114" t="str">
        <f t="shared" si="827"/>
        <v>1.7-0.13</v>
      </c>
      <c r="S2029" s="127">
        <f t="shared" si="812"/>
        <v>-4.0609135420812854E-3</v>
      </c>
      <c r="T2029" s="112" t="b">
        <f t="shared" si="813"/>
        <v>1</v>
      </c>
      <c r="U2029" s="22">
        <f t="shared" si="814"/>
        <v>15.24484003979993</v>
      </c>
      <c r="V2029" s="22">
        <f t="shared" si="815"/>
        <v>1.7141891472192918</v>
      </c>
      <c r="W2029" s="81">
        <f t="shared" si="816"/>
        <v>16</v>
      </c>
      <c r="X2029" s="22">
        <f t="shared" si="817"/>
        <v>0.24504788137479011</v>
      </c>
      <c r="Y2029" s="3">
        <f>IF(U2029&gt;'Power Curve'!$C$37,0,INDEX(Ci,$W2029,1)*POWER(1-X2029,3)+INDEX(Ci,$W2029,2)*3*X2029*POWER(1-X2029,2)+INDEX(Ci,$W2029,3)*3*POWER(X2029,2)*(1-X2029)+INDEX(Ci,$W2029,4)*POWER(X2029,3))</f>
        <v>1979.9275749645776</v>
      </c>
      <c r="Z2029" s="3">
        <f t="shared" si="818"/>
        <v>1971.8872602630638</v>
      </c>
      <c r="AA2029" s="3">
        <f t="shared" si="819"/>
        <v>1979.560043334958</v>
      </c>
      <c r="AB2029" s="3">
        <f t="shared" si="828"/>
        <v>-7.6727830718941732</v>
      </c>
      <c r="AC2029" s="3">
        <f t="shared" si="829"/>
        <v>7.6727830718941732</v>
      </c>
      <c r="AE2029" s="34">
        <f t="shared" si="820"/>
        <v>15</v>
      </c>
      <c r="AF2029" s="73" t="b">
        <f>COUNTIF('Power Curve'!$D$2:$D$31,AE2029)&gt;0</f>
        <v>1</v>
      </c>
      <c r="AG2029" s="73" t="b">
        <f t="shared" si="821"/>
        <v>0</v>
      </c>
      <c r="AH2029" s="73" t="b">
        <f t="shared" si="830"/>
        <v>1</v>
      </c>
      <c r="AI2029" s="34" t="str">
        <f t="shared" si="822"/>
        <v>Inner</v>
      </c>
      <c r="AJ2029" s="35" t="str">
        <f t="shared" si="831"/>
        <v>1.7-1.8</v>
      </c>
      <c r="AK2029" s="36" t="str">
        <f t="shared" si="823"/>
        <v>13-14</v>
      </c>
      <c r="AL2029" s="36" t="str">
        <f t="shared" si="824"/>
        <v>Mar</v>
      </c>
      <c r="AM2029" s="35" t="str">
        <f t="shared" si="825"/>
        <v>295-305</v>
      </c>
      <c r="AN2029" s="36" t="str">
        <f t="shared" si="826"/>
        <v>Inner-TI</v>
      </c>
    </row>
    <row r="2030" spans="5:40" x14ac:dyDescent="0.3">
      <c r="E2030" s="12">
        <v>40981.5625</v>
      </c>
      <c r="F2030" s="16">
        <v>13.88</v>
      </c>
      <c r="G2030" s="16">
        <v>1913.539978027349</v>
      </c>
      <c r="H2030" s="29">
        <v>1.2022214775611664</v>
      </c>
      <c r="I2030" s="26">
        <v>300.7</v>
      </c>
      <c r="J2030" s="30">
        <v>0.13832853025936598</v>
      </c>
      <c r="K2030" s="31">
        <v>8.9962499803754925E-2</v>
      </c>
      <c r="L2030" s="111">
        <f t="shared" si="806"/>
        <v>1.5000000000000002</v>
      </c>
      <c r="M2030" s="112">
        <f t="shared" si="807"/>
        <v>0.14000000000000001</v>
      </c>
      <c r="N2030" s="112" t="b">
        <f t="shared" si="808"/>
        <v>1</v>
      </c>
      <c r="O2030" s="112" t="b">
        <f t="shared" si="809"/>
        <v>1</v>
      </c>
      <c r="P2030" s="113">
        <f t="shared" si="810"/>
        <v>15</v>
      </c>
      <c r="Q2030" s="113">
        <f t="shared" si="811"/>
        <v>12</v>
      </c>
      <c r="R2030" s="114" t="str">
        <f t="shared" si="827"/>
        <v>1.5-0.14</v>
      </c>
      <c r="S2030" s="127">
        <f t="shared" si="812"/>
        <v>-1.010407212220238E-3</v>
      </c>
      <c r="T2030" s="112" t="b">
        <f t="shared" si="813"/>
        <v>1</v>
      </c>
      <c r="U2030" s="22">
        <f t="shared" si="814"/>
        <v>13.793429643180499</v>
      </c>
      <c r="V2030" s="22">
        <f t="shared" si="815"/>
        <v>1.4898689916846439</v>
      </c>
      <c r="W2030" s="81">
        <f t="shared" si="816"/>
        <v>14</v>
      </c>
      <c r="X2030" s="22">
        <f t="shared" si="817"/>
        <v>0.8337596605536387</v>
      </c>
      <c r="Y2030" s="3">
        <f>IF(U2030&gt;'Power Curve'!$C$37,0,INDEX(Ci,$W2030,1)*POWER(1-X2030,3)+INDEX(Ci,$W2030,2)*3*X2030*POWER(1-X2030,2)+INDEX(Ci,$W2030,3)*3*POWER(X2030,2)*(1-X2030)+INDEX(Ci,$W2030,4)*POWER(X2030,3))</f>
        <v>1973.1032204701389</v>
      </c>
      <c r="Z2030" s="3">
        <f t="shared" si="818"/>
        <v>1971.1095827457209</v>
      </c>
      <c r="AA2030" s="3">
        <f t="shared" si="819"/>
        <v>1913.539978027349</v>
      </c>
      <c r="AB2030" s="3">
        <f t="shared" si="828"/>
        <v>57.56960471837192</v>
      </c>
      <c r="AC2030" s="3">
        <f t="shared" si="829"/>
        <v>57.56960471837192</v>
      </c>
      <c r="AE2030" s="34">
        <f t="shared" si="820"/>
        <v>14</v>
      </c>
      <c r="AF2030" s="73" t="b">
        <f>COUNTIF('Power Curve'!$D$2:$D$31,AE2030)&gt;0</f>
        <v>1</v>
      </c>
      <c r="AG2030" s="73" t="b">
        <f t="shared" si="821"/>
        <v>0</v>
      </c>
      <c r="AH2030" s="73" t="b">
        <f t="shared" si="830"/>
        <v>1</v>
      </c>
      <c r="AI2030" s="34" t="str">
        <f t="shared" si="822"/>
        <v>Outer</v>
      </c>
      <c r="AJ2030" s="35" t="str">
        <f t="shared" si="831"/>
        <v>1.4-1.5</v>
      </c>
      <c r="AK2030" s="36" t="str">
        <f t="shared" si="823"/>
        <v>13-14</v>
      </c>
      <c r="AL2030" s="36" t="str">
        <f t="shared" si="824"/>
        <v>Mar</v>
      </c>
      <c r="AM2030" s="35" t="str">
        <f t="shared" si="825"/>
        <v>295-305</v>
      </c>
      <c r="AN2030" s="36" t="str">
        <f t="shared" si="826"/>
        <v>Inner-TI</v>
      </c>
    </row>
    <row r="2031" spans="5:40" x14ac:dyDescent="0.3">
      <c r="E2031" s="12">
        <v>40981.569444444445</v>
      </c>
      <c r="F2031" s="16">
        <v>15.82</v>
      </c>
      <c r="G2031" s="16">
        <v>1977.209945678708</v>
      </c>
      <c r="H2031" s="29">
        <v>1.2022106538573285</v>
      </c>
      <c r="I2031" s="26">
        <v>301.8</v>
      </c>
      <c r="J2031" s="30">
        <v>0.10303413400758532</v>
      </c>
      <c r="K2031" s="31">
        <v>0.11693548292670272</v>
      </c>
      <c r="L2031" s="111">
        <f t="shared" si="806"/>
        <v>1.8000000000000003</v>
      </c>
      <c r="M2031" s="112">
        <f t="shared" si="807"/>
        <v>9.9999999999999992E-2</v>
      </c>
      <c r="N2031" s="112" t="b">
        <f t="shared" si="808"/>
        <v>1</v>
      </c>
      <c r="O2031" s="112" t="b">
        <f t="shared" si="809"/>
        <v>1</v>
      </c>
      <c r="P2031" s="113">
        <f t="shared" si="810"/>
        <v>18</v>
      </c>
      <c r="Q2031" s="113">
        <f t="shared" si="811"/>
        <v>16</v>
      </c>
      <c r="R2031" s="114" t="str">
        <f t="shared" si="827"/>
        <v>1.8-0.1</v>
      </c>
      <c r="S2031" s="127">
        <f t="shared" si="812"/>
        <v>4.1250342524700992E-3</v>
      </c>
      <c r="T2031" s="112" t="b">
        <f t="shared" si="813"/>
        <v>1</v>
      </c>
      <c r="U2031" s="22">
        <f t="shared" si="814"/>
        <v>15.72128257150451</v>
      </c>
      <c r="V2031" s="22">
        <f t="shared" si="815"/>
        <v>1.7878248763447162</v>
      </c>
      <c r="W2031" s="81">
        <f t="shared" si="816"/>
        <v>16</v>
      </c>
      <c r="X2031" s="22">
        <f t="shared" si="817"/>
        <v>0.72266443483006382</v>
      </c>
      <c r="Y2031" s="3">
        <f>IF(U2031&gt;'Power Curve'!$C$37,0,INDEX(Ci,$W2031,1)*POWER(1-X2031,3)+INDEX(Ci,$W2031,2)*3*X2031*POWER(1-X2031,2)+INDEX(Ci,$W2031,3)*3*POWER(X2031,2)*(1-X2031)+INDEX(Ci,$W2031,4)*POWER(X2031,3))</f>
        <v>1981.5341403365751</v>
      </c>
      <c r="Z2031" s="3">
        <f t="shared" si="818"/>
        <v>1989.7080365379024</v>
      </c>
      <c r="AA2031" s="3">
        <f t="shared" si="819"/>
        <v>1977.209945678708</v>
      </c>
      <c r="AB2031" s="3">
        <f t="shared" si="828"/>
        <v>12.498090859194463</v>
      </c>
      <c r="AC2031" s="3">
        <f t="shared" si="829"/>
        <v>12.498090859194463</v>
      </c>
      <c r="AE2031" s="34">
        <f t="shared" si="820"/>
        <v>16</v>
      </c>
      <c r="AF2031" s="73" t="b">
        <f>COUNTIF('Power Curve'!$D$2:$D$31,AE2031)&gt;0</f>
        <v>1</v>
      </c>
      <c r="AG2031" s="73" t="b">
        <f t="shared" si="821"/>
        <v>0</v>
      </c>
      <c r="AH2031" s="73" t="b">
        <f t="shared" si="830"/>
        <v>1</v>
      </c>
      <c r="AI2031" s="34" t="str">
        <f t="shared" si="822"/>
        <v>Inner</v>
      </c>
      <c r="AJ2031" s="35" t="str">
        <f t="shared" si="831"/>
        <v>1.7-1.8</v>
      </c>
      <c r="AK2031" s="36" t="str">
        <f t="shared" si="823"/>
        <v>13-14</v>
      </c>
      <c r="AL2031" s="36" t="str">
        <f t="shared" si="824"/>
        <v>Mar</v>
      </c>
      <c r="AM2031" s="35" t="str">
        <f t="shared" si="825"/>
        <v>295-305</v>
      </c>
      <c r="AN2031" s="36" t="str">
        <f t="shared" si="826"/>
        <v>Inner-TI</v>
      </c>
    </row>
    <row r="2032" spans="5:40" x14ac:dyDescent="0.3">
      <c r="E2032" s="12">
        <v>40981.576388888891</v>
      </c>
      <c r="F2032" s="16">
        <v>16.55</v>
      </c>
      <c r="G2032" s="16">
        <v>1983.1599426269511</v>
      </c>
      <c r="H2032" s="29">
        <v>1.2029648641419792</v>
      </c>
      <c r="I2032" s="26">
        <v>300</v>
      </c>
      <c r="J2032" s="30">
        <v>0.10453172205438066</v>
      </c>
      <c r="K2032" s="31">
        <v>7.8535911841881065E-2</v>
      </c>
      <c r="L2032" s="111">
        <f t="shared" si="806"/>
        <v>1.9000000000000001</v>
      </c>
      <c r="M2032" s="112">
        <f t="shared" si="807"/>
        <v>9.9999999999999992E-2</v>
      </c>
      <c r="N2032" s="112" t="b">
        <f t="shared" si="808"/>
        <v>1</v>
      </c>
      <c r="O2032" s="112" t="b">
        <f t="shared" si="809"/>
        <v>1</v>
      </c>
      <c r="P2032" s="113">
        <f t="shared" si="810"/>
        <v>19</v>
      </c>
      <c r="Q2032" s="113">
        <f t="shared" si="811"/>
        <v>16</v>
      </c>
      <c r="R2032" s="114" t="str">
        <f t="shared" si="827"/>
        <v>1.9-0.1</v>
      </c>
      <c r="S2032" s="127">
        <f t="shared" si="812"/>
        <v>1.9552526408647022E-3</v>
      </c>
      <c r="T2032" s="112" t="b">
        <f t="shared" si="813"/>
        <v>1</v>
      </c>
      <c r="U2032" s="22">
        <f t="shared" si="814"/>
        <v>16.450165923980435</v>
      </c>
      <c r="V2032" s="22">
        <f t="shared" si="815"/>
        <v>1.9004761480834613</v>
      </c>
      <c r="W2032" s="81">
        <f t="shared" si="816"/>
        <v>17</v>
      </c>
      <c r="X2032" s="22">
        <f t="shared" si="817"/>
        <v>0.45729295708601891</v>
      </c>
      <c r="Y2032" s="3">
        <f>IF(U2032&gt;'Power Curve'!$C$37,0,INDEX(Ci,$W2032,1)*POWER(1-X2032,3)+INDEX(Ci,$W2032,2)*3*X2032*POWER(1-X2032,2)+INDEX(Ci,$W2032,3)*3*POWER(X2032,2)*(1-X2032)+INDEX(Ci,$W2032,4)*POWER(X2032,3))</f>
        <v>1984.016391904049</v>
      </c>
      <c r="Z2032" s="3">
        <f t="shared" si="818"/>
        <v>1987.8956451938379</v>
      </c>
      <c r="AA2032" s="3">
        <f t="shared" si="819"/>
        <v>1983.1599426269511</v>
      </c>
      <c r="AB2032" s="3">
        <f t="shared" si="828"/>
        <v>4.7357025668868573</v>
      </c>
      <c r="AC2032" s="3">
        <f t="shared" si="829"/>
        <v>4.7357025668868573</v>
      </c>
      <c r="AE2032" s="34">
        <f t="shared" si="820"/>
        <v>16</v>
      </c>
      <c r="AF2032" s="73" t="b">
        <f>COUNTIF('Power Curve'!$D$2:$D$31,AE2032)&gt;0</f>
        <v>1</v>
      </c>
      <c r="AG2032" s="73" t="b">
        <f t="shared" si="821"/>
        <v>0</v>
      </c>
      <c r="AH2032" s="73" t="b">
        <f t="shared" si="830"/>
        <v>1</v>
      </c>
      <c r="AI2032" s="34" t="str">
        <f t="shared" si="822"/>
        <v>Outer</v>
      </c>
      <c r="AJ2032" s="35" t="str">
        <f t="shared" si="831"/>
        <v>1.9-2.0</v>
      </c>
      <c r="AK2032" s="36" t="str">
        <f t="shared" si="823"/>
        <v>13-14</v>
      </c>
      <c r="AL2032" s="36" t="str">
        <f t="shared" si="824"/>
        <v>Mar</v>
      </c>
      <c r="AM2032" s="35" t="str">
        <f t="shared" si="825"/>
        <v>295-305</v>
      </c>
      <c r="AN2032" s="36" t="str">
        <f t="shared" si="826"/>
        <v>Inner-TI</v>
      </c>
    </row>
    <row r="2033" spans="5:40" x14ac:dyDescent="0.3">
      <c r="E2033" s="12">
        <v>40981.583333333336</v>
      </c>
      <c r="F2033" s="16">
        <v>16.3</v>
      </c>
      <c r="G2033" s="16">
        <v>1987.700012207031</v>
      </c>
      <c r="H2033" s="29">
        <v>1.2041305405697413</v>
      </c>
      <c r="I2033" s="26">
        <v>301.2</v>
      </c>
      <c r="J2033" s="30">
        <v>0.10490797546012269</v>
      </c>
      <c r="K2033" s="31">
        <v>0.12488564833451449</v>
      </c>
      <c r="L2033" s="111">
        <f t="shared" si="806"/>
        <v>1.9000000000000001</v>
      </c>
      <c r="M2033" s="112">
        <f t="shared" si="807"/>
        <v>9.9999999999999992E-2</v>
      </c>
      <c r="N2033" s="112" t="b">
        <f t="shared" si="808"/>
        <v>1</v>
      </c>
      <c r="O2033" s="112" t="b">
        <f t="shared" si="809"/>
        <v>1</v>
      </c>
      <c r="P2033" s="113">
        <f t="shared" si="810"/>
        <v>19</v>
      </c>
      <c r="Q2033" s="113">
        <f t="shared" si="811"/>
        <v>16</v>
      </c>
      <c r="R2033" s="114" t="str">
        <f t="shared" si="827"/>
        <v>1.9-0.1</v>
      </c>
      <c r="S2033" s="127">
        <f t="shared" si="812"/>
        <v>1.9552526408647022E-3</v>
      </c>
      <c r="T2033" s="112" t="b">
        <f t="shared" si="813"/>
        <v>1</v>
      </c>
      <c r="U2033" s="22">
        <f t="shared" si="814"/>
        <v>16.206905458486069</v>
      </c>
      <c r="V2033" s="22">
        <f t="shared" si="815"/>
        <v>1.8628794589718045</v>
      </c>
      <c r="W2033" s="81">
        <f t="shared" si="816"/>
        <v>17</v>
      </c>
      <c r="X2033" s="22">
        <f t="shared" si="817"/>
        <v>0.21130878922865562</v>
      </c>
      <c r="Y2033" s="3">
        <f>IF(U2033&gt;'Power Curve'!$C$37,0,INDEX(Ci,$W2033,1)*POWER(1-X2033,3)+INDEX(Ci,$W2033,2)*3*X2033*POWER(1-X2033,2)+INDEX(Ci,$W2033,3)*3*POWER(X2033,2)*(1-X2033)+INDEX(Ci,$W2033,4)*POWER(X2033,3))</f>
        <v>1983.1182822986918</v>
      </c>
      <c r="Z2033" s="3">
        <f t="shared" si="818"/>
        <v>1986.9957795573032</v>
      </c>
      <c r="AA2033" s="3">
        <f t="shared" si="819"/>
        <v>1987.700012207031</v>
      </c>
      <c r="AB2033" s="3">
        <f t="shared" si="828"/>
        <v>-0.70423264972782817</v>
      </c>
      <c r="AC2033" s="3">
        <f t="shared" si="829"/>
        <v>0.70423264972782817</v>
      </c>
      <c r="AE2033" s="34">
        <f t="shared" si="820"/>
        <v>16</v>
      </c>
      <c r="AF2033" s="73" t="b">
        <f>COUNTIF('Power Curve'!$D$2:$D$31,AE2033)&gt;0</f>
        <v>1</v>
      </c>
      <c r="AG2033" s="73" t="b">
        <f t="shared" si="821"/>
        <v>0</v>
      </c>
      <c r="AH2033" s="73" t="b">
        <f t="shared" si="830"/>
        <v>1</v>
      </c>
      <c r="AI2033" s="34" t="str">
        <f t="shared" si="822"/>
        <v>Inner</v>
      </c>
      <c r="AJ2033" s="35" t="str">
        <f t="shared" si="831"/>
        <v>1.8-1.9</v>
      </c>
      <c r="AK2033" s="36" t="str">
        <f t="shared" si="823"/>
        <v>14-15</v>
      </c>
      <c r="AL2033" s="36" t="str">
        <f t="shared" si="824"/>
        <v>Mar</v>
      </c>
      <c r="AM2033" s="35" t="str">
        <f t="shared" si="825"/>
        <v>295-305</v>
      </c>
      <c r="AN2033" s="36" t="str">
        <f t="shared" si="826"/>
        <v>Inner-TI</v>
      </c>
    </row>
    <row r="2034" spans="5:40" x14ac:dyDescent="0.3">
      <c r="E2034" s="12">
        <v>40981.590277777781</v>
      </c>
      <c r="F2034" s="16">
        <v>15.6</v>
      </c>
      <c r="G2034" s="16">
        <v>1979.7499694824269</v>
      </c>
      <c r="H2034" s="29">
        <v>1.2045411225720402</v>
      </c>
      <c r="I2034" s="26">
        <v>297.89999999999998</v>
      </c>
      <c r="J2034" s="30">
        <v>0.13269230769230769</v>
      </c>
      <c r="K2034" s="31">
        <v>0.10503118247390618</v>
      </c>
      <c r="L2034" s="111">
        <f t="shared" si="806"/>
        <v>1.8000000000000003</v>
      </c>
      <c r="M2034" s="112">
        <f t="shared" si="807"/>
        <v>0.13</v>
      </c>
      <c r="N2034" s="112" t="b">
        <f t="shared" si="808"/>
        <v>1</v>
      </c>
      <c r="O2034" s="112" t="b">
        <f t="shared" si="809"/>
        <v>1</v>
      </c>
      <c r="P2034" s="113">
        <f t="shared" si="810"/>
        <v>18</v>
      </c>
      <c r="Q2034" s="113">
        <f t="shared" si="811"/>
        <v>13</v>
      </c>
      <c r="R2034" s="114" t="str">
        <f t="shared" si="827"/>
        <v>1.8-0.13</v>
      </c>
      <c r="S2034" s="127">
        <f t="shared" si="812"/>
        <v>-9.6790672673996772E-4</v>
      </c>
      <c r="T2034" s="112" t="b">
        <f t="shared" si="813"/>
        <v>1</v>
      </c>
      <c r="U2034" s="22">
        <f t="shared" si="814"/>
        <v>15.512666142090094</v>
      </c>
      <c r="V2034" s="22">
        <f t="shared" si="815"/>
        <v>1.7555825346870277</v>
      </c>
      <c r="W2034" s="81">
        <f t="shared" si="816"/>
        <v>16</v>
      </c>
      <c r="X2034" s="22">
        <f t="shared" si="817"/>
        <v>0.51353394504238836</v>
      </c>
      <c r="Y2034" s="3">
        <f>IF(U2034&gt;'Power Curve'!$C$37,0,INDEX(Ci,$W2034,1)*POWER(1-X2034,3)+INDEX(Ci,$W2034,2)*3*X2034*POWER(1-X2034,2)+INDEX(Ci,$W2034,3)*3*POWER(X2034,2)*(1-X2034)+INDEX(Ci,$W2034,4)*POWER(X2034,3))</f>
        <v>1980.8475855408071</v>
      </c>
      <c r="Z2034" s="3">
        <f t="shared" si="818"/>
        <v>1978.9303098381156</v>
      </c>
      <c r="AA2034" s="3">
        <f t="shared" si="819"/>
        <v>1979.7499694824269</v>
      </c>
      <c r="AB2034" s="3">
        <f t="shared" si="828"/>
        <v>-0.81965964431128668</v>
      </c>
      <c r="AC2034" s="3">
        <f t="shared" si="829"/>
        <v>0.81965964431128668</v>
      </c>
      <c r="AE2034" s="34">
        <f t="shared" si="820"/>
        <v>16</v>
      </c>
      <c r="AF2034" s="73" t="b">
        <f>COUNTIF('Power Curve'!$D$2:$D$31,AE2034)&gt;0</f>
        <v>1</v>
      </c>
      <c r="AG2034" s="73" t="b">
        <f t="shared" si="821"/>
        <v>0</v>
      </c>
      <c r="AH2034" s="73" t="b">
        <f t="shared" si="830"/>
        <v>1</v>
      </c>
      <c r="AI2034" s="34" t="str">
        <f t="shared" si="822"/>
        <v>Inner</v>
      </c>
      <c r="AJ2034" s="35" t="str">
        <f t="shared" si="831"/>
        <v>1.7-1.8</v>
      </c>
      <c r="AK2034" s="36" t="str">
        <f t="shared" si="823"/>
        <v>14-15</v>
      </c>
      <c r="AL2034" s="36" t="str">
        <f t="shared" si="824"/>
        <v>Mar</v>
      </c>
      <c r="AM2034" s="35" t="str">
        <f t="shared" si="825"/>
        <v>295-305</v>
      </c>
      <c r="AN2034" s="36" t="str">
        <f t="shared" si="826"/>
        <v>Inner-TI</v>
      </c>
    </row>
    <row r="2035" spans="5:40" x14ac:dyDescent="0.3">
      <c r="E2035" s="12">
        <v>40981.604166666664</v>
      </c>
      <c r="F2035" s="16">
        <v>15.5</v>
      </c>
      <c r="G2035" s="16">
        <v>1981.180053710943</v>
      </c>
      <c r="H2035" s="29">
        <v>1.205218848427138</v>
      </c>
      <c r="I2035" s="26">
        <v>299.5</v>
      </c>
      <c r="J2035" s="30">
        <v>0.10967741935483871</v>
      </c>
      <c r="K2035" s="31">
        <v>0.13591036582031507</v>
      </c>
      <c r="L2035" s="111">
        <f t="shared" si="806"/>
        <v>1.7000000000000002</v>
      </c>
      <c r="M2035" s="112">
        <f t="shared" si="807"/>
        <v>0.11</v>
      </c>
      <c r="N2035" s="112" t="b">
        <f t="shared" si="808"/>
        <v>1</v>
      </c>
      <c r="O2035" s="112" t="b">
        <f t="shared" si="809"/>
        <v>1</v>
      </c>
      <c r="P2035" s="113">
        <f t="shared" si="810"/>
        <v>17</v>
      </c>
      <c r="Q2035" s="113">
        <f t="shared" si="811"/>
        <v>15</v>
      </c>
      <c r="R2035" s="114" t="str">
        <f t="shared" si="827"/>
        <v>1.7-0.11</v>
      </c>
      <c r="S2035" s="127">
        <f t="shared" si="812"/>
        <v>1.0144075492843235E-3</v>
      </c>
      <c r="T2035" s="112" t="b">
        <f t="shared" si="813"/>
        <v>1</v>
      </c>
      <c r="U2035" s="22">
        <f t="shared" si="814"/>
        <v>15.416116143795062</v>
      </c>
      <c r="V2035" s="22">
        <f t="shared" si="815"/>
        <v>1.7406604212139145</v>
      </c>
      <c r="W2035" s="81">
        <f t="shared" si="816"/>
        <v>16</v>
      </c>
      <c r="X2035" s="22">
        <f t="shared" si="817"/>
        <v>0.41674603390271103</v>
      </c>
      <c r="Y2035" s="3">
        <f>IF(U2035&gt;'Power Curve'!$C$37,0,INDEX(Ci,$W2035,1)*POWER(1-X2035,3)+INDEX(Ci,$W2035,2)*3*X2035*POWER(1-X2035,2)+INDEX(Ci,$W2035,3)*3*POWER(X2035,2)*(1-X2035)+INDEX(Ci,$W2035,4)*POWER(X2035,3))</f>
        <v>1980.5208759024354</v>
      </c>
      <c r="Z2035" s="3">
        <f t="shared" si="818"/>
        <v>1982.5299312304662</v>
      </c>
      <c r="AA2035" s="3">
        <f t="shared" si="819"/>
        <v>1981.180053710943</v>
      </c>
      <c r="AB2035" s="3">
        <f t="shared" si="828"/>
        <v>1.3498775195232611</v>
      </c>
      <c r="AC2035" s="3">
        <f t="shared" si="829"/>
        <v>1.3498775195232611</v>
      </c>
      <c r="AE2035" s="34">
        <f t="shared" si="820"/>
        <v>15</v>
      </c>
      <c r="AF2035" s="73" t="b">
        <f>COUNTIF('Power Curve'!$D$2:$D$31,AE2035)&gt;0</f>
        <v>1</v>
      </c>
      <c r="AG2035" s="73" t="b">
        <f t="shared" si="821"/>
        <v>0</v>
      </c>
      <c r="AH2035" s="73" t="b">
        <f t="shared" si="830"/>
        <v>1</v>
      </c>
      <c r="AI2035" s="34" t="str">
        <f t="shared" si="822"/>
        <v>Inner</v>
      </c>
      <c r="AJ2035" s="35" t="str">
        <f t="shared" si="831"/>
        <v>1.7-1.8</v>
      </c>
      <c r="AK2035" s="36" t="str">
        <f t="shared" si="823"/>
        <v>14-15</v>
      </c>
      <c r="AL2035" s="36" t="str">
        <f t="shared" si="824"/>
        <v>Mar</v>
      </c>
      <c r="AM2035" s="35" t="str">
        <f t="shared" si="825"/>
        <v>295-305</v>
      </c>
      <c r="AN2035" s="36" t="str">
        <f t="shared" si="826"/>
        <v>Inner-TI</v>
      </c>
    </row>
    <row r="2036" spans="5:40" x14ac:dyDescent="0.3">
      <c r="E2036" s="12">
        <v>40982.006944444445</v>
      </c>
      <c r="F2036" s="16">
        <v>9.06</v>
      </c>
      <c r="G2036" s="16">
        <v>1276.310043334958</v>
      </c>
      <c r="H2036" s="29">
        <v>1.2251669160073231</v>
      </c>
      <c r="I2036" s="26">
        <v>307.60000000000002</v>
      </c>
      <c r="J2036" s="30">
        <v>0.10154525386313466</v>
      </c>
      <c r="K2036" s="31">
        <v>0.2854119397684361</v>
      </c>
      <c r="L2036" s="111">
        <f t="shared" si="806"/>
        <v>0.8</v>
      </c>
      <c r="M2036" s="112">
        <f t="shared" si="807"/>
        <v>9.9999999999999992E-2</v>
      </c>
      <c r="N2036" s="112" t="b">
        <f t="shared" si="808"/>
        <v>1</v>
      </c>
      <c r="O2036" s="112" t="b">
        <f t="shared" si="809"/>
        <v>1</v>
      </c>
      <c r="P2036" s="113">
        <f t="shared" si="810"/>
        <v>8</v>
      </c>
      <c r="Q2036" s="113">
        <f t="shared" si="811"/>
        <v>16</v>
      </c>
      <c r="R2036" s="114" t="str">
        <f t="shared" si="827"/>
        <v>0.8-0.1</v>
      </c>
      <c r="S2036" s="127">
        <f t="shared" si="812"/>
        <v>-6.0676466262259811E-3</v>
      </c>
      <c r="T2036" s="112" t="b">
        <f t="shared" si="813"/>
        <v>1</v>
      </c>
      <c r="U2036" s="22">
        <f t="shared" si="814"/>
        <v>9.060411480366195</v>
      </c>
      <c r="V2036" s="22">
        <f t="shared" si="815"/>
        <v>0.75836577736034538</v>
      </c>
      <c r="W2036" s="81">
        <f t="shared" si="816"/>
        <v>10</v>
      </c>
      <c r="X2036" s="22">
        <f t="shared" si="817"/>
        <v>5.4500882682909368E-2</v>
      </c>
      <c r="Y2036" s="3">
        <f>IF(U2036&gt;'Power Curve'!$C$37,0,INDEX(Ci,$W2036,1)*POWER(1-X2036,3)+INDEX(Ci,$W2036,2)*3*X2036*POWER(1-X2036,2)+INDEX(Ci,$W2036,3)*3*POWER(X2036,2)*(1-X2036)+INDEX(Ci,$W2036,4)*POWER(X2036,3))</f>
        <v>1215.3636625029285</v>
      </c>
      <c r="Z2036" s="3">
        <f t="shared" si="818"/>
        <v>1207.989265276505</v>
      </c>
      <c r="AA2036" s="3">
        <f t="shared" si="819"/>
        <v>1276.310043334958</v>
      </c>
      <c r="AB2036" s="3">
        <f t="shared" si="828"/>
        <v>-68.320778058453016</v>
      </c>
      <c r="AC2036" s="3">
        <f t="shared" si="829"/>
        <v>68.320778058453016</v>
      </c>
      <c r="AE2036" s="34">
        <f t="shared" si="820"/>
        <v>9</v>
      </c>
      <c r="AF2036" s="73" t="b">
        <f>COUNTIF('Power Curve'!$D$2:$D$31,AE2036)&gt;0</f>
        <v>1</v>
      </c>
      <c r="AG2036" s="73" t="b">
        <f t="shared" si="821"/>
        <v>0</v>
      </c>
      <c r="AH2036" s="73" t="b">
        <f t="shared" si="830"/>
        <v>1</v>
      </c>
      <c r="AI2036" s="34" t="str">
        <f t="shared" si="822"/>
        <v>Inner</v>
      </c>
      <c r="AJ2036" s="35" t="str">
        <f t="shared" si="831"/>
        <v>0.7-0.8</v>
      </c>
      <c r="AK2036" s="36" t="str">
        <f t="shared" si="823"/>
        <v>0-1</v>
      </c>
      <c r="AL2036" s="36" t="str">
        <f t="shared" si="824"/>
        <v>Mar</v>
      </c>
      <c r="AM2036" s="35" t="str">
        <f t="shared" si="825"/>
        <v>305-315</v>
      </c>
      <c r="AN2036" s="36" t="str">
        <f t="shared" si="826"/>
        <v>Inner-TI</v>
      </c>
    </row>
    <row r="2037" spans="5:40" x14ac:dyDescent="0.3">
      <c r="E2037" s="12">
        <v>40982.013888888891</v>
      </c>
      <c r="F2037" s="16">
        <v>8.66</v>
      </c>
      <c r="G2037" s="16">
        <v>1048.3099822998045</v>
      </c>
      <c r="H2037" s="29">
        <v>1.2250752942792515</v>
      </c>
      <c r="I2037" s="26">
        <v>307.39999999999998</v>
      </c>
      <c r="J2037" s="30">
        <v>5.889145496535797E-2</v>
      </c>
      <c r="K2037" s="31">
        <v>0.28049359765844156</v>
      </c>
      <c r="L2037" s="111">
        <f t="shared" si="806"/>
        <v>0.70000000000000007</v>
      </c>
      <c r="M2037" s="112">
        <f t="shared" si="807"/>
        <v>6.0000000000000005E-2</v>
      </c>
      <c r="N2037" s="112" t="b">
        <f t="shared" si="808"/>
        <v>1</v>
      </c>
      <c r="O2037" s="112" t="b">
        <f t="shared" si="809"/>
        <v>1</v>
      </c>
      <c r="P2037" s="113">
        <f t="shared" si="810"/>
        <v>7.0000000000000009</v>
      </c>
      <c r="Q2037" s="113">
        <f t="shared" si="811"/>
        <v>20</v>
      </c>
      <c r="R2037" s="114" t="str">
        <f t="shared" si="827"/>
        <v>0.7-0.06</v>
      </c>
      <c r="S2037" s="127">
        <f t="shared" si="812"/>
        <v>-7.4767306816489049E-2</v>
      </c>
      <c r="T2037" s="112" t="b">
        <f t="shared" si="813"/>
        <v>1</v>
      </c>
      <c r="U2037" s="22">
        <f t="shared" si="814"/>
        <v>8.6601774245168563</v>
      </c>
      <c r="V2037" s="22">
        <f t="shared" si="815"/>
        <v>0.69650831384244571</v>
      </c>
      <c r="W2037" s="81">
        <f t="shared" si="816"/>
        <v>9</v>
      </c>
      <c r="X2037" s="22">
        <f t="shared" si="817"/>
        <v>0.65119749298524099</v>
      </c>
      <c r="Y2037" s="3">
        <f>IF(U2037&gt;'Power Curve'!$C$37,0,INDEX(Ci,$W2037,1)*POWER(1-X2037,3)+INDEX(Ci,$W2037,2)*3*X2037*POWER(1-X2037,2)+INDEX(Ci,$W2037,3)*3*POWER(X2037,2)*(1-X2037)+INDEX(Ci,$W2037,4)*POWER(X2037,3))</f>
        <v>1084.370568169024</v>
      </c>
      <c r="Z2037" s="3">
        <f t="shared" si="818"/>
        <v>1003.29510119596</v>
      </c>
      <c r="AA2037" s="3">
        <f t="shared" si="819"/>
        <v>1048.3099822998045</v>
      </c>
      <c r="AB2037" s="3">
        <f t="shared" si="828"/>
        <v>-45.014881103844459</v>
      </c>
      <c r="AC2037" s="3">
        <f t="shared" si="829"/>
        <v>45.014881103844459</v>
      </c>
      <c r="AE2037" s="34">
        <f t="shared" si="820"/>
        <v>9</v>
      </c>
      <c r="AF2037" s="73" t="b">
        <f>COUNTIF('Power Curve'!$D$2:$D$31,AE2037)&gt;0</f>
        <v>1</v>
      </c>
      <c r="AG2037" s="73" t="b">
        <f t="shared" si="821"/>
        <v>0</v>
      </c>
      <c r="AH2037" s="73" t="b">
        <f t="shared" si="830"/>
        <v>1</v>
      </c>
      <c r="AI2037" s="34" t="str">
        <f t="shared" si="822"/>
        <v>Outer</v>
      </c>
      <c r="AJ2037" s="35" t="str">
        <f t="shared" si="831"/>
        <v>0.6-0.7</v>
      </c>
      <c r="AK2037" s="36" t="str">
        <f t="shared" si="823"/>
        <v>0-1</v>
      </c>
      <c r="AL2037" s="36" t="str">
        <f t="shared" si="824"/>
        <v>Mar</v>
      </c>
      <c r="AM2037" s="35" t="str">
        <f t="shared" si="825"/>
        <v>305-315</v>
      </c>
      <c r="AN2037" s="36" t="str">
        <f t="shared" si="826"/>
        <v>HWS-LTI</v>
      </c>
    </row>
    <row r="2038" spans="5:40" x14ac:dyDescent="0.3">
      <c r="E2038" s="12">
        <v>40982.020833333336</v>
      </c>
      <c r="F2038" s="16">
        <v>8.1300000000000008</v>
      </c>
      <c r="G2038" s="16">
        <v>753.92000961303711</v>
      </c>
      <c r="H2038" s="29">
        <v>1.2254925850440077</v>
      </c>
      <c r="I2038" s="26">
        <v>304.89999999999998</v>
      </c>
      <c r="J2038" s="30">
        <v>6.3960639606396058E-2</v>
      </c>
      <c r="K2038" s="31">
        <v>0.25657857203554074</v>
      </c>
      <c r="L2038" s="111">
        <f t="shared" si="806"/>
        <v>0.6</v>
      </c>
      <c r="M2038" s="112">
        <f t="shared" si="807"/>
        <v>6.0000000000000005E-2</v>
      </c>
      <c r="N2038" s="112" t="b">
        <f t="shared" si="808"/>
        <v>1</v>
      </c>
      <c r="O2038" s="112" t="b">
        <f t="shared" si="809"/>
        <v>1</v>
      </c>
      <c r="P2038" s="113">
        <f t="shared" si="810"/>
        <v>6</v>
      </c>
      <c r="Q2038" s="113">
        <f t="shared" si="811"/>
        <v>20</v>
      </c>
      <c r="R2038" s="114" t="str">
        <f t="shared" si="827"/>
        <v>0.6-0.06</v>
      </c>
      <c r="S2038" s="127">
        <f t="shared" si="812"/>
        <v>-3.7616032398411298E-2</v>
      </c>
      <c r="T2038" s="112" t="b">
        <f t="shared" si="813"/>
        <v>1</v>
      </c>
      <c r="U2038" s="22">
        <f t="shared" si="814"/>
        <v>8.1310895727206827</v>
      </c>
      <c r="V2038" s="22">
        <f t="shared" si="815"/>
        <v>0.61473608079047981</v>
      </c>
      <c r="W2038" s="81">
        <f t="shared" si="816"/>
        <v>9</v>
      </c>
      <c r="X2038" s="22">
        <f t="shared" si="817"/>
        <v>0.12234859503306013</v>
      </c>
      <c r="Y2038" s="3">
        <f>IF(U2038&gt;'Power Curve'!$C$37,0,INDEX(Ci,$W2038,1)*POWER(1-X2038,3)+INDEX(Ci,$W2038,2)*3*X2038*POWER(1-X2038,2)+INDEX(Ci,$W2038,3)*3*POWER(X2038,2)*(1-X2038)+INDEX(Ci,$W2038,4)*POWER(X2038,3))</f>
        <v>917.68877675842748</v>
      </c>
      <c r="Z2038" s="3">
        <f t="shared" si="818"/>
        <v>883.16896600022403</v>
      </c>
      <c r="AA2038" s="3">
        <f t="shared" si="819"/>
        <v>753.92000961303711</v>
      </c>
      <c r="AB2038" s="3">
        <f t="shared" si="828"/>
        <v>129.24895638718692</v>
      </c>
      <c r="AC2038" s="3">
        <f t="shared" si="829"/>
        <v>129.24895638718692</v>
      </c>
      <c r="AE2038" s="34">
        <f t="shared" si="820"/>
        <v>8</v>
      </c>
      <c r="AF2038" s="73" t="b">
        <f>COUNTIF('Power Curve'!$D$2:$D$31,AE2038)&gt;0</f>
        <v>1</v>
      </c>
      <c r="AG2038" s="73" t="b">
        <f t="shared" si="821"/>
        <v>0</v>
      </c>
      <c r="AH2038" s="73" t="b">
        <f t="shared" si="830"/>
        <v>1</v>
      </c>
      <c r="AI2038" s="34" t="str">
        <f t="shared" si="822"/>
        <v>Outer</v>
      </c>
      <c r="AJ2038" s="35" t="str">
        <f t="shared" si="831"/>
        <v>0.6-0.7</v>
      </c>
      <c r="AK2038" s="36" t="str">
        <f t="shared" si="823"/>
        <v>0-1</v>
      </c>
      <c r="AL2038" s="36" t="str">
        <f t="shared" si="824"/>
        <v>Mar</v>
      </c>
      <c r="AM2038" s="35" t="str">
        <f t="shared" si="825"/>
        <v>295-305</v>
      </c>
      <c r="AN2038" s="36" t="str">
        <f t="shared" si="826"/>
        <v>HWS-LTI</v>
      </c>
    </row>
    <row r="2039" spans="5:40" x14ac:dyDescent="0.3">
      <c r="E2039" s="12">
        <v>40982.027777777781</v>
      </c>
      <c r="F2039" s="16">
        <v>9.31</v>
      </c>
      <c r="G2039" s="16">
        <v>1304.2500305175831</v>
      </c>
      <c r="H2039" s="29">
        <v>1.2256710816742087</v>
      </c>
      <c r="I2039" s="26">
        <v>297.3</v>
      </c>
      <c r="J2039" s="30">
        <v>7.4113856068743281E-2</v>
      </c>
      <c r="K2039" s="31">
        <v>0.18880286948029182</v>
      </c>
      <c r="L2039" s="111">
        <f t="shared" si="806"/>
        <v>0.8</v>
      </c>
      <c r="M2039" s="112">
        <f t="shared" si="807"/>
        <v>6.9999999999999993E-2</v>
      </c>
      <c r="N2039" s="112" t="b">
        <f t="shared" si="808"/>
        <v>1</v>
      </c>
      <c r="O2039" s="112" t="b">
        <f t="shared" si="809"/>
        <v>1</v>
      </c>
      <c r="P2039" s="113">
        <f t="shared" si="810"/>
        <v>8</v>
      </c>
      <c r="Q2039" s="113">
        <f t="shared" si="811"/>
        <v>19</v>
      </c>
      <c r="R2039" s="114" t="str">
        <f t="shared" si="827"/>
        <v>0.8-0.07</v>
      </c>
      <c r="S2039" s="127">
        <f t="shared" si="812"/>
        <v>-2.836915760076816E-2</v>
      </c>
      <c r="T2039" s="112" t="b">
        <f t="shared" si="813"/>
        <v>1</v>
      </c>
      <c r="U2039" s="22">
        <f t="shared" si="814"/>
        <v>9.311699763223336</v>
      </c>
      <c r="V2039" s="22">
        <f t="shared" si="815"/>
        <v>0.79720319152372809</v>
      </c>
      <c r="W2039" s="81">
        <f t="shared" si="816"/>
        <v>10</v>
      </c>
      <c r="X2039" s="22">
        <f t="shared" si="817"/>
        <v>0.32160404320162422</v>
      </c>
      <c r="Y2039" s="3">
        <f>IF(U2039&gt;'Power Curve'!$C$37,0,INDEX(Ci,$W2039,1)*POWER(1-X2039,3)+INDEX(Ci,$W2039,2)*3*X2039*POWER(1-X2039,2)+INDEX(Ci,$W2039,3)*3*POWER(X2039,2)*(1-X2039)+INDEX(Ci,$W2039,4)*POWER(X2039,3))</f>
        <v>1303.1823004382334</v>
      </c>
      <c r="Z2039" s="3">
        <f t="shared" si="818"/>
        <v>1266.2121163745694</v>
      </c>
      <c r="AA2039" s="3">
        <f t="shared" si="819"/>
        <v>1304.2500305175831</v>
      </c>
      <c r="AB2039" s="3">
        <f t="shared" si="828"/>
        <v>-38.037914143013722</v>
      </c>
      <c r="AC2039" s="3">
        <f t="shared" si="829"/>
        <v>38.037914143013722</v>
      </c>
      <c r="AE2039" s="34">
        <f t="shared" si="820"/>
        <v>9</v>
      </c>
      <c r="AF2039" s="73" t="b">
        <f>COUNTIF('Power Curve'!$D$2:$D$31,AE2039)&gt;0</f>
        <v>1</v>
      </c>
      <c r="AG2039" s="73" t="b">
        <f t="shared" si="821"/>
        <v>0</v>
      </c>
      <c r="AH2039" s="73" t="b">
        <f t="shared" si="830"/>
        <v>1</v>
      </c>
      <c r="AI2039" s="34" t="str">
        <f t="shared" si="822"/>
        <v>Outer</v>
      </c>
      <c r="AJ2039" s="35" t="str">
        <f t="shared" si="831"/>
        <v>0.7-0.8</v>
      </c>
      <c r="AK2039" s="36" t="str">
        <f t="shared" si="823"/>
        <v>0-1</v>
      </c>
      <c r="AL2039" s="36" t="str">
        <f t="shared" si="824"/>
        <v>Mar</v>
      </c>
      <c r="AM2039" s="35" t="str">
        <f t="shared" si="825"/>
        <v>295-305</v>
      </c>
      <c r="AN2039" s="36" t="str">
        <f t="shared" si="826"/>
        <v>HWS-LTI</v>
      </c>
    </row>
    <row r="2040" spans="5:40" x14ac:dyDescent="0.3">
      <c r="E2040" s="12">
        <v>40982.034722222219</v>
      </c>
      <c r="F2040" s="16">
        <v>9.31</v>
      </c>
      <c r="G2040" s="16">
        <v>1424.100036621091</v>
      </c>
      <c r="H2040" s="29">
        <v>1.2257627925435561</v>
      </c>
      <c r="I2040" s="26">
        <v>300.89999999999998</v>
      </c>
      <c r="J2040" s="30">
        <v>6.2298603651987104E-2</v>
      </c>
      <c r="K2040" s="31">
        <v>0.31340593261434374</v>
      </c>
      <c r="L2040" s="111">
        <f t="shared" si="806"/>
        <v>0.8</v>
      </c>
      <c r="M2040" s="112">
        <f t="shared" si="807"/>
        <v>6.0000000000000005E-2</v>
      </c>
      <c r="N2040" s="112" t="b">
        <f t="shared" si="808"/>
        <v>1</v>
      </c>
      <c r="O2040" s="112" t="b">
        <f t="shared" si="809"/>
        <v>1</v>
      </c>
      <c r="P2040" s="113">
        <f t="shared" si="810"/>
        <v>8</v>
      </c>
      <c r="Q2040" s="113">
        <f t="shared" si="811"/>
        <v>20</v>
      </c>
      <c r="R2040" s="114" t="str">
        <f t="shared" si="827"/>
        <v>0.8-0.06</v>
      </c>
      <c r="S2040" s="127">
        <f t="shared" si="812"/>
        <v>-2.1944432312601625E-2</v>
      </c>
      <c r="T2040" s="112" t="b">
        <f t="shared" si="813"/>
        <v>1</v>
      </c>
      <c r="U2040" s="22">
        <f t="shared" si="814"/>
        <v>9.311932006820129</v>
      </c>
      <c r="V2040" s="22">
        <f t="shared" si="815"/>
        <v>0.79723908552026823</v>
      </c>
      <c r="W2040" s="81">
        <f t="shared" si="816"/>
        <v>10</v>
      </c>
      <c r="X2040" s="22">
        <f t="shared" si="817"/>
        <v>0.32185090309500375</v>
      </c>
      <c r="Y2040" s="3">
        <f>IF(U2040&gt;'Power Curve'!$C$37,0,INDEX(Ci,$W2040,1)*POWER(1-X2040,3)+INDEX(Ci,$W2040,2)*3*X2040*POWER(1-X2040,2)+INDEX(Ci,$W2040,3)*3*POWER(X2040,2)*(1-X2040)+INDEX(Ci,$W2040,4)*POWER(X2040,3))</f>
        <v>1303.2654087498706</v>
      </c>
      <c r="Z2040" s="3">
        <f t="shared" si="818"/>
        <v>1274.6659892022039</v>
      </c>
      <c r="AA2040" s="3">
        <f t="shared" si="819"/>
        <v>1424.100036621091</v>
      </c>
      <c r="AB2040" s="3">
        <f t="shared" si="828"/>
        <v>-149.43404741888708</v>
      </c>
      <c r="AC2040" s="3">
        <f t="shared" si="829"/>
        <v>149.43404741888708</v>
      </c>
      <c r="AE2040" s="34">
        <f t="shared" si="820"/>
        <v>9</v>
      </c>
      <c r="AF2040" s="73" t="b">
        <f>COUNTIF('Power Curve'!$D$2:$D$31,AE2040)&gt;0</f>
        <v>1</v>
      </c>
      <c r="AG2040" s="73" t="b">
        <f t="shared" si="821"/>
        <v>0</v>
      </c>
      <c r="AH2040" s="73" t="b">
        <f t="shared" si="830"/>
        <v>1</v>
      </c>
      <c r="AI2040" s="34" t="str">
        <f t="shared" si="822"/>
        <v>Outer</v>
      </c>
      <c r="AJ2040" s="35" t="str">
        <f t="shared" si="831"/>
        <v>0.7-0.8</v>
      </c>
      <c r="AK2040" s="36" t="str">
        <f t="shared" si="823"/>
        <v>0-1</v>
      </c>
      <c r="AL2040" s="36" t="str">
        <f t="shared" si="824"/>
        <v>Mar</v>
      </c>
      <c r="AM2040" s="35" t="str">
        <f t="shared" si="825"/>
        <v>295-305</v>
      </c>
      <c r="AN2040" s="36" t="str">
        <f t="shared" si="826"/>
        <v>HWS-LTI</v>
      </c>
    </row>
    <row r="2041" spans="5:40" x14ac:dyDescent="0.3">
      <c r="E2041" s="12">
        <v>40982.041666666664</v>
      </c>
      <c r="F2041" s="16">
        <v>8.19</v>
      </c>
      <c r="G2041" s="16">
        <v>1049.3400115966801</v>
      </c>
      <c r="H2041" s="29">
        <v>1.2263639081040985</v>
      </c>
      <c r="I2041" s="26">
        <v>306.89999999999998</v>
      </c>
      <c r="J2041" s="30">
        <v>6.3492063492063502E-2</v>
      </c>
      <c r="K2041" s="31">
        <v>0.41009147567803228</v>
      </c>
      <c r="L2041" s="111">
        <f t="shared" si="806"/>
        <v>0.6</v>
      </c>
      <c r="M2041" s="112">
        <f t="shared" si="807"/>
        <v>6.0000000000000005E-2</v>
      </c>
      <c r="N2041" s="112" t="b">
        <f t="shared" si="808"/>
        <v>1</v>
      </c>
      <c r="O2041" s="112" t="b">
        <f t="shared" si="809"/>
        <v>1</v>
      </c>
      <c r="P2041" s="113">
        <f t="shared" si="810"/>
        <v>6</v>
      </c>
      <c r="Q2041" s="113">
        <f t="shared" si="811"/>
        <v>20</v>
      </c>
      <c r="R2041" s="114" t="str">
        <f t="shared" si="827"/>
        <v>0.6-0.06</v>
      </c>
      <c r="S2041" s="127">
        <f t="shared" si="812"/>
        <v>-3.7616032398411298E-2</v>
      </c>
      <c r="T2041" s="112" t="b">
        <f t="shared" si="813"/>
        <v>1</v>
      </c>
      <c r="U2041" s="22">
        <f t="shared" si="814"/>
        <v>8.1930384392504561</v>
      </c>
      <c r="V2041" s="22">
        <f t="shared" si="815"/>
        <v>0.6243104778097659</v>
      </c>
      <c r="W2041" s="81">
        <f t="shared" si="816"/>
        <v>9</v>
      </c>
      <c r="X2041" s="22">
        <f t="shared" si="817"/>
        <v>0.18426948337407331</v>
      </c>
      <c r="Y2041" s="3">
        <f>IF(U2041&gt;'Power Curve'!$C$37,0,INDEX(Ci,$W2041,1)*POWER(1-X2041,3)+INDEX(Ci,$W2041,2)*3*X2041*POWER(1-X2041,2)+INDEX(Ci,$W2041,3)*3*POWER(X2041,2)*(1-X2041)+INDEX(Ci,$W2041,4)*POWER(X2041,3))</f>
        <v>936.65691290922314</v>
      </c>
      <c r="Z2041" s="3">
        <f t="shared" si="818"/>
        <v>901.42359612703387</v>
      </c>
      <c r="AA2041" s="3">
        <f t="shared" si="819"/>
        <v>1049.3400115966801</v>
      </c>
      <c r="AB2041" s="3">
        <f t="shared" si="828"/>
        <v>-147.91641546964627</v>
      </c>
      <c r="AC2041" s="3">
        <f t="shared" si="829"/>
        <v>147.91641546964627</v>
      </c>
      <c r="AE2041" s="34">
        <f t="shared" si="820"/>
        <v>8</v>
      </c>
      <c r="AF2041" s="73" t="b">
        <f>COUNTIF('Power Curve'!$D$2:$D$31,AE2041)&gt;0</f>
        <v>1</v>
      </c>
      <c r="AG2041" s="73" t="b">
        <f t="shared" si="821"/>
        <v>0</v>
      </c>
      <c r="AH2041" s="73" t="b">
        <f t="shared" si="830"/>
        <v>1</v>
      </c>
      <c r="AI2041" s="34" t="str">
        <f t="shared" si="822"/>
        <v>Outer</v>
      </c>
      <c r="AJ2041" s="35" t="str">
        <f t="shared" si="831"/>
        <v>0.6-0.7</v>
      </c>
      <c r="AK2041" s="36" t="str">
        <f t="shared" si="823"/>
        <v>1-2</v>
      </c>
      <c r="AL2041" s="36" t="str">
        <f t="shared" si="824"/>
        <v>Mar</v>
      </c>
      <c r="AM2041" s="35" t="str">
        <f t="shared" si="825"/>
        <v>305-315</v>
      </c>
      <c r="AN2041" s="36" t="str">
        <f t="shared" si="826"/>
        <v>HWS-LTI</v>
      </c>
    </row>
    <row r="2042" spans="5:40" x14ac:dyDescent="0.3">
      <c r="E2042" s="12">
        <v>40982.048611111109</v>
      </c>
      <c r="F2042" s="16">
        <v>7.94</v>
      </c>
      <c r="G2042" s="16">
        <v>841.08998489379928</v>
      </c>
      <c r="H2042" s="29">
        <v>1.2259968847262219</v>
      </c>
      <c r="I2042" s="26">
        <v>307.89999999999998</v>
      </c>
      <c r="J2042" s="30">
        <v>4.9118387909319897E-2</v>
      </c>
      <c r="K2042" s="31">
        <v>0.40882835132899203</v>
      </c>
      <c r="L2042" s="111">
        <f t="shared" si="806"/>
        <v>0.6</v>
      </c>
      <c r="M2042" s="112">
        <f t="shared" si="807"/>
        <v>0.05</v>
      </c>
      <c r="N2042" s="112" t="b">
        <f t="shared" si="808"/>
        <v>1</v>
      </c>
      <c r="O2042" s="112" t="b">
        <f t="shared" si="809"/>
        <v>1</v>
      </c>
      <c r="P2042" s="113">
        <f t="shared" si="810"/>
        <v>6</v>
      </c>
      <c r="Q2042" s="113">
        <f t="shared" si="811"/>
        <v>21</v>
      </c>
      <c r="R2042" s="114" t="str">
        <f t="shared" si="827"/>
        <v>0.6-0.05</v>
      </c>
      <c r="S2042" s="127">
        <f t="shared" si="812"/>
        <v>-8.7480553992222126E-2</v>
      </c>
      <c r="T2042" s="112" t="b">
        <f t="shared" si="813"/>
        <v>1</v>
      </c>
      <c r="U2042" s="22">
        <f t="shared" si="814"/>
        <v>7.9421532295489996</v>
      </c>
      <c r="V2042" s="22">
        <f t="shared" si="815"/>
        <v>0.58553535990193262</v>
      </c>
      <c r="W2042" s="81">
        <f t="shared" si="816"/>
        <v>8</v>
      </c>
      <c r="X2042" s="22">
        <f t="shared" si="817"/>
        <v>0.93303632577262763</v>
      </c>
      <c r="Y2042" s="3">
        <f>IF(U2042&gt;'Power Curve'!$C$37,0,INDEX(Ci,$W2042,1)*POWER(1-X2042,3)+INDEX(Ci,$W2042,2)*3*X2042*POWER(1-X2042,2)+INDEX(Ci,$W2042,3)*3*POWER(X2042,2)*(1-X2042)+INDEX(Ci,$W2042,4)*POWER(X2042,3))</f>
        <v>860.9006266839117</v>
      </c>
      <c r="Z2042" s="3">
        <f t="shared" si="818"/>
        <v>785.58856292935195</v>
      </c>
      <c r="AA2042" s="3">
        <f t="shared" si="819"/>
        <v>841.08998489379928</v>
      </c>
      <c r="AB2042" s="3">
        <f t="shared" si="828"/>
        <v>-55.501421964447331</v>
      </c>
      <c r="AC2042" s="3">
        <f t="shared" si="829"/>
        <v>55.501421964447331</v>
      </c>
      <c r="AE2042" s="34">
        <f t="shared" si="820"/>
        <v>8</v>
      </c>
      <c r="AF2042" s="73" t="b">
        <f>COUNTIF('Power Curve'!$D$2:$D$31,AE2042)&gt;0</f>
        <v>1</v>
      </c>
      <c r="AG2042" s="73" t="b">
        <f t="shared" si="821"/>
        <v>0</v>
      </c>
      <c r="AH2042" s="73" t="b">
        <f t="shared" si="830"/>
        <v>1</v>
      </c>
      <c r="AI2042" s="34" t="str">
        <f t="shared" si="822"/>
        <v>Outer</v>
      </c>
      <c r="AJ2042" s="35" t="str">
        <f t="shared" si="831"/>
        <v>0.5-0.6</v>
      </c>
      <c r="AK2042" s="36" t="str">
        <f t="shared" si="823"/>
        <v>1-2</v>
      </c>
      <c r="AL2042" s="36" t="str">
        <f t="shared" si="824"/>
        <v>Mar</v>
      </c>
      <c r="AM2042" s="35" t="str">
        <f t="shared" si="825"/>
        <v>305-315</v>
      </c>
      <c r="AN2042" s="36" t="str">
        <f t="shared" si="826"/>
        <v>HWS-LTI</v>
      </c>
    </row>
    <row r="2043" spans="5:40" x14ac:dyDescent="0.3">
      <c r="E2043" s="12">
        <v>40982.055555555555</v>
      </c>
      <c r="F2043" s="16">
        <v>8.06</v>
      </c>
      <c r="G2043" s="16">
        <v>916.30001831054733</v>
      </c>
      <c r="H2043" s="29">
        <v>1.2265934082331933</v>
      </c>
      <c r="I2043" s="26">
        <v>307.89999999999998</v>
      </c>
      <c r="J2043" s="30">
        <v>5.831265508684863E-2</v>
      </c>
      <c r="K2043" s="31">
        <v>0.30097492464693726</v>
      </c>
      <c r="L2043" s="111">
        <f t="shared" si="806"/>
        <v>0.6</v>
      </c>
      <c r="M2043" s="112">
        <f t="shared" si="807"/>
        <v>6.0000000000000005E-2</v>
      </c>
      <c r="N2043" s="112" t="b">
        <f t="shared" si="808"/>
        <v>1</v>
      </c>
      <c r="O2043" s="112" t="b">
        <f t="shared" si="809"/>
        <v>1</v>
      </c>
      <c r="P2043" s="113">
        <f t="shared" si="810"/>
        <v>6</v>
      </c>
      <c r="Q2043" s="113">
        <f t="shared" si="811"/>
        <v>20</v>
      </c>
      <c r="R2043" s="114" t="str">
        <f t="shared" si="827"/>
        <v>0.6-0.06</v>
      </c>
      <c r="S2043" s="127">
        <f t="shared" si="812"/>
        <v>-3.7616032398411298E-2</v>
      </c>
      <c r="T2043" s="112" t="b">
        <f t="shared" si="813"/>
        <v>1</v>
      </c>
      <c r="U2043" s="22">
        <f t="shared" si="814"/>
        <v>8.0634931444795086</v>
      </c>
      <c r="V2043" s="22">
        <f t="shared" si="815"/>
        <v>0.6042888349033313</v>
      </c>
      <c r="W2043" s="81">
        <f t="shared" si="816"/>
        <v>9</v>
      </c>
      <c r="X2043" s="22">
        <f t="shared" si="817"/>
        <v>5.4782695609196033E-2</v>
      </c>
      <c r="Y2043" s="3">
        <f>IF(U2043&gt;'Power Curve'!$C$37,0,INDEX(Ci,$W2043,1)*POWER(1-X2043,3)+INDEX(Ci,$W2043,2)*3*X2043*POWER(1-X2043,2)+INDEX(Ci,$W2043,3)*3*POWER(X2043,2)*(1-X2043)+INDEX(Ci,$W2043,4)*POWER(X2043,3))</f>
        <v>897.1949879070512</v>
      </c>
      <c r="Z2043" s="3">
        <f t="shared" si="818"/>
        <v>863.44607217424732</v>
      </c>
      <c r="AA2043" s="3">
        <f t="shared" si="819"/>
        <v>916.30001831054733</v>
      </c>
      <c r="AB2043" s="3">
        <f t="shared" si="828"/>
        <v>-52.85394613630001</v>
      </c>
      <c r="AC2043" s="3">
        <f t="shared" si="829"/>
        <v>52.85394613630001</v>
      </c>
      <c r="AE2043" s="34">
        <f t="shared" si="820"/>
        <v>8</v>
      </c>
      <c r="AF2043" s="73" t="b">
        <f>COUNTIF('Power Curve'!$D$2:$D$31,AE2043)&gt;0</f>
        <v>1</v>
      </c>
      <c r="AG2043" s="73" t="b">
        <f t="shared" si="821"/>
        <v>0</v>
      </c>
      <c r="AH2043" s="73" t="b">
        <f t="shared" si="830"/>
        <v>1</v>
      </c>
      <c r="AI2043" s="34" t="str">
        <f t="shared" si="822"/>
        <v>Outer</v>
      </c>
      <c r="AJ2043" s="35" t="str">
        <f t="shared" si="831"/>
        <v>0.6-0.7</v>
      </c>
      <c r="AK2043" s="36" t="str">
        <f t="shared" si="823"/>
        <v>1-2</v>
      </c>
      <c r="AL2043" s="36" t="str">
        <f t="shared" si="824"/>
        <v>Mar</v>
      </c>
      <c r="AM2043" s="35" t="str">
        <f t="shared" si="825"/>
        <v>305-315</v>
      </c>
      <c r="AN2043" s="36" t="str">
        <f t="shared" si="826"/>
        <v>HWS-LTI</v>
      </c>
    </row>
    <row r="2044" spans="5:40" x14ac:dyDescent="0.3">
      <c r="E2044" s="12">
        <v>40982.0625</v>
      </c>
      <c r="F2044" s="16">
        <v>8.5399999999999991</v>
      </c>
      <c r="G2044" s="16">
        <v>982.74001312255905</v>
      </c>
      <c r="H2044" s="29">
        <v>1.2267770732570227</v>
      </c>
      <c r="I2044" s="26">
        <v>302.8</v>
      </c>
      <c r="J2044" s="30">
        <v>6.7915690866510545E-2</v>
      </c>
      <c r="K2044" s="31">
        <v>0.26703212694877526</v>
      </c>
      <c r="L2044" s="111">
        <f t="shared" si="806"/>
        <v>0.70000000000000007</v>
      </c>
      <c r="M2044" s="112">
        <f t="shared" si="807"/>
        <v>6.9999999999999993E-2</v>
      </c>
      <c r="N2044" s="112" t="b">
        <f t="shared" si="808"/>
        <v>1</v>
      </c>
      <c r="O2044" s="112" t="b">
        <f t="shared" si="809"/>
        <v>1</v>
      </c>
      <c r="P2044" s="113">
        <f t="shared" si="810"/>
        <v>7.0000000000000009</v>
      </c>
      <c r="Q2044" s="113">
        <f t="shared" si="811"/>
        <v>19</v>
      </c>
      <c r="R2044" s="114" t="str">
        <f t="shared" si="827"/>
        <v>0.7-0.07</v>
      </c>
      <c r="S2044" s="127">
        <f t="shared" si="812"/>
        <v>-1.8996706929311522E-2</v>
      </c>
      <c r="T2044" s="112" t="b">
        <f t="shared" si="813"/>
        <v>1</v>
      </c>
      <c r="U2044" s="22">
        <f t="shared" si="814"/>
        <v>8.5441275844783302</v>
      </c>
      <c r="V2044" s="22">
        <f t="shared" si="815"/>
        <v>0.67857243696858105</v>
      </c>
      <c r="W2044" s="81">
        <f t="shared" si="816"/>
        <v>9</v>
      </c>
      <c r="X2044" s="22">
        <f t="shared" si="817"/>
        <v>0.53520006495216499</v>
      </c>
      <c r="Y2044" s="3">
        <f>IF(U2044&gt;'Power Curve'!$C$37,0,INDEX(Ci,$W2044,1)*POWER(1-X2044,3)+INDEX(Ci,$W2044,2)*3*X2044*POWER(1-X2044,2)+INDEX(Ci,$W2044,3)*3*POWER(X2044,2)*(1-X2044)+INDEX(Ci,$W2044,4)*POWER(X2044,3))</f>
        <v>1047.0245918895976</v>
      </c>
      <c r="Z2044" s="3">
        <f t="shared" si="818"/>
        <v>1027.1345725696888</v>
      </c>
      <c r="AA2044" s="3">
        <f t="shared" si="819"/>
        <v>982.74001312255905</v>
      </c>
      <c r="AB2044" s="3">
        <f t="shared" si="828"/>
        <v>44.394559447129723</v>
      </c>
      <c r="AC2044" s="3">
        <f t="shared" si="829"/>
        <v>44.394559447129723</v>
      </c>
      <c r="AE2044" s="34">
        <f t="shared" si="820"/>
        <v>9</v>
      </c>
      <c r="AF2044" s="73" t="b">
        <f>COUNTIF('Power Curve'!$D$2:$D$31,AE2044)&gt;0</f>
        <v>1</v>
      </c>
      <c r="AG2044" s="73" t="b">
        <f t="shared" si="821"/>
        <v>0</v>
      </c>
      <c r="AH2044" s="73" t="b">
        <f t="shared" si="830"/>
        <v>1</v>
      </c>
      <c r="AI2044" s="34" t="str">
        <f t="shared" si="822"/>
        <v>Outer</v>
      </c>
      <c r="AJ2044" s="35" t="str">
        <f t="shared" si="831"/>
        <v>0.6-0.7</v>
      </c>
      <c r="AK2044" s="36" t="str">
        <f t="shared" si="823"/>
        <v>1-2</v>
      </c>
      <c r="AL2044" s="36" t="str">
        <f t="shared" si="824"/>
        <v>Mar</v>
      </c>
      <c r="AM2044" s="35" t="str">
        <f t="shared" si="825"/>
        <v>295-305</v>
      </c>
      <c r="AN2044" s="36" t="str">
        <f t="shared" si="826"/>
        <v>HWS-LTI</v>
      </c>
    </row>
    <row r="2045" spans="5:40" x14ac:dyDescent="0.3">
      <c r="E2045" s="12">
        <v>40982.069444444445</v>
      </c>
      <c r="F2045" s="16">
        <v>8.44</v>
      </c>
      <c r="G2045" s="16">
        <v>1024.8699722290039</v>
      </c>
      <c r="H2045" s="29">
        <v>1.2269607911011542</v>
      </c>
      <c r="I2045" s="26">
        <v>300.3</v>
      </c>
      <c r="J2045" s="30">
        <v>9.8341232227488154E-2</v>
      </c>
      <c r="K2045" s="31">
        <v>0.30873068738830889</v>
      </c>
      <c r="L2045" s="111">
        <f t="shared" si="806"/>
        <v>0.70000000000000007</v>
      </c>
      <c r="M2045" s="112">
        <f t="shared" si="807"/>
        <v>9.9999999999999992E-2</v>
      </c>
      <c r="N2045" s="112" t="b">
        <f t="shared" si="808"/>
        <v>1</v>
      </c>
      <c r="O2045" s="112" t="b">
        <f t="shared" si="809"/>
        <v>1</v>
      </c>
      <c r="P2045" s="113">
        <f t="shared" si="810"/>
        <v>7.0000000000000009</v>
      </c>
      <c r="Q2045" s="113">
        <f t="shared" si="811"/>
        <v>16</v>
      </c>
      <c r="R2045" s="114" t="str">
        <f t="shared" si="827"/>
        <v>0.7-0.1</v>
      </c>
      <c r="S2045" s="127">
        <f t="shared" si="812"/>
        <v>-1.3669081380489443E-2</v>
      </c>
      <c r="T2045" s="112" t="b">
        <f t="shared" si="813"/>
        <v>1</v>
      </c>
      <c r="U2045" s="22">
        <f t="shared" si="814"/>
        <v>8.4445007496599729</v>
      </c>
      <c r="V2045" s="22">
        <f t="shared" si="815"/>
        <v>0.66317478849236</v>
      </c>
      <c r="W2045" s="81">
        <f t="shared" si="816"/>
        <v>9</v>
      </c>
      <c r="X2045" s="22">
        <f t="shared" si="817"/>
        <v>0.43561822495851188</v>
      </c>
      <c r="Y2045" s="3">
        <f>IF(U2045&gt;'Power Curve'!$C$37,0,INDEX(Ci,$W2045,1)*POWER(1-X2045,3)+INDEX(Ci,$W2045,2)*3*X2045*POWER(1-X2045,2)+INDEX(Ci,$W2045,3)*3*POWER(X2045,2)*(1-X2045)+INDEX(Ci,$W2045,4)*POWER(X2045,3))</f>
        <v>1015.2674232038353</v>
      </c>
      <c r="Z2045" s="3">
        <f t="shared" si="818"/>
        <v>1001.3896501731023</v>
      </c>
      <c r="AA2045" s="3">
        <f t="shared" si="819"/>
        <v>1024.8699722290039</v>
      </c>
      <c r="AB2045" s="3">
        <f t="shared" si="828"/>
        <v>-23.480322055901638</v>
      </c>
      <c r="AC2045" s="3">
        <f t="shared" si="829"/>
        <v>23.480322055901638</v>
      </c>
      <c r="AE2045" s="34">
        <f t="shared" si="820"/>
        <v>8</v>
      </c>
      <c r="AF2045" s="73" t="b">
        <f>COUNTIF('Power Curve'!$D$2:$D$31,AE2045)&gt;0</f>
        <v>1</v>
      </c>
      <c r="AG2045" s="73" t="b">
        <f t="shared" si="821"/>
        <v>0</v>
      </c>
      <c r="AH2045" s="73" t="b">
        <f t="shared" si="830"/>
        <v>1</v>
      </c>
      <c r="AI2045" s="34" t="str">
        <f t="shared" si="822"/>
        <v>Outer</v>
      </c>
      <c r="AJ2045" s="35" t="str">
        <f t="shared" si="831"/>
        <v>0.6-0.7</v>
      </c>
      <c r="AK2045" s="36" t="str">
        <f t="shared" si="823"/>
        <v>1-2</v>
      </c>
      <c r="AL2045" s="36" t="str">
        <f t="shared" si="824"/>
        <v>Mar</v>
      </c>
      <c r="AM2045" s="35" t="str">
        <f t="shared" si="825"/>
        <v>295-305</v>
      </c>
      <c r="AN2045" s="36" t="str">
        <f t="shared" si="826"/>
        <v>HWS-LTI</v>
      </c>
    </row>
    <row r="2046" spans="5:40" x14ac:dyDescent="0.3">
      <c r="E2046" s="12">
        <v>40982.076388888891</v>
      </c>
      <c r="F2046" s="16">
        <v>8.93</v>
      </c>
      <c r="G2046" s="16">
        <v>1261.4100036621089</v>
      </c>
      <c r="H2046" s="29">
        <v>1.2265015974369666</v>
      </c>
      <c r="I2046" s="26">
        <v>302.8</v>
      </c>
      <c r="J2046" s="30">
        <v>6.0470324748040316E-2</v>
      </c>
      <c r="K2046" s="31">
        <v>0.33909111570645395</v>
      </c>
      <c r="L2046" s="111">
        <f t="shared" si="806"/>
        <v>0.70000000000000007</v>
      </c>
      <c r="M2046" s="112">
        <f t="shared" si="807"/>
        <v>6.0000000000000005E-2</v>
      </c>
      <c r="N2046" s="112" t="b">
        <f t="shared" si="808"/>
        <v>1</v>
      </c>
      <c r="O2046" s="112" t="b">
        <f t="shared" si="809"/>
        <v>1</v>
      </c>
      <c r="P2046" s="113">
        <f t="shared" si="810"/>
        <v>7.0000000000000009</v>
      </c>
      <c r="Q2046" s="113">
        <f t="shared" si="811"/>
        <v>20</v>
      </c>
      <c r="R2046" s="114" t="str">
        <f t="shared" si="827"/>
        <v>0.7-0.06</v>
      </c>
      <c r="S2046" s="127">
        <f t="shared" si="812"/>
        <v>-7.4767306816489049E-2</v>
      </c>
      <c r="T2046" s="112" t="b">
        <f t="shared" si="813"/>
        <v>1</v>
      </c>
      <c r="U2046" s="22">
        <f t="shared" si="814"/>
        <v>8.9336472897529564</v>
      </c>
      <c r="V2046" s="22">
        <f t="shared" si="815"/>
        <v>0.73877396306659571</v>
      </c>
      <c r="W2046" s="81">
        <f t="shared" si="816"/>
        <v>9</v>
      </c>
      <c r="X2046" s="22">
        <f t="shared" si="817"/>
        <v>0.92454385004535011</v>
      </c>
      <c r="Y2046" s="3">
        <f>IF(U2046&gt;'Power Curve'!$C$37,0,INDEX(Ci,$W2046,1)*POWER(1-X2046,3)+INDEX(Ci,$W2046,2)*3*X2046*POWER(1-X2046,2)+INDEX(Ci,$W2046,3)*3*POWER(X2046,2)*(1-X2046)+INDEX(Ci,$W2046,4)*POWER(X2046,3))</f>
        <v>1173.5050702570068</v>
      </c>
      <c r="Z2046" s="3">
        <f t="shared" si="818"/>
        <v>1085.7652566183956</v>
      </c>
      <c r="AA2046" s="3">
        <f t="shared" si="819"/>
        <v>1261.4100036621089</v>
      </c>
      <c r="AB2046" s="3">
        <f t="shared" si="828"/>
        <v>-175.64474704371332</v>
      </c>
      <c r="AC2046" s="3">
        <f t="shared" si="829"/>
        <v>175.64474704371332</v>
      </c>
      <c r="AE2046" s="34">
        <f t="shared" si="820"/>
        <v>9</v>
      </c>
      <c r="AF2046" s="73" t="b">
        <f>COUNTIF('Power Curve'!$D$2:$D$31,AE2046)&gt;0</f>
        <v>1</v>
      </c>
      <c r="AG2046" s="73" t="b">
        <f t="shared" si="821"/>
        <v>0</v>
      </c>
      <c r="AH2046" s="73" t="b">
        <f t="shared" si="830"/>
        <v>1</v>
      </c>
      <c r="AI2046" s="34" t="str">
        <f t="shared" si="822"/>
        <v>Outer</v>
      </c>
      <c r="AJ2046" s="35" t="str">
        <f t="shared" si="831"/>
        <v>0.7-0.8</v>
      </c>
      <c r="AK2046" s="36" t="str">
        <f t="shared" si="823"/>
        <v>1-2</v>
      </c>
      <c r="AL2046" s="36" t="str">
        <f t="shared" si="824"/>
        <v>Mar</v>
      </c>
      <c r="AM2046" s="35" t="str">
        <f t="shared" si="825"/>
        <v>295-305</v>
      </c>
      <c r="AN2046" s="36" t="str">
        <f t="shared" si="826"/>
        <v>HWS-LTI</v>
      </c>
    </row>
    <row r="2047" spans="5:40" x14ac:dyDescent="0.3">
      <c r="E2047" s="12">
        <v>40982.083333333336</v>
      </c>
      <c r="F2047" s="16">
        <v>8.6300000000000008</v>
      </c>
      <c r="G2047" s="16">
        <v>1080.3399963378909</v>
      </c>
      <c r="H2047" s="29">
        <v>1.2265521114985996</v>
      </c>
      <c r="I2047" s="26">
        <v>303.3</v>
      </c>
      <c r="J2047" s="30">
        <v>9.1541135573580526E-2</v>
      </c>
      <c r="K2047" s="31">
        <v>0.40909813800679729</v>
      </c>
      <c r="L2047" s="111">
        <f t="shared" si="806"/>
        <v>0.70000000000000007</v>
      </c>
      <c r="M2047" s="112">
        <f t="shared" si="807"/>
        <v>0.09</v>
      </c>
      <c r="N2047" s="112" t="b">
        <f t="shared" si="808"/>
        <v>1</v>
      </c>
      <c r="O2047" s="112" t="b">
        <f t="shared" si="809"/>
        <v>1</v>
      </c>
      <c r="P2047" s="113">
        <f t="shared" si="810"/>
        <v>7.0000000000000009</v>
      </c>
      <c r="Q2047" s="113">
        <f t="shared" si="811"/>
        <v>17</v>
      </c>
      <c r="R2047" s="114" t="str">
        <f t="shared" si="827"/>
        <v>0.7-0.09</v>
      </c>
      <c r="S2047" s="127">
        <f t="shared" si="812"/>
        <v>-1.3720698393030565E-2</v>
      </c>
      <c r="T2047" s="112" t="b">
        <f t="shared" si="813"/>
        <v>1</v>
      </c>
      <c r="U2047" s="22">
        <f t="shared" si="814"/>
        <v>8.6336432840927753</v>
      </c>
      <c r="V2047" s="22">
        <f t="shared" si="815"/>
        <v>0.6924073769049871</v>
      </c>
      <c r="W2047" s="81">
        <f t="shared" si="816"/>
        <v>9</v>
      </c>
      <c r="X2047" s="22">
        <f t="shared" si="817"/>
        <v>0.62467533627015992</v>
      </c>
      <c r="Y2047" s="3">
        <f>IF(U2047&gt;'Power Curve'!$C$37,0,INDEX(Ci,$W2047,1)*POWER(1-X2047,3)+INDEX(Ci,$W2047,2)*3*X2047*POWER(1-X2047,2)+INDEX(Ci,$W2047,3)*3*POWER(X2047,2)*(1-X2047)+INDEX(Ci,$W2047,4)*POWER(X2047,3))</f>
        <v>1075.8012936981002</v>
      </c>
      <c r="Z2047" s="3">
        <f t="shared" si="818"/>
        <v>1061.0405486164364</v>
      </c>
      <c r="AA2047" s="3">
        <f t="shared" si="819"/>
        <v>1080.3399963378909</v>
      </c>
      <c r="AB2047" s="3">
        <f t="shared" si="828"/>
        <v>-19.299447721454499</v>
      </c>
      <c r="AC2047" s="3">
        <f t="shared" si="829"/>
        <v>19.299447721454499</v>
      </c>
      <c r="AE2047" s="34">
        <f t="shared" si="820"/>
        <v>9</v>
      </c>
      <c r="AF2047" s="73" t="b">
        <f>COUNTIF('Power Curve'!$D$2:$D$31,AE2047)&gt;0</f>
        <v>1</v>
      </c>
      <c r="AG2047" s="73" t="b">
        <f t="shared" si="821"/>
        <v>0</v>
      </c>
      <c r="AH2047" s="73" t="b">
        <f t="shared" si="830"/>
        <v>1</v>
      </c>
      <c r="AI2047" s="34" t="str">
        <f t="shared" si="822"/>
        <v>Outer</v>
      </c>
      <c r="AJ2047" s="35" t="str">
        <f t="shared" si="831"/>
        <v>0.6-0.7</v>
      </c>
      <c r="AK2047" s="36" t="str">
        <f t="shared" si="823"/>
        <v>2-3</v>
      </c>
      <c r="AL2047" s="36" t="str">
        <f t="shared" si="824"/>
        <v>Mar</v>
      </c>
      <c r="AM2047" s="35" t="str">
        <f t="shared" si="825"/>
        <v>295-305</v>
      </c>
      <c r="AN2047" s="36" t="str">
        <f t="shared" si="826"/>
        <v>HWS-LTI</v>
      </c>
    </row>
    <row r="2048" spans="5:40" x14ac:dyDescent="0.3">
      <c r="E2048" s="12">
        <v>40982.090277777781</v>
      </c>
      <c r="F2048" s="16">
        <v>8.7899999999999991</v>
      </c>
      <c r="G2048" s="16">
        <v>1158.340026855474</v>
      </c>
      <c r="H2048" s="29">
        <v>1.2266439054621578</v>
      </c>
      <c r="I2048" s="26">
        <v>305.10000000000002</v>
      </c>
      <c r="J2048" s="30">
        <v>8.4186575654152454E-2</v>
      </c>
      <c r="K2048" s="31">
        <v>0.40041342395247886</v>
      </c>
      <c r="L2048" s="111">
        <f t="shared" si="806"/>
        <v>0.70000000000000007</v>
      </c>
      <c r="M2048" s="112">
        <f t="shared" si="807"/>
        <v>0.08</v>
      </c>
      <c r="N2048" s="112" t="b">
        <f t="shared" si="808"/>
        <v>1</v>
      </c>
      <c r="O2048" s="112" t="b">
        <f t="shared" si="809"/>
        <v>1</v>
      </c>
      <c r="P2048" s="113">
        <f t="shared" si="810"/>
        <v>7.0000000000000009</v>
      </c>
      <c r="Q2048" s="113">
        <f t="shared" si="811"/>
        <v>18</v>
      </c>
      <c r="R2048" s="114" t="str">
        <f t="shared" si="827"/>
        <v>0.7-0.08</v>
      </c>
      <c r="S2048" s="127">
        <f t="shared" si="812"/>
        <v>-1.674127324026084E-2</v>
      </c>
      <c r="T2048" s="112" t="b">
        <f t="shared" si="813"/>
        <v>1</v>
      </c>
      <c r="U2048" s="22">
        <f t="shared" si="814"/>
        <v>8.7939301959366603</v>
      </c>
      <c r="V2048" s="22">
        <f t="shared" si="815"/>
        <v>0.71718023582809742</v>
      </c>
      <c r="W2048" s="81">
        <f t="shared" si="816"/>
        <v>9</v>
      </c>
      <c r="X2048" s="22">
        <f t="shared" si="817"/>
        <v>0.78488985716120641</v>
      </c>
      <c r="Y2048" s="3">
        <f>IF(U2048&gt;'Power Curve'!$C$37,0,INDEX(Ci,$W2048,1)*POWER(1-X2048,3)+INDEX(Ci,$W2048,2)*3*X2048*POWER(1-X2048,2)+INDEX(Ci,$W2048,3)*3*POWER(X2048,2)*(1-X2048)+INDEX(Ci,$W2048,4)*POWER(X2048,3))</f>
        <v>1127.8014430645214</v>
      </c>
      <c r="Z2048" s="3">
        <f t="shared" si="818"/>
        <v>1108.9206109454178</v>
      </c>
      <c r="AA2048" s="3">
        <f t="shared" si="819"/>
        <v>1158.340026855474</v>
      </c>
      <c r="AB2048" s="3">
        <f t="shared" si="828"/>
        <v>-49.419415910056159</v>
      </c>
      <c r="AC2048" s="3">
        <f t="shared" si="829"/>
        <v>49.419415910056159</v>
      </c>
      <c r="AE2048" s="34">
        <f t="shared" si="820"/>
        <v>9</v>
      </c>
      <c r="AF2048" s="73" t="b">
        <f>COUNTIF('Power Curve'!$D$2:$D$31,AE2048)&gt;0</f>
        <v>1</v>
      </c>
      <c r="AG2048" s="73" t="b">
        <f t="shared" si="821"/>
        <v>0</v>
      </c>
      <c r="AH2048" s="73" t="b">
        <f t="shared" si="830"/>
        <v>1</v>
      </c>
      <c r="AI2048" s="34" t="str">
        <f t="shared" si="822"/>
        <v>Outer</v>
      </c>
      <c r="AJ2048" s="35" t="str">
        <f t="shared" si="831"/>
        <v>0.7-0.8</v>
      </c>
      <c r="AK2048" s="36" t="str">
        <f t="shared" si="823"/>
        <v>2-3</v>
      </c>
      <c r="AL2048" s="36" t="str">
        <f t="shared" si="824"/>
        <v>Mar</v>
      </c>
      <c r="AM2048" s="35" t="str">
        <f t="shared" si="825"/>
        <v>305-315</v>
      </c>
      <c r="AN2048" s="36" t="str">
        <f t="shared" si="826"/>
        <v>HWS-LTI</v>
      </c>
    </row>
    <row r="2049" spans="5:40" x14ac:dyDescent="0.3">
      <c r="E2049" s="12">
        <v>40982.097222222219</v>
      </c>
      <c r="F2049" s="16">
        <v>8.5399999999999991</v>
      </c>
      <c r="G2049" s="16">
        <v>1093.1399841308589</v>
      </c>
      <c r="H2049" s="29">
        <v>1.2265062207626767</v>
      </c>
      <c r="I2049" s="26">
        <v>304.39999999999998</v>
      </c>
      <c r="J2049" s="30">
        <v>9.2505854800936788E-2</v>
      </c>
      <c r="K2049" s="31">
        <v>0.39455817660760273</v>
      </c>
      <c r="L2049" s="111">
        <f t="shared" si="806"/>
        <v>0.70000000000000007</v>
      </c>
      <c r="M2049" s="112">
        <f t="shared" si="807"/>
        <v>0.09</v>
      </c>
      <c r="N2049" s="112" t="b">
        <f t="shared" si="808"/>
        <v>1</v>
      </c>
      <c r="O2049" s="112" t="b">
        <f t="shared" si="809"/>
        <v>1</v>
      </c>
      <c r="P2049" s="113">
        <f t="shared" si="810"/>
        <v>7.0000000000000009</v>
      </c>
      <c r="Q2049" s="113">
        <f t="shared" si="811"/>
        <v>17</v>
      </c>
      <c r="R2049" s="114" t="str">
        <f t="shared" si="827"/>
        <v>0.7-0.09</v>
      </c>
      <c r="S2049" s="127">
        <f t="shared" si="812"/>
        <v>-1.3720698393030565E-2</v>
      </c>
      <c r="T2049" s="112" t="b">
        <f t="shared" si="813"/>
        <v>1</v>
      </c>
      <c r="U2049" s="22">
        <f t="shared" si="814"/>
        <v>8.5434987365667041</v>
      </c>
      <c r="V2049" s="22">
        <f t="shared" si="815"/>
        <v>0.67847524649669788</v>
      </c>
      <c r="W2049" s="81">
        <f t="shared" si="816"/>
        <v>9</v>
      </c>
      <c r="X2049" s="22">
        <f t="shared" si="817"/>
        <v>0.53457150104937656</v>
      </c>
      <c r="Y2049" s="3">
        <f>IF(U2049&gt;'Power Curve'!$C$37,0,INDEX(Ci,$W2049,1)*POWER(1-X2049,3)+INDEX(Ci,$W2049,2)*3*X2049*POWER(1-X2049,2)+INDEX(Ci,$W2049,3)*3*POWER(X2049,2)*(1-X2049)+INDEX(Ci,$W2049,4)*POWER(X2049,3))</f>
        <v>1046.8232071192169</v>
      </c>
      <c r="Z2049" s="3">
        <f t="shared" si="818"/>
        <v>1032.4600616235091</v>
      </c>
      <c r="AA2049" s="3">
        <f t="shared" si="819"/>
        <v>1093.1399841308589</v>
      </c>
      <c r="AB2049" s="3">
        <f t="shared" si="828"/>
        <v>-60.679922507349829</v>
      </c>
      <c r="AC2049" s="3">
        <f t="shared" si="829"/>
        <v>60.679922507349829</v>
      </c>
      <c r="AE2049" s="34">
        <f t="shared" si="820"/>
        <v>9</v>
      </c>
      <c r="AF2049" s="73" t="b">
        <f>COUNTIF('Power Curve'!$D$2:$D$31,AE2049)&gt;0</f>
        <v>1</v>
      </c>
      <c r="AG2049" s="73" t="b">
        <f t="shared" si="821"/>
        <v>0</v>
      </c>
      <c r="AH2049" s="73" t="b">
        <f t="shared" si="830"/>
        <v>1</v>
      </c>
      <c r="AI2049" s="34" t="str">
        <f t="shared" si="822"/>
        <v>Outer</v>
      </c>
      <c r="AJ2049" s="35" t="str">
        <f t="shared" si="831"/>
        <v>0.6-0.7</v>
      </c>
      <c r="AK2049" s="36" t="str">
        <f t="shared" si="823"/>
        <v>2-3</v>
      </c>
      <c r="AL2049" s="36" t="str">
        <f t="shared" si="824"/>
        <v>Mar</v>
      </c>
      <c r="AM2049" s="35" t="str">
        <f t="shared" si="825"/>
        <v>295-305</v>
      </c>
      <c r="AN2049" s="36" t="str">
        <f t="shared" si="826"/>
        <v>HWS-LTI</v>
      </c>
    </row>
    <row r="2050" spans="5:40" x14ac:dyDescent="0.3">
      <c r="E2050" s="12">
        <v>40982.104166666664</v>
      </c>
      <c r="F2050" s="16">
        <v>8.17</v>
      </c>
      <c r="G2050" s="16">
        <v>1002.6999740600584</v>
      </c>
      <c r="H2050" s="29">
        <v>1.2265980078572707</v>
      </c>
      <c r="I2050" s="26">
        <v>302.7</v>
      </c>
      <c r="J2050" s="30">
        <v>0.11872705018359853</v>
      </c>
      <c r="K2050" s="31">
        <v>0.44078848949943872</v>
      </c>
      <c r="L2050" s="111">
        <f t="shared" si="806"/>
        <v>0.6</v>
      </c>
      <c r="M2050" s="112">
        <f t="shared" si="807"/>
        <v>0.12</v>
      </c>
      <c r="N2050" s="112" t="b">
        <f t="shared" si="808"/>
        <v>1</v>
      </c>
      <c r="O2050" s="112" t="b">
        <f t="shared" si="809"/>
        <v>1</v>
      </c>
      <c r="P2050" s="113">
        <f t="shared" si="810"/>
        <v>6</v>
      </c>
      <c r="Q2050" s="113">
        <f t="shared" si="811"/>
        <v>14</v>
      </c>
      <c r="R2050" s="114" t="str">
        <f t="shared" si="827"/>
        <v>0.6-0.12</v>
      </c>
      <c r="S2050" s="127">
        <f t="shared" si="812"/>
        <v>4.5001612482616585E-3</v>
      </c>
      <c r="T2050" s="112" t="b">
        <f t="shared" si="813"/>
        <v>1</v>
      </c>
      <c r="U2050" s="22">
        <f t="shared" si="814"/>
        <v>8.1735510343556506</v>
      </c>
      <c r="V2050" s="22">
        <f t="shared" si="815"/>
        <v>0.62129863656407047</v>
      </c>
      <c r="W2050" s="81">
        <f t="shared" si="816"/>
        <v>9</v>
      </c>
      <c r="X2050" s="22">
        <f t="shared" si="817"/>
        <v>0.16479087964582881</v>
      </c>
      <c r="Y2050" s="3">
        <f>IF(U2050&gt;'Power Curve'!$C$37,0,INDEX(Ci,$W2050,1)*POWER(1-X2050,3)+INDEX(Ci,$W2050,2)*3*X2050*POWER(1-X2050,2)+INDEX(Ci,$W2050,3)*3*POWER(X2050,2)*(1-X2050)+INDEX(Ci,$W2050,4)*POWER(X2050,3))</f>
        <v>930.67148179649996</v>
      </c>
      <c r="Z2050" s="3">
        <f t="shared" si="818"/>
        <v>934.85965353374274</v>
      </c>
      <c r="AA2050" s="3">
        <f t="shared" si="819"/>
        <v>1002.6999740600584</v>
      </c>
      <c r="AB2050" s="3">
        <f t="shared" si="828"/>
        <v>-67.840320526315622</v>
      </c>
      <c r="AC2050" s="3">
        <f t="shared" si="829"/>
        <v>67.840320526315622</v>
      </c>
      <c r="AE2050" s="34">
        <f t="shared" si="820"/>
        <v>8</v>
      </c>
      <c r="AF2050" s="73" t="b">
        <f>COUNTIF('Power Curve'!$D$2:$D$31,AE2050)&gt;0</f>
        <v>1</v>
      </c>
      <c r="AG2050" s="73" t="b">
        <f t="shared" si="821"/>
        <v>0</v>
      </c>
      <c r="AH2050" s="73" t="b">
        <f t="shared" si="830"/>
        <v>1</v>
      </c>
      <c r="AI2050" s="34" t="str">
        <f t="shared" si="822"/>
        <v>Outer</v>
      </c>
      <c r="AJ2050" s="35" t="str">
        <f t="shared" si="831"/>
        <v>0.6-0.7</v>
      </c>
      <c r="AK2050" s="36" t="str">
        <f t="shared" si="823"/>
        <v>2-3</v>
      </c>
      <c r="AL2050" s="36" t="str">
        <f t="shared" si="824"/>
        <v>Mar</v>
      </c>
      <c r="AM2050" s="35" t="str">
        <f t="shared" si="825"/>
        <v>295-305</v>
      </c>
      <c r="AN2050" s="36" t="str">
        <f t="shared" si="826"/>
        <v>Inner-TI</v>
      </c>
    </row>
    <row r="2051" spans="5:40" x14ac:dyDescent="0.3">
      <c r="E2051" s="12">
        <v>40982.111111111109</v>
      </c>
      <c r="F2051" s="16">
        <v>8.68</v>
      </c>
      <c r="G2051" s="16">
        <v>1164.100021362302</v>
      </c>
      <c r="H2051" s="29">
        <v>1.2265062207626767</v>
      </c>
      <c r="I2051" s="26">
        <v>303.10000000000002</v>
      </c>
      <c r="J2051" s="30">
        <v>8.1797235023041467E-2</v>
      </c>
      <c r="K2051" s="31">
        <v>0.35672367454106296</v>
      </c>
      <c r="L2051" s="111">
        <f t="shared" ref="L2051:L2114" si="832">ROUND((V2051-CenterOfFirstWindSpeedBin)/WindSpeedBinWidth,0)*WindSpeedBinWidth+CenterOfFirstWindSpeedBin</f>
        <v>0.70000000000000007</v>
      </c>
      <c r="M2051" s="112">
        <f t="shared" ref="M2051:M2114" si="833">ROUND((J2051-CenterOfFirstTurbulenceBin)/TurbulenceBinWidth,0)*TurbulenceBinWidth+CenterOfFirstTurbulenceBin</f>
        <v>0.08</v>
      </c>
      <c r="N2051" s="112" t="b">
        <f t="shared" ref="N2051:N2114" si="834">IF(AND(L2051&gt;=CenterOfFirstWindSpeedBin,L2051&lt;=CenterOfLastWindSpeedBin),TRUE,FALSE)</f>
        <v>1</v>
      </c>
      <c r="O2051" s="112" t="b">
        <f t="shared" ref="O2051:O2114" si="835">IF(AND(M2051&gt;=CenterOfFirstTurbulenceBin,M2051&lt;=CenterOfLastTurbulenceBin),TRUE,FALSE)</f>
        <v>1</v>
      </c>
      <c r="P2051" s="113">
        <f t="shared" ref="P2051:P2114" si="836">(L2051-CenterOfFirstWindSpeedBin)/WindSpeedBinWidth+1</f>
        <v>7.0000000000000009</v>
      </c>
      <c r="Q2051" s="113">
        <f t="shared" ref="Q2051:Q2114" si="837">NumberOfTurbulenceBins-(M2051-CenterOfFirstTurbulenceBin)/TurbulenceBinWidth</f>
        <v>18</v>
      </c>
      <c r="R2051" s="114" t="str">
        <f t="shared" si="827"/>
        <v>0.7-0.08</v>
      </c>
      <c r="S2051" s="127">
        <f t="shared" ref="S2051:S2114" si="838">IF(T2051,INDEX(PowerDeviationMatrix,Q2051,P2051),IF(UseMatrixPadValue,MatrixPadValue,0))</f>
        <v>-1.674127324026084E-2</v>
      </c>
      <c r="T2051" s="112" t="b">
        <f t="shared" ref="T2051:T2114" si="839">IF(AND(P2051&gt;0,Q2051&gt;0,N2051,O2051),LEN(INDEX(PowerDeviationMatrix,Q2051,P2051))&gt;0,FALSE)</f>
        <v>1</v>
      </c>
      <c r="U2051" s="22">
        <f t="shared" ref="U2051:U2114" si="840">F2051*(H2051/Ref_Density)^(1/3)</f>
        <v>8.6835560929038635</v>
      </c>
      <c r="V2051" s="22">
        <f t="shared" ref="V2051:V2114" si="841">(U2051-CutInWindSpeed)/(RatedWindSpeed-CutInWindSpeed)</f>
        <v>0.70012156240465895</v>
      </c>
      <c r="W2051" s="81">
        <f t="shared" ref="W2051:W2114" si="842">COUNTIF(xa,"&lt;"&amp;U2051)</f>
        <v>9</v>
      </c>
      <c r="X2051" s="22">
        <f t="shared" ref="X2051:X2114" si="843">(U2051-INDEX(xa,$W2051))/(INDEX(xb,$W2051)-INDEX(xa,$W2051))</f>
        <v>0.6745656027804009</v>
      </c>
      <c r="Y2051" s="3">
        <f>IF(U2051&gt;'Power Curve'!$C$37,0,INDEX(Ci,$W2051,1)*POWER(1-X2051,3)+INDEX(Ci,$W2051,2)*3*X2051*POWER(1-X2051,2)+INDEX(Ci,$W2051,3)*3*POWER(X2051,2)*(1-X2051)+INDEX(Ci,$W2051,4)*POWER(X2051,3))</f>
        <v>1091.9344980598744</v>
      </c>
      <c r="Z2051" s="3">
        <f t="shared" ref="Z2051:Z2114" si="844">IF(OR(T2051,UseMatrixPadValue),Y2051*(1+S2051),"")</f>
        <v>1073.654124267387</v>
      </c>
      <c r="AA2051" s="3">
        <f t="shared" ref="AA2051:AA2114" si="845">IF(AH2051,G2051,"")</f>
        <v>1164.100021362302</v>
      </c>
      <c r="AB2051" s="3">
        <f t="shared" si="828"/>
        <v>-90.445897094914926</v>
      </c>
      <c r="AC2051" s="3">
        <f t="shared" si="829"/>
        <v>90.445897094914926</v>
      </c>
      <c r="AE2051" s="34">
        <f t="shared" ref="AE2051:AE2114" si="846">MROUND(U2051-Centre_First_Bin,Bin_Width)+Centre_First_Bin</f>
        <v>9</v>
      </c>
      <c r="AF2051" s="73" t="b">
        <f>COUNTIF('Power Curve'!$D$2:$D$31,AE2051)&gt;0</f>
        <v>1</v>
      </c>
      <c r="AG2051" s="73" t="b">
        <f t="shared" ref="AG2051:AG2114" si="847">(G2051&lt;0)</f>
        <v>0</v>
      </c>
      <c r="AH2051" s="73" t="b">
        <f t="shared" si="830"/>
        <v>1</v>
      </c>
      <c r="AI2051" s="34" t="str">
        <f t="shared" ref="AI2051:AI2114" si="848">IF(AH2051,IF(AND(J2051&gt;=LowerTurbLimit,J2051&lt;=UpperTurbLimit,K2051&gt;=LowerShearLimit,K2051&lt;=UpperShearLimit),"Inner","Outer"),"")</f>
        <v>Outer</v>
      </c>
      <c r="AJ2051" s="35" t="str">
        <f t="shared" si="831"/>
        <v>0.7-0.8</v>
      </c>
      <c r="AK2051" s="36" t="str">
        <f t="shared" ref="AK2051:AK2114" si="849">IF(AH2051,HOUR(E2051)&amp;"-"&amp;HOUR(E2051)+1,"")</f>
        <v>2-3</v>
      </c>
      <c r="AL2051" s="36" t="str">
        <f t="shared" ref="AL2051:AL2114" si="850">IF(AH2051,TEXT(E2051,"mmm"),"")</f>
        <v>Mar</v>
      </c>
      <c r="AM2051" s="35" t="str">
        <f t="shared" ref="AM2051:AM2114" si="851">IF(AH2051,IF(OR(I2051&lt;5,I2051&gt;=355),"355-5",MROUND(I2051,10)-5&amp;"-"&amp;MROUND(I2051,10)+5),"")</f>
        <v>295-305</v>
      </c>
      <c r="AN2051" s="36" t="str">
        <f t="shared" ref="AN2051:AN2114" si="852">IF(AH2051,IF(V2051&lt;0.5,IF(J2051&lt;=LowerTurbLimit,"LWS-LTI",IF(J2051&gt;=UpperTurbLimit,"LWS-HTI","Inner-TI")),IF(J2051&lt;=LowerTurbLimit,"HWS-LTI",IF(J2051&gt;=UpperTurbLimit,"HWS-HTI","Inner-TI"))),"")</f>
        <v>HWS-LTI</v>
      </c>
    </row>
    <row r="2052" spans="5:40" x14ac:dyDescent="0.3">
      <c r="E2052" s="12">
        <v>40982.118055555555</v>
      </c>
      <c r="F2052" s="16">
        <v>7.9</v>
      </c>
      <c r="G2052" s="16">
        <v>909.75997161865212</v>
      </c>
      <c r="H2052" s="29">
        <v>1.2270616259487426</v>
      </c>
      <c r="I2052" s="26">
        <v>304.2</v>
      </c>
      <c r="J2052" s="30">
        <v>8.8607594936708847E-2</v>
      </c>
      <c r="K2052" s="31">
        <v>0.43711206697911298</v>
      </c>
      <c r="L2052" s="111">
        <f t="shared" si="832"/>
        <v>0.6</v>
      </c>
      <c r="M2052" s="112">
        <f t="shared" si="833"/>
        <v>0.09</v>
      </c>
      <c r="N2052" s="112" t="b">
        <f t="shared" si="834"/>
        <v>1</v>
      </c>
      <c r="O2052" s="112" t="b">
        <f t="shared" si="835"/>
        <v>1</v>
      </c>
      <c r="P2052" s="113">
        <f t="shared" si="836"/>
        <v>6</v>
      </c>
      <c r="Q2052" s="113">
        <f t="shared" si="837"/>
        <v>17</v>
      </c>
      <c r="R2052" s="114" t="str">
        <f t="shared" ref="R2052:R2115" si="853">L2052&amp;"-"&amp;M2052</f>
        <v>0.6-0.09</v>
      </c>
      <c r="S2052" s="127">
        <f t="shared" si="838"/>
        <v>-2.6533940218358566E-2</v>
      </c>
      <c r="T2052" s="112" t="b">
        <f t="shared" si="839"/>
        <v>1</v>
      </c>
      <c r="U2052" s="22">
        <f t="shared" si="840"/>
        <v>7.9044293107008032</v>
      </c>
      <c r="V2052" s="22">
        <f t="shared" si="841"/>
        <v>0.57970500663788416</v>
      </c>
      <c r="W2052" s="81">
        <f t="shared" si="842"/>
        <v>8</v>
      </c>
      <c r="X2052" s="22">
        <f t="shared" si="843"/>
        <v>0.8950679120399071</v>
      </c>
      <c r="Y2052" s="3">
        <f>IF(U2052&gt;'Power Curve'!$C$37,0,INDEX(Ci,$W2052,1)*POWER(1-X2052,3)+INDEX(Ci,$W2052,2)*3*X2052*POWER(1-X2052,2)+INDEX(Ci,$W2052,3)*3*POWER(X2052,2)*(1-X2052)+INDEX(Ci,$W2052,4)*POWER(X2052,3))</f>
        <v>849.68500718794462</v>
      </c>
      <c r="Z2052" s="3">
        <f t="shared" si="844"/>
        <v>827.13951600278415</v>
      </c>
      <c r="AA2052" s="3">
        <f t="shared" si="845"/>
        <v>909.75997161865212</v>
      </c>
      <c r="AB2052" s="3">
        <f t="shared" ref="AB2052:AB2115" si="854">IF(AH2052,Z2052-AA2052,"")</f>
        <v>-82.620455615867968</v>
      </c>
      <c r="AC2052" s="3">
        <f t="shared" ref="AC2052:AC2115" si="855">IF(AH2052,ABS(AB2052),"")</f>
        <v>82.620455615867968</v>
      </c>
      <c r="AE2052" s="34">
        <f t="shared" si="846"/>
        <v>8</v>
      </c>
      <c r="AF2052" s="73" t="b">
        <f>COUNTIF('Power Curve'!$D$2:$D$31,AE2052)&gt;0</f>
        <v>1</v>
      </c>
      <c r="AG2052" s="73" t="b">
        <f t="shared" si="847"/>
        <v>0</v>
      </c>
      <c r="AH2052" s="73" t="b">
        <f t="shared" ref="AH2052:AH2115" si="856">AND(AF2052,NOT(AG2052))</f>
        <v>1</v>
      </c>
      <c r="AI2052" s="34" t="str">
        <f t="shared" si="848"/>
        <v>Outer</v>
      </c>
      <c r="AJ2052" s="35" t="str">
        <f t="shared" ref="AJ2052:AJ2115" si="857">IF(AH2052,TEXT(ROUND(V2052+0.05,1)-0.1,"0.0")&amp;"-"&amp;TEXT(ROUND(V2052+0.05,1),"0.0"),"")</f>
        <v>0.5-0.6</v>
      </c>
      <c r="AK2052" s="36" t="str">
        <f t="shared" si="849"/>
        <v>2-3</v>
      </c>
      <c r="AL2052" s="36" t="str">
        <f t="shared" si="850"/>
        <v>Mar</v>
      </c>
      <c r="AM2052" s="35" t="str">
        <f t="shared" si="851"/>
        <v>295-305</v>
      </c>
      <c r="AN2052" s="36" t="str">
        <f t="shared" si="852"/>
        <v>HWS-LTI</v>
      </c>
    </row>
    <row r="2053" spans="5:40" x14ac:dyDescent="0.3">
      <c r="E2053" s="12">
        <v>40982.125</v>
      </c>
      <c r="F2053" s="16">
        <v>7.55</v>
      </c>
      <c r="G2053" s="16">
        <v>650.17997837066673</v>
      </c>
      <c r="H2053" s="29">
        <v>1.2266484908302486</v>
      </c>
      <c r="I2053" s="26">
        <v>310.10000000000002</v>
      </c>
      <c r="J2053" s="30">
        <v>5.6953642384105961E-2</v>
      </c>
      <c r="K2053" s="31">
        <v>0.48390022195629057</v>
      </c>
      <c r="L2053" s="111">
        <f t="shared" si="832"/>
        <v>0.5</v>
      </c>
      <c r="M2053" s="112">
        <f t="shared" si="833"/>
        <v>6.0000000000000005E-2</v>
      </c>
      <c r="N2053" s="112" t="b">
        <f t="shared" si="834"/>
        <v>1</v>
      </c>
      <c r="O2053" s="112" t="b">
        <f t="shared" si="835"/>
        <v>1</v>
      </c>
      <c r="P2053" s="113">
        <f t="shared" si="836"/>
        <v>5</v>
      </c>
      <c r="Q2053" s="113">
        <f t="shared" si="837"/>
        <v>20</v>
      </c>
      <c r="R2053" s="114" t="str">
        <f t="shared" si="853"/>
        <v>0.5-0.06</v>
      </c>
      <c r="S2053" s="127">
        <f t="shared" si="838"/>
        <v>-6.6348637269411564E-2</v>
      </c>
      <c r="T2053" s="112" t="b">
        <f t="shared" si="839"/>
        <v>1</v>
      </c>
      <c r="U2053" s="22">
        <f t="shared" si="840"/>
        <v>7.5533851774155458</v>
      </c>
      <c r="V2053" s="22">
        <f t="shared" si="841"/>
        <v>0.52545000421989996</v>
      </c>
      <c r="W2053" s="81">
        <f t="shared" si="842"/>
        <v>8</v>
      </c>
      <c r="X2053" s="22">
        <f t="shared" si="843"/>
        <v>0.54174860434406347</v>
      </c>
      <c r="Y2053" s="3">
        <f>IF(U2053&gt;'Power Curve'!$C$37,0,INDEX(Ci,$W2053,1)*POWER(1-X2053,3)+INDEX(Ci,$W2053,2)*3*X2053*POWER(1-X2053,2)+INDEX(Ci,$W2053,3)*3*POWER(X2053,2)*(1-X2053)+INDEX(Ci,$W2053,4)*POWER(X2053,3))</f>
        <v>747.1201766852414</v>
      </c>
      <c r="Z2053" s="3">
        <f t="shared" si="844"/>
        <v>697.54977108569369</v>
      </c>
      <c r="AA2053" s="3">
        <f t="shared" si="845"/>
        <v>650.17997837066673</v>
      </c>
      <c r="AB2053" s="3">
        <f t="shared" si="854"/>
        <v>47.369792715026961</v>
      </c>
      <c r="AC2053" s="3">
        <f t="shared" si="855"/>
        <v>47.369792715026961</v>
      </c>
      <c r="AE2053" s="34">
        <f t="shared" si="846"/>
        <v>8</v>
      </c>
      <c r="AF2053" s="73" t="b">
        <f>COUNTIF('Power Curve'!$D$2:$D$31,AE2053)&gt;0</f>
        <v>1</v>
      </c>
      <c r="AG2053" s="73" t="b">
        <f t="shared" si="847"/>
        <v>0</v>
      </c>
      <c r="AH2053" s="73" t="b">
        <f t="shared" si="856"/>
        <v>1</v>
      </c>
      <c r="AI2053" s="34" t="str">
        <f t="shared" si="848"/>
        <v>Outer</v>
      </c>
      <c r="AJ2053" s="35" t="str">
        <f t="shared" si="857"/>
        <v>0.5-0.6</v>
      </c>
      <c r="AK2053" s="36" t="str">
        <f t="shared" si="849"/>
        <v>3-4</v>
      </c>
      <c r="AL2053" s="36" t="str">
        <f t="shared" si="850"/>
        <v>Mar</v>
      </c>
      <c r="AM2053" s="35" t="str">
        <f t="shared" si="851"/>
        <v>305-315</v>
      </c>
      <c r="AN2053" s="36" t="str">
        <f t="shared" si="852"/>
        <v>HWS-LTI</v>
      </c>
    </row>
    <row r="2054" spans="5:40" x14ac:dyDescent="0.3">
      <c r="E2054" s="12">
        <v>40982.131944444445</v>
      </c>
      <c r="F2054" s="16">
        <v>8.74</v>
      </c>
      <c r="G2054" s="16">
        <v>1101.090011596679</v>
      </c>
      <c r="H2054" s="29">
        <v>1.2266943800212322</v>
      </c>
      <c r="I2054" s="26">
        <v>307.89999999999998</v>
      </c>
      <c r="J2054" s="30">
        <v>4.3478260869565216E-2</v>
      </c>
      <c r="K2054" s="31">
        <v>0.33246930591805546</v>
      </c>
      <c r="L2054" s="111">
        <f t="shared" si="832"/>
        <v>0.70000000000000007</v>
      </c>
      <c r="M2054" s="112">
        <f t="shared" si="833"/>
        <v>0.04</v>
      </c>
      <c r="N2054" s="112" t="b">
        <f t="shared" si="834"/>
        <v>1</v>
      </c>
      <c r="O2054" s="112" t="b">
        <f t="shared" si="835"/>
        <v>1</v>
      </c>
      <c r="P2054" s="113">
        <f t="shared" si="836"/>
        <v>7.0000000000000009</v>
      </c>
      <c r="Q2054" s="113">
        <f t="shared" si="837"/>
        <v>22</v>
      </c>
      <c r="R2054" s="114" t="str">
        <f t="shared" si="853"/>
        <v>0.7-0.04</v>
      </c>
      <c r="S2054" s="127">
        <f t="shared" si="838"/>
        <v>-7.5068543904968241E-2</v>
      </c>
      <c r="T2054" s="112" t="b">
        <f t="shared" si="839"/>
        <v>1</v>
      </c>
      <c r="U2054" s="22">
        <f t="shared" si="840"/>
        <v>8.744027771131119</v>
      </c>
      <c r="V2054" s="22">
        <f t="shared" si="841"/>
        <v>0.70946765520995658</v>
      </c>
      <c r="W2054" s="81">
        <f t="shared" si="842"/>
        <v>9</v>
      </c>
      <c r="X2054" s="22">
        <f t="shared" si="843"/>
        <v>0.73500996996674683</v>
      </c>
      <c r="Y2054" s="3">
        <f>IF(U2054&gt;'Power Curve'!$C$37,0,INDEX(Ci,$W2054,1)*POWER(1-X2054,3)+INDEX(Ci,$W2054,2)*3*X2054*POWER(1-X2054,2)+INDEX(Ci,$W2054,3)*3*POWER(X2054,2)*(1-X2054)+INDEX(Ci,$W2054,4)*POWER(X2054,3))</f>
        <v>1111.5550842546627</v>
      </c>
      <c r="Z2054" s="3">
        <f t="shared" si="844"/>
        <v>1028.1122626095009</v>
      </c>
      <c r="AA2054" s="3">
        <f t="shared" si="845"/>
        <v>1101.090011596679</v>
      </c>
      <c r="AB2054" s="3">
        <f t="shared" si="854"/>
        <v>-72.977748987178074</v>
      </c>
      <c r="AC2054" s="3">
        <f t="shared" si="855"/>
        <v>72.977748987178074</v>
      </c>
      <c r="AE2054" s="34">
        <f t="shared" si="846"/>
        <v>9</v>
      </c>
      <c r="AF2054" s="73" t="b">
        <f>COUNTIF('Power Curve'!$D$2:$D$31,AE2054)&gt;0</f>
        <v>1</v>
      </c>
      <c r="AG2054" s="73" t="b">
        <f t="shared" si="847"/>
        <v>0</v>
      </c>
      <c r="AH2054" s="73" t="b">
        <f t="shared" si="856"/>
        <v>1</v>
      </c>
      <c r="AI2054" s="34" t="str">
        <f t="shared" si="848"/>
        <v>Outer</v>
      </c>
      <c r="AJ2054" s="35" t="str">
        <f t="shared" si="857"/>
        <v>0.7-0.8</v>
      </c>
      <c r="AK2054" s="36" t="str">
        <f t="shared" si="849"/>
        <v>3-4</v>
      </c>
      <c r="AL2054" s="36" t="str">
        <f t="shared" si="850"/>
        <v>Mar</v>
      </c>
      <c r="AM2054" s="35" t="str">
        <f t="shared" si="851"/>
        <v>305-315</v>
      </c>
      <c r="AN2054" s="36" t="str">
        <f t="shared" si="852"/>
        <v>HWS-LTI</v>
      </c>
    </row>
    <row r="2055" spans="5:40" x14ac:dyDescent="0.3">
      <c r="E2055" s="12">
        <v>40982.138888888891</v>
      </c>
      <c r="F2055" s="16">
        <v>8.61</v>
      </c>
      <c r="G2055" s="16">
        <v>1111.5100097656259</v>
      </c>
      <c r="H2055" s="29">
        <v>1.2265567205596621</v>
      </c>
      <c r="I2055" s="26">
        <v>309.39999999999998</v>
      </c>
      <c r="J2055" s="30">
        <v>4.065040650406504E-2</v>
      </c>
      <c r="K2055" s="31">
        <v>0.38077501265974095</v>
      </c>
      <c r="L2055" s="111">
        <f t="shared" si="832"/>
        <v>0.70000000000000007</v>
      </c>
      <c r="M2055" s="112">
        <f t="shared" si="833"/>
        <v>0.04</v>
      </c>
      <c r="N2055" s="112" t="b">
        <f t="shared" si="834"/>
        <v>1</v>
      </c>
      <c r="O2055" s="112" t="b">
        <f t="shared" si="835"/>
        <v>1</v>
      </c>
      <c r="P2055" s="113">
        <f t="shared" si="836"/>
        <v>7.0000000000000009</v>
      </c>
      <c r="Q2055" s="113">
        <f t="shared" si="837"/>
        <v>22</v>
      </c>
      <c r="R2055" s="114" t="str">
        <f t="shared" si="853"/>
        <v>0.7-0.04</v>
      </c>
      <c r="S2055" s="127">
        <f t="shared" si="838"/>
        <v>-7.5068543904968241E-2</v>
      </c>
      <c r="T2055" s="112" t="b">
        <f t="shared" si="839"/>
        <v>1</v>
      </c>
      <c r="U2055" s="22">
        <f t="shared" si="840"/>
        <v>8.6136456300389419</v>
      </c>
      <c r="V2055" s="22">
        <f t="shared" si="841"/>
        <v>0.68931667500693516</v>
      </c>
      <c r="W2055" s="81">
        <f t="shared" si="842"/>
        <v>9</v>
      </c>
      <c r="X2055" s="22">
        <f t="shared" si="843"/>
        <v>0.60468671382854522</v>
      </c>
      <c r="Y2055" s="3">
        <f>IF(U2055&gt;'Power Curve'!$C$37,0,INDEX(Ci,$W2055,1)*POWER(1-X2055,3)+INDEX(Ci,$W2055,2)*3*X2055*POWER(1-X2055,2)+INDEX(Ci,$W2055,3)*3*POWER(X2055,2)*(1-X2055)+INDEX(Ci,$W2055,4)*POWER(X2055,3))</f>
        <v>1069.3544096827272</v>
      </c>
      <c r="Z2055" s="3">
        <f t="shared" si="844"/>
        <v>989.07953122948811</v>
      </c>
      <c r="AA2055" s="3">
        <f t="shared" si="845"/>
        <v>1111.5100097656259</v>
      </c>
      <c r="AB2055" s="3">
        <f t="shared" si="854"/>
        <v>-122.4304785361378</v>
      </c>
      <c r="AC2055" s="3">
        <f t="shared" si="855"/>
        <v>122.4304785361378</v>
      </c>
      <c r="AE2055" s="34">
        <f t="shared" si="846"/>
        <v>9</v>
      </c>
      <c r="AF2055" s="73" t="b">
        <f>COUNTIF('Power Curve'!$D$2:$D$31,AE2055)&gt;0</f>
        <v>1</v>
      </c>
      <c r="AG2055" s="73" t="b">
        <f t="shared" si="847"/>
        <v>0</v>
      </c>
      <c r="AH2055" s="73" t="b">
        <f t="shared" si="856"/>
        <v>1</v>
      </c>
      <c r="AI2055" s="34" t="str">
        <f t="shared" si="848"/>
        <v>Outer</v>
      </c>
      <c r="AJ2055" s="35" t="str">
        <f t="shared" si="857"/>
        <v>0.6-0.7</v>
      </c>
      <c r="AK2055" s="36" t="str">
        <f t="shared" si="849"/>
        <v>3-4</v>
      </c>
      <c r="AL2055" s="36" t="str">
        <f t="shared" si="850"/>
        <v>Mar</v>
      </c>
      <c r="AM2055" s="35" t="str">
        <f t="shared" si="851"/>
        <v>305-315</v>
      </c>
      <c r="AN2055" s="36" t="str">
        <f t="shared" si="852"/>
        <v>HWS-LTI</v>
      </c>
    </row>
    <row r="2056" spans="5:40" x14ac:dyDescent="0.3">
      <c r="E2056" s="12">
        <v>40982.145833333336</v>
      </c>
      <c r="F2056" s="16">
        <v>8.48</v>
      </c>
      <c r="G2056" s="16">
        <v>1022.9600067138672</v>
      </c>
      <c r="H2056" s="29">
        <v>1.2264649640194192</v>
      </c>
      <c r="I2056" s="26">
        <v>310.60000000000002</v>
      </c>
      <c r="J2056" s="30">
        <v>4.2452830188679243E-2</v>
      </c>
      <c r="K2056" s="31">
        <v>0.39268476785802242</v>
      </c>
      <c r="L2056" s="111">
        <f t="shared" si="832"/>
        <v>0.70000000000000007</v>
      </c>
      <c r="M2056" s="112">
        <f t="shared" si="833"/>
        <v>0.04</v>
      </c>
      <c r="N2056" s="112" t="b">
        <f t="shared" si="834"/>
        <v>1</v>
      </c>
      <c r="O2056" s="112" t="b">
        <f t="shared" si="835"/>
        <v>1</v>
      </c>
      <c r="P2056" s="113">
        <f t="shared" si="836"/>
        <v>7.0000000000000009</v>
      </c>
      <c r="Q2056" s="113">
        <f t="shared" si="837"/>
        <v>22</v>
      </c>
      <c r="R2056" s="114" t="str">
        <f t="shared" si="853"/>
        <v>0.7-0.04</v>
      </c>
      <c r="S2056" s="127">
        <f t="shared" si="838"/>
        <v>-7.5068543904968241E-2</v>
      </c>
      <c r="T2056" s="112" t="b">
        <f t="shared" si="839"/>
        <v>1</v>
      </c>
      <c r="U2056" s="22">
        <f t="shared" si="840"/>
        <v>8.4833790329354404</v>
      </c>
      <c r="V2056" s="22">
        <f t="shared" si="841"/>
        <v>0.66918355249982886</v>
      </c>
      <c r="W2056" s="81">
        <f t="shared" si="842"/>
        <v>9</v>
      </c>
      <c r="X2056" s="22">
        <f t="shared" si="843"/>
        <v>0.47447894949547315</v>
      </c>
      <c r="Y2056" s="3">
        <f>IF(U2056&gt;'Power Curve'!$C$37,0,INDEX(Ci,$W2056,1)*POWER(1-X2056,3)+INDEX(Ci,$W2056,2)*3*X2056*POWER(1-X2056,2)+INDEX(Ci,$W2056,3)*3*POWER(X2056,2)*(1-X2056)+INDEX(Ci,$W2056,4)*POWER(X2056,3))</f>
        <v>1027.6239098131214</v>
      </c>
      <c r="Z2056" s="3">
        <f t="shared" si="844"/>
        <v>950.48167922152004</v>
      </c>
      <c r="AA2056" s="3">
        <f t="shared" si="845"/>
        <v>1022.9600067138672</v>
      </c>
      <c r="AB2056" s="3">
        <f t="shared" si="854"/>
        <v>-72.478327492347148</v>
      </c>
      <c r="AC2056" s="3">
        <f t="shared" si="855"/>
        <v>72.478327492347148</v>
      </c>
      <c r="AE2056" s="34">
        <f t="shared" si="846"/>
        <v>8</v>
      </c>
      <c r="AF2056" s="73" t="b">
        <f>COUNTIF('Power Curve'!$D$2:$D$31,AE2056)&gt;0</f>
        <v>1</v>
      </c>
      <c r="AG2056" s="73" t="b">
        <f t="shared" si="847"/>
        <v>0</v>
      </c>
      <c r="AH2056" s="73" t="b">
        <f t="shared" si="856"/>
        <v>1</v>
      </c>
      <c r="AI2056" s="34" t="str">
        <f t="shared" si="848"/>
        <v>Outer</v>
      </c>
      <c r="AJ2056" s="35" t="str">
        <f t="shared" si="857"/>
        <v>0.6-0.7</v>
      </c>
      <c r="AK2056" s="36" t="str">
        <f t="shared" si="849"/>
        <v>3-4</v>
      </c>
      <c r="AL2056" s="36" t="str">
        <f t="shared" si="850"/>
        <v>Mar</v>
      </c>
      <c r="AM2056" s="35" t="str">
        <f t="shared" si="851"/>
        <v>305-315</v>
      </c>
      <c r="AN2056" s="36" t="str">
        <f t="shared" si="852"/>
        <v>HWS-LTI</v>
      </c>
    </row>
    <row r="2057" spans="5:40" x14ac:dyDescent="0.3">
      <c r="E2057" s="12">
        <v>40982.152777777781</v>
      </c>
      <c r="F2057" s="16">
        <v>7.73</v>
      </c>
      <c r="G2057" s="16">
        <v>803.30997467041061</v>
      </c>
      <c r="H2057" s="29">
        <v>1.2275712929593956</v>
      </c>
      <c r="I2057" s="26">
        <v>305.2</v>
      </c>
      <c r="J2057" s="30">
        <v>6.2095730918499348E-2</v>
      </c>
      <c r="K2057" s="31">
        <v>0.50711172057804499</v>
      </c>
      <c r="L2057" s="111">
        <f t="shared" si="832"/>
        <v>0.6</v>
      </c>
      <c r="M2057" s="112">
        <f t="shared" si="833"/>
        <v>6.0000000000000005E-2</v>
      </c>
      <c r="N2057" s="112" t="b">
        <f t="shared" si="834"/>
        <v>1</v>
      </c>
      <c r="O2057" s="112" t="b">
        <f t="shared" si="835"/>
        <v>1</v>
      </c>
      <c r="P2057" s="113">
        <f t="shared" si="836"/>
        <v>6</v>
      </c>
      <c r="Q2057" s="113">
        <f t="shared" si="837"/>
        <v>20</v>
      </c>
      <c r="R2057" s="114" t="str">
        <f t="shared" si="853"/>
        <v>0.6-0.06</v>
      </c>
      <c r="S2057" s="127">
        <f t="shared" si="838"/>
        <v>-3.7616032398411298E-2</v>
      </c>
      <c r="T2057" s="112" t="b">
        <f t="shared" si="839"/>
        <v>1</v>
      </c>
      <c r="U2057" s="22">
        <f t="shared" si="840"/>
        <v>7.7354046813693644</v>
      </c>
      <c r="V2057" s="22">
        <f t="shared" si="841"/>
        <v>0.55358170531034356</v>
      </c>
      <c r="W2057" s="81">
        <f t="shared" si="842"/>
        <v>8</v>
      </c>
      <c r="X2057" s="22">
        <f t="shared" si="843"/>
        <v>0.72494780645648027</v>
      </c>
      <c r="Y2057" s="3">
        <f>IF(U2057&gt;'Power Curve'!$C$37,0,INDEX(Ci,$W2057,1)*POWER(1-X2057,3)+INDEX(Ci,$W2057,2)*3*X2057*POWER(1-X2057,2)+INDEX(Ci,$W2057,3)*3*POWER(X2057,2)*(1-X2057)+INDEX(Ci,$W2057,4)*POWER(X2057,3))</f>
        <v>799.83505648908499</v>
      </c>
      <c r="Z2057" s="3">
        <f t="shared" si="844"/>
        <v>769.74843509080642</v>
      </c>
      <c r="AA2057" s="3">
        <f t="shared" si="845"/>
        <v>803.30997467041061</v>
      </c>
      <c r="AB2057" s="3">
        <f t="shared" si="854"/>
        <v>-33.561539579604187</v>
      </c>
      <c r="AC2057" s="3">
        <f t="shared" si="855"/>
        <v>33.561539579604187</v>
      </c>
      <c r="AE2057" s="34">
        <f t="shared" si="846"/>
        <v>8</v>
      </c>
      <c r="AF2057" s="73" t="b">
        <f>COUNTIF('Power Curve'!$D$2:$D$31,AE2057)&gt;0</f>
        <v>1</v>
      </c>
      <c r="AG2057" s="73" t="b">
        <f t="shared" si="847"/>
        <v>0</v>
      </c>
      <c r="AH2057" s="73" t="b">
        <f t="shared" si="856"/>
        <v>1</v>
      </c>
      <c r="AI2057" s="34" t="str">
        <f t="shared" si="848"/>
        <v>Outer</v>
      </c>
      <c r="AJ2057" s="35" t="str">
        <f t="shared" si="857"/>
        <v>0.5-0.6</v>
      </c>
      <c r="AK2057" s="36" t="str">
        <f t="shared" si="849"/>
        <v>3-4</v>
      </c>
      <c r="AL2057" s="36" t="str">
        <f t="shared" si="850"/>
        <v>Mar</v>
      </c>
      <c r="AM2057" s="35" t="str">
        <f t="shared" si="851"/>
        <v>305-315</v>
      </c>
      <c r="AN2057" s="36" t="str">
        <f t="shared" si="852"/>
        <v>HWS-LTI</v>
      </c>
    </row>
    <row r="2058" spans="5:40" x14ac:dyDescent="0.3">
      <c r="E2058" s="12">
        <v>40982.159722222219</v>
      </c>
      <c r="F2058" s="16">
        <v>7.9</v>
      </c>
      <c r="G2058" s="16">
        <v>805.66998672485374</v>
      </c>
      <c r="H2058" s="29">
        <v>1.2272038395068348</v>
      </c>
      <c r="I2058" s="26">
        <v>306.3</v>
      </c>
      <c r="J2058" s="30">
        <v>4.810126582278481E-2</v>
      </c>
      <c r="K2058" s="31">
        <v>0.55869583557854596</v>
      </c>
      <c r="L2058" s="111">
        <f t="shared" si="832"/>
        <v>0.6</v>
      </c>
      <c r="M2058" s="112">
        <f t="shared" si="833"/>
        <v>0.05</v>
      </c>
      <c r="N2058" s="112" t="b">
        <f t="shared" si="834"/>
        <v>1</v>
      </c>
      <c r="O2058" s="112" t="b">
        <f t="shared" si="835"/>
        <v>1</v>
      </c>
      <c r="P2058" s="113">
        <f t="shared" si="836"/>
        <v>6</v>
      </c>
      <c r="Q2058" s="113">
        <f t="shared" si="837"/>
        <v>21</v>
      </c>
      <c r="R2058" s="114" t="str">
        <f t="shared" si="853"/>
        <v>0.6-0.05</v>
      </c>
      <c r="S2058" s="127">
        <f t="shared" si="838"/>
        <v>-8.7480553992222126E-2</v>
      </c>
      <c r="T2058" s="112" t="b">
        <f t="shared" si="839"/>
        <v>1</v>
      </c>
      <c r="U2058" s="22">
        <f t="shared" si="840"/>
        <v>7.9047346671633418</v>
      </c>
      <c r="V2058" s="22">
        <f t="shared" si="841"/>
        <v>0.57975220046351039</v>
      </c>
      <c r="W2058" s="81">
        <f t="shared" si="842"/>
        <v>8</v>
      </c>
      <c r="X2058" s="22">
        <f t="shared" si="843"/>
        <v>0.8953752475675939</v>
      </c>
      <c r="Y2058" s="3">
        <f>IF(U2058&gt;'Power Curve'!$C$37,0,INDEX(Ci,$W2058,1)*POWER(1-X2058,3)+INDEX(Ci,$W2058,2)*3*X2058*POWER(1-X2058,2)+INDEX(Ci,$W2058,3)*3*POWER(X2058,2)*(1-X2058)+INDEX(Ci,$W2058,4)*POWER(X2058,3))</f>
        <v>849.77567856167514</v>
      </c>
      <c r="Z2058" s="3">
        <f t="shared" si="844"/>
        <v>775.43683143198336</v>
      </c>
      <c r="AA2058" s="3">
        <f t="shared" si="845"/>
        <v>805.66998672485374</v>
      </c>
      <c r="AB2058" s="3">
        <f t="shared" si="854"/>
        <v>-30.233155292870379</v>
      </c>
      <c r="AC2058" s="3">
        <f t="shared" si="855"/>
        <v>30.233155292870379</v>
      </c>
      <c r="AE2058" s="34">
        <f t="shared" si="846"/>
        <v>8</v>
      </c>
      <c r="AF2058" s="73" t="b">
        <f>COUNTIF('Power Curve'!$D$2:$D$31,AE2058)&gt;0</f>
        <v>1</v>
      </c>
      <c r="AG2058" s="73" t="b">
        <f t="shared" si="847"/>
        <v>0</v>
      </c>
      <c r="AH2058" s="73" t="b">
        <f t="shared" si="856"/>
        <v>1</v>
      </c>
      <c r="AI2058" s="34" t="str">
        <f t="shared" si="848"/>
        <v>Outer</v>
      </c>
      <c r="AJ2058" s="35" t="str">
        <f t="shared" si="857"/>
        <v>0.5-0.6</v>
      </c>
      <c r="AK2058" s="36" t="str">
        <f t="shared" si="849"/>
        <v>3-4</v>
      </c>
      <c r="AL2058" s="36" t="str">
        <f t="shared" si="850"/>
        <v>Mar</v>
      </c>
      <c r="AM2058" s="35" t="str">
        <f t="shared" si="851"/>
        <v>305-315</v>
      </c>
      <c r="AN2058" s="36" t="str">
        <f t="shared" si="852"/>
        <v>HWS-LTI</v>
      </c>
    </row>
    <row r="2059" spans="5:40" x14ac:dyDescent="0.3">
      <c r="E2059" s="12">
        <v>40982.166666666664</v>
      </c>
      <c r="F2059" s="16">
        <v>7.99</v>
      </c>
      <c r="G2059" s="16">
        <v>890.05999755859375</v>
      </c>
      <c r="H2059" s="29">
        <v>1.2271120105133726</v>
      </c>
      <c r="I2059" s="26">
        <v>307.7</v>
      </c>
      <c r="J2059" s="30">
        <v>4.3804755944931162E-2</v>
      </c>
      <c r="K2059" s="31">
        <v>0.48761983442656781</v>
      </c>
      <c r="L2059" s="111">
        <f t="shared" si="832"/>
        <v>0.6</v>
      </c>
      <c r="M2059" s="112">
        <f t="shared" si="833"/>
        <v>0.04</v>
      </c>
      <c r="N2059" s="112" t="b">
        <f t="shared" si="834"/>
        <v>1</v>
      </c>
      <c r="O2059" s="112" t="b">
        <f t="shared" si="835"/>
        <v>1</v>
      </c>
      <c r="P2059" s="113">
        <f t="shared" si="836"/>
        <v>6</v>
      </c>
      <c r="Q2059" s="113">
        <f t="shared" si="837"/>
        <v>22</v>
      </c>
      <c r="R2059" s="114" t="str">
        <f t="shared" si="853"/>
        <v>0.6-0.04</v>
      </c>
      <c r="S2059" s="127">
        <f t="shared" si="838"/>
        <v>-0.11007651249424907</v>
      </c>
      <c r="T2059" s="112" t="b">
        <f t="shared" si="839"/>
        <v>1</v>
      </c>
      <c r="U2059" s="22">
        <f t="shared" si="840"/>
        <v>7.9945891905560309</v>
      </c>
      <c r="V2059" s="22">
        <f t="shared" si="841"/>
        <v>0.59363950670706955</v>
      </c>
      <c r="W2059" s="81">
        <f t="shared" si="842"/>
        <v>8</v>
      </c>
      <c r="X2059" s="22">
        <f t="shared" si="843"/>
        <v>0.98581213281429059</v>
      </c>
      <c r="Y2059" s="3">
        <f>IF(U2059&gt;'Power Curve'!$C$37,0,INDEX(Ci,$W2059,1)*POWER(1-X2059,3)+INDEX(Ci,$W2059,2)*3*X2059*POWER(1-X2059,2)+INDEX(Ci,$W2059,3)*3*POWER(X2059,2)*(1-X2059)+INDEX(Ci,$W2059,4)*POWER(X2059,3))</f>
        <v>876.53325766782143</v>
      </c>
      <c r="Z2059" s="3">
        <f t="shared" si="844"/>
        <v>780.04753357852462</v>
      </c>
      <c r="AA2059" s="3">
        <f t="shared" si="845"/>
        <v>890.05999755859375</v>
      </c>
      <c r="AB2059" s="3">
        <f t="shared" si="854"/>
        <v>-110.01246398006913</v>
      </c>
      <c r="AC2059" s="3">
        <f t="shared" si="855"/>
        <v>110.01246398006913</v>
      </c>
      <c r="AE2059" s="34">
        <f t="shared" si="846"/>
        <v>8</v>
      </c>
      <c r="AF2059" s="73" t="b">
        <f>COUNTIF('Power Curve'!$D$2:$D$31,AE2059)&gt;0</f>
        <v>1</v>
      </c>
      <c r="AG2059" s="73" t="b">
        <f t="shared" si="847"/>
        <v>0</v>
      </c>
      <c r="AH2059" s="73" t="b">
        <f t="shared" si="856"/>
        <v>1</v>
      </c>
      <c r="AI2059" s="34" t="str">
        <f t="shared" si="848"/>
        <v>Outer</v>
      </c>
      <c r="AJ2059" s="35" t="str">
        <f t="shared" si="857"/>
        <v>0.5-0.6</v>
      </c>
      <c r="AK2059" s="36" t="str">
        <f t="shared" si="849"/>
        <v>4-5</v>
      </c>
      <c r="AL2059" s="36" t="str">
        <f t="shared" si="850"/>
        <v>Mar</v>
      </c>
      <c r="AM2059" s="35" t="str">
        <f t="shared" si="851"/>
        <v>305-315</v>
      </c>
      <c r="AN2059" s="36" t="str">
        <f t="shared" si="852"/>
        <v>HWS-LTI</v>
      </c>
    </row>
    <row r="2060" spans="5:40" x14ac:dyDescent="0.3">
      <c r="E2060" s="12">
        <v>40982.173611111109</v>
      </c>
      <c r="F2060" s="16">
        <v>7.62</v>
      </c>
      <c r="G2060" s="16">
        <v>747.08002853393577</v>
      </c>
      <c r="H2060" s="29">
        <v>1.2276675104512726</v>
      </c>
      <c r="I2060" s="26">
        <v>310.8</v>
      </c>
      <c r="J2060" s="30">
        <v>3.0183727034120734E-2</v>
      </c>
      <c r="K2060" s="31">
        <v>0.5724950969632725</v>
      </c>
      <c r="L2060" s="111">
        <f t="shared" si="832"/>
        <v>0.5</v>
      </c>
      <c r="M2060" s="112">
        <f t="shared" si="833"/>
        <v>0.03</v>
      </c>
      <c r="N2060" s="112" t="b">
        <f t="shared" si="834"/>
        <v>1</v>
      </c>
      <c r="O2060" s="112" t="b">
        <f t="shared" si="835"/>
        <v>1</v>
      </c>
      <c r="P2060" s="113">
        <f t="shared" si="836"/>
        <v>5</v>
      </c>
      <c r="Q2060" s="113">
        <f t="shared" si="837"/>
        <v>23</v>
      </c>
      <c r="R2060" s="114" t="str">
        <f t="shared" si="853"/>
        <v>0.5-0.03</v>
      </c>
      <c r="S2060" s="127">
        <f t="shared" si="838"/>
        <v>-0.13277464440151759</v>
      </c>
      <c r="T2060" s="112" t="b">
        <f t="shared" si="839"/>
        <v>1</v>
      </c>
      <c r="U2060" s="22">
        <f t="shared" si="840"/>
        <v>7.6255269914171135</v>
      </c>
      <c r="V2060" s="22">
        <f t="shared" si="841"/>
        <v>0.53659975412873062</v>
      </c>
      <c r="W2060" s="81">
        <f t="shared" si="842"/>
        <v>8</v>
      </c>
      <c r="X2060" s="22">
        <f t="shared" si="843"/>
        <v>0.61435798123470031</v>
      </c>
      <c r="Y2060" s="3">
        <f>IF(U2060&gt;'Power Curve'!$C$37,0,INDEX(Ci,$W2060,1)*POWER(1-X2060,3)+INDEX(Ci,$W2060,2)*3*X2060*POWER(1-X2060,2)+INDEX(Ci,$W2060,3)*3*POWER(X2060,2)*(1-X2060)+INDEX(Ci,$W2060,4)*POWER(X2060,3))</f>
        <v>767.87258179429682</v>
      </c>
      <c r="Z2060" s="3">
        <f t="shared" si="844"/>
        <v>665.91857280088379</v>
      </c>
      <c r="AA2060" s="3">
        <f t="shared" si="845"/>
        <v>747.08002853393577</v>
      </c>
      <c r="AB2060" s="3">
        <f t="shared" si="854"/>
        <v>-81.16145573305198</v>
      </c>
      <c r="AC2060" s="3">
        <f t="shared" si="855"/>
        <v>81.16145573305198</v>
      </c>
      <c r="AE2060" s="34">
        <f t="shared" si="846"/>
        <v>8</v>
      </c>
      <c r="AF2060" s="73" t="b">
        <f>COUNTIF('Power Curve'!$D$2:$D$31,AE2060)&gt;0</f>
        <v>1</v>
      </c>
      <c r="AG2060" s="73" t="b">
        <f t="shared" si="847"/>
        <v>0</v>
      </c>
      <c r="AH2060" s="73" t="b">
        <f t="shared" si="856"/>
        <v>1</v>
      </c>
      <c r="AI2060" s="34" t="str">
        <f t="shared" si="848"/>
        <v>Outer</v>
      </c>
      <c r="AJ2060" s="35" t="str">
        <f t="shared" si="857"/>
        <v>0.5-0.6</v>
      </c>
      <c r="AK2060" s="36" t="str">
        <f t="shared" si="849"/>
        <v>4-5</v>
      </c>
      <c r="AL2060" s="36" t="str">
        <f t="shared" si="850"/>
        <v>Mar</v>
      </c>
      <c r="AM2060" s="35" t="str">
        <f t="shared" si="851"/>
        <v>305-315</v>
      </c>
      <c r="AN2060" s="36" t="str">
        <f t="shared" si="852"/>
        <v>HWS-LTI</v>
      </c>
    </row>
    <row r="2061" spans="5:40" x14ac:dyDescent="0.3">
      <c r="E2061" s="12">
        <v>40982.180555555555</v>
      </c>
      <c r="F2061" s="16">
        <v>7.68</v>
      </c>
      <c r="G2061" s="16">
        <v>747.739990234375</v>
      </c>
      <c r="H2061" s="29">
        <v>1.2278096280110962</v>
      </c>
      <c r="I2061" s="26">
        <v>310.2</v>
      </c>
      <c r="J2061" s="30">
        <v>2.8645833333333336E-2</v>
      </c>
      <c r="K2061" s="31">
        <v>0.46555034473929435</v>
      </c>
      <c r="L2061" s="111">
        <f t="shared" si="832"/>
        <v>0.5</v>
      </c>
      <c r="M2061" s="112">
        <f t="shared" si="833"/>
        <v>0.03</v>
      </c>
      <c r="N2061" s="112" t="b">
        <f t="shared" si="834"/>
        <v>1</v>
      </c>
      <c r="O2061" s="112" t="b">
        <f t="shared" si="835"/>
        <v>1</v>
      </c>
      <c r="P2061" s="113">
        <f t="shared" si="836"/>
        <v>5</v>
      </c>
      <c r="Q2061" s="113">
        <f t="shared" si="837"/>
        <v>23</v>
      </c>
      <c r="R2061" s="114" t="str">
        <f t="shared" si="853"/>
        <v>0.5-0.03</v>
      </c>
      <c r="S2061" s="127">
        <f t="shared" si="838"/>
        <v>-0.13277464440151759</v>
      </c>
      <c r="T2061" s="112" t="b">
        <f t="shared" si="839"/>
        <v>1</v>
      </c>
      <c r="U2061" s="22">
        <f t="shared" si="840"/>
        <v>7.6858670659168995</v>
      </c>
      <c r="V2061" s="22">
        <f t="shared" si="841"/>
        <v>0.5459255071537128</v>
      </c>
      <c r="W2061" s="81">
        <f t="shared" si="842"/>
        <v>8</v>
      </c>
      <c r="X2061" s="22">
        <f t="shared" si="843"/>
        <v>0.67508912962069545</v>
      </c>
      <c r="Y2061" s="3">
        <f>IF(U2061&gt;'Power Curve'!$C$37,0,INDEX(Ci,$W2061,1)*POWER(1-X2061,3)+INDEX(Ci,$W2061,2)*3*X2061*POWER(1-X2061,2)+INDEX(Ci,$W2061,3)*3*POWER(X2061,2)*(1-X2061)+INDEX(Ci,$W2061,4)*POWER(X2061,3))</f>
        <v>785.37564096405276</v>
      </c>
      <c r="Z2061" s="3">
        <f t="shared" si="844"/>
        <v>681.0976695134367</v>
      </c>
      <c r="AA2061" s="3">
        <f t="shared" si="845"/>
        <v>747.739990234375</v>
      </c>
      <c r="AB2061" s="3">
        <f t="shared" si="854"/>
        <v>-66.642320720938301</v>
      </c>
      <c r="AC2061" s="3">
        <f t="shared" si="855"/>
        <v>66.642320720938301</v>
      </c>
      <c r="AE2061" s="34">
        <f t="shared" si="846"/>
        <v>8</v>
      </c>
      <c r="AF2061" s="73" t="b">
        <f>COUNTIF('Power Curve'!$D$2:$D$31,AE2061)&gt;0</f>
        <v>1</v>
      </c>
      <c r="AG2061" s="73" t="b">
        <f t="shared" si="847"/>
        <v>0</v>
      </c>
      <c r="AH2061" s="73" t="b">
        <f t="shared" si="856"/>
        <v>1</v>
      </c>
      <c r="AI2061" s="34" t="str">
        <f t="shared" si="848"/>
        <v>Outer</v>
      </c>
      <c r="AJ2061" s="35" t="str">
        <f t="shared" si="857"/>
        <v>0.5-0.6</v>
      </c>
      <c r="AK2061" s="36" t="str">
        <f t="shared" si="849"/>
        <v>4-5</v>
      </c>
      <c r="AL2061" s="36" t="str">
        <f t="shared" si="850"/>
        <v>Mar</v>
      </c>
      <c r="AM2061" s="35" t="str">
        <f t="shared" si="851"/>
        <v>305-315</v>
      </c>
      <c r="AN2061" s="36" t="str">
        <f t="shared" si="852"/>
        <v>HWS-LTI</v>
      </c>
    </row>
    <row r="2062" spans="5:40" x14ac:dyDescent="0.3">
      <c r="E2062" s="12">
        <v>40982.1875</v>
      </c>
      <c r="F2062" s="16">
        <v>7.39</v>
      </c>
      <c r="G2062" s="16">
        <v>670.75</v>
      </c>
      <c r="H2062" s="29">
        <v>1.2284531094021003</v>
      </c>
      <c r="I2062" s="26">
        <v>312.10000000000002</v>
      </c>
      <c r="J2062" s="30">
        <v>4.0595399188092018E-2</v>
      </c>
      <c r="K2062" s="31">
        <v>0.47263076791644337</v>
      </c>
      <c r="L2062" s="111">
        <f t="shared" si="832"/>
        <v>0.5</v>
      </c>
      <c r="M2062" s="112">
        <f t="shared" si="833"/>
        <v>0.04</v>
      </c>
      <c r="N2062" s="112" t="b">
        <f t="shared" si="834"/>
        <v>1</v>
      </c>
      <c r="O2062" s="112" t="b">
        <f t="shared" si="835"/>
        <v>1</v>
      </c>
      <c r="P2062" s="113">
        <f t="shared" si="836"/>
        <v>5</v>
      </c>
      <c r="Q2062" s="113">
        <f t="shared" si="837"/>
        <v>22</v>
      </c>
      <c r="R2062" s="114" t="str">
        <f t="shared" si="853"/>
        <v>0.5-0.04</v>
      </c>
      <c r="S2062" s="127">
        <f t="shared" si="838"/>
        <v>-0.10850501835672759</v>
      </c>
      <c r="T2062" s="112" t="b">
        <f t="shared" si="839"/>
        <v>1</v>
      </c>
      <c r="U2062" s="22">
        <f t="shared" si="840"/>
        <v>7.3969372893190011</v>
      </c>
      <c r="V2062" s="22">
        <f t="shared" si="841"/>
        <v>0.50127047879234021</v>
      </c>
      <c r="W2062" s="81">
        <f t="shared" si="842"/>
        <v>8</v>
      </c>
      <c r="X2062" s="22">
        <f t="shared" si="843"/>
        <v>0.38428675191130718</v>
      </c>
      <c r="Y2062" s="3">
        <f>IF(U2062&gt;'Power Curve'!$C$37,0,INDEX(Ci,$W2062,1)*POWER(1-X2062,3)+INDEX(Ci,$W2062,2)*3*X2062*POWER(1-X2062,2)+INDEX(Ci,$W2062,3)*3*POWER(X2062,2)*(1-X2062)+INDEX(Ci,$W2062,4)*POWER(X2062,3))</f>
        <v>702.86378314379931</v>
      </c>
      <c r="Z2062" s="3">
        <f t="shared" si="844"/>
        <v>626.59953545150245</v>
      </c>
      <c r="AA2062" s="3">
        <f t="shared" si="845"/>
        <v>670.75</v>
      </c>
      <c r="AB2062" s="3">
        <f t="shared" si="854"/>
        <v>-44.150464548497553</v>
      </c>
      <c r="AC2062" s="3">
        <f t="shared" si="855"/>
        <v>44.150464548497553</v>
      </c>
      <c r="AE2062" s="34">
        <f t="shared" si="846"/>
        <v>7</v>
      </c>
      <c r="AF2062" s="73" t="b">
        <f>COUNTIF('Power Curve'!$D$2:$D$31,AE2062)&gt;0</f>
        <v>1</v>
      </c>
      <c r="AG2062" s="73" t="b">
        <f t="shared" si="847"/>
        <v>0</v>
      </c>
      <c r="AH2062" s="73" t="b">
        <f t="shared" si="856"/>
        <v>1</v>
      </c>
      <c r="AI2062" s="34" t="str">
        <f t="shared" si="848"/>
        <v>Outer</v>
      </c>
      <c r="AJ2062" s="35" t="str">
        <f t="shared" si="857"/>
        <v>0.5-0.6</v>
      </c>
      <c r="AK2062" s="36" t="str">
        <f t="shared" si="849"/>
        <v>4-5</v>
      </c>
      <c r="AL2062" s="36" t="str">
        <f t="shared" si="850"/>
        <v>Mar</v>
      </c>
      <c r="AM2062" s="35" t="str">
        <f t="shared" si="851"/>
        <v>305-315</v>
      </c>
      <c r="AN2062" s="36" t="str">
        <f t="shared" si="852"/>
        <v>HWS-LTI</v>
      </c>
    </row>
    <row r="2063" spans="5:40" x14ac:dyDescent="0.3">
      <c r="E2063" s="12">
        <v>40982.194444444445</v>
      </c>
      <c r="F2063" s="16">
        <v>6.65</v>
      </c>
      <c r="G2063" s="16">
        <v>508.89999389648415</v>
      </c>
      <c r="H2063" s="29">
        <v>1.2294656582990955</v>
      </c>
      <c r="I2063" s="26">
        <v>307.89999999999998</v>
      </c>
      <c r="J2063" s="30">
        <v>4.9624060150375938E-2</v>
      </c>
      <c r="K2063" s="31">
        <v>0.49843386306879861</v>
      </c>
      <c r="L2063" s="111">
        <f t="shared" si="832"/>
        <v>0.4</v>
      </c>
      <c r="M2063" s="112">
        <f t="shared" si="833"/>
        <v>0.05</v>
      </c>
      <c r="N2063" s="112" t="b">
        <f t="shared" si="834"/>
        <v>1</v>
      </c>
      <c r="O2063" s="112" t="b">
        <f t="shared" si="835"/>
        <v>1</v>
      </c>
      <c r="P2063" s="113">
        <f t="shared" si="836"/>
        <v>4</v>
      </c>
      <c r="Q2063" s="113">
        <f t="shared" si="837"/>
        <v>21</v>
      </c>
      <c r="R2063" s="114" t="str">
        <f t="shared" si="853"/>
        <v>0.4-0.05</v>
      </c>
      <c r="S2063" s="127">
        <f t="shared" si="838"/>
        <v>-0.10445362846231414</v>
      </c>
      <c r="T2063" s="112" t="b">
        <f t="shared" si="839"/>
        <v>1</v>
      </c>
      <c r="U2063" s="22">
        <f t="shared" si="840"/>
        <v>6.6580709156141662</v>
      </c>
      <c r="V2063" s="22">
        <f t="shared" si="841"/>
        <v>0.38707629894160245</v>
      </c>
      <c r="W2063" s="81">
        <f t="shared" si="842"/>
        <v>7</v>
      </c>
      <c r="X2063" s="22">
        <f t="shared" si="843"/>
        <v>0.63703788352460822</v>
      </c>
      <c r="Y2063" s="3">
        <f>IF(U2063&gt;'Power Curve'!$C$37,0,INDEX(Ci,$W2063,1)*POWER(1-X2063,3)+INDEX(Ci,$W2063,2)*3*X2063*POWER(1-X2063,2)+INDEX(Ci,$W2063,3)*3*POWER(X2063,2)*(1-X2063)+INDEX(Ci,$W2063,4)*POWER(X2063,3))</f>
        <v>509.4246617931185</v>
      </c>
      <c r="Z2063" s="3">
        <f t="shared" si="844"/>
        <v>456.21340744064008</v>
      </c>
      <c r="AA2063" s="3">
        <f t="shared" si="845"/>
        <v>508.89999389648415</v>
      </c>
      <c r="AB2063" s="3">
        <f t="shared" si="854"/>
        <v>-52.686586455844065</v>
      </c>
      <c r="AC2063" s="3">
        <f t="shared" si="855"/>
        <v>52.686586455844065</v>
      </c>
      <c r="AE2063" s="34">
        <f t="shared" si="846"/>
        <v>7</v>
      </c>
      <c r="AF2063" s="73" t="b">
        <f>COUNTIF('Power Curve'!$D$2:$D$31,AE2063)&gt;0</f>
        <v>1</v>
      </c>
      <c r="AG2063" s="73" t="b">
        <f t="shared" si="847"/>
        <v>0</v>
      </c>
      <c r="AH2063" s="73" t="b">
        <f t="shared" si="856"/>
        <v>1</v>
      </c>
      <c r="AI2063" s="34" t="str">
        <f t="shared" si="848"/>
        <v>Outer</v>
      </c>
      <c r="AJ2063" s="35" t="str">
        <f t="shared" si="857"/>
        <v>0.3-0.4</v>
      </c>
      <c r="AK2063" s="36" t="str">
        <f t="shared" si="849"/>
        <v>4-5</v>
      </c>
      <c r="AL2063" s="36" t="str">
        <f t="shared" si="850"/>
        <v>Mar</v>
      </c>
      <c r="AM2063" s="35" t="str">
        <f t="shared" si="851"/>
        <v>305-315</v>
      </c>
      <c r="AN2063" s="36" t="str">
        <f t="shared" si="852"/>
        <v>LWS-LTI</v>
      </c>
    </row>
    <row r="2064" spans="5:40" x14ac:dyDescent="0.3">
      <c r="E2064" s="12">
        <v>40982.201388888891</v>
      </c>
      <c r="F2064" s="16">
        <v>6.34</v>
      </c>
      <c r="G2064" s="16">
        <v>466.98001480102499</v>
      </c>
      <c r="H2064" s="29">
        <v>1.2297881841839489</v>
      </c>
      <c r="I2064" s="26">
        <v>303.39999999999998</v>
      </c>
      <c r="J2064" s="30">
        <v>8.5173501577287078E-2</v>
      </c>
      <c r="K2064" s="31">
        <v>0.5694418851695916</v>
      </c>
      <c r="L2064" s="111">
        <f t="shared" si="832"/>
        <v>0.30000000000000004</v>
      </c>
      <c r="M2064" s="112">
        <f t="shared" si="833"/>
        <v>0.09</v>
      </c>
      <c r="N2064" s="112" t="b">
        <f t="shared" si="834"/>
        <v>1</v>
      </c>
      <c r="O2064" s="112" t="b">
        <f t="shared" si="835"/>
        <v>1</v>
      </c>
      <c r="P2064" s="113">
        <f t="shared" si="836"/>
        <v>3.0000000000000004</v>
      </c>
      <c r="Q2064" s="113">
        <f t="shared" si="837"/>
        <v>17</v>
      </c>
      <c r="R2064" s="114" t="str">
        <f t="shared" si="853"/>
        <v>0.3-0.09</v>
      </c>
      <c r="S2064" s="127">
        <f t="shared" si="838"/>
        <v>-3.2202117881719686E-2</v>
      </c>
      <c r="T2064" s="112" t="b">
        <f t="shared" si="839"/>
        <v>1</v>
      </c>
      <c r="U2064" s="22">
        <f t="shared" si="840"/>
        <v>6.348249692767812</v>
      </c>
      <c r="V2064" s="22">
        <f t="shared" si="841"/>
        <v>0.33919243021728868</v>
      </c>
      <c r="W2064" s="81">
        <f t="shared" si="842"/>
        <v>7</v>
      </c>
      <c r="X2064" s="22">
        <f t="shared" si="843"/>
        <v>0.32209028176772159</v>
      </c>
      <c r="Y2064" s="3">
        <f>IF(U2064&gt;'Power Curve'!$C$37,0,INDEX(Ci,$W2064,1)*POWER(1-X2064,3)+INDEX(Ci,$W2064,2)*3*X2064*POWER(1-X2064,2)+INDEX(Ci,$W2064,3)*3*POWER(X2064,2)*(1-X2064)+INDEX(Ci,$W2064,4)*POWER(X2064,3))</f>
        <v>435.25826849534553</v>
      </c>
      <c r="Z2064" s="3">
        <f t="shared" si="844"/>
        <v>421.24203042426524</v>
      </c>
      <c r="AA2064" s="3">
        <f t="shared" si="845"/>
        <v>466.98001480102499</v>
      </c>
      <c r="AB2064" s="3">
        <f t="shared" si="854"/>
        <v>-45.737984376759755</v>
      </c>
      <c r="AC2064" s="3">
        <f t="shared" si="855"/>
        <v>45.737984376759755</v>
      </c>
      <c r="AE2064" s="34">
        <f t="shared" si="846"/>
        <v>6</v>
      </c>
      <c r="AF2064" s="73" t="b">
        <f>COUNTIF('Power Curve'!$D$2:$D$31,AE2064)&gt;0</f>
        <v>1</v>
      </c>
      <c r="AG2064" s="73" t="b">
        <f t="shared" si="847"/>
        <v>0</v>
      </c>
      <c r="AH2064" s="73" t="b">
        <f t="shared" si="856"/>
        <v>1</v>
      </c>
      <c r="AI2064" s="34" t="str">
        <f t="shared" si="848"/>
        <v>Outer</v>
      </c>
      <c r="AJ2064" s="35" t="str">
        <f t="shared" si="857"/>
        <v>0.3-0.4</v>
      </c>
      <c r="AK2064" s="36" t="str">
        <f t="shared" si="849"/>
        <v>4-5</v>
      </c>
      <c r="AL2064" s="36" t="str">
        <f t="shared" si="850"/>
        <v>Mar</v>
      </c>
      <c r="AM2064" s="35" t="str">
        <f t="shared" si="851"/>
        <v>295-305</v>
      </c>
      <c r="AN2064" s="36" t="str">
        <f t="shared" si="852"/>
        <v>LWS-LTI</v>
      </c>
    </row>
    <row r="2065" spans="5:40" x14ac:dyDescent="0.3">
      <c r="E2065" s="12">
        <v>40982.208333333336</v>
      </c>
      <c r="F2065" s="16">
        <v>6.54</v>
      </c>
      <c r="G2065" s="16">
        <v>498.30002975463867</v>
      </c>
      <c r="H2065" s="29">
        <v>1.2296038635887332</v>
      </c>
      <c r="I2065" s="26">
        <v>302.39999999999998</v>
      </c>
      <c r="J2065" s="30">
        <v>9.7859327217125383E-2</v>
      </c>
      <c r="K2065" s="31">
        <v>0.48902385465487208</v>
      </c>
      <c r="L2065" s="111">
        <f t="shared" si="832"/>
        <v>0.4</v>
      </c>
      <c r="M2065" s="112">
        <f t="shared" si="833"/>
        <v>9.9999999999999992E-2</v>
      </c>
      <c r="N2065" s="112" t="b">
        <f t="shared" si="834"/>
        <v>1</v>
      </c>
      <c r="O2065" s="112" t="b">
        <f t="shared" si="835"/>
        <v>1</v>
      </c>
      <c r="P2065" s="113">
        <f t="shared" si="836"/>
        <v>4</v>
      </c>
      <c r="Q2065" s="113">
        <f t="shared" si="837"/>
        <v>16</v>
      </c>
      <c r="R2065" s="114" t="str">
        <f t="shared" si="853"/>
        <v>0.4-0.1</v>
      </c>
      <c r="S2065" s="127">
        <f t="shared" si="838"/>
        <v>-1.1366894958513816E-3</v>
      </c>
      <c r="T2065" s="112" t="b">
        <f t="shared" si="839"/>
        <v>1</v>
      </c>
      <c r="U2065" s="22">
        <f t="shared" si="840"/>
        <v>6.5481827556417063</v>
      </c>
      <c r="V2065" s="22">
        <f t="shared" si="841"/>
        <v>0.3700927295846152</v>
      </c>
      <c r="W2065" s="81">
        <f t="shared" si="842"/>
        <v>7</v>
      </c>
      <c r="X2065" s="22">
        <f t="shared" si="843"/>
        <v>0.52533148676183195</v>
      </c>
      <c r="Y2065" s="3">
        <f>IF(U2065&gt;'Power Curve'!$C$37,0,INDEX(Ci,$W2065,1)*POWER(1-X2065,3)+INDEX(Ci,$W2065,2)*3*X2065*POWER(1-X2065,2)+INDEX(Ci,$W2065,3)*3*POWER(X2065,2)*(1-X2065)+INDEX(Ci,$W2065,4)*POWER(X2065,3))</f>
        <v>482.3505187887306</v>
      </c>
      <c r="Z2065" s="3">
        <f t="shared" si="844"/>
        <v>481.80223602070498</v>
      </c>
      <c r="AA2065" s="3">
        <f t="shared" si="845"/>
        <v>498.30002975463867</v>
      </c>
      <c r="AB2065" s="3">
        <f t="shared" si="854"/>
        <v>-16.49779373393369</v>
      </c>
      <c r="AC2065" s="3">
        <f t="shared" si="855"/>
        <v>16.49779373393369</v>
      </c>
      <c r="AE2065" s="34">
        <f t="shared" si="846"/>
        <v>7</v>
      </c>
      <c r="AF2065" s="73" t="b">
        <f>COUNTIF('Power Curve'!$D$2:$D$31,AE2065)&gt;0</f>
        <v>1</v>
      </c>
      <c r="AG2065" s="73" t="b">
        <f t="shared" si="847"/>
        <v>0</v>
      </c>
      <c r="AH2065" s="73" t="b">
        <f t="shared" si="856"/>
        <v>1</v>
      </c>
      <c r="AI2065" s="34" t="str">
        <f t="shared" si="848"/>
        <v>Outer</v>
      </c>
      <c r="AJ2065" s="35" t="str">
        <f t="shared" si="857"/>
        <v>0.3-0.4</v>
      </c>
      <c r="AK2065" s="36" t="str">
        <f t="shared" si="849"/>
        <v>5-6</v>
      </c>
      <c r="AL2065" s="36" t="str">
        <f t="shared" si="850"/>
        <v>Mar</v>
      </c>
      <c r="AM2065" s="35" t="str">
        <f t="shared" si="851"/>
        <v>295-305</v>
      </c>
      <c r="AN2065" s="36" t="str">
        <f t="shared" si="852"/>
        <v>LWS-LTI</v>
      </c>
    </row>
    <row r="2066" spans="5:40" x14ac:dyDescent="0.3">
      <c r="E2066" s="12">
        <v>40982.215277777781</v>
      </c>
      <c r="F2066" s="16">
        <v>7.11</v>
      </c>
      <c r="G2066" s="16">
        <v>627.32999038696289</v>
      </c>
      <c r="H2066" s="29">
        <v>1.2297420999534145</v>
      </c>
      <c r="I2066" s="26">
        <v>302.7</v>
      </c>
      <c r="J2066" s="30">
        <v>8.4388185654008435E-2</v>
      </c>
      <c r="K2066" s="31">
        <v>0.40790665150315736</v>
      </c>
      <c r="L2066" s="111">
        <f t="shared" si="832"/>
        <v>0.5</v>
      </c>
      <c r="M2066" s="112">
        <f t="shared" si="833"/>
        <v>0.08</v>
      </c>
      <c r="N2066" s="112" t="b">
        <f t="shared" si="834"/>
        <v>1</v>
      </c>
      <c r="O2066" s="112" t="b">
        <f t="shared" si="835"/>
        <v>1</v>
      </c>
      <c r="P2066" s="113">
        <f t="shared" si="836"/>
        <v>5</v>
      </c>
      <c r="Q2066" s="113">
        <f t="shared" si="837"/>
        <v>18</v>
      </c>
      <c r="R2066" s="114" t="str">
        <f t="shared" si="853"/>
        <v>0.5-0.08</v>
      </c>
      <c r="S2066" s="127">
        <f t="shared" si="838"/>
        <v>-2.3595533189971072E-2</v>
      </c>
      <c r="T2066" s="112" t="b">
        <f t="shared" si="839"/>
        <v>1</v>
      </c>
      <c r="U2066" s="22">
        <f t="shared" si="840"/>
        <v>7.1191626986508227</v>
      </c>
      <c r="V2066" s="22">
        <f t="shared" si="841"/>
        <v>0.45833952037603698</v>
      </c>
      <c r="W2066" s="81">
        <f t="shared" si="842"/>
        <v>8</v>
      </c>
      <c r="X2066" s="22">
        <f t="shared" si="843"/>
        <v>0.10471185871511088</v>
      </c>
      <c r="Y2066" s="3">
        <f>IF(U2066&gt;'Power Curve'!$C$37,0,INDEX(Ci,$W2066,1)*POWER(1-X2066,3)+INDEX(Ci,$W2066,2)*3*X2066*POWER(1-X2066,2)+INDEX(Ci,$W2066,3)*3*POWER(X2066,2)*(1-X2066)+INDEX(Ci,$W2066,4)*POWER(X2066,3))</f>
        <v>627.37758323966659</v>
      </c>
      <c r="Z2066" s="3">
        <f t="shared" si="844"/>
        <v>612.57427465169121</v>
      </c>
      <c r="AA2066" s="3">
        <f t="shared" si="845"/>
        <v>627.32999038696289</v>
      </c>
      <c r="AB2066" s="3">
        <f t="shared" si="854"/>
        <v>-14.755715735271679</v>
      </c>
      <c r="AC2066" s="3">
        <f t="shared" si="855"/>
        <v>14.755715735271679</v>
      </c>
      <c r="AE2066" s="34">
        <f t="shared" si="846"/>
        <v>7</v>
      </c>
      <c r="AF2066" s="73" t="b">
        <f>COUNTIF('Power Curve'!$D$2:$D$31,AE2066)&gt;0</f>
        <v>1</v>
      </c>
      <c r="AG2066" s="73" t="b">
        <f t="shared" si="847"/>
        <v>0</v>
      </c>
      <c r="AH2066" s="73" t="b">
        <f t="shared" si="856"/>
        <v>1</v>
      </c>
      <c r="AI2066" s="34" t="str">
        <f t="shared" si="848"/>
        <v>Outer</v>
      </c>
      <c r="AJ2066" s="35" t="str">
        <f t="shared" si="857"/>
        <v>0.4-0.5</v>
      </c>
      <c r="AK2066" s="36" t="str">
        <f t="shared" si="849"/>
        <v>5-6</v>
      </c>
      <c r="AL2066" s="36" t="str">
        <f t="shared" si="850"/>
        <v>Mar</v>
      </c>
      <c r="AM2066" s="35" t="str">
        <f t="shared" si="851"/>
        <v>295-305</v>
      </c>
      <c r="AN2066" s="36" t="str">
        <f t="shared" si="852"/>
        <v>LWS-LTI</v>
      </c>
    </row>
    <row r="2067" spans="5:40" x14ac:dyDescent="0.3">
      <c r="E2067" s="12">
        <v>40982.222222222219</v>
      </c>
      <c r="F2067" s="16">
        <v>7.3</v>
      </c>
      <c r="G2067" s="16">
        <v>699.52000236511208</v>
      </c>
      <c r="H2067" s="29">
        <v>1.2298342740663681</v>
      </c>
      <c r="I2067" s="26">
        <v>303.60000000000002</v>
      </c>
      <c r="J2067" s="30">
        <v>0.10273972602739727</v>
      </c>
      <c r="K2067" s="31">
        <v>0.43744547909892073</v>
      </c>
      <c r="L2067" s="111">
        <f t="shared" si="832"/>
        <v>0.5</v>
      </c>
      <c r="M2067" s="112">
        <f t="shared" si="833"/>
        <v>9.9999999999999992E-2</v>
      </c>
      <c r="N2067" s="112" t="b">
        <f t="shared" si="834"/>
        <v>1</v>
      </c>
      <c r="O2067" s="112" t="b">
        <f t="shared" si="835"/>
        <v>1</v>
      </c>
      <c r="P2067" s="113">
        <f t="shared" si="836"/>
        <v>5</v>
      </c>
      <c r="Q2067" s="113">
        <f t="shared" si="837"/>
        <v>16</v>
      </c>
      <c r="R2067" s="114" t="str">
        <f t="shared" si="853"/>
        <v>0.5-0.1</v>
      </c>
      <c r="S2067" s="127">
        <f t="shared" si="838"/>
        <v>-1.2082008028820396E-2</v>
      </c>
      <c r="T2067" s="112" t="b">
        <f t="shared" si="839"/>
        <v>1</v>
      </c>
      <c r="U2067" s="22">
        <f t="shared" si="840"/>
        <v>7.3095901713592468</v>
      </c>
      <c r="V2067" s="22">
        <f t="shared" si="841"/>
        <v>0.48777070014126245</v>
      </c>
      <c r="W2067" s="81">
        <f t="shared" si="842"/>
        <v>8</v>
      </c>
      <c r="X2067" s="22">
        <f t="shared" si="843"/>
        <v>0.29637352300202452</v>
      </c>
      <c r="Y2067" s="3">
        <f>IF(U2067&gt;'Power Curve'!$C$37,0,INDEX(Ci,$W2067,1)*POWER(1-X2067,3)+INDEX(Ci,$W2067,2)*3*X2067*POWER(1-X2067,2)+INDEX(Ci,$W2067,3)*3*POWER(X2067,2)*(1-X2067)+INDEX(Ci,$W2067,4)*POWER(X2067,3))</f>
        <v>678.6627457806602</v>
      </c>
      <c r="Z2067" s="3">
        <f t="shared" si="844"/>
        <v>670.46313703727697</v>
      </c>
      <c r="AA2067" s="3">
        <f t="shared" si="845"/>
        <v>699.52000236511208</v>
      </c>
      <c r="AB2067" s="3">
        <f t="shared" si="854"/>
        <v>-29.056865327835112</v>
      </c>
      <c r="AC2067" s="3">
        <f t="shared" si="855"/>
        <v>29.056865327835112</v>
      </c>
      <c r="AE2067" s="34">
        <f t="shared" si="846"/>
        <v>7</v>
      </c>
      <c r="AF2067" s="73" t="b">
        <f>COUNTIF('Power Curve'!$D$2:$D$31,AE2067)&gt;0</f>
        <v>1</v>
      </c>
      <c r="AG2067" s="73" t="b">
        <f t="shared" si="847"/>
        <v>0</v>
      </c>
      <c r="AH2067" s="73" t="b">
        <f t="shared" si="856"/>
        <v>1</v>
      </c>
      <c r="AI2067" s="34" t="str">
        <f t="shared" si="848"/>
        <v>Outer</v>
      </c>
      <c r="AJ2067" s="35" t="str">
        <f t="shared" si="857"/>
        <v>0.4-0.5</v>
      </c>
      <c r="AK2067" s="36" t="str">
        <f t="shared" si="849"/>
        <v>5-6</v>
      </c>
      <c r="AL2067" s="36" t="str">
        <f t="shared" si="850"/>
        <v>Mar</v>
      </c>
      <c r="AM2067" s="35" t="str">
        <f t="shared" si="851"/>
        <v>295-305</v>
      </c>
      <c r="AN2067" s="36" t="str">
        <f t="shared" si="852"/>
        <v>Inner-TI</v>
      </c>
    </row>
    <row r="2068" spans="5:40" x14ac:dyDescent="0.3">
      <c r="E2068" s="12">
        <v>40982.229166666664</v>
      </c>
      <c r="F2068" s="16">
        <v>7.53</v>
      </c>
      <c r="G2068" s="16">
        <v>665.39999771118187</v>
      </c>
      <c r="H2068" s="29">
        <v>1.2296076767831761</v>
      </c>
      <c r="I2068" s="26">
        <v>301.60000000000002</v>
      </c>
      <c r="J2068" s="30">
        <v>7.8353253652058433E-2</v>
      </c>
      <c r="K2068" s="31">
        <v>0.48873737872874207</v>
      </c>
      <c r="L2068" s="111">
        <f t="shared" si="832"/>
        <v>0.5</v>
      </c>
      <c r="M2068" s="112">
        <f t="shared" si="833"/>
        <v>0.08</v>
      </c>
      <c r="N2068" s="112" t="b">
        <f t="shared" si="834"/>
        <v>1</v>
      </c>
      <c r="O2068" s="112" t="b">
        <f t="shared" si="835"/>
        <v>1</v>
      </c>
      <c r="P2068" s="113">
        <f t="shared" si="836"/>
        <v>5</v>
      </c>
      <c r="Q2068" s="113">
        <f t="shared" si="837"/>
        <v>18</v>
      </c>
      <c r="R2068" s="114" t="str">
        <f t="shared" si="853"/>
        <v>0.5-0.08</v>
      </c>
      <c r="S2068" s="127">
        <f t="shared" si="838"/>
        <v>-2.3595533189971072E-2</v>
      </c>
      <c r="T2068" s="112" t="b">
        <f t="shared" si="839"/>
        <v>1</v>
      </c>
      <c r="U2068" s="22">
        <f t="shared" si="840"/>
        <v>7.5394292232956079</v>
      </c>
      <c r="V2068" s="22">
        <f t="shared" si="841"/>
        <v>0.52329306652253293</v>
      </c>
      <c r="W2068" s="81">
        <f t="shared" si="842"/>
        <v>8</v>
      </c>
      <c r="X2068" s="22">
        <f t="shared" si="843"/>
        <v>0.52770219940419061</v>
      </c>
      <c r="Y2068" s="3">
        <f>IF(U2068&gt;'Power Curve'!$C$37,0,INDEX(Ci,$W2068,1)*POWER(1-X2068,3)+INDEX(Ci,$W2068,2)*3*X2068*POWER(1-X2068,2)+INDEX(Ci,$W2068,3)*3*POWER(X2068,2)*(1-X2068)+INDEX(Ci,$W2068,4)*POWER(X2068,3))</f>
        <v>743.12911017348245</v>
      </c>
      <c r="Z2068" s="3">
        <f t="shared" si="844"/>
        <v>725.59458258995039</v>
      </c>
      <c r="AA2068" s="3">
        <f t="shared" si="845"/>
        <v>665.39999771118187</v>
      </c>
      <c r="AB2068" s="3">
        <f t="shared" si="854"/>
        <v>60.194584878768524</v>
      </c>
      <c r="AC2068" s="3">
        <f t="shared" si="855"/>
        <v>60.194584878768524</v>
      </c>
      <c r="AE2068" s="34">
        <f t="shared" si="846"/>
        <v>8</v>
      </c>
      <c r="AF2068" s="73" t="b">
        <f>COUNTIF('Power Curve'!$D$2:$D$31,AE2068)&gt;0</f>
        <v>1</v>
      </c>
      <c r="AG2068" s="73" t="b">
        <f t="shared" si="847"/>
        <v>0</v>
      </c>
      <c r="AH2068" s="73" t="b">
        <f t="shared" si="856"/>
        <v>1</v>
      </c>
      <c r="AI2068" s="34" t="str">
        <f t="shared" si="848"/>
        <v>Outer</v>
      </c>
      <c r="AJ2068" s="35" t="str">
        <f t="shared" si="857"/>
        <v>0.5-0.6</v>
      </c>
      <c r="AK2068" s="36" t="str">
        <f t="shared" si="849"/>
        <v>5-6</v>
      </c>
      <c r="AL2068" s="36" t="str">
        <f t="shared" si="850"/>
        <v>Mar</v>
      </c>
      <c r="AM2068" s="35" t="str">
        <f t="shared" si="851"/>
        <v>295-305</v>
      </c>
      <c r="AN2068" s="36" t="str">
        <f t="shared" si="852"/>
        <v>HWS-LTI</v>
      </c>
    </row>
    <row r="2069" spans="5:40" x14ac:dyDescent="0.3">
      <c r="E2069" s="12">
        <v>40982.236111111109</v>
      </c>
      <c r="F2069" s="16">
        <v>7.19</v>
      </c>
      <c r="G2069" s="16">
        <v>627.66999512910888</v>
      </c>
      <c r="H2069" s="29">
        <v>1.2289171463354371</v>
      </c>
      <c r="I2069" s="26">
        <v>301.2</v>
      </c>
      <c r="J2069" s="30">
        <v>9.5966620305980521E-2</v>
      </c>
      <c r="K2069" s="31">
        <v>0.45567205164754593</v>
      </c>
      <c r="L2069" s="111">
        <f t="shared" si="832"/>
        <v>0.5</v>
      </c>
      <c r="M2069" s="112">
        <f t="shared" si="833"/>
        <v>9.9999999999999992E-2</v>
      </c>
      <c r="N2069" s="112" t="b">
        <f t="shared" si="834"/>
        <v>1</v>
      </c>
      <c r="O2069" s="112" t="b">
        <f t="shared" si="835"/>
        <v>1</v>
      </c>
      <c r="P2069" s="113">
        <f t="shared" si="836"/>
        <v>5</v>
      </c>
      <c r="Q2069" s="113">
        <f t="shared" si="837"/>
        <v>16</v>
      </c>
      <c r="R2069" s="114" t="str">
        <f t="shared" si="853"/>
        <v>0.5-0.1</v>
      </c>
      <c r="S2069" s="127">
        <f t="shared" si="838"/>
        <v>-1.2082008028820396E-2</v>
      </c>
      <c r="T2069" s="112" t="b">
        <f t="shared" si="839"/>
        <v>1</v>
      </c>
      <c r="U2069" s="22">
        <f t="shared" si="840"/>
        <v>7.1976555960101436</v>
      </c>
      <c r="V2069" s="22">
        <f t="shared" si="841"/>
        <v>0.47047085069103184</v>
      </c>
      <c r="W2069" s="81">
        <f t="shared" si="842"/>
        <v>8</v>
      </c>
      <c r="X2069" s="22">
        <f t="shared" si="843"/>
        <v>0.18371348137291033</v>
      </c>
      <c r="Y2069" s="3">
        <f>IF(U2069&gt;'Power Curve'!$C$37,0,INDEX(Ci,$W2069,1)*POWER(1-X2069,3)+INDEX(Ci,$W2069,2)*3*X2069*POWER(1-X2069,2)+INDEX(Ci,$W2069,3)*3*POWER(X2069,2)*(1-X2069)+INDEX(Ci,$W2069,4)*POWER(X2069,3))</f>
        <v>648.25545722865104</v>
      </c>
      <c r="Z2069" s="3">
        <f t="shared" si="844"/>
        <v>640.42322958968782</v>
      </c>
      <c r="AA2069" s="3">
        <f t="shared" si="845"/>
        <v>627.66999512910888</v>
      </c>
      <c r="AB2069" s="3">
        <f t="shared" si="854"/>
        <v>12.753234460578938</v>
      </c>
      <c r="AC2069" s="3">
        <f t="shared" si="855"/>
        <v>12.753234460578938</v>
      </c>
      <c r="AE2069" s="34">
        <f t="shared" si="846"/>
        <v>7</v>
      </c>
      <c r="AF2069" s="73" t="b">
        <f>COUNTIF('Power Curve'!$D$2:$D$31,AE2069)&gt;0</f>
        <v>1</v>
      </c>
      <c r="AG2069" s="73" t="b">
        <f t="shared" si="847"/>
        <v>0</v>
      </c>
      <c r="AH2069" s="73" t="b">
        <f t="shared" si="856"/>
        <v>1</v>
      </c>
      <c r="AI2069" s="34" t="str">
        <f t="shared" si="848"/>
        <v>Outer</v>
      </c>
      <c r="AJ2069" s="35" t="str">
        <f t="shared" si="857"/>
        <v>0.4-0.5</v>
      </c>
      <c r="AK2069" s="36" t="str">
        <f t="shared" si="849"/>
        <v>5-6</v>
      </c>
      <c r="AL2069" s="36" t="str">
        <f t="shared" si="850"/>
        <v>Mar</v>
      </c>
      <c r="AM2069" s="35" t="str">
        <f t="shared" si="851"/>
        <v>295-305</v>
      </c>
      <c r="AN2069" s="36" t="str">
        <f t="shared" si="852"/>
        <v>LWS-LTI</v>
      </c>
    </row>
    <row r="2070" spans="5:40" x14ac:dyDescent="0.3">
      <c r="E2070" s="12">
        <v>40982.243055555555</v>
      </c>
      <c r="F2070" s="16">
        <v>6.62</v>
      </c>
      <c r="G2070" s="16">
        <v>456.09000778198248</v>
      </c>
      <c r="H2070" s="29">
        <v>1.2291012122344938</v>
      </c>
      <c r="I2070" s="26">
        <v>303.10000000000002</v>
      </c>
      <c r="J2070" s="30">
        <v>7.7039274924471296E-2</v>
      </c>
      <c r="K2070" s="31">
        <v>0.50527124283001701</v>
      </c>
      <c r="L2070" s="111">
        <f t="shared" si="832"/>
        <v>0.4</v>
      </c>
      <c r="M2070" s="112">
        <f t="shared" si="833"/>
        <v>0.08</v>
      </c>
      <c r="N2070" s="112" t="b">
        <f t="shared" si="834"/>
        <v>1</v>
      </c>
      <c r="O2070" s="112" t="b">
        <f t="shared" si="835"/>
        <v>1</v>
      </c>
      <c r="P2070" s="113">
        <f t="shared" si="836"/>
        <v>4</v>
      </c>
      <c r="Q2070" s="113">
        <f t="shared" si="837"/>
        <v>18</v>
      </c>
      <c r="R2070" s="114" t="str">
        <f t="shared" si="853"/>
        <v>0.4-0.08</v>
      </c>
      <c r="S2070" s="127">
        <f t="shared" si="838"/>
        <v>-2.0887483269879482E-2</v>
      </c>
      <c r="T2070" s="112" t="b">
        <f t="shared" si="839"/>
        <v>1</v>
      </c>
      <c r="U2070" s="22">
        <f t="shared" si="840"/>
        <v>6.6273795326372511</v>
      </c>
      <c r="V2070" s="22">
        <f t="shared" si="841"/>
        <v>0.38233284676640061</v>
      </c>
      <c r="W2070" s="81">
        <f t="shared" si="842"/>
        <v>7</v>
      </c>
      <c r="X2070" s="22">
        <f t="shared" si="843"/>
        <v>0.60583867330144303</v>
      </c>
      <c r="Y2070" s="3">
        <f>IF(U2070&gt;'Power Curve'!$C$37,0,INDEX(Ci,$W2070,1)*POWER(1-X2070,3)+INDEX(Ci,$W2070,2)*3*X2070*POWER(1-X2070,2)+INDEX(Ci,$W2070,3)*3*POWER(X2070,2)*(1-X2070)+INDEX(Ci,$W2070,4)*POWER(X2070,3))</f>
        <v>501.79564135297352</v>
      </c>
      <c r="Z2070" s="3">
        <f t="shared" si="844"/>
        <v>491.31439328931486</v>
      </c>
      <c r="AA2070" s="3">
        <f t="shared" si="845"/>
        <v>456.09000778198248</v>
      </c>
      <c r="AB2070" s="3">
        <f t="shared" si="854"/>
        <v>35.224385507332386</v>
      </c>
      <c r="AC2070" s="3">
        <f t="shared" si="855"/>
        <v>35.224385507332386</v>
      </c>
      <c r="AE2070" s="34">
        <f t="shared" si="846"/>
        <v>7</v>
      </c>
      <c r="AF2070" s="73" t="b">
        <f>COUNTIF('Power Curve'!$D$2:$D$31,AE2070)&gt;0</f>
        <v>1</v>
      </c>
      <c r="AG2070" s="73" t="b">
        <f t="shared" si="847"/>
        <v>0</v>
      </c>
      <c r="AH2070" s="73" t="b">
        <f t="shared" si="856"/>
        <v>1</v>
      </c>
      <c r="AI2070" s="34" t="str">
        <f t="shared" si="848"/>
        <v>Outer</v>
      </c>
      <c r="AJ2070" s="35" t="str">
        <f t="shared" si="857"/>
        <v>0.3-0.4</v>
      </c>
      <c r="AK2070" s="36" t="str">
        <f t="shared" si="849"/>
        <v>5-6</v>
      </c>
      <c r="AL2070" s="36" t="str">
        <f t="shared" si="850"/>
        <v>Mar</v>
      </c>
      <c r="AM2070" s="35" t="str">
        <f t="shared" si="851"/>
        <v>295-305</v>
      </c>
      <c r="AN2070" s="36" t="str">
        <f t="shared" si="852"/>
        <v>LWS-LTI</v>
      </c>
    </row>
    <row r="2071" spans="5:40" x14ac:dyDescent="0.3">
      <c r="E2071" s="12">
        <v>40982.25</v>
      </c>
      <c r="F2071" s="16">
        <v>6.72</v>
      </c>
      <c r="G2071" s="16">
        <v>424.38999176025374</v>
      </c>
      <c r="H2071" s="29">
        <v>1.2282273888453914</v>
      </c>
      <c r="I2071" s="26">
        <v>303</v>
      </c>
      <c r="J2071" s="30">
        <v>7.5892857142857151E-2</v>
      </c>
      <c r="K2071" s="31">
        <v>0.42714956707439522</v>
      </c>
      <c r="L2071" s="111">
        <f t="shared" si="832"/>
        <v>0.4</v>
      </c>
      <c r="M2071" s="112">
        <f t="shared" si="833"/>
        <v>0.08</v>
      </c>
      <c r="N2071" s="112" t="b">
        <f t="shared" si="834"/>
        <v>1</v>
      </c>
      <c r="O2071" s="112" t="b">
        <f t="shared" si="835"/>
        <v>1</v>
      </c>
      <c r="P2071" s="113">
        <f t="shared" si="836"/>
        <v>4</v>
      </c>
      <c r="Q2071" s="113">
        <f t="shared" si="837"/>
        <v>18</v>
      </c>
      <c r="R2071" s="114" t="str">
        <f t="shared" si="853"/>
        <v>0.4-0.08</v>
      </c>
      <c r="S2071" s="127">
        <f t="shared" si="838"/>
        <v>-2.0887483269879482E-2</v>
      </c>
      <c r="T2071" s="112" t="b">
        <f t="shared" si="839"/>
        <v>1</v>
      </c>
      <c r="U2071" s="22">
        <f t="shared" si="840"/>
        <v>6.7258963358908854</v>
      </c>
      <c r="V2071" s="22">
        <f t="shared" si="841"/>
        <v>0.39755893628601846</v>
      </c>
      <c r="W2071" s="81">
        <f t="shared" si="842"/>
        <v>7</v>
      </c>
      <c r="X2071" s="22">
        <f t="shared" si="843"/>
        <v>0.70598556005256241</v>
      </c>
      <c r="Y2071" s="3">
        <f>IF(U2071&gt;'Power Curve'!$C$37,0,INDEX(Ci,$W2071,1)*POWER(1-X2071,3)+INDEX(Ci,$W2071,2)*3*X2071*POWER(1-X2071,2)+INDEX(Ci,$W2071,3)*3*POWER(X2071,2)*(1-X2071)+INDEX(Ci,$W2071,4)*POWER(X2071,3))</f>
        <v>526.43816124627017</v>
      </c>
      <c r="Z2071" s="3">
        <f t="shared" si="844"/>
        <v>515.4421929606126</v>
      </c>
      <c r="AA2071" s="3">
        <f t="shared" si="845"/>
        <v>424.38999176025374</v>
      </c>
      <c r="AB2071" s="3">
        <f t="shared" si="854"/>
        <v>91.052201200358866</v>
      </c>
      <c r="AC2071" s="3">
        <f t="shared" si="855"/>
        <v>91.052201200358866</v>
      </c>
      <c r="AE2071" s="34">
        <f t="shared" si="846"/>
        <v>7</v>
      </c>
      <c r="AF2071" s="73" t="b">
        <f>COUNTIF('Power Curve'!$D$2:$D$31,AE2071)&gt;0</f>
        <v>1</v>
      </c>
      <c r="AG2071" s="73" t="b">
        <f t="shared" si="847"/>
        <v>0</v>
      </c>
      <c r="AH2071" s="73" t="b">
        <f t="shared" si="856"/>
        <v>1</v>
      </c>
      <c r="AI2071" s="34" t="str">
        <f t="shared" si="848"/>
        <v>Outer</v>
      </c>
      <c r="AJ2071" s="35" t="str">
        <f t="shared" si="857"/>
        <v>0.3-0.4</v>
      </c>
      <c r="AK2071" s="36" t="str">
        <f t="shared" si="849"/>
        <v>6-7</v>
      </c>
      <c r="AL2071" s="36" t="str">
        <f t="shared" si="850"/>
        <v>Mar</v>
      </c>
      <c r="AM2071" s="35" t="str">
        <f t="shared" si="851"/>
        <v>295-305</v>
      </c>
      <c r="AN2071" s="36" t="str">
        <f t="shared" si="852"/>
        <v>LWS-LTI</v>
      </c>
    </row>
    <row r="2072" spans="5:40" x14ac:dyDescent="0.3">
      <c r="E2072" s="12">
        <v>40982.256944444445</v>
      </c>
      <c r="F2072" s="16">
        <v>6.26</v>
      </c>
      <c r="G2072" s="16">
        <v>480.49001312255905</v>
      </c>
      <c r="H2072" s="29">
        <v>1.2292432055411511</v>
      </c>
      <c r="I2072" s="26">
        <v>300.7</v>
      </c>
      <c r="J2072" s="30">
        <v>0.11182108626198083</v>
      </c>
      <c r="K2072" s="31">
        <v>0.3868849443048426</v>
      </c>
      <c r="L2072" s="111">
        <f t="shared" si="832"/>
        <v>0.30000000000000004</v>
      </c>
      <c r="M2072" s="112">
        <f t="shared" si="833"/>
        <v>0.11</v>
      </c>
      <c r="N2072" s="112" t="b">
        <f t="shared" si="834"/>
        <v>1</v>
      </c>
      <c r="O2072" s="112" t="b">
        <f t="shared" si="835"/>
        <v>1</v>
      </c>
      <c r="P2072" s="113">
        <f t="shared" si="836"/>
        <v>3.0000000000000004</v>
      </c>
      <c r="Q2072" s="113">
        <f t="shared" si="837"/>
        <v>15</v>
      </c>
      <c r="R2072" s="114" t="str">
        <f t="shared" si="853"/>
        <v>0.3-0.11</v>
      </c>
      <c r="S2072" s="127">
        <f t="shared" si="838"/>
        <v>-2.4161179974829692E-3</v>
      </c>
      <c r="T2072" s="112" t="b">
        <f t="shared" si="839"/>
        <v>1</v>
      </c>
      <c r="U2072" s="22">
        <f t="shared" si="840"/>
        <v>6.267219552702354</v>
      </c>
      <c r="V2072" s="22">
        <f t="shared" si="841"/>
        <v>0.32666896086305619</v>
      </c>
      <c r="W2072" s="81">
        <f t="shared" si="842"/>
        <v>7</v>
      </c>
      <c r="X2072" s="22">
        <f t="shared" si="843"/>
        <v>0.2397193968774487</v>
      </c>
      <c r="Y2072" s="3">
        <f>IF(U2072&gt;'Power Curve'!$C$37,0,INDEX(Ci,$W2072,1)*POWER(1-X2072,3)+INDEX(Ci,$W2072,2)*3*X2072*POWER(1-X2072,2)+INDEX(Ci,$W2072,3)*3*POWER(X2072,2)*(1-X2072)+INDEX(Ci,$W2072,4)*POWER(X2072,3))</f>
        <v>417.20143175957583</v>
      </c>
      <c r="Z2072" s="3">
        <f t="shared" si="844"/>
        <v>416.19342387172583</v>
      </c>
      <c r="AA2072" s="3">
        <f t="shared" si="845"/>
        <v>480.49001312255905</v>
      </c>
      <c r="AB2072" s="3">
        <f t="shared" si="854"/>
        <v>-64.296589250833222</v>
      </c>
      <c r="AC2072" s="3">
        <f t="shared" si="855"/>
        <v>64.296589250833222</v>
      </c>
      <c r="AE2072" s="34">
        <f t="shared" si="846"/>
        <v>6</v>
      </c>
      <c r="AF2072" s="73" t="b">
        <f>COUNTIF('Power Curve'!$D$2:$D$31,AE2072)&gt;0</f>
        <v>1</v>
      </c>
      <c r="AG2072" s="73" t="b">
        <f t="shared" si="847"/>
        <v>0</v>
      </c>
      <c r="AH2072" s="73" t="b">
        <f t="shared" si="856"/>
        <v>1</v>
      </c>
      <c r="AI2072" s="34" t="str">
        <f t="shared" si="848"/>
        <v>Outer</v>
      </c>
      <c r="AJ2072" s="35" t="str">
        <f t="shared" si="857"/>
        <v>0.3-0.4</v>
      </c>
      <c r="AK2072" s="36" t="str">
        <f t="shared" si="849"/>
        <v>6-7</v>
      </c>
      <c r="AL2072" s="36" t="str">
        <f t="shared" si="850"/>
        <v>Mar</v>
      </c>
      <c r="AM2072" s="35" t="str">
        <f t="shared" si="851"/>
        <v>295-305</v>
      </c>
      <c r="AN2072" s="36" t="str">
        <f t="shared" si="852"/>
        <v>Inner-TI</v>
      </c>
    </row>
    <row r="2073" spans="5:40" x14ac:dyDescent="0.3">
      <c r="E2073" s="12">
        <v>40982.263888888891</v>
      </c>
      <c r="F2073" s="16">
        <v>6.78</v>
      </c>
      <c r="G2073" s="16">
        <v>537.16999053955078</v>
      </c>
      <c r="H2073" s="29">
        <v>1.229063098123923</v>
      </c>
      <c r="I2073" s="26">
        <v>301.5</v>
      </c>
      <c r="J2073" s="30">
        <v>7.0796460176991149E-2</v>
      </c>
      <c r="K2073" s="31">
        <v>0.39689728333064528</v>
      </c>
      <c r="L2073" s="111">
        <f t="shared" si="832"/>
        <v>0.4</v>
      </c>
      <c r="M2073" s="112">
        <f t="shared" si="833"/>
        <v>6.9999999999999993E-2</v>
      </c>
      <c r="N2073" s="112" t="b">
        <f t="shared" si="834"/>
        <v>1</v>
      </c>
      <c r="O2073" s="112" t="b">
        <f t="shared" si="835"/>
        <v>1</v>
      </c>
      <c r="P2073" s="113">
        <f t="shared" si="836"/>
        <v>4</v>
      </c>
      <c r="Q2073" s="113">
        <f t="shared" si="837"/>
        <v>19</v>
      </c>
      <c r="R2073" s="114" t="str">
        <f t="shared" si="853"/>
        <v>0.4-0.07</v>
      </c>
      <c r="S2073" s="127">
        <f t="shared" si="838"/>
        <v>-4.7809917091142407E-2</v>
      </c>
      <c r="T2073" s="112" t="b">
        <f t="shared" si="839"/>
        <v>1</v>
      </c>
      <c r="U2073" s="22">
        <f t="shared" si="840"/>
        <v>6.7874877290583289</v>
      </c>
      <c r="V2073" s="22">
        <f t="shared" si="841"/>
        <v>0.4070780846448126</v>
      </c>
      <c r="W2073" s="81">
        <f t="shared" si="842"/>
        <v>7</v>
      </c>
      <c r="X2073" s="22">
        <f t="shared" si="843"/>
        <v>0.76859605971020417</v>
      </c>
      <c r="Y2073" s="3">
        <f>IF(U2073&gt;'Power Curve'!$C$37,0,INDEX(Ci,$W2073,1)*POWER(1-X2073,3)+INDEX(Ci,$W2073,2)*3*X2073*POWER(1-X2073,2)+INDEX(Ci,$W2073,3)*3*POWER(X2073,2)*(1-X2073)+INDEX(Ci,$W2073,4)*POWER(X2073,3))</f>
        <v>542.03825333818645</v>
      </c>
      <c r="Z2073" s="3">
        <f t="shared" si="844"/>
        <v>516.12344938586011</v>
      </c>
      <c r="AA2073" s="3">
        <f t="shared" si="845"/>
        <v>537.16999053955078</v>
      </c>
      <c r="AB2073" s="3">
        <f t="shared" si="854"/>
        <v>-21.046541153690669</v>
      </c>
      <c r="AC2073" s="3">
        <f t="shared" si="855"/>
        <v>21.046541153690669</v>
      </c>
      <c r="AE2073" s="34">
        <f t="shared" si="846"/>
        <v>7</v>
      </c>
      <c r="AF2073" s="73" t="b">
        <f>COUNTIF('Power Curve'!$D$2:$D$31,AE2073)&gt;0</f>
        <v>1</v>
      </c>
      <c r="AG2073" s="73" t="b">
        <f t="shared" si="847"/>
        <v>0</v>
      </c>
      <c r="AH2073" s="73" t="b">
        <f t="shared" si="856"/>
        <v>1</v>
      </c>
      <c r="AI2073" s="34" t="str">
        <f t="shared" si="848"/>
        <v>Outer</v>
      </c>
      <c r="AJ2073" s="35" t="str">
        <f t="shared" si="857"/>
        <v>0.4-0.5</v>
      </c>
      <c r="AK2073" s="36" t="str">
        <f t="shared" si="849"/>
        <v>6-7</v>
      </c>
      <c r="AL2073" s="36" t="str">
        <f t="shared" si="850"/>
        <v>Mar</v>
      </c>
      <c r="AM2073" s="35" t="str">
        <f t="shared" si="851"/>
        <v>295-305</v>
      </c>
      <c r="AN2073" s="36" t="str">
        <f t="shared" si="852"/>
        <v>LWS-LTI</v>
      </c>
    </row>
    <row r="2074" spans="5:40" x14ac:dyDescent="0.3">
      <c r="E2074" s="12">
        <v>40982.270833333336</v>
      </c>
      <c r="F2074" s="16">
        <v>7.01</v>
      </c>
      <c r="G2074" s="16">
        <v>544.90001296997116</v>
      </c>
      <c r="H2074" s="29">
        <v>1.2283735425363074</v>
      </c>
      <c r="I2074" s="26">
        <v>304.10000000000002</v>
      </c>
      <c r="J2074" s="30">
        <v>0.11126961483594865</v>
      </c>
      <c r="K2074" s="31">
        <v>0.44913185319665172</v>
      </c>
      <c r="L2074" s="111">
        <f t="shared" si="832"/>
        <v>0.4</v>
      </c>
      <c r="M2074" s="112">
        <f t="shared" si="833"/>
        <v>0.11</v>
      </c>
      <c r="N2074" s="112" t="b">
        <f t="shared" si="834"/>
        <v>1</v>
      </c>
      <c r="O2074" s="112" t="b">
        <f t="shared" si="835"/>
        <v>1</v>
      </c>
      <c r="P2074" s="113">
        <f t="shared" si="836"/>
        <v>4</v>
      </c>
      <c r="Q2074" s="113">
        <f t="shared" si="837"/>
        <v>15</v>
      </c>
      <c r="R2074" s="114" t="str">
        <f t="shared" si="853"/>
        <v>0.4-0.11</v>
      </c>
      <c r="S2074" s="127">
        <f t="shared" si="838"/>
        <v>-7.3544994965231711E-3</v>
      </c>
      <c r="T2074" s="112" t="b">
        <f t="shared" si="839"/>
        <v>1</v>
      </c>
      <c r="U2074" s="22">
        <f t="shared" si="840"/>
        <v>7.0164290769169853</v>
      </c>
      <c r="V2074" s="22">
        <f t="shared" si="841"/>
        <v>0.4424617079670532</v>
      </c>
      <c r="W2074" s="81">
        <f t="shared" si="842"/>
        <v>8</v>
      </c>
      <c r="X2074" s="22">
        <f t="shared" si="843"/>
        <v>1.3124035856594363E-3</v>
      </c>
      <c r="Y2074" s="3">
        <f>IF(U2074&gt;'Power Curve'!$C$37,0,INDEX(Ci,$W2074,1)*POWER(1-X2074,3)+INDEX(Ci,$W2074,2)*3*X2074*POWER(1-X2074,2)+INDEX(Ci,$W2074,3)*3*POWER(X2074,2)*(1-X2074)+INDEX(Ci,$W2074,4)*POWER(X2074,3))</f>
        <v>600.65716223635695</v>
      </c>
      <c r="Z2074" s="3">
        <f t="shared" si="844"/>
        <v>596.23962943910658</v>
      </c>
      <c r="AA2074" s="3">
        <f t="shared" si="845"/>
        <v>544.90001296997116</v>
      </c>
      <c r="AB2074" s="3">
        <f t="shared" si="854"/>
        <v>51.339616469135422</v>
      </c>
      <c r="AC2074" s="3">
        <f t="shared" si="855"/>
        <v>51.339616469135422</v>
      </c>
      <c r="AE2074" s="34">
        <f t="shared" si="846"/>
        <v>7</v>
      </c>
      <c r="AF2074" s="73" t="b">
        <f>COUNTIF('Power Curve'!$D$2:$D$31,AE2074)&gt;0</f>
        <v>1</v>
      </c>
      <c r="AG2074" s="73" t="b">
        <f t="shared" si="847"/>
        <v>0</v>
      </c>
      <c r="AH2074" s="73" t="b">
        <f t="shared" si="856"/>
        <v>1</v>
      </c>
      <c r="AI2074" s="34" t="str">
        <f t="shared" si="848"/>
        <v>Outer</v>
      </c>
      <c r="AJ2074" s="35" t="str">
        <f t="shared" si="857"/>
        <v>0.4-0.5</v>
      </c>
      <c r="AK2074" s="36" t="str">
        <f t="shared" si="849"/>
        <v>6-7</v>
      </c>
      <c r="AL2074" s="36" t="str">
        <f t="shared" si="850"/>
        <v>Mar</v>
      </c>
      <c r="AM2074" s="35" t="str">
        <f t="shared" si="851"/>
        <v>295-305</v>
      </c>
      <c r="AN2074" s="36" t="str">
        <f t="shared" si="852"/>
        <v>Inner-TI</v>
      </c>
    </row>
    <row r="2075" spans="5:40" x14ac:dyDescent="0.3">
      <c r="E2075" s="12">
        <v>40982.277777777781</v>
      </c>
      <c r="F2075" s="16">
        <v>7.42</v>
      </c>
      <c r="G2075" s="16">
        <v>605.19998025894165</v>
      </c>
      <c r="H2075" s="29">
        <v>1.2272260017658194</v>
      </c>
      <c r="I2075" s="26">
        <v>308.10000000000002</v>
      </c>
      <c r="J2075" s="30">
        <v>2.6954177897574125E-2</v>
      </c>
      <c r="K2075" s="31">
        <v>0.53534442984943698</v>
      </c>
      <c r="L2075" s="111">
        <f t="shared" si="832"/>
        <v>0.5</v>
      </c>
      <c r="M2075" s="112">
        <f t="shared" si="833"/>
        <v>0.03</v>
      </c>
      <c r="N2075" s="112" t="b">
        <f t="shared" si="834"/>
        <v>1</v>
      </c>
      <c r="O2075" s="112" t="b">
        <f t="shared" si="835"/>
        <v>1</v>
      </c>
      <c r="P2075" s="113">
        <f t="shared" si="836"/>
        <v>5</v>
      </c>
      <c r="Q2075" s="113">
        <f t="shared" si="837"/>
        <v>23</v>
      </c>
      <c r="R2075" s="114" t="str">
        <f t="shared" si="853"/>
        <v>0.5-0.03</v>
      </c>
      <c r="S2075" s="127">
        <f t="shared" si="838"/>
        <v>-0.13277464440151759</v>
      </c>
      <c r="T2075" s="112" t="b">
        <f t="shared" si="839"/>
        <v>1</v>
      </c>
      <c r="U2075" s="22">
        <f t="shared" si="840"/>
        <v>7.4244916839836002</v>
      </c>
      <c r="V2075" s="22">
        <f t="shared" si="841"/>
        <v>0.50552909931154177</v>
      </c>
      <c r="W2075" s="81">
        <f t="shared" si="842"/>
        <v>8</v>
      </c>
      <c r="X2075" s="22">
        <f t="shared" si="843"/>
        <v>0.41201973111185447</v>
      </c>
      <c r="Y2075" s="3">
        <f>IF(U2075&gt;'Power Curve'!$C$37,0,INDEX(Ci,$W2075,1)*POWER(1-X2075,3)+INDEX(Ci,$W2075,2)*3*X2075*POWER(1-X2075,2)+INDEX(Ci,$W2075,3)*3*POWER(X2075,2)*(1-X2075)+INDEX(Ci,$W2075,4)*POWER(X2075,3))</f>
        <v>710.57753539368173</v>
      </c>
      <c r="Z2075" s="3">
        <f t="shared" si="844"/>
        <v>616.23085581207886</v>
      </c>
      <c r="AA2075" s="3">
        <f t="shared" si="845"/>
        <v>605.19998025894165</v>
      </c>
      <c r="AB2075" s="3">
        <f t="shared" si="854"/>
        <v>11.030875553137207</v>
      </c>
      <c r="AC2075" s="3">
        <f t="shared" si="855"/>
        <v>11.030875553137207</v>
      </c>
      <c r="AE2075" s="34">
        <f t="shared" si="846"/>
        <v>7</v>
      </c>
      <c r="AF2075" s="73" t="b">
        <f>COUNTIF('Power Curve'!$D$2:$D$31,AE2075)&gt;0</f>
        <v>1</v>
      </c>
      <c r="AG2075" s="73" t="b">
        <f t="shared" si="847"/>
        <v>0</v>
      </c>
      <c r="AH2075" s="73" t="b">
        <f t="shared" si="856"/>
        <v>1</v>
      </c>
      <c r="AI2075" s="34" t="str">
        <f t="shared" si="848"/>
        <v>Outer</v>
      </c>
      <c r="AJ2075" s="35" t="str">
        <f t="shared" si="857"/>
        <v>0.5-0.6</v>
      </c>
      <c r="AK2075" s="36" t="str">
        <f t="shared" si="849"/>
        <v>6-7</v>
      </c>
      <c r="AL2075" s="36" t="str">
        <f t="shared" si="850"/>
        <v>Mar</v>
      </c>
      <c r="AM2075" s="35" t="str">
        <f t="shared" si="851"/>
        <v>305-315</v>
      </c>
      <c r="AN2075" s="36" t="str">
        <f t="shared" si="852"/>
        <v>HWS-LTI</v>
      </c>
    </row>
    <row r="2076" spans="5:40" x14ac:dyDescent="0.3">
      <c r="E2076" s="12">
        <v>40982.284722222219</v>
      </c>
      <c r="F2076" s="16">
        <v>7</v>
      </c>
      <c r="G2076" s="16">
        <v>490.50999832153349</v>
      </c>
      <c r="H2076" s="29">
        <v>1.2273635944018866</v>
      </c>
      <c r="I2076" s="26">
        <v>307.60000000000002</v>
      </c>
      <c r="J2076" s="30">
        <v>0.03</v>
      </c>
      <c r="K2076" s="31">
        <v>0.62173495194976136</v>
      </c>
      <c r="L2076" s="111">
        <f t="shared" si="832"/>
        <v>0.4</v>
      </c>
      <c r="M2076" s="112">
        <f t="shared" si="833"/>
        <v>0.03</v>
      </c>
      <c r="N2076" s="112" t="b">
        <f t="shared" si="834"/>
        <v>1</v>
      </c>
      <c r="O2076" s="112" t="b">
        <f t="shared" si="835"/>
        <v>1</v>
      </c>
      <c r="P2076" s="113">
        <f t="shared" si="836"/>
        <v>4</v>
      </c>
      <c r="Q2076" s="113">
        <f t="shared" si="837"/>
        <v>23</v>
      </c>
      <c r="R2076" s="114" t="str">
        <f t="shared" si="853"/>
        <v>0.4-0.03</v>
      </c>
      <c r="S2076" s="127">
        <f t="shared" si="838"/>
        <v>-0.158276060755944</v>
      </c>
      <c r="T2076" s="112" t="b">
        <f t="shared" si="839"/>
        <v>1</v>
      </c>
      <c r="U2076" s="22">
        <f t="shared" si="840"/>
        <v>7.0044991921369029</v>
      </c>
      <c r="V2076" s="22">
        <f t="shared" si="841"/>
        <v>0.44061790581735688</v>
      </c>
      <c r="W2076" s="81">
        <f t="shared" si="842"/>
        <v>7</v>
      </c>
      <c r="X2076" s="22">
        <f t="shared" si="843"/>
        <v>0.98919824836093018</v>
      </c>
      <c r="Y2076" s="3">
        <f>IF(U2076&gt;'Power Curve'!$C$37,0,INDEX(Ci,$W2076,1)*POWER(1-X2076,3)+INDEX(Ci,$W2076,2)*3*X2076*POWER(1-X2076,2)+INDEX(Ci,$W2076,3)*3*POWER(X2076,2)*(1-X2076)+INDEX(Ci,$W2076,4)*POWER(X2076,3))</f>
        <v>597.59679100096764</v>
      </c>
      <c r="Z2076" s="3">
        <f t="shared" si="844"/>
        <v>503.01152500094128</v>
      </c>
      <c r="AA2076" s="3">
        <f t="shared" si="845"/>
        <v>490.50999832153349</v>
      </c>
      <c r="AB2076" s="3">
        <f t="shared" si="854"/>
        <v>12.501526679407789</v>
      </c>
      <c r="AC2076" s="3">
        <f t="shared" si="855"/>
        <v>12.501526679407789</v>
      </c>
      <c r="AE2076" s="34">
        <f t="shared" si="846"/>
        <v>7</v>
      </c>
      <c r="AF2076" s="73" t="b">
        <f>COUNTIF('Power Curve'!$D$2:$D$31,AE2076)&gt;0</f>
        <v>1</v>
      </c>
      <c r="AG2076" s="73" t="b">
        <f t="shared" si="847"/>
        <v>0</v>
      </c>
      <c r="AH2076" s="73" t="b">
        <f t="shared" si="856"/>
        <v>1</v>
      </c>
      <c r="AI2076" s="34" t="str">
        <f t="shared" si="848"/>
        <v>Outer</v>
      </c>
      <c r="AJ2076" s="35" t="str">
        <f t="shared" si="857"/>
        <v>0.4-0.5</v>
      </c>
      <c r="AK2076" s="36" t="str">
        <f t="shared" si="849"/>
        <v>6-7</v>
      </c>
      <c r="AL2076" s="36" t="str">
        <f t="shared" si="850"/>
        <v>Mar</v>
      </c>
      <c r="AM2076" s="35" t="str">
        <f t="shared" si="851"/>
        <v>305-315</v>
      </c>
      <c r="AN2076" s="36" t="str">
        <f t="shared" si="852"/>
        <v>LWS-LTI</v>
      </c>
    </row>
    <row r="2077" spans="5:40" x14ac:dyDescent="0.3">
      <c r="E2077" s="12">
        <v>40982.291666666664</v>
      </c>
      <c r="F2077" s="16">
        <v>6.31</v>
      </c>
      <c r="G2077" s="16">
        <v>472.50002288818331</v>
      </c>
      <c r="H2077" s="29">
        <v>1.2271342912078622</v>
      </c>
      <c r="I2077" s="26">
        <v>314.5</v>
      </c>
      <c r="J2077" s="30">
        <v>0.11093502377179081</v>
      </c>
      <c r="K2077" s="31">
        <v>0.47903071374413753</v>
      </c>
      <c r="L2077" s="111">
        <f t="shared" si="832"/>
        <v>0.30000000000000004</v>
      </c>
      <c r="M2077" s="112">
        <f t="shared" si="833"/>
        <v>0.11</v>
      </c>
      <c r="N2077" s="112" t="b">
        <f t="shared" si="834"/>
        <v>1</v>
      </c>
      <c r="O2077" s="112" t="b">
        <f t="shared" si="835"/>
        <v>1</v>
      </c>
      <c r="P2077" s="113">
        <f t="shared" si="836"/>
        <v>3.0000000000000004</v>
      </c>
      <c r="Q2077" s="113">
        <f t="shared" si="837"/>
        <v>15</v>
      </c>
      <c r="R2077" s="114" t="str">
        <f t="shared" si="853"/>
        <v>0.3-0.11</v>
      </c>
      <c r="S2077" s="127">
        <f t="shared" si="838"/>
        <v>-2.4161179974829692E-3</v>
      </c>
      <c r="T2077" s="112" t="b">
        <f t="shared" si="839"/>
        <v>1</v>
      </c>
      <c r="U2077" s="22">
        <f t="shared" si="840"/>
        <v>6.3136624663335299</v>
      </c>
      <c r="V2077" s="22">
        <f t="shared" si="841"/>
        <v>0.33384686287718879</v>
      </c>
      <c r="W2077" s="81">
        <f t="shared" si="842"/>
        <v>7</v>
      </c>
      <c r="X2077" s="22">
        <f t="shared" si="843"/>
        <v>0.28693076649364474</v>
      </c>
      <c r="Y2077" s="3">
        <f>IF(U2077&gt;'Power Curve'!$C$37,0,INDEX(Ci,$W2077,1)*POWER(1-X2077,3)+INDEX(Ci,$W2077,2)*3*X2077*POWER(1-X2077,2)+INDEX(Ci,$W2077,3)*3*POWER(X2077,2)*(1-X2077)+INDEX(Ci,$W2077,4)*POWER(X2077,3))</f>
        <v>427.4683686195749</v>
      </c>
      <c r="Z2077" s="3">
        <f t="shared" si="844"/>
        <v>426.43555460079847</v>
      </c>
      <c r="AA2077" s="3">
        <f t="shared" si="845"/>
        <v>472.50002288818331</v>
      </c>
      <c r="AB2077" s="3">
        <f t="shared" si="854"/>
        <v>-46.064468287384841</v>
      </c>
      <c r="AC2077" s="3">
        <f t="shared" si="855"/>
        <v>46.064468287384841</v>
      </c>
      <c r="AE2077" s="34">
        <f t="shared" si="846"/>
        <v>6</v>
      </c>
      <c r="AF2077" s="73" t="b">
        <f>COUNTIF('Power Curve'!$D$2:$D$31,AE2077)&gt;0</f>
        <v>1</v>
      </c>
      <c r="AG2077" s="73" t="b">
        <f t="shared" si="847"/>
        <v>0</v>
      </c>
      <c r="AH2077" s="73" t="b">
        <f t="shared" si="856"/>
        <v>1</v>
      </c>
      <c r="AI2077" s="34" t="str">
        <f t="shared" si="848"/>
        <v>Outer</v>
      </c>
      <c r="AJ2077" s="35" t="str">
        <f t="shared" si="857"/>
        <v>0.3-0.4</v>
      </c>
      <c r="AK2077" s="36" t="str">
        <f t="shared" si="849"/>
        <v>7-8</v>
      </c>
      <c r="AL2077" s="36" t="str">
        <f t="shared" si="850"/>
        <v>Mar</v>
      </c>
      <c r="AM2077" s="35" t="str">
        <f t="shared" si="851"/>
        <v>305-315</v>
      </c>
      <c r="AN2077" s="36" t="str">
        <f t="shared" si="852"/>
        <v>Inner-TI</v>
      </c>
    </row>
    <row r="2078" spans="5:40" x14ac:dyDescent="0.3">
      <c r="E2078" s="12">
        <v>40982.298611111109</v>
      </c>
      <c r="F2078" s="16">
        <v>6</v>
      </c>
      <c r="G2078" s="16">
        <v>344.24999618530313</v>
      </c>
      <c r="H2078" s="29">
        <v>1.2268088777124477</v>
      </c>
      <c r="I2078" s="26">
        <v>314.7</v>
      </c>
      <c r="J2078" s="30">
        <v>9.9999999999999992E-2</v>
      </c>
      <c r="K2078" s="31">
        <v>0.40448215099150736</v>
      </c>
      <c r="L2078" s="111">
        <f t="shared" si="832"/>
        <v>0.30000000000000004</v>
      </c>
      <c r="M2078" s="112">
        <f t="shared" si="833"/>
        <v>9.9999999999999992E-2</v>
      </c>
      <c r="N2078" s="112" t="b">
        <f t="shared" si="834"/>
        <v>1</v>
      </c>
      <c r="O2078" s="112" t="b">
        <f t="shared" si="835"/>
        <v>1</v>
      </c>
      <c r="P2078" s="113">
        <f t="shared" si="836"/>
        <v>3.0000000000000004</v>
      </c>
      <c r="Q2078" s="113">
        <f t="shared" si="837"/>
        <v>16</v>
      </c>
      <c r="R2078" s="114" t="str">
        <f t="shared" si="853"/>
        <v>0.3-0.1</v>
      </c>
      <c r="S2078" s="127">
        <f t="shared" si="838"/>
        <v>-1.967349151230606E-2</v>
      </c>
      <c r="T2078" s="112" t="b">
        <f t="shared" si="839"/>
        <v>1</v>
      </c>
      <c r="U2078" s="22">
        <f t="shared" si="840"/>
        <v>6.0029518172922405</v>
      </c>
      <c r="V2078" s="22">
        <f t="shared" si="841"/>
        <v>0.28582553046731157</v>
      </c>
      <c r="W2078" s="81">
        <f t="shared" si="842"/>
        <v>6</v>
      </c>
      <c r="X2078" s="22">
        <f t="shared" si="843"/>
        <v>0.97164314720394684</v>
      </c>
      <c r="Y2078" s="3">
        <f>IF(U2078&gt;'Power Curve'!$C$37,0,INDEX(Ci,$W2078,1)*POWER(1-X2078,3)+INDEX(Ci,$W2078,2)*3*X2078*POWER(1-X2078,2)+INDEX(Ci,$W2078,3)*3*POWER(X2078,2)*(1-X2078)+INDEX(Ci,$W2078,4)*POWER(X2078,3))</f>
        <v>363.72486835985103</v>
      </c>
      <c r="Z2078" s="3">
        <f t="shared" si="844"/>
        <v>356.56913024935886</v>
      </c>
      <c r="AA2078" s="3">
        <f t="shared" si="845"/>
        <v>344.24999618530313</v>
      </c>
      <c r="AB2078" s="3">
        <f t="shared" si="854"/>
        <v>12.319134064055731</v>
      </c>
      <c r="AC2078" s="3">
        <f t="shared" si="855"/>
        <v>12.319134064055731</v>
      </c>
      <c r="AE2078" s="34">
        <f t="shared" si="846"/>
        <v>6</v>
      </c>
      <c r="AF2078" s="73" t="b">
        <f>COUNTIF('Power Curve'!$D$2:$D$31,AE2078)&gt;0</f>
        <v>1</v>
      </c>
      <c r="AG2078" s="73" t="b">
        <f t="shared" si="847"/>
        <v>0</v>
      </c>
      <c r="AH2078" s="73" t="b">
        <f t="shared" si="856"/>
        <v>1</v>
      </c>
      <c r="AI2078" s="34" t="str">
        <f t="shared" si="848"/>
        <v>Outer</v>
      </c>
      <c r="AJ2078" s="35" t="str">
        <f t="shared" si="857"/>
        <v>0.2-0.3</v>
      </c>
      <c r="AK2078" s="36" t="str">
        <f t="shared" si="849"/>
        <v>7-8</v>
      </c>
      <c r="AL2078" s="36" t="str">
        <f t="shared" si="850"/>
        <v>Mar</v>
      </c>
      <c r="AM2078" s="35" t="str">
        <f t="shared" si="851"/>
        <v>305-315</v>
      </c>
      <c r="AN2078" s="36" t="str">
        <f t="shared" si="852"/>
        <v>LWS-LTI</v>
      </c>
    </row>
    <row r="2079" spans="5:40" x14ac:dyDescent="0.3">
      <c r="E2079" s="12">
        <v>40982.305555555555</v>
      </c>
      <c r="F2079" s="16">
        <v>5.69</v>
      </c>
      <c r="G2079" s="16">
        <v>290.37000274658169</v>
      </c>
      <c r="H2079" s="29">
        <v>1.2271342912078622</v>
      </c>
      <c r="I2079" s="26">
        <v>307.39999999999998</v>
      </c>
      <c r="J2079" s="30">
        <v>9.8418277680140595E-2</v>
      </c>
      <c r="K2079" s="31">
        <v>0.47991431958597947</v>
      </c>
      <c r="L2079" s="111">
        <f t="shared" si="832"/>
        <v>0.2</v>
      </c>
      <c r="M2079" s="112">
        <f t="shared" si="833"/>
        <v>9.9999999999999992E-2</v>
      </c>
      <c r="N2079" s="112" t="b">
        <f t="shared" si="834"/>
        <v>1</v>
      </c>
      <c r="O2079" s="112" t="b">
        <f t="shared" si="835"/>
        <v>1</v>
      </c>
      <c r="P2079" s="113">
        <f t="shared" si="836"/>
        <v>2</v>
      </c>
      <c r="Q2079" s="113">
        <f t="shared" si="837"/>
        <v>16</v>
      </c>
      <c r="R2079" s="114" t="str">
        <f t="shared" si="853"/>
        <v>0.2-0.1</v>
      </c>
      <c r="S2079" s="127">
        <f t="shared" si="838"/>
        <v>-2.9914919196332108E-2</v>
      </c>
      <c r="T2079" s="112" t="b">
        <f t="shared" si="839"/>
        <v>1</v>
      </c>
      <c r="U2079" s="22">
        <f t="shared" si="840"/>
        <v>5.6933026043483022</v>
      </c>
      <c r="V2079" s="22">
        <f t="shared" si="841"/>
        <v>0.23796824642790379</v>
      </c>
      <c r="W2079" s="81">
        <f t="shared" si="842"/>
        <v>6</v>
      </c>
      <c r="X2079" s="22">
        <f t="shared" si="843"/>
        <v>0.66301027951578428</v>
      </c>
      <c r="Y2079" s="3">
        <f>IF(U2079&gt;'Power Curve'!$C$37,0,INDEX(Ci,$W2079,1)*POWER(1-X2079,3)+INDEX(Ci,$W2079,2)*3*X2079*POWER(1-X2079,2)+INDEX(Ci,$W2079,3)*3*POWER(X2079,2)*(1-X2079)+INDEX(Ci,$W2079,4)*POWER(X2079,3))</f>
        <v>311.12205431274515</v>
      </c>
      <c r="Z2079" s="3">
        <f t="shared" si="844"/>
        <v>301.81486319778253</v>
      </c>
      <c r="AA2079" s="3">
        <f t="shared" si="845"/>
        <v>290.37000274658169</v>
      </c>
      <c r="AB2079" s="3">
        <f t="shared" si="854"/>
        <v>11.444860451200839</v>
      </c>
      <c r="AC2079" s="3">
        <f t="shared" si="855"/>
        <v>11.444860451200839</v>
      </c>
      <c r="AE2079" s="34">
        <f t="shared" si="846"/>
        <v>6</v>
      </c>
      <c r="AF2079" s="73" t="b">
        <f>COUNTIF('Power Curve'!$D$2:$D$31,AE2079)&gt;0</f>
        <v>1</v>
      </c>
      <c r="AG2079" s="73" t="b">
        <f t="shared" si="847"/>
        <v>0</v>
      </c>
      <c r="AH2079" s="73" t="b">
        <f t="shared" si="856"/>
        <v>1</v>
      </c>
      <c r="AI2079" s="34" t="str">
        <f t="shared" si="848"/>
        <v>Outer</v>
      </c>
      <c r="AJ2079" s="35" t="str">
        <f t="shared" si="857"/>
        <v>0.2-0.3</v>
      </c>
      <c r="AK2079" s="36" t="str">
        <f t="shared" si="849"/>
        <v>7-8</v>
      </c>
      <c r="AL2079" s="36" t="str">
        <f t="shared" si="850"/>
        <v>Mar</v>
      </c>
      <c r="AM2079" s="35" t="str">
        <f t="shared" si="851"/>
        <v>305-315</v>
      </c>
      <c r="AN2079" s="36" t="str">
        <f t="shared" si="852"/>
        <v>LWS-LTI</v>
      </c>
    </row>
    <row r="2080" spans="5:40" x14ac:dyDescent="0.3">
      <c r="E2080" s="12">
        <v>40982.3125</v>
      </c>
      <c r="F2080" s="16">
        <v>5.57</v>
      </c>
      <c r="G2080" s="16">
        <v>263.50999450683634</v>
      </c>
      <c r="H2080" s="29">
        <v>1.2258517789511056</v>
      </c>
      <c r="I2080" s="26">
        <v>310</v>
      </c>
      <c r="J2080" s="30">
        <v>7.899461400359066E-2</v>
      </c>
      <c r="K2080" s="31">
        <v>0.45185713603134159</v>
      </c>
      <c r="L2080" s="111">
        <f t="shared" si="832"/>
        <v>0.2</v>
      </c>
      <c r="M2080" s="112">
        <f t="shared" si="833"/>
        <v>0.08</v>
      </c>
      <c r="N2080" s="112" t="b">
        <f t="shared" si="834"/>
        <v>1</v>
      </c>
      <c r="O2080" s="112" t="b">
        <f t="shared" si="835"/>
        <v>1</v>
      </c>
      <c r="P2080" s="113">
        <f t="shared" si="836"/>
        <v>2</v>
      </c>
      <c r="Q2080" s="113">
        <f t="shared" si="837"/>
        <v>18</v>
      </c>
      <c r="R2080" s="114" t="str">
        <f t="shared" si="853"/>
        <v>0.2-0.08</v>
      </c>
      <c r="S2080" s="127">
        <f t="shared" si="838"/>
        <v>-4.963225655588225E-2</v>
      </c>
      <c r="T2080" s="112" t="b">
        <f t="shared" si="839"/>
        <v>1</v>
      </c>
      <c r="U2080" s="22">
        <f t="shared" si="840"/>
        <v>5.5712906964733024</v>
      </c>
      <c r="V2080" s="22">
        <f t="shared" si="841"/>
        <v>0.21911091275071118</v>
      </c>
      <c r="W2080" s="81">
        <f t="shared" si="842"/>
        <v>6</v>
      </c>
      <c r="X2080" s="22">
        <f t="shared" si="843"/>
        <v>0.54139884488125545</v>
      </c>
      <c r="Y2080" s="3">
        <f>IF(U2080&gt;'Power Curve'!$C$37,0,INDEX(Ci,$W2080,1)*POWER(1-X2080,3)+INDEX(Ci,$W2080,2)*3*X2080*POWER(1-X2080,2)+INDEX(Ci,$W2080,3)*3*POWER(X2080,2)*(1-X2080)+INDEX(Ci,$W2080,4)*POWER(X2080,3))</f>
        <v>292.31400861756879</v>
      </c>
      <c r="Z2080" s="3">
        <f t="shared" si="844"/>
        <v>277.80580474698326</v>
      </c>
      <c r="AA2080" s="3">
        <f t="shared" si="845"/>
        <v>263.50999450683634</v>
      </c>
      <c r="AB2080" s="3">
        <f t="shared" si="854"/>
        <v>14.29581024014692</v>
      </c>
      <c r="AC2080" s="3">
        <f t="shared" si="855"/>
        <v>14.29581024014692</v>
      </c>
      <c r="AE2080" s="34">
        <f t="shared" si="846"/>
        <v>6</v>
      </c>
      <c r="AF2080" s="73" t="b">
        <f>COUNTIF('Power Curve'!$D$2:$D$31,AE2080)&gt;0</f>
        <v>1</v>
      </c>
      <c r="AG2080" s="73" t="b">
        <f t="shared" si="847"/>
        <v>0</v>
      </c>
      <c r="AH2080" s="73" t="b">
        <f t="shared" si="856"/>
        <v>1</v>
      </c>
      <c r="AI2080" s="34" t="str">
        <f t="shared" si="848"/>
        <v>Outer</v>
      </c>
      <c r="AJ2080" s="35" t="str">
        <f t="shared" si="857"/>
        <v>0.2-0.3</v>
      </c>
      <c r="AK2080" s="36" t="str">
        <f t="shared" si="849"/>
        <v>7-8</v>
      </c>
      <c r="AL2080" s="36" t="str">
        <f t="shared" si="850"/>
        <v>Mar</v>
      </c>
      <c r="AM2080" s="35" t="str">
        <f t="shared" si="851"/>
        <v>305-315</v>
      </c>
      <c r="AN2080" s="36" t="str">
        <f t="shared" si="852"/>
        <v>LWS-LTI</v>
      </c>
    </row>
    <row r="2081" spans="5:40" x14ac:dyDescent="0.3">
      <c r="E2081" s="12">
        <v>40982.319444444445</v>
      </c>
      <c r="F2081" s="16">
        <v>5.78</v>
      </c>
      <c r="G2081" s="16">
        <v>259.91998672485403</v>
      </c>
      <c r="H2081" s="29">
        <v>1.2255773040600872</v>
      </c>
      <c r="I2081" s="26">
        <v>308.2</v>
      </c>
      <c r="J2081" s="30">
        <v>3.8062283737024222E-2</v>
      </c>
      <c r="K2081" s="31">
        <v>0.37782740620396282</v>
      </c>
      <c r="L2081" s="111">
        <f t="shared" si="832"/>
        <v>0.30000000000000004</v>
      </c>
      <c r="M2081" s="112">
        <f t="shared" si="833"/>
        <v>0.04</v>
      </c>
      <c r="N2081" s="112" t="b">
        <f t="shared" si="834"/>
        <v>1</v>
      </c>
      <c r="O2081" s="112" t="b">
        <f t="shared" si="835"/>
        <v>1</v>
      </c>
      <c r="P2081" s="113">
        <f t="shared" si="836"/>
        <v>3.0000000000000004</v>
      </c>
      <c r="Q2081" s="113">
        <f t="shared" si="837"/>
        <v>22</v>
      </c>
      <c r="R2081" s="114" t="str">
        <f t="shared" si="853"/>
        <v>0.3-0.04</v>
      </c>
      <c r="S2081" s="127">
        <f t="shared" si="838"/>
        <v>-0.12203555786097718</v>
      </c>
      <c r="T2081" s="112" t="b">
        <f t="shared" si="839"/>
        <v>1</v>
      </c>
      <c r="U2081" s="22">
        <f t="shared" si="840"/>
        <v>5.7809078349456815</v>
      </c>
      <c r="V2081" s="22">
        <f t="shared" si="841"/>
        <v>0.2515079172191732</v>
      </c>
      <c r="W2081" s="81">
        <f t="shared" si="842"/>
        <v>6</v>
      </c>
      <c r="X2081" s="22">
        <f t="shared" si="843"/>
        <v>0.75032796809213831</v>
      </c>
      <c r="Y2081" s="3">
        <f>IF(U2081&gt;'Power Curve'!$C$37,0,INDEX(Ci,$W2081,1)*POWER(1-X2081,3)+INDEX(Ci,$W2081,2)*3*X2081*POWER(1-X2081,2)+INDEX(Ci,$W2081,3)*3*POWER(X2081,2)*(1-X2081)+INDEX(Ci,$W2081,4)*POWER(X2081,3))</f>
        <v>325.17633243430873</v>
      </c>
      <c r="Z2081" s="3">
        <f t="shared" si="844"/>
        <v>285.49325730250132</v>
      </c>
      <c r="AA2081" s="3">
        <f t="shared" si="845"/>
        <v>259.91998672485403</v>
      </c>
      <c r="AB2081" s="3">
        <f t="shared" si="854"/>
        <v>25.573270577647293</v>
      </c>
      <c r="AC2081" s="3">
        <f t="shared" si="855"/>
        <v>25.573270577647293</v>
      </c>
      <c r="AE2081" s="34">
        <f t="shared" si="846"/>
        <v>6</v>
      </c>
      <c r="AF2081" s="73" t="b">
        <f>COUNTIF('Power Curve'!$D$2:$D$31,AE2081)&gt;0</f>
        <v>1</v>
      </c>
      <c r="AG2081" s="73" t="b">
        <f t="shared" si="847"/>
        <v>0</v>
      </c>
      <c r="AH2081" s="73" t="b">
        <f t="shared" si="856"/>
        <v>1</v>
      </c>
      <c r="AI2081" s="34" t="str">
        <f t="shared" si="848"/>
        <v>Outer</v>
      </c>
      <c r="AJ2081" s="35" t="str">
        <f t="shared" si="857"/>
        <v>0.2-0.3</v>
      </c>
      <c r="AK2081" s="36" t="str">
        <f t="shared" si="849"/>
        <v>7-8</v>
      </c>
      <c r="AL2081" s="36" t="str">
        <f t="shared" si="850"/>
        <v>Mar</v>
      </c>
      <c r="AM2081" s="35" t="str">
        <f t="shared" si="851"/>
        <v>305-315</v>
      </c>
      <c r="AN2081" s="36" t="str">
        <f t="shared" si="852"/>
        <v>LWS-LTI</v>
      </c>
    </row>
    <row r="2082" spans="5:40" x14ac:dyDescent="0.3">
      <c r="E2082" s="12">
        <v>40982.326388888891</v>
      </c>
      <c r="F2082" s="16">
        <v>5.05</v>
      </c>
      <c r="G2082" s="16">
        <v>163.15999221801729</v>
      </c>
      <c r="H2082" s="29">
        <v>1.2259938069016985</v>
      </c>
      <c r="I2082" s="26">
        <v>300.8</v>
      </c>
      <c r="J2082" s="30">
        <v>9.7029702970297033E-2</v>
      </c>
      <c r="K2082" s="31">
        <v>0.39474875241459245</v>
      </c>
      <c r="L2082" s="111">
        <f t="shared" si="832"/>
        <v>0.1</v>
      </c>
      <c r="M2082" s="112">
        <f t="shared" si="833"/>
        <v>9.9999999999999992E-2</v>
      </c>
      <c r="N2082" s="112" t="b">
        <f t="shared" si="834"/>
        <v>1</v>
      </c>
      <c r="O2082" s="112" t="b">
        <f t="shared" si="835"/>
        <v>1</v>
      </c>
      <c r="P2082" s="113">
        <f t="shared" si="836"/>
        <v>1</v>
      </c>
      <c r="Q2082" s="113">
        <f t="shared" si="837"/>
        <v>16</v>
      </c>
      <c r="R2082" s="114" t="str">
        <f t="shared" si="853"/>
        <v>0.1-0.1</v>
      </c>
      <c r="S2082" s="127">
        <f t="shared" si="838"/>
        <v>-4.0149085065840128E-3</v>
      </c>
      <c r="T2082" s="112" t="b">
        <f t="shared" si="839"/>
        <v>1</v>
      </c>
      <c r="U2082" s="22">
        <f t="shared" si="840"/>
        <v>5.0513652702811047</v>
      </c>
      <c r="V2082" s="22">
        <f t="shared" si="841"/>
        <v>0.138754762111649</v>
      </c>
      <c r="W2082" s="81">
        <f t="shared" si="842"/>
        <v>6</v>
      </c>
      <c r="X2082" s="22">
        <f t="shared" si="843"/>
        <v>2.3179942452653726E-2</v>
      </c>
      <c r="Y2082" s="3">
        <f>IF(U2082&gt;'Power Curve'!$C$37,0,INDEX(Ci,$W2082,1)*POWER(1-X2082,3)+INDEX(Ci,$W2082,2)*3*X2082*POWER(1-X2082,2)+INDEX(Ci,$W2082,3)*3*POWER(X2082,2)*(1-X2082)+INDEX(Ci,$W2082,4)*POWER(X2082,3))</f>
        <v>215.0483885201817</v>
      </c>
      <c r="Z2082" s="3">
        <f t="shared" si="844"/>
        <v>214.18498891578483</v>
      </c>
      <c r="AA2082" s="3">
        <f t="shared" si="845"/>
        <v>163.15999221801729</v>
      </c>
      <c r="AB2082" s="3">
        <f t="shared" si="854"/>
        <v>51.024996697767534</v>
      </c>
      <c r="AC2082" s="3">
        <f t="shared" si="855"/>
        <v>51.024996697767534</v>
      </c>
      <c r="AE2082" s="34">
        <f t="shared" si="846"/>
        <v>5</v>
      </c>
      <c r="AF2082" s="73" t="b">
        <f>COUNTIF('Power Curve'!$D$2:$D$31,AE2082)&gt;0</f>
        <v>1</v>
      </c>
      <c r="AG2082" s="73" t="b">
        <f t="shared" si="847"/>
        <v>0</v>
      </c>
      <c r="AH2082" s="73" t="b">
        <f t="shared" si="856"/>
        <v>1</v>
      </c>
      <c r="AI2082" s="34" t="str">
        <f t="shared" si="848"/>
        <v>Outer</v>
      </c>
      <c r="AJ2082" s="35" t="str">
        <f t="shared" si="857"/>
        <v>0.1-0.2</v>
      </c>
      <c r="AK2082" s="36" t="str">
        <f t="shared" si="849"/>
        <v>7-8</v>
      </c>
      <c r="AL2082" s="36" t="str">
        <f t="shared" si="850"/>
        <v>Mar</v>
      </c>
      <c r="AM2082" s="35" t="str">
        <f t="shared" si="851"/>
        <v>295-305</v>
      </c>
      <c r="AN2082" s="36" t="str">
        <f t="shared" si="852"/>
        <v>LWS-LTI</v>
      </c>
    </row>
    <row r="2083" spans="5:40" x14ac:dyDescent="0.3">
      <c r="E2083" s="12">
        <v>40982.333333333336</v>
      </c>
      <c r="F2083" s="16">
        <v>4.3600000000000003</v>
      </c>
      <c r="G2083" s="16">
        <v>71.399997711181697</v>
      </c>
      <c r="H2083" s="29">
        <v>1.2257650780225671</v>
      </c>
      <c r="I2083" s="26">
        <v>295.89999999999998</v>
      </c>
      <c r="J2083" s="30">
        <v>9.8623853211009166E-2</v>
      </c>
      <c r="K2083" s="31">
        <v>0.39132830200233321</v>
      </c>
      <c r="L2083" s="111">
        <f t="shared" si="832"/>
        <v>0</v>
      </c>
      <c r="M2083" s="112">
        <f t="shared" si="833"/>
        <v>9.9999999999999992E-2</v>
      </c>
      <c r="N2083" s="112" t="b">
        <f t="shared" si="834"/>
        <v>0</v>
      </c>
      <c r="O2083" s="112" t="b">
        <f t="shared" si="835"/>
        <v>1</v>
      </c>
      <c r="P2083" s="113">
        <f t="shared" si="836"/>
        <v>0</v>
      </c>
      <c r="Q2083" s="113">
        <f t="shared" si="837"/>
        <v>16</v>
      </c>
      <c r="R2083" s="114" t="str">
        <f t="shared" si="853"/>
        <v>0-0.1</v>
      </c>
      <c r="S2083" s="127">
        <f t="shared" si="838"/>
        <v>0</v>
      </c>
      <c r="T2083" s="112" t="b">
        <f t="shared" si="839"/>
        <v>0</v>
      </c>
      <c r="U2083" s="22">
        <f t="shared" si="840"/>
        <v>4.3609074955020031</v>
      </c>
      <c r="V2083" s="22">
        <f t="shared" si="841"/>
        <v>3.2042287273860916E-2</v>
      </c>
      <c r="W2083" s="81">
        <f t="shared" si="842"/>
        <v>5</v>
      </c>
      <c r="X2083" s="22">
        <f t="shared" si="843"/>
        <v>0.23706852433931005</v>
      </c>
      <c r="Y2083" s="3">
        <f>IF(U2083&gt;'Power Curve'!$C$37,0,INDEX(Ci,$W2083,1)*POWER(1-X2083,3)+INDEX(Ci,$W2083,2)*3*X2083*POWER(1-X2083,2)+INDEX(Ci,$W2083,3)*3*POWER(X2083,2)*(1-X2083)+INDEX(Ci,$W2083,4)*POWER(X2083,3))</f>
        <v>100.78885146340532</v>
      </c>
      <c r="Z2083" s="3">
        <f t="shared" si="844"/>
        <v>100.78885146340532</v>
      </c>
      <c r="AA2083" s="3">
        <f t="shared" si="845"/>
        <v>71.399997711181697</v>
      </c>
      <c r="AB2083" s="3">
        <f t="shared" si="854"/>
        <v>29.388853752223625</v>
      </c>
      <c r="AC2083" s="3">
        <f t="shared" si="855"/>
        <v>29.388853752223625</v>
      </c>
      <c r="AE2083" s="34">
        <f t="shared" si="846"/>
        <v>4</v>
      </c>
      <c r="AF2083" s="73" t="b">
        <f>COUNTIF('Power Curve'!$D$2:$D$31,AE2083)&gt;0</f>
        <v>1</v>
      </c>
      <c r="AG2083" s="73" t="b">
        <f t="shared" si="847"/>
        <v>0</v>
      </c>
      <c r="AH2083" s="73" t="b">
        <f t="shared" si="856"/>
        <v>1</v>
      </c>
      <c r="AI2083" s="34" t="str">
        <f t="shared" si="848"/>
        <v>Outer</v>
      </c>
      <c r="AJ2083" s="35" t="str">
        <f t="shared" si="857"/>
        <v>0.0-0.1</v>
      </c>
      <c r="AK2083" s="36" t="str">
        <f t="shared" si="849"/>
        <v>8-9</v>
      </c>
      <c r="AL2083" s="36" t="str">
        <f t="shared" si="850"/>
        <v>Mar</v>
      </c>
      <c r="AM2083" s="35" t="str">
        <f t="shared" si="851"/>
        <v>295-305</v>
      </c>
      <c r="AN2083" s="36" t="str">
        <f t="shared" si="852"/>
        <v>LWS-LTI</v>
      </c>
    </row>
    <row r="2084" spans="5:40" x14ac:dyDescent="0.3">
      <c r="E2084" s="12">
        <v>40982.340277777781</v>
      </c>
      <c r="F2084" s="16">
        <v>3.91</v>
      </c>
      <c r="G2084" s="16">
        <v>51.75</v>
      </c>
      <c r="H2084" s="29">
        <v>1.2249423541507447</v>
      </c>
      <c r="I2084" s="26">
        <v>305.7</v>
      </c>
      <c r="J2084" s="30">
        <v>0.15601023017902813</v>
      </c>
      <c r="K2084" s="31">
        <v>0.38606073801313517</v>
      </c>
      <c r="L2084" s="111">
        <f t="shared" si="832"/>
        <v>0</v>
      </c>
      <c r="M2084" s="112">
        <f t="shared" si="833"/>
        <v>0.16</v>
      </c>
      <c r="N2084" s="112" t="b">
        <f t="shared" si="834"/>
        <v>0</v>
      </c>
      <c r="O2084" s="112" t="b">
        <f t="shared" si="835"/>
        <v>1</v>
      </c>
      <c r="P2084" s="113">
        <f t="shared" si="836"/>
        <v>0</v>
      </c>
      <c r="Q2084" s="113">
        <f t="shared" si="837"/>
        <v>10</v>
      </c>
      <c r="R2084" s="114" t="str">
        <f t="shared" si="853"/>
        <v>0-0.16</v>
      </c>
      <c r="S2084" s="127">
        <f t="shared" si="838"/>
        <v>0</v>
      </c>
      <c r="T2084" s="112" t="b">
        <f t="shared" si="839"/>
        <v>0</v>
      </c>
      <c r="U2084" s="22">
        <f t="shared" si="840"/>
        <v>3.9099386669915055</v>
      </c>
      <c r="V2084" s="22">
        <f t="shared" si="841"/>
        <v>-3.7656398906404875E-2</v>
      </c>
      <c r="W2084" s="81">
        <f t="shared" si="842"/>
        <v>4</v>
      </c>
      <c r="X2084" s="22">
        <f t="shared" si="843"/>
        <v>0.82641112056122878</v>
      </c>
      <c r="Y2084" s="3">
        <f>IF(U2084&gt;'Power Curve'!$C$37,0,INDEX(Ci,$W2084,1)*POWER(1-X2084,3)+INDEX(Ci,$W2084,2)*3*X2084*POWER(1-X2084,2)+INDEX(Ci,$W2084,3)*3*POWER(X2084,2)*(1-X2084)+INDEX(Ci,$W2084,4)*POWER(X2084,3))</f>
        <v>57.219973705780482</v>
      </c>
      <c r="Z2084" s="3">
        <f t="shared" si="844"/>
        <v>57.219973705780482</v>
      </c>
      <c r="AA2084" s="3">
        <f t="shared" si="845"/>
        <v>51.75</v>
      </c>
      <c r="AB2084" s="3">
        <f t="shared" si="854"/>
        <v>5.4699737057804825</v>
      </c>
      <c r="AC2084" s="3">
        <f t="shared" si="855"/>
        <v>5.4699737057804825</v>
      </c>
      <c r="AE2084" s="34">
        <f t="shared" si="846"/>
        <v>4</v>
      </c>
      <c r="AF2084" s="73" t="b">
        <f>COUNTIF('Power Curve'!$D$2:$D$31,AE2084)&gt;0</f>
        <v>1</v>
      </c>
      <c r="AG2084" s="73" t="b">
        <f t="shared" si="847"/>
        <v>0</v>
      </c>
      <c r="AH2084" s="73" t="b">
        <f t="shared" si="856"/>
        <v>1</v>
      </c>
      <c r="AI2084" s="34" t="str">
        <f t="shared" si="848"/>
        <v>Outer</v>
      </c>
      <c r="AJ2084" s="35" t="str">
        <f t="shared" si="857"/>
        <v>-0.1-0.0</v>
      </c>
      <c r="AK2084" s="36" t="str">
        <f t="shared" si="849"/>
        <v>8-9</v>
      </c>
      <c r="AL2084" s="36" t="str">
        <f t="shared" si="850"/>
        <v>Mar</v>
      </c>
      <c r="AM2084" s="35" t="str">
        <f t="shared" si="851"/>
        <v>305-315</v>
      </c>
      <c r="AN2084" s="36" t="str">
        <f t="shared" si="852"/>
        <v>LWS-HTI</v>
      </c>
    </row>
    <row r="2085" spans="5:40" x14ac:dyDescent="0.3">
      <c r="E2085" s="12">
        <v>40982.347222222219</v>
      </c>
      <c r="F2085" s="16">
        <v>3.52</v>
      </c>
      <c r="G2085" s="16">
        <v>45.440000534057702</v>
      </c>
      <c r="H2085" s="29">
        <v>1.2239786459674409</v>
      </c>
      <c r="I2085" s="26">
        <v>311.39999999999998</v>
      </c>
      <c r="J2085" s="30">
        <v>0.24431818181818182</v>
      </c>
      <c r="K2085" s="31">
        <v>0.34695396627715497</v>
      </c>
      <c r="L2085" s="111">
        <f t="shared" si="832"/>
        <v>-0.1</v>
      </c>
      <c r="M2085" s="112">
        <f t="shared" si="833"/>
        <v>0.24000000000000002</v>
      </c>
      <c r="N2085" s="112" t="b">
        <f t="shared" si="834"/>
        <v>0</v>
      </c>
      <c r="O2085" s="112" t="b">
        <f t="shared" si="835"/>
        <v>1</v>
      </c>
      <c r="P2085" s="113">
        <f t="shared" si="836"/>
        <v>-1</v>
      </c>
      <c r="Q2085" s="113">
        <f t="shared" si="837"/>
        <v>2</v>
      </c>
      <c r="R2085" s="114" t="str">
        <f t="shared" si="853"/>
        <v>-0.1-0.24</v>
      </c>
      <c r="S2085" s="127">
        <f t="shared" si="838"/>
        <v>0</v>
      </c>
      <c r="T2085" s="112" t="b">
        <f t="shared" si="839"/>
        <v>0</v>
      </c>
      <c r="U2085" s="22">
        <f t="shared" si="840"/>
        <v>3.5190214514763696</v>
      </c>
      <c r="V2085" s="22">
        <f t="shared" si="841"/>
        <v>-9.8073914717075925E-2</v>
      </c>
      <c r="W2085" s="81">
        <f t="shared" si="842"/>
        <v>4</v>
      </c>
      <c r="X2085" s="22">
        <f t="shared" si="843"/>
        <v>0.54789783075216969</v>
      </c>
      <c r="Y2085" s="3">
        <f>IF(U2085&gt;'Power Curve'!$C$37,0,INDEX(Ci,$W2085,1)*POWER(1-X2085,3)+INDEX(Ci,$W2085,2)*3*X2085*POWER(1-X2085,2)+INDEX(Ci,$W2085,3)*3*POWER(X2085,2)*(1-X2085)+INDEX(Ci,$W2085,4)*POWER(X2085,3))</f>
        <v>28.216738614984067</v>
      </c>
      <c r="Z2085" s="3">
        <f t="shared" si="844"/>
        <v>28.216738614984067</v>
      </c>
      <c r="AA2085" s="3">
        <f t="shared" si="845"/>
        <v>45.440000534057702</v>
      </c>
      <c r="AB2085" s="3">
        <f t="shared" si="854"/>
        <v>-17.223261919073636</v>
      </c>
      <c r="AC2085" s="3">
        <f t="shared" si="855"/>
        <v>17.223261919073636</v>
      </c>
      <c r="AE2085" s="34">
        <f t="shared" si="846"/>
        <v>4</v>
      </c>
      <c r="AF2085" s="73" t="b">
        <f>COUNTIF('Power Curve'!$D$2:$D$31,AE2085)&gt;0</f>
        <v>1</v>
      </c>
      <c r="AG2085" s="73" t="b">
        <f t="shared" si="847"/>
        <v>0</v>
      </c>
      <c r="AH2085" s="73" t="b">
        <f t="shared" si="856"/>
        <v>1</v>
      </c>
      <c r="AI2085" s="34" t="str">
        <f t="shared" si="848"/>
        <v>Outer</v>
      </c>
      <c r="AJ2085" s="35" t="str">
        <f t="shared" si="857"/>
        <v>-0.1-0.0</v>
      </c>
      <c r="AK2085" s="36" t="str">
        <f t="shared" si="849"/>
        <v>8-9</v>
      </c>
      <c r="AL2085" s="36" t="str">
        <f t="shared" si="850"/>
        <v>Mar</v>
      </c>
      <c r="AM2085" s="35" t="str">
        <f t="shared" si="851"/>
        <v>305-315</v>
      </c>
      <c r="AN2085" s="36" t="str">
        <f t="shared" si="852"/>
        <v>LWS-HTI</v>
      </c>
    </row>
    <row r="2086" spans="5:40" x14ac:dyDescent="0.3">
      <c r="E2086" s="12">
        <v>40982.361111111109</v>
      </c>
      <c r="F2086" s="16">
        <v>3.57</v>
      </c>
      <c r="G2086" s="16">
        <v>16.630000591278051</v>
      </c>
      <c r="H2086" s="29">
        <v>1.2232546664550035</v>
      </c>
      <c r="I2086" s="26">
        <v>304.39999999999998</v>
      </c>
      <c r="J2086" s="30">
        <v>0.18767507002801123</v>
      </c>
      <c r="K2086" s="31">
        <v>0.20958139703719161</v>
      </c>
      <c r="L2086" s="111">
        <f t="shared" si="832"/>
        <v>-0.1</v>
      </c>
      <c r="M2086" s="112">
        <f t="shared" si="833"/>
        <v>0.19</v>
      </c>
      <c r="N2086" s="112" t="b">
        <f t="shared" si="834"/>
        <v>0</v>
      </c>
      <c r="O2086" s="112" t="b">
        <f t="shared" si="835"/>
        <v>1</v>
      </c>
      <c r="P2086" s="113">
        <f t="shared" si="836"/>
        <v>-1</v>
      </c>
      <c r="Q2086" s="113">
        <f t="shared" si="837"/>
        <v>7</v>
      </c>
      <c r="R2086" s="114" t="str">
        <f t="shared" si="853"/>
        <v>-0.1-0.19</v>
      </c>
      <c r="S2086" s="127">
        <f t="shared" si="838"/>
        <v>0</v>
      </c>
      <c r="T2086" s="112" t="b">
        <f t="shared" si="839"/>
        <v>0</v>
      </c>
      <c r="U2086" s="22">
        <f t="shared" si="840"/>
        <v>3.5683037272774571</v>
      </c>
      <c r="V2086" s="22">
        <f t="shared" si="841"/>
        <v>-9.0457180126673184E-2</v>
      </c>
      <c r="W2086" s="81">
        <f t="shared" si="842"/>
        <v>4</v>
      </c>
      <c r="X2086" s="22">
        <f t="shared" si="843"/>
        <v>0.58300953271328948</v>
      </c>
      <c r="Y2086" s="3">
        <f>IF(U2086&gt;'Power Curve'!$C$37,0,INDEX(Ci,$W2086,1)*POWER(1-X2086,3)+INDEX(Ci,$W2086,2)*3*X2086*POWER(1-X2086,2)+INDEX(Ci,$W2086,3)*3*POWER(X2086,2)*(1-X2086)+INDEX(Ci,$W2086,4)*POWER(X2086,3))</f>
        <v>31.511502528832459</v>
      </c>
      <c r="Z2086" s="3">
        <f t="shared" si="844"/>
        <v>31.511502528832459</v>
      </c>
      <c r="AA2086" s="3">
        <f t="shared" si="845"/>
        <v>16.630000591278051</v>
      </c>
      <c r="AB2086" s="3">
        <f t="shared" si="854"/>
        <v>14.881501937554408</v>
      </c>
      <c r="AC2086" s="3">
        <f t="shared" si="855"/>
        <v>14.881501937554408</v>
      </c>
      <c r="AE2086" s="34">
        <f t="shared" si="846"/>
        <v>4</v>
      </c>
      <c r="AF2086" s="73" t="b">
        <f>COUNTIF('Power Curve'!$D$2:$D$31,AE2086)&gt;0</f>
        <v>1</v>
      </c>
      <c r="AG2086" s="73" t="b">
        <f t="shared" si="847"/>
        <v>0</v>
      </c>
      <c r="AH2086" s="73" t="b">
        <f t="shared" si="856"/>
        <v>1</v>
      </c>
      <c r="AI2086" s="34" t="str">
        <f t="shared" si="848"/>
        <v>Outer</v>
      </c>
      <c r="AJ2086" s="35" t="str">
        <f t="shared" si="857"/>
        <v>-0.1-0.0</v>
      </c>
      <c r="AK2086" s="36" t="str">
        <f t="shared" si="849"/>
        <v>8-9</v>
      </c>
      <c r="AL2086" s="36" t="str">
        <f t="shared" si="850"/>
        <v>Mar</v>
      </c>
      <c r="AM2086" s="35" t="str">
        <f t="shared" si="851"/>
        <v>295-305</v>
      </c>
      <c r="AN2086" s="36" t="str">
        <f t="shared" si="852"/>
        <v>LWS-HTI</v>
      </c>
    </row>
    <row r="2087" spans="5:40" x14ac:dyDescent="0.3">
      <c r="E2087" s="12">
        <v>40982.368055555555</v>
      </c>
      <c r="F2087" s="16">
        <v>4.4800000000000004</v>
      </c>
      <c r="G2087" s="16">
        <v>71.210000991821303</v>
      </c>
      <c r="H2087" s="29">
        <v>1.2230724923607172</v>
      </c>
      <c r="I2087" s="26">
        <v>308.5</v>
      </c>
      <c r="J2087" s="30">
        <v>0.11160714285714285</v>
      </c>
      <c r="K2087" s="31">
        <v>0.12902452416273782</v>
      </c>
      <c r="L2087" s="111">
        <f t="shared" si="832"/>
        <v>0.1</v>
      </c>
      <c r="M2087" s="112">
        <f t="shared" si="833"/>
        <v>0.11</v>
      </c>
      <c r="N2087" s="112" t="b">
        <f t="shared" si="834"/>
        <v>1</v>
      </c>
      <c r="O2087" s="112" t="b">
        <f t="shared" si="835"/>
        <v>1</v>
      </c>
      <c r="P2087" s="113">
        <f t="shared" si="836"/>
        <v>1</v>
      </c>
      <c r="Q2087" s="113">
        <f t="shared" si="837"/>
        <v>15</v>
      </c>
      <c r="R2087" s="114" t="str">
        <f t="shared" si="853"/>
        <v>0.1-0.11</v>
      </c>
      <c r="S2087" s="127">
        <f t="shared" si="838"/>
        <v>1.6125726309400339E-2</v>
      </c>
      <c r="T2087" s="112" t="b">
        <f t="shared" si="839"/>
        <v>1</v>
      </c>
      <c r="U2087" s="22">
        <f t="shared" si="840"/>
        <v>4.4776490429122546</v>
      </c>
      <c r="V2087" s="22">
        <f t="shared" si="841"/>
        <v>5.0085069751799612E-2</v>
      </c>
      <c r="W2087" s="81">
        <f t="shared" si="842"/>
        <v>5</v>
      </c>
      <c r="X2087" s="22">
        <f t="shared" si="843"/>
        <v>0.37056013235533486</v>
      </c>
      <c r="Y2087" s="3">
        <f>IF(U2087&gt;'Power Curve'!$C$37,0,INDEX(Ci,$W2087,1)*POWER(1-X2087,3)+INDEX(Ci,$W2087,2)*3*X2087*POWER(1-X2087,2)+INDEX(Ci,$W2087,3)*3*POWER(X2087,2)*(1-X2087)+INDEX(Ci,$W2087,4)*POWER(X2087,3))</f>
        <v>118.07895462335486</v>
      </c>
      <c r="Z2087" s="3">
        <f t="shared" si="844"/>
        <v>119.98306352851118</v>
      </c>
      <c r="AA2087" s="3">
        <f t="shared" si="845"/>
        <v>71.210000991821303</v>
      </c>
      <c r="AB2087" s="3">
        <f t="shared" si="854"/>
        <v>48.773062536689878</v>
      </c>
      <c r="AC2087" s="3">
        <f t="shared" si="855"/>
        <v>48.773062536689878</v>
      </c>
      <c r="AE2087" s="34">
        <f t="shared" si="846"/>
        <v>4</v>
      </c>
      <c r="AF2087" s="73" t="b">
        <f>COUNTIF('Power Curve'!$D$2:$D$31,AE2087)&gt;0</f>
        <v>1</v>
      </c>
      <c r="AG2087" s="73" t="b">
        <f t="shared" si="847"/>
        <v>0</v>
      </c>
      <c r="AH2087" s="73" t="b">
        <f t="shared" si="856"/>
        <v>1</v>
      </c>
      <c r="AI2087" s="34" t="str">
        <f t="shared" si="848"/>
        <v>Inner</v>
      </c>
      <c r="AJ2087" s="35" t="str">
        <f t="shared" si="857"/>
        <v>0.0-0.1</v>
      </c>
      <c r="AK2087" s="36" t="str">
        <f t="shared" si="849"/>
        <v>8-9</v>
      </c>
      <c r="AL2087" s="36" t="str">
        <f t="shared" si="850"/>
        <v>Mar</v>
      </c>
      <c r="AM2087" s="35" t="str">
        <f t="shared" si="851"/>
        <v>305-315</v>
      </c>
      <c r="AN2087" s="36" t="str">
        <f t="shared" si="852"/>
        <v>Inner-TI</v>
      </c>
    </row>
    <row r="2088" spans="5:40" x14ac:dyDescent="0.3">
      <c r="E2088" s="12">
        <v>40982.520833333336</v>
      </c>
      <c r="F2088" s="16">
        <v>3.61</v>
      </c>
      <c r="G2088" s="16">
        <v>40.579999923705998</v>
      </c>
      <c r="H2088" s="29">
        <v>1.2143991837011752</v>
      </c>
      <c r="I2088" s="26">
        <v>267.10000000000002</v>
      </c>
      <c r="J2088" s="30">
        <v>0.17451523545706371</v>
      </c>
      <c r="K2088" s="31">
        <v>1.3498798470649486E-2</v>
      </c>
      <c r="L2088" s="111">
        <f t="shared" si="832"/>
        <v>-0.1</v>
      </c>
      <c r="M2088" s="112">
        <f t="shared" si="833"/>
        <v>0.17</v>
      </c>
      <c r="N2088" s="112" t="b">
        <f t="shared" si="834"/>
        <v>0</v>
      </c>
      <c r="O2088" s="112" t="b">
        <f t="shared" si="835"/>
        <v>1</v>
      </c>
      <c r="P2088" s="113">
        <f t="shared" si="836"/>
        <v>-1</v>
      </c>
      <c r="Q2088" s="113">
        <f t="shared" si="837"/>
        <v>9</v>
      </c>
      <c r="R2088" s="114" t="str">
        <f t="shared" si="853"/>
        <v>-0.1-0.17</v>
      </c>
      <c r="S2088" s="127">
        <f t="shared" si="838"/>
        <v>0</v>
      </c>
      <c r="T2088" s="112" t="b">
        <f t="shared" si="839"/>
        <v>0</v>
      </c>
      <c r="U2088" s="22">
        <f t="shared" si="840"/>
        <v>3.5995564978740671</v>
      </c>
      <c r="V2088" s="22">
        <f t="shared" si="841"/>
        <v>-8.5626963685169741E-2</v>
      </c>
      <c r="W2088" s="81">
        <f t="shared" si="842"/>
        <v>4</v>
      </c>
      <c r="X2088" s="22">
        <f t="shared" si="843"/>
        <v>0.60527591446636586</v>
      </c>
      <c r="Y2088" s="3">
        <f>IF(U2088&gt;'Power Curve'!$C$37,0,INDEX(Ci,$W2088,1)*POWER(1-X2088,3)+INDEX(Ci,$W2088,2)*3*X2088*POWER(1-X2088,2)+INDEX(Ci,$W2088,3)*3*POWER(X2088,2)*(1-X2088)+INDEX(Ci,$W2088,4)*POWER(X2088,3))</f>
        <v>33.665324968933426</v>
      </c>
      <c r="Z2088" s="3">
        <f t="shared" si="844"/>
        <v>33.665324968933426</v>
      </c>
      <c r="AA2088" s="3">
        <f t="shared" si="845"/>
        <v>40.579999923705998</v>
      </c>
      <c r="AB2088" s="3">
        <f t="shared" si="854"/>
        <v>-6.9146749547725719</v>
      </c>
      <c r="AC2088" s="3">
        <f t="shared" si="855"/>
        <v>6.9146749547725719</v>
      </c>
      <c r="AE2088" s="34">
        <f t="shared" si="846"/>
        <v>4</v>
      </c>
      <c r="AF2088" s="73" t="b">
        <f>COUNTIF('Power Curve'!$D$2:$D$31,AE2088)&gt;0</f>
        <v>1</v>
      </c>
      <c r="AG2088" s="73" t="b">
        <f t="shared" si="847"/>
        <v>0</v>
      </c>
      <c r="AH2088" s="73" t="b">
        <f t="shared" si="856"/>
        <v>1</v>
      </c>
      <c r="AI2088" s="34" t="str">
        <f t="shared" si="848"/>
        <v>Outer</v>
      </c>
      <c r="AJ2088" s="35" t="str">
        <f t="shared" si="857"/>
        <v>-0.1-0.0</v>
      </c>
      <c r="AK2088" s="36" t="str">
        <f t="shared" si="849"/>
        <v>12-13</v>
      </c>
      <c r="AL2088" s="36" t="str">
        <f t="shared" si="850"/>
        <v>Mar</v>
      </c>
      <c r="AM2088" s="35" t="str">
        <f t="shared" si="851"/>
        <v>265-275</v>
      </c>
      <c r="AN2088" s="36" t="str">
        <f t="shared" si="852"/>
        <v>LWS-HTI</v>
      </c>
    </row>
    <row r="2089" spans="5:40" x14ac:dyDescent="0.3">
      <c r="E2089" s="12">
        <v>40983.513888888891</v>
      </c>
      <c r="F2089" s="16">
        <v>9.43</v>
      </c>
      <c r="G2089" s="16">
        <v>619.57001113891602</v>
      </c>
      <c r="H2089" s="29">
        <v>1.1812719960584455</v>
      </c>
      <c r="I2089" s="26">
        <v>207.7</v>
      </c>
      <c r="J2089" s="30">
        <v>7.5291622481442208E-2</v>
      </c>
      <c r="K2089" s="31">
        <v>0.28274697274240962</v>
      </c>
      <c r="L2089" s="111">
        <f t="shared" si="832"/>
        <v>0.8</v>
      </c>
      <c r="M2089" s="112">
        <f t="shared" si="833"/>
        <v>0.08</v>
      </c>
      <c r="N2089" s="112" t="b">
        <f t="shared" si="834"/>
        <v>1</v>
      </c>
      <c r="O2089" s="112" t="b">
        <f t="shared" si="835"/>
        <v>1</v>
      </c>
      <c r="P2089" s="113">
        <f t="shared" si="836"/>
        <v>8</v>
      </c>
      <c r="Q2089" s="113">
        <f t="shared" si="837"/>
        <v>18</v>
      </c>
      <c r="R2089" s="114" t="str">
        <f t="shared" si="853"/>
        <v>0.8-0.08</v>
      </c>
      <c r="S2089" s="127">
        <f t="shared" si="838"/>
        <v>-1.7357261610698626E-2</v>
      </c>
      <c r="T2089" s="112" t="b">
        <f t="shared" si="839"/>
        <v>1</v>
      </c>
      <c r="U2089" s="22">
        <f t="shared" si="840"/>
        <v>9.3164323051213369</v>
      </c>
      <c r="V2089" s="22">
        <f t="shared" si="841"/>
        <v>0.79793462112979019</v>
      </c>
      <c r="W2089" s="81">
        <f t="shared" si="842"/>
        <v>10</v>
      </c>
      <c r="X2089" s="22">
        <f t="shared" si="843"/>
        <v>0.32663442855772101</v>
      </c>
      <c r="Y2089" s="3">
        <f>IF(U2089&gt;'Power Curve'!$C$37,0,INDEX(Ci,$W2089,1)*POWER(1-X2089,3)+INDEX(Ci,$W2089,2)*3*X2089*POWER(1-X2089,2)+INDEX(Ci,$W2089,3)*3*POWER(X2089,2)*(1-X2089)+INDEX(Ci,$W2089,4)*POWER(X2089,3))</f>
        <v>1304.8761543538478</v>
      </c>
      <c r="Z2089" s="3">
        <f t="shared" si="844"/>
        <v>1282.2270775731658</v>
      </c>
      <c r="AA2089" s="3">
        <f t="shared" si="845"/>
        <v>619.57001113891602</v>
      </c>
      <c r="AB2089" s="3">
        <f t="shared" si="854"/>
        <v>662.65706643424983</v>
      </c>
      <c r="AC2089" s="3">
        <f t="shared" si="855"/>
        <v>662.65706643424983</v>
      </c>
      <c r="AE2089" s="34">
        <f t="shared" si="846"/>
        <v>9</v>
      </c>
      <c r="AF2089" s="73" t="b">
        <f>COUNTIF('Power Curve'!$D$2:$D$31,AE2089)&gt;0</f>
        <v>1</v>
      </c>
      <c r="AG2089" s="73" t="b">
        <f t="shared" si="847"/>
        <v>0</v>
      </c>
      <c r="AH2089" s="73" t="b">
        <f t="shared" si="856"/>
        <v>1</v>
      </c>
      <c r="AI2089" s="34" t="str">
        <f t="shared" si="848"/>
        <v>Outer</v>
      </c>
      <c r="AJ2089" s="35" t="str">
        <f t="shared" si="857"/>
        <v>0.7-0.8</v>
      </c>
      <c r="AK2089" s="36" t="str">
        <f t="shared" si="849"/>
        <v>12-13</v>
      </c>
      <c r="AL2089" s="36" t="str">
        <f t="shared" si="850"/>
        <v>Mar</v>
      </c>
      <c r="AM2089" s="35" t="str">
        <f t="shared" si="851"/>
        <v>205-215</v>
      </c>
      <c r="AN2089" s="36" t="str">
        <f t="shared" si="852"/>
        <v>HWS-LTI</v>
      </c>
    </row>
    <row r="2090" spans="5:40" x14ac:dyDescent="0.3">
      <c r="E2090" s="12">
        <v>40983.520833333336</v>
      </c>
      <c r="F2090" s="16">
        <v>8.3800000000000008</v>
      </c>
      <c r="G2090" s="16">
        <v>617.29998970031738</v>
      </c>
      <c r="H2090" s="29">
        <v>1.1804755854252624</v>
      </c>
      <c r="I2090" s="26">
        <v>206.7</v>
      </c>
      <c r="J2090" s="30">
        <v>0.1097852028639618</v>
      </c>
      <c r="K2090" s="31">
        <v>0.25114179386214425</v>
      </c>
      <c r="L2090" s="111">
        <f t="shared" si="832"/>
        <v>0.6</v>
      </c>
      <c r="M2090" s="112">
        <f t="shared" si="833"/>
        <v>0.11</v>
      </c>
      <c r="N2090" s="112" t="b">
        <f t="shared" si="834"/>
        <v>1</v>
      </c>
      <c r="O2090" s="112" t="b">
        <f t="shared" si="835"/>
        <v>1</v>
      </c>
      <c r="P2090" s="113">
        <f t="shared" si="836"/>
        <v>6</v>
      </c>
      <c r="Q2090" s="113">
        <f t="shared" si="837"/>
        <v>15</v>
      </c>
      <c r="R2090" s="114" t="str">
        <f t="shared" si="853"/>
        <v>0.6-0.11</v>
      </c>
      <c r="S2090" s="127">
        <f t="shared" si="838"/>
        <v>-1.5111837704289E-2</v>
      </c>
      <c r="T2090" s="112" t="b">
        <f t="shared" si="839"/>
        <v>1</v>
      </c>
      <c r="U2090" s="22">
        <f t="shared" si="840"/>
        <v>8.2772167044936253</v>
      </c>
      <c r="V2090" s="22">
        <f t="shared" si="841"/>
        <v>0.63732050005844609</v>
      </c>
      <c r="W2090" s="81">
        <f t="shared" si="842"/>
        <v>9</v>
      </c>
      <c r="X2090" s="22">
        <f t="shared" si="843"/>
        <v>0.26840973088541942</v>
      </c>
      <c r="Y2090" s="3">
        <f>IF(U2090&gt;'Power Curve'!$C$37,0,INDEX(Ci,$W2090,1)*POWER(1-X2090,3)+INDEX(Ci,$W2090,2)*3*X2090*POWER(1-X2090,2)+INDEX(Ci,$W2090,3)*3*POWER(X2090,2)*(1-X2090)+INDEX(Ci,$W2090,4)*POWER(X2090,3))</f>
        <v>962.69844145229024</v>
      </c>
      <c r="Z2090" s="3">
        <f t="shared" si="844"/>
        <v>948.15029884689125</v>
      </c>
      <c r="AA2090" s="3">
        <f t="shared" si="845"/>
        <v>617.29998970031738</v>
      </c>
      <c r="AB2090" s="3">
        <f t="shared" si="854"/>
        <v>330.85030914657386</v>
      </c>
      <c r="AC2090" s="3">
        <f t="shared" si="855"/>
        <v>330.85030914657386</v>
      </c>
      <c r="AE2090" s="34">
        <f t="shared" si="846"/>
        <v>8</v>
      </c>
      <c r="AF2090" s="73" t="b">
        <f>COUNTIF('Power Curve'!$D$2:$D$31,AE2090)&gt;0</f>
        <v>1</v>
      </c>
      <c r="AG2090" s="73" t="b">
        <f t="shared" si="847"/>
        <v>0</v>
      </c>
      <c r="AH2090" s="73" t="b">
        <f t="shared" si="856"/>
        <v>1</v>
      </c>
      <c r="AI2090" s="34" t="str">
        <f t="shared" si="848"/>
        <v>Inner</v>
      </c>
      <c r="AJ2090" s="35" t="str">
        <f t="shared" si="857"/>
        <v>0.6-0.7</v>
      </c>
      <c r="AK2090" s="36" t="str">
        <f t="shared" si="849"/>
        <v>12-13</v>
      </c>
      <c r="AL2090" s="36" t="str">
        <f t="shared" si="850"/>
        <v>Mar</v>
      </c>
      <c r="AM2090" s="35" t="str">
        <f t="shared" si="851"/>
        <v>205-215</v>
      </c>
      <c r="AN2090" s="36" t="str">
        <f t="shared" si="852"/>
        <v>Inner-TI</v>
      </c>
    </row>
    <row r="2091" spans="5:40" x14ac:dyDescent="0.3">
      <c r="E2091" s="12">
        <v>40983.527777777781</v>
      </c>
      <c r="F2091" s="16">
        <v>7.75</v>
      </c>
      <c r="G2091" s="16">
        <v>653.87002182006813</v>
      </c>
      <c r="H2091" s="29">
        <v>1.1795626713487903</v>
      </c>
      <c r="I2091" s="26">
        <v>201.5</v>
      </c>
      <c r="J2091" s="30">
        <v>8.9032258064516118E-2</v>
      </c>
      <c r="K2091" s="31">
        <v>0.1980692479362566</v>
      </c>
      <c r="L2091" s="111">
        <f t="shared" si="832"/>
        <v>0.5</v>
      </c>
      <c r="M2091" s="112">
        <f t="shared" si="833"/>
        <v>0.09</v>
      </c>
      <c r="N2091" s="112" t="b">
        <f t="shared" si="834"/>
        <v>1</v>
      </c>
      <c r="O2091" s="112" t="b">
        <f t="shared" si="835"/>
        <v>1</v>
      </c>
      <c r="P2091" s="113">
        <f t="shared" si="836"/>
        <v>5</v>
      </c>
      <c r="Q2091" s="113">
        <f t="shared" si="837"/>
        <v>17</v>
      </c>
      <c r="R2091" s="114" t="str">
        <f t="shared" si="853"/>
        <v>0.5-0.09</v>
      </c>
      <c r="S2091" s="127">
        <f t="shared" si="838"/>
        <v>-1.9098901849401599E-2</v>
      </c>
      <c r="T2091" s="112" t="b">
        <f t="shared" si="839"/>
        <v>1</v>
      </c>
      <c r="U2091" s="22">
        <f t="shared" si="840"/>
        <v>7.6529700382999613</v>
      </c>
      <c r="V2091" s="22">
        <f t="shared" si="841"/>
        <v>0.54084116548932404</v>
      </c>
      <c r="W2091" s="81">
        <f t="shared" si="842"/>
        <v>8</v>
      </c>
      <c r="X2091" s="22">
        <f t="shared" si="843"/>
        <v>0.64197889099032146</v>
      </c>
      <c r="Y2091" s="3">
        <f>IF(U2091&gt;'Power Curve'!$C$37,0,INDEX(Ci,$W2091,1)*POWER(1-X2091,3)+INDEX(Ci,$W2091,2)*3*X2091*POWER(1-X2091,2)+INDEX(Ci,$W2091,3)*3*POWER(X2091,2)*(1-X2091)+INDEX(Ci,$W2091,4)*POWER(X2091,3))</f>
        <v>775.81748418572374</v>
      </c>
      <c r="Z2091" s="3">
        <f t="shared" si="844"/>
        <v>761.00022220221092</v>
      </c>
      <c r="AA2091" s="3">
        <f t="shared" si="845"/>
        <v>653.87002182006813</v>
      </c>
      <c r="AB2091" s="3">
        <f t="shared" si="854"/>
        <v>107.13020038214279</v>
      </c>
      <c r="AC2091" s="3">
        <f t="shared" si="855"/>
        <v>107.13020038214279</v>
      </c>
      <c r="AE2091" s="34">
        <f t="shared" si="846"/>
        <v>8</v>
      </c>
      <c r="AF2091" s="73" t="b">
        <f>COUNTIF('Power Curve'!$D$2:$D$31,AE2091)&gt;0</f>
        <v>1</v>
      </c>
      <c r="AG2091" s="73" t="b">
        <f t="shared" si="847"/>
        <v>0</v>
      </c>
      <c r="AH2091" s="73" t="b">
        <f t="shared" si="856"/>
        <v>1</v>
      </c>
      <c r="AI2091" s="34" t="str">
        <f t="shared" si="848"/>
        <v>Outer</v>
      </c>
      <c r="AJ2091" s="35" t="str">
        <f t="shared" si="857"/>
        <v>0.5-0.6</v>
      </c>
      <c r="AK2091" s="36" t="str">
        <f t="shared" si="849"/>
        <v>12-13</v>
      </c>
      <c r="AL2091" s="36" t="str">
        <f t="shared" si="850"/>
        <v>Mar</v>
      </c>
      <c r="AM2091" s="35" t="str">
        <f t="shared" si="851"/>
        <v>195-205</v>
      </c>
      <c r="AN2091" s="36" t="str">
        <f t="shared" si="852"/>
        <v>HWS-LTI</v>
      </c>
    </row>
    <row r="2092" spans="5:40" x14ac:dyDescent="0.3">
      <c r="E2092" s="12">
        <v>40983.534722222219</v>
      </c>
      <c r="F2092" s="16">
        <v>7.2</v>
      </c>
      <c r="G2092" s="16">
        <v>613.31998777389549</v>
      </c>
      <c r="H2092" s="29">
        <v>1.1796906990130196</v>
      </c>
      <c r="I2092" s="26">
        <v>201.9</v>
      </c>
      <c r="J2092" s="30">
        <v>0.10972222222222222</v>
      </c>
      <c r="K2092" s="31">
        <v>0.18961938367142786</v>
      </c>
      <c r="L2092" s="111">
        <f t="shared" si="832"/>
        <v>0.5</v>
      </c>
      <c r="M2092" s="112">
        <f t="shared" si="833"/>
        <v>0.11</v>
      </c>
      <c r="N2092" s="112" t="b">
        <f t="shared" si="834"/>
        <v>1</v>
      </c>
      <c r="O2092" s="112" t="b">
        <f t="shared" si="835"/>
        <v>1</v>
      </c>
      <c r="P2092" s="113">
        <f t="shared" si="836"/>
        <v>5</v>
      </c>
      <c r="Q2092" s="113">
        <f t="shared" si="837"/>
        <v>15</v>
      </c>
      <c r="R2092" s="114" t="str">
        <f t="shared" si="853"/>
        <v>0.5-0.11</v>
      </c>
      <c r="S2092" s="127">
        <f t="shared" si="838"/>
        <v>-1.6291054077775705E-2</v>
      </c>
      <c r="T2092" s="112" t="b">
        <f t="shared" si="839"/>
        <v>1</v>
      </c>
      <c r="U2092" s="22">
        <f t="shared" si="840"/>
        <v>7.110113256712161</v>
      </c>
      <c r="V2092" s="22">
        <f t="shared" si="841"/>
        <v>0.45694089995281933</v>
      </c>
      <c r="W2092" s="81">
        <f t="shared" si="842"/>
        <v>8</v>
      </c>
      <c r="X2092" s="22">
        <f t="shared" si="843"/>
        <v>9.5603765863994772E-2</v>
      </c>
      <c r="Y2092" s="3">
        <f>IF(U2092&gt;'Power Curve'!$C$37,0,INDEX(Ci,$W2092,1)*POWER(1-X2092,3)+INDEX(Ci,$W2092,2)*3*X2092*POWER(1-X2092,2)+INDEX(Ci,$W2092,3)*3*POWER(X2092,2)*(1-X2092)+INDEX(Ci,$W2092,4)*POWER(X2092,3))</f>
        <v>624.99562917594028</v>
      </c>
      <c r="Z2092" s="3">
        <f t="shared" si="844"/>
        <v>614.81379158266157</v>
      </c>
      <c r="AA2092" s="3">
        <f t="shared" si="845"/>
        <v>613.31998777389549</v>
      </c>
      <c r="AB2092" s="3">
        <f t="shared" si="854"/>
        <v>1.4938038087660743</v>
      </c>
      <c r="AC2092" s="3">
        <f t="shared" si="855"/>
        <v>1.4938038087660743</v>
      </c>
      <c r="AE2092" s="34">
        <f t="shared" si="846"/>
        <v>7</v>
      </c>
      <c r="AF2092" s="73" t="b">
        <f>COUNTIF('Power Curve'!$D$2:$D$31,AE2092)&gt;0</f>
        <v>1</v>
      </c>
      <c r="AG2092" s="73" t="b">
        <f t="shared" si="847"/>
        <v>0</v>
      </c>
      <c r="AH2092" s="73" t="b">
        <f t="shared" si="856"/>
        <v>1</v>
      </c>
      <c r="AI2092" s="34" t="str">
        <f t="shared" si="848"/>
        <v>Inner</v>
      </c>
      <c r="AJ2092" s="35" t="str">
        <f t="shared" si="857"/>
        <v>0.4-0.5</v>
      </c>
      <c r="AK2092" s="36" t="str">
        <f t="shared" si="849"/>
        <v>12-13</v>
      </c>
      <c r="AL2092" s="36" t="str">
        <f t="shared" si="850"/>
        <v>Mar</v>
      </c>
      <c r="AM2092" s="35" t="str">
        <f t="shared" si="851"/>
        <v>195-205</v>
      </c>
      <c r="AN2092" s="36" t="str">
        <f t="shared" si="852"/>
        <v>Inner-TI</v>
      </c>
    </row>
    <row r="2093" spans="5:40" x14ac:dyDescent="0.3">
      <c r="E2093" s="12">
        <v>40983.548611111109</v>
      </c>
      <c r="F2093" s="16">
        <v>8.0299999999999994</v>
      </c>
      <c r="G2093" s="16">
        <v>445.15998840332037</v>
      </c>
      <c r="H2093" s="29">
        <v>1.1787359200180856</v>
      </c>
      <c r="I2093" s="26">
        <v>207.7</v>
      </c>
      <c r="J2093" s="30">
        <v>0.11083437110834372</v>
      </c>
      <c r="K2093" s="31">
        <v>0.23229131342252049</v>
      </c>
      <c r="L2093" s="111">
        <f t="shared" si="832"/>
        <v>0.6</v>
      </c>
      <c r="M2093" s="112">
        <f t="shared" si="833"/>
        <v>0.11</v>
      </c>
      <c r="N2093" s="112" t="b">
        <f t="shared" si="834"/>
        <v>1</v>
      </c>
      <c r="O2093" s="112" t="b">
        <f t="shared" si="835"/>
        <v>1</v>
      </c>
      <c r="P2093" s="113">
        <f t="shared" si="836"/>
        <v>6</v>
      </c>
      <c r="Q2093" s="113">
        <f t="shared" si="837"/>
        <v>15</v>
      </c>
      <c r="R2093" s="114" t="str">
        <f t="shared" si="853"/>
        <v>0.6-0.11</v>
      </c>
      <c r="S2093" s="127">
        <f t="shared" si="838"/>
        <v>-1.5111837704289E-2</v>
      </c>
      <c r="T2093" s="112" t="b">
        <f t="shared" si="839"/>
        <v>1</v>
      </c>
      <c r="U2093" s="22">
        <f t="shared" si="840"/>
        <v>7.9276114287742372</v>
      </c>
      <c r="V2093" s="22">
        <f t="shared" si="841"/>
        <v>0.58328787771553903</v>
      </c>
      <c r="W2093" s="81">
        <f t="shared" si="842"/>
        <v>8</v>
      </c>
      <c r="X2093" s="22">
        <f t="shared" si="843"/>
        <v>0.91840027720999606</v>
      </c>
      <c r="Y2093" s="3">
        <f>IF(U2093&gt;'Power Curve'!$C$37,0,INDEX(Ci,$W2093,1)*POWER(1-X2093,3)+INDEX(Ci,$W2093,2)*3*X2093*POWER(1-X2093,2)+INDEX(Ci,$W2093,3)*3*POWER(X2093,2)*(1-X2093)+INDEX(Ci,$W2093,4)*POWER(X2093,3))</f>
        <v>856.57395703678208</v>
      </c>
      <c r="Z2093" s="3">
        <f t="shared" si="844"/>
        <v>843.62955041632154</v>
      </c>
      <c r="AA2093" s="3">
        <f t="shared" si="845"/>
        <v>445.15998840332037</v>
      </c>
      <c r="AB2093" s="3">
        <f t="shared" si="854"/>
        <v>398.46956201300117</v>
      </c>
      <c r="AC2093" s="3">
        <f t="shared" si="855"/>
        <v>398.46956201300117</v>
      </c>
      <c r="AE2093" s="34">
        <f t="shared" si="846"/>
        <v>8</v>
      </c>
      <c r="AF2093" s="73" t="b">
        <f>COUNTIF('Power Curve'!$D$2:$D$31,AE2093)&gt;0</f>
        <v>1</v>
      </c>
      <c r="AG2093" s="73" t="b">
        <f t="shared" si="847"/>
        <v>0</v>
      </c>
      <c r="AH2093" s="73" t="b">
        <f t="shared" si="856"/>
        <v>1</v>
      </c>
      <c r="AI2093" s="34" t="str">
        <f t="shared" si="848"/>
        <v>Inner</v>
      </c>
      <c r="AJ2093" s="35" t="str">
        <f t="shared" si="857"/>
        <v>0.5-0.6</v>
      </c>
      <c r="AK2093" s="36" t="str">
        <f t="shared" si="849"/>
        <v>13-14</v>
      </c>
      <c r="AL2093" s="36" t="str">
        <f t="shared" si="850"/>
        <v>Mar</v>
      </c>
      <c r="AM2093" s="35" t="str">
        <f t="shared" si="851"/>
        <v>205-215</v>
      </c>
      <c r="AN2093" s="36" t="str">
        <f t="shared" si="852"/>
        <v>Inner-TI</v>
      </c>
    </row>
    <row r="2094" spans="5:40" x14ac:dyDescent="0.3">
      <c r="E2094" s="12">
        <v>40983.5625</v>
      </c>
      <c r="F2094" s="16">
        <v>7.66</v>
      </c>
      <c r="G2094" s="16">
        <v>395.9999885559082</v>
      </c>
      <c r="H2094" s="29">
        <v>1.1787359200180856</v>
      </c>
      <c r="I2094" s="26">
        <v>207.4</v>
      </c>
      <c r="J2094" s="30">
        <v>0.10443864229765014</v>
      </c>
      <c r="K2094" s="31">
        <v>0.18840895310300926</v>
      </c>
      <c r="L2094" s="111">
        <f t="shared" si="832"/>
        <v>0.5</v>
      </c>
      <c r="M2094" s="112">
        <f t="shared" si="833"/>
        <v>9.9999999999999992E-2</v>
      </c>
      <c r="N2094" s="112" t="b">
        <f t="shared" si="834"/>
        <v>1</v>
      </c>
      <c r="O2094" s="112" t="b">
        <f t="shared" si="835"/>
        <v>1</v>
      </c>
      <c r="P2094" s="113">
        <f t="shared" si="836"/>
        <v>5</v>
      </c>
      <c r="Q2094" s="113">
        <f t="shared" si="837"/>
        <v>16</v>
      </c>
      <c r="R2094" s="114" t="str">
        <f t="shared" si="853"/>
        <v>0.5-0.1</v>
      </c>
      <c r="S2094" s="127">
        <f t="shared" si="838"/>
        <v>-1.2082008028820396E-2</v>
      </c>
      <c r="T2094" s="112" t="b">
        <f t="shared" si="839"/>
        <v>1</v>
      </c>
      <c r="U2094" s="22">
        <f t="shared" si="840"/>
        <v>7.5623292085193849</v>
      </c>
      <c r="V2094" s="22">
        <f t="shared" si="841"/>
        <v>0.52683233305879562</v>
      </c>
      <c r="W2094" s="81">
        <f t="shared" si="842"/>
        <v>8</v>
      </c>
      <c r="X2094" s="22">
        <f t="shared" si="843"/>
        <v>0.55075060317550562</v>
      </c>
      <c r="Y2094" s="3">
        <f>IF(U2094&gt;'Power Curve'!$C$37,0,INDEX(Ci,$W2094,1)*POWER(1-X2094,3)+INDEX(Ci,$W2094,2)*3*X2094*POWER(1-X2094,2)+INDEX(Ci,$W2094,3)*3*POWER(X2094,2)*(1-X2094)+INDEX(Ci,$W2094,4)*POWER(X2094,3))</f>
        <v>749.68208411931812</v>
      </c>
      <c r="Z2094" s="3">
        <f t="shared" si="844"/>
        <v>740.62441915992565</v>
      </c>
      <c r="AA2094" s="3">
        <f t="shared" si="845"/>
        <v>395.9999885559082</v>
      </c>
      <c r="AB2094" s="3">
        <f t="shared" si="854"/>
        <v>344.62443060401745</v>
      </c>
      <c r="AC2094" s="3">
        <f t="shared" si="855"/>
        <v>344.62443060401745</v>
      </c>
      <c r="AE2094" s="34">
        <f t="shared" si="846"/>
        <v>8</v>
      </c>
      <c r="AF2094" s="73" t="b">
        <f>COUNTIF('Power Curve'!$D$2:$D$31,AE2094)&gt;0</f>
        <v>1</v>
      </c>
      <c r="AG2094" s="73" t="b">
        <f t="shared" si="847"/>
        <v>0</v>
      </c>
      <c r="AH2094" s="73" t="b">
        <f t="shared" si="856"/>
        <v>1</v>
      </c>
      <c r="AI2094" s="34" t="str">
        <f t="shared" si="848"/>
        <v>Inner</v>
      </c>
      <c r="AJ2094" s="35" t="str">
        <f t="shared" si="857"/>
        <v>0.5-0.6</v>
      </c>
      <c r="AK2094" s="36" t="str">
        <f t="shared" si="849"/>
        <v>13-14</v>
      </c>
      <c r="AL2094" s="36" t="str">
        <f t="shared" si="850"/>
        <v>Mar</v>
      </c>
      <c r="AM2094" s="35" t="str">
        <f t="shared" si="851"/>
        <v>205-215</v>
      </c>
      <c r="AN2094" s="36" t="str">
        <f t="shared" si="852"/>
        <v>Inner-TI</v>
      </c>
    </row>
    <row r="2095" spans="5:40" x14ac:dyDescent="0.3">
      <c r="E2095" s="12">
        <v>40983.569444444445</v>
      </c>
      <c r="F2095" s="16">
        <v>7.6</v>
      </c>
      <c r="G2095" s="16">
        <v>617.27001953125</v>
      </c>
      <c r="H2095" s="29">
        <v>1.1786506804913428</v>
      </c>
      <c r="I2095" s="26">
        <v>202.8</v>
      </c>
      <c r="J2095" s="30">
        <v>9.4736842105263161E-2</v>
      </c>
      <c r="K2095" s="31">
        <v>0.20786308738148418</v>
      </c>
      <c r="L2095" s="111">
        <f t="shared" si="832"/>
        <v>0.5</v>
      </c>
      <c r="M2095" s="112">
        <f t="shared" si="833"/>
        <v>0.09</v>
      </c>
      <c r="N2095" s="112" t="b">
        <f t="shared" si="834"/>
        <v>1</v>
      </c>
      <c r="O2095" s="112" t="b">
        <f t="shared" si="835"/>
        <v>1</v>
      </c>
      <c r="P2095" s="113">
        <f t="shared" si="836"/>
        <v>5</v>
      </c>
      <c r="Q2095" s="113">
        <f t="shared" si="837"/>
        <v>17</v>
      </c>
      <c r="R2095" s="114" t="str">
        <f t="shared" si="853"/>
        <v>0.5-0.09</v>
      </c>
      <c r="S2095" s="127">
        <f t="shared" si="838"/>
        <v>-1.9098901849401599E-2</v>
      </c>
      <c r="T2095" s="112" t="b">
        <f t="shared" si="839"/>
        <v>1</v>
      </c>
      <c r="U2095" s="22">
        <f t="shared" si="840"/>
        <v>7.5029133890520425</v>
      </c>
      <c r="V2095" s="22">
        <f t="shared" si="841"/>
        <v>0.51764942662848734</v>
      </c>
      <c r="W2095" s="81">
        <f t="shared" si="842"/>
        <v>8</v>
      </c>
      <c r="X2095" s="22">
        <f t="shared" si="843"/>
        <v>0.49094970006990091</v>
      </c>
      <c r="Y2095" s="3">
        <f>IF(U2095&gt;'Power Curve'!$C$37,0,INDEX(Ci,$W2095,1)*POWER(1-X2095,3)+INDEX(Ci,$W2095,2)*3*X2095*POWER(1-X2095,2)+INDEX(Ci,$W2095,3)*3*POWER(X2095,2)*(1-X2095)+INDEX(Ci,$W2095,4)*POWER(X2095,3))</f>
        <v>732.72464762683558</v>
      </c>
      <c r="Z2095" s="3">
        <f t="shared" si="844"/>
        <v>718.73041149917333</v>
      </c>
      <c r="AA2095" s="3">
        <f t="shared" si="845"/>
        <v>617.27001953125</v>
      </c>
      <c r="AB2095" s="3">
        <f t="shared" si="854"/>
        <v>101.46039196792333</v>
      </c>
      <c r="AC2095" s="3">
        <f t="shared" si="855"/>
        <v>101.46039196792333</v>
      </c>
      <c r="AE2095" s="34">
        <f t="shared" si="846"/>
        <v>8</v>
      </c>
      <c r="AF2095" s="73" t="b">
        <f>COUNTIF('Power Curve'!$D$2:$D$31,AE2095)&gt;0</f>
        <v>1</v>
      </c>
      <c r="AG2095" s="73" t="b">
        <f t="shared" si="847"/>
        <v>0</v>
      </c>
      <c r="AH2095" s="73" t="b">
        <f t="shared" si="856"/>
        <v>1</v>
      </c>
      <c r="AI2095" s="34" t="str">
        <f t="shared" si="848"/>
        <v>Outer</v>
      </c>
      <c r="AJ2095" s="35" t="str">
        <f t="shared" si="857"/>
        <v>0.5-0.6</v>
      </c>
      <c r="AK2095" s="36" t="str">
        <f t="shared" si="849"/>
        <v>13-14</v>
      </c>
      <c r="AL2095" s="36" t="str">
        <f t="shared" si="850"/>
        <v>Mar</v>
      </c>
      <c r="AM2095" s="35" t="str">
        <f t="shared" si="851"/>
        <v>195-205</v>
      </c>
      <c r="AN2095" s="36" t="str">
        <f t="shared" si="852"/>
        <v>HWS-LTI</v>
      </c>
    </row>
    <row r="2096" spans="5:40" x14ac:dyDescent="0.3">
      <c r="E2096" s="12">
        <v>40983.576388888891</v>
      </c>
      <c r="F2096" s="16">
        <v>7.32</v>
      </c>
      <c r="G2096" s="16">
        <v>477.86999130249018</v>
      </c>
      <c r="H2096" s="29">
        <v>1.1784210025935551</v>
      </c>
      <c r="I2096" s="26">
        <v>202.8</v>
      </c>
      <c r="J2096" s="30">
        <v>0.10655737704918032</v>
      </c>
      <c r="K2096" s="31">
        <v>0.20970887224050852</v>
      </c>
      <c r="L2096" s="111">
        <f t="shared" si="832"/>
        <v>0.5</v>
      </c>
      <c r="M2096" s="112">
        <f t="shared" si="833"/>
        <v>0.11</v>
      </c>
      <c r="N2096" s="112" t="b">
        <f t="shared" si="834"/>
        <v>1</v>
      </c>
      <c r="O2096" s="112" t="b">
        <f t="shared" si="835"/>
        <v>1</v>
      </c>
      <c r="P2096" s="113">
        <f t="shared" si="836"/>
        <v>5</v>
      </c>
      <c r="Q2096" s="113">
        <f t="shared" si="837"/>
        <v>15</v>
      </c>
      <c r="R2096" s="114" t="str">
        <f t="shared" si="853"/>
        <v>0.5-0.11</v>
      </c>
      <c r="S2096" s="127">
        <f t="shared" si="838"/>
        <v>-1.6291054077775705E-2</v>
      </c>
      <c r="T2096" s="112" t="b">
        <f t="shared" si="839"/>
        <v>1</v>
      </c>
      <c r="U2096" s="22">
        <f t="shared" si="840"/>
        <v>7.2260208367524443</v>
      </c>
      <c r="V2096" s="22">
        <f t="shared" si="841"/>
        <v>0.47485479008536913</v>
      </c>
      <c r="W2096" s="81">
        <f t="shared" si="842"/>
        <v>8</v>
      </c>
      <c r="X2096" s="22">
        <f t="shared" si="843"/>
        <v>0.21226256187713227</v>
      </c>
      <c r="Y2096" s="3">
        <f>IF(U2096&gt;'Power Curve'!$C$37,0,INDEX(Ci,$W2096,1)*POWER(1-X2096,3)+INDEX(Ci,$W2096,2)*3*X2096*POWER(1-X2096,2)+INDEX(Ci,$W2096,3)*3*POWER(X2096,2)*(1-X2096)+INDEX(Ci,$W2096,4)*POWER(X2096,3))</f>
        <v>655.8927478684833</v>
      </c>
      <c r="Z2096" s="3">
        <f t="shared" si="844"/>
        <v>645.20756364373688</v>
      </c>
      <c r="AA2096" s="3">
        <f t="shared" si="845"/>
        <v>477.86999130249018</v>
      </c>
      <c r="AB2096" s="3">
        <f t="shared" si="854"/>
        <v>167.3375723412467</v>
      </c>
      <c r="AC2096" s="3">
        <f t="shared" si="855"/>
        <v>167.3375723412467</v>
      </c>
      <c r="AE2096" s="34">
        <f t="shared" si="846"/>
        <v>7</v>
      </c>
      <c r="AF2096" s="73" t="b">
        <f>COUNTIF('Power Curve'!$D$2:$D$31,AE2096)&gt;0</f>
        <v>1</v>
      </c>
      <c r="AG2096" s="73" t="b">
        <f t="shared" si="847"/>
        <v>0</v>
      </c>
      <c r="AH2096" s="73" t="b">
        <f t="shared" si="856"/>
        <v>1</v>
      </c>
      <c r="AI2096" s="34" t="str">
        <f t="shared" si="848"/>
        <v>Inner</v>
      </c>
      <c r="AJ2096" s="35" t="str">
        <f t="shared" si="857"/>
        <v>0.4-0.5</v>
      </c>
      <c r="AK2096" s="36" t="str">
        <f t="shared" si="849"/>
        <v>13-14</v>
      </c>
      <c r="AL2096" s="36" t="str">
        <f t="shared" si="850"/>
        <v>Mar</v>
      </c>
      <c r="AM2096" s="35" t="str">
        <f t="shared" si="851"/>
        <v>195-205</v>
      </c>
      <c r="AN2096" s="36" t="str">
        <f t="shared" si="852"/>
        <v>Inner-TI</v>
      </c>
    </row>
    <row r="2097" spans="5:40" x14ac:dyDescent="0.3">
      <c r="E2097" s="12">
        <v>40983.645833333336</v>
      </c>
      <c r="F2097" s="16">
        <v>8.32</v>
      </c>
      <c r="G2097" s="16">
        <v>436.21999740600597</v>
      </c>
      <c r="H2097" s="29">
        <v>1.1762934666197946</v>
      </c>
      <c r="I2097" s="26">
        <v>209.1</v>
      </c>
      <c r="J2097" s="30">
        <v>7.3317307692307682E-2</v>
      </c>
      <c r="K2097" s="31">
        <v>0.26258046180544503</v>
      </c>
      <c r="L2097" s="111">
        <f t="shared" si="832"/>
        <v>0.6</v>
      </c>
      <c r="M2097" s="112">
        <f t="shared" si="833"/>
        <v>6.9999999999999993E-2</v>
      </c>
      <c r="N2097" s="112" t="b">
        <f t="shared" si="834"/>
        <v>1</v>
      </c>
      <c r="O2097" s="112" t="b">
        <f t="shared" si="835"/>
        <v>1</v>
      </c>
      <c r="P2097" s="113">
        <f t="shared" si="836"/>
        <v>6</v>
      </c>
      <c r="Q2097" s="113">
        <f t="shared" si="837"/>
        <v>19</v>
      </c>
      <c r="R2097" s="114" t="str">
        <f t="shared" si="853"/>
        <v>0.6-0.07</v>
      </c>
      <c r="S2097" s="127">
        <f t="shared" si="838"/>
        <v>-3.3639724247800033E-2</v>
      </c>
      <c r="T2097" s="112" t="b">
        <f t="shared" si="839"/>
        <v>1</v>
      </c>
      <c r="U2097" s="22">
        <f t="shared" si="840"/>
        <v>8.2082364485467636</v>
      </c>
      <c r="V2097" s="22">
        <f t="shared" si="841"/>
        <v>0.62665937913850467</v>
      </c>
      <c r="W2097" s="81">
        <f t="shared" si="842"/>
        <v>9</v>
      </c>
      <c r="X2097" s="22">
        <f t="shared" si="843"/>
        <v>0.19946062873893722</v>
      </c>
      <c r="Y2097" s="3">
        <f>IF(U2097&gt;'Power Curve'!$C$37,0,INDEX(Ci,$W2097,1)*POWER(1-X2097,3)+INDEX(Ci,$W2097,2)*3*X2097*POWER(1-X2097,2)+INDEX(Ci,$W2097,3)*3*POWER(X2097,2)*(1-X2097)+INDEX(Ci,$W2097,4)*POWER(X2097,3))</f>
        <v>941.33642570789004</v>
      </c>
      <c r="Z2097" s="3">
        <f t="shared" si="844"/>
        <v>909.67012792266689</v>
      </c>
      <c r="AA2097" s="3">
        <f t="shared" si="845"/>
        <v>436.21999740600597</v>
      </c>
      <c r="AB2097" s="3">
        <f t="shared" si="854"/>
        <v>473.45013051666092</v>
      </c>
      <c r="AC2097" s="3">
        <f t="shared" si="855"/>
        <v>473.45013051666092</v>
      </c>
      <c r="AE2097" s="34">
        <f t="shared" si="846"/>
        <v>8</v>
      </c>
      <c r="AF2097" s="73" t="b">
        <f>COUNTIF('Power Curve'!$D$2:$D$31,AE2097)&gt;0</f>
        <v>1</v>
      </c>
      <c r="AG2097" s="73" t="b">
        <f t="shared" si="847"/>
        <v>0</v>
      </c>
      <c r="AH2097" s="73" t="b">
        <f t="shared" si="856"/>
        <v>1</v>
      </c>
      <c r="AI2097" s="34" t="str">
        <f t="shared" si="848"/>
        <v>Outer</v>
      </c>
      <c r="AJ2097" s="35" t="str">
        <f t="shared" si="857"/>
        <v>0.6-0.7</v>
      </c>
      <c r="AK2097" s="36" t="str">
        <f t="shared" si="849"/>
        <v>15-16</v>
      </c>
      <c r="AL2097" s="36" t="str">
        <f t="shared" si="850"/>
        <v>Mar</v>
      </c>
      <c r="AM2097" s="35" t="str">
        <f t="shared" si="851"/>
        <v>205-215</v>
      </c>
      <c r="AN2097" s="36" t="str">
        <f t="shared" si="852"/>
        <v>HWS-LTI</v>
      </c>
    </row>
    <row r="2098" spans="5:40" x14ac:dyDescent="0.3">
      <c r="E2098" s="12">
        <v>40983.770833333336</v>
      </c>
      <c r="F2098" s="16">
        <v>10.58</v>
      </c>
      <c r="G2098" s="16">
        <v>996.61001205444313</v>
      </c>
      <c r="H2098" s="29">
        <v>1.1746917854316445</v>
      </c>
      <c r="I2098" s="26">
        <v>210</v>
      </c>
      <c r="J2098" s="30">
        <v>8.4120982986767484E-2</v>
      </c>
      <c r="K2098" s="31">
        <v>0.294113613826328</v>
      </c>
      <c r="L2098" s="111">
        <f t="shared" si="832"/>
        <v>1</v>
      </c>
      <c r="M2098" s="112">
        <f t="shared" si="833"/>
        <v>0.08</v>
      </c>
      <c r="N2098" s="112" t="b">
        <f t="shared" si="834"/>
        <v>1</v>
      </c>
      <c r="O2098" s="112" t="b">
        <f t="shared" si="835"/>
        <v>1</v>
      </c>
      <c r="P2098" s="113">
        <f t="shared" si="836"/>
        <v>10</v>
      </c>
      <c r="Q2098" s="113">
        <f t="shared" si="837"/>
        <v>18</v>
      </c>
      <c r="R2098" s="114" t="str">
        <f t="shared" si="853"/>
        <v>1-0.08</v>
      </c>
      <c r="S2098" s="127">
        <f t="shared" si="838"/>
        <v>6.6467624446601226E-3</v>
      </c>
      <c r="T2098" s="112" t="b">
        <f t="shared" si="839"/>
        <v>1</v>
      </c>
      <c r="U2098" s="22">
        <f t="shared" si="840"/>
        <v>10.43313792430955</v>
      </c>
      <c r="V2098" s="22">
        <f t="shared" si="841"/>
        <v>0.97052507436491198</v>
      </c>
      <c r="W2098" s="81">
        <f t="shared" si="842"/>
        <v>11</v>
      </c>
      <c r="X2098" s="22">
        <f t="shared" si="843"/>
        <v>0.46895737412206995</v>
      </c>
      <c r="Y2098" s="3">
        <f>IF(U2098&gt;'Power Curve'!$C$37,0,INDEX(Ci,$W2098,1)*POWER(1-X2098,3)+INDEX(Ci,$W2098,2)*3*X2098*POWER(1-X2098,2)+INDEX(Ci,$W2098,3)*3*POWER(X2098,2)*(1-X2098)+INDEX(Ci,$W2098,4)*POWER(X2098,3))</f>
        <v>1653.7484720960047</v>
      </c>
      <c r="Z2098" s="3">
        <f t="shared" si="844"/>
        <v>1664.7405453332467</v>
      </c>
      <c r="AA2098" s="3">
        <f t="shared" si="845"/>
        <v>996.61001205444313</v>
      </c>
      <c r="AB2098" s="3">
        <f t="shared" si="854"/>
        <v>668.13053327880357</v>
      </c>
      <c r="AC2098" s="3">
        <f t="shared" si="855"/>
        <v>668.13053327880357</v>
      </c>
      <c r="AE2098" s="34">
        <f t="shared" si="846"/>
        <v>10</v>
      </c>
      <c r="AF2098" s="73" t="b">
        <f>COUNTIF('Power Curve'!$D$2:$D$31,AE2098)&gt;0</f>
        <v>1</v>
      </c>
      <c r="AG2098" s="73" t="b">
        <f t="shared" si="847"/>
        <v>0</v>
      </c>
      <c r="AH2098" s="73" t="b">
        <f t="shared" si="856"/>
        <v>1</v>
      </c>
      <c r="AI2098" s="34" t="str">
        <f t="shared" si="848"/>
        <v>Outer</v>
      </c>
      <c r="AJ2098" s="35" t="str">
        <f t="shared" si="857"/>
        <v>0.9-1.0</v>
      </c>
      <c r="AK2098" s="36" t="str">
        <f t="shared" si="849"/>
        <v>18-19</v>
      </c>
      <c r="AL2098" s="36" t="str">
        <f t="shared" si="850"/>
        <v>Mar</v>
      </c>
      <c r="AM2098" s="35" t="str">
        <f t="shared" si="851"/>
        <v>205-215</v>
      </c>
      <c r="AN2098" s="36" t="str">
        <f t="shared" si="852"/>
        <v>HWS-LTI</v>
      </c>
    </row>
    <row r="2099" spans="5:40" x14ac:dyDescent="0.3">
      <c r="E2099" s="12">
        <v>40984.430555555555</v>
      </c>
      <c r="F2099" s="16">
        <v>18.55</v>
      </c>
      <c r="G2099" s="16">
        <v>1963.0200500488311</v>
      </c>
      <c r="H2099" s="29">
        <v>1.1661023699024424</v>
      </c>
      <c r="I2099" s="26">
        <v>271.7</v>
      </c>
      <c r="J2099" s="30">
        <v>0.15471698113207547</v>
      </c>
      <c r="K2099" s="31">
        <v>0.18383560455530989</v>
      </c>
      <c r="L2099" s="111">
        <f t="shared" si="832"/>
        <v>2.2000000000000002</v>
      </c>
      <c r="M2099" s="112">
        <f t="shared" si="833"/>
        <v>0.15000000000000002</v>
      </c>
      <c r="N2099" s="112" t="b">
        <f t="shared" si="834"/>
        <v>0</v>
      </c>
      <c r="O2099" s="112" t="b">
        <f t="shared" si="835"/>
        <v>1</v>
      </c>
      <c r="P2099" s="113">
        <f t="shared" si="836"/>
        <v>22</v>
      </c>
      <c r="Q2099" s="113">
        <f t="shared" si="837"/>
        <v>10.999999999999998</v>
      </c>
      <c r="R2099" s="114" t="str">
        <f t="shared" si="853"/>
        <v>2.2-0.15</v>
      </c>
      <c r="S2099" s="127">
        <f t="shared" si="838"/>
        <v>0</v>
      </c>
      <c r="T2099" s="112" t="b">
        <f t="shared" si="839"/>
        <v>0</v>
      </c>
      <c r="U2099" s="22">
        <f t="shared" si="840"/>
        <v>18.247811122569036</v>
      </c>
      <c r="V2099" s="22">
        <f t="shared" si="841"/>
        <v>2.1783080083779294</v>
      </c>
      <c r="W2099" s="81">
        <f t="shared" si="842"/>
        <v>19</v>
      </c>
      <c r="X2099" s="22">
        <f t="shared" si="843"/>
        <v>0.57833836963097607</v>
      </c>
      <c r="Y2099" s="3">
        <f>IF(U2099&gt;'Power Curve'!$C$37,0,INDEX(Ci,$W2099,1)*POWER(1-X2099,3)+INDEX(Ci,$W2099,2)*3*X2099*POWER(1-X2099,2)+INDEX(Ci,$W2099,3)*3*POWER(X2099,2)*(1-X2099)+INDEX(Ci,$W2099,4)*POWER(X2099,3))</f>
        <v>1985.8210159142454</v>
      </c>
      <c r="Z2099" s="3">
        <f t="shared" si="844"/>
        <v>1985.8210159142454</v>
      </c>
      <c r="AA2099" s="3">
        <f t="shared" si="845"/>
        <v>1963.0200500488311</v>
      </c>
      <c r="AB2099" s="3">
        <f t="shared" si="854"/>
        <v>22.800965865414355</v>
      </c>
      <c r="AC2099" s="3">
        <f t="shared" si="855"/>
        <v>22.800965865414355</v>
      </c>
      <c r="AE2099" s="34">
        <f t="shared" si="846"/>
        <v>18</v>
      </c>
      <c r="AF2099" s="73" t="b">
        <f>COUNTIF('Power Curve'!$D$2:$D$31,AE2099)&gt;0</f>
        <v>1</v>
      </c>
      <c r="AG2099" s="73" t="b">
        <f t="shared" si="847"/>
        <v>0</v>
      </c>
      <c r="AH2099" s="73" t="b">
        <f t="shared" si="856"/>
        <v>1</v>
      </c>
      <c r="AI2099" s="34" t="str">
        <f t="shared" si="848"/>
        <v>Outer</v>
      </c>
      <c r="AJ2099" s="35" t="str">
        <f t="shared" si="857"/>
        <v>2.1-2.2</v>
      </c>
      <c r="AK2099" s="36" t="str">
        <f t="shared" si="849"/>
        <v>10-11</v>
      </c>
      <c r="AL2099" s="36" t="str">
        <f t="shared" si="850"/>
        <v>Mar</v>
      </c>
      <c r="AM2099" s="35" t="str">
        <f t="shared" si="851"/>
        <v>265-275</v>
      </c>
      <c r="AN2099" s="36" t="str">
        <f t="shared" si="852"/>
        <v>HWS-HTI</v>
      </c>
    </row>
    <row r="2100" spans="5:40" x14ac:dyDescent="0.3">
      <c r="E2100" s="12">
        <v>40984.4375</v>
      </c>
      <c r="F2100" s="16">
        <v>18.059999999999999</v>
      </c>
      <c r="G2100" s="16">
        <v>1969.4299468994191</v>
      </c>
      <c r="H2100" s="29">
        <v>1.1669049172235011</v>
      </c>
      <c r="I2100" s="26">
        <v>277.2</v>
      </c>
      <c r="J2100" s="30">
        <v>0.16002214839424145</v>
      </c>
      <c r="K2100" s="31">
        <v>0.1614087413357895</v>
      </c>
      <c r="L2100" s="111">
        <f t="shared" si="832"/>
        <v>2.1</v>
      </c>
      <c r="M2100" s="112">
        <f t="shared" si="833"/>
        <v>0.16</v>
      </c>
      <c r="N2100" s="112" t="b">
        <f t="shared" si="834"/>
        <v>0</v>
      </c>
      <c r="O2100" s="112" t="b">
        <f t="shared" si="835"/>
        <v>1</v>
      </c>
      <c r="P2100" s="113">
        <f t="shared" si="836"/>
        <v>21</v>
      </c>
      <c r="Q2100" s="113">
        <f t="shared" si="837"/>
        <v>10</v>
      </c>
      <c r="R2100" s="114" t="str">
        <f t="shared" si="853"/>
        <v>2.1-0.16</v>
      </c>
      <c r="S2100" s="127">
        <f t="shared" si="838"/>
        <v>0</v>
      </c>
      <c r="T2100" s="112" t="b">
        <f t="shared" si="839"/>
        <v>0</v>
      </c>
      <c r="U2100" s="22">
        <f t="shared" si="840"/>
        <v>17.769868189804445</v>
      </c>
      <c r="V2100" s="22">
        <f t="shared" si="841"/>
        <v>2.1044403874320179</v>
      </c>
      <c r="W2100" s="81">
        <f t="shared" si="842"/>
        <v>18</v>
      </c>
      <c r="X2100" s="22">
        <f t="shared" si="843"/>
        <v>0.84244173792488264</v>
      </c>
      <c r="Y2100" s="3">
        <f>IF(U2100&gt;'Power Curve'!$C$37,0,INDEX(Ci,$W2100,1)*POWER(1-X2100,3)+INDEX(Ci,$W2100,2)*3*X2100*POWER(1-X2100,2)+INDEX(Ci,$W2100,3)*3*POWER(X2100,2)*(1-X2100)+INDEX(Ci,$W2100,4)*POWER(X2100,3))</f>
        <v>1980.2995785253715</v>
      </c>
      <c r="Z2100" s="3">
        <f t="shared" si="844"/>
        <v>1980.2995785253715</v>
      </c>
      <c r="AA2100" s="3">
        <f t="shared" si="845"/>
        <v>1969.4299468994191</v>
      </c>
      <c r="AB2100" s="3">
        <f t="shared" si="854"/>
        <v>10.869631625952479</v>
      </c>
      <c r="AC2100" s="3">
        <f t="shared" si="855"/>
        <v>10.869631625952479</v>
      </c>
      <c r="AE2100" s="34">
        <f t="shared" si="846"/>
        <v>18</v>
      </c>
      <c r="AF2100" s="73" t="b">
        <f>COUNTIF('Power Curve'!$D$2:$D$31,AE2100)&gt;0</f>
        <v>1</v>
      </c>
      <c r="AG2100" s="73" t="b">
        <f t="shared" si="847"/>
        <v>0</v>
      </c>
      <c r="AH2100" s="73" t="b">
        <f t="shared" si="856"/>
        <v>1</v>
      </c>
      <c r="AI2100" s="34" t="str">
        <f t="shared" si="848"/>
        <v>Outer</v>
      </c>
      <c r="AJ2100" s="35" t="str">
        <f t="shared" si="857"/>
        <v>2.1-2.2</v>
      </c>
      <c r="AK2100" s="36" t="str">
        <f t="shared" si="849"/>
        <v>10-11</v>
      </c>
      <c r="AL2100" s="36" t="str">
        <f t="shared" si="850"/>
        <v>Mar</v>
      </c>
      <c r="AM2100" s="35" t="str">
        <f t="shared" si="851"/>
        <v>275-285</v>
      </c>
      <c r="AN2100" s="36" t="str">
        <f t="shared" si="852"/>
        <v>HWS-HTI</v>
      </c>
    </row>
    <row r="2101" spans="5:40" x14ac:dyDescent="0.3">
      <c r="E2101" s="12">
        <v>40984.444444444445</v>
      </c>
      <c r="F2101" s="16">
        <v>16.62</v>
      </c>
      <c r="G2101" s="16">
        <v>1961.739974975588</v>
      </c>
      <c r="H2101" s="29">
        <v>1.1675975511751766</v>
      </c>
      <c r="I2101" s="26">
        <v>266.2</v>
      </c>
      <c r="J2101" s="30">
        <v>0.16004813477737664</v>
      </c>
      <c r="K2101" s="31">
        <v>0.12508508030624868</v>
      </c>
      <c r="L2101" s="111">
        <f t="shared" si="832"/>
        <v>1.9000000000000001</v>
      </c>
      <c r="M2101" s="112">
        <f t="shared" si="833"/>
        <v>0.16</v>
      </c>
      <c r="N2101" s="112" t="b">
        <f t="shared" si="834"/>
        <v>1</v>
      </c>
      <c r="O2101" s="112" t="b">
        <f t="shared" si="835"/>
        <v>1</v>
      </c>
      <c r="P2101" s="113">
        <f t="shared" si="836"/>
        <v>19</v>
      </c>
      <c r="Q2101" s="113">
        <f t="shared" si="837"/>
        <v>10</v>
      </c>
      <c r="R2101" s="114" t="str">
        <f t="shared" si="853"/>
        <v>1.9-0.16</v>
      </c>
      <c r="S2101" s="127">
        <f t="shared" si="838"/>
        <v>-2.0218002221906103E-2</v>
      </c>
      <c r="T2101" s="112" t="b">
        <f t="shared" si="839"/>
        <v>1</v>
      </c>
      <c r="U2101" s="22">
        <f t="shared" si="840"/>
        <v>16.356236506519284</v>
      </c>
      <c r="V2101" s="22">
        <f t="shared" si="841"/>
        <v>1.8859590538258755</v>
      </c>
      <c r="W2101" s="81">
        <f t="shared" si="842"/>
        <v>17</v>
      </c>
      <c r="X2101" s="22">
        <f t="shared" si="843"/>
        <v>0.36231184478504258</v>
      </c>
      <c r="Y2101" s="3">
        <f>IF(U2101&gt;'Power Curve'!$C$37,0,INDEX(Ci,$W2101,1)*POWER(1-X2101,3)+INDEX(Ci,$W2101,2)*3*X2101*POWER(1-X2101,2)+INDEX(Ci,$W2101,3)*3*POWER(X2101,2)*(1-X2101)+INDEX(Ci,$W2101,4)*POWER(X2101,3))</f>
        <v>1983.6743392795242</v>
      </c>
      <c r="Z2101" s="3">
        <f t="shared" si="844"/>
        <v>1943.5684070804327</v>
      </c>
      <c r="AA2101" s="3">
        <f t="shared" si="845"/>
        <v>1961.739974975588</v>
      </c>
      <c r="AB2101" s="3">
        <f t="shared" si="854"/>
        <v>-18.171567895155249</v>
      </c>
      <c r="AC2101" s="3">
        <f t="shared" si="855"/>
        <v>18.171567895155249</v>
      </c>
      <c r="AE2101" s="34">
        <f t="shared" si="846"/>
        <v>16</v>
      </c>
      <c r="AF2101" s="73" t="b">
        <f>COUNTIF('Power Curve'!$D$2:$D$31,AE2101)&gt;0</f>
        <v>1</v>
      </c>
      <c r="AG2101" s="73" t="b">
        <f t="shared" si="847"/>
        <v>0</v>
      </c>
      <c r="AH2101" s="73" t="b">
        <f t="shared" si="856"/>
        <v>1</v>
      </c>
      <c r="AI2101" s="34" t="str">
        <f t="shared" si="848"/>
        <v>Outer</v>
      </c>
      <c r="AJ2101" s="35" t="str">
        <f t="shared" si="857"/>
        <v>1.8-1.9</v>
      </c>
      <c r="AK2101" s="36" t="str">
        <f t="shared" si="849"/>
        <v>10-11</v>
      </c>
      <c r="AL2101" s="36" t="str">
        <f t="shared" si="850"/>
        <v>Mar</v>
      </c>
      <c r="AM2101" s="35" t="str">
        <f t="shared" si="851"/>
        <v>265-275</v>
      </c>
      <c r="AN2101" s="36" t="str">
        <f t="shared" si="852"/>
        <v>HWS-HTI</v>
      </c>
    </row>
    <row r="2102" spans="5:40" x14ac:dyDescent="0.3">
      <c r="E2102" s="12">
        <v>40984.472222222219</v>
      </c>
      <c r="F2102" s="16">
        <v>17.170000000000002</v>
      </c>
      <c r="G2102" s="16">
        <v>1972.929992675781</v>
      </c>
      <c r="H2102" s="29">
        <v>1.170116476896409</v>
      </c>
      <c r="I2102" s="26">
        <v>277.2</v>
      </c>
      <c r="J2102" s="30">
        <v>0.1118229470005824</v>
      </c>
      <c r="K2102" s="31">
        <v>9.2589003299378123E-2</v>
      </c>
      <c r="L2102" s="111">
        <f t="shared" si="832"/>
        <v>2</v>
      </c>
      <c r="M2102" s="112">
        <f t="shared" si="833"/>
        <v>0.11</v>
      </c>
      <c r="N2102" s="112" t="b">
        <f t="shared" si="834"/>
        <v>1</v>
      </c>
      <c r="O2102" s="112" t="b">
        <f t="shared" si="835"/>
        <v>1</v>
      </c>
      <c r="P2102" s="113">
        <f t="shared" si="836"/>
        <v>19.999999999999996</v>
      </c>
      <c r="Q2102" s="113">
        <f t="shared" si="837"/>
        <v>15</v>
      </c>
      <c r="R2102" s="114" t="str">
        <f t="shared" si="853"/>
        <v>2-0.11</v>
      </c>
      <c r="S2102" s="127">
        <f t="shared" si="838"/>
        <v>4.8156202281070699E-4</v>
      </c>
      <c r="T2102" s="112" t="b">
        <f t="shared" si="839"/>
        <v>1</v>
      </c>
      <c r="U2102" s="22">
        <f t="shared" si="840"/>
        <v>16.909650466909021</v>
      </c>
      <c r="V2102" s="22">
        <f t="shared" si="841"/>
        <v>1.9714909653781267</v>
      </c>
      <c r="W2102" s="81">
        <f t="shared" si="842"/>
        <v>17</v>
      </c>
      <c r="X2102" s="22">
        <f t="shared" si="843"/>
        <v>0.92192218775822088</v>
      </c>
      <c r="Y2102" s="3">
        <f>IF(U2102&gt;'Power Curve'!$C$37,0,INDEX(Ci,$W2102,1)*POWER(1-X2102,3)+INDEX(Ci,$W2102,2)*3*X2102*POWER(1-X2102,2)+INDEX(Ci,$W2102,3)*3*POWER(X2102,2)*(1-X2102)+INDEX(Ci,$W2102,4)*POWER(X2102,3))</f>
        <v>1985.1391655410389</v>
      </c>
      <c r="Z2102" s="3">
        <f t="shared" si="844"/>
        <v>1986.0951331731576</v>
      </c>
      <c r="AA2102" s="3">
        <f t="shared" si="845"/>
        <v>1972.929992675781</v>
      </c>
      <c r="AB2102" s="3">
        <f t="shared" si="854"/>
        <v>13.165140497376569</v>
      </c>
      <c r="AC2102" s="3">
        <f t="shared" si="855"/>
        <v>13.165140497376569</v>
      </c>
      <c r="AE2102" s="34">
        <f t="shared" si="846"/>
        <v>17</v>
      </c>
      <c r="AF2102" s="73" t="b">
        <f>COUNTIF('Power Curve'!$D$2:$D$31,AE2102)&gt;0</f>
        <v>1</v>
      </c>
      <c r="AG2102" s="73" t="b">
        <f t="shared" si="847"/>
        <v>0</v>
      </c>
      <c r="AH2102" s="73" t="b">
        <f t="shared" si="856"/>
        <v>1</v>
      </c>
      <c r="AI2102" s="34" t="str">
        <f t="shared" si="848"/>
        <v>Outer</v>
      </c>
      <c r="AJ2102" s="35" t="str">
        <f t="shared" si="857"/>
        <v>1.9-2.0</v>
      </c>
      <c r="AK2102" s="36" t="str">
        <f t="shared" si="849"/>
        <v>11-12</v>
      </c>
      <c r="AL2102" s="36" t="str">
        <f t="shared" si="850"/>
        <v>Mar</v>
      </c>
      <c r="AM2102" s="35" t="str">
        <f t="shared" si="851"/>
        <v>275-285</v>
      </c>
      <c r="AN2102" s="36" t="str">
        <f t="shared" si="852"/>
        <v>Inner-TI</v>
      </c>
    </row>
    <row r="2103" spans="5:40" x14ac:dyDescent="0.3">
      <c r="E2103" s="12">
        <v>40984.479166666664</v>
      </c>
      <c r="F2103" s="16">
        <v>15.55</v>
      </c>
      <c r="G2103" s="16">
        <v>1978.429992675781</v>
      </c>
      <c r="H2103" s="29">
        <v>1.1710698203835357</v>
      </c>
      <c r="I2103" s="26">
        <v>274.89999999999998</v>
      </c>
      <c r="J2103" s="30">
        <v>0.12218649517684886</v>
      </c>
      <c r="K2103" s="31">
        <v>0.13921211874335079</v>
      </c>
      <c r="L2103" s="111">
        <f t="shared" si="832"/>
        <v>1.7000000000000002</v>
      </c>
      <c r="M2103" s="112">
        <f t="shared" si="833"/>
        <v>0.12</v>
      </c>
      <c r="N2103" s="112" t="b">
        <f t="shared" si="834"/>
        <v>1</v>
      </c>
      <c r="O2103" s="112" t="b">
        <f t="shared" si="835"/>
        <v>1</v>
      </c>
      <c r="P2103" s="113">
        <f t="shared" si="836"/>
        <v>17</v>
      </c>
      <c r="Q2103" s="113">
        <f t="shared" si="837"/>
        <v>14</v>
      </c>
      <c r="R2103" s="114" t="str">
        <f t="shared" si="853"/>
        <v>1.7-0.12</v>
      </c>
      <c r="S2103" s="127">
        <f t="shared" si="838"/>
        <v>-1.9369753789638688E-3</v>
      </c>
      <c r="T2103" s="112" t="b">
        <f t="shared" si="839"/>
        <v>1</v>
      </c>
      <c r="U2103" s="22">
        <f t="shared" si="840"/>
        <v>15.318372522130407</v>
      </c>
      <c r="V2103" s="22">
        <f t="shared" si="841"/>
        <v>1.7255538294012858</v>
      </c>
      <c r="W2103" s="81">
        <f t="shared" si="842"/>
        <v>16</v>
      </c>
      <c r="X2103" s="22">
        <f t="shared" si="843"/>
        <v>0.31876155813669049</v>
      </c>
      <c r="Y2103" s="3">
        <f>IF(U2103&gt;'Power Curve'!$C$37,0,INDEX(Ci,$W2103,1)*POWER(1-X2103,3)+INDEX(Ci,$W2103,2)*3*X2103*POWER(1-X2103,2)+INDEX(Ci,$W2103,3)*3*POWER(X2103,2)*(1-X2103)+INDEX(Ci,$W2103,4)*POWER(X2103,3))</f>
        <v>1980.1844284964345</v>
      </c>
      <c r="Z2103" s="3">
        <f t="shared" si="844"/>
        <v>1976.3488600126293</v>
      </c>
      <c r="AA2103" s="3">
        <f t="shared" si="845"/>
        <v>1978.429992675781</v>
      </c>
      <c r="AB2103" s="3">
        <f t="shared" si="854"/>
        <v>-2.0811326631517204</v>
      </c>
      <c r="AC2103" s="3">
        <f t="shared" si="855"/>
        <v>2.0811326631517204</v>
      </c>
      <c r="AE2103" s="34">
        <f t="shared" si="846"/>
        <v>15</v>
      </c>
      <c r="AF2103" s="73" t="b">
        <f>COUNTIF('Power Curve'!$D$2:$D$31,AE2103)&gt;0</f>
        <v>1</v>
      </c>
      <c r="AG2103" s="73" t="b">
        <f t="shared" si="847"/>
        <v>0</v>
      </c>
      <c r="AH2103" s="73" t="b">
        <f t="shared" si="856"/>
        <v>1</v>
      </c>
      <c r="AI2103" s="34" t="str">
        <f t="shared" si="848"/>
        <v>Inner</v>
      </c>
      <c r="AJ2103" s="35" t="str">
        <f t="shared" si="857"/>
        <v>1.7-1.8</v>
      </c>
      <c r="AK2103" s="36" t="str">
        <f t="shared" si="849"/>
        <v>11-12</v>
      </c>
      <c r="AL2103" s="36" t="str">
        <f t="shared" si="850"/>
        <v>Mar</v>
      </c>
      <c r="AM2103" s="35" t="str">
        <f t="shared" si="851"/>
        <v>265-275</v>
      </c>
      <c r="AN2103" s="36" t="str">
        <f t="shared" si="852"/>
        <v>Inner-TI</v>
      </c>
    </row>
    <row r="2104" spans="5:40" x14ac:dyDescent="0.3">
      <c r="E2104" s="12">
        <v>40984.506944444445</v>
      </c>
      <c r="F2104" s="16">
        <v>14.71</v>
      </c>
      <c r="G2104" s="16">
        <v>1976.080017089841</v>
      </c>
      <c r="H2104" s="29">
        <v>1.1719148669060087</v>
      </c>
      <c r="I2104" s="26">
        <v>268.10000000000002</v>
      </c>
      <c r="J2104" s="30">
        <v>0.13392250169952413</v>
      </c>
      <c r="K2104" s="31">
        <v>0.10249081391743065</v>
      </c>
      <c r="L2104" s="111">
        <f t="shared" si="832"/>
        <v>1.6</v>
      </c>
      <c r="M2104" s="112">
        <f t="shared" si="833"/>
        <v>0.13</v>
      </c>
      <c r="N2104" s="112" t="b">
        <f t="shared" si="834"/>
        <v>1</v>
      </c>
      <c r="O2104" s="112" t="b">
        <f t="shared" si="835"/>
        <v>1</v>
      </c>
      <c r="P2104" s="113">
        <f t="shared" si="836"/>
        <v>16</v>
      </c>
      <c r="Q2104" s="113">
        <f t="shared" si="837"/>
        <v>13</v>
      </c>
      <c r="R2104" s="114" t="str">
        <f t="shared" si="853"/>
        <v>1.6-0.13</v>
      </c>
      <c r="S2104" s="127">
        <f t="shared" si="838"/>
        <v>-5.0184284528389592E-3</v>
      </c>
      <c r="T2104" s="112" t="b">
        <f t="shared" si="839"/>
        <v>1</v>
      </c>
      <c r="U2104" s="22">
        <f t="shared" si="840"/>
        <v>14.494369587893726</v>
      </c>
      <c r="V2104" s="22">
        <f t="shared" si="841"/>
        <v>1.5982015196758614</v>
      </c>
      <c r="W2104" s="81">
        <f t="shared" si="842"/>
        <v>15</v>
      </c>
      <c r="X2104" s="22">
        <f t="shared" si="843"/>
        <v>0.51657428986724518</v>
      </c>
      <c r="Y2104" s="3">
        <f>IF(U2104&gt;'Power Curve'!$C$37,0,INDEX(Ci,$W2104,1)*POWER(1-X2104,3)+INDEX(Ci,$W2104,2)*3*X2104*POWER(1-X2104,2)+INDEX(Ci,$W2104,3)*3*POWER(X2104,2)*(1-X2104)+INDEX(Ci,$W2104,4)*POWER(X2104,3))</f>
        <v>1977.4287007908142</v>
      </c>
      <c r="Z2104" s="3">
        <f t="shared" si="844"/>
        <v>1967.5051163353053</v>
      </c>
      <c r="AA2104" s="3">
        <f t="shared" si="845"/>
        <v>1976.080017089841</v>
      </c>
      <c r="AB2104" s="3">
        <f t="shared" si="854"/>
        <v>-8.5749007545357472</v>
      </c>
      <c r="AC2104" s="3">
        <f t="shared" si="855"/>
        <v>8.5749007545357472</v>
      </c>
      <c r="AE2104" s="34">
        <f t="shared" si="846"/>
        <v>14</v>
      </c>
      <c r="AF2104" s="73" t="b">
        <f>COUNTIF('Power Curve'!$D$2:$D$31,AE2104)&gt;0</f>
        <v>1</v>
      </c>
      <c r="AG2104" s="73" t="b">
        <f t="shared" si="847"/>
        <v>0</v>
      </c>
      <c r="AH2104" s="73" t="b">
        <f t="shared" si="856"/>
        <v>1</v>
      </c>
      <c r="AI2104" s="34" t="str">
        <f t="shared" si="848"/>
        <v>Inner</v>
      </c>
      <c r="AJ2104" s="35" t="str">
        <f t="shared" si="857"/>
        <v>1.5-1.6</v>
      </c>
      <c r="AK2104" s="36" t="str">
        <f t="shared" si="849"/>
        <v>12-13</v>
      </c>
      <c r="AL2104" s="36" t="str">
        <f t="shared" si="850"/>
        <v>Mar</v>
      </c>
      <c r="AM2104" s="35" t="str">
        <f t="shared" si="851"/>
        <v>265-275</v>
      </c>
      <c r="AN2104" s="36" t="str">
        <f t="shared" si="852"/>
        <v>Inner-TI</v>
      </c>
    </row>
    <row r="2105" spans="5:40" x14ac:dyDescent="0.3">
      <c r="E2105" s="12">
        <v>40984.513888888891</v>
      </c>
      <c r="F2105" s="16">
        <v>13.8</v>
      </c>
      <c r="G2105" s="16">
        <v>1967.3599548339871</v>
      </c>
      <c r="H2105" s="29">
        <v>1.172358791033592</v>
      </c>
      <c r="I2105" s="26">
        <v>266.10000000000002</v>
      </c>
      <c r="J2105" s="30">
        <v>0.12246376811594202</v>
      </c>
      <c r="K2105" s="31">
        <v>0.19111426819160737</v>
      </c>
      <c r="L2105" s="111">
        <f t="shared" si="832"/>
        <v>1.5000000000000002</v>
      </c>
      <c r="M2105" s="112">
        <f t="shared" si="833"/>
        <v>0.12</v>
      </c>
      <c r="N2105" s="112" t="b">
        <f t="shared" si="834"/>
        <v>1</v>
      </c>
      <c r="O2105" s="112" t="b">
        <f t="shared" si="835"/>
        <v>1</v>
      </c>
      <c r="P2105" s="113">
        <f t="shared" si="836"/>
        <v>15</v>
      </c>
      <c r="Q2105" s="113">
        <f t="shared" si="837"/>
        <v>14</v>
      </c>
      <c r="R2105" s="114" t="str">
        <f t="shared" si="853"/>
        <v>1.5-0.12</v>
      </c>
      <c r="S2105" s="127">
        <f t="shared" si="838"/>
        <v>-2.6858717067739375E-4</v>
      </c>
      <c r="T2105" s="112" t="b">
        <f t="shared" si="839"/>
        <v>1</v>
      </c>
      <c r="U2105" s="22">
        <f t="shared" si="840"/>
        <v>13.599425794127125</v>
      </c>
      <c r="V2105" s="22">
        <f t="shared" si="841"/>
        <v>1.4598850714265723</v>
      </c>
      <c r="W2105" s="81">
        <f t="shared" si="842"/>
        <v>14</v>
      </c>
      <c r="X2105" s="22">
        <f t="shared" si="843"/>
        <v>0.63246202655159267</v>
      </c>
      <c r="Y2105" s="3">
        <f>IF(U2105&gt;'Power Curve'!$C$37,0,INDEX(Ci,$W2105,1)*POWER(1-X2105,3)+INDEX(Ci,$W2105,2)*3*X2105*POWER(1-X2105,2)+INDEX(Ci,$W2105,3)*3*POWER(X2105,2)*(1-X2105)+INDEX(Ci,$W2105,4)*POWER(X2105,3))</f>
        <v>1969.545835787045</v>
      </c>
      <c r="Z2105" s="3">
        <f t="shared" si="844"/>
        <v>1969.0168410434917</v>
      </c>
      <c r="AA2105" s="3">
        <f t="shared" si="845"/>
        <v>1967.3599548339871</v>
      </c>
      <c r="AB2105" s="3">
        <f t="shared" si="854"/>
        <v>1.6568862095045915</v>
      </c>
      <c r="AC2105" s="3">
        <f t="shared" si="855"/>
        <v>1.6568862095045915</v>
      </c>
      <c r="AE2105" s="34">
        <f t="shared" si="846"/>
        <v>14</v>
      </c>
      <c r="AF2105" s="73" t="b">
        <f>COUNTIF('Power Curve'!$D$2:$D$31,AE2105)&gt;0</f>
        <v>1</v>
      </c>
      <c r="AG2105" s="73" t="b">
        <f t="shared" si="847"/>
        <v>0</v>
      </c>
      <c r="AH2105" s="73" t="b">
        <f t="shared" si="856"/>
        <v>1</v>
      </c>
      <c r="AI2105" s="34" t="str">
        <f t="shared" si="848"/>
        <v>Inner</v>
      </c>
      <c r="AJ2105" s="35" t="str">
        <f t="shared" si="857"/>
        <v>1.4-1.5</v>
      </c>
      <c r="AK2105" s="36" t="str">
        <f t="shared" si="849"/>
        <v>12-13</v>
      </c>
      <c r="AL2105" s="36" t="str">
        <f t="shared" si="850"/>
        <v>Mar</v>
      </c>
      <c r="AM2105" s="35" t="str">
        <f t="shared" si="851"/>
        <v>265-275</v>
      </c>
      <c r="AN2105" s="36" t="str">
        <f t="shared" si="852"/>
        <v>Inner-TI</v>
      </c>
    </row>
    <row r="2106" spans="5:40" x14ac:dyDescent="0.3">
      <c r="E2106" s="12">
        <v>40984.520833333336</v>
      </c>
      <c r="F2106" s="16">
        <v>14.58</v>
      </c>
      <c r="G2106" s="16">
        <v>1932.909973144529</v>
      </c>
      <c r="H2106" s="29">
        <v>1.1722979565377318</v>
      </c>
      <c r="I2106" s="26">
        <v>272.89999999999998</v>
      </c>
      <c r="J2106" s="30">
        <v>0.18175582990397804</v>
      </c>
      <c r="K2106" s="31">
        <v>0.14288187786570661</v>
      </c>
      <c r="L2106" s="111">
        <f t="shared" si="832"/>
        <v>1.6</v>
      </c>
      <c r="M2106" s="112">
        <f t="shared" si="833"/>
        <v>0.18000000000000002</v>
      </c>
      <c r="N2106" s="112" t="b">
        <f t="shared" si="834"/>
        <v>1</v>
      </c>
      <c r="O2106" s="112" t="b">
        <f t="shared" si="835"/>
        <v>1</v>
      </c>
      <c r="P2106" s="113">
        <f t="shared" si="836"/>
        <v>16</v>
      </c>
      <c r="Q2106" s="113">
        <f t="shared" si="837"/>
        <v>8</v>
      </c>
      <c r="R2106" s="114" t="str">
        <f t="shared" si="853"/>
        <v>1.6-0.18</v>
      </c>
      <c r="S2106" s="127">
        <f t="shared" si="838"/>
        <v>0</v>
      </c>
      <c r="T2106" s="112" t="b">
        <f t="shared" si="839"/>
        <v>0</v>
      </c>
      <c r="U2106" s="22">
        <f t="shared" si="840"/>
        <v>14.367840463580951</v>
      </c>
      <c r="V2106" s="22">
        <f t="shared" si="841"/>
        <v>1.5786460356366034</v>
      </c>
      <c r="W2106" s="81">
        <f t="shared" si="842"/>
        <v>15</v>
      </c>
      <c r="X2106" s="22">
        <f t="shared" si="843"/>
        <v>0.39569599022017465</v>
      </c>
      <c r="Y2106" s="3">
        <f>IF(U2106&gt;'Power Curve'!$C$37,0,INDEX(Ci,$W2106,1)*POWER(1-X2106,3)+INDEX(Ci,$W2106,2)*3*X2106*POWER(1-X2106,2)+INDEX(Ci,$W2106,3)*3*POWER(X2106,2)*(1-X2106)+INDEX(Ci,$W2106,4)*POWER(X2106,3))</f>
        <v>1976.9786967876987</v>
      </c>
      <c r="Z2106" s="3">
        <f t="shared" si="844"/>
        <v>1976.9786967876987</v>
      </c>
      <c r="AA2106" s="3">
        <f t="shared" si="845"/>
        <v>1932.909973144529</v>
      </c>
      <c r="AB2106" s="3">
        <f t="shared" si="854"/>
        <v>44.068723643169733</v>
      </c>
      <c r="AC2106" s="3">
        <f t="shared" si="855"/>
        <v>44.068723643169733</v>
      </c>
      <c r="AE2106" s="34">
        <f t="shared" si="846"/>
        <v>14</v>
      </c>
      <c r="AF2106" s="73" t="b">
        <f>COUNTIF('Power Curve'!$D$2:$D$31,AE2106)&gt;0</f>
        <v>1</v>
      </c>
      <c r="AG2106" s="73" t="b">
        <f t="shared" si="847"/>
        <v>0</v>
      </c>
      <c r="AH2106" s="73" t="b">
        <f t="shared" si="856"/>
        <v>1</v>
      </c>
      <c r="AI2106" s="34" t="str">
        <f t="shared" si="848"/>
        <v>Outer</v>
      </c>
      <c r="AJ2106" s="35" t="str">
        <f t="shared" si="857"/>
        <v>1.5-1.6</v>
      </c>
      <c r="AK2106" s="36" t="str">
        <f t="shared" si="849"/>
        <v>12-13</v>
      </c>
      <c r="AL2106" s="36" t="str">
        <f t="shared" si="850"/>
        <v>Mar</v>
      </c>
      <c r="AM2106" s="35" t="str">
        <f t="shared" si="851"/>
        <v>265-275</v>
      </c>
      <c r="AN2106" s="36" t="str">
        <f t="shared" si="852"/>
        <v>HWS-HTI</v>
      </c>
    </row>
    <row r="2107" spans="5:40" x14ac:dyDescent="0.3">
      <c r="E2107" s="12">
        <v>40984.527777777781</v>
      </c>
      <c r="F2107" s="16">
        <v>13.83</v>
      </c>
      <c r="G2107" s="16">
        <v>1951.6300354003929</v>
      </c>
      <c r="H2107" s="29">
        <v>1.1728698830931865</v>
      </c>
      <c r="I2107" s="26">
        <v>270.3</v>
      </c>
      <c r="J2107" s="30">
        <v>0.14895155459146783</v>
      </c>
      <c r="K2107" s="31">
        <v>0.11775883223401128</v>
      </c>
      <c r="L2107" s="111">
        <f t="shared" si="832"/>
        <v>1.5000000000000002</v>
      </c>
      <c r="M2107" s="112">
        <f t="shared" si="833"/>
        <v>0.15000000000000002</v>
      </c>
      <c r="N2107" s="112" t="b">
        <f t="shared" si="834"/>
        <v>1</v>
      </c>
      <c r="O2107" s="112" t="b">
        <f t="shared" si="835"/>
        <v>1</v>
      </c>
      <c r="P2107" s="113">
        <f t="shared" si="836"/>
        <v>15</v>
      </c>
      <c r="Q2107" s="113">
        <f t="shared" si="837"/>
        <v>10.999999999999998</v>
      </c>
      <c r="R2107" s="114" t="str">
        <f t="shared" si="853"/>
        <v>1.5-0.15</v>
      </c>
      <c r="S2107" s="127">
        <f t="shared" si="838"/>
        <v>-1.7284598692948454E-2</v>
      </c>
      <c r="T2107" s="112" t="b">
        <f t="shared" si="839"/>
        <v>1</v>
      </c>
      <c r="U2107" s="22">
        <f t="shared" si="840"/>
        <v>13.630970003570102</v>
      </c>
      <c r="V2107" s="22">
        <f t="shared" si="841"/>
        <v>1.4647603306812582</v>
      </c>
      <c r="W2107" s="81">
        <f t="shared" si="842"/>
        <v>14</v>
      </c>
      <c r="X2107" s="22">
        <f t="shared" si="843"/>
        <v>0.6651921747332884</v>
      </c>
      <c r="Y2107" s="3">
        <f>IF(U2107&gt;'Power Curve'!$C$37,0,INDEX(Ci,$W2107,1)*POWER(1-X2107,3)+INDEX(Ci,$W2107,2)*3*X2107*POWER(1-X2107,2)+INDEX(Ci,$W2107,3)*3*POWER(X2107,2)*(1-X2107)+INDEX(Ci,$W2107,4)*POWER(X2107,3))</f>
        <v>1970.214243282524</v>
      </c>
      <c r="Z2107" s="3">
        <f t="shared" si="844"/>
        <v>1936.1598807482544</v>
      </c>
      <c r="AA2107" s="3">
        <f t="shared" si="845"/>
        <v>1951.6300354003929</v>
      </c>
      <c r="AB2107" s="3">
        <f t="shared" si="854"/>
        <v>-15.47015465213849</v>
      </c>
      <c r="AC2107" s="3">
        <f t="shared" si="855"/>
        <v>15.47015465213849</v>
      </c>
      <c r="AE2107" s="34">
        <f t="shared" si="846"/>
        <v>14</v>
      </c>
      <c r="AF2107" s="73" t="b">
        <f>COUNTIF('Power Curve'!$D$2:$D$31,AE2107)&gt;0</f>
        <v>1</v>
      </c>
      <c r="AG2107" s="73" t="b">
        <f t="shared" si="847"/>
        <v>0</v>
      </c>
      <c r="AH2107" s="73" t="b">
        <f t="shared" si="856"/>
        <v>1</v>
      </c>
      <c r="AI2107" s="34" t="str">
        <f t="shared" si="848"/>
        <v>Outer</v>
      </c>
      <c r="AJ2107" s="35" t="str">
        <f t="shared" si="857"/>
        <v>1.4-1.5</v>
      </c>
      <c r="AK2107" s="36" t="str">
        <f t="shared" si="849"/>
        <v>12-13</v>
      </c>
      <c r="AL2107" s="36" t="str">
        <f t="shared" si="850"/>
        <v>Mar</v>
      </c>
      <c r="AM2107" s="35" t="str">
        <f t="shared" si="851"/>
        <v>265-275</v>
      </c>
      <c r="AN2107" s="36" t="str">
        <f t="shared" si="852"/>
        <v>HWS-HTI</v>
      </c>
    </row>
    <row r="2108" spans="5:40" x14ac:dyDescent="0.3">
      <c r="E2108" s="12">
        <v>40984.534722222219</v>
      </c>
      <c r="F2108" s="16">
        <v>13.78</v>
      </c>
      <c r="G2108" s="16">
        <v>1965.3800506591849</v>
      </c>
      <c r="H2108" s="29">
        <v>1.1723405375132934</v>
      </c>
      <c r="I2108" s="26">
        <v>278.89999999999998</v>
      </c>
      <c r="J2108" s="30">
        <v>0.13207547169811321</v>
      </c>
      <c r="K2108" s="31">
        <v>0.1112950380019103</v>
      </c>
      <c r="L2108" s="111">
        <f t="shared" si="832"/>
        <v>1.5000000000000002</v>
      </c>
      <c r="M2108" s="112">
        <f t="shared" si="833"/>
        <v>0.13</v>
      </c>
      <c r="N2108" s="112" t="b">
        <f t="shared" si="834"/>
        <v>1</v>
      </c>
      <c r="O2108" s="112" t="b">
        <f t="shared" si="835"/>
        <v>1</v>
      </c>
      <c r="P2108" s="113">
        <f t="shared" si="836"/>
        <v>15</v>
      </c>
      <c r="Q2108" s="113">
        <f t="shared" si="837"/>
        <v>13</v>
      </c>
      <c r="R2108" s="114" t="str">
        <f t="shared" si="853"/>
        <v>1.5-0.13</v>
      </c>
      <c r="S2108" s="127">
        <f t="shared" si="838"/>
        <v>-1.1197886700886556E-3</v>
      </c>
      <c r="T2108" s="112" t="b">
        <f t="shared" si="839"/>
        <v>1</v>
      </c>
      <c r="U2108" s="22">
        <f t="shared" si="840"/>
        <v>13.579646002697263</v>
      </c>
      <c r="V2108" s="22">
        <f t="shared" si="841"/>
        <v>1.4568280408993528</v>
      </c>
      <c r="W2108" s="81">
        <f t="shared" si="842"/>
        <v>14</v>
      </c>
      <c r="X2108" s="22">
        <f t="shared" si="843"/>
        <v>0.61193859242740822</v>
      </c>
      <c r="Y2108" s="3">
        <f>IF(U2108&gt;'Power Curve'!$C$37,0,INDEX(Ci,$W2108,1)*POWER(1-X2108,3)+INDEX(Ci,$W2108,2)*3*X2108*POWER(1-X2108,2)+INDEX(Ci,$W2108,3)*3*POWER(X2108,2)*(1-X2108)+INDEX(Ci,$W2108,4)*POWER(X2108,3))</f>
        <v>1969.11124172378</v>
      </c>
      <c r="Z2108" s="3">
        <f t="shared" si="844"/>
        <v>1966.9062532651535</v>
      </c>
      <c r="AA2108" s="3">
        <f t="shared" si="845"/>
        <v>1965.3800506591849</v>
      </c>
      <c r="AB2108" s="3">
        <f t="shared" si="854"/>
        <v>1.5262026059685923</v>
      </c>
      <c r="AC2108" s="3">
        <f t="shared" si="855"/>
        <v>1.5262026059685923</v>
      </c>
      <c r="AE2108" s="34">
        <f t="shared" si="846"/>
        <v>14</v>
      </c>
      <c r="AF2108" s="73" t="b">
        <f>COUNTIF('Power Curve'!$D$2:$D$31,AE2108)&gt;0</f>
        <v>1</v>
      </c>
      <c r="AG2108" s="73" t="b">
        <f t="shared" si="847"/>
        <v>0</v>
      </c>
      <c r="AH2108" s="73" t="b">
        <f t="shared" si="856"/>
        <v>1</v>
      </c>
      <c r="AI2108" s="34" t="str">
        <f t="shared" si="848"/>
        <v>Inner</v>
      </c>
      <c r="AJ2108" s="35" t="str">
        <f t="shared" si="857"/>
        <v>1.4-1.5</v>
      </c>
      <c r="AK2108" s="36" t="str">
        <f t="shared" si="849"/>
        <v>12-13</v>
      </c>
      <c r="AL2108" s="36" t="str">
        <f t="shared" si="850"/>
        <v>Mar</v>
      </c>
      <c r="AM2108" s="35" t="str">
        <f t="shared" si="851"/>
        <v>275-285</v>
      </c>
      <c r="AN2108" s="36" t="str">
        <f t="shared" si="852"/>
        <v>Inner-TI</v>
      </c>
    </row>
    <row r="2109" spans="5:40" x14ac:dyDescent="0.3">
      <c r="E2109" s="12">
        <v>40984.541666666664</v>
      </c>
      <c r="F2109" s="16">
        <v>13.33</v>
      </c>
      <c r="G2109" s="16">
        <v>1836.499938964841</v>
      </c>
      <c r="H2109" s="29">
        <v>1.1717205522560112</v>
      </c>
      <c r="I2109" s="26">
        <v>275</v>
      </c>
      <c r="J2109" s="30">
        <v>0.13953488372093023</v>
      </c>
      <c r="K2109" s="31">
        <v>0.11195032986083159</v>
      </c>
      <c r="L2109" s="111">
        <f t="shared" si="832"/>
        <v>1.4000000000000001</v>
      </c>
      <c r="M2109" s="112">
        <f t="shared" si="833"/>
        <v>0.14000000000000001</v>
      </c>
      <c r="N2109" s="112" t="b">
        <f t="shared" si="834"/>
        <v>1</v>
      </c>
      <c r="O2109" s="112" t="b">
        <f t="shared" si="835"/>
        <v>1</v>
      </c>
      <c r="P2109" s="113">
        <f t="shared" si="836"/>
        <v>14</v>
      </c>
      <c r="Q2109" s="113">
        <f t="shared" si="837"/>
        <v>12</v>
      </c>
      <c r="R2109" s="114" t="str">
        <f t="shared" si="853"/>
        <v>1.4-0.14</v>
      </c>
      <c r="S2109" s="127">
        <f t="shared" si="838"/>
        <v>-4.3734296661873655E-3</v>
      </c>
      <c r="T2109" s="112" t="b">
        <f t="shared" si="839"/>
        <v>1</v>
      </c>
      <c r="U2109" s="22">
        <f t="shared" si="840"/>
        <v>13.133872694293741</v>
      </c>
      <c r="V2109" s="22">
        <f t="shared" si="841"/>
        <v>1.3879323390997929</v>
      </c>
      <c r="W2109" s="81">
        <f t="shared" si="842"/>
        <v>14</v>
      </c>
      <c r="X2109" s="22">
        <f t="shared" si="843"/>
        <v>0.14940595340638377</v>
      </c>
      <c r="Y2109" s="3">
        <f>IF(U2109&gt;'Power Curve'!$C$37,0,INDEX(Ci,$W2109,1)*POWER(1-X2109,3)+INDEX(Ci,$W2109,2)*3*X2109*POWER(1-X2109,2)+INDEX(Ci,$W2109,3)*3*POWER(X2109,2)*(1-X2109)+INDEX(Ci,$W2109,4)*POWER(X2109,3))</f>
        <v>1957.2752947860763</v>
      </c>
      <c r="Z2109" s="3">
        <f t="shared" si="844"/>
        <v>1948.7152889469633</v>
      </c>
      <c r="AA2109" s="3">
        <f t="shared" si="845"/>
        <v>1836.499938964841</v>
      </c>
      <c r="AB2109" s="3">
        <f t="shared" si="854"/>
        <v>112.21534998212223</v>
      </c>
      <c r="AC2109" s="3">
        <f t="shared" si="855"/>
        <v>112.21534998212223</v>
      </c>
      <c r="AE2109" s="34">
        <f t="shared" si="846"/>
        <v>13</v>
      </c>
      <c r="AF2109" s="73" t="b">
        <f>COUNTIF('Power Curve'!$D$2:$D$31,AE2109)&gt;0</f>
        <v>1</v>
      </c>
      <c r="AG2109" s="73" t="b">
        <f t="shared" si="847"/>
        <v>0</v>
      </c>
      <c r="AH2109" s="73" t="b">
        <f t="shared" si="856"/>
        <v>1</v>
      </c>
      <c r="AI2109" s="34" t="str">
        <f t="shared" si="848"/>
        <v>Inner</v>
      </c>
      <c r="AJ2109" s="35" t="str">
        <f t="shared" si="857"/>
        <v>1.3-1.4</v>
      </c>
      <c r="AK2109" s="36" t="str">
        <f t="shared" si="849"/>
        <v>13-14</v>
      </c>
      <c r="AL2109" s="36" t="str">
        <f t="shared" si="850"/>
        <v>Mar</v>
      </c>
      <c r="AM2109" s="35" t="str">
        <f t="shared" si="851"/>
        <v>275-285</v>
      </c>
      <c r="AN2109" s="36" t="str">
        <f t="shared" si="852"/>
        <v>Inner-TI</v>
      </c>
    </row>
    <row r="2110" spans="5:40" x14ac:dyDescent="0.3">
      <c r="E2110" s="12">
        <v>40984.548611111109</v>
      </c>
      <c r="F2110" s="16">
        <v>12.02</v>
      </c>
      <c r="G2110" s="16">
        <v>1715.1300354003929</v>
      </c>
      <c r="H2110" s="29">
        <v>1.1722068111785795</v>
      </c>
      <c r="I2110" s="26">
        <v>272.3</v>
      </c>
      <c r="J2110" s="30">
        <v>0.15557404326123128</v>
      </c>
      <c r="K2110" s="31">
        <v>0.12627536855854754</v>
      </c>
      <c r="L2110" s="111">
        <f t="shared" si="832"/>
        <v>1.2000000000000002</v>
      </c>
      <c r="M2110" s="112">
        <f t="shared" si="833"/>
        <v>0.16</v>
      </c>
      <c r="N2110" s="112" t="b">
        <f t="shared" si="834"/>
        <v>1</v>
      </c>
      <c r="O2110" s="112" t="b">
        <f t="shared" si="835"/>
        <v>1</v>
      </c>
      <c r="P2110" s="113">
        <f t="shared" si="836"/>
        <v>12</v>
      </c>
      <c r="Q2110" s="113">
        <f t="shared" si="837"/>
        <v>10</v>
      </c>
      <c r="R2110" s="114" t="str">
        <f t="shared" si="853"/>
        <v>1.2-0.16</v>
      </c>
      <c r="S2110" s="127">
        <f t="shared" si="838"/>
        <v>-1.0885796166371137E-2</v>
      </c>
      <c r="T2110" s="112" t="b">
        <f t="shared" si="839"/>
        <v>1</v>
      </c>
      <c r="U2110" s="22">
        <f t="shared" si="840"/>
        <v>11.844785078885694</v>
      </c>
      <c r="V2110" s="22">
        <f t="shared" si="841"/>
        <v>1.1886996926617894</v>
      </c>
      <c r="W2110" s="81">
        <f t="shared" si="842"/>
        <v>12</v>
      </c>
      <c r="X2110" s="22">
        <f t="shared" si="843"/>
        <v>0.83265727204805828</v>
      </c>
      <c r="Y2110" s="3">
        <f>IF(U2110&gt;'Power Curve'!$C$37,0,INDEX(Ci,$W2110,1)*POWER(1-X2110,3)+INDEX(Ci,$W2110,2)*3*X2110*POWER(1-X2110,2)+INDEX(Ci,$W2110,3)*3*POWER(X2110,2)*(1-X2110)+INDEX(Ci,$W2110,4)*POWER(X2110,3))</f>
        <v>1903.899243130676</v>
      </c>
      <c r="Z2110" s="3">
        <f t="shared" si="844"/>
        <v>1883.1737840486473</v>
      </c>
      <c r="AA2110" s="3">
        <f t="shared" si="845"/>
        <v>1715.1300354003929</v>
      </c>
      <c r="AB2110" s="3">
        <f t="shared" si="854"/>
        <v>168.04374864825445</v>
      </c>
      <c r="AC2110" s="3">
        <f t="shared" si="855"/>
        <v>168.04374864825445</v>
      </c>
      <c r="AE2110" s="34">
        <f t="shared" si="846"/>
        <v>12</v>
      </c>
      <c r="AF2110" s="73" t="b">
        <f>COUNTIF('Power Curve'!$D$2:$D$31,AE2110)&gt;0</f>
        <v>1</v>
      </c>
      <c r="AG2110" s="73" t="b">
        <f t="shared" si="847"/>
        <v>0</v>
      </c>
      <c r="AH2110" s="73" t="b">
        <f t="shared" si="856"/>
        <v>1</v>
      </c>
      <c r="AI2110" s="34" t="str">
        <f t="shared" si="848"/>
        <v>Outer</v>
      </c>
      <c r="AJ2110" s="35" t="str">
        <f t="shared" si="857"/>
        <v>1.1-1.2</v>
      </c>
      <c r="AK2110" s="36" t="str">
        <f t="shared" si="849"/>
        <v>13-14</v>
      </c>
      <c r="AL2110" s="36" t="str">
        <f t="shared" si="850"/>
        <v>Mar</v>
      </c>
      <c r="AM2110" s="35" t="str">
        <f t="shared" si="851"/>
        <v>265-275</v>
      </c>
      <c r="AN2110" s="36" t="str">
        <f t="shared" si="852"/>
        <v>HWS-HTI</v>
      </c>
    </row>
    <row r="2111" spans="5:40" x14ac:dyDescent="0.3">
      <c r="E2111" s="12">
        <v>40984.555555555555</v>
      </c>
      <c r="F2111" s="16">
        <v>12.51</v>
      </c>
      <c r="G2111" s="16">
        <v>1859.639938354492</v>
      </c>
      <c r="H2111" s="29">
        <v>1.1724621658661727</v>
      </c>
      <c r="I2111" s="26">
        <v>271.8</v>
      </c>
      <c r="J2111" s="30">
        <v>0.13749000799360511</v>
      </c>
      <c r="K2111" s="31">
        <v>6.6744116330905587E-2</v>
      </c>
      <c r="L2111" s="111">
        <f t="shared" si="832"/>
        <v>1.3000000000000003</v>
      </c>
      <c r="M2111" s="112">
        <f t="shared" si="833"/>
        <v>0.14000000000000001</v>
      </c>
      <c r="N2111" s="112" t="b">
        <f t="shared" si="834"/>
        <v>1</v>
      </c>
      <c r="O2111" s="112" t="b">
        <f t="shared" si="835"/>
        <v>1</v>
      </c>
      <c r="P2111" s="113">
        <f t="shared" si="836"/>
        <v>13.000000000000002</v>
      </c>
      <c r="Q2111" s="113">
        <f t="shared" si="837"/>
        <v>12</v>
      </c>
      <c r="R2111" s="114" t="str">
        <f t="shared" si="853"/>
        <v>1.3-0.14</v>
      </c>
      <c r="S2111" s="127">
        <f t="shared" si="838"/>
        <v>-8.9101516438049953E-3</v>
      </c>
      <c r="T2111" s="112" t="b">
        <f t="shared" si="839"/>
        <v>1</v>
      </c>
      <c r="U2111" s="22">
        <f t="shared" si="840"/>
        <v>12.328537464378964</v>
      </c>
      <c r="V2111" s="22">
        <f t="shared" si="841"/>
        <v>1.2634651832541524</v>
      </c>
      <c r="W2111" s="81">
        <f t="shared" si="842"/>
        <v>13</v>
      </c>
      <c r="X2111" s="22">
        <f t="shared" si="843"/>
        <v>0.31915770070544502</v>
      </c>
      <c r="Y2111" s="3">
        <f>IF(U2111&gt;'Power Curve'!$C$37,0,INDEX(Ci,$W2111,1)*POWER(1-X2111,3)+INDEX(Ci,$W2111,2)*3*X2111*POWER(1-X2111,2)+INDEX(Ci,$W2111,3)*3*POWER(X2111,2)*(1-X2111)+INDEX(Ci,$W2111,4)*POWER(X2111,3))</f>
        <v>1932.2481506242889</v>
      </c>
      <c r="Z2111" s="3">
        <f t="shared" si="844"/>
        <v>1915.0315265887646</v>
      </c>
      <c r="AA2111" s="3">
        <f t="shared" si="845"/>
        <v>1859.639938354492</v>
      </c>
      <c r="AB2111" s="3">
        <f t="shared" si="854"/>
        <v>55.391588234272604</v>
      </c>
      <c r="AC2111" s="3">
        <f t="shared" si="855"/>
        <v>55.391588234272604</v>
      </c>
      <c r="AE2111" s="34">
        <f t="shared" si="846"/>
        <v>12</v>
      </c>
      <c r="AF2111" s="73" t="b">
        <f>COUNTIF('Power Curve'!$D$2:$D$31,AE2111)&gt;0</f>
        <v>1</v>
      </c>
      <c r="AG2111" s="73" t="b">
        <f t="shared" si="847"/>
        <v>0</v>
      </c>
      <c r="AH2111" s="73" t="b">
        <f t="shared" si="856"/>
        <v>1</v>
      </c>
      <c r="AI2111" s="34" t="str">
        <f t="shared" si="848"/>
        <v>Outer</v>
      </c>
      <c r="AJ2111" s="35" t="str">
        <f t="shared" si="857"/>
        <v>1.2-1.3</v>
      </c>
      <c r="AK2111" s="36" t="str">
        <f t="shared" si="849"/>
        <v>13-14</v>
      </c>
      <c r="AL2111" s="36" t="str">
        <f t="shared" si="850"/>
        <v>Mar</v>
      </c>
      <c r="AM2111" s="35" t="str">
        <f t="shared" si="851"/>
        <v>265-275</v>
      </c>
      <c r="AN2111" s="36" t="str">
        <f t="shared" si="852"/>
        <v>Inner-TI</v>
      </c>
    </row>
    <row r="2112" spans="5:40" x14ac:dyDescent="0.3">
      <c r="E2112" s="12">
        <v>40984.569444444445</v>
      </c>
      <c r="F2112" s="16">
        <v>12.88</v>
      </c>
      <c r="G2112" s="16">
        <v>1946.7600555419949</v>
      </c>
      <c r="H2112" s="29">
        <v>1.1727176318314407</v>
      </c>
      <c r="I2112" s="26">
        <v>268.7</v>
      </c>
      <c r="J2112" s="30">
        <v>0.1482919254658385</v>
      </c>
      <c r="K2112" s="31">
        <v>0.13995989178286258</v>
      </c>
      <c r="L2112" s="111">
        <f t="shared" si="832"/>
        <v>1.3000000000000003</v>
      </c>
      <c r="M2112" s="112">
        <f t="shared" si="833"/>
        <v>0.15000000000000002</v>
      </c>
      <c r="N2112" s="112" t="b">
        <f t="shared" si="834"/>
        <v>1</v>
      </c>
      <c r="O2112" s="112" t="b">
        <f t="shared" si="835"/>
        <v>1</v>
      </c>
      <c r="P2112" s="113">
        <f t="shared" si="836"/>
        <v>13.000000000000002</v>
      </c>
      <c r="Q2112" s="113">
        <f t="shared" si="837"/>
        <v>10.999999999999998</v>
      </c>
      <c r="R2112" s="114" t="str">
        <f t="shared" si="853"/>
        <v>1.3-0.15</v>
      </c>
      <c r="S2112" s="127">
        <f t="shared" si="838"/>
        <v>-9.1865685167363716E-3</v>
      </c>
      <c r="T2112" s="112" t="b">
        <f t="shared" si="839"/>
        <v>1</v>
      </c>
      <c r="U2112" s="22">
        <f t="shared" si="840"/>
        <v>12.694092298391078</v>
      </c>
      <c r="V2112" s="22">
        <f t="shared" si="841"/>
        <v>1.3199628612458725</v>
      </c>
      <c r="W2112" s="81">
        <f t="shared" si="842"/>
        <v>13</v>
      </c>
      <c r="X2112" s="22">
        <f t="shared" si="843"/>
        <v>0.69549079689580917</v>
      </c>
      <c r="Y2112" s="3">
        <f>IF(U2112&gt;'Power Curve'!$C$37,0,INDEX(Ci,$W2112,1)*POWER(1-X2112,3)+INDEX(Ci,$W2112,2)*3*X2112*POWER(1-X2112,2)+INDEX(Ci,$W2112,3)*3*POWER(X2112,2)*(1-X2112)+INDEX(Ci,$W2112,4)*POWER(X2112,3))</f>
        <v>1944.8128560584275</v>
      </c>
      <c r="Z2112" s="3">
        <f t="shared" si="844"/>
        <v>1926.946699504017</v>
      </c>
      <c r="AA2112" s="3">
        <f t="shared" si="845"/>
        <v>1946.7600555419949</v>
      </c>
      <c r="AB2112" s="3">
        <f t="shared" si="854"/>
        <v>-19.813356037977883</v>
      </c>
      <c r="AC2112" s="3">
        <f t="shared" si="855"/>
        <v>19.813356037977883</v>
      </c>
      <c r="AE2112" s="34">
        <f t="shared" si="846"/>
        <v>13</v>
      </c>
      <c r="AF2112" s="73" t="b">
        <f>COUNTIF('Power Curve'!$D$2:$D$31,AE2112)&gt;0</f>
        <v>1</v>
      </c>
      <c r="AG2112" s="73" t="b">
        <f t="shared" si="847"/>
        <v>0</v>
      </c>
      <c r="AH2112" s="73" t="b">
        <f t="shared" si="856"/>
        <v>1</v>
      </c>
      <c r="AI2112" s="34" t="str">
        <f t="shared" si="848"/>
        <v>Outer</v>
      </c>
      <c r="AJ2112" s="35" t="str">
        <f t="shared" si="857"/>
        <v>1.3-1.4</v>
      </c>
      <c r="AK2112" s="36" t="str">
        <f t="shared" si="849"/>
        <v>13-14</v>
      </c>
      <c r="AL2112" s="36" t="str">
        <f t="shared" si="850"/>
        <v>Mar</v>
      </c>
      <c r="AM2112" s="35" t="str">
        <f t="shared" si="851"/>
        <v>265-275</v>
      </c>
      <c r="AN2112" s="36" t="str">
        <f t="shared" si="852"/>
        <v>HWS-HTI</v>
      </c>
    </row>
    <row r="2113" spans="5:40" x14ac:dyDescent="0.3">
      <c r="E2113" s="12">
        <v>40984.576388888891</v>
      </c>
      <c r="F2113" s="16">
        <v>13.01</v>
      </c>
      <c r="G2113" s="16">
        <v>1881.0299987792939</v>
      </c>
      <c r="H2113" s="29">
        <v>1.173399419999702</v>
      </c>
      <c r="I2113" s="26">
        <v>273.39999999999998</v>
      </c>
      <c r="J2113" s="30">
        <v>0.17294388931591084</v>
      </c>
      <c r="K2113" s="31">
        <v>0.12763461621510855</v>
      </c>
      <c r="L2113" s="111">
        <f t="shared" si="832"/>
        <v>1.3000000000000003</v>
      </c>
      <c r="M2113" s="112">
        <f t="shared" si="833"/>
        <v>0.17</v>
      </c>
      <c r="N2113" s="112" t="b">
        <f t="shared" si="834"/>
        <v>1</v>
      </c>
      <c r="O2113" s="112" t="b">
        <f t="shared" si="835"/>
        <v>1</v>
      </c>
      <c r="P2113" s="113">
        <f t="shared" si="836"/>
        <v>13.000000000000002</v>
      </c>
      <c r="Q2113" s="113">
        <f t="shared" si="837"/>
        <v>9</v>
      </c>
      <c r="R2113" s="114" t="str">
        <f t="shared" si="853"/>
        <v>1.3-0.17</v>
      </c>
      <c r="S2113" s="127">
        <f t="shared" si="838"/>
        <v>-1.2807353064315217E-2</v>
      </c>
      <c r="T2113" s="112" t="b">
        <f t="shared" si="839"/>
        <v>1</v>
      </c>
      <c r="U2113" s="22">
        <f t="shared" si="840"/>
        <v>12.824700256000575</v>
      </c>
      <c r="V2113" s="22">
        <f t="shared" si="841"/>
        <v>1.3401487421195835</v>
      </c>
      <c r="W2113" s="81">
        <f t="shared" si="842"/>
        <v>13</v>
      </c>
      <c r="X2113" s="22">
        <f t="shared" si="843"/>
        <v>0.82994968650976231</v>
      </c>
      <c r="Y2113" s="3">
        <f>IF(U2113&gt;'Power Curve'!$C$37,0,INDEX(Ci,$W2113,1)*POWER(1-X2113,3)+INDEX(Ci,$W2113,2)*3*X2113*POWER(1-X2113,2)+INDEX(Ci,$W2113,3)*3*POWER(X2113,2)*(1-X2113)+INDEX(Ci,$W2113,4)*POWER(X2113,3))</f>
        <v>1948.5728189371157</v>
      </c>
      <c r="Z2113" s="3">
        <f t="shared" si="844"/>
        <v>1923.61675887346</v>
      </c>
      <c r="AA2113" s="3">
        <f t="shared" si="845"/>
        <v>1881.0299987792939</v>
      </c>
      <c r="AB2113" s="3">
        <f t="shared" si="854"/>
        <v>42.586760094166038</v>
      </c>
      <c r="AC2113" s="3">
        <f t="shared" si="855"/>
        <v>42.586760094166038</v>
      </c>
      <c r="AE2113" s="34">
        <f t="shared" si="846"/>
        <v>13</v>
      </c>
      <c r="AF2113" s="73" t="b">
        <f>COUNTIF('Power Curve'!$D$2:$D$31,AE2113)&gt;0</f>
        <v>1</v>
      </c>
      <c r="AG2113" s="73" t="b">
        <f t="shared" si="847"/>
        <v>0</v>
      </c>
      <c r="AH2113" s="73" t="b">
        <f t="shared" si="856"/>
        <v>1</v>
      </c>
      <c r="AI2113" s="34" t="str">
        <f t="shared" si="848"/>
        <v>Outer</v>
      </c>
      <c r="AJ2113" s="35" t="str">
        <f t="shared" si="857"/>
        <v>1.3-1.4</v>
      </c>
      <c r="AK2113" s="36" t="str">
        <f t="shared" si="849"/>
        <v>13-14</v>
      </c>
      <c r="AL2113" s="36" t="str">
        <f t="shared" si="850"/>
        <v>Mar</v>
      </c>
      <c r="AM2113" s="35" t="str">
        <f t="shared" si="851"/>
        <v>265-275</v>
      </c>
      <c r="AN2113" s="36" t="str">
        <f t="shared" si="852"/>
        <v>HWS-HTI</v>
      </c>
    </row>
    <row r="2114" spans="5:40" x14ac:dyDescent="0.3">
      <c r="E2114" s="12">
        <v>40984.583333333336</v>
      </c>
      <c r="F2114" s="16">
        <v>12.99</v>
      </c>
      <c r="G2114" s="16">
        <v>1932.0900115966849</v>
      </c>
      <c r="H2114" s="29">
        <v>1.1736305810206025</v>
      </c>
      <c r="I2114" s="26">
        <v>267.2</v>
      </c>
      <c r="J2114" s="30">
        <v>0.15781370284834487</v>
      </c>
      <c r="K2114" s="31">
        <v>0.12582391494661482</v>
      </c>
      <c r="L2114" s="111">
        <f t="shared" si="832"/>
        <v>1.3000000000000003</v>
      </c>
      <c r="M2114" s="112">
        <f t="shared" si="833"/>
        <v>0.16</v>
      </c>
      <c r="N2114" s="112" t="b">
        <f t="shared" si="834"/>
        <v>1</v>
      </c>
      <c r="O2114" s="112" t="b">
        <f t="shared" si="835"/>
        <v>1</v>
      </c>
      <c r="P2114" s="113">
        <f t="shared" si="836"/>
        <v>13.000000000000002</v>
      </c>
      <c r="Q2114" s="113">
        <f t="shared" si="837"/>
        <v>10</v>
      </c>
      <c r="R2114" s="114" t="str">
        <f t="shared" si="853"/>
        <v>1.3-0.16</v>
      </c>
      <c r="S2114" s="127">
        <f t="shared" si="838"/>
        <v>-7.8046905946849605E-3</v>
      </c>
      <c r="T2114" s="112" t="b">
        <f t="shared" si="839"/>
        <v>1</v>
      </c>
      <c r="U2114" s="22">
        <f t="shared" si="840"/>
        <v>12.805825923743468</v>
      </c>
      <c r="V2114" s="22">
        <f t="shared" si="841"/>
        <v>1.3372316532263326</v>
      </c>
      <c r="W2114" s="81">
        <f t="shared" si="842"/>
        <v>13</v>
      </c>
      <c r="X2114" s="22">
        <f t="shared" si="843"/>
        <v>0.81051885087045705</v>
      </c>
      <c r="Y2114" s="3">
        <f>IF(U2114&gt;'Power Curve'!$C$37,0,INDEX(Ci,$W2114,1)*POWER(1-X2114,3)+INDEX(Ci,$W2114,2)*3*X2114*POWER(1-X2114,2)+INDEX(Ci,$W2114,3)*3*POWER(X2114,2)*(1-X2114)+INDEX(Ci,$W2114,4)*POWER(X2114,3))</f>
        <v>1948.0407084861081</v>
      </c>
      <c r="Z2114" s="3">
        <f t="shared" si="844"/>
        <v>1932.8368534905233</v>
      </c>
      <c r="AA2114" s="3">
        <f t="shared" si="845"/>
        <v>1932.0900115966849</v>
      </c>
      <c r="AB2114" s="3">
        <f t="shared" si="854"/>
        <v>0.74684189383833655</v>
      </c>
      <c r="AC2114" s="3">
        <f t="shared" si="855"/>
        <v>0.74684189383833655</v>
      </c>
      <c r="AE2114" s="34">
        <f t="shared" si="846"/>
        <v>13</v>
      </c>
      <c r="AF2114" s="73" t="b">
        <f>COUNTIF('Power Curve'!$D$2:$D$31,AE2114)&gt;0</f>
        <v>1</v>
      </c>
      <c r="AG2114" s="73" t="b">
        <f t="shared" si="847"/>
        <v>0</v>
      </c>
      <c r="AH2114" s="73" t="b">
        <f t="shared" si="856"/>
        <v>1</v>
      </c>
      <c r="AI2114" s="34" t="str">
        <f t="shared" si="848"/>
        <v>Outer</v>
      </c>
      <c r="AJ2114" s="35" t="str">
        <f t="shared" si="857"/>
        <v>1.3-1.4</v>
      </c>
      <c r="AK2114" s="36" t="str">
        <f t="shared" si="849"/>
        <v>14-15</v>
      </c>
      <c r="AL2114" s="36" t="str">
        <f t="shared" si="850"/>
        <v>Mar</v>
      </c>
      <c r="AM2114" s="35" t="str">
        <f t="shared" si="851"/>
        <v>265-275</v>
      </c>
      <c r="AN2114" s="36" t="str">
        <f t="shared" si="852"/>
        <v>HWS-HTI</v>
      </c>
    </row>
    <row r="2115" spans="5:40" x14ac:dyDescent="0.3">
      <c r="E2115" s="12">
        <v>40984.590277777781</v>
      </c>
      <c r="F2115" s="16">
        <v>11.2</v>
      </c>
      <c r="G2115" s="16">
        <v>1831.7499694824269</v>
      </c>
      <c r="H2115" s="29">
        <v>1.1734174098752996</v>
      </c>
      <c r="I2115" s="26">
        <v>266.10000000000002</v>
      </c>
      <c r="J2115" s="30">
        <v>0.15267857142857144</v>
      </c>
      <c r="K2115" s="31">
        <v>9.6272107431654652E-2</v>
      </c>
      <c r="L2115" s="111">
        <f t="shared" ref="L2115:L2178" si="858">ROUND((V2115-CenterOfFirstWindSpeedBin)/WindSpeedBinWidth,0)*WindSpeedBinWidth+CenterOfFirstWindSpeedBin</f>
        <v>1.1000000000000001</v>
      </c>
      <c r="M2115" s="112">
        <f t="shared" ref="M2115:M2178" si="859">ROUND((J2115-CenterOfFirstTurbulenceBin)/TurbulenceBinWidth,0)*TurbulenceBinWidth+CenterOfFirstTurbulenceBin</f>
        <v>0.15000000000000002</v>
      </c>
      <c r="N2115" s="112" t="b">
        <f t="shared" ref="N2115:N2178" si="860">IF(AND(L2115&gt;=CenterOfFirstWindSpeedBin,L2115&lt;=CenterOfLastWindSpeedBin),TRUE,FALSE)</f>
        <v>1</v>
      </c>
      <c r="O2115" s="112" t="b">
        <f t="shared" ref="O2115:O2178" si="861">IF(AND(M2115&gt;=CenterOfFirstTurbulenceBin,M2115&lt;=CenterOfLastTurbulenceBin),TRUE,FALSE)</f>
        <v>1</v>
      </c>
      <c r="P2115" s="113">
        <f t="shared" ref="P2115:P2178" si="862">(L2115-CenterOfFirstWindSpeedBin)/WindSpeedBinWidth+1</f>
        <v>11</v>
      </c>
      <c r="Q2115" s="113">
        <f t="shared" ref="Q2115:Q2178" si="863">NumberOfTurbulenceBins-(M2115-CenterOfFirstTurbulenceBin)/TurbulenceBinWidth</f>
        <v>10.999999999999998</v>
      </c>
      <c r="R2115" s="114" t="str">
        <f t="shared" si="853"/>
        <v>1.1-0.15</v>
      </c>
      <c r="S2115" s="127">
        <f t="shared" ref="S2115:S2178" si="864">IF(T2115,INDEX(PowerDeviationMatrix,Q2115,P2115),IF(UseMatrixPadValue,MatrixPadValue,0))</f>
        <v>-6.3511724029231345E-3</v>
      </c>
      <c r="T2115" s="112" t="b">
        <f t="shared" ref="T2115:T2178" si="865">IF(AND(P2115&gt;0,Q2115&gt;0,N2115,O2115),LEN(INDEX(PowerDeviationMatrix,Q2115,P2115))&gt;0,FALSE)</f>
        <v>1</v>
      </c>
      <c r="U2115" s="22">
        <f t="shared" ref="U2115:U2178" si="866">F2115*(H2115/Ref_Density)^(1/3)</f>
        <v>11.040536273215652</v>
      </c>
      <c r="V2115" s="22">
        <f t="shared" ref="V2115:V2178" si="867">(U2115-CutInWindSpeed)/(RatedWindSpeed-CutInWindSpeed)</f>
        <v>1.0644004471853474</v>
      </c>
      <c r="W2115" s="81">
        <f t="shared" ref="W2115:W2178" si="868">COUNTIF(xa,"&lt;"&amp;U2115)</f>
        <v>12</v>
      </c>
      <c r="X2115" s="22">
        <f t="shared" ref="X2115:X2178" si="869">(U2115-INDEX(xa,$W2115))/(INDEX(xb,$W2115)-INDEX(xa,$W2115))</f>
        <v>5.8001301107065723E-2</v>
      </c>
      <c r="Y2115" s="3">
        <f>IF(U2115&gt;'Power Curve'!$C$37,0,INDEX(Ci,$W2115,1)*POWER(1-X2115,3)+INDEX(Ci,$W2115,2)*3*X2115*POWER(1-X2115,2)+INDEX(Ci,$W2115,3)*3*POWER(X2115,2)*(1-X2115)+INDEX(Ci,$W2115,4)*POWER(X2115,3))</f>
        <v>1786.6938169412997</v>
      </c>
      <c r="Z2115" s="3">
        <f t="shared" ref="Z2115:Z2178" si="870">IF(OR(T2115,UseMatrixPadValue),Y2115*(1+S2115),"")</f>
        <v>1775.3462164786688</v>
      </c>
      <c r="AA2115" s="3">
        <f t="shared" ref="AA2115:AA2178" si="871">IF(AH2115,G2115,"")</f>
        <v>1831.7499694824269</v>
      </c>
      <c r="AB2115" s="3">
        <f t="shared" si="854"/>
        <v>-56.403753003758084</v>
      </c>
      <c r="AC2115" s="3">
        <f t="shared" si="855"/>
        <v>56.403753003758084</v>
      </c>
      <c r="AE2115" s="34">
        <f t="shared" ref="AE2115:AE2178" si="872">MROUND(U2115-Centre_First_Bin,Bin_Width)+Centre_First_Bin</f>
        <v>11</v>
      </c>
      <c r="AF2115" s="73" t="b">
        <f>COUNTIF('Power Curve'!$D$2:$D$31,AE2115)&gt;0</f>
        <v>1</v>
      </c>
      <c r="AG2115" s="73" t="b">
        <f t="shared" ref="AG2115:AG2178" si="873">(G2115&lt;0)</f>
        <v>0</v>
      </c>
      <c r="AH2115" s="73" t="b">
        <f t="shared" si="856"/>
        <v>1</v>
      </c>
      <c r="AI2115" s="34" t="str">
        <f t="shared" ref="AI2115:AI2178" si="874">IF(AH2115,IF(AND(J2115&gt;=LowerTurbLimit,J2115&lt;=UpperTurbLimit,K2115&gt;=LowerShearLimit,K2115&lt;=UpperShearLimit),"Inner","Outer"),"")</f>
        <v>Outer</v>
      </c>
      <c r="AJ2115" s="35" t="str">
        <f t="shared" si="857"/>
        <v>1.0-1.1</v>
      </c>
      <c r="AK2115" s="36" t="str">
        <f t="shared" ref="AK2115:AK2178" si="875">IF(AH2115,HOUR(E2115)&amp;"-"&amp;HOUR(E2115)+1,"")</f>
        <v>14-15</v>
      </c>
      <c r="AL2115" s="36" t="str">
        <f t="shared" ref="AL2115:AL2178" si="876">IF(AH2115,TEXT(E2115,"mmm"),"")</f>
        <v>Mar</v>
      </c>
      <c r="AM2115" s="35" t="str">
        <f t="shared" ref="AM2115:AM2178" si="877">IF(AH2115,IF(OR(I2115&lt;5,I2115&gt;=355),"355-5",MROUND(I2115,10)-5&amp;"-"&amp;MROUND(I2115,10)+5),"")</f>
        <v>265-275</v>
      </c>
      <c r="AN2115" s="36" t="str">
        <f t="shared" ref="AN2115:AN2178" si="878">IF(AH2115,IF(V2115&lt;0.5,IF(J2115&lt;=LowerTurbLimit,"LWS-LTI",IF(J2115&gt;=UpperTurbLimit,"LWS-HTI","Inner-TI")),IF(J2115&lt;=LowerTurbLimit,"HWS-LTI",IF(J2115&gt;=UpperTurbLimit,"HWS-HTI","Inner-TI"))),"")</f>
        <v>HWS-HTI</v>
      </c>
    </row>
    <row r="2116" spans="5:40" x14ac:dyDescent="0.3">
      <c r="E2116" s="12">
        <v>40984.611111111109</v>
      </c>
      <c r="F2116" s="16">
        <v>10.86</v>
      </c>
      <c r="G2116" s="16">
        <v>1738.1200256347711</v>
      </c>
      <c r="H2116" s="29">
        <v>1.1751852592688341</v>
      </c>
      <c r="I2116" s="26">
        <v>270.60000000000002</v>
      </c>
      <c r="J2116" s="30">
        <v>0.16574585635359118</v>
      </c>
      <c r="K2116" s="31">
        <v>0.113535392877994</v>
      </c>
      <c r="L2116" s="111">
        <f t="shared" si="858"/>
        <v>1</v>
      </c>
      <c r="M2116" s="112">
        <f t="shared" si="859"/>
        <v>0.17</v>
      </c>
      <c r="N2116" s="112" t="b">
        <f t="shared" si="860"/>
        <v>1</v>
      </c>
      <c r="O2116" s="112" t="b">
        <f t="shared" si="861"/>
        <v>1</v>
      </c>
      <c r="P2116" s="113">
        <f t="shared" si="862"/>
        <v>10</v>
      </c>
      <c r="Q2116" s="113">
        <f t="shared" si="863"/>
        <v>9</v>
      </c>
      <c r="R2116" s="114" t="str">
        <f t="shared" ref="R2116:R2179" si="879">L2116&amp;"-"&amp;M2116</f>
        <v>1-0.17</v>
      </c>
      <c r="S2116" s="127">
        <f t="shared" si="864"/>
        <v>-1.9134996662948628E-2</v>
      </c>
      <c r="T2116" s="112" t="b">
        <f t="shared" si="865"/>
        <v>1</v>
      </c>
      <c r="U2116" s="22">
        <f t="shared" si="866"/>
        <v>10.710750614419991</v>
      </c>
      <c r="V2116" s="22">
        <f t="shared" si="867"/>
        <v>1.0134310105281177</v>
      </c>
      <c r="W2116" s="81">
        <f t="shared" si="868"/>
        <v>11</v>
      </c>
      <c r="X2116" s="22">
        <f t="shared" si="869"/>
        <v>0.73838208802429439</v>
      </c>
      <c r="Y2116" s="3">
        <f>IF(U2116&gt;'Power Curve'!$C$37,0,INDEX(Ci,$W2116,1)*POWER(1-X2116,3)+INDEX(Ci,$W2116,2)*3*X2116*POWER(1-X2116,2)+INDEX(Ci,$W2116,3)*3*POWER(X2116,2)*(1-X2116)+INDEX(Ci,$W2116,4)*POWER(X2116,3))</f>
        <v>1721.6915217664973</v>
      </c>
      <c r="Z2116" s="3">
        <f t="shared" si="870"/>
        <v>1688.7469602428685</v>
      </c>
      <c r="AA2116" s="3">
        <f t="shared" si="871"/>
        <v>1738.1200256347711</v>
      </c>
      <c r="AB2116" s="3">
        <f t="shared" ref="AB2116:AB2179" si="880">IF(AH2116,Z2116-AA2116,"")</f>
        <v>-49.373065391902628</v>
      </c>
      <c r="AC2116" s="3">
        <f t="shared" ref="AC2116:AC2179" si="881">IF(AH2116,ABS(AB2116),"")</f>
        <v>49.373065391902628</v>
      </c>
      <c r="AE2116" s="34">
        <f t="shared" si="872"/>
        <v>11</v>
      </c>
      <c r="AF2116" s="73" t="b">
        <f>COUNTIF('Power Curve'!$D$2:$D$31,AE2116)&gt;0</f>
        <v>1</v>
      </c>
      <c r="AG2116" s="73" t="b">
        <f t="shared" si="873"/>
        <v>0</v>
      </c>
      <c r="AH2116" s="73" t="b">
        <f t="shared" ref="AH2116:AH2179" si="882">AND(AF2116,NOT(AG2116))</f>
        <v>1</v>
      </c>
      <c r="AI2116" s="34" t="str">
        <f t="shared" si="874"/>
        <v>Outer</v>
      </c>
      <c r="AJ2116" s="35" t="str">
        <f t="shared" ref="AJ2116:AJ2179" si="883">IF(AH2116,TEXT(ROUND(V2116+0.05,1)-0.1,"0.0")&amp;"-"&amp;TEXT(ROUND(V2116+0.05,1),"0.0"),"")</f>
        <v>1.0-1.1</v>
      </c>
      <c r="AK2116" s="36" t="str">
        <f t="shared" si="875"/>
        <v>14-15</v>
      </c>
      <c r="AL2116" s="36" t="str">
        <f t="shared" si="876"/>
        <v>Mar</v>
      </c>
      <c r="AM2116" s="35" t="str">
        <f t="shared" si="877"/>
        <v>265-275</v>
      </c>
      <c r="AN2116" s="36" t="str">
        <f t="shared" si="878"/>
        <v>HWS-HTI</v>
      </c>
    </row>
    <row r="2117" spans="5:40" x14ac:dyDescent="0.3">
      <c r="E2117" s="12">
        <v>40984.618055555555</v>
      </c>
      <c r="F2117" s="16">
        <v>9.32</v>
      </c>
      <c r="G2117" s="16">
        <v>1486.469970703123</v>
      </c>
      <c r="H2117" s="29">
        <v>1.1752455473611179</v>
      </c>
      <c r="I2117" s="26">
        <v>266</v>
      </c>
      <c r="J2117" s="30">
        <v>0.19849785407725323</v>
      </c>
      <c r="K2117" s="31">
        <v>1.468204374512551E-2</v>
      </c>
      <c r="L2117" s="111">
        <f t="shared" si="858"/>
        <v>0.8</v>
      </c>
      <c r="M2117" s="112">
        <f t="shared" si="859"/>
        <v>0.2</v>
      </c>
      <c r="N2117" s="112" t="b">
        <f t="shared" si="860"/>
        <v>1</v>
      </c>
      <c r="O2117" s="112" t="b">
        <f t="shared" si="861"/>
        <v>1</v>
      </c>
      <c r="P2117" s="113">
        <f t="shared" si="862"/>
        <v>8</v>
      </c>
      <c r="Q2117" s="113">
        <f t="shared" si="863"/>
        <v>6</v>
      </c>
      <c r="R2117" s="114" t="str">
        <f t="shared" si="879"/>
        <v>0.8-0.2</v>
      </c>
      <c r="S2117" s="127">
        <f t="shared" si="864"/>
        <v>0</v>
      </c>
      <c r="T2117" s="112" t="b">
        <f t="shared" si="865"/>
        <v>0</v>
      </c>
      <c r="U2117" s="22">
        <f t="shared" si="866"/>
        <v>9.1920720738279229</v>
      </c>
      <c r="V2117" s="22">
        <f t="shared" si="867"/>
        <v>0.77871434649827398</v>
      </c>
      <c r="W2117" s="81">
        <f t="shared" si="868"/>
        <v>10</v>
      </c>
      <c r="X2117" s="22">
        <f t="shared" si="869"/>
        <v>0.19444756157119561</v>
      </c>
      <c r="Y2117" s="3">
        <f>IF(U2117&gt;'Power Curve'!$C$37,0,INDEX(Ci,$W2117,1)*POWER(1-X2117,3)+INDEX(Ci,$W2117,2)*3*X2117*POWER(1-X2117,2)+INDEX(Ci,$W2117,3)*3*POWER(X2117,2)*(1-X2117)+INDEX(Ci,$W2117,4)*POWER(X2117,3))</f>
        <v>1260.7145664168947</v>
      </c>
      <c r="Z2117" s="3">
        <f t="shared" si="870"/>
        <v>1260.7145664168947</v>
      </c>
      <c r="AA2117" s="3">
        <f t="shared" si="871"/>
        <v>1486.469970703123</v>
      </c>
      <c r="AB2117" s="3">
        <f t="shared" si="880"/>
        <v>-225.75540428622821</v>
      </c>
      <c r="AC2117" s="3">
        <f t="shared" si="881"/>
        <v>225.75540428622821</v>
      </c>
      <c r="AE2117" s="34">
        <f t="shared" si="872"/>
        <v>9</v>
      </c>
      <c r="AF2117" s="73" t="b">
        <f>COUNTIF('Power Curve'!$D$2:$D$31,AE2117)&gt;0</f>
        <v>1</v>
      </c>
      <c r="AG2117" s="73" t="b">
        <f t="shared" si="873"/>
        <v>0</v>
      </c>
      <c r="AH2117" s="73" t="b">
        <f t="shared" si="882"/>
        <v>1</v>
      </c>
      <c r="AI2117" s="34" t="str">
        <f t="shared" si="874"/>
        <v>Outer</v>
      </c>
      <c r="AJ2117" s="35" t="str">
        <f t="shared" si="883"/>
        <v>0.7-0.8</v>
      </c>
      <c r="AK2117" s="36" t="str">
        <f t="shared" si="875"/>
        <v>14-15</v>
      </c>
      <c r="AL2117" s="36" t="str">
        <f t="shared" si="876"/>
        <v>Mar</v>
      </c>
      <c r="AM2117" s="35" t="str">
        <f t="shared" si="877"/>
        <v>265-275</v>
      </c>
      <c r="AN2117" s="36" t="str">
        <f t="shared" si="878"/>
        <v>HWS-HTI</v>
      </c>
    </row>
    <row r="2118" spans="5:40" x14ac:dyDescent="0.3">
      <c r="E2118" s="12">
        <v>40984.631944444445</v>
      </c>
      <c r="F2118" s="16">
        <v>12.72</v>
      </c>
      <c r="G2118" s="16">
        <v>1891.249954223638</v>
      </c>
      <c r="H2118" s="29">
        <v>1.1750821954729274</v>
      </c>
      <c r="I2118" s="26">
        <v>265.7</v>
      </c>
      <c r="J2118" s="30">
        <v>0.20597484276729561</v>
      </c>
      <c r="K2118" s="31">
        <v>0.12372754650714816</v>
      </c>
      <c r="L2118" s="111">
        <f t="shared" si="858"/>
        <v>1.3000000000000003</v>
      </c>
      <c r="M2118" s="112">
        <f t="shared" si="859"/>
        <v>0.21000000000000002</v>
      </c>
      <c r="N2118" s="112" t="b">
        <f t="shared" si="860"/>
        <v>1</v>
      </c>
      <c r="O2118" s="112" t="b">
        <f t="shared" si="861"/>
        <v>1</v>
      </c>
      <c r="P2118" s="113">
        <f t="shared" si="862"/>
        <v>13.000000000000002</v>
      </c>
      <c r="Q2118" s="113">
        <f t="shared" si="863"/>
        <v>5</v>
      </c>
      <c r="R2118" s="114" t="str">
        <f t="shared" si="879"/>
        <v>1.3-0.21</v>
      </c>
      <c r="S2118" s="127">
        <f t="shared" si="864"/>
        <v>0</v>
      </c>
      <c r="T2118" s="112" t="b">
        <f t="shared" si="865"/>
        <v>0</v>
      </c>
      <c r="U2118" s="22">
        <f t="shared" si="866"/>
        <v>12.544821816382285</v>
      </c>
      <c r="V2118" s="22">
        <f t="shared" si="867"/>
        <v>1.2968926270661156</v>
      </c>
      <c r="W2118" s="81">
        <f t="shared" si="868"/>
        <v>13</v>
      </c>
      <c r="X2118" s="22">
        <f t="shared" si="869"/>
        <v>0.54181912458430126</v>
      </c>
      <c r="Y2118" s="3">
        <f>IF(U2118&gt;'Power Curve'!$C$37,0,INDEX(Ci,$W2118,1)*POWER(1-X2118,3)+INDEX(Ci,$W2118,2)*3*X2118*POWER(1-X2118,2)+INDEX(Ci,$W2118,3)*3*POWER(X2118,2)*(1-X2118)+INDEX(Ci,$W2118,4)*POWER(X2118,3))</f>
        <v>1940.1575787514623</v>
      </c>
      <c r="Z2118" s="3">
        <f t="shared" si="870"/>
        <v>1940.1575787514623</v>
      </c>
      <c r="AA2118" s="3">
        <f t="shared" si="871"/>
        <v>1891.249954223638</v>
      </c>
      <c r="AB2118" s="3">
        <f t="shared" si="880"/>
        <v>48.907624527824282</v>
      </c>
      <c r="AC2118" s="3">
        <f t="shared" si="881"/>
        <v>48.907624527824282</v>
      </c>
      <c r="AE2118" s="34">
        <f t="shared" si="872"/>
        <v>13</v>
      </c>
      <c r="AF2118" s="73" t="b">
        <f>COUNTIF('Power Curve'!$D$2:$D$31,AE2118)&gt;0</f>
        <v>1</v>
      </c>
      <c r="AG2118" s="73" t="b">
        <f t="shared" si="873"/>
        <v>0</v>
      </c>
      <c r="AH2118" s="73" t="b">
        <f t="shared" si="882"/>
        <v>1</v>
      </c>
      <c r="AI2118" s="34" t="str">
        <f t="shared" si="874"/>
        <v>Outer</v>
      </c>
      <c r="AJ2118" s="35" t="str">
        <f t="shared" si="883"/>
        <v>1.2-1.3</v>
      </c>
      <c r="AK2118" s="36" t="str">
        <f t="shared" si="875"/>
        <v>15-16</v>
      </c>
      <c r="AL2118" s="36" t="str">
        <f t="shared" si="876"/>
        <v>Mar</v>
      </c>
      <c r="AM2118" s="35" t="str">
        <f t="shared" si="877"/>
        <v>265-275</v>
      </c>
      <c r="AN2118" s="36" t="str">
        <f t="shared" si="878"/>
        <v>HWS-HTI</v>
      </c>
    </row>
    <row r="2119" spans="5:40" x14ac:dyDescent="0.3">
      <c r="E2119" s="12">
        <v>40984.638888888891</v>
      </c>
      <c r="F2119" s="16">
        <v>13.48</v>
      </c>
      <c r="G2119" s="16">
        <v>1942.8300323486351</v>
      </c>
      <c r="H2119" s="29">
        <v>1.1755351256897826</v>
      </c>
      <c r="I2119" s="26">
        <v>269.8</v>
      </c>
      <c r="J2119" s="30">
        <v>0.10163204747774481</v>
      </c>
      <c r="K2119" s="31">
        <v>0.12365030151362782</v>
      </c>
      <c r="L2119" s="111">
        <f t="shared" si="858"/>
        <v>1.4000000000000001</v>
      </c>
      <c r="M2119" s="112">
        <f t="shared" si="859"/>
        <v>9.9999999999999992E-2</v>
      </c>
      <c r="N2119" s="112" t="b">
        <f t="shared" si="860"/>
        <v>1</v>
      </c>
      <c r="O2119" s="112" t="b">
        <f t="shared" si="861"/>
        <v>1</v>
      </c>
      <c r="P2119" s="113">
        <f t="shared" si="862"/>
        <v>14</v>
      </c>
      <c r="Q2119" s="113">
        <f t="shared" si="863"/>
        <v>16</v>
      </c>
      <c r="R2119" s="114" t="str">
        <f t="shared" si="879"/>
        <v>1.4-0.1</v>
      </c>
      <c r="S2119" s="127">
        <f t="shared" si="864"/>
        <v>3.2653981276478494E-3</v>
      </c>
      <c r="T2119" s="112" t="b">
        <f t="shared" si="865"/>
        <v>1</v>
      </c>
      <c r="U2119" s="22">
        <f t="shared" si="866"/>
        <v>13.296063059339602</v>
      </c>
      <c r="V2119" s="22">
        <f t="shared" si="867"/>
        <v>1.412999382851202</v>
      </c>
      <c r="W2119" s="81">
        <f t="shared" si="868"/>
        <v>14</v>
      </c>
      <c r="X2119" s="22">
        <f t="shared" si="869"/>
        <v>0.31769404099312948</v>
      </c>
      <c r="Y2119" s="3">
        <f>IF(U2119&gt;'Power Curve'!$C$37,0,INDEX(Ci,$W2119,1)*POWER(1-X2119,3)+INDEX(Ci,$W2119,2)*3*X2119*POWER(1-X2119,2)+INDEX(Ci,$W2119,3)*3*POWER(X2119,2)*(1-X2119)+INDEX(Ci,$W2119,4)*POWER(X2119,3))</f>
        <v>1961.8825749511191</v>
      </c>
      <c r="Z2119" s="3">
        <f t="shared" si="870"/>
        <v>1968.2889026380294</v>
      </c>
      <c r="AA2119" s="3">
        <f t="shared" si="871"/>
        <v>1942.8300323486351</v>
      </c>
      <c r="AB2119" s="3">
        <f t="shared" si="880"/>
        <v>25.458870289394326</v>
      </c>
      <c r="AC2119" s="3">
        <f t="shared" si="881"/>
        <v>25.458870289394326</v>
      </c>
      <c r="AE2119" s="34">
        <f t="shared" si="872"/>
        <v>13</v>
      </c>
      <c r="AF2119" s="73" t="b">
        <f>COUNTIF('Power Curve'!$D$2:$D$31,AE2119)&gt;0</f>
        <v>1</v>
      </c>
      <c r="AG2119" s="73" t="b">
        <f t="shared" si="873"/>
        <v>0</v>
      </c>
      <c r="AH2119" s="73" t="b">
        <f t="shared" si="882"/>
        <v>1</v>
      </c>
      <c r="AI2119" s="34" t="str">
        <f t="shared" si="874"/>
        <v>Inner</v>
      </c>
      <c r="AJ2119" s="35" t="str">
        <f t="shared" si="883"/>
        <v>1.4-1.5</v>
      </c>
      <c r="AK2119" s="36" t="str">
        <f t="shared" si="875"/>
        <v>15-16</v>
      </c>
      <c r="AL2119" s="36" t="str">
        <f t="shared" si="876"/>
        <v>Mar</v>
      </c>
      <c r="AM2119" s="35" t="str">
        <f t="shared" si="877"/>
        <v>265-275</v>
      </c>
      <c r="AN2119" s="36" t="str">
        <f t="shared" si="878"/>
        <v>Inner-TI</v>
      </c>
    </row>
    <row r="2120" spans="5:40" x14ac:dyDescent="0.3">
      <c r="E2120" s="12">
        <v>40984.645833333336</v>
      </c>
      <c r="F2120" s="16">
        <v>11.36</v>
      </c>
      <c r="G2120" s="16">
        <v>1909.159957885747</v>
      </c>
      <c r="H2120" s="29">
        <v>1.1759377653704828</v>
      </c>
      <c r="I2120" s="26">
        <v>269.10000000000002</v>
      </c>
      <c r="J2120" s="30">
        <v>0.14436619718309859</v>
      </c>
      <c r="K2120" s="31">
        <v>0.12216502207574266</v>
      </c>
      <c r="L2120" s="111">
        <f t="shared" si="858"/>
        <v>1.1000000000000001</v>
      </c>
      <c r="M2120" s="112">
        <f t="shared" si="859"/>
        <v>0.14000000000000001</v>
      </c>
      <c r="N2120" s="112" t="b">
        <f t="shared" si="860"/>
        <v>1</v>
      </c>
      <c r="O2120" s="112" t="b">
        <f t="shared" si="861"/>
        <v>1</v>
      </c>
      <c r="P2120" s="113">
        <f t="shared" si="862"/>
        <v>11</v>
      </c>
      <c r="Q2120" s="113">
        <f t="shared" si="863"/>
        <v>12</v>
      </c>
      <c r="R2120" s="114" t="str">
        <f t="shared" si="879"/>
        <v>1.1-0.14</v>
      </c>
      <c r="S2120" s="127">
        <f t="shared" si="864"/>
        <v>-8.0926408820270745E-3</v>
      </c>
      <c r="T2120" s="112" t="b">
        <f t="shared" si="865"/>
        <v>1</v>
      </c>
      <c r="U2120" s="22">
        <f t="shared" si="866"/>
        <v>11.206269977927002</v>
      </c>
      <c r="V2120" s="22">
        <f t="shared" si="867"/>
        <v>1.0900151255042956</v>
      </c>
      <c r="W2120" s="81">
        <f t="shared" si="868"/>
        <v>12</v>
      </c>
      <c r="X2120" s="22">
        <f t="shared" si="869"/>
        <v>0.21763673113279786</v>
      </c>
      <c r="Y2120" s="3">
        <f>IF(U2120&gt;'Power Curve'!$C$37,0,INDEX(Ci,$W2120,1)*POWER(1-X2120,3)+INDEX(Ci,$W2120,2)*3*X2120*POWER(1-X2120,2)+INDEX(Ci,$W2120,3)*3*POWER(X2120,2)*(1-X2120)+INDEX(Ci,$W2120,4)*POWER(X2120,3))</f>
        <v>1815.3564003518479</v>
      </c>
      <c r="Z2120" s="3">
        <f t="shared" si="870"/>
        <v>1800.665372930911</v>
      </c>
      <c r="AA2120" s="3">
        <f t="shared" si="871"/>
        <v>1909.159957885747</v>
      </c>
      <c r="AB2120" s="3">
        <f t="shared" si="880"/>
        <v>-108.494584954836</v>
      </c>
      <c r="AC2120" s="3">
        <f t="shared" si="881"/>
        <v>108.494584954836</v>
      </c>
      <c r="AE2120" s="34">
        <f t="shared" si="872"/>
        <v>11</v>
      </c>
      <c r="AF2120" s="73" t="b">
        <f>COUNTIF('Power Curve'!$D$2:$D$31,AE2120)&gt;0</f>
        <v>1</v>
      </c>
      <c r="AG2120" s="73" t="b">
        <f t="shared" si="873"/>
        <v>0</v>
      </c>
      <c r="AH2120" s="73" t="b">
        <f t="shared" si="882"/>
        <v>1</v>
      </c>
      <c r="AI2120" s="34" t="str">
        <f t="shared" si="874"/>
        <v>Outer</v>
      </c>
      <c r="AJ2120" s="35" t="str">
        <f t="shared" si="883"/>
        <v>1.0-1.1</v>
      </c>
      <c r="AK2120" s="36" t="str">
        <f t="shared" si="875"/>
        <v>15-16</v>
      </c>
      <c r="AL2120" s="36" t="str">
        <f t="shared" si="876"/>
        <v>Mar</v>
      </c>
      <c r="AM2120" s="35" t="str">
        <f t="shared" si="877"/>
        <v>265-275</v>
      </c>
      <c r="AN2120" s="36" t="str">
        <f t="shared" si="878"/>
        <v>HWS-HTI</v>
      </c>
    </row>
    <row r="2121" spans="5:40" x14ac:dyDescent="0.3">
      <c r="E2121" s="12">
        <v>40984.652777777781</v>
      </c>
      <c r="F2121" s="16">
        <v>12.48</v>
      </c>
      <c r="G2121" s="16">
        <v>1892.5800476074239</v>
      </c>
      <c r="H2121" s="29">
        <v>1.176237508889036</v>
      </c>
      <c r="I2121" s="26">
        <v>269.5</v>
      </c>
      <c r="J2121" s="30">
        <v>0.14583333333333334</v>
      </c>
      <c r="K2121" s="31">
        <v>0.13144593668868843</v>
      </c>
      <c r="L2121" s="111">
        <f t="shared" si="858"/>
        <v>1.3000000000000003</v>
      </c>
      <c r="M2121" s="112">
        <f t="shared" si="859"/>
        <v>0.15000000000000002</v>
      </c>
      <c r="N2121" s="112" t="b">
        <f t="shared" si="860"/>
        <v>1</v>
      </c>
      <c r="O2121" s="112" t="b">
        <f t="shared" si="861"/>
        <v>1</v>
      </c>
      <c r="P2121" s="113">
        <f t="shared" si="862"/>
        <v>13.000000000000002</v>
      </c>
      <c r="Q2121" s="113">
        <f t="shared" si="863"/>
        <v>10.999999999999998</v>
      </c>
      <c r="R2121" s="114" t="str">
        <f t="shared" si="879"/>
        <v>1.3-0.15</v>
      </c>
      <c r="S2121" s="127">
        <f t="shared" si="864"/>
        <v>-9.1865685167363716E-3</v>
      </c>
      <c r="T2121" s="112" t="b">
        <f t="shared" si="865"/>
        <v>1</v>
      </c>
      <c r="U2121" s="22">
        <f t="shared" si="866"/>
        <v>12.31215943175922</v>
      </c>
      <c r="V2121" s="22">
        <f t="shared" si="867"/>
        <v>1.2609339055168769</v>
      </c>
      <c r="W2121" s="81">
        <f t="shared" si="868"/>
        <v>13</v>
      </c>
      <c r="X2121" s="22">
        <f t="shared" si="869"/>
        <v>0.30229676726449634</v>
      </c>
      <c r="Y2121" s="3">
        <f>IF(U2121&gt;'Power Curve'!$C$37,0,INDEX(Ci,$W2121,1)*POWER(1-X2121,3)+INDEX(Ci,$W2121,2)*3*X2121*POWER(1-X2121,2)+INDEX(Ci,$W2121,3)*3*POWER(X2121,2)*(1-X2121)+INDEX(Ci,$W2121,4)*POWER(X2121,3))</f>
        <v>1931.5750510114094</v>
      </c>
      <c r="Z2121" s="3">
        <f t="shared" si="870"/>
        <v>1913.8305044600745</v>
      </c>
      <c r="AA2121" s="3">
        <f t="shared" si="871"/>
        <v>1892.5800476074239</v>
      </c>
      <c r="AB2121" s="3">
        <f t="shared" si="880"/>
        <v>21.250456852650586</v>
      </c>
      <c r="AC2121" s="3">
        <f t="shared" si="881"/>
        <v>21.250456852650586</v>
      </c>
      <c r="AE2121" s="34">
        <f t="shared" si="872"/>
        <v>12</v>
      </c>
      <c r="AF2121" s="73" t="b">
        <f>COUNTIF('Power Curve'!$D$2:$D$31,AE2121)&gt;0</f>
        <v>1</v>
      </c>
      <c r="AG2121" s="73" t="b">
        <f t="shared" si="873"/>
        <v>0</v>
      </c>
      <c r="AH2121" s="73" t="b">
        <f t="shared" si="882"/>
        <v>1</v>
      </c>
      <c r="AI2121" s="34" t="str">
        <f t="shared" si="874"/>
        <v>Outer</v>
      </c>
      <c r="AJ2121" s="35" t="str">
        <f t="shared" si="883"/>
        <v>1.2-1.3</v>
      </c>
      <c r="AK2121" s="36" t="str">
        <f t="shared" si="875"/>
        <v>15-16</v>
      </c>
      <c r="AL2121" s="36" t="str">
        <f t="shared" si="876"/>
        <v>Mar</v>
      </c>
      <c r="AM2121" s="35" t="str">
        <f t="shared" si="877"/>
        <v>265-275</v>
      </c>
      <c r="AN2121" s="36" t="str">
        <f t="shared" si="878"/>
        <v>HWS-HTI</v>
      </c>
    </row>
    <row r="2122" spans="5:40" x14ac:dyDescent="0.3">
      <c r="E2122" s="12">
        <v>40984.659722222219</v>
      </c>
      <c r="F2122" s="16">
        <v>10.48</v>
      </c>
      <c r="G2122" s="16">
        <v>1511.0999908447241</v>
      </c>
      <c r="H2122" s="29">
        <v>1.1768546172522376</v>
      </c>
      <c r="I2122" s="26">
        <v>270.2</v>
      </c>
      <c r="J2122" s="30">
        <v>0.22805343511450382</v>
      </c>
      <c r="K2122" s="31">
        <v>0.11617761925239845</v>
      </c>
      <c r="L2122" s="111">
        <f t="shared" si="858"/>
        <v>1</v>
      </c>
      <c r="M2122" s="112">
        <f t="shared" si="859"/>
        <v>0.23</v>
      </c>
      <c r="N2122" s="112" t="b">
        <f t="shared" si="860"/>
        <v>1</v>
      </c>
      <c r="O2122" s="112" t="b">
        <f t="shared" si="861"/>
        <v>1</v>
      </c>
      <c r="P2122" s="113">
        <f t="shared" si="862"/>
        <v>10</v>
      </c>
      <c r="Q2122" s="113">
        <f t="shared" si="863"/>
        <v>3</v>
      </c>
      <c r="R2122" s="114" t="str">
        <f t="shared" si="879"/>
        <v>1-0.23</v>
      </c>
      <c r="S2122" s="127">
        <f t="shared" si="864"/>
        <v>0</v>
      </c>
      <c r="T2122" s="112" t="b">
        <f t="shared" si="865"/>
        <v>0</v>
      </c>
      <c r="U2122" s="22">
        <f t="shared" si="866"/>
        <v>10.34086475773845</v>
      </c>
      <c r="V2122" s="22">
        <f t="shared" si="867"/>
        <v>0.95626395902144024</v>
      </c>
      <c r="W2122" s="81">
        <f t="shared" si="868"/>
        <v>11</v>
      </c>
      <c r="X2122" s="22">
        <f t="shared" si="869"/>
        <v>0.37940573477020578</v>
      </c>
      <c r="Y2122" s="3">
        <f>IF(U2122&gt;'Power Curve'!$C$37,0,INDEX(Ci,$W2122,1)*POWER(1-X2122,3)+INDEX(Ci,$W2122,2)*3*X2122*POWER(1-X2122,2)+INDEX(Ci,$W2122,3)*3*POWER(X2122,2)*(1-X2122)+INDEX(Ci,$W2122,4)*POWER(X2122,3))</f>
        <v>1629.198037146183</v>
      </c>
      <c r="Z2122" s="3">
        <f t="shared" si="870"/>
        <v>1629.198037146183</v>
      </c>
      <c r="AA2122" s="3">
        <f t="shared" si="871"/>
        <v>1511.0999908447241</v>
      </c>
      <c r="AB2122" s="3">
        <f t="shared" si="880"/>
        <v>118.09804630145891</v>
      </c>
      <c r="AC2122" s="3">
        <f t="shared" si="881"/>
        <v>118.09804630145891</v>
      </c>
      <c r="AE2122" s="34">
        <f t="shared" si="872"/>
        <v>10</v>
      </c>
      <c r="AF2122" s="73" t="b">
        <f>COUNTIF('Power Curve'!$D$2:$D$31,AE2122)&gt;0</f>
        <v>1</v>
      </c>
      <c r="AG2122" s="73" t="b">
        <f t="shared" si="873"/>
        <v>0</v>
      </c>
      <c r="AH2122" s="73" t="b">
        <f t="shared" si="882"/>
        <v>1</v>
      </c>
      <c r="AI2122" s="34" t="str">
        <f t="shared" si="874"/>
        <v>Outer</v>
      </c>
      <c r="AJ2122" s="35" t="str">
        <f t="shared" si="883"/>
        <v>0.9-1.0</v>
      </c>
      <c r="AK2122" s="36" t="str">
        <f t="shared" si="875"/>
        <v>15-16</v>
      </c>
      <c r="AL2122" s="36" t="str">
        <f t="shared" si="876"/>
        <v>Mar</v>
      </c>
      <c r="AM2122" s="35" t="str">
        <f t="shared" si="877"/>
        <v>265-275</v>
      </c>
      <c r="AN2122" s="36" t="str">
        <f t="shared" si="878"/>
        <v>HWS-HTI</v>
      </c>
    </row>
    <row r="2123" spans="5:40" x14ac:dyDescent="0.3">
      <c r="E2123" s="12">
        <v>40984.701388888891</v>
      </c>
      <c r="F2123" s="16">
        <v>7.74</v>
      </c>
      <c r="G2123" s="16">
        <v>939.97003173828125</v>
      </c>
      <c r="H2123" s="29">
        <v>1.1803101509481737</v>
      </c>
      <c r="I2123" s="26">
        <v>265.2</v>
      </c>
      <c r="J2123" s="30">
        <v>0.1744186046511628</v>
      </c>
      <c r="K2123" s="31">
        <v>7.1742412855667084E-2</v>
      </c>
      <c r="L2123" s="111">
        <f t="shared" si="858"/>
        <v>0.5</v>
      </c>
      <c r="M2123" s="112">
        <f t="shared" si="859"/>
        <v>0.17</v>
      </c>
      <c r="N2123" s="112" t="b">
        <f t="shared" si="860"/>
        <v>1</v>
      </c>
      <c r="O2123" s="112" t="b">
        <f t="shared" si="861"/>
        <v>1</v>
      </c>
      <c r="P2123" s="113">
        <f t="shared" si="862"/>
        <v>5</v>
      </c>
      <c r="Q2123" s="113">
        <f t="shared" si="863"/>
        <v>9</v>
      </c>
      <c r="R2123" s="114" t="str">
        <f t="shared" si="879"/>
        <v>0.5-0.17</v>
      </c>
      <c r="S2123" s="127">
        <f t="shared" si="864"/>
        <v>4.3193780293402706E-2</v>
      </c>
      <c r="T2123" s="112" t="b">
        <f t="shared" si="865"/>
        <v>1</v>
      </c>
      <c r="U2123" s="22">
        <f t="shared" si="866"/>
        <v>7.6447093538197741</v>
      </c>
      <c r="V2123" s="22">
        <f t="shared" si="867"/>
        <v>0.53956445007393616</v>
      </c>
      <c r="W2123" s="81">
        <f t="shared" si="868"/>
        <v>8</v>
      </c>
      <c r="X2123" s="22">
        <f t="shared" si="869"/>
        <v>0.63366466766370111</v>
      </c>
      <c r="Y2123" s="3">
        <f>IF(U2123&gt;'Power Curve'!$C$37,0,INDEX(Ci,$W2123,1)*POWER(1-X2123,3)+INDEX(Ci,$W2123,2)*3*X2123*POWER(1-X2123,2)+INDEX(Ci,$W2123,3)*3*POWER(X2123,2)*(1-X2123)+INDEX(Ci,$W2123,4)*POWER(X2123,3))</f>
        <v>773.42317489912841</v>
      </c>
      <c r="Z2123" s="3">
        <f t="shared" si="870"/>
        <v>806.83024558954742</v>
      </c>
      <c r="AA2123" s="3">
        <f t="shared" si="871"/>
        <v>939.97003173828125</v>
      </c>
      <c r="AB2123" s="3">
        <f t="shared" si="880"/>
        <v>-133.13978614873383</v>
      </c>
      <c r="AC2123" s="3">
        <f t="shared" si="881"/>
        <v>133.13978614873383</v>
      </c>
      <c r="AE2123" s="34">
        <f t="shared" si="872"/>
        <v>8</v>
      </c>
      <c r="AF2123" s="73" t="b">
        <f>COUNTIF('Power Curve'!$D$2:$D$31,AE2123)&gt;0</f>
        <v>1</v>
      </c>
      <c r="AG2123" s="73" t="b">
        <f t="shared" si="873"/>
        <v>0</v>
      </c>
      <c r="AH2123" s="73" t="b">
        <f t="shared" si="882"/>
        <v>1</v>
      </c>
      <c r="AI2123" s="34" t="str">
        <f t="shared" si="874"/>
        <v>Outer</v>
      </c>
      <c r="AJ2123" s="35" t="str">
        <f t="shared" si="883"/>
        <v>0.5-0.6</v>
      </c>
      <c r="AK2123" s="36" t="str">
        <f t="shared" si="875"/>
        <v>16-17</v>
      </c>
      <c r="AL2123" s="36" t="str">
        <f t="shared" si="876"/>
        <v>Mar</v>
      </c>
      <c r="AM2123" s="35" t="str">
        <f t="shared" si="877"/>
        <v>265-275</v>
      </c>
      <c r="AN2123" s="36" t="str">
        <f t="shared" si="878"/>
        <v>HWS-HTI</v>
      </c>
    </row>
    <row r="2124" spans="5:40" x14ac:dyDescent="0.3">
      <c r="E2124" s="12">
        <v>40984.708333333336</v>
      </c>
      <c r="F2124" s="16">
        <v>8.9600000000000009</v>
      </c>
      <c r="G2124" s="16">
        <v>1223.3299865722711</v>
      </c>
      <c r="H2124" s="29">
        <v>1.1801213892232194</v>
      </c>
      <c r="I2124" s="26">
        <v>267.7</v>
      </c>
      <c r="J2124" s="30">
        <v>0.14174107142857142</v>
      </c>
      <c r="K2124" s="31">
        <v>0.1852651898398871</v>
      </c>
      <c r="L2124" s="111">
        <f t="shared" si="858"/>
        <v>0.70000000000000007</v>
      </c>
      <c r="M2124" s="112">
        <f t="shared" si="859"/>
        <v>0.14000000000000001</v>
      </c>
      <c r="N2124" s="112" t="b">
        <f t="shared" si="860"/>
        <v>1</v>
      </c>
      <c r="O2124" s="112" t="b">
        <f t="shared" si="861"/>
        <v>1</v>
      </c>
      <c r="P2124" s="113">
        <f t="shared" si="862"/>
        <v>7.0000000000000009</v>
      </c>
      <c r="Q2124" s="113">
        <f t="shared" si="863"/>
        <v>12</v>
      </c>
      <c r="R2124" s="114" t="str">
        <f t="shared" si="879"/>
        <v>0.7-0.14</v>
      </c>
      <c r="S2124" s="127">
        <f t="shared" si="864"/>
        <v>1.0811335537812461E-2</v>
      </c>
      <c r="T2124" s="112" t="b">
        <f t="shared" si="865"/>
        <v>1</v>
      </c>
      <c r="U2124" s="22">
        <f t="shared" si="866"/>
        <v>8.8492175922636633</v>
      </c>
      <c r="V2124" s="22">
        <f t="shared" si="867"/>
        <v>0.72572508115376511</v>
      </c>
      <c r="W2124" s="81">
        <f t="shared" si="868"/>
        <v>9</v>
      </c>
      <c r="X2124" s="22">
        <f t="shared" si="869"/>
        <v>0.84015228384312723</v>
      </c>
      <c r="Y2124" s="3">
        <f>IF(U2124&gt;'Power Curve'!$C$37,0,INDEX(Ci,$W2124,1)*POWER(1-X2124,3)+INDEX(Ci,$W2124,2)*3*X2124*POWER(1-X2124,2)+INDEX(Ci,$W2124,3)*3*POWER(X2124,2)*(1-X2124)+INDEX(Ci,$W2124,4)*POWER(X2124,3))</f>
        <v>1145.8521250230465</v>
      </c>
      <c r="Z2124" s="3">
        <f t="shared" si="870"/>
        <v>1158.2403168233861</v>
      </c>
      <c r="AA2124" s="3">
        <f t="shared" si="871"/>
        <v>1223.3299865722711</v>
      </c>
      <c r="AB2124" s="3">
        <f t="shared" si="880"/>
        <v>-65.089669748884944</v>
      </c>
      <c r="AC2124" s="3">
        <f t="shared" si="881"/>
        <v>65.089669748884944</v>
      </c>
      <c r="AE2124" s="34">
        <f t="shared" si="872"/>
        <v>9</v>
      </c>
      <c r="AF2124" s="73" t="b">
        <f>COUNTIF('Power Curve'!$D$2:$D$31,AE2124)&gt;0</f>
        <v>1</v>
      </c>
      <c r="AG2124" s="73" t="b">
        <f t="shared" si="873"/>
        <v>0</v>
      </c>
      <c r="AH2124" s="73" t="b">
        <f t="shared" si="882"/>
        <v>1</v>
      </c>
      <c r="AI2124" s="34" t="str">
        <f t="shared" si="874"/>
        <v>Outer</v>
      </c>
      <c r="AJ2124" s="35" t="str">
        <f t="shared" si="883"/>
        <v>0.7-0.8</v>
      </c>
      <c r="AK2124" s="36" t="str">
        <f t="shared" si="875"/>
        <v>17-18</v>
      </c>
      <c r="AL2124" s="36" t="str">
        <f t="shared" si="876"/>
        <v>Mar</v>
      </c>
      <c r="AM2124" s="35" t="str">
        <f t="shared" si="877"/>
        <v>265-275</v>
      </c>
      <c r="AN2124" s="36" t="str">
        <f t="shared" si="878"/>
        <v>HWS-HTI</v>
      </c>
    </row>
    <row r="2125" spans="5:40" x14ac:dyDescent="0.3">
      <c r="E2125" s="12">
        <v>40985.0625</v>
      </c>
      <c r="F2125" s="16">
        <v>12.09</v>
      </c>
      <c r="G2125" s="16">
        <v>1983.699996948242</v>
      </c>
      <c r="H2125" s="29">
        <v>1.1713169949794888</v>
      </c>
      <c r="I2125" s="26">
        <v>200</v>
      </c>
      <c r="J2125" s="30">
        <v>6.6997518610421844E-2</v>
      </c>
      <c r="K2125" s="31">
        <v>0.17847648854510298</v>
      </c>
      <c r="L2125" s="111">
        <f t="shared" si="858"/>
        <v>1.2000000000000002</v>
      </c>
      <c r="M2125" s="112">
        <f t="shared" si="859"/>
        <v>6.9999999999999993E-2</v>
      </c>
      <c r="N2125" s="112" t="b">
        <f t="shared" si="860"/>
        <v>1</v>
      </c>
      <c r="O2125" s="112" t="b">
        <f t="shared" si="861"/>
        <v>1</v>
      </c>
      <c r="P2125" s="113">
        <f t="shared" si="862"/>
        <v>12</v>
      </c>
      <c r="Q2125" s="113">
        <f t="shared" si="863"/>
        <v>19</v>
      </c>
      <c r="R2125" s="114" t="str">
        <f t="shared" si="879"/>
        <v>1.2-0.07</v>
      </c>
      <c r="S2125" s="127">
        <f t="shared" si="864"/>
        <v>1.0417836425684624E-2</v>
      </c>
      <c r="T2125" s="112" t="b">
        <f t="shared" si="865"/>
        <v>1</v>
      </c>
      <c r="U2125" s="22">
        <f t="shared" si="866"/>
        <v>11.910749370093983</v>
      </c>
      <c r="V2125" s="22">
        <f t="shared" si="867"/>
        <v>1.1988946865091816</v>
      </c>
      <c r="W2125" s="81">
        <f t="shared" si="868"/>
        <v>12</v>
      </c>
      <c r="X2125" s="22">
        <f t="shared" si="869"/>
        <v>0.89619436615765879</v>
      </c>
      <c r="Y2125" s="3">
        <f>IF(U2125&gt;'Power Curve'!$C$37,0,INDEX(Ci,$W2125,1)*POWER(1-X2125,3)+INDEX(Ci,$W2125,2)*3*X2125*POWER(1-X2125,2)+INDEX(Ci,$W2125,3)*3*POWER(X2125,2)*(1-X2125)+INDEX(Ci,$W2125,4)*POWER(X2125,3))</f>
        <v>1909.6490597030552</v>
      </c>
      <c r="Z2125" s="3">
        <f t="shared" si="870"/>
        <v>1929.543471237504</v>
      </c>
      <c r="AA2125" s="3">
        <f t="shared" si="871"/>
        <v>1983.699996948242</v>
      </c>
      <c r="AB2125" s="3">
        <f t="shared" si="880"/>
        <v>-54.156525710737924</v>
      </c>
      <c r="AC2125" s="3">
        <f t="shared" si="881"/>
        <v>54.156525710737924</v>
      </c>
      <c r="AE2125" s="34">
        <f t="shared" si="872"/>
        <v>12</v>
      </c>
      <c r="AF2125" s="73" t="b">
        <f>COUNTIF('Power Curve'!$D$2:$D$31,AE2125)&gt;0</f>
        <v>1</v>
      </c>
      <c r="AG2125" s="73" t="b">
        <f t="shared" si="873"/>
        <v>0</v>
      </c>
      <c r="AH2125" s="73" t="b">
        <f t="shared" si="882"/>
        <v>1</v>
      </c>
      <c r="AI2125" s="34" t="str">
        <f t="shared" si="874"/>
        <v>Outer</v>
      </c>
      <c r="AJ2125" s="35" t="str">
        <f t="shared" si="883"/>
        <v>1.1-1.2</v>
      </c>
      <c r="AK2125" s="36" t="str">
        <f t="shared" si="875"/>
        <v>1-2</v>
      </c>
      <c r="AL2125" s="36" t="str">
        <f t="shared" si="876"/>
        <v>Mar</v>
      </c>
      <c r="AM2125" s="35" t="str">
        <f t="shared" si="877"/>
        <v>195-205</v>
      </c>
      <c r="AN2125" s="36" t="str">
        <f t="shared" si="878"/>
        <v>HWS-LTI</v>
      </c>
    </row>
    <row r="2126" spans="5:40" x14ac:dyDescent="0.3">
      <c r="E2126" s="12">
        <v>40985.069444444445</v>
      </c>
      <c r="F2126" s="16">
        <v>11.32</v>
      </c>
      <c r="G2126" s="16">
        <v>1702.6699371337891</v>
      </c>
      <c r="H2126" s="29">
        <v>1.1710599204952896</v>
      </c>
      <c r="I2126" s="26">
        <v>203.3</v>
      </c>
      <c r="J2126" s="30">
        <v>7.9505300353356886E-2</v>
      </c>
      <c r="K2126" s="31">
        <v>0.30210242889738848</v>
      </c>
      <c r="L2126" s="111">
        <f t="shared" si="858"/>
        <v>1.1000000000000001</v>
      </c>
      <c r="M2126" s="112">
        <f t="shared" si="859"/>
        <v>0.08</v>
      </c>
      <c r="N2126" s="112" t="b">
        <f t="shared" si="860"/>
        <v>1</v>
      </c>
      <c r="O2126" s="112" t="b">
        <f t="shared" si="861"/>
        <v>1</v>
      </c>
      <c r="P2126" s="113">
        <f t="shared" si="862"/>
        <v>11</v>
      </c>
      <c r="Q2126" s="113">
        <f t="shared" si="863"/>
        <v>18</v>
      </c>
      <c r="R2126" s="114" t="str">
        <f t="shared" si="879"/>
        <v>1.1-0.08</v>
      </c>
      <c r="S2126" s="127">
        <f t="shared" si="864"/>
        <v>1.1887013215281341E-2</v>
      </c>
      <c r="T2126" s="112" t="b">
        <f t="shared" si="865"/>
        <v>1</v>
      </c>
      <c r="U2126" s="22">
        <f t="shared" si="866"/>
        <v>11.151349730759947</v>
      </c>
      <c r="V2126" s="22">
        <f t="shared" si="867"/>
        <v>1.0815270242648323</v>
      </c>
      <c r="W2126" s="81">
        <f t="shared" si="868"/>
        <v>12</v>
      </c>
      <c r="X2126" s="22">
        <f t="shared" si="869"/>
        <v>0.16473730859890914</v>
      </c>
      <c r="Y2126" s="3">
        <f>IF(U2126&gt;'Power Curve'!$C$37,0,INDEX(Ci,$W2126,1)*POWER(1-X2126,3)+INDEX(Ci,$W2126,2)*3*X2126*POWER(1-X2126,2)+INDEX(Ci,$W2126,3)*3*POWER(X2126,2)*(1-X2126)+INDEX(Ci,$W2126,4)*POWER(X2126,3))</f>
        <v>1805.9697668498616</v>
      </c>
      <c r="Z2126" s="3">
        <f t="shared" si="870"/>
        <v>1827.4373533348044</v>
      </c>
      <c r="AA2126" s="3">
        <f t="shared" si="871"/>
        <v>1702.6699371337891</v>
      </c>
      <c r="AB2126" s="3">
        <f t="shared" si="880"/>
        <v>124.76741620101529</v>
      </c>
      <c r="AC2126" s="3">
        <f t="shared" si="881"/>
        <v>124.76741620101529</v>
      </c>
      <c r="AE2126" s="34">
        <f t="shared" si="872"/>
        <v>11</v>
      </c>
      <c r="AF2126" s="73" t="b">
        <f>COUNTIF('Power Curve'!$D$2:$D$31,AE2126)&gt;0</f>
        <v>1</v>
      </c>
      <c r="AG2126" s="73" t="b">
        <f t="shared" si="873"/>
        <v>0</v>
      </c>
      <c r="AH2126" s="73" t="b">
        <f t="shared" si="882"/>
        <v>1</v>
      </c>
      <c r="AI2126" s="34" t="str">
        <f t="shared" si="874"/>
        <v>Outer</v>
      </c>
      <c r="AJ2126" s="35" t="str">
        <f t="shared" si="883"/>
        <v>1.0-1.1</v>
      </c>
      <c r="AK2126" s="36" t="str">
        <f t="shared" si="875"/>
        <v>1-2</v>
      </c>
      <c r="AL2126" s="36" t="str">
        <f t="shared" si="876"/>
        <v>Mar</v>
      </c>
      <c r="AM2126" s="35" t="str">
        <f t="shared" si="877"/>
        <v>195-205</v>
      </c>
      <c r="AN2126" s="36" t="str">
        <f t="shared" si="878"/>
        <v>HWS-LTI</v>
      </c>
    </row>
    <row r="2127" spans="5:40" x14ac:dyDescent="0.3">
      <c r="E2127" s="12">
        <v>40985.076388888891</v>
      </c>
      <c r="F2127" s="16">
        <v>11.43</v>
      </c>
      <c r="G2127" s="16">
        <v>1659.7000579834009</v>
      </c>
      <c r="H2127" s="29">
        <v>1.1712499597485178</v>
      </c>
      <c r="I2127" s="26">
        <v>204.5</v>
      </c>
      <c r="J2127" s="30">
        <v>8.223972003499562E-2</v>
      </c>
      <c r="K2127" s="31">
        <v>0.32945606805815586</v>
      </c>
      <c r="L2127" s="111">
        <f t="shared" si="858"/>
        <v>1.1000000000000001</v>
      </c>
      <c r="M2127" s="112">
        <f t="shared" si="859"/>
        <v>0.08</v>
      </c>
      <c r="N2127" s="112" t="b">
        <f t="shared" si="860"/>
        <v>1</v>
      </c>
      <c r="O2127" s="112" t="b">
        <f t="shared" si="861"/>
        <v>1</v>
      </c>
      <c r="P2127" s="113">
        <f t="shared" si="862"/>
        <v>11</v>
      </c>
      <c r="Q2127" s="113">
        <f t="shared" si="863"/>
        <v>18</v>
      </c>
      <c r="R2127" s="114" t="str">
        <f t="shared" si="879"/>
        <v>1.1-0.08</v>
      </c>
      <c r="S2127" s="127">
        <f t="shared" si="864"/>
        <v>1.1887013215281341E-2</v>
      </c>
      <c r="T2127" s="112" t="b">
        <f t="shared" si="865"/>
        <v>1</v>
      </c>
      <c r="U2127" s="22">
        <f t="shared" si="866"/>
        <v>11.260319944282717</v>
      </c>
      <c r="V2127" s="22">
        <f t="shared" si="867"/>
        <v>1.0983687220389464</v>
      </c>
      <c r="W2127" s="81">
        <f t="shared" si="868"/>
        <v>12</v>
      </c>
      <c r="X2127" s="22">
        <f t="shared" si="869"/>
        <v>0.26969789537876881</v>
      </c>
      <c r="Y2127" s="3">
        <f>IF(U2127&gt;'Power Curve'!$C$37,0,INDEX(Ci,$W2127,1)*POWER(1-X2127,3)+INDEX(Ci,$W2127,2)*3*X2127*POWER(1-X2127,2)+INDEX(Ci,$W2127,3)*3*POWER(X2127,2)*(1-X2127)+INDEX(Ci,$W2127,4)*POWER(X2127,3))</f>
        <v>1824.441048736031</v>
      </c>
      <c r="Z2127" s="3">
        <f t="shared" si="870"/>
        <v>1846.128203592858</v>
      </c>
      <c r="AA2127" s="3">
        <f t="shared" si="871"/>
        <v>1659.7000579834009</v>
      </c>
      <c r="AB2127" s="3">
        <f t="shared" si="880"/>
        <v>186.42814560945703</v>
      </c>
      <c r="AC2127" s="3">
        <f t="shared" si="881"/>
        <v>186.42814560945703</v>
      </c>
      <c r="AE2127" s="34">
        <f t="shared" si="872"/>
        <v>11</v>
      </c>
      <c r="AF2127" s="73" t="b">
        <f>COUNTIF('Power Curve'!$D$2:$D$31,AE2127)&gt;0</f>
        <v>1</v>
      </c>
      <c r="AG2127" s="73" t="b">
        <f t="shared" si="873"/>
        <v>0</v>
      </c>
      <c r="AH2127" s="73" t="b">
        <f t="shared" si="882"/>
        <v>1</v>
      </c>
      <c r="AI2127" s="34" t="str">
        <f t="shared" si="874"/>
        <v>Outer</v>
      </c>
      <c r="AJ2127" s="35" t="str">
        <f t="shared" si="883"/>
        <v>1.0-1.1</v>
      </c>
      <c r="AK2127" s="36" t="str">
        <f t="shared" si="875"/>
        <v>1-2</v>
      </c>
      <c r="AL2127" s="36" t="str">
        <f t="shared" si="876"/>
        <v>Mar</v>
      </c>
      <c r="AM2127" s="35" t="str">
        <f t="shared" si="877"/>
        <v>195-205</v>
      </c>
      <c r="AN2127" s="36" t="str">
        <f t="shared" si="878"/>
        <v>HWS-LTI</v>
      </c>
    </row>
    <row r="2128" spans="5:40" x14ac:dyDescent="0.3">
      <c r="E2128" s="12">
        <v>40985.083333333336</v>
      </c>
      <c r="F2128" s="16">
        <v>11.95</v>
      </c>
      <c r="G2128" s="16">
        <v>1677.1699523925831</v>
      </c>
      <c r="H2128" s="29">
        <v>1.1708886001657746</v>
      </c>
      <c r="I2128" s="26">
        <v>205</v>
      </c>
      <c r="J2128" s="30">
        <v>6.2761506276150625E-2</v>
      </c>
      <c r="K2128" s="31">
        <v>0.35838033698715194</v>
      </c>
      <c r="L2128" s="111">
        <f t="shared" si="858"/>
        <v>1.2000000000000002</v>
      </c>
      <c r="M2128" s="112">
        <f t="shared" si="859"/>
        <v>6.0000000000000005E-2</v>
      </c>
      <c r="N2128" s="112" t="b">
        <f t="shared" si="860"/>
        <v>1</v>
      </c>
      <c r="O2128" s="112" t="b">
        <f t="shared" si="861"/>
        <v>1</v>
      </c>
      <c r="P2128" s="113">
        <f t="shared" si="862"/>
        <v>12</v>
      </c>
      <c r="Q2128" s="113">
        <f t="shared" si="863"/>
        <v>20</v>
      </c>
      <c r="R2128" s="114" t="str">
        <f t="shared" si="879"/>
        <v>1.2-0.06</v>
      </c>
      <c r="S2128" s="127">
        <f t="shared" si="864"/>
        <v>-1.9471813545992232E-2</v>
      </c>
      <c r="T2128" s="112" t="b">
        <f t="shared" si="865"/>
        <v>1</v>
      </c>
      <c r="U2128" s="22">
        <f t="shared" si="866"/>
        <v>11.771389629338605</v>
      </c>
      <c r="V2128" s="22">
        <f t="shared" si="867"/>
        <v>1.1773561893382045</v>
      </c>
      <c r="W2128" s="81">
        <f t="shared" si="868"/>
        <v>12</v>
      </c>
      <c r="X2128" s="22">
        <f t="shared" si="869"/>
        <v>0.76196245368997273</v>
      </c>
      <c r="Y2128" s="3">
        <f>IF(U2128&gt;'Power Curve'!$C$37,0,INDEX(Ci,$W2128,1)*POWER(1-X2128,3)+INDEX(Ci,$W2128,2)*3*X2128*POWER(1-X2128,2)+INDEX(Ci,$W2128,3)*3*POWER(X2128,2)*(1-X2128)+INDEX(Ci,$W2128,4)*POWER(X2128,3))</f>
        <v>1896.5513395282915</v>
      </c>
      <c r="Z2128" s="3">
        <f t="shared" si="870"/>
        <v>1859.6220454645947</v>
      </c>
      <c r="AA2128" s="3">
        <f t="shared" si="871"/>
        <v>1677.1699523925831</v>
      </c>
      <c r="AB2128" s="3">
        <f t="shared" si="880"/>
        <v>182.45209307201162</v>
      </c>
      <c r="AC2128" s="3">
        <f t="shared" si="881"/>
        <v>182.45209307201162</v>
      </c>
      <c r="AE2128" s="34">
        <f t="shared" si="872"/>
        <v>12</v>
      </c>
      <c r="AF2128" s="73" t="b">
        <f>COUNTIF('Power Curve'!$D$2:$D$31,AE2128)&gt;0</f>
        <v>1</v>
      </c>
      <c r="AG2128" s="73" t="b">
        <f t="shared" si="873"/>
        <v>0</v>
      </c>
      <c r="AH2128" s="73" t="b">
        <f t="shared" si="882"/>
        <v>1</v>
      </c>
      <c r="AI2128" s="34" t="str">
        <f t="shared" si="874"/>
        <v>Outer</v>
      </c>
      <c r="AJ2128" s="35" t="str">
        <f t="shared" si="883"/>
        <v>1.1-1.2</v>
      </c>
      <c r="AK2128" s="36" t="str">
        <f t="shared" si="875"/>
        <v>2-3</v>
      </c>
      <c r="AL2128" s="36" t="str">
        <f t="shared" si="876"/>
        <v>Mar</v>
      </c>
      <c r="AM2128" s="35" t="str">
        <f t="shared" si="877"/>
        <v>205-215</v>
      </c>
      <c r="AN2128" s="36" t="str">
        <f t="shared" si="878"/>
        <v>HWS-LTI</v>
      </c>
    </row>
    <row r="2129" spans="5:40" x14ac:dyDescent="0.3">
      <c r="E2129" s="12">
        <v>40985.090277777781</v>
      </c>
      <c r="F2129" s="16">
        <v>11.14</v>
      </c>
      <c r="G2129" s="16">
        <v>1245.5700531005884</v>
      </c>
      <c r="H2129" s="29">
        <v>1.1705889102552269</v>
      </c>
      <c r="I2129" s="26">
        <v>206.5</v>
      </c>
      <c r="J2129" s="30">
        <v>6.1938958707360853E-2</v>
      </c>
      <c r="K2129" s="31">
        <v>0.38466370471593275</v>
      </c>
      <c r="L2129" s="111">
        <f t="shared" si="858"/>
        <v>1.1000000000000001</v>
      </c>
      <c r="M2129" s="112">
        <f t="shared" si="859"/>
        <v>6.0000000000000005E-2</v>
      </c>
      <c r="N2129" s="112" t="b">
        <f t="shared" si="860"/>
        <v>1</v>
      </c>
      <c r="O2129" s="112" t="b">
        <f t="shared" si="861"/>
        <v>1</v>
      </c>
      <c r="P2129" s="113">
        <f t="shared" si="862"/>
        <v>11</v>
      </c>
      <c r="Q2129" s="113">
        <f t="shared" si="863"/>
        <v>20</v>
      </c>
      <c r="R2129" s="114" t="str">
        <f t="shared" si="879"/>
        <v>1.1-0.06</v>
      </c>
      <c r="S2129" s="127">
        <f t="shared" si="864"/>
        <v>-3.1802676396208235E-2</v>
      </c>
      <c r="T2129" s="112" t="b">
        <f t="shared" si="865"/>
        <v>1</v>
      </c>
      <c r="U2129" s="22">
        <f t="shared" si="866"/>
        <v>10.972559968658137</v>
      </c>
      <c r="V2129" s="22">
        <f t="shared" si="867"/>
        <v>1.0538944901889469</v>
      </c>
      <c r="W2129" s="81">
        <f t="shared" si="868"/>
        <v>11</v>
      </c>
      <c r="X2129" s="22">
        <f t="shared" si="869"/>
        <v>0.99246957348642095</v>
      </c>
      <c r="Y2129" s="3">
        <f>IF(U2129&gt;'Power Curve'!$C$37,0,INDEX(Ci,$W2129,1)*POWER(1-X2129,3)+INDEX(Ci,$W2129,2)*3*X2129*POWER(1-X2129,2)+INDEX(Ci,$W2129,3)*3*POWER(X2129,2)*(1-X2129)+INDEX(Ci,$W2129,4)*POWER(X2129,3))</f>
        <v>1774.7401257548784</v>
      </c>
      <c r="Z2129" s="3">
        <f t="shared" si="870"/>
        <v>1718.2986398481301</v>
      </c>
      <c r="AA2129" s="3">
        <f t="shared" si="871"/>
        <v>1245.5700531005884</v>
      </c>
      <c r="AB2129" s="3">
        <f t="shared" si="880"/>
        <v>472.72858674754161</v>
      </c>
      <c r="AC2129" s="3">
        <f t="shared" si="881"/>
        <v>472.72858674754161</v>
      </c>
      <c r="AE2129" s="34">
        <f t="shared" si="872"/>
        <v>11</v>
      </c>
      <c r="AF2129" s="73" t="b">
        <f>COUNTIF('Power Curve'!$D$2:$D$31,AE2129)&gt;0</f>
        <v>1</v>
      </c>
      <c r="AG2129" s="73" t="b">
        <f t="shared" si="873"/>
        <v>0</v>
      </c>
      <c r="AH2129" s="73" t="b">
        <f t="shared" si="882"/>
        <v>1</v>
      </c>
      <c r="AI2129" s="34" t="str">
        <f t="shared" si="874"/>
        <v>Outer</v>
      </c>
      <c r="AJ2129" s="35" t="str">
        <f t="shared" si="883"/>
        <v>1.0-1.1</v>
      </c>
      <c r="AK2129" s="36" t="str">
        <f t="shared" si="875"/>
        <v>2-3</v>
      </c>
      <c r="AL2129" s="36" t="str">
        <f t="shared" si="876"/>
        <v>Mar</v>
      </c>
      <c r="AM2129" s="35" t="str">
        <f t="shared" si="877"/>
        <v>205-215</v>
      </c>
      <c r="AN2129" s="36" t="str">
        <f t="shared" si="878"/>
        <v>HWS-LTI</v>
      </c>
    </row>
    <row r="2130" spans="5:40" x14ac:dyDescent="0.3">
      <c r="E2130" s="12">
        <v>40985.486111111109</v>
      </c>
      <c r="F2130" s="16">
        <v>16.53</v>
      </c>
      <c r="G2130" s="16">
        <v>1983.3299713134791</v>
      </c>
      <c r="H2130" s="29">
        <v>1.1722484371800448</v>
      </c>
      <c r="I2130" s="26">
        <v>290.5</v>
      </c>
      <c r="J2130" s="30">
        <v>0.13611615245009073</v>
      </c>
      <c r="K2130" s="31">
        <v>0.13147141180648669</v>
      </c>
      <c r="L2130" s="111">
        <f t="shared" si="858"/>
        <v>1.9000000000000001</v>
      </c>
      <c r="M2130" s="112">
        <f t="shared" si="859"/>
        <v>0.14000000000000001</v>
      </c>
      <c r="N2130" s="112" t="b">
        <f t="shared" si="860"/>
        <v>1</v>
      </c>
      <c r="O2130" s="112" t="b">
        <f t="shared" si="861"/>
        <v>1</v>
      </c>
      <c r="P2130" s="113">
        <f t="shared" si="862"/>
        <v>19</v>
      </c>
      <c r="Q2130" s="113">
        <f t="shared" si="863"/>
        <v>12</v>
      </c>
      <c r="R2130" s="114" t="str">
        <f t="shared" si="879"/>
        <v>1.9-0.14</v>
      </c>
      <c r="S2130" s="127">
        <f t="shared" si="864"/>
        <v>-3.5617737415622743E-4</v>
      </c>
      <c r="T2130" s="112" t="b">
        <f t="shared" si="865"/>
        <v>1</v>
      </c>
      <c r="U2130" s="22">
        <f t="shared" si="866"/>
        <v>16.289235851130069</v>
      </c>
      <c r="V2130" s="22">
        <f t="shared" si="867"/>
        <v>1.8756038865535185</v>
      </c>
      <c r="W2130" s="81">
        <f t="shared" si="868"/>
        <v>17</v>
      </c>
      <c r="X2130" s="22">
        <f t="shared" si="869"/>
        <v>0.29456100648782763</v>
      </c>
      <c r="Y2130" s="3">
        <f>IF(U2130&gt;'Power Curve'!$C$37,0,INDEX(Ci,$W2130,1)*POWER(1-X2130,3)+INDEX(Ci,$W2130,2)*3*X2130*POWER(1-X2130,2)+INDEX(Ci,$W2130,3)*3*POWER(X2130,2)*(1-X2130)+INDEX(Ci,$W2130,4)*POWER(X2130,3))</f>
        <v>1983.4244044019292</v>
      </c>
      <c r="Z2130" s="3">
        <f t="shared" si="870"/>
        <v>1982.7179535057319</v>
      </c>
      <c r="AA2130" s="3">
        <f t="shared" si="871"/>
        <v>1983.3299713134791</v>
      </c>
      <c r="AB2130" s="3">
        <f t="shared" si="880"/>
        <v>-0.61201780774717918</v>
      </c>
      <c r="AC2130" s="3">
        <f t="shared" si="881"/>
        <v>0.61201780774717918</v>
      </c>
      <c r="AE2130" s="34">
        <f t="shared" si="872"/>
        <v>16</v>
      </c>
      <c r="AF2130" s="73" t="b">
        <f>COUNTIF('Power Curve'!$D$2:$D$31,AE2130)&gt;0</f>
        <v>1</v>
      </c>
      <c r="AG2130" s="73" t="b">
        <f t="shared" si="873"/>
        <v>0</v>
      </c>
      <c r="AH2130" s="73" t="b">
        <f t="shared" si="882"/>
        <v>1</v>
      </c>
      <c r="AI2130" s="34" t="str">
        <f t="shared" si="874"/>
        <v>Inner</v>
      </c>
      <c r="AJ2130" s="35" t="str">
        <f t="shared" si="883"/>
        <v>1.8-1.9</v>
      </c>
      <c r="AK2130" s="36" t="str">
        <f t="shared" si="875"/>
        <v>11-12</v>
      </c>
      <c r="AL2130" s="36" t="str">
        <f t="shared" si="876"/>
        <v>Mar</v>
      </c>
      <c r="AM2130" s="35" t="str">
        <f t="shared" si="877"/>
        <v>285-295</v>
      </c>
      <c r="AN2130" s="36" t="str">
        <f t="shared" si="878"/>
        <v>Inner-TI</v>
      </c>
    </row>
    <row r="2131" spans="5:40" x14ac:dyDescent="0.3">
      <c r="E2131" s="12">
        <v>40985.493055555555</v>
      </c>
      <c r="F2131" s="16">
        <v>17.760000000000002</v>
      </c>
      <c r="G2131" s="16">
        <v>1975.6400451660129</v>
      </c>
      <c r="H2131" s="29">
        <v>1.1733394815110847</v>
      </c>
      <c r="I2131" s="26">
        <v>292.2</v>
      </c>
      <c r="J2131" s="30">
        <v>0.10979729729729729</v>
      </c>
      <c r="K2131" s="31">
        <v>0.13787812669778532</v>
      </c>
      <c r="L2131" s="111">
        <f t="shared" si="858"/>
        <v>2.1</v>
      </c>
      <c r="M2131" s="112">
        <f t="shared" si="859"/>
        <v>0.11</v>
      </c>
      <c r="N2131" s="112" t="b">
        <f t="shared" si="860"/>
        <v>0</v>
      </c>
      <c r="O2131" s="112" t="b">
        <f t="shared" si="861"/>
        <v>1</v>
      </c>
      <c r="P2131" s="113">
        <f t="shared" si="862"/>
        <v>21</v>
      </c>
      <c r="Q2131" s="113">
        <f t="shared" si="863"/>
        <v>15</v>
      </c>
      <c r="R2131" s="114" t="str">
        <f t="shared" si="879"/>
        <v>2.1-0.11</v>
      </c>
      <c r="S2131" s="127">
        <f t="shared" si="864"/>
        <v>0</v>
      </c>
      <c r="T2131" s="112" t="b">
        <f t="shared" si="865"/>
        <v>0</v>
      </c>
      <c r="U2131" s="22">
        <f t="shared" si="866"/>
        <v>17.506748523644855</v>
      </c>
      <c r="V2131" s="22">
        <f t="shared" si="867"/>
        <v>2.0637743948398346</v>
      </c>
      <c r="W2131" s="81">
        <f t="shared" si="868"/>
        <v>18</v>
      </c>
      <c r="X2131" s="22">
        <f t="shared" si="869"/>
        <v>0.55934884943090435</v>
      </c>
      <c r="Y2131" s="3">
        <f>IF(U2131&gt;'Power Curve'!$C$37,0,INDEX(Ci,$W2131,1)*POWER(1-X2131,3)+INDEX(Ci,$W2131,2)*3*X2131*POWER(1-X2131,2)+INDEX(Ci,$W2131,3)*3*POWER(X2131,2)*(1-X2131)+INDEX(Ci,$W2131,4)*POWER(X2131,3))</f>
        <v>1982.098590193556</v>
      </c>
      <c r="Z2131" s="3">
        <f t="shared" si="870"/>
        <v>1982.098590193556</v>
      </c>
      <c r="AA2131" s="3">
        <f t="shared" si="871"/>
        <v>1975.6400451660129</v>
      </c>
      <c r="AB2131" s="3">
        <f t="shared" si="880"/>
        <v>6.4585450275430958</v>
      </c>
      <c r="AC2131" s="3">
        <f t="shared" si="881"/>
        <v>6.4585450275430958</v>
      </c>
      <c r="AE2131" s="34">
        <f t="shared" si="872"/>
        <v>18</v>
      </c>
      <c r="AF2131" s="73" t="b">
        <f>COUNTIF('Power Curve'!$D$2:$D$31,AE2131)&gt;0</f>
        <v>1</v>
      </c>
      <c r="AG2131" s="73" t="b">
        <f t="shared" si="873"/>
        <v>0</v>
      </c>
      <c r="AH2131" s="73" t="b">
        <f t="shared" si="882"/>
        <v>1</v>
      </c>
      <c r="AI2131" s="34" t="str">
        <f t="shared" si="874"/>
        <v>Inner</v>
      </c>
      <c r="AJ2131" s="35" t="str">
        <f t="shared" si="883"/>
        <v>2.0-2.1</v>
      </c>
      <c r="AK2131" s="36" t="str">
        <f t="shared" si="875"/>
        <v>11-12</v>
      </c>
      <c r="AL2131" s="36" t="str">
        <f t="shared" si="876"/>
        <v>Mar</v>
      </c>
      <c r="AM2131" s="35" t="str">
        <f t="shared" si="877"/>
        <v>285-295</v>
      </c>
      <c r="AN2131" s="36" t="str">
        <f t="shared" si="878"/>
        <v>Inner-TI</v>
      </c>
    </row>
    <row r="2132" spans="5:40" x14ac:dyDescent="0.3">
      <c r="E2132" s="12">
        <v>40985.5</v>
      </c>
      <c r="F2132" s="16">
        <v>18.02</v>
      </c>
      <c r="G2132" s="16">
        <v>1974.3799743652371</v>
      </c>
      <c r="H2132" s="29">
        <v>1.1737441564850575</v>
      </c>
      <c r="I2132" s="26">
        <v>294.3</v>
      </c>
      <c r="J2132" s="30">
        <v>0.11043285238623751</v>
      </c>
      <c r="K2132" s="31">
        <v>0.12130703838143826</v>
      </c>
      <c r="L2132" s="111">
        <f t="shared" si="858"/>
        <v>2.1</v>
      </c>
      <c r="M2132" s="112">
        <f t="shared" si="859"/>
        <v>0.11</v>
      </c>
      <c r="N2132" s="112" t="b">
        <f t="shared" si="860"/>
        <v>0</v>
      </c>
      <c r="O2132" s="112" t="b">
        <f t="shared" si="861"/>
        <v>1</v>
      </c>
      <c r="P2132" s="113">
        <f t="shared" si="862"/>
        <v>21</v>
      </c>
      <c r="Q2132" s="113">
        <f t="shared" si="863"/>
        <v>15</v>
      </c>
      <c r="R2132" s="114" t="str">
        <f t="shared" si="879"/>
        <v>2.1-0.11</v>
      </c>
      <c r="S2132" s="127">
        <f t="shared" si="864"/>
        <v>0</v>
      </c>
      <c r="T2132" s="112" t="b">
        <f t="shared" si="865"/>
        <v>0</v>
      </c>
      <c r="U2132" s="22">
        <f t="shared" si="866"/>
        <v>17.765082886663997</v>
      </c>
      <c r="V2132" s="22">
        <f t="shared" si="867"/>
        <v>2.1037008034058555</v>
      </c>
      <c r="W2132" s="81">
        <f t="shared" si="868"/>
        <v>18</v>
      </c>
      <c r="X2132" s="22">
        <f t="shared" si="869"/>
        <v>0.83729318590624702</v>
      </c>
      <c r="Y2132" s="3">
        <f>IF(U2132&gt;'Power Curve'!$C$37,0,INDEX(Ci,$W2132,1)*POWER(1-X2132,3)+INDEX(Ci,$W2132,2)*3*X2132*POWER(1-X2132,2)+INDEX(Ci,$W2132,3)*3*POWER(X2132,2)*(1-X2132)+INDEX(Ci,$W2132,4)*POWER(X2132,3))</f>
        <v>1980.3212584258574</v>
      </c>
      <c r="Z2132" s="3">
        <f t="shared" si="870"/>
        <v>1980.3212584258574</v>
      </c>
      <c r="AA2132" s="3">
        <f t="shared" si="871"/>
        <v>1974.3799743652371</v>
      </c>
      <c r="AB2132" s="3">
        <f t="shared" si="880"/>
        <v>5.941284060620319</v>
      </c>
      <c r="AC2132" s="3">
        <f t="shared" si="881"/>
        <v>5.941284060620319</v>
      </c>
      <c r="AE2132" s="34">
        <f t="shared" si="872"/>
        <v>18</v>
      </c>
      <c r="AF2132" s="73" t="b">
        <f>COUNTIF('Power Curve'!$D$2:$D$31,AE2132)&gt;0</f>
        <v>1</v>
      </c>
      <c r="AG2132" s="73" t="b">
        <f t="shared" si="873"/>
        <v>0</v>
      </c>
      <c r="AH2132" s="73" t="b">
        <f t="shared" si="882"/>
        <v>1</v>
      </c>
      <c r="AI2132" s="34" t="str">
        <f t="shared" si="874"/>
        <v>Inner</v>
      </c>
      <c r="AJ2132" s="35" t="str">
        <f t="shared" si="883"/>
        <v>2.1-2.2</v>
      </c>
      <c r="AK2132" s="36" t="str">
        <f t="shared" si="875"/>
        <v>12-13</v>
      </c>
      <c r="AL2132" s="36" t="str">
        <f t="shared" si="876"/>
        <v>Mar</v>
      </c>
      <c r="AM2132" s="35" t="str">
        <f t="shared" si="877"/>
        <v>285-295</v>
      </c>
      <c r="AN2132" s="36" t="str">
        <f t="shared" si="878"/>
        <v>Inner-TI</v>
      </c>
    </row>
    <row r="2133" spans="5:40" x14ac:dyDescent="0.3">
      <c r="E2133" s="12">
        <v>40985.506944444445</v>
      </c>
      <c r="F2133" s="16">
        <v>18.420000000000002</v>
      </c>
      <c r="G2133" s="16">
        <v>1971.399963378911</v>
      </c>
      <c r="H2133" s="29">
        <v>1.1749483495438022</v>
      </c>
      <c r="I2133" s="26">
        <v>291.3</v>
      </c>
      <c r="J2133" s="30">
        <v>0.10586319218241041</v>
      </c>
      <c r="K2133" s="31">
        <v>0.12779162456093932</v>
      </c>
      <c r="L2133" s="111">
        <f t="shared" si="858"/>
        <v>2.2000000000000002</v>
      </c>
      <c r="M2133" s="112">
        <f t="shared" si="859"/>
        <v>0.11</v>
      </c>
      <c r="N2133" s="112" t="b">
        <f t="shared" si="860"/>
        <v>0</v>
      </c>
      <c r="O2133" s="112" t="b">
        <f t="shared" si="861"/>
        <v>1</v>
      </c>
      <c r="P2133" s="113">
        <f t="shared" si="862"/>
        <v>22</v>
      </c>
      <c r="Q2133" s="113">
        <f t="shared" si="863"/>
        <v>15</v>
      </c>
      <c r="R2133" s="114" t="str">
        <f t="shared" si="879"/>
        <v>2.2-0.11</v>
      </c>
      <c r="S2133" s="127">
        <f t="shared" si="864"/>
        <v>0</v>
      </c>
      <c r="T2133" s="112" t="b">
        <f t="shared" si="865"/>
        <v>0</v>
      </c>
      <c r="U2133" s="22">
        <f t="shared" si="866"/>
        <v>18.165632396783291</v>
      </c>
      <c r="V2133" s="22">
        <f t="shared" si="867"/>
        <v>2.1656070213980687</v>
      </c>
      <c r="W2133" s="81">
        <f t="shared" si="868"/>
        <v>19</v>
      </c>
      <c r="X2133" s="22">
        <f t="shared" si="869"/>
        <v>0.4349689254195902</v>
      </c>
      <c r="Y2133" s="3">
        <f>IF(U2133&gt;'Power Curve'!$C$37,0,INDEX(Ci,$W2133,1)*POWER(1-X2133,3)+INDEX(Ci,$W2133,2)*3*X2133*POWER(1-X2133,2)+INDEX(Ci,$W2133,3)*3*POWER(X2133,2)*(1-X2133)+INDEX(Ci,$W2133,4)*POWER(X2133,3))</f>
        <v>1983.7881830720207</v>
      </c>
      <c r="Z2133" s="3">
        <f t="shared" si="870"/>
        <v>1983.7881830720207</v>
      </c>
      <c r="AA2133" s="3">
        <f t="shared" si="871"/>
        <v>1971.399963378911</v>
      </c>
      <c r="AB2133" s="3">
        <f t="shared" si="880"/>
        <v>12.388219693109704</v>
      </c>
      <c r="AC2133" s="3">
        <f t="shared" si="881"/>
        <v>12.388219693109704</v>
      </c>
      <c r="AE2133" s="34">
        <f t="shared" si="872"/>
        <v>18</v>
      </c>
      <c r="AF2133" s="73" t="b">
        <f>COUNTIF('Power Curve'!$D$2:$D$31,AE2133)&gt;0</f>
        <v>1</v>
      </c>
      <c r="AG2133" s="73" t="b">
        <f t="shared" si="873"/>
        <v>0</v>
      </c>
      <c r="AH2133" s="73" t="b">
        <f t="shared" si="882"/>
        <v>1</v>
      </c>
      <c r="AI2133" s="34" t="str">
        <f t="shared" si="874"/>
        <v>Inner</v>
      </c>
      <c r="AJ2133" s="35" t="str">
        <f t="shared" si="883"/>
        <v>2.1-2.2</v>
      </c>
      <c r="AK2133" s="36" t="str">
        <f t="shared" si="875"/>
        <v>12-13</v>
      </c>
      <c r="AL2133" s="36" t="str">
        <f t="shared" si="876"/>
        <v>Mar</v>
      </c>
      <c r="AM2133" s="35" t="str">
        <f t="shared" si="877"/>
        <v>285-295</v>
      </c>
      <c r="AN2133" s="36" t="str">
        <f t="shared" si="878"/>
        <v>Inner-TI</v>
      </c>
    </row>
    <row r="2134" spans="5:40" x14ac:dyDescent="0.3">
      <c r="E2134" s="12">
        <v>40985.513888888891</v>
      </c>
      <c r="F2134" s="16">
        <v>14.29</v>
      </c>
      <c r="G2134" s="16">
        <v>1973.730041503911</v>
      </c>
      <c r="H2134" s="29">
        <v>1.176138584304304</v>
      </c>
      <c r="I2134" s="26">
        <v>299.3</v>
      </c>
      <c r="J2134" s="30">
        <v>0.16375087473757874</v>
      </c>
      <c r="K2134" s="31">
        <v>0.13292839326670114</v>
      </c>
      <c r="L2134" s="111">
        <f t="shared" si="858"/>
        <v>1.5000000000000002</v>
      </c>
      <c r="M2134" s="112">
        <f t="shared" si="859"/>
        <v>0.16</v>
      </c>
      <c r="N2134" s="112" t="b">
        <f t="shared" si="860"/>
        <v>1</v>
      </c>
      <c r="O2134" s="112" t="b">
        <f t="shared" si="861"/>
        <v>1</v>
      </c>
      <c r="P2134" s="113">
        <f t="shared" si="862"/>
        <v>15</v>
      </c>
      <c r="Q2134" s="113">
        <f t="shared" si="863"/>
        <v>10</v>
      </c>
      <c r="R2134" s="114" t="str">
        <f t="shared" si="879"/>
        <v>1.5-0.16</v>
      </c>
      <c r="S2134" s="127">
        <f t="shared" si="864"/>
        <v>-2.1028204953616571E-3</v>
      </c>
      <c r="T2134" s="112" t="b">
        <f t="shared" si="865"/>
        <v>1</v>
      </c>
      <c r="U2134" s="22">
        <f t="shared" si="866"/>
        <v>14.097421937944297</v>
      </c>
      <c r="V2134" s="22">
        <f t="shared" si="867"/>
        <v>1.5368519807837844</v>
      </c>
      <c r="W2134" s="81">
        <f t="shared" si="868"/>
        <v>15</v>
      </c>
      <c r="X2134" s="22">
        <f t="shared" si="869"/>
        <v>0.13735442854759342</v>
      </c>
      <c r="Y2134" s="3">
        <f>IF(U2134&gt;'Power Curve'!$C$37,0,INDEX(Ci,$W2134,1)*POWER(1-X2134,3)+INDEX(Ci,$W2134,2)*3*X2134*POWER(1-X2134,2)+INDEX(Ci,$W2134,3)*3*POWER(X2134,2)*(1-X2134)+INDEX(Ci,$W2134,4)*POWER(X2134,3))</f>
        <v>1975.7358595483283</v>
      </c>
      <c r="Z2134" s="3">
        <f t="shared" si="870"/>
        <v>1971.5812416894491</v>
      </c>
      <c r="AA2134" s="3">
        <f t="shared" si="871"/>
        <v>1973.730041503911</v>
      </c>
      <c r="AB2134" s="3">
        <f t="shared" si="880"/>
        <v>-2.1487998144618814</v>
      </c>
      <c r="AC2134" s="3">
        <f t="shared" si="881"/>
        <v>2.1487998144618814</v>
      </c>
      <c r="AE2134" s="34">
        <f t="shared" si="872"/>
        <v>14</v>
      </c>
      <c r="AF2134" s="73" t="b">
        <f>COUNTIF('Power Curve'!$D$2:$D$31,AE2134)&gt;0</f>
        <v>1</v>
      </c>
      <c r="AG2134" s="73" t="b">
        <f t="shared" si="873"/>
        <v>0</v>
      </c>
      <c r="AH2134" s="73" t="b">
        <f t="shared" si="882"/>
        <v>1</v>
      </c>
      <c r="AI2134" s="34" t="str">
        <f t="shared" si="874"/>
        <v>Outer</v>
      </c>
      <c r="AJ2134" s="35" t="str">
        <f t="shared" si="883"/>
        <v>1.5-1.6</v>
      </c>
      <c r="AK2134" s="36" t="str">
        <f t="shared" si="875"/>
        <v>12-13</v>
      </c>
      <c r="AL2134" s="36" t="str">
        <f t="shared" si="876"/>
        <v>Mar</v>
      </c>
      <c r="AM2134" s="35" t="str">
        <f t="shared" si="877"/>
        <v>295-305</v>
      </c>
      <c r="AN2134" s="36" t="str">
        <f t="shared" si="878"/>
        <v>HWS-HTI</v>
      </c>
    </row>
    <row r="2135" spans="5:40" x14ac:dyDescent="0.3">
      <c r="E2135" s="12">
        <v>40985.520833333336</v>
      </c>
      <c r="F2135" s="16">
        <v>15.56</v>
      </c>
      <c r="G2135" s="16">
        <v>1965.3600311279349</v>
      </c>
      <c r="H2135" s="29">
        <v>1.1762678729303364</v>
      </c>
      <c r="I2135" s="26">
        <v>294.5</v>
      </c>
      <c r="J2135" s="30">
        <v>9.5758354755784064E-2</v>
      </c>
      <c r="K2135" s="31">
        <v>0.11674746078902681</v>
      </c>
      <c r="L2135" s="111">
        <f t="shared" si="858"/>
        <v>1.7000000000000002</v>
      </c>
      <c r="M2135" s="112">
        <f t="shared" si="859"/>
        <v>9.9999999999999992E-2</v>
      </c>
      <c r="N2135" s="112" t="b">
        <f t="shared" si="860"/>
        <v>1</v>
      </c>
      <c r="O2135" s="112" t="b">
        <f t="shared" si="861"/>
        <v>1</v>
      </c>
      <c r="P2135" s="113">
        <f t="shared" si="862"/>
        <v>17</v>
      </c>
      <c r="Q2135" s="113">
        <f t="shared" si="863"/>
        <v>16</v>
      </c>
      <c r="R2135" s="114" t="str">
        <f t="shared" si="879"/>
        <v>1.7-0.1</v>
      </c>
      <c r="S2135" s="127">
        <f t="shared" si="864"/>
        <v>6.7365920678817139E-4</v>
      </c>
      <c r="T2135" s="112" t="b">
        <f t="shared" si="865"/>
        <v>1</v>
      </c>
      <c r="U2135" s="22">
        <f t="shared" si="866"/>
        <v>15.350869329890015</v>
      </c>
      <c r="V2135" s="22">
        <f t="shared" si="867"/>
        <v>1.7305763157965832</v>
      </c>
      <c r="W2135" s="81">
        <f t="shared" si="868"/>
        <v>16</v>
      </c>
      <c r="X2135" s="22">
        <f t="shared" si="869"/>
        <v>0.35133844262454877</v>
      </c>
      <c r="Y2135" s="3">
        <f>IF(U2135&gt;'Power Curve'!$C$37,0,INDEX(Ci,$W2135,1)*POWER(1-X2135,3)+INDEX(Ci,$W2135,2)*3*X2135*POWER(1-X2135,2)+INDEX(Ci,$W2135,3)*3*POWER(X2135,2)*(1-X2135)+INDEX(Ci,$W2135,4)*POWER(X2135,3))</f>
        <v>1980.2969198162652</v>
      </c>
      <c r="Z2135" s="3">
        <f t="shared" si="870"/>
        <v>1981.6309650684739</v>
      </c>
      <c r="AA2135" s="3">
        <f t="shared" si="871"/>
        <v>1965.3600311279349</v>
      </c>
      <c r="AB2135" s="3">
        <f t="shared" si="880"/>
        <v>16.270933940538953</v>
      </c>
      <c r="AC2135" s="3">
        <f t="shared" si="881"/>
        <v>16.270933940538953</v>
      </c>
      <c r="AE2135" s="34">
        <f t="shared" si="872"/>
        <v>15</v>
      </c>
      <c r="AF2135" s="73" t="b">
        <f>COUNTIF('Power Curve'!$D$2:$D$31,AE2135)&gt;0</f>
        <v>1</v>
      </c>
      <c r="AG2135" s="73" t="b">
        <f t="shared" si="873"/>
        <v>0</v>
      </c>
      <c r="AH2135" s="73" t="b">
        <f t="shared" si="882"/>
        <v>1</v>
      </c>
      <c r="AI2135" s="34" t="str">
        <f t="shared" si="874"/>
        <v>Outer</v>
      </c>
      <c r="AJ2135" s="35" t="str">
        <f t="shared" si="883"/>
        <v>1.7-1.8</v>
      </c>
      <c r="AK2135" s="36" t="str">
        <f t="shared" si="875"/>
        <v>12-13</v>
      </c>
      <c r="AL2135" s="36" t="str">
        <f t="shared" si="876"/>
        <v>Mar</v>
      </c>
      <c r="AM2135" s="35" t="str">
        <f t="shared" si="877"/>
        <v>285-295</v>
      </c>
      <c r="AN2135" s="36" t="str">
        <f t="shared" si="878"/>
        <v>HWS-LTI</v>
      </c>
    </row>
    <row r="2136" spans="5:40" x14ac:dyDescent="0.3">
      <c r="E2136" s="12">
        <v>40985.527777777781</v>
      </c>
      <c r="F2136" s="16">
        <v>15.14</v>
      </c>
      <c r="G2136" s="16">
        <v>1973.5800476074269</v>
      </c>
      <c r="H2136" s="29">
        <v>1.1764576669370508</v>
      </c>
      <c r="I2136" s="26">
        <v>293.8</v>
      </c>
      <c r="J2136" s="30">
        <v>9.8414795244385733E-2</v>
      </c>
      <c r="K2136" s="31">
        <v>0.14210231779725263</v>
      </c>
      <c r="L2136" s="111">
        <f t="shared" si="858"/>
        <v>1.7000000000000002</v>
      </c>
      <c r="M2136" s="112">
        <f t="shared" si="859"/>
        <v>9.9999999999999992E-2</v>
      </c>
      <c r="N2136" s="112" t="b">
        <f t="shared" si="860"/>
        <v>1</v>
      </c>
      <c r="O2136" s="112" t="b">
        <f t="shared" si="861"/>
        <v>1</v>
      </c>
      <c r="P2136" s="113">
        <f t="shared" si="862"/>
        <v>17</v>
      </c>
      <c r="Q2136" s="113">
        <f t="shared" si="863"/>
        <v>16</v>
      </c>
      <c r="R2136" s="114" t="str">
        <f t="shared" si="879"/>
        <v>1.7-0.1</v>
      </c>
      <c r="S2136" s="127">
        <f t="shared" si="864"/>
        <v>6.7365920678817139E-4</v>
      </c>
      <c r="T2136" s="112" t="b">
        <f t="shared" si="865"/>
        <v>1</v>
      </c>
      <c r="U2136" s="22">
        <f t="shared" si="866"/>
        <v>14.937317550953948</v>
      </c>
      <c r="V2136" s="22">
        <f t="shared" si="867"/>
        <v>1.6666605552448877</v>
      </c>
      <c r="W2136" s="81">
        <f t="shared" si="868"/>
        <v>15</v>
      </c>
      <c r="X2136" s="22">
        <f t="shared" si="869"/>
        <v>0.93974007796277803</v>
      </c>
      <c r="Y2136" s="3">
        <f>IF(U2136&gt;'Power Curve'!$C$37,0,INDEX(Ci,$W2136,1)*POWER(1-X2136,3)+INDEX(Ci,$W2136,2)*3*X2136*POWER(1-X2136,2)+INDEX(Ci,$W2136,3)*3*POWER(X2136,2)*(1-X2136)+INDEX(Ci,$W2136,4)*POWER(X2136,3))</f>
        <v>1978.8278392907073</v>
      </c>
      <c r="Z2136" s="3">
        <f t="shared" si="870"/>
        <v>1980.1608948832943</v>
      </c>
      <c r="AA2136" s="3">
        <f t="shared" si="871"/>
        <v>1973.5800476074269</v>
      </c>
      <c r="AB2136" s="3">
        <f t="shared" si="880"/>
        <v>6.580847275867427</v>
      </c>
      <c r="AC2136" s="3">
        <f t="shared" si="881"/>
        <v>6.580847275867427</v>
      </c>
      <c r="AE2136" s="34">
        <f t="shared" si="872"/>
        <v>15</v>
      </c>
      <c r="AF2136" s="73" t="b">
        <f>COUNTIF('Power Curve'!$D$2:$D$31,AE2136)&gt;0</f>
        <v>1</v>
      </c>
      <c r="AG2136" s="73" t="b">
        <f t="shared" si="873"/>
        <v>0</v>
      </c>
      <c r="AH2136" s="73" t="b">
        <f t="shared" si="882"/>
        <v>1</v>
      </c>
      <c r="AI2136" s="34" t="str">
        <f t="shared" si="874"/>
        <v>Outer</v>
      </c>
      <c r="AJ2136" s="35" t="str">
        <f t="shared" si="883"/>
        <v>1.6-1.7</v>
      </c>
      <c r="AK2136" s="36" t="str">
        <f t="shared" si="875"/>
        <v>12-13</v>
      </c>
      <c r="AL2136" s="36" t="str">
        <f t="shared" si="876"/>
        <v>Mar</v>
      </c>
      <c r="AM2136" s="35" t="str">
        <f t="shared" si="877"/>
        <v>285-295</v>
      </c>
      <c r="AN2136" s="36" t="str">
        <f t="shared" si="878"/>
        <v>HWS-LTI</v>
      </c>
    </row>
    <row r="2137" spans="5:40" x14ac:dyDescent="0.3">
      <c r="E2137" s="12">
        <v>40985.534722222219</v>
      </c>
      <c r="F2137" s="16">
        <v>13.56</v>
      </c>
      <c r="G2137" s="16">
        <v>1907.7700500488261</v>
      </c>
      <c r="H2137" s="29">
        <v>1.1761734511339041</v>
      </c>
      <c r="I2137" s="26">
        <v>295.7</v>
      </c>
      <c r="J2137" s="30">
        <v>0.10103244837758113</v>
      </c>
      <c r="K2137" s="31">
        <v>9.9713109050400373E-2</v>
      </c>
      <c r="L2137" s="111">
        <f t="shared" si="858"/>
        <v>1.4000000000000001</v>
      </c>
      <c r="M2137" s="112">
        <f t="shared" si="859"/>
        <v>9.9999999999999992E-2</v>
      </c>
      <c r="N2137" s="112" t="b">
        <f t="shared" si="860"/>
        <v>1</v>
      </c>
      <c r="O2137" s="112" t="b">
        <f t="shared" si="861"/>
        <v>1</v>
      </c>
      <c r="P2137" s="113">
        <f t="shared" si="862"/>
        <v>14</v>
      </c>
      <c r="Q2137" s="113">
        <f t="shared" si="863"/>
        <v>16</v>
      </c>
      <c r="R2137" s="114" t="str">
        <f t="shared" si="879"/>
        <v>1.4-0.1</v>
      </c>
      <c r="S2137" s="127">
        <f t="shared" si="864"/>
        <v>3.2653981276478494E-3</v>
      </c>
      <c r="T2137" s="112" t="b">
        <f t="shared" si="865"/>
        <v>1</v>
      </c>
      <c r="U2137" s="22">
        <f t="shared" si="866"/>
        <v>13.377391914657398</v>
      </c>
      <c r="V2137" s="22">
        <f t="shared" si="867"/>
        <v>1.4255690196106157</v>
      </c>
      <c r="W2137" s="81">
        <f t="shared" si="868"/>
        <v>14</v>
      </c>
      <c r="X2137" s="22">
        <f t="shared" si="869"/>
        <v>0.40208054276332417</v>
      </c>
      <c r="Y2137" s="3">
        <f>IF(U2137&gt;'Power Curve'!$C$37,0,INDEX(Ci,$W2137,1)*POWER(1-X2137,3)+INDEX(Ci,$W2137,2)*3*X2137*POWER(1-X2137,2)+INDEX(Ci,$W2137,3)*3*POWER(X2137,2)*(1-X2137)+INDEX(Ci,$W2137,4)*POWER(X2137,3))</f>
        <v>1964.1068104353142</v>
      </c>
      <c r="Z2137" s="3">
        <f t="shared" si="870"/>
        <v>1970.52040113661</v>
      </c>
      <c r="AA2137" s="3">
        <f t="shared" si="871"/>
        <v>1907.7700500488261</v>
      </c>
      <c r="AB2137" s="3">
        <f t="shared" si="880"/>
        <v>62.750351087783883</v>
      </c>
      <c r="AC2137" s="3">
        <f t="shared" si="881"/>
        <v>62.750351087783883</v>
      </c>
      <c r="AE2137" s="34">
        <f t="shared" si="872"/>
        <v>13</v>
      </c>
      <c r="AF2137" s="73" t="b">
        <f>COUNTIF('Power Curve'!$D$2:$D$31,AE2137)&gt;0</f>
        <v>1</v>
      </c>
      <c r="AG2137" s="73" t="b">
        <f t="shared" si="873"/>
        <v>0</v>
      </c>
      <c r="AH2137" s="73" t="b">
        <f t="shared" si="882"/>
        <v>1</v>
      </c>
      <c r="AI2137" s="34" t="str">
        <f t="shared" si="874"/>
        <v>Outer</v>
      </c>
      <c r="AJ2137" s="35" t="str">
        <f t="shared" si="883"/>
        <v>1.4-1.5</v>
      </c>
      <c r="AK2137" s="36" t="str">
        <f t="shared" si="875"/>
        <v>12-13</v>
      </c>
      <c r="AL2137" s="36" t="str">
        <f t="shared" si="876"/>
        <v>Mar</v>
      </c>
      <c r="AM2137" s="35" t="str">
        <f t="shared" si="877"/>
        <v>295-305</v>
      </c>
      <c r="AN2137" s="36" t="str">
        <f t="shared" si="878"/>
        <v>Inner-TI</v>
      </c>
    </row>
    <row r="2138" spans="5:40" x14ac:dyDescent="0.3">
      <c r="E2138" s="12">
        <v>40985.541666666664</v>
      </c>
      <c r="F2138" s="16">
        <v>15.13</v>
      </c>
      <c r="G2138" s="16">
        <v>1968.1600036621071</v>
      </c>
      <c r="H2138" s="29">
        <v>1.1764319318353467</v>
      </c>
      <c r="I2138" s="26">
        <v>292.10000000000002</v>
      </c>
      <c r="J2138" s="30">
        <v>7.9312623925974879E-2</v>
      </c>
      <c r="K2138" s="31">
        <v>8.5321893103269014E-2</v>
      </c>
      <c r="L2138" s="111">
        <f t="shared" si="858"/>
        <v>1.7000000000000002</v>
      </c>
      <c r="M2138" s="112">
        <f t="shared" si="859"/>
        <v>0.08</v>
      </c>
      <c r="N2138" s="112" t="b">
        <f t="shared" si="860"/>
        <v>1</v>
      </c>
      <c r="O2138" s="112" t="b">
        <f t="shared" si="861"/>
        <v>1</v>
      </c>
      <c r="P2138" s="113">
        <f t="shared" si="862"/>
        <v>17</v>
      </c>
      <c r="Q2138" s="113">
        <f t="shared" si="863"/>
        <v>18</v>
      </c>
      <c r="R2138" s="114" t="str">
        <f t="shared" si="879"/>
        <v>1.7-0.08</v>
      </c>
      <c r="S2138" s="127">
        <f t="shared" si="864"/>
        <v>0</v>
      </c>
      <c r="T2138" s="112" t="b">
        <f t="shared" si="865"/>
        <v>0</v>
      </c>
      <c r="U2138" s="22">
        <f t="shared" si="866"/>
        <v>14.927342575937846</v>
      </c>
      <c r="V2138" s="22">
        <f t="shared" si="867"/>
        <v>1.6651188907010224</v>
      </c>
      <c r="W2138" s="81">
        <f t="shared" si="868"/>
        <v>15</v>
      </c>
      <c r="X2138" s="22">
        <f t="shared" si="869"/>
        <v>0.93021058800924172</v>
      </c>
      <c r="Y2138" s="3">
        <f>IF(U2138&gt;'Power Curve'!$C$37,0,INDEX(Ci,$W2138,1)*POWER(1-X2138,3)+INDEX(Ci,$W2138,2)*3*X2138*POWER(1-X2138,2)+INDEX(Ci,$W2138,3)*3*POWER(X2138,2)*(1-X2138)+INDEX(Ci,$W2138,4)*POWER(X2138,3))</f>
        <v>1978.7938244437025</v>
      </c>
      <c r="Z2138" s="3">
        <f t="shared" si="870"/>
        <v>1978.7938244437025</v>
      </c>
      <c r="AA2138" s="3">
        <f t="shared" si="871"/>
        <v>1968.1600036621071</v>
      </c>
      <c r="AB2138" s="3">
        <f t="shared" si="880"/>
        <v>10.633820781595432</v>
      </c>
      <c r="AC2138" s="3">
        <f t="shared" si="881"/>
        <v>10.633820781595432</v>
      </c>
      <c r="AE2138" s="34">
        <f t="shared" si="872"/>
        <v>15</v>
      </c>
      <c r="AF2138" s="73" t="b">
        <f>COUNTIF('Power Curve'!$D$2:$D$31,AE2138)&gt;0</f>
        <v>1</v>
      </c>
      <c r="AG2138" s="73" t="b">
        <f t="shared" si="873"/>
        <v>0</v>
      </c>
      <c r="AH2138" s="73" t="b">
        <f t="shared" si="882"/>
        <v>1</v>
      </c>
      <c r="AI2138" s="34" t="str">
        <f t="shared" si="874"/>
        <v>Outer</v>
      </c>
      <c r="AJ2138" s="35" t="str">
        <f t="shared" si="883"/>
        <v>1.6-1.7</v>
      </c>
      <c r="AK2138" s="36" t="str">
        <f t="shared" si="875"/>
        <v>13-14</v>
      </c>
      <c r="AL2138" s="36" t="str">
        <f t="shared" si="876"/>
        <v>Mar</v>
      </c>
      <c r="AM2138" s="35" t="str">
        <f t="shared" si="877"/>
        <v>285-295</v>
      </c>
      <c r="AN2138" s="36" t="str">
        <f t="shared" si="878"/>
        <v>HWS-LTI</v>
      </c>
    </row>
    <row r="2139" spans="5:40" x14ac:dyDescent="0.3">
      <c r="E2139" s="12">
        <v>40985.548611111109</v>
      </c>
      <c r="F2139" s="16">
        <v>14</v>
      </c>
      <c r="G2139" s="16">
        <v>1974.3300476074269</v>
      </c>
      <c r="H2139" s="29">
        <v>1.1773546484231592</v>
      </c>
      <c r="I2139" s="26">
        <v>289.8</v>
      </c>
      <c r="J2139" s="30">
        <v>0.12785714285714286</v>
      </c>
      <c r="K2139" s="31">
        <v>0.11435778281620652</v>
      </c>
      <c r="L2139" s="111">
        <f t="shared" si="858"/>
        <v>1.5000000000000002</v>
      </c>
      <c r="M2139" s="112">
        <f t="shared" si="859"/>
        <v>0.13</v>
      </c>
      <c r="N2139" s="112" t="b">
        <f t="shared" si="860"/>
        <v>1</v>
      </c>
      <c r="O2139" s="112" t="b">
        <f t="shared" si="861"/>
        <v>1</v>
      </c>
      <c r="P2139" s="113">
        <f t="shared" si="862"/>
        <v>15</v>
      </c>
      <c r="Q2139" s="113">
        <f t="shared" si="863"/>
        <v>13</v>
      </c>
      <c r="R2139" s="114" t="str">
        <f t="shared" si="879"/>
        <v>1.5-0.13</v>
      </c>
      <c r="S2139" s="127">
        <f t="shared" si="864"/>
        <v>-1.1197886700886556E-3</v>
      </c>
      <c r="T2139" s="112" t="b">
        <f t="shared" si="865"/>
        <v>1</v>
      </c>
      <c r="U2139" s="22">
        <f t="shared" si="866"/>
        <v>13.816088518360994</v>
      </c>
      <c r="V2139" s="22">
        <f t="shared" si="867"/>
        <v>1.4933709938864796</v>
      </c>
      <c r="W2139" s="81">
        <f t="shared" si="868"/>
        <v>14</v>
      </c>
      <c r="X2139" s="22">
        <f t="shared" si="869"/>
        <v>0.85727042070214732</v>
      </c>
      <c r="Y2139" s="3">
        <f>IF(U2139&gt;'Power Curve'!$C$37,0,INDEX(Ci,$W2139,1)*POWER(1-X2139,3)+INDEX(Ci,$W2139,2)*3*X2139*POWER(1-X2139,2)+INDEX(Ci,$W2139,3)*3*POWER(X2139,2)*(1-X2139)+INDEX(Ci,$W2139,4)*POWER(X2139,3))</f>
        <v>1973.4226250192958</v>
      </c>
      <c r="Z2139" s="3">
        <f t="shared" si="870"/>
        <v>1971.2128087225026</v>
      </c>
      <c r="AA2139" s="3">
        <f t="shared" si="871"/>
        <v>1974.3300476074269</v>
      </c>
      <c r="AB2139" s="3">
        <f t="shared" si="880"/>
        <v>-3.1172388849242907</v>
      </c>
      <c r="AC2139" s="3">
        <f t="shared" si="881"/>
        <v>3.1172388849242907</v>
      </c>
      <c r="AE2139" s="34">
        <f t="shared" si="872"/>
        <v>14</v>
      </c>
      <c r="AF2139" s="73" t="b">
        <f>COUNTIF('Power Curve'!$D$2:$D$31,AE2139)&gt;0</f>
        <v>1</v>
      </c>
      <c r="AG2139" s="73" t="b">
        <f t="shared" si="873"/>
        <v>0</v>
      </c>
      <c r="AH2139" s="73" t="b">
        <f t="shared" si="882"/>
        <v>1</v>
      </c>
      <c r="AI2139" s="34" t="str">
        <f t="shared" si="874"/>
        <v>Inner</v>
      </c>
      <c r="AJ2139" s="35" t="str">
        <f t="shared" si="883"/>
        <v>1.4-1.5</v>
      </c>
      <c r="AK2139" s="36" t="str">
        <f t="shared" si="875"/>
        <v>13-14</v>
      </c>
      <c r="AL2139" s="36" t="str">
        <f t="shared" si="876"/>
        <v>Mar</v>
      </c>
      <c r="AM2139" s="35" t="str">
        <f t="shared" si="877"/>
        <v>285-295</v>
      </c>
      <c r="AN2139" s="36" t="str">
        <f t="shared" si="878"/>
        <v>Inner-TI</v>
      </c>
    </row>
    <row r="2140" spans="5:40" x14ac:dyDescent="0.3">
      <c r="E2140" s="12">
        <v>40985.555555555555</v>
      </c>
      <c r="F2140" s="16">
        <v>13.91</v>
      </c>
      <c r="G2140" s="16">
        <v>1941.9400482177759</v>
      </c>
      <c r="H2140" s="29">
        <v>1.1776306455041712</v>
      </c>
      <c r="I2140" s="26">
        <v>295.2</v>
      </c>
      <c r="J2140" s="30">
        <v>0.14306254493170381</v>
      </c>
      <c r="K2140" s="31">
        <v>0.12018022920461277</v>
      </c>
      <c r="L2140" s="111">
        <f t="shared" si="858"/>
        <v>1.5000000000000002</v>
      </c>
      <c r="M2140" s="112">
        <f t="shared" si="859"/>
        <v>0.14000000000000001</v>
      </c>
      <c r="N2140" s="112" t="b">
        <f t="shared" si="860"/>
        <v>1</v>
      </c>
      <c r="O2140" s="112" t="b">
        <f t="shared" si="861"/>
        <v>1</v>
      </c>
      <c r="P2140" s="113">
        <f t="shared" si="862"/>
        <v>15</v>
      </c>
      <c r="Q2140" s="113">
        <f t="shared" si="863"/>
        <v>12</v>
      </c>
      <c r="R2140" s="114" t="str">
        <f t="shared" si="879"/>
        <v>1.5-0.14</v>
      </c>
      <c r="S2140" s="127">
        <f t="shared" si="864"/>
        <v>-1.010407212220238E-3</v>
      </c>
      <c r="T2140" s="112" t="b">
        <f t="shared" si="865"/>
        <v>1</v>
      </c>
      <c r="U2140" s="22">
        <f t="shared" si="866"/>
        <v>13.728343377826393</v>
      </c>
      <c r="V2140" s="22">
        <f t="shared" si="867"/>
        <v>1.4798096995634018</v>
      </c>
      <c r="W2140" s="81">
        <f t="shared" si="868"/>
        <v>14</v>
      </c>
      <c r="X2140" s="22">
        <f t="shared" si="869"/>
        <v>0.76622640651904306</v>
      </c>
      <c r="Y2140" s="3">
        <f>IF(U2140&gt;'Power Curve'!$C$37,0,INDEX(Ci,$W2140,1)*POWER(1-X2140,3)+INDEX(Ci,$W2140,2)*3*X2140*POWER(1-X2140,2)+INDEX(Ci,$W2140,3)*3*POWER(X2140,2)*(1-X2140)+INDEX(Ci,$W2140,4)*POWER(X2140,3))</f>
        <v>1972.0659775652716</v>
      </c>
      <c r="Z2140" s="3">
        <f t="shared" si="870"/>
        <v>1970.0733878785654</v>
      </c>
      <c r="AA2140" s="3">
        <f t="shared" si="871"/>
        <v>1941.9400482177759</v>
      </c>
      <c r="AB2140" s="3">
        <f t="shared" si="880"/>
        <v>28.133339660789488</v>
      </c>
      <c r="AC2140" s="3">
        <f t="shared" si="881"/>
        <v>28.133339660789488</v>
      </c>
      <c r="AE2140" s="34">
        <f t="shared" si="872"/>
        <v>14</v>
      </c>
      <c r="AF2140" s="73" t="b">
        <f>COUNTIF('Power Curve'!$D$2:$D$31,AE2140)&gt;0</f>
        <v>1</v>
      </c>
      <c r="AG2140" s="73" t="b">
        <f t="shared" si="873"/>
        <v>0</v>
      </c>
      <c r="AH2140" s="73" t="b">
        <f t="shared" si="882"/>
        <v>1</v>
      </c>
      <c r="AI2140" s="34" t="str">
        <f t="shared" si="874"/>
        <v>Outer</v>
      </c>
      <c r="AJ2140" s="35" t="str">
        <f t="shared" si="883"/>
        <v>1.4-1.5</v>
      </c>
      <c r="AK2140" s="36" t="str">
        <f t="shared" si="875"/>
        <v>13-14</v>
      </c>
      <c r="AL2140" s="36" t="str">
        <f t="shared" si="876"/>
        <v>Mar</v>
      </c>
      <c r="AM2140" s="35" t="str">
        <f t="shared" si="877"/>
        <v>295-305</v>
      </c>
      <c r="AN2140" s="36" t="str">
        <f t="shared" si="878"/>
        <v>HWS-HTI</v>
      </c>
    </row>
    <row r="2141" spans="5:40" x14ac:dyDescent="0.3">
      <c r="E2141" s="12">
        <v>40985.5625</v>
      </c>
      <c r="F2141" s="16">
        <v>13.13</v>
      </c>
      <c r="G2141" s="16">
        <v>1838.009948730466</v>
      </c>
      <c r="H2141" s="29">
        <v>1.1772855144202095</v>
      </c>
      <c r="I2141" s="26">
        <v>294.60000000000002</v>
      </c>
      <c r="J2141" s="30">
        <v>0.14775323686214775</v>
      </c>
      <c r="K2141" s="31">
        <v>0.12912805202697084</v>
      </c>
      <c r="L2141" s="111">
        <f t="shared" si="858"/>
        <v>1.4000000000000001</v>
      </c>
      <c r="M2141" s="112">
        <f t="shared" si="859"/>
        <v>0.15000000000000002</v>
      </c>
      <c r="N2141" s="112" t="b">
        <f t="shared" si="860"/>
        <v>1</v>
      </c>
      <c r="O2141" s="112" t="b">
        <f t="shared" si="861"/>
        <v>1</v>
      </c>
      <c r="P2141" s="113">
        <f t="shared" si="862"/>
        <v>14</v>
      </c>
      <c r="Q2141" s="113">
        <f t="shared" si="863"/>
        <v>10.999999999999998</v>
      </c>
      <c r="R2141" s="114" t="str">
        <f t="shared" si="879"/>
        <v>1.4-0.15</v>
      </c>
      <c r="S2141" s="127">
        <f t="shared" si="864"/>
        <v>-1.3938101452171635E-2</v>
      </c>
      <c r="T2141" s="112" t="b">
        <f t="shared" si="865"/>
        <v>1</v>
      </c>
      <c r="U2141" s="22">
        <f t="shared" si="866"/>
        <v>12.957263677482899</v>
      </c>
      <c r="V2141" s="22">
        <f t="shared" si="867"/>
        <v>1.3606368462384333</v>
      </c>
      <c r="W2141" s="81">
        <f t="shared" si="868"/>
        <v>13</v>
      </c>
      <c r="X2141" s="22">
        <f t="shared" si="869"/>
        <v>0.96642169619566887</v>
      </c>
      <c r="Y2141" s="3">
        <f>IF(U2141&gt;'Power Curve'!$C$37,0,INDEX(Ci,$W2141,1)*POWER(1-X2141,3)+INDEX(Ci,$W2141,2)*3*X2141*POWER(1-X2141,2)+INDEX(Ci,$W2141,3)*3*POWER(X2141,2)*(1-X2141)+INDEX(Ci,$W2141,4)*POWER(X2141,3))</f>
        <v>1952.2685540971356</v>
      </c>
      <c r="Z2141" s="3">
        <f t="shared" si="870"/>
        <v>1925.0576369282453</v>
      </c>
      <c r="AA2141" s="3">
        <f t="shared" si="871"/>
        <v>1838.009948730466</v>
      </c>
      <c r="AB2141" s="3">
        <f t="shared" si="880"/>
        <v>87.04768819777928</v>
      </c>
      <c r="AC2141" s="3">
        <f t="shared" si="881"/>
        <v>87.04768819777928</v>
      </c>
      <c r="AE2141" s="34">
        <f t="shared" si="872"/>
        <v>13</v>
      </c>
      <c r="AF2141" s="73" t="b">
        <f>COUNTIF('Power Curve'!$D$2:$D$31,AE2141)&gt;0</f>
        <v>1</v>
      </c>
      <c r="AG2141" s="73" t="b">
        <f t="shared" si="873"/>
        <v>0</v>
      </c>
      <c r="AH2141" s="73" t="b">
        <f t="shared" si="882"/>
        <v>1</v>
      </c>
      <c r="AI2141" s="34" t="str">
        <f t="shared" si="874"/>
        <v>Outer</v>
      </c>
      <c r="AJ2141" s="35" t="str">
        <f t="shared" si="883"/>
        <v>1.3-1.4</v>
      </c>
      <c r="AK2141" s="36" t="str">
        <f t="shared" si="875"/>
        <v>13-14</v>
      </c>
      <c r="AL2141" s="36" t="str">
        <f t="shared" si="876"/>
        <v>Mar</v>
      </c>
      <c r="AM2141" s="35" t="str">
        <f t="shared" si="877"/>
        <v>285-295</v>
      </c>
      <c r="AN2141" s="36" t="str">
        <f t="shared" si="878"/>
        <v>HWS-HTI</v>
      </c>
    </row>
    <row r="2142" spans="5:40" x14ac:dyDescent="0.3">
      <c r="E2142" s="12">
        <v>40985.569444444445</v>
      </c>
      <c r="F2142" s="16">
        <v>14.83</v>
      </c>
      <c r="G2142" s="16">
        <v>1980.0399475097711</v>
      </c>
      <c r="H2142" s="29">
        <v>1.1780623442197893</v>
      </c>
      <c r="I2142" s="26">
        <v>298.39999999999998</v>
      </c>
      <c r="J2142" s="30">
        <v>9.7100472016183409E-2</v>
      </c>
      <c r="K2142" s="31">
        <v>9.5455021229069431E-2</v>
      </c>
      <c r="L2142" s="111">
        <f t="shared" si="858"/>
        <v>1.6</v>
      </c>
      <c r="M2142" s="112">
        <f t="shared" si="859"/>
        <v>9.9999999999999992E-2</v>
      </c>
      <c r="N2142" s="112" t="b">
        <f t="shared" si="860"/>
        <v>1</v>
      </c>
      <c r="O2142" s="112" t="b">
        <f t="shared" si="861"/>
        <v>1</v>
      </c>
      <c r="P2142" s="113">
        <f t="shared" si="862"/>
        <v>16</v>
      </c>
      <c r="Q2142" s="113">
        <f t="shared" si="863"/>
        <v>16</v>
      </c>
      <c r="R2142" s="114" t="str">
        <f t="shared" si="879"/>
        <v>1.6-0.1</v>
      </c>
      <c r="S2142" s="127">
        <f t="shared" si="864"/>
        <v>1.2087194893846741E-3</v>
      </c>
      <c r="T2142" s="112" t="b">
        <f t="shared" si="865"/>
        <v>1</v>
      </c>
      <c r="U2142" s="22">
        <f t="shared" si="866"/>
        <v>14.638116960676269</v>
      </c>
      <c r="V2142" s="22">
        <f t="shared" si="867"/>
        <v>1.6204181395205186</v>
      </c>
      <c r="W2142" s="81">
        <f t="shared" si="868"/>
        <v>15</v>
      </c>
      <c r="X2142" s="22">
        <f t="shared" si="869"/>
        <v>0.65390186638421255</v>
      </c>
      <c r="Y2142" s="3">
        <f>IF(U2142&gt;'Power Curve'!$C$37,0,INDEX(Ci,$W2142,1)*POWER(1-X2142,3)+INDEX(Ci,$W2142,2)*3*X2142*POWER(1-X2142,2)+INDEX(Ci,$W2142,3)*3*POWER(X2142,2)*(1-X2142)+INDEX(Ci,$W2142,4)*POWER(X2142,3))</f>
        <v>1977.8862271091</v>
      </c>
      <c r="Z2142" s="3">
        <f t="shared" si="870"/>
        <v>1980.2769367395922</v>
      </c>
      <c r="AA2142" s="3">
        <f t="shared" si="871"/>
        <v>1980.0399475097711</v>
      </c>
      <c r="AB2142" s="3">
        <f t="shared" si="880"/>
        <v>0.23698922982111981</v>
      </c>
      <c r="AC2142" s="3">
        <f t="shared" si="881"/>
        <v>0.23698922982111981</v>
      </c>
      <c r="AE2142" s="34">
        <f t="shared" si="872"/>
        <v>15</v>
      </c>
      <c r="AF2142" s="73" t="b">
        <f>COUNTIF('Power Curve'!$D$2:$D$31,AE2142)&gt;0</f>
        <v>1</v>
      </c>
      <c r="AG2142" s="73" t="b">
        <f t="shared" si="873"/>
        <v>0</v>
      </c>
      <c r="AH2142" s="73" t="b">
        <f t="shared" si="882"/>
        <v>1</v>
      </c>
      <c r="AI2142" s="34" t="str">
        <f t="shared" si="874"/>
        <v>Outer</v>
      </c>
      <c r="AJ2142" s="35" t="str">
        <f t="shared" si="883"/>
        <v>1.6-1.7</v>
      </c>
      <c r="AK2142" s="36" t="str">
        <f t="shared" si="875"/>
        <v>13-14</v>
      </c>
      <c r="AL2142" s="36" t="str">
        <f t="shared" si="876"/>
        <v>Mar</v>
      </c>
      <c r="AM2142" s="35" t="str">
        <f t="shared" si="877"/>
        <v>295-305</v>
      </c>
      <c r="AN2142" s="36" t="str">
        <f t="shared" si="878"/>
        <v>HWS-LTI</v>
      </c>
    </row>
    <row r="2143" spans="5:40" x14ac:dyDescent="0.3">
      <c r="E2143" s="12">
        <v>40985.576388888891</v>
      </c>
      <c r="F2143" s="16">
        <v>14.33</v>
      </c>
      <c r="G2143" s="16">
        <v>1960.1100006103491</v>
      </c>
      <c r="H2143" s="29">
        <v>1.1791164156808494</v>
      </c>
      <c r="I2143" s="26">
        <v>298.60000000000002</v>
      </c>
      <c r="J2143" s="30">
        <v>0.14445219818562455</v>
      </c>
      <c r="K2143" s="31">
        <v>8.1114085800357172E-2</v>
      </c>
      <c r="L2143" s="111">
        <f t="shared" si="858"/>
        <v>1.5000000000000002</v>
      </c>
      <c r="M2143" s="112">
        <f t="shared" si="859"/>
        <v>0.14000000000000001</v>
      </c>
      <c r="N2143" s="112" t="b">
        <f t="shared" si="860"/>
        <v>1</v>
      </c>
      <c r="O2143" s="112" t="b">
        <f t="shared" si="861"/>
        <v>1</v>
      </c>
      <c r="P2143" s="113">
        <f t="shared" si="862"/>
        <v>15</v>
      </c>
      <c r="Q2143" s="113">
        <f t="shared" si="863"/>
        <v>12</v>
      </c>
      <c r="R2143" s="114" t="str">
        <f t="shared" si="879"/>
        <v>1.5-0.14</v>
      </c>
      <c r="S2143" s="127">
        <f t="shared" si="864"/>
        <v>-1.010407212220238E-3</v>
      </c>
      <c r="T2143" s="112" t="b">
        <f t="shared" si="865"/>
        <v>1</v>
      </c>
      <c r="U2143" s="22">
        <f t="shared" si="866"/>
        <v>14.148803748119981</v>
      </c>
      <c r="V2143" s="22">
        <f t="shared" si="867"/>
        <v>1.5447932051797975</v>
      </c>
      <c r="W2143" s="81">
        <f t="shared" si="868"/>
        <v>15</v>
      </c>
      <c r="X2143" s="22">
        <f t="shared" si="869"/>
        <v>0.18644151328447992</v>
      </c>
      <c r="Y2143" s="3">
        <f>IF(U2143&gt;'Power Curve'!$C$37,0,INDEX(Ci,$W2143,1)*POWER(1-X2143,3)+INDEX(Ci,$W2143,2)*3*X2143*POWER(1-X2143,2)+INDEX(Ci,$W2143,3)*3*POWER(X2143,2)*(1-X2143)+INDEX(Ci,$W2143,4)*POWER(X2143,3))</f>
        <v>1976.0103710835142</v>
      </c>
      <c r="Z2143" s="3">
        <f t="shared" si="870"/>
        <v>1974.0137959531494</v>
      </c>
      <c r="AA2143" s="3">
        <f t="shared" si="871"/>
        <v>1960.1100006103491</v>
      </c>
      <c r="AB2143" s="3">
        <f t="shared" si="880"/>
        <v>13.903795342800322</v>
      </c>
      <c r="AC2143" s="3">
        <f t="shared" si="881"/>
        <v>13.903795342800322</v>
      </c>
      <c r="AE2143" s="34">
        <f t="shared" si="872"/>
        <v>14</v>
      </c>
      <c r="AF2143" s="73" t="b">
        <f>COUNTIF('Power Curve'!$D$2:$D$31,AE2143)&gt;0</f>
        <v>1</v>
      </c>
      <c r="AG2143" s="73" t="b">
        <f t="shared" si="873"/>
        <v>0</v>
      </c>
      <c r="AH2143" s="73" t="b">
        <f t="shared" si="882"/>
        <v>1</v>
      </c>
      <c r="AI2143" s="34" t="str">
        <f t="shared" si="874"/>
        <v>Outer</v>
      </c>
      <c r="AJ2143" s="35" t="str">
        <f t="shared" si="883"/>
        <v>1.5-1.6</v>
      </c>
      <c r="AK2143" s="36" t="str">
        <f t="shared" si="875"/>
        <v>13-14</v>
      </c>
      <c r="AL2143" s="36" t="str">
        <f t="shared" si="876"/>
        <v>Mar</v>
      </c>
      <c r="AM2143" s="35" t="str">
        <f t="shared" si="877"/>
        <v>295-305</v>
      </c>
      <c r="AN2143" s="36" t="str">
        <f t="shared" si="878"/>
        <v>HWS-HTI</v>
      </c>
    </row>
    <row r="2144" spans="5:40" x14ac:dyDescent="0.3">
      <c r="E2144" s="12">
        <v>40985.583333333336</v>
      </c>
      <c r="F2144" s="16">
        <v>13.47</v>
      </c>
      <c r="G2144" s="16">
        <v>1975.709945678708</v>
      </c>
      <c r="H2144" s="29">
        <v>1.1792461839372665</v>
      </c>
      <c r="I2144" s="26">
        <v>293.7</v>
      </c>
      <c r="J2144" s="30">
        <v>0.1544172234595397</v>
      </c>
      <c r="K2144" s="31">
        <v>0.15634444351201127</v>
      </c>
      <c r="L2144" s="111">
        <f t="shared" si="858"/>
        <v>1.4000000000000001</v>
      </c>
      <c r="M2144" s="112">
        <f t="shared" si="859"/>
        <v>0.15000000000000002</v>
      </c>
      <c r="N2144" s="112" t="b">
        <f t="shared" si="860"/>
        <v>1</v>
      </c>
      <c r="O2144" s="112" t="b">
        <f t="shared" si="861"/>
        <v>1</v>
      </c>
      <c r="P2144" s="113">
        <f t="shared" si="862"/>
        <v>14</v>
      </c>
      <c r="Q2144" s="113">
        <f t="shared" si="863"/>
        <v>10.999999999999998</v>
      </c>
      <c r="R2144" s="114" t="str">
        <f t="shared" si="879"/>
        <v>1.4-0.15</v>
      </c>
      <c r="S2144" s="127">
        <f t="shared" si="864"/>
        <v>-1.3938101452171635E-2</v>
      </c>
      <c r="T2144" s="112" t="b">
        <f t="shared" si="865"/>
        <v>1</v>
      </c>
      <c r="U2144" s="22">
        <f t="shared" si="866"/>
        <v>13.300165935185603</v>
      </c>
      <c r="V2144" s="22">
        <f t="shared" si="867"/>
        <v>1.413633495539149</v>
      </c>
      <c r="W2144" s="81">
        <f t="shared" si="868"/>
        <v>14</v>
      </c>
      <c r="X2144" s="22">
        <f t="shared" si="869"/>
        <v>0.32195116890288061</v>
      </c>
      <c r="Y2144" s="3">
        <f>IF(U2144&gt;'Power Curve'!$C$37,0,INDEX(Ci,$W2144,1)*POWER(1-X2144,3)+INDEX(Ci,$W2144,2)*3*X2144*POWER(1-X2144,2)+INDEX(Ci,$W2144,3)*3*POWER(X2144,2)*(1-X2144)+INDEX(Ci,$W2144,4)*POWER(X2144,3))</f>
        <v>1961.9967320779926</v>
      </c>
      <c r="Z2144" s="3">
        <f t="shared" si="870"/>
        <v>1934.6502225774602</v>
      </c>
      <c r="AA2144" s="3">
        <f t="shared" si="871"/>
        <v>1975.709945678708</v>
      </c>
      <c r="AB2144" s="3">
        <f t="shared" si="880"/>
        <v>-41.059723101247755</v>
      </c>
      <c r="AC2144" s="3">
        <f t="shared" si="881"/>
        <v>41.059723101247755</v>
      </c>
      <c r="AE2144" s="34">
        <f t="shared" si="872"/>
        <v>13</v>
      </c>
      <c r="AF2144" s="73" t="b">
        <f>COUNTIF('Power Curve'!$D$2:$D$31,AE2144)&gt;0</f>
        <v>1</v>
      </c>
      <c r="AG2144" s="73" t="b">
        <f t="shared" si="873"/>
        <v>0</v>
      </c>
      <c r="AH2144" s="73" t="b">
        <f t="shared" si="882"/>
        <v>1</v>
      </c>
      <c r="AI2144" s="34" t="str">
        <f t="shared" si="874"/>
        <v>Outer</v>
      </c>
      <c r="AJ2144" s="35" t="str">
        <f t="shared" si="883"/>
        <v>1.4-1.5</v>
      </c>
      <c r="AK2144" s="36" t="str">
        <f t="shared" si="875"/>
        <v>14-15</v>
      </c>
      <c r="AL2144" s="36" t="str">
        <f t="shared" si="876"/>
        <v>Mar</v>
      </c>
      <c r="AM2144" s="35" t="str">
        <f t="shared" si="877"/>
        <v>285-295</v>
      </c>
      <c r="AN2144" s="36" t="str">
        <f t="shared" si="878"/>
        <v>HWS-HTI</v>
      </c>
    </row>
    <row r="2145" spans="5:40" x14ac:dyDescent="0.3">
      <c r="E2145" s="12">
        <v>40985.590277777781</v>
      </c>
      <c r="F2145" s="16">
        <v>14.76</v>
      </c>
      <c r="G2145" s="16">
        <v>1958.8799743652371</v>
      </c>
      <c r="H2145" s="29">
        <v>1.1799387633902518</v>
      </c>
      <c r="I2145" s="26">
        <v>293.89999999999998</v>
      </c>
      <c r="J2145" s="30">
        <v>0.16463414634146342</v>
      </c>
      <c r="K2145" s="31">
        <v>9.810318623517085E-2</v>
      </c>
      <c r="L2145" s="111">
        <f t="shared" si="858"/>
        <v>1.6</v>
      </c>
      <c r="M2145" s="112">
        <f t="shared" si="859"/>
        <v>0.16</v>
      </c>
      <c r="N2145" s="112" t="b">
        <f t="shared" si="860"/>
        <v>1</v>
      </c>
      <c r="O2145" s="112" t="b">
        <f t="shared" si="861"/>
        <v>1</v>
      </c>
      <c r="P2145" s="113">
        <f t="shared" si="862"/>
        <v>16</v>
      </c>
      <c r="Q2145" s="113">
        <f t="shared" si="863"/>
        <v>10</v>
      </c>
      <c r="R2145" s="114" t="str">
        <f t="shared" si="879"/>
        <v>1.6-0.16</v>
      </c>
      <c r="S2145" s="127">
        <f t="shared" si="864"/>
        <v>-1.7083171206946416E-2</v>
      </c>
      <c r="T2145" s="112" t="b">
        <f t="shared" si="865"/>
        <v>1</v>
      </c>
      <c r="U2145" s="22">
        <f t="shared" si="866"/>
        <v>14.576753762262875</v>
      </c>
      <c r="V2145" s="22">
        <f t="shared" si="867"/>
        <v>1.610934259396567</v>
      </c>
      <c r="W2145" s="81">
        <f t="shared" si="868"/>
        <v>15</v>
      </c>
      <c r="X2145" s="22">
        <f t="shared" si="869"/>
        <v>0.59527916488837984</v>
      </c>
      <c r="Y2145" s="3">
        <f>IF(U2145&gt;'Power Curve'!$C$37,0,INDEX(Ci,$W2145,1)*POWER(1-X2145,3)+INDEX(Ci,$W2145,2)*3*X2145*POWER(1-X2145,2)+INDEX(Ci,$W2145,3)*3*POWER(X2145,2)*(1-X2145)+INDEX(Ci,$W2145,4)*POWER(X2145,3))</f>
        <v>1977.6954922725986</v>
      </c>
      <c r="Z2145" s="3">
        <f t="shared" si="870"/>
        <v>1943.9101815828994</v>
      </c>
      <c r="AA2145" s="3">
        <f t="shared" si="871"/>
        <v>1958.8799743652371</v>
      </c>
      <c r="AB2145" s="3">
        <f t="shared" si="880"/>
        <v>-14.969792782337663</v>
      </c>
      <c r="AC2145" s="3">
        <f t="shared" si="881"/>
        <v>14.969792782337663</v>
      </c>
      <c r="AE2145" s="34">
        <f t="shared" si="872"/>
        <v>15</v>
      </c>
      <c r="AF2145" s="73" t="b">
        <f>COUNTIF('Power Curve'!$D$2:$D$31,AE2145)&gt;0</f>
        <v>1</v>
      </c>
      <c r="AG2145" s="73" t="b">
        <f t="shared" si="873"/>
        <v>0</v>
      </c>
      <c r="AH2145" s="73" t="b">
        <f t="shared" si="882"/>
        <v>1</v>
      </c>
      <c r="AI2145" s="34" t="str">
        <f t="shared" si="874"/>
        <v>Outer</v>
      </c>
      <c r="AJ2145" s="35" t="str">
        <f t="shared" si="883"/>
        <v>1.6-1.7</v>
      </c>
      <c r="AK2145" s="36" t="str">
        <f t="shared" si="875"/>
        <v>14-15</v>
      </c>
      <c r="AL2145" s="36" t="str">
        <f t="shared" si="876"/>
        <v>Mar</v>
      </c>
      <c r="AM2145" s="35" t="str">
        <f t="shared" si="877"/>
        <v>285-295</v>
      </c>
      <c r="AN2145" s="36" t="str">
        <f t="shared" si="878"/>
        <v>HWS-HTI</v>
      </c>
    </row>
    <row r="2146" spans="5:40" x14ac:dyDescent="0.3">
      <c r="E2146" s="12">
        <v>40985.597222222219</v>
      </c>
      <c r="F2146" s="16">
        <v>14.47</v>
      </c>
      <c r="G2146" s="16">
        <v>1977.7400207519511</v>
      </c>
      <c r="H2146" s="29">
        <v>1.1809520244051888</v>
      </c>
      <c r="I2146" s="26">
        <v>293.89999999999998</v>
      </c>
      <c r="J2146" s="30">
        <v>0.10573600552868002</v>
      </c>
      <c r="K2146" s="31">
        <v>0.10527609381008214</v>
      </c>
      <c r="L2146" s="111">
        <f t="shared" si="858"/>
        <v>1.6</v>
      </c>
      <c r="M2146" s="112">
        <f t="shared" si="859"/>
        <v>0.11</v>
      </c>
      <c r="N2146" s="112" t="b">
        <f t="shared" si="860"/>
        <v>1</v>
      </c>
      <c r="O2146" s="112" t="b">
        <f t="shared" si="861"/>
        <v>1</v>
      </c>
      <c r="P2146" s="113">
        <f t="shared" si="862"/>
        <v>16</v>
      </c>
      <c r="Q2146" s="113">
        <f t="shared" si="863"/>
        <v>15</v>
      </c>
      <c r="R2146" s="114" t="str">
        <f t="shared" si="879"/>
        <v>1.6-0.11</v>
      </c>
      <c r="S2146" s="127">
        <f t="shared" si="864"/>
        <v>1.6107408058097011E-3</v>
      </c>
      <c r="T2146" s="112" t="b">
        <f t="shared" si="865"/>
        <v>1</v>
      </c>
      <c r="U2146" s="22">
        <f t="shared" si="866"/>
        <v>14.294443526223647</v>
      </c>
      <c r="V2146" s="22">
        <f t="shared" si="867"/>
        <v>1.5673023023671533</v>
      </c>
      <c r="W2146" s="81">
        <f t="shared" si="868"/>
        <v>15</v>
      </c>
      <c r="X2146" s="22">
        <f t="shared" si="869"/>
        <v>0.32557697979280509</v>
      </c>
      <c r="Y2146" s="3">
        <f>IF(U2146&gt;'Power Curve'!$C$37,0,INDEX(Ci,$W2146,1)*POWER(1-X2146,3)+INDEX(Ci,$W2146,2)*3*X2146*POWER(1-X2146,2)+INDEX(Ci,$W2146,3)*3*POWER(X2146,2)*(1-X2146)+INDEX(Ci,$W2146,4)*POWER(X2146,3))</f>
        <v>1976.6858424528205</v>
      </c>
      <c r="Z2146" s="3">
        <f t="shared" si="870"/>
        <v>1979.8697709995256</v>
      </c>
      <c r="AA2146" s="3">
        <f t="shared" si="871"/>
        <v>1977.7400207519511</v>
      </c>
      <c r="AB2146" s="3">
        <f t="shared" si="880"/>
        <v>2.1297502475745205</v>
      </c>
      <c r="AC2146" s="3">
        <f t="shared" si="881"/>
        <v>2.1297502475745205</v>
      </c>
      <c r="AE2146" s="34">
        <f t="shared" si="872"/>
        <v>14</v>
      </c>
      <c r="AF2146" s="73" t="b">
        <f>COUNTIF('Power Curve'!$D$2:$D$31,AE2146)&gt;0</f>
        <v>1</v>
      </c>
      <c r="AG2146" s="73" t="b">
        <f t="shared" si="873"/>
        <v>0</v>
      </c>
      <c r="AH2146" s="73" t="b">
        <f t="shared" si="882"/>
        <v>1</v>
      </c>
      <c r="AI2146" s="34" t="str">
        <f t="shared" si="874"/>
        <v>Inner</v>
      </c>
      <c r="AJ2146" s="35" t="str">
        <f t="shared" si="883"/>
        <v>1.5-1.6</v>
      </c>
      <c r="AK2146" s="36" t="str">
        <f t="shared" si="875"/>
        <v>14-15</v>
      </c>
      <c r="AL2146" s="36" t="str">
        <f t="shared" si="876"/>
        <v>Mar</v>
      </c>
      <c r="AM2146" s="35" t="str">
        <f t="shared" si="877"/>
        <v>285-295</v>
      </c>
      <c r="AN2146" s="36" t="str">
        <f t="shared" si="878"/>
        <v>Inner-TI</v>
      </c>
    </row>
    <row r="2147" spans="5:40" x14ac:dyDescent="0.3">
      <c r="E2147" s="12">
        <v>40985.604166666664</v>
      </c>
      <c r="F2147" s="16">
        <v>14.8</v>
      </c>
      <c r="G2147" s="16">
        <v>1932.479980468748</v>
      </c>
      <c r="H2147" s="29">
        <v>1.1812991207064329</v>
      </c>
      <c r="I2147" s="26">
        <v>296.3</v>
      </c>
      <c r="J2147" s="30">
        <v>9.6621621621621606E-2</v>
      </c>
      <c r="K2147" s="31">
        <v>0.14886476947537725</v>
      </c>
      <c r="L2147" s="111">
        <f t="shared" si="858"/>
        <v>1.6</v>
      </c>
      <c r="M2147" s="112">
        <f t="shared" si="859"/>
        <v>9.9999999999999992E-2</v>
      </c>
      <c r="N2147" s="112" t="b">
        <f t="shared" si="860"/>
        <v>1</v>
      </c>
      <c r="O2147" s="112" t="b">
        <f t="shared" si="861"/>
        <v>1</v>
      </c>
      <c r="P2147" s="113">
        <f t="shared" si="862"/>
        <v>16</v>
      </c>
      <c r="Q2147" s="113">
        <f t="shared" si="863"/>
        <v>16</v>
      </c>
      <c r="R2147" s="114" t="str">
        <f t="shared" si="879"/>
        <v>1.6-0.1</v>
      </c>
      <c r="S2147" s="127">
        <f t="shared" si="864"/>
        <v>1.2087194893846741E-3</v>
      </c>
      <c r="T2147" s="112" t="b">
        <f t="shared" si="865"/>
        <v>1</v>
      </c>
      <c r="U2147" s="22">
        <f t="shared" si="866"/>
        <v>14.621872054785449</v>
      </c>
      <c r="V2147" s="22">
        <f t="shared" si="867"/>
        <v>1.6179074369483435</v>
      </c>
      <c r="W2147" s="81">
        <f t="shared" si="868"/>
        <v>15</v>
      </c>
      <c r="X2147" s="22">
        <f t="shared" si="869"/>
        <v>0.63838246235233942</v>
      </c>
      <c r="Y2147" s="3">
        <f>IF(U2147&gt;'Power Curve'!$C$37,0,INDEX(Ci,$W2147,1)*POWER(1-X2147,3)+INDEX(Ci,$W2147,2)*3*X2147*POWER(1-X2147,2)+INDEX(Ci,$W2147,3)*3*POWER(X2147,2)*(1-X2147)+INDEX(Ci,$W2147,4)*POWER(X2147,3))</f>
        <v>1977.8361828392963</v>
      </c>
      <c r="Z2147" s="3">
        <f t="shared" si="870"/>
        <v>1980.2268319803043</v>
      </c>
      <c r="AA2147" s="3">
        <f t="shared" si="871"/>
        <v>1932.479980468748</v>
      </c>
      <c r="AB2147" s="3">
        <f t="shared" si="880"/>
        <v>47.746851511556315</v>
      </c>
      <c r="AC2147" s="3">
        <f t="shared" si="881"/>
        <v>47.746851511556315</v>
      </c>
      <c r="AE2147" s="34">
        <f t="shared" si="872"/>
        <v>15</v>
      </c>
      <c r="AF2147" s="73" t="b">
        <f>COUNTIF('Power Curve'!$D$2:$D$31,AE2147)&gt;0</f>
        <v>1</v>
      </c>
      <c r="AG2147" s="73" t="b">
        <f t="shared" si="873"/>
        <v>0</v>
      </c>
      <c r="AH2147" s="73" t="b">
        <f t="shared" si="882"/>
        <v>1</v>
      </c>
      <c r="AI2147" s="34" t="str">
        <f t="shared" si="874"/>
        <v>Outer</v>
      </c>
      <c r="AJ2147" s="35" t="str">
        <f t="shared" si="883"/>
        <v>1.6-1.7</v>
      </c>
      <c r="AK2147" s="36" t="str">
        <f t="shared" si="875"/>
        <v>14-15</v>
      </c>
      <c r="AL2147" s="36" t="str">
        <f t="shared" si="876"/>
        <v>Mar</v>
      </c>
      <c r="AM2147" s="35" t="str">
        <f t="shared" si="877"/>
        <v>295-305</v>
      </c>
      <c r="AN2147" s="36" t="str">
        <f t="shared" si="878"/>
        <v>HWS-LTI</v>
      </c>
    </row>
    <row r="2148" spans="5:40" x14ac:dyDescent="0.3">
      <c r="E2148" s="12">
        <v>40985.611111111109</v>
      </c>
      <c r="F2148" s="16">
        <v>14.99</v>
      </c>
      <c r="G2148" s="16">
        <v>1976.029968261721</v>
      </c>
      <c r="H2148" s="29">
        <v>1.1816898479753202</v>
      </c>
      <c r="I2148" s="26">
        <v>293.39999999999998</v>
      </c>
      <c r="J2148" s="30">
        <v>0.13208805870580387</v>
      </c>
      <c r="K2148" s="31">
        <v>0.13398901156063781</v>
      </c>
      <c r="L2148" s="111">
        <f t="shared" si="858"/>
        <v>1.6</v>
      </c>
      <c r="M2148" s="112">
        <f t="shared" si="859"/>
        <v>0.13</v>
      </c>
      <c r="N2148" s="112" t="b">
        <f t="shared" si="860"/>
        <v>1</v>
      </c>
      <c r="O2148" s="112" t="b">
        <f t="shared" si="861"/>
        <v>1</v>
      </c>
      <c r="P2148" s="113">
        <f t="shared" si="862"/>
        <v>16</v>
      </c>
      <c r="Q2148" s="113">
        <f t="shared" si="863"/>
        <v>13</v>
      </c>
      <c r="R2148" s="114" t="str">
        <f t="shared" si="879"/>
        <v>1.6-0.13</v>
      </c>
      <c r="S2148" s="127">
        <f t="shared" si="864"/>
        <v>-5.0184284528389592E-3</v>
      </c>
      <c r="T2148" s="112" t="b">
        <f t="shared" si="865"/>
        <v>1</v>
      </c>
      <c r="U2148" s="22">
        <f t="shared" si="866"/>
        <v>14.811217906487474</v>
      </c>
      <c r="V2148" s="22">
        <f t="shared" si="867"/>
        <v>1.6471714487003384</v>
      </c>
      <c r="W2148" s="81">
        <f t="shared" si="868"/>
        <v>15</v>
      </c>
      <c r="X2148" s="22">
        <f t="shared" si="869"/>
        <v>0.81927207747675534</v>
      </c>
      <c r="Y2148" s="3">
        <f>IF(U2148&gt;'Power Curve'!$C$37,0,INDEX(Ci,$W2148,1)*POWER(1-X2148,3)+INDEX(Ci,$W2148,2)*3*X2148*POWER(1-X2148,2)+INDEX(Ci,$W2148,3)*3*POWER(X2148,2)*(1-X2148)+INDEX(Ci,$W2148,4)*POWER(X2148,3))</f>
        <v>1978.4169434462901</v>
      </c>
      <c r="Z2148" s="3">
        <f t="shared" si="870"/>
        <v>1968.4883995657206</v>
      </c>
      <c r="AA2148" s="3">
        <f t="shared" si="871"/>
        <v>1976.029968261721</v>
      </c>
      <c r="AB2148" s="3">
        <f t="shared" si="880"/>
        <v>-7.5415686960004678</v>
      </c>
      <c r="AC2148" s="3">
        <f t="shared" si="881"/>
        <v>7.5415686960004678</v>
      </c>
      <c r="AE2148" s="34">
        <f t="shared" si="872"/>
        <v>15</v>
      </c>
      <c r="AF2148" s="73" t="b">
        <f>COUNTIF('Power Curve'!$D$2:$D$31,AE2148)&gt;0</f>
        <v>1</v>
      </c>
      <c r="AG2148" s="73" t="b">
        <f t="shared" si="873"/>
        <v>0</v>
      </c>
      <c r="AH2148" s="73" t="b">
        <f t="shared" si="882"/>
        <v>1</v>
      </c>
      <c r="AI2148" s="34" t="str">
        <f t="shared" si="874"/>
        <v>Inner</v>
      </c>
      <c r="AJ2148" s="35" t="str">
        <f t="shared" si="883"/>
        <v>1.6-1.7</v>
      </c>
      <c r="AK2148" s="36" t="str">
        <f t="shared" si="875"/>
        <v>14-15</v>
      </c>
      <c r="AL2148" s="36" t="str">
        <f t="shared" si="876"/>
        <v>Mar</v>
      </c>
      <c r="AM2148" s="35" t="str">
        <f t="shared" si="877"/>
        <v>285-295</v>
      </c>
      <c r="AN2148" s="36" t="str">
        <f t="shared" si="878"/>
        <v>Inner-TI</v>
      </c>
    </row>
    <row r="2149" spans="5:40" x14ac:dyDescent="0.3">
      <c r="E2149" s="12">
        <v>40985.618055555555</v>
      </c>
      <c r="F2149" s="16">
        <v>15.5</v>
      </c>
      <c r="G2149" s="16">
        <v>1950.999999999998</v>
      </c>
      <c r="H2149" s="29">
        <v>1.1826895488895239</v>
      </c>
      <c r="I2149" s="26">
        <v>291</v>
      </c>
      <c r="J2149" s="30">
        <v>0.14451612903225808</v>
      </c>
      <c r="K2149" s="31">
        <v>0.1236429815678758</v>
      </c>
      <c r="L2149" s="111">
        <f t="shared" si="858"/>
        <v>1.7000000000000002</v>
      </c>
      <c r="M2149" s="112">
        <f t="shared" si="859"/>
        <v>0.14000000000000001</v>
      </c>
      <c r="N2149" s="112" t="b">
        <f t="shared" si="860"/>
        <v>1</v>
      </c>
      <c r="O2149" s="112" t="b">
        <f t="shared" si="861"/>
        <v>1</v>
      </c>
      <c r="P2149" s="113">
        <f t="shared" si="862"/>
        <v>17</v>
      </c>
      <c r="Q2149" s="113">
        <f t="shared" si="863"/>
        <v>12</v>
      </c>
      <c r="R2149" s="114" t="str">
        <f t="shared" si="879"/>
        <v>1.7-0.14</v>
      </c>
      <c r="S2149" s="127">
        <f t="shared" si="864"/>
        <v>-9.4036246511131213E-4</v>
      </c>
      <c r="T2149" s="112" t="b">
        <f t="shared" si="865"/>
        <v>1</v>
      </c>
      <c r="U2149" s="22">
        <f t="shared" si="866"/>
        <v>15.31945287345347</v>
      </c>
      <c r="V2149" s="22">
        <f t="shared" si="867"/>
        <v>1.7257208011808634</v>
      </c>
      <c r="W2149" s="81">
        <f t="shared" si="868"/>
        <v>16</v>
      </c>
      <c r="X2149" s="22">
        <f t="shared" si="869"/>
        <v>0.31984457159813806</v>
      </c>
      <c r="Y2149" s="3">
        <f>IF(U2149&gt;'Power Curve'!$C$37,0,INDEX(Ci,$W2149,1)*POWER(1-X2149,3)+INDEX(Ci,$W2149,2)*3*X2149*POWER(1-X2149,2)+INDEX(Ci,$W2149,3)*3*POWER(X2149,2)*(1-X2149)+INDEX(Ci,$W2149,4)*POWER(X2149,3))</f>
        <v>1980.1881783467718</v>
      </c>
      <c r="Z2149" s="3">
        <f t="shared" si="870"/>
        <v>1978.3260837099974</v>
      </c>
      <c r="AA2149" s="3">
        <f t="shared" si="871"/>
        <v>1950.999999999998</v>
      </c>
      <c r="AB2149" s="3">
        <f t="shared" si="880"/>
        <v>27.326083709999466</v>
      </c>
      <c r="AC2149" s="3">
        <f t="shared" si="881"/>
        <v>27.326083709999466</v>
      </c>
      <c r="AE2149" s="34">
        <f t="shared" si="872"/>
        <v>15</v>
      </c>
      <c r="AF2149" s="73" t="b">
        <f>COUNTIF('Power Curve'!$D$2:$D$31,AE2149)&gt;0</f>
        <v>1</v>
      </c>
      <c r="AG2149" s="73" t="b">
        <f t="shared" si="873"/>
        <v>0</v>
      </c>
      <c r="AH2149" s="73" t="b">
        <f t="shared" si="882"/>
        <v>1</v>
      </c>
      <c r="AI2149" s="34" t="str">
        <f t="shared" si="874"/>
        <v>Outer</v>
      </c>
      <c r="AJ2149" s="35" t="str">
        <f t="shared" si="883"/>
        <v>1.7-1.8</v>
      </c>
      <c r="AK2149" s="36" t="str">
        <f t="shared" si="875"/>
        <v>14-15</v>
      </c>
      <c r="AL2149" s="36" t="str">
        <f t="shared" si="876"/>
        <v>Mar</v>
      </c>
      <c r="AM2149" s="35" t="str">
        <f t="shared" si="877"/>
        <v>285-295</v>
      </c>
      <c r="AN2149" s="36" t="str">
        <f t="shared" si="878"/>
        <v>HWS-HTI</v>
      </c>
    </row>
    <row r="2150" spans="5:40" x14ac:dyDescent="0.3">
      <c r="E2150" s="12">
        <v>40985.625</v>
      </c>
      <c r="F2150" s="16">
        <v>14.04</v>
      </c>
      <c r="G2150" s="16">
        <v>1961.119949340823</v>
      </c>
      <c r="H2150" s="29">
        <v>1.1833737529348112</v>
      </c>
      <c r="I2150" s="26">
        <v>296.39999999999998</v>
      </c>
      <c r="J2150" s="30">
        <v>0.12037037037037038</v>
      </c>
      <c r="K2150" s="31">
        <v>0.14762860194352259</v>
      </c>
      <c r="L2150" s="111">
        <f t="shared" si="858"/>
        <v>1.5000000000000002</v>
      </c>
      <c r="M2150" s="112">
        <f t="shared" si="859"/>
        <v>0.12</v>
      </c>
      <c r="N2150" s="112" t="b">
        <f t="shared" si="860"/>
        <v>1</v>
      </c>
      <c r="O2150" s="112" t="b">
        <f t="shared" si="861"/>
        <v>1</v>
      </c>
      <c r="P2150" s="113">
        <f t="shared" si="862"/>
        <v>15</v>
      </c>
      <c r="Q2150" s="113">
        <f t="shared" si="863"/>
        <v>14</v>
      </c>
      <c r="R2150" s="114" t="str">
        <f t="shared" si="879"/>
        <v>1.5-0.12</v>
      </c>
      <c r="S2150" s="127">
        <f t="shared" si="864"/>
        <v>-2.6858717067739375E-4</v>
      </c>
      <c r="T2150" s="112" t="b">
        <f t="shared" si="865"/>
        <v>1</v>
      </c>
      <c r="U2150" s="22">
        <f t="shared" si="866"/>
        <v>13.87913464694241</v>
      </c>
      <c r="V2150" s="22">
        <f t="shared" si="867"/>
        <v>1.5031149762929588</v>
      </c>
      <c r="W2150" s="81">
        <f t="shared" si="868"/>
        <v>14</v>
      </c>
      <c r="X2150" s="22">
        <f t="shared" si="869"/>
        <v>0.92268683681117114</v>
      </c>
      <c r="Y2150" s="3">
        <f>IF(U2150&gt;'Power Curve'!$C$37,0,INDEX(Ci,$W2150,1)*POWER(1-X2150,3)+INDEX(Ci,$W2150,2)*3*X2150*POWER(1-X2150,2)+INDEX(Ci,$W2150,3)*3*POWER(X2150,2)*(1-X2150)+INDEX(Ci,$W2150,4)*POWER(X2150,3))</f>
        <v>1974.1891648458845</v>
      </c>
      <c r="Z2150" s="3">
        <f t="shared" si="870"/>
        <v>1973.6589229637168</v>
      </c>
      <c r="AA2150" s="3">
        <f t="shared" si="871"/>
        <v>1961.119949340823</v>
      </c>
      <c r="AB2150" s="3">
        <f t="shared" si="880"/>
        <v>12.538973622893764</v>
      </c>
      <c r="AC2150" s="3">
        <f t="shared" si="881"/>
        <v>12.538973622893764</v>
      </c>
      <c r="AE2150" s="34">
        <f t="shared" si="872"/>
        <v>14</v>
      </c>
      <c r="AF2150" s="73" t="b">
        <f>COUNTIF('Power Curve'!$D$2:$D$31,AE2150)&gt;0</f>
        <v>1</v>
      </c>
      <c r="AG2150" s="73" t="b">
        <f t="shared" si="873"/>
        <v>0</v>
      </c>
      <c r="AH2150" s="73" t="b">
        <f t="shared" si="882"/>
        <v>1</v>
      </c>
      <c r="AI2150" s="34" t="str">
        <f t="shared" si="874"/>
        <v>Inner</v>
      </c>
      <c r="AJ2150" s="35" t="str">
        <f t="shared" si="883"/>
        <v>1.5-1.6</v>
      </c>
      <c r="AK2150" s="36" t="str">
        <f t="shared" si="875"/>
        <v>15-16</v>
      </c>
      <c r="AL2150" s="36" t="str">
        <f t="shared" si="876"/>
        <v>Mar</v>
      </c>
      <c r="AM2150" s="35" t="str">
        <f t="shared" si="877"/>
        <v>295-305</v>
      </c>
      <c r="AN2150" s="36" t="str">
        <f t="shared" si="878"/>
        <v>Inner-TI</v>
      </c>
    </row>
    <row r="2151" spans="5:40" x14ac:dyDescent="0.3">
      <c r="E2151" s="12">
        <v>40985.631944444445</v>
      </c>
      <c r="F2151" s="16">
        <v>14.27</v>
      </c>
      <c r="G2151" s="16">
        <v>1983.850036621091</v>
      </c>
      <c r="H2151" s="29">
        <v>1.1849865132360184</v>
      </c>
      <c r="I2151" s="26">
        <v>295.39999999999998</v>
      </c>
      <c r="J2151" s="30">
        <v>0.10651716888577435</v>
      </c>
      <c r="K2151" s="31">
        <v>0.13522008570005806</v>
      </c>
      <c r="L2151" s="111">
        <f t="shared" si="858"/>
        <v>1.5000000000000002</v>
      </c>
      <c r="M2151" s="112">
        <f t="shared" si="859"/>
        <v>0.11</v>
      </c>
      <c r="N2151" s="112" t="b">
        <f t="shared" si="860"/>
        <v>1</v>
      </c>
      <c r="O2151" s="112" t="b">
        <f t="shared" si="861"/>
        <v>1</v>
      </c>
      <c r="P2151" s="113">
        <f t="shared" si="862"/>
        <v>15</v>
      </c>
      <c r="Q2151" s="113">
        <f t="shared" si="863"/>
        <v>15</v>
      </c>
      <c r="R2151" s="114" t="str">
        <f t="shared" si="879"/>
        <v>1.5-0.11</v>
      </c>
      <c r="S2151" s="127">
        <f t="shared" si="864"/>
        <v>2.8630694196125571E-3</v>
      </c>
      <c r="T2151" s="112" t="b">
        <f t="shared" si="865"/>
        <v>1</v>
      </c>
      <c r="U2151" s="22">
        <f t="shared" si="866"/>
        <v>14.112904824416846</v>
      </c>
      <c r="V2151" s="22">
        <f t="shared" si="867"/>
        <v>1.5392449107984354</v>
      </c>
      <c r="W2151" s="81">
        <f t="shared" si="868"/>
        <v>15</v>
      </c>
      <c r="X2151" s="22">
        <f t="shared" si="869"/>
        <v>0.1521458451530224</v>
      </c>
      <c r="Y2151" s="3">
        <f>IF(U2151&gt;'Power Curve'!$C$37,0,INDEX(Ci,$W2151,1)*POWER(1-X2151,3)+INDEX(Ci,$W2151,2)*3*X2151*POWER(1-X2151,2)+INDEX(Ci,$W2151,3)*3*POWER(X2151,2)*(1-X2151)+INDEX(Ci,$W2151,4)*POWER(X2151,3))</f>
        <v>1975.8207966216282</v>
      </c>
      <c r="Z2151" s="3">
        <f t="shared" si="870"/>
        <v>1981.4777087230702</v>
      </c>
      <c r="AA2151" s="3">
        <f t="shared" si="871"/>
        <v>1983.850036621091</v>
      </c>
      <c r="AB2151" s="3">
        <f t="shared" si="880"/>
        <v>-2.3723278980207851</v>
      </c>
      <c r="AC2151" s="3">
        <f t="shared" si="881"/>
        <v>2.3723278980207851</v>
      </c>
      <c r="AE2151" s="34">
        <f t="shared" si="872"/>
        <v>14</v>
      </c>
      <c r="AF2151" s="73" t="b">
        <f>COUNTIF('Power Curve'!$D$2:$D$31,AE2151)&gt;0</f>
        <v>1</v>
      </c>
      <c r="AG2151" s="73" t="b">
        <f t="shared" si="873"/>
        <v>0</v>
      </c>
      <c r="AH2151" s="73" t="b">
        <f t="shared" si="882"/>
        <v>1</v>
      </c>
      <c r="AI2151" s="34" t="str">
        <f t="shared" si="874"/>
        <v>Inner</v>
      </c>
      <c r="AJ2151" s="35" t="str">
        <f t="shared" si="883"/>
        <v>1.5-1.6</v>
      </c>
      <c r="AK2151" s="36" t="str">
        <f t="shared" si="875"/>
        <v>15-16</v>
      </c>
      <c r="AL2151" s="36" t="str">
        <f t="shared" si="876"/>
        <v>Mar</v>
      </c>
      <c r="AM2151" s="35" t="str">
        <f t="shared" si="877"/>
        <v>295-305</v>
      </c>
      <c r="AN2151" s="36" t="str">
        <f t="shared" si="878"/>
        <v>Inner-TI</v>
      </c>
    </row>
    <row r="2152" spans="5:40" x14ac:dyDescent="0.3">
      <c r="E2152" s="12">
        <v>40985.638888888891</v>
      </c>
      <c r="F2152" s="16">
        <v>13.68</v>
      </c>
      <c r="G2152" s="16">
        <v>1981.949951171873</v>
      </c>
      <c r="H2152" s="29">
        <v>1.1853946250768312</v>
      </c>
      <c r="I2152" s="26">
        <v>294.10000000000002</v>
      </c>
      <c r="J2152" s="30">
        <v>0.10526315789473684</v>
      </c>
      <c r="K2152" s="31">
        <v>0.1825188399445081</v>
      </c>
      <c r="L2152" s="111">
        <f t="shared" si="858"/>
        <v>1.4000000000000001</v>
      </c>
      <c r="M2152" s="112">
        <f t="shared" si="859"/>
        <v>0.11</v>
      </c>
      <c r="N2152" s="112" t="b">
        <f t="shared" si="860"/>
        <v>1</v>
      </c>
      <c r="O2152" s="112" t="b">
        <f t="shared" si="861"/>
        <v>1</v>
      </c>
      <c r="P2152" s="113">
        <f t="shared" si="862"/>
        <v>14</v>
      </c>
      <c r="Q2152" s="113">
        <f t="shared" si="863"/>
        <v>15</v>
      </c>
      <c r="R2152" s="114" t="str">
        <f t="shared" si="879"/>
        <v>1.4-0.11</v>
      </c>
      <c r="S2152" s="127">
        <f t="shared" si="864"/>
        <v>1.8738601164012363E-3</v>
      </c>
      <c r="T2152" s="112" t="b">
        <f t="shared" si="865"/>
        <v>1</v>
      </c>
      <c r="U2152" s="22">
        <f t="shared" si="866"/>
        <v>13.530953006168696</v>
      </c>
      <c r="V2152" s="22">
        <f t="shared" si="867"/>
        <v>1.4493023813201065</v>
      </c>
      <c r="W2152" s="81">
        <f t="shared" si="868"/>
        <v>14</v>
      </c>
      <c r="X2152" s="22">
        <f t="shared" si="869"/>
        <v>0.56141492992536279</v>
      </c>
      <c r="Y2152" s="3">
        <f>IF(U2152&gt;'Power Curve'!$C$37,0,INDEX(Ci,$W2152,1)*POWER(1-X2152,3)+INDEX(Ci,$W2152,2)*3*X2152*POWER(1-X2152,2)+INDEX(Ci,$W2152,3)*3*POWER(X2152,2)*(1-X2152)+INDEX(Ci,$W2152,4)*POWER(X2152,3))</f>
        <v>1967.9941949420388</v>
      </c>
      <c r="Z2152" s="3">
        <f t="shared" si="870"/>
        <v>1971.6819407732498</v>
      </c>
      <c r="AA2152" s="3">
        <f t="shared" si="871"/>
        <v>1981.949951171873</v>
      </c>
      <c r="AB2152" s="3">
        <f t="shared" si="880"/>
        <v>-10.268010398623119</v>
      </c>
      <c r="AC2152" s="3">
        <f t="shared" si="881"/>
        <v>10.268010398623119</v>
      </c>
      <c r="AE2152" s="34">
        <f t="shared" si="872"/>
        <v>14</v>
      </c>
      <c r="AF2152" s="73" t="b">
        <f>COUNTIF('Power Curve'!$D$2:$D$31,AE2152)&gt;0</f>
        <v>1</v>
      </c>
      <c r="AG2152" s="73" t="b">
        <f t="shared" si="873"/>
        <v>0</v>
      </c>
      <c r="AH2152" s="73" t="b">
        <f t="shared" si="882"/>
        <v>1</v>
      </c>
      <c r="AI2152" s="34" t="str">
        <f t="shared" si="874"/>
        <v>Inner</v>
      </c>
      <c r="AJ2152" s="35" t="str">
        <f t="shared" si="883"/>
        <v>1.4-1.5</v>
      </c>
      <c r="AK2152" s="36" t="str">
        <f t="shared" si="875"/>
        <v>15-16</v>
      </c>
      <c r="AL2152" s="36" t="str">
        <f t="shared" si="876"/>
        <v>Mar</v>
      </c>
      <c r="AM2152" s="35" t="str">
        <f t="shared" si="877"/>
        <v>285-295</v>
      </c>
      <c r="AN2152" s="36" t="str">
        <f t="shared" si="878"/>
        <v>Inner-TI</v>
      </c>
    </row>
    <row r="2153" spans="5:40" x14ac:dyDescent="0.3">
      <c r="E2153" s="12">
        <v>40985.645833333336</v>
      </c>
      <c r="F2153" s="16">
        <v>11.83</v>
      </c>
      <c r="G2153" s="16">
        <v>1824.2000274658251</v>
      </c>
      <c r="H2153" s="29">
        <v>1.185817839399298</v>
      </c>
      <c r="I2153" s="26">
        <v>290.89999999999998</v>
      </c>
      <c r="J2153" s="30">
        <v>0.11834319526627218</v>
      </c>
      <c r="K2153" s="31">
        <v>0.13238415066099057</v>
      </c>
      <c r="L2153" s="111">
        <f t="shared" si="858"/>
        <v>1.2000000000000002</v>
      </c>
      <c r="M2153" s="112">
        <f t="shared" si="859"/>
        <v>0.12</v>
      </c>
      <c r="N2153" s="112" t="b">
        <f t="shared" si="860"/>
        <v>1</v>
      </c>
      <c r="O2153" s="112" t="b">
        <f t="shared" si="861"/>
        <v>1</v>
      </c>
      <c r="P2153" s="113">
        <f t="shared" si="862"/>
        <v>12</v>
      </c>
      <c r="Q2153" s="113">
        <f t="shared" si="863"/>
        <v>14</v>
      </c>
      <c r="R2153" s="114" t="str">
        <f t="shared" si="879"/>
        <v>1.2-0.12</v>
      </c>
      <c r="S2153" s="127">
        <f t="shared" si="864"/>
        <v>7.4701128177118083E-4</v>
      </c>
      <c r="T2153" s="112" t="b">
        <f t="shared" si="865"/>
        <v>1</v>
      </c>
      <c r="U2153" s="22">
        <f t="shared" si="866"/>
        <v>11.702501575019618</v>
      </c>
      <c r="V2153" s="22">
        <f t="shared" si="867"/>
        <v>1.1667093184770703</v>
      </c>
      <c r="W2153" s="81">
        <f t="shared" si="868"/>
        <v>12</v>
      </c>
      <c r="X2153" s="22">
        <f t="shared" si="869"/>
        <v>0.69560917815075474</v>
      </c>
      <c r="Y2153" s="3">
        <f>IF(U2153&gt;'Power Curve'!$C$37,0,INDEX(Ci,$W2153,1)*POWER(1-X2153,3)+INDEX(Ci,$W2153,2)*3*X2153*POWER(1-X2153,2)+INDEX(Ci,$W2153,3)*3*POWER(X2153,2)*(1-X2153)+INDEX(Ci,$W2153,4)*POWER(X2153,3))</f>
        <v>1888.8155190395823</v>
      </c>
      <c r="Z2153" s="3">
        <f t="shared" si="870"/>
        <v>1890.2264855414892</v>
      </c>
      <c r="AA2153" s="3">
        <f t="shared" si="871"/>
        <v>1824.2000274658251</v>
      </c>
      <c r="AB2153" s="3">
        <f t="shared" si="880"/>
        <v>66.026458075664095</v>
      </c>
      <c r="AC2153" s="3">
        <f t="shared" si="881"/>
        <v>66.026458075664095</v>
      </c>
      <c r="AE2153" s="34">
        <f t="shared" si="872"/>
        <v>12</v>
      </c>
      <c r="AF2153" s="73" t="b">
        <f>COUNTIF('Power Curve'!$D$2:$D$31,AE2153)&gt;0</f>
        <v>1</v>
      </c>
      <c r="AG2153" s="73" t="b">
        <f t="shared" si="873"/>
        <v>0</v>
      </c>
      <c r="AH2153" s="73" t="b">
        <f t="shared" si="882"/>
        <v>1</v>
      </c>
      <c r="AI2153" s="34" t="str">
        <f t="shared" si="874"/>
        <v>Inner</v>
      </c>
      <c r="AJ2153" s="35" t="str">
        <f t="shared" si="883"/>
        <v>1.1-1.2</v>
      </c>
      <c r="AK2153" s="36" t="str">
        <f t="shared" si="875"/>
        <v>15-16</v>
      </c>
      <c r="AL2153" s="36" t="str">
        <f t="shared" si="876"/>
        <v>Mar</v>
      </c>
      <c r="AM2153" s="35" t="str">
        <f t="shared" si="877"/>
        <v>285-295</v>
      </c>
      <c r="AN2153" s="36" t="str">
        <f t="shared" si="878"/>
        <v>Inner-TI</v>
      </c>
    </row>
    <row r="2154" spans="5:40" x14ac:dyDescent="0.3">
      <c r="E2154" s="12">
        <v>40985.652777777781</v>
      </c>
      <c r="F2154" s="16">
        <v>11.71</v>
      </c>
      <c r="G2154" s="16">
        <v>1886.550003051758</v>
      </c>
      <c r="H2154" s="29">
        <v>1.1863858644313998</v>
      </c>
      <c r="I2154" s="26">
        <v>291.39999999999998</v>
      </c>
      <c r="J2154" s="30">
        <v>0.11187019641332194</v>
      </c>
      <c r="K2154" s="31">
        <v>0.15513834886198472</v>
      </c>
      <c r="L2154" s="111">
        <f t="shared" si="858"/>
        <v>1.1000000000000001</v>
      </c>
      <c r="M2154" s="112">
        <f t="shared" si="859"/>
        <v>0.11</v>
      </c>
      <c r="N2154" s="112" t="b">
        <f t="shared" si="860"/>
        <v>1</v>
      </c>
      <c r="O2154" s="112" t="b">
        <f t="shared" si="861"/>
        <v>1</v>
      </c>
      <c r="P2154" s="113">
        <f t="shared" si="862"/>
        <v>11</v>
      </c>
      <c r="Q2154" s="113">
        <f t="shared" si="863"/>
        <v>15</v>
      </c>
      <c r="R2154" s="114" t="str">
        <f t="shared" si="879"/>
        <v>1.1-0.11</v>
      </c>
      <c r="S2154" s="127">
        <f t="shared" si="864"/>
        <v>5.1890265707928524E-3</v>
      </c>
      <c r="T2154" s="112" t="b">
        <f t="shared" si="865"/>
        <v>1</v>
      </c>
      <c r="U2154" s="22">
        <f t="shared" si="866"/>
        <v>11.58564419131668</v>
      </c>
      <c r="V2154" s="22">
        <f t="shared" si="867"/>
        <v>1.1486486331266894</v>
      </c>
      <c r="W2154" s="81">
        <f t="shared" si="868"/>
        <v>12</v>
      </c>
      <c r="X2154" s="22">
        <f t="shared" si="869"/>
        <v>0.58305163452020514</v>
      </c>
      <c r="Y2154" s="3">
        <f>IF(U2154&gt;'Power Curve'!$C$37,0,INDEX(Ci,$W2154,1)*POWER(1-X2154,3)+INDEX(Ci,$W2154,2)*3*X2154*POWER(1-X2154,2)+INDEX(Ci,$W2154,3)*3*POWER(X2154,2)*(1-X2154)+INDEX(Ci,$W2154,4)*POWER(X2154,3))</f>
        <v>1874.0317210704256</v>
      </c>
      <c r="Z2154" s="3">
        <f t="shared" si="870"/>
        <v>1883.7561214655686</v>
      </c>
      <c r="AA2154" s="3">
        <f t="shared" si="871"/>
        <v>1886.550003051758</v>
      </c>
      <c r="AB2154" s="3">
        <f t="shared" si="880"/>
        <v>-2.7938815861894</v>
      </c>
      <c r="AC2154" s="3">
        <f t="shared" si="881"/>
        <v>2.7938815861894</v>
      </c>
      <c r="AE2154" s="34">
        <f t="shared" si="872"/>
        <v>12</v>
      </c>
      <c r="AF2154" s="73" t="b">
        <f>COUNTIF('Power Curve'!$D$2:$D$31,AE2154)&gt;0</f>
        <v>1</v>
      </c>
      <c r="AG2154" s="73" t="b">
        <f t="shared" si="873"/>
        <v>0</v>
      </c>
      <c r="AH2154" s="73" t="b">
        <f t="shared" si="882"/>
        <v>1</v>
      </c>
      <c r="AI2154" s="34" t="str">
        <f t="shared" si="874"/>
        <v>Inner</v>
      </c>
      <c r="AJ2154" s="35" t="str">
        <f t="shared" si="883"/>
        <v>1.1-1.2</v>
      </c>
      <c r="AK2154" s="36" t="str">
        <f t="shared" si="875"/>
        <v>15-16</v>
      </c>
      <c r="AL2154" s="36" t="str">
        <f t="shared" si="876"/>
        <v>Mar</v>
      </c>
      <c r="AM2154" s="35" t="str">
        <f t="shared" si="877"/>
        <v>285-295</v>
      </c>
      <c r="AN2154" s="36" t="str">
        <f t="shared" si="878"/>
        <v>Inner-TI</v>
      </c>
    </row>
    <row r="2155" spans="5:40" x14ac:dyDescent="0.3">
      <c r="E2155" s="12">
        <v>40985.659722222219</v>
      </c>
      <c r="F2155" s="16">
        <v>10.7</v>
      </c>
      <c r="G2155" s="16">
        <v>1831.4299468994191</v>
      </c>
      <c r="H2155" s="29">
        <v>1.1866482136940035</v>
      </c>
      <c r="I2155" s="26">
        <v>292.39999999999998</v>
      </c>
      <c r="J2155" s="30">
        <v>8.7850467289719625E-2</v>
      </c>
      <c r="K2155" s="31">
        <v>9.8195908334574436E-2</v>
      </c>
      <c r="L2155" s="111">
        <f t="shared" si="858"/>
        <v>1</v>
      </c>
      <c r="M2155" s="112">
        <f t="shared" si="859"/>
        <v>0.09</v>
      </c>
      <c r="N2155" s="112" t="b">
        <f t="shared" si="860"/>
        <v>1</v>
      </c>
      <c r="O2155" s="112" t="b">
        <f t="shared" si="861"/>
        <v>1</v>
      </c>
      <c r="P2155" s="113">
        <f t="shared" si="862"/>
        <v>10</v>
      </c>
      <c r="Q2155" s="113">
        <f t="shared" si="863"/>
        <v>17</v>
      </c>
      <c r="R2155" s="114" t="str">
        <f t="shared" si="879"/>
        <v>1-0.09</v>
      </c>
      <c r="S2155" s="127">
        <f t="shared" si="864"/>
        <v>6.0590199511918325E-3</v>
      </c>
      <c r="T2155" s="112" t="b">
        <f t="shared" si="865"/>
        <v>1</v>
      </c>
      <c r="U2155" s="22">
        <f t="shared" si="866"/>
        <v>10.58715028755554</v>
      </c>
      <c r="V2155" s="22">
        <f t="shared" si="867"/>
        <v>0.9943281815757099</v>
      </c>
      <c r="W2155" s="81">
        <f t="shared" si="868"/>
        <v>11</v>
      </c>
      <c r="X2155" s="22">
        <f t="shared" si="869"/>
        <v>0.61842725926474318</v>
      </c>
      <c r="Y2155" s="3">
        <f>IF(U2155&gt;'Power Curve'!$C$37,0,INDEX(Ci,$W2155,1)*POWER(1-X2155,3)+INDEX(Ci,$W2155,2)*3*X2155*POWER(1-X2155,2)+INDEX(Ci,$W2155,3)*3*POWER(X2155,2)*(1-X2155)+INDEX(Ci,$W2155,4)*POWER(X2155,3))</f>
        <v>1692.6905095236591</v>
      </c>
      <c r="Z2155" s="3">
        <f t="shared" si="870"/>
        <v>1702.9465550920561</v>
      </c>
      <c r="AA2155" s="3">
        <f t="shared" si="871"/>
        <v>1831.4299468994191</v>
      </c>
      <c r="AB2155" s="3">
        <f t="shared" si="880"/>
        <v>-128.48339180736298</v>
      </c>
      <c r="AC2155" s="3">
        <f t="shared" si="881"/>
        <v>128.48339180736298</v>
      </c>
      <c r="AE2155" s="34">
        <f t="shared" si="872"/>
        <v>11</v>
      </c>
      <c r="AF2155" s="73" t="b">
        <f>COUNTIF('Power Curve'!$D$2:$D$31,AE2155)&gt;0</f>
        <v>1</v>
      </c>
      <c r="AG2155" s="73" t="b">
        <f t="shared" si="873"/>
        <v>0</v>
      </c>
      <c r="AH2155" s="73" t="b">
        <f t="shared" si="882"/>
        <v>1</v>
      </c>
      <c r="AI2155" s="34" t="str">
        <f t="shared" si="874"/>
        <v>Outer</v>
      </c>
      <c r="AJ2155" s="35" t="str">
        <f t="shared" si="883"/>
        <v>0.9-1.0</v>
      </c>
      <c r="AK2155" s="36" t="str">
        <f t="shared" si="875"/>
        <v>15-16</v>
      </c>
      <c r="AL2155" s="36" t="str">
        <f t="shared" si="876"/>
        <v>Mar</v>
      </c>
      <c r="AM2155" s="35" t="str">
        <f t="shared" si="877"/>
        <v>285-295</v>
      </c>
      <c r="AN2155" s="36" t="str">
        <f t="shared" si="878"/>
        <v>HWS-LTI</v>
      </c>
    </row>
    <row r="2156" spans="5:40" x14ac:dyDescent="0.3">
      <c r="E2156" s="12">
        <v>40985.666666666664</v>
      </c>
      <c r="F2156" s="16">
        <v>8.73</v>
      </c>
      <c r="G2156" s="16">
        <v>1242.349983215332</v>
      </c>
      <c r="H2156" s="29">
        <v>1.1871589052978819</v>
      </c>
      <c r="I2156" s="26">
        <v>294.60000000000002</v>
      </c>
      <c r="J2156" s="30">
        <v>0.14432989690721648</v>
      </c>
      <c r="K2156" s="31">
        <v>9.5406903101854373E-2</v>
      </c>
      <c r="L2156" s="111">
        <f t="shared" si="858"/>
        <v>0.70000000000000007</v>
      </c>
      <c r="M2156" s="112">
        <f t="shared" si="859"/>
        <v>0.14000000000000001</v>
      </c>
      <c r="N2156" s="112" t="b">
        <f t="shared" si="860"/>
        <v>1</v>
      </c>
      <c r="O2156" s="112" t="b">
        <f t="shared" si="861"/>
        <v>1</v>
      </c>
      <c r="P2156" s="113">
        <f t="shared" si="862"/>
        <v>7.0000000000000009</v>
      </c>
      <c r="Q2156" s="113">
        <f t="shared" si="863"/>
        <v>12</v>
      </c>
      <c r="R2156" s="114" t="str">
        <f t="shared" si="879"/>
        <v>0.7-0.14</v>
      </c>
      <c r="S2156" s="127">
        <f t="shared" si="864"/>
        <v>1.0811335537812461E-2</v>
      </c>
      <c r="T2156" s="112" t="b">
        <f t="shared" si="865"/>
        <v>1</v>
      </c>
      <c r="U2156" s="22">
        <f t="shared" si="866"/>
        <v>8.6391662662093882</v>
      </c>
      <c r="V2156" s="22">
        <f t="shared" si="867"/>
        <v>0.69326097159488276</v>
      </c>
      <c r="W2156" s="81">
        <f t="shared" si="868"/>
        <v>9</v>
      </c>
      <c r="X2156" s="22">
        <f t="shared" si="869"/>
        <v>0.63019582402255236</v>
      </c>
      <c r="Y2156" s="3">
        <f>IF(U2156&gt;'Power Curve'!$C$37,0,INDEX(Ci,$W2156,1)*POWER(1-X2156,3)+INDEX(Ci,$W2156,2)*3*X2156*POWER(1-X2156,2)+INDEX(Ci,$W2156,3)*3*POWER(X2156,2)*(1-X2156)+INDEX(Ci,$W2156,4)*POWER(X2156,3))</f>
        <v>1077.5835541182093</v>
      </c>
      <c r="Z2156" s="3">
        <f t="shared" si="870"/>
        <v>1089.2336714918099</v>
      </c>
      <c r="AA2156" s="3">
        <f t="shared" si="871"/>
        <v>1242.349983215332</v>
      </c>
      <c r="AB2156" s="3">
        <f t="shared" si="880"/>
        <v>-153.11631172352213</v>
      </c>
      <c r="AC2156" s="3">
        <f t="shared" si="881"/>
        <v>153.11631172352213</v>
      </c>
      <c r="AE2156" s="34">
        <f t="shared" si="872"/>
        <v>9</v>
      </c>
      <c r="AF2156" s="73" t="b">
        <f>COUNTIF('Power Curve'!$D$2:$D$31,AE2156)&gt;0</f>
        <v>1</v>
      </c>
      <c r="AG2156" s="73" t="b">
        <f t="shared" si="873"/>
        <v>0</v>
      </c>
      <c r="AH2156" s="73" t="b">
        <f t="shared" si="882"/>
        <v>1</v>
      </c>
      <c r="AI2156" s="34" t="str">
        <f t="shared" si="874"/>
        <v>Outer</v>
      </c>
      <c r="AJ2156" s="35" t="str">
        <f t="shared" si="883"/>
        <v>0.6-0.7</v>
      </c>
      <c r="AK2156" s="36" t="str">
        <f t="shared" si="875"/>
        <v>16-17</v>
      </c>
      <c r="AL2156" s="36" t="str">
        <f t="shared" si="876"/>
        <v>Mar</v>
      </c>
      <c r="AM2156" s="35" t="str">
        <f t="shared" si="877"/>
        <v>285-295</v>
      </c>
      <c r="AN2156" s="36" t="str">
        <f t="shared" si="878"/>
        <v>HWS-HTI</v>
      </c>
    </row>
    <row r="2157" spans="5:40" x14ac:dyDescent="0.3">
      <c r="E2157" s="12">
        <v>40985.673611111109</v>
      </c>
      <c r="F2157" s="16">
        <v>9.18</v>
      </c>
      <c r="G2157" s="16">
        <v>1155.440055847168</v>
      </c>
      <c r="H2157" s="29">
        <v>1.1877279081810568</v>
      </c>
      <c r="I2157" s="26">
        <v>291.7</v>
      </c>
      <c r="J2157" s="30">
        <v>0.11546840958605666</v>
      </c>
      <c r="K2157" s="31">
        <v>0.17437373914870394</v>
      </c>
      <c r="L2157" s="111">
        <f t="shared" si="858"/>
        <v>0.8</v>
      </c>
      <c r="M2157" s="112">
        <f t="shared" si="859"/>
        <v>0.12</v>
      </c>
      <c r="N2157" s="112" t="b">
        <f t="shared" si="860"/>
        <v>1</v>
      </c>
      <c r="O2157" s="112" t="b">
        <f t="shared" si="861"/>
        <v>1</v>
      </c>
      <c r="P2157" s="113">
        <f t="shared" si="862"/>
        <v>8</v>
      </c>
      <c r="Q2157" s="113">
        <f t="shared" si="863"/>
        <v>14</v>
      </c>
      <c r="R2157" s="114" t="str">
        <f t="shared" si="879"/>
        <v>0.8-0.12</v>
      </c>
      <c r="S2157" s="127">
        <f t="shared" si="864"/>
        <v>-1.2779651666675459E-3</v>
      </c>
      <c r="T2157" s="112" t="b">
        <f t="shared" si="865"/>
        <v>1</v>
      </c>
      <c r="U2157" s="22">
        <f t="shared" si="866"/>
        <v>9.0859352748360305</v>
      </c>
      <c r="V2157" s="22">
        <f t="shared" si="867"/>
        <v>0.76231056207364456</v>
      </c>
      <c r="W2157" s="81">
        <f t="shared" si="868"/>
        <v>10</v>
      </c>
      <c r="X2157" s="22">
        <f t="shared" si="869"/>
        <v>8.1631022193627917E-2</v>
      </c>
      <c r="Y2157" s="3">
        <f>IF(U2157&gt;'Power Curve'!$C$37,0,INDEX(Ci,$W2157,1)*POWER(1-X2157,3)+INDEX(Ci,$W2157,2)*3*X2157*POWER(1-X2157,2)+INDEX(Ci,$W2157,3)*3*POWER(X2157,2)*(1-X2157)+INDEX(Ci,$W2157,4)*POWER(X2157,3))</f>
        <v>1223.9975010804039</v>
      </c>
      <c r="Z2157" s="3">
        <f t="shared" si="870"/>
        <v>1222.4332749099351</v>
      </c>
      <c r="AA2157" s="3">
        <f t="shared" si="871"/>
        <v>1155.440055847168</v>
      </c>
      <c r="AB2157" s="3">
        <f t="shared" si="880"/>
        <v>66.993219062767139</v>
      </c>
      <c r="AC2157" s="3">
        <f t="shared" si="881"/>
        <v>66.993219062767139</v>
      </c>
      <c r="AE2157" s="34">
        <f t="shared" si="872"/>
        <v>9</v>
      </c>
      <c r="AF2157" s="73" t="b">
        <f>COUNTIF('Power Curve'!$D$2:$D$31,AE2157)&gt;0</f>
        <v>1</v>
      </c>
      <c r="AG2157" s="73" t="b">
        <f t="shared" si="873"/>
        <v>0</v>
      </c>
      <c r="AH2157" s="73" t="b">
        <f t="shared" si="882"/>
        <v>1</v>
      </c>
      <c r="AI2157" s="34" t="str">
        <f t="shared" si="874"/>
        <v>Inner</v>
      </c>
      <c r="AJ2157" s="35" t="str">
        <f t="shared" si="883"/>
        <v>0.7-0.8</v>
      </c>
      <c r="AK2157" s="36" t="str">
        <f t="shared" si="875"/>
        <v>16-17</v>
      </c>
      <c r="AL2157" s="36" t="str">
        <f t="shared" si="876"/>
        <v>Mar</v>
      </c>
      <c r="AM2157" s="35" t="str">
        <f t="shared" si="877"/>
        <v>285-295</v>
      </c>
      <c r="AN2157" s="36" t="str">
        <f t="shared" si="878"/>
        <v>Inner-TI</v>
      </c>
    </row>
    <row r="2158" spans="5:40" x14ac:dyDescent="0.3">
      <c r="E2158" s="12">
        <v>40985.680555555555</v>
      </c>
      <c r="F2158" s="16">
        <v>9.58</v>
      </c>
      <c r="G2158" s="16">
        <v>1260.66004180908</v>
      </c>
      <c r="H2158" s="29">
        <v>1.1886043628044674</v>
      </c>
      <c r="I2158" s="26">
        <v>292.5</v>
      </c>
      <c r="J2158" s="30">
        <v>9.0814196242171186E-2</v>
      </c>
      <c r="K2158" s="31">
        <v>0.11042517446748393</v>
      </c>
      <c r="L2158" s="111">
        <f t="shared" si="858"/>
        <v>0.8</v>
      </c>
      <c r="M2158" s="112">
        <f t="shared" si="859"/>
        <v>0.09</v>
      </c>
      <c r="N2158" s="112" t="b">
        <f t="shared" si="860"/>
        <v>1</v>
      </c>
      <c r="O2158" s="112" t="b">
        <f t="shared" si="861"/>
        <v>1</v>
      </c>
      <c r="P2158" s="113">
        <f t="shared" si="862"/>
        <v>8</v>
      </c>
      <c r="Q2158" s="113">
        <f t="shared" si="863"/>
        <v>17</v>
      </c>
      <c r="R2158" s="114" t="str">
        <f t="shared" si="879"/>
        <v>0.8-0.09</v>
      </c>
      <c r="S2158" s="127">
        <f t="shared" si="864"/>
        <v>-1.1973539536404244E-2</v>
      </c>
      <c r="T2158" s="112" t="b">
        <f t="shared" si="865"/>
        <v>1</v>
      </c>
      <c r="U2158" s="22">
        <f t="shared" si="866"/>
        <v>9.4841683166539479</v>
      </c>
      <c r="V2158" s="22">
        <f t="shared" si="867"/>
        <v>0.82385876242255973</v>
      </c>
      <c r="W2158" s="81">
        <f t="shared" si="868"/>
        <v>10</v>
      </c>
      <c r="X2158" s="22">
        <f t="shared" si="869"/>
        <v>0.50492693907097352</v>
      </c>
      <c r="Y2158" s="3">
        <f>IF(U2158&gt;'Power Curve'!$C$37,0,INDEX(Ci,$W2158,1)*POWER(1-X2158,3)+INDEX(Ci,$W2158,2)*3*X2158*POWER(1-X2158,2)+INDEX(Ci,$W2158,3)*3*POWER(X2158,2)*(1-X2158)+INDEX(Ci,$W2158,4)*POWER(X2158,3))</f>
        <v>1364.9792285641809</v>
      </c>
      <c r="Z2158" s="3">
        <f t="shared" si="870"/>
        <v>1348.6355958045972</v>
      </c>
      <c r="AA2158" s="3">
        <f t="shared" si="871"/>
        <v>1260.66004180908</v>
      </c>
      <c r="AB2158" s="3">
        <f t="shared" si="880"/>
        <v>87.975553995517203</v>
      </c>
      <c r="AC2158" s="3">
        <f t="shared" si="881"/>
        <v>87.975553995517203</v>
      </c>
      <c r="AE2158" s="34">
        <f t="shared" si="872"/>
        <v>9</v>
      </c>
      <c r="AF2158" s="73" t="b">
        <f>COUNTIF('Power Curve'!$D$2:$D$31,AE2158)&gt;0</f>
        <v>1</v>
      </c>
      <c r="AG2158" s="73" t="b">
        <f t="shared" si="873"/>
        <v>0</v>
      </c>
      <c r="AH2158" s="73" t="b">
        <f t="shared" si="882"/>
        <v>1</v>
      </c>
      <c r="AI2158" s="34" t="str">
        <f t="shared" si="874"/>
        <v>Outer</v>
      </c>
      <c r="AJ2158" s="35" t="str">
        <f t="shared" si="883"/>
        <v>0.8-0.9</v>
      </c>
      <c r="AK2158" s="36" t="str">
        <f t="shared" si="875"/>
        <v>16-17</v>
      </c>
      <c r="AL2158" s="36" t="str">
        <f t="shared" si="876"/>
        <v>Mar</v>
      </c>
      <c r="AM2158" s="35" t="str">
        <f t="shared" si="877"/>
        <v>285-295</v>
      </c>
      <c r="AN2158" s="36" t="str">
        <f t="shared" si="878"/>
        <v>HWS-LTI</v>
      </c>
    </row>
    <row r="2159" spans="5:40" x14ac:dyDescent="0.3">
      <c r="E2159" s="12">
        <v>40985.6875</v>
      </c>
      <c r="F2159" s="16">
        <v>8.6199999999999992</v>
      </c>
      <c r="G2159" s="16">
        <v>1035.8300170898438</v>
      </c>
      <c r="H2159" s="29">
        <v>1.1889256940731359</v>
      </c>
      <c r="I2159" s="26">
        <v>296.8</v>
      </c>
      <c r="J2159" s="30">
        <v>0.1774941995359629</v>
      </c>
      <c r="K2159" s="31">
        <v>0.1567683618620031</v>
      </c>
      <c r="L2159" s="111">
        <f t="shared" si="858"/>
        <v>0.70000000000000007</v>
      </c>
      <c r="M2159" s="112">
        <f t="shared" si="859"/>
        <v>0.18000000000000002</v>
      </c>
      <c r="N2159" s="112" t="b">
        <f t="shared" si="860"/>
        <v>1</v>
      </c>
      <c r="O2159" s="112" t="b">
        <f t="shared" si="861"/>
        <v>1</v>
      </c>
      <c r="P2159" s="113">
        <f t="shared" si="862"/>
        <v>7.0000000000000009</v>
      </c>
      <c r="Q2159" s="113">
        <f t="shared" si="863"/>
        <v>8</v>
      </c>
      <c r="R2159" s="114" t="str">
        <f t="shared" si="879"/>
        <v>0.7-0.18</v>
      </c>
      <c r="S2159" s="127">
        <f t="shared" si="864"/>
        <v>1.1824268788753331E-2</v>
      </c>
      <c r="T2159" s="112" t="b">
        <f t="shared" si="865"/>
        <v>1</v>
      </c>
      <c r="U2159" s="22">
        <f t="shared" si="866"/>
        <v>8.5345404383986505</v>
      </c>
      <c r="V2159" s="22">
        <f t="shared" si="867"/>
        <v>0.67709071263703691</v>
      </c>
      <c r="W2159" s="81">
        <f t="shared" si="868"/>
        <v>9</v>
      </c>
      <c r="X2159" s="22">
        <f t="shared" si="869"/>
        <v>0.52561724874965199</v>
      </c>
      <c r="Y2159" s="3">
        <f>IF(U2159&gt;'Power Curve'!$C$37,0,INDEX(Ci,$W2159,1)*POWER(1-X2159,3)+INDEX(Ci,$W2159,2)*3*X2159*POWER(1-X2159,2)+INDEX(Ci,$W2159,3)*3*POWER(X2159,2)*(1-X2159)+INDEX(Ci,$W2159,4)*POWER(X2159,3))</f>
        <v>1043.9555964010356</v>
      </c>
      <c r="Z2159" s="3">
        <f t="shared" si="870"/>
        <v>1056.2996079764048</v>
      </c>
      <c r="AA2159" s="3">
        <f t="shared" si="871"/>
        <v>1035.8300170898438</v>
      </c>
      <c r="AB2159" s="3">
        <f t="shared" si="880"/>
        <v>20.469590886561036</v>
      </c>
      <c r="AC2159" s="3">
        <f t="shared" si="881"/>
        <v>20.469590886561036</v>
      </c>
      <c r="AE2159" s="34">
        <f t="shared" si="872"/>
        <v>9</v>
      </c>
      <c r="AF2159" s="73" t="b">
        <f>COUNTIF('Power Curve'!$D$2:$D$31,AE2159)&gt;0</f>
        <v>1</v>
      </c>
      <c r="AG2159" s="73" t="b">
        <f t="shared" si="873"/>
        <v>0</v>
      </c>
      <c r="AH2159" s="73" t="b">
        <f t="shared" si="882"/>
        <v>1</v>
      </c>
      <c r="AI2159" s="34" t="str">
        <f t="shared" si="874"/>
        <v>Outer</v>
      </c>
      <c r="AJ2159" s="35" t="str">
        <f t="shared" si="883"/>
        <v>0.6-0.7</v>
      </c>
      <c r="AK2159" s="36" t="str">
        <f t="shared" si="875"/>
        <v>16-17</v>
      </c>
      <c r="AL2159" s="36" t="str">
        <f t="shared" si="876"/>
        <v>Mar</v>
      </c>
      <c r="AM2159" s="35" t="str">
        <f t="shared" si="877"/>
        <v>295-305</v>
      </c>
      <c r="AN2159" s="36" t="str">
        <f t="shared" si="878"/>
        <v>HWS-HTI</v>
      </c>
    </row>
    <row r="2160" spans="5:40" x14ac:dyDescent="0.3">
      <c r="E2160" s="12">
        <v>40985.694444444445</v>
      </c>
      <c r="F2160" s="16">
        <v>8.4499999999999993</v>
      </c>
      <c r="G2160" s="16">
        <v>905.55999374389626</v>
      </c>
      <c r="H2160" s="29">
        <v>1.1899794337895415</v>
      </c>
      <c r="I2160" s="26">
        <v>312.60000000000002</v>
      </c>
      <c r="J2160" s="30">
        <v>0.11479289940828404</v>
      </c>
      <c r="K2160" s="31">
        <v>0.13537413210608198</v>
      </c>
      <c r="L2160" s="111">
        <f t="shared" si="858"/>
        <v>0.70000000000000007</v>
      </c>
      <c r="M2160" s="112">
        <f t="shared" si="859"/>
        <v>0.11</v>
      </c>
      <c r="N2160" s="112" t="b">
        <f t="shared" si="860"/>
        <v>1</v>
      </c>
      <c r="O2160" s="112" t="b">
        <f t="shared" si="861"/>
        <v>1</v>
      </c>
      <c r="P2160" s="113">
        <f t="shared" si="862"/>
        <v>7.0000000000000009</v>
      </c>
      <c r="Q2160" s="113">
        <f t="shared" si="863"/>
        <v>15</v>
      </c>
      <c r="R2160" s="114" t="str">
        <f t="shared" si="879"/>
        <v>0.7-0.11</v>
      </c>
      <c r="S2160" s="127">
        <f t="shared" si="864"/>
        <v>-5.1188842505708954E-3</v>
      </c>
      <c r="T2160" s="112" t="b">
        <f t="shared" si="865"/>
        <v>1</v>
      </c>
      <c r="U2160" s="22">
        <f t="shared" si="866"/>
        <v>8.3686967559022758</v>
      </c>
      <c r="V2160" s="22">
        <f t="shared" si="867"/>
        <v>0.65145903689689122</v>
      </c>
      <c r="W2160" s="81">
        <f t="shared" si="868"/>
        <v>9</v>
      </c>
      <c r="X2160" s="22">
        <f t="shared" si="869"/>
        <v>0.35984846683037408</v>
      </c>
      <c r="Y2160" s="3">
        <f>IF(U2160&gt;'Power Curve'!$C$37,0,INDEX(Ci,$W2160,1)*POWER(1-X2160,3)+INDEX(Ci,$W2160,2)*3*X2160*POWER(1-X2160,2)+INDEX(Ci,$W2160,3)*3*POWER(X2160,2)*(1-X2160)+INDEX(Ci,$W2160,4)*POWER(X2160,3))</f>
        <v>991.32003264786647</v>
      </c>
      <c r="Z2160" s="3">
        <f t="shared" si="870"/>
        <v>986.24558014546983</v>
      </c>
      <c r="AA2160" s="3">
        <f t="shared" si="871"/>
        <v>905.55999374389626</v>
      </c>
      <c r="AB2160" s="3">
        <f t="shared" si="880"/>
        <v>80.685586401573573</v>
      </c>
      <c r="AC2160" s="3">
        <f t="shared" si="881"/>
        <v>80.685586401573573</v>
      </c>
      <c r="AE2160" s="34">
        <f t="shared" si="872"/>
        <v>8</v>
      </c>
      <c r="AF2160" s="73" t="b">
        <f>COUNTIF('Power Curve'!$D$2:$D$31,AE2160)&gt;0</f>
        <v>1</v>
      </c>
      <c r="AG2160" s="73" t="b">
        <f t="shared" si="873"/>
        <v>0</v>
      </c>
      <c r="AH2160" s="73" t="b">
        <f t="shared" si="882"/>
        <v>1</v>
      </c>
      <c r="AI2160" s="34" t="str">
        <f t="shared" si="874"/>
        <v>Inner</v>
      </c>
      <c r="AJ2160" s="35" t="str">
        <f t="shared" si="883"/>
        <v>0.6-0.7</v>
      </c>
      <c r="AK2160" s="36" t="str">
        <f t="shared" si="875"/>
        <v>16-17</v>
      </c>
      <c r="AL2160" s="36" t="str">
        <f t="shared" si="876"/>
        <v>Mar</v>
      </c>
      <c r="AM2160" s="35" t="str">
        <f t="shared" si="877"/>
        <v>305-315</v>
      </c>
      <c r="AN2160" s="36" t="str">
        <f t="shared" si="878"/>
        <v>Inner-TI</v>
      </c>
    </row>
    <row r="2161" spans="5:40" x14ac:dyDescent="0.3">
      <c r="E2161" s="12">
        <v>40985.701388888891</v>
      </c>
      <c r="F2161" s="16">
        <v>10.72</v>
      </c>
      <c r="G2161" s="16">
        <v>1414.240051269529</v>
      </c>
      <c r="H2161" s="29">
        <v>1.1910350430128176</v>
      </c>
      <c r="I2161" s="26">
        <v>311.39999999999998</v>
      </c>
      <c r="J2161" s="30">
        <v>0.10634328358208954</v>
      </c>
      <c r="K2161" s="31">
        <v>0.12827268312978568</v>
      </c>
      <c r="L2161" s="111">
        <f t="shared" si="858"/>
        <v>1</v>
      </c>
      <c r="M2161" s="112">
        <f t="shared" si="859"/>
        <v>0.11</v>
      </c>
      <c r="N2161" s="112" t="b">
        <f t="shared" si="860"/>
        <v>1</v>
      </c>
      <c r="O2161" s="112" t="b">
        <f t="shared" si="861"/>
        <v>1</v>
      </c>
      <c r="P2161" s="113">
        <f t="shared" si="862"/>
        <v>10</v>
      </c>
      <c r="Q2161" s="113">
        <f t="shared" si="863"/>
        <v>15</v>
      </c>
      <c r="R2161" s="114" t="str">
        <f t="shared" si="879"/>
        <v>1-0.11</v>
      </c>
      <c r="S2161" s="127">
        <f t="shared" si="864"/>
        <v>3.3916226553713921E-4</v>
      </c>
      <c r="T2161" s="112" t="b">
        <f t="shared" si="865"/>
        <v>1</v>
      </c>
      <c r="U2161" s="22">
        <f t="shared" si="866"/>
        <v>10.619993941698031</v>
      </c>
      <c r="V2161" s="22">
        <f t="shared" si="867"/>
        <v>0.99940427419756928</v>
      </c>
      <c r="W2161" s="81">
        <f t="shared" si="868"/>
        <v>11</v>
      </c>
      <c r="X2161" s="22">
        <f t="shared" si="869"/>
        <v>0.65030221468311389</v>
      </c>
      <c r="Y2161" s="3">
        <f>IF(U2161&gt;'Power Curve'!$C$37,0,INDEX(Ci,$W2161,1)*POWER(1-X2161,3)+INDEX(Ci,$W2161,2)*3*X2161*POWER(1-X2161,2)+INDEX(Ci,$W2161,3)*3*POWER(X2161,2)*(1-X2161)+INDEX(Ci,$W2161,4)*POWER(X2161,3))</f>
        <v>1700.6103845902849</v>
      </c>
      <c r="Z2161" s="3">
        <f t="shared" si="870"/>
        <v>1701.1871674611184</v>
      </c>
      <c r="AA2161" s="3">
        <f t="shared" si="871"/>
        <v>1414.240051269529</v>
      </c>
      <c r="AB2161" s="3">
        <f t="shared" si="880"/>
        <v>286.94711619158943</v>
      </c>
      <c r="AC2161" s="3">
        <f t="shared" si="881"/>
        <v>286.94711619158943</v>
      </c>
      <c r="AE2161" s="34">
        <f t="shared" si="872"/>
        <v>11</v>
      </c>
      <c r="AF2161" s="73" t="b">
        <f>COUNTIF('Power Curve'!$D$2:$D$31,AE2161)&gt;0</f>
        <v>1</v>
      </c>
      <c r="AG2161" s="73" t="b">
        <f t="shared" si="873"/>
        <v>0</v>
      </c>
      <c r="AH2161" s="73" t="b">
        <f t="shared" si="882"/>
        <v>1</v>
      </c>
      <c r="AI2161" s="34" t="str">
        <f t="shared" si="874"/>
        <v>Inner</v>
      </c>
      <c r="AJ2161" s="35" t="str">
        <f t="shared" si="883"/>
        <v>0.9-1.0</v>
      </c>
      <c r="AK2161" s="36" t="str">
        <f t="shared" si="875"/>
        <v>16-17</v>
      </c>
      <c r="AL2161" s="36" t="str">
        <f t="shared" si="876"/>
        <v>Mar</v>
      </c>
      <c r="AM2161" s="35" t="str">
        <f t="shared" si="877"/>
        <v>305-315</v>
      </c>
      <c r="AN2161" s="36" t="str">
        <f t="shared" si="878"/>
        <v>Inner-TI</v>
      </c>
    </row>
    <row r="2162" spans="5:40" x14ac:dyDescent="0.3">
      <c r="E2162" s="12">
        <v>40985.708333333336</v>
      </c>
      <c r="F2162" s="16">
        <v>9.56</v>
      </c>
      <c r="G2162" s="16">
        <v>1581.920043945313</v>
      </c>
      <c r="H2162" s="29">
        <v>1.1923264947837506</v>
      </c>
      <c r="I2162" s="26">
        <v>312.5</v>
      </c>
      <c r="J2162" s="30">
        <v>0.11924686192468617</v>
      </c>
      <c r="K2162" s="31">
        <v>0.15302708610124988</v>
      </c>
      <c r="L2162" s="111">
        <f t="shared" si="858"/>
        <v>0.8</v>
      </c>
      <c r="M2162" s="112">
        <f t="shared" si="859"/>
        <v>0.12</v>
      </c>
      <c r="N2162" s="112" t="b">
        <f t="shared" si="860"/>
        <v>1</v>
      </c>
      <c r="O2162" s="112" t="b">
        <f t="shared" si="861"/>
        <v>1</v>
      </c>
      <c r="P2162" s="113">
        <f t="shared" si="862"/>
        <v>8</v>
      </c>
      <c r="Q2162" s="113">
        <f t="shared" si="863"/>
        <v>14</v>
      </c>
      <c r="R2162" s="114" t="str">
        <f t="shared" si="879"/>
        <v>0.8-0.12</v>
      </c>
      <c r="S2162" s="127">
        <f t="shared" si="864"/>
        <v>-1.2779651666675459E-3</v>
      </c>
      <c r="T2162" s="112" t="b">
        <f t="shared" si="865"/>
        <v>1</v>
      </c>
      <c r="U2162" s="22">
        <f t="shared" si="866"/>
        <v>9.4742373577685655</v>
      </c>
      <c r="V2162" s="22">
        <f t="shared" si="867"/>
        <v>0.8223239007135863</v>
      </c>
      <c r="W2162" s="81">
        <f t="shared" si="868"/>
        <v>10</v>
      </c>
      <c r="X2162" s="22">
        <f t="shared" si="869"/>
        <v>0.49437097332873053</v>
      </c>
      <c r="Y2162" s="3">
        <f>IF(U2162&gt;'Power Curve'!$C$37,0,INDEX(Ci,$W2162,1)*POWER(1-X2162,3)+INDEX(Ci,$W2162,2)*3*X2162*POWER(1-X2162,2)+INDEX(Ci,$W2162,3)*3*POWER(X2162,2)*(1-X2162)+INDEX(Ci,$W2162,4)*POWER(X2162,3))</f>
        <v>1361.4355269229015</v>
      </c>
      <c r="Z2162" s="3">
        <f t="shared" si="870"/>
        <v>1359.6956597428305</v>
      </c>
      <c r="AA2162" s="3">
        <f t="shared" si="871"/>
        <v>1581.920043945313</v>
      </c>
      <c r="AB2162" s="3">
        <f t="shared" si="880"/>
        <v>-222.2243842024825</v>
      </c>
      <c r="AC2162" s="3">
        <f t="shared" si="881"/>
        <v>222.2243842024825</v>
      </c>
      <c r="AE2162" s="34">
        <f t="shared" si="872"/>
        <v>9</v>
      </c>
      <c r="AF2162" s="73" t="b">
        <f>COUNTIF('Power Curve'!$D$2:$D$31,AE2162)&gt;0</f>
        <v>1</v>
      </c>
      <c r="AG2162" s="73" t="b">
        <f t="shared" si="873"/>
        <v>0</v>
      </c>
      <c r="AH2162" s="73" t="b">
        <f t="shared" si="882"/>
        <v>1</v>
      </c>
      <c r="AI2162" s="34" t="str">
        <f t="shared" si="874"/>
        <v>Inner</v>
      </c>
      <c r="AJ2162" s="35" t="str">
        <f t="shared" si="883"/>
        <v>0.8-0.9</v>
      </c>
      <c r="AK2162" s="36" t="str">
        <f t="shared" si="875"/>
        <v>17-18</v>
      </c>
      <c r="AL2162" s="36" t="str">
        <f t="shared" si="876"/>
        <v>Mar</v>
      </c>
      <c r="AM2162" s="35" t="str">
        <f t="shared" si="877"/>
        <v>305-315</v>
      </c>
      <c r="AN2162" s="36" t="str">
        <f t="shared" si="878"/>
        <v>Inner-TI</v>
      </c>
    </row>
    <row r="2163" spans="5:40" x14ac:dyDescent="0.3">
      <c r="E2163" s="12">
        <v>40985.715277777781</v>
      </c>
      <c r="F2163" s="16">
        <v>11.23</v>
      </c>
      <c r="G2163" s="16">
        <v>1630.179946899412</v>
      </c>
      <c r="H2163" s="29">
        <v>1.1932092747629994</v>
      </c>
      <c r="I2163" s="26">
        <v>309.5</v>
      </c>
      <c r="J2163" s="30">
        <v>0.10240427426536063</v>
      </c>
      <c r="K2163" s="31">
        <v>0.15171585294934181</v>
      </c>
      <c r="L2163" s="111">
        <f t="shared" si="858"/>
        <v>1.1000000000000001</v>
      </c>
      <c r="M2163" s="112">
        <f t="shared" si="859"/>
        <v>9.9999999999999992E-2</v>
      </c>
      <c r="N2163" s="112" t="b">
        <f t="shared" si="860"/>
        <v>1</v>
      </c>
      <c r="O2163" s="112" t="b">
        <f t="shared" si="861"/>
        <v>1</v>
      </c>
      <c r="P2163" s="113">
        <f t="shared" si="862"/>
        <v>11</v>
      </c>
      <c r="Q2163" s="113">
        <f t="shared" si="863"/>
        <v>16</v>
      </c>
      <c r="R2163" s="114" t="str">
        <f t="shared" si="879"/>
        <v>1.1-0.1</v>
      </c>
      <c r="S2163" s="127">
        <f t="shared" si="864"/>
        <v>2.1645494498070362E-3</v>
      </c>
      <c r="T2163" s="112" t="b">
        <f t="shared" si="865"/>
        <v>1</v>
      </c>
      <c r="U2163" s="22">
        <f t="shared" si="866"/>
        <v>11.132001773357194</v>
      </c>
      <c r="V2163" s="22">
        <f t="shared" si="867"/>
        <v>1.0785367350785537</v>
      </c>
      <c r="W2163" s="81">
        <f t="shared" si="868"/>
        <v>12</v>
      </c>
      <c r="X2163" s="22">
        <f t="shared" si="869"/>
        <v>0.14610127131556222</v>
      </c>
      <c r="Y2163" s="3">
        <f>IF(U2163&gt;'Power Curve'!$C$37,0,INDEX(Ci,$W2163,1)*POWER(1-X2163,3)+INDEX(Ci,$W2163,2)*3*X2163*POWER(1-X2163,2)+INDEX(Ci,$W2163,3)*3*POWER(X2163,2)*(1-X2163)+INDEX(Ci,$W2163,4)*POWER(X2163,3))</f>
        <v>1802.6320069508663</v>
      </c>
      <c r="Z2163" s="3">
        <f t="shared" si="870"/>
        <v>1806.5338930697164</v>
      </c>
      <c r="AA2163" s="3">
        <f t="shared" si="871"/>
        <v>1630.179946899412</v>
      </c>
      <c r="AB2163" s="3">
        <f t="shared" si="880"/>
        <v>176.35394617030443</v>
      </c>
      <c r="AC2163" s="3">
        <f t="shared" si="881"/>
        <v>176.35394617030443</v>
      </c>
      <c r="AE2163" s="34">
        <f t="shared" si="872"/>
        <v>11</v>
      </c>
      <c r="AF2163" s="73" t="b">
        <f>COUNTIF('Power Curve'!$D$2:$D$31,AE2163)&gt;0</f>
        <v>1</v>
      </c>
      <c r="AG2163" s="73" t="b">
        <f t="shared" si="873"/>
        <v>0</v>
      </c>
      <c r="AH2163" s="73" t="b">
        <f t="shared" si="882"/>
        <v>1</v>
      </c>
      <c r="AI2163" s="34" t="str">
        <f t="shared" si="874"/>
        <v>Inner</v>
      </c>
      <c r="AJ2163" s="35" t="str">
        <f t="shared" si="883"/>
        <v>1.0-1.1</v>
      </c>
      <c r="AK2163" s="36" t="str">
        <f t="shared" si="875"/>
        <v>17-18</v>
      </c>
      <c r="AL2163" s="36" t="str">
        <f t="shared" si="876"/>
        <v>Mar</v>
      </c>
      <c r="AM2163" s="35" t="str">
        <f t="shared" si="877"/>
        <v>305-315</v>
      </c>
      <c r="AN2163" s="36" t="str">
        <f t="shared" si="878"/>
        <v>Inner-TI</v>
      </c>
    </row>
    <row r="2164" spans="5:40" x14ac:dyDescent="0.3">
      <c r="E2164" s="12">
        <v>40985.722222222219</v>
      </c>
      <c r="F2164" s="16">
        <v>8.52</v>
      </c>
      <c r="G2164" s="16">
        <v>1091.650016784668</v>
      </c>
      <c r="H2164" s="29">
        <v>1.1942703375564054</v>
      </c>
      <c r="I2164" s="26">
        <v>294.60000000000002</v>
      </c>
      <c r="J2164" s="30">
        <v>9.154929577464789E-2</v>
      </c>
      <c r="K2164" s="31">
        <v>0.28424323019810416</v>
      </c>
      <c r="L2164" s="111">
        <f t="shared" si="858"/>
        <v>0.70000000000000007</v>
      </c>
      <c r="M2164" s="112">
        <f t="shared" si="859"/>
        <v>0.09</v>
      </c>
      <c r="N2164" s="112" t="b">
        <f t="shared" si="860"/>
        <v>1</v>
      </c>
      <c r="O2164" s="112" t="b">
        <f t="shared" si="861"/>
        <v>1</v>
      </c>
      <c r="P2164" s="113">
        <f t="shared" si="862"/>
        <v>7.0000000000000009</v>
      </c>
      <c r="Q2164" s="113">
        <f t="shared" si="863"/>
        <v>17</v>
      </c>
      <c r="R2164" s="114" t="str">
        <f t="shared" si="879"/>
        <v>0.7-0.09</v>
      </c>
      <c r="S2164" s="127">
        <f t="shared" si="864"/>
        <v>-1.3720698393030565E-2</v>
      </c>
      <c r="T2164" s="112" t="b">
        <f t="shared" si="865"/>
        <v>1</v>
      </c>
      <c r="U2164" s="22">
        <f t="shared" si="866"/>
        <v>8.4481531927516365</v>
      </c>
      <c r="V2164" s="22">
        <f t="shared" si="867"/>
        <v>0.66373928534611804</v>
      </c>
      <c r="W2164" s="81">
        <f t="shared" si="868"/>
        <v>9</v>
      </c>
      <c r="X2164" s="22">
        <f t="shared" si="869"/>
        <v>0.43926901848420308</v>
      </c>
      <c r="Y2164" s="3">
        <f>IF(U2164&gt;'Power Curve'!$C$37,0,INDEX(Ci,$W2164,1)*POWER(1-X2164,3)+INDEX(Ci,$W2164,2)*3*X2164*POWER(1-X2164,2)+INDEX(Ci,$W2164,3)*3*POWER(X2164,2)*(1-X2164)+INDEX(Ci,$W2164,4)*POWER(X2164,3))</f>
        <v>1016.4261883711248</v>
      </c>
      <c r="Z2164" s="3">
        <f t="shared" si="870"/>
        <v>1002.4801112017069</v>
      </c>
      <c r="AA2164" s="3">
        <f t="shared" si="871"/>
        <v>1091.650016784668</v>
      </c>
      <c r="AB2164" s="3">
        <f t="shared" si="880"/>
        <v>-89.169905582961064</v>
      </c>
      <c r="AC2164" s="3">
        <f t="shared" si="881"/>
        <v>89.169905582961064</v>
      </c>
      <c r="AE2164" s="34">
        <f t="shared" si="872"/>
        <v>8</v>
      </c>
      <c r="AF2164" s="73" t="b">
        <f>COUNTIF('Power Curve'!$D$2:$D$31,AE2164)&gt;0</f>
        <v>1</v>
      </c>
      <c r="AG2164" s="73" t="b">
        <f t="shared" si="873"/>
        <v>0</v>
      </c>
      <c r="AH2164" s="73" t="b">
        <f t="shared" si="882"/>
        <v>1</v>
      </c>
      <c r="AI2164" s="34" t="str">
        <f t="shared" si="874"/>
        <v>Outer</v>
      </c>
      <c r="AJ2164" s="35" t="str">
        <f t="shared" si="883"/>
        <v>0.6-0.7</v>
      </c>
      <c r="AK2164" s="36" t="str">
        <f t="shared" si="875"/>
        <v>17-18</v>
      </c>
      <c r="AL2164" s="36" t="str">
        <f t="shared" si="876"/>
        <v>Mar</v>
      </c>
      <c r="AM2164" s="35" t="str">
        <f t="shared" si="877"/>
        <v>285-295</v>
      </c>
      <c r="AN2164" s="36" t="str">
        <f t="shared" si="878"/>
        <v>HWS-LTI</v>
      </c>
    </row>
    <row r="2165" spans="5:40" x14ac:dyDescent="0.3">
      <c r="E2165" s="12">
        <v>40985.729166666664</v>
      </c>
      <c r="F2165" s="16">
        <v>8.08</v>
      </c>
      <c r="G2165" s="16">
        <v>987.4699821472168</v>
      </c>
      <c r="H2165" s="29">
        <v>1.1948143780014224</v>
      </c>
      <c r="I2165" s="26">
        <v>298</v>
      </c>
      <c r="J2165" s="30">
        <v>0.1547029702970297</v>
      </c>
      <c r="K2165" s="31">
        <v>0.24355785100134497</v>
      </c>
      <c r="L2165" s="111">
        <f t="shared" si="858"/>
        <v>0.6</v>
      </c>
      <c r="M2165" s="112">
        <f t="shared" si="859"/>
        <v>0.15000000000000002</v>
      </c>
      <c r="N2165" s="112" t="b">
        <f t="shared" si="860"/>
        <v>1</v>
      </c>
      <c r="O2165" s="112" t="b">
        <f t="shared" si="861"/>
        <v>1</v>
      </c>
      <c r="P2165" s="113">
        <f t="shared" si="862"/>
        <v>6</v>
      </c>
      <c r="Q2165" s="113">
        <f t="shared" si="863"/>
        <v>10.999999999999998</v>
      </c>
      <c r="R2165" s="114" t="str">
        <f t="shared" si="879"/>
        <v>0.6-0.15</v>
      </c>
      <c r="S2165" s="127">
        <f t="shared" si="864"/>
        <v>2.2030281169860458E-2</v>
      </c>
      <c r="T2165" s="112" t="b">
        <f t="shared" si="865"/>
        <v>1</v>
      </c>
      <c r="U2165" s="22">
        <f t="shared" si="866"/>
        <v>8.0130799870100926</v>
      </c>
      <c r="V2165" s="22">
        <f t="shared" si="867"/>
        <v>0.5964973189056012</v>
      </c>
      <c r="W2165" s="81">
        <f t="shared" si="868"/>
        <v>9</v>
      </c>
      <c r="X2165" s="22">
        <f t="shared" si="869"/>
        <v>4.3923064148864085E-3</v>
      </c>
      <c r="Y2165" s="3">
        <f>IF(U2165&gt;'Power Curve'!$C$37,0,INDEX(Ci,$W2165,1)*POWER(1-X2165,3)+INDEX(Ci,$W2165,2)*3*X2165*POWER(1-X2165,2)+INDEX(Ci,$W2165,3)*3*POWER(X2165,2)*(1-X2165)+INDEX(Ci,$W2165,4)*POWER(X2165,3))</f>
        <v>882.05684027354243</v>
      </c>
      <c r="Z2165" s="3">
        <f t="shared" si="870"/>
        <v>901.48880047256728</v>
      </c>
      <c r="AA2165" s="3">
        <f t="shared" si="871"/>
        <v>987.4699821472168</v>
      </c>
      <c r="AB2165" s="3">
        <f t="shared" si="880"/>
        <v>-85.98118167464952</v>
      </c>
      <c r="AC2165" s="3">
        <f t="shared" si="881"/>
        <v>85.98118167464952</v>
      </c>
      <c r="AE2165" s="34">
        <f t="shared" si="872"/>
        <v>8</v>
      </c>
      <c r="AF2165" s="73" t="b">
        <f>COUNTIF('Power Curve'!$D$2:$D$31,AE2165)&gt;0</f>
        <v>1</v>
      </c>
      <c r="AG2165" s="73" t="b">
        <f t="shared" si="873"/>
        <v>0</v>
      </c>
      <c r="AH2165" s="73" t="b">
        <f t="shared" si="882"/>
        <v>1</v>
      </c>
      <c r="AI2165" s="34" t="str">
        <f t="shared" si="874"/>
        <v>Outer</v>
      </c>
      <c r="AJ2165" s="35" t="str">
        <f t="shared" si="883"/>
        <v>0.5-0.6</v>
      </c>
      <c r="AK2165" s="36" t="str">
        <f t="shared" si="875"/>
        <v>17-18</v>
      </c>
      <c r="AL2165" s="36" t="str">
        <f t="shared" si="876"/>
        <v>Mar</v>
      </c>
      <c r="AM2165" s="35" t="str">
        <f t="shared" si="877"/>
        <v>295-305</v>
      </c>
      <c r="AN2165" s="36" t="str">
        <f t="shared" si="878"/>
        <v>HWS-HTI</v>
      </c>
    </row>
    <row r="2166" spans="5:40" x14ac:dyDescent="0.3">
      <c r="E2166" s="12">
        <v>40985.736111111109</v>
      </c>
      <c r="F2166" s="16">
        <v>9.67</v>
      </c>
      <c r="G2166" s="16">
        <v>1528.8500518798851</v>
      </c>
      <c r="H2166" s="29">
        <v>1.1950358119385724</v>
      </c>
      <c r="I2166" s="26">
        <v>300.39999999999998</v>
      </c>
      <c r="J2166" s="30">
        <v>9.927611168562564E-2</v>
      </c>
      <c r="K2166" s="31">
        <v>0.20346622261314876</v>
      </c>
      <c r="L2166" s="111">
        <f t="shared" si="858"/>
        <v>0.8</v>
      </c>
      <c r="M2166" s="112">
        <f t="shared" si="859"/>
        <v>9.9999999999999992E-2</v>
      </c>
      <c r="N2166" s="112" t="b">
        <f t="shared" si="860"/>
        <v>1</v>
      </c>
      <c r="O2166" s="112" t="b">
        <f t="shared" si="861"/>
        <v>1</v>
      </c>
      <c r="P2166" s="113">
        <f t="shared" si="862"/>
        <v>8</v>
      </c>
      <c r="Q2166" s="113">
        <f t="shared" si="863"/>
        <v>16</v>
      </c>
      <c r="R2166" s="114" t="str">
        <f t="shared" si="879"/>
        <v>0.8-0.1</v>
      </c>
      <c r="S2166" s="127">
        <f t="shared" si="864"/>
        <v>-6.0676466262259811E-3</v>
      </c>
      <c r="T2166" s="112" t="b">
        <f t="shared" si="865"/>
        <v>1</v>
      </c>
      <c r="U2166" s="22">
        <f t="shared" si="866"/>
        <v>9.5905037145419421</v>
      </c>
      <c r="V2166" s="22">
        <f t="shared" si="867"/>
        <v>0.84029324094678104</v>
      </c>
      <c r="W2166" s="81">
        <f t="shared" si="868"/>
        <v>10</v>
      </c>
      <c r="X2166" s="22">
        <f t="shared" si="869"/>
        <v>0.61795457620535332</v>
      </c>
      <c r="Y2166" s="3">
        <f>IF(U2166&gt;'Power Curve'!$C$37,0,INDEX(Ci,$W2166,1)*POWER(1-X2166,3)+INDEX(Ci,$W2166,2)*3*X2166*POWER(1-X2166,2)+INDEX(Ci,$W2166,3)*3*POWER(X2166,2)*(1-X2166)+INDEX(Ci,$W2166,4)*POWER(X2166,3))</f>
        <v>1402.5619048487576</v>
      </c>
      <c r="Z2166" s="3">
        <f t="shared" si="870"/>
        <v>1394.0516548387291</v>
      </c>
      <c r="AA2166" s="3">
        <f t="shared" si="871"/>
        <v>1528.8500518798851</v>
      </c>
      <c r="AB2166" s="3">
        <f t="shared" si="880"/>
        <v>-134.79839704115602</v>
      </c>
      <c r="AC2166" s="3">
        <f t="shared" si="881"/>
        <v>134.79839704115602</v>
      </c>
      <c r="AE2166" s="34">
        <f t="shared" si="872"/>
        <v>10</v>
      </c>
      <c r="AF2166" s="73" t="b">
        <f>COUNTIF('Power Curve'!$D$2:$D$31,AE2166)&gt;0</f>
        <v>1</v>
      </c>
      <c r="AG2166" s="73" t="b">
        <f t="shared" si="873"/>
        <v>0</v>
      </c>
      <c r="AH2166" s="73" t="b">
        <f t="shared" si="882"/>
        <v>1</v>
      </c>
      <c r="AI2166" s="34" t="str">
        <f t="shared" si="874"/>
        <v>Outer</v>
      </c>
      <c r="AJ2166" s="35" t="str">
        <f t="shared" si="883"/>
        <v>0.8-0.9</v>
      </c>
      <c r="AK2166" s="36" t="str">
        <f t="shared" si="875"/>
        <v>17-18</v>
      </c>
      <c r="AL2166" s="36" t="str">
        <f t="shared" si="876"/>
        <v>Mar</v>
      </c>
      <c r="AM2166" s="35" t="str">
        <f t="shared" si="877"/>
        <v>295-305</v>
      </c>
      <c r="AN2166" s="36" t="str">
        <f t="shared" si="878"/>
        <v>HWS-LTI</v>
      </c>
    </row>
    <row r="2167" spans="5:40" x14ac:dyDescent="0.3">
      <c r="E2167" s="12">
        <v>40985.743055555555</v>
      </c>
      <c r="F2167" s="16">
        <v>10.039999999999999</v>
      </c>
      <c r="G2167" s="16">
        <v>1617.669967651372</v>
      </c>
      <c r="H2167" s="29">
        <v>1.1955232566837579</v>
      </c>
      <c r="I2167" s="26">
        <v>298.3</v>
      </c>
      <c r="J2167" s="30">
        <v>0.11354581673306773</v>
      </c>
      <c r="K2167" s="31">
        <v>0.23401887286941875</v>
      </c>
      <c r="L2167" s="111">
        <f t="shared" si="858"/>
        <v>0.9</v>
      </c>
      <c r="M2167" s="112">
        <f t="shared" si="859"/>
        <v>0.11</v>
      </c>
      <c r="N2167" s="112" t="b">
        <f t="shared" si="860"/>
        <v>1</v>
      </c>
      <c r="O2167" s="112" t="b">
        <f t="shared" si="861"/>
        <v>1</v>
      </c>
      <c r="P2167" s="113">
        <f t="shared" si="862"/>
        <v>9</v>
      </c>
      <c r="Q2167" s="113">
        <f t="shared" si="863"/>
        <v>15</v>
      </c>
      <c r="R2167" s="114" t="str">
        <f t="shared" si="879"/>
        <v>0.9-0.11</v>
      </c>
      <c r="S2167" s="127">
        <f t="shared" si="864"/>
        <v>4.9096544614539309E-3</v>
      </c>
      <c r="T2167" s="112" t="b">
        <f t="shared" si="865"/>
        <v>1</v>
      </c>
      <c r="U2167" s="22">
        <f t="shared" si="866"/>
        <v>9.9588156446589782</v>
      </c>
      <c r="V2167" s="22">
        <f t="shared" si="867"/>
        <v>0.89721703702923628</v>
      </c>
      <c r="W2167" s="81">
        <f t="shared" si="868"/>
        <v>11</v>
      </c>
      <c r="X2167" s="22">
        <f t="shared" si="869"/>
        <v>8.6248711609604716E-3</v>
      </c>
      <c r="Y2167" s="3">
        <f>IF(U2167&gt;'Power Curve'!$C$37,0,INDEX(Ci,$W2167,1)*POWER(1-X2167,3)+INDEX(Ci,$W2167,2)*3*X2167*POWER(1-X2167,2)+INDEX(Ci,$W2167,3)*3*POWER(X2167,2)*(1-X2167)+INDEX(Ci,$W2167,4)*POWER(X2167,3))</f>
        <v>1521.5106220069847</v>
      </c>
      <c r="Z2167" s="3">
        <f t="shared" si="870"/>
        <v>1528.9807134204709</v>
      </c>
      <c r="AA2167" s="3">
        <f t="shared" si="871"/>
        <v>1617.669967651372</v>
      </c>
      <c r="AB2167" s="3">
        <f t="shared" si="880"/>
        <v>-88.689254230901042</v>
      </c>
      <c r="AC2167" s="3">
        <f t="shared" si="881"/>
        <v>88.689254230901042</v>
      </c>
      <c r="AE2167" s="34">
        <f t="shared" si="872"/>
        <v>10</v>
      </c>
      <c r="AF2167" s="73" t="b">
        <f>COUNTIF('Power Curve'!$D$2:$D$31,AE2167)&gt;0</f>
        <v>1</v>
      </c>
      <c r="AG2167" s="73" t="b">
        <f t="shared" si="873"/>
        <v>0</v>
      </c>
      <c r="AH2167" s="73" t="b">
        <f t="shared" si="882"/>
        <v>1</v>
      </c>
      <c r="AI2167" s="34" t="str">
        <f t="shared" si="874"/>
        <v>Inner</v>
      </c>
      <c r="AJ2167" s="35" t="str">
        <f t="shared" si="883"/>
        <v>0.8-0.9</v>
      </c>
      <c r="AK2167" s="36" t="str">
        <f t="shared" si="875"/>
        <v>17-18</v>
      </c>
      <c r="AL2167" s="36" t="str">
        <f t="shared" si="876"/>
        <v>Mar</v>
      </c>
      <c r="AM2167" s="35" t="str">
        <f t="shared" si="877"/>
        <v>295-305</v>
      </c>
      <c r="AN2167" s="36" t="str">
        <f t="shared" si="878"/>
        <v>Inner-TI</v>
      </c>
    </row>
    <row r="2168" spans="5:40" x14ac:dyDescent="0.3">
      <c r="E2168" s="12">
        <v>40985.75</v>
      </c>
      <c r="F2168" s="16">
        <v>8.1999999999999993</v>
      </c>
      <c r="G2168" s="16">
        <v>1061.4499969482424</v>
      </c>
      <c r="H2168" s="29">
        <v>1.1966005059833922</v>
      </c>
      <c r="I2168" s="26">
        <v>298</v>
      </c>
      <c r="J2168" s="30">
        <v>9.0243902439024401E-2</v>
      </c>
      <c r="K2168" s="31">
        <v>0.25806102239962281</v>
      </c>
      <c r="L2168" s="111">
        <f t="shared" si="858"/>
        <v>0.6</v>
      </c>
      <c r="M2168" s="112">
        <f t="shared" si="859"/>
        <v>0.09</v>
      </c>
      <c r="N2168" s="112" t="b">
        <f t="shared" si="860"/>
        <v>1</v>
      </c>
      <c r="O2168" s="112" t="b">
        <f t="shared" si="861"/>
        <v>1</v>
      </c>
      <c r="P2168" s="113">
        <f t="shared" si="862"/>
        <v>6</v>
      </c>
      <c r="Q2168" s="113">
        <f t="shared" si="863"/>
        <v>17</v>
      </c>
      <c r="R2168" s="114" t="str">
        <f t="shared" si="879"/>
        <v>0.6-0.09</v>
      </c>
      <c r="S2168" s="127">
        <f t="shared" si="864"/>
        <v>-2.6533940218358566E-2</v>
      </c>
      <c r="T2168" s="112" t="b">
        <f t="shared" si="865"/>
        <v>1</v>
      </c>
      <c r="U2168" s="22">
        <f t="shared" si="866"/>
        <v>8.1361363263302877</v>
      </c>
      <c r="V2168" s="22">
        <f t="shared" si="867"/>
        <v>0.61551607282945675</v>
      </c>
      <c r="W2168" s="81">
        <f t="shared" si="868"/>
        <v>9</v>
      </c>
      <c r="X2168" s="22">
        <f t="shared" si="869"/>
        <v>0.12739306935923311</v>
      </c>
      <c r="Y2168" s="3">
        <f>IF(U2168&gt;'Power Curve'!$C$37,0,INDEX(Ci,$W2168,1)*POWER(1-X2168,3)+INDEX(Ci,$W2168,2)*3*X2168*POWER(1-X2168,2)+INDEX(Ci,$W2168,3)*3*POWER(X2168,2)*(1-X2168)+INDEX(Ci,$W2168,4)*POWER(X2168,3))</f>
        <v>919.22751794918327</v>
      </c>
      <c r="Z2168" s="3">
        <f t="shared" si="870"/>
        <v>894.8367899408496</v>
      </c>
      <c r="AA2168" s="3">
        <f t="shared" si="871"/>
        <v>1061.4499969482424</v>
      </c>
      <c r="AB2168" s="3">
        <f t="shared" si="880"/>
        <v>-166.61320700739282</v>
      </c>
      <c r="AC2168" s="3">
        <f t="shared" si="881"/>
        <v>166.61320700739282</v>
      </c>
      <c r="AE2168" s="34">
        <f t="shared" si="872"/>
        <v>8</v>
      </c>
      <c r="AF2168" s="73" t="b">
        <f>COUNTIF('Power Curve'!$D$2:$D$31,AE2168)&gt;0</f>
        <v>1</v>
      </c>
      <c r="AG2168" s="73" t="b">
        <f t="shared" si="873"/>
        <v>0</v>
      </c>
      <c r="AH2168" s="73" t="b">
        <f t="shared" si="882"/>
        <v>1</v>
      </c>
      <c r="AI2168" s="34" t="str">
        <f t="shared" si="874"/>
        <v>Outer</v>
      </c>
      <c r="AJ2168" s="35" t="str">
        <f t="shared" si="883"/>
        <v>0.6-0.7</v>
      </c>
      <c r="AK2168" s="36" t="str">
        <f t="shared" si="875"/>
        <v>18-19</v>
      </c>
      <c r="AL2168" s="36" t="str">
        <f t="shared" si="876"/>
        <v>Mar</v>
      </c>
      <c r="AM2168" s="35" t="str">
        <f t="shared" si="877"/>
        <v>295-305</v>
      </c>
      <c r="AN2168" s="36" t="str">
        <f t="shared" si="878"/>
        <v>HWS-LTI</v>
      </c>
    </row>
    <row r="2169" spans="5:40" x14ac:dyDescent="0.3">
      <c r="E2169" s="12">
        <v>40985.756944444445</v>
      </c>
      <c r="F2169" s="16">
        <v>9.2899999999999991</v>
      </c>
      <c r="G2169" s="16">
        <v>1401.6099700927759</v>
      </c>
      <c r="H2169" s="29">
        <v>1.196866959729548</v>
      </c>
      <c r="I2169" s="26">
        <v>297.2</v>
      </c>
      <c r="J2169" s="30">
        <v>6.8891280947255121E-2</v>
      </c>
      <c r="K2169" s="31">
        <v>0.28240619457232385</v>
      </c>
      <c r="L2169" s="111">
        <f t="shared" si="858"/>
        <v>0.8</v>
      </c>
      <c r="M2169" s="112">
        <f t="shared" si="859"/>
        <v>6.9999999999999993E-2</v>
      </c>
      <c r="N2169" s="112" t="b">
        <f t="shared" si="860"/>
        <v>1</v>
      </c>
      <c r="O2169" s="112" t="b">
        <f t="shared" si="861"/>
        <v>1</v>
      </c>
      <c r="P2169" s="113">
        <f t="shared" si="862"/>
        <v>8</v>
      </c>
      <c r="Q2169" s="113">
        <f t="shared" si="863"/>
        <v>19</v>
      </c>
      <c r="R2169" s="114" t="str">
        <f t="shared" si="879"/>
        <v>0.8-0.07</v>
      </c>
      <c r="S2169" s="127">
        <f t="shared" si="864"/>
        <v>-2.836915760076816E-2</v>
      </c>
      <c r="T2169" s="112" t="b">
        <f t="shared" si="865"/>
        <v>1</v>
      </c>
      <c r="U2169" s="22">
        <f t="shared" si="866"/>
        <v>9.218331261635532</v>
      </c>
      <c r="V2169" s="22">
        <f t="shared" si="867"/>
        <v>0.78277278862252508</v>
      </c>
      <c r="W2169" s="81">
        <f t="shared" si="868"/>
        <v>10</v>
      </c>
      <c r="X2169" s="22">
        <f t="shared" si="869"/>
        <v>0.22235937654449597</v>
      </c>
      <c r="Y2169" s="3">
        <f>IF(U2169&gt;'Power Curve'!$C$37,0,INDEX(Ci,$W2169,1)*POWER(1-X2169,3)+INDEX(Ci,$W2169,2)*3*X2169*POWER(1-X2169,2)+INDEX(Ci,$W2169,3)*3*POWER(X2169,2)*(1-X2169)+INDEX(Ci,$W2169,4)*POWER(X2169,3))</f>
        <v>1269.9616553777782</v>
      </c>
      <c r="Z2169" s="3">
        <f t="shared" si="870"/>
        <v>1233.9339130294336</v>
      </c>
      <c r="AA2169" s="3">
        <f t="shared" si="871"/>
        <v>1401.6099700927759</v>
      </c>
      <c r="AB2169" s="3">
        <f t="shared" si="880"/>
        <v>-167.67605706334234</v>
      </c>
      <c r="AC2169" s="3">
        <f t="shared" si="881"/>
        <v>167.67605706334234</v>
      </c>
      <c r="AE2169" s="34">
        <f t="shared" si="872"/>
        <v>9</v>
      </c>
      <c r="AF2169" s="73" t="b">
        <f>COUNTIF('Power Curve'!$D$2:$D$31,AE2169)&gt;0</f>
        <v>1</v>
      </c>
      <c r="AG2169" s="73" t="b">
        <f t="shared" si="873"/>
        <v>0</v>
      </c>
      <c r="AH2169" s="73" t="b">
        <f t="shared" si="882"/>
        <v>1</v>
      </c>
      <c r="AI2169" s="34" t="str">
        <f t="shared" si="874"/>
        <v>Outer</v>
      </c>
      <c r="AJ2169" s="35" t="str">
        <f t="shared" si="883"/>
        <v>0.7-0.8</v>
      </c>
      <c r="AK2169" s="36" t="str">
        <f t="shared" si="875"/>
        <v>18-19</v>
      </c>
      <c r="AL2169" s="36" t="str">
        <f t="shared" si="876"/>
        <v>Mar</v>
      </c>
      <c r="AM2169" s="35" t="str">
        <f t="shared" si="877"/>
        <v>295-305</v>
      </c>
      <c r="AN2169" s="36" t="str">
        <f t="shared" si="878"/>
        <v>HWS-LTI</v>
      </c>
    </row>
    <row r="2170" spans="5:40" x14ac:dyDescent="0.3">
      <c r="E2170" s="12">
        <v>40985.763888888891</v>
      </c>
      <c r="F2170" s="16">
        <v>9.19</v>
      </c>
      <c r="G2170" s="16">
        <v>1257.660018920898</v>
      </c>
      <c r="H2170" s="29">
        <v>1.197133532167634</v>
      </c>
      <c r="I2170" s="26">
        <v>300.5</v>
      </c>
      <c r="J2170" s="30">
        <v>8.5963003264417859E-2</v>
      </c>
      <c r="K2170" s="31">
        <v>0.23547996950817593</v>
      </c>
      <c r="L2170" s="111">
        <f t="shared" si="858"/>
        <v>0.8</v>
      </c>
      <c r="M2170" s="112">
        <f t="shared" si="859"/>
        <v>0.09</v>
      </c>
      <c r="N2170" s="112" t="b">
        <f t="shared" si="860"/>
        <v>1</v>
      </c>
      <c r="O2170" s="112" t="b">
        <f t="shared" si="861"/>
        <v>1</v>
      </c>
      <c r="P2170" s="113">
        <f t="shared" si="862"/>
        <v>8</v>
      </c>
      <c r="Q2170" s="113">
        <f t="shared" si="863"/>
        <v>17</v>
      </c>
      <c r="R2170" s="114" t="str">
        <f t="shared" si="879"/>
        <v>0.8-0.09</v>
      </c>
      <c r="S2170" s="127">
        <f t="shared" si="864"/>
        <v>-1.1973539536404244E-2</v>
      </c>
      <c r="T2170" s="112" t="b">
        <f t="shared" si="865"/>
        <v>1</v>
      </c>
      <c r="U2170" s="22">
        <f t="shared" si="866"/>
        <v>9.119779690507718</v>
      </c>
      <c r="V2170" s="22">
        <f t="shared" si="867"/>
        <v>0.76754132561587574</v>
      </c>
      <c r="W2170" s="81">
        <f t="shared" si="868"/>
        <v>10</v>
      </c>
      <c r="X2170" s="22">
        <f t="shared" si="869"/>
        <v>0.11760544284322154</v>
      </c>
      <c r="Y2170" s="3">
        <f>IF(U2170&gt;'Power Curve'!$C$37,0,INDEX(Ci,$W2170,1)*POWER(1-X2170,3)+INDEX(Ci,$W2170,2)*3*X2170*POWER(1-X2170,2)+INDEX(Ci,$W2170,3)*3*POWER(X2170,2)*(1-X2170)+INDEX(Ci,$W2170,4)*POWER(X2170,3))</f>
        <v>1235.5735515615604</v>
      </c>
      <c r="Z2170" s="3">
        <f t="shared" si="870"/>
        <v>1220.7793627918027</v>
      </c>
      <c r="AA2170" s="3">
        <f t="shared" si="871"/>
        <v>1257.660018920898</v>
      </c>
      <c r="AB2170" s="3">
        <f t="shared" si="880"/>
        <v>-36.880656129095314</v>
      </c>
      <c r="AC2170" s="3">
        <f t="shared" si="881"/>
        <v>36.880656129095314</v>
      </c>
      <c r="AE2170" s="34">
        <f t="shared" si="872"/>
        <v>9</v>
      </c>
      <c r="AF2170" s="73" t="b">
        <f>COUNTIF('Power Curve'!$D$2:$D$31,AE2170)&gt;0</f>
        <v>1</v>
      </c>
      <c r="AG2170" s="73" t="b">
        <f t="shared" si="873"/>
        <v>0</v>
      </c>
      <c r="AH2170" s="73" t="b">
        <f t="shared" si="882"/>
        <v>1</v>
      </c>
      <c r="AI2170" s="34" t="str">
        <f t="shared" si="874"/>
        <v>Outer</v>
      </c>
      <c r="AJ2170" s="35" t="str">
        <f t="shared" si="883"/>
        <v>0.7-0.8</v>
      </c>
      <c r="AK2170" s="36" t="str">
        <f t="shared" si="875"/>
        <v>18-19</v>
      </c>
      <c r="AL2170" s="36" t="str">
        <f t="shared" si="876"/>
        <v>Mar</v>
      </c>
      <c r="AM2170" s="35" t="str">
        <f t="shared" si="877"/>
        <v>295-305</v>
      </c>
      <c r="AN2170" s="36" t="str">
        <f t="shared" si="878"/>
        <v>HWS-LTI</v>
      </c>
    </row>
    <row r="2171" spans="5:40" x14ac:dyDescent="0.3">
      <c r="E2171" s="12">
        <v>40985.770833333336</v>
      </c>
      <c r="F2171" s="16">
        <v>7.9</v>
      </c>
      <c r="G2171" s="16">
        <v>824.0299987792971</v>
      </c>
      <c r="H2171" s="29">
        <v>1.1980794531851342</v>
      </c>
      <c r="I2171" s="26">
        <v>304.2</v>
      </c>
      <c r="J2171" s="30">
        <v>7.848101265822785E-2</v>
      </c>
      <c r="K2171" s="31">
        <v>0.24731538226726452</v>
      </c>
      <c r="L2171" s="111">
        <f t="shared" si="858"/>
        <v>0.6</v>
      </c>
      <c r="M2171" s="112">
        <f t="shared" si="859"/>
        <v>0.08</v>
      </c>
      <c r="N2171" s="112" t="b">
        <f t="shared" si="860"/>
        <v>1</v>
      </c>
      <c r="O2171" s="112" t="b">
        <f t="shared" si="861"/>
        <v>1</v>
      </c>
      <c r="P2171" s="113">
        <f t="shared" si="862"/>
        <v>6</v>
      </c>
      <c r="Q2171" s="113">
        <f t="shared" si="863"/>
        <v>18</v>
      </c>
      <c r="R2171" s="114" t="str">
        <f t="shared" si="879"/>
        <v>0.6-0.08</v>
      </c>
      <c r="S2171" s="127">
        <f t="shared" si="864"/>
        <v>-2.6698824562309216E-2</v>
      </c>
      <c r="T2171" s="112" t="b">
        <f t="shared" si="865"/>
        <v>1</v>
      </c>
      <c r="U2171" s="22">
        <f t="shared" si="866"/>
        <v>7.8417008120494645</v>
      </c>
      <c r="V2171" s="22">
        <f t="shared" si="867"/>
        <v>0.57001011496100384</v>
      </c>
      <c r="W2171" s="81">
        <f t="shared" si="868"/>
        <v>8</v>
      </c>
      <c r="X2171" s="22">
        <f t="shared" si="869"/>
        <v>0.83193285973501374</v>
      </c>
      <c r="Y2171" s="3">
        <f>IF(U2171&gt;'Power Curve'!$C$37,0,INDEX(Ci,$W2171,1)*POWER(1-X2171,3)+INDEX(Ci,$W2171,2)*3*X2171*POWER(1-X2171,2)+INDEX(Ci,$W2171,3)*3*POWER(X2171,2)*(1-X2171)+INDEX(Ci,$W2171,4)*POWER(X2171,3))</f>
        <v>831.10163814898726</v>
      </c>
      <c r="Z2171" s="3">
        <f t="shared" si="870"/>
        <v>808.91220131859961</v>
      </c>
      <c r="AA2171" s="3">
        <f t="shared" si="871"/>
        <v>824.0299987792971</v>
      </c>
      <c r="AB2171" s="3">
        <f t="shared" si="880"/>
        <v>-15.117797460697489</v>
      </c>
      <c r="AC2171" s="3">
        <f t="shared" si="881"/>
        <v>15.117797460697489</v>
      </c>
      <c r="AE2171" s="34">
        <f t="shared" si="872"/>
        <v>8</v>
      </c>
      <c r="AF2171" s="73" t="b">
        <f>COUNTIF('Power Curve'!$D$2:$D$31,AE2171)&gt;0</f>
        <v>1</v>
      </c>
      <c r="AG2171" s="73" t="b">
        <f t="shared" si="873"/>
        <v>0</v>
      </c>
      <c r="AH2171" s="73" t="b">
        <f t="shared" si="882"/>
        <v>1</v>
      </c>
      <c r="AI2171" s="34" t="str">
        <f t="shared" si="874"/>
        <v>Outer</v>
      </c>
      <c r="AJ2171" s="35" t="str">
        <f t="shared" si="883"/>
        <v>0.5-0.6</v>
      </c>
      <c r="AK2171" s="36" t="str">
        <f t="shared" si="875"/>
        <v>18-19</v>
      </c>
      <c r="AL2171" s="36" t="str">
        <f t="shared" si="876"/>
        <v>Mar</v>
      </c>
      <c r="AM2171" s="35" t="str">
        <f t="shared" si="877"/>
        <v>295-305</v>
      </c>
      <c r="AN2171" s="36" t="str">
        <f t="shared" si="878"/>
        <v>HWS-LTI</v>
      </c>
    </row>
    <row r="2172" spans="5:40" x14ac:dyDescent="0.3">
      <c r="E2172" s="12">
        <v>40985.777777777781</v>
      </c>
      <c r="F2172" s="16">
        <v>7.01</v>
      </c>
      <c r="G2172" s="16">
        <v>579.2799854278569</v>
      </c>
      <c r="H2172" s="29">
        <v>1.1990263573404347</v>
      </c>
      <c r="I2172" s="26">
        <v>297.60000000000002</v>
      </c>
      <c r="J2172" s="30">
        <v>7.5606276747503573E-2</v>
      </c>
      <c r="K2172" s="31">
        <v>0.26589107619637325</v>
      </c>
      <c r="L2172" s="111">
        <f t="shared" si="858"/>
        <v>0.4</v>
      </c>
      <c r="M2172" s="112">
        <f t="shared" si="859"/>
        <v>0.08</v>
      </c>
      <c r="N2172" s="112" t="b">
        <f t="shared" si="860"/>
        <v>1</v>
      </c>
      <c r="O2172" s="112" t="b">
        <f t="shared" si="861"/>
        <v>1</v>
      </c>
      <c r="P2172" s="113">
        <f t="shared" si="862"/>
        <v>4</v>
      </c>
      <c r="Q2172" s="113">
        <f t="shared" si="863"/>
        <v>18</v>
      </c>
      <c r="R2172" s="114" t="str">
        <f t="shared" si="879"/>
        <v>0.4-0.08</v>
      </c>
      <c r="S2172" s="127">
        <f t="shared" si="864"/>
        <v>-2.0887483269879482E-2</v>
      </c>
      <c r="T2172" s="112" t="b">
        <f t="shared" si="865"/>
        <v>1</v>
      </c>
      <c r="U2172" s="22">
        <f t="shared" si="866"/>
        <v>6.9601013723886851</v>
      </c>
      <c r="V2172" s="22">
        <f t="shared" si="867"/>
        <v>0.43375607965535862</v>
      </c>
      <c r="W2172" s="81">
        <f t="shared" si="868"/>
        <v>7</v>
      </c>
      <c r="X2172" s="22">
        <f t="shared" si="869"/>
        <v>0.94406581125906597</v>
      </c>
      <c r="Y2172" s="3">
        <f>IF(U2172&gt;'Power Curve'!$C$37,0,INDEX(Ci,$W2172,1)*POWER(1-X2172,3)+INDEX(Ci,$W2172,2)*3*X2172*POWER(1-X2172,2)+INDEX(Ci,$W2172,3)*3*POWER(X2172,2)*(1-X2172)+INDEX(Ci,$W2172,4)*POWER(X2172,3))</f>
        <v>586.20193860091638</v>
      </c>
      <c r="Z2172" s="3">
        <f t="shared" si="870"/>
        <v>573.95765541561889</v>
      </c>
      <c r="AA2172" s="3">
        <f t="shared" si="871"/>
        <v>579.2799854278569</v>
      </c>
      <c r="AB2172" s="3">
        <f t="shared" si="880"/>
        <v>-5.3223300122380124</v>
      </c>
      <c r="AC2172" s="3">
        <f t="shared" si="881"/>
        <v>5.3223300122380124</v>
      </c>
      <c r="AE2172" s="34">
        <f t="shared" si="872"/>
        <v>7</v>
      </c>
      <c r="AF2172" s="73" t="b">
        <f>COUNTIF('Power Curve'!$D$2:$D$31,AE2172)&gt;0</f>
        <v>1</v>
      </c>
      <c r="AG2172" s="73" t="b">
        <f t="shared" si="873"/>
        <v>0</v>
      </c>
      <c r="AH2172" s="73" t="b">
        <f t="shared" si="882"/>
        <v>1</v>
      </c>
      <c r="AI2172" s="34" t="str">
        <f t="shared" si="874"/>
        <v>Outer</v>
      </c>
      <c r="AJ2172" s="35" t="str">
        <f t="shared" si="883"/>
        <v>0.4-0.5</v>
      </c>
      <c r="AK2172" s="36" t="str">
        <f t="shared" si="875"/>
        <v>18-19</v>
      </c>
      <c r="AL2172" s="36" t="str">
        <f t="shared" si="876"/>
        <v>Mar</v>
      </c>
      <c r="AM2172" s="35" t="str">
        <f t="shared" si="877"/>
        <v>295-305</v>
      </c>
      <c r="AN2172" s="36" t="str">
        <f t="shared" si="878"/>
        <v>LWS-LTI</v>
      </c>
    </row>
    <row r="2173" spans="5:40" x14ac:dyDescent="0.3">
      <c r="E2173" s="12">
        <v>40985.784722222219</v>
      </c>
      <c r="F2173" s="16">
        <v>7.37</v>
      </c>
      <c r="G2173" s="16">
        <v>730.09997749328636</v>
      </c>
      <c r="H2173" s="29">
        <v>1.1993383260100823</v>
      </c>
      <c r="I2173" s="26">
        <v>295.3</v>
      </c>
      <c r="J2173" s="30">
        <v>0.11668928086838534</v>
      </c>
      <c r="K2173" s="31">
        <v>0.2877736770720527</v>
      </c>
      <c r="L2173" s="111">
        <f t="shared" si="858"/>
        <v>0.5</v>
      </c>
      <c r="M2173" s="112">
        <f t="shared" si="859"/>
        <v>0.12</v>
      </c>
      <c r="N2173" s="112" t="b">
        <f t="shared" si="860"/>
        <v>1</v>
      </c>
      <c r="O2173" s="112" t="b">
        <f t="shared" si="861"/>
        <v>1</v>
      </c>
      <c r="P2173" s="113">
        <f t="shared" si="862"/>
        <v>5</v>
      </c>
      <c r="Q2173" s="113">
        <f t="shared" si="863"/>
        <v>14</v>
      </c>
      <c r="R2173" s="114" t="str">
        <f t="shared" si="879"/>
        <v>0.5-0.12</v>
      </c>
      <c r="S2173" s="127">
        <f t="shared" si="864"/>
        <v>-3.7124310330351562E-3</v>
      </c>
      <c r="T2173" s="112" t="b">
        <f t="shared" si="865"/>
        <v>1</v>
      </c>
      <c r="U2173" s="22">
        <f t="shared" si="866"/>
        <v>7.3181734009525812</v>
      </c>
      <c r="V2173" s="22">
        <f t="shared" si="867"/>
        <v>0.48909726594363712</v>
      </c>
      <c r="W2173" s="81">
        <f t="shared" si="868"/>
        <v>8</v>
      </c>
      <c r="X2173" s="22">
        <f t="shared" si="869"/>
        <v>0.30501238190939461</v>
      </c>
      <c r="Y2173" s="3">
        <f>IF(U2173&gt;'Power Curve'!$C$37,0,INDEX(Ci,$W2173,1)*POWER(1-X2173,3)+INDEX(Ci,$W2173,2)*3*X2173*POWER(1-X2173,2)+INDEX(Ci,$W2173,3)*3*POWER(X2173,2)*(1-X2173)+INDEX(Ci,$W2173,4)*POWER(X2173,3))</f>
        <v>681.02326892729411</v>
      </c>
      <c r="Z2173" s="3">
        <f t="shared" si="870"/>
        <v>678.4950170095093</v>
      </c>
      <c r="AA2173" s="3">
        <f t="shared" si="871"/>
        <v>730.09997749328636</v>
      </c>
      <c r="AB2173" s="3">
        <f t="shared" si="880"/>
        <v>-51.604960483777063</v>
      </c>
      <c r="AC2173" s="3">
        <f t="shared" si="881"/>
        <v>51.604960483777063</v>
      </c>
      <c r="AE2173" s="34">
        <f t="shared" si="872"/>
        <v>7</v>
      </c>
      <c r="AF2173" s="73" t="b">
        <f>COUNTIF('Power Curve'!$D$2:$D$31,AE2173)&gt;0</f>
        <v>1</v>
      </c>
      <c r="AG2173" s="73" t="b">
        <f t="shared" si="873"/>
        <v>0</v>
      </c>
      <c r="AH2173" s="73" t="b">
        <f t="shared" si="882"/>
        <v>1</v>
      </c>
      <c r="AI2173" s="34" t="str">
        <f t="shared" si="874"/>
        <v>Inner</v>
      </c>
      <c r="AJ2173" s="35" t="str">
        <f t="shared" si="883"/>
        <v>0.4-0.5</v>
      </c>
      <c r="AK2173" s="36" t="str">
        <f t="shared" si="875"/>
        <v>18-19</v>
      </c>
      <c r="AL2173" s="36" t="str">
        <f t="shared" si="876"/>
        <v>Mar</v>
      </c>
      <c r="AM2173" s="35" t="str">
        <f t="shared" si="877"/>
        <v>295-305</v>
      </c>
      <c r="AN2173" s="36" t="str">
        <f t="shared" si="878"/>
        <v>Inner-TI</v>
      </c>
    </row>
    <row r="2174" spans="5:40" x14ac:dyDescent="0.3">
      <c r="E2174" s="12">
        <v>40985.791666666664</v>
      </c>
      <c r="F2174" s="16">
        <v>8.26</v>
      </c>
      <c r="G2174" s="16">
        <v>958.40998077392601</v>
      </c>
      <c r="H2174" s="29">
        <v>1.1995612583612218</v>
      </c>
      <c r="I2174" s="26">
        <v>293.89999999999998</v>
      </c>
      <c r="J2174" s="30">
        <v>9.9273607748184015E-2</v>
      </c>
      <c r="K2174" s="31">
        <v>0.29177877501378413</v>
      </c>
      <c r="L2174" s="111">
        <f t="shared" si="858"/>
        <v>0.6</v>
      </c>
      <c r="M2174" s="112">
        <f t="shared" si="859"/>
        <v>9.9999999999999992E-2</v>
      </c>
      <c r="N2174" s="112" t="b">
        <f t="shared" si="860"/>
        <v>1</v>
      </c>
      <c r="O2174" s="112" t="b">
        <f t="shared" si="861"/>
        <v>1</v>
      </c>
      <c r="P2174" s="113">
        <f t="shared" si="862"/>
        <v>6</v>
      </c>
      <c r="Q2174" s="113">
        <f t="shared" si="863"/>
        <v>16</v>
      </c>
      <c r="R2174" s="114" t="str">
        <f t="shared" si="879"/>
        <v>0.6-0.1</v>
      </c>
      <c r="S2174" s="127">
        <f t="shared" si="864"/>
        <v>-7.7910698820127019E-3</v>
      </c>
      <c r="T2174" s="112" t="b">
        <f t="shared" si="865"/>
        <v>1</v>
      </c>
      <c r="U2174" s="22">
        <f t="shared" si="866"/>
        <v>8.2024229869514595</v>
      </c>
      <c r="V2174" s="22">
        <f t="shared" si="867"/>
        <v>0.62576088990879353</v>
      </c>
      <c r="W2174" s="81">
        <f t="shared" si="868"/>
        <v>9</v>
      </c>
      <c r="X2174" s="22">
        <f t="shared" si="869"/>
        <v>0.19364979269814248</v>
      </c>
      <c r="Y2174" s="3">
        <f>IF(U2174&gt;'Power Curve'!$C$37,0,INDEX(Ci,$W2174,1)*POWER(1-X2174,3)+INDEX(Ci,$W2174,2)*3*X2174*POWER(1-X2174,2)+INDEX(Ci,$W2174,3)*3*POWER(X2174,2)*(1-X2174)+INDEX(Ci,$W2174,4)*POWER(X2174,3))</f>
        <v>939.54526024672623</v>
      </c>
      <c r="Z2174" s="3">
        <f t="shared" si="870"/>
        <v>932.2251974668302</v>
      </c>
      <c r="AA2174" s="3">
        <f t="shared" si="871"/>
        <v>958.40998077392601</v>
      </c>
      <c r="AB2174" s="3">
        <f t="shared" si="880"/>
        <v>-26.184783307095813</v>
      </c>
      <c r="AC2174" s="3">
        <f t="shared" si="881"/>
        <v>26.184783307095813</v>
      </c>
      <c r="AE2174" s="34">
        <f t="shared" si="872"/>
        <v>8</v>
      </c>
      <c r="AF2174" s="73" t="b">
        <f>COUNTIF('Power Curve'!$D$2:$D$31,AE2174)&gt;0</f>
        <v>1</v>
      </c>
      <c r="AG2174" s="73" t="b">
        <f t="shared" si="873"/>
        <v>0</v>
      </c>
      <c r="AH2174" s="73" t="b">
        <f t="shared" si="882"/>
        <v>1</v>
      </c>
      <c r="AI2174" s="34" t="str">
        <f t="shared" si="874"/>
        <v>Outer</v>
      </c>
      <c r="AJ2174" s="35" t="str">
        <f t="shared" si="883"/>
        <v>0.6-0.7</v>
      </c>
      <c r="AK2174" s="36" t="str">
        <f t="shared" si="875"/>
        <v>19-20</v>
      </c>
      <c r="AL2174" s="36" t="str">
        <f t="shared" si="876"/>
        <v>Mar</v>
      </c>
      <c r="AM2174" s="35" t="str">
        <f t="shared" si="877"/>
        <v>285-295</v>
      </c>
      <c r="AN2174" s="36" t="str">
        <f t="shared" si="878"/>
        <v>HWS-LTI</v>
      </c>
    </row>
    <row r="2175" spans="5:40" x14ac:dyDescent="0.3">
      <c r="E2175" s="12">
        <v>40985.798611111109</v>
      </c>
      <c r="F2175" s="16">
        <v>8.11</v>
      </c>
      <c r="G2175" s="16">
        <v>984.73002624511741</v>
      </c>
      <c r="H2175" s="29">
        <v>1.1996950592588886</v>
      </c>
      <c r="I2175" s="26">
        <v>289.8</v>
      </c>
      <c r="J2175" s="30">
        <v>8.6313193588162765E-2</v>
      </c>
      <c r="K2175" s="31">
        <v>0.22921527885961501</v>
      </c>
      <c r="L2175" s="111">
        <f t="shared" si="858"/>
        <v>0.6</v>
      </c>
      <c r="M2175" s="112">
        <f t="shared" si="859"/>
        <v>0.09</v>
      </c>
      <c r="N2175" s="112" t="b">
        <f t="shared" si="860"/>
        <v>1</v>
      </c>
      <c r="O2175" s="112" t="b">
        <f t="shared" si="861"/>
        <v>1</v>
      </c>
      <c r="P2175" s="113">
        <f t="shared" si="862"/>
        <v>6</v>
      </c>
      <c r="Q2175" s="113">
        <f t="shared" si="863"/>
        <v>17</v>
      </c>
      <c r="R2175" s="114" t="str">
        <f t="shared" si="879"/>
        <v>0.6-0.09</v>
      </c>
      <c r="S2175" s="127">
        <f t="shared" si="864"/>
        <v>-2.6533940218358566E-2</v>
      </c>
      <c r="T2175" s="112" t="b">
        <f t="shared" si="865"/>
        <v>1</v>
      </c>
      <c r="U2175" s="22">
        <f t="shared" si="866"/>
        <v>8.0537679952910661</v>
      </c>
      <c r="V2175" s="22">
        <f t="shared" si="867"/>
        <v>0.60278578174646391</v>
      </c>
      <c r="W2175" s="81">
        <f t="shared" si="868"/>
        <v>9</v>
      </c>
      <c r="X2175" s="22">
        <f t="shared" si="869"/>
        <v>4.5061938624759178E-2</v>
      </c>
      <c r="Y2175" s="3">
        <f>IF(U2175&gt;'Power Curve'!$C$37,0,INDEX(Ci,$W2175,1)*POWER(1-X2175,3)+INDEX(Ci,$W2175,2)*3*X2175*POWER(1-X2175,2)+INDEX(Ci,$W2175,3)*3*POWER(X2175,2)*(1-X2175)+INDEX(Ci,$W2175,4)*POWER(X2175,3))</f>
        <v>894.26476914286604</v>
      </c>
      <c r="Z2175" s="3">
        <f t="shared" si="870"/>
        <v>870.53640121904505</v>
      </c>
      <c r="AA2175" s="3">
        <f t="shared" si="871"/>
        <v>984.73002624511741</v>
      </c>
      <c r="AB2175" s="3">
        <f t="shared" si="880"/>
        <v>-114.19362502607237</v>
      </c>
      <c r="AC2175" s="3">
        <f t="shared" si="881"/>
        <v>114.19362502607237</v>
      </c>
      <c r="AE2175" s="34">
        <f t="shared" si="872"/>
        <v>8</v>
      </c>
      <c r="AF2175" s="73" t="b">
        <f>COUNTIF('Power Curve'!$D$2:$D$31,AE2175)&gt;0</f>
        <v>1</v>
      </c>
      <c r="AG2175" s="73" t="b">
        <f t="shared" si="873"/>
        <v>0</v>
      </c>
      <c r="AH2175" s="73" t="b">
        <f t="shared" si="882"/>
        <v>1</v>
      </c>
      <c r="AI2175" s="34" t="str">
        <f t="shared" si="874"/>
        <v>Outer</v>
      </c>
      <c r="AJ2175" s="35" t="str">
        <f t="shared" si="883"/>
        <v>0.6-0.7</v>
      </c>
      <c r="AK2175" s="36" t="str">
        <f t="shared" si="875"/>
        <v>19-20</v>
      </c>
      <c r="AL2175" s="36" t="str">
        <f t="shared" si="876"/>
        <v>Mar</v>
      </c>
      <c r="AM2175" s="35" t="str">
        <f t="shared" si="877"/>
        <v>285-295</v>
      </c>
      <c r="AN2175" s="36" t="str">
        <f t="shared" si="878"/>
        <v>HWS-LTI</v>
      </c>
    </row>
    <row r="2176" spans="5:40" x14ac:dyDescent="0.3">
      <c r="E2176" s="12">
        <v>40985.805555555555</v>
      </c>
      <c r="F2176" s="16">
        <v>6.46</v>
      </c>
      <c r="G2176" s="16">
        <v>514.8699874877932</v>
      </c>
      <c r="H2176" s="29">
        <v>1.2005098520081334</v>
      </c>
      <c r="I2176" s="26">
        <v>287.2</v>
      </c>
      <c r="J2176" s="30">
        <v>0.16253869969040249</v>
      </c>
      <c r="K2176" s="31">
        <v>0.26338066108234215</v>
      </c>
      <c r="L2176" s="111">
        <f t="shared" si="858"/>
        <v>0.30000000000000004</v>
      </c>
      <c r="M2176" s="112">
        <f t="shared" si="859"/>
        <v>0.16</v>
      </c>
      <c r="N2176" s="112" t="b">
        <f t="shared" si="860"/>
        <v>1</v>
      </c>
      <c r="O2176" s="112" t="b">
        <f t="shared" si="861"/>
        <v>1</v>
      </c>
      <c r="P2176" s="113">
        <f t="shared" si="862"/>
        <v>3.0000000000000004</v>
      </c>
      <c r="Q2176" s="113">
        <f t="shared" si="863"/>
        <v>10</v>
      </c>
      <c r="R2176" s="114" t="str">
        <f t="shared" si="879"/>
        <v>0.3-0.16</v>
      </c>
      <c r="S2176" s="127">
        <f t="shared" si="864"/>
        <v>6.0526841784019153E-2</v>
      </c>
      <c r="T2176" s="112" t="b">
        <f t="shared" si="865"/>
        <v>1</v>
      </c>
      <c r="U2176" s="22">
        <f t="shared" si="866"/>
        <v>6.4166605417958218</v>
      </c>
      <c r="V2176" s="22">
        <f t="shared" si="867"/>
        <v>0.34976554746239291</v>
      </c>
      <c r="W2176" s="81">
        <f t="shared" si="868"/>
        <v>7</v>
      </c>
      <c r="X2176" s="22">
        <f t="shared" si="869"/>
        <v>0.39163307369650135</v>
      </c>
      <c r="Y2176" s="3">
        <f>IF(U2176&gt;'Power Curve'!$C$37,0,INDEX(Ci,$W2176,1)*POWER(1-X2176,3)+INDEX(Ci,$W2176,2)*3*X2176*POWER(1-X2176,2)+INDEX(Ci,$W2176,3)*3*POWER(X2176,2)*(1-X2176)+INDEX(Ci,$W2176,4)*POWER(X2176,3))</f>
        <v>451.00022797520018</v>
      </c>
      <c r="Z2176" s="3">
        <f t="shared" si="870"/>
        <v>478.29784741841172</v>
      </c>
      <c r="AA2176" s="3">
        <f t="shared" si="871"/>
        <v>514.8699874877932</v>
      </c>
      <c r="AB2176" s="3">
        <f t="shared" si="880"/>
        <v>-36.572140069381476</v>
      </c>
      <c r="AC2176" s="3">
        <f t="shared" si="881"/>
        <v>36.572140069381476</v>
      </c>
      <c r="AE2176" s="34">
        <f t="shared" si="872"/>
        <v>6</v>
      </c>
      <c r="AF2176" s="73" t="b">
        <f>COUNTIF('Power Curve'!$D$2:$D$31,AE2176)&gt;0</f>
        <v>1</v>
      </c>
      <c r="AG2176" s="73" t="b">
        <f t="shared" si="873"/>
        <v>0</v>
      </c>
      <c r="AH2176" s="73" t="b">
        <f t="shared" si="882"/>
        <v>1</v>
      </c>
      <c r="AI2176" s="34" t="str">
        <f t="shared" si="874"/>
        <v>Outer</v>
      </c>
      <c r="AJ2176" s="35" t="str">
        <f t="shared" si="883"/>
        <v>0.3-0.4</v>
      </c>
      <c r="AK2176" s="36" t="str">
        <f t="shared" si="875"/>
        <v>19-20</v>
      </c>
      <c r="AL2176" s="36" t="str">
        <f t="shared" si="876"/>
        <v>Mar</v>
      </c>
      <c r="AM2176" s="35" t="str">
        <f t="shared" si="877"/>
        <v>285-295</v>
      </c>
      <c r="AN2176" s="36" t="str">
        <f t="shared" si="878"/>
        <v>LWS-HTI</v>
      </c>
    </row>
    <row r="2177" spans="5:40" x14ac:dyDescent="0.3">
      <c r="E2177" s="12">
        <v>40985.8125</v>
      </c>
      <c r="F2177" s="16">
        <v>6.29</v>
      </c>
      <c r="G2177" s="16">
        <v>409.80000305175764</v>
      </c>
      <c r="H2177" s="29">
        <v>1.2007444644219056</v>
      </c>
      <c r="I2177" s="26">
        <v>287.7</v>
      </c>
      <c r="J2177" s="30">
        <v>0.13036565977742448</v>
      </c>
      <c r="K2177" s="31">
        <v>0.30001981501688058</v>
      </c>
      <c r="L2177" s="111">
        <f t="shared" si="858"/>
        <v>0.30000000000000004</v>
      </c>
      <c r="M2177" s="112">
        <f t="shared" si="859"/>
        <v>0.13</v>
      </c>
      <c r="N2177" s="112" t="b">
        <f t="shared" si="860"/>
        <v>1</v>
      </c>
      <c r="O2177" s="112" t="b">
        <f t="shared" si="861"/>
        <v>1</v>
      </c>
      <c r="P2177" s="113">
        <f t="shared" si="862"/>
        <v>3.0000000000000004</v>
      </c>
      <c r="Q2177" s="113">
        <f t="shared" si="863"/>
        <v>13</v>
      </c>
      <c r="R2177" s="114" t="str">
        <f t="shared" si="879"/>
        <v>0.3-0.13</v>
      </c>
      <c r="S2177" s="127">
        <f t="shared" si="864"/>
        <v>2.3144625764960111E-2</v>
      </c>
      <c r="T2177" s="112" t="b">
        <f t="shared" si="865"/>
        <v>1</v>
      </c>
      <c r="U2177" s="22">
        <f t="shared" si="866"/>
        <v>6.2482080243331835</v>
      </c>
      <c r="V2177" s="22">
        <f t="shared" si="867"/>
        <v>0.32373066786842364</v>
      </c>
      <c r="W2177" s="81">
        <f t="shared" si="868"/>
        <v>7</v>
      </c>
      <c r="X2177" s="22">
        <f t="shared" si="869"/>
        <v>0.22039329903755783</v>
      </c>
      <c r="Y2177" s="3">
        <f>IF(U2177&gt;'Power Curve'!$C$37,0,INDEX(Ci,$W2177,1)*POWER(1-X2177,3)+INDEX(Ci,$W2177,2)*3*X2177*POWER(1-X2177,2)+INDEX(Ci,$W2177,3)*3*POWER(X2177,2)*(1-X2177)+INDEX(Ci,$W2177,4)*POWER(X2177,3))</f>
        <v>413.06575811322534</v>
      </c>
      <c r="Z2177" s="3">
        <f t="shared" si="870"/>
        <v>422.62601050107548</v>
      </c>
      <c r="AA2177" s="3">
        <f t="shared" si="871"/>
        <v>409.80000305175764</v>
      </c>
      <c r="AB2177" s="3">
        <f t="shared" si="880"/>
        <v>12.826007449317842</v>
      </c>
      <c r="AC2177" s="3">
        <f t="shared" si="881"/>
        <v>12.826007449317842</v>
      </c>
      <c r="AE2177" s="34">
        <f t="shared" si="872"/>
        <v>6</v>
      </c>
      <c r="AF2177" s="73" t="b">
        <f>COUNTIF('Power Curve'!$D$2:$D$31,AE2177)&gt;0</f>
        <v>1</v>
      </c>
      <c r="AG2177" s="73" t="b">
        <f t="shared" si="873"/>
        <v>0</v>
      </c>
      <c r="AH2177" s="73" t="b">
        <f t="shared" si="882"/>
        <v>1</v>
      </c>
      <c r="AI2177" s="34" t="str">
        <f t="shared" si="874"/>
        <v>Outer</v>
      </c>
      <c r="AJ2177" s="35" t="str">
        <f t="shared" si="883"/>
        <v>0.3-0.4</v>
      </c>
      <c r="AK2177" s="36" t="str">
        <f t="shared" si="875"/>
        <v>19-20</v>
      </c>
      <c r="AL2177" s="36" t="str">
        <f t="shared" si="876"/>
        <v>Mar</v>
      </c>
      <c r="AM2177" s="35" t="str">
        <f t="shared" si="877"/>
        <v>285-295</v>
      </c>
      <c r="AN2177" s="36" t="str">
        <f t="shared" si="878"/>
        <v>Inner-TI</v>
      </c>
    </row>
    <row r="2178" spans="5:40" x14ac:dyDescent="0.3">
      <c r="E2178" s="12">
        <v>40985.819444444445</v>
      </c>
      <c r="F2178" s="16">
        <v>7.1</v>
      </c>
      <c r="G2178" s="16">
        <v>567.34001445770309</v>
      </c>
      <c r="H2178" s="29">
        <v>1.2004319325611081</v>
      </c>
      <c r="I2178" s="26">
        <v>288.89999999999998</v>
      </c>
      <c r="J2178" s="30">
        <v>0.18028169014084508</v>
      </c>
      <c r="K2178" s="31">
        <v>0.28454390650583938</v>
      </c>
      <c r="L2178" s="111">
        <f t="shared" si="858"/>
        <v>0.4</v>
      </c>
      <c r="M2178" s="112">
        <f t="shared" si="859"/>
        <v>0.18000000000000002</v>
      </c>
      <c r="N2178" s="112" t="b">
        <f t="shared" si="860"/>
        <v>1</v>
      </c>
      <c r="O2178" s="112" t="b">
        <f t="shared" si="861"/>
        <v>1</v>
      </c>
      <c r="P2178" s="113">
        <f t="shared" si="862"/>
        <v>4</v>
      </c>
      <c r="Q2178" s="113">
        <f t="shared" si="863"/>
        <v>8</v>
      </c>
      <c r="R2178" s="114" t="str">
        <f t="shared" si="879"/>
        <v>0.4-0.18</v>
      </c>
      <c r="S2178" s="127">
        <f t="shared" si="864"/>
        <v>7.6941696996559256E-2</v>
      </c>
      <c r="T2178" s="112" t="b">
        <f t="shared" si="865"/>
        <v>1</v>
      </c>
      <c r="U2178" s="22">
        <f t="shared" si="866"/>
        <v>7.0522142673888935</v>
      </c>
      <c r="V2178" s="22">
        <f t="shared" si="867"/>
        <v>0.44799242451090077</v>
      </c>
      <c r="W2178" s="81">
        <f t="shared" si="868"/>
        <v>8</v>
      </c>
      <c r="X2178" s="22">
        <f t="shared" si="869"/>
        <v>3.7329523726574478E-2</v>
      </c>
      <c r="Y2178" s="3">
        <f>IF(U2178&gt;'Power Curve'!$C$37,0,INDEX(Ci,$W2178,1)*POWER(1-X2178,3)+INDEX(Ci,$W2178,2)*3*X2178*POWER(1-X2178,2)+INDEX(Ci,$W2178,3)*3*POWER(X2178,2)*(1-X2178)+INDEX(Ci,$W2178,4)*POWER(X2178,3))</f>
        <v>609.88356718824832</v>
      </c>
      <c r="Z2178" s="3">
        <f t="shared" si="870"/>
        <v>656.80904381802725</v>
      </c>
      <c r="AA2178" s="3">
        <f t="shared" si="871"/>
        <v>567.34001445770309</v>
      </c>
      <c r="AB2178" s="3">
        <f t="shared" si="880"/>
        <v>89.469029360324157</v>
      </c>
      <c r="AC2178" s="3">
        <f t="shared" si="881"/>
        <v>89.469029360324157</v>
      </c>
      <c r="AE2178" s="34">
        <f t="shared" si="872"/>
        <v>7</v>
      </c>
      <c r="AF2178" s="73" t="b">
        <f>COUNTIF('Power Curve'!$D$2:$D$31,AE2178)&gt;0</f>
        <v>1</v>
      </c>
      <c r="AG2178" s="73" t="b">
        <f t="shared" si="873"/>
        <v>0</v>
      </c>
      <c r="AH2178" s="73" t="b">
        <f t="shared" si="882"/>
        <v>1</v>
      </c>
      <c r="AI2178" s="34" t="str">
        <f t="shared" si="874"/>
        <v>Outer</v>
      </c>
      <c r="AJ2178" s="35" t="str">
        <f t="shared" si="883"/>
        <v>0.4-0.5</v>
      </c>
      <c r="AK2178" s="36" t="str">
        <f t="shared" si="875"/>
        <v>19-20</v>
      </c>
      <c r="AL2178" s="36" t="str">
        <f t="shared" si="876"/>
        <v>Mar</v>
      </c>
      <c r="AM2178" s="35" t="str">
        <f t="shared" si="877"/>
        <v>285-295</v>
      </c>
      <c r="AN2178" s="36" t="str">
        <f t="shared" si="878"/>
        <v>LWS-HTI</v>
      </c>
    </row>
    <row r="2179" spans="5:40" x14ac:dyDescent="0.3">
      <c r="E2179" s="12">
        <v>40985.826388888891</v>
      </c>
      <c r="F2179" s="16">
        <v>8.09</v>
      </c>
      <c r="G2179" s="16">
        <v>1104.5599670410206</v>
      </c>
      <c r="H2179" s="29">
        <v>1.200063481147104</v>
      </c>
      <c r="I2179" s="26">
        <v>291.39999999999998</v>
      </c>
      <c r="J2179" s="30">
        <v>0.12484548825710755</v>
      </c>
      <c r="K2179" s="31">
        <v>0.24986405984727142</v>
      </c>
      <c r="L2179" s="111">
        <f t="shared" ref="L2179:L2242" si="884">ROUND((V2179-CenterOfFirstWindSpeedBin)/WindSpeedBinWidth,0)*WindSpeedBinWidth+CenterOfFirstWindSpeedBin</f>
        <v>0.6</v>
      </c>
      <c r="M2179" s="112">
        <f t="shared" ref="M2179:M2242" si="885">ROUND((J2179-CenterOfFirstTurbulenceBin)/TurbulenceBinWidth,0)*TurbulenceBinWidth+CenterOfFirstTurbulenceBin</f>
        <v>0.12</v>
      </c>
      <c r="N2179" s="112" t="b">
        <f t="shared" ref="N2179:N2242" si="886">IF(AND(L2179&gt;=CenterOfFirstWindSpeedBin,L2179&lt;=CenterOfLastWindSpeedBin),TRUE,FALSE)</f>
        <v>1</v>
      </c>
      <c r="O2179" s="112" t="b">
        <f t="shared" ref="O2179:O2242" si="887">IF(AND(M2179&gt;=CenterOfFirstTurbulenceBin,M2179&lt;=CenterOfLastTurbulenceBin),TRUE,FALSE)</f>
        <v>1</v>
      </c>
      <c r="P2179" s="113">
        <f t="shared" ref="P2179:P2242" si="888">(L2179-CenterOfFirstWindSpeedBin)/WindSpeedBinWidth+1</f>
        <v>6</v>
      </c>
      <c r="Q2179" s="113">
        <f t="shared" ref="Q2179:Q2242" si="889">NumberOfTurbulenceBins-(M2179-CenterOfFirstTurbulenceBin)/TurbulenceBinWidth</f>
        <v>14</v>
      </c>
      <c r="R2179" s="114" t="str">
        <f t="shared" si="879"/>
        <v>0.6-0.12</v>
      </c>
      <c r="S2179" s="127">
        <f t="shared" ref="S2179:S2242" si="890">IF(T2179,INDEX(PowerDeviationMatrix,Q2179,P2179),IF(UseMatrixPadValue,MatrixPadValue,0))</f>
        <v>4.5001612482616585E-3</v>
      </c>
      <c r="T2179" s="112" t="b">
        <f t="shared" ref="T2179:T2242" si="891">IF(AND(P2179&gt;0,Q2179&gt;0,N2179,O2179),LEN(INDEX(PowerDeviationMatrix,Q2179,P2179))&gt;0,FALSE)</f>
        <v>1</v>
      </c>
      <c r="U2179" s="22">
        <f t="shared" ref="U2179:U2242" si="892">F2179*(H2179/Ref_Density)^(1/3)</f>
        <v>8.034728978655524</v>
      </c>
      <c r="V2179" s="22">
        <f t="shared" ref="V2179:V2242" si="893">(U2179-CutInWindSpeed)/(RatedWindSpeed-CutInWindSpeed)</f>
        <v>0.59984324035165304</v>
      </c>
      <c r="W2179" s="81">
        <f t="shared" ref="W2179:W2242" si="894">COUNTIF(xa,"&lt;"&amp;U2179)</f>
        <v>9</v>
      </c>
      <c r="X2179" s="22">
        <f t="shared" ref="X2179:X2242" si="895">(U2179-INDEX(xa,$W2179))/(INDEX(xb,$W2179)-INDEX(xa,$W2179))</f>
        <v>2.603152064858049E-2</v>
      </c>
      <c r="Y2179" s="3">
        <f>IF(U2179&gt;'Power Curve'!$C$37,0,INDEX(Ci,$W2179,1)*POWER(1-X2179,3)+INDEX(Ci,$W2179,2)*3*X2179*POWER(1-X2179,2)+INDEX(Ci,$W2179,3)*3*POWER(X2179,2)*(1-X2179)+INDEX(Ci,$W2179,4)*POWER(X2179,3))</f>
        <v>888.54191590537857</v>
      </c>
      <c r="Z2179" s="3">
        <f t="shared" ref="Z2179:Z2242" si="896">IF(OR(T2179,UseMatrixPadValue),Y2179*(1+S2179),"")</f>
        <v>892.54049780279206</v>
      </c>
      <c r="AA2179" s="3">
        <f t="shared" ref="AA2179:AA2242" si="897">IF(AH2179,G2179,"")</f>
        <v>1104.5599670410206</v>
      </c>
      <c r="AB2179" s="3">
        <f t="shared" si="880"/>
        <v>-212.01946923822857</v>
      </c>
      <c r="AC2179" s="3">
        <f t="shared" si="881"/>
        <v>212.01946923822857</v>
      </c>
      <c r="AE2179" s="34">
        <f t="shared" ref="AE2179:AE2242" si="898">MROUND(U2179-Centre_First_Bin,Bin_Width)+Centre_First_Bin</f>
        <v>8</v>
      </c>
      <c r="AF2179" s="73" t="b">
        <f>COUNTIF('Power Curve'!$D$2:$D$31,AE2179)&gt;0</f>
        <v>1</v>
      </c>
      <c r="AG2179" s="73" t="b">
        <f t="shared" ref="AG2179:AG2242" si="899">(G2179&lt;0)</f>
        <v>0</v>
      </c>
      <c r="AH2179" s="73" t="b">
        <f t="shared" si="882"/>
        <v>1</v>
      </c>
      <c r="AI2179" s="34" t="str">
        <f t="shared" ref="AI2179:AI2242" si="900">IF(AH2179,IF(AND(J2179&gt;=LowerTurbLimit,J2179&lt;=UpperTurbLimit,K2179&gt;=LowerShearLimit,K2179&lt;=UpperShearLimit),"Inner","Outer"),"")</f>
        <v>Inner</v>
      </c>
      <c r="AJ2179" s="35" t="str">
        <f t="shared" si="883"/>
        <v>0.5-0.6</v>
      </c>
      <c r="AK2179" s="36" t="str">
        <f t="shared" ref="AK2179:AK2242" si="901">IF(AH2179,HOUR(E2179)&amp;"-"&amp;HOUR(E2179)+1,"")</f>
        <v>19-20</v>
      </c>
      <c r="AL2179" s="36" t="str">
        <f t="shared" ref="AL2179:AL2242" si="902">IF(AH2179,TEXT(E2179,"mmm"),"")</f>
        <v>Mar</v>
      </c>
      <c r="AM2179" s="35" t="str">
        <f t="shared" ref="AM2179:AM2242" si="903">IF(AH2179,IF(OR(I2179&lt;5,I2179&gt;=355),"355-5",MROUND(I2179,10)-5&amp;"-"&amp;MROUND(I2179,10)+5),"")</f>
        <v>285-295</v>
      </c>
      <c r="AN2179" s="36" t="str">
        <f t="shared" ref="AN2179:AN2242" si="904">IF(AH2179,IF(V2179&lt;0.5,IF(J2179&lt;=LowerTurbLimit,"LWS-LTI",IF(J2179&gt;=UpperTurbLimit,"LWS-HTI","Inner-TI")),IF(J2179&lt;=LowerTurbLimit,"HWS-LTI",IF(J2179&gt;=UpperTurbLimit,"HWS-HTI","Inner-TI"))),"")</f>
        <v>Inner-TI</v>
      </c>
    </row>
    <row r="2180" spans="5:40" x14ac:dyDescent="0.3">
      <c r="E2180" s="12">
        <v>40985.833333333336</v>
      </c>
      <c r="F2180" s="16">
        <v>8.5299999999999994</v>
      </c>
      <c r="G2180" s="16">
        <v>1173.2099990844731</v>
      </c>
      <c r="H2180" s="29">
        <v>1.2002866250777522</v>
      </c>
      <c r="I2180" s="26">
        <v>296.7</v>
      </c>
      <c r="J2180" s="30">
        <v>9.4958968347010564E-2</v>
      </c>
      <c r="K2180" s="31">
        <v>0.24489931648152038</v>
      </c>
      <c r="L2180" s="111">
        <f t="shared" si="884"/>
        <v>0.70000000000000007</v>
      </c>
      <c r="M2180" s="112">
        <f t="shared" si="885"/>
        <v>0.09</v>
      </c>
      <c r="N2180" s="112" t="b">
        <f t="shared" si="886"/>
        <v>1</v>
      </c>
      <c r="O2180" s="112" t="b">
        <f t="shared" si="887"/>
        <v>1</v>
      </c>
      <c r="P2180" s="113">
        <f t="shared" si="888"/>
        <v>7.0000000000000009</v>
      </c>
      <c r="Q2180" s="113">
        <f t="shared" si="889"/>
        <v>17</v>
      </c>
      <c r="R2180" s="114" t="str">
        <f t="shared" ref="R2180:R2243" si="905">L2180&amp;"-"&amp;M2180</f>
        <v>0.7-0.09</v>
      </c>
      <c r="S2180" s="127">
        <f t="shared" si="890"/>
        <v>-1.3720698393030565E-2</v>
      </c>
      <c r="T2180" s="112" t="b">
        <f t="shared" si="891"/>
        <v>1</v>
      </c>
      <c r="U2180" s="22">
        <f t="shared" si="892"/>
        <v>8.4722479455219943</v>
      </c>
      <c r="V2180" s="22">
        <f t="shared" si="893"/>
        <v>0.66746320705813322</v>
      </c>
      <c r="W2180" s="81">
        <f t="shared" si="894"/>
        <v>9</v>
      </c>
      <c r="X2180" s="22">
        <f t="shared" si="895"/>
        <v>0.46335288925495544</v>
      </c>
      <c r="Y2180" s="3">
        <f>IF(U2180&gt;'Power Curve'!$C$37,0,INDEX(Ci,$W2180,1)*POWER(1-X2180,3)+INDEX(Ci,$W2180,2)*3*X2180*POWER(1-X2180,2)+INDEX(Ci,$W2180,3)*3*POWER(X2180,2)*(1-X2180)+INDEX(Ci,$W2180,4)*POWER(X2180,3))</f>
        <v>1024.0812523645502</v>
      </c>
      <c r="Z2180" s="3">
        <f t="shared" si="896"/>
        <v>1010.0301423708992</v>
      </c>
      <c r="AA2180" s="3">
        <f t="shared" si="897"/>
        <v>1173.2099990844731</v>
      </c>
      <c r="AB2180" s="3">
        <f t="shared" ref="AB2180:AB2243" si="906">IF(AH2180,Z2180-AA2180,"")</f>
        <v>-163.17985671357394</v>
      </c>
      <c r="AC2180" s="3">
        <f t="shared" ref="AC2180:AC2243" si="907">IF(AH2180,ABS(AB2180),"")</f>
        <v>163.17985671357394</v>
      </c>
      <c r="AE2180" s="34">
        <f t="shared" si="898"/>
        <v>8</v>
      </c>
      <c r="AF2180" s="73" t="b">
        <f>COUNTIF('Power Curve'!$D$2:$D$31,AE2180)&gt;0</f>
        <v>1</v>
      </c>
      <c r="AG2180" s="73" t="b">
        <f t="shared" si="899"/>
        <v>0</v>
      </c>
      <c r="AH2180" s="73" t="b">
        <f t="shared" ref="AH2180:AH2243" si="908">AND(AF2180,NOT(AG2180))</f>
        <v>1</v>
      </c>
      <c r="AI2180" s="34" t="str">
        <f t="shared" si="900"/>
        <v>Outer</v>
      </c>
      <c r="AJ2180" s="35" t="str">
        <f t="shared" ref="AJ2180:AJ2243" si="909">IF(AH2180,TEXT(ROUND(V2180+0.05,1)-0.1,"0.0")&amp;"-"&amp;TEXT(ROUND(V2180+0.05,1),"0.0"),"")</f>
        <v>0.6-0.7</v>
      </c>
      <c r="AK2180" s="36" t="str">
        <f t="shared" si="901"/>
        <v>20-21</v>
      </c>
      <c r="AL2180" s="36" t="str">
        <f t="shared" si="902"/>
        <v>Mar</v>
      </c>
      <c r="AM2180" s="35" t="str">
        <f t="shared" si="903"/>
        <v>295-305</v>
      </c>
      <c r="AN2180" s="36" t="str">
        <f t="shared" si="904"/>
        <v>HWS-LTI</v>
      </c>
    </row>
    <row r="2181" spans="5:40" x14ac:dyDescent="0.3">
      <c r="E2181" s="12">
        <v>40985.840277777781</v>
      </c>
      <c r="F2181" s="16">
        <v>8.51</v>
      </c>
      <c r="G2181" s="16">
        <v>1070.2599945068362</v>
      </c>
      <c r="H2181" s="29">
        <v>1.2005991656046724</v>
      </c>
      <c r="I2181" s="26">
        <v>293.60000000000002</v>
      </c>
      <c r="J2181" s="30">
        <v>8.8131609870740313E-2</v>
      </c>
      <c r="K2181" s="31">
        <v>0.25810738287552609</v>
      </c>
      <c r="L2181" s="111">
        <f t="shared" si="884"/>
        <v>0.70000000000000007</v>
      </c>
      <c r="M2181" s="112">
        <f t="shared" si="885"/>
        <v>0.09</v>
      </c>
      <c r="N2181" s="112" t="b">
        <f t="shared" si="886"/>
        <v>1</v>
      </c>
      <c r="O2181" s="112" t="b">
        <f t="shared" si="887"/>
        <v>1</v>
      </c>
      <c r="P2181" s="113">
        <f t="shared" si="888"/>
        <v>7.0000000000000009</v>
      </c>
      <c r="Q2181" s="113">
        <f t="shared" si="889"/>
        <v>17</v>
      </c>
      <c r="R2181" s="114" t="str">
        <f t="shared" si="905"/>
        <v>0.7-0.09</v>
      </c>
      <c r="S2181" s="127">
        <f t="shared" si="890"/>
        <v>-1.3720698393030565E-2</v>
      </c>
      <c r="T2181" s="112" t="b">
        <f t="shared" si="891"/>
        <v>1</v>
      </c>
      <c r="U2181" s="22">
        <f t="shared" si="892"/>
        <v>8.4531169248804723</v>
      </c>
      <c r="V2181" s="22">
        <f t="shared" si="893"/>
        <v>0.66450644614761589</v>
      </c>
      <c r="W2181" s="81">
        <f t="shared" si="894"/>
        <v>9</v>
      </c>
      <c r="X2181" s="22">
        <f t="shared" si="895"/>
        <v>0.44423050882489595</v>
      </c>
      <c r="Y2181" s="3">
        <f>IF(U2181&gt;'Power Curve'!$C$37,0,INDEX(Ci,$W2181,1)*POWER(1-X2181,3)+INDEX(Ci,$W2181,2)*3*X2181*POWER(1-X2181,2)+INDEX(Ci,$W2181,3)*3*POWER(X2181,2)*(1-X2181)+INDEX(Ci,$W2181,4)*POWER(X2181,3))</f>
        <v>1018.0016680722165</v>
      </c>
      <c r="Z2181" s="3">
        <f t="shared" si="896"/>
        <v>1004.0339742209956</v>
      </c>
      <c r="AA2181" s="3">
        <f t="shared" si="897"/>
        <v>1070.2599945068362</v>
      </c>
      <c r="AB2181" s="3">
        <f t="shared" si="906"/>
        <v>-66.226020285840605</v>
      </c>
      <c r="AC2181" s="3">
        <f t="shared" si="907"/>
        <v>66.226020285840605</v>
      </c>
      <c r="AE2181" s="34">
        <f t="shared" si="898"/>
        <v>8</v>
      </c>
      <c r="AF2181" s="73" t="b">
        <f>COUNTIF('Power Curve'!$D$2:$D$31,AE2181)&gt;0</f>
        <v>1</v>
      </c>
      <c r="AG2181" s="73" t="b">
        <f t="shared" si="899"/>
        <v>0</v>
      </c>
      <c r="AH2181" s="73" t="b">
        <f t="shared" si="908"/>
        <v>1</v>
      </c>
      <c r="AI2181" s="34" t="str">
        <f t="shared" si="900"/>
        <v>Outer</v>
      </c>
      <c r="AJ2181" s="35" t="str">
        <f t="shared" si="909"/>
        <v>0.6-0.7</v>
      </c>
      <c r="AK2181" s="36" t="str">
        <f t="shared" si="901"/>
        <v>20-21</v>
      </c>
      <c r="AL2181" s="36" t="str">
        <f t="shared" si="902"/>
        <v>Mar</v>
      </c>
      <c r="AM2181" s="35" t="str">
        <f t="shared" si="903"/>
        <v>285-295</v>
      </c>
      <c r="AN2181" s="36" t="str">
        <f t="shared" si="904"/>
        <v>HWS-LTI</v>
      </c>
    </row>
    <row r="2182" spans="5:40" x14ac:dyDescent="0.3">
      <c r="E2182" s="12">
        <v>40985.847222222219</v>
      </c>
      <c r="F2182" s="16">
        <v>8.34</v>
      </c>
      <c r="G2182" s="16">
        <v>993.93997955322288</v>
      </c>
      <c r="H2182" s="29">
        <v>1.201012477513677</v>
      </c>
      <c r="I2182" s="26">
        <v>294</v>
      </c>
      <c r="J2182" s="30">
        <v>5.2757793764988008E-2</v>
      </c>
      <c r="K2182" s="31">
        <v>0.3190552879184424</v>
      </c>
      <c r="L2182" s="111">
        <f t="shared" si="884"/>
        <v>0.6</v>
      </c>
      <c r="M2182" s="112">
        <f t="shared" si="885"/>
        <v>0.05</v>
      </c>
      <c r="N2182" s="112" t="b">
        <f t="shared" si="886"/>
        <v>1</v>
      </c>
      <c r="O2182" s="112" t="b">
        <f t="shared" si="887"/>
        <v>1</v>
      </c>
      <c r="P2182" s="113">
        <f t="shared" si="888"/>
        <v>6</v>
      </c>
      <c r="Q2182" s="113">
        <f t="shared" si="889"/>
        <v>21</v>
      </c>
      <c r="R2182" s="114" t="str">
        <f t="shared" si="905"/>
        <v>0.6-0.05</v>
      </c>
      <c r="S2182" s="127">
        <f t="shared" si="890"/>
        <v>-8.7480553992222126E-2</v>
      </c>
      <c r="T2182" s="112" t="b">
        <f t="shared" si="891"/>
        <v>1</v>
      </c>
      <c r="U2182" s="22">
        <f t="shared" si="892"/>
        <v>8.285203771511723</v>
      </c>
      <c r="V2182" s="22">
        <f t="shared" si="893"/>
        <v>0.63855492701304029</v>
      </c>
      <c r="W2182" s="81">
        <f t="shared" si="894"/>
        <v>9</v>
      </c>
      <c r="X2182" s="22">
        <f t="shared" si="895"/>
        <v>0.27639319067579543</v>
      </c>
      <c r="Y2182" s="3">
        <f>IF(U2182&gt;'Power Curve'!$C$37,0,INDEX(Ci,$W2182,1)*POWER(1-X2182,3)+INDEX(Ci,$W2182,2)*3*X2182*POWER(1-X2182,2)+INDEX(Ci,$W2182,3)*3*POWER(X2182,2)*(1-X2182)+INDEX(Ci,$W2182,4)*POWER(X2182,3))</f>
        <v>965.18449069127394</v>
      </c>
      <c r="Z2182" s="3">
        <f t="shared" si="896"/>
        <v>880.74961674090059</v>
      </c>
      <c r="AA2182" s="3">
        <f t="shared" si="897"/>
        <v>993.93997955322288</v>
      </c>
      <c r="AB2182" s="3">
        <f t="shared" si="906"/>
        <v>-113.19036281232229</v>
      </c>
      <c r="AC2182" s="3">
        <f t="shared" si="907"/>
        <v>113.19036281232229</v>
      </c>
      <c r="AE2182" s="34">
        <f t="shared" si="898"/>
        <v>8</v>
      </c>
      <c r="AF2182" s="73" t="b">
        <f>COUNTIF('Power Curve'!$D$2:$D$31,AE2182)&gt;0</f>
        <v>1</v>
      </c>
      <c r="AG2182" s="73" t="b">
        <f t="shared" si="899"/>
        <v>0</v>
      </c>
      <c r="AH2182" s="73" t="b">
        <f t="shared" si="908"/>
        <v>1</v>
      </c>
      <c r="AI2182" s="34" t="str">
        <f t="shared" si="900"/>
        <v>Outer</v>
      </c>
      <c r="AJ2182" s="35" t="str">
        <f t="shared" si="909"/>
        <v>0.6-0.7</v>
      </c>
      <c r="AK2182" s="36" t="str">
        <f t="shared" si="901"/>
        <v>20-21</v>
      </c>
      <c r="AL2182" s="36" t="str">
        <f t="shared" si="902"/>
        <v>Mar</v>
      </c>
      <c r="AM2182" s="35" t="str">
        <f t="shared" si="903"/>
        <v>285-295</v>
      </c>
      <c r="AN2182" s="36" t="str">
        <f t="shared" si="904"/>
        <v>HWS-LTI</v>
      </c>
    </row>
    <row r="2183" spans="5:40" x14ac:dyDescent="0.3">
      <c r="E2183" s="12">
        <v>40985.854166666664</v>
      </c>
      <c r="F2183" s="16">
        <v>8.6199999999999992</v>
      </c>
      <c r="G2183" s="16">
        <v>1097.9400024414069</v>
      </c>
      <c r="H2183" s="29">
        <v>1.2007891238986279</v>
      </c>
      <c r="I2183" s="26">
        <v>291.89999999999998</v>
      </c>
      <c r="J2183" s="30">
        <v>7.0765661252900236E-2</v>
      </c>
      <c r="K2183" s="31">
        <v>0.30220034280420915</v>
      </c>
      <c r="L2183" s="111">
        <f t="shared" si="884"/>
        <v>0.70000000000000007</v>
      </c>
      <c r="M2183" s="112">
        <f t="shared" si="885"/>
        <v>6.9999999999999993E-2</v>
      </c>
      <c r="N2183" s="112" t="b">
        <f t="shared" si="886"/>
        <v>1</v>
      </c>
      <c r="O2183" s="112" t="b">
        <f t="shared" si="887"/>
        <v>1</v>
      </c>
      <c r="P2183" s="113">
        <f t="shared" si="888"/>
        <v>7.0000000000000009</v>
      </c>
      <c r="Q2183" s="113">
        <f t="shared" si="889"/>
        <v>19</v>
      </c>
      <c r="R2183" s="114" t="str">
        <f t="shared" si="905"/>
        <v>0.7-0.07</v>
      </c>
      <c r="S2183" s="127">
        <f t="shared" si="890"/>
        <v>-1.8996706929311522E-2</v>
      </c>
      <c r="T2183" s="112" t="b">
        <f t="shared" si="891"/>
        <v>1</v>
      </c>
      <c r="U2183" s="22">
        <f t="shared" si="892"/>
        <v>8.5628332109808589</v>
      </c>
      <c r="V2183" s="22">
        <f t="shared" si="893"/>
        <v>0.68146345184362511</v>
      </c>
      <c r="W2183" s="81">
        <f t="shared" si="894"/>
        <v>9</v>
      </c>
      <c r="X2183" s="22">
        <f t="shared" si="895"/>
        <v>0.55389724336551183</v>
      </c>
      <c r="Y2183" s="3">
        <f>IF(U2183&gt;'Power Curve'!$C$37,0,INDEX(Ci,$W2183,1)*POWER(1-X2183,3)+INDEX(Ci,$W2183,2)*3*X2183*POWER(1-X2183,2)+INDEX(Ci,$W2183,3)*3*POWER(X2183,2)*(1-X2183)+INDEX(Ci,$W2183,4)*POWER(X2183,3))</f>
        <v>1053.0200643639871</v>
      </c>
      <c r="Z2183" s="3">
        <f t="shared" si="896"/>
        <v>1033.0161508105796</v>
      </c>
      <c r="AA2183" s="3">
        <f t="shared" si="897"/>
        <v>1097.9400024414069</v>
      </c>
      <c r="AB2183" s="3">
        <f t="shared" si="906"/>
        <v>-64.923851630827357</v>
      </c>
      <c r="AC2183" s="3">
        <f t="shared" si="907"/>
        <v>64.923851630827357</v>
      </c>
      <c r="AE2183" s="34">
        <f t="shared" si="898"/>
        <v>9</v>
      </c>
      <c r="AF2183" s="73" t="b">
        <f>COUNTIF('Power Curve'!$D$2:$D$31,AE2183)&gt;0</f>
        <v>1</v>
      </c>
      <c r="AG2183" s="73" t="b">
        <f t="shared" si="899"/>
        <v>0</v>
      </c>
      <c r="AH2183" s="73" t="b">
        <f t="shared" si="908"/>
        <v>1</v>
      </c>
      <c r="AI2183" s="34" t="str">
        <f t="shared" si="900"/>
        <v>Outer</v>
      </c>
      <c r="AJ2183" s="35" t="str">
        <f t="shared" si="909"/>
        <v>0.6-0.7</v>
      </c>
      <c r="AK2183" s="36" t="str">
        <f t="shared" si="901"/>
        <v>20-21</v>
      </c>
      <c r="AL2183" s="36" t="str">
        <f t="shared" si="902"/>
        <v>Mar</v>
      </c>
      <c r="AM2183" s="35" t="str">
        <f t="shared" si="903"/>
        <v>285-295</v>
      </c>
      <c r="AN2183" s="36" t="str">
        <f t="shared" si="904"/>
        <v>HWS-LTI</v>
      </c>
    </row>
    <row r="2184" spans="5:40" x14ac:dyDescent="0.3">
      <c r="E2184" s="12">
        <v>40985.861111111109</v>
      </c>
      <c r="F2184" s="16">
        <v>7.47</v>
      </c>
      <c r="G2184" s="16">
        <v>687.29998016357422</v>
      </c>
      <c r="H2184" s="29">
        <v>1.2011130486690349</v>
      </c>
      <c r="I2184" s="26">
        <v>296.5</v>
      </c>
      <c r="J2184" s="30">
        <v>5.8902275769745653E-2</v>
      </c>
      <c r="K2184" s="31">
        <v>0.3963441327889447</v>
      </c>
      <c r="L2184" s="111">
        <f t="shared" si="884"/>
        <v>0.5</v>
      </c>
      <c r="M2184" s="112">
        <f t="shared" si="885"/>
        <v>6.0000000000000005E-2</v>
      </c>
      <c r="N2184" s="112" t="b">
        <f t="shared" si="886"/>
        <v>1</v>
      </c>
      <c r="O2184" s="112" t="b">
        <f t="shared" si="887"/>
        <v>1</v>
      </c>
      <c r="P2184" s="113">
        <f t="shared" si="888"/>
        <v>5</v>
      </c>
      <c r="Q2184" s="113">
        <f t="shared" si="889"/>
        <v>20</v>
      </c>
      <c r="R2184" s="114" t="str">
        <f t="shared" si="905"/>
        <v>0.5-0.06</v>
      </c>
      <c r="S2184" s="127">
        <f t="shared" si="890"/>
        <v>-6.6348637269411564E-2</v>
      </c>
      <c r="T2184" s="112" t="b">
        <f t="shared" si="891"/>
        <v>1</v>
      </c>
      <c r="U2184" s="22">
        <f t="shared" si="892"/>
        <v>7.4211270583169675</v>
      </c>
      <c r="V2184" s="22">
        <f t="shared" si="893"/>
        <v>0.50500908556862467</v>
      </c>
      <c r="W2184" s="81">
        <f t="shared" si="894"/>
        <v>8</v>
      </c>
      <c r="X2184" s="22">
        <f t="shared" si="895"/>
        <v>0.40863329875628418</v>
      </c>
      <c r="Y2184" s="3">
        <f>IF(U2184&gt;'Power Curve'!$C$37,0,INDEX(Ci,$W2184,1)*POWER(1-X2184,3)+INDEX(Ci,$W2184,2)*3*X2184*POWER(1-X2184,2)+INDEX(Ci,$W2184,3)*3*POWER(X2184,2)*(1-X2184)+INDEX(Ci,$W2184,4)*POWER(X2184,3))</f>
        <v>709.63366613832534</v>
      </c>
      <c r="Z2184" s="3">
        <f t="shared" si="896"/>
        <v>662.55043942955092</v>
      </c>
      <c r="AA2184" s="3">
        <f t="shared" si="897"/>
        <v>687.29998016357422</v>
      </c>
      <c r="AB2184" s="3">
        <f t="shared" si="906"/>
        <v>-24.749540734023299</v>
      </c>
      <c r="AC2184" s="3">
        <f t="shared" si="907"/>
        <v>24.749540734023299</v>
      </c>
      <c r="AE2184" s="34">
        <f t="shared" si="898"/>
        <v>7</v>
      </c>
      <c r="AF2184" s="73" t="b">
        <f>COUNTIF('Power Curve'!$D$2:$D$31,AE2184)&gt;0</f>
        <v>1</v>
      </c>
      <c r="AG2184" s="73" t="b">
        <f t="shared" si="899"/>
        <v>0</v>
      </c>
      <c r="AH2184" s="73" t="b">
        <f t="shared" si="908"/>
        <v>1</v>
      </c>
      <c r="AI2184" s="34" t="str">
        <f t="shared" si="900"/>
        <v>Outer</v>
      </c>
      <c r="AJ2184" s="35" t="str">
        <f t="shared" si="909"/>
        <v>0.5-0.6</v>
      </c>
      <c r="AK2184" s="36" t="str">
        <f t="shared" si="901"/>
        <v>20-21</v>
      </c>
      <c r="AL2184" s="36" t="str">
        <f t="shared" si="902"/>
        <v>Mar</v>
      </c>
      <c r="AM2184" s="35" t="str">
        <f t="shared" si="903"/>
        <v>295-305</v>
      </c>
      <c r="AN2184" s="36" t="str">
        <f t="shared" si="904"/>
        <v>HWS-LTI</v>
      </c>
    </row>
    <row r="2185" spans="5:40" x14ac:dyDescent="0.3">
      <c r="E2185" s="12">
        <v>40985.868055555555</v>
      </c>
      <c r="F2185" s="16">
        <v>6.69</v>
      </c>
      <c r="G2185" s="16">
        <v>497.59001541137718</v>
      </c>
      <c r="H2185" s="29">
        <v>1.2012024038172973</v>
      </c>
      <c r="I2185" s="26">
        <v>293.39999999999998</v>
      </c>
      <c r="J2185" s="30">
        <v>7.623318385650224E-2</v>
      </c>
      <c r="K2185" s="31">
        <v>0.29159710525154237</v>
      </c>
      <c r="L2185" s="111">
        <f t="shared" si="884"/>
        <v>0.4</v>
      </c>
      <c r="M2185" s="112">
        <f t="shared" si="885"/>
        <v>0.08</v>
      </c>
      <c r="N2185" s="112" t="b">
        <f t="shared" si="886"/>
        <v>1</v>
      </c>
      <c r="O2185" s="112" t="b">
        <f t="shared" si="887"/>
        <v>1</v>
      </c>
      <c r="P2185" s="113">
        <f t="shared" si="888"/>
        <v>4</v>
      </c>
      <c r="Q2185" s="113">
        <f t="shared" si="889"/>
        <v>18</v>
      </c>
      <c r="R2185" s="114" t="str">
        <f t="shared" si="905"/>
        <v>0.4-0.08</v>
      </c>
      <c r="S2185" s="127">
        <f t="shared" si="890"/>
        <v>-2.0887483269879482E-2</v>
      </c>
      <c r="T2185" s="112" t="b">
        <f t="shared" si="891"/>
        <v>1</v>
      </c>
      <c r="U2185" s="22">
        <f t="shared" si="892"/>
        <v>6.6463950653371553</v>
      </c>
      <c r="V2185" s="22">
        <f t="shared" si="893"/>
        <v>0.3852717586432563</v>
      </c>
      <c r="W2185" s="81">
        <f t="shared" si="894"/>
        <v>7</v>
      </c>
      <c r="X2185" s="22">
        <f t="shared" si="895"/>
        <v>0.62516884172871845</v>
      </c>
      <c r="Y2185" s="3">
        <f>IF(U2185&gt;'Power Curve'!$C$37,0,INDEX(Ci,$W2185,1)*POWER(1-X2185,3)+INDEX(Ci,$W2185,2)*3*X2185*POWER(1-X2185,2)+INDEX(Ci,$W2185,3)*3*POWER(X2185,2)*(1-X2185)+INDEX(Ci,$W2185,4)*POWER(X2185,3))</f>
        <v>506.5167935038736</v>
      </c>
      <c r="Z2185" s="3">
        <f t="shared" si="896"/>
        <v>495.93693245364847</v>
      </c>
      <c r="AA2185" s="3">
        <f t="shared" si="897"/>
        <v>497.59001541137718</v>
      </c>
      <c r="AB2185" s="3">
        <f t="shared" si="906"/>
        <v>-1.6530829577287136</v>
      </c>
      <c r="AC2185" s="3">
        <f t="shared" si="907"/>
        <v>1.6530829577287136</v>
      </c>
      <c r="AE2185" s="34">
        <f t="shared" si="898"/>
        <v>7</v>
      </c>
      <c r="AF2185" s="73" t="b">
        <f>COUNTIF('Power Curve'!$D$2:$D$31,AE2185)&gt;0</f>
        <v>1</v>
      </c>
      <c r="AG2185" s="73" t="b">
        <f t="shared" si="899"/>
        <v>0</v>
      </c>
      <c r="AH2185" s="73" t="b">
        <f t="shared" si="908"/>
        <v>1</v>
      </c>
      <c r="AI2185" s="34" t="str">
        <f t="shared" si="900"/>
        <v>Outer</v>
      </c>
      <c r="AJ2185" s="35" t="str">
        <f t="shared" si="909"/>
        <v>0.3-0.4</v>
      </c>
      <c r="AK2185" s="36" t="str">
        <f t="shared" si="901"/>
        <v>20-21</v>
      </c>
      <c r="AL2185" s="36" t="str">
        <f t="shared" si="902"/>
        <v>Mar</v>
      </c>
      <c r="AM2185" s="35" t="str">
        <f t="shared" si="903"/>
        <v>285-295</v>
      </c>
      <c r="AN2185" s="36" t="str">
        <f t="shared" si="904"/>
        <v>LWS-LTI</v>
      </c>
    </row>
    <row r="2186" spans="5:40" x14ac:dyDescent="0.3">
      <c r="E2186" s="12">
        <v>40985.875</v>
      </c>
      <c r="F2186" s="16">
        <v>6.8</v>
      </c>
      <c r="G2186" s="16">
        <v>542.17997741699241</v>
      </c>
      <c r="H2186" s="29">
        <v>1.2019624607656274</v>
      </c>
      <c r="I2186" s="26">
        <v>290.5</v>
      </c>
      <c r="J2186" s="30">
        <v>8.2352941176470601E-2</v>
      </c>
      <c r="K2186" s="31">
        <v>0.17125825370677092</v>
      </c>
      <c r="L2186" s="111">
        <f t="shared" si="884"/>
        <v>0.4</v>
      </c>
      <c r="M2186" s="112">
        <f t="shared" si="885"/>
        <v>0.08</v>
      </c>
      <c r="N2186" s="112" t="b">
        <f t="shared" si="886"/>
        <v>1</v>
      </c>
      <c r="O2186" s="112" t="b">
        <f t="shared" si="887"/>
        <v>1</v>
      </c>
      <c r="P2186" s="113">
        <f t="shared" si="888"/>
        <v>4</v>
      </c>
      <c r="Q2186" s="113">
        <f t="shared" si="889"/>
        <v>18</v>
      </c>
      <c r="R2186" s="114" t="str">
        <f t="shared" si="905"/>
        <v>0.4-0.08</v>
      </c>
      <c r="S2186" s="127">
        <f t="shared" si="890"/>
        <v>-2.0887483269879482E-2</v>
      </c>
      <c r="T2186" s="112" t="b">
        <f t="shared" si="891"/>
        <v>1</v>
      </c>
      <c r="U2186" s="22">
        <f t="shared" si="892"/>
        <v>6.7571026707383295</v>
      </c>
      <c r="V2186" s="22">
        <f t="shared" si="893"/>
        <v>0.40238197593279901</v>
      </c>
      <c r="W2186" s="81">
        <f t="shared" si="894"/>
        <v>7</v>
      </c>
      <c r="X2186" s="22">
        <f t="shared" si="895"/>
        <v>0.73770824266781676</v>
      </c>
      <c r="Y2186" s="3">
        <f>IF(U2186&gt;'Power Curve'!$C$37,0,INDEX(Ci,$W2186,1)*POWER(1-X2186,3)+INDEX(Ci,$W2186,2)*3*X2186*POWER(1-X2186,2)+INDEX(Ci,$W2186,3)*3*POWER(X2186,2)*(1-X2186)+INDEX(Ci,$W2186,4)*POWER(X2186,3))</f>
        <v>534.32678363754439</v>
      </c>
      <c r="Z2186" s="3">
        <f t="shared" si="896"/>
        <v>523.16604188366671</v>
      </c>
      <c r="AA2186" s="3">
        <f t="shared" si="897"/>
        <v>542.17997741699241</v>
      </c>
      <c r="AB2186" s="3">
        <f t="shared" si="906"/>
        <v>-19.013935533325707</v>
      </c>
      <c r="AC2186" s="3">
        <f t="shared" si="907"/>
        <v>19.013935533325707</v>
      </c>
      <c r="AE2186" s="34">
        <f t="shared" si="898"/>
        <v>7</v>
      </c>
      <c r="AF2186" s="73" t="b">
        <f>COUNTIF('Power Curve'!$D$2:$D$31,AE2186)&gt;0</f>
        <v>1</v>
      </c>
      <c r="AG2186" s="73" t="b">
        <f t="shared" si="899"/>
        <v>0</v>
      </c>
      <c r="AH2186" s="73" t="b">
        <f t="shared" si="908"/>
        <v>1</v>
      </c>
      <c r="AI2186" s="34" t="str">
        <f t="shared" si="900"/>
        <v>Outer</v>
      </c>
      <c r="AJ2186" s="35" t="str">
        <f t="shared" si="909"/>
        <v>0.4-0.5</v>
      </c>
      <c r="AK2186" s="36" t="str">
        <f t="shared" si="901"/>
        <v>21-22</v>
      </c>
      <c r="AL2186" s="36" t="str">
        <f t="shared" si="902"/>
        <v>Mar</v>
      </c>
      <c r="AM2186" s="35" t="str">
        <f t="shared" si="903"/>
        <v>285-295</v>
      </c>
      <c r="AN2186" s="36" t="str">
        <f t="shared" si="904"/>
        <v>LWS-LTI</v>
      </c>
    </row>
    <row r="2187" spans="5:40" x14ac:dyDescent="0.3">
      <c r="E2187" s="12">
        <v>40985.881944444445</v>
      </c>
      <c r="F2187" s="16">
        <v>7.12</v>
      </c>
      <c r="G2187" s="16">
        <v>676.99002456665085</v>
      </c>
      <c r="H2187" s="29">
        <v>1.2023204670396446</v>
      </c>
      <c r="I2187" s="26">
        <v>294.3</v>
      </c>
      <c r="J2187" s="30">
        <v>8.7078651685393263E-2</v>
      </c>
      <c r="K2187" s="31">
        <v>0.25095754799366454</v>
      </c>
      <c r="L2187" s="111">
        <f t="shared" si="884"/>
        <v>0.5</v>
      </c>
      <c r="M2187" s="112">
        <f t="shared" si="885"/>
        <v>0.09</v>
      </c>
      <c r="N2187" s="112" t="b">
        <f t="shared" si="886"/>
        <v>1</v>
      </c>
      <c r="O2187" s="112" t="b">
        <f t="shared" si="887"/>
        <v>1</v>
      </c>
      <c r="P2187" s="113">
        <f t="shared" si="888"/>
        <v>5</v>
      </c>
      <c r="Q2187" s="113">
        <f t="shared" si="889"/>
        <v>17</v>
      </c>
      <c r="R2187" s="114" t="str">
        <f t="shared" si="905"/>
        <v>0.5-0.09</v>
      </c>
      <c r="S2187" s="127">
        <f t="shared" si="890"/>
        <v>-1.9098901849401599E-2</v>
      </c>
      <c r="T2187" s="112" t="b">
        <f t="shared" si="891"/>
        <v>1</v>
      </c>
      <c r="U2187" s="22">
        <f t="shared" si="892"/>
        <v>7.0757863445252651</v>
      </c>
      <c r="V2187" s="22">
        <f t="shared" si="893"/>
        <v>0.45163556501879676</v>
      </c>
      <c r="W2187" s="81">
        <f t="shared" si="894"/>
        <v>8</v>
      </c>
      <c r="X2187" s="22">
        <f t="shared" si="895"/>
        <v>6.1054375348031917E-2</v>
      </c>
      <c r="Y2187" s="3">
        <f>IF(U2187&gt;'Power Curve'!$C$37,0,INDEX(Ci,$W2187,1)*POWER(1-X2187,3)+INDEX(Ci,$W2187,2)*3*X2187*POWER(1-X2187,2)+INDEX(Ci,$W2187,3)*3*POWER(X2187,2)*(1-X2187)+INDEX(Ci,$W2187,4)*POWER(X2187,3))</f>
        <v>616.00903596850605</v>
      </c>
      <c r="Z2187" s="3">
        <f t="shared" si="896"/>
        <v>604.24393985219911</v>
      </c>
      <c r="AA2187" s="3">
        <f t="shared" si="897"/>
        <v>676.99002456665085</v>
      </c>
      <c r="AB2187" s="3">
        <f t="shared" si="906"/>
        <v>-72.74608471445174</v>
      </c>
      <c r="AC2187" s="3">
        <f t="shared" si="907"/>
        <v>72.74608471445174</v>
      </c>
      <c r="AE2187" s="34">
        <f t="shared" si="898"/>
        <v>7</v>
      </c>
      <c r="AF2187" s="73" t="b">
        <f>COUNTIF('Power Curve'!$D$2:$D$31,AE2187)&gt;0</f>
        <v>1</v>
      </c>
      <c r="AG2187" s="73" t="b">
        <f t="shared" si="899"/>
        <v>0</v>
      </c>
      <c r="AH2187" s="73" t="b">
        <f t="shared" si="908"/>
        <v>1</v>
      </c>
      <c r="AI2187" s="34" t="str">
        <f t="shared" si="900"/>
        <v>Outer</v>
      </c>
      <c r="AJ2187" s="35" t="str">
        <f t="shared" si="909"/>
        <v>0.4-0.5</v>
      </c>
      <c r="AK2187" s="36" t="str">
        <f t="shared" si="901"/>
        <v>21-22</v>
      </c>
      <c r="AL2187" s="36" t="str">
        <f t="shared" si="902"/>
        <v>Mar</v>
      </c>
      <c r="AM2187" s="35" t="str">
        <f t="shared" si="903"/>
        <v>285-295</v>
      </c>
      <c r="AN2187" s="36" t="str">
        <f t="shared" si="904"/>
        <v>LWS-LTI</v>
      </c>
    </row>
    <row r="2188" spans="5:40" x14ac:dyDescent="0.3">
      <c r="E2188" s="12">
        <v>40985.888888888891</v>
      </c>
      <c r="F2188" s="16">
        <v>7.82</v>
      </c>
      <c r="G2188" s="16">
        <v>804.44999694824264</v>
      </c>
      <c r="H2188" s="29">
        <v>1.2028238488551453</v>
      </c>
      <c r="I2188" s="26">
        <v>301.39999999999998</v>
      </c>
      <c r="J2188" s="30">
        <v>5.6265984654731455E-2</v>
      </c>
      <c r="K2188" s="31">
        <v>0.28395989236752894</v>
      </c>
      <c r="L2188" s="111">
        <f t="shared" si="884"/>
        <v>0.6</v>
      </c>
      <c r="M2188" s="112">
        <f t="shared" si="885"/>
        <v>6.0000000000000005E-2</v>
      </c>
      <c r="N2188" s="112" t="b">
        <f t="shared" si="886"/>
        <v>1</v>
      </c>
      <c r="O2188" s="112" t="b">
        <f t="shared" si="887"/>
        <v>1</v>
      </c>
      <c r="P2188" s="113">
        <f t="shared" si="888"/>
        <v>6</v>
      </c>
      <c r="Q2188" s="113">
        <f t="shared" si="889"/>
        <v>20</v>
      </c>
      <c r="R2188" s="114" t="str">
        <f t="shared" si="905"/>
        <v>0.6-0.06</v>
      </c>
      <c r="S2188" s="127">
        <f t="shared" si="890"/>
        <v>-3.7616032398411298E-2</v>
      </c>
      <c r="T2188" s="112" t="b">
        <f t="shared" si="891"/>
        <v>1</v>
      </c>
      <c r="U2188" s="22">
        <f t="shared" si="892"/>
        <v>7.7725239148260936</v>
      </c>
      <c r="V2188" s="22">
        <f t="shared" si="893"/>
        <v>0.55931860249788923</v>
      </c>
      <c r="W2188" s="81">
        <f t="shared" si="894"/>
        <v>8</v>
      </c>
      <c r="X2188" s="22">
        <f t="shared" si="895"/>
        <v>0.76230761573286776</v>
      </c>
      <c r="Y2188" s="3">
        <f>IF(U2188&gt;'Power Curve'!$C$37,0,INDEX(Ci,$W2188,1)*POWER(1-X2188,3)+INDEX(Ci,$W2188,2)*3*X2188*POWER(1-X2188,2)+INDEX(Ci,$W2188,3)*3*POWER(X2188,2)*(1-X2188)+INDEX(Ci,$W2188,4)*POWER(X2188,3))</f>
        <v>810.71839363937283</v>
      </c>
      <c r="Z2188" s="3">
        <f t="shared" si="896"/>
        <v>780.2223842782463</v>
      </c>
      <c r="AA2188" s="3">
        <f t="shared" si="897"/>
        <v>804.44999694824264</v>
      </c>
      <c r="AB2188" s="3">
        <f t="shared" si="906"/>
        <v>-24.227612669996347</v>
      </c>
      <c r="AC2188" s="3">
        <f t="shared" si="907"/>
        <v>24.227612669996347</v>
      </c>
      <c r="AE2188" s="34">
        <f t="shared" si="898"/>
        <v>8</v>
      </c>
      <c r="AF2188" s="73" t="b">
        <f>COUNTIF('Power Curve'!$D$2:$D$31,AE2188)&gt;0</f>
        <v>1</v>
      </c>
      <c r="AG2188" s="73" t="b">
        <f t="shared" si="899"/>
        <v>0</v>
      </c>
      <c r="AH2188" s="73" t="b">
        <f t="shared" si="908"/>
        <v>1</v>
      </c>
      <c r="AI2188" s="34" t="str">
        <f t="shared" si="900"/>
        <v>Outer</v>
      </c>
      <c r="AJ2188" s="35" t="str">
        <f t="shared" si="909"/>
        <v>0.5-0.6</v>
      </c>
      <c r="AK2188" s="36" t="str">
        <f t="shared" si="901"/>
        <v>21-22</v>
      </c>
      <c r="AL2188" s="36" t="str">
        <f t="shared" si="902"/>
        <v>Mar</v>
      </c>
      <c r="AM2188" s="35" t="str">
        <f t="shared" si="903"/>
        <v>295-305</v>
      </c>
      <c r="AN2188" s="36" t="str">
        <f t="shared" si="904"/>
        <v>HWS-LTI</v>
      </c>
    </row>
    <row r="2189" spans="5:40" x14ac:dyDescent="0.3">
      <c r="E2189" s="12">
        <v>40985.895833333336</v>
      </c>
      <c r="F2189" s="16">
        <v>6.94</v>
      </c>
      <c r="G2189" s="16">
        <v>520.25</v>
      </c>
      <c r="H2189" s="29">
        <v>1.2031822718300724</v>
      </c>
      <c r="I2189" s="26">
        <v>299.89999999999998</v>
      </c>
      <c r="J2189" s="30">
        <v>6.0518731988472615E-2</v>
      </c>
      <c r="K2189" s="31">
        <v>0.27679885100135698</v>
      </c>
      <c r="L2189" s="111">
        <f t="shared" si="884"/>
        <v>0.4</v>
      </c>
      <c r="M2189" s="112">
        <f t="shared" si="885"/>
        <v>6.0000000000000005E-2</v>
      </c>
      <c r="N2189" s="112" t="b">
        <f t="shared" si="886"/>
        <v>1</v>
      </c>
      <c r="O2189" s="112" t="b">
        <f t="shared" si="887"/>
        <v>1</v>
      </c>
      <c r="P2189" s="113">
        <f t="shared" si="888"/>
        <v>4</v>
      </c>
      <c r="Q2189" s="113">
        <f t="shared" si="889"/>
        <v>20</v>
      </c>
      <c r="R2189" s="114" t="str">
        <f t="shared" si="905"/>
        <v>0.4-0.06</v>
      </c>
      <c r="S2189" s="127">
        <f t="shared" si="890"/>
        <v>-7.0354762148051864E-2</v>
      </c>
      <c r="T2189" s="112" t="b">
        <f t="shared" si="891"/>
        <v>1</v>
      </c>
      <c r="U2189" s="22">
        <f t="shared" si="892"/>
        <v>6.8985515767882806</v>
      </c>
      <c r="V2189" s="22">
        <f t="shared" si="893"/>
        <v>0.42424336033464344</v>
      </c>
      <c r="W2189" s="81">
        <f t="shared" si="894"/>
        <v>7</v>
      </c>
      <c r="X2189" s="22">
        <f t="shared" si="895"/>
        <v>0.88149759745213996</v>
      </c>
      <c r="Y2189" s="3">
        <f>IF(U2189&gt;'Power Curve'!$C$37,0,INDEX(Ci,$W2189,1)*POWER(1-X2189,3)+INDEX(Ci,$W2189,2)*3*X2189*POWER(1-X2189,2)+INDEX(Ci,$W2189,3)*3*POWER(X2189,2)*(1-X2189)+INDEX(Ci,$W2189,4)*POWER(X2189,3))</f>
        <v>570.41010461562496</v>
      </c>
      <c r="Z2189" s="3">
        <f t="shared" si="896"/>
        <v>530.27903737854729</v>
      </c>
      <c r="AA2189" s="3">
        <f t="shared" si="897"/>
        <v>520.25</v>
      </c>
      <c r="AB2189" s="3">
        <f t="shared" si="906"/>
        <v>10.029037378547287</v>
      </c>
      <c r="AC2189" s="3">
        <f t="shared" si="907"/>
        <v>10.029037378547287</v>
      </c>
      <c r="AE2189" s="34">
        <f t="shared" si="898"/>
        <v>7</v>
      </c>
      <c r="AF2189" s="73" t="b">
        <f>COUNTIF('Power Curve'!$D$2:$D$31,AE2189)&gt;0</f>
        <v>1</v>
      </c>
      <c r="AG2189" s="73" t="b">
        <f t="shared" si="899"/>
        <v>0</v>
      </c>
      <c r="AH2189" s="73" t="b">
        <f t="shared" si="908"/>
        <v>1</v>
      </c>
      <c r="AI2189" s="34" t="str">
        <f t="shared" si="900"/>
        <v>Outer</v>
      </c>
      <c r="AJ2189" s="35" t="str">
        <f t="shared" si="909"/>
        <v>0.4-0.5</v>
      </c>
      <c r="AK2189" s="36" t="str">
        <f t="shared" si="901"/>
        <v>21-22</v>
      </c>
      <c r="AL2189" s="36" t="str">
        <f t="shared" si="902"/>
        <v>Mar</v>
      </c>
      <c r="AM2189" s="35" t="str">
        <f t="shared" si="903"/>
        <v>295-305</v>
      </c>
      <c r="AN2189" s="36" t="str">
        <f t="shared" si="904"/>
        <v>LWS-LTI</v>
      </c>
    </row>
    <row r="2190" spans="5:40" x14ac:dyDescent="0.3">
      <c r="E2190" s="12">
        <v>40985.902777777781</v>
      </c>
      <c r="F2190" s="16">
        <v>6.43</v>
      </c>
      <c r="G2190" s="16">
        <v>452.30001449584915</v>
      </c>
      <c r="H2190" s="29">
        <v>1.2035409106159998</v>
      </c>
      <c r="I2190" s="26">
        <v>293.7</v>
      </c>
      <c r="J2190" s="30">
        <v>5.7542768273716953E-2</v>
      </c>
      <c r="K2190" s="31">
        <v>0.25344722207834264</v>
      </c>
      <c r="L2190" s="111">
        <f t="shared" si="884"/>
        <v>0.30000000000000004</v>
      </c>
      <c r="M2190" s="112">
        <f t="shared" si="885"/>
        <v>6.0000000000000005E-2</v>
      </c>
      <c r="N2190" s="112" t="b">
        <f t="shared" si="886"/>
        <v>1</v>
      </c>
      <c r="O2190" s="112" t="b">
        <f t="shared" si="887"/>
        <v>1</v>
      </c>
      <c r="P2190" s="113">
        <f t="shared" si="888"/>
        <v>3.0000000000000004</v>
      </c>
      <c r="Q2190" s="113">
        <f t="shared" si="889"/>
        <v>20</v>
      </c>
      <c r="R2190" s="114" t="str">
        <f t="shared" si="905"/>
        <v>0.3-0.06</v>
      </c>
      <c r="S2190" s="127">
        <f t="shared" si="890"/>
        <v>-9.0712576007974638E-2</v>
      </c>
      <c r="T2190" s="112" t="b">
        <f t="shared" si="891"/>
        <v>1</v>
      </c>
      <c r="U2190" s="22">
        <f t="shared" si="892"/>
        <v>6.3922324941732738</v>
      </c>
      <c r="V2190" s="22">
        <f t="shared" si="893"/>
        <v>0.34599011395656931</v>
      </c>
      <c r="W2190" s="81">
        <f t="shared" si="894"/>
        <v>7</v>
      </c>
      <c r="X2190" s="22">
        <f t="shared" si="895"/>
        <v>0.36680083353024301</v>
      </c>
      <c r="Y2190" s="3">
        <f>IF(U2190&gt;'Power Curve'!$C$37,0,INDEX(Ci,$W2190,1)*POWER(1-X2190,3)+INDEX(Ci,$W2190,2)*3*X2190*POWER(1-X2190,2)+INDEX(Ci,$W2190,3)*3*POWER(X2190,2)*(1-X2190)+INDEX(Ci,$W2190,4)*POWER(X2190,3))</f>
        <v>445.33036714554675</v>
      </c>
      <c r="Z2190" s="3">
        <f t="shared" si="896"/>
        <v>404.93330236719709</v>
      </c>
      <c r="AA2190" s="3">
        <f t="shared" si="897"/>
        <v>452.30001449584915</v>
      </c>
      <c r="AB2190" s="3">
        <f t="shared" si="906"/>
        <v>-47.366712128652068</v>
      </c>
      <c r="AC2190" s="3">
        <f t="shared" si="907"/>
        <v>47.366712128652068</v>
      </c>
      <c r="AE2190" s="34">
        <f t="shared" si="898"/>
        <v>6</v>
      </c>
      <c r="AF2190" s="73" t="b">
        <f>COUNTIF('Power Curve'!$D$2:$D$31,AE2190)&gt;0</f>
        <v>1</v>
      </c>
      <c r="AG2190" s="73" t="b">
        <f t="shared" si="899"/>
        <v>0</v>
      </c>
      <c r="AH2190" s="73" t="b">
        <f t="shared" si="908"/>
        <v>1</v>
      </c>
      <c r="AI2190" s="34" t="str">
        <f t="shared" si="900"/>
        <v>Outer</v>
      </c>
      <c r="AJ2190" s="35" t="str">
        <f t="shared" si="909"/>
        <v>0.3-0.4</v>
      </c>
      <c r="AK2190" s="36" t="str">
        <f t="shared" si="901"/>
        <v>21-22</v>
      </c>
      <c r="AL2190" s="36" t="str">
        <f t="shared" si="902"/>
        <v>Mar</v>
      </c>
      <c r="AM2190" s="35" t="str">
        <f t="shared" si="903"/>
        <v>285-295</v>
      </c>
      <c r="AN2190" s="36" t="str">
        <f t="shared" si="904"/>
        <v>LWS-LTI</v>
      </c>
    </row>
    <row r="2191" spans="5:40" x14ac:dyDescent="0.3">
      <c r="E2191" s="12">
        <v>40985.909722222219</v>
      </c>
      <c r="F2191" s="16">
        <v>6.95</v>
      </c>
      <c r="G2191" s="16">
        <v>580.41998100280762</v>
      </c>
      <c r="H2191" s="29">
        <v>1.2037651660426305</v>
      </c>
      <c r="I2191" s="26">
        <v>298.3</v>
      </c>
      <c r="J2191" s="30">
        <v>5.7553956834532377E-2</v>
      </c>
      <c r="K2191" s="31">
        <v>0.2763298328916044</v>
      </c>
      <c r="L2191" s="111">
        <f t="shared" si="884"/>
        <v>0.4</v>
      </c>
      <c r="M2191" s="112">
        <f t="shared" si="885"/>
        <v>6.0000000000000005E-2</v>
      </c>
      <c r="N2191" s="112" t="b">
        <f t="shared" si="886"/>
        <v>1</v>
      </c>
      <c r="O2191" s="112" t="b">
        <f t="shared" si="887"/>
        <v>1</v>
      </c>
      <c r="P2191" s="113">
        <f t="shared" si="888"/>
        <v>4</v>
      </c>
      <c r="Q2191" s="113">
        <f t="shared" si="889"/>
        <v>20</v>
      </c>
      <c r="R2191" s="114" t="str">
        <f t="shared" si="905"/>
        <v>0.4-0.06</v>
      </c>
      <c r="S2191" s="127">
        <f t="shared" si="890"/>
        <v>-7.0354762148051864E-2</v>
      </c>
      <c r="T2191" s="112" t="b">
        <f t="shared" si="891"/>
        <v>1</v>
      </c>
      <c r="U2191" s="22">
        <f t="shared" si="892"/>
        <v>6.9096073030581806</v>
      </c>
      <c r="V2191" s="22">
        <f t="shared" si="893"/>
        <v>0.4259520584686714</v>
      </c>
      <c r="W2191" s="81">
        <f t="shared" si="894"/>
        <v>7</v>
      </c>
      <c r="X2191" s="22">
        <f t="shared" si="895"/>
        <v>0.892736254515063</v>
      </c>
      <c r="Y2191" s="3">
        <f>IF(U2191&gt;'Power Curve'!$C$37,0,INDEX(Ci,$W2191,1)*POWER(1-X2191,3)+INDEX(Ci,$W2191,2)*3*X2191*POWER(1-X2191,2)+INDEX(Ci,$W2191,3)*3*POWER(X2191,2)*(1-X2191)+INDEX(Ci,$W2191,4)*POWER(X2191,3))</f>
        <v>573.24484921709609</v>
      </c>
      <c r="Z2191" s="3">
        <f t="shared" si="896"/>
        <v>532.9143441978315</v>
      </c>
      <c r="AA2191" s="3">
        <f t="shared" si="897"/>
        <v>580.41998100280762</v>
      </c>
      <c r="AB2191" s="3">
        <f t="shared" si="906"/>
        <v>-47.50563680497612</v>
      </c>
      <c r="AC2191" s="3">
        <f t="shared" si="907"/>
        <v>47.50563680497612</v>
      </c>
      <c r="AE2191" s="34">
        <f t="shared" si="898"/>
        <v>7</v>
      </c>
      <c r="AF2191" s="73" t="b">
        <f>COUNTIF('Power Curve'!$D$2:$D$31,AE2191)&gt;0</f>
        <v>1</v>
      </c>
      <c r="AG2191" s="73" t="b">
        <f t="shared" si="899"/>
        <v>0</v>
      </c>
      <c r="AH2191" s="73" t="b">
        <f t="shared" si="908"/>
        <v>1</v>
      </c>
      <c r="AI2191" s="34" t="str">
        <f t="shared" si="900"/>
        <v>Outer</v>
      </c>
      <c r="AJ2191" s="35" t="str">
        <f t="shared" si="909"/>
        <v>0.4-0.5</v>
      </c>
      <c r="AK2191" s="36" t="str">
        <f t="shared" si="901"/>
        <v>21-22</v>
      </c>
      <c r="AL2191" s="36" t="str">
        <f t="shared" si="902"/>
        <v>Mar</v>
      </c>
      <c r="AM2191" s="35" t="str">
        <f t="shared" si="903"/>
        <v>295-305</v>
      </c>
      <c r="AN2191" s="36" t="str">
        <f t="shared" si="904"/>
        <v>LWS-LTI</v>
      </c>
    </row>
    <row r="2192" spans="5:40" x14ac:dyDescent="0.3">
      <c r="E2192" s="12">
        <v>40985.916666666664</v>
      </c>
      <c r="F2192" s="16">
        <v>6.74</v>
      </c>
      <c r="G2192" s="16">
        <v>513.77999877929688</v>
      </c>
      <c r="H2192" s="29">
        <v>1.2040343841768626</v>
      </c>
      <c r="I2192" s="26">
        <v>294.89999999999998</v>
      </c>
      <c r="J2192" s="30">
        <v>6.0830860534124627E-2</v>
      </c>
      <c r="K2192" s="31">
        <v>0.25940937016509985</v>
      </c>
      <c r="L2192" s="111">
        <f t="shared" si="884"/>
        <v>0.4</v>
      </c>
      <c r="M2192" s="112">
        <f t="shared" si="885"/>
        <v>6.0000000000000005E-2</v>
      </c>
      <c r="N2192" s="112" t="b">
        <f t="shared" si="886"/>
        <v>1</v>
      </c>
      <c r="O2192" s="112" t="b">
        <f t="shared" si="887"/>
        <v>1</v>
      </c>
      <c r="P2192" s="113">
        <f t="shared" si="888"/>
        <v>4</v>
      </c>
      <c r="Q2192" s="113">
        <f t="shared" si="889"/>
        <v>20</v>
      </c>
      <c r="R2192" s="114" t="str">
        <f t="shared" si="905"/>
        <v>0.4-0.06</v>
      </c>
      <c r="S2192" s="127">
        <f t="shared" si="890"/>
        <v>-7.0354762148051864E-2</v>
      </c>
      <c r="T2192" s="112" t="b">
        <f t="shared" si="891"/>
        <v>1</v>
      </c>
      <c r="U2192" s="22">
        <f t="shared" si="892"/>
        <v>6.7013273039715235</v>
      </c>
      <c r="V2192" s="22">
        <f t="shared" si="893"/>
        <v>0.39376171320264813</v>
      </c>
      <c r="W2192" s="81">
        <f t="shared" si="894"/>
        <v>7</v>
      </c>
      <c r="X2192" s="22">
        <f t="shared" si="895"/>
        <v>0.68101000282829571</v>
      </c>
      <c r="Y2192" s="3">
        <f>IF(U2192&gt;'Power Curve'!$C$37,0,INDEX(Ci,$W2192,1)*POWER(1-X2192,3)+INDEX(Ci,$W2192,2)*3*X2192*POWER(1-X2192,2)+INDEX(Ci,$W2192,3)*3*POWER(X2192,2)*(1-X2192)+INDEX(Ci,$W2192,4)*POWER(X2192,3))</f>
        <v>520.25276406971261</v>
      </c>
      <c r="Z2192" s="3">
        <f t="shared" si="896"/>
        <v>483.65050459672148</v>
      </c>
      <c r="AA2192" s="3">
        <f t="shared" si="897"/>
        <v>513.77999877929688</v>
      </c>
      <c r="AB2192" s="3">
        <f t="shared" si="906"/>
        <v>-30.129494182575399</v>
      </c>
      <c r="AC2192" s="3">
        <f t="shared" si="907"/>
        <v>30.129494182575399</v>
      </c>
      <c r="AE2192" s="34">
        <f t="shared" si="898"/>
        <v>7</v>
      </c>
      <c r="AF2192" s="73" t="b">
        <f>COUNTIF('Power Curve'!$D$2:$D$31,AE2192)&gt;0</f>
        <v>1</v>
      </c>
      <c r="AG2192" s="73" t="b">
        <f t="shared" si="899"/>
        <v>0</v>
      </c>
      <c r="AH2192" s="73" t="b">
        <f t="shared" si="908"/>
        <v>1</v>
      </c>
      <c r="AI2192" s="34" t="str">
        <f t="shared" si="900"/>
        <v>Outer</v>
      </c>
      <c r="AJ2192" s="35" t="str">
        <f t="shared" si="909"/>
        <v>0.3-0.4</v>
      </c>
      <c r="AK2192" s="36" t="str">
        <f t="shared" si="901"/>
        <v>22-23</v>
      </c>
      <c r="AL2192" s="36" t="str">
        <f t="shared" si="902"/>
        <v>Mar</v>
      </c>
      <c r="AM2192" s="35" t="str">
        <f t="shared" si="903"/>
        <v>285-295</v>
      </c>
      <c r="AN2192" s="36" t="str">
        <f t="shared" si="904"/>
        <v>LWS-LTI</v>
      </c>
    </row>
    <row r="2193" spans="5:40" x14ac:dyDescent="0.3">
      <c r="E2193" s="12">
        <v>40985.923611111109</v>
      </c>
      <c r="F2193" s="16">
        <v>5.92</v>
      </c>
      <c r="G2193" s="16">
        <v>304.12001037597679</v>
      </c>
      <c r="H2193" s="29">
        <v>1.2044937008514929</v>
      </c>
      <c r="I2193" s="26">
        <v>293.8</v>
      </c>
      <c r="J2193" s="30">
        <v>4.3918918918918921E-2</v>
      </c>
      <c r="K2193" s="31">
        <v>0.35418574143160214</v>
      </c>
      <c r="L2193" s="111">
        <f t="shared" si="884"/>
        <v>0.30000000000000004</v>
      </c>
      <c r="M2193" s="112">
        <f t="shared" si="885"/>
        <v>0.04</v>
      </c>
      <c r="N2193" s="112" t="b">
        <f t="shared" si="886"/>
        <v>1</v>
      </c>
      <c r="O2193" s="112" t="b">
        <f t="shared" si="887"/>
        <v>1</v>
      </c>
      <c r="P2193" s="113">
        <f t="shared" si="888"/>
        <v>3.0000000000000004</v>
      </c>
      <c r="Q2193" s="113">
        <f t="shared" si="889"/>
        <v>22</v>
      </c>
      <c r="R2193" s="114" t="str">
        <f t="shared" si="905"/>
        <v>0.3-0.04</v>
      </c>
      <c r="S2193" s="127">
        <f t="shared" si="890"/>
        <v>-0.12203555786097718</v>
      </c>
      <c r="T2193" s="112" t="b">
        <f t="shared" si="891"/>
        <v>1</v>
      </c>
      <c r="U2193" s="22">
        <f t="shared" si="892"/>
        <v>5.886780666107871</v>
      </c>
      <c r="V2193" s="22">
        <f t="shared" si="893"/>
        <v>0.26787090456480062</v>
      </c>
      <c r="W2193" s="81">
        <f t="shared" si="894"/>
        <v>6</v>
      </c>
      <c r="X2193" s="22">
        <f t="shared" si="895"/>
        <v>0.85585329845287506</v>
      </c>
      <c r="Y2193" s="3">
        <f>IF(U2193&gt;'Power Curve'!$C$37,0,INDEX(Ci,$W2193,1)*POWER(1-X2193,3)+INDEX(Ci,$W2193,2)*3*X2193*POWER(1-X2193,2)+INDEX(Ci,$W2193,3)*3*POWER(X2193,2)*(1-X2193)+INDEX(Ci,$W2193,4)*POWER(X2193,3))</f>
        <v>342.96359950667909</v>
      </c>
      <c r="Z2193" s="3">
        <f t="shared" si="896"/>
        <v>301.10984531487276</v>
      </c>
      <c r="AA2193" s="3">
        <f t="shared" si="897"/>
        <v>304.12001037597679</v>
      </c>
      <c r="AB2193" s="3">
        <f t="shared" si="906"/>
        <v>-3.0101650611040327</v>
      </c>
      <c r="AC2193" s="3">
        <f t="shared" si="907"/>
        <v>3.0101650611040327</v>
      </c>
      <c r="AE2193" s="34">
        <f t="shared" si="898"/>
        <v>6</v>
      </c>
      <c r="AF2193" s="73" t="b">
        <f>COUNTIF('Power Curve'!$D$2:$D$31,AE2193)&gt;0</f>
        <v>1</v>
      </c>
      <c r="AG2193" s="73" t="b">
        <f t="shared" si="899"/>
        <v>0</v>
      </c>
      <c r="AH2193" s="73" t="b">
        <f t="shared" si="908"/>
        <v>1</v>
      </c>
      <c r="AI2193" s="34" t="str">
        <f t="shared" si="900"/>
        <v>Outer</v>
      </c>
      <c r="AJ2193" s="35" t="str">
        <f t="shared" si="909"/>
        <v>0.2-0.3</v>
      </c>
      <c r="AK2193" s="36" t="str">
        <f t="shared" si="901"/>
        <v>22-23</v>
      </c>
      <c r="AL2193" s="36" t="str">
        <f t="shared" si="902"/>
        <v>Mar</v>
      </c>
      <c r="AM2193" s="35" t="str">
        <f t="shared" si="903"/>
        <v>285-295</v>
      </c>
      <c r="AN2193" s="36" t="str">
        <f t="shared" si="904"/>
        <v>LWS-LTI</v>
      </c>
    </row>
    <row r="2194" spans="5:40" x14ac:dyDescent="0.3">
      <c r="E2194" s="12">
        <v>40985.930555555555</v>
      </c>
      <c r="F2194" s="16">
        <v>6.59</v>
      </c>
      <c r="G2194" s="16">
        <v>496.6699981689456</v>
      </c>
      <c r="H2194" s="29">
        <v>1.2046284204449902</v>
      </c>
      <c r="I2194" s="26">
        <v>295.3</v>
      </c>
      <c r="J2194" s="30">
        <v>8.0424886191198794E-2</v>
      </c>
      <c r="K2194" s="31">
        <v>0.24926483886523187</v>
      </c>
      <c r="L2194" s="111">
        <f t="shared" si="884"/>
        <v>0.4</v>
      </c>
      <c r="M2194" s="112">
        <f t="shared" si="885"/>
        <v>0.08</v>
      </c>
      <c r="N2194" s="112" t="b">
        <f t="shared" si="886"/>
        <v>1</v>
      </c>
      <c r="O2194" s="112" t="b">
        <f t="shared" si="887"/>
        <v>1</v>
      </c>
      <c r="P2194" s="113">
        <f t="shared" si="888"/>
        <v>4</v>
      </c>
      <c r="Q2194" s="113">
        <f t="shared" si="889"/>
        <v>18</v>
      </c>
      <c r="R2194" s="114" t="str">
        <f t="shared" si="905"/>
        <v>0.4-0.08</v>
      </c>
      <c r="S2194" s="127">
        <f t="shared" si="890"/>
        <v>-2.0887483269879482E-2</v>
      </c>
      <c r="T2194" s="112" t="b">
        <f t="shared" si="891"/>
        <v>1</v>
      </c>
      <c r="U2194" s="22">
        <f t="shared" si="892"/>
        <v>6.5532653494197453</v>
      </c>
      <c r="V2194" s="22">
        <f t="shared" si="893"/>
        <v>0.37087826083715736</v>
      </c>
      <c r="W2194" s="81">
        <f t="shared" si="894"/>
        <v>7</v>
      </c>
      <c r="X2194" s="22">
        <f t="shared" si="895"/>
        <v>0.53049817839900137</v>
      </c>
      <c r="Y2194" s="3">
        <f>IF(U2194&gt;'Power Curve'!$C$37,0,INDEX(Ci,$W2194,1)*POWER(1-X2194,3)+INDEX(Ci,$W2194,2)*3*X2194*POWER(1-X2194,2)+INDEX(Ci,$W2194,3)*3*POWER(X2194,2)*(1-X2194)+INDEX(Ci,$W2194,4)*POWER(X2194,3))</f>
        <v>483.58698160802123</v>
      </c>
      <c r="Z2194" s="3">
        <f t="shared" si="896"/>
        <v>473.4860666201522</v>
      </c>
      <c r="AA2194" s="3">
        <f t="shared" si="897"/>
        <v>496.6699981689456</v>
      </c>
      <c r="AB2194" s="3">
        <f t="shared" si="906"/>
        <v>-23.183931548793396</v>
      </c>
      <c r="AC2194" s="3">
        <f t="shared" si="907"/>
        <v>23.183931548793396</v>
      </c>
      <c r="AE2194" s="34">
        <f t="shared" si="898"/>
        <v>7</v>
      </c>
      <c r="AF2194" s="73" t="b">
        <f>COUNTIF('Power Curve'!$D$2:$D$31,AE2194)&gt;0</f>
        <v>1</v>
      </c>
      <c r="AG2194" s="73" t="b">
        <f t="shared" si="899"/>
        <v>0</v>
      </c>
      <c r="AH2194" s="73" t="b">
        <f t="shared" si="908"/>
        <v>1</v>
      </c>
      <c r="AI2194" s="34" t="str">
        <f t="shared" si="900"/>
        <v>Outer</v>
      </c>
      <c r="AJ2194" s="35" t="str">
        <f t="shared" si="909"/>
        <v>0.3-0.4</v>
      </c>
      <c r="AK2194" s="36" t="str">
        <f t="shared" si="901"/>
        <v>22-23</v>
      </c>
      <c r="AL2194" s="36" t="str">
        <f t="shared" si="902"/>
        <v>Mar</v>
      </c>
      <c r="AM2194" s="35" t="str">
        <f t="shared" si="903"/>
        <v>295-305</v>
      </c>
      <c r="AN2194" s="36" t="str">
        <f t="shared" si="904"/>
        <v>LWS-LTI</v>
      </c>
    </row>
    <row r="2195" spans="5:40" x14ac:dyDescent="0.3">
      <c r="E2195" s="12">
        <v>40985.9375</v>
      </c>
      <c r="F2195" s="16">
        <v>7.24</v>
      </c>
      <c r="G2195" s="16">
        <v>646.05001461505935</v>
      </c>
      <c r="H2195" s="29">
        <v>1.2046733351011352</v>
      </c>
      <c r="I2195" s="26">
        <v>297.5</v>
      </c>
      <c r="J2195" s="30">
        <v>3.3149171270718231E-2</v>
      </c>
      <c r="K2195" s="31">
        <v>0.42154590343758036</v>
      </c>
      <c r="L2195" s="111">
        <f t="shared" si="884"/>
        <v>0.5</v>
      </c>
      <c r="M2195" s="112">
        <f t="shared" si="885"/>
        <v>0.03</v>
      </c>
      <c r="N2195" s="112" t="b">
        <f t="shared" si="886"/>
        <v>1</v>
      </c>
      <c r="O2195" s="112" t="b">
        <f t="shared" si="887"/>
        <v>1</v>
      </c>
      <c r="P2195" s="113">
        <f t="shared" si="888"/>
        <v>5</v>
      </c>
      <c r="Q2195" s="113">
        <f t="shared" si="889"/>
        <v>23</v>
      </c>
      <c r="R2195" s="114" t="str">
        <f t="shared" si="905"/>
        <v>0.5-0.03</v>
      </c>
      <c r="S2195" s="127">
        <f t="shared" si="890"/>
        <v>-0.13277464440151759</v>
      </c>
      <c r="T2195" s="112" t="b">
        <f t="shared" si="891"/>
        <v>1</v>
      </c>
      <c r="U2195" s="22">
        <f t="shared" si="892"/>
        <v>7.1997315316898316</v>
      </c>
      <c r="V2195" s="22">
        <f t="shared" si="893"/>
        <v>0.47079169324227177</v>
      </c>
      <c r="W2195" s="81">
        <f t="shared" si="894"/>
        <v>8</v>
      </c>
      <c r="X2195" s="22">
        <f t="shared" si="895"/>
        <v>0.18580287153107727</v>
      </c>
      <c r="Y2195" s="3">
        <f>IF(U2195&gt;'Power Curve'!$C$37,0,INDEX(Ci,$W2195,1)*POWER(1-X2195,3)+INDEX(Ci,$W2195,2)*3*X2195*POWER(1-X2195,2)+INDEX(Ci,$W2195,3)*3*POWER(X2195,2)*(1-X2195)+INDEX(Ci,$W2195,4)*POWER(X2195,3))</f>
        <v>648.81277326506643</v>
      </c>
      <c r="Z2195" s="3">
        <f t="shared" si="896"/>
        <v>562.66688801163468</v>
      </c>
      <c r="AA2195" s="3">
        <f t="shared" si="897"/>
        <v>646.05001461505935</v>
      </c>
      <c r="AB2195" s="3">
        <f t="shared" si="906"/>
        <v>-83.383126603424671</v>
      </c>
      <c r="AC2195" s="3">
        <f t="shared" si="907"/>
        <v>83.383126603424671</v>
      </c>
      <c r="AE2195" s="34">
        <f t="shared" si="898"/>
        <v>7</v>
      </c>
      <c r="AF2195" s="73" t="b">
        <f>COUNTIF('Power Curve'!$D$2:$D$31,AE2195)&gt;0</f>
        <v>1</v>
      </c>
      <c r="AG2195" s="73" t="b">
        <f t="shared" si="899"/>
        <v>0</v>
      </c>
      <c r="AH2195" s="73" t="b">
        <f t="shared" si="908"/>
        <v>1</v>
      </c>
      <c r="AI2195" s="34" t="str">
        <f t="shared" si="900"/>
        <v>Outer</v>
      </c>
      <c r="AJ2195" s="35" t="str">
        <f t="shared" si="909"/>
        <v>0.4-0.5</v>
      </c>
      <c r="AK2195" s="36" t="str">
        <f t="shared" si="901"/>
        <v>22-23</v>
      </c>
      <c r="AL2195" s="36" t="str">
        <f t="shared" si="902"/>
        <v>Mar</v>
      </c>
      <c r="AM2195" s="35" t="str">
        <f t="shared" si="903"/>
        <v>295-305</v>
      </c>
      <c r="AN2195" s="36" t="str">
        <f t="shared" si="904"/>
        <v>LWS-LTI</v>
      </c>
    </row>
    <row r="2196" spans="5:40" x14ac:dyDescent="0.3">
      <c r="E2196" s="12">
        <v>40985.944444444445</v>
      </c>
      <c r="F2196" s="16">
        <v>6.65</v>
      </c>
      <c r="G2196" s="16">
        <v>471.66997909545915</v>
      </c>
      <c r="H2196" s="29">
        <v>1.2049428869608185</v>
      </c>
      <c r="I2196" s="26">
        <v>295.2</v>
      </c>
      <c r="J2196" s="30">
        <v>4.8120300751879695E-2</v>
      </c>
      <c r="K2196" s="31">
        <v>0.46539466248984007</v>
      </c>
      <c r="L2196" s="111">
        <f t="shared" si="884"/>
        <v>0.4</v>
      </c>
      <c r="M2196" s="112">
        <f t="shared" si="885"/>
        <v>0.05</v>
      </c>
      <c r="N2196" s="112" t="b">
        <f t="shared" si="886"/>
        <v>1</v>
      </c>
      <c r="O2196" s="112" t="b">
        <f t="shared" si="887"/>
        <v>1</v>
      </c>
      <c r="P2196" s="113">
        <f t="shared" si="888"/>
        <v>4</v>
      </c>
      <c r="Q2196" s="113">
        <f t="shared" si="889"/>
        <v>21</v>
      </c>
      <c r="R2196" s="114" t="str">
        <f t="shared" si="905"/>
        <v>0.4-0.05</v>
      </c>
      <c r="S2196" s="127">
        <f t="shared" si="890"/>
        <v>-0.10445362846231414</v>
      </c>
      <c r="T2196" s="112" t="b">
        <f t="shared" si="891"/>
        <v>1</v>
      </c>
      <c r="U2196" s="22">
        <f t="shared" si="892"/>
        <v>6.6135062732627565</v>
      </c>
      <c r="V2196" s="22">
        <f t="shared" si="893"/>
        <v>0.38018868980851495</v>
      </c>
      <c r="W2196" s="81">
        <f t="shared" si="894"/>
        <v>7</v>
      </c>
      <c r="X2196" s="22">
        <f t="shared" si="895"/>
        <v>0.59173586353132224</v>
      </c>
      <c r="Y2196" s="3">
        <f>IF(U2196&gt;'Power Curve'!$C$37,0,INDEX(Ci,$W2196,1)*POWER(1-X2196,3)+INDEX(Ci,$W2196,2)*3*X2196*POWER(1-X2196,2)+INDEX(Ci,$W2196,3)*3*POWER(X2196,2)*(1-X2196)+INDEX(Ci,$W2196,4)*POWER(X2196,3))</f>
        <v>498.36320102439663</v>
      </c>
      <c r="Z2196" s="3">
        <f t="shared" si="896"/>
        <v>446.30735638530473</v>
      </c>
      <c r="AA2196" s="3">
        <f t="shared" si="897"/>
        <v>471.66997909545915</v>
      </c>
      <c r="AB2196" s="3">
        <f t="shared" si="906"/>
        <v>-25.362622710154426</v>
      </c>
      <c r="AC2196" s="3">
        <f t="shared" si="907"/>
        <v>25.362622710154426</v>
      </c>
      <c r="AE2196" s="34">
        <f t="shared" si="898"/>
        <v>7</v>
      </c>
      <c r="AF2196" s="73" t="b">
        <f>COUNTIF('Power Curve'!$D$2:$D$31,AE2196)&gt;0</f>
        <v>1</v>
      </c>
      <c r="AG2196" s="73" t="b">
        <f t="shared" si="899"/>
        <v>0</v>
      </c>
      <c r="AH2196" s="73" t="b">
        <f t="shared" si="908"/>
        <v>1</v>
      </c>
      <c r="AI2196" s="34" t="str">
        <f t="shared" si="900"/>
        <v>Outer</v>
      </c>
      <c r="AJ2196" s="35" t="str">
        <f t="shared" si="909"/>
        <v>0.3-0.4</v>
      </c>
      <c r="AK2196" s="36" t="str">
        <f t="shared" si="901"/>
        <v>22-23</v>
      </c>
      <c r="AL2196" s="36" t="str">
        <f t="shared" si="902"/>
        <v>Mar</v>
      </c>
      <c r="AM2196" s="35" t="str">
        <f t="shared" si="903"/>
        <v>295-305</v>
      </c>
      <c r="AN2196" s="36" t="str">
        <f t="shared" si="904"/>
        <v>LWS-LTI</v>
      </c>
    </row>
    <row r="2197" spans="5:40" x14ac:dyDescent="0.3">
      <c r="E2197" s="12">
        <v>40985.951388888891</v>
      </c>
      <c r="F2197" s="16">
        <v>5.42</v>
      </c>
      <c r="G2197" s="16">
        <v>260.4600067138673</v>
      </c>
      <c r="H2197" s="29">
        <v>1.2060772674004201</v>
      </c>
      <c r="I2197" s="26">
        <v>295.5</v>
      </c>
      <c r="J2197" s="30">
        <v>0.12361623616236163</v>
      </c>
      <c r="K2197" s="31">
        <v>0.41017894821282319</v>
      </c>
      <c r="L2197" s="111">
        <f t="shared" si="884"/>
        <v>0.2</v>
      </c>
      <c r="M2197" s="112">
        <f t="shared" si="885"/>
        <v>0.12</v>
      </c>
      <c r="N2197" s="112" t="b">
        <f t="shared" si="886"/>
        <v>1</v>
      </c>
      <c r="O2197" s="112" t="b">
        <f t="shared" si="887"/>
        <v>1</v>
      </c>
      <c r="P2197" s="113">
        <f t="shared" si="888"/>
        <v>2</v>
      </c>
      <c r="Q2197" s="113">
        <f t="shared" si="889"/>
        <v>14</v>
      </c>
      <c r="R2197" s="114" t="str">
        <f t="shared" si="905"/>
        <v>0.2-0.12</v>
      </c>
      <c r="S2197" s="127">
        <f t="shared" si="890"/>
        <v>2.146915976708583E-2</v>
      </c>
      <c r="T2197" s="112" t="b">
        <f t="shared" si="891"/>
        <v>1</v>
      </c>
      <c r="U2197" s="22">
        <f t="shared" si="892"/>
        <v>5.3919472430162729</v>
      </c>
      <c r="V2197" s="22">
        <f t="shared" si="893"/>
        <v>0.19139280389100841</v>
      </c>
      <c r="W2197" s="81">
        <f t="shared" si="894"/>
        <v>6</v>
      </c>
      <c r="X2197" s="22">
        <f t="shared" si="895"/>
        <v>0.36264404096847164</v>
      </c>
      <c r="Y2197" s="3">
        <f>IF(U2197&gt;'Power Curve'!$C$37,0,INDEX(Ci,$W2197,1)*POWER(1-X2197,3)+INDEX(Ci,$W2197,2)*3*X2197*POWER(1-X2197,2)+INDEX(Ci,$W2197,3)*3*POWER(X2197,2)*(1-X2197)+INDEX(Ci,$W2197,4)*POWER(X2197,3))</f>
        <v>265.6727157732654</v>
      </c>
      <c r="Z2197" s="3">
        <f t="shared" si="896"/>
        <v>271.37648575395718</v>
      </c>
      <c r="AA2197" s="3">
        <f t="shared" si="897"/>
        <v>260.4600067138673</v>
      </c>
      <c r="AB2197" s="3">
        <f t="shared" si="906"/>
        <v>10.916479040089882</v>
      </c>
      <c r="AC2197" s="3">
        <f t="shared" si="907"/>
        <v>10.916479040089882</v>
      </c>
      <c r="AE2197" s="34">
        <f t="shared" si="898"/>
        <v>5</v>
      </c>
      <c r="AF2197" s="73" t="b">
        <f>COUNTIF('Power Curve'!$D$2:$D$31,AE2197)&gt;0</f>
        <v>1</v>
      </c>
      <c r="AG2197" s="73" t="b">
        <f t="shared" si="899"/>
        <v>0</v>
      </c>
      <c r="AH2197" s="73" t="b">
        <f t="shared" si="908"/>
        <v>1</v>
      </c>
      <c r="AI2197" s="34" t="str">
        <f t="shared" si="900"/>
        <v>Outer</v>
      </c>
      <c r="AJ2197" s="35" t="str">
        <f t="shared" si="909"/>
        <v>0.1-0.2</v>
      </c>
      <c r="AK2197" s="36" t="str">
        <f t="shared" si="901"/>
        <v>22-23</v>
      </c>
      <c r="AL2197" s="36" t="str">
        <f t="shared" si="902"/>
        <v>Mar</v>
      </c>
      <c r="AM2197" s="35" t="str">
        <f t="shared" si="903"/>
        <v>295-305</v>
      </c>
      <c r="AN2197" s="36" t="str">
        <f t="shared" si="904"/>
        <v>Inner-TI</v>
      </c>
    </row>
    <row r="2198" spans="5:40" x14ac:dyDescent="0.3">
      <c r="E2198" s="12">
        <v>40985.958333333336</v>
      </c>
      <c r="F2198" s="16">
        <v>4.8</v>
      </c>
      <c r="G2198" s="16">
        <v>150.400005340576</v>
      </c>
      <c r="H2198" s="29">
        <v>1.2065725584495643</v>
      </c>
      <c r="I2198" s="26">
        <v>296.2</v>
      </c>
      <c r="J2198" s="30">
        <v>0.10625000000000001</v>
      </c>
      <c r="K2198" s="31">
        <v>0.48024629079361403</v>
      </c>
      <c r="L2198" s="111">
        <f t="shared" si="884"/>
        <v>0.1</v>
      </c>
      <c r="M2198" s="112">
        <f t="shared" si="885"/>
        <v>0.11</v>
      </c>
      <c r="N2198" s="112" t="b">
        <f t="shared" si="886"/>
        <v>1</v>
      </c>
      <c r="O2198" s="112" t="b">
        <f t="shared" si="887"/>
        <v>1</v>
      </c>
      <c r="P2198" s="113">
        <f t="shared" si="888"/>
        <v>1</v>
      </c>
      <c r="Q2198" s="113">
        <f t="shared" si="889"/>
        <v>15</v>
      </c>
      <c r="R2198" s="114" t="str">
        <f t="shared" si="905"/>
        <v>0.1-0.11</v>
      </c>
      <c r="S2198" s="127">
        <f t="shared" si="890"/>
        <v>1.6125726309400339E-2</v>
      </c>
      <c r="T2198" s="112" t="b">
        <f t="shared" si="891"/>
        <v>1</v>
      </c>
      <c r="U2198" s="22">
        <f t="shared" si="892"/>
        <v>4.7758098001715492</v>
      </c>
      <c r="V2198" s="22">
        <f t="shared" si="893"/>
        <v>9.6166775931192966E-2</v>
      </c>
      <c r="W2198" s="81">
        <f t="shared" si="894"/>
        <v>5</v>
      </c>
      <c r="X2198" s="22">
        <f t="shared" si="895"/>
        <v>0.71150095262686486</v>
      </c>
      <c r="Y2198" s="3">
        <f>IF(U2198&gt;'Power Curve'!$C$37,0,INDEX(Ci,$W2198,1)*POWER(1-X2198,3)+INDEX(Ci,$W2198,2)*3*X2198*POWER(1-X2198,2)+INDEX(Ci,$W2198,3)*3*POWER(X2198,2)*(1-X2198)+INDEX(Ci,$W2198,4)*POWER(X2198,3))</f>
        <v>168.97441055445097</v>
      </c>
      <c r="Z2198" s="3">
        <f t="shared" si="896"/>
        <v>171.6992456523443</v>
      </c>
      <c r="AA2198" s="3">
        <f t="shared" si="897"/>
        <v>150.400005340576</v>
      </c>
      <c r="AB2198" s="3">
        <f t="shared" si="906"/>
        <v>21.299240311768301</v>
      </c>
      <c r="AC2198" s="3">
        <f t="shared" si="907"/>
        <v>21.299240311768301</v>
      </c>
      <c r="AE2198" s="34">
        <f t="shared" si="898"/>
        <v>5</v>
      </c>
      <c r="AF2198" s="73" t="b">
        <f>COUNTIF('Power Curve'!$D$2:$D$31,AE2198)&gt;0</f>
        <v>1</v>
      </c>
      <c r="AG2198" s="73" t="b">
        <f t="shared" si="899"/>
        <v>0</v>
      </c>
      <c r="AH2198" s="73" t="b">
        <f t="shared" si="908"/>
        <v>1</v>
      </c>
      <c r="AI2198" s="34" t="str">
        <f t="shared" si="900"/>
        <v>Outer</v>
      </c>
      <c r="AJ2198" s="35" t="str">
        <f t="shared" si="909"/>
        <v>0.0-0.1</v>
      </c>
      <c r="AK2198" s="36" t="str">
        <f t="shared" si="901"/>
        <v>23-24</v>
      </c>
      <c r="AL2198" s="36" t="str">
        <f t="shared" si="902"/>
        <v>Mar</v>
      </c>
      <c r="AM2198" s="35" t="str">
        <f t="shared" si="903"/>
        <v>295-305</v>
      </c>
      <c r="AN2198" s="36" t="str">
        <f t="shared" si="904"/>
        <v>Inner-TI</v>
      </c>
    </row>
    <row r="2199" spans="5:40" x14ac:dyDescent="0.3">
      <c r="E2199" s="12">
        <v>40985.965277777781</v>
      </c>
      <c r="F2199" s="16">
        <v>5.92</v>
      </c>
      <c r="G2199" s="16">
        <v>342.79001235961903</v>
      </c>
      <c r="H2199" s="29">
        <v>1.205932276660056</v>
      </c>
      <c r="I2199" s="26">
        <v>304.10000000000002</v>
      </c>
      <c r="J2199" s="30">
        <v>7.77027027027027E-2</v>
      </c>
      <c r="K2199" s="31">
        <v>0.34335630063019323</v>
      </c>
      <c r="L2199" s="111">
        <f t="shared" si="884"/>
        <v>0.30000000000000004</v>
      </c>
      <c r="M2199" s="112">
        <f t="shared" si="885"/>
        <v>0.08</v>
      </c>
      <c r="N2199" s="112" t="b">
        <f t="shared" si="886"/>
        <v>1</v>
      </c>
      <c r="O2199" s="112" t="b">
        <f t="shared" si="887"/>
        <v>1</v>
      </c>
      <c r="P2199" s="113">
        <f t="shared" si="888"/>
        <v>3.0000000000000004</v>
      </c>
      <c r="Q2199" s="113">
        <f t="shared" si="889"/>
        <v>18</v>
      </c>
      <c r="R2199" s="114" t="str">
        <f t="shared" si="905"/>
        <v>0.3-0.08</v>
      </c>
      <c r="S2199" s="127">
        <f t="shared" si="890"/>
        <v>-1.9975433083800127E-2</v>
      </c>
      <c r="T2199" s="112" t="b">
        <f t="shared" si="891"/>
        <v>1</v>
      </c>
      <c r="U2199" s="22">
        <f t="shared" si="892"/>
        <v>5.8891233408846286</v>
      </c>
      <c r="V2199" s="22">
        <f t="shared" si="893"/>
        <v>0.26823297250334743</v>
      </c>
      <c r="W2199" s="81">
        <f t="shared" si="894"/>
        <v>6</v>
      </c>
      <c r="X2199" s="22">
        <f t="shared" si="895"/>
        <v>0.85818828399195457</v>
      </c>
      <c r="Y2199" s="3">
        <f>IF(U2199&gt;'Power Curve'!$C$37,0,INDEX(Ci,$W2199,1)*POWER(1-X2199,3)+INDEX(Ci,$W2199,2)*3*X2199*POWER(1-X2199,2)+INDEX(Ci,$W2199,3)*3*POWER(X2199,2)*(1-X2199)+INDEX(Ci,$W2199,4)*POWER(X2199,3))</f>
        <v>343.36856379112862</v>
      </c>
      <c r="Z2199" s="3">
        <f t="shared" si="896"/>
        <v>336.50962802203838</v>
      </c>
      <c r="AA2199" s="3">
        <f t="shared" si="897"/>
        <v>342.79001235961903</v>
      </c>
      <c r="AB2199" s="3">
        <f t="shared" si="906"/>
        <v>-6.2803843375806423</v>
      </c>
      <c r="AC2199" s="3">
        <f t="shared" si="907"/>
        <v>6.2803843375806423</v>
      </c>
      <c r="AE2199" s="34">
        <f t="shared" si="898"/>
        <v>6</v>
      </c>
      <c r="AF2199" s="73" t="b">
        <f>COUNTIF('Power Curve'!$D$2:$D$31,AE2199)&gt;0</f>
        <v>1</v>
      </c>
      <c r="AG2199" s="73" t="b">
        <f t="shared" si="899"/>
        <v>0</v>
      </c>
      <c r="AH2199" s="73" t="b">
        <f t="shared" si="908"/>
        <v>1</v>
      </c>
      <c r="AI2199" s="34" t="str">
        <f t="shared" si="900"/>
        <v>Outer</v>
      </c>
      <c r="AJ2199" s="35" t="str">
        <f t="shared" si="909"/>
        <v>0.2-0.3</v>
      </c>
      <c r="AK2199" s="36" t="str">
        <f t="shared" si="901"/>
        <v>23-24</v>
      </c>
      <c r="AL2199" s="36" t="str">
        <f t="shared" si="902"/>
        <v>Mar</v>
      </c>
      <c r="AM2199" s="35" t="str">
        <f t="shared" si="903"/>
        <v>295-305</v>
      </c>
      <c r="AN2199" s="36" t="str">
        <f t="shared" si="904"/>
        <v>LWS-LTI</v>
      </c>
    </row>
    <row r="2200" spans="5:40" x14ac:dyDescent="0.3">
      <c r="E2200" s="12">
        <v>40985.972222222219</v>
      </c>
      <c r="F2200" s="16">
        <v>5.69</v>
      </c>
      <c r="G2200" s="16">
        <v>271.15000534057674</v>
      </c>
      <c r="H2200" s="29">
        <v>1.2065275163529585</v>
      </c>
      <c r="I2200" s="26">
        <v>299.8</v>
      </c>
      <c r="J2200" s="30">
        <v>4.7451669595782071E-2</v>
      </c>
      <c r="K2200" s="31">
        <v>0.43645036760095612</v>
      </c>
      <c r="L2200" s="111">
        <f t="shared" si="884"/>
        <v>0.2</v>
      </c>
      <c r="M2200" s="112">
        <f t="shared" si="885"/>
        <v>0.05</v>
      </c>
      <c r="N2200" s="112" t="b">
        <f t="shared" si="886"/>
        <v>1</v>
      </c>
      <c r="O2200" s="112" t="b">
        <f t="shared" si="887"/>
        <v>1</v>
      </c>
      <c r="P2200" s="113">
        <f t="shared" si="888"/>
        <v>2</v>
      </c>
      <c r="Q2200" s="113">
        <f t="shared" si="889"/>
        <v>21</v>
      </c>
      <c r="R2200" s="114" t="str">
        <f t="shared" si="905"/>
        <v>0.2-0.05</v>
      </c>
      <c r="S2200" s="127">
        <f t="shared" si="890"/>
        <v>-0.10910221827745335</v>
      </c>
      <c r="T2200" s="112" t="b">
        <f t="shared" si="891"/>
        <v>1</v>
      </c>
      <c r="U2200" s="22">
        <f t="shared" si="892"/>
        <v>5.6612540861663785</v>
      </c>
      <c r="V2200" s="22">
        <f t="shared" si="893"/>
        <v>0.23301504463193431</v>
      </c>
      <c r="W2200" s="81">
        <f t="shared" si="894"/>
        <v>6</v>
      </c>
      <c r="X2200" s="22">
        <f t="shared" si="895"/>
        <v>0.63106695249226585</v>
      </c>
      <c r="Y2200" s="3">
        <f>IF(U2200&gt;'Power Curve'!$C$37,0,INDEX(Ci,$W2200,1)*POWER(1-X2200,3)+INDEX(Ci,$W2200,2)*3*X2200*POWER(1-X2200,2)+INDEX(Ci,$W2200,3)*3*POWER(X2200,2)*(1-X2200)+INDEX(Ci,$W2200,4)*POWER(X2200,3))</f>
        <v>306.10552772789873</v>
      </c>
      <c r="Z2200" s="3">
        <f t="shared" si="896"/>
        <v>272.70873562579447</v>
      </c>
      <c r="AA2200" s="3">
        <f t="shared" si="897"/>
        <v>271.15000534057674</v>
      </c>
      <c r="AB2200" s="3">
        <f t="shared" si="906"/>
        <v>1.5587302852177345</v>
      </c>
      <c r="AC2200" s="3">
        <f t="shared" si="907"/>
        <v>1.5587302852177345</v>
      </c>
      <c r="AE2200" s="34">
        <f t="shared" si="898"/>
        <v>6</v>
      </c>
      <c r="AF2200" s="73" t="b">
        <f>COUNTIF('Power Curve'!$D$2:$D$31,AE2200)&gt;0</f>
        <v>1</v>
      </c>
      <c r="AG2200" s="73" t="b">
        <f t="shared" si="899"/>
        <v>0</v>
      </c>
      <c r="AH2200" s="73" t="b">
        <f t="shared" si="908"/>
        <v>1</v>
      </c>
      <c r="AI2200" s="34" t="str">
        <f t="shared" si="900"/>
        <v>Outer</v>
      </c>
      <c r="AJ2200" s="35" t="str">
        <f t="shared" si="909"/>
        <v>0.2-0.3</v>
      </c>
      <c r="AK2200" s="36" t="str">
        <f t="shared" si="901"/>
        <v>23-24</v>
      </c>
      <c r="AL2200" s="36" t="str">
        <f t="shared" si="902"/>
        <v>Mar</v>
      </c>
      <c r="AM2200" s="35" t="str">
        <f t="shared" si="903"/>
        <v>295-305</v>
      </c>
      <c r="AN2200" s="36" t="str">
        <f t="shared" si="904"/>
        <v>LWS-LTI</v>
      </c>
    </row>
    <row r="2201" spans="5:40" x14ac:dyDescent="0.3">
      <c r="E2201" s="12">
        <v>40985.979166666664</v>
      </c>
      <c r="F2201" s="16">
        <v>5.6</v>
      </c>
      <c r="G2201" s="16">
        <v>249.99999618530322</v>
      </c>
      <c r="H2201" s="29">
        <v>1.2065275163529585</v>
      </c>
      <c r="I2201" s="26">
        <v>296.3</v>
      </c>
      <c r="J2201" s="30">
        <v>5.5357142857142862E-2</v>
      </c>
      <c r="K2201" s="31">
        <v>0.41777896626635913</v>
      </c>
      <c r="L2201" s="111">
        <f t="shared" si="884"/>
        <v>0.2</v>
      </c>
      <c r="M2201" s="112">
        <f t="shared" si="885"/>
        <v>6.0000000000000005E-2</v>
      </c>
      <c r="N2201" s="112" t="b">
        <f t="shared" si="886"/>
        <v>1</v>
      </c>
      <c r="O2201" s="112" t="b">
        <f t="shared" si="887"/>
        <v>1</v>
      </c>
      <c r="P2201" s="113">
        <f t="shared" si="888"/>
        <v>2</v>
      </c>
      <c r="Q2201" s="113">
        <f t="shared" si="889"/>
        <v>20</v>
      </c>
      <c r="R2201" s="114" t="str">
        <f t="shared" si="905"/>
        <v>0.2-0.06</v>
      </c>
      <c r="S2201" s="127">
        <f t="shared" si="890"/>
        <v>-7.6977119886704318E-2</v>
      </c>
      <c r="T2201" s="112" t="b">
        <f t="shared" si="891"/>
        <v>1</v>
      </c>
      <c r="U2201" s="22">
        <f t="shared" si="892"/>
        <v>5.5717087667015317</v>
      </c>
      <c r="V2201" s="22">
        <f t="shared" si="893"/>
        <v>0.21917552685216671</v>
      </c>
      <c r="W2201" s="81">
        <f t="shared" si="894"/>
        <v>6</v>
      </c>
      <c r="X2201" s="22">
        <f t="shared" si="895"/>
        <v>0.54181554289965728</v>
      </c>
      <c r="Y2201" s="3">
        <f>IF(U2201&gt;'Power Curve'!$C$37,0,INDEX(Ci,$W2201,1)*POWER(1-X2201,3)+INDEX(Ci,$W2201,2)*3*X2201*POWER(1-X2201,2)+INDEX(Ci,$W2201,3)*3*POWER(X2201,2)*(1-X2201)+INDEX(Ci,$W2201,4)*POWER(X2201,3))</f>
        <v>292.37724209466006</v>
      </c>
      <c r="Z2201" s="3">
        <f t="shared" si="896"/>
        <v>269.87088407779544</v>
      </c>
      <c r="AA2201" s="3">
        <f t="shared" si="897"/>
        <v>249.99999618530322</v>
      </c>
      <c r="AB2201" s="3">
        <f t="shared" si="906"/>
        <v>19.87088789249222</v>
      </c>
      <c r="AC2201" s="3">
        <f t="shared" si="907"/>
        <v>19.87088789249222</v>
      </c>
      <c r="AE2201" s="34">
        <f t="shared" si="898"/>
        <v>6</v>
      </c>
      <c r="AF2201" s="73" t="b">
        <f>COUNTIF('Power Curve'!$D$2:$D$31,AE2201)&gt;0</f>
        <v>1</v>
      </c>
      <c r="AG2201" s="73" t="b">
        <f t="shared" si="899"/>
        <v>0</v>
      </c>
      <c r="AH2201" s="73" t="b">
        <f t="shared" si="908"/>
        <v>1</v>
      </c>
      <c r="AI2201" s="34" t="str">
        <f t="shared" si="900"/>
        <v>Outer</v>
      </c>
      <c r="AJ2201" s="35" t="str">
        <f t="shared" si="909"/>
        <v>0.2-0.3</v>
      </c>
      <c r="AK2201" s="36" t="str">
        <f t="shared" si="901"/>
        <v>23-24</v>
      </c>
      <c r="AL2201" s="36" t="str">
        <f t="shared" si="902"/>
        <v>Mar</v>
      </c>
      <c r="AM2201" s="35" t="str">
        <f t="shared" si="903"/>
        <v>295-305</v>
      </c>
      <c r="AN2201" s="36" t="str">
        <f t="shared" si="904"/>
        <v>LWS-LTI</v>
      </c>
    </row>
    <row r="2202" spans="5:40" x14ac:dyDescent="0.3">
      <c r="E2202" s="12">
        <v>40985.986111111109</v>
      </c>
      <c r="F2202" s="16">
        <v>4.49</v>
      </c>
      <c r="G2202" s="16">
        <v>113.6299972534182</v>
      </c>
      <c r="H2202" s="29">
        <v>1.2072582561354532</v>
      </c>
      <c r="I2202" s="26">
        <v>295.3</v>
      </c>
      <c r="J2202" s="30">
        <v>7.7951002227171481E-2</v>
      </c>
      <c r="K2202" s="31">
        <v>0.39363422170755819</v>
      </c>
      <c r="L2202" s="111">
        <f t="shared" si="884"/>
        <v>0</v>
      </c>
      <c r="M2202" s="112">
        <f t="shared" si="885"/>
        <v>0.08</v>
      </c>
      <c r="N2202" s="112" t="b">
        <f t="shared" si="886"/>
        <v>0</v>
      </c>
      <c r="O2202" s="112" t="b">
        <f t="shared" si="887"/>
        <v>1</v>
      </c>
      <c r="P2202" s="113">
        <f t="shared" si="888"/>
        <v>0</v>
      </c>
      <c r="Q2202" s="113">
        <f t="shared" si="889"/>
        <v>18</v>
      </c>
      <c r="R2202" s="114" t="str">
        <f t="shared" si="905"/>
        <v>0-0.08</v>
      </c>
      <c r="S2202" s="127">
        <f t="shared" si="890"/>
        <v>0</v>
      </c>
      <c r="T2202" s="112" t="b">
        <f t="shared" si="891"/>
        <v>0</v>
      </c>
      <c r="U2202" s="22">
        <f t="shared" si="892"/>
        <v>4.4682181959199792</v>
      </c>
      <c r="V2202" s="22">
        <f t="shared" si="893"/>
        <v>4.8627501948056359E-2</v>
      </c>
      <c r="W2202" s="81">
        <f t="shared" si="894"/>
        <v>5</v>
      </c>
      <c r="X2202" s="22">
        <f t="shared" si="895"/>
        <v>0.3597761487789668</v>
      </c>
      <c r="Y2202" s="3">
        <f>IF(U2202&gt;'Power Curve'!$C$37,0,INDEX(Ci,$W2202,1)*POWER(1-X2202,3)+INDEX(Ci,$W2202,2)*3*X2202*POWER(1-X2202,2)+INDEX(Ci,$W2202,3)*3*POWER(X2202,2)*(1-X2202)+INDEX(Ci,$W2202,4)*POWER(X2202,3))</f>
        <v>116.59971156288769</v>
      </c>
      <c r="Z2202" s="3">
        <f t="shared" si="896"/>
        <v>116.59971156288769</v>
      </c>
      <c r="AA2202" s="3">
        <f t="shared" si="897"/>
        <v>113.6299972534182</v>
      </c>
      <c r="AB2202" s="3">
        <f t="shared" si="906"/>
        <v>2.9697143094694951</v>
      </c>
      <c r="AC2202" s="3">
        <f t="shared" si="907"/>
        <v>2.9697143094694951</v>
      </c>
      <c r="AE2202" s="34">
        <f t="shared" si="898"/>
        <v>4</v>
      </c>
      <c r="AF2202" s="73" t="b">
        <f>COUNTIF('Power Curve'!$D$2:$D$31,AE2202)&gt;0</f>
        <v>1</v>
      </c>
      <c r="AG2202" s="73" t="b">
        <f t="shared" si="899"/>
        <v>0</v>
      </c>
      <c r="AH2202" s="73" t="b">
        <f t="shared" si="908"/>
        <v>1</v>
      </c>
      <c r="AI2202" s="34" t="str">
        <f t="shared" si="900"/>
        <v>Outer</v>
      </c>
      <c r="AJ2202" s="35" t="str">
        <f t="shared" si="909"/>
        <v>0.0-0.1</v>
      </c>
      <c r="AK2202" s="36" t="str">
        <f t="shared" si="901"/>
        <v>23-24</v>
      </c>
      <c r="AL2202" s="36" t="str">
        <f t="shared" si="902"/>
        <v>Mar</v>
      </c>
      <c r="AM2202" s="35" t="str">
        <f t="shared" si="903"/>
        <v>295-305</v>
      </c>
      <c r="AN2202" s="36" t="str">
        <f t="shared" si="904"/>
        <v>LWS-LTI</v>
      </c>
    </row>
    <row r="2203" spans="5:40" x14ac:dyDescent="0.3">
      <c r="E2203" s="12">
        <v>40985.993055555555</v>
      </c>
      <c r="F2203" s="16">
        <v>4.8600000000000003</v>
      </c>
      <c r="G2203" s="16">
        <v>162.7099914550779</v>
      </c>
      <c r="H2203" s="29">
        <v>1.2070328797121768</v>
      </c>
      <c r="I2203" s="26">
        <v>292.8</v>
      </c>
      <c r="J2203" s="30">
        <v>8.6419753086419748E-2</v>
      </c>
      <c r="K2203" s="31">
        <v>0.47279730698936251</v>
      </c>
      <c r="L2203" s="111">
        <f t="shared" si="884"/>
        <v>0.1</v>
      </c>
      <c r="M2203" s="112">
        <f t="shared" si="885"/>
        <v>0.09</v>
      </c>
      <c r="N2203" s="112" t="b">
        <f t="shared" si="886"/>
        <v>1</v>
      </c>
      <c r="O2203" s="112" t="b">
        <f t="shared" si="887"/>
        <v>1</v>
      </c>
      <c r="P2203" s="113">
        <f t="shared" si="888"/>
        <v>1</v>
      </c>
      <c r="Q2203" s="113">
        <f t="shared" si="889"/>
        <v>17</v>
      </c>
      <c r="R2203" s="114" t="str">
        <f t="shared" si="905"/>
        <v>0.1-0.09</v>
      </c>
      <c r="S2203" s="127">
        <f t="shared" si="890"/>
        <v>-1.676300639665261E-2</v>
      </c>
      <c r="T2203" s="112" t="b">
        <f t="shared" si="891"/>
        <v>1</v>
      </c>
      <c r="U2203" s="22">
        <f t="shared" si="892"/>
        <v>4.8361222783267177</v>
      </c>
      <c r="V2203" s="22">
        <f t="shared" si="893"/>
        <v>0.1054882638521555</v>
      </c>
      <c r="W2203" s="81">
        <f t="shared" si="894"/>
        <v>5</v>
      </c>
      <c r="X2203" s="22">
        <f t="shared" si="895"/>
        <v>0.78046705656303561</v>
      </c>
      <c r="Y2203" s="3">
        <f>IF(U2203&gt;'Power Curve'!$C$37,0,INDEX(Ci,$W2203,1)*POWER(1-X2203,3)+INDEX(Ci,$W2203,2)*3*X2203*POWER(1-X2203,2)+INDEX(Ci,$W2203,3)*3*POWER(X2203,2)*(1-X2203)+INDEX(Ci,$W2203,4)*POWER(X2203,3))</f>
        <v>179.54345575351061</v>
      </c>
      <c r="Z2203" s="3">
        <f t="shared" si="896"/>
        <v>176.53376765623739</v>
      </c>
      <c r="AA2203" s="3">
        <f t="shared" si="897"/>
        <v>162.7099914550779</v>
      </c>
      <c r="AB2203" s="3">
        <f t="shared" si="906"/>
        <v>13.82377620115949</v>
      </c>
      <c r="AC2203" s="3">
        <f t="shared" si="907"/>
        <v>13.82377620115949</v>
      </c>
      <c r="AE2203" s="34">
        <f t="shared" si="898"/>
        <v>5</v>
      </c>
      <c r="AF2203" s="73" t="b">
        <f>COUNTIF('Power Curve'!$D$2:$D$31,AE2203)&gt;0</f>
        <v>1</v>
      </c>
      <c r="AG2203" s="73" t="b">
        <f t="shared" si="899"/>
        <v>0</v>
      </c>
      <c r="AH2203" s="73" t="b">
        <f t="shared" si="908"/>
        <v>1</v>
      </c>
      <c r="AI2203" s="34" t="str">
        <f t="shared" si="900"/>
        <v>Outer</v>
      </c>
      <c r="AJ2203" s="35" t="str">
        <f t="shared" si="909"/>
        <v>0.1-0.2</v>
      </c>
      <c r="AK2203" s="36" t="str">
        <f t="shared" si="901"/>
        <v>23-24</v>
      </c>
      <c r="AL2203" s="36" t="str">
        <f t="shared" si="902"/>
        <v>Mar</v>
      </c>
      <c r="AM2203" s="35" t="str">
        <f t="shared" si="903"/>
        <v>285-295</v>
      </c>
      <c r="AN2203" s="36" t="str">
        <f t="shared" si="904"/>
        <v>LWS-LTI</v>
      </c>
    </row>
    <row r="2204" spans="5:40" x14ac:dyDescent="0.3">
      <c r="E2204" s="12">
        <v>40986</v>
      </c>
      <c r="F2204" s="16">
        <v>4.2</v>
      </c>
      <c r="G2204" s="16">
        <v>91.960000991821204</v>
      </c>
      <c r="H2204" s="29">
        <v>1.2080346164317082</v>
      </c>
      <c r="I2204" s="26">
        <v>287.2</v>
      </c>
      <c r="J2204" s="30">
        <v>0.11428571428571428</v>
      </c>
      <c r="K2204" s="31">
        <v>0.25879100002775723</v>
      </c>
      <c r="L2204" s="111">
        <f t="shared" si="884"/>
        <v>0</v>
      </c>
      <c r="M2204" s="112">
        <f t="shared" si="885"/>
        <v>0.11</v>
      </c>
      <c r="N2204" s="112" t="b">
        <f t="shared" si="886"/>
        <v>0</v>
      </c>
      <c r="O2204" s="112" t="b">
        <f t="shared" si="887"/>
        <v>1</v>
      </c>
      <c r="P2204" s="113">
        <f t="shared" si="888"/>
        <v>0</v>
      </c>
      <c r="Q2204" s="113">
        <f t="shared" si="889"/>
        <v>15</v>
      </c>
      <c r="R2204" s="114" t="str">
        <f t="shared" si="905"/>
        <v>0-0.11</v>
      </c>
      <c r="S2204" s="127">
        <f t="shared" si="890"/>
        <v>0</v>
      </c>
      <c r="T2204" s="112" t="b">
        <f t="shared" si="891"/>
        <v>0</v>
      </c>
      <c r="U2204" s="22">
        <f t="shared" si="892"/>
        <v>4.1805207870805754</v>
      </c>
      <c r="V2204" s="22">
        <f t="shared" si="893"/>
        <v>4.1629399963948634E-3</v>
      </c>
      <c r="W2204" s="81">
        <f t="shared" si="894"/>
        <v>5</v>
      </c>
      <c r="X2204" s="22">
        <f t="shared" si="895"/>
        <v>3.0799956669291199E-2</v>
      </c>
      <c r="Y2204" s="3">
        <f>IF(U2204&gt;'Power Curve'!$C$37,0,INDEX(Ci,$W2204,1)*POWER(1-X2204,3)+INDEX(Ci,$W2204,2)*3*X2204*POWER(1-X2204,2)+INDEX(Ci,$W2204,3)*3*POWER(X2204,2)*(1-X2204)+INDEX(Ci,$W2204,4)*POWER(X2204,3))</f>
        <v>79.796641427718697</v>
      </c>
      <c r="Z2204" s="3">
        <f t="shared" si="896"/>
        <v>79.796641427718697</v>
      </c>
      <c r="AA2204" s="3">
        <f t="shared" si="897"/>
        <v>91.960000991821204</v>
      </c>
      <c r="AB2204" s="3">
        <f t="shared" si="906"/>
        <v>-12.163359564102507</v>
      </c>
      <c r="AC2204" s="3">
        <f t="shared" si="907"/>
        <v>12.163359564102507</v>
      </c>
      <c r="AE2204" s="34">
        <f t="shared" si="898"/>
        <v>4</v>
      </c>
      <c r="AF2204" s="73" t="b">
        <f>COUNTIF('Power Curve'!$D$2:$D$31,AE2204)&gt;0</f>
        <v>1</v>
      </c>
      <c r="AG2204" s="73" t="b">
        <f t="shared" si="899"/>
        <v>0</v>
      </c>
      <c r="AH2204" s="73" t="b">
        <f t="shared" si="908"/>
        <v>1</v>
      </c>
      <c r="AI2204" s="34" t="str">
        <f t="shared" si="900"/>
        <v>Inner</v>
      </c>
      <c r="AJ2204" s="35" t="str">
        <f t="shared" si="909"/>
        <v>0.0-0.1</v>
      </c>
      <c r="AK2204" s="36" t="str">
        <f t="shared" si="901"/>
        <v>0-1</v>
      </c>
      <c r="AL2204" s="36" t="str">
        <f t="shared" si="902"/>
        <v>Mar</v>
      </c>
      <c r="AM2204" s="35" t="str">
        <f t="shared" si="903"/>
        <v>285-295</v>
      </c>
      <c r="AN2204" s="36" t="str">
        <f t="shared" si="904"/>
        <v>Inner-TI</v>
      </c>
    </row>
    <row r="2205" spans="5:40" x14ac:dyDescent="0.3">
      <c r="E2205" s="12">
        <v>40986.006944444445</v>
      </c>
      <c r="F2205" s="16">
        <v>4.79</v>
      </c>
      <c r="G2205" s="16">
        <v>142.29000091552692</v>
      </c>
      <c r="H2205" s="29">
        <v>1.2078090108394424</v>
      </c>
      <c r="I2205" s="26">
        <v>278.39999999999998</v>
      </c>
      <c r="J2205" s="30">
        <v>8.7682672233820452E-2</v>
      </c>
      <c r="K2205" s="31">
        <v>0.18670931513877012</v>
      </c>
      <c r="L2205" s="111">
        <f t="shared" si="884"/>
        <v>0.1</v>
      </c>
      <c r="M2205" s="112">
        <f t="shared" si="885"/>
        <v>0.09</v>
      </c>
      <c r="N2205" s="112" t="b">
        <f t="shared" si="886"/>
        <v>1</v>
      </c>
      <c r="O2205" s="112" t="b">
        <f t="shared" si="887"/>
        <v>1</v>
      </c>
      <c r="P2205" s="113">
        <f t="shared" si="888"/>
        <v>1</v>
      </c>
      <c r="Q2205" s="113">
        <f t="shared" si="889"/>
        <v>17</v>
      </c>
      <c r="R2205" s="114" t="str">
        <f t="shared" si="905"/>
        <v>0.1-0.09</v>
      </c>
      <c r="S2205" s="127">
        <f t="shared" si="890"/>
        <v>-1.676300639665261E-2</v>
      </c>
      <c r="T2205" s="112" t="b">
        <f t="shared" si="891"/>
        <v>1</v>
      </c>
      <c r="U2205" s="22">
        <f t="shared" si="892"/>
        <v>4.7674876016519141</v>
      </c>
      <c r="V2205" s="22">
        <f t="shared" si="893"/>
        <v>9.4880553322713015E-2</v>
      </c>
      <c r="W2205" s="81">
        <f t="shared" si="894"/>
        <v>5</v>
      </c>
      <c r="X2205" s="22">
        <f t="shared" si="895"/>
        <v>0.70198468624818988</v>
      </c>
      <c r="Y2205" s="3">
        <f>IF(U2205&gt;'Power Curve'!$C$37,0,INDEX(Ci,$W2205,1)*POWER(1-X2205,3)+INDEX(Ci,$W2205,2)*3*X2205*POWER(1-X2205,2)+INDEX(Ci,$W2205,3)*3*POWER(X2205,2)*(1-X2205)+INDEX(Ci,$W2205,4)*POWER(X2205,3))</f>
        <v>167.50872079334067</v>
      </c>
      <c r="Z2205" s="3">
        <f t="shared" si="896"/>
        <v>164.70077103518679</v>
      </c>
      <c r="AA2205" s="3">
        <f t="shared" si="897"/>
        <v>142.29000091552692</v>
      </c>
      <c r="AB2205" s="3">
        <f t="shared" si="906"/>
        <v>22.410770119659873</v>
      </c>
      <c r="AC2205" s="3">
        <f t="shared" si="907"/>
        <v>22.410770119659873</v>
      </c>
      <c r="AE2205" s="34">
        <f t="shared" si="898"/>
        <v>5</v>
      </c>
      <c r="AF2205" s="73" t="b">
        <f>COUNTIF('Power Curve'!$D$2:$D$31,AE2205)&gt;0</f>
        <v>1</v>
      </c>
      <c r="AG2205" s="73" t="b">
        <f t="shared" si="899"/>
        <v>0</v>
      </c>
      <c r="AH2205" s="73" t="b">
        <f t="shared" si="908"/>
        <v>1</v>
      </c>
      <c r="AI2205" s="34" t="str">
        <f t="shared" si="900"/>
        <v>Outer</v>
      </c>
      <c r="AJ2205" s="35" t="str">
        <f t="shared" si="909"/>
        <v>0.0-0.1</v>
      </c>
      <c r="AK2205" s="36" t="str">
        <f t="shared" si="901"/>
        <v>0-1</v>
      </c>
      <c r="AL2205" s="36" t="str">
        <f t="shared" si="902"/>
        <v>Mar</v>
      </c>
      <c r="AM2205" s="35" t="str">
        <f t="shared" si="903"/>
        <v>275-285</v>
      </c>
      <c r="AN2205" s="36" t="str">
        <f t="shared" si="904"/>
        <v>LWS-LTI</v>
      </c>
    </row>
    <row r="2206" spans="5:40" x14ac:dyDescent="0.3">
      <c r="E2206" s="12">
        <v>40986.013888888891</v>
      </c>
      <c r="F2206" s="16">
        <v>4.8499999999999996</v>
      </c>
      <c r="G2206" s="16">
        <v>130.90999603271467</v>
      </c>
      <c r="H2206" s="29">
        <v>1.2074482153920219</v>
      </c>
      <c r="I2206" s="26">
        <v>274.7</v>
      </c>
      <c r="J2206" s="30">
        <v>8.2474226804123724E-2</v>
      </c>
      <c r="K2206" s="31">
        <v>0.17162227892035142</v>
      </c>
      <c r="L2206" s="111">
        <f t="shared" si="884"/>
        <v>0.1</v>
      </c>
      <c r="M2206" s="112">
        <f t="shared" si="885"/>
        <v>0.08</v>
      </c>
      <c r="N2206" s="112" t="b">
        <f t="shared" si="886"/>
        <v>1</v>
      </c>
      <c r="O2206" s="112" t="b">
        <f t="shared" si="887"/>
        <v>1</v>
      </c>
      <c r="P2206" s="113">
        <f t="shared" si="888"/>
        <v>1</v>
      </c>
      <c r="Q2206" s="113">
        <f t="shared" si="889"/>
        <v>18</v>
      </c>
      <c r="R2206" s="114" t="str">
        <f t="shared" si="905"/>
        <v>0.1-0.08</v>
      </c>
      <c r="S2206" s="127">
        <f t="shared" si="890"/>
        <v>-2.9800925258515902E-2</v>
      </c>
      <c r="T2206" s="112" t="b">
        <f t="shared" si="891"/>
        <v>1</v>
      </c>
      <c r="U2206" s="22">
        <f t="shared" si="892"/>
        <v>4.8267249020454424</v>
      </c>
      <c r="V2206" s="22">
        <f t="shared" si="893"/>
        <v>0.10403586905469282</v>
      </c>
      <c r="W2206" s="81">
        <f t="shared" si="894"/>
        <v>5</v>
      </c>
      <c r="X2206" s="22">
        <f t="shared" si="895"/>
        <v>0.7697213460705179</v>
      </c>
      <c r="Y2206" s="3">
        <f>IF(U2206&gt;'Power Curve'!$C$37,0,INDEX(Ci,$W2206,1)*POWER(1-X2206,3)+INDEX(Ci,$W2206,2)*3*X2206*POWER(1-X2206,2)+INDEX(Ci,$W2206,3)*3*POWER(X2206,2)*(1-X2206)+INDEX(Ci,$W2206,4)*POWER(X2206,3))</f>
        <v>177.90530403207862</v>
      </c>
      <c r="Z2206" s="3">
        <f t="shared" si="896"/>
        <v>172.6035613635251</v>
      </c>
      <c r="AA2206" s="3">
        <f t="shared" si="897"/>
        <v>130.90999603271467</v>
      </c>
      <c r="AB2206" s="3">
        <f t="shared" si="906"/>
        <v>41.693565330810429</v>
      </c>
      <c r="AC2206" s="3">
        <f t="shared" si="907"/>
        <v>41.693565330810429</v>
      </c>
      <c r="AE2206" s="34">
        <f t="shared" si="898"/>
        <v>5</v>
      </c>
      <c r="AF2206" s="73" t="b">
        <f>COUNTIF('Power Curve'!$D$2:$D$31,AE2206)&gt;0</f>
        <v>1</v>
      </c>
      <c r="AG2206" s="73" t="b">
        <f t="shared" si="899"/>
        <v>0</v>
      </c>
      <c r="AH2206" s="73" t="b">
        <f t="shared" si="908"/>
        <v>1</v>
      </c>
      <c r="AI2206" s="34" t="str">
        <f t="shared" si="900"/>
        <v>Outer</v>
      </c>
      <c r="AJ2206" s="35" t="str">
        <f t="shared" si="909"/>
        <v>0.1-0.2</v>
      </c>
      <c r="AK2206" s="36" t="str">
        <f t="shared" si="901"/>
        <v>0-1</v>
      </c>
      <c r="AL2206" s="36" t="str">
        <f t="shared" si="902"/>
        <v>Mar</v>
      </c>
      <c r="AM2206" s="35" t="str">
        <f t="shared" si="903"/>
        <v>265-275</v>
      </c>
      <c r="AN2206" s="36" t="str">
        <f t="shared" si="904"/>
        <v>LWS-LTI</v>
      </c>
    </row>
    <row r="2207" spans="5:40" x14ac:dyDescent="0.3">
      <c r="E2207" s="12">
        <v>40986.020833333336</v>
      </c>
      <c r="F2207" s="16">
        <v>4.53</v>
      </c>
      <c r="G2207" s="16">
        <v>86.179998397827603</v>
      </c>
      <c r="H2207" s="29">
        <v>1.2074482153920219</v>
      </c>
      <c r="I2207" s="26">
        <v>275.60000000000002</v>
      </c>
      <c r="J2207" s="30">
        <v>0.12141280353200884</v>
      </c>
      <c r="K2207" s="31">
        <v>0.25183042915795917</v>
      </c>
      <c r="L2207" s="111">
        <f t="shared" si="884"/>
        <v>0.1</v>
      </c>
      <c r="M2207" s="112">
        <f t="shared" si="885"/>
        <v>0.12</v>
      </c>
      <c r="N2207" s="112" t="b">
        <f t="shared" si="886"/>
        <v>1</v>
      </c>
      <c r="O2207" s="112" t="b">
        <f t="shared" si="887"/>
        <v>1</v>
      </c>
      <c r="P2207" s="113">
        <f t="shared" si="888"/>
        <v>1</v>
      </c>
      <c r="Q2207" s="113">
        <f t="shared" si="889"/>
        <v>14</v>
      </c>
      <c r="R2207" s="114" t="str">
        <f t="shared" si="905"/>
        <v>0.1-0.12</v>
      </c>
      <c r="S2207" s="127">
        <f t="shared" si="890"/>
        <v>8.9737386733008944E-3</v>
      </c>
      <c r="T2207" s="112" t="b">
        <f t="shared" si="891"/>
        <v>1</v>
      </c>
      <c r="U2207" s="22">
        <f t="shared" si="892"/>
        <v>4.5082605786115169</v>
      </c>
      <c r="V2207" s="22">
        <f t="shared" si="893"/>
        <v>5.4816181272846161E-2</v>
      </c>
      <c r="W2207" s="81">
        <f t="shared" si="894"/>
        <v>5</v>
      </c>
      <c r="X2207" s="22">
        <f t="shared" si="895"/>
        <v>0.40556380683957099</v>
      </c>
      <c r="Y2207" s="3">
        <f>IF(U2207&gt;'Power Curve'!$C$37,0,INDEX(Ci,$W2207,1)*POWER(1-X2207,3)+INDEX(Ci,$W2207,2)*3*X2207*POWER(1-X2207,2)+INDEX(Ci,$W2207,3)*3*POWER(X2207,2)*(1-X2207)+INDEX(Ci,$W2207,4)*POWER(X2207,3))</f>
        <v>122.96443778002761</v>
      </c>
      <c r="Z2207" s="3">
        <f t="shared" si="896"/>
        <v>124.06788851077494</v>
      </c>
      <c r="AA2207" s="3">
        <f t="shared" si="897"/>
        <v>86.179998397827603</v>
      </c>
      <c r="AB2207" s="3">
        <f t="shared" si="906"/>
        <v>37.887890112947332</v>
      </c>
      <c r="AC2207" s="3">
        <f t="shared" si="907"/>
        <v>37.887890112947332</v>
      </c>
      <c r="AE2207" s="34">
        <f t="shared" si="898"/>
        <v>5</v>
      </c>
      <c r="AF2207" s="73" t="b">
        <f>COUNTIF('Power Curve'!$D$2:$D$31,AE2207)&gt;0</f>
        <v>1</v>
      </c>
      <c r="AG2207" s="73" t="b">
        <f t="shared" si="899"/>
        <v>0</v>
      </c>
      <c r="AH2207" s="73" t="b">
        <f t="shared" si="908"/>
        <v>1</v>
      </c>
      <c r="AI2207" s="34" t="str">
        <f t="shared" si="900"/>
        <v>Inner</v>
      </c>
      <c r="AJ2207" s="35" t="str">
        <f t="shared" si="909"/>
        <v>0.0-0.1</v>
      </c>
      <c r="AK2207" s="36" t="str">
        <f t="shared" si="901"/>
        <v>0-1</v>
      </c>
      <c r="AL2207" s="36" t="str">
        <f t="shared" si="902"/>
        <v>Mar</v>
      </c>
      <c r="AM2207" s="35" t="str">
        <f t="shared" si="903"/>
        <v>275-285</v>
      </c>
      <c r="AN2207" s="36" t="str">
        <f t="shared" si="904"/>
        <v>Inner-TI</v>
      </c>
    </row>
    <row r="2208" spans="5:40" x14ac:dyDescent="0.3">
      <c r="E2208" s="12">
        <v>40986.027777777781</v>
      </c>
      <c r="F2208" s="16">
        <v>3.94</v>
      </c>
      <c r="G2208" s="16">
        <v>44.269998550414996</v>
      </c>
      <c r="H2208" s="29">
        <v>1.2079443636514691</v>
      </c>
      <c r="I2208" s="26">
        <v>282.7</v>
      </c>
      <c r="J2208" s="30">
        <v>0.10913705583756345</v>
      </c>
      <c r="K2208" s="31">
        <v>0.14952739178493241</v>
      </c>
      <c r="L2208" s="111">
        <f t="shared" si="884"/>
        <v>0</v>
      </c>
      <c r="M2208" s="112">
        <f t="shared" si="885"/>
        <v>0.11</v>
      </c>
      <c r="N2208" s="112" t="b">
        <f t="shared" si="886"/>
        <v>0</v>
      </c>
      <c r="O2208" s="112" t="b">
        <f t="shared" si="887"/>
        <v>1</v>
      </c>
      <c r="P2208" s="113">
        <f t="shared" si="888"/>
        <v>0</v>
      </c>
      <c r="Q2208" s="113">
        <f t="shared" si="889"/>
        <v>15</v>
      </c>
      <c r="R2208" s="114" t="str">
        <f t="shared" si="905"/>
        <v>0-0.11</v>
      </c>
      <c r="S2208" s="127">
        <f t="shared" si="890"/>
        <v>0</v>
      </c>
      <c r="T2208" s="112" t="b">
        <f t="shared" si="891"/>
        <v>0</v>
      </c>
      <c r="U2208" s="22">
        <f t="shared" si="892"/>
        <v>3.9216289760640577</v>
      </c>
      <c r="V2208" s="22">
        <f t="shared" si="893"/>
        <v>-3.5849623954598731E-2</v>
      </c>
      <c r="W2208" s="81">
        <f t="shared" si="894"/>
        <v>4</v>
      </c>
      <c r="X2208" s="22">
        <f t="shared" si="895"/>
        <v>0.83474001043728785</v>
      </c>
      <c r="Y2208" s="3">
        <f>IF(U2208&gt;'Power Curve'!$C$37,0,INDEX(Ci,$W2208,1)*POWER(1-X2208,3)+INDEX(Ci,$W2208,2)*3*X2208*POWER(1-X2208,2)+INDEX(Ci,$W2208,3)*3*POWER(X2208,2)*(1-X2208)+INDEX(Ci,$W2208,4)*POWER(X2208,3))</f>
        <v>58.166348749339562</v>
      </c>
      <c r="Z2208" s="3">
        <f t="shared" si="896"/>
        <v>58.166348749339562</v>
      </c>
      <c r="AA2208" s="3">
        <f t="shared" si="897"/>
        <v>44.269998550414996</v>
      </c>
      <c r="AB2208" s="3">
        <f t="shared" si="906"/>
        <v>13.896350198924566</v>
      </c>
      <c r="AC2208" s="3">
        <f t="shared" si="907"/>
        <v>13.896350198924566</v>
      </c>
      <c r="AE2208" s="34">
        <f t="shared" si="898"/>
        <v>4</v>
      </c>
      <c r="AF2208" s="73" t="b">
        <f>COUNTIF('Power Curve'!$D$2:$D$31,AE2208)&gt;0</f>
        <v>1</v>
      </c>
      <c r="AG2208" s="73" t="b">
        <f t="shared" si="899"/>
        <v>0</v>
      </c>
      <c r="AH2208" s="73" t="b">
        <f t="shared" si="908"/>
        <v>1</v>
      </c>
      <c r="AI2208" s="34" t="str">
        <f t="shared" si="900"/>
        <v>Inner</v>
      </c>
      <c r="AJ2208" s="35" t="str">
        <f t="shared" si="909"/>
        <v>-0.1-0.0</v>
      </c>
      <c r="AK2208" s="36" t="str">
        <f t="shared" si="901"/>
        <v>0-1</v>
      </c>
      <c r="AL2208" s="36" t="str">
        <f t="shared" si="902"/>
        <v>Mar</v>
      </c>
      <c r="AM2208" s="35" t="str">
        <f t="shared" si="903"/>
        <v>275-285</v>
      </c>
      <c r="AN2208" s="36" t="str">
        <f t="shared" si="904"/>
        <v>Inner-TI</v>
      </c>
    </row>
    <row r="2209" spans="5:40" x14ac:dyDescent="0.3">
      <c r="E2209" s="12">
        <v>40986.034722222219</v>
      </c>
      <c r="F2209" s="16">
        <v>4.04</v>
      </c>
      <c r="G2209" s="16">
        <v>37.399999618530302</v>
      </c>
      <c r="H2209" s="29">
        <v>1.2082603084738244</v>
      </c>
      <c r="I2209" s="26">
        <v>285.5</v>
      </c>
      <c r="J2209" s="30">
        <v>0.11138613861386139</v>
      </c>
      <c r="K2209" s="31">
        <v>0.28819106300337483</v>
      </c>
      <c r="L2209" s="111">
        <f t="shared" si="884"/>
        <v>0</v>
      </c>
      <c r="M2209" s="112">
        <f t="shared" si="885"/>
        <v>0.11</v>
      </c>
      <c r="N2209" s="112" t="b">
        <f t="shared" si="886"/>
        <v>0</v>
      </c>
      <c r="O2209" s="112" t="b">
        <f t="shared" si="887"/>
        <v>1</v>
      </c>
      <c r="P2209" s="113">
        <f t="shared" si="888"/>
        <v>0</v>
      </c>
      <c r="Q2209" s="113">
        <f t="shared" si="889"/>
        <v>15</v>
      </c>
      <c r="R2209" s="114" t="str">
        <f t="shared" si="905"/>
        <v>0-0.11</v>
      </c>
      <c r="S2209" s="127">
        <f t="shared" si="890"/>
        <v>0</v>
      </c>
      <c r="T2209" s="112" t="b">
        <f t="shared" si="891"/>
        <v>0</v>
      </c>
      <c r="U2209" s="22">
        <f t="shared" si="892"/>
        <v>4.0215132619668363</v>
      </c>
      <c r="V2209" s="22">
        <f t="shared" si="893"/>
        <v>-2.0412185583366247E-2</v>
      </c>
      <c r="W2209" s="81">
        <f t="shared" si="894"/>
        <v>4</v>
      </c>
      <c r="X2209" s="22">
        <f t="shared" si="895"/>
        <v>0.90590367364498914</v>
      </c>
      <c r="Y2209" s="3">
        <f>IF(U2209&gt;'Power Curve'!$C$37,0,INDEX(Ci,$W2209,1)*POWER(1-X2209,3)+INDEX(Ci,$W2209,2)*3*X2209*POWER(1-X2209,2)+INDEX(Ci,$W2209,3)*3*POWER(X2209,2)*(1-X2209)+INDEX(Ci,$W2209,4)*POWER(X2209,3))</f>
        <v>66.36525088621724</v>
      </c>
      <c r="Z2209" s="3">
        <f t="shared" si="896"/>
        <v>66.36525088621724</v>
      </c>
      <c r="AA2209" s="3">
        <f t="shared" si="897"/>
        <v>37.399999618530302</v>
      </c>
      <c r="AB2209" s="3">
        <f t="shared" si="906"/>
        <v>28.965251267686938</v>
      </c>
      <c r="AC2209" s="3">
        <f t="shared" si="907"/>
        <v>28.965251267686938</v>
      </c>
      <c r="AE2209" s="34">
        <f t="shared" si="898"/>
        <v>4</v>
      </c>
      <c r="AF2209" s="73" t="b">
        <f>COUNTIF('Power Curve'!$D$2:$D$31,AE2209)&gt;0</f>
        <v>1</v>
      </c>
      <c r="AG2209" s="73" t="b">
        <f t="shared" si="899"/>
        <v>0</v>
      </c>
      <c r="AH2209" s="73" t="b">
        <f t="shared" si="908"/>
        <v>1</v>
      </c>
      <c r="AI2209" s="34" t="str">
        <f t="shared" si="900"/>
        <v>Inner</v>
      </c>
      <c r="AJ2209" s="35" t="str">
        <f t="shared" si="909"/>
        <v>-0.1-0.0</v>
      </c>
      <c r="AK2209" s="36" t="str">
        <f t="shared" si="901"/>
        <v>0-1</v>
      </c>
      <c r="AL2209" s="36" t="str">
        <f t="shared" si="902"/>
        <v>Mar</v>
      </c>
      <c r="AM2209" s="35" t="str">
        <f t="shared" si="903"/>
        <v>285-295</v>
      </c>
      <c r="AN2209" s="36" t="str">
        <f t="shared" si="904"/>
        <v>Inner-TI</v>
      </c>
    </row>
    <row r="2210" spans="5:40" x14ac:dyDescent="0.3">
      <c r="E2210" s="12">
        <v>40986.201388888891</v>
      </c>
      <c r="F2210" s="16">
        <v>3.67</v>
      </c>
      <c r="G2210" s="16">
        <v>25.520000457763722</v>
      </c>
      <c r="H2210" s="29">
        <v>1.2075999227194221</v>
      </c>
      <c r="I2210" s="26">
        <v>201.7</v>
      </c>
      <c r="J2210" s="30">
        <v>7.0844686648501368E-2</v>
      </c>
      <c r="K2210" s="31">
        <v>-2.5923976812881354E-2</v>
      </c>
      <c r="L2210" s="111">
        <f t="shared" si="884"/>
        <v>-0.1</v>
      </c>
      <c r="M2210" s="112">
        <f t="shared" si="885"/>
        <v>6.9999999999999993E-2</v>
      </c>
      <c r="N2210" s="112" t="b">
        <f t="shared" si="886"/>
        <v>0</v>
      </c>
      <c r="O2210" s="112" t="b">
        <f t="shared" si="887"/>
        <v>1</v>
      </c>
      <c r="P2210" s="113">
        <f t="shared" si="888"/>
        <v>-1</v>
      </c>
      <c r="Q2210" s="113">
        <f t="shared" si="889"/>
        <v>19</v>
      </c>
      <c r="R2210" s="114" t="str">
        <f t="shared" si="905"/>
        <v>-0.1-0.07</v>
      </c>
      <c r="S2210" s="127">
        <f t="shared" si="890"/>
        <v>0</v>
      </c>
      <c r="T2210" s="112" t="b">
        <f t="shared" si="891"/>
        <v>0</v>
      </c>
      <c r="U2210" s="22">
        <f t="shared" si="892"/>
        <v>3.6525406685371347</v>
      </c>
      <c r="V2210" s="22">
        <f t="shared" si="893"/>
        <v>-7.7438089310494798E-2</v>
      </c>
      <c r="W2210" s="81">
        <f t="shared" si="894"/>
        <v>4</v>
      </c>
      <c r="X2210" s="22">
        <f t="shared" si="895"/>
        <v>0.64302507232765282</v>
      </c>
      <c r="Y2210" s="3">
        <f>IF(U2210&gt;'Power Curve'!$C$37,0,INDEX(Ci,$W2210,1)*POWER(1-X2210,3)+INDEX(Ci,$W2210,2)*3*X2210*POWER(1-X2210,2)+INDEX(Ci,$W2210,3)*3*POWER(X2210,2)*(1-X2210)+INDEX(Ci,$W2210,4)*POWER(X2210,3))</f>
        <v>37.423124860350043</v>
      </c>
      <c r="Z2210" s="3">
        <f t="shared" si="896"/>
        <v>37.423124860350043</v>
      </c>
      <c r="AA2210" s="3">
        <f t="shared" si="897"/>
        <v>25.520000457763722</v>
      </c>
      <c r="AB2210" s="3">
        <f t="shared" si="906"/>
        <v>11.903124402586322</v>
      </c>
      <c r="AC2210" s="3">
        <f t="shared" si="907"/>
        <v>11.903124402586322</v>
      </c>
      <c r="AE2210" s="34">
        <f t="shared" si="898"/>
        <v>4</v>
      </c>
      <c r="AF2210" s="73" t="b">
        <f>COUNTIF('Power Curve'!$D$2:$D$31,AE2210)&gt;0</f>
        <v>1</v>
      </c>
      <c r="AG2210" s="73" t="b">
        <f t="shared" si="899"/>
        <v>0</v>
      </c>
      <c r="AH2210" s="73" t="b">
        <f t="shared" si="908"/>
        <v>1</v>
      </c>
      <c r="AI2210" s="34" t="str">
        <f t="shared" si="900"/>
        <v>Outer</v>
      </c>
      <c r="AJ2210" s="35" t="str">
        <f t="shared" si="909"/>
        <v>-0.1-0.0</v>
      </c>
      <c r="AK2210" s="36" t="str">
        <f t="shared" si="901"/>
        <v>4-5</v>
      </c>
      <c r="AL2210" s="36" t="str">
        <f t="shared" si="902"/>
        <v>Mar</v>
      </c>
      <c r="AM2210" s="35" t="str">
        <f t="shared" si="903"/>
        <v>195-205</v>
      </c>
      <c r="AN2210" s="36" t="str">
        <f t="shared" si="904"/>
        <v>LWS-LTI</v>
      </c>
    </row>
    <row r="2211" spans="5:40" x14ac:dyDescent="0.3">
      <c r="E2211" s="12">
        <v>40986.208333333336</v>
      </c>
      <c r="F2211" s="16">
        <v>4.55</v>
      </c>
      <c r="G2211" s="16">
        <v>140.6000022888181</v>
      </c>
      <c r="H2211" s="29">
        <v>1.2066881272023273</v>
      </c>
      <c r="I2211" s="26">
        <v>202.3</v>
      </c>
      <c r="J2211" s="30">
        <v>6.3736263736263732E-2</v>
      </c>
      <c r="K2211" s="31">
        <v>1.6451182607553318E-2</v>
      </c>
      <c r="L2211" s="111">
        <f t="shared" si="884"/>
        <v>0.1</v>
      </c>
      <c r="M2211" s="112">
        <f t="shared" si="885"/>
        <v>6.0000000000000005E-2</v>
      </c>
      <c r="N2211" s="112" t="b">
        <f t="shared" si="886"/>
        <v>1</v>
      </c>
      <c r="O2211" s="112" t="b">
        <f t="shared" si="887"/>
        <v>1</v>
      </c>
      <c r="P2211" s="113">
        <f t="shared" si="888"/>
        <v>1</v>
      </c>
      <c r="Q2211" s="113">
        <f t="shared" si="889"/>
        <v>20</v>
      </c>
      <c r="R2211" s="114" t="str">
        <f t="shared" si="905"/>
        <v>0.1-0.06</v>
      </c>
      <c r="S2211" s="127">
        <f t="shared" si="890"/>
        <v>-0.11327910441251345</v>
      </c>
      <c r="T2211" s="112" t="b">
        <f t="shared" si="891"/>
        <v>1</v>
      </c>
      <c r="U2211" s="22">
        <f t="shared" si="892"/>
        <v>4.5272142400871553</v>
      </c>
      <c r="V2211" s="22">
        <f t="shared" si="893"/>
        <v>5.7745530752544773E-2</v>
      </c>
      <c r="W2211" s="81">
        <f t="shared" si="894"/>
        <v>5</v>
      </c>
      <c r="X2211" s="22">
        <f t="shared" si="895"/>
        <v>0.42723693696592546</v>
      </c>
      <c r="Y2211" s="3">
        <f>IF(U2211&gt;'Power Curve'!$C$37,0,INDEX(Ci,$W2211,1)*POWER(1-X2211,3)+INDEX(Ci,$W2211,2)*3*X2211*POWER(1-X2211,2)+INDEX(Ci,$W2211,3)*3*POWER(X2211,2)*(1-X2211)+INDEX(Ci,$W2211,4)*POWER(X2211,3))</f>
        <v>126.04888689917546</v>
      </c>
      <c r="Z2211" s="3">
        <f t="shared" si="896"/>
        <v>111.77018187904267</v>
      </c>
      <c r="AA2211" s="3">
        <f t="shared" si="897"/>
        <v>140.6000022888181</v>
      </c>
      <c r="AB2211" s="3">
        <f t="shared" si="906"/>
        <v>-28.829820409775436</v>
      </c>
      <c r="AC2211" s="3">
        <f t="shared" si="907"/>
        <v>28.829820409775436</v>
      </c>
      <c r="AE2211" s="34">
        <f t="shared" si="898"/>
        <v>5</v>
      </c>
      <c r="AF2211" s="73" t="b">
        <f>COUNTIF('Power Curve'!$D$2:$D$31,AE2211)&gt;0</f>
        <v>1</v>
      </c>
      <c r="AG2211" s="73" t="b">
        <f t="shared" si="899"/>
        <v>0</v>
      </c>
      <c r="AH2211" s="73" t="b">
        <f t="shared" si="908"/>
        <v>1</v>
      </c>
      <c r="AI2211" s="34" t="str">
        <f t="shared" si="900"/>
        <v>Outer</v>
      </c>
      <c r="AJ2211" s="35" t="str">
        <f t="shared" si="909"/>
        <v>0.0-0.1</v>
      </c>
      <c r="AK2211" s="36" t="str">
        <f t="shared" si="901"/>
        <v>5-6</v>
      </c>
      <c r="AL2211" s="36" t="str">
        <f t="shared" si="902"/>
        <v>Mar</v>
      </c>
      <c r="AM2211" s="35" t="str">
        <f t="shared" si="903"/>
        <v>195-205</v>
      </c>
      <c r="AN2211" s="36" t="str">
        <f t="shared" si="904"/>
        <v>LWS-LTI</v>
      </c>
    </row>
    <row r="2212" spans="5:40" x14ac:dyDescent="0.3">
      <c r="E2212" s="12">
        <v>40986.555555555555</v>
      </c>
      <c r="F2212" s="16">
        <v>5.82</v>
      </c>
      <c r="G2212" s="16">
        <v>341.7999916076659</v>
      </c>
      <c r="H2212" s="29">
        <v>1.1849057657517579</v>
      </c>
      <c r="I2212" s="26">
        <v>200.2</v>
      </c>
      <c r="J2212" s="30">
        <v>0.14604810996563572</v>
      </c>
      <c r="K2212" s="31">
        <v>3.1545931267540211E-2</v>
      </c>
      <c r="L2212" s="111">
        <f t="shared" si="884"/>
        <v>0.2</v>
      </c>
      <c r="M2212" s="112">
        <f t="shared" si="885"/>
        <v>0.15000000000000002</v>
      </c>
      <c r="N2212" s="112" t="b">
        <f t="shared" si="886"/>
        <v>1</v>
      </c>
      <c r="O2212" s="112" t="b">
        <f t="shared" si="887"/>
        <v>1</v>
      </c>
      <c r="P2212" s="113">
        <f t="shared" si="888"/>
        <v>2</v>
      </c>
      <c r="Q2212" s="113">
        <f t="shared" si="889"/>
        <v>10.999999999999998</v>
      </c>
      <c r="R2212" s="114" t="str">
        <f t="shared" si="905"/>
        <v>0.2-0.15</v>
      </c>
      <c r="S2212" s="127">
        <f t="shared" si="890"/>
        <v>6.8623495782788868E-2</v>
      </c>
      <c r="T2212" s="112" t="b">
        <f t="shared" si="891"/>
        <v>1</v>
      </c>
      <c r="U2212" s="22">
        <f t="shared" si="892"/>
        <v>5.7557982039538107</v>
      </c>
      <c r="V2212" s="22">
        <f t="shared" si="893"/>
        <v>0.24762714280648238</v>
      </c>
      <c r="W2212" s="81">
        <f t="shared" si="894"/>
        <v>6</v>
      </c>
      <c r="X2212" s="22">
        <f t="shared" si="895"/>
        <v>0.72530075311576536</v>
      </c>
      <c r="Y2212" s="3">
        <f>IF(U2212&gt;'Power Curve'!$C$37,0,INDEX(Ci,$W2212,1)*POWER(1-X2212,3)+INDEX(Ci,$W2212,2)*3*X2212*POWER(1-X2212,2)+INDEX(Ci,$W2212,3)*3*POWER(X2212,2)*(1-X2212)+INDEX(Ci,$W2212,4)*POWER(X2212,3))</f>
        <v>321.0925991807876</v>
      </c>
      <c r="Z2212" s="3">
        <f t="shared" si="896"/>
        <v>343.12709580655513</v>
      </c>
      <c r="AA2212" s="3">
        <f t="shared" si="897"/>
        <v>341.7999916076659</v>
      </c>
      <c r="AB2212" s="3">
        <f t="shared" si="906"/>
        <v>1.3271041988892307</v>
      </c>
      <c r="AC2212" s="3">
        <f t="shared" si="907"/>
        <v>1.3271041988892307</v>
      </c>
      <c r="AE2212" s="34">
        <f t="shared" si="898"/>
        <v>6</v>
      </c>
      <c r="AF2212" s="73" t="b">
        <f>COUNTIF('Power Curve'!$D$2:$D$31,AE2212)&gt;0</f>
        <v>1</v>
      </c>
      <c r="AG2212" s="73" t="b">
        <f t="shared" si="899"/>
        <v>0</v>
      </c>
      <c r="AH2212" s="73" t="b">
        <f t="shared" si="908"/>
        <v>1</v>
      </c>
      <c r="AI2212" s="34" t="str">
        <f t="shared" si="900"/>
        <v>Outer</v>
      </c>
      <c r="AJ2212" s="35" t="str">
        <f t="shared" si="909"/>
        <v>0.2-0.3</v>
      </c>
      <c r="AK2212" s="36" t="str">
        <f t="shared" si="901"/>
        <v>13-14</v>
      </c>
      <c r="AL2212" s="36" t="str">
        <f t="shared" si="902"/>
        <v>Mar</v>
      </c>
      <c r="AM2212" s="35" t="str">
        <f t="shared" si="903"/>
        <v>195-205</v>
      </c>
      <c r="AN2212" s="36" t="str">
        <f t="shared" si="904"/>
        <v>LWS-HTI</v>
      </c>
    </row>
    <row r="2213" spans="5:40" x14ac:dyDescent="0.3">
      <c r="E2213" s="12">
        <v>40986.583333333336</v>
      </c>
      <c r="F2213" s="16">
        <v>6.27</v>
      </c>
      <c r="G2213" s="16">
        <v>283.19999694824236</v>
      </c>
      <c r="H2213" s="29">
        <v>1.1799901615136759</v>
      </c>
      <c r="I2213" s="26">
        <v>205.3</v>
      </c>
      <c r="J2213" s="30">
        <v>0.1850079744816587</v>
      </c>
      <c r="K2213" s="31">
        <v>0.13820440054407238</v>
      </c>
      <c r="L2213" s="111">
        <f t="shared" si="884"/>
        <v>0.30000000000000004</v>
      </c>
      <c r="M2213" s="112">
        <f t="shared" si="885"/>
        <v>0.19</v>
      </c>
      <c r="N2213" s="112" t="b">
        <f t="shared" si="886"/>
        <v>1</v>
      </c>
      <c r="O2213" s="112" t="b">
        <f t="shared" si="887"/>
        <v>1</v>
      </c>
      <c r="P2213" s="113">
        <f t="shared" si="888"/>
        <v>3.0000000000000004</v>
      </c>
      <c r="Q2213" s="113">
        <f t="shared" si="889"/>
        <v>7</v>
      </c>
      <c r="R2213" s="114" t="str">
        <f t="shared" si="905"/>
        <v>0.3-0.19</v>
      </c>
      <c r="S2213" s="127">
        <f t="shared" si="890"/>
        <v>7.0507632160865044E-2</v>
      </c>
      <c r="T2213" s="112" t="b">
        <f t="shared" si="891"/>
        <v>1</v>
      </c>
      <c r="U2213" s="22">
        <f t="shared" si="892"/>
        <v>6.1922475029388622</v>
      </c>
      <c r="V2213" s="22">
        <f t="shared" si="893"/>
        <v>0.31508178889372962</v>
      </c>
      <c r="W2213" s="81">
        <f t="shared" si="894"/>
        <v>7</v>
      </c>
      <c r="X2213" s="22">
        <f t="shared" si="895"/>
        <v>0.16350684095606349</v>
      </c>
      <c r="Y2213" s="3">
        <f>IF(U2213&gt;'Power Curve'!$C$37,0,INDEX(Ci,$W2213,1)*POWER(1-X2213,3)+INDEX(Ci,$W2213,2)*3*X2213*POWER(1-X2213,2)+INDEX(Ci,$W2213,3)*3*POWER(X2213,2)*(1-X2213)+INDEX(Ci,$W2213,4)*POWER(X2213,3))</f>
        <v>401.1320042042363</v>
      </c>
      <c r="Z2213" s="3">
        <f t="shared" si="896"/>
        <v>429.41487200461916</v>
      </c>
      <c r="AA2213" s="3">
        <f t="shared" si="897"/>
        <v>283.19999694824236</v>
      </c>
      <c r="AB2213" s="3">
        <f t="shared" si="906"/>
        <v>146.2148750563768</v>
      </c>
      <c r="AC2213" s="3">
        <f t="shared" si="907"/>
        <v>146.2148750563768</v>
      </c>
      <c r="AE2213" s="34">
        <f t="shared" si="898"/>
        <v>6</v>
      </c>
      <c r="AF2213" s="73" t="b">
        <f>COUNTIF('Power Curve'!$D$2:$D$31,AE2213)&gt;0</f>
        <v>1</v>
      </c>
      <c r="AG2213" s="73" t="b">
        <f t="shared" si="899"/>
        <v>0</v>
      </c>
      <c r="AH2213" s="73" t="b">
        <f t="shared" si="908"/>
        <v>1</v>
      </c>
      <c r="AI2213" s="34" t="str">
        <f t="shared" si="900"/>
        <v>Outer</v>
      </c>
      <c r="AJ2213" s="35" t="str">
        <f t="shared" si="909"/>
        <v>0.3-0.4</v>
      </c>
      <c r="AK2213" s="36" t="str">
        <f t="shared" si="901"/>
        <v>14-15</v>
      </c>
      <c r="AL2213" s="36" t="str">
        <f t="shared" si="902"/>
        <v>Mar</v>
      </c>
      <c r="AM2213" s="35" t="str">
        <f t="shared" si="903"/>
        <v>205-215</v>
      </c>
      <c r="AN2213" s="36" t="str">
        <f t="shared" si="904"/>
        <v>LWS-HTI</v>
      </c>
    </row>
    <row r="2214" spans="5:40" x14ac:dyDescent="0.3">
      <c r="E2214" s="12">
        <v>40986.618055555555</v>
      </c>
      <c r="F2214" s="16">
        <v>5.33</v>
      </c>
      <c r="G2214" s="16">
        <v>125.39999389648409</v>
      </c>
      <c r="H2214" s="29">
        <v>1.18231098738413</v>
      </c>
      <c r="I2214" s="26">
        <v>206.7</v>
      </c>
      <c r="J2214" s="30">
        <v>0.13696060037523453</v>
      </c>
      <c r="K2214" s="31">
        <v>7.4197669248326797E-2</v>
      </c>
      <c r="L2214" s="111">
        <f t="shared" si="884"/>
        <v>0.2</v>
      </c>
      <c r="M2214" s="112">
        <f t="shared" si="885"/>
        <v>0.14000000000000001</v>
      </c>
      <c r="N2214" s="112" t="b">
        <f t="shared" si="886"/>
        <v>1</v>
      </c>
      <c r="O2214" s="112" t="b">
        <f t="shared" si="887"/>
        <v>1</v>
      </c>
      <c r="P2214" s="113">
        <f t="shared" si="888"/>
        <v>2</v>
      </c>
      <c r="Q2214" s="113">
        <f t="shared" si="889"/>
        <v>12</v>
      </c>
      <c r="R2214" s="114" t="str">
        <f t="shared" si="905"/>
        <v>0.2-0.14</v>
      </c>
      <c r="S2214" s="127">
        <f t="shared" si="890"/>
        <v>3.995737517900385E-2</v>
      </c>
      <c r="T2214" s="112" t="b">
        <f t="shared" si="891"/>
        <v>1</v>
      </c>
      <c r="U2214" s="22">
        <f t="shared" si="892"/>
        <v>5.2673529642148562</v>
      </c>
      <c r="V2214" s="22">
        <f t="shared" si="893"/>
        <v>0.17213635646265948</v>
      </c>
      <c r="W2214" s="81">
        <f t="shared" si="894"/>
        <v>6</v>
      </c>
      <c r="X2214" s="22">
        <f t="shared" si="895"/>
        <v>0.23845871138721506</v>
      </c>
      <c r="Y2214" s="3">
        <f>IF(U2214&gt;'Power Curve'!$C$37,0,INDEX(Ci,$W2214,1)*POWER(1-X2214,3)+INDEX(Ci,$W2214,2)*3*X2214*POWER(1-X2214,2)+INDEX(Ci,$W2214,3)*3*POWER(X2214,2)*(1-X2214)+INDEX(Ci,$W2214,4)*POWER(X2214,3))</f>
        <v>247.3967112166915</v>
      </c>
      <c r="Z2214" s="3">
        <f t="shared" si="896"/>
        <v>257.28203442482851</v>
      </c>
      <c r="AA2214" s="3">
        <f t="shared" si="897"/>
        <v>125.39999389648409</v>
      </c>
      <c r="AB2214" s="3">
        <f t="shared" si="906"/>
        <v>131.88204052834442</v>
      </c>
      <c r="AC2214" s="3">
        <f t="shared" si="907"/>
        <v>131.88204052834442</v>
      </c>
      <c r="AE2214" s="34">
        <f t="shared" si="898"/>
        <v>5</v>
      </c>
      <c r="AF2214" s="73" t="b">
        <f>COUNTIF('Power Curve'!$D$2:$D$31,AE2214)&gt;0</f>
        <v>1</v>
      </c>
      <c r="AG2214" s="73" t="b">
        <f t="shared" si="899"/>
        <v>0</v>
      </c>
      <c r="AH2214" s="73" t="b">
        <f t="shared" si="908"/>
        <v>1</v>
      </c>
      <c r="AI2214" s="34" t="str">
        <f t="shared" si="900"/>
        <v>Outer</v>
      </c>
      <c r="AJ2214" s="35" t="str">
        <f t="shared" si="909"/>
        <v>0.1-0.2</v>
      </c>
      <c r="AK2214" s="36" t="str">
        <f t="shared" si="901"/>
        <v>14-15</v>
      </c>
      <c r="AL2214" s="36" t="str">
        <f t="shared" si="902"/>
        <v>Mar</v>
      </c>
      <c r="AM2214" s="35" t="str">
        <f t="shared" si="903"/>
        <v>205-215</v>
      </c>
      <c r="AN2214" s="36" t="str">
        <f t="shared" si="904"/>
        <v>Inner-TI</v>
      </c>
    </row>
    <row r="2215" spans="5:40" x14ac:dyDescent="0.3">
      <c r="E2215" s="12">
        <v>40986.625</v>
      </c>
      <c r="F2215" s="16">
        <v>6.3</v>
      </c>
      <c r="G2215" s="16">
        <v>168.9100074768065</v>
      </c>
      <c r="H2215" s="29">
        <v>1.1783607511076366</v>
      </c>
      <c r="I2215" s="26">
        <v>205</v>
      </c>
      <c r="J2215" s="30">
        <v>0.20158730158730159</v>
      </c>
      <c r="K2215" s="31">
        <v>0.12520806562792552</v>
      </c>
      <c r="L2215" s="111">
        <f t="shared" si="884"/>
        <v>0.30000000000000004</v>
      </c>
      <c r="M2215" s="112">
        <f t="shared" si="885"/>
        <v>0.2</v>
      </c>
      <c r="N2215" s="112" t="b">
        <f t="shared" si="886"/>
        <v>1</v>
      </c>
      <c r="O2215" s="112" t="b">
        <f t="shared" si="887"/>
        <v>1</v>
      </c>
      <c r="P2215" s="113">
        <f t="shared" si="888"/>
        <v>3.0000000000000004</v>
      </c>
      <c r="Q2215" s="113">
        <f t="shared" si="889"/>
        <v>6</v>
      </c>
      <c r="R2215" s="114" t="str">
        <f t="shared" si="905"/>
        <v>0.3-0.2</v>
      </c>
      <c r="S2215" s="127">
        <f t="shared" si="890"/>
        <v>3.3270699532487777E-2</v>
      </c>
      <c r="T2215" s="112" t="b">
        <f t="shared" si="891"/>
        <v>1</v>
      </c>
      <c r="U2215" s="22">
        <f t="shared" si="892"/>
        <v>6.219010299723486</v>
      </c>
      <c r="V2215" s="22">
        <f t="shared" si="893"/>
        <v>0.3192180654088021</v>
      </c>
      <c r="W2215" s="81">
        <f t="shared" si="894"/>
        <v>7</v>
      </c>
      <c r="X2215" s="22">
        <f t="shared" si="895"/>
        <v>0.19071246162396788</v>
      </c>
      <c r="Y2215" s="3">
        <f>IF(U2215&gt;'Power Curve'!$C$37,0,INDEX(Ci,$W2215,1)*POWER(1-X2215,3)+INDEX(Ci,$W2215,2)*3*X2215*POWER(1-X2215,2)+INDEX(Ci,$W2215,3)*3*POWER(X2215,2)*(1-X2215)+INDEX(Ci,$W2215,4)*POWER(X2215,3))</f>
        <v>406.79363915012641</v>
      </c>
      <c r="Z2215" s="3">
        <f t="shared" si="896"/>
        <v>420.32794809001757</v>
      </c>
      <c r="AA2215" s="3">
        <f t="shared" si="897"/>
        <v>168.9100074768065</v>
      </c>
      <c r="AB2215" s="3">
        <f t="shared" si="906"/>
        <v>251.41794061321107</v>
      </c>
      <c r="AC2215" s="3">
        <f t="shared" si="907"/>
        <v>251.41794061321107</v>
      </c>
      <c r="AE2215" s="34">
        <f t="shared" si="898"/>
        <v>6</v>
      </c>
      <c r="AF2215" s="73" t="b">
        <f>COUNTIF('Power Curve'!$D$2:$D$31,AE2215)&gt;0</f>
        <v>1</v>
      </c>
      <c r="AG2215" s="73" t="b">
        <f t="shared" si="899"/>
        <v>0</v>
      </c>
      <c r="AH2215" s="73" t="b">
        <f t="shared" si="908"/>
        <v>1</v>
      </c>
      <c r="AI2215" s="34" t="str">
        <f t="shared" si="900"/>
        <v>Outer</v>
      </c>
      <c r="AJ2215" s="35" t="str">
        <f t="shared" si="909"/>
        <v>0.3-0.4</v>
      </c>
      <c r="AK2215" s="36" t="str">
        <f t="shared" si="901"/>
        <v>15-16</v>
      </c>
      <c r="AL2215" s="36" t="str">
        <f t="shared" si="902"/>
        <v>Mar</v>
      </c>
      <c r="AM2215" s="35" t="str">
        <f t="shared" si="903"/>
        <v>205-215</v>
      </c>
      <c r="AN2215" s="36" t="str">
        <f t="shared" si="904"/>
        <v>LWS-HTI</v>
      </c>
    </row>
    <row r="2216" spans="5:40" x14ac:dyDescent="0.3">
      <c r="E2216" s="12">
        <v>40986.638888888891</v>
      </c>
      <c r="F2216" s="16">
        <v>7.3</v>
      </c>
      <c r="G2216" s="16">
        <v>380.85000610351602</v>
      </c>
      <c r="H2216" s="29">
        <v>1.1770694439796376</v>
      </c>
      <c r="I2216" s="26">
        <v>206.5</v>
      </c>
      <c r="J2216" s="30">
        <v>0.10136986301369863</v>
      </c>
      <c r="K2216" s="31">
        <v>0.16093675996658607</v>
      </c>
      <c r="L2216" s="111">
        <f t="shared" si="884"/>
        <v>0.5</v>
      </c>
      <c r="M2216" s="112">
        <f t="shared" si="885"/>
        <v>9.9999999999999992E-2</v>
      </c>
      <c r="N2216" s="112" t="b">
        <f t="shared" si="886"/>
        <v>1</v>
      </c>
      <c r="O2216" s="112" t="b">
        <f t="shared" si="887"/>
        <v>1</v>
      </c>
      <c r="P2216" s="113">
        <f t="shared" si="888"/>
        <v>5</v>
      </c>
      <c r="Q2216" s="113">
        <f t="shared" si="889"/>
        <v>16</v>
      </c>
      <c r="R2216" s="114" t="str">
        <f t="shared" si="905"/>
        <v>0.5-0.1</v>
      </c>
      <c r="S2216" s="127">
        <f t="shared" si="890"/>
        <v>-1.2082008028820396E-2</v>
      </c>
      <c r="T2216" s="112" t="b">
        <f t="shared" si="891"/>
        <v>1</v>
      </c>
      <c r="U2216" s="22">
        <f t="shared" si="892"/>
        <v>7.2035215403656752</v>
      </c>
      <c r="V2216" s="22">
        <f t="shared" si="893"/>
        <v>0.4713774513005185</v>
      </c>
      <c r="W2216" s="81">
        <f t="shared" si="894"/>
        <v>8</v>
      </c>
      <c r="X2216" s="22">
        <f t="shared" si="895"/>
        <v>0.18961744387267557</v>
      </c>
      <c r="Y2216" s="3">
        <f>IF(U2216&gt;'Power Curve'!$C$37,0,INDEX(Ci,$W2216,1)*POWER(1-X2216,3)+INDEX(Ci,$W2216,2)*3*X2216*POWER(1-X2216,2)+INDEX(Ci,$W2216,3)*3*POWER(X2216,2)*(1-X2216)+INDEX(Ci,$W2216,4)*POWER(X2216,3))</f>
        <v>649.830924905963</v>
      </c>
      <c r="Z2216" s="3">
        <f t="shared" si="896"/>
        <v>641.9796624538734</v>
      </c>
      <c r="AA2216" s="3">
        <f t="shared" si="897"/>
        <v>380.85000610351602</v>
      </c>
      <c r="AB2216" s="3">
        <f t="shared" si="906"/>
        <v>261.12965635035738</v>
      </c>
      <c r="AC2216" s="3">
        <f t="shared" si="907"/>
        <v>261.12965635035738</v>
      </c>
      <c r="AE2216" s="34">
        <f t="shared" si="898"/>
        <v>7</v>
      </c>
      <c r="AF2216" s="73" t="b">
        <f>COUNTIF('Power Curve'!$D$2:$D$31,AE2216)&gt;0</f>
        <v>1</v>
      </c>
      <c r="AG2216" s="73" t="b">
        <f t="shared" si="899"/>
        <v>0</v>
      </c>
      <c r="AH2216" s="73" t="b">
        <f t="shared" si="908"/>
        <v>1</v>
      </c>
      <c r="AI2216" s="34" t="str">
        <f t="shared" si="900"/>
        <v>Inner</v>
      </c>
      <c r="AJ2216" s="35" t="str">
        <f t="shared" si="909"/>
        <v>0.4-0.5</v>
      </c>
      <c r="AK2216" s="36" t="str">
        <f t="shared" si="901"/>
        <v>15-16</v>
      </c>
      <c r="AL2216" s="36" t="str">
        <f t="shared" si="902"/>
        <v>Mar</v>
      </c>
      <c r="AM2216" s="35" t="str">
        <f t="shared" si="903"/>
        <v>205-215</v>
      </c>
      <c r="AN2216" s="36" t="str">
        <f t="shared" si="904"/>
        <v>Inner-TI</v>
      </c>
    </row>
    <row r="2217" spans="5:40" x14ac:dyDescent="0.3">
      <c r="E2217" s="12">
        <v>40987.236111111109</v>
      </c>
      <c r="F2217" s="16">
        <v>10.96</v>
      </c>
      <c r="G2217" s="16">
        <v>1701.7699432373049</v>
      </c>
      <c r="H2217" s="29">
        <v>1.1967792676563618</v>
      </c>
      <c r="I2217" s="26">
        <v>294.5</v>
      </c>
      <c r="J2217" s="30">
        <v>0.14416058394160583</v>
      </c>
      <c r="K2217" s="31">
        <v>0.13295811645837488</v>
      </c>
      <c r="L2217" s="111">
        <f t="shared" si="884"/>
        <v>1</v>
      </c>
      <c r="M2217" s="112">
        <f t="shared" si="885"/>
        <v>0.14000000000000001</v>
      </c>
      <c r="N2217" s="112" t="b">
        <f t="shared" si="886"/>
        <v>1</v>
      </c>
      <c r="O2217" s="112" t="b">
        <f t="shared" si="887"/>
        <v>1</v>
      </c>
      <c r="P2217" s="113">
        <f t="shared" si="888"/>
        <v>10</v>
      </c>
      <c r="Q2217" s="113">
        <f t="shared" si="889"/>
        <v>12</v>
      </c>
      <c r="R2217" s="114" t="str">
        <f t="shared" si="905"/>
        <v>1-0.14</v>
      </c>
      <c r="S2217" s="127">
        <f t="shared" si="890"/>
        <v>-3.1492945966296315E-3</v>
      </c>
      <c r="T2217" s="112" t="b">
        <f t="shared" si="891"/>
        <v>1</v>
      </c>
      <c r="U2217" s="22">
        <f t="shared" si="892"/>
        <v>10.87518224687452</v>
      </c>
      <c r="V2217" s="22">
        <f t="shared" si="893"/>
        <v>1.03884444938244</v>
      </c>
      <c r="W2217" s="81">
        <f t="shared" si="894"/>
        <v>11</v>
      </c>
      <c r="X2217" s="22">
        <f t="shared" si="895"/>
        <v>0.89796393391510221</v>
      </c>
      <c r="Y2217" s="3">
        <f>IF(U2217&gt;'Power Curve'!$C$37,0,INDEX(Ci,$W2217,1)*POWER(1-X2217,3)+INDEX(Ci,$W2217,2)*3*X2217*POWER(1-X2217,2)+INDEX(Ci,$W2217,3)*3*POWER(X2217,2)*(1-X2217)+INDEX(Ci,$W2217,4)*POWER(X2217,3))</f>
        <v>1756.4883062786168</v>
      </c>
      <c r="Z2217" s="3">
        <f t="shared" si="896"/>
        <v>1750.9566071466106</v>
      </c>
      <c r="AA2217" s="3">
        <f t="shared" si="897"/>
        <v>1701.7699432373049</v>
      </c>
      <c r="AB2217" s="3">
        <f t="shared" si="906"/>
        <v>49.186663909305707</v>
      </c>
      <c r="AC2217" s="3">
        <f t="shared" si="907"/>
        <v>49.186663909305707</v>
      </c>
      <c r="AE2217" s="34">
        <f t="shared" si="898"/>
        <v>11</v>
      </c>
      <c r="AF2217" s="73" t="b">
        <f>COUNTIF('Power Curve'!$D$2:$D$31,AE2217)&gt;0</f>
        <v>1</v>
      </c>
      <c r="AG2217" s="73" t="b">
        <f t="shared" si="899"/>
        <v>0</v>
      </c>
      <c r="AH2217" s="73" t="b">
        <f t="shared" si="908"/>
        <v>1</v>
      </c>
      <c r="AI2217" s="34" t="str">
        <f t="shared" si="900"/>
        <v>Outer</v>
      </c>
      <c r="AJ2217" s="35" t="str">
        <f t="shared" si="909"/>
        <v>1.0-1.1</v>
      </c>
      <c r="AK2217" s="36" t="str">
        <f t="shared" si="901"/>
        <v>5-6</v>
      </c>
      <c r="AL2217" s="36" t="str">
        <f t="shared" si="902"/>
        <v>Mar</v>
      </c>
      <c r="AM2217" s="35" t="str">
        <f t="shared" si="903"/>
        <v>285-295</v>
      </c>
      <c r="AN2217" s="36" t="str">
        <f t="shared" si="904"/>
        <v>HWS-HTI</v>
      </c>
    </row>
    <row r="2218" spans="5:40" x14ac:dyDescent="0.3">
      <c r="E2218" s="12">
        <v>40987.256944444445</v>
      </c>
      <c r="F2218" s="16">
        <v>10.87</v>
      </c>
      <c r="G2218" s="16">
        <v>1622.6499481201149</v>
      </c>
      <c r="H2218" s="29">
        <v>1.1972076739355584</v>
      </c>
      <c r="I2218" s="26">
        <v>293.39999999999998</v>
      </c>
      <c r="J2218" s="30">
        <v>0.11867525298988042</v>
      </c>
      <c r="K2218" s="31">
        <v>8.8541273990452543E-2</v>
      </c>
      <c r="L2218" s="111">
        <f t="shared" si="884"/>
        <v>1</v>
      </c>
      <c r="M2218" s="112">
        <f t="shared" si="885"/>
        <v>0.12</v>
      </c>
      <c r="N2218" s="112" t="b">
        <f t="shared" si="886"/>
        <v>1</v>
      </c>
      <c r="O2218" s="112" t="b">
        <f t="shared" si="887"/>
        <v>1</v>
      </c>
      <c r="P2218" s="113">
        <f t="shared" si="888"/>
        <v>10</v>
      </c>
      <c r="Q2218" s="113">
        <f t="shared" si="889"/>
        <v>14</v>
      </c>
      <c r="R2218" s="114" t="str">
        <f t="shared" si="905"/>
        <v>1-0.12</v>
      </c>
      <c r="S2218" s="127">
        <f t="shared" si="890"/>
        <v>-3.7188827238498106E-3</v>
      </c>
      <c r="T2218" s="112" t="b">
        <f t="shared" si="891"/>
        <v>1</v>
      </c>
      <c r="U2218" s="22">
        <f t="shared" si="892"/>
        <v>10.787165582085406</v>
      </c>
      <c r="V2218" s="22">
        <f t="shared" si="893"/>
        <v>1.0252411901105472</v>
      </c>
      <c r="W2218" s="81">
        <f t="shared" si="894"/>
        <v>11</v>
      </c>
      <c r="X2218" s="22">
        <f t="shared" si="895"/>
        <v>0.81254325404632133</v>
      </c>
      <c r="Y2218" s="3">
        <f>IF(U2218&gt;'Power Curve'!$C$37,0,INDEX(Ci,$W2218,1)*POWER(1-X2218,3)+INDEX(Ci,$W2218,2)*3*X2218*POWER(1-X2218,2)+INDEX(Ci,$W2218,3)*3*POWER(X2218,2)*(1-X2218)+INDEX(Ci,$W2218,4)*POWER(X2218,3))</f>
        <v>1738.4433251917656</v>
      </c>
      <c r="Z2218" s="3">
        <f t="shared" si="896"/>
        <v>1731.978258343318</v>
      </c>
      <c r="AA2218" s="3">
        <f t="shared" si="897"/>
        <v>1622.6499481201149</v>
      </c>
      <c r="AB2218" s="3">
        <f t="shared" si="906"/>
        <v>109.32831022320306</v>
      </c>
      <c r="AC2218" s="3">
        <f t="shared" si="907"/>
        <v>109.32831022320306</v>
      </c>
      <c r="AE2218" s="34">
        <f t="shared" si="898"/>
        <v>11</v>
      </c>
      <c r="AF2218" s="73" t="b">
        <f>COUNTIF('Power Curve'!$D$2:$D$31,AE2218)&gt;0</f>
        <v>1</v>
      </c>
      <c r="AG2218" s="73" t="b">
        <f t="shared" si="899"/>
        <v>0</v>
      </c>
      <c r="AH2218" s="73" t="b">
        <f t="shared" si="908"/>
        <v>1</v>
      </c>
      <c r="AI2218" s="34" t="str">
        <f t="shared" si="900"/>
        <v>Outer</v>
      </c>
      <c r="AJ2218" s="35" t="str">
        <f t="shared" si="909"/>
        <v>1.0-1.1</v>
      </c>
      <c r="AK2218" s="36" t="str">
        <f t="shared" si="901"/>
        <v>6-7</v>
      </c>
      <c r="AL2218" s="36" t="str">
        <f t="shared" si="902"/>
        <v>Mar</v>
      </c>
      <c r="AM2218" s="35" t="str">
        <f t="shared" si="903"/>
        <v>285-295</v>
      </c>
      <c r="AN2218" s="36" t="str">
        <f t="shared" si="904"/>
        <v>Inner-TI</v>
      </c>
    </row>
    <row r="2219" spans="5:40" x14ac:dyDescent="0.3">
      <c r="E2219" s="12">
        <v>40987.263888888891</v>
      </c>
      <c r="F2219" s="16">
        <v>10.26</v>
      </c>
      <c r="G2219" s="16">
        <v>1643.909988403318</v>
      </c>
      <c r="H2219" s="29">
        <v>1.1977012944012553</v>
      </c>
      <c r="I2219" s="26">
        <v>291.2</v>
      </c>
      <c r="J2219" s="30">
        <v>0.14132553606237816</v>
      </c>
      <c r="K2219" s="31">
        <v>0.1510246584829508</v>
      </c>
      <c r="L2219" s="111">
        <f t="shared" si="884"/>
        <v>0.9</v>
      </c>
      <c r="M2219" s="112">
        <f t="shared" si="885"/>
        <v>0.14000000000000001</v>
      </c>
      <c r="N2219" s="112" t="b">
        <f t="shared" si="886"/>
        <v>1</v>
      </c>
      <c r="O2219" s="112" t="b">
        <f t="shared" si="887"/>
        <v>1</v>
      </c>
      <c r="P2219" s="113">
        <f t="shared" si="888"/>
        <v>9</v>
      </c>
      <c r="Q2219" s="113">
        <f t="shared" si="889"/>
        <v>12</v>
      </c>
      <c r="R2219" s="114" t="str">
        <f t="shared" si="905"/>
        <v>0.9-0.14</v>
      </c>
      <c r="S2219" s="127">
        <f t="shared" si="890"/>
        <v>2.6289869952386964E-3</v>
      </c>
      <c r="T2219" s="112" t="b">
        <f t="shared" si="891"/>
        <v>1</v>
      </c>
      <c r="U2219" s="22">
        <f t="shared" si="892"/>
        <v>10.183213225333636</v>
      </c>
      <c r="V2219" s="22">
        <f t="shared" si="893"/>
        <v>0.9318984064859942</v>
      </c>
      <c r="W2219" s="81">
        <f t="shared" si="894"/>
        <v>11</v>
      </c>
      <c r="X2219" s="22">
        <f t="shared" si="895"/>
        <v>0.22640401500906537</v>
      </c>
      <c r="Y2219" s="3">
        <f>IF(U2219&gt;'Power Curve'!$C$37,0,INDEX(Ci,$W2219,1)*POWER(1-X2219,3)+INDEX(Ci,$W2219,2)*3*X2219*POWER(1-X2219,2)+INDEX(Ci,$W2219,3)*3*POWER(X2219,2)*(1-X2219)+INDEX(Ci,$W2219,4)*POWER(X2219,3))</f>
        <v>1585.6539432326579</v>
      </c>
      <c r="Z2219" s="3">
        <f t="shared" si="896"/>
        <v>1589.8226068283655</v>
      </c>
      <c r="AA2219" s="3">
        <f t="shared" si="897"/>
        <v>1643.909988403318</v>
      </c>
      <c r="AB2219" s="3">
        <f t="shared" si="906"/>
        <v>-54.087381574952587</v>
      </c>
      <c r="AC2219" s="3">
        <f t="shared" si="907"/>
        <v>54.087381574952587</v>
      </c>
      <c r="AE2219" s="34">
        <f t="shared" si="898"/>
        <v>10</v>
      </c>
      <c r="AF2219" s="73" t="b">
        <f>COUNTIF('Power Curve'!$D$2:$D$31,AE2219)&gt;0</f>
        <v>1</v>
      </c>
      <c r="AG2219" s="73" t="b">
        <f t="shared" si="899"/>
        <v>0</v>
      </c>
      <c r="AH2219" s="73" t="b">
        <f t="shared" si="908"/>
        <v>1</v>
      </c>
      <c r="AI2219" s="34" t="str">
        <f t="shared" si="900"/>
        <v>Outer</v>
      </c>
      <c r="AJ2219" s="35" t="str">
        <f t="shared" si="909"/>
        <v>0.9-1.0</v>
      </c>
      <c r="AK2219" s="36" t="str">
        <f t="shared" si="901"/>
        <v>6-7</v>
      </c>
      <c r="AL2219" s="36" t="str">
        <f t="shared" si="902"/>
        <v>Mar</v>
      </c>
      <c r="AM2219" s="35" t="str">
        <f t="shared" si="903"/>
        <v>285-295</v>
      </c>
      <c r="AN2219" s="36" t="str">
        <f t="shared" si="904"/>
        <v>HWS-HTI</v>
      </c>
    </row>
    <row r="2220" spans="5:40" x14ac:dyDescent="0.3">
      <c r="E2220" s="12">
        <v>40987.326388888891</v>
      </c>
      <c r="F2220" s="16">
        <v>12.65</v>
      </c>
      <c r="G2220" s="16">
        <v>1919.5900421142551</v>
      </c>
      <c r="H2220" s="29">
        <v>1.1990401540375768</v>
      </c>
      <c r="I2220" s="26">
        <v>297.10000000000002</v>
      </c>
      <c r="J2220" s="30">
        <v>0.12727272727272729</v>
      </c>
      <c r="K2220" s="31">
        <v>0.11354237687096053</v>
      </c>
      <c r="L2220" s="111">
        <f t="shared" si="884"/>
        <v>1.3000000000000003</v>
      </c>
      <c r="M2220" s="112">
        <f t="shared" si="885"/>
        <v>0.13</v>
      </c>
      <c r="N2220" s="112" t="b">
        <f t="shared" si="886"/>
        <v>1</v>
      </c>
      <c r="O2220" s="112" t="b">
        <f t="shared" si="887"/>
        <v>1</v>
      </c>
      <c r="P2220" s="113">
        <f t="shared" si="888"/>
        <v>13.000000000000002</v>
      </c>
      <c r="Q2220" s="113">
        <f t="shared" si="889"/>
        <v>13</v>
      </c>
      <c r="R2220" s="114" t="str">
        <f t="shared" si="905"/>
        <v>1.3-0.13</v>
      </c>
      <c r="S2220" s="127">
        <f t="shared" si="890"/>
        <v>-3.4559656700221307E-3</v>
      </c>
      <c r="T2220" s="112" t="b">
        <f t="shared" si="891"/>
        <v>1</v>
      </c>
      <c r="U2220" s="22">
        <f t="shared" si="892"/>
        <v>12.560002861563287</v>
      </c>
      <c r="V2220" s="22">
        <f t="shared" si="893"/>
        <v>1.2992389065361487</v>
      </c>
      <c r="W2220" s="81">
        <f t="shared" si="894"/>
        <v>13</v>
      </c>
      <c r="X2220" s="22">
        <f t="shared" si="895"/>
        <v>0.55744777781169375</v>
      </c>
      <c r="Y2220" s="3">
        <f>IF(U2220&gt;'Power Curve'!$C$37,0,INDEX(Ci,$W2220,1)*POWER(1-X2220,3)+INDEX(Ci,$W2220,2)*3*X2220*POWER(1-X2220,2)+INDEX(Ci,$W2220,3)*3*POWER(X2220,2)*(1-X2220)+INDEX(Ci,$W2220,4)*POWER(X2220,3))</f>
        <v>1940.6551575575004</v>
      </c>
      <c r="Z2220" s="3">
        <f t="shared" si="896"/>
        <v>1933.9483199556303</v>
      </c>
      <c r="AA2220" s="3">
        <f t="shared" si="897"/>
        <v>1919.5900421142551</v>
      </c>
      <c r="AB2220" s="3">
        <f t="shared" si="906"/>
        <v>14.358277841375184</v>
      </c>
      <c r="AC2220" s="3">
        <f t="shared" si="907"/>
        <v>14.358277841375184</v>
      </c>
      <c r="AE2220" s="34">
        <f t="shared" si="898"/>
        <v>13</v>
      </c>
      <c r="AF2220" s="73" t="b">
        <f>COUNTIF('Power Curve'!$D$2:$D$31,AE2220)&gt;0</f>
        <v>1</v>
      </c>
      <c r="AG2220" s="73" t="b">
        <f t="shared" si="899"/>
        <v>0</v>
      </c>
      <c r="AH2220" s="73" t="b">
        <f t="shared" si="908"/>
        <v>1</v>
      </c>
      <c r="AI2220" s="34" t="str">
        <f t="shared" si="900"/>
        <v>Inner</v>
      </c>
      <c r="AJ2220" s="35" t="str">
        <f t="shared" si="909"/>
        <v>1.2-1.3</v>
      </c>
      <c r="AK2220" s="36" t="str">
        <f t="shared" si="901"/>
        <v>7-8</v>
      </c>
      <c r="AL2220" s="36" t="str">
        <f t="shared" si="902"/>
        <v>Mar</v>
      </c>
      <c r="AM2220" s="35" t="str">
        <f t="shared" si="903"/>
        <v>295-305</v>
      </c>
      <c r="AN2220" s="36" t="str">
        <f t="shared" si="904"/>
        <v>Inner-TI</v>
      </c>
    </row>
    <row r="2221" spans="5:40" x14ac:dyDescent="0.3">
      <c r="E2221" s="12">
        <v>40987.333333333336</v>
      </c>
      <c r="F2221" s="16">
        <v>11.12</v>
      </c>
      <c r="G2221" s="16">
        <v>1853.480041503906</v>
      </c>
      <c r="H2221" s="29">
        <v>1.1985009167653142</v>
      </c>
      <c r="I2221" s="26">
        <v>299.5</v>
      </c>
      <c r="J2221" s="30">
        <v>0.16187050359712232</v>
      </c>
      <c r="K2221" s="31">
        <v>0.17207900168596452</v>
      </c>
      <c r="L2221" s="111">
        <f t="shared" si="884"/>
        <v>1.1000000000000001</v>
      </c>
      <c r="M2221" s="112">
        <f t="shared" si="885"/>
        <v>0.16</v>
      </c>
      <c r="N2221" s="112" t="b">
        <f t="shared" si="886"/>
        <v>1</v>
      </c>
      <c r="O2221" s="112" t="b">
        <f t="shared" si="887"/>
        <v>1</v>
      </c>
      <c r="P2221" s="113">
        <f t="shared" si="888"/>
        <v>11</v>
      </c>
      <c r="Q2221" s="113">
        <f t="shared" si="889"/>
        <v>10</v>
      </c>
      <c r="R2221" s="114" t="str">
        <f t="shared" si="905"/>
        <v>1.1-0.16</v>
      </c>
      <c r="S2221" s="127">
        <f t="shared" si="890"/>
        <v>-1.5477473835889021E-2</v>
      </c>
      <c r="T2221" s="112" t="b">
        <f t="shared" si="891"/>
        <v>1</v>
      </c>
      <c r="U2221" s="22">
        <f t="shared" si="892"/>
        <v>11.039232524932142</v>
      </c>
      <c r="V2221" s="22">
        <f t="shared" si="893"/>
        <v>1.0641989486853944</v>
      </c>
      <c r="W2221" s="81">
        <f t="shared" si="894"/>
        <v>12</v>
      </c>
      <c r="X2221" s="22">
        <f t="shared" si="895"/>
        <v>5.6745525052062977E-2</v>
      </c>
      <c r="Y2221" s="3">
        <f>IF(U2221&gt;'Power Curve'!$C$37,0,INDEX(Ci,$W2221,1)*POWER(1-X2221,3)+INDEX(Ci,$W2221,2)*3*X2221*POWER(1-X2221,2)+INDEX(Ci,$W2221,3)*3*POWER(X2221,2)*(1-X2221)+INDEX(Ci,$W2221,4)*POWER(X2221,3))</f>
        <v>1786.465208770825</v>
      </c>
      <c r="Z2221" s="3">
        <f t="shared" si="896"/>
        <v>1758.8152402433486</v>
      </c>
      <c r="AA2221" s="3">
        <f t="shared" si="897"/>
        <v>1853.480041503906</v>
      </c>
      <c r="AB2221" s="3">
        <f t="shared" si="906"/>
        <v>-94.664801260557397</v>
      </c>
      <c r="AC2221" s="3">
        <f t="shared" si="907"/>
        <v>94.664801260557397</v>
      </c>
      <c r="AE2221" s="34">
        <f t="shared" si="898"/>
        <v>11</v>
      </c>
      <c r="AF2221" s="73" t="b">
        <f>COUNTIF('Power Curve'!$D$2:$D$31,AE2221)&gt;0</f>
        <v>1</v>
      </c>
      <c r="AG2221" s="73" t="b">
        <f t="shared" si="899"/>
        <v>0</v>
      </c>
      <c r="AH2221" s="73" t="b">
        <f t="shared" si="908"/>
        <v>1</v>
      </c>
      <c r="AI2221" s="34" t="str">
        <f t="shared" si="900"/>
        <v>Outer</v>
      </c>
      <c r="AJ2221" s="35" t="str">
        <f t="shared" si="909"/>
        <v>1.0-1.1</v>
      </c>
      <c r="AK2221" s="36" t="str">
        <f t="shared" si="901"/>
        <v>8-9</v>
      </c>
      <c r="AL2221" s="36" t="str">
        <f t="shared" si="902"/>
        <v>Mar</v>
      </c>
      <c r="AM2221" s="35" t="str">
        <f t="shared" si="903"/>
        <v>295-305</v>
      </c>
      <c r="AN2221" s="36" t="str">
        <f t="shared" si="904"/>
        <v>HWS-HTI</v>
      </c>
    </row>
    <row r="2222" spans="5:40" x14ac:dyDescent="0.3">
      <c r="E2222" s="12">
        <v>40987.340277777781</v>
      </c>
      <c r="F2222" s="16">
        <v>12</v>
      </c>
      <c r="G2222" s="16">
        <v>1870.76000976563</v>
      </c>
      <c r="H2222" s="29">
        <v>1.1980968059253871</v>
      </c>
      <c r="I2222" s="26">
        <v>299.5</v>
      </c>
      <c r="J2222" s="30">
        <v>0.13416666666666668</v>
      </c>
      <c r="K2222" s="31">
        <v>9.9592871612122533E-2</v>
      </c>
      <c r="L2222" s="111">
        <f t="shared" si="884"/>
        <v>1.2000000000000002</v>
      </c>
      <c r="M2222" s="112">
        <f t="shared" si="885"/>
        <v>0.13</v>
      </c>
      <c r="N2222" s="112" t="b">
        <f t="shared" si="886"/>
        <v>1</v>
      </c>
      <c r="O2222" s="112" t="b">
        <f t="shared" si="887"/>
        <v>1</v>
      </c>
      <c r="P2222" s="113">
        <f t="shared" si="888"/>
        <v>12</v>
      </c>
      <c r="Q2222" s="113">
        <f t="shared" si="889"/>
        <v>13</v>
      </c>
      <c r="R2222" s="114" t="str">
        <f t="shared" si="905"/>
        <v>1.2-0.13</v>
      </c>
      <c r="S2222" s="127">
        <f t="shared" si="890"/>
        <v>2.7735419214426767E-4</v>
      </c>
      <c r="T2222" s="112" t="b">
        <f t="shared" si="891"/>
        <v>1</v>
      </c>
      <c r="U2222" s="22">
        <f t="shared" si="892"/>
        <v>11.911501778839034</v>
      </c>
      <c r="V2222" s="22">
        <f t="shared" si="893"/>
        <v>1.1990109737061789</v>
      </c>
      <c r="W2222" s="81">
        <f t="shared" si="894"/>
        <v>12</v>
      </c>
      <c r="X2222" s="22">
        <f t="shared" si="895"/>
        <v>0.89691908955523481</v>
      </c>
      <c r="Y2222" s="3">
        <f>IF(U2222&gt;'Power Curve'!$C$37,0,INDEX(Ci,$W2222,1)*POWER(1-X2222,3)+INDEX(Ci,$W2222,2)*3*X2222*POWER(1-X2222,2)+INDEX(Ci,$W2222,3)*3*POWER(X2222,2)*(1-X2222)+INDEX(Ci,$W2222,4)*POWER(X2222,3))</f>
        <v>1909.7097333400307</v>
      </c>
      <c r="Z2222" s="3">
        <f t="shared" si="896"/>
        <v>1910.2393993403514</v>
      </c>
      <c r="AA2222" s="3">
        <f t="shared" si="897"/>
        <v>1870.76000976563</v>
      </c>
      <c r="AB2222" s="3">
        <f t="shared" si="906"/>
        <v>39.479389574721381</v>
      </c>
      <c r="AC2222" s="3">
        <f t="shared" si="907"/>
        <v>39.479389574721381</v>
      </c>
      <c r="AE2222" s="34">
        <f t="shared" si="898"/>
        <v>12</v>
      </c>
      <c r="AF2222" s="73" t="b">
        <f>COUNTIF('Power Curve'!$D$2:$D$31,AE2222)&gt;0</f>
        <v>1</v>
      </c>
      <c r="AG2222" s="73" t="b">
        <f t="shared" si="899"/>
        <v>0</v>
      </c>
      <c r="AH2222" s="73" t="b">
        <f t="shared" si="908"/>
        <v>1</v>
      </c>
      <c r="AI2222" s="34" t="str">
        <f t="shared" si="900"/>
        <v>Outer</v>
      </c>
      <c r="AJ2222" s="35" t="str">
        <f t="shared" si="909"/>
        <v>1.1-1.2</v>
      </c>
      <c r="AK2222" s="36" t="str">
        <f t="shared" si="901"/>
        <v>8-9</v>
      </c>
      <c r="AL2222" s="36" t="str">
        <f t="shared" si="902"/>
        <v>Mar</v>
      </c>
      <c r="AM2222" s="35" t="str">
        <f t="shared" si="903"/>
        <v>295-305</v>
      </c>
      <c r="AN2222" s="36" t="str">
        <f t="shared" si="904"/>
        <v>Inner-TI</v>
      </c>
    </row>
    <row r="2223" spans="5:40" x14ac:dyDescent="0.3">
      <c r="E2223" s="12">
        <v>40987.347222222219</v>
      </c>
      <c r="F2223" s="16">
        <v>10.89</v>
      </c>
      <c r="G2223" s="16">
        <v>1787.479980468748</v>
      </c>
      <c r="H2223" s="29">
        <v>1.1980191366187918</v>
      </c>
      <c r="I2223" s="26">
        <v>298.5</v>
      </c>
      <c r="J2223" s="30">
        <v>0.15886134067952248</v>
      </c>
      <c r="K2223" s="31">
        <v>0.18452791308248095</v>
      </c>
      <c r="L2223" s="111">
        <f t="shared" si="884"/>
        <v>1</v>
      </c>
      <c r="M2223" s="112">
        <f t="shared" si="885"/>
        <v>0.16</v>
      </c>
      <c r="N2223" s="112" t="b">
        <f t="shared" si="886"/>
        <v>1</v>
      </c>
      <c r="O2223" s="112" t="b">
        <f t="shared" si="887"/>
        <v>1</v>
      </c>
      <c r="P2223" s="113">
        <f t="shared" si="888"/>
        <v>10</v>
      </c>
      <c r="Q2223" s="113">
        <f t="shared" si="889"/>
        <v>10</v>
      </c>
      <c r="R2223" s="114" t="str">
        <f t="shared" si="905"/>
        <v>1-0.16</v>
      </c>
      <c r="S2223" s="127">
        <f t="shared" si="890"/>
        <v>-1.209348127692573E-2</v>
      </c>
      <c r="T2223" s="112" t="b">
        <f t="shared" si="891"/>
        <v>1</v>
      </c>
      <c r="U2223" s="22">
        <f t="shared" si="892"/>
        <v>10.809454271846574</v>
      </c>
      <c r="V2223" s="22">
        <f t="shared" si="893"/>
        <v>1.028685978962504</v>
      </c>
      <c r="W2223" s="81">
        <f t="shared" si="894"/>
        <v>11</v>
      </c>
      <c r="X2223" s="22">
        <f t="shared" si="895"/>
        <v>0.83417455577020627</v>
      </c>
      <c r="Y2223" s="3">
        <f>IF(U2223&gt;'Power Curve'!$C$37,0,INDEX(Ci,$W2223,1)*POWER(1-X2223,3)+INDEX(Ci,$W2223,2)*3*X2223*POWER(1-X2223,2)+INDEX(Ci,$W2223,3)*3*POWER(X2223,2)*(1-X2223)+INDEX(Ci,$W2223,4)*POWER(X2223,3))</f>
        <v>1743.1441271319813</v>
      </c>
      <c r="Z2223" s="3">
        <f t="shared" si="896"/>
        <v>1722.0634462675275</v>
      </c>
      <c r="AA2223" s="3">
        <f t="shared" si="897"/>
        <v>1787.479980468748</v>
      </c>
      <c r="AB2223" s="3">
        <f t="shared" si="906"/>
        <v>-65.416534201220429</v>
      </c>
      <c r="AC2223" s="3">
        <f t="shared" si="907"/>
        <v>65.416534201220429</v>
      </c>
      <c r="AE2223" s="34">
        <f t="shared" si="898"/>
        <v>11</v>
      </c>
      <c r="AF2223" s="73" t="b">
        <f>COUNTIF('Power Curve'!$D$2:$D$31,AE2223)&gt;0</f>
        <v>1</v>
      </c>
      <c r="AG2223" s="73" t="b">
        <f t="shared" si="899"/>
        <v>0</v>
      </c>
      <c r="AH2223" s="73" t="b">
        <f t="shared" si="908"/>
        <v>1</v>
      </c>
      <c r="AI2223" s="34" t="str">
        <f t="shared" si="900"/>
        <v>Outer</v>
      </c>
      <c r="AJ2223" s="35" t="str">
        <f t="shared" si="909"/>
        <v>1.0-1.1</v>
      </c>
      <c r="AK2223" s="36" t="str">
        <f t="shared" si="901"/>
        <v>8-9</v>
      </c>
      <c r="AL2223" s="36" t="str">
        <f t="shared" si="902"/>
        <v>Mar</v>
      </c>
      <c r="AM2223" s="35" t="str">
        <f t="shared" si="903"/>
        <v>295-305</v>
      </c>
      <c r="AN2223" s="36" t="str">
        <f t="shared" si="904"/>
        <v>HWS-HTI</v>
      </c>
    </row>
    <row r="2224" spans="5:40" x14ac:dyDescent="0.3">
      <c r="E2224" s="12">
        <v>40987.354166666664</v>
      </c>
      <c r="F2224" s="16">
        <v>10.85</v>
      </c>
      <c r="G2224" s="16">
        <v>1771.130050659177</v>
      </c>
      <c r="H2224" s="29">
        <v>1.1982555522045872</v>
      </c>
      <c r="I2224" s="26">
        <v>298.60000000000002</v>
      </c>
      <c r="J2224" s="30">
        <v>0.14930875576036867</v>
      </c>
      <c r="K2224" s="31">
        <v>0.10395944437180792</v>
      </c>
      <c r="L2224" s="111">
        <f t="shared" si="884"/>
        <v>1</v>
      </c>
      <c r="M2224" s="112">
        <f t="shared" si="885"/>
        <v>0.15000000000000002</v>
      </c>
      <c r="N2224" s="112" t="b">
        <f t="shared" si="886"/>
        <v>1</v>
      </c>
      <c r="O2224" s="112" t="b">
        <f t="shared" si="887"/>
        <v>1</v>
      </c>
      <c r="P2224" s="113">
        <f t="shared" si="888"/>
        <v>10</v>
      </c>
      <c r="Q2224" s="113">
        <f t="shared" si="889"/>
        <v>10.999999999999998</v>
      </c>
      <c r="R2224" s="114" t="str">
        <f t="shared" si="905"/>
        <v>1-0.15</v>
      </c>
      <c r="S2224" s="127">
        <f t="shared" si="890"/>
        <v>-1.7592900824812019E-2</v>
      </c>
      <c r="T2224" s="112" t="b">
        <f t="shared" si="891"/>
        <v>1</v>
      </c>
      <c r="U2224" s="22">
        <f t="shared" si="892"/>
        <v>10.770458506965673</v>
      </c>
      <c r="V2224" s="22">
        <f t="shared" si="893"/>
        <v>1.0226590577942039</v>
      </c>
      <c r="W2224" s="81">
        <f t="shared" si="894"/>
        <v>11</v>
      </c>
      <c r="X2224" s="22">
        <f t="shared" si="895"/>
        <v>0.79632894146397404</v>
      </c>
      <c r="Y2224" s="3">
        <f>IF(U2224&gt;'Power Curve'!$C$37,0,INDEX(Ci,$W2224,1)*POWER(1-X2224,3)+INDEX(Ci,$W2224,2)*3*X2224*POWER(1-X2224,2)+INDEX(Ci,$W2224,3)*3*POWER(X2224,2)*(1-X2224)+INDEX(Ci,$W2224,4)*POWER(X2224,3))</f>
        <v>1734.8635645565776</v>
      </c>
      <c r="Z2224" s="3">
        <f t="shared" si="896"/>
        <v>1704.3422819207537</v>
      </c>
      <c r="AA2224" s="3">
        <f t="shared" si="897"/>
        <v>1771.130050659177</v>
      </c>
      <c r="AB2224" s="3">
        <f t="shared" si="906"/>
        <v>-66.78776873842321</v>
      </c>
      <c r="AC2224" s="3">
        <f t="shared" si="907"/>
        <v>66.78776873842321</v>
      </c>
      <c r="AE2224" s="34">
        <f t="shared" si="898"/>
        <v>11</v>
      </c>
      <c r="AF2224" s="73" t="b">
        <f>COUNTIF('Power Curve'!$D$2:$D$31,AE2224)&gt;0</f>
        <v>1</v>
      </c>
      <c r="AG2224" s="73" t="b">
        <f t="shared" si="899"/>
        <v>0</v>
      </c>
      <c r="AH2224" s="73" t="b">
        <f t="shared" si="908"/>
        <v>1</v>
      </c>
      <c r="AI2224" s="34" t="str">
        <f t="shared" si="900"/>
        <v>Outer</v>
      </c>
      <c r="AJ2224" s="35" t="str">
        <f t="shared" si="909"/>
        <v>1.0-1.1</v>
      </c>
      <c r="AK2224" s="36" t="str">
        <f t="shared" si="901"/>
        <v>8-9</v>
      </c>
      <c r="AL2224" s="36" t="str">
        <f t="shared" si="902"/>
        <v>Mar</v>
      </c>
      <c r="AM2224" s="35" t="str">
        <f t="shared" si="903"/>
        <v>295-305</v>
      </c>
      <c r="AN2224" s="36" t="str">
        <f t="shared" si="904"/>
        <v>HWS-HTI</v>
      </c>
    </row>
    <row r="2225" spans="5:40" x14ac:dyDescent="0.3">
      <c r="E2225" s="12">
        <v>40987.361111111109</v>
      </c>
      <c r="F2225" s="16">
        <v>10.68</v>
      </c>
      <c r="G2225" s="16">
        <v>1737.6099548339839</v>
      </c>
      <c r="H2225" s="29">
        <v>1.1981658121252738</v>
      </c>
      <c r="I2225" s="26">
        <v>298.10000000000002</v>
      </c>
      <c r="J2225" s="30">
        <v>0.17322097378277154</v>
      </c>
      <c r="K2225" s="31">
        <v>0.10298733754409437</v>
      </c>
      <c r="L2225" s="111">
        <f t="shared" si="884"/>
        <v>1</v>
      </c>
      <c r="M2225" s="112">
        <f t="shared" si="885"/>
        <v>0.17</v>
      </c>
      <c r="N2225" s="112" t="b">
        <f t="shared" si="886"/>
        <v>1</v>
      </c>
      <c r="O2225" s="112" t="b">
        <f t="shared" si="887"/>
        <v>1</v>
      </c>
      <c r="P2225" s="113">
        <f t="shared" si="888"/>
        <v>10</v>
      </c>
      <c r="Q2225" s="113">
        <f t="shared" si="889"/>
        <v>9</v>
      </c>
      <c r="R2225" s="114" t="str">
        <f t="shared" si="905"/>
        <v>1-0.17</v>
      </c>
      <c r="S2225" s="127">
        <f t="shared" si="890"/>
        <v>-1.9134996662948628E-2</v>
      </c>
      <c r="T2225" s="112" t="b">
        <f t="shared" si="891"/>
        <v>1</v>
      </c>
      <c r="U2225" s="22">
        <f t="shared" si="892"/>
        <v>10.601440110684328</v>
      </c>
      <c r="V2225" s="22">
        <f t="shared" si="893"/>
        <v>0.99653671980464809</v>
      </c>
      <c r="W2225" s="81">
        <f t="shared" si="894"/>
        <v>11</v>
      </c>
      <c r="X2225" s="22">
        <f t="shared" si="895"/>
        <v>0.63229561487433539</v>
      </c>
      <c r="Y2225" s="3">
        <f>IF(U2225&gt;'Power Curve'!$C$37,0,INDEX(Ci,$W2225,1)*POWER(1-X2225,3)+INDEX(Ci,$W2225,2)*3*X2225*POWER(1-X2225,2)+INDEX(Ci,$W2225,3)*3*POWER(X2225,2)*(1-X2225)+INDEX(Ci,$W2225,4)*POWER(X2225,3))</f>
        <v>1696.1543992371223</v>
      </c>
      <c r="Z2225" s="3">
        <f t="shared" si="896"/>
        <v>1663.6984904678743</v>
      </c>
      <c r="AA2225" s="3">
        <f t="shared" si="897"/>
        <v>1737.6099548339839</v>
      </c>
      <c r="AB2225" s="3">
        <f t="shared" si="906"/>
        <v>-73.911464366109612</v>
      </c>
      <c r="AC2225" s="3">
        <f t="shared" si="907"/>
        <v>73.911464366109612</v>
      </c>
      <c r="AE2225" s="34">
        <f t="shared" si="898"/>
        <v>11</v>
      </c>
      <c r="AF2225" s="73" t="b">
        <f>COUNTIF('Power Curve'!$D$2:$D$31,AE2225)&gt;0</f>
        <v>1</v>
      </c>
      <c r="AG2225" s="73" t="b">
        <f t="shared" si="899"/>
        <v>0</v>
      </c>
      <c r="AH2225" s="73" t="b">
        <f t="shared" si="908"/>
        <v>1</v>
      </c>
      <c r="AI2225" s="34" t="str">
        <f t="shared" si="900"/>
        <v>Outer</v>
      </c>
      <c r="AJ2225" s="35" t="str">
        <f t="shared" si="909"/>
        <v>0.9-1.0</v>
      </c>
      <c r="AK2225" s="36" t="str">
        <f t="shared" si="901"/>
        <v>8-9</v>
      </c>
      <c r="AL2225" s="36" t="str">
        <f t="shared" si="902"/>
        <v>Mar</v>
      </c>
      <c r="AM2225" s="35" t="str">
        <f t="shared" si="903"/>
        <v>295-305</v>
      </c>
      <c r="AN2225" s="36" t="str">
        <f t="shared" si="904"/>
        <v>HWS-HTI</v>
      </c>
    </row>
    <row r="2226" spans="5:40" x14ac:dyDescent="0.3">
      <c r="E2226" s="12">
        <v>40987.368055555555</v>
      </c>
      <c r="F2226" s="16">
        <v>10.17</v>
      </c>
      <c r="G2226" s="16">
        <v>1825.5099792480469</v>
      </c>
      <c r="H2226" s="29">
        <v>1.1983124436988895</v>
      </c>
      <c r="I2226" s="26">
        <v>299</v>
      </c>
      <c r="J2226" s="30">
        <v>0.14060963618485742</v>
      </c>
      <c r="K2226" s="31">
        <v>0.16833888091666543</v>
      </c>
      <c r="L2226" s="111">
        <f t="shared" si="884"/>
        <v>0.9</v>
      </c>
      <c r="M2226" s="112">
        <f t="shared" si="885"/>
        <v>0.14000000000000001</v>
      </c>
      <c r="N2226" s="112" t="b">
        <f t="shared" si="886"/>
        <v>1</v>
      </c>
      <c r="O2226" s="112" t="b">
        <f t="shared" si="887"/>
        <v>1</v>
      </c>
      <c r="P2226" s="113">
        <f t="shared" si="888"/>
        <v>9</v>
      </c>
      <c r="Q2226" s="113">
        <f t="shared" si="889"/>
        <v>12</v>
      </c>
      <c r="R2226" s="114" t="str">
        <f t="shared" si="905"/>
        <v>0.9-0.14</v>
      </c>
      <c r="S2226" s="127">
        <f t="shared" si="890"/>
        <v>2.6289869952386964E-3</v>
      </c>
      <c r="T2226" s="112" t="b">
        <f t="shared" si="891"/>
        <v>1</v>
      </c>
      <c r="U2226" s="22">
        <f t="shared" si="892"/>
        <v>10.095603365906012</v>
      </c>
      <c r="V2226" s="22">
        <f t="shared" si="893"/>
        <v>0.91835802029408897</v>
      </c>
      <c r="W2226" s="81">
        <f t="shared" si="894"/>
        <v>11</v>
      </c>
      <c r="X2226" s="22">
        <f t="shared" si="895"/>
        <v>0.14137814208549146</v>
      </c>
      <c r="Y2226" s="3">
        <f>IF(U2226&gt;'Power Curve'!$C$37,0,INDEX(Ci,$W2226,1)*POWER(1-X2226,3)+INDEX(Ci,$W2226,2)*3*X2226*POWER(1-X2226,2)+INDEX(Ci,$W2226,3)*3*POWER(X2226,2)*(1-X2226)+INDEX(Ci,$W2226,4)*POWER(X2226,3))</f>
        <v>1560.8183218142331</v>
      </c>
      <c r="Z2226" s="3">
        <f t="shared" si="896"/>
        <v>1564.9216928842129</v>
      </c>
      <c r="AA2226" s="3">
        <f t="shared" si="897"/>
        <v>1825.5099792480469</v>
      </c>
      <c r="AB2226" s="3">
        <f t="shared" si="906"/>
        <v>-260.58828636383396</v>
      </c>
      <c r="AC2226" s="3">
        <f t="shared" si="907"/>
        <v>260.58828636383396</v>
      </c>
      <c r="AE2226" s="34">
        <f t="shared" si="898"/>
        <v>10</v>
      </c>
      <c r="AF2226" s="73" t="b">
        <f>COUNTIF('Power Curve'!$D$2:$D$31,AE2226)&gt;0</f>
        <v>1</v>
      </c>
      <c r="AG2226" s="73" t="b">
        <f t="shared" si="899"/>
        <v>0</v>
      </c>
      <c r="AH2226" s="73" t="b">
        <f t="shared" si="908"/>
        <v>1</v>
      </c>
      <c r="AI2226" s="34" t="str">
        <f t="shared" si="900"/>
        <v>Outer</v>
      </c>
      <c r="AJ2226" s="35" t="str">
        <f t="shared" si="909"/>
        <v>0.9-1.0</v>
      </c>
      <c r="AK2226" s="36" t="str">
        <f t="shared" si="901"/>
        <v>8-9</v>
      </c>
      <c r="AL2226" s="36" t="str">
        <f t="shared" si="902"/>
        <v>Mar</v>
      </c>
      <c r="AM2226" s="35" t="str">
        <f t="shared" si="903"/>
        <v>295-305</v>
      </c>
      <c r="AN2226" s="36" t="str">
        <f t="shared" si="904"/>
        <v>HWS-HTI</v>
      </c>
    </row>
    <row r="2227" spans="5:40" x14ac:dyDescent="0.3">
      <c r="E2227" s="12">
        <v>40987.375</v>
      </c>
      <c r="F2227" s="16">
        <v>9.77</v>
      </c>
      <c r="G2227" s="16">
        <v>1545.480026245117</v>
      </c>
      <c r="H2227" s="29">
        <v>1.1981450630290431</v>
      </c>
      <c r="I2227" s="26">
        <v>299.5</v>
      </c>
      <c r="J2227" s="30">
        <v>0.13613101330603891</v>
      </c>
      <c r="K2227" s="31">
        <v>0.13400749288098573</v>
      </c>
      <c r="L2227" s="111">
        <f t="shared" si="884"/>
        <v>0.9</v>
      </c>
      <c r="M2227" s="112">
        <f t="shared" si="885"/>
        <v>0.14000000000000001</v>
      </c>
      <c r="N2227" s="112" t="b">
        <f t="shared" si="886"/>
        <v>1</v>
      </c>
      <c r="O2227" s="112" t="b">
        <f t="shared" si="887"/>
        <v>1</v>
      </c>
      <c r="P2227" s="113">
        <f t="shared" si="888"/>
        <v>9</v>
      </c>
      <c r="Q2227" s="113">
        <f t="shared" si="889"/>
        <v>12</v>
      </c>
      <c r="R2227" s="114" t="str">
        <f t="shared" si="905"/>
        <v>0.9-0.14</v>
      </c>
      <c r="S2227" s="127">
        <f t="shared" si="890"/>
        <v>2.6289869952386964E-3</v>
      </c>
      <c r="T2227" s="112" t="b">
        <f t="shared" si="891"/>
        <v>1</v>
      </c>
      <c r="U2227" s="22">
        <f t="shared" si="892"/>
        <v>9.6980779016022147</v>
      </c>
      <c r="V2227" s="22">
        <f t="shared" si="893"/>
        <v>0.85691917833091358</v>
      </c>
      <c r="W2227" s="81">
        <f t="shared" si="894"/>
        <v>10</v>
      </c>
      <c r="X2227" s="22">
        <f t="shared" si="895"/>
        <v>0.73229896595298594</v>
      </c>
      <c r="Y2227" s="3">
        <f>IF(U2227&gt;'Power Curve'!$C$37,0,INDEX(Ci,$W2227,1)*POWER(1-X2227,3)+INDEX(Ci,$W2227,2)*3*X2227*POWER(1-X2227,2)+INDEX(Ci,$W2227,3)*3*POWER(X2227,2)*(1-X2227)+INDEX(Ci,$W2227,4)*POWER(X2227,3))</f>
        <v>1439.5373595532744</v>
      </c>
      <c r="Z2227" s="3">
        <f t="shared" si="896"/>
        <v>1443.3218845507004</v>
      </c>
      <c r="AA2227" s="3">
        <f t="shared" si="897"/>
        <v>1545.480026245117</v>
      </c>
      <c r="AB2227" s="3">
        <f t="shared" si="906"/>
        <v>-102.1581416944166</v>
      </c>
      <c r="AC2227" s="3">
        <f t="shared" si="907"/>
        <v>102.1581416944166</v>
      </c>
      <c r="AE2227" s="34">
        <f t="shared" si="898"/>
        <v>10</v>
      </c>
      <c r="AF2227" s="73" t="b">
        <f>COUNTIF('Power Curve'!$D$2:$D$31,AE2227)&gt;0</f>
        <v>1</v>
      </c>
      <c r="AG2227" s="73" t="b">
        <f t="shared" si="899"/>
        <v>0</v>
      </c>
      <c r="AH2227" s="73" t="b">
        <f t="shared" si="908"/>
        <v>1</v>
      </c>
      <c r="AI2227" s="34" t="str">
        <f t="shared" si="900"/>
        <v>Inner</v>
      </c>
      <c r="AJ2227" s="35" t="str">
        <f t="shared" si="909"/>
        <v>0.8-0.9</v>
      </c>
      <c r="AK2227" s="36" t="str">
        <f t="shared" si="901"/>
        <v>9-10</v>
      </c>
      <c r="AL2227" s="36" t="str">
        <f t="shared" si="902"/>
        <v>Mar</v>
      </c>
      <c r="AM2227" s="35" t="str">
        <f t="shared" si="903"/>
        <v>295-305</v>
      </c>
      <c r="AN2227" s="36" t="str">
        <f t="shared" si="904"/>
        <v>Inner-TI</v>
      </c>
    </row>
    <row r="2228" spans="5:40" x14ac:dyDescent="0.3">
      <c r="E2228" s="12">
        <v>40987.555555555555</v>
      </c>
      <c r="F2228" s="16">
        <v>12.14</v>
      </c>
      <c r="G2228" s="16">
        <v>1971.849975585943</v>
      </c>
      <c r="H2228" s="29">
        <v>1.1887511895981826</v>
      </c>
      <c r="I2228" s="26">
        <v>307</v>
      </c>
      <c r="J2228" s="30">
        <v>0.12191103789126853</v>
      </c>
      <c r="K2228" s="31">
        <v>6.9178947784223385E-2</v>
      </c>
      <c r="L2228" s="111">
        <f t="shared" si="884"/>
        <v>1.2000000000000002</v>
      </c>
      <c r="M2228" s="112">
        <f t="shared" si="885"/>
        <v>0.12</v>
      </c>
      <c r="N2228" s="112" t="b">
        <f t="shared" si="886"/>
        <v>1</v>
      </c>
      <c r="O2228" s="112" t="b">
        <f t="shared" si="887"/>
        <v>1</v>
      </c>
      <c r="P2228" s="113">
        <f t="shared" si="888"/>
        <v>12</v>
      </c>
      <c r="Q2228" s="113">
        <f t="shared" si="889"/>
        <v>14</v>
      </c>
      <c r="R2228" s="114" t="str">
        <f t="shared" si="905"/>
        <v>1.2-0.12</v>
      </c>
      <c r="S2228" s="127">
        <f t="shared" si="890"/>
        <v>7.4701128177118083E-4</v>
      </c>
      <c r="T2228" s="112" t="b">
        <f t="shared" si="891"/>
        <v>1</v>
      </c>
      <c r="U2228" s="22">
        <f t="shared" si="892"/>
        <v>12.019054708913352</v>
      </c>
      <c r="V2228" s="22">
        <f t="shared" si="893"/>
        <v>1.2156336257546085</v>
      </c>
      <c r="W2228" s="81">
        <f t="shared" si="894"/>
        <v>13</v>
      </c>
      <c r="X2228" s="22">
        <f t="shared" si="895"/>
        <v>5.4994956833440188E-4</v>
      </c>
      <c r="Y2228" s="3">
        <f>IF(U2228&gt;'Power Curve'!$C$37,0,INDEX(Ci,$W2228,1)*POWER(1-X2228,3)+INDEX(Ci,$W2228,2)*3*X2228*POWER(1-X2228,2)+INDEX(Ci,$W2228,3)*3*POWER(X2228,2)*(1-X2228)+INDEX(Ci,$W2228,4)*POWER(X2228,3))</f>
        <v>1917.1721113218184</v>
      </c>
      <c r="Z2228" s="3">
        <f t="shared" si="896"/>
        <v>1918.6042605180728</v>
      </c>
      <c r="AA2228" s="3">
        <f t="shared" si="897"/>
        <v>1971.849975585943</v>
      </c>
      <c r="AB2228" s="3">
        <f t="shared" si="906"/>
        <v>-53.245715067870151</v>
      </c>
      <c r="AC2228" s="3">
        <f t="shared" si="907"/>
        <v>53.245715067870151</v>
      </c>
      <c r="AE2228" s="34">
        <f t="shared" si="898"/>
        <v>12</v>
      </c>
      <c r="AF2228" s="73" t="b">
        <f>COUNTIF('Power Curve'!$D$2:$D$31,AE2228)&gt;0</f>
        <v>1</v>
      </c>
      <c r="AG2228" s="73" t="b">
        <f t="shared" si="899"/>
        <v>0</v>
      </c>
      <c r="AH2228" s="73" t="b">
        <f t="shared" si="908"/>
        <v>1</v>
      </c>
      <c r="AI2228" s="34" t="str">
        <f t="shared" si="900"/>
        <v>Outer</v>
      </c>
      <c r="AJ2228" s="35" t="str">
        <f t="shared" si="909"/>
        <v>1.2-1.3</v>
      </c>
      <c r="AK2228" s="36" t="str">
        <f t="shared" si="901"/>
        <v>13-14</v>
      </c>
      <c r="AL2228" s="36" t="str">
        <f t="shared" si="902"/>
        <v>Mar</v>
      </c>
      <c r="AM2228" s="35" t="str">
        <f t="shared" si="903"/>
        <v>305-315</v>
      </c>
      <c r="AN2228" s="36" t="str">
        <f t="shared" si="904"/>
        <v>Inner-TI</v>
      </c>
    </row>
    <row r="2229" spans="5:40" x14ac:dyDescent="0.3">
      <c r="E2229" s="12">
        <v>40987.5625</v>
      </c>
      <c r="F2229" s="16">
        <v>13.21</v>
      </c>
      <c r="G2229" s="16">
        <v>1967.940048217778</v>
      </c>
      <c r="H2229" s="29">
        <v>1.1892044534465942</v>
      </c>
      <c r="I2229" s="26">
        <v>306.8</v>
      </c>
      <c r="J2229" s="30">
        <v>0.11733535200605602</v>
      </c>
      <c r="K2229" s="31">
        <v>4.3476888373639146E-2</v>
      </c>
      <c r="L2229" s="111">
        <f t="shared" si="884"/>
        <v>1.4000000000000001</v>
      </c>
      <c r="M2229" s="112">
        <f t="shared" si="885"/>
        <v>0.12</v>
      </c>
      <c r="N2229" s="112" t="b">
        <f t="shared" si="886"/>
        <v>1</v>
      </c>
      <c r="O2229" s="112" t="b">
        <f t="shared" si="887"/>
        <v>1</v>
      </c>
      <c r="P2229" s="113">
        <f t="shared" si="888"/>
        <v>14</v>
      </c>
      <c r="Q2229" s="113">
        <f t="shared" si="889"/>
        <v>14</v>
      </c>
      <c r="R2229" s="114" t="str">
        <f t="shared" si="905"/>
        <v>1.4-0.12</v>
      </c>
      <c r="S2229" s="127">
        <f t="shared" si="890"/>
        <v>-1.0712795490469469E-3</v>
      </c>
      <c r="T2229" s="112" t="b">
        <f t="shared" si="891"/>
        <v>1</v>
      </c>
      <c r="U2229" s="22">
        <f t="shared" si="892"/>
        <v>13.080056813379501</v>
      </c>
      <c r="V2229" s="22">
        <f t="shared" si="893"/>
        <v>1.3796149212247151</v>
      </c>
      <c r="W2229" s="81">
        <f t="shared" si="894"/>
        <v>14</v>
      </c>
      <c r="X2229" s="22">
        <f t="shared" si="895"/>
        <v>9.3566806128476246E-2</v>
      </c>
      <c r="Y2229" s="3">
        <f>IF(U2229&gt;'Power Curve'!$C$37,0,INDEX(Ci,$W2229,1)*POWER(1-X2229,3)+INDEX(Ci,$W2229,2)*3*X2229*POWER(1-X2229,2)+INDEX(Ci,$W2229,3)*3*POWER(X2229,2)*(1-X2229)+INDEX(Ci,$W2229,4)*POWER(X2229,3))</f>
        <v>1955.7336154669351</v>
      </c>
      <c r="Z2229" s="3">
        <f t="shared" si="896"/>
        <v>1953.6384780413018</v>
      </c>
      <c r="AA2229" s="3">
        <f t="shared" si="897"/>
        <v>1967.940048217778</v>
      </c>
      <c r="AB2229" s="3">
        <f t="shared" si="906"/>
        <v>-14.301570176476162</v>
      </c>
      <c r="AC2229" s="3">
        <f t="shared" si="907"/>
        <v>14.301570176476162</v>
      </c>
      <c r="AE2229" s="34">
        <f t="shared" si="898"/>
        <v>13</v>
      </c>
      <c r="AF2229" s="73" t="b">
        <f>COUNTIF('Power Curve'!$D$2:$D$31,AE2229)&gt;0</f>
        <v>1</v>
      </c>
      <c r="AG2229" s="73" t="b">
        <f t="shared" si="899"/>
        <v>0</v>
      </c>
      <c r="AH2229" s="73" t="b">
        <f t="shared" si="908"/>
        <v>1</v>
      </c>
      <c r="AI2229" s="34" t="str">
        <f t="shared" si="900"/>
        <v>Outer</v>
      </c>
      <c r="AJ2229" s="35" t="str">
        <f t="shared" si="909"/>
        <v>1.3-1.4</v>
      </c>
      <c r="AK2229" s="36" t="str">
        <f t="shared" si="901"/>
        <v>13-14</v>
      </c>
      <c r="AL2229" s="36" t="str">
        <f t="shared" si="902"/>
        <v>Mar</v>
      </c>
      <c r="AM2229" s="35" t="str">
        <f t="shared" si="903"/>
        <v>305-315</v>
      </c>
      <c r="AN2229" s="36" t="str">
        <f t="shared" si="904"/>
        <v>Inner-TI</v>
      </c>
    </row>
    <row r="2230" spans="5:40" x14ac:dyDescent="0.3">
      <c r="E2230" s="12">
        <v>40987.569444444445</v>
      </c>
      <c r="F2230" s="16">
        <v>14.01</v>
      </c>
      <c r="G2230" s="16">
        <v>1977.409988403323</v>
      </c>
      <c r="H2230" s="29">
        <v>1.1897316225706192</v>
      </c>
      <c r="I2230" s="26">
        <v>307.60000000000002</v>
      </c>
      <c r="J2230" s="30">
        <v>0.10992148465381871</v>
      </c>
      <c r="K2230" s="31">
        <v>8.6596215779190674E-2</v>
      </c>
      <c r="L2230" s="111">
        <f t="shared" si="884"/>
        <v>1.5000000000000002</v>
      </c>
      <c r="M2230" s="112">
        <f t="shared" si="885"/>
        <v>0.11</v>
      </c>
      <c r="N2230" s="112" t="b">
        <f t="shared" si="886"/>
        <v>1</v>
      </c>
      <c r="O2230" s="112" t="b">
        <f t="shared" si="887"/>
        <v>1</v>
      </c>
      <c r="P2230" s="113">
        <f t="shared" si="888"/>
        <v>15</v>
      </c>
      <c r="Q2230" s="113">
        <f t="shared" si="889"/>
        <v>15</v>
      </c>
      <c r="R2230" s="114" t="str">
        <f t="shared" si="905"/>
        <v>1.5-0.11</v>
      </c>
      <c r="S2230" s="127">
        <f t="shared" si="890"/>
        <v>2.8630694196125571E-3</v>
      </c>
      <c r="T2230" s="112" t="b">
        <f t="shared" si="891"/>
        <v>1</v>
      </c>
      <c r="U2230" s="22">
        <f t="shared" si="892"/>
        <v>13.874236954207976</v>
      </c>
      <c r="V2230" s="22">
        <f t="shared" si="893"/>
        <v>1.5023580220927495</v>
      </c>
      <c r="W2230" s="81">
        <f t="shared" si="894"/>
        <v>14</v>
      </c>
      <c r="X2230" s="22">
        <f t="shared" si="895"/>
        <v>0.91760501001071859</v>
      </c>
      <c r="Y2230" s="3">
        <f>IF(U2230&gt;'Power Curve'!$C$37,0,INDEX(Ci,$W2230,1)*POWER(1-X2230,3)+INDEX(Ci,$W2230,2)*3*X2230*POWER(1-X2230,2)+INDEX(Ci,$W2230,3)*3*POWER(X2230,2)*(1-X2230)+INDEX(Ci,$W2230,4)*POWER(X2230,3))</f>
        <v>1974.1363060672293</v>
      </c>
      <c r="Z2230" s="3">
        <f t="shared" si="896"/>
        <v>1979.7883953552773</v>
      </c>
      <c r="AA2230" s="3">
        <f t="shared" si="897"/>
        <v>1977.409988403323</v>
      </c>
      <c r="AB2230" s="3">
        <f t="shared" si="906"/>
        <v>2.3784069519542754</v>
      </c>
      <c r="AC2230" s="3">
        <f t="shared" si="907"/>
        <v>2.3784069519542754</v>
      </c>
      <c r="AE2230" s="34">
        <f t="shared" si="898"/>
        <v>14</v>
      </c>
      <c r="AF2230" s="73" t="b">
        <f>COUNTIF('Power Curve'!$D$2:$D$31,AE2230)&gt;0</f>
        <v>1</v>
      </c>
      <c r="AG2230" s="73" t="b">
        <f t="shared" si="899"/>
        <v>0</v>
      </c>
      <c r="AH2230" s="73" t="b">
        <f t="shared" si="908"/>
        <v>1</v>
      </c>
      <c r="AI2230" s="34" t="str">
        <f t="shared" si="900"/>
        <v>Outer</v>
      </c>
      <c r="AJ2230" s="35" t="str">
        <f t="shared" si="909"/>
        <v>1.5-1.6</v>
      </c>
      <c r="AK2230" s="36" t="str">
        <f t="shared" si="901"/>
        <v>13-14</v>
      </c>
      <c r="AL2230" s="36" t="str">
        <f t="shared" si="902"/>
        <v>Mar</v>
      </c>
      <c r="AM2230" s="35" t="str">
        <f t="shared" si="903"/>
        <v>305-315</v>
      </c>
      <c r="AN2230" s="36" t="str">
        <f t="shared" si="904"/>
        <v>Inner-TI</v>
      </c>
    </row>
    <row r="2231" spans="5:40" x14ac:dyDescent="0.3">
      <c r="E2231" s="12">
        <v>40987.576388888891</v>
      </c>
      <c r="F2231" s="16">
        <v>13.15</v>
      </c>
      <c r="G2231" s="16">
        <v>1934.499938964844</v>
      </c>
      <c r="H2231" s="29">
        <v>1.1899794337895415</v>
      </c>
      <c r="I2231" s="26">
        <v>311</v>
      </c>
      <c r="J2231" s="30">
        <v>0.11254752851711027</v>
      </c>
      <c r="K2231" s="31">
        <v>0.13316397184798712</v>
      </c>
      <c r="L2231" s="111">
        <f t="shared" si="884"/>
        <v>1.4000000000000001</v>
      </c>
      <c r="M2231" s="112">
        <f t="shared" si="885"/>
        <v>0.11</v>
      </c>
      <c r="N2231" s="112" t="b">
        <f t="shared" si="886"/>
        <v>1</v>
      </c>
      <c r="O2231" s="112" t="b">
        <f t="shared" si="887"/>
        <v>1</v>
      </c>
      <c r="P2231" s="113">
        <f t="shared" si="888"/>
        <v>14</v>
      </c>
      <c r="Q2231" s="113">
        <f t="shared" si="889"/>
        <v>15</v>
      </c>
      <c r="R2231" s="114" t="str">
        <f t="shared" si="905"/>
        <v>1.4-0.11</v>
      </c>
      <c r="S2231" s="127">
        <f t="shared" si="890"/>
        <v>1.8738601164012363E-3</v>
      </c>
      <c r="T2231" s="112" t="b">
        <f t="shared" si="891"/>
        <v>1</v>
      </c>
      <c r="U2231" s="22">
        <f t="shared" si="892"/>
        <v>13.023474833149695</v>
      </c>
      <c r="V2231" s="22">
        <f t="shared" si="893"/>
        <v>1.370869993783675</v>
      </c>
      <c r="W2231" s="81">
        <f t="shared" si="894"/>
        <v>14</v>
      </c>
      <c r="X2231" s="22">
        <f t="shared" si="895"/>
        <v>3.4857565033589492E-2</v>
      </c>
      <c r="Y2231" s="3">
        <f>IF(U2231&gt;'Power Curve'!$C$37,0,INDEX(Ci,$W2231,1)*POWER(1-X2231,3)+INDEX(Ci,$W2231,2)*3*X2231*POWER(1-X2231,2)+INDEX(Ci,$W2231,3)*3*POWER(X2231,2)*(1-X2231)+INDEX(Ci,$W2231,4)*POWER(X2231,3))</f>
        <v>1954.1242335690727</v>
      </c>
      <c r="Z2231" s="3">
        <f t="shared" si="896"/>
        <v>1957.7859890328509</v>
      </c>
      <c r="AA2231" s="3">
        <f t="shared" si="897"/>
        <v>1934.499938964844</v>
      </c>
      <c r="AB2231" s="3">
        <f t="shared" si="906"/>
        <v>23.286050068006944</v>
      </c>
      <c r="AC2231" s="3">
        <f t="shared" si="907"/>
        <v>23.286050068006944</v>
      </c>
      <c r="AE2231" s="34">
        <f t="shared" si="898"/>
        <v>13</v>
      </c>
      <c r="AF2231" s="73" t="b">
        <f>COUNTIF('Power Curve'!$D$2:$D$31,AE2231)&gt;0</f>
        <v>1</v>
      </c>
      <c r="AG2231" s="73" t="b">
        <f t="shared" si="899"/>
        <v>0</v>
      </c>
      <c r="AH2231" s="73" t="b">
        <f t="shared" si="908"/>
        <v>1</v>
      </c>
      <c r="AI2231" s="34" t="str">
        <f t="shared" si="900"/>
        <v>Inner</v>
      </c>
      <c r="AJ2231" s="35" t="str">
        <f t="shared" si="909"/>
        <v>1.3-1.4</v>
      </c>
      <c r="AK2231" s="36" t="str">
        <f t="shared" si="901"/>
        <v>13-14</v>
      </c>
      <c r="AL2231" s="36" t="str">
        <f t="shared" si="902"/>
        <v>Mar</v>
      </c>
      <c r="AM2231" s="35" t="str">
        <f t="shared" si="903"/>
        <v>305-315</v>
      </c>
      <c r="AN2231" s="36" t="str">
        <f t="shared" si="904"/>
        <v>Inner-TI</v>
      </c>
    </row>
    <row r="2232" spans="5:40" x14ac:dyDescent="0.3">
      <c r="E2232" s="12">
        <v>40987.583333333336</v>
      </c>
      <c r="F2232" s="16">
        <v>12.94</v>
      </c>
      <c r="G2232" s="16">
        <v>1967.509948730471</v>
      </c>
      <c r="H2232" s="29">
        <v>1.1903889705311403</v>
      </c>
      <c r="I2232" s="26">
        <v>313.5</v>
      </c>
      <c r="J2232" s="30">
        <v>0.1151468315301391</v>
      </c>
      <c r="K2232" s="31">
        <v>0.11433324243831348</v>
      </c>
      <c r="L2232" s="111">
        <f t="shared" si="884"/>
        <v>1.3000000000000003</v>
      </c>
      <c r="M2232" s="112">
        <f t="shared" si="885"/>
        <v>0.12</v>
      </c>
      <c r="N2232" s="112" t="b">
        <f t="shared" si="886"/>
        <v>1</v>
      </c>
      <c r="O2232" s="112" t="b">
        <f t="shared" si="887"/>
        <v>1</v>
      </c>
      <c r="P2232" s="113">
        <f t="shared" si="888"/>
        <v>13.000000000000002</v>
      </c>
      <c r="Q2232" s="113">
        <f t="shared" si="889"/>
        <v>14</v>
      </c>
      <c r="R2232" s="114" t="str">
        <f t="shared" si="905"/>
        <v>1.3-0.12</v>
      </c>
      <c r="S2232" s="127">
        <f t="shared" si="890"/>
        <v>-8.674156854531109E-4</v>
      </c>
      <c r="T2232" s="112" t="b">
        <f t="shared" si="891"/>
        <v>1</v>
      </c>
      <c r="U2232" s="22">
        <f t="shared" si="892"/>
        <v>12.816965388530557</v>
      </c>
      <c r="V2232" s="22">
        <f t="shared" si="893"/>
        <v>1.3389532934181299</v>
      </c>
      <c r="W2232" s="81">
        <f t="shared" si="894"/>
        <v>13</v>
      </c>
      <c r="X2232" s="22">
        <f t="shared" si="895"/>
        <v>0.82198675905599006</v>
      </c>
      <c r="Y2232" s="3">
        <f>IF(U2232&gt;'Power Curve'!$C$37,0,INDEX(Ci,$W2232,1)*POWER(1-X2232,3)+INDEX(Ci,$W2232,2)*3*X2232*POWER(1-X2232,2)+INDEX(Ci,$W2232,3)*3*POWER(X2232,2)*(1-X2232)+INDEX(Ci,$W2232,4)*POWER(X2232,3))</f>
        <v>1948.3550835797455</v>
      </c>
      <c r="Z2232" s="3">
        <f t="shared" si="896"/>
        <v>1946.665049819416</v>
      </c>
      <c r="AA2232" s="3">
        <f t="shared" si="897"/>
        <v>1967.509948730471</v>
      </c>
      <c r="AB2232" s="3">
        <f t="shared" si="906"/>
        <v>-20.844898911054997</v>
      </c>
      <c r="AC2232" s="3">
        <f t="shared" si="907"/>
        <v>20.844898911054997</v>
      </c>
      <c r="AE2232" s="34">
        <f t="shared" si="898"/>
        <v>13</v>
      </c>
      <c r="AF2232" s="73" t="b">
        <f>COUNTIF('Power Curve'!$D$2:$D$31,AE2232)&gt;0</f>
        <v>1</v>
      </c>
      <c r="AG2232" s="73" t="b">
        <f t="shared" si="899"/>
        <v>0</v>
      </c>
      <c r="AH2232" s="73" t="b">
        <f t="shared" si="908"/>
        <v>1</v>
      </c>
      <c r="AI2232" s="34" t="str">
        <f t="shared" si="900"/>
        <v>Inner</v>
      </c>
      <c r="AJ2232" s="35" t="str">
        <f t="shared" si="909"/>
        <v>1.3-1.4</v>
      </c>
      <c r="AK2232" s="36" t="str">
        <f t="shared" si="901"/>
        <v>14-15</v>
      </c>
      <c r="AL2232" s="36" t="str">
        <f t="shared" si="902"/>
        <v>Mar</v>
      </c>
      <c r="AM2232" s="35" t="str">
        <f t="shared" si="903"/>
        <v>305-315</v>
      </c>
      <c r="AN2232" s="36" t="str">
        <f t="shared" si="904"/>
        <v>Inner-TI</v>
      </c>
    </row>
    <row r="2233" spans="5:40" x14ac:dyDescent="0.3">
      <c r="E2233" s="12">
        <v>40987.590277777781</v>
      </c>
      <c r="F2233" s="16">
        <v>12.86</v>
      </c>
      <c r="G2233" s="16">
        <v>1934.9100189209009</v>
      </c>
      <c r="H2233" s="29">
        <v>1.1908287635763142</v>
      </c>
      <c r="I2233" s="26">
        <v>308</v>
      </c>
      <c r="J2233" s="30">
        <v>0.16951788491446348</v>
      </c>
      <c r="K2233" s="31">
        <v>0.10445425308909857</v>
      </c>
      <c r="L2233" s="111">
        <f t="shared" si="884"/>
        <v>1.3000000000000003</v>
      </c>
      <c r="M2233" s="112">
        <f t="shared" si="885"/>
        <v>0.17</v>
      </c>
      <c r="N2233" s="112" t="b">
        <f t="shared" si="886"/>
        <v>1</v>
      </c>
      <c r="O2233" s="112" t="b">
        <f t="shared" si="887"/>
        <v>1</v>
      </c>
      <c r="P2233" s="113">
        <f t="shared" si="888"/>
        <v>13.000000000000002</v>
      </c>
      <c r="Q2233" s="113">
        <f t="shared" si="889"/>
        <v>9</v>
      </c>
      <c r="R2233" s="114" t="str">
        <f t="shared" si="905"/>
        <v>1.3-0.17</v>
      </c>
      <c r="S2233" s="127">
        <f t="shared" si="890"/>
        <v>-1.2807353064315217E-2</v>
      </c>
      <c r="T2233" s="112" t="b">
        <f t="shared" si="891"/>
        <v>1</v>
      </c>
      <c r="U2233" s="22">
        <f t="shared" si="892"/>
        <v>12.739294506793229</v>
      </c>
      <c r="V2233" s="22">
        <f t="shared" si="893"/>
        <v>1.3269490082673472</v>
      </c>
      <c r="W2233" s="81">
        <f t="shared" si="894"/>
        <v>13</v>
      </c>
      <c r="X2233" s="22">
        <f t="shared" si="895"/>
        <v>0.74202577731425878</v>
      </c>
      <c r="Y2233" s="3">
        <f>IF(U2233&gt;'Power Curve'!$C$37,0,INDEX(Ci,$W2233,1)*POWER(1-X2233,3)+INDEX(Ci,$W2233,2)*3*X2233*POWER(1-X2233,2)+INDEX(Ci,$W2233,3)*3*POWER(X2233,2)*(1-X2233)+INDEX(Ci,$W2233,4)*POWER(X2233,3))</f>
        <v>1946.1379187719365</v>
      </c>
      <c r="Z2233" s="3">
        <f t="shared" si="896"/>
        <v>1921.2130433343727</v>
      </c>
      <c r="AA2233" s="3">
        <f t="shared" si="897"/>
        <v>1934.9100189209009</v>
      </c>
      <c r="AB2233" s="3">
        <f t="shared" si="906"/>
        <v>-13.696975586528197</v>
      </c>
      <c r="AC2233" s="3">
        <f t="shared" si="907"/>
        <v>13.696975586528197</v>
      </c>
      <c r="AE2233" s="34">
        <f t="shared" si="898"/>
        <v>13</v>
      </c>
      <c r="AF2233" s="73" t="b">
        <f>COUNTIF('Power Curve'!$D$2:$D$31,AE2233)&gt;0</f>
        <v>1</v>
      </c>
      <c r="AG2233" s="73" t="b">
        <f t="shared" si="899"/>
        <v>0</v>
      </c>
      <c r="AH2233" s="73" t="b">
        <f t="shared" si="908"/>
        <v>1</v>
      </c>
      <c r="AI2233" s="34" t="str">
        <f t="shared" si="900"/>
        <v>Outer</v>
      </c>
      <c r="AJ2233" s="35" t="str">
        <f t="shared" si="909"/>
        <v>1.3-1.4</v>
      </c>
      <c r="AK2233" s="36" t="str">
        <f t="shared" si="901"/>
        <v>14-15</v>
      </c>
      <c r="AL2233" s="36" t="str">
        <f t="shared" si="902"/>
        <v>Mar</v>
      </c>
      <c r="AM2233" s="35" t="str">
        <f t="shared" si="903"/>
        <v>305-315</v>
      </c>
      <c r="AN2233" s="36" t="str">
        <f t="shared" si="904"/>
        <v>HWS-HTI</v>
      </c>
    </row>
    <row r="2234" spans="5:40" x14ac:dyDescent="0.3">
      <c r="E2234" s="12">
        <v>40987.597222222219</v>
      </c>
      <c r="F2234" s="16">
        <v>12.96</v>
      </c>
      <c r="G2234" s="16">
        <v>1970.679992675781</v>
      </c>
      <c r="H2234" s="29">
        <v>1.1915467209281076</v>
      </c>
      <c r="I2234" s="26">
        <v>310.10000000000002</v>
      </c>
      <c r="J2234" s="30">
        <v>0.12037037037037036</v>
      </c>
      <c r="K2234" s="31">
        <v>0.13328595186272124</v>
      </c>
      <c r="L2234" s="111">
        <f t="shared" si="884"/>
        <v>1.3000000000000003</v>
      </c>
      <c r="M2234" s="112">
        <f t="shared" si="885"/>
        <v>0.12</v>
      </c>
      <c r="N2234" s="112" t="b">
        <f t="shared" si="886"/>
        <v>1</v>
      </c>
      <c r="O2234" s="112" t="b">
        <f t="shared" si="887"/>
        <v>1</v>
      </c>
      <c r="P2234" s="113">
        <f t="shared" si="888"/>
        <v>13.000000000000002</v>
      </c>
      <c r="Q2234" s="113">
        <f t="shared" si="889"/>
        <v>14</v>
      </c>
      <c r="R2234" s="114" t="str">
        <f t="shared" si="905"/>
        <v>1.3-0.12</v>
      </c>
      <c r="S2234" s="127">
        <f t="shared" si="890"/>
        <v>-8.674156854531109E-4</v>
      </c>
      <c r="T2234" s="112" t="b">
        <f t="shared" si="891"/>
        <v>1</v>
      </c>
      <c r="U2234" s="22">
        <f t="shared" si="892"/>
        <v>12.840935482156684</v>
      </c>
      <c r="V2234" s="22">
        <f t="shared" si="893"/>
        <v>1.3426579486575558</v>
      </c>
      <c r="W2234" s="81">
        <f t="shared" si="894"/>
        <v>13</v>
      </c>
      <c r="X2234" s="22">
        <f t="shared" si="895"/>
        <v>0.84666360288619513</v>
      </c>
      <c r="Y2234" s="3">
        <f>IF(U2234&gt;'Power Curve'!$C$37,0,INDEX(Ci,$W2234,1)*POWER(1-X2234,3)+INDEX(Ci,$W2234,2)*3*X2234*POWER(1-X2234,2)+INDEX(Ci,$W2234,3)*3*POWER(X2234,2)*(1-X2234)+INDEX(Ci,$W2234,4)*POWER(X2234,3))</f>
        <v>1949.0285252970866</v>
      </c>
      <c r="Z2234" s="3">
        <f t="shared" si="896"/>
        <v>1947.3379073828485</v>
      </c>
      <c r="AA2234" s="3">
        <f t="shared" si="897"/>
        <v>1970.679992675781</v>
      </c>
      <c r="AB2234" s="3">
        <f t="shared" si="906"/>
        <v>-23.342085292932552</v>
      </c>
      <c r="AC2234" s="3">
        <f t="shared" si="907"/>
        <v>23.342085292932552</v>
      </c>
      <c r="AE2234" s="34">
        <f t="shared" si="898"/>
        <v>13</v>
      </c>
      <c r="AF2234" s="73" t="b">
        <f>COUNTIF('Power Curve'!$D$2:$D$31,AE2234)&gt;0</f>
        <v>1</v>
      </c>
      <c r="AG2234" s="73" t="b">
        <f t="shared" si="899"/>
        <v>0</v>
      </c>
      <c r="AH2234" s="73" t="b">
        <f t="shared" si="908"/>
        <v>1</v>
      </c>
      <c r="AI2234" s="34" t="str">
        <f t="shared" si="900"/>
        <v>Inner</v>
      </c>
      <c r="AJ2234" s="35" t="str">
        <f t="shared" si="909"/>
        <v>1.3-1.4</v>
      </c>
      <c r="AK2234" s="36" t="str">
        <f t="shared" si="901"/>
        <v>14-15</v>
      </c>
      <c r="AL2234" s="36" t="str">
        <f t="shared" si="902"/>
        <v>Mar</v>
      </c>
      <c r="AM2234" s="35" t="str">
        <f t="shared" si="903"/>
        <v>305-315</v>
      </c>
      <c r="AN2234" s="36" t="str">
        <f t="shared" si="904"/>
        <v>Inner-TI</v>
      </c>
    </row>
    <row r="2235" spans="5:40" x14ac:dyDescent="0.3">
      <c r="E2235" s="12">
        <v>40987.604166666664</v>
      </c>
      <c r="F2235" s="16">
        <v>13.71</v>
      </c>
      <c r="G2235" s="16">
        <v>1946.5500335693409</v>
      </c>
      <c r="H2235" s="29">
        <v>1.1915026858350026</v>
      </c>
      <c r="I2235" s="26">
        <v>309.2</v>
      </c>
      <c r="J2235" s="30">
        <v>9.7738876732312185E-2</v>
      </c>
      <c r="K2235" s="31">
        <v>0.11687028620779112</v>
      </c>
      <c r="L2235" s="111">
        <f t="shared" si="884"/>
        <v>1.5000000000000002</v>
      </c>
      <c r="M2235" s="112">
        <f t="shared" si="885"/>
        <v>9.9999999999999992E-2</v>
      </c>
      <c r="N2235" s="112" t="b">
        <f t="shared" si="886"/>
        <v>1</v>
      </c>
      <c r="O2235" s="112" t="b">
        <f t="shared" si="887"/>
        <v>1</v>
      </c>
      <c r="P2235" s="113">
        <f t="shared" si="888"/>
        <v>15</v>
      </c>
      <c r="Q2235" s="113">
        <f t="shared" si="889"/>
        <v>16</v>
      </c>
      <c r="R2235" s="114" t="str">
        <f t="shared" si="905"/>
        <v>1.5-0.1</v>
      </c>
      <c r="S2235" s="127">
        <f t="shared" si="890"/>
        <v>4.3430159491362154E-3</v>
      </c>
      <c r="T2235" s="112" t="b">
        <f t="shared" si="891"/>
        <v>1</v>
      </c>
      <c r="U2235" s="22">
        <f t="shared" si="892"/>
        <v>13.583877833913709</v>
      </c>
      <c r="V2235" s="22">
        <f t="shared" si="893"/>
        <v>1.4574820840554994</v>
      </c>
      <c r="W2235" s="81">
        <f t="shared" si="894"/>
        <v>14</v>
      </c>
      <c r="X2235" s="22">
        <f t="shared" si="895"/>
        <v>0.61632952392450535</v>
      </c>
      <c r="Y2235" s="3">
        <f>IF(U2235&gt;'Power Curve'!$C$37,0,INDEX(Ci,$W2235,1)*POWER(1-X2235,3)+INDEX(Ci,$W2235,2)*3*X2235*POWER(1-X2235,2)+INDEX(Ci,$W2235,3)*3*POWER(X2235,2)*(1-X2235)+INDEX(Ci,$W2235,4)*POWER(X2235,3))</f>
        <v>1969.2051908521762</v>
      </c>
      <c r="Z2235" s="3">
        <f t="shared" si="896"/>
        <v>1977.757480403169</v>
      </c>
      <c r="AA2235" s="3">
        <f t="shared" si="897"/>
        <v>1946.5500335693409</v>
      </c>
      <c r="AB2235" s="3">
        <f t="shared" si="906"/>
        <v>31.207446833828044</v>
      </c>
      <c r="AC2235" s="3">
        <f t="shared" si="907"/>
        <v>31.207446833828044</v>
      </c>
      <c r="AE2235" s="34">
        <f t="shared" si="898"/>
        <v>14</v>
      </c>
      <c r="AF2235" s="73" t="b">
        <f>COUNTIF('Power Curve'!$D$2:$D$31,AE2235)&gt;0</f>
        <v>1</v>
      </c>
      <c r="AG2235" s="73" t="b">
        <f t="shared" si="899"/>
        <v>0</v>
      </c>
      <c r="AH2235" s="73" t="b">
        <f t="shared" si="908"/>
        <v>1</v>
      </c>
      <c r="AI2235" s="34" t="str">
        <f t="shared" si="900"/>
        <v>Outer</v>
      </c>
      <c r="AJ2235" s="35" t="str">
        <f t="shared" si="909"/>
        <v>1.4-1.5</v>
      </c>
      <c r="AK2235" s="36" t="str">
        <f t="shared" si="901"/>
        <v>14-15</v>
      </c>
      <c r="AL2235" s="36" t="str">
        <f t="shared" si="902"/>
        <v>Mar</v>
      </c>
      <c r="AM2235" s="35" t="str">
        <f t="shared" si="903"/>
        <v>305-315</v>
      </c>
      <c r="AN2235" s="36" t="str">
        <f t="shared" si="904"/>
        <v>HWS-LTI</v>
      </c>
    </row>
    <row r="2236" spans="5:40" x14ac:dyDescent="0.3">
      <c r="E2236" s="12">
        <v>40987.611111111109</v>
      </c>
      <c r="F2236" s="16">
        <v>13.08</v>
      </c>
      <c r="G2236" s="16">
        <v>1967.8299713134791</v>
      </c>
      <c r="H2236" s="29">
        <v>1.1918245396129159</v>
      </c>
      <c r="I2236" s="26">
        <v>307.10000000000002</v>
      </c>
      <c r="J2236" s="30">
        <v>0.11850152905198777</v>
      </c>
      <c r="K2236" s="31">
        <v>9.2384289447755272E-2</v>
      </c>
      <c r="L2236" s="111">
        <f t="shared" si="884"/>
        <v>1.4000000000000001</v>
      </c>
      <c r="M2236" s="112">
        <f t="shared" si="885"/>
        <v>0.12</v>
      </c>
      <c r="N2236" s="112" t="b">
        <f t="shared" si="886"/>
        <v>1</v>
      </c>
      <c r="O2236" s="112" t="b">
        <f t="shared" si="887"/>
        <v>1</v>
      </c>
      <c r="P2236" s="113">
        <f t="shared" si="888"/>
        <v>14</v>
      </c>
      <c r="Q2236" s="113">
        <f t="shared" si="889"/>
        <v>14</v>
      </c>
      <c r="R2236" s="114" t="str">
        <f t="shared" si="905"/>
        <v>1.4-0.12</v>
      </c>
      <c r="S2236" s="127">
        <f t="shared" si="890"/>
        <v>-1.0712795490469469E-3</v>
      </c>
      <c r="T2236" s="112" t="b">
        <f t="shared" si="891"/>
        <v>1</v>
      </c>
      <c r="U2236" s="22">
        <f t="shared" si="892"/>
        <v>12.960840184354629</v>
      </c>
      <c r="V2236" s="22">
        <f t="shared" si="893"/>
        <v>1.3611896069046137</v>
      </c>
      <c r="W2236" s="81">
        <f t="shared" si="894"/>
        <v>13</v>
      </c>
      <c r="X2236" s="22">
        <f t="shared" si="895"/>
        <v>0.97010365517788655</v>
      </c>
      <c r="Y2236" s="3">
        <f>IF(U2236&gt;'Power Curve'!$C$37,0,INDEX(Ci,$W2236,1)*POWER(1-X2236,3)+INDEX(Ci,$W2236,2)*3*X2236*POWER(1-X2236,2)+INDEX(Ci,$W2236,3)*3*POWER(X2236,2)*(1-X2236)+INDEX(Ci,$W2236,4)*POWER(X2236,3))</f>
        <v>1952.3681924518346</v>
      </c>
      <c r="Z2236" s="3">
        <f t="shared" si="896"/>
        <v>1950.2766603350512</v>
      </c>
      <c r="AA2236" s="3">
        <f t="shared" si="897"/>
        <v>1967.8299713134791</v>
      </c>
      <c r="AB2236" s="3">
        <f t="shared" si="906"/>
        <v>-17.553310978427817</v>
      </c>
      <c r="AC2236" s="3">
        <f t="shared" si="907"/>
        <v>17.553310978427817</v>
      </c>
      <c r="AE2236" s="34">
        <f t="shared" si="898"/>
        <v>13</v>
      </c>
      <c r="AF2236" s="73" t="b">
        <f>COUNTIF('Power Curve'!$D$2:$D$31,AE2236)&gt;0</f>
        <v>1</v>
      </c>
      <c r="AG2236" s="73" t="b">
        <f t="shared" si="899"/>
        <v>0</v>
      </c>
      <c r="AH2236" s="73" t="b">
        <f t="shared" si="908"/>
        <v>1</v>
      </c>
      <c r="AI2236" s="34" t="str">
        <f t="shared" si="900"/>
        <v>Outer</v>
      </c>
      <c r="AJ2236" s="35" t="str">
        <f t="shared" si="909"/>
        <v>1.3-1.4</v>
      </c>
      <c r="AK2236" s="36" t="str">
        <f t="shared" si="901"/>
        <v>14-15</v>
      </c>
      <c r="AL2236" s="36" t="str">
        <f t="shared" si="902"/>
        <v>Mar</v>
      </c>
      <c r="AM2236" s="35" t="str">
        <f t="shared" si="903"/>
        <v>305-315</v>
      </c>
      <c r="AN2236" s="36" t="str">
        <f t="shared" si="904"/>
        <v>Inner-TI</v>
      </c>
    </row>
    <row r="2237" spans="5:40" x14ac:dyDescent="0.3">
      <c r="E2237" s="12">
        <v>40987.618055555555</v>
      </c>
      <c r="F2237" s="16">
        <v>13.07</v>
      </c>
      <c r="G2237" s="16">
        <v>1949.440063476563</v>
      </c>
      <c r="H2237" s="29">
        <v>1.1919701904190392</v>
      </c>
      <c r="I2237" s="26">
        <v>308.2</v>
      </c>
      <c r="J2237" s="30">
        <v>0.12012241775057383</v>
      </c>
      <c r="K2237" s="31">
        <v>0.1327497204367048</v>
      </c>
      <c r="L2237" s="111">
        <f t="shared" si="884"/>
        <v>1.4000000000000001</v>
      </c>
      <c r="M2237" s="112">
        <f t="shared" si="885"/>
        <v>0.12</v>
      </c>
      <c r="N2237" s="112" t="b">
        <f t="shared" si="886"/>
        <v>1</v>
      </c>
      <c r="O2237" s="112" t="b">
        <f t="shared" si="887"/>
        <v>1</v>
      </c>
      <c r="P2237" s="113">
        <f t="shared" si="888"/>
        <v>14</v>
      </c>
      <c r="Q2237" s="113">
        <f t="shared" si="889"/>
        <v>14</v>
      </c>
      <c r="R2237" s="114" t="str">
        <f t="shared" si="905"/>
        <v>1.4-0.12</v>
      </c>
      <c r="S2237" s="127">
        <f t="shared" si="890"/>
        <v>-1.0712795490469469E-3</v>
      </c>
      <c r="T2237" s="112" t="b">
        <f t="shared" si="891"/>
        <v>1</v>
      </c>
      <c r="U2237" s="22">
        <f t="shared" si="892"/>
        <v>12.95145883391122</v>
      </c>
      <c r="V2237" s="22">
        <f t="shared" si="893"/>
        <v>1.3597396889520539</v>
      </c>
      <c r="W2237" s="81">
        <f t="shared" si="894"/>
        <v>13</v>
      </c>
      <c r="X2237" s="22">
        <f t="shared" si="895"/>
        <v>0.9604456987502118</v>
      </c>
      <c r="Y2237" s="3">
        <f>IF(U2237&gt;'Power Curve'!$C$37,0,INDEX(Ci,$W2237,1)*POWER(1-X2237,3)+INDEX(Ci,$W2237,2)*3*X2237*POWER(1-X2237,2)+INDEX(Ci,$W2237,3)*3*POWER(X2237,2)*(1-X2237)+INDEX(Ci,$W2237,4)*POWER(X2237,3))</f>
        <v>1952.1069139041756</v>
      </c>
      <c r="Z2237" s="3">
        <f t="shared" si="896"/>
        <v>1950.0156616897568</v>
      </c>
      <c r="AA2237" s="3">
        <f t="shared" si="897"/>
        <v>1949.440063476563</v>
      </c>
      <c r="AB2237" s="3">
        <f t="shared" si="906"/>
        <v>0.57559821319387083</v>
      </c>
      <c r="AC2237" s="3">
        <f t="shared" si="907"/>
        <v>0.57559821319387083</v>
      </c>
      <c r="AE2237" s="34">
        <f t="shared" si="898"/>
        <v>13</v>
      </c>
      <c r="AF2237" s="73" t="b">
        <f>COUNTIF('Power Curve'!$D$2:$D$31,AE2237)&gt;0</f>
        <v>1</v>
      </c>
      <c r="AG2237" s="73" t="b">
        <f t="shared" si="899"/>
        <v>0</v>
      </c>
      <c r="AH2237" s="73" t="b">
        <f t="shared" si="908"/>
        <v>1</v>
      </c>
      <c r="AI2237" s="34" t="str">
        <f t="shared" si="900"/>
        <v>Inner</v>
      </c>
      <c r="AJ2237" s="35" t="str">
        <f t="shared" si="909"/>
        <v>1.3-1.4</v>
      </c>
      <c r="AK2237" s="36" t="str">
        <f t="shared" si="901"/>
        <v>14-15</v>
      </c>
      <c r="AL2237" s="36" t="str">
        <f t="shared" si="902"/>
        <v>Mar</v>
      </c>
      <c r="AM2237" s="35" t="str">
        <f t="shared" si="903"/>
        <v>305-315</v>
      </c>
      <c r="AN2237" s="36" t="str">
        <f t="shared" si="904"/>
        <v>Inner-TI</v>
      </c>
    </row>
    <row r="2238" spans="5:40" x14ac:dyDescent="0.3">
      <c r="E2238" s="12">
        <v>40987.625</v>
      </c>
      <c r="F2238" s="16">
        <v>15</v>
      </c>
      <c r="G2238" s="16">
        <v>1972.609970092778</v>
      </c>
      <c r="H2238" s="29">
        <v>1.1919566903450223</v>
      </c>
      <c r="I2238" s="26">
        <v>308.5</v>
      </c>
      <c r="J2238" s="30">
        <v>0.10666666666666667</v>
      </c>
      <c r="K2238" s="31">
        <v>0.17084097368880569</v>
      </c>
      <c r="L2238" s="111">
        <f t="shared" si="884"/>
        <v>1.7000000000000002</v>
      </c>
      <c r="M2238" s="112">
        <f t="shared" si="885"/>
        <v>0.11</v>
      </c>
      <c r="N2238" s="112" t="b">
        <f t="shared" si="886"/>
        <v>1</v>
      </c>
      <c r="O2238" s="112" t="b">
        <f t="shared" si="887"/>
        <v>1</v>
      </c>
      <c r="P2238" s="113">
        <f t="shared" si="888"/>
        <v>17</v>
      </c>
      <c r="Q2238" s="113">
        <f t="shared" si="889"/>
        <v>15</v>
      </c>
      <c r="R2238" s="114" t="str">
        <f t="shared" si="905"/>
        <v>1.7-0.11</v>
      </c>
      <c r="S2238" s="127">
        <f t="shared" si="890"/>
        <v>1.0144075492843235E-3</v>
      </c>
      <c r="T2238" s="112" t="b">
        <f t="shared" si="891"/>
        <v>1</v>
      </c>
      <c r="U2238" s="22">
        <f t="shared" si="892"/>
        <v>14.863898169440258</v>
      </c>
      <c r="V2238" s="22">
        <f t="shared" si="893"/>
        <v>1.6553133531587183</v>
      </c>
      <c r="W2238" s="81">
        <f t="shared" si="894"/>
        <v>15</v>
      </c>
      <c r="X2238" s="22">
        <f t="shared" si="895"/>
        <v>0.86959962574107319</v>
      </c>
      <c r="Y2238" s="3">
        <f>IF(U2238&gt;'Power Curve'!$C$37,0,INDEX(Ci,$W2238,1)*POWER(1-X2238,3)+INDEX(Ci,$W2238,2)*3*X2238*POWER(1-X2238,2)+INDEX(Ci,$W2238,3)*3*POWER(X2238,2)*(1-X2238)+INDEX(Ci,$W2238,4)*POWER(X2238,3))</f>
        <v>1978.5841165469346</v>
      </c>
      <c r="Z2238" s="3">
        <f t="shared" si="896"/>
        <v>1980.5912072116541</v>
      </c>
      <c r="AA2238" s="3">
        <f t="shared" si="897"/>
        <v>1972.609970092778</v>
      </c>
      <c r="AB2238" s="3">
        <f t="shared" si="906"/>
        <v>7.9812371188761517</v>
      </c>
      <c r="AC2238" s="3">
        <f t="shared" si="907"/>
        <v>7.9812371188761517</v>
      </c>
      <c r="AE2238" s="34">
        <f t="shared" si="898"/>
        <v>15</v>
      </c>
      <c r="AF2238" s="73" t="b">
        <f>COUNTIF('Power Curve'!$D$2:$D$31,AE2238)&gt;0</f>
        <v>1</v>
      </c>
      <c r="AG2238" s="73" t="b">
        <f t="shared" si="899"/>
        <v>0</v>
      </c>
      <c r="AH2238" s="73" t="b">
        <f t="shared" si="908"/>
        <v>1</v>
      </c>
      <c r="AI2238" s="34" t="str">
        <f t="shared" si="900"/>
        <v>Inner</v>
      </c>
      <c r="AJ2238" s="35" t="str">
        <f t="shared" si="909"/>
        <v>1.6-1.7</v>
      </c>
      <c r="AK2238" s="36" t="str">
        <f t="shared" si="901"/>
        <v>15-16</v>
      </c>
      <c r="AL2238" s="36" t="str">
        <f t="shared" si="902"/>
        <v>Mar</v>
      </c>
      <c r="AM2238" s="35" t="str">
        <f t="shared" si="903"/>
        <v>305-315</v>
      </c>
      <c r="AN2238" s="36" t="str">
        <f t="shared" si="904"/>
        <v>Inner-TI</v>
      </c>
    </row>
    <row r="2239" spans="5:40" x14ac:dyDescent="0.3">
      <c r="E2239" s="12">
        <v>40987.631944444445</v>
      </c>
      <c r="F2239" s="16">
        <v>13.44</v>
      </c>
      <c r="G2239" s="16">
        <v>1959.510009765623</v>
      </c>
      <c r="H2239" s="29">
        <v>1.1926445498276996</v>
      </c>
      <c r="I2239" s="26">
        <v>314.7</v>
      </c>
      <c r="J2239" s="30">
        <v>0.1212797619047619</v>
      </c>
      <c r="K2239" s="31">
        <v>0.11588916375785337</v>
      </c>
      <c r="L2239" s="111">
        <f t="shared" si="884"/>
        <v>1.4000000000000001</v>
      </c>
      <c r="M2239" s="112">
        <f t="shared" si="885"/>
        <v>0.12</v>
      </c>
      <c r="N2239" s="112" t="b">
        <f t="shared" si="886"/>
        <v>1</v>
      </c>
      <c r="O2239" s="112" t="b">
        <f t="shared" si="887"/>
        <v>1</v>
      </c>
      <c r="P2239" s="113">
        <f t="shared" si="888"/>
        <v>14</v>
      </c>
      <c r="Q2239" s="113">
        <f t="shared" si="889"/>
        <v>14</v>
      </c>
      <c r="R2239" s="114" t="str">
        <f t="shared" si="905"/>
        <v>1.4-0.12</v>
      </c>
      <c r="S2239" s="127">
        <f t="shared" si="890"/>
        <v>-1.0712795490469469E-3</v>
      </c>
      <c r="T2239" s="112" t="b">
        <f t="shared" si="891"/>
        <v>1</v>
      </c>
      <c r="U2239" s="22">
        <f t="shared" si="892"/>
        <v>13.320614146851895</v>
      </c>
      <c r="V2239" s="22">
        <f t="shared" si="893"/>
        <v>1.4167938325686147</v>
      </c>
      <c r="W2239" s="81">
        <f t="shared" si="894"/>
        <v>14</v>
      </c>
      <c r="X2239" s="22">
        <f t="shared" si="895"/>
        <v>0.34316815324665573</v>
      </c>
      <c r="Y2239" s="3">
        <f>IF(U2239&gt;'Power Curve'!$C$37,0,INDEX(Ci,$W2239,1)*POWER(1-X2239,3)+INDEX(Ci,$W2239,2)*3*X2239*POWER(1-X2239,2)+INDEX(Ci,$W2239,3)*3*POWER(X2239,2)*(1-X2239)+INDEX(Ci,$W2239,4)*POWER(X2239,3))</f>
        <v>1962.5628983602917</v>
      </c>
      <c r="Z2239" s="3">
        <f t="shared" si="896"/>
        <v>1960.46044486356</v>
      </c>
      <c r="AA2239" s="3">
        <f t="shared" si="897"/>
        <v>1959.510009765623</v>
      </c>
      <c r="AB2239" s="3">
        <f t="shared" si="906"/>
        <v>0.95043509793708836</v>
      </c>
      <c r="AC2239" s="3">
        <f t="shared" si="907"/>
        <v>0.95043509793708836</v>
      </c>
      <c r="AE2239" s="34">
        <f t="shared" si="898"/>
        <v>13</v>
      </c>
      <c r="AF2239" s="73" t="b">
        <f>COUNTIF('Power Curve'!$D$2:$D$31,AE2239)&gt;0</f>
        <v>1</v>
      </c>
      <c r="AG2239" s="73" t="b">
        <f t="shared" si="899"/>
        <v>0</v>
      </c>
      <c r="AH2239" s="73" t="b">
        <f t="shared" si="908"/>
        <v>1</v>
      </c>
      <c r="AI2239" s="34" t="str">
        <f t="shared" si="900"/>
        <v>Inner</v>
      </c>
      <c r="AJ2239" s="35" t="str">
        <f t="shared" si="909"/>
        <v>1.4-1.5</v>
      </c>
      <c r="AK2239" s="36" t="str">
        <f t="shared" si="901"/>
        <v>15-16</v>
      </c>
      <c r="AL2239" s="36" t="str">
        <f t="shared" si="902"/>
        <v>Mar</v>
      </c>
      <c r="AM2239" s="35" t="str">
        <f t="shared" si="903"/>
        <v>305-315</v>
      </c>
      <c r="AN2239" s="36" t="str">
        <f t="shared" si="904"/>
        <v>Inner-TI</v>
      </c>
    </row>
    <row r="2240" spans="5:40" x14ac:dyDescent="0.3">
      <c r="E2240" s="12">
        <v>40987.638888888891</v>
      </c>
      <c r="F2240" s="16">
        <v>12.34</v>
      </c>
      <c r="G2240" s="16">
        <v>1942.2900543212891</v>
      </c>
      <c r="H2240" s="29">
        <v>1.1931428546396556</v>
      </c>
      <c r="I2240" s="26">
        <v>311</v>
      </c>
      <c r="J2240" s="30">
        <v>0.16207455429497569</v>
      </c>
      <c r="K2240" s="31">
        <v>0.14486704703019285</v>
      </c>
      <c r="L2240" s="111">
        <f t="shared" si="884"/>
        <v>1.2000000000000002</v>
      </c>
      <c r="M2240" s="112">
        <f t="shared" si="885"/>
        <v>0.16</v>
      </c>
      <c r="N2240" s="112" t="b">
        <f t="shared" si="886"/>
        <v>1</v>
      </c>
      <c r="O2240" s="112" t="b">
        <f t="shared" si="887"/>
        <v>1</v>
      </c>
      <c r="P2240" s="113">
        <f t="shared" si="888"/>
        <v>12</v>
      </c>
      <c r="Q2240" s="113">
        <f t="shared" si="889"/>
        <v>10</v>
      </c>
      <c r="R2240" s="114" t="str">
        <f t="shared" si="905"/>
        <v>1.2-0.16</v>
      </c>
      <c r="S2240" s="127">
        <f t="shared" si="890"/>
        <v>-1.0885796166371137E-2</v>
      </c>
      <c r="T2240" s="112" t="b">
        <f t="shared" si="891"/>
        <v>1</v>
      </c>
      <c r="U2240" s="22">
        <f t="shared" si="892"/>
        <v>12.232088419501723</v>
      </c>
      <c r="V2240" s="22">
        <f t="shared" si="893"/>
        <v>1.2485586724571895</v>
      </c>
      <c r="W2240" s="81">
        <f t="shared" si="894"/>
        <v>13</v>
      </c>
      <c r="X2240" s="22">
        <f t="shared" si="895"/>
        <v>0.2198648879559007</v>
      </c>
      <c r="Y2240" s="3">
        <f>IF(U2240&gt;'Power Curve'!$C$37,0,INDEX(Ci,$W2240,1)*POWER(1-X2240,3)+INDEX(Ci,$W2240,2)*3*X2240*POWER(1-X2240,2)+INDEX(Ci,$W2240,3)*3*POWER(X2240,2)*(1-X2240)+INDEX(Ci,$W2240,4)*POWER(X2240,3))</f>
        <v>1928.1040562517176</v>
      </c>
      <c r="Z2240" s="3">
        <f t="shared" si="896"/>
        <v>1907.1151085078081</v>
      </c>
      <c r="AA2240" s="3">
        <f t="shared" si="897"/>
        <v>1942.2900543212891</v>
      </c>
      <c r="AB2240" s="3">
        <f t="shared" si="906"/>
        <v>-35.174945813480917</v>
      </c>
      <c r="AC2240" s="3">
        <f t="shared" si="907"/>
        <v>35.174945813480917</v>
      </c>
      <c r="AE2240" s="34">
        <f t="shared" si="898"/>
        <v>12</v>
      </c>
      <c r="AF2240" s="73" t="b">
        <f>COUNTIF('Power Curve'!$D$2:$D$31,AE2240)&gt;0</f>
        <v>1</v>
      </c>
      <c r="AG2240" s="73" t="b">
        <f t="shared" si="899"/>
        <v>0</v>
      </c>
      <c r="AH2240" s="73" t="b">
        <f t="shared" si="908"/>
        <v>1</v>
      </c>
      <c r="AI2240" s="34" t="str">
        <f t="shared" si="900"/>
        <v>Outer</v>
      </c>
      <c r="AJ2240" s="35" t="str">
        <f t="shared" si="909"/>
        <v>1.2-1.3</v>
      </c>
      <c r="AK2240" s="36" t="str">
        <f t="shared" si="901"/>
        <v>15-16</v>
      </c>
      <c r="AL2240" s="36" t="str">
        <f t="shared" si="902"/>
        <v>Mar</v>
      </c>
      <c r="AM2240" s="35" t="str">
        <f t="shared" si="903"/>
        <v>305-315</v>
      </c>
      <c r="AN2240" s="36" t="str">
        <f t="shared" si="904"/>
        <v>HWS-HTI</v>
      </c>
    </row>
    <row r="2241" spans="5:40" x14ac:dyDescent="0.3">
      <c r="E2241" s="12">
        <v>40987.645833333336</v>
      </c>
      <c r="F2241" s="16">
        <v>11.85</v>
      </c>
      <c r="G2241" s="16">
        <v>1890.8599700927759</v>
      </c>
      <c r="H2241" s="29">
        <v>1.1939061569785789</v>
      </c>
      <c r="I2241" s="26">
        <v>308.39999999999998</v>
      </c>
      <c r="J2241" s="30">
        <v>0.12489451476793249</v>
      </c>
      <c r="K2241" s="31">
        <v>6.7924513502206393E-2</v>
      </c>
      <c r="L2241" s="111">
        <f t="shared" si="884"/>
        <v>1.2000000000000002</v>
      </c>
      <c r="M2241" s="112">
        <f t="shared" si="885"/>
        <v>0.12</v>
      </c>
      <c r="N2241" s="112" t="b">
        <f t="shared" si="886"/>
        <v>1</v>
      </c>
      <c r="O2241" s="112" t="b">
        <f t="shared" si="887"/>
        <v>1</v>
      </c>
      <c r="P2241" s="113">
        <f t="shared" si="888"/>
        <v>12</v>
      </c>
      <c r="Q2241" s="113">
        <f t="shared" si="889"/>
        <v>14</v>
      </c>
      <c r="R2241" s="114" t="str">
        <f t="shared" si="905"/>
        <v>1.2-0.12</v>
      </c>
      <c r="S2241" s="127">
        <f t="shared" si="890"/>
        <v>7.4701128177118083E-4</v>
      </c>
      <c r="T2241" s="112" t="b">
        <f t="shared" si="891"/>
        <v>1</v>
      </c>
      <c r="U2241" s="22">
        <f t="shared" si="892"/>
        <v>11.748877745933749</v>
      </c>
      <c r="V2241" s="22">
        <f t="shared" si="893"/>
        <v>1.1738769051891331</v>
      </c>
      <c r="W2241" s="81">
        <f t="shared" si="894"/>
        <v>12</v>
      </c>
      <c r="X2241" s="22">
        <f t="shared" si="895"/>
        <v>0.7402789090284787</v>
      </c>
      <c r="Y2241" s="3">
        <f>IF(U2241&gt;'Power Curve'!$C$37,0,INDEX(Ci,$W2241,1)*POWER(1-X2241,3)+INDEX(Ci,$W2241,2)*3*X2241*POWER(1-X2241,2)+INDEX(Ci,$W2241,3)*3*POWER(X2241,2)*(1-X2241)+INDEX(Ci,$W2241,4)*POWER(X2241,3))</f>
        <v>1894.109230610175</v>
      </c>
      <c r="Z2241" s="3">
        <f t="shared" si="896"/>
        <v>1895.5241515743476</v>
      </c>
      <c r="AA2241" s="3">
        <f t="shared" si="897"/>
        <v>1890.8599700927759</v>
      </c>
      <c r="AB2241" s="3">
        <f t="shared" si="906"/>
        <v>4.6641814815716316</v>
      </c>
      <c r="AC2241" s="3">
        <f t="shared" si="907"/>
        <v>4.6641814815716316</v>
      </c>
      <c r="AE2241" s="34">
        <f t="shared" si="898"/>
        <v>12</v>
      </c>
      <c r="AF2241" s="73" t="b">
        <f>COUNTIF('Power Curve'!$D$2:$D$31,AE2241)&gt;0</f>
        <v>1</v>
      </c>
      <c r="AG2241" s="73" t="b">
        <f t="shared" si="899"/>
        <v>0</v>
      </c>
      <c r="AH2241" s="73" t="b">
        <f t="shared" si="908"/>
        <v>1</v>
      </c>
      <c r="AI2241" s="34" t="str">
        <f t="shared" si="900"/>
        <v>Outer</v>
      </c>
      <c r="AJ2241" s="35" t="str">
        <f t="shared" si="909"/>
        <v>1.1-1.2</v>
      </c>
      <c r="AK2241" s="36" t="str">
        <f t="shared" si="901"/>
        <v>15-16</v>
      </c>
      <c r="AL2241" s="36" t="str">
        <f t="shared" si="902"/>
        <v>Mar</v>
      </c>
      <c r="AM2241" s="35" t="str">
        <f t="shared" si="903"/>
        <v>305-315</v>
      </c>
      <c r="AN2241" s="36" t="str">
        <f t="shared" si="904"/>
        <v>Inner-TI</v>
      </c>
    </row>
    <row r="2242" spans="5:40" x14ac:dyDescent="0.3">
      <c r="E2242" s="12">
        <v>40987.652777777781</v>
      </c>
      <c r="F2242" s="16">
        <v>12.63</v>
      </c>
      <c r="G2242" s="16">
        <v>1933.490051269531</v>
      </c>
      <c r="H2242" s="29">
        <v>1.194568800497694</v>
      </c>
      <c r="I2242" s="26">
        <v>305.89999999999998</v>
      </c>
      <c r="J2242" s="30">
        <v>0.13380839271575612</v>
      </c>
      <c r="K2242" s="31">
        <v>0.12612496387117902</v>
      </c>
      <c r="L2242" s="111">
        <f t="shared" si="884"/>
        <v>1.3000000000000003</v>
      </c>
      <c r="M2242" s="112">
        <f t="shared" si="885"/>
        <v>0.13</v>
      </c>
      <c r="N2242" s="112" t="b">
        <f t="shared" si="886"/>
        <v>1</v>
      </c>
      <c r="O2242" s="112" t="b">
        <f t="shared" si="887"/>
        <v>1</v>
      </c>
      <c r="P2242" s="113">
        <f t="shared" si="888"/>
        <v>13.000000000000002</v>
      </c>
      <c r="Q2242" s="113">
        <f t="shared" si="889"/>
        <v>13</v>
      </c>
      <c r="R2242" s="114" t="str">
        <f t="shared" si="905"/>
        <v>1.3-0.13</v>
      </c>
      <c r="S2242" s="127">
        <f t="shared" si="890"/>
        <v>-3.4559656700221307E-3</v>
      </c>
      <c r="T2242" s="112" t="b">
        <f t="shared" si="891"/>
        <v>1</v>
      </c>
      <c r="U2242" s="22">
        <f t="shared" si="892"/>
        <v>12.524537869594718</v>
      </c>
      <c r="V2242" s="22">
        <f t="shared" si="893"/>
        <v>1.2937576777031774</v>
      </c>
      <c r="W2242" s="81">
        <f t="shared" si="894"/>
        <v>13</v>
      </c>
      <c r="X2242" s="22">
        <f t="shared" si="895"/>
        <v>0.52093711240094553</v>
      </c>
      <c r="Y2242" s="3">
        <f>IF(U2242&gt;'Power Curve'!$C$37,0,INDEX(Ci,$W2242,1)*POWER(1-X2242,3)+INDEX(Ci,$W2242,2)*3*X2242*POWER(1-X2242,2)+INDEX(Ci,$W2242,3)*3*POWER(X2242,2)*(1-X2242)+INDEX(Ci,$W2242,4)*POWER(X2242,3))</f>
        <v>1939.4827054505997</v>
      </c>
      <c r="Z2242" s="3">
        <f t="shared" si="896"/>
        <v>1932.7799198029606</v>
      </c>
      <c r="AA2242" s="3">
        <f t="shared" si="897"/>
        <v>1933.490051269531</v>
      </c>
      <c r="AB2242" s="3">
        <f t="shared" si="906"/>
        <v>-0.71013146657037396</v>
      </c>
      <c r="AC2242" s="3">
        <f t="shared" si="907"/>
        <v>0.71013146657037396</v>
      </c>
      <c r="AE2242" s="34">
        <f t="shared" si="898"/>
        <v>13</v>
      </c>
      <c r="AF2242" s="73" t="b">
        <f>COUNTIF('Power Curve'!$D$2:$D$31,AE2242)&gt;0</f>
        <v>1</v>
      </c>
      <c r="AG2242" s="73" t="b">
        <f t="shared" si="899"/>
        <v>0</v>
      </c>
      <c r="AH2242" s="73" t="b">
        <f t="shared" si="908"/>
        <v>1</v>
      </c>
      <c r="AI2242" s="34" t="str">
        <f t="shared" si="900"/>
        <v>Inner</v>
      </c>
      <c r="AJ2242" s="35" t="str">
        <f t="shared" si="909"/>
        <v>1.2-1.3</v>
      </c>
      <c r="AK2242" s="36" t="str">
        <f t="shared" si="901"/>
        <v>15-16</v>
      </c>
      <c r="AL2242" s="36" t="str">
        <f t="shared" si="902"/>
        <v>Mar</v>
      </c>
      <c r="AM2242" s="35" t="str">
        <f t="shared" si="903"/>
        <v>305-315</v>
      </c>
      <c r="AN2242" s="36" t="str">
        <f t="shared" si="904"/>
        <v>Inner-TI</v>
      </c>
    </row>
    <row r="2243" spans="5:40" x14ac:dyDescent="0.3">
      <c r="E2243" s="12">
        <v>40987.659722222219</v>
      </c>
      <c r="F2243" s="16">
        <v>11.92</v>
      </c>
      <c r="G2243" s="16">
        <v>1948.159973144531</v>
      </c>
      <c r="H2243" s="29">
        <v>1.1952890932885731</v>
      </c>
      <c r="I2243" s="26">
        <v>303.89999999999998</v>
      </c>
      <c r="J2243" s="30">
        <v>0.14177852348993289</v>
      </c>
      <c r="K2243" s="31">
        <v>0.13675758630326085</v>
      </c>
      <c r="L2243" s="111">
        <f t="shared" ref="L2243:L2306" si="910">ROUND((V2243-CenterOfFirstWindSpeedBin)/WindSpeedBinWidth,0)*WindSpeedBinWidth+CenterOfFirstWindSpeedBin</f>
        <v>1.2000000000000002</v>
      </c>
      <c r="M2243" s="112">
        <f t="shared" ref="M2243:M2306" si="911">ROUND((J2243-CenterOfFirstTurbulenceBin)/TurbulenceBinWidth,0)*TurbulenceBinWidth+CenterOfFirstTurbulenceBin</f>
        <v>0.14000000000000001</v>
      </c>
      <c r="N2243" s="112" t="b">
        <f t="shared" ref="N2243:N2306" si="912">IF(AND(L2243&gt;=CenterOfFirstWindSpeedBin,L2243&lt;=CenterOfLastWindSpeedBin),TRUE,FALSE)</f>
        <v>1</v>
      </c>
      <c r="O2243" s="112" t="b">
        <f t="shared" ref="O2243:O2306" si="913">IF(AND(M2243&gt;=CenterOfFirstTurbulenceBin,M2243&lt;=CenterOfLastTurbulenceBin),TRUE,FALSE)</f>
        <v>1</v>
      </c>
      <c r="P2243" s="113">
        <f t="shared" ref="P2243:P2306" si="914">(L2243-CenterOfFirstWindSpeedBin)/WindSpeedBinWidth+1</f>
        <v>12</v>
      </c>
      <c r="Q2243" s="113">
        <f t="shared" ref="Q2243:Q2306" si="915">NumberOfTurbulenceBins-(M2243-CenterOfFirstTurbulenceBin)/TurbulenceBinWidth</f>
        <v>12</v>
      </c>
      <c r="R2243" s="114" t="str">
        <f t="shared" si="905"/>
        <v>1.2-0.14</v>
      </c>
      <c r="S2243" s="127">
        <f t="shared" ref="S2243:S2306" si="916">IF(T2243,INDEX(PowerDeviationMatrix,Q2243,P2243),IF(UseMatrixPadValue,MatrixPadValue,0))</f>
        <v>-1.1188851936056029E-2</v>
      </c>
      <c r="T2243" s="112" t="b">
        <f t="shared" ref="T2243:T2306" si="917">IF(AND(P2243&gt;0,Q2243&gt;0,N2243,O2243),LEN(INDEX(PowerDeviationMatrix,Q2243,P2243))&gt;0,FALSE)</f>
        <v>1</v>
      </c>
      <c r="U2243" s="22">
        <f t="shared" ref="U2243:U2306" si="918">F2243*(H2243/Ref_Density)^(1/3)</f>
        <v>11.822841791456751</v>
      </c>
      <c r="V2243" s="22">
        <f t="shared" ref="V2243:V2306" si="919">(U2243-CutInWindSpeed)/(RatedWindSpeed-CutInWindSpeed)</f>
        <v>1.1853082868537101</v>
      </c>
      <c r="W2243" s="81">
        <f t="shared" ref="W2243:W2306" si="920">COUNTIF(xa,"&lt;"&amp;U2243)</f>
        <v>12</v>
      </c>
      <c r="X2243" s="22">
        <f t="shared" ref="X2243:X2306" si="921">(U2243-INDEX(xa,$W2243))/(INDEX(xb,$W2243)-INDEX(xa,$W2243))</f>
        <v>0.81152140152010233</v>
      </c>
      <c r="Y2243" s="3">
        <f>IF(U2243&gt;'Power Curve'!$C$37,0,INDEX(Ci,$W2243,1)*POWER(1-X2243,3)+INDEX(Ci,$W2243,2)*3*X2243*POWER(1-X2243,2)+INDEX(Ci,$W2243,3)*3*POWER(X2243,2)*(1-X2243)+INDEX(Ci,$W2243,4)*POWER(X2243,3))</f>
        <v>1901.8038386490441</v>
      </c>
      <c r="Z2243" s="3">
        <f t="shared" ref="Z2243:Z2306" si="922">IF(OR(T2243,UseMatrixPadValue),Y2243*(1+S2243),"")</f>
        <v>1880.524837086977</v>
      </c>
      <c r="AA2243" s="3">
        <f t="shared" ref="AA2243:AA2306" si="923">IF(AH2243,G2243,"")</f>
        <v>1948.159973144531</v>
      </c>
      <c r="AB2243" s="3">
        <f t="shared" si="906"/>
        <v>-67.635136057554064</v>
      </c>
      <c r="AC2243" s="3">
        <f t="shared" si="907"/>
        <v>67.635136057554064</v>
      </c>
      <c r="AE2243" s="34">
        <f t="shared" ref="AE2243:AE2306" si="924">MROUND(U2243-Centre_First_Bin,Bin_Width)+Centre_First_Bin</f>
        <v>12</v>
      </c>
      <c r="AF2243" s="73" t="b">
        <f>COUNTIF('Power Curve'!$D$2:$D$31,AE2243)&gt;0</f>
        <v>1</v>
      </c>
      <c r="AG2243" s="73" t="b">
        <f t="shared" ref="AG2243:AG2306" si="925">(G2243&lt;0)</f>
        <v>0</v>
      </c>
      <c r="AH2243" s="73" t="b">
        <f t="shared" si="908"/>
        <v>1</v>
      </c>
      <c r="AI2243" s="34" t="str">
        <f t="shared" ref="AI2243:AI2306" si="926">IF(AH2243,IF(AND(J2243&gt;=LowerTurbLimit,J2243&lt;=UpperTurbLimit,K2243&gt;=LowerShearLimit,K2243&lt;=UpperShearLimit),"Inner","Outer"),"")</f>
        <v>Outer</v>
      </c>
      <c r="AJ2243" s="35" t="str">
        <f t="shared" si="909"/>
        <v>1.1-1.2</v>
      </c>
      <c r="AK2243" s="36" t="str">
        <f t="shared" ref="AK2243:AK2306" si="927">IF(AH2243,HOUR(E2243)&amp;"-"&amp;HOUR(E2243)+1,"")</f>
        <v>15-16</v>
      </c>
      <c r="AL2243" s="36" t="str">
        <f t="shared" ref="AL2243:AL2306" si="928">IF(AH2243,TEXT(E2243,"mmm"),"")</f>
        <v>Mar</v>
      </c>
      <c r="AM2243" s="35" t="str">
        <f t="shared" ref="AM2243:AM2306" si="929">IF(AH2243,IF(OR(I2243&lt;5,I2243&gt;=355),"355-5",MROUND(I2243,10)-5&amp;"-"&amp;MROUND(I2243,10)+5),"")</f>
        <v>295-305</v>
      </c>
      <c r="AN2243" s="36" t="str">
        <f t="shared" ref="AN2243:AN2306" si="930">IF(AH2243,IF(V2243&lt;0.5,IF(J2243&lt;=LowerTurbLimit,"LWS-LTI",IF(J2243&gt;=UpperTurbLimit,"LWS-HTI","Inner-TI")),IF(J2243&lt;=LowerTurbLimit,"HWS-LTI",IF(J2243&gt;=UpperTurbLimit,"HWS-HTI","Inner-TI"))),"")</f>
        <v>HWS-HTI</v>
      </c>
    </row>
    <row r="2244" spans="5:40" x14ac:dyDescent="0.3">
      <c r="E2244" s="12">
        <v>40987.666666666664</v>
      </c>
      <c r="F2244" s="16">
        <v>12.04</v>
      </c>
      <c r="G2244" s="16">
        <v>1887.9300231933639</v>
      </c>
      <c r="H2244" s="29">
        <v>1.1958202340193786</v>
      </c>
      <c r="I2244" s="26">
        <v>306.3</v>
      </c>
      <c r="J2244" s="30">
        <v>0.13870431893687707</v>
      </c>
      <c r="K2244" s="31">
        <v>8.0932861051655147E-2</v>
      </c>
      <c r="L2244" s="111">
        <f t="shared" si="910"/>
        <v>1.2000000000000002</v>
      </c>
      <c r="M2244" s="112">
        <f t="shared" si="911"/>
        <v>0.14000000000000001</v>
      </c>
      <c r="N2244" s="112" t="b">
        <f t="shared" si="912"/>
        <v>1</v>
      </c>
      <c r="O2244" s="112" t="b">
        <f t="shared" si="913"/>
        <v>1</v>
      </c>
      <c r="P2244" s="113">
        <f t="shared" si="914"/>
        <v>12</v>
      </c>
      <c r="Q2244" s="113">
        <f t="shared" si="915"/>
        <v>12</v>
      </c>
      <c r="R2244" s="114" t="str">
        <f t="shared" ref="R2244:R2307" si="931">L2244&amp;"-"&amp;M2244</f>
        <v>1.2-0.14</v>
      </c>
      <c r="S2244" s="127">
        <f t="shared" si="916"/>
        <v>-1.1188851936056029E-2</v>
      </c>
      <c r="T2244" s="112" t="b">
        <f t="shared" si="917"/>
        <v>1</v>
      </c>
      <c r="U2244" s="22">
        <f t="shared" si="918"/>
        <v>11.94363226249078</v>
      </c>
      <c r="V2244" s="22">
        <f t="shared" si="919"/>
        <v>1.2039768435297316</v>
      </c>
      <c r="W2244" s="81">
        <f t="shared" si="920"/>
        <v>12</v>
      </c>
      <c r="X2244" s="22">
        <f t="shared" si="921"/>
        <v>0.92786731208857243</v>
      </c>
      <c r="Y2244" s="3">
        <f>IF(U2244&gt;'Power Curve'!$C$37,0,INDEX(Ci,$W2244,1)*POWER(1-X2244,3)+INDEX(Ci,$W2244,2)*3*X2244*POWER(1-X2244,2)+INDEX(Ci,$W2244,3)*3*POWER(X2244,2)*(1-X2244)+INDEX(Ci,$W2244,4)*POWER(X2244,3))</f>
        <v>1912.1936963492572</v>
      </c>
      <c r="Z2244" s="3">
        <f t="shared" si="922"/>
        <v>1890.7984442077457</v>
      </c>
      <c r="AA2244" s="3">
        <f t="shared" si="923"/>
        <v>1887.9300231933639</v>
      </c>
      <c r="AB2244" s="3">
        <f t="shared" ref="AB2244:AB2307" si="932">IF(AH2244,Z2244-AA2244,"")</f>
        <v>2.8684210143817381</v>
      </c>
      <c r="AC2244" s="3">
        <f t="shared" ref="AC2244:AC2307" si="933">IF(AH2244,ABS(AB2244),"")</f>
        <v>2.8684210143817381</v>
      </c>
      <c r="AE2244" s="34">
        <f t="shared" si="924"/>
        <v>12</v>
      </c>
      <c r="AF2244" s="73" t="b">
        <f>COUNTIF('Power Curve'!$D$2:$D$31,AE2244)&gt;0</f>
        <v>1</v>
      </c>
      <c r="AG2244" s="73" t="b">
        <f t="shared" si="925"/>
        <v>0</v>
      </c>
      <c r="AH2244" s="73" t="b">
        <f t="shared" ref="AH2244:AH2307" si="934">AND(AF2244,NOT(AG2244))</f>
        <v>1</v>
      </c>
      <c r="AI2244" s="34" t="str">
        <f t="shared" si="926"/>
        <v>Outer</v>
      </c>
      <c r="AJ2244" s="35" t="str">
        <f t="shared" ref="AJ2244:AJ2307" si="935">IF(AH2244,TEXT(ROUND(V2244+0.05,1)-0.1,"0.0")&amp;"-"&amp;TEXT(ROUND(V2244+0.05,1),"0.0"),"")</f>
        <v>1.2-1.3</v>
      </c>
      <c r="AK2244" s="36" t="str">
        <f t="shared" si="927"/>
        <v>16-17</v>
      </c>
      <c r="AL2244" s="36" t="str">
        <f t="shared" si="928"/>
        <v>Mar</v>
      </c>
      <c r="AM2244" s="35" t="str">
        <f t="shared" si="929"/>
        <v>305-315</v>
      </c>
      <c r="AN2244" s="36" t="str">
        <f t="shared" si="930"/>
        <v>Inner-TI</v>
      </c>
    </row>
    <row r="2245" spans="5:40" x14ac:dyDescent="0.3">
      <c r="E2245" s="12">
        <v>40987.673611111109</v>
      </c>
      <c r="F2245" s="16">
        <v>10.71</v>
      </c>
      <c r="G2245" s="16">
        <v>1673.390060424807</v>
      </c>
      <c r="H2245" s="29">
        <v>1.1966301577032203</v>
      </c>
      <c r="I2245" s="26">
        <v>305</v>
      </c>
      <c r="J2245" s="30">
        <v>0.15126050420168066</v>
      </c>
      <c r="K2245" s="31">
        <v>0.1777694559765266</v>
      </c>
      <c r="L2245" s="111">
        <f t="shared" si="910"/>
        <v>1</v>
      </c>
      <c r="M2245" s="112">
        <f t="shared" si="911"/>
        <v>0.15000000000000002</v>
      </c>
      <c r="N2245" s="112" t="b">
        <f t="shared" si="912"/>
        <v>1</v>
      </c>
      <c r="O2245" s="112" t="b">
        <f t="shared" si="913"/>
        <v>1</v>
      </c>
      <c r="P2245" s="113">
        <f t="shared" si="914"/>
        <v>10</v>
      </c>
      <c r="Q2245" s="113">
        <f t="shared" si="915"/>
        <v>10.999999999999998</v>
      </c>
      <c r="R2245" s="114" t="str">
        <f t="shared" si="931"/>
        <v>1-0.15</v>
      </c>
      <c r="S2245" s="127">
        <f t="shared" si="916"/>
        <v>-1.7592900824812019E-2</v>
      </c>
      <c r="T2245" s="112" t="b">
        <f t="shared" si="917"/>
        <v>1</v>
      </c>
      <c r="U2245" s="22">
        <f t="shared" si="918"/>
        <v>10.626675586354844</v>
      </c>
      <c r="V2245" s="22">
        <f t="shared" si="919"/>
        <v>1.000436943918094</v>
      </c>
      <c r="W2245" s="81">
        <f t="shared" si="920"/>
        <v>11</v>
      </c>
      <c r="X2245" s="22">
        <f t="shared" si="921"/>
        <v>0.65678678928718603</v>
      </c>
      <c r="Y2245" s="3">
        <f>IF(U2245&gt;'Power Curve'!$C$37,0,INDEX(Ci,$W2245,1)*POWER(1-X2245,3)+INDEX(Ci,$W2245,2)*3*X2245*POWER(1-X2245,2)+INDEX(Ci,$W2245,3)*3*POWER(X2245,2)*(1-X2245)+INDEX(Ci,$W2245,4)*POWER(X2245,3))</f>
        <v>1702.2033817780125</v>
      </c>
      <c r="Z2245" s="3">
        <f t="shared" si="922"/>
        <v>1672.2566864987323</v>
      </c>
      <c r="AA2245" s="3">
        <f t="shared" si="923"/>
        <v>1673.390060424807</v>
      </c>
      <c r="AB2245" s="3">
        <f t="shared" si="932"/>
        <v>-1.1333739260746825</v>
      </c>
      <c r="AC2245" s="3">
        <f t="shared" si="933"/>
        <v>1.1333739260746825</v>
      </c>
      <c r="AE2245" s="34">
        <f t="shared" si="924"/>
        <v>11</v>
      </c>
      <c r="AF2245" s="73" t="b">
        <f>COUNTIF('Power Curve'!$D$2:$D$31,AE2245)&gt;0</f>
        <v>1</v>
      </c>
      <c r="AG2245" s="73" t="b">
        <f t="shared" si="925"/>
        <v>0</v>
      </c>
      <c r="AH2245" s="73" t="b">
        <f t="shared" si="934"/>
        <v>1</v>
      </c>
      <c r="AI2245" s="34" t="str">
        <f t="shared" si="926"/>
        <v>Outer</v>
      </c>
      <c r="AJ2245" s="35" t="str">
        <f t="shared" si="935"/>
        <v>1.0-1.1</v>
      </c>
      <c r="AK2245" s="36" t="str">
        <f t="shared" si="927"/>
        <v>16-17</v>
      </c>
      <c r="AL2245" s="36" t="str">
        <f t="shared" si="928"/>
        <v>Mar</v>
      </c>
      <c r="AM2245" s="35" t="str">
        <f t="shared" si="929"/>
        <v>305-315</v>
      </c>
      <c r="AN2245" s="36" t="str">
        <f t="shared" si="930"/>
        <v>HWS-HTI</v>
      </c>
    </row>
    <row r="2246" spans="5:40" x14ac:dyDescent="0.3">
      <c r="E2246" s="12">
        <v>40987.680555555555</v>
      </c>
      <c r="F2246" s="16">
        <v>9.9499999999999993</v>
      </c>
      <c r="G2246" s="16">
        <v>1322.220016479492</v>
      </c>
      <c r="H2246" s="29">
        <v>1.1973076228150514</v>
      </c>
      <c r="I2246" s="26">
        <v>299.8</v>
      </c>
      <c r="J2246" s="30">
        <v>0.11155778894472364</v>
      </c>
      <c r="K2246" s="31">
        <v>0.12417296527476618</v>
      </c>
      <c r="L2246" s="111">
        <f t="shared" si="910"/>
        <v>0.9</v>
      </c>
      <c r="M2246" s="112">
        <f t="shared" si="911"/>
        <v>0.11</v>
      </c>
      <c r="N2246" s="112" t="b">
        <f t="shared" si="912"/>
        <v>1</v>
      </c>
      <c r="O2246" s="112" t="b">
        <f t="shared" si="913"/>
        <v>1</v>
      </c>
      <c r="P2246" s="113">
        <f t="shared" si="914"/>
        <v>9</v>
      </c>
      <c r="Q2246" s="113">
        <f t="shared" si="915"/>
        <v>15</v>
      </c>
      <c r="R2246" s="114" t="str">
        <f t="shared" si="931"/>
        <v>0.9-0.11</v>
      </c>
      <c r="S2246" s="127">
        <f t="shared" si="916"/>
        <v>4.9096544614539309E-3</v>
      </c>
      <c r="T2246" s="112" t="b">
        <f t="shared" si="917"/>
        <v>1</v>
      </c>
      <c r="U2246" s="22">
        <f t="shared" si="918"/>
        <v>9.8744511810020796</v>
      </c>
      <c r="V2246" s="22">
        <f t="shared" si="919"/>
        <v>0.88417823721548883</v>
      </c>
      <c r="W2246" s="81">
        <f t="shared" si="920"/>
        <v>10</v>
      </c>
      <c r="X2246" s="22">
        <f t="shared" si="921"/>
        <v>0.91977233249087786</v>
      </c>
      <c r="Y2246" s="3">
        <f>IF(U2246&gt;'Power Curve'!$C$37,0,INDEX(Ci,$W2246,1)*POWER(1-X2246,3)+INDEX(Ci,$W2246,2)*3*X2246*POWER(1-X2246,2)+INDEX(Ci,$W2246,3)*3*POWER(X2246,2)*(1-X2246)+INDEX(Ci,$W2246,4)*POWER(X2246,3))</f>
        <v>1496.4728410481191</v>
      </c>
      <c r="Z2246" s="3">
        <f t="shared" si="922"/>
        <v>1503.8200056086157</v>
      </c>
      <c r="AA2246" s="3">
        <f t="shared" si="923"/>
        <v>1322.220016479492</v>
      </c>
      <c r="AB2246" s="3">
        <f t="shared" si="932"/>
        <v>181.59998912912374</v>
      </c>
      <c r="AC2246" s="3">
        <f t="shared" si="933"/>
        <v>181.59998912912374</v>
      </c>
      <c r="AE2246" s="34">
        <f t="shared" si="924"/>
        <v>10</v>
      </c>
      <c r="AF2246" s="73" t="b">
        <f>COUNTIF('Power Curve'!$D$2:$D$31,AE2246)&gt;0</f>
        <v>1</v>
      </c>
      <c r="AG2246" s="73" t="b">
        <f t="shared" si="925"/>
        <v>0</v>
      </c>
      <c r="AH2246" s="73" t="b">
        <f t="shared" si="934"/>
        <v>1</v>
      </c>
      <c r="AI2246" s="34" t="str">
        <f t="shared" si="926"/>
        <v>Inner</v>
      </c>
      <c r="AJ2246" s="35" t="str">
        <f t="shared" si="935"/>
        <v>0.8-0.9</v>
      </c>
      <c r="AK2246" s="36" t="str">
        <f t="shared" si="927"/>
        <v>16-17</v>
      </c>
      <c r="AL2246" s="36" t="str">
        <f t="shared" si="928"/>
        <v>Mar</v>
      </c>
      <c r="AM2246" s="35" t="str">
        <f t="shared" si="929"/>
        <v>295-305</v>
      </c>
      <c r="AN2246" s="36" t="str">
        <f t="shared" si="930"/>
        <v>Inner-TI</v>
      </c>
    </row>
    <row r="2247" spans="5:40" x14ac:dyDescent="0.3">
      <c r="E2247" s="12">
        <v>40987.6875</v>
      </c>
      <c r="F2247" s="16">
        <v>9.39</v>
      </c>
      <c r="G2247" s="16">
        <v>1533.740051269534</v>
      </c>
      <c r="H2247" s="29">
        <v>1.1978966843516943</v>
      </c>
      <c r="I2247" s="26">
        <v>298</v>
      </c>
      <c r="J2247" s="30">
        <v>0.12566560170394034</v>
      </c>
      <c r="K2247" s="31">
        <v>0.11564398167515767</v>
      </c>
      <c r="L2247" s="111">
        <f t="shared" si="910"/>
        <v>0.8</v>
      </c>
      <c r="M2247" s="112">
        <f t="shared" si="911"/>
        <v>0.13</v>
      </c>
      <c r="N2247" s="112" t="b">
        <f t="shared" si="912"/>
        <v>1</v>
      </c>
      <c r="O2247" s="112" t="b">
        <f t="shared" si="913"/>
        <v>1</v>
      </c>
      <c r="P2247" s="113">
        <f t="shared" si="914"/>
        <v>8</v>
      </c>
      <c r="Q2247" s="113">
        <f t="shared" si="915"/>
        <v>13</v>
      </c>
      <c r="R2247" s="114" t="str">
        <f t="shared" si="931"/>
        <v>0.8-0.13</v>
      </c>
      <c r="S2247" s="127">
        <f t="shared" si="916"/>
        <v>5.5344116648088706E-3</v>
      </c>
      <c r="T2247" s="112" t="b">
        <f t="shared" si="917"/>
        <v>1</v>
      </c>
      <c r="U2247" s="22">
        <f t="shared" si="918"/>
        <v>9.3202311557624178</v>
      </c>
      <c r="V2247" s="22">
        <f t="shared" si="919"/>
        <v>0.7985217457422672</v>
      </c>
      <c r="W2247" s="81">
        <f t="shared" si="920"/>
        <v>10</v>
      </c>
      <c r="X2247" s="22">
        <f t="shared" si="921"/>
        <v>0.33067236061342337</v>
      </c>
      <c r="Y2247" s="3">
        <f>IF(U2247&gt;'Power Curve'!$C$37,0,INDEX(Ci,$W2247,1)*POWER(1-X2247,3)+INDEX(Ci,$W2247,2)*3*X2247*POWER(1-X2247,2)+INDEX(Ci,$W2247,3)*3*POWER(X2247,2)*(1-X2247)+INDEX(Ci,$W2247,4)*POWER(X2247,3))</f>
        <v>1306.2362848539617</v>
      </c>
      <c r="Z2247" s="3">
        <f t="shared" si="922"/>
        <v>1313.465534185854</v>
      </c>
      <c r="AA2247" s="3">
        <f t="shared" si="923"/>
        <v>1533.740051269534</v>
      </c>
      <c r="AB2247" s="3">
        <f t="shared" si="932"/>
        <v>-220.27451708367994</v>
      </c>
      <c r="AC2247" s="3">
        <f t="shared" si="933"/>
        <v>220.27451708367994</v>
      </c>
      <c r="AE2247" s="34">
        <f t="shared" si="924"/>
        <v>9</v>
      </c>
      <c r="AF2247" s="73" t="b">
        <f>COUNTIF('Power Curve'!$D$2:$D$31,AE2247)&gt;0</f>
        <v>1</v>
      </c>
      <c r="AG2247" s="73" t="b">
        <f t="shared" si="925"/>
        <v>0</v>
      </c>
      <c r="AH2247" s="73" t="b">
        <f t="shared" si="934"/>
        <v>1</v>
      </c>
      <c r="AI2247" s="34" t="str">
        <f t="shared" si="926"/>
        <v>Inner</v>
      </c>
      <c r="AJ2247" s="35" t="str">
        <f t="shared" si="935"/>
        <v>0.7-0.8</v>
      </c>
      <c r="AK2247" s="36" t="str">
        <f t="shared" si="927"/>
        <v>16-17</v>
      </c>
      <c r="AL2247" s="36" t="str">
        <f t="shared" si="928"/>
        <v>Mar</v>
      </c>
      <c r="AM2247" s="35" t="str">
        <f t="shared" si="929"/>
        <v>295-305</v>
      </c>
      <c r="AN2247" s="36" t="str">
        <f t="shared" si="930"/>
        <v>Inner-TI</v>
      </c>
    </row>
    <row r="2248" spans="5:40" x14ac:dyDescent="0.3">
      <c r="E2248" s="12">
        <v>40987.694444444445</v>
      </c>
      <c r="F2248" s="16">
        <v>9.1300000000000008</v>
      </c>
      <c r="G2248" s="16">
        <v>1390.270004272458</v>
      </c>
      <c r="H2248" s="29">
        <v>1.1983852779044171</v>
      </c>
      <c r="I2248" s="26">
        <v>291.8</v>
      </c>
      <c r="J2248" s="30">
        <v>0.11719605695509309</v>
      </c>
      <c r="K2248" s="31">
        <v>0.15848907146433305</v>
      </c>
      <c r="L2248" s="111">
        <f t="shared" si="910"/>
        <v>0.8</v>
      </c>
      <c r="M2248" s="112">
        <f t="shared" si="911"/>
        <v>0.12</v>
      </c>
      <c r="N2248" s="112" t="b">
        <f t="shared" si="912"/>
        <v>1</v>
      </c>
      <c r="O2248" s="112" t="b">
        <f t="shared" si="913"/>
        <v>1</v>
      </c>
      <c r="P2248" s="113">
        <f t="shared" si="914"/>
        <v>8</v>
      </c>
      <c r="Q2248" s="113">
        <f t="shared" si="915"/>
        <v>14</v>
      </c>
      <c r="R2248" s="114" t="str">
        <f t="shared" si="931"/>
        <v>0.8-0.12</v>
      </c>
      <c r="S2248" s="127">
        <f t="shared" si="916"/>
        <v>-1.2779651666675459E-3</v>
      </c>
      <c r="T2248" s="112" t="b">
        <f t="shared" si="917"/>
        <v>1</v>
      </c>
      <c r="U2248" s="22">
        <f t="shared" si="918"/>
        <v>9.0633949001850649</v>
      </c>
      <c r="V2248" s="22">
        <f t="shared" si="919"/>
        <v>0.75882687451064335</v>
      </c>
      <c r="W2248" s="81">
        <f t="shared" si="920"/>
        <v>10</v>
      </c>
      <c r="X2248" s="22">
        <f t="shared" si="921"/>
        <v>5.7672064616717797E-2</v>
      </c>
      <c r="Y2248" s="3">
        <f>IF(U2248&gt;'Power Curve'!$C$37,0,INDEX(Ci,$W2248,1)*POWER(1-X2248,3)+INDEX(Ci,$W2248,2)*3*X2248*POWER(1-X2248,2)+INDEX(Ci,$W2248,3)*3*POWER(X2248,2)*(1-X2248)+INDEX(Ci,$W2248,4)*POWER(X2248,3))</f>
        <v>1216.3683071734615</v>
      </c>
      <c r="Z2248" s="3">
        <f t="shared" si="922"/>
        <v>1214.8138308470554</v>
      </c>
      <c r="AA2248" s="3">
        <f t="shared" si="923"/>
        <v>1390.270004272458</v>
      </c>
      <c r="AB2248" s="3">
        <f t="shared" si="932"/>
        <v>-175.45617342540254</v>
      </c>
      <c r="AC2248" s="3">
        <f t="shared" si="933"/>
        <v>175.45617342540254</v>
      </c>
      <c r="AE2248" s="34">
        <f t="shared" si="924"/>
        <v>9</v>
      </c>
      <c r="AF2248" s="73" t="b">
        <f>COUNTIF('Power Curve'!$D$2:$D$31,AE2248)&gt;0</f>
        <v>1</v>
      </c>
      <c r="AG2248" s="73" t="b">
        <f t="shared" si="925"/>
        <v>0</v>
      </c>
      <c r="AH2248" s="73" t="b">
        <f t="shared" si="934"/>
        <v>1</v>
      </c>
      <c r="AI2248" s="34" t="str">
        <f t="shared" si="926"/>
        <v>Inner</v>
      </c>
      <c r="AJ2248" s="35" t="str">
        <f t="shared" si="935"/>
        <v>0.7-0.8</v>
      </c>
      <c r="AK2248" s="36" t="str">
        <f t="shared" si="927"/>
        <v>16-17</v>
      </c>
      <c r="AL2248" s="36" t="str">
        <f t="shared" si="928"/>
        <v>Mar</v>
      </c>
      <c r="AM2248" s="35" t="str">
        <f t="shared" si="929"/>
        <v>285-295</v>
      </c>
      <c r="AN2248" s="36" t="str">
        <f t="shared" si="930"/>
        <v>Inner-TI</v>
      </c>
    </row>
    <row r="2249" spans="5:40" x14ac:dyDescent="0.3">
      <c r="E2249" s="12">
        <v>40987.701388888891</v>
      </c>
      <c r="F2249" s="16">
        <v>10</v>
      </c>
      <c r="G2249" s="16">
        <v>1522.420059204102</v>
      </c>
      <c r="H2249" s="29">
        <v>1.1991856542544879</v>
      </c>
      <c r="I2249" s="26">
        <v>291</v>
      </c>
      <c r="J2249" s="30">
        <v>0.11200000000000002</v>
      </c>
      <c r="K2249" s="31">
        <v>0.17287195728056001</v>
      </c>
      <c r="L2249" s="111">
        <f t="shared" si="910"/>
        <v>0.9</v>
      </c>
      <c r="M2249" s="112">
        <f t="shared" si="911"/>
        <v>0.11</v>
      </c>
      <c r="N2249" s="112" t="b">
        <f t="shared" si="912"/>
        <v>1</v>
      </c>
      <c r="O2249" s="112" t="b">
        <f t="shared" si="913"/>
        <v>1</v>
      </c>
      <c r="P2249" s="113">
        <f t="shared" si="914"/>
        <v>9</v>
      </c>
      <c r="Q2249" s="113">
        <f t="shared" si="915"/>
        <v>15</v>
      </c>
      <c r="R2249" s="114" t="str">
        <f t="shared" si="931"/>
        <v>0.9-0.11</v>
      </c>
      <c r="S2249" s="127">
        <f t="shared" si="916"/>
        <v>4.9096544614539309E-3</v>
      </c>
      <c r="T2249" s="112" t="b">
        <f t="shared" si="917"/>
        <v>1</v>
      </c>
      <c r="U2249" s="22">
        <f t="shared" si="918"/>
        <v>9.929257613903486</v>
      </c>
      <c r="V2249" s="22">
        <f t="shared" si="919"/>
        <v>0.89264874809330652</v>
      </c>
      <c r="W2249" s="81">
        <f t="shared" si="920"/>
        <v>10</v>
      </c>
      <c r="X2249" s="22">
        <f t="shared" si="921"/>
        <v>0.97802801906041392</v>
      </c>
      <c r="Y2249" s="3">
        <f>IF(U2249&gt;'Power Curve'!$C$37,0,INDEX(Ci,$W2249,1)*POWER(1-X2249,3)+INDEX(Ci,$W2249,2)*3*X2249*POWER(1-X2249,2)+INDEX(Ci,$W2249,3)*3*POWER(X2249,2)*(1-X2249)+INDEX(Ci,$W2249,4)*POWER(X2249,3))</f>
        <v>1512.9217587416601</v>
      </c>
      <c r="Z2249" s="3">
        <f t="shared" si="922"/>
        <v>1520.349681804297</v>
      </c>
      <c r="AA2249" s="3">
        <f t="shared" si="923"/>
        <v>1522.420059204102</v>
      </c>
      <c r="AB2249" s="3">
        <f t="shared" si="932"/>
        <v>-2.070377399805011</v>
      </c>
      <c r="AC2249" s="3">
        <f t="shared" si="933"/>
        <v>2.070377399805011</v>
      </c>
      <c r="AE2249" s="34">
        <f t="shared" si="924"/>
        <v>10</v>
      </c>
      <c r="AF2249" s="73" t="b">
        <f>COUNTIF('Power Curve'!$D$2:$D$31,AE2249)&gt;0</f>
        <v>1</v>
      </c>
      <c r="AG2249" s="73" t="b">
        <f t="shared" si="925"/>
        <v>0</v>
      </c>
      <c r="AH2249" s="73" t="b">
        <f t="shared" si="934"/>
        <v>1</v>
      </c>
      <c r="AI2249" s="34" t="str">
        <f t="shared" si="926"/>
        <v>Inner</v>
      </c>
      <c r="AJ2249" s="35" t="str">
        <f t="shared" si="935"/>
        <v>0.8-0.9</v>
      </c>
      <c r="AK2249" s="36" t="str">
        <f t="shared" si="927"/>
        <v>16-17</v>
      </c>
      <c r="AL2249" s="36" t="str">
        <f t="shared" si="928"/>
        <v>Mar</v>
      </c>
      <c r="AM2249" s="35" t="str">
        <f t="shared" si="929"/>
        <v>285-295</v>
      </c>
      <c r="AN2249" s="36" t="str">
        <f t="shared" si="930"/>
        <v>Inner-TI</v>
      </c>
    </row>
    <row r="2250" spans="5:40" x14ac:dyDescent="0.3">
      <c r="E2250" s="12">
        <v>40987.708333333336</v>
      </c>
      <c r="F2250" s="16">
        <v>9.66</v>
      </c>
      <c r="G2250" s="16">
        <v>1395.819946289068</v>
      </c>
      <c r="H2250" s="29">
        <v>1.2004887513096481</v>
      </c>
      <c r="I2250" s="26">
        <v>293.8</v>
      </c>
      <c r="J2250" s="30">
        <v>0.13146997929606624</v>
      </c>
      <c r="K2250" s="31">
        <v>0.2234615369110087</v>
      </c>
      <c r="L2250" s="111">
        <f t="shared" si="910"/>
        <v>0.8</v>
      </c>
      <c r="M2250" s="112">
        <f t="shared" si="911"/>
        <v>0.13</v>
      </c>
      <c r="N2250" s="112" t="b">
        <f t="shared" si="912"/>
        <v>1</v>
      </c>
      <c r="O2250" s="112" t="b">
        <f t="shared" si="913"/>
        <v>1</v>
      </c>
      <c r="P2250" s="113">
        <f t="shared" si="914"/>
        <v>8</v>
      </c>
      <c r="Q2250" s="113">
        <f t="shared" si="915"/>
        <v>13</v>
      </c>
      <c r="R2250" s="114" t="str">
        <f t="shared" si="931"/>
        <v>0.8-0.13</v>
      </c>
      <c r="S2250" s="127">
        <f t="shared" si="916"/>
        <v>5.5344116648088706E-3</v>
      </c>
      <c r="T2250" s="112" t="b">
        <f t="shared" si="917"/>
        <v>1</v>
      </c>
      <c r="U2250" s="22">
        <f t="shared" si="918"/>
        <v>9.5951358627345922</v>
      </c>
      <c r="V2250" s="22">
        <f t="shared" si="919"/>
        <v>0.84100915438205404</v>
      </c>
      <c r="W2250" s="81">
        <f t="shared" si="920"/>
        <v>10</v>
      </c>
      <c r="X2250" s="22">
        <f t="shared" si="921"/>
        <v>0.62287824955844517</v>
      </c>
      <c r="Y2250" s="3">
        <f>IF(U2250&gt;'Power Curve'!$C$37,0,INDEX(Ci,$W2250,1)*POWER(1-X2250,3)+INDEX(Ci,$W2250,2)*3*X2250*POWER(1-X2250,2)+INDEX(Ci,$W2250,3)*3*POWER(X2250,2)*(1-X2250)+INDEX(Ci,$W2250,4)*POWER(X2250,3))</f>
        <v>1404.1795509050864</v>
      </c>
      <c r="Z2250" s="3">
        <f t="shared" si="922"/>
        <v>1411.9508585911017</v>
      </c>
      <c r="AA2250" s="3">
        <f t="shared" si="923"/>
        <v>1395.819946289068</v>
      </c>
      <c r="AB2250" s="3">
        <f t="shared" si="932"/>
        <v>16.130912302033721</v>
      </c>
      <c r="AC2250" s="3">
        <f t="shared" si="933"/>
        <v>16.130912302033721</v>
      </c>
      <c r="AE2250" s="34">
        <f t="shared" si="924"/>
        <v>10</v>
      </c>
      <c r="AF2250" s="73" t="b">
        <f>COUNTIF('Power Curve'!$D$2:$D$31,AE2250)&gt;0</f>
        <v>1</v>
      </c>
      <c r="AG2250" s="73" t="b">
        <f t="shared" si="925"/>
        <v>0</v>
      </c>
      <c r="AH2250" s="73" t="b">
        <f t="shared" si="934"/>
        <v>1</v>
      </c>
      <c r="AI2250" s="34" t="str">
        <f t="shared" si="926"/>
        <v>Inner</v>
      </c>
      <c r="AJ2250" s="35" t="str">
        <f t="shared" si="935"/>
        <v>0.8-0.9</v>
      </c>
      <c r="AK2250" s="36" t="str">
        <f t="shared" si="927"/>
        <v>17-18</v>
      </c>
      <c r="AL2250" s="36" t="str">
        <f t="shared" si="928"/>
        <v>Mar</v>
      </c>
      <c r="AM2250" s="35" t="str">
        <f t="shared" si="929"/>
        <v>285-295</v>
      </c>
      <c r="AN2250" s="36" t="str">
        <f t="shared" si="930"/>
        <v>Inner-TI</v>
      </c>
    </row>
    <row r="2251" spans="5:40" x14ac:dyDescent="0.3">
      <c r="E2251" s="12">
        <v>40987.715277777781</v>
      </c>
      <c r="F2251" s="16">
        <v>10.09</v>
      </c>
      <c r="G2251" s="16">
        <v>1425.6199798583959</v>
      </c>
      <c r="H2251" s="29">
        <v>1.2011131932606778</v>
      </c>
      <c r="I2251" s="26">
        <v>294</v>
      </c>
      <c r="J2251" s="30">
        <v>0.11892963330029732</v>
      </c>
      <c r="K2251" s="31">
        <v>0.21006323649032166</v>
      </c>
      <c r="L2251" s="111">
        <f t="shared" si="910"/>
        <v>0.9</v>
      </c>
      <c r="M2251" s="112">
        <f t="shared" si="911"/>
        <v>0.12</v>
      </c>
      <c r="N2251" s="112" t="b">
        <f t="shared" si="912"/>
        <v>1</v>
      </c>
      <c r="O2251" s="112" t="b">
        <f t="shared" si="913"/>
        <v>1</v>
      </c>
      <c r="P2251" s="113">
        <f t="shared" si="914"/>
        <v>9</v>
      </c>
      <c r="Q2251" s="113">
        <f t="shared" si="915"/>
        <v>14</v>
      </c>
      <c r="R2251" s="114" t="str">
        <f t="shared" si="931"/>
        <v>0.9-0.12</v>
      </c>
      <c r="S2251" s="127">
        <f t="shared" si="916"/>
        <v>-6.8685837526370197E-3</v>
      </c>
      <c r="T2251" s="112" t="b">
        <f t="shared" si="917"/>
        <v>1</v>
      </c>
      <c r="U2251" s="22">
        <f t="shared" si="918"/>
        <v>10.023985946868009</v>
      </c>
      <c r="V2251" s="22">
        <f t="shared" si="919"/>
        <v>0.90728931731730644</v>
      </c>
      <c r="W2251" s="81">
        <f t="shared" si="920"/>
        <v>11</v>
      </c>
      <c r="X2251" s="22">
        <f t="shared" si="921"/>
        <v>7.187302462471086E-2</v>
      </c>
      <c r="Y2251" s="3">
        <f>IF(U2251&gt;'Power Curve'!$C$37,0,INDEX(Ci,$W2251,1)*POWER(1-X2251,3)+INDEX(Ci,$W2251,2)*3*X2251*POWER(1-X2251,2)+INDEX(Ci,$W2251,3)*3*POWER(X2251,2)*(1-X2251)+INDEX(Ci,$W2251,4)*POWER(X2251,3))</f>
        <v>1540.2948663188633</v>
      </c>
      <c r="Z2251" s="3">
        <f t="shared" si="922"/>
        <v>1529.7152220257954</v>
      </c>
      <c r="AA2251" s="3">
        <f t="shared" si="923"/>
        <v>1425.6199798583959</v>
      </c>
      <c r="AB2251" s="3">
        <f t="shared" si="932"/>
        <v>104.09524216739942</v>
      </c>
      <c r="AC2251" s="3">
        <f t="shared" si="933"/>
        <v>104.09524216739942</v>
      </c>
      <c r="AE2251" s="34">
        <f t="shared" si="924"/>
        <v>10</v>
      </c>
      <c r="AF2251" s="73" t="b">
        <f>COUNTIF('Power Curve'!$D$2:$D$31,AE2251)&gt;0</f>
        <v>1</v>
      </c>
      <c r="AG2251" s="73" t="b">
        <f t="shared" si="925"/>
        <v>0</v>
      </c>
      <c r="AH2251" s="73" t="b">
        <f t="shared" si="934"/>
        <v>1</v>
      </c>
      <c r="AI2251" s="34" t="str">
        <f t="shared" si="926"/>
        <v>Inner</v>
      </c>
      <c r="AJ2251" s="35" t="str">
        <f t="shared" si="935"/>
        <v>0.9-1.0</v>
      </c>
      <c r="AK2251" s="36" t="str">
        <f t="shared" si="927"/>
        <v>17-18</v>
      </c>
      <c r="AL2251" s="36" t="str">
        <f t="shared" si="928"/>
        <v>Mar</v>
      </c>
      <c r="AM2251" s="35" t="str">
        <f t="shared" si="929"/>
        <v>285-295</v>
      </c>
      <c r="AN2251" s="36" t="str">
        <f t="shared" si="930"/>
        <v>Inner-TI</v>
      </c>
    </row>
    <row r="2252" spans="5:40" x14ac:dyDescent="0.3">
      <c r="E2252" s="12">
        <v>40987.722222222219</v>
      </c>
      <c r="F2252" s="16">
        <v>9.5399999999999991</v>
      </c>
      <c r="G2252" s="16">
        <v>1252.120048522954</v>
      </c>
      <c r="H2252" s="29">
        <v>1.2015149637606781</v>
      </c>
      <c r="I2252" s="26">
        <v>291.60000000000002</v>
      </c>
      <c r="J2252" s="30">
        <v>0.11635220125786165</v>
      </c>
      <c r="K2252" s="31">
        <v>0.20870869637831688</v>
      </c>
      <c r="L2252" s="111">
        <f t="shared" si="910"/>
        <v>0.8</v>
      </c>
      <c r="M2252" s="112">
        <f t="shared" si="911"/>
        <v>0.12</v>
      </c>
      <c r="N2252" s="112" t="b">
        <f t="shared" si="912"/>
        <v>1</v>
      </c>
      <c r="O2252" s="112" t="b">
        <f t="shared" si="913"/>
        <v>1</v>
      </c>
      <c r="P2252" s="113">
        <f t="shared" si="914"/>
        <v>8</v>
      </c>
      <c r="Q2252" s="113">
        <f t="shared" si="915"/>
        <v>14</v>
      </c>
      <c r="R2252" s="114" t="str">
        <f t="shared" si="931"/>
        <v>0.8-0.12</v>
      </c>
      <c r="S2252" s="127">
        <f t="shared" si="916"/>
        <v>-1.2779651666675459E-3</v>
      </c>
      <c r="T2252" s="112" t="b">
        <f t="shared" si="917"/>
        <v>1</v>
      </c>
      <c r="U2252" s="22">
        <f t="shared" si="918"/>
        <v>9.4786409622514238</v>
      </c>
      <c r="V2252" s="22">
        <f t="shared" si="919"/>
        <v>0.82300449198178216</v>
      </c>
      <c r="W2252" s="81">
        <f t="shared" si="920"/>
        <v>10</v>
      </c>
      <c r="X2252" s="22">
        <f t="shared" si="921"/>
        <v>0.49905171952856242</v>
      </c>
      <c r="Y2252" s="3">
        <f>IF(U2252&gt;'Power Curve'!$C$37,0,INDEX(Ci,$W2252,1)*POWER(1-X2252,3)+INDEX(Ci,$W2252,2)*3*X2252*POWER(1-X2252,2)+INDEX(Ci,$W2252,3)*3*POWER(X2252,2)*(1-X2252)+INDEX(Ci,$W2252,4)*POWER(X2252,3))</f>
        <v>1363.0073963946734</v>
      </c>
      <c r="Z2252" s="3">
        <f t="shared" si="922"/>
        <v>1361.2655204201708</v>
      </c>
      <c r="AA2252" s="3">
        <f t="shared" si="923"/>
        <v>1252.120048522954</v>
      </c>
      <c r="AB2252" s="3">
        <f t="shared" si="932"/>
        <v>109.14547189721679</v>
      </c>
      <c r="AC2252" s="3">
        <f t="shared" si="933"/>
        <v>109.14547189721679</v>
      </c>
      <c r="AE2252" s="34">
        <f t="shared" si="924"/>
        <v>9</v>
      </c>
      <c r="AF2252" s="73" t="b">
        <f>COUNTIF('Power Curve'!$D$2:$D$31,AE2252)&gt;0</f>
        <v>1</v>
      </c>
      <c r="AG2252" s="73" t="b">
        <f t="shared" si="925"/>
        <v>0</v>
      </c>
      <c r="AH2252" s="73" t="b">
        <f t="shared" si="934"/>
        <v>1</v>
      </c>
      <c r="AI2252" s="34" t="str">
        <f t="shared" si="926"/>
        <v>Inner</v>
      </c>
      <c r="AJ2252" s="35" t="str">
        <f t="shared" si="935"/>
        <v>0.8-0.9</v>
      </c>
      <c r="AK2252" s="36" t="str">
        <f t="shared" si="927"/>
        <v>17-18</v>
      </c>
      <c r="AL2252" s="36" t="str">
        <f t="shared" si="928"/>
        <v>Mar</v>
      </c>
      <c r="AM2252" s="35" t="str">
        <f t="shared" si="929"/>
        <v>285-295</v>
      </c>
      <c r="AN2252" s="36" t="str">
        <f t="shared" si="930"/>
        <v>Inner-TI</v>
      </c>
    </row>
    <row r="2253" spans="5:40" x14ac:dyDescent="0.3">
      <c r="E2253" s="12">
        <v>40987.729166666664</v>
      </c>
      <c r="F2253" s="16">
        <v>9.0299999999999994</v>
      </c>
      <c r="G2253" s="16">
        <v>1369.3699569702171</v>
      </c>
      <c r="H2253" s="29">
        <v>1.2023301957634098</v>
      </c>
      <c r="I2253" s="26">
        <v>294.5</v>
      </c>
      <c r="J2253" s="30">
        <v>0.12846068660022147</v>
      </c>
      <c r="K2253" s="31">
        <v>0.19108231943328785</v>
      </c>
      <c r="L2253" s="111">
        <f t="shared" si="910"/>
        <v>0.70000000000000007</v>
      </c>
      <c r="M2253" s="112">
        <f t="shared" si="911"/>
        <v>0.13</v>
      </c>
      <c r="N2253" s="112" t="b">
        <f t="shared" si="912"/>
        <v>1</v>
      </c>
      <c r="O2253" s="112" t="b">
        <f t="shared" si="913"/>
        <v>1</v>
      </c>
      <c r="P2253" s="113">
        <f t="shared" si="914"/>
        <v>7.0000000000000009</v>
      </c>
      <c r="Q2253" s="113">
        <f t="shared" si="915"/>
        <v>13</v>
      </c>
      <c r="R2253" s="114" t="str">
        <f t="shared" si="931"/>
        <v>0.7-0.13</v>
      </c>
      <c r="S2253" s="127">
        <f t="shared" si="916"/>
        <v>6.7771350788973393E-3</v>
      </c>
      <c r="T2253" s="112" t="b">
        <f t="shared" si="917"/>
        <v>1</v>
      </c>
      <c r="U2253" s="22">
        <f t="shared" si="918"/>
        <v>8.973949863332539</v>
      </c>
      <c r="V2253" s="22">
        <f t="shared" si="919"/>
        <v>0.74500285573187885</v>
      </c>
      <c r="W2253" s="81">
        <f t="shared" si="920"/>
        <v>9</v>
      </c>
      <c r="X2253" s="22">
        <f t="shared" si="921"/>
        <v>0.96482822162908832</v>
      </c>
      <c r="Y2253" s="3">
        <f>IF(U2253&gt;'Power Curve'!$C$37,0,INDEX(Ci,$W2253,1)*POWER(1-X2253,3)+INDEX(Ci,$W2253,2)*3*X2253*POWER(1-X2253,2)+INDEX(Ci,$W2253,3)*3*POWER(X2253,2)*(1-X2253)+INDEX(Ci,$W2253,4)*POWER(X2253,3))</f>
        <v>1186.736034505014</v>
      </c>
      <c r="Z2253" s="3">
        <f t="shared" si="922"/>
        <v>1194.7787049138497</v>
      </c>
      <c r="AA2253" s="3">
        <f t="shared" si="923"/>
        <v>1369.3699569702171</v>
      </c>
      <c r="AB2253" s="3">
        <f t="shared" si="932"/>
        <v>-174.59125205636747</v>
      </c>
      <c r="AC2253" s="3">
        <f t="shared" si="933"/>
        <v>174.59125205636747</v>
      </c>
      <c r="AE2253" s="34">
        <f t="shared" si="924"/>
        <v>9</v>
      </c>
      <c r="AF2253" s="73" t="b">
        <f>COUNTIF('Power Curve'!$D$2:$D$31,AE2253)&gt;0</f>
        <v>1</v>
      </c>
      <c r="AG2253" s="73" t="b">
        <f t="shared" si="925"/>
        <v>0</v>
      </c>
      <c r="AH2253" s="73" t="b">
        <f t="shared" si="934"/>
        <v>1</v>
      </c>
      <c r="AI2253" s="34" t="str">
        <f t="shared" si="926"/>
        <v>Inner</v>
      </c>
      <c r="AJ2253" s="35" t="str">
        <f t="shared" si="935"/>
        <v>0.7-0.8</v>
      </c>
      <c r="AK2253" s="36" t="str">
        <f t="shared" si="927"/>
        <v>17-18</v>
      </c>
      <c r="AL2253" s="36" t="str">
        <f t="shared" si="928"/>
        <v>Mar</v>
      </c>
      <c r="AM2253" s="35" t="str">
        <f t="shared" si="929"/>
        <v>285-295</v>
      </c>
      <c r="AN2253" s="36" t="str">
        <f t="shared" si="930"/>
        <v>Inner-TI</v>
      </c>
    </row>
    <row r="2254" spans="5:40" x14ac:dyDescent="0.3">
      <c r="E2254" s="12">
        <v>40987.736111111109</v>
      </c>
      <c r="F2254" s="16">
        <v>9.2899999999999991</v>
      </c>
      <c r="G2254" s="16">
        <v>1267.6700210571289</v>
      </c>
      <c r="H2254" s="29">
        <v>1.2026879407603279</v>
      </c>
      <c r="I2254" s="26">
        <v>295.2</v>
      </c>
      <c r="J2254" s="30">
        <v>0.1141011840688913</v>
      </c>
      <c r="K2254" s="31">
        <v>0.20292547419738879</v>
      </c>
      <c r="L2254" s="111">
        <f t="shared" si="910"/>
        <v>0.8</v>
      </c>
      <c r="M2254" s="112">
        <f t="shared" si="911"/>
        <v>0.11</v>
      </c>
      <c r="N2254" s="112" t="b">
        <f t="shared" si="912"/>
        <v>1</v>
      </c>
      <c r="O2254" s="112" t="b">
        <f t="shared" si="913"/>
        <v>1</v>
      </c>
      <c r="P2254" s="113">
        <f t="shared" si="914"/>
        <v>8</v>
      </c>
      <c r="Q2254" s="113">
        <f t="shared" si="915"/>
        <v>15</v>
      </c>
      <c r="R2254" s="114" t="str">
        <f t="shared" si="931"/>
        <v>0.8-0.11</v>
      </c>
      <c r="S2254" s="127">
        <f t="shared" si="916"/>
        <v>-6.4327119838497289E-3</v>
      </c>
      <c r="T2254" s="112" t="b">
        <f t="shared" si="917"/>
        <v>1</v>
      </c>
      <c r="U2254" s="22">
        <f t="shared" si="918"/>
        <v>9.2332515983297139</v>
      </c>
      <c r="V2254" s="22">
        <f t="shared" si="919"/>
        <v>0.78507877475550569</v>
      </c>
      <c r="W2254" s="81">
        <f t="shared" si="920"/>
        <v>10</v>
      </c>
      <c r="X2254" s="22">
        <f t="shared" si="921"/>
        <v>0.23821872757235504</v>
      </c>
      <c r="Y2254" s="3">
        <f>IF(U2254&gt;'Power Curve'!$C$37,0,INDEX(Ci,$W2254,1)*POWER(1-X2254,3)+INDEX(Ci,$W2254,2)*3*X2254*POWER(1-X2254,2)+INDEX(Ci,$W2254,3)*3*POWER(X2254,2)*(1-X2254)+INDEX(Ci,$W2254,4)*POWER(X2254,3))</f>
        <v>1275.2380594210699</v>
      </c>
      <c r="Z2254" s="3">
        <f t="shared" si="922"/>
        <v>1267.0348202739706</v>
      </c>
      <c r="AA2254" s="3">
        <f t="shared" si="923"/>
        <v>1267.6700210571289</v>
      </c>
      <c r="AB2254" s="3">
        <f t="shared" si="932"/>
        <v>-0.63520078315832507</v>
      </c>
      <c r="AC2254" s="3">
        <f t="shared" si="933"/>
        <v>0.63520078315832507</v>
      </c>
      <c r="AE2254" s="34">
        <f t="shared" si="924"/>
        <v>9</v>
      </c>
      <c r="AF2254" s="73" t="b">
        <f>COUNTIF('Power Curve'!$D$2:$D$31,AE2254)&gt;0</f>
        <v>1</v>
      </c>
      <c r="AG2254" s="73" t="b">
        <f t="shared" si="925"/>
        <v>0</v>
      </c>
      <c r="AH2254" s="73" t="b">
        <f t="shared" si="934"/>
        <v>1</v>
      </c>
      <c r="AI2254" s="34" t="str">
        <f t="shared" si="926"/>
        <v>Inner</v>
      </c>
      <c r="AJ2254" s="35" t="str">
        <f t="shared" si="935"/>
        <v>0.7-0.8</v>
      </c>
      <c r="AK2254" s="36" t="str">
        <f t="shared" si="927"/>
        <v>17-18</v>
      </c>
      <c r="AL2254" s="36" t="str">
        <f t="shared" si="928"/>
        <v>Mar</v>
      </c>
      <c r="AM2254" s="35" t="str">
        <f t="shared" si="929"/>
        <v>295-305</v>
      </c>
      <c r="AN2254" s="36" t="str">
        <f t="shared" si="930"/>
        <v>Inner-TI</v>
      </c>
    </row>
    <row r="2255" spans="5:40" x14ac:dyDescent="0.3">
      <c r="E2255" s="12">
        <v>40987.743055555555</v>
      </c>
      <c r="F2255" s="16">
        <v>8.86</v>
      </c>
      <c r="G2255" s="16">
        <v>1272.1300354003911</v>
      </c>
      <c r="H2255" s="29">
        <v>1.2028668920372771</v>
      </c>
      <c r="I2255" s="26">
        <v>296</v>
      </c>
      <c r="J2255" s="30">
        <v>0.12866817155756208</v>
      </c>
      <c r="K2255" s="31">
        <v>0.29314207419340949</v>
      </c>
      <c r="L2255" s="111">
        <f t="shared" si="910"/>
        <v>0.70000000000000007</v>
      </c>
      <c r="M2255" s="112">
        <f t="shared" si="911"/>
        <v>0.13</v>
      </c>
      <c r="N2255" s="112" t="b">
        <f t="shared" si="912"/>
        <v>1</v>
      </c>
      <c r="O2255" s="112" t="b">
        <f t="shared" si="913"/>
        <v>1</v>
      </c>
      <c r="P2255" s="113">
        <f t="shared" si="914"/>
        <v>7.0000000000000009</v>
      </c>
      <c r="Q2255" s="113">
        <f t="shared" si="915"/>
        <v>13</v>
      </c>
      <c r="R2255" s="114" t="str">
        <f t="shared" si="931"/>
        <v>0.7-0.13</v>
      </c>
      <c r="S2255" s="127">
        <f t="shared" si="916"/>
        <v>6.7771350788973393E-3</v>
      </c>
      <c r="T2255" s="112" t="b">
        <f t="shared" si="917"/>
        <v>1</v>
      </c>
      <c r="U2255" s="22">
        <f t="shared" si="918"/>
        <v>8.806315002238394</v>
      </c>
      <c r="V2255" s="22">
        <f t="shared" si="919"/>
        <v>0.71909434756544077</v>
      </c>
      <c r="W2255" s="81">
        <f t="shared" si="920"/>
        <v>9</v>
      </c>
      <c r="X2255" s="22">
        <f t="shared" si="921"/>
        <v>0.79726907006845404</v>
      </c>
      <c r="Y2255" s="3">
        <f>IF(U2255&gt;'Power Curve'!$C$37,0,INDEX(Ci,$W2255,1)*POWER(1-X2255,3)+INDEX(Ci,$W2255,2)*3*X2255*POWER(1-X2255,2)+INDEX(Ci,$W2255,3)*3*POWER(X2255,2)*(1-X2255)+INDEX(Ci,$W2255,4)*POWER(X2255,3))</f>
        <v>1131.8404993592353</v>
      </c>
      <c r="Z2255" s="3">
        <f t="shared" si="922"/>
        <v>1139.5111353111595</v>
      </c>
      <c r="AA2255" s="3">
        <f t="shared" si="923"/>
        <v>1272.1300354003911</v>
      </c>
      <c r="AB2255" s="3">
        <f t="shared" si="932"/>
        <v>-132.6189000892316</v>
      </c>
      <c r="AC2255" s="3">
        <f t="shared" si="933"/>
        <v>132.6189000892316</v>
      </c>
      <c r="AE2255" s="34">
        <f t="shared" si="924"/>
        <v>9</v>
      </c>
      <c r="AF2255" s="73" t="b">
        <f>COUNTIF('Power Curve'!$D$2:$D$31,AE2255)&gt;0</f>
        <v>1</v>
      </c>
      <c r="AG2255" s="73" t="b">
        <f t="shared" si="925"/>
        <v>0</v>
      </c>
      <c r="AH2255" s="73" t="b">
        <f t="shared" si="934"/>
        <v>1</v>
      </c>
      <c r="AI2255" s="34" t="str">
        <f t="shared" si="926"/>
        <v>Inner</v>
      </c>
      <c r="AJ2255" s="35" t="str">
        <f t="shared" si="935"/>
        <v>0.7-0.8</v>
      </c>
      <c r="AK2255" s="36" t="str">
        <f t="shared" si="927"/>
        <v>17-18</v>
      </c>
      <c r="AL2255" s="36" t="str">
        <f t="shared" si="928"/>
        <v>Mar</v>
      </c>
      <c r="AM2255" s="35" t="str">
        <f t="shared" si="929"/>
        <v>295-305</v>
      </c>
      <c r="AN2255" s="36" t="str">
        <f t="shared" si="930"/>
        <v>Inner-TI</v>
      </c>
    </row>
    <row r="2256" spans="5:40" x14ac:dyDescent="0.3">
      <c r="E2256" s="12">
        <v>40987.75</v>
      </c>
      <c r="F2256" s="16">
        <v>7.08</v>
      </c>
      <c r="G2256" s="16">
        <v>659.63000965118408</v>
      </c>
      <c r="H2256" s="29">
        <v>1.2034700458957008</v>
      </c>
      <c r="I2256" s="26">
        <v>302.89999999999998</v>
      </c>
      <c r="J2256" s="30">
        <v>0.18361581920903955</v>
      </c>
      <c r="K2256" s="31">
        <v>0.29407761862623572</v>
      </c>
      <c r="L2256" s="111">
        <f t="shared" si="910"/>
        <v>0.4</v>
      </c>
      <c r="M2256" s="112">
        <f t="shared" si="911"/>
        <v>0.18000000000000002</v>
      </c>
      <c r="N2256" s="112" t="b">
        <f t="shared" si="912"/>
        <v>1</v>
      </c>
      <c r="O2256" s="112" t="b">
        <f t="shared" si="913"/>
        <v>1</v>
      </c>
      <c r="P2256" s="113">
        <f t="shared" si="914"/>
        <v>4</v>
      </c>
      <c r="Q2256" s="113">
        <f t="shared" si="915"/>
        <v>8</v>
      </c>
      <c r="R2256" s="114" t="str">
        <f t="shared" si="931"/>
        <v>0.4-0.18</v>
      </c>
      <c r="S2256" s="127">
        <f t="shared" si="916"/>
        <v>7.6941696996559256E-2</v>
      </c>
      <c r="T2256" s="112" t="b">
        <f t="shared" si="917"/>
        <v>1</v>
      </c>
      <c r="U2256" s="22">
        <f t="shared" si="918"/>
        <v>7.0382764843295638</v>
      </c>
      <c r="V2256" s="22">
        <f t="shared" si="919"/>
        <v>0.44583829520952661</v>
      </c>
      <c r="W2256" s="81">
        <f t="shared" si="920"/>
        <v>8</v>
      </c>
      <c r="X2256" s="22">
        <f t="shared" si="921"/>
        <v>2.3301407616923953E-2</v>
      </c>
      <c r="Y2256" s="3">
        <f>IF(U2256&gt;'Power Curve'!$C$37,0,INDEX(Ci,$W2256,1)*POWER(1-X2256,3)+INDEX(Ci,$W2256,2)*3*X2256*POWER(1-X2256,2)+INDEX(Ci,$W2256,3)*3*POWER(X2256,2)*(1-X2256)+INDEX(Ci,$W2256,4)*POWER(X2256,3))</f>
        <v>606.27948408915893</v>
      </c>
      <c r="Z2256" s="3">
        <f t="shared" si="922"/>
        <v>652.92765644917733</v>
      </c>
      <c r="AA2256" s="3">
        <f t="shared" si="923"/>
        <v>659.63000965118408</v>
      </c>
      <c r="AB2256" s="3">
        <f t="shared" si="932"/>
        <v>-6.7023532020067478</v>
      </c>
      <c r="AC2256" s="3">
        <f t="shared" si="933"/>
        <v>6.7023532020067478</v>
      </c>
      <c r="AE2256" s="34">
        <f t="shared" si="924"/>
        <v>7</v>
      </c>
      <c r="AF2256" s="73" t="b">
        <f>COUNTIF('Power Curve'!$D$2:$D$31,AE2256)&gt;0</f>
        <v>1</v>
      </c>
      <c r="AG2256" s="73" t="b">
        <f t="shared" si="925"/>
        <v>0</v>
      </c>
      <c r="AH2256" s="73" t="b">
        <f t="shared" si="934"/>
        <v>1</v>
      </c>
      <c r="AI2256" s="34" t="str">
        <f t="shared" si="926"/>
        <v>Outer</v>
      </c>
      <c r="AJ2256" s="35" t="str">
        <f t="shared" si="935"/>
        <v>0.4-0.5</v>
      </c>
      <c r="AK2256" s="36" t="str">
        <f t="shared" si="927"/>
        <v>18-19</v>
      </c>
      <c r="AL2256" s="36" t="str">
        <f t="shared" si="928"/>
        <v>Mar</v>
      </c>
      <c r="AM2256" s="35" t="str">
        <f t="shared" si="929"/>
        <v>295-305</v>
      </c>
      <c r="AN2256" s="36" t="str">
        <f t="shared" si="930"/>
        <v>LWS-HTI</v>
      </c>
    </row>
    <row r="2257" spans="5:40" x14ac:dyDescent="0.3">
      <c r="E2257" s="12">
        <v>40987.756944444445</v>
      </c>
      <c r="F2257" s="16">
        <v>7.46</v>
      </c>
      <c r="G2257" s="16">
        <v>728.69998931884766</v>
      </c>
      <c r="H2257" s="29">
        <v>1.2033699057046268</v>
      </c>
      <c r="I2257" s="26">
        <v>301.8</v>
      </c>
      <c r="J2257" s="30">
        <v>0.10053619302949061</v>
      </c>
      <c r="K2257" s="31">
        <v>0.32690631753010602</v>
      </c>
      <c r="L2257" s="111">
        <f t="shared" si="910"/>
        <v>0.5</v>
      </c>
      <c r="M2257" s="112">
        <f t="shared" si="911"/>
        <v>9.9999999999999992E-2</v>
      </c>
      <c r="N2257" s="112" t="b">
        <f t="shared" si="912"/>
        <v>1</v>
      </c>
      <c r="O2257" s="112" t="b">
        <f t="shared" si="913"/>
        <v>1</v>
      </c>
      <c r="P2257" s="113">
        <f t="shared" si="914"/>
        <v>5</v>
      </c>
      <c r="Q2257" s="113">
        <f t="shared" si="915"/>
        <v>16</v>
      </c>
      <c r="R2257" s="114" t="str">
        <f t="shared" si="931"/>
        <v>0.5-0.1</v>
      </c>
      <c r="S2257" s="127">
        <f t="shared" si="916"/>
        <v>-1.2082008028820396E-2</v>
      </c>
      <c r="T2257" s="112" t="b">
        <f t="shared" si="917"/>
        <v>1</v>
      </c>
      <c r="U2257" s="22">
        <f t="shared" si="918"/>
        <v>7.4158313858743616</v>
      </c>
      <c r="V2257" s="22">
        <f t="shared" si="919"/>
        <v>0.50419062232159761</v>
      </c>
      <c r="W2257" s="81">
        <f t="shared" si="920"/>
        <v>8</v>
      </c>
      <c r="X2257" s="22">
        <f t="shared" si="921"/>
        <v>0.40330330419493071</v>
      </c>
      <c r="Y2257" s="3">
        <f>IF(U2257&gt;'Power Curve'!$C$37,0,INDEX(Ci,$W2257,1)*POWER(1-X2257,3)+INDEX(Ci,$W2257,2)*3*X2257*POWER(1-X2257,2)+INDEX(Ci,$W2257,3)*3*POWER(X2257,2)*(1-X2257)+INDEX(Ci,$W2257,4)*POWER(X2257,3))</f>
        <v>708.14917889704293</v>
      </c>
      <c r="Z2257" s="3">
        <f t="shared" si="922"/>
        <v>699.59331483200629</v>
      </c>
      <c r="AA2257" s="3">
        <f t="shared" si="923"/>
        <v>728.69998931884766</v>
      </c>
      <c r="AB2257" s="3">
        <f t="shared" si="932"/>
        <v>-29.106674486841371</v>
      </c>
      <c r="AC2257" s="3">
        <f t="shared" si="933"/>
        <v>29.106674486841371</v>
      </c>
      <c r="AE2257" s="34">
        <f t="shared" si="924"/>
        <v>7</v>
      </c>
      <c r="AF2257" s="73" t="b">
        <f>COUNTIF('Power Curve'!$D$2:$D$31,AE2257)&gt;0</f>
        <v>1</v>
      </c>
      <c r="AG2257" s="73" t="b">
        <f t="shared" si="925"/>
        <v>0</v>
      </c>
      <c r="AH2257" s="73" t="b">
        <f t="shared" si="934"/>
        <v>1</v>
      </c>
      <c r="AI2257" s="34" t="str">
        <f t="shared" si="926"/>
        <v>Outer</v>
      </c>
      <c r="AJ2257" s="35" t="str">
        <f t="shared" si="935"/>
        <v>0.5-0.6</v>
      </c>
      <c r="AK2257" s="36" t="str">
        <f t="shared" si="927"/>
        <v>18-19</v>
      </c>
      <c r="AL2257" s="36" t="str">
        <f t="shared" si="928"/>
        <v>Mar</v>
      </c>
      <c r="AM2257" s="35" t="str">
        <f t="shared" si="929"/>
        <v>295-305</v>
      </c>
      <c r="AN2257" s="36" t="str">
        <f t="shared" si="930"/>
        <v>Inner-TI</v>
      </c>
    </row>
    <row r="2258" spans="5:40" x14ac:dyDescent="0.3">
      <c r="E2258" s="12">
        <v>40987.763888888891</v>
      </c>
      <c r="F2258" s="16">
        <v>7.4</v>
      </c>
      <c r="G2258" s="16">
        <v>649.89999771118187</v>
      </c>
      <c r="H2258" s="29">
        <v>1.2038177708124653</v>
      </c>
      <c r="I2258" s="26">
        <v>295.39999999999998</v>
      </c>
      <c r="J2258" s="30">
        <v>8.6486486486486477E-2</v>
      </c>
      <c r="K2258" s="31">
        <v>0.26824653665073289</v>
      </c>
      <c r="L2258" s="111">
        <f t="shared" si="910"/>
        <v>0.5</v>
      </c>
      <c r="M2258" s="112">
        <f t="shared" si="911"/>
        <v>0.09</v>
      </c>
      <c r="N2258" s="112" t="b">
        <f t="shared" si="912"/>
        <v>1</v>
      </c>
      <c r="O2258" s="112" t="b">
        <f t="shared" si="913"/>
        <v>1</v>
      </c>
      <c r="P2258" s="113">
        <f t="shared" si="914"/>
        <v>5</v>
      </c>
      <c r="Q2258" s="113">
        <f t="shared" si="915"/>
        <v>17</v>
      </c>
      <c r="R2258" s="114" t="str">
        <f t="shared" si="931"/>
        <v>0.5-0.09</v>
      </c>
      <c r="S2258" s="127">
        <f t="shared" si="916"/>
        <v>-1.9098901849401599E-2</v>
      </c>
      <c r="T2258" s="112" t="b">
        <f t="shared" si="917"/>
        <v>1</v>
      </c>
      <c r="U2258" s="22">
        <f t="shared" si="918"/>
        <v>7.3570991143410724</v>
      </c>
      <c r="V2258" s="22">
        <f t="shared" si="919"/>
        <v>0.49511336042796855</v>
      </c>
      <c r="W2258" s="81">
        <f t="shared" si="920"/>
        <v>8</v>
      </c>
      <c r="X2258" s="22">
        <f t="shared" si="921"/>
        <v>0.34419037920927475</v>
      </c>
      <c r="Y2258" s="3">
        <f>IF(U2258&gt;'Power Curve'!$C$37,0,INDEX(Ci,$W2258,1)*POWER(1-X2258,3)+INDEX(Ci,$W2258,2)*3*X2258*POWER(1-X2258,2)+INDEX(Ci,$W2258,3)*3*POWER(X2258,2)*(1-X2258)+INDEX(Ci,$W2258,4)*POWER(X2258,3))</f>
        <v>691.77731126587878</v>
      </c>
      <c r="Z2258" s="3">
        <f t="shared" si="922"/>
        <v>678.56512429636882</v>
      </c>
      <c r="AA2258" s="3">
        <f t="shared" si="923"/>
        <v>649.89999771118187</v>
      </c>
      <c r="AB2258" s="3">
        <f t="shared" si="932"/>
        <v>28.665126585186954</v>
      </c>
      <c r="AC2258" s="3">
        <f t="shared" si="933"/>
        <v>28.665126585186954</v>
      </c>
      <c r="AE2258" s="34">
        <f t="shared" si="924"/>
        <v>7</v>
      </c>
      <c r="AF2258" s="73" t="b">
        <f>COUNTIF('Power Curve'!$D$2:$D$31,AE2258)&gt;0</f>
        <v>1</v>
      </c>
      <c r="AG2258" s="73" t="b">
        <f t="shared" si="925"/>
        <v>0</v>
      </c>
      <c r="AH2258" s="73" t="b">
        <f t="shared" si="934"/>
        <v>1</v>
      </c>
      <c r="AI2258" s="34" t="str">
        <f t="shared" si="926"/>
        <v>Outer</v>
      </c>
      <c r="AJ2258" s="35" t="str">
        <f t="shared" si="935"/>
        <v>0.4-0.5</v>
      </c>
      <c r="AK2258" s="36" t="str">
        <f t="shared" si="927"/>
        <v>18-19</v>
      </c>
      <c r="AL2258" s="36" t="str">
        <f t="shared" si="928"/>
        <v>Mar</v>
      </c>
      <c r="AM2258" s="35" t="str">
        <f t="shared" si="929"/>
        <v>295-305</v>
      </c>
      <c r="AN2258" s="36" t="str">
        <f t="shared" si="930"/>
        <v>LWS-LTI</v>
      </c>
    </row>
    <row r="2259" spans="5:40" x14ac:dyDescent="0.3">
      <c r="E2259" s="12">
        <v>40987.770833333336</v>
      </c>
      <c r="F2259" s="16">
        <v>7.51</v>
      </c>
      <c r="G2259" s="16">
        <v>698.66002464294479</v>
      </c>
      <c r="H2259" s="29">
        <v>1.2036833752123155</v>
      </c>
      <c r="I2259" s="26">
        <v>297.5</v>
      </c>
      <c r="J2259" s="30">
        <v>8.5219707057256996E-2</v>
      </c>
      <c r="K2259" s="31">
        <v>0.27606345919515712</v>
      </c>
      <c r="L2259" s="111">
        <f t="shared" si="910"/>
        <v>0.5</v>
      </c>
      <c r="M2259" s="112">
        <f t="shared" si="911"/>
        <v>0.09</v>
      </c>
      <c r="N2259" s="112" t="b">
        <f t="shared" si="912"/>
        <v>1</v>
      </c>
      <c r="O2259" s="112" t="b">
        <f t="shared" si="913"/>
        <v>1</v>
      </c>
      <c r="P2259" s="113">
        <f t="shared" si="914"/>
        <v>5</v>
      </c>
      <c r="Q2259" s="113">
        <f t="shared" si="915"/>
        <v>17</v>
      </c>
      <c r="R2259" s="114" t="str">
        <f t="shared" si="931"/>
        <v>0.5-0.09</v>
      </c>
      <c r="S2259" s="127">
        <f t="shared" si="916"/>
        <v>-1.9098901849401599E-2</v>
      </c>
      <c r="T2259" s="112" t="b">
        <f t="shared" si="917"/>
        <v>1</v>
      </c>
      <c r="U2259" s="22">
        <f t="shared" si="918"/>
        <v>7.4661835333538935</v>
      </c>
      <c r="V2259" s="22">
        <f t="shared" si="919"/>
        <v>0.51197270902872061</v>
      </c>
      <c r="W2259" s="81">
        <f t="shared" si="920"/>
        <v>8</v>
      </c>
      <c r="X2259" s="22">
        <f t="shared" si="921"/>
        <v>0.45398179217299589</v>
      </c>
      <c r="Y2259" s="3">
        <f>IF(U2259&gt;'Power Curve'!$C$37,0,INDEX(Ci,$W2259,1)*POWER(1-X2259,3)+INDEX(Ci,$W2259,2)*3*X2259*POWER(1-X2259,2)+INDEX(Ci,$W2259,3)*3*POWER(X2259,2)*(1-X2259)+INDEX(Ci,$W2259,4)*POWER(X2259,3))</f>
        <v>722.3171342453644</v>
      </c>
      <c r="Z2259" s="3">
        <f t="shared" si="922"/>
        <v>708.52167019427122</v>
      </c>
      <c r="AA2259" s="3">
        <f t="shared" si="923"/>
        <v>698.66002464294479</v>
      </c>
      <c r="AB2259" s="3">
        <f t="shared" si="932"/>
        <v>9.8616455513264327</v>
      </c>
      <c r="AC2259" s="3">
        <f t="shared" si="933"/>
        <v>9.8616455513264327</v>
      </c>
      <c r="AE2259" s="34">
        <f t="shared" si="924"/>
        <v>7</v>
      </c>
      <c r="AF2259" s="73" t="b">
        <f>COUNTIF('Power Curve'!$D$2:$D$31,AE2259)&gt;0</f>
        <v>1</v>
      </c>
      <c r="AG2259" s="73" t="b">
        <f t="shared" si="925"/>
        <v>0</v>
      </c>
      <c r="AH2259" s="73" t="b">
        <f t="shared" si="934"/>
        <v>1</v>
      </c>
      <c r="AI2259" s="34" t="str">
        <f t="shared" si="926"/>
        <v>Outer</v>
      </c>
      <c r="AJ2259" s="35" t="str">
        <f t="shared" si="935"/>
        <v>0.5-0.6</v>
      </c>
      <c r="AK2259" s="36" t="str">
        <f t="shared" si="927"/>
        <v>18-19</v>
      </c>
      <c r="AL2259" s="36" t="str">
        <f t="shared" si="928"/>
        <v>Mar</v>
      </c>
      <c r="AM2259" s="35" t="str">
        <f t="shared" si="929"/>
        <v>295-305</v>
      </c>
      <c r="AN2259" s="36" t="str">
        <f t="shared" si="930"/>
        <v>HWS-LTI</v>
      </c>
    </row>
    <row r="2260" spans="5:40" x14ac:dyDescent="0.3">
      <c r="E2260" s="12">
        <v>40987.777777777781</v>
      </c>
      <c r="F2260" s="16">
        <v>6.63</v>
      </c>
      <c r="G2260" s="16">
        <v>472.69999694824264</v>
      </c>
      <c r="H2260" s="29">
        <v>1.2041763029959556</v>
      </c>
      <c r="I2260" s="26">
        <v>291.3</v>
      </c>
      <c r="J2260" s="30">
        <v>8.2956259426847673E-2</v>
      </c>
      <c r="K2260" s="31">
        <v>0.25099105962687052</v>
      </c>
      <c r="L2260" s="111">
        <f t="shared" si="910"/>
        <v>0.4</v>
      </c>
      <c r="M2260" s="112">
        <f t="shared" si="911"/>
        <v>0.08</v>
      </c>
      <c r="N2260" s="112" t="b">
        <f t="shared" si="912"/>
        <v>1</v>
      </c>
      <c r="O2260" s="112" t="b">
        <f t="shared" si="913"/>
        <v>1</v>
      </c>
      <c r="P2260" s="113">
        <f t="shared" si="914"/>
        <v>4</v>
      </c>
      <c r="Q2260" s="113">
        <f t="shared" si="915"/>
        <v>18</v>
      </c>
      <c r="R2260" s="114" t="str">
        <f t="shared" si="931"/>
        <v>0.4-0.08</v>
      </c>
      <c r="S2260" s="127">
        <f t="shared" si="916"/>
        <v>-2.0887483269879482E-2</v>
      </c>
      <c r="T2260" s="112" t="b">
        <f t="shared" si="917"/>
        <v>1</v>
      </c>
      <c r="U2260" s="22">
        <f t="shared" si="918"/>
        <v>6.5922174473016852</v>
      </c>
      <c r="V2260" s="22">
        <f t="shared" si="919"/>
        <v>0.37689843313000382</v>
      </c>
      <c r="W2260" s="81">
        <f t="shared" si="920"/>
        <v>7</v>
      </c>
      <c r="X2260" s="22">
        <f t="shared" si="921"/>
        <v>0.57009478736791108</v>
      </c>
      <c r="Y2260" s="3">
        <f>IF(U2260&gt;'Power Curve'!$C$37,0,INDEX(Ci,$W2260,1)*POWER(1-X2260,3)+INDEX(Ci,$W2260,2)*3*X2260*POWER(1-X2260,2)+INDEX(Ci,$W2260,3)*3*POWER(X2260,2)*(1-X2260)+INDEX(Ci,$W2260,4)*POWER(X2260,3))</f>
        <v>493.11678306874865</v>
      </c>
      <c r="Z2260" s="3">
        <f t="shared" si="922"/>
        <v>482.81681451230338</v>
      </c>
      <c r="AA2260" s="3">
        <f t="shared" si="923"/>
        <v>472.69999694824264</v>
      </c>
      <c r="AB2260" s="3">
        <f t="shared" si="932"/>
        <v>10.116817564060739</v>
      </c>
      <c r="AC2260" s="3">
        <f t="shared" si="933"/>
        <v>10.116817564060739</v>
      </c>
      <c r="AE2260" s="34">
        <f t="shared" si="924"/>
        <v>7</v>
      </c>
      <c r="AF2260" s="73" t="b">
        <f>COUNTIF('Power Curve'!$D$2:$D$31,AE2260)&gt;0</f>
        <v>1</v>
      </c>
      <c r="AG2260" s="73" t="b">
        <f t="shared" si="925"/>
        <v>0</v>
      </c>
      <c r="AH2260" s="73" t="b">
        <f t="shared" si="934"/>
        <v>1</v>
      </c>
      <c r="AI2260" s="34" t="str">
        <f t="shared" si="926"/>
        <v>Outer</v>
      </c>
      <c r="AJ2260" s="35" t="str">
        <f t="shared" si="935"/>
        <v>0.3-0.4</v>
      </c>
      <c r="AK2260" s="36" t="str">
        <f t="shared" si="927"/>
        <v>18-19</v>
      </c>
      <c r="AL2260" s="36" t="str">
        <f t="shared" si="928"/>
        <v>Mar</v>
      </c>
      <c r="AM2260" s="35" t="str">
        <f t="shared" si="929"/>
        <v>285-295</v>
      </c>
      <c r="AN2260" s="36" t="str">
        <f t="shared" si="930"/>
        <v>LWS-LTI</v>
      </c>
    </row>
    <row r="2261" spans="5:40" x14ac:dyDescent="0.3">
      <c r="E2261" s="12">
        <v>40987.784722222219</v>
      </c>
      <c r="F2261" s="16">
        <v>7.51</v>
      </c>
      <c r="G2261" s="16">
        <v>678.69001197814919</v>
      </c>
      <c r="H2261" s="29">
        <v>1.2037281711233567</v>
      </c>
      <c r="I2261" s="26">
        <v>291.7</v>
      </c>
      <c r="J2261" s="30">
        <v>6.2583222370173094E-2</v>
      </c>
      <c r="K2261" s="31">
        <v>0.23445608532012605</v>
      </c>
      <c r="L2261" s="111">
        <f t="shared" si="910"/>
        <v>0.5</v>
      </c>
      <c r="M2261" s="112">
        <f t="shared" si="911"/>
        <v>6.0000000000000005E-2</v>
      </c>
      <c r="N2261" s="112" t="b">
        <f t="shared" si="912"/>
        <v>1</v>
      </c>
      <c r="O2261" s="112" t="b">
        <f t="shared" si="913"/>
        <v>1</v>
      </c>
      <c r="P2261" s="113">
        <f t="shared" si="914"/>
        <v>5</v>
      </c>
      <c r="Q2261" s="113">
        <f t="shared" si="915"/>
        <v>20</v>
      </c>
      <c r="R2261" s="114" t="str">
        <f t="shared" si="931"/>
        <v>0.5-0.06</v>
      </c>
      <c r="S2261" s="127">
        <f t="shared" si="916"/>
        <v>-6.6348637269411564E-2</v>
      </c>
      <c r="T2261" s="112" t="b">
        <f t="shared" si="917"/>
        <v>1</v>
      </c>
      <c r="U2261" s="22">
        <f t="shared" si="918"/>
        <v>7.4662761519365333</v>
      </c>
      <c r="V2261" s="22">
        <f t="shared" si="919"/>
        <v>0.51198702352923098</v>
      </c>
      <c r="W2261" s="81">
        <f t="shared" si="920"/>
        <v>8</v>
      </c>
      <c r="X2261" s="22">
        <f t="shared" si="921"/>
        <v>0.45407501103180947</v>
      </c>
      <c r="Y2261" s="3">
        <f>IF(U2261&gt;'Power Curve'!$C$37,0,INDEX(Ci,$W2261,1)*POWER(1-X2261,3)+INDEX(Ci,$W2261,2)*3*X2261*POWER(1-X2261,2)+INDEX(Ci,$W2261,3)*3*POWER(X2261,2)*(1-X2261)+INDEX(Ci,$W2261,4)*POWER(X2261,3))</f>
        <v>722.34330261078753</v>
      </c>
      <c r="Z2261" s="3">
        <f t="shared" si="922"/>
        <v>674.41680884187565</v>
      </c>
      <c r="AA2261" s="3">
        <f t="shared" si="923"/>
        <v>678.69001197814919</v>
      </c>
      <c r="AB2261" s="3">
        <f t="shared" si="932"/>
        <v>-4.273203136273537</v>
      </c>
      <c r="AC2261" s="3">
        <f t="shared" si="933"/>
        <v>4.273203136273537</v>
      </c>
      <c r="AE2261" s="34">
        <f t="shared" si="924"/>
        <v>7</v>
      </c>
      <c r="AF2261" s="73" t="b">
        <f>COUNTIF('Power Curve'!$D$2:$D$31,AE2261)&gt;0</f>
        <v>1</v>
      </c>
      <c r="AG2261" s="73" t="b">
        <f t="shared" si="925"/>
        <v>0</v>
      </c>
      <c r="AH2261" s="73" t="b">
        <f t="shared" si="934"/>
        <v>1</v>
      </c>
      <c r="AI2261" s="34" t="str">
        <f t="shared" si="926"/>
        <v>Outer</v>
      </c>
      <c r="AJ2261" s="35" t="str">
        <f t="shared" si="935"/>
        <v>0.5-0.6</v>
      </c>
      <c r="AK2261" s="36" t="str">
        <f t="shared" si="927"/>
        <v>18-19</v>
      </c>
      <c r="AL2261" s="36" t="str">
        <f t="shared" si="928"/>
        <v>Mar</v>
      </c>
      <c r="AM2261" s="35" t="str">
        <f t="shared" si="929"/>
        <v>285-295</v>
      </c>
      <c r="AN2261" s="36" t="str">
        <f t="shared" si="930"/>
        <v>HWS-LTI</v>
      </c>
    </row>
    <row r="2262" spans="5:40" x14ac:dyDescent="0.3">
      <c r="E2262" s="12">
        <v>40987.791666666664</v>
      </c>
      <c r="F2262" s="16">
        <v>7.16</v>
      </c>
      <c r="G2262" s="16">
        <v>613.68001461029098</v>
      </c>
      <c r="H2262" s="29">
        <v>1.2039073838412999</v>
      </c>
      <c r="I2262" s="26">
        <v>290.60000000000002</v>
      </c>
      <c r="J2262" s="30">
        <v>7.5418994413407825E-2</v>
      </c>
      <c r="K2262" s="31">
        <v>0.22481699525008136</v>
      </c>
      <c r="L2262" s="111">
        <f t="shared" si="910"/>
        <v>0.5</v>
      </c>
      <c r="M2262" s="112">
        <f t="shared" si="911"/>
        <v>0.08</v>
      </c>
      <c r="N2262" s="112" t="b">
        <f t="shared" si="912"/>
        <v>1</v>
      </c>
      <c r="O2262" s="112" t="b">
        <f t="shared" si="913"/>
        <v>1</v>
      </c>
      <c r="P2262" s="113">
        <f t="shared" si="914"/>
        <v>5</v>
      </c>
      <c r="Q2262" s="113">
        <f t="shared" si="915"/>
        <v>18</v>
      </c>
      <c r="R2262" s="114" t="str">
        <f t="shared" si="931"/>
        <v>0.5-0.08</v>
      </c>
      <c r="S2262" s="127">
        <f t="shared" si="916"/>
        <v>-2.3595533189971072E-2</v>
      </c>
      <c r="T2262" s="112" t="b">
        <f t="shared" si="917"/>
        <v>1</v>
      </c>
      <c r="U2262" s="22">
        <f t="shared" si="918"/>
        <v>7.1186671251550386</v>
      </c>
      <c r="V2262" s="22">
        <f t="shared" si="919"/>
        <v>0.45826292789474288</v>
      </c>
      <c r="W2262" s="81">
        <f t="shared" si="920"/>
        <v>8</v>
      </c>
      <c r="X2262" s="22">
        <f t="shared" si="921"/>
        <v>0.1042130733264926</v>
      </c>
      <c r="Y2262" s="3">
        <f>IF(U2262&gt;'Power Curve'!$C$37,0,INDEX(Ci,$W2262,1)*POWER(1-X2262,3)+INDEX(Ci,$W2262,2)*3*X2262*POWER(1-X2262,2)+INDEX(Ci,$W2262,3)*3*POWER(X2262,2)*(1-X2262)+INDEX(Ci,$W2262,4)*POWER(X2262,3))</f>
        <v>627.24700338471632</v>
      </c>
      <c r="Z2262" s="3">
        <f t="shared" si="922"/>
        <v>612.44677589804235</v>
      </c>
      <c r="AA2262" s="3">
        <f t="shared" si="923"/>
        <v>613.68001461029098</v>
      </c>
      <c r="AB2262" s="3">
        <f t="shared" si="932"/>
        <v>-1.2332387122486352</v>
      </c>
      <c r="AC2262" s="3">
        <f t="shared" si="933"/>
        <v>1.2332387122486352</v>
      </c>
      <c r="AE2262" s="34">
        <f t="shared" si="924"/>
        <v>7</v>
      </c>
      <c r="AF2262" s="73" t="b">
        <f>COUNTIF('Power Curve'!$D$2:$D$31,AE2262)&gt;0</f>
        <v>1</v>
      </c>
      <c r="AG2262" s="73" t="b">
        <f t="shared" si="925"/>
        <v>0</v>
      </c>
      <c r="AH2262" s="73" t="b">
        <f t="shared" si="934"/>
        <v>1</v>
      </c>
      <c r="AI2262" s="34" t="str">
        <f t="shared" si="926"/>
        <v>Outer</v>
      </c>
      <c r="AJ2262" s="35" t="str">
        <f t="shared" si="935"/>
        <v>0.4-0.5</v>
      </c>
      <c r="AK2262" s="36" t="str">
        <f t="shared" si="927"/>
        <v>19-20</v>
      </c>
      <c r="AL2262" s="36" t="str">
        <f t="shared" si="928"/>
        <v>Mar</v>
      </c>
      <c r="AM2262" s="35" t="str">
        <f t="shared" si="929"/>
        <v>285-295</v>
      </c>
      <c r="AN2262" s="36" t="str">
        <f t="shared" si="930"/>
        <v>LWS-LTI</v>
      </c>
    </row>
    <row r="2263" spans="5:40" x14ac:dyDescent="0.3">
      <c r="E2263" s="12">
        <v>40987.798611111109</v>
      </c>
      <c r="F2263" s="16">
        <v>7.45</v>
      </c>
      <c r="G2263" s="16">
        <v>683.3199999332428</v>
      </c>
      <c r="H2263" s="29">
        <v>1.2038625745909595</v>
      </c>
      <c r="I2263" s="26">
        <v>289.8</v>
      </c>
      <c r="J2263" s="30">
        <v>5.7718120805369123E-2</v>
      </c>
      <c r="K2263" s="31">
        <v>0.27564145328910611</v>
      </c>
      <c r="L2263" s="111">
        <f t="shared" si="910"/>
        <v>0.5</v>
      </c>
      <c r="M2263" s="112">
        <f t="shared" si="911"/>
        <v>6.0000000000000005E-2</v>
      </c>
      <c r="N2263" s="112" t="b">
        <f t="shared" si="912"/>
        <v>1</v>
      </c>
      <c r="O2263" s="112" t="b">
        <f t="shared" si="913"/>
        <v>1</v>
      </c>
      <c r="P2263" s="113">
        <f t="shared" si="914"/>
        <v>5</v>
      </c>
      <c r="Q2263" s="113">
        <f t="shared" si="915"/>
        <v>20</v>
      </c>
      <c r="R2263" s="114" t="str">
        <f t="shared" si="931"/>
        <v>0.5-0.06</v>
      </c>
      <c r="S2263" s="127">
        <f t="shared" si="916"/>
        <v>-6.6348637269411564E-2</v>
      </c>
      <c r="T2263" s="112" t="b">
        <f t="shared" si="917"/>
        <v>1</v>
      </c>
      <c r="U2263" s="22">
        <f t="shared" si="918"/>
        <v>7.4069011314094633</v>
      </c>
      <c r="V2263" s="22">
        <f t="shared" si="919"/>
        <v>0.50281042270666043</v>
      </c>
      <c r="W2263" s="81">
        <f t="shared" si="920"/>
        <v>8</v>
      </c>
      <c r="X2263" s="22">
        <f t="shared" si="921"/>
        <v>0.39431517129107824</v>
      </c>
      <c r="Y2263" s="3">
        <f>IF(U2263&gt;'Power Curve'!$C$37,0,INDEX(Ci,$W2263,1)*POWER(1-X2263,3)+INDEX(Ci,$W2263,2)*3*X2263*POWER(1-X2263,2)+INDEX(Ci,$W2263,3)*3*POWER(X2263,2)*(1-X2263)+INDEX(Ci,$W2263,4)*POWER(X2263,3))</f>
        <v>705.64889200185894</v>
      </c>
      <c r="Z2263" s="3">
        <f t="shared" si="922"/>
        <v>658.83004962686539</v>
      </c>
      <c r="AA2263" s="3">
        <f t="shared" si="923"/>
        <v>683.3199999332428</v>
      </c>
      <c r="AB2263" s="3">
        <f t="shared" si="932"/>
        <v>-24.489950306377409</v>
      </c>
      <c r="AC2263" s="3">
        <f t="shared" si="933"/>
        <v>24.489950306377409</v>
      </c>
      <c r="AE2263" s="34">
        <f t="shared" si="924"/>
        <v>7</v>
      </c>
      <c r="AF2263" s="73" t="b">
        <f>COUNTIF('Power Curve'!$D$2:$D$31,AE2263)&gt;0</f>
        <v>1</v>
      </c>
      <c r="AG2263" s="73" t="b">
        <f t="shared" si="925"/>
        <v>0</v>
      </c>
      <c r="AH2263" s="73" t="b">
        <f t="shared" si="934"/>
        <v>1</v>
      </c>
      <c r="AI2263" s="34" t="str">
        <f t="shared" si="926"/>
        <v>Outer</v>
      </c>
      <c r="AJ2263" s="35" t="str">
        <f t="shared" si="935"/>
        <v>0.5-0.6</v>
      </c>
      <c r="AK2263" s="36" t="str">
        <f t="shared" si="927"/>
        <v>19-20</v>
      </c>
      <c r="AL2263" s="36" t="str">
        <f t="shared" si="928"/>
        <v>Mar</v>
      </c>
      <c r="AM2263" s="35" t="str">
        <f t="shared" si="929"/>
        <v>285-295</v>
      </c>
      <c r="AN2263" s="36" t="str">
        <f t="shared" si="930"/>
        <v>HWS-LTI</v>
      </c>
    </row>
    <row r="2264" spans="5:40" x14ac:dyDescent="0.3">
      <c r="E2264" s="12">
        <v>40987.805555555555</v>
      </c>
      <c r="F2264" s="16">
        <v>7.98</v>
      </c>
      <c r="G2264" s="16">
        <v>871.33999633789108</v>
      </c>
      <c r="H2264" s="29">
        <v>1.2037729682325191</v>
      </c>
      <c r="I2264" s="26">
        <v>287.3</v>
      </c>
      <c r="J2264" s="30">
        <v>0.10651629072681704</v>
      </c>
      <c r="K2264" s="31">
        <v>0.38886750197644665</v>
      </c>
      <c r="L2264" s="111">
        <f t="shared" si="910"/>
        <v>0.6</v>
      </c>
      <c r="M2264" s="112">
        <f t="shared" si="911"/>
        <v>0.11</v>
      </c>
      <c r="N2264" s="112" t="b">
        <f t="shared" si="912"/>
        <v>1</v>
      </c>
      <c r="O2264" s="112" t="b">
        <f t="shared" si="913"/>
        <v>1</v>
      </c>
      <c r="P2264" s="113">
        <f t="shared" si="914"/>
        <v>6</v>
      </c>
      <c r="Q2264" s="113">
        <f t="shared" si="915"/>
        <v>15</v>
      </c>
      <c r="R2264" s="114" t="str">
        <f t="shared" si="931"/>
        <v>0.6-0.11</v>
      </c>
      <c r="S2264" s="127">
        <f t="shared" si="916"/>
        <v>-1.5111837704289E-2</v>
      </c>
      <c r="T2264" s="112" t="b">
        <f t="shared" si="917"/>
        <v>1</v>
      </c>
      <c r="U2264" s="22">
        <f t="shared" si="918"/>
        <v>7.9336381877728215</v>
      </c>
      <c r="V2264" s="22">
        <f t="shared" si="919"/>
        <v>0.58421933274650828</v>
      </c>
      <c r="W2264" s="81">
        <f t="shared" si="920"/>
        <v>8</v>
      </c>
      <c r="X2264" s="22">
        <f t="shared" si="921"/>
        <v>0.92446609661880286</v>
      </c>
      <c r="Y2264" s="3">
        <f>IF(U2264&gt;'Power Curve'!$C$37,0,INDEX(Ci,$W2264,1)*POWER(1-X2264,3)+INDEX(Ci,$W2264,2)*3*X2264*POWER(1-X2264,2)+INDEX(Ci,$W2264,3)*3*POWER(X2264,2)*(1-X2264)+INDEX(Ci,$W2264,4)*POWER(X2264,3))</f>
        <v>858.36663349018261</v>
      </c>
      <c r="Z2264" s="3">
        <f t="shared" si="922"/>
        <v>845.39513623410198</v>
      </c>
      <c r="AA2264" s="3">
        <f t="shared" si="923"/>
        <v>871.33999633789108</v>
      </c>
      <c r="AB2264" s="3">
        <f t="shared" si="932"/>
        <v>-25.944860103789097</v>
      </c>
      <c r="AC2264" s="3">
        <f t="shared" si="933"/>
        <v>25.944860103789097</v>
      </c>
      <c r="AE2264" s="34">
        <f t="shared" si="924"/>
        <v>8</v>
      </c>
      <c r="AF2264" s="73" t="b">
        <f>COUNTIF('Power Curve'!$D$2:$D$31,AE2264)&gt;0</f>
        <v>1</v>
      </c>
      <c r="AG2264" s="73" t="b">
        <f t="shared" si="925"/>
        <v>0</v>
      </c>
      <c r="AH2264" s="73" t="b">
        <f t="shared" si="934"/>
        <v>1</v>
      </c>
      <c r="AI2264" s="34" t="str">
        <f t="shared" si="926"/>
        <v>Outer</v>
      </c>
      <c r="AJ2264" s="35" t="str">
        <f t="shared" si="935"/>
        <v>0.5-0.6</v>
      </c>
      <c r="AK2264" s="36" t="str">
        <f t="shared" si="927"/>
        <v>19-20</v>
      </c>
      <c r="AL2264" s="36" t="str">
        <f t="shared" si="928"/>
        <v>Mar</v>
      </c>
      <c r="AM2264" s="35" t="str">
        <f t="shared" si="929"/>
        <v>285-295</v>
      </c>
      <c r="AN2264" s="36" t="str">
        <f t="shared" si="930"/>
        <v>Inner-TI</v>
      </c>
    </row>
    <row r="2265" spans="5:40" x14ac:dyDescent="0.3">
      <c r="E2265" s="12">
        <v>40987.8125</v>
      </c>
      <c r="F2265" s="16">
        <v>8.06</v>
      </c>
      <c r="G2265" s="16">
        <v>948.69997787475609</v>
      </c>
      <c r="H2265" s="29">
        <v>1.2032803726694892</v>
      </c>
      <c r="I2265" s="26">
        <v>289.2</v>
      </c>
      <c r="J2265" s="30">
        <v>0.14143920595533496</v>
      </c>
      <c r="K2265" s="31">
        <v>0.38368074432079152</v>
      </c>
      <c r="L2265" s="111">
        <f t="shared" si="910"/>
        <v>0.6</v>
      </c>
      <c r="M2265" s="112">
        <f t="shared" si="911"/>
        <v>0.14000000000000001</v>
      </c>
      <c r="N2265" s="112" t="b">
        <f t="shared" si="912"/>
        <v>1</v>
      </c>
      <c r="O2265" s="112" t="b">
        <f t="shared" si="913"/>
        <v>1</v>
      </c>
      <c r="P2265" s="113">
        <f t="shared" si="914"/>
        <v>6</v>
      </c>
      <c r="Q2265" s="113">
        <f t="shared" si="915"/>
        <v>12</v>
      </c>
      <c r="R2265" s="114" t="str">
        <f t="shared" si="931"/>
        <v>0.6-0.14</v>
      </c>
      <c r="S2265" s="127">
        <f t="shared" si="916"/>
        <v>1.631392633888494E-2</v>
      </c>
      <c r="T2265" s="112" t="b">
        <f t="shared" si="917"/>
        <v>1</v>
      </c>
      <c r="U2265" s="22">
        <f t="shared" si="918"/>
        <v>8.012080235839564</v>
      </c>
      <c r="V2265" s="22">
        <f t="shared" si="919"/>
        <v>0.59634280413941843</v>
      </c>
      <c r="W2265" s="81">
        <f t="shared" si="920"/>
        <v>9</v>
      </c>
      <c r="X2265" s="22">
        <f t="shared" si="921"/>
        <v>3.3930067655643563E-3</v>
      </c>
      <c r="Y2265" s="3">
        <f>IF(U2265&gt;'Power Curve'!$C$37,0,INDEX(Ci,$W2265,1)*POWER(1-X2265,3)+INDEX(Ci,$W2265,2)*3*X2265*POWER(1-X2265,2)+INDEX(Ci,$W2265,3)*3*POWER(X2265,2)*(1-X2265)+INDEX(Ci,$W2265,4)*POWER(X2265,3))</f>
        <v>881.75793927921427</v>
      </c>
      <c r="Z2265" s="3">
        <f t="shared" si="922"/>
        <v>896.14287334934238</v>
      </c>
      <c r="AA2265" s="3">
        <f t="shared" si="923"/>
        <v>948.69997787475609</v>
      </c>
      <c r="AB2265" s="3">
        <f t="shared" si="932"/>
        <v>-52.557104525413706</v>
      </c>
      <c r="AC2265" s="3">
        <f t="shared" si="933"/>
        <v>52.557104525413706</v>
      </c>
      <c r="AE2265" s="34">
        <f t="shared" si="924"/>
        <v>8</v>
      </c>
      <c r="AF2265" s="73" t="b">
        <f>COUNTIF('Power Curve'!$D$2:$D$31,AE2265)&gt;0</f>
        <v>1</v>
      </c>
      <c r="AG2265" s="73" t="b">
        <f t="shared" si="925"/>
        <v>0</v>
      </c>
      <c r="AH2265" s="73" t="b">
        <f t="shared" si="934"/>
        <v>1</v>
      </c>
      <c r="AI2265" s="34" t="str">
        <f t="shared" si="926"/>
        <v>Outer</v>
      </c>
      <c r="AJ2265" s="35" t="str">
        <f t="shared" si="935"/>
        <v>0.5-0.6</v>
      </c>
      <c r="AK2265" s="36" t="str">
        <f t="shared" si="927"/>
        <v>19-20</v>
      </c>
      <c r="AL2265" s="36" t="str">
        <f t="shared" si="928"/>
        <v>Mar</v>
      </c>
      <c r="AM2265" s="35" t="str">
        <f t="shared" si="929"/>
        <v>285-295</v>
      </c>
      <c r="AN2265" s="36" t="str">
        <f t="shared" si="930"/>
        <v>HWS-HTI</v>
      </c>
    </row>
    <row r="2266" spans="5:40" x14ac:dyDescent="0.3">
      <c r="E2266" s="12">
        <v>40987.819444444445</v>
      </c>
      <c r="F2266" s="16">
        <v>8.4600000000000009</v>
      </c>
      <c r="G2266" s="16">
        <v>1044.7999954223637</v>
      </c>
      <c r="H2266" s="29">
        <v>1.2026987314626263</v>
      </c>
      <c r="I2266" s="26">
        <v>291.39999999999998</v>
      </c>
      <c r="J2266" s="30">
        <v>8.8652482269503535E-2</v>
      </c>
      <c r="K2266" s="31">
        <v>0.3456924829543026</v>
      </c>
      <c r="L2266" s="111">
        <f t="shared" si="910"/>
        <v>0.70000000000000007</v>
      </c>
      <c r="M2266" s="112">
        <f t="shared" si="911"/>
        <v>0.09</v>
      </c>
      <c r="N2266" s="112" t="b">
        <f t="shared" si="912"/>
        <v>1</v>
      </c>
      <c r="O2266" s="112" t="b">
        <f t="shared" si="913"/>
        <v>1</v>
      </c>
      <c r="P2266" s="113">
        <f t="shared" si="914"/>
        <v>7.0000000000000009</v>
      </c>
      <c r="Q2266" s="113">
        <f t="shared" si="915"/>
        <v>17</v>
      </c>
      <c r="R2266" s="114" t="str">
        <f t="shared" si="931"/>
        <v>0.7-0.09</v>
      </c>
      <c r="S2266" s="127">
        <f t="shared" si="916"/>
        <v>-1.3720698393030565E-2</v>
      </c>
      <c r="T2266" s="112" t="b">
        <f t="shared" si="917"/>
        <v>1</v>
      </c>
      <c r="U2266" s="22">
        <f t="shared" si="918"/>
        <v>8.4083468391891927</v>
      </c>
      <c r="V2266" s="22">
        <f t="shared" si="919"/>
        <v>0.65758708508408847</v>
      </c>
      <c r="W2266" s="81">
        <f t="shared" si="920"/>
        <v>9</v>
      </c>
      <c r="X2266" s="22">
        <f t="shared" si="921"/>
        <v>0.39948064280797763</v>
      </c>
      <c r="Y2266" s="3">
        <f>IF(U2266&gt;'Power Curve'!$C$37,0,INDEX(Ci,$W2266,1)*POWER(1-X2266,3)+INDEX(Ci,$W2266,2)*3*X2266*POWER(1-X2266,2)+INDEX(Ci,$W2266,3)*3*POWER(X2266,2)*(1-X2266)+INDEX(Ci,$W2266,4)*POWER(X2266,3))</f>
        <v>1003.8212811990602</v>
      </c>
      <c r="Z2266" s="3">
        <f t="shared" si="922"/>
        <v>990.04815215922235</v>
      </c>
      <c r="AA2266" s="3">
        <f t="shared" si="923"/>
        <v>1044.7999954223637</v>
      </c>
      <c r="AB2266" s="3">
        <f t="shared" si="932"/>
        <v>-54.751843263141382</v>
      </c>
      <c r="AC2266" s="3">
        <f t="shared" si="933"/>
        <v>54.751843263141382</v>
      </c>
      <c r="AE2266" s="34">
        <f t="shared" si="924"/>
        <v>8</v>
      </c>
      <c r="AF2266" s="73" t="b">
        <f>COUNTIF('Power Curve'!$D$2:$D$31,AE2266)&gt;0</f>
        <v>1</v>
      </c>
      <c r="AG2266" s="73" t="b">
        <f t="shared" si="925"/>
        <v>0</v>
      </c>
      <c r="AH2266" s="73" t="b">
        <f t="shared" si="934"/>
        <v>1</v>
      </c>
      <c r="AI2266" s="34" t="str">
        <f t="shared" si="926"/>
        <v>Outer</v>
      </c>
      <c r="AJ2266" s="35" t="str">
        <f t="shared" si="935"/>
        <v>0.6-0.7</v>
      </c>
      <c r="AK2266" s="36" t="str">
        <f t="shared" si="927"/>
        <v>19-20</v>
      </c>
      <c r="AL2266" s="36" t="str">
        <f t="shared" si="928"/>
        <v>Mar</v>
      </c>
      <c r="AM2266" s="35" t="str">
        <f t="shared" si="929"/>
        <v>285-295</v>
      </c>
      <c r="AN2266" s="36" t="str">
        <f t="shared" si="930"/>
        <v>HWS-LTI</v>
      </c>
    </row>
    <row r="2267" spans="5:40" x14ac:dyDescent="0.3">
      <c r="E2267" s="12">
        <v>40987.826388888891</v>
      </c>
      <c r="F2267" s="16">
        <v>7.51</v>
      </c>
      <c r="G2267" s="16">
        <v>726.12001419067428</v>
      </c>
      <c r="H2267" s="29">
        <v>1.2030225598771287</v>
      </c>
      <c r="I2267" s="26">
        <v>290.2</v>
      </c>
      <c r="J2267" s="30">
        <v>9.7203728362183758E-2</v>
      </c>
      <c r="K2267" s="31">
        <v>0.36208918518580757</v>
      </c>
      <c r="L2267" s="111">
        <f t="shared" si="910"/>
        <v>0.5</v>
      </c>
      <c r="M2267" s="112">
        <f t="shared" si="911"/>
        <v>9.9999999999999992E-2</v>
      </c>
      <c r="N2267" s="112" t="b">
        <f t="shared" si="912"/>
        <v>1</v>
      </c>
      <c r="O2267" s="112" t="b">
        <f t="shared" si="913"/>
        <v>1</v>
      </c>
      <c r="P2267" s="113">
        <f t="shared" si="914"/>
        <v>5</v>
      </c>
      <c r="Q2267" s="113">
        <f t="shared" si="915"/>
        <v>16</v>
      </c>
      <c r="R2267" s="114" t="str">
        <f t="shared" si="931"/>
        <v>0.5-0.1</v>
      </c>
      <c r="S2267" s="127">
        <f t="shared" si="916"/>
        <v>-1.2082008028820396E-2</v>
      </c>
      <c r="T2267" s="112" t="b">
        <f t="shared" si="917"/>
        <v>1</v>
      </c>
      <c r="U2267" s="22">
        <f t="shared" si="918"/>
        <v>7.4648169857989579</v>
      </c>
      <c r="V2267" s="22">
        <f t="shared" si="919"/>
        <v>0.51176150469893034</v>
      </c>
      <c r="W2267" s="81">
        <f t="shared" si="920"/>
        <v>8</v>
      </c>
      <c r="X2267" s="22">
        <f t="shared" si="921"/>
        <v>0.45260638779997664</v>
      </c>
      <c r="Y2267" s="3">
        <f>IF(U2267&gt;'Power Curve'!$C$37,0,INDEX(Ci,$W2267,1)*POWER(1-X2267,3)+INDEX(Ci,$W2267,2)*3*X2267*POWER(1-X2267,2)+INDEX(Ci,$W2267,3)*3*POWER(X2267,2)*(1-X2267)+INDEX(Ci,$W2267,4)*POWER(X2267,3))</f>
        <v>721.93107621854369</v>
      </c>
      <c r="Z2267" s="3">
        <f t="shared" si="922"/>
        <v>713.20869915941626</v>
      </c>
      <c r="AA2267" s="3">
        <f t="shared" si="923"/>
        <v>726.12001419067428</v>
      </c>
      <c r="AB2267" s="3">
        <f t="shared" si="932"/>
        <v>-12.911315031258027</v>
      </c>
      <c r="AC2267" s="3">
        <f t="shared" si="933"/>
        <v>12.911315031258027</v>
      </c>
      <c r="AE2267" s="34">
        <f t="shared" si="924"/>
        <v>7</v>
      </c>
      <c r="AF2267" s="73" t="b">
        <f>COUNTIF('Power Curve'!$D$2:$D$31,AE2267)&gt;0</f>
        <v>1</v>
      </c>
      <c r="AG2267" s="73" t="b">
        <f t="shared" si="925"/>
        <v>0</v>
      </c>
      <c r="AH2267" s="73" t="b">
        <f t="shared" si="934"/>
        <v>1</v>
      </c>
      <c r="AI2267" s="34" t="str">
        <f t="shared" si="926"/>
        <v>Outer</v>
      </c>
      <c r="AJ2267" s="35" t="str">
        <f t="shared" si="935"/>
        <v>0.5-0.6</v>
      </c>
      <c r="AK2267" s="36" t="str">
        <f t="shared" si="927"/>
        <v>19-20</v>
      </c>
      <c r="AL2267" s="36" t="str">
        <f t="shared" si="928"/>
        <v>Mar</v>
      </c>
      <c r="AM2267" s="35" t="str">
        <f t="shared" si="929"/>
        <v>285-295</v>
      </c>
      <c r="AN2267" s="36" t="str">
        <f t="shared" si="930"/>
        <v>HWS-LTI</v>
      </c>
    </row>
    <row r="2268" spans="5:40" x14ac:dyDescent="0.3">
      <c r="E2268" s="12">
        <v>40987.833333333336</v>
      </c>
      <c r="F2268" s="16">
        <v>7.49</v>
      </c>
      <c r="G2268" s="16">
        <v>817.0299987792971</v>
      </c>
      <c r="H2268" s="29">
        <v>1.20230727401258</v>
      </c>
      <c r="I2268" s="26">
        <v>293.60000000000002</v>
      </c>
      <c r="J2268" s="30">
        <v>0.10280373831775701</v>
      </c>
      <c r="K2268" s="31">
        <v>0.40633109710185245</v>
      </c>
      <c r="L2268" s="111">
        <f t="shared" si="910"/>
        <v>0.5</v>
      </c>
      <c r="M2268" s="112">
        <f t="shared" si="911"/>
        <v>9.9999999999999992E-2</v>
      </c>
      <c r="N2268" s="112" t="b">
        <f t="shared" si="912"/>
        <v>1</v>
      </c>
      <c r="O2268" s="112" t="b">
        <f t="shared" si="913"/>
        <v>1</v>
      </c>
      <c r="P2268" s="113">
        <f t="shared" si="914"/>
        <v>5</v>
      </c>
      <c r="Q2268" s="113">
        <f t="shared" si="915"/>
        <v>16</v>
      </c>
      <c r="R2268" s="114" t="str">
        <f t="shared" si="931"/>
        <v>0.5-0.1</v>
      </c>
      <c r="S2268" s="127">
        <f t="shared" si="916"/>
        <v>-1.2082008028820396E-2</v>
      </c>
      <c r="T2268" s="112" t="b">
        <f t="shared" si="917"/>
        <v>1</v>
      </c>
      <c r="U2268" s="22">
        <f t="shared" si="918"/>
        <v>7.4434614989614358</v>
      </c>
      <c r="V2268" s="22">
        <f t="shared" si="919"/>
        <v>0.50846094536707709</v>
      </c>
      <c r="W2268" s="81">
        <f t="shared" si="920"/>
        <v>8</v>
      </c>
      <c r="X2268" s="22">
        <f t="shared" si="921"/>
        <v>0.43111249256142636</v>
      </c>
      <c r="Y2268" s="3">
        <f>IF(U2268&gt;'Power Curve'!$C$37,0,INDEX(Ci,$W2268,1)*POWER(1-X2268,3)+INDEX(Ci,$W2268,2)*3*X2268*POWER(1-X2268,2)+INDEX(Ci,$W2268,3)*3*POWER(X2268,2)*(1-X2268)+INDEX(Ci,$W2268,4)*POWER(X2268,3))</f>
        <v>715.90907658307253</v>
      </c>
      <c r="Z2268" s="3">
        <f t="shared" si="922"/>
        <v>707.25945737189045</v>
      </c>
      <c r="AA2268" s="3">
        <f t="shared" si="923"/>
        <v>817.0299987792971</v>
      </c>
      <c r="AB2268" s="3">
        <f t="shared" si="932"/>
        <v>-109.77054140740665</v>
      </c>
      <c r="AC2268" s="3">
        <f t="shared" si="933"/>
        <v>109.77054140740665</v>
      </c>
      <c r="AE2268" s="34">
        <f t="shared" si="924"/>
        <v>7</v>
      </c>
      <c r="AF2268" s="73" t="b">
        <f>COUNTIF('Power Curve'!$D$2:$D$31,AE2268)&gt;0</f>
        <v>1</v>
      </c>
      <c r="AG2268" s="73" t="b">
        <f t="shared" si="925"/>
        <v>0</v>
      </c>
      <c r="AH2268" s="73" t="b">
        <f t="shared" si="934"/>
        <v>1</v>
      </c>
      <c r="AI2268" s="34" t="str">
        <f t="shared" si="926"/>
        <v>Outer</v>
      </c>
      <c r="AJ2268" s="35" t="str">
        <f t="shared" si="935"/>
        <v>0.5-0.6</v>
      </c>
      <c r="AK2268" s="36" t="str">
        <f t="shared" si="927"/>
        <v>20-21</v>
      </c>
      <c r="AL2268" s="36" t="str">
        <f t="shared" si="928"/>
        <v>Mar</v>
      </c>
      <c r="AM2268" s="35" t="str">
        <f t="shared" si="929"/>
        <v>285-295</v>
      </c>
      <c r="AN2268" s="36" t="str">
        <f t="shared" si="930"/>
        <v>Inner-TI</v>
      </c>
    </row>
    <row r="2269" spans="5:40" x14ac:dyDescent="0.3">
      <c r="E2269" s="12">
        <v>40987.840277777781</v>
      </c>
      <c r="F2269" s="16">
        <v>7.05</v>
      </c>
      <c r="G2269" s="16">
        <v>547.88002777099632</v>
      </c>
      <c r="H2269" s="29">
        <v>1.2002224358767286</v>
      </c>
      <c r="I2269" s="26">
        <v>310.2</v>
      </c>
      <c r="J2269" s="30">
        <v>0.11773049645390071</v>
      </c>
      <c r="K2269" s="31">
        <v>0.4675194103110118</v>
      </c>
      <c r="L2269" s="111">
        <f t="shared" si="910"/>
        <v>0.4</v>
      </c>
      <c r="M2269" s="112">
        <f t="shared" si="911"/>
        <v>0.12</v>
      </c>
      <c r="N2269" s="112" t="b">
        <f t="shared" si="912"/>
        <v>1</v>
      </c>
      <c r="O2269" s="112" t="b">
        <f t="shared" si="913"/>
        <v>1</v>
      </c>
      <c r="P2269" s="113">
        <f t="shared" si="914"/>
        <v>4</v>
      </c>
      <c r="Q2269" s="113">
        <f t="shared" si="915"/>
        <v>14</v>
      </c>
      <c r="R2269" s="114" t="str">
        <f t="shared" si="931"/>
        <v>0.4-0.12</v>
      </c>
      <c r="S2269" s="127">
        <f t="shared" si="916"/>
        <v>-3.0982127234546147E-3</v>
      </c>
      <c r="T2269" s="112" t="b">
        <f t="shared" si="917"/>
        <v>1</v>
      </c>
      <c r="U2269" s="22">
        <f t="shared" si="918"/>
        <v>7.0021434064554624</v>
      </c>
      <c r="V2269" s="22">
        <f t="shared" si="919"/>
        <v>0.44025381154622728</v>
      </c>
      <c r="W2269" s="81">
        <f t="shared" si="920"/>
        <v>7</v>
      </c>
      <c r="X2269" s="22">
        <f t="shared" si="921"/>
        <v>0.98680348326444478</v>
      </c>
      <c r="Y2269" s="3">
        <f>IF(U2269&gt;'Power Curve'!$C$37,0,INDEX(Ci,$W2269,1)*POWER(1-X2269,3)+INDEX(Ci,$W2269,2)*3*X2269*POWER(1-X2269,2)+INDEX(Ci,$W2269,3)*3*POWER(X2269,2)*(1-X2269)+INDEX(Ci,$W2269,4)*POWER(X2269,3))</f>
        <v>596.9923607154559</v>
      </c>
      <c r="Z2269" s="3">
        <f t="shared" si="922"/>
        <v>595.1427513876821</v>
      </c>
      <c r="AA2269" s="3">
        <f t="shared" si="923"/>
        <v>547.88002777099632</v>
      </c>
      <c r="AB2269" s="3">
        <f t="shared" si="932"/>
        <v>47.262723616685776</v>
      </c>
      <c r="AC2269" s="3">
        <f t="shared" si="933"/>
        <v>47.262723616685776</v>
      </c>
      <c r="AE2269" s="34">
        <f t="shared" si="924"/>
        <v>7</v>
      </c>
      <c r="AF2269" s="73" t="b">
        <f>COUNTIF('Power Curve'!$D$2:$D$31,AE2269)&gt;0</f>
        <v>1</v>
      </c>
      <c r="AG2269" s="73" t="b">
        <f t="shared" si="925"/>
        <v>0</v>
      </c>
      <c r="AH2269" s="73" t="b">
        <f t="shared" si="934"/>
        <v>1</v>
      </c>
      <c r="AI2269" s="34" t="str">
        <f t="shared" si="926"/>
        <v>Outer</v>
      </c>
      <c r="AJ2269" s="35" t="str">
        <f t="shared" si="935"/>
        <v>0.4-0.5</v>
      </c>
      <c r="AK2269" s="36" t="str">
        <f t="shared" si="927"/>
        <v>20-21</v>
      </c>
      <c r="AL2269" s="36" t="str">
        <f t="shared" si="928"/>
        <v>Mar</v>
      </c>
      <c r="AM2269" s="35" t="str">
        <f t="shared" si="929"/>
        <v>305-315</v>
      </c>
      <c r="AN2269" s="36" t="str">
        <f t="shared" si="930"/>
        <v>Inner-TI</v>
      </c>
    </row>
    <row r="2270" spans="5:40" x14ac:dyDescent="0.3">
      <c r="E2270" s="12">
        <v>40987.847222222219</v>
      </c>
      <c r="F2270" s="16">
        <v>5.82</v>
      </c>
      <c r="G2270" s="16">
        <v>294.00999832153332</v>
      </c>
      <c r="H2270" s="29">
        <v>1.2014254652963368</v>
      </c>
      <c r="I2270" s="26">
        <v>299.2</v>
      </c>
      <c r="J2270" s="30">
        <v>9.9656357388316144E-2</v>
      </c>
      <c r="K2270" s="31">
        <v>0.37769507166115357</v>
      </c>
      <c r="L2270" s="111">
        <f t="shared" si="910"/>
        <v>0.30000000000000004</v>
      </c>
      <c r="M2270" s="112">
        <f t="shared" si="911"/>
        <v>9.9999999999999992E-2</v>
      </c>
      <c r="N2270" s="112" t="b">
        <f t="shared" si="912"/>
        <v>1</v>
      </c>
      <c r="O2270" s="112" t="b">
        <f t="shared" si="913"/>
        <v>1</v>
      </c>
      <c r="P2270" s="113">
        <f t="shared" si="914"/>
        <v>3.0000000000000004</v>
      </c>
      <c r="Q2270" s="113">
        <f t="shared" si="915"/>
        <v>16</v>
      </c>
      <c r="R2270" s="114" t="str">
        <f t="shared" si="931"/>
        <v>0.3-0.1</v>
      </c>
      <c r="S2270" s="127">
        <f t="shared" si="916"/>
        <v>-1.967349151230606E-2</v>
      </c>
      <c r="T2270" s="112" t="b">
        <f t="shared" si="917"/>
        <v>1</v>
      </c>
      <c r="U2270" s="22">
        <f t="shared" si="918"/>
        <v>5.7824235470341447</v>
      </c>
      <c r="V2270" s="22">
        <f t="shared" si="919"/>
        <v>0.25174217540846394</v>
      </c>
      <c r="W2270" s="81">
        <f t="shared" si="920"/>
        <v>6</v>
      </c>
      <c r="X2270" s="22">
        <f t="shared" si="921"/>
        <v>0.75183870523887453</v>
      </c>
      <c r="Y2270" s="3">
        <f>IF(U2270&gt;'Power Curve'!$C$37,0,INDEX(Ci,$W2270,1)*POWER(1-X2270,3)+INDEX(Ci,$W2270,2)*3*X2270*POWER(1-X2270,2)+INDEX(Ci,$W2270,3)*3*POWER(X2270,2)*(1-X2270)+INDEX(Ci,$W2270,4)*POWER(X2270,3))</f>
        <v>325.42437338254729</v>
      </c>
      <c r="Z2270" s="3">
        <f t="shared" si="922"/>
        <v>319.02213973490825</v>
      </c>
      <c r="AA2270" s="3">
        <f t="shared" si="923"/>
        <v>294.00999832153332</v>
      </c>
      <c r="AB2270" s="3">
        <f t="shared" si="932"/>
        <v>25.012141413374934</v>
      </c>
      <c r="AC2270" s="3">
        <f t="shared" si="933"/>
        <v>25.012141413374934</v>
      </c>
      <c r="AE2270" s="34">
        <f t="shared" si="924"/>
        <v>6</v>
      </c>
      <c r="AF2270" s="73" t="b">
        <f>COUNTIF('Power Curve'!$D$2:$D$31,AE2270)&gt;0</f>
        <v>1</v>
      </c>
      <c r="AG2270" s="73" t="b">
        <f t="shared" si="925"/>
        <v>0</v>
      </c>
      <c r="AH2270" s="73" t="b">
        <f t="shared" si="934"/>
        <v>1</v>
      </c>
      <c r="AI2270" s="34" t="str">
        <f t="shared" si="926"/>
        <v>Outer</v>
      </c>
      <c r="AJ2270" s="35" t="str">
        <f t="shared" si="935"/>
        <v>0.2-0.3</v>
      </c>
      <c r="AK2270" s="36" t="str">
        <f t="shared" si="927"/>
        <v>20-21</v>
      </c>
      <c r="AL2270" s="36" t="str">
        <f t="shared" si="928"/>
        <v>Mar</v>
      </c>
      <c r="AM2270" s="35" t="str">
        <f t="shared" si="929"/>
        <v>295-305</v>
      </c>
      <c r="AN2270" s="36" t="str">
        <f t="shared" si="930"/>
        <v>LWS-LTI</v>
      </c>
    </row>
    <row r="2271" spans="5:40" x14ac:dyDescent="0.3">
      <c r="E2271" s="12">
        <v>40987.854166666664</v>
      </c>
      <c r="F2271" s="16">
        <v>5.62</v>
      </c>
      <c r="G2271" s="16">
        <v>249.46000289916972</v>
      </c>
      <c r="H2271" s="29">
        <v>1.202362823720887</v>
      </c>
      <c r="I2271" s="26">
        <v>287.5</v>
      </c>
      <c r="J2271" s="30">
        <v>6.5836298932384338E-2</v>
      </c>
      <c r="K2271" s="31">
        <v>0.2613387598812984</v>
      </c>
      <c r="L2271" s="111">
        <f t="shared" si="910"/>
        <v>0.2</v>
      </c>
      <c r="M2271" s="112">
        <f t="shared" si="911"/>
        <v>6.9999999999999993E-2</v>
      </c>
      <c r="N2271" s="112" t="b">
        <f t="shared" si="912"/>
        <v>1</v>
      </c>
      <c r="O2271" s="112" t="b">
        <f t="shared" si="913"/>
        <v>1</v>
      </c>
      <c r="P2271" s="113">
        <f t="shared" si="914"/>
        <v>2</v>
      </c>
      <c r="Q2271" s="113">
        <f t="shared" si="915"/>
        <v>19</v>
      </c>
      <c r="R2271" s="114" t="str">
        <f t="shared" si="931"/>
        <v>0.2-0.07</v>
      </c>
      <c r="S2271" s="127">
        <f t="shared" si="916"/>
        <v>-5.0323808394424734E-2</v>
      </c>
      <c r="T2271" s="112" t="b">
        <f t="shared" si="917"/>
        <v>1</v>
      </c>
      <c r="U2271" s="22">
        <f t="shared" si="918"/>
        <v>5.5851666044115378</v>
      </c>
      <c r="V2271" s="22">
        <f t="shared" si="919"/>
        <v>0.22125547905266083</v>
      </c>
      <c r="W2271" s="81">
        <f t="shared" si="920"/>
        <v>6</v>
      </c>
      <c r="X2271" s="22">
        <f t="shared" si="921"/>
        <v>0.55522920865979941</v>
      </c>
      <c r="Y2271" s="3">
        <f>IF(U2271&gt;'Power Curve'!$C$37,0,INDEX(Ci,$W2271,1)*POWER(1-X2271,3)+INDEX(Ci,$W2271,2)*3*X2271*POWER(1-X2271,2)+INDEX(Ci,$W2271,3)*3*POWER(X2271,2)*(1-X2271)+INDEX(Ci,$W2271,4)*POWER(X2271,3))</f>
        <v>294.41661264126344</v>
      </c>
      <c r="Z2271" s="3">
        <f t="shared" si="922"/>
        <v>279.60044743856895</v>
      </c>
      <c r="AA2271" s="3">
        <f t="shared" si="923"/>
        <v>249.46000289916972</v>
      </c>
      <c r="AB2271" s="3">
        <f t="shared" si="932"/>
        <v>30.140444539399226</v>
      </c>
      <c r="AC2271" s="3">
        <f t="shared" si="933"/>
        <v>30.140444539399226</v>
      </c>
      <c r="AE2271" s="34">
        <f t="shared" si="924"/>
        <v>6</v>
      </c>
      <c r="AF2271" s="73" t="b">
        <f>COUNTIF('Power Curve'!$D$2:$D$31,AE2271)&gt;0</f>
        <v>1</v>
      </c>
      <c r="AG2271" s="73" t="b">
        <f t="shared" si="925"/>
        <v>0</v>
      </c>
      <c r="AH2271" s="73" t="b">
        <f t="shared" si="934"/>
        <v>1</v>
      </c>
      <c r="AI2271" s="34" t="str">
        <f t="shared" si="926"/>
        <v>Outer</v>
      </c>
      <c r="AJ2271" s="35" t="str">
        <f t="shared" si="935"/>
        <v>0.2-0.3</v>
      </c>
      <c r="AK2271" s="36" t="str">
        <f t="shared" si="927"/>
        <v>20-21</v>
      </c>
      <c r="AL2271" s="36" t="str">
        <f t="shared" si="928"/>
        <v>Mar</v>
      </c>
      <c r="AM2271" s="35" t="str">
        <f t="shared" si="929"/>
        <v>285-295</v>
      </c>
      <c r="AN2271" s="36" t="str">
        <f t="shared" si="930"/>
        <v>LWS-LTI</v>
      </c>
    </row>
    <row r="2272" spans="5:40" x14ac:dyDescent="0.3">
      <c r="E2272" s="12">
        <v>40987.861111111109</v>
      </c>
      <c r="F2272" s="16">
        <v>5.9</v>
      </c>
      <c r="G2272" s="16">
        <v>296.81000518798879</v>
      </c>
      <c r="H2272" s="29">
        <v>1.202943825906335</v>
      </c>
      <c r="I2272" s="26">
        <v>284.5</v>
      </c>
      <c r="J2272" s="30">
        <v>8.3050847457627114E-2</v>
      </c>
      <c r="K2272" s="31">
        <v>0.20722367705574204</v>
      </c>
      <c r="L2272" s="111">
        <f t="shared" si="910"/>
        <v>0.30000000000000004</v>
      </c>
      <c r="M2272" s="112">
        <f t="shared" si="911"/>
        <v>0.08</v>
      </c>
      <c r="N2272" s="112" t="b">
        <f t="shared" si="912"/>
        <v>1</v>
      </c>
      <c r="O2272" s="112" t="b">
        <f t="shared" si="913"/>
        <v>1</v>
      </c>
      <c r="P2272" s="113">
        <f t="shared" si="914"/>
        <v>3.0000000000000004</v>
      </c>
      <c r="Q2272" s="113">
        <f t="shared" si="915"/>
        <v>18</v>
      </c>
      <c r="R2272" s="114" t="str">
        <f t="shared" si="931"/>
        <v>0.3-0.08</v>
      </c>
      <c r="S2272" s="127">
        <f t="shared" si="916"/>
        <v>-1.9975433083800127E-2</v>
      </c>
      <c r="T2272" s="112" t="b">
        <f t="shared" si="917"/>
        <v>1</v>
      </c>
      <c r="U2272" s="22">
        <f t="shared" si="918"/>
        <v>5.8643754172442231</v>
      </c>
      <c r="V2272" s="22">
        <f t="shared" si="919"/>
        <v>0.26440810112781804</v>
      </c>
      <c r="W2272" s="81">
        <f t="shared" si="920"/>
        <v>6</v>
      </c>
      <c r="X2272" s="22">
        <f t="shared" si="921"/>
        <v>0.83352158915411267</v>
      </c>
      <c r="Y2272" s="3">
        <f>IF(U2272&gt;'Power Curve'!$C$37,0,INDEX(Ci,$W2272,1)*POWER(1-X2272,3)+INDEX(Ci,$W2272,2)*3*X2272*POWER(1-X2272,2)+INDEX(Ci,$W2272,3)*3*POWER(X2272,2)*(1-X2272)+INDEX(Ci,$W2272,4)*POWER(X2272,3))</f>
        <v>339.11678196035098</v>
      </c>
      <c r="Z2272" s="3">
        <f t="shared" si="922"/>
        <v>332.34277737470836</v>
      </c>
      <c r="AA2272" s="3">
        <f t="shared" si="923"/>
        <v>296.81000518798879</v>
      </c>
      <c r="AB2272" s="3">
        <f t="shared" si="932"/>
        <v>35.532772186719569</v>
      </c>
      <c r="AC2272" s="3">
        <f t="shared" si="933"/>
        <v>35.532772186719569</v>
      </c>
      <c r="AE2272" s="34">
        <f t="shared" si="924"/>
        <v>6</v>
      </c>
      <c r="AF2272" s="73" t="b">
        <f>COUNTIF('Power Curve'!$D$2:$D$31,AE2272)&gt;0</f>
        <v>1</v>
      </c>
      <c r="AG2272" s="73" t="b">
        <f t="shared" si="925"/>
        <v>0</v>
      </c>
      <c r="AH2272" s="73" t="b">
        <f t="shared" si="934"/>
        <v>1</v>
      </c>
      <c r="AI2272" s="34" t="str">
        <f t="shared" si="926"/>
        <v>Outer</v>
      </c>
      <c r="AJ2272" s="35" t="str">
        <f t="shared" si="935"/>
        <v>0.2-0.3</v>
      </c>
      <c r="AK2272" s="36" t="str">
        <f t="shared" si="927"/>
        <v>20-21</v>
      </c>
      <c r="AL2272" s="36" t="str">
        <f t="shared" si="928"/>
        <v>Mar</v>
      </c>
      <c r="AM2272" s="35" t="str">
        <f t="shared" si="929"/>
        <v>275-285</v>
      </c>
      <c r="AN2272" s="36" t="str">
        <f t="shared" si="930"/>
        <v>LWS-LTI</v>
      </c>
    </row>
    <row r="2273" spans="5:40" x14ac:dyDescent="0.3">
      <c r="E2273" s="12">
        <v>40987.868055555555</v>
      </c>
      <c r="F2273" s="16">
        <v>5.63</v>
      </c>
      <c r="G2273" s="16">
        <v>242.92001342773412</v>
      </c>
      <c r="H2273" s="29">
        <v>1.2032569069381998</v>
      </c>
      <c r="I2273" s="26">
        <v>280.5</v>
      </c>
      <c r="J2273" s="30">
        <v>6.216696269982238E-2</v>
      </c>
      <c r="K2273" s="31">
        <v>0.36607440791869766</v>
      </c>
      <c r="L2273" s="111">
        <f t="shared" si="910"/>
        <v>0.2</v>
      </c>
      <c r="M2273" s="112">
        <f t="shared" si="911"/>
        <v>6.0000000000000005E-2</v>
      </c>
      <c r="N2273" s="112" t="b">
        <f t="shared" si="912"/>
        <v>1</v>
      </c>
      <c r="O2273" s="112" t="b">
        <f t="shared" si="913"/>
        <v>1</v>
      </c>
      <c r="P2273" s="113">
        <f t="shared" si="914"/>
        <v>2</v>
      </c>
      <c r="Q2273" s="113">
        <f t="shared" si="915"/>
        <v>20</v>
      </c>
      <c r="R2273" s="114" t="str">
        <f t="shared" si="931"/>
        <v>0.2-0.06</v>
      </c>
      <c r="S2273" s="127">
        <f t="shared" si="916"/>
        <v>-7.6977119886704318E-2</v>
      </c>
      <c r="T2273" s="112" t="b">
        <f t="shared" si="917"/>
        <v>1</v>
      </c>
      <c r="U2273" s="22">
        <f t="shared" si="918"/>
        <v>5.5964911292495589</v>
      </c>
      <c r="V2273" s="22">
        <f t="shared" si="919"/>
        <v>0.22300572087188555</v>
      </c>
      <c r="W2273" s="81">
        <f t="shared" si="920"/>
        <v>6</v>
      </c>
      <c r="X2273" s="22">
        <f t="shared" si="921"/>
        <v>0.56651656360811342</v>
      </c>
      <c r="Y2273" s="3">
        <f>IF(U2273&gt;'Power Curve'!$C$37,0,INDEX(Ci,$W2273,1)*POWER(1-X2273,3)+INDEX(Ci,$W2273,2)*3*X2273*POWER(1-X2273,2)+INDEX(Ci,$W2273,3)*3*POWER(X2273,2)*(1-X2273)+INDEX(Ci,$W2273,4)*POWER(X2273,3))</f>
        <v>296.13871531048744</v>
      </c>
      <c r="Z2273" s="3">
        <f t="shared" si="922"/>
        <v>273.34280991893746</v>
      </c>
      <c r="AA2273" s="3">
        <f t="shared" si="923"/>
        <v>242.92001342773412</v>
      </c>
      <c r="AB2273" s="3">
        <f t="shared" si="932"/>
        <v>30.422796491203343</v>
      </c>
      <c r="AC2273" s="3">
        <f t="shared" si="933"/>
        <v>30.422796491203343</v>
      </c>
      <c r="AE2273" s="34">
        <f t="shared" si="924"/>
        <v>6</v>
      </c>
      <c r="AF2273" s="73" t="b">
        <f>COUNTIF('Power Curve'!$D$2:$D$31,AE2273)&gt;0</f>
        <v>1</v>
      </c>
      <c r="AG2273" s="73" t="b">
        <f t="shared" si="925"/>
        <v>0</v>
      </c>
      <c r="AH2273" s="73" t="b">
        <f t="shared" si="934"/>
        <v>1</v>
      </c>
      <c r="AI2273" s="34" t="str">
        <f t="shared" si="926"/>
        <v>Outer</v>
      </c>
      <c r="AJ2273" s="35" t="str">
        <f t="shared" si="935"/>
        <v>0.2-0.3</v>
      </c>
      <c r="AK2273" s="36" t="str">
        <f t="shared" si="927"/>
        <v>20-21</v>
      </c>
      <c r="AL2273" s="36" t="str">
        <f t="shared" si="928"/>
        <v>Mar</v>
      </c>
      <c r="AM2273" s="35" t="str">
        <f t="shared" si="929"/>
        <v>275-285</v>
      </c>
      <c r="AN2273" s="36" t="str">
        <f t="shared" si="930"/>
        <v>LWS-LTI</v>
      </c>
    </row>
    <row r="2274" spans="5:40" x14ac:dyDescent="0.3">
      <c r="E2274" s="12">
        <v>40987.875</v>
      </c>
      <c r="F2274" s="16">
        <v>5.22</v>
      </c>
      <c r="G2274" s="16">
        <v>238.2299995422363</v>
      </c>
      <c r="H2274" s="29">
        <v>1.2024074962706568</v>
      </c>
      <c r="I2274" s="26">
        <v>283.2</v>
      </c>
      <c r="J2274" s="30">
        <v>0.10344827586206898</v>
      </c>
      <c r="K2274" s="31">
        <v>0.26750205087053713</v>
      </c>
      <c r="L2274" s="111">
        <f t="shared" si="910"/>
        <v>0.2</v>
      </c>
      <c r="M2274" s="112">
        <f t="shared" si="911"/>
        <v>9.9999999999999992E-2</v>
      </c>
      <c r="N2274" s="112" t="b">
        <f t="shared" si="912"/>
        <v>1</v>
      </c>
      <c r="O2274" s="112" t="b">
        <f t="shared" si="913"/>
        <v>1</v>
      </c>
      <c r="P2274" s="113">
        <f t="shared" si="914"/>
        <v>2</v>
      </c>
      <c r="Q2274" s="113">
        <f t="shared" si="915"/>
        <v>16</v>
      </c>
      <c r="R2274" s="114" t="str">
        <f t="shared" si="931"/>
        <v>0.2-0.1</v>
      </c>
      <c r="S2274" s="127">
        <f t="shared" si="916"/>
        <v>-2.9914919196332108E-2</v>
      </c>
      <c r="T2274" s="112" t="b">
        <f t="shared" si="917"/>
        <v>1</v>
      </c>
      <c r="U2274" s="22">
        <f t="shared" si="918"/>
        <v>5.1877100960626308</v>
      </c>
      <c r="V2274" s="22">
        <f t="shared" si="919"/>
        <v>0.1598272944545987</v>
      </c>
      <c r="W2274" s="81">
        <f t="shared" si="920"/>
        <v>6</v>
      </c>
      <c r="X2274" s="22">
        <f t="shared" si="921"/>
        <v>0.15907725081433827</v>
      </c>
      <c r="Y2274" s="3">
        <f>IF(U2274&gt;'Power Curve'!$C$37,0,INDEX(Ci,$W2274,1)*POWER(1-X2274,3)+INDEX(Ci,$W2274,2)*3*X2274*POWER(1-X2274,2)+INDEX(Ci,$W2274,3)*3*POWER(X2274,2)*(1-X2274)+INDEX(Ci,$W2274,4)*POWER(X2274,3))</f>
        <v>235.63183260249508</v>
      </c>
      <c r="Z2274" s="3">
        <f t="shared" si="922"/>
        <v>228.58292537010777</v>
      </c>
      <c r="AA2274" s="3">
        <f t="shared" si="923"/>
        <v>238.2299995422363</v>
      </c>
      <c r="AB2274" s="3">
        <f t="shared" si="932"/>
        <v>-9.6470741721285265</v>
      </c>
      <c r="AC2274" s="3">
        <f t="shared" si="933"/>
        <v>9.6470741721285265</v>
      </c>
      <c r="AE2274" s="34">
        <f t="shared" si="924"/>
        <v>5</v>
      </c>
      <c r="AF2274" s="73" t="b">
        <f>COUNTIF('Power Curve'!$D$2:$D$31,AE2274)&gt;0</f>
        <v>1</v>
      </c>
      <c r="AG2274" s="73" t="b">
        <f t="shared" si="925"/>
        <v>0</v>
      </c>
      <c r="AH2274" s="73" t="b">
        <f t="shared" si="934"/>
        <v>1</v>
      </c>
      <c r="AI2274" s="34" t="str">
        <f t="shared" si="926"/>
        <v>Inner</v>
      </c>
      <c r="AJ2274" s="35" t="str">
        <f t="shared" si="935"/>
        <v>0.1-0.2</v>
      </c>
      <c r="AK2274" s="36" t="str">
        <f t="shared" si="927"/>
        <v>21-22</v>
      </c>
      <c r="AL2274" s="36" t="str">
        <f t="shared" si="928"/>
        <v>Mar</v>
      </c>
      <c r="AM2274" s="35" t="str">
        <f t="shared" si="929"/>
        <v>275-285</v>
      </c>
      <c r="AN2274" s="36" t="str">
        <f t="shared" si="930"/>
        <v>Inner-TI</v>
      </c>
    </row>
    <row r="2275" spans="5:40" x14ac:dyDescent="0.3">
      <c r="E2275" s="12">
        <v>40987.881944444445</v>
      </c>
      <c r="F2275" s="16">
        <v>4.6500000000000004</v>
      </c>
      <c r="G2275" s="16">
        <v>156.30000305175741</v>
      </c>
      <c r="H2275" s="29">
        <v>1.203088668165321</v>
      </c>
      <c r="I2275" s="26">
        <v>284.39999999999998</v>
      </c>
      <c r="J2275" s="30">
        <v>0.16559139784946236</v>
      </c>
      <c r="K2275" s="31">
        <v>0.33261071591432134</v>
      </c>
      <c r="L2275" s="111">
        <f t="shared" si="910"/>
        <v>0.1</v>
      </c>
      <c r="M2275" s="112">
        <f t="shared" si="911"/>
        <v>0.17</v>
      </c>
      <c r="N2275" s="112" t="b">
        <f t="shared" si="912"/>
        <v>1</v>
      </c>
      <c r="O2275" s="112" t="b">
        <f t="shared" si="913"/>
        <v>1</v>
      </c>
      <c r="P2275" s="113">
        <f t="shared" si="914"/>
        <v>1</v>
      </c>
      <c r="Q2275" s="113">
        <f t="shared" si="915"/>
        <v>9</v>
      </c>
      <c r="R2275" s="114" t="str">
        <f t="shared" si="931"/>
        <v>0.1-0.17</v>
      </c>
      <c r="S2275" s="127">
        <f t="shared" si="916"/>
        <v>7.1072639023830667E-2</v>
      </c>
      <c r="T2275" s="112" t="b">
        <f t="shared" si="917"/>
        <v>1</v>
      </c>
      <c r="U2275" s="22">
        <f t="shared" si="918"/>
        <v>4.6221084940863966</v>
      </c>
      <c r="V2275" s="22">
        <f t="shared" si="919"/>
        <v>7.2411743607319917E-2</v>
      </c>
      <c r="W2275" s="81">
        <f t="shared" si="920"/>
        <v>5</v>
      </c>
      <c r="X2275" s="22">
        <f t="shared" si="921"/>
        <v>0.53574660502200788</v>
      </c>
      <c r="Y2275" s="3">
        <f>IF(U2275&gt;'Power Curve'!$C$37,0,INDEX(Ci,$W2275,1)*POWER(1-X2275,3)+INDEX(Ci,$W2275,2)*3*X2275*POWER(1-X2275,2)+INDEX(Ci,$W2275,3)*3*POWER(X2275,2)*(1-X2275)+INDEX(Ci,$W2275,4)*POWER(X2275,3))</f>
        <v>142.03884495426885</v>
      </c>
      <c r="Z2275" s="3">
        <f t="shared" si="922"/>
        <v>152.13392050906546</v>
      </c>
      <c r="AA2275" s="3">
        <f t="shared" si="923"/>
        <v>156.30000305175741</v>
      </c>
      <c r="AB2275" s="3">
        <f t="shared" si="932"/>
        <v>-4.166082542691953</v>
      </c>
      <c r="AC2275" s="3">
        <f t="shared" si="933"/>
        <v>4.166082542691953</v>
      </c>
      <c r="AE2275" s="34">
        <f t="shared" si="924"/>
        <v>5</v>
      </c>
      <c r="AF2275" s="73" t="b">
        <f>COUNTIF('Power Curve'!$D$2:$D$31,AE2275)&gt;0</f>
        <v>1</v>
      </c>
      <c r="AG2275" s="73" t="b">
        <f t="shared" si="925"/>
        <v>0</v>
      </c>
      <c r="AH2275" s="73" t="b">
        <f t="shared" si="934"/>
        <v>1</v>
      </c>
      <c r="AI2275" s="34" t="str">
        <f t="shared" si="926"/>
        <v>Outer</v>
      </c>
      <c r="AJ2275" s="35" t="str">
        <f t="shared" si="935"/>
        <v>0.0-0.1</v>
      </c>
      <c r="AK2275" s="36" t="str">
        <f t="shared" si="927"/>
        <v>21-22</v>
      </c>
      <c r="AL2275" s="36" t="str">
        <f t="shared" si="928"/>
        <v>Mar</v>
      </c>
      <c r="AM2275" s="35" t="str">
        <f t="shared" si="929"/>
        <v>275-285</v>
      </c>
      <c r="AN2275" s="36" t="str">
        <f t="shared" si="930"/>
        <v>LWS-HTI</v>
      </c>
    </row>
    <row r="2276" spans="5:40" x14ac:dyDescent="0.3">
      <c r="E2276" s="12">
        <v>40987.888888888891</v>
      </c>
      <c r="F2276" s="16">
        <v>5.7</v>
      </c>
      <c r="G2276" s="16">
        <v>241.25999069213879</v>
      </c>
      <c r="H2276" s="29">
        <v>1.202362823720887</v>
      </c>
      <c r="I2276" s="26">
        <v>279.10000000000002</v>
      </c>
      <c r="J2276" s="30">
        <v>0.10175438596491226</v>
      </c>
      <c r="K2276" s="31">
        <v>0.37984644372034032</v>
      </c>
      <c r="L2276" s="111">
        <f t="shared" si="910"/>
        <v>0.2</v>
      </c>
      <c r="M2276" s="112">
        <f t="shared" si="911"/>
        <v>9.9999999999999992E-2</v>
      </c>
      <c r="N2276" s="112" t="b">
        <f t="shared" si="912"/>
        <v>1</v>
      </c>
      <c r="O2276" s="112" t="b">
        <f t="shared" si="913"/>
        <v>1</v>
      </c>
      <c r="P2276" s="113">
        <f t="shared" si="914"/>
        <v>2</v>
      </c>
      <c r="Q2276" s="113">
        <f t="shared" si="915"/>
        <v>16</v>
      </c>
      <c r="R2276" s="114" t="str">
        <f t="shared" si="931"/>
        <v>0.2-0.1</v>
      </c>
      <c r="S2276" s="127">
        <f t="shared" si="916"/>
        <v>-2.9914919196332108E-2</v>
      </c>
      <c r="T2276" s="112" t="b">
        <f t="shared" si="917"/>
        <v>1</v>
      </c>
      <c r="U2276" s="22">
        <f t="shared" si="918"/>
        <v>5.6646707553640159</v>
      </c>
      <c r="V2276" s="22">
        <f t="shared" si="919"/>
        <v>0.2335431018703347</v>
      </c>
      <c r="W2276" s="81">
        <f t="shared" si="920"/>
        <v>6</v>
      </c>
      <c r="X2276" s="22">
        <f t="shared" si="921"/>
        <v>0.63447240733706645</v>
      </c>
      <c r="Y2276" s="3">
        <f>IF(U2276&gt;'Power Curve'!$C$37,0,INDEX(Ci,$W2276,1)*POWER(1-X2276,3)+INDEX(Ci,$W2276,2)*3*X2276*POWER(1-X2276,2)+INDEX(Ci,$W2276,3)*3*POWER(X2276,2)*(1-X2276)+INDEX(Ci,$W2276,4)*POWER(X2276,3))</f>
        <v>306.63748117082719</v>
      </c>
      <c r="Z2276" s="3">
        <f t="shared" si="922"/>
        <v>297.46444569903508</v>
      </c>
      <c r="AA2276" s="3">
        <f t="shared" si="923"/>
        <v>241.25999069213879</v>
      </c>
      <c r="AB2276" s="3">
        <f t="shared" si="932"/>
        <v>56.204455006896296</v>
      </c>
      <c r="AC2276" s="3">
        <f t="shared" si="933"/>
        <v>56.204455006896296</v>
      </c>
      <c r="AE2276" s="34">
        <f t="shared" si="924"/>
        <v>6</v>
      </c>
      <c r="AF2276" s="73" t="b">
        <f>COUNTIF('Power Curve'!$D$2:$D$31,AE2276)&gt;0</f>
        <v>1</v>
      </c>
      <c r="AG2276" s="73" t="b">
        <f t="shared" si="925"/>
        <v>0</v>
      </c>
      <c r="AH2276" s="73" t="b">
        <f t="shared" si="934"/>
        <v>1</v>
      </c>
      <c r="AI2276" s="34" t="str">
        <f t="shared" si="926"/>
        <v>Outer</v>
      </c>
      <c r="AJ2276" s="35" t="str">
        <f t="shared" si="935"/>
        <v>0.2-0.3</v>
      </c>
      <c r="AK2276" s="36" t="str">
        <f t="shared" si="927"/>
        <v>21-22</v>
      </c>
      <c r="AL2276" s="36" t="str">
        <f t="shared" si="928"/>
        <v>Mar</v>
      </c>
      <c r="AM2276" s="35" t="str">
        <f t="shared" si="929"/>
        <v>275-285</v>
      </c>
      <c r="AN2276" s="36" t="str">
        <f t="shared" si="930"/>
        <v>Inner-TI</v>
      </c>
    </row>
    <row r="2277" spans="5:40" x14ac:dyDescent="0.3">
      <c r="E2277" s="12">
        <v>40987.895833333336</v>
      </c>
      <c r="F2277" s="16">
        <v>6.21</v>
      </c>
      <c r="G2277" s="16">
        <v>319.05000305175764</v>
      </c>
      <c r="H2277" s="29">
        <v>1.2016931325168214</v>
      </c>
      <c r="I2277" s="26">
        <v>274.60000000000002</v>
      </c>
      <c r="J2277" s="30">
        <v>9.8228663446054743E-2</v>
      </c>
      <c r="K2277" s="31">
        <v>0.35438522760399077</v>
      </c>
      <c r="L2277" s="111">
        <f t="shared" si="910"/>
        <v>0.30000000000000004</v>
      </c>
      <c r="M2277" s="112">
        <f t="shared" si="911"/>
        <v>9.9999999999999992E-2</v>
      </c>
      <c r="N2277" s="112" t="b">
        <f t="shared" si="912"/>
        <v>1</v>
      </c>
      <c r="O2277" s="112" t="b">
        <f t="shared" si="913"/>
        <v>1</v>
      </c>
      <c r="P2277" s="113">
        <f t="shared" si="914"/>
        <v>3.0000000000000004</v>
      </c>
      <c r="Q2277" s="113">
        <f t="shared" si="915"/>
        <v>16</v>
      </c>
      <c r="R2277" s="114" t="str">
        <f t="shared" si="931"/>
        <v>0.3-0.1</v>
      </c>
      <c r="S2277" s="127">
        <f t="shared" si="916"/>
        <v>-1.967349151230606E-2</v>
      </c>
      <c r="T2277" s="112" t="b">
        <f t="shared" si="917"/>
        <v>1</v>
      </c>
      <c r="U2277" s="22">
        <f t="shared" si="918"/>
        <v>6.1703637038366059</v>
      </c>
      <c r="V2277" s="22">
        <f t="shared" si="919"/>
        <v>0.31169957719830499</v>
      </c>
      <c r="W2277" s="81">
        <f t="shared" si="920"/>
        <v>7</v>
      </c>
      <c r="X2277" s="22">
        <f t="shared" si="921"/>
        <v>0.14126094707808631</v>
      </c>
      <c r="Y2277" s="3">
        <f>IF(U2277&gt;'Power Curve'!$C$37,0,INDEX(Ci,$W2277,1)*POWER(1-X2277,3)+INDEX(Ci,$W2277,2)*3*X2277*POWER(1-X2277,2)+INDEX(Ci,$W2277,3)*3*POWER(X2277,2)*(1-X2277)+INDEX(Ci,$W2277,4)*POWER(X2277,3))</f>
        <v>396.56682366381398</v>
      </c>
      <c r="Z2277" s="3">
        <f t="shared" si="922"/>
        <v>388.76496962440177</v>
      </c>
      <c r="AA2277" s="3">
        <f t="shared" si="923"/>
        <v>319.05000305175764</v>
      </c>
      <c r="AB2277" s="3">
        <f t="shared" si="932"/>
        <v>69.71496657264413</v>
      </c>
      <c r="AC2277" s="3">
        <f t="shared" si="933"/>
        <v>69.71496657264413</v>
      </c>
      <c r="AE2277" s="34">
        <f t="shared" si="924"/>
        <v>6</v>
      </c>
      <c r="AF2277" s="73" t="b">
        <f>COUNTIF('Power Curve'!$D$2:$D$31,AE2277)&gt;0</f>
        <v>1</v>
      </c>
      <c r="AG2277" s="73" t="b">
        <f t="shared" si="925"/>
        <v>0</v>
      </c>
      <c r="AH2277" s="73" t="b">
        <f t="shared" si="934"/>
        <v>1</v>
      </c>
      <c r="AI2277" s="34" t="str">
        <f t="shared" si="926"/>
        <v>Outer</v>
      </c>
      <c r="AJ2277" s="35" t="str">
        <f t="shared" si="935"/>
        <v>0.3-0.4</v>
      </c>
      <c r="AK2277" s="36" t="str">
        <f t="shared" si="927"/>
        <v>21-22</v>
      </c>
      <c r="AL2277" s="36" t="str">
        <f t="shared" si="928"/>
        <v>Mar</v>
      </c>
      <c r="AM2277" s="35" t="str">
        <f t="shared" si="929"/>
        <v>265-275</v>
      </c>
      <c r="AN2277" s="36" t="str">
        <f t="shared" si="930"/>
        <v>LWS-LTI</v>
      </c>
    </row>
    <row r="2278" spans="5:40" x14ac:dyDescent="0.3">
      <c r="E2278" s="12">
        <v>40987.902777777781</v>
      </c>
      <c r="F2278" s="16">
        <v>6.12</v>
      </c>
      <c r="G2278" s="16">
        <v>393.96998977661133</v>
      </c>
      <c r="H2278" s="29">
        <v>1.2012025003494855</v>
      </c>
      <c r="I2278" s="26">
        <v>281.39999999999998</v>
      </c>
      <c r="J2278" s="30">
        <v>0.11111111111111112</v>
      </c>
      <c r="K2278" s="31">
        <v>0.28175369510065029</v>
      </c>
      <c r="L2278" s="111">
        <f t="shared" si="910"/>
        <v>0.30000000000000004</v>
      </c>
      <c r="M2278" s="112">
        <f t="shared" si="911"/>
        <v>0.11</v>
      </c>
      <c r="N2278" s="112" t="b">
        <f t="shared" si="912"/>
        <v>1</v>
      </c>
      <c r="O2278" s="112" t="b">
        <f t="shared" si="913"/>
        <v>1</v>
      </c>
      <c r="P2278" s="113">
        <f t="shared" si="914"/>
        <v>3.0000000000000004</v>
      </c>
      <c r="Q2278" s="113">
        <f t="shared" si="915"/>
        <v>15</v>
      </c>
      <c r="R2278" s="114" t="str">
        <f t="shared" si="931"/>
        <v>0.3-0.11</v>
      </c>
      <c r="S2278" s="127">
        <f t="shared" si="916"/>
        <v>-2.4161179974829692E-3</v>
      </c>
      <c r="T2278" s="112" t="b">
        <f t="shared" si="917"/>
        <v>1</v>
      </c>
      <c r="U2278" s="22">
        <f t="shared" si="918"/>
        <v>6.0801104468574536</v>
      </c>
      <c r="V2278" s="22">
        <f t="shared" si="919"/>
        <v>0.29775064539360846</v>
      </c>
      <c r="W2278" s="81">
        <f t="shared" si="920"/>
        <v>7</v>
      </c>
      <c r="X2278" s="22">
        <f t="shared" si="921"/>
        <v>4.9514337290710649E-2</v>
      </c>
      <c r="Y2278" s="3">
        <f>IF(U2278&gt;'Power Curve'!$C$37,0,INDEX(Ci,$W2278,1)*POWER(1-X2278,3)+INDEX(Ci,$W2278,2)*3*X2278*POWER(1-X2278,2)+INDEX(Ci,$W2278,3)*3*POWER(X2278,2)*(1-X2278)+INDEX(Ci,$W2278,4)*POWER(X2278,3))</f>
        <v>378.38719656659327</v>
      </c>
      <c r="Z2278" s="3">
        <f t="shared" si="922"/>
        <v>377.47296845095161</v>
      </c>
      <c r="AA2278" s="3">
        <f t="shared" si="923"/>
        <v>393.96998977661133</v>
      </c>
      <c r="AB2278" s="3">
        <f t="shared" si="932"/>
        <v>-16.497021325659716</v>
      </c>
      <c r="AC2278" s="3">
        <f t="shared" si="933"/>
        <v>16.497021325659716</v>
      </c>
      <c r="AE2278" s="34">
        <f t="shared" si="924"/>
        <v>6</v>
      </c>
      <c r="AF2278" s="73" t="b">
        <f>COUNTIF('Power Curve'!$D$2:$D$31,AE2278)&gt;0</f>
        <v>1</v>
      </c>
      <c r="AG2278" s="73" t="b">
        <f t="shared" si="925"/>
        <v>0</v>
      </c>
      <c r="AH2278" s="73" t="b">
        <f t="shared" si="934"/>
        <v>1</v>
      </c>
      <c r="AI2278" s="34" t="str">
        <f t="shared" si="926"/>
        <v>Inner</v>
      </c>
      <c r="AJ2278" s="35" t="str">
        <f t="shared" si="935"/>
        <v>0.2-0.3</v>
      </c>
      <c r="AK2278" s="36" t="str">
        <f t="shared" si="927"/>
        <v>21-22</v>
      </c>
      <c r="AL2278" s="36" t="str">
        <f t="shared" si="928"/>
        <v>Mar</v>
      </c>
      <c r="AM2278" s="35" t="str">
        <f t="shared" si="929"/>
        <v>275-285</v>
      </c>
      <c r="AN2278" s="36" t="str">
        <f t="shared" si="930"/>
        <v>Inner-TI</v>
      </c>
    </row>
    <row r="2279" spans="5:40" x14ac:dyDescent="0.3">
      <c r="E2279" s="12">
        <v>40987.909722222219</v>
      </c>
      <c r="F2279" s="16">
        <v>5.77</v>
      </c>
      <c r="G2279" s="16">
        <v>288.14998626709007</v>
      </c>
      <c r="H2279" s="29">
        <v>1.2008459285186228</v>
      </c>
      <c r="I2279" s="26">
        <v>287</v>
      </c>
      <c r="J2279" s="30">
        <v>0.1369150779896014</v>
      </c>
      <c r="K2279" s="31">
        <v>0.42194242303922153</v>
      </c>
      <c r="L2279" s="111">
        <f t="shared" si="910"/>
        <v>0.2</v>
      </c>
      <c r="M2279" s="112">
        <f t="shared" si="911"/>
        <v>0.14000000000000001</v>
      </c>
      <c r="N2279" s="112" t="b">
        <f t="shared" si="912"/>
        <v>1</v>
      </c>
      <c r="O2279" s="112" t="b">
        <f t="shared" si="913"/>
        <v>1</v>
      </c>
      <c r="P2279" s="113">
        <f t="shared" si="914"/>
        <v>2</v>
      </c>
      <c r="Q2279" s="113">
        <f t="shared" si="915"/>
        <v>12</v>
      </c>
      <c r="R2279" s="114" t="str">
        <f t="shared" si="931"/>
        <v>0.2-0.14</v>
      </c>
      <c r="S2279" s="127">
        <f t="shared" si="916"/>
        <v>3.995737517900385E-2</v>
      </c>
      <c r="T2279" s="112" t="b">
        <f t="shared" si="917"/>
        <v>1</v>
      </c>
      <c r="U2279" s="22">
        <f t="shared" si="918"/>
        <v>5.7318244440202122</v>
      </c>
      <c r="V2279" s="22">
        <f t="shared" si="919"/>
        <v>0.24392192092741849</v>
      </c>
      <c r="W2279" s="81">
        <f t="shared" si="920"/>
        <v>6</v>
      </c>
      <c r="X2279" s="22">
        <f t="shared" si="921"/>
        <v>0.70140568098808753</v>
      </c>
      <c r="Y2279" s="3">
        <f>IF(U2279&gt;'Power Curve'!$C$37,0,INDEX(Ci,$W2279,1)*POWER(1-X2279,3)+INDEX(Ci,$W2279,2)*3*X2279*POWER(1-X2279,2)+INDEX(Ci,$W2279,3)*3*POWER(X2279,2)*(1-X2279)+INDEX(Ci,$W2279,4)*POWER(X2279,3))</f>
        <v>317.23651219492473</v>
      </c>
      <c r="Z2279" s="3">
        <f t="shared" si="922"/>
        <v>329.91245053317596</v>
      </c>
      <c r="AA2279" s="3">
        <f t="shared" si="923"/>
        <v>288.14998626709007</v>
      </c>
      <c r="AB2279" s="3">
        <f t="shared" si="932"/>
        <v>41.762464266085885</v>
      </c>
      <c r="AC2279" s="3">
        <f t="shared" si="933"/>
        <v>41.762464266085885</v>
      </c>
      <c r="AE2279" s="34">
        <f t="shared" si="924"/>
        <v>6</v>
      </c>
      <c r="AF2279" s="73" t="b">
        <f>COUNTIF('Power Curve'!$D$2:$D$31,AE2279)&gt;0</f>
        <v>1</v>
      </c>
      <c r="AG2279" s="73" t="b">
        <f t="shared" si="925"/>
        <v>0</v>
      </c>
      <c r="AH2279" s="73" t="b">
        <f t="shared" si="934"/>
        <v>1</v>
      </c>
      <c r="AI2279" s="34" t="str">
        <f t="shared" si="926"/>
        <v>Outer</v>
      </c>
      <c r="AJ2279" s="35" t="str">
        <f t="shared" si="935"/>
        <v>0.2-0.3</v>
      </c>
      <c r="AK2279" s="36" t="str">
        <f t="shared" si="927"/>
        <v>21-22</v>
      </c>
      <c r="AL2279" s="36" t="str">
        <f t="shared" si="928"/>
        <v>Mar</v>
      </c>
      <c r="AM2279" s="35" t="str">
        <f t="shared" si="929"/>
        <v>285-295</v>
      </c>
      <c r="AN2279" s="36" t="str">
        <f t="shared" si="930"/>
        <v>Inner-TI</v>
      </c>
    </row>
    <row r="2280" spans="5:40" x14ac:dyDescent="0.3">
      <c r="E2280" s="12">
        <v>40987.916666666664</v>
      </c>
      <c r="F2280" s="16">
        <v>5.65</v>
      </c>
      <c r="G2280" s="16">
        <v>226.98998641967796</v>
      </c>
      <c r="H2280" s="29">
        <v>1.1999109328163835</v>
      </c>
      <c r="I2280" s="26">
        <v>296.10000000000002</v>
      </c>
      <c r="J2280" s="30">
        <v>0.12920353982300883</v>
      </c>
      <c r="K2280" s="31">
        <v>0.57032073559993435</v>
      </c>
      <c r="L2280" s="111">
        <f t="shared" si="910"/>
        <v>0.2</v>
      </c>
      <c r="M2280" s="112">
        <f t="shared" si="911"/>
        <v>0.13</v>
      </c>
      <c r="N2280" s="112" t="b">
        <f t="shared" si="912"/>
        <v>1</v>
      </c>
      <c r="O2280" s="112" t="b">
        <f t="shared" si="913"/>
        <v>1</v>
      </c>
      <c r="P2280" s="113">
        <f t="shared" si="914"/>
        <v>2</v>
      </c>
      <c r="Q2280" s="113">
        <f t="shared" si="915"/>
        <v>13</v>
      </c>
      <c r="R2280" s="114" t="str">
        <f t="shared" si="931"/>
        <v>0.2-0.13</v>
      </c>
      <c r="S2280" s="127">
        <f t="shared" si="916"/>
        <v>1.302763973689296E-2</v>
      </c>
      <c r="T2280" s="112" t="b">
        <f t="shared" si="917"/>
        <v>1</v>
      </c>
      <c r="U2280" s="22">
        <f t="shared" si="918"/>
        <v>5.611161323353687</v>
      </c>
      <c r="V2280" s="22">
        <f t="shared" si="919"/>
        <v>0.2252730466612187</v>
      </c>
      <c r="W2280" s="81">
        <f t="shared" si="920"/>
        <v>6</v>
      </c>
      <c r="X2280" s="22">
        <f t="shared" si="921"/>
        <v>0.5811386065090226</v>
      </c>
      <c r="Y2280" s="3">
        <f>IF(U2280&gt;'Power Curve'!$C$37,0,INDEX(Ci,$W2280,1)*POWER(1-X2280,3)+INDEX(Ci,$W2280,2)*3*X2280*POWER(1-X2280,2)+INDEX(Ci,$W2280,3)*3*POWER(X2280,2)*(1-X2280)+INDEX(Ci,$W2280,4)*POWER(X2280,3))</f>
        <v>298.3781941716199</v>
      </c>
      <c r="Z2280" s="3">
        <f t="shared" si="922"/>
        <v>302.26535779063244</v>
      </c>
      <c r="AA2280" s="3">
        <f t="shared" si="923"/>
        <v>226.98998641967796</v>
      </c>
      <c r="AB2280" s="3">
        <f t="shared" si="932"/>
        <v>75.275371370954474</v>
      </c>
      <c r="AC2280" s="3">
        <f t="shared" si="933"/>
        <v>75.275371370954474</v>
      </c>
      <c r="AE2280" s="34">
        <f t="shared" si="924"/>
        <v>6</v>
      </c>
      <c r="AF2280" s="73" t="b">
        <f>COUNTIF('Power Curve'!$D$2:$D$31,AE2280)&gt;0</f>
        <v>1</v>
      </c>
      <c r="AG2280" s="73" t="b">
        <f t="shared" si="925"/>
        <v>0</v>
      </c>
      <c r="AH2280" s="73" t="b">
        <f t="shared" si="934"/>
        <v>1</v>
      </c>
      <c r="AI2280" s="34" t="str">
        <f t="shared" si="926"/>
        <v>Outer</v>
      </c>
      <c r="AJ2280" s="35" t="str">
        <f t="shared" si="935"/>
        <v>0.2-0.3</v>
      </c>
      <c r="AK2280" s="36" t="str">
        <f t="shared" si="927"/>
        <v>22-23</v>
      </c>
      <c r="AL2280" s="36" t="str">
        <f t="shared" si="928"/>
        <v>Mar</v>
      </c>
      <c r="AM2280" s="35" t="str">
        <f t="shared" si="929"/>
        <v>295-305</v>
      </c>
      <c r="AN2280" s="36" t="str">
        <f t="shared" si="930"/>
        <v>Inner-TI</v>
      </c>
    </row>
    <row r="2281" spans="5:40" x14ac:dyDescent="0.3">
      <c r="E2281" s="12">
        <v>40987.923611111109</v>
      </c>
      <c r="F2281" s="16">
        <v>3.94</v>
      </c>
      <c r="G2281" s="16">
        <v>33.029998779296903</v>
      </c>
      <c r="H2281" s="29">
        <v>1.2009350516285859</v>
      </c>
      <c r="I2281" s="26">
        <v>285</v>
      </c>
      <c r="J2281" s="30">
        <v>0.25634517766497461</v>
      </c>
      <c r="K2281" s="31">
        <v>0.32694146486645437</v>
      </c>
      <c r="L2281" s="111">
        <f t="shared" si="910"/>
        <v>0</v>
      </c>
      <c r="M2281" s="112">
        <f t="shared" si="911"/>
        <v>0.26</v>
      </c>
      <c r="N2281" s="112" t="b">
        <f t="shared" si="912"/>
        <v>0</v>
      </c>
      <c r="O2281" s="112" t="b">
        <f t="shared" si="913"/>
        <v>0</v>
      </c>
      <c r="P2281" s="113">
        <f t="shared" si="914"/>
        <v>0</v>
      </c>
      <c r="Q2281" s="113">
        <f t="shared" si="915"/>
        <v>0</v>
      </c>
      <c r="R2281" s="114" t="str">
        <f t="shared" si="931"/>
        <v>0-0.26</v>
      </c>
      <c r="S2281" s="127">
        <f t="shared" si="916"/>
        <v>0</v>
      </c>
      <c r="T2281" s="112" t="b">
        <f t="shared" si="917"/>
        <v>0</v>
      </c>
      <c r="U2281" s="22">
        <f t="shared" si="918"/>
        <v>3.9140289403134938</v>
      </c>
      <c r="V2281" s="22">
        <f t="shared" si="919"/>
        <v>-3.7024233979169464E-2</v>
      </c>
      <c r="W2281" s="81">
        <f t="shared" si="920"/>
        <v>4</v>
      </c>
      <c r="X2281" s="22">
        <f t="shared" si="921"/>
        <v>0.82932528098679104</v>
      </c>
      <c r="Y2281" s="3">
        <f>IF(U2281&gt;'Power Curve'!$C$37,0,INDEX(Ci,$W2281,1)*POWER(1-X2281,3)+INDEX(Ci,$W2281,2)*3*X2281*POWER(1-X2281,2)+INDEX(Ci,$W2281,3)*3*POWER(X2281,2)*(1-X2281)+INDEX(Ci,$W2281,4)*POWER(X2281,3))</f>
        <v>57.550737712411532</v>
      </c>
      <c r="Z2281" s="3">
        <f t="shared" si="922"/>
        <v>57.550737712411532</v>
      </c>
      <c r="AA2281" s="3">
        <f t="shared" si="923"/>
        <v>33.029998779296903</v>
      </c>
      <c r="AB2281" s="3">
        <f t="shared" si="932"/>
        <v>24.520738933114629</v>
      </c>
      <c r="AC2281" s="3">
        <f t="shared" si="933"/>
        <v>24.520738933114629</v>
      </c>
      <c r="AE2281" s="34">
        <f t="shared" si="924"/>
        <v>4</v>
      </c>
      <c r="AF2281" s="73" t="b">
        <f>COUNTIF('Power Curve'!$D$2:$D$31,AE2281)&gt;0</f>
        <v>1</v>
      </c>
      <c r="AG2281" s="73" t="b">
        <f t="shared" si="925"/>
        <v>0</v>
      </c>
      <c r="AH2281" s="73" t="b">
        <f t="shared" si="934"/>
        <v>1</v>
      </c>
      <c r="AI2281" s="34" t="str">
        <f t="shared" si="926"/>
        <v>Outer</v>
      </c>
      <c r="AJ2281" s="35" t="str">
        <f t="shared" si="935"/>
        <v>-0.1-0.0</v>
      </c>
      <c r="AK2281" s="36" t="str">
        <f t="shared" si="927"/>
        <v>22-23</v>
      </c>
      <c r="AL2281" s="36" t="str">
        <f t="shared" si="928"/>
        <v>Mar</v>
      </c>
      <c r="AM2281" s="35" t="str">
        <f t="shared" si="929"/>
        <v>285-295</v>
      </c>
      <c r="AN2281" s="36" t="str">
        <f t="shared" si="930"/>
        <v>LWS-HTI</v>
      </c>
    </row>
    <row r="2282" spans="5:40" x14ac:dyDescent="0.3">
      <c r="E2282" s="12">
        <v>40987.930555555555</v>
      </c>
      <c r="F2282" s="16">
        <v>4.28</v>
      </c>
      <c r="G2282" s="16">
        <v>108.13999938964871</v>
      </c>
      <c r="H2282" s="29">
        <v>1.2013808656853988</v>
      </c>
      <c r="I2282" s="26">
        <v>278.60000000000002</v>
      </c>
      <c r="J2282" s="30">
        <v>0.25934579439252337</v>
      </c>
      <c r="K2282" s="31">
        <v>0.29536290946297639</v>
      </c>
      <c r="L2282" s="111">
        <f t="shared" si="910"/>
        <v>0</v>
      </c>
      <c r="M2282" s="112">
        <f t="shared" si="911"/>
        <v>0.26</v>
      </c>
      <c r="N2282" s="112" t="b">
        <f t="shared" si="912"/>
        <v>0</v>
      </c>
      <c r="O2282" s="112" t="b">
        <f t="shared" si="913"/>
        <v>0</v>
      </c>
      <c r="P2282" s="113">
        <f t="shared" si="914"/>
        <v>0</v>
      </c>
      <c r="Q2282" s="113">
        <f t="shared" si="915"/>
        <v>0</v>
      </c>
      <c r="R2282" s="114" t="str">
        <f t="shared" si="931"/>
        <v>0-0.26</v>
      </c>
      <c r="S2282" s="127">
        <f t="shared" si="916"/>
        <v>0</v>
      </c>
      <c r="T2282" s="112" t="b">
        <f t="shared" si="917"/>
        <v>0</v>
      </c>
      <c r="U2282" s="22">
        <f t="shared" si="918"/>
        <v>4.2523138374876011</v>
      </c>
      <c r="V2282" s="22">
        <f t="shared" si="919"/>
        <v>1.5258787367421763E-2</v>
      </c>
      <c r="W2282" s="81">
        <f t="shared" si="920"/>
        <v>5</v>
      </c>
      <c r="X2282" s="22">
        <f t="shared" si="921"/>
        <v>0.11289386372990456</v>
      </c>
      <c r="Y2282" s="3">
        <f>IF(U2282&gt;'Power Curve'!$C$37,0,INDEX(Ci,$W2282,1)*POWER(1-X2282,3)+INDEX(Ci,$W2282,2)*3*X2282*POWER(1-X2282,2)+INDEX(Ci,$W2282,3)*3*POWER(X2282,2)*(1-X2282)+INDEX(Ci,$W2282,4)*POWER(X2282,3))</f>
        <v>87.164344035602326</v>
      </c>
      <c r="Z2282" s="3">
        <f t="shared" si="922"/>
        <v>87.164344035602326</v>
      </c>
      <c r="AA2282" s="3">
        <f t="shared" si="923"/>
        <v>108.13999938964871</v>
      </c>
      <c r="AB2282" s="3">
        <f t="shared" si="932"/>
        <v>-20.975655354046381</v>
      </c>
      <c r="AC2282" s="3">
        <f t="shared" si="933"/>
        <v>20.975655354046381</v>
      </c>
      <c r="AE2282" s="34">
        <f t="shared" si="924"/>
        <v>4</v>
      </c>
      <c r="AF2282" s="73" t="b">
        <f>COUNTIF('Power Curve'!$D$2:$D$31,AE2282)&gt;0</f>
        <v>1</v>
      </c>
      <c r="AG2282" s="73" t="b">
        <f t="shared" si="925"/>
        <v>0</v>
      </c>
      <c r="AH2282" s="73" t="b">
        <f t="shared" si="934"/>
        <v>1</v>
      </c>
      <c r="AI2282" s="34" t="str">
        <f t="shared" si="926"/>
        <v>Outer</v>
      </c>
      <c r="AJ2282" s="35" t="str">
        <f t="shared" si="935"/>
        <v>0.0-0.1</v>
      </c>
      <c r="AK2282" s="36" t="str">
        <f t="shared" si="927"/>
        <v>22-23</v>
      </c>
      <c r="AL2282" s="36" t="str">
        <f t="shared" si="928"/>
        <v>Mar</v>
      </c>
      <c r="AM2282" s="35" t="str">
        <f t="shared" si="929"/>
        <v>275-285</v>
      </c>
      <c r="AN2282" s="36" t="str">
        <f t="shared" si="930"/>
        <v>LWS-HTI</v>
      </c>
    </row>
    <row r="2283" spans="5:40" x14ac:dyDescent="0.3">
      <c r="E2283" s="12">
        <v>40987.9375</v>
      </c>
      <c r="F2283" s="16">
        <v>5.07</v>
      </c>
      <c r="G2283" s="16">
        <v>281.2599868774418</v>
      </c>
      <c r="H2283" s="29">
        <v>1.2009350516285859</v>
      </c>
      <c r="I2283" s="26">
        <v>286.7</v>
      </c>
      <c r="J2283" s="30">
        <v>0.16173570019723865</v>
      </c>
      <c r="K2283" s="31">
        <v>0.19205288818400235</v>
      </c>
      <c r="L2283" s="111">
        <f t="shared" si="910"/>
        <v>0.1</v>
      </c>
      <c r="M2283" s="112">
        <f t="shared" si="911"/>
        <v>0.16</v>
      </c>
      <c r="N2283" s="112" t="b">
        <f t="shared" si="912"/>
        <v>1</v>
      </c>
      <c r="O2283" s="112" t="b">
        <f t="shared" si="913"/>
        <v>1</v>
      </c>
      <c r="P2283" s="113">
        <f t="shared" si="914"/>
        <v>1</v>
      </c>
      <c r="Q2283" s="113">
        <f t="shared" si="915"/>
        <v>10</v>
      </c>
      <c r="R2283" s="114" t="str">
        <f t="shared" si="931"/>
        <v>0.1-0.16</v>
      </c>
      <c r="S2283" s="127">
        <f t="shared" si="916"/>
        <v>8.8248709142140419E-2</v>
      </c>
      <c r="T2283" s="112" t="b">
        <f t="shared" si="917"/>
        <v>1</v>
      </c>
      <c r="U2283" s="22">
        <f t="shared" si="918"/>
        <v>5.0365803876622879</v>
      </c>
      <c r="V2283" s="22">
        <f t="shared" si="919"/>
        <v>0.13646971084266316</v>
      </c>
      <c r="W2283" s="81">
        <f t="shared" si="920"/>
        <v>6</v>
      </c>
      <c r="X2283" s="22">
        <f t="shared" si="921"/>
        <v>8.4435874731096511E-3</v>
      </c>
      <c r="Y2283" s="3">
        <f>IF(U2283&gt;'Power Curve'!$C$37,0,INDEX(Ci,$W2283,1)*POWER(1-X2283,3)+INDEX(Ci,$W2283,2)*3*X2283*POWER(1-X2283,2)+INDEX(Ci,$W2283,3)*3*POWER(X2283,2)*(1-X2283)+INDEX(Ci,$W2283,4)*POWER(X2283,3))</f>
        <v>212.76772669944705</v>
      </c>
      <c r="Z2283" s="3">
        <f t="shared" si="922"/>
        <v>231.54420392778098</v>
      </c>
      <c r="AA2283" s="3">
        <f t="shared" si="923"/>
        <v>281.2599868774418</v>
      </c>
      <c r="AB2283" s="3">
        <f t="shared" si="932"/>
        <v>-49.71578294966082</v>
      </c>
      <c r="AC2283" s="3">
        <f t="shared" si="933"/>
        <v>49.71578294966082</v>
      </c>
      <c r="AE2283" s="34">
        <f t="shared" si="924"/>
        <v>5</v>
      </c>
      <c r="AF2283" s="73" t="b">
        <f>COUNTIF('Power Curve'!$D$2:$D$31,AE2283)&gt;0</f>
        <v>1</v>
      </c>
      <c r="AG2283" s="73" t="b">
        <f t="shared" si="925"/>
        <v>0</v>
      </c>
      <c r="AH2283" s="73" t="b">
        <f t="shared" si="934"/>
        <v>1</v>
      </c>
      <c r="AI2283" s="34" t="str">
        <f t="shared" si="926"/>
        <v>Outer</v>
      </c>
      <c r="AJ2283" s="35" t="str">
        <f t="shared" si="935"/>
        <v>0.1-0.2</v>
      </c>
      <c r="AK2283" s="36" t="str">
        <f t="shared" si="927"/>
        <v>22-23</v>
      </c>
      <c r="AL2283" s="36" t="str">
        <f t="shared" si="928"/>
        <v>Mar</v>
      </c>
      <c r="AM2283" s="35" t="str">
        <f t="shared" si="929"/>
        <v>285-295</v>
      </c>
      <c r="AN2283" s="36" t="str">
        <f t="shared" si="930"/>
        <v>LWS-HTI</v>
      </c>
    </row>
    <row r="2284" spans="5:40" x14ac:dyDescent="0.3">
      <c r="E2284" s="12">
        <v>40987.944444444445</v>
      </c>
      <c r="F2284" s="16">
        <v>5.48</v>
      </c>
      <c r="G2284" s="16">
        <v>244.40001296997028</v>
      </c>
      <c r="H2284" s="29">
        <v>1.2008904884200549</v>
      </c>
      <c r="I2284" s="26">
        <v>274.5</v>
      </c>
      <c r="J2284" s="30">
        <v>0.17153284671532845</v>
      </c>
      <c r="K2284" s="31">
        <v>0.21559640315836073</v>
      </c>
      <c r="L2284" s="111">
        <f t="shared" si="910"/>
        <v>0.2</v>
      </c>
      <c r="M2284" s="112">
        <f t="shared" si="911"/>
        <v>0.17</v>
      </c>
      <c r="N2284" s="112" t="b">
        <f t="shared" si="912"/>
        <v>1</v>
      </c>
      <c r="O2284" s="112" t="b">
        <f t="shared" si="913"/>
        <v>1</v>
      </c>
      <c r="P2284" s="113">
        <f t="shared" si="914"/>
        <v>2</v>
      </c>
      <c r="Q2284" s="113">
        <f t="shared" si="915"/>
        <v>9</v>
      </c>
      <c r="R2284" s="114" t="str">
        <f t="shared" si="931"/>
        <v>0.2-0.17</v>
      </c>
      <c r="S2284" s="127">
        <f t="shared" si="916"/>
        <v>6.7707460480226883E-2</v>
      </c>
      <c r="T2284" s="112" t="b">
        <f t="shared" si="917"/>
        <v>1</v>
      </c>
      <c r="U2284" s="22">
        <f t="shared" si="918"/>
        <v>5.443810479135232</v>
      </c>
      <c r="V2284" s="22">
        <f t="shared" si="919"/>
        <v>0.19940843421846949</v>
      </c>
      <c r="W2284" s="81">
        <f t="shared" si="920"/>
        <v>6</v>
      </c>
      <c r="X2284" s="22">
        <f t="shared" si="921"/>
        <v>0.41433704912696684</v>
      </c>
      <c r="Y2284" s="3">
        <f>IF(U2284&gt;'Power Curve'!$C$37,0,INDEX(Ci,$W2284,1)*POWER(1-X2284,3)+INDEX(Ci,$W2284,2)*3*X2284*POWER(1-X2284,2)+INDEX(Ci,$W2284,3)*3*POWER(X2284,2)*(1-X2284)+INDEX(Ci,$W2284,4)*POWER(X2284,3))</f>
        <v>273.30228779186314</v>
      </c>
      <c r="Z2284" s="3">
        <f t="shared" si="922"/>
        <v>291.80689164168626</v>
      </c>
      <c r="AA2284" s="3">
        <f t="shared" si="923"/>
        <v>244.40001296997028</v>
      </c>
      <c r="AB2284" s="3">
        <f t="shared" si="932"/>
        <v>47.406878671715987</v>
      </c>
      <c r="AC2284" s="3">
        <f t="shared" si="933"/>
        <v>47.406878671715987</v>
      </c>
      <c r="AE2284" s="34">
        <f t="shared" si="924"/>
        <v>5</v>
      </c>
      <c r="AF2284" s="73" t="b">
        <f>COUNTIF('Power Curve'!$D$2:$D$31,AE2284)&gt;0</f>
        <v>1</v>
      </c>
      <c r="AG2284" s="73" t="b">
        <f t="shared" si="925"/>
        <v>0</v>
      </c>
      <c r="AH2284" s="73" t="b">
        <f t="shared" si="934"/>
        <v>1</v>
      </c>
      <c r="AI2284" s="34" t="str">
        <f t="shared" si="926"/>
        <v>Outer</v>
      </c>
      <c r="AJ2284" s="35" t="str">
        <f t="shared" si="935"/>
        <v>0.1-0.2</v>
      </c>
      <c r="AK2284" s="36" t="str">
        <f t="shared" si="927"/>
        <v>22-23</v>
      </c>
      <c r="AL2284" s="36" t="str">
        <f t="shared" si="928"/>
        <v>Mar</v>
      </c>
      <c r="AM2284" s="35" t="str">
        <f t="shared" si="929"/>
        <v>265-275</v>
      </c>
      <c r="AN2284" s="36" t="str">
        <f t="shared" si="930"/>
        <v>LWS-HTI</v>
      </c>
    </row>
    <row r="2285" spans="5:40" x14ac:dyDescent="0.3">
      <c r="E2285" s="12">
        <v>40987.951388888891</v>
      </c>
      <c r="F2285" s="16">
        <v>5.14</v>
      </c>
      <c r="G2285" s="16">
        <v>246.15000534057651</v>
      </c>
      <c r="H2285" s="29">
        <v>1.2001448416067737</v>
      </c>
      <c r="I2285" s="26">
        <v>272.3</v>
      </c>
      <c r="J2285" s="30">
        <v>0.23735408560311286</v>
      </c>
      <c r="K2285" s="31">
        <v>0.2606568337907762</v>
      </c>
      <c r="L2285" s="111">
        <f t="shared" si="910"/>
        <v>0.1</v>
      </c>
      <c r="M2285" s="112">
        <f t="shared" si="911"/>
        <v>0.24000000000000002</v>
      </c>
      <c r="N2285" s="112" t="b">
        <f t="shared" si="912"/>
        <v>1</v>
      </c>
      <c r="O2285" s="112" t="b">
        <f t="shared" si="913"/>
        <v>1</v>
      </c>
      <c r="P2285" s="113">
        <f t="shared" si="914"/>
        <v>1</v>
      </c>
      <c r="Q2285" s="113">
        <f t="shared" si="915"/>
        <v>2</v>
      </c>
      <c r="R2285" s="114" t="str">
        <f t="shared" si="931"/>
        <v>0.1-0.24</v>
      </c>
      <c r="S2285" s="127">
        <f t="shared" si="916"/>
        <v>0</v>
      </c>
      <c r="T2285" s="112" t="b">
        <f t="shared" si="917"/>
        <v>0</v>
      </c>
      <c r="U2285" s="22">
        <f t="shared" si="918"/>
        <v>5.104998792503868</v>
      </c>
      <c r="V2285" s="22">
        <f t="shared" si="919"/>
        <v>0.14704399586311143</v>
      </c>
      <c r="W2285" s="81">
        <f t="shared" si="920"/>
        <v>6</v>
      </c>
      <c r="X2285" s="22">
        <f t="shared" si="921"/>
        <v>7.6637426198382305E-2</v>
      </c>
      <c r="Y2285" s="3">
        <f>IF(U2285&gt;'Power Curve'!$C$37,0,INDEX(Ci,$W2285,1)*POWER(1-X2285,3)+INDEX(Ci,$W2285,2)*3*X2285*POWER(1-X2285,2)+INDEX(Ci,$W2285,3)*3*POWER(X2285,2)*(1-X2285)+INDEX(Ci,$W2285,4)*POWER(X2285,3))</f>
        <v>223.23294007229393</v>
      </c>
      <c r="Z2285" s="3">
        <f t="shared" si="922"/>
        <v>223.23294007229393</v>
      </c>
      <c r="AA2285" s="3">
        <f t="shared" si="923"/>
        <v>246.15000534057651</v>
      </c>
      <c r="AB2285" s="3">
        <f t="shared" si="932"/>
        <v>-22.917065268282585</v>
      </c>
      <c r="AC2285" s="3">
        <f t="shared" si="933"/>
        <v>22.917065268282585</v>
      </c>
      <c r="AE2285" s="34">
        <f t="shared" si="924"/>
        <v>5</v>
      </c>
      <c r="AF2285" s="73" t="b">
        <f>COUNTIF('Power Curve'!$D$2:$D$31,AE2285)&gt;0</f>
        <v>1</v>
      </c>
      <c r="AG2285" s="73" t="b">
        <f t="shared" si="925"/>
        <v>0</v>
      </c>
      <c r="AH2285" s="73" t="b">
        <f t="shared" si="934"/>
        <v>1</v>
      </c>
      <c r="AI2285" s="34" t="str">
        <f t="shared" si="926"/>
        <v>Outer</v>
      </c>
      <c r="AJ2285" s="35" t="str">
        <f t="shared" si="935"/>
        <v>0.1-0.2</v>
      </c>
      <c r="AK2285" s="36" t="str">
        <f t="shared" si="927"/>
        <v>22-23</v>
      </c>
      <c r="AL2285" s="36" t="str">
        <f t="shared" si="928"/>
        <v>Mar</v>
      </c>
      <c r="AM2285" s="35" t="str">
        <f t="shared" si="929"/>
        <v>265-275</v>
      </c>
      <c r="AN2285" s="36" t="str">
        <f t="shared" si="930"/>
        <v>LWS-HTI</v>
      </c>
    </row>
    <row r="2286" spans="5:40" x14ac:dyDescent="0.3">
      <c r="E2286" s="12">
        <v>40987.958333333336</v>
      </c>
      <c r="F2286" s="16">
        <v>6.43</v>
      </c>
      <c r="G2286" s="16">
        <v>395.55000686645531</v>
      </c>
      <c r="H2286" s="29">
        <v>1.1993000446721478</v>
      </c>
      <c r="I2286" s="26">
        <v>276.8</v>
      </c>
      <c r="J2286" s="30">
        <v>0.17107309486780717</v>
      </c>
      <c r="K2286" s="31">
        <v>0.2093339727428396</v>
      </c>
      <c r="L2286" s="111">
        <f t="shared" si="910"/>
        <v>0.30000000000000004</v>
      </c>
      <c r="M2286" s="112">
        <f t="shared" si="911"/>
        <v>0.17</v>
      </c>
      <c r="N2286" s="112" t="b">
        <f t="shared" si="912"/>
        <v>1</v>
      </c>
      <c r="O2286" s="112" t="b">
        <f t="shared" si="913"/>
        <v>1</v>
      </c>
      <c r="P2286" s="113">
        <f t="shared" si="914"/>
        <v>3.0000000000000004</v>
      </c>
      <c r="Q2286" s="113">
        <f t="shared" si="915"/>
        <v>9</v>
      </c>
      <c r="R2286" s="114" t="str">
        <f t="shared" si="931"/>
        <v>0.3-0.17</v>
      </c>
      <c r="S2286" s="127">
        <f t="shared" si="916"/>
        <v>9.3649325832613192E-2</v>
      </c>
      <c r="T2286" s="112" t="b">
        <f t="shared" si="917"/>
        <v>1</v>
      </c>
      <c r="U2286" s="22">
        <f t="shared" si="918"/>
        <v>6.3847156456798739</v>
      </c>
      <c r="V2286" s="22">
        <f t="shared" si="919"/>
        <v>0.34482836079075402</v>
      </c>
      <c r="W2286" s="81">
        <f t="shared" si="920"/>
        <v>7</v>
      </c>
      <c r="X2286" s="22">
        <f t="shared" si="921"/>
        <v>0.35915960939454139</v>
      </c>
      <c r="Y2286" s="3">
        <f>IF(U2286&gt;'Power Curve'!$C$37,0,INDEX(Ci,$W2286,1)*POWER(1-X2286,3)+INDEX(Ci,$W2286,2)*3*X2286*POWER(1-X2286,2)+INDEX(Ci,$W2286,3)*3*POWER(X2286,2)*(1-X2286)+INDEX(Ci,$W2286,4)*POWER(X2286,3))</f>
        <v>443.59633775156317</v>
      </c>
      <c r="Z2286" s="3">
        <f t="shared" si="922"/>
        <v>485.13883572381326</v>
      </c>
      <c r="AA2286" s="3">
        <f t="shared" si="923"/>
        <v>395.55000686645531</v>
      </c>
      <c r="AB2286" s="3">
        <f t="shared" si="932"/>
        <v>89.588828857357953</v>
      </c>
      <c r="AC2286" s="3">
        <f t="shared" si="933"/>
        <v>89.588828857357953</v>
      </c>
      <c r="AE2286" s="34">
        <f t="shared" si="924"/>
        <v>6</v>
      </c>
      <c r="AF2286" s="73" t="b">
        <f>COUNTIF('Power Curve'!$D$2:$D$31,AE2286)&gt;0</f>
        <v>1</v>
      </c>
      <c r="AG2286" s="73" t="b">
        <f t="shared" si="925"/>
        <v>0</v>
      </c>
      <c r="AH2286" s="73" t="b">
        <f t="shared" si="934"/>
        <v>1</v>
      </c>
      <c r="AI2286" s="34" t="str">
        <f t="shared" si="926"/>
        <v>Outer</v>
      </c>
      <c r="AJ2286" s="35" t="str">
        <f t="shared" si="935"/>
        <v>0.3-0.4</v>
      </c>
      <c r="AK2286" s="36" t="str">
        <f t="shared" si="927"/>
        <v>23-24</v>
      </c>
      <c r="AL2286" s="36" t="str">
        <f t="shared" si="928"/>
        <v>Mar</v>
      </c>
      <c r="AM2286" s="35" t="str">
        <f t="shared" si="929"/>
        <v>275-285</v>
      </c>
      <c r="AN2286" s="36" t="str">
        <f t="shared" si="930"/>
        <v>LWS-HTI</v>
      </c>
    </row>
    <row r="2287" spans="5:40" x14ac:dyDescent="0.3">
      <c r="E2287" s="12">
        <v>40987.965277777781</v>
      </c>
      <c r="F2287" s="16">
        <v>6.75</v>
      </c>
      <c r="G2287" s="16">
        <v>619.82001972198486</v>
      </c>
      <c r="H2287" s="29">
        <v>1.1990335140621908</v>
      </c>
      <c r="I2287" s="26">
        <v>278</v>
      </c>
      <c r="J2287" s="30">
        <v>0.18962962962962962</v>
      </c>
      <c r="K2287" s="31">
        <v>0.28811830132989713</v>
      </c>
      <c r="L2287" s="111">
        <f t="shared" si="910"/>
        <v>0.4</v>
      </c>
      <c r="M2287" s="112">
        <f t="shared" si="911"/>
        <v>0.19</v>
      </c>
      <c r="N2287" s="112" t="b">
        <f t="shared" si="912"/>
        <v>1</v>
      </c>
      <c r="O2287" s="112" t="b">
        <f t="shared" si="913"/>
        <v>1</v>
      </c>
      <c r="P2287" s="113">
        <f t="shared" si="914"/>
        <v>4</v>
      </c>
      <c r="Q2287" s="113">
        <f t="shared" si="915"/>
        <v>7</v>
      </c>
      <c r="R2287" s="114" t="str">
        <f t="shared" si="931"/>
        <v>0.4-0.19</v>
      </c>
      <c r="S2287" s="127">
        <f t="shared" si="916"/>
        <v>8.8090522856547601E-2</v>
      </c>
      <c r="T2287" s="112" t="b">
        <f t="shared" si="917"/>
        <v>1</v>
      </c>
      <c r="U2287" s="22">
        <f t="shared" si="918"/>
        <v>6.7019654402079158</v>
      </c>
      <c r="V2287" s="22">
        <f t="shared" si="919"/>
        <v>0.39386033921506564</v>
      </c>
      <c r="W2287" s="81">
        <f t="shared" si="920"/>
        <v>7</v>
      </c>
      <c r="X2287" s="22">
        <f t="shared" si="921"/>
        <v>0.6816586978253637</v>
      </c>
      <c r="Y2287" s="3">
        <f>IF(U2287&gt;'Power Curve'!$C$37,0,INDEX(Ci,$W2287,1)*POWER(1-X2287,3)+INDEX(Ci,$W2287,2)*3*X2287*POWER(1-X2287,2)+INDEX(Ci,$W2287,3)*3*POWER(X2287,2)*(1-X2287)+INDEX(Ci,$W2287,4)*POWER(X2287,3))</f>
        <v>520.41311367317303</v>
      </c>
      <c r="Z2287" s="3">
        <f t="shared" si="922"/>
        <v>566.25657695804682</v>
      </c>
      <c r="AA2287" s="3">
        <f t="shared" si="923"/>
        <v>619.82001972198486</v>
      </c>
      <c r="AB2287" s="3">
        <f t="shared" si="932"/>
        <v>-53.563442763938042</v>
      </c>
      <c r="AC2287" s="3">
        <f t="shared" si="933"/>
        <v>53.563442763938042</v>
      </c>
      <c r="AE2287" s="34">
        <f t="shared" si="924"/>
        <v>7</v>
      </c>
      <c r="AF2287" s="73" t="b">
        <f>COUNTIF('Power Curve'!$D$2:$D$31,AE2287)&gt;0</f>
        <v>1</v>
      </c>
      <c r="AG2287" s="73" t="b">
        <f t="shared" si="925"/>
        <v>0</v>
      </c>
      <c r="AH2287" s="73" t="b">
        <f t="shared" si="934"/>
        <v>1</v>
      </c>
      <c r="AI2287" s="34" t="str">
        <f t="shared" si="926"/>
        <v>Outer</v>
      </c>
      <c r="AJ2287" s="35" t="str">
        <f t="shared" si="935"/>
        <v>0.3-0.4</v>
      </c>
      <c r="AK2287" s="36" t="str">
        <f t="shared" si="927"/>
        <v>23-24</v>
      </c>
      <c r="AL2287" s="36" t="str">
        <f t="shared" si="928"/>
        <v>Mar</v>
      </c>
      <c r="AM2287" s="35" t="str">
        <f t="shared" si="929"/>
        <v>275-285</v>
      </c>
      <c r="AN2287" s="36" t="str">
        <f t="shared" si="930"/>
        <v>LWS-HTI</v>
      </c>
    </row>
    <row r="2288" spans="5:40" x14ac:dyDescent="0.3">
      <c r="E2288" s="12">
        <v>40987.972222222219</v>
      </c>
      <c r="F2288" s="16">
        <v>6.89</v>
      </c>
      <c r="G2288" s="16">
        <v>390.88000488281205</v>
      </c>
      <c r="H2288" s="29">
        <v>1.1991223444349</v>
      </c>
      <c r="I2288" s="26">
        <v>283.7</v>
      </c>
      <c r="J2288" s="30">
        <v>0.14078374455732948</v>
      </c>
      <c r="K2288" s="31">
        <v>0.33395699111276456</v>
      </c>
      <c r="L2288" s="111">
        <f t="shared" si="910"/>
        <v>0.4</v>
      </c>
      <c r="M2288" s="112">
        <f t="shared" si="911"/>
        <v>0.14000000000000001</v>
      </c>
      <c r="N2288" s="112" t="b">
        <f t="shared" si="912"/>
        <v>1</v>
      </c>
      <c r="O2288" s="112" t="b">
        <f t="shared" si="913"/>
        <v>1</v>
      </c>
      <c r="P2288" s="113">
        <f t="shared" si="914"/>
        <v>4</v>
      </c>
      <c r="Q2288" s="113">
        <f t="shared" si="915"/>
        <v>12</v>
      </c>
      <c r="R2288" s="114" t="str">
        <f t="shared" si="931"/>
        <v>0.4-0.14</v>
      </c>
      <c r="S2288" s="127">
        <f t="shared" si="916"/>
        <v>1.8184684372412531E-2</v>
      </c>
      <c r="T2288" s="112" t="b">
        <f t="shared" si="917"/>
        <v>1</v>
      </c>
      <c r="U2288" s="22">
        <f t="shared" si="918"/>
        <v>6.8411381013706416</v>
      </c>
      <c r="V2288" s="22">
        <f t="shared" si="919"/>
        <v>0.41536992263193251</v>
      </c>
      <c r="W2288" s="81">
        <f t="shared" si="920"/>
        <v>7</v>
      </c>
      <c r="X2288" s="22">
        <f t="shared" si="921"/>
        <v>0.823134144409155</v>
      </c>
      <c r="Y2288" s="3">
        <f>IF(U2288&gt;'Power Curve'!$C$37,0,INDEX(Ci,$W2288,1)*POWER(1-X2288,3)+INDEX(Ci,$W2288,2)*3*X2288*POWER(1-X2288,2)+INDEX(Ci,$W2288,3)*3*POWER(X2288,2)*(1-X2288)+INDEX(Ci,$W2288,4)*POWER(X2288,3))</f>
        <v>555.71405885308764</v>
      </c>
      <c r="Z2288" s="3">
        <f t="shared" si="922"/>
        <v>565.81954361464329</v>
      </c>
      <c r="AA2288" s="3">
        <f t="shared" si="923"/>
        <v>390.88000488281205</v>
      </c>
      <c r="AB2288" s="3">
        <f t="shared" si="932"/>
        <v>174.93953873183125</v>
      </c>
      <c r="AC2288" s="3">
        <f t="shared" si="933"/>
        <v>174.93953873183125</v>
      </c>
      <c r="AE2288" s="34">
        <f t="shared" si="924"/>
        <v>7</v>
      </c>
      <c r="AF2288" s="73" t="b">
        <f>COUNTIF('Power Curve'!$D$2:$D$31,AE2288)&gt;0</f>
        <v>1</v>
      </c>
      <c r="AG2288" s="73" t="b">
        <f t="shared" si="925"/>
        <v>0</v>
      </c>
      <c r="AH2288" s="73" t="b">
        <f t="shared" si="934"/>
        <v>1</v>
      </c>
      <c r="AI2288" s="34" t="str">
        <f t="shared" si="926"/>
        <v>Outer</v>
      </c>
      <c r="AJ2288" s="35" t="str">
        <f t="shared" si="935"/>
        <v>0.4-0.5</v>
      </c>
      <c r="AK2288" s="36" t="str">
        <f t="shared" si="927"/>
        <v>23-24</v>
      </c>
      <c r="AL2288" s="36" t="str">
        <f t="shared" si="928"/>
        <v>Mar</v>
      </c>
      <c r="AM2288" s="35" t="str">
        <f t="shared" si="929"/>
        <v>275-285</v>
      </c>
      <c r="AN2288" s="36" t="str">
        <f t="shared" si="930"/>
        <v>LWS-HTI</v>
      </c>
    </row>
    <row r="2289" spans="5:40" x14ac:dyDescent="0.3">
      <c r="E2289" s="12">
        <v>40987.979166666664</v>
      </c>
      <c r="F2289" s="16">
        <v>6.56</v>
      </c>
      <c r="G2289" s="16">
        <v>434.81000518798879</v>
      </c>
      <c r="H2289" s="29">
        <v>1.1988114946407369</v>
      </c>
      <c r="I2289" s="26">
        <v>283.89999999999998</v>
      </c>
      <c r="J2289" s="30">
        <v>0.1600609756097561</v>
      </c>
      <c r="K2289" s="31">
        <v>0.34350131273155382</v>
      </c>
      <c r="L2289" s="111">
        <f t="shared" si="910"/>
        <v>0.4</v>
      </c>
      <c r="M2289" s="112">
        <f t="shared" si="911"/>
        <v>0.16</v>
      </c>
      <c r="N2289" s="112" t="b">
        <f t="shared" si="912"/>
        <v>1</v>
      </c>
      <c r="O2289" s="112" t="b">
        <f t="shared" si="913"/>
        <v>1</v>
      </c>
      <c r="P2289" s="113">
        <f t="shared" si="914"/>
        <v>4</v>
      </c>
      <c r="Q2289" s="113">
        <f t="shared" si="915"/>
        <v>10</v>
      </c>
      <c r="R2289" s="114" t="str">
        <f t="shared" si="931"/>
        <v>0.4-0.16</v>
      </c>
      <c r="S2289" s="127">
        <f t="shared" si="916"/>
        <v>3.8680775374372055E-2</v>
      </c>
      <c r="T2289" s="112" t="b">
        <f t="shared" si="917"/>
        <v>1</v>
      </c>
      <c r="U2289" s="22">
        <f t="shared" si="918"/>
        <v>6.5129154857949567</v>
      </c>
      <c r="V2289" s="22">
        <f t="shared" si="919"/>
        <v>0.3646420593429443</v>
      </c>
      <c r="W2289" s="81">
        <f t="shared" si="920"/>
        <v>7</v>
      </c>
      <c r="X2289" s="22">
        <f t="shared" si="921"/>
        <v>0.48948067590806726</v>
      </c>
      <c r="Y2289" s="3">
        <f>IF(U2289&gt;'Power Curve'!$C$37,0,INDEX(Ci,$W2289,1)*POWER(1-X2289,3)+INDEX(Ci,$W2289,2)*3*X2289*POWER(1-X2289,2)+INDEX(Ci,$W2289,3)*3*POWER(X2289,2)*(1-X2289)+INDEX(Ci,$W2289,4)*POWER(X2289,3))</f>
        <v>473.81846787148987</v>
      </c>
      <c r="Z2289" s="3">
        <f t="shared" si="922"/>
        <v>492.14613359545609</v>
      </c>
      <c r="AA2289" s="3">
        <f t="shared" si="923"/>
        <v>434.81000518798879</v>
      </c>
      <c r="AB2289" s="3">
        <f t="shared" si="932"/>
        <v>57.336128407467299</v>
      </c>
      <c r="AC2289" s="3">
        <f t="shared" si="933"/>
        <v>57.336128407467299</v>
      </c>
      <c r="AE2289" s="34">
        <f t="shared" si="924"/>
        <v>7</v>
      </c>
      <c r="AF2289" s="73" t="b">
        <f>COUNTIF('Power Curve'!$D$2:$D$31,AE2289)&gt;0</f>
        <v>1</v>
      </c>
      <c r="AG2289" s="73" t="b">
        <f t="shared" si="925"/>
        <v>0</v>
      </c>
      <c r="AH2289" s="73" t="b">
        <f t="shared" si="934"/>
        <v>1</v>
      </c>
      <c r="AI2289" s="34" t="str">
        <f t="shared" si="926"/>
        <v>Outer</v>
      </c>
      <c r="AJ2289" s="35" t="str">
        <f t="shared" si="935"/>
        <v>0.3-0.4</v>
      </c>
      <c r="AK2289" s="36" t="str">
        <f t="shared" si="927"/>
        <v>23-24</v>
      </c>
      <c r="AL2289" s="36" t="str">
        <f t="shared" si="928"/>
        <v>Mar</v>
      </c>
      <c r="AM2289" s="35" t="str">
        <f t="shared" si="929"/>
        <v>275-285</v>
      </c>
      <c r="AN2289" s="36" t="str">
        <f t="shared" si="930"/>
        <v>LWS-HTI</v>
      </c>
    </row>
    <row r="2290" spans="5:40" x14ac:dyDescent="0.3">
      <c r="E2290" s="12">
        <v>40987.986111111109</v>
      </c>
      <c r="F2290" s="16">
        <v>6.51</v>
      </c>
      <c r="G2290" s="16">
        <v>437.81999969482411</v>
      </c>
      <c r="H2290" s="29">
        <v>1.1982789858783316</v>
      </c>
      <c r="I2290" s="26">
        <v>288.8</v>
      </c>
      <c r="J2290" s="30">
        <v>0.1781874039938556</v>
      </c>
      <c r="K2290" s="31">
        <v>0.40875738243631843</v>
      </c>
      <c r="L2290" s="111">
        <f t="shared" si="910"/>
        <v>0.4</v>
      </c>
      <c r="M2290" s="112">
        <f t="shared" si="911"/>
        <v>0.18000000000000002</v>
      </c>
      <c r="N2290" s="112" t="b">
        <f t="shared" si="912"/>
        <v>1</v>
      </c>
      <c r="O2290" s="112" t="b">
        <f t="shared" si="913"/>
        <v>1</v>
      </c>
      <c r="P2290" s="113">
        <f t="shared" si="914"/>
        <v>4</v>
      </c>
      <c r="Q2290" s="113">
        <f t="shared" si="915"/>
        <v>8</v>
      </c>
      <c r="R2290" s="114" t="str">
        <f t="shared" si="931"/>
        <v>0.4-0.18</v>
      </c>
      <c r="S2290" s="127">
        <f t="shared" si="916"/>
        <v>7.6941696996559256E-2</v>
      </c>
      <c r="T2290" s="112" t="b">
        <f t="shared" si="917"/>
        <v>1</v>
      </c>
      <c r="U2290" s="22">
        <f t="shared" si="918"/>
        <v>6.4623172303794432</v>
      </c>
      <c r="V2290" s="22">
        <f t="shared" si="919"/>
        <v>0.35682193586096683</v>
      </c>
      <c r="W2290" s="81">
        <f t="shared" si="920"/>
        <v>7</v>
      </c>
      <c r="X2290" s="22">
        <f t="shared" si="921"/>
        <v>0.4380452091902135</v>
      </c>
      <c r="Y2290" s="3">
        <f>IF(U2290&gt;'Power Curve'!$C$37,0,INDEX(Ci,$W2290,1)*POWER(1-X2290,3)+INDEX(Ci,$W2290,2)*3*X2290*POWER(1-X2290,2)+INDEX(Ci,$W2290,3)*3*POWER(X2290,2)*(1-X2290)+INDEX(Ci,$W2290,4)*POWER(X2290,3))</f>
        <v>461.73298653121242</v>
      </c>
      <c r="Z2290" s="3">
        <f t="shared" si="922"/>
        <v>497.25950607421333</v>
      </c>
      <c r="AA2290" s="3">
        <f t="shared" si="923"/>
        <v>437.81999969482411</v>
      </c>
      <c r="AB2290" s="3">
        <f t="shared" si="932"/>
        <v>59.439506379389229</v>
      </c>
      <c r="AC2290" s="3">
        <f t="shared" si="933"/>
        <v>59.439506379389229</v>
      </c>
      <c r="AE2290" s="34">
        <f t="shared" si="924"/>
        <v>6</v>
      </c>
      <c r="AF2290" s="73" t="b">
        <f>COUNTIF('Power Curve'!$D$2:$D$31,AE2290)&gt;0</f>
        <v>1</v>
      </c>
      <c r="AG2290" s="73" t="b">
        <f t="shared" si="925"/>
        <v>0</v>
      </c>
      <c r="AH2290" s="73" t="b">
        <f t="shared" si="934"/>
        <v>1</v>
      </c>
      <c r="AI2290" s="34" t="str">
        <f t="shared" si="926"/>
        <v>Outer</v>
      </c>
      <c r="AJ2290" s="35" t="str">
        <f t="shared" si="935"/>
        <v>0.3-0.4</v>
      </c>
      <c r="AK2290" s="36" t="str">
        <f t="shared" si="927"/>
        <v>23-24</v>
      </c>
      <c r="AL2290" s="36" t="str">
        <f t="shared" si="928"/>
        <v>Mar</v>
      </c>
      <c r="AM2290" s="35" t="str">
        <f t="shared" si="929"/>
        <v>285-295</v>
      </c>
      <c r="AN2290" s="36" t="str">
        <f t="shared" si="930"/>
        <v>LWS-HTI</v>
      </c>
    </row>
    <row r="2291" spans="5:40" x14ac:dyDescent="0.3">
      <c r="E2291" s="12">
        <v>40987.993055555555</v>
      </c>
      <c r="F2291" s="16">
        <v>6.44</v>
      </c>
      <c r="G2291" s="16">
        <v>547.29997825622581</v>
      </c>
      <c r="H2291" s="29">
        <v>1.1988114946407369</v>
      </c>
      <c r="I2291" s="26">
        <v>294.8</v>
      </c>
      <c r="J2291" s="30">
        <v>0.17391304347826086</v>
      </c>
      <c r="K2291" s="31">
        <v>0.30405415357459636</v>
      </c>
      <c r="L2291" s="111">
        <f t="shared" si="910"/>
        <v>0.30000000000000004</v>
      </c>
      <c r="M2291" s="112">
        <f t="shared" si="911"/>
        <v>0.17</v>
      </c>
      <c r="N2291" s="112" t="b">
        <f t="shared" si="912"/>
        <v>1</v>
      </c>
      <c r="O2291" s="112" t="b">
        <f t="shared" si="913"/>
        <v>1</v>
      </c>
      <c r="P2291" s="113">
        <f t="shared" si="914"/>
        <v>3.0000000000000004</v>
      </c>
      <c r="Q2291" s="113">
        <f t="shared" si="915"/>
        <v>9</v>
      </c>
      <c r="R2291" s="114" t="str">
        <f t="shared" si="931"/>
        <v>0.3-0.17</v>
      </c>
      <c r="S2291" s="127">
        <f t="shared" si="916"/>
        <v>9.3649325832613192E-2</v>
      </c>
      <c r="T2291" s="112" t="b">
        <f t="shared" si="917"/>
        <v>1</v>
      </c>
      <c r="U2291" s="22">
        <f t="shared" si="918"/>
        <v>6.3937767878840743</v>
      </c>
      <c r="V2291" s="22">
        <f t="shared" si="919"/>
        <v>0.3462287895277274</v>
      </c>
      <c r="W2291" s="81">
        <f t="shared" si="920"/>
        <v>7</v>
      </c>
      <c r="X2291" s="22">
        <f t="shared" si="921"/>
        <v>0.36837067950837371</v>
      </c>
      <c r="Y2291" s="3">
        <f>IF(U2291&gt;'Power Curve'!$C$37,0,INDEX(Ci,$W2291,1)*POWER(1-X2291,3)+INDEX(Ci,$W2291,2)*3*X2291*POWER(1-X2291,2)+INDEX(Ci,$W2291,3)*3*POWER(X2291,2)*(1-X2291)+INDEX(Ci,$W2291,4)*POWER(X2291,3))</f>
        <v>445.68724348643042</v>
      </c>
      <c r="Z2291" s="3">
        <f t="shared" si="922"/>
        <v>487.42555337113038</v>
      </c>
      <c r="AA2291" s="3">
        <f t="shared" si="923"/>
        <v>547.29997825622581</v>
      </c>
      <c r="AB2291" s="3">
        <f t="shared" si="932"/>
        <v>-59.874424885095436</v>
      </c>
      <c r="AC2291" s="3">
        <f t="shared" si="933"/>
        <v>59.874424885095436</v>
      </c>
      <c r="AE2291" s="34">
        <f t="shared" si="924"/>
        <v>6</v>
      </c>
      <c r="AF2291" s="73" t="b">
        <f>COUNTIF('Power Curve'!$D$2:$D$31,AE2291)&gt;0</f>
        <v>1</v>
      </c>
      <c r="AG2291" s="73" t="b">
        <f t="shared" si="925"/>
        <v>0</v>
      </c>
      <c r="AH2291" s="73" t="b">
        <f t="shared" si="934"/>
        <v>1</v>
      </c>
      <c r="AI2291" s="34" t="str">
        <f t="shared" si="926"/>
        <v>Outer</v>
      </c>
      <c r="AJ2291" s="35" t="str">
        <f t="shared" si="935"/>
        <v>0.3-0.4</v>
      </c>
      <c r="AK2291" s="36" t="str">
        <f t="shared" si="927"/>
        <v>23-24</v>
      </c>
      <c r="AL2291" s="36" t="str">
        <f t="shared" si="928"/>
        <v>Mar</v>
      </c>
      <c r="AM2291" s="35" t="str">
        <f t="shared" si="929"/>
        <v>285-295</v>
      </c>
      <c r="AN2291" s="36" t="str">
        <f t="shared" si="930"/>
        <v>LWS-HTI</v>
      </c>
    </row>
    <row r="2292" spans="5:40" x14ac:dyDescent="0.3">
      <c r="E2292" s="12">
        <v>40988</v>
      </c>
      <c r="F2292" s="16">
        <v>6.16</v>
      </c>
      <c r="G2292" s="16">
        <v>340.43999099731434</v>
      </c>
      <c r="H2292" s="29">
        <v>1.1987109330791232</v>
      </c>
      <c r="I2292" s="26">
        <v>298</v>
      </c>
      <c r="J2292" s="30">
        <v>0.125</v>
      </c>
      <c r="K2292" s="31">
        <v>0.49468873663437296</v>
      </c>
      <c r="L2292" s="111">
        <f t="shared" si="910"/>
        <v>0.30000000000000004</v>
      </c>
      <c r="M2292" s="112">
        <f t="shared" si="911"/>
        <v>0.13</v>
      </c>
      <c r="N2292" s="112" t="b">
        <f t="shared" si="912"/>
        <v>1</v>
      </c>
      <c r="O2292" s="112" t="b">
        <f t="shared" si="913"/>
        <v>1</v>
      </c>
      <c r="P2292" s="113">
        <f t="shared" si="914"/>
        <v>3.0000000000000004</v>
      </c>
      <c r="Q2292" s="113">
        <f t="shared" si="915"/>
        <v>13</v>
      </c>
      <c r="R2292" s="114" t="str">
        <f t="shared" si="931"/>
        <v>0.3-0.13</v>
      </c>
      <c r="S2292" s="127">
        <f t="shared" si="916"/>
        <v>2.3144625764960111E-2</v>
      </c>
      <c r="T2292" s="112" t="b">
        <f t="shared" si="917"/>
        <v>1</v>
      </c>
      <c r="U2292" s="22">
        <f t="shared" si="918"/>
        <v>6.1156154816529797</v>
      </c>
      <c r="V2292" s="22">
        <f t="shared" si="919"/>
        <v>0.30323806297456701</v>
      </c>
      <c r="W2292" s="81">
        <f t="shared" si="920"/>
        <v>7</v>
      </c>
      <c r="X2292" s="22">
        <f t="shared" si="921"/>
        <v>8.5606847211153497E-2</v>
      </c>
      <c r="Y2292" s="3">
        <f>IF(U2292&gt;'Power Curve'!$C$37,0,INDEX(Ci,$W2292,1)*POWER(1-X2292,3)+INDEX(Ci,$W2292,2)*3*X2292*POWER(1-X2292,2)+INDEX(Ci,$W2292,3)*3*POWER(X2292,2)*(1-X2292)+INDEX(Ci,$W2292,4)*POWER(X2292,3))</f>
        <v>385.41056994628218</v>
      </c>
      <c r="Z2292" s="3">
        <f t="shared" si="922"/>
        <v>394.33075335354886</v>
      </c>
      <c r="AA2292" s="3">
        <f t="shared" si="923"/>
        <v>340.43999099731434</v>
      </c>
      <c r="AB2292" s="3">
        <f t="shared" si="932"/>
        <v>53.890762356234518</v>
      </c>
      <c r="AC2292" s="3">
        <f t="shared" si="933"/>
        <v>53.890762356234518</v>
      </c>
      <c r="AE2292" s="34">
        <f t="shared" si="924"/>
        <v>6</v>
      </c>
      <c r="AF2292" s="73" t="b">
        <f>COUNTIF('Power Curve'!$D$2:$D$31,AE2292)&gt;0</f>
        <v>1</v>
      </c>
      <c r="AG2292" s="73" t="b">
        <f t="shared" si="925"/>
        <v>0</v>
      </c>
      <c r="AH2292" s="73" t="b">
        <f t="shared" si="934"/>
        <v>1</v>
      </c>
      <c r="AI2292" s="34" t="str">
        <f t="shared" si="926"/>
        <v>Outer</v>
      </c>
      <c r="AJ2292" s="35" t="str">
        <f t="shared" si="935"/>
        <v>0.3-0.4</v>
      </c>
      <c r="AK2292" s="36" t="str">
        <f t="shared" si="927"/>
        <v>0-1</v>
      </c>
      <c r="AL2292" s="36" t="str">
        <f t="shared" si="928"/>
        <v>Mar</v>
      </c>
      <c r="AM2292" s="35" t="str">
        <f t="shared" si="929"/>
        <v>295-305</v>
      </c>
      <c r="AN2292" s="36" t="str">
        <f t="shared" si="930"/>
        <v>Inner-TI</v>
      </c>
    </row>
    <row r="2293" spans="5:40" x14ac:dyDescent="0.3">
      <c r="E2293" s="12">
        <v>40988.006944444445</v>
      </c>
      <c r="F2293" s="16">
        <v>5.6</v>
      </c>
      <c r="G2293" s="16">
        <v>273.54000091552712</v>
      </c>
      <c r="H2293" s="29">
        <v>1.1992111879705769</v>
      </c>
      <c r="I2293" s="26">
        <v>296.7</v>
      </c>
      <c r="J2293" s="30">
        <v>9.6428571428571447E-2</v>
      </c>
      <c r="K2293" s="31">
        <v>0.47743663274483544</v>
      </c>
      <c r="L2293" s="111">
        <f t="shared" si="910"/>
        <v>0.2</v>
      </c>
      <c r="M2293" s="112">
        <f t="shared" si="911"/>
        <v>9.9999999999999992E-2</v>
      </c>
      <c r="N2293" s="112" t="b">
        <f t="shared" si="912"/>
        <v>1</v>
      </c>
      <c r="O2293" s="112" t="b">
        <f t="shared" si="913"/>
        <v>1</v>
      </c>
      <c r="P2293" s="113">
        <f t="shared" si="914"/>
        <v>2</v>
      </c>
      <c r="Q2293" s="113">
        <f t="shared" si="915"/>
        <v>16</v>
      </c>
      <c r="R2293" s="114" t="str">
        <f t="shared" si="931"/>
        <v>0.2-0.1</v>
      </c>
      <c r="S2293" s="127">
        <f t="shared" si="916"/>
        <v>-2.9914919196332108E-2</v>
      </c>
      <c r="T2293" s="112" t="b">
        <f t="shared" si="917"/>
        <v>1</v>
      </c>
      <c r="U2293" s="22">
        <f t="shared" si="918"/>
        <v>5.5604237284190159</v>
      </c>
      <c r="V2293" s="22">
        <f t="shared" si="919"/>
        <v>0.21743138780738339</v>
      </c>
      <c r="W2293" s="81">
        <f t="shared" si="920"/>
        <v>6</v>
      </c>
      <c r="X2293" s="22">
        <f t="shared" si="921"/>
        <v>0.53056754490221325</v>
      </c>
      <c r="Y2293" s="3">
        <f>IF(U2293&gt;'Power Curve'!$C$37,0,INDEX(Ci,$W2293,1)*POWER(1-X2293,3)+INDEX(Ci,$W2293,2)*3*X2293*POWER(1-X2293,2)+INDEX(Ci,$W2293,3)*3*POWER(X2293,2)*(1-X2293)+INDEX(Ci,$W2293,4)*POWER(X2293,3))</f>
        <v>290.67281746655078</v>
      </c>
      <c r="Z2293" s="3">
        <f t="shared" si="922"/>
        <v>281.97736361946869</v>
      </c>
      <c r="AA2293" s="3">
        <f t="shared" si="923"/>
        <v>273.54000091552712</v>
      </c>
      <c r="AB2293" s="3">
        <f t="shared" si="932"/>
        <v>8.4373627039415737</v>
      </c>
      <c r="AC2293" s="3">
        <f t="shared" si="933"/>
        <v>8.4373627039415737</v>
      </c>
      <c r="AE2293" s="34">
        <f t="shared" si="924"/>
        <v>6</v>
      </c>
      <c r="AF2293" s="73" t="b">
        <f>COUNTIF('Power Curve'!$D$2:$D$31,AE2293)&gt;0</f>
        <v>1</v>
      </c>
      <c r="AG2293" s="73" t="b">
        <f t="shared" si="925"/>
        <v>0</v>
      </c>
      <c r="AH2293" s="73" t="b">
        <f t="shared" si="934"/>
        <v>1</v>
      </c>
      <c r="AI2293" s="34" t="str">
        <f t="shared" si="926"/>
        <v>Outer</v>
      </c>
      <c r="AJ2293" s="35" t="str">
        <f t="shared" si="935"/>
        <v>0.2-0.3</v>
      </c>
      <c r="AK2293" s="36" t="str">
        <f t="shared" si="927"/>
        <v>0-1</v>
      </c>
      <c r="AL2293" s="36" t="str">
        <f t="shared" si="928"/>
        <v>Mar</v>
      </c>
      <c r="AM2293" s="35" t="str">
        <f t="shared" si="929"/>
        <v>295-305</v>
      </c>
      <c r="AN2293" s="36" t="str">
        <f t="shared" si="930"/>
        <v>LWS-LTI</v>
      </c>
    </row>
    <row r="2294" spans="5:40" x14ac:dyDescent="0.3">
      <c r="E2294" s="12">
        <v>40988.013888888891</v>
      </c>
      <c r="F2294" s="16">
        <v>5.77</v>
      </c>
      <c r="G2294" s="16">
        <v>286.58000564575252</v>
      </c>
      <c r="H2294" s="29">
        <v>1.1987671008342307</v>
      </c>
      <c r="I2294" s="26">
        <v>292.3</v>
      </c>
      <c r="J2294" s="30">
        <v>6.7590987868284241E-2</v>
      </c>
      <c r="K2294" s="31">
        <v>0.48834065344558225</v>
      </c>
      <c r="L2294" s="111">
        <f t="shared" si="910"/>
        <v>0.2</v>
      </c>
      <c r="M2294" s="112">
        <f t="shared" si="911"/>
        <v>6.9999999999999993E-2</v>
      </c>
      <c r="N2294" s="112" t="b">
        <f t="shared" si="912"/>
        <v>1</v>
      </c>
      <c r="O2294" s="112" t="b">
        <f t="shared" si="913"/>
        <v>1</v>
      </c>
      <c r="P2294" s="113">
        <f t="shared" si="914"/>
        <v>2</v>
      </c>
      <c r="Q2294" s="113">
        <f t="shared" si="915"/>
        <v>19</v>
      </c>
      <c r="R2294" s="114" t="str">
        <f t="shared" si="931"/>
        <v>0.2-0.07</v>
      </c>
      <c r="S2294" s="127">
        <f t="shared" si="916"/>
        <v>-5.0323808394424734E-2</v>
      </c>
      <c r="T2294" s="112" t="b">
        <f t="shared" si="917"/>
        <v>1</v>
      </c>
      <c r="U2294" s="22">
        <f t="shared" si="918"/>
        <v>5.7285150109383096</v>
      </c>
      <c r="V2294" s="22">
        <f t="shared" si="919"/>
        <v>0.24341043737638909</v>
      </c>
      <c r="W2294" s="81">
        <f t="shared" si="920"/>
        <v>6</v>
      </c>
      <c r="X2294" s="22">
        <f t="shared" si="921"/>
        <v>0.6981071102835833</v>
      </c>
      <c r="Y2294" s="3">
        <f>IF(U2294&gt;'Power Curve'!$C$37,0,INDEX(Ci,$W2294,1)*POWER(1-X2294,3)+INDEX(Ci,$W2294,2)*3*X2294*POWER(1-X2294,2)+INDEX(Ci,$W2294,3)*3*POWER(X2294,2)*(1-X2294)+INDEX(Ci,$W2294,4)*POWER(X2294,3))</f>
        <v>316.70735715886275</v>
      </c>
      <c r="Z2294" s="3">
        <f t="shared" si="922"/>
        <v>300.76943680009549</v>
      </c>
      <c r="AA2294" s="3">
        <f t="shared" si="923"/>
        <v>286.58000564575252</v>
      </c>
      <c r="AB2294" s="3">
        <f t="shared" si="932"/>
        <v>14.189431154342969</v>
      </c>
      <c r="AC2294" s="3">
        <f t="shared" si="933"/>
        <v>14.189431154342969</v>
      </c>
      <c r="AE2294" s="34">
        <f t="shared" si="924"/>
        <v>6</v>
      </c>
      <c r="AF2294" s="73" t="b">
        <f>COUNTIF('Power Curve'!$D$2:$D$31,AE2294)&gt;0</f>
        <v>1</v>
      </c>
      <c r="AG2294" s="73" t="b">
        <f t="shared" si="925"/>
        <v>0</v>
      </c>
      <c r="AH2294" s="73" t="b">
        <f t="shared" si="934"/>
        <v>1</v>
      </c>
      <c r="AI2294" s="34" t="str">
        <f t="shared" si="926"/>
        <v>Outer</v>
      </c>
      <c r="AJ2294" s="35" t="str">
        <f t="shared" si="935"/>
        <v>0.2-0.3</v>
      </c>
      <c r="AK2294" s="36" t="str">
        <f t="shared" si="927"/>
        <v>0-1</v>
      </c>
      <c r="AL2294" s="36" t="str">
        <f t="shared" si="928"/>
        <v>Mar</v>
      </c>
      <c r="AM2294" s="35" t="str">
        <f t="shared" si="929"/>
        <v>285-295</v>
      </c>
      <c r="AN2294" s="36" t="str">
        <f t="shared" si="930"/>
        <v>LWS-LTI</v>
      </c>
    </row>
    <row r="2295" spans="5:40" x14ac:dyDescent="0.3">
      <c r="E2295" s="12">
        <v>40988.020833333336</v>
      </c>
      <c r="F2295" s="16">
        <v>5.65</v>
      </c>
      <c r="G2295" s="16">
        <v>261.22999572753929</v>
      </c>
      <c r="H2295" s="29">
        <v>1.1987227103155422</v>
      </c>
      <c r="I2295" s="26">
        <v>294.2</v>
      </c>
      <c r="J2295" s="30">
        <v>5.8407079646017698E-2</v>
      </c>
      <c r="K2295" s="31">
        <v>0.65833905478375565</v>
      </c>
      <c r="L2295" s="111">
        <f t="shared" si="910"/>
        <v>0.2</v>
      </c>
      <c r="M2295" s="112">
        <f t="shared" si="911"/>
        <v>6.0000000000000005E-2</v>
      </c>
      <c r="N2295" s="112" t="b">
        <f t="shared" si="912"/>
        <v>1</v>
      </c>
      <c r="O2295" s="112" t="b">
        <f t="shared" si="913"/>
        <v>1</v>
      </c>
      <c r="P2295" s="113">
        <f t="shared" si="914"/>
        <v>2</v>
      </c>
      <c r="Q2295" s="113">
        <f t="shared" si="915"/>
        <v>20</v>
      </c>
      <c r="R2295" s="114" t="str">
        <f t="shared" si="931"/>
        <v>0.2-0.06</v>
      </c>
      <c r="S2295" s="127">
        <f t="shared" si="916"/>
        <v>-7.6977119886704318E-2</v>
      </c>
      <c r="T2295" s="112" t="b">
        <f t="shared" si="917"/>
        <v>1</v>
      </c>
      <c r="U2295" s="22">
        <f t="shared" si="918"/>
        <v>5.6093085441302417</v>
      </c>
      <c r="V2295" s="22">
        <f t="shared" si="919"/>
        <v>0.22498669365965371</v>
      </c>
      <c r="W2295" s="81">
        <f t="shared" si="920"/>
        <v>6</v>
      </c>
      <c r="X2295" s="22">
        <f t="shared" si="921"/>
        <v>0.57929190856495738</v>
      </c>
      <c r="Y2295" s="3">
        <f>IF(U2295&gt;'Power Curve'!$C$37,0,INDEX(Ci,$W2295,1)*POWER(1-X2295,3)+INDEX(Ci,$W2295,2)*3*X2295*POWER(1-X2295,2)+INDEX(Ci,$W2295,3)*3*POWER(X2295,2)*(1-X2295)+INDEX(Ci,$W2295,4)*POWER(X2295,3))</f>
        <v>298.0948054603092</v>
      </c>
      <c r="Z2295" s="3">
        <f t="shared" si="922"/>
        <v>275.14832588278716</v>
      </c>
      <c r="AA2295" s="3">
        <f t="shared" si="923"/>
        <v>261.22999572753929</v>
      </c>
      <c r="AB2295" s="3">
        <f t="shared" si="932"/>
        <v>13.918330155247872</v>
      </c>
      <c r="AC2295" s="3">
        <f t="shared" si="933"/>
        <v>13.918330155247872</v>
      </c>
      <c r="AE2295" s="34">
        <f t="shared" si="924"/>
        <v>6</v>
      </c>
      <c r="AF2295" s="73" t="b">
        <f>COUNTIF('Power Curve'!$D$2:$D$31,AE2295)&gt;0</f>
        <v>1</v>
      </c>
      <c r="AG2295" s="73" t="b">
        <f t="shared" si="925"/>
        <v>0</v>
      </c>
      <c r="AH2295" s="73" t="b">
        <f t="shared" si="934"/>
        <v>1</v>
      </c>
      <c r="AI2295" s="34" t="str">
        <f t="shared" si="926"/>
        <v>Outer</v>
      </c>
      <c r="AJ2295" s="35" t="str">
        <f t="shared" si="935"/>
        <v>0.2-0.3</v>
      </c>
      <c r="AK2295" s="36" t="str">
        <f t="shared" si="927"/>
        <v>0-1</v>
      </c>
      <c r="AL2295" s="36" t="str">
        <f t="shared" si="928"/>
        <v>Mar</v>
      </c>
      <c r="AM2295" s="35" t="str">
        <f t="shared" si="929"/>
        <v>285-295</v>
      </c>
      <c r="AN2295" s="36" t="str">
        <f t="shared" si="930"/>
        <v>LWS-LTI</v>
      </c>
    </row>
    <row r="2296" spans="5:40" x14ac:dyDescent="0.3">
      <c r="E2296" s="12">
        <v>40988.027777777781</v>
      </c>
      <c r="F2296" s="16">
        <v>5.26</v>
      </c>
      <c r="G2296" s="16">
        <v>179.0200004577637</v>
      </c>
      <c r="H2296" s="29">
        <v>1.1987997395534271</v>
      </c>
      <c r="I2296" s="26">
        <v>295</v>
      </c>
      <c r="J2296" s="30">
        <v>7.7946768060836502E-2</v>
      </c>
      <c r="K2296" s="31">
        <v>0.51754044004704436</v>
      </c>
      <c r="L2296" s="111">
        <f t="shared" si="910"/>
        <v>0.2</v>
      </c>
      <c r="M2296" s="112">
        <f t="shared" si="911"/>
        <v>0.08</v>
      </c>
      <c r="N2296" s="112" t="b">
        <f t="shared" si="912"/>
        <v>1</v>
      </c>
      <c r="O2296" s="112" t="b">
        <f t="shared" si="913"/>
        <v>1</v>
      </c>
      <c r="P2296" s="113">
        <f t="shared" si="914"/>
        <v>2</v>
      </c>
      <c r="Q2296" s="113">
        <f t="shared" si="915"/>
        <v>18</v>
      </c>
      <c r="R2296" s="114" t="str">
        <f t="shared" si="931"/>
        <v>0.2-0.08</v>
      </c>
      <c r="S2296" s="127">
        <f t="shared" si="916"/>
        <v>-4.963225655588225E-2</v>
      </c>
      <c r="T2296" s="112" t="b">
        <f t="shared" si="917"/>
        <v>1</v>
      </c>
      <c r="U2296" s="22">
        <f t="shared" si="918"/>
        <v>5.2222291892543371</v>
      </c>
      <c r="V2296" s="22">
        <f t="shared" si="919"/>
        <v>0.16516233158242558</v>
      </c>
      <c r="W2296" s="81">
        <f t="shared" si="920"/>
        <v>6</v>
      </c>
      <c r="X2296" s="22">
        <f t="shared" si="921"/>
        <v>0.1934830438097821</v>
      </c>
      <c r="Y2296" s="3">
        <f>IF(U2296&gt;'Power Curve'!$C$37,0,INDEX(Ci,$W2296,1)*POWER(1-X2296,3)+INDEX(Ci,$W2296,2)*3*X2296*POWER(1-X2296,2)+INDEX(Ci,$W2296,3)*3*POWER(X2296,2)*(1-X2296)+INDEX(Ci,$W2296,4)*POWER(X2296,3))</f>
        <v>240.74663672307111</v>
      </c>
      <c r="Z2296" s="3">
        <f t="shared" si="922"/>
        <v>228.79783788426587</v>
      </c>
      <c r="AA2296" s="3">
        <f t="shared" si="923"/>
        <v>179.0200004577637</v>
      </c>
      <c r="AB2296" s="3">
        <f t="shared" si="932"/>
        <v>49.777837426502174</v>
      </c>
      <c r="AC2296" s="3">
        <f t="shared" si="933"/>
        <v>49.777837426502174</v>
      </c>
      <c r="AE2296" s="34">
        <f t="shared" si="924"/>
        <v>5</v>
      </c>
      <c r="AF2296" s="73" t="b">
        <f>COUNTIF('Power Curve'!$D$2:$D$31,AE2296)&gt;0</f>
        <v>1</v>
      </c>
      <c r="AG2296" s="73" t="b">
        <f t="shared" si="925"/>
        <v>0</v>
      </c>
      <c r="AH2296" s="73" t="b">
        <f t="shared" si="934"/>
        <v>1</v>
      </c>
      <c r="AI2296" s="34" t="str">
        <f t="shared" si="926"/>
        <v>Outer</v>
      </c>
      <c r="AJ2296" s="35" t="str">
        <f t="shared" si="935"/>
        <v>0.1-0.2</v>
      </c>
      <c r="AK2296" s="36" t="str">
        <f t="shared" si="927"/>
        <v>0-1</v>
      </c>
      <c r="AL2296" s="36" t="str">
        <f t="shared" si="928"/>
        <v>Mar</v>
      </c>
      <c r="AM2296" s="35" t="str">
        <f t="shared" si="929"/>
        <v>295-305</v>
      </c>
      <c r="AN2296" s="36" t="str">
        <f t="shared" si="930"/>
        <v>LWS-LTI</v>
      </c>
    </row>
    <row r="2297" spans="5:40" x14ac:dyDescent="0.3">
      <c r="E2297" s="12">
        <v>40988.034722222219</v>
      </c>
      <c r="F2297" s="16">
        <v>4.34</v>
      </c>
      <c r="G2297" s="16">
        <v>38.7999973297119</v>
      </c>
      <c r="H2297" s="29">
        <v>1.1996556031959178</v>
      </c>
      <c r="I2297" s="26">
        <v>279.8</v>
      </c>
      <c r="J2297" s="30">
        <v>4.8387096774193547E-2</v>
      </c>
      <c r="K2297" s="31">
        <v>0.36116307897944189</v>
      </c>
      <c r="L2297" s="111">
        <f t="shared" si="910"/>
        <v>0</v>
      </c>
      <c r="M2297" s="112">
        <f t="shared" si="911"/>
        <v>0.05</v>
      </c>
      <c r="N2297" s="112" t="b">
        <f t="shared" si="912"/>
        <v>0</v>
      </c>
      <c r="O2297" s="112" t="b">
        <f t="shared" si="913"/>
        <v>1</v>
      </c>
      <c r="P2297" s="113">
        <f t="shared" si="914"/>
        <v>0</v>
      </c>
      <c r="Q2297" s="113">
        <f t="shared" si="915"/>
        <v>21</v>
      </c>
      <c r="R2297" s="114" t="str">
        <f t="shared" si="931"/>
        <v>0-0.05</v>
      </c>
      <c r="S2297" s="127">
        <f t="shared" si="916"/>
        <v>0</v>
      </c>
      <c r="T2297" s="112" t="b">
        <f t="shared" si="917"/>
        <v>0</v>
      </c>
      <c r="U2297" s="22">
        <f t="shared" si="918"/>
        <v>4.3098606545778795</v>
      </c>
      <c r="V2297" s="22">
        <f t="shared" si="919"/>
        <v>2.415283345547662E-2</v>
      </c>
      <c r="W2297" s="81">
        <f t="shared" si="920"/>
        <v>5</v>
      </c>
      <c r="X2297" s="22">
        <f t="shared" si="921"/>
        <v>0.17869748994525089</v>
      </c>
      <c r="Y2297" s="3">
        <f>IF(U2297&gt;'Power Curve'!$C$37,0,INDEX(Ci,$W2297,1)*POWER(1-X2297,3)+INDEX(Ci,$W2297,2)*3*X2297*POWER(1-X2297,2)+INDEX(Ci,$W2297,3)*3*POWER(X2297,2)*(1-X2297)+INDEX(Ci,$W2297,4)*POWER(X2297,3))</f>
        <v>94.045829668006832</v>
      </c>
      <c r="Z2297" s="3">
        <f t="shared" si="922"/>
        <v>94.045829668006832</v>
      </c>
      <c r="AA2297" s="3">
        <f t="shared" si="923"/>
        <v>38.7999973297119</v>
      </c>
      <c r="AB2297" s="3">
        <f t="shared" si="932"/>
        <v>55.245832338294932</v>
      </c>
      <c r="AC2297" s="3">
        <f t="shared" si="933"/>
        <v>55.245832338294932</v>
      </c>
      <c r="AE2297" s="34">
        <f t="shared" si="924"/>
        <v>4</v>
      </c>
      <c r="AF2297" s="73" t="b">
        <f>COUNTIF('Power Curve'!$D$2:$D$31,AE2297)&gt;0</f>
        <v>1</v>
      </c>
      <c r="AG2297" s="73" t="b">
        <f t="shared" si="925"/>
        <v>0</v>
      </c>
      <c r="AH2297" s="73" t="b">
        <f t="shared" si="934"/>
        <v>1</v>
      </c>
      <c r="AI2297" s="34" t="str">
        <f t="shared" si="926"/>
        <v>Outer</v>
      </c>
      <c r="AJ2297" s="35" t="str">
        <f t="shared" si="935"/>
        <v>0.0-0.1</v>
      </c>
      <c r="AK2297" s="36" t="str">
        <f t="shared" si="927"/>
        <v>0-1</v>
      </c>
      <c r="AL2297" s="36" t="str">
        <f t="shared" si="928"/>
        <v>Mar</v>
      </c>
      <c r="AM2297" s="35" t="str">
        <f t="shared" si="929"/>
        <v>275-285</v>
      </c>
      <c r="AN2297" s="36" t="str">
        <f t="shared" si="930"/>
        <v>LWS-LTI</v>
      </c>
    </row>
    <row r="2298" spans="5:40" x14ac:dyDescent="0.3">
      <c r="E2298" s="12">
        <v>40988.041666666664</v>
      </c>
      <c r="F2298" s="16">
        <v>4.83</v>
      </c>
      <c r="G2298" s="16">
        <v>158.150005340576</v>
      </c>
      <c r="H2298" s="29">
        <v>1.1986665347758425</v>
      </c>
      <c r="I2298" s="26">
        <v>292.39999999999998</v>
      </c>
      <c r="J2298" s="30">
        <v>0.11387163561076605</v>
      </c>
      <c r="K2298" s="31">
        <v>0.35470146025031113</v>
      </c>
      <c r="L2298" s="111">
        <f t="shared" si="910"/>
        <v>0.1</v>
      </c>
      <c r="M2298" s="112">
        <f t="shared" si="911"/>
        <v>0.11</v>
      </c>
      <c r="N2298" s="112" t="b">
        <f t="shared" si="912"/>
        <v>1</v>
      </c>
      <c r="O2298" s="112" t="b">
        <f t="shared" si="913"/>
        <v>1</v>
      </c>
      <c r="P2298" s="113">
        <f t="shared" si="914"/>
        <v>1</v>
      </c>
      <c r="Q2298" s="113">
        <f t="shared" si="915"/>
        <v>15</v>
      </c>
      <c r="R2298" s="114" t="str">
        <f t="shared" si="931"/>
        <v>0.1-0.11</v>
      </c>
      <c r="S2298" s="127">
        <f t="shared" si="916"/>
        <v>1.6125726309400339E-2</v>
      </c>
      <c r="T2298" s="112" t="b">
        <f t="shared" si="917"/>
        <v>1</v>
      </c>
      <c r="U2298" s="22">
        <f t="shared" si="918"/>
        <v>4.7951392998110443</v>
      </c>
      <c r="V2298" s="22">
        <f t="shared" si="919"/>
        <v>9.91542124106599E-2</v>
      </c>
      <c r="W2298" s="81">
        <f t="shared" si="920"/>
        <v>5</v>
      </c>
      <c r="X2298" s="22">
        <f t="shared" si="921"/>
        <v>0.73360384612333041</v>
      </c>
      <c r="Y2298" s="3">
        <f>IF(U2298&gt;'Power Curve'!$C$37,0,INDEX(Ci,$W2298,1)*POWER(1-X2298,3)+INDEX(Ci,$W2298,2)*3*X2298*POWER(1-X2298,2)+INDEX(Ci,$W2298,3)*3*POWER(X2298,2)*(1-X2298)+INDEX(Ci,$W2298,4)*POWER(X2298,3))</f>
        <v>172.37375856964997</v>
      </c>
      <c r="Z2298" s="3">
        <f t="shared" si="922"/>
        <v>175.15341062326678</v>
      </c>
      <c r="AA2298" s="3">
        <f t="shared" si="923"/>
        <v>158.150005340576</v>
      </c>
      <c r="AB2298" s="3">
        <f t="shared" si="932"/>
        <v>17.003405282690778</v>
      </c>
      <c r="AC2298" s="3">
        <f t="shared" si="933"/>
        <v>17.003405282690778</v>
      </c>
      <c r="AE2298" s="34">
        <f t="shared" si="924"/>
        <v>5</v>
      </c>
      <c r="AF2298" s="73" t="b">
        <f>COUNTIF('Power Curve'!$D$2:$D$31,AE2298)&gt;0</f>
        <v>1</v>
      </c>
      <c r="AG2298" s="73" t="b">
        <f t="shared" si="925"/>
        <v>0</v>
      </c>
      <c r="AH2298" s="73" t="b">
        <f t="shared" si="934"/>
        <v>1</v>
      </c>
      <c r="AI2298" s="34" t="str">
        <f t="shared" si="926"/>
        <v>Outer</v>
      </c>
      <c r="AJ2298" s="35" t="str">
        <f t="shared" si="935"/>
        <v>0.0-0.1</v>
      </c>
      <c r="AK2298" s="36" t="str">
        <f t="shared" si="927"/>
        <v>1-2</v>
      </c>
      <c r="AL2298" s="36" t="str">
        <f t="shared" si="928"/>
        <v>Mar</v>
      </c>
      <c r="AM2298" s="35" t="str">
        <f t="shared" si="929"/>
        <v>285-295</v>
      </c>
      <c r="AN2298" s="36" t="str">
        <f t="shared" si="930"/>
        <v>Inner-TI</v>
      </c>
    </row>
    <row r="2299" spans="5:40" x14ac:dyDescent="0.3">
      <c r="E2299" s="12">
        <v>40988.048611111109</v>
      </c>
      <c r="F2299" s="16">
        <v>4.51</v>
      </c>
      <c r="G2299" s="16">
        <v>113.9299964904788</v>
      </c>
      <c r="H2299" s="29">
        <v>1.1987109330791232</v>
      </c>
      <c r="I2299" s="26">
        <v>294.10000000000002</v>
      </c>
      <c r="J2299" s="30">
        <v>7.0953436807095344E-2</v>
      </c>
      <c r="K2299" s="31">
        <v>0.43998518783458518</v>
      </c>
      <c r="L2299" s="111">
        <f t="shared" si="910"/>
        <v>0.1</v>
      </c>
      <c r="M2299" s="112">
        <f t="shared" si="911"/>
        <v>6.9999999999999993E-2</v>
      </c>
      <c r="N2299" s="112" t="b">
        <f t="shared" si="912"/>
        <v>1</v>
      </c>
      <c r="O2299" s="112" t="b">
        <f t="shared" si="913"/>
        <v>1</v>
      </c>
      <c r="P2299" s="113">
        <f t="shared" si="914"/>
        <v>1</v>
      </c>
      <c r="Q2299" s="113">
        <f t="shared" si="915"/>
        <v>19</v>
      </c>
      <c r="R2299" s="114" t="str">
        <f t="shared" si="931"/>
        <v>0.1-0.07</v>
      </c>
      <c r="S2299" s="127">
        <f t="shared" si="916"/>
        <v>-5.2457205154014371E-2</v>
      </c>
      <c r="T2299" s="112" t="b">
        <f t="shared" si="917"/>
        <v>1</v>
      </c>
      <c r="U2299" s="22">
        <f t="shared" si="918"/>
        <v>4.4775041919245027</v>
      </c>
      <c r="V2299" s="22">
        <f t="shared" si="919"/>
        <v>5.0062682564703836E-2</v>
      </c>
      <c r="W2299" s="81">
        <f t="shared" si="920"/>
        <v>5</v>
      </c>
      <c r="X2299" s="22">
        <f t="shared" si="921"/>
        <v>0.37039449816847791</v>
      </c>
      <c r="Y2299" s="3">
        <f>IF(U2299&gt;'Power Curve'!$C$37,0,INDEX(Ci,$W2299,1)*POWER(1-X2299,3)+INDEX(Ci,$W2299,2)*3*X2299*POWER(1-X2299,2)+INDEX(Ci,$W2299,3)*3*POWER(X2299,2)*(1-X2299)+INDEX(Ci,$W2299,4)*POWER(X2299,3))</f>
        <v>118.05613868728365</v>
      </c>
      <c r="Z2299" s="3">
        <f t="shared" si="922"/>
        <v>111.86324360047404</v>
      </c>
      <c r="AA2299" s="3">
        <f t="shared" si="923"/>
        <v>113.9299964904788</v>
      </c>
      <c r="AB2299" s="3">
        <f t="shared" si="932"/>
        <v>-2.0667528900047643</v>
      </c>
      <c r="AC2299" s="3">
        <f t="shared" si="933"/>
        <v>2.0667528900047643</v>
      </c>
      <c r="AE2299" s="34">
        <f t="shared" si="924"/>
        <v>4</v>
      </c>
      <c r="AF2299" s="73" t="b">
        <f>COUNTIF('Power Curve'!$D$2:$D$31,AE2299)&gt;0</f>
        <v>1</v>
      </c>
      <c r="AG2299" s="73" t="b">
        <f t="shared" si="925"/>
        <v>0</v>
      </c>
      <c r="AH2299" s="73" t="b">
        <f t="shared" si="934"/>
        <v>1</v>
      </c>
      <c r="AI2299" s="34" t="str">
        <f t="shared" si="926"/>
        <v>Outer</v>
      </c>
      <c r="AJ2299" s="35" t="str">
        <f t="shared" si="935"/>
        <v>0.0-0.1</v>
      </c>
      <c r="AK2299" s="36" t="str">
        <f t="shared" si="927"/>
        <v>1-2</v>
      </c>
      <c r="AL2299" s="36" t="str">
        <f t="shared" si="928"/>
        <v>Mar</v>
      </c>
      <c r="AM2299" s="35" t="str">
        <f t="shared" si="929"/>
        <v>285-295</v>
      </c>
      <c r="AN2299" s="36" t="str">
        <f t="shared" si="930"/>
        <v>LWS-LTI</v>
      </c>
    </row>
    <row r="2300" spans="5:40" x14ac:dyDescent="0.3">
      <c r="E2300" s="12">
        <v>40988.055555555555</v>
      </c>
      <c r="F2300" s="16">
        <v>3.84</v>
      </c>
      <c r="G2300" s="16">
        <v>0.36000013351439897</v>
      </c>
      <c r="H2300" s="29">
        <v>1.1992884104652985</v>
      </c>
      <c r="I2300" s="26">
        <v>294.5</v>
      </c>
      <c r="J2300" s="30">
        <v>0.16145833333333334</v>
      </c>
      <c r="K2300" s="31">
        <v>0.42150487338048698</v>
      </c>
      <c r="L2300" s="111">
        <f t="shared" si="910"/>
        <v>-0.1</v>
      </c>
      <c r="M2300" s="112">
        <f t="shared" si="911"/>
        <v>0.16</v>
      </c>
      <c r="N2300" s="112" t="b">
        <f t="shared" si="912"/>
        <v>0</v>
      </c>
      <c r="O2300" s="112" t="b">
        <f t="shared" si="913"/>
        <v>1</v>
      </c>
      <c r="P2300" s="113">
        <f t="shared" si="914"/>
        <v>-1</v>
      </c>
      <c r="Q2300" s="113">
        <f t="shared" si="915"/>
        <v>10</v>
      </c>
      <c r="R2300" s="114" t="str">
        <f t="shared" si="931"/>
        <v>-0.1-0.16</v>
      </c>
      <c r="S2300" s="127">
        <f t="shared" si="916"/>
        <v>0</v>
      </c>
      <c r="T2300" s="112" t="b">
        <f t="shared" si="917"/>
        <v>0</v>
      </c>
      <c r="U2300" s="22">
        <f t="shared" si="918"/>
        <v>3.8129438257752697</v>
      </c>
      <c r="V2300" s="22">
        <f t="shared" si="919"/>
        <v>-5.2647264286976879E-2</v>
      </c>
      <c r="W2300" s="81">
        <f t="shared" si="920"/>
        <v>4</v>
      </c>
      <c r="X2300" s="22">
        <f t="shared" si="921"/>
        <v>0.75730607414867146</v>
      </c>
      <c r="Y2300" s="3">
        <f>IF(U2300&gt;'Power Curve'!$C$37,0,INDEX(Ci,$W2300,1)*POWER(1-X2300,3)+INDEX(Ci,$W2300,2)*3*X2300*POWER(1-X2300,2)+INDEX(Ci,$W2300,3)*3*POWER(X2300,2)*(1-X2300)+INDEX(Ci,$W2300,4)*POWER(X2300,3))</f>
        <v>49.503813533925189</v>
      </c>
      <c r="Z2300" s="3">
        <f t="shared" si="922"/>
        <v>49.503813533925189</v>
      </c>
      <c r="AA2300" s="3">
        <f t="shared" si="923"/>
        <v>0.36000013351439897</v>
      </c>
      <c r="AB2300" s="3">
        <f t="shared" si="932"/>
        <v>49.143813400410792</v>
      </c>
      <c r="AC2300" s="3">
        <f t="shared" si="933"/>
        <v>49.143813400410792</v>
      </c>
      <c r="AE2300" s="34">
        <f t="shared" si="924"/>
        <v>4</v>
      </c>
      <c r="AF2300" s="73" t="b">
        <f>COUNTIF('Power Curve'!$D$2:$D$31,AE2300)&gt;0</f>
        <v>1</v>
      </c>
      <c r="AG2300" s="73" t="b">
        <f t="shared" si="925"/>
        <v>0</v>
      </c>
      <c r="AH2300" s="73" t="b">
        <f t="shared" si="934"/>
        <v>1</v>
      </c>
      <c r="AI2300" s="34" t="str">
        <f t="shared" si="926"/>
        <v>Outer</v>
      </c>
      <c r="AJ2300" s="35" t="str">
        <f t="shared" si="935"/>
        <v>-0.1-0.0</v>
      </c>
      <c r="AK2300" s="36" t="str">
        <f t="shared" si="927"/>
        <v>1-2</v>
      </c>
      <c r="AL2300" s="36" t="str">
        <f t="shared" si="928"/>
        <v>Mar</v>
      </c>
      <c r="AM2300" s="35" t="str">
        <f t="shared" si="929"/>
        <v>285-295</v>
      </c>
      <c r="AN2300" s="36" t="str">
        <f t="shared" si="930"/>
        <v>LWS-HTI</v>
      </c>
    </row>
    <row r="2301" spans="5:40" x14ac:dyDescent="0.3">
      <c r="E2301" s="12">
        <v>40988.097222222219</v>
      </c>
      <c r="F2301" s="16">
        <v>4.17</v>
      </c>
      <c r="G2301" s="16">
        <v>30.529997825622498</v>
      </c>
      <c r="H2301" s="29">
        <v>1.1982108264002209</v>
      </c>
      <c r="I2301" s="26">
        <v>309.2</v>
      </c>
      <c r="J2301" s="30">
        <v>0.11750599520383694</v>
      </c>
      <c r="K2301" s="31">
        <v>0.56847328167880307</v>
      </c>
      <c r="L2301" s="111">
        <f t="shared" si="910"/>
        <v>0</v>
      </c>
      <c r="M2301" s="112">
        <f t="shared" si="911"/>
        <v>0.12</v>
      </c>
      <c r="N2301" s="112" t="b">
        <f t="shared" si="912"/>
        <v>0</v>
      </c>
      <c r="O2301" s="112" t="b">
        <f t="shared" si="913"/>
        <v>1</v>
      </c>
      <c r="P2301" s="113">
        <f t="shared" si="914"/>
        <v>0</v>
      </c>
      <c r="Q2301" s="113">
        <f t="shared" si="915"/>
        <v>14</v>
      </c>
      <c r="R2301" s="114" t="str">
        <f t="shared" si="931"/>
        <v>0-0.12</v>
      </c>
      <c r="S2301" s="127">
        <f t="shared" si="916"/>
        <v>0</v>
      </c>
      <c r="T2301" s="112" t="b">
        <f t="shared" si="917"/>
        <v>0</v>
      </c>
      <c r="U2301" s="22">
        <f t="shared" si="918"/>
        <v>4.1393781719277003</v>
      </c>
      <c r="V2301" s="22">
        <f t="shared" si="919"/>
        <v>-2.1957838019816757E-3</v>
      </c>
      <c r="W2301" s="81">
        <f t="shared" si="920"/>
        <v>4</v>
      </c>
      <c r="X2301" s="22">
        <f t="shared" si="921"/>
        <v>0.98987783114785233</v>
      </c>
      <c r="Y2301" s="3">
        <f>IF(U2301&gt;'Power Curve'!$C$37,0,INDEX(Ci,$W2301,1)*POWER(1-X2301,3)+INDEX(Ci,$W2301,2)*3*X2301*POWER(1-X2301,2)+INDEX(Ci,$W2301,3)*3*POWER(X2301,2)*(1-X2301)+INDEX(Ci,$W2301,4)*POWER(X2301,3))</f>
        <v>76.221959484461706</v>
      </c>
      <c r="Z2301" s="3">
        <f t="shared" si="922"/>
        <v>76.221959484461706</v>
      </c>
      <c r="AA2301" s="3">
        <f t="shared" si="923"/>
        <v>30.529997825622498</v>
      </c>
      <c r="AB2301" s="3">
        <f t="shared" si="932"/>
        <v>45.691961658839205</v>
      </c>
      <c r="AC2301" s="3">
        <f t="shared" si="933"/>
        <v>45.691961658839205</v>
      </c>
      <c r="AE2301" s="34">
        <f t="shared" si="924"/>
        <v>4</v>
      </c>
      <c r="AF2301" s="73" t="b">
        <f>COUNTIF('Power Curve'!$D$2:$D$31,AE2301)&gt;0</f>
        <v>1</v>
      </c>
      <c r="AG2301" s="73" t="b">
        <f t="shared" si="925"/>
        <v>0</v>
      </c>
      <c r="AH2301" s="73" t="b">
        <f t="shared" si="934"/>
        <v>1</v>
      </c>
      <c r="AI2301" s="34" t="str">
        <f t="shared" si="926"/>
        <v>Outer</v>
      </c>
      <c r="AJ2301" s="35" t="str">
        <f t="shared" si="935"/>
        <v>-0.1-0.0</v>
      </c>
      <c r="AK2301" s="36" t="str">
        <f t="shared" si="927"/>
        <v>2-3</v>
      </c>
      <c r="AL2301" s="36" t="str">
        <f t="shared" si="928"/>
        <v>Mar</v>
      </c>
      <c r="AM2301" s="35" t="str">
        <f t="shared" si="929"/>
        <v>305-315</v>
      </c>
      <c r="AN2301" s="36" t="str">
        <f t="shared" si="930"/>
        <v>Inner-TI</v>
      </c>
    </row>
    <row r="2302" spans="5:40" x14ac:dyDescent="0.3">
      <c r="E2302" s="12">
        <v>40988.104166666664</v>
      </c>
      <c r="F2302" s="16">
        <v>4.21</v>
      </c>
      <c r="G2302" s="16">
        <v>67.259996414184599</v>
      </c>
      <c r="H2302" s="29">
        <v>1.1976785636930531</v>
      </c>
      <c r="I2302" s="26">
        <v>301.10000000000002</v>
      </c>
      <c r="J2302" s="30">
        <v>8.5510688836104506E-2</v>
      </c>
      <c r="K2302" s="31">
        <v>0.61491928711542199</v>
      </c>
      <c r="L2302" s="111">
        <f t="shared" si="910"/>
        <v>0</v>
      </c>
      <c r="M2302" s="112">
        <f t="shared" si="911"/>
        <v>0.09</v>
      </c>
      <c r="N2302" s="112" t="b">
        <f t="shared" si="912"/>
        <v>0</v>
      </c>
      <c r="O2302" s="112" t="b">
        <f t="shared" si="913"/>
        <v>1</v>
      </c>
      <c r="P2302" s="113">
        <f t="shared" si="914"/>
        <v>0</v>
      </c>
      <c r="Q2302" s="113">
        <f t="shared" si="915"/>
        <v>17</v>
      </c>
      <c r="R2302" s="114" t="str">
        <f t="shared" si="931"/>
        <v>0-0.09</v>
      </c>
      <c r="S2302" s="127">
        <f t="shared" si="916"/>
        <v>0</v>
      </c>
      <c r="T2302" s="112" t="b">
        <f t="shared" si="917"/>
        <v>0</v>
      </c>
      <c r="U2302" s="22">
        <f t="shared" si="918"/>
        <v>4.1784655423171229</v>
      </c>
      <c r="V2302" s="22">
        <f t="shared" si="919"/>
        <v>3.8452952929579425E-3</v>
      </c>
      <c r="W2302" s="81">
        <f t="shared" si="920"/>
        <v>5</v>
      </c>
      <c r="X2302" s="22">
        <f t="shared" si="921"/>
        <v>2.8449825679716007E-2</v>
      </c>
      <c r="Y2302" s="3">
        <f>IF(U2302&gt;'Power Curve'!$C$37,0,INDEX(Ci,$W2302,1)*POWER(1-X2302,3)+INDEX(Ci,$W2302,2)*3*X2302*POWER(1-X2302,2)+INDEX(Ci,$W2302,3)*3*POWER(X2302,2)*(1-X2302)+INDEX(Ci,$W2302,4)*POWER(X2302,3))</f>
        <v>79.607375130714715</v>
      </c>
      <c r="Z2302" s="3">
        <f t="shared" si="922"/>
        <v>79.607375130714715</v>
      </c>
      <c r="AA2302" s="3">
        <f t="shared" si="923"/>
        <v>67.259996414184599</v>
      </c>
      <c r="AB2302" s="3">
        <f t="shared" si="932"/>
        <v>12.347378716530116</v>
      </c>
      <c r="AC2302" s="3">
        <f t="shared" si="933"/>
        <v>12.347378716530116</v>
      </c>
      <c r="AE2302" s="34">
        <f t="shared" si="924"/>
        <v>4</v>
      </c>
      <c r="AF2302" s="73" t="b">
        <f>COUNTIF('Power Curve'!$D$2:$D$31,AE2302)&gt;0</f>
        <v>1</v>
      </c>
      <c r="AG2302" s="73" t="b">
        <f t="shared" si="925"/>
        <v>0</v>
      </c>
      <c r="AH2302" s="73" t="b">
        <f t="shared" si="934"/>
        <v>1</v>
      </c>
      <c r="AI2302" s="34" t="str">
        <f t="shared" si="926"/>
        <v>Outer</v>
      </c>
      <c r="AJ2302" s="35" t="str">
        <f t="shared" si="935"/>
        <v>0.0-0.1</v>
      </c>
      <c r="AK2302" s="36" t="str">
        <f t="shared" si="927"/>
        <v>2-3</v>
      </c>
      <c r="AL2302" s="36" t="str">
        <f t="shared" si="928"/>
        <v>Mar</v>
      </c>
      <c r="AM2302" s="35" t="str">
        <f t="shared" si="929"/>
        <v>295-305</v>
      </c>
      <c r="AN2302" s="36" t="str">
        <f t="shared" si="930"/>
        <v>LWS-LTI</v>
      </c>
    </row>
    <row r="2303" spans="5:40" x14ac:dyDescent="0.3">
      <c r="E2303" s="12">
        <v>40988.111111111109</v>
      </c>
      <c r="F2303" s="16">
        <v>4.18</v>
      </c>
      <c r="G2303" s="16">
        <v>75.679996490478089</v>
      </c>
      <c r="H2303" s="29">
        <v>1.1974569275441085</v>
      </c>
      <c r="I2303" s="26">
        <v>304.2</v>
      </c>
      <c r="J2303" s="30">
        <v>6.4593301435406703E-2</v>
      </c>
      <c r="K2303" s="31">
        <v>0.84025643513176762</v>
      </c>
      <c r="L2303" s="111">
        <f t="shared" si="910"/>
        <v>0</v>
      </c>
      <c r="M2303" s="112">
        <f t="shared" si="911"/>
        <v>6.0000000000000005E-2</v>
      </c>
      <c r="N2303" s="112" t="b">
        <f t="shared" si="912"/>
        <v>0</v>
      </c>
      <c r="O2303" s="112" t="b">
        <f t="shared" si="913"/>
        <v>1</v>
      </c>
      <c r="P2303" s="113">
        <f t="shared" si="914"/>
        <v>0</v>
      </c>
      <c r="Q2303" s="113">
        <f t="shared" si="915"/>
        <v>20</v>
      </c>
      <c r="R2303" s="114" t="str">
        <f t="shared" si="931"/>
        <v>0-0.06</v>
      </c>
      <c r="S2303" s="127">
        <f t="shared" si="916"/>
        <v>0</v>
      </c>
      <c r="T2303" s="112" t="b">
        <f t="shared" si="917"/>
        <v>0</v>
      </c>
      <c r="U2303" s="22">
        <f t="shared" si="918"/>
        <v>4.148434325968708</v>
      </c>
      <c r="V2303" s="22">
        <f t="shared" si="919"/>
        <v>-7.9612600170946208E-4</v>
      </c>
      <c r="W2303" s="81">
        <f t="shared" si="920"/>
        <v>4</v>
      </c>
      <c r="X2303" s="22">
        <f t="shared" si="921"/>
        <v>0.99632998816440865</v>
      </c>
      <c r="Y2303" s="3">
        <f>IF(U2303&gt;'Power Curve'!$C$37,0,INDEX(Ci,$W2303,1)*POWER(1-X2303,3)+INDEX(Ci,$W2303,2)*3*X2303*POWER(1-X2303,2)+INDEX(Ci,$W2303,3)*3*POWER(X2303,2)*(1-X2303)+INDEX(Ci,$W2303,4)*POWER(X2303,3))</f>
        <v>76.983988695060859</v>
      </c>
      <c r="Z2303" s="3">
        <f t="shared" si="922"/>
        <v>76.983988695060859</v>
      </c>
      <c r="AA2303" s="3">
        <f t="shared" si="923"/>
        <v>75.679996490478089</v>
      </c>
      <c r="AB2303" s="3">
        <f t="shared" si="932"/>
        <v>1.3039922045827694</v>
      </c>
      <c r="AC2303" s="3">
        <f t="shared" si="933"/>
        <v>1.3039922045827694</v>
      </c>
      <c r="AE2303" s="34">
        <f t="shared" si="924"/>
        <v>4</v>
      </c>
      <c r="AF2303" s="73" t="b">
        <f>COUNTIF('Power Curve'!$D$2:$D$31,AE2303)&gt;0</f>
        <v>1</v>
      </c>
      <c r="AG2303" s="73" t="b">
        <f t="shared" si="925"/>
        <v>0</v>
      </c>
      <c r="AH2303" s="73" t="b">
        <f t="shared" si="934"/>
        <v>1</v>
      </c>
      <c r="AI2303" s="34" t="str">
        <f t="shared" si="926"/>
        <v>Outer</v>
      </c>
      <c r="AJ2303" s="35" t="str">
        <f t="shared" si="935"/>
        <v>-0.1-0.0</v>
      </c>
      <c r="AK2303" s="36" t="str">
        <f t="shared" si="927"/>
        <v>2-3</v>
      </c>
      <c r="AL2303" s="36" t="str">
        <f t="shared" si="928"/>
        <v>Mar</v>
      </c>
      <c r="AM2303" s="35" t="str">
        <f t="shared" si="929"/>
        <v>295-305</v>
      </c>
      <c r="AN2303" s="36" t="str">
        <f t="shared" si="930"/>
        <v>LWS-LTI</v>
      </c>
    </row>
    <row r="2304" spans="5:40" x14ac:dyDescent="0.3">
      <c r="E2304" s="12">
        <v>40988.118055555555</v>
      </c>
      <c r="F2304" s="16">
        <v>4.12</v>
      </c>
      <c r="G2304" s="16">
        <v>70.390001296997099</v>
      </c>
      <c r="H2304" s="29">
        <v>1.1971467747097204</v>
      </c>
      <c r="I2304" s="26">
        <v>301.8</v>
      </c>
      <c r="J2304" s="30">
        <v>8.2524271844660199E-2</v>
      </c>
      <c r="K2304" s="31">
        <v>0.63675826870134322</v>
      </c>
      <c r="L2304" s="111">
        <f t="shared" si="910"/>
        <v>0</v>
      </c>
      <c r="M2304" s="112">
        <f t="shared" si="911"/>
        <v>0.08</v>
      </c>
      <c r="N2304" s="112" t="b">
        <f t="shared" si="912"/>
        <v>0</v>
      </c>
      <c r="O2304" s="112" t="b">
        <f t="shared" si="913"/>
        <v>1</v>
      </c>
      <c r="P2304" s="113">
        <f t="shared" si="914"/>
        <v>0</v>
      </c>
      <c r="Q2304" s="113">
        <f t="shared" si="915"/>
        <v>18</v>
      </c>
      <c r="R2304" s="114" t="str">
        <f t="shared" si="931"/>
        <v>0-0.08</v>
      </c>
      <c r="S2304" s="127">
        <f t="shared" si="916"/>
        <v>0</v>
      </c>
      <c r="T2304" s="112" t="b">
        <f t="shared" si="917"/>
        <v>0</v>
      </c>
      <c r="U2304" s="22">
        <f t="shared" si="918"/>
        <v>4.0885343709262587</v>
      </c>
      <c r="V2304" s="22">
        <f t="shared" si="919"/>
        <v>-1.0053857145800095E-2</v>
      </c>
      <c r="W2304" s="81">
        <f t="shared" si="920"/>
        <v>4</v>
      </c>
      <c r="X2304" s="22">
        <f t="shared" si="921"/>
        <v>0.95365360330296656</v>
      </c>
      <c r="Y2304" s="3">
        <f>IF(U2304&gt;'Power Curve'!$C$37,0,INDEX(Ci,$W2304,1)*POWER(1-X2304,3)+INDEX(Ci,$W2304,2)*3*X2304*POWER(1-X2304,2)+INDEX(Ci,$W2304,3)*3*POWER(X2304,2)*(1-X2304)+INDEX(Ci,$W2304,4)*POWER(X2304,3))</f>
        <v>71.95342930720156</v>
      </c>
      <c r="Z2304" s="3">
        <f t="shared" si="922"/>
        <v>71.95342930720156</v>
      </c>
      <c r="AA2304" s="3">
        <f t="shared" si="923"/>
        <v>70.390001296997099</v>
      </c>
      <c r="AB2304" s="3">
        <f t="shared" si="932"/>
        <v>1.5634280102044613</v>
      </c>
      <c r="AC2304" s="3">
        <f t="shared" si="933"/>
        <v>1.5634280102044613</v>
      </c>
      <c r="AE2304" s="34">
        <f t="shared" si="924"/>
        <v>4</v>
      </c>
      <c r="AF2304" s="73" t="b">
        <f>COUNTIF('Power Curve'!$D$2:$D$31,AE2304)&gt;0</f>
        <v>1</v>
      </c>
      <c r="AG2304" s="73" t="b">
        <f t="shared" si="925"/>
        <v>0</v>
      </c>
      <c r="AH2304" s="73" t="b">
        <f t="shared" si="934"/>
        <v>1</v>
      </c>
      <c r="AI2304" s="34" t="str">
        <f t="shared" si="926"/>
        <v>Outer</v>
      </c>
      <c r="AJ2304" s="35" t="str">
        <f t="shared" si="935"/>
        <v>-0.1-0.0</v>
      </c>
      <c r="AK2304" s="36" t="str">
        <f t="shared" si="927"/>
        <v>2-3</v>
      </c>
      <c r="AL2304" s="36" t="str">
        <f t="shared" si="928"/>
        <v>Mar</v>
      </c>
      <c r="AM2304" s="35" t="str">
        <f t="shared" si="929"/>
        <v>295-305</v>
      </c>
      <c r="AN2304" s="36" t="str">
        <f t="shared" si="930"/>
        <v>LWS-LTI</v>
      </c>
    </row>
    <row r="2305" spans="5:40" x14ac:dyDescent="0.3">
      <c r="E2305" s="12">
        <v>40988.326388888891</v>
      </c>
      <c r="F2305" s="16">
        <v>5.78</v>
      </c>
      <c r="G2305" s="16">
        <v>378.8700027465818</v>
      </c>
      <c r="H2305" s="29">
        <v>1.197598044053479</v>
      </c>
      <c r="I2305" s="26">
        <v>203.4</v>
      </c>
      <c r="J2305" s="30">
        <v>8.8235294117647051E-2</v>
      </c>
      <c r="K2305" s="31">
        <v>0.42486884349931275</v>
      </c>
      <c r="L2305" s="111">
        <f t="shared" si="910"/>
        <v>0.2</v>
      </c>
      <c r="M2305" s="112">
        <f t="shared" si="911"/>
        <v>0.09</v>
      </c>
      <c r="N2305" s="112" t="b">
        <f t="shared" si="912"/>
        <v>1</v>
      </c>
      <c r="O2305" s="112" t="b">
        <f t="shared" si="913"/>
        <v>1</v>
      </c>
      <c r="P2305" s="113">
        <f t="shared" si="914"/>
        <v>2</v>
      </c>
      <c r="Q2305" s="113">
        <f t="shared" si="915"/>
        <v>17</v>
      </c>
      <c r="R2305" s="114" t="str">
        <f t="shared" si="931"/>
        <v>0.2-0.09</v>
      </c>
      <c r="S2305" s="127">
        <f t="shared" si="916"/>
        <v>2.727872872332233E-3</v>
      </c>
      <c r="T2305" s="112" t="b">
        <f t="shared" si="917"/>
        <v>1</v>
      </c>
      <c r="U2305" s="22">
        <f t="shared" si="918"/>
        <v>5.7365770994319671</v>
      </c>
      <c r="V2305" s="22">
        <f t="shared" si="919"/>
        <v>0.24465645914186879</v>
      </c>
      <c r="W2305" s="81">
        <f t="shared" si="920"/>
        <v>6</v>
      </c>
      <c r="X2305" s="22">
        <f t="shared" si="921"/>
        <v>0.70614273701002273</v>
      </c>
      <c r="Y2305" s="3">
        <f>IF(U2305&gt;'Power Curve'!$C$37,0,INDEX(Ci,$W2305,1)*POWER(1-X2305,3)+INDEX(Ci,$W2305,2)*3*X2305*POWER(1-X2305,2)+INDEX(Ci,$W2305,3)*3*POWER(X2305,2)*(1-X2305)+INDEX(Ci,$W2305,4)*POWER(X2305,3))</f>
        <v>317.99774545175489</v>
      </c>
      <c r="Z2305" s="3">
        <f t="shared" si="922"/>
        <v>318.86520287503561</v>
      </c>
      <c r="AA2305" s="3">
        <f t="shared" si="923"/>
        <v>378.8700027465818</v>
      </c>
      <c r="AB2305" s="3">
        <f t="shared" si="932"/>
        <v>-60.004799871546197</v>
      </c>
      <c r="AC2305" s="3">
        <f t="shared" si="933"/>
        <v>60.004799871546197</v>
      </c>
      <c r="AE2305" s="34">
        <f t="shared" si="924"/>
        <v>6</v>
      </c>
      <c r="AF2305" s="73" t="b">
        <f>COUNTIF('Power Curve'!$D$2:$D$31,AE2305)&gt;0</f>
        <v>1</v>
      </c>
      <c r="AG2305" s="73" t="b">
        <f t="shared" si="925"/>
        <v>0</v>
      </c>
      <c r="AH2305" s="73" t="b">
        <f t="shared" si="934"/>
        <v>1</v>
      </c>
      <c r="AI2305" s="34" t="str">
        <f t="shared" si="926"/>
        <v>Outer</v>
      </c>
      <c r="AJ2305" s="35" t="str">
        <f t="shared" si="935"/>
        <v>0.2-0.3</v>
      </c>
      <c r="AK2305" s="36" t="str">
        <f t="shared" si="927"/>
        <v>7-8</v>
      </c>
      <c r="AL2305" s="36" t="str">
        <f t="shared" si="928"/>
        <v>Mar</v>
      </c>
      <c r="AM2305" s="35" t="str">
        <f t="shared" si="929"/>
        <v>195-205</v>
      </c>
      <c r="AN2305" s="36" t="str">
        <f t="shared" si="930"/>
        <v>LWS-LTI</v>
      </c>
    </row>
    <row r="2306" spans="5:40" x14ac:dyDescent="0.3">
      <c r="E2306" s="12">
        <v>40988.333333333336</v>
      </c>
      <c r="F2306" s="16">
        <v>5.33</v>
      </c>
      <c r="G2306" s="16">
        <v>305.27998733520519</v>
      </c>
      <c r="H2306" s="29">
        <v>1.1988860224962412</v>
      </c>
      <c r="I2306" s="26">
        <v>201.4</v>
      </c>
      <c r="J2306" s="30">
        <v>0.1200750469043152</v>
      </c>
      <c r="K2306" s="31">
        <v>0.40587162085108858</v>
      </c>
      <c r="L2306" s="111">
        <f t="shared" si="910"/>
        <v>0.2</v>
      </c>
      <c r="M2306" s="112">
        <f t="shared" si="911"/>
        <v>0.12</v>
      </c>
      <c r="N2306" s="112" t="b">
        <f t="shared" si="912"/>
        <v>1</v>
      </c>
      <c r="O2306" s="112" t="b">
        <f t="shared" si="913"/>
        <v>1</v>
      </c>
      <c r="P2306" s="113">
        <f t="shared" si="914"/>
        <v>2</v>
      </c>
      <c r="Q2306" s="113">
        <f t="shared" si="915"/>
        <v>14</v>
      </c>
      <c r="R2306" s="114" t="str">
        <f t="shared" si="931"/>
        <v>0.2-0.12</v>
      </c>
      <c r="S2306" s="127">
        <f t="shared" si="916"/>
        <v>2.146915976708583E-2</v>
      </c>
      <c r="T2306" s="112" t="b">
        <f t="shared" si="917"/>
        <v>1</v>
      </c>
      <c r="U2306" s="22">
        <f t="shared" si="918"/>
        <v>5.2918534891892453</v>
      </c>
      <c r="V2306" s="22">
        <f t="shared" si="919"/>
        <v>0.17592299157684668</v>
      </c>
      <c r="W2306" s="81">
        <f t="shared" si="920"/>
        <v>6</v>
      </c>
      <c r="X2306" s="22">
        <f t="shared" si="921"/>
        <v>0.26287881958261411</v>
      </c>
      <c r="Y2306" s="3">
        <f>IF(U2306&gt;'Power Curve'!$C$37,0,INDEX(Ci,$W2306,1)*POWER(1-X2306,3)+INDEX(Ci,$W2306,2)*3*X2306*POWER(1-X2306,2)+INDEX(Ci,$W2306,3)*3*POWER(X2306,2)*(1-X2306)+INDEX(Ci,$W2306,4)*POWER(X2306,3))</f>
        <v>250.99552911220292</v>
      </c>
      <c r="Z2306" s="3">
        <f t="shared" si="922"/>
        <v>256.38419222753703</v>
      </c>
      <c r="AA2306" s="3">
        <f t="shared" si="923"/>
        <v>305.27998733520519</v>
      </c>
      <c r="AB2306" s="3">
        <f t="shared" si="932"/>
        <v>-48.895795107668164</v>
      </c>
      <c r="AC2306" s="3">
        <f t="shared" si="933"/>
        <v>48.895795107668164</v>
      </c>
      <c r="AE2306" s="34">
        <f t="shared" si="924"/>
        <v>5</v>
      </c>
      <c r="AF2306" s="73" t="b">
        <f>COUNTIF('Power Curve'!$D$2:$D$31,AE2306)&gt;0</f>
        <v>1</v>
      </c>
      <c r="AG2306" s="73" t="b">
        <f t="shared" si="925"/>
        <v>0</v>
      </c>
      <c r="AH2306" s="73" t="b">
        <f t="shared" si="934"/>
        <v>1</v>
      </c>
      <c r="AI2306" s="34" t="str">
        <f t="shared" si="926"/>
        <v>Outer</v>
      </c>
      <c r="AJ2306" s="35" t="str">
        <f t="shared" si="935"/>
        <v>0.1-0.2</v>
      </c>
      <c r="AK2306" s="36" t="str">
        <f t="shared" si="927"/>
        <v>8-9</v>
      </c>
      <c r="AL2306" s="36" t="str">
        <f t="shared" si="928"/>
        <v>Mar</v>
      </c>
      <c r="AM2306" s="35" t="str">
        <f t="shared" si="929"/>
        <v>195-205</v>
      </c>
      <c r="AN2306" s="36" t="str">
        <f t="shared" si="930"/>
        <v>Inner-TI</v>
      </c>
    </row>
    <row r="2307" spans="5:40" x14ac:dyDescent="0.3">
      <c r="E2307" s="12">
        <v>40988.451388888891</v>
      </c>
      <c r="F2307" s="16">
        <v>9.26</v>
      </c>
      <c r="G2307" s="16">
        <v>1181.9000549316406</v>
      </c>
      <c r="H2307" s="29">
        <v>1.2010127305143161</v>
      </c>
      <c r="I2307" s="26">
        <v>201.7</v>
      </c>
      <c r="J2307" s="30">
        <v>7.5593952483801297E-2</v>
      </c>
      <c r="K2307" s="31">
        <v>0.10498842494638369</v>
      </c>
      <c r="L2307" s="111">
        <f t="shared" ref="L2307:L2370" si="936">ROUND((V2307-CenterOfFirstWindSpeedBin)/WindSpeedBinWidth,0)*WindSpeedBinWidth+CenterOfFirstWindSpeedBin</f>
        <v>0.8</v>
      </c>
      <c r="M2307" s="112">
        <f t="shared" ref="M2307:M2370" si="937">ROUND((J2307-CenterOfFirstTurbulenceBin)/TurbulenceBinWidth,0)*TurbulenceBinWidth+CenterOfFirstTurbulenceBin</f>
        <v>0.08</v>
      </c>
      <c r="N2307" s="112" t="b">
        <f t="shared" ref="N2307:N2370" si="938">IF(AND(L2307&gt;=CenterOfFirstWindSpeedBin,L2307&lt;=CenterOfLastWindSpeedBin),TRUE,FALSE)</f>
        <v>1</v>
      </c>
      <c r="O2307" s="112" t="b">
        <f t="shared" ref="O2307:O2370" si="939">IF(AND(M2307&gt;=CenterOfFirstTurbulenceBin,M2307&lt;=CenterOfLastTurbulenceBin),TRUE,FALSE)</f>
        <v>1</v>
      </c>
      <c r="P2307" s="113">
        <f t="shared" ref="P2307:P2370" si="940">(L2307-CenterOfFirstWindSpeedBin)/WindSpeedBinWidth+1</f>
        <v>8</v>
      </c>
      <c r="Q2307" s="113">
        <f t="shared" ref="Q2307:Q2370" si="941">NumberOfTurbulenceBins-(M2307-CenterOfFirstTurbulenceBin)/TurbulenceBinWidth</f>
        <v>18</v>
      </c>
      <c r="R2307" s="114" t="str">
        <f t="shared" si="931"/>
        <v>0.8-0.08</v>
      </c>
      <c r="S2307" s="127">
        <f t="shared" ref="S2307:S2370" si="942">IF(T2307,INDEX(PowerDeviationMatrix,Q2307,P2307),IF(UseMatrixPadValue,MatrixPadValue,0))</f>
        <v>-1.7357261610698626E-2</v>
      </c>
      <c r="T2307" s="112" t="b">
        <f t="shared" ref="T2307:T2370" si="943">IF(AND(P2307&gt;0,Q2307&gt;0,N2307,O2307),LEN(INDEX(PowerDeviationMatrix,Q2307,P2307))&gt;0,FALSE)</f>
        <v>1</v>
      </c>
      <c r="U2307" s="22">
        <f t="shared" ref="U2307:U2370" si="944">F2307*(H2307/Ref_Density)^(1/3)</f>
        <v>9.1991597495739654</v>
      </c>
      <c r="V2307" s="22">
        <f t="shared" ref="V2307:V2370" si="945">(U2307-CutInWindSpeed)/(RatedWindSpeed-CutInWindSpeed)</f>
        <v>0.77980976963251258</v>
      </c>
      <c r="W2307" s="81">
        <f t="shared" ref="W2307:W2370" si="946">COUNTIF(xa,"&lt;"&amp;U2307)</f>
        <v>10</v>
      </c>
      <c r="X2307" s="22">
        <f t="shared" ref="X2307:X2370" si="947">(U2307-INDEX(xa,$W2307))/(INDEX(xb,$W2307)-INDEX(xa,$W2307))</f>
        <v>0.20198130158873578</v>
      </c>
      <c r="Y2307" s="3">
        <f>IF(U2307&gt;'Power Curve'!$C$37,0,INDEX(Ci,$W2307,1)*POWER(1-X2307,3)+INDEX(Ci,$W2307,2)*3*X2307*POWER(1-X2307,2)+INDEX(Ci,$W2307,3)*3*POWER(X2307,2)*(1-X2307)+INDEX(Ci,$W2307,4)*POWER(X2307,3))</f>
        <v>1263.2052119182965</v>
      </c>
      <c r="Z2307" s="3">
        <f t="shared" ref="Z2307:Z2370" si="948">IF(OR(T2307,UseMatrixPadValue),Y2307*(1+S2307),"")</f>
        <v>1241.2794285870327</v>
      </c>
      <c r="AA2307" s="3">
        <f t="shared" ref="AA2307:AA2370" si="949">IF(AH2307,G2307,"")</f>
        <v>1181.9000549316406</v>
      </c>
      <c r="AB2307" s="3">
        <f t="shared" si="932"/>
        <v>59.379373655392101</v>
      </c>
      <c r="AC2307" s="3">
        <f t="shared" si="933"/>
        <v>59.379373655392101</v>
      </c>
      <c r="AE2307" s="34">
        <f t="shared" ref="AE2307:AE2370" si="950">MROUND(U2307-Centre_First_Bin,Bin_Width)+Centre_First_Bin</f>
        <v>9</v>
      </c>
      <c r="AF2307" s="73" t="b">
        <f>COUNTIF('Power Curve'!$D$2:$D$31,AE2307)&gt;0</f>
        <v>1</v>
      </c>
      <c r="AG2307" s="73" t="b">
        <f t="shared" ref="AG2307:AG2370" si="951">(G2307&lt;0)</f>
        <v>0</v>
      </c>
      <c r="AH2307" s="73" t="b">
        <f t="shared" si="934"/>
        <v>1</v>
      </c>
      <c r="AI2307" s="34" t="str">
        <f t="shared" ref="AI2307:AI2370" si="952">IF(AH2307,IF(AND(J2307&gt;=LowerTurbLimit,J2307&lt;=UpperTurbLimit,K2307&gt;=LowerShearLimit,K2307&lt;=UpperShearLimit),"Inner","Outer"),"")</f>
        <v>Outer</v>
      </c>
      <c r="AJ2307" s="35" t="str">
        <f t="shared" si="935"/>
        <v>0.7-0.8</v>
      </c>
      <c r="AK2307" s="36" t="str">
        <f t="shared" ref="AK2307:AK2370" si="953">IF(AH2307,HOUR(E2307)&amp;"-"&amp;HOUR(E2307)+1,"")</f>
        <v>10-11</v>
      </c>
      <c r="AL2307" s="36" t="str">
        <f t="shared" ref="AL2307:AL2370" si="954">IF(AH2307,TEXT(E2307,"mmm"),"")</f>
        <v>Mar</v>
      </c>
      <c r="AM2307" s="35" t="str">
        <f t="shared" ref="AM2307:AM2370" si="955">IF(AH2307,IF(OR(I2307&lt;5,I2307&gt;=355),"355-5",MROUND(I2307,10)-5&amp;"-"&amp;MROUND(I2307,10)+5),"")</f>
        <v>195-205</v>
      </c>
      <c r="AN2307" s="36" t="str">
        <f t="shared" ref="AN2307:AN2370" si="956">IF(AH2307,IF(V2307&lt;0.5,IF(J2307&lt;=LowerTurbLimit,"LWS-LTI",IF(J2307&gt;=UpperTurbLimit,"LWS-HTI","Inner-TI")),IF(J2307&lt;=LowerTurbLimit,"HWS-LTI",IF(J2307&gt;=UpperTurbLimit,"HWS-HTI","Inner-TI"))),"")</f>
        <v>HWS-LTI</v>
      </c>
    </row>
    <row r="2308" spans="5:40" x14ac:dyDescent="0.3">
      <c r="E2308" s="12">
        <v>40988.458333333336</v>
      </c>
      <c r="F2308" s="16">
        <v>8.98</v>
      </c>
      <c r="G2308" s="16">
        <v>949.68000030517578</v>
      </c>
      <c r="H2308" s="29">
        <v>1.2003995984667495</v>
      </c>
      <c r="I2308" s="26">
        <v>204.3</v>
      </c>
      <c r="J2308" s="30">
        <v>8.7973273942093547E-2</v>
      </c>
      <c r="K2308" s="31">
        <v>0.25185833174228783</v>
      </c>
      <c r="L2308" s="111">
        <f t="shared" si="936"/>
        <v>0.70000000000000007</v>
      </c>
      <c r="M2308" s="112">
        <f t="shared" si="937"/>
        <v>0.09</v>
      </c>
      <c r="N2308" s="112" t="b">
        <f t="shared" si="938"/>
        <v>1</v>
      </c>
      <c r="O2308" s="112" t="b">
        <f t="shared" si="939"/>
        <v>1</v>
      </c>
      <c r="P2308" s="113">
        <f t="shared" si="940"/>
        <v>7.0000000000000009</v>
      </c>
      <c r="Q2308" s="113">
        <f t="shared" si="941"/>
        <v>17</v>
      </c>
      <c r="R2308" s="114" t="str">
        <f t="shared" ref="R2308:R2371" si="957">L2308&amp;"-"&amp;M2308</f>
        <v>0.7-0.09</v>
      </c>
      <c r="S2308" s="127">
        <f t="shared" si="942"/>
        <v>-1.3720698393030565E-2</v>
      </c>
      <c r="T2308" s="112" t="b">
        <f t="shared" si="943"/>
        <v>1</v>
      </c>
      <c r="U2308" s="22">
        <f t="shared" si="944"/>
        <v>8.9194810591721421</v>
      </c>
      <c r="V2308" s="22">
        <f t="shared" si="945"/>
        <v>0.73658452646435724</v>
      </c>
      <c r="W2308" s="81">
        <f t="shared" si="946"/>
        <v>9</v>
      </c>
      <c r="X2308" s="22">
        <f t="shared" si="947"/>
        <v>0.91038401741005781</v>
      </c>
      <c r="Y2308" s="3">
        <f>IF(U2308&gt;'Power Curve'!$C$37,0,INDEX(Ci,$W2308,1)*POWER(1-X2308,3)+INDEX(Ci,$W2308,2)*3*X2308*POWER(1-X2308,2)+INDEX(Ci,$W2308,3)*3*POWER(X2308,2)*(1-X2308)+INDEX(Ci,$W2308,4)*POWER(X2308,3))</f>
        <v>1168.8587647548893</v>
      </c>
      <c r="Z2308" s="3">
        <f t="shared" si="948"/>
        <v>1152.8212061796371</v>
      </c>
      <c r="AA2308" s="3">
        <f t="shared" si="949"/>
        <v>949.68000030517578</v>
      </c>
      <c r="AB2308" s="3">
        <f t="shared" ref="AB2308:AB2371" si="958">IF(AH2308,Z2308-AA2308,"")</f>
        <v>203.14120587446132</v>
      </c>
      <c r="AC2308" s="3">
        <f t="shared" ref="AC2308:AC2371" si="959">IF(AH2308,ABS(AB2308),"")</f>
        <v>203.14120587446132</v>
      </c>
      <c r="AE2308" s="34">
        <f t="shared" si="950"/>
        <v>9</v>
      </c>
      <c r="AF2308" s="73" t="b">
        <f>COUNTIF('Power Curve'!$D$2:$D$31,AE2308)&gt;0</f>
        <v>1</v>
      </c>
      <c r="AG2308" s="73" t="b">
        <f t="shared" si="951"/>
        <v>0</v>
      </c>
      <c r="AH2308" s="73" t="b">
        <f t="shared" ref="AH2308:AH2371" si="960">AND(AF2308,NOT(AG2308))</f>
        <v>1</v>
      </c>
      <c r="AI2308" s="34" t="str">
        <f t="shared" si="952"/>
        <v>Outer</v>
      </c>
      <c r="AJ2308" s="35" t="str">
        <f t="shared" ref="AJ2308:AJ2371" si="961">IF(AH2308,TEXT(ROUND(V2308+0.05,1)-0.1,"0.0")&amp;"-"&amp;TEXT(ROUND(V2308+0.05,1),"0.0"),"")</f>
        <v>0.7-0.8</v>
      </c>
      <c r="AK2308" s="36" t="str">
        <f t="shared" si="953"/>
        <v>11-12</v>
      </c>
      <c r="AL2308" s="36" t="str">
        <f t="shared" si="954"/>
        <v>Mar</v>
      </c>
      <c r="AM2308" s="35" t="str">
        <f t="shared" si="955"/>
        <v>195-205</v>
      </c>
      <c r="AN2308" s="36" t="str">
        <f t="shared" si="956"/>
        <v>HWS-LTI</v>
      </c>
    </row>
    <row r="2309" spans="5:40" x14ac:dyDescent="0.3">
      <c r="E2309" s="12">
        <v>40988.465277777781</v>
      </c>
      <c r="F2309" s="16">
        <v>8.4</v>
      </c>
      <c r="G2309" s="16">
        <v>828.71997642517135</v>
      </c>
      <c r="H2309" s="29">
        <v>1.1994758941773094</v>
      </c>
      <c r="I2309" s="26">
        <v>206.1</v>
      </c>
      <c r="J2309" s="30">
        <v>0.10595238095238095</v>
      </c>
      <c r="K2309" s="31">
        <v>0.23319794310823014</v>
      </c>
      <c r="L2309" s="111">
        <f t="shared" si="936"/>
        <v>0.6</v>
      </c>
      <c r="M2309" s="112">
        <f t="shared" si="937"/>
        <v>0.11</v>
      </c>
      <c r="N2309" s="112" t="b">
        <f t="shared" si="938"/>
        <v>1</v>
      </c>
      <c r="O2309" s="112" t="b">
        <f t="shared" si="939"/>
        <v>1</v>
      </c>
      <c r="P2309" s="113">
        <f t="shared" si="940"/>
        <v>6</v>
      </c>
      <c r="Q2309" s="113">
        <f t="shared" si="941"/>
        <v>15</v>
      </c>
      <c r="R2309" s="114" t="str">
        <f t="shared" si="957"/>
        <v>0.6-0.11</v>
      </c>
      <c r="S2309" s="127">
        <f t="shared" si="942"/>
        <v>-1.5111837704289E-2</v>
      </c>
      <c r="T2309" s="112" t="b">
        <f t="shared" si="943"/>
        <v>1</v>
      </c>
      <c r="U2309" s="22">
        <f t="shared" si="944"/>
        <v>8.3412492336632837</v>
      </c>
      <c r="V2309" s="22">
        <f t="shared" si="945"/>
        <v>0.64721693385557899</v>
      </c>
      <c r="W2309" s="81">
        <f t="shared" si="946"/>
        <v>9</v>
      </c>
      <c r="X2309" s="22">
        <f t="shared" si="947"/>
        <v>0.33241334081428686</v>
      </c>
      <c r="Y2309" s="3">
        <f>IF(U2309&gt;'Power Curve'!$C$37,0,INDEX(Ci,$W2309,1)*POWER(1-X2309,3)+INDEX(Ci,$W2309,2)*3*X2309*POWER(1-X2309,2)+INDEX(Ci,$W2309,3)*3*POWER(X2309,2)*(1-X2309)+INDEX(Ci,$W2309,4)*POWER(X2309,3))</f>
        <v>982.69921302161424</v>
      </c>
      <c r="Z2309" s="3">
        <f t="shared" si="948"/>
        <v>967.84882200229902</v>
      </c>
      <c r="AA2309" s="3">
        <f t="shared" si="949"/>
        <v>828.71997642517135</v>
      </c>
      <c r="AB2309" s="3">
        <f t="shared" si="958"/>
        <v>139.12884557712766</v>
      </c>
      <c r="AC2309" s="3">
        <f t="shared" si="959"/>
        <v>139.12884557712766</v>
      </c>
      <c r="AE2309" s="34">
        <f t="shared" si="950"/>
        <v>8</v>
      </c>
      <c r="AF2309" s="73" t="b">
        <f>COUNTIF('Power Curve'!$D$2:$D$31,AE2309)&gt;0</f>
        <v>1</v>
      </c>
      <c r="AG2309" s="73" t="b">
        <f t="shared" si="951"/>
        <v>0</v>
      </c>
      <c r="AH2309" s="73" t="b">
        <f t="shared" si="960"/>
        <v>1</v>
      </c>
      <c r="AI2309" s="34" t="str">
        <f t="shared" si="952"/>
        <v>Inner</v>
      </c>
      <c r="AJ2309" s="35" t="str">
        <f t="shared" si="961"/>
        <v>0.6-0.7</v>
      </c>
      <c r="AK2309" s="36" t="str">
        <f t="shared" si="953"/>
        <v>11-12</v>
      </c>
      <c r="AL2309" s="36" t="str">
        <f t="shared" si="954"/>
        <v>Mar</v>
      </c>
      <c r="AM2309" s="35" t="str">
        <f t="shared" si="955"/>
        <v>205-215</v>
      </c>
      <c r="AN2309" s="36" t="str">
        <f t="shared" si="956"/>
        <v>Inner-TI</v>
      </c>
    </row>
    <row r="2310" spans="5:40" x14ac:dyDescent="0.3">
      <c r="E2310" s="12">
        <v>40988.472222222219</v>
      </c>
      <c r="F2310" s="16">
        <v>8.1199999999999992</v>
      </c>
      <c r="G2310" s="16">
        <v>737.63998317718483</v>
      </c>
      <c r="H2310" s="29">
        <v>1.1978762972291706</v>
      </c>
      <c r="I2310" s="26">
        <v>207.8</v>
      </c>
      <c r="J2310" s="30">
        <v>0.10960591133004928</v>
      </c>
      <c r="K2310" s="31">
        <v>0.27906335055279913</v>
      </c>
      <c r="L2310" s="111">
        <f t="shared" si="936"/>
        <v>0.6</v>
      </c>
      <c r="M2310" s="112">
        <f t="shared" si="937"/>
        <v>0.11</v>
      </c>
      <c r="N2310" s="112" t="b">
        <f t="shared" si="938"/>
        <v>1</v>
      </c>
      <c r="O2310" s="112" t="b">
        <f t="shared" si="939"/>
        <v>1</v>
      </c>
      <c r="P2310" s="113">
        <f t="shared" si="940"/>
        <v>6</v>
      </c>
      <c r="Q2310" s="113">
        <f t="shared" si="941"/>
        <v>15</v>
      </c>
      <c r="R2310" s="114" t="str">
        <f t="shared" si="957"/>
        <v>0.6-0.11</v>
      </c>
      <c r="S2310" s="127">
        <f t="shared" si="942"/>
        <v>-1.5111837704289E-2</v>
      </c>
      <c r="T2310" s="112" t="b">
        <f t="shared" si="943"/>
        <v>1</v>
      </c>
      <c r="U2310" s="22">
        <f t="shared" si="944"/>
        <v>8.0596216875016911</v>
      </c>
      <c r="V2310" s="22">
        <f t="shared" si="945"/>
        <v>0.60369048874745945</v>
      </c>
      <c r="W2310" s="81">
        <f t="shared" si="946"/>
        <v>9</v>
      </c>
      <c r="X2310" s="22">
        <f t="shared" si="947"/>
        <v>5.0912987111377726E-2</v>
      </c>
      <c r="Y2310" s="3">
        <f>IF(U2310&gt;'Power Curve'!$C$37,0,INDEX(Ci,$W2310,1)*POWER(1-X2310,3)+INDEX(Ci,$W2310,2)*3*X2310*POWER(1-X2310,2)+INDEX(Ci,$W2310,3)*3*POWER(X2310,2)*(1-X2310)+INDEX(Ci,$W2310,4)*POWER(X2310,3))</f>
        <v>896.02794410013894</v>
      </c>
      <c r="Z2310" s="3">
        <f t="shared" si="948"/>
        <v>882.48731523038987</v>
      </c>
      <c r="AA2310" s="3">
        <f t="shared" si="949"/>
        <v>737.63998317718483</v>
      </c>
      <c r="AB2310" s="3">
        <f t="shared" si="958"/>
        <v>144.84733205320504</v>
      </c>
      <c r="AC2310" s="3">
        <f t="shared" si="959"/>
        <v>144.84733205320504</v>
      </c>
      <c r="AE2310" s="34">
        <f t="shared" si="950"/>
        <v>8</v>
      </c>
      <c r="AF2310" s="73" t="b">
        <f>COUNTIF('Power Curve'!$D$2:$D$31,AE2310)&gt;0</f>
        <v>1</v>
      </c>
      <c r="AG2310" s="73" t="b">
        <f t="shared" si="951"/>
        <v>0</v>
      </c>
      <c r="AH2310" s="73" t="b">
        <f t="shared" si="960"/>
        <v>1</v>
      </c>
      <c r="AI2310" s="34" t="str">
        <f t="shared" si="952"/>
        <v>Inner</v>
      </c>
      <c r="AJ2310" s="35" t="str">
        <f t="shared" si="961"/>
        <v>0.6-0.7</v>
      </c>
      <c r="AK2310" s="36" t="str">
        <f t="shared" si="953"/>
        <v>11-12</v>
      </c>
      <c r="AL2310" s="36" t="str">
        <f t="shared" si="954"/>
        <v>Mar</v>
      </c>
      <c r="AM2310" s="35" t="str">
        <f t="shared" si="955"/>
        <v>205-215</v>
      </c>
      <c r="AN2310" s="36" t="str">
        <f t="shared" si="956"/>
        <v>Inner-TI</v>
      </c>
    </row>
    <row r="2311" spans="5:40" x14ac:dyDescent="0.3">
      <c r="E2311" s="12">
        <v>40988.493055555555</v>
      </c>
      <c r="F2311" s="16">
        <v>7.01</v>
      </c>
      <c r="G2311" s="16">
        <v>419.09999847412109</v>
      </c>
      <c r="H2311" s="29">
        <v>1.1927774642544713</v>
      </c>
      <c r="I2311" s="26">
        <v>209.3</v>
      </c>
      <c r="J2311" s="30">
        <v>0.11554921540656206</v>
      </c>
      <c r="K2311" s="31">
        <v>0.1564163099719823</v>
      </c>
      <c r="L2311" s="111">
        <f t="shared" si="936"/>
        <v>0.4</v>
      </c>
      <c r="M2311" s="112">
        <f t="shared" si="937"/>
        <v>0.12</v>
      </c>
      <c r="N2311" s="112" t="b">
        <f t="shared" si="938"/>
        <v>1</v>
      </c>
      <c r="O2311" s="112" t="b">
        <f t="shared" si="939"/>
        <v>1</v>
      </c>
      <c r="P2311" s="113">
        <f t="shared" si="940"/>
        <v>4</v>
      </c>
      <c r="Q2311" s="113">
        <f t="shared" si="941"/>
        <v>14</v>
      </c>
      <c r="R2311" s="114" t="str">
        <f t="shared" si="957"/>
        <v>0.4-0.12</v>
      </c>
      <c r="S2311" s="127">
        <f t="shared" si="942"/>
        <v>-3.0982127234546147E-3</v>
      </c>
      <c r="T2311" s="112" t="b">
        <f t="shared" si="943"/>
        <v>1</v>
      </c>
      <c r="U2311" s="22">
        <f t="shared" si="944"/>
        <v>6.9479891267343392</v>
      </c>
      <c r="V2311" s="22">
        <f t="shared" si="945"/>
        <v>0.43188409304469005</v>
      </c>
      <c r="W2311" s="81">
        <f t="shared" si="946"/>
        <v>7</v>
      </c>
      <c r="X2311" s="22">
        <f t="shared" si="947"/>
        <v>0.93175315337953046</v>
      </c>
      <c r="Y2311" s="3">
        <f>IF(U2311&gt;'Power Curve'!$C$37,0,INDEX(Ci,$W2311,1)*POWER(1-X2311,3)+INDEX(Ci,$W2311,2)*3*X2311*POWER(1-X2311,2)+INDEX(Ci,$W2311,3)*3*POWER(X2311,2)*(1-X2311)+INDEX(Ci,$W2311,4)*POWER(X2311,3))</f>
        <v>583.0929436706939</v>
      </c>
      <c r="Z2311" s="3">
        <f t="shared" si="948"/>
        <v>581.2863976936568</v>
      </c>
      <c r="AA2311" s="3">
        <f t="shared" si="949"/>
        <v>419.09999847412109</v>
      </c>
      <c r="AB2311" s="3">
        <f t="shared" si="958"/>
        <v>162.1863992195357</v>
      </c>
      <c r="AC2311" s="3">
        <f t="shared" si="959"/>
        <v>162.1863992195357</v>
      </c>
      <c r="AE2311" s="34">
        <f t="shared" si="950"/>
        <v>7</v>
      </c>
      <c r="AF2311" s="73" t="b">
        <f>COUNTIF('Power Curve'!$D$2:$D$31,AE2311)&gt;0</f>
        <v>1</v>
      </c>
      <c r="AG2311" s="73" t="b">
        <f t="shared" si="951"/>
        <v>0</v>
      </c>
      <c r="AH2311" s="73" t="b">
        <f t="shared" si="960"/>
        <v>1</v>
      </c>
      <c r="AI2311" s="34" t="str">
        <f t="shared" si="952"/>
        <v>Inner</v>
      </c>
      <c r="AJ2311" s="35" t="str">
        <f t="shared" si="961"/>
        <v>0.4-0.5</v>
      </c>
      <c r="AK2311" s="36" t="str">
        <f t="shared" si="953"/>
        <v>11-12</v>
      </c>
      <c r="AL2311" s="36" t="str">
        <f t="shared" si="954"/>
        <v>Mar</v>
      </c>
      <c r="AM2311" s="35" t="str">
        <f t="shared" si="955"/>
        <v>205-215</v>
      </c>
      <c r="AN2311" s="36" t="str">
        <f t="shared" si="956"/>
        <v>Inner-TI</v>
      </c>
    </row>
    <row r="2312" spans="5:40" x14ac:dyDescent="0.3">
      <c r="E2312" s="12">
        <v>40988.611111111109</v>
      </c>
      <c r="F2312" s="16">
        <v>7.7</v>
      </c>
      <c r="G2312" s="16">
        <v>629.49999046325684</v>
      </c>
      <c r="H2312" s="29">
        <v>1.1783957345873399</v>
      </c>
      <c r="I2312" s="26">
        <v>272.2</v>
      </c>
      <c r="J2312" s="30">
        <v>0.19870129870129871</v>
      </c>
      <c r="K2312" s="31">
        <v>0.15924282314892277</v>
      </c>
      <c r="L2312" s="111">
        <f t="shared" si="936"/>
        <v>0.5</v>
      </c>
      <c r="M2312" s="112">
        <f t="shared" si="937"/>
        <v>0.2</v>
      </c>
      <c r="N2312" s="112" t="b">
        <f t="shared" si="938"/>
        <v>1</v>
      </c>
      <c r="O2312" s="112" t="b">
        <f t="shared" si="939"/>
        <v>1</v>
      </c>
      <c r="P2312" s="113">
        <f t="shared" si="940"/>
        <v>5</v>
      </c>
      <c r="Q2312" s="113">
        <f t="shared" si="941"/>
        <v>6</v>
      </c>
      <c r="R2312" s="114" t="str">
        <f t="shared" si="957"/>
        <v>0.5-0.2</v>
      </c>
      <c r="S2312" s="127">
        <f t="shared" si="942"/>
        <v>7.6968855082678062E-2</v>
      </c>
      <c r="T2312" s="112" t="b">
        <f t="shared" si="943"/>
        <v>1</v>
      </c>
      <c r="U2312" s="22">
        <f t="shared" si="944"/>
        <v>7.6010878080844879</v>
      </c>
      <c r="V2312" s="22">
        <f t="shared" si="945"/>
        <v>0.53282259956301758</v>
      </c>
      <c r="W2312" s="81">
        <f t="shared" si="946"/>
        <v>8</v>
      </c>
      <c r="X2312" s="22">
        <f t="shared" si="947"/>
        <v>0.58976040355999115</v>
      </c>
      <c r="Y2312" s="3">
        <f>IF(U2312&gt;'Power Curve'!$C$37,0,INDEX(Ci,$W2312,1)*POWER(1-X2312,3)+INDEX(Ci,$W2312,2)*3*X2312*POWER(1-X2312,2)+INDEX(Ci,$W2312,3)*3*POWER(X2312,2)*(1-X2312)+INDEX(Ci,$W2312,4)*POWER(X2312,3))</f>
        <v>760.82022557319647</v>
      </c>
      <c r="Z2312" s="3">
        <f t="shared" si="948"/>
        <v>819.37968725931034</v>
      </c>
      <c r="AA2312" s="3">
        <f t="shared" si="949"/>
        <v>629.49999046325684</v>
      </c>
      <c r="AB2312" s="3">
        <f t="shared" si="958"/>
        <v>189.87969679605351</v>
      </c>
      <c r="AC2312" s="3">
        <f t="shared" si="959"/>
        <v>189.87969679605351</v>
      </c>
      <c r="AE2312" s="34">
        <f t="shared" si="950"/>
        <v>8</v>
      </c>
      <c r="AF2312" s="73" t="b">
        <f>COUNTIF('Power Curve'!$D$2:$D$31,AE2312)&gt;0</f>
        <v>1</v>
      </c>
      <c r="AG2312" s="73" t="b">
        <f t="shared" si="951"/>
        <v>0</v>
      </c>
      <c r="AH2312" s="73" t="b">
        <f t="shared" si="960"/>
        <v>1</v>
      </c>
      <c r="AI2312" s="34" t="str">
        <f t="shared" si="952"/>
        <v>Outer</v>
      </c>
      <c r="AJ2312" s="35" t="str">
        <f t="shared" si="961"/>
        <v>0.5-0.6</v>
      </c>
      <c r="AK2312" s="36" t="str">
        <f t="shared" si="953"/>
        <v>14-15</v>
      </c>
      <c r="AL2312" s="36" t="str">
        <f t="shared" si="954"/>
        <v>Mar</v>
      </c>
      <c r="AM2312" s="35" t="str">
        <f t="shared" si="955"/>
        <v>265-275</v>
      </c>
      <c r="AN2312" s="36" t="str">
        <f t="shared" si="956"/>
        <v>HWS-HTI</v>
      </c>
    </row>
    <row r="2313" spans="5:40" x14ac:dyDescent="0.3">
      <c r="E2313" s="12">
        <v>40988.618055555555</v>
      </c>
      <c r="F2313" s="16">
        <v>5.81</v>
      </c>
      <c r="G2313" s="16">
        <v>243.8000106811522</v>
      </c>
      <c r="H2313" s="29">
        <v>1.1802579660589954</v>
      </c>
      <c r="I2313" s="26">
        <v>274.89999999999998</v>
      </c>
      <c r="J2313" s="30">
        <v>0.24440619621342513</v>
      </c>
      <c r="K2313" s="31">
        <v>0.12028159440687992</v>
      </c>
      <c r="L2313" s="111">
        <f t="shared" si="936"/>
        <v>0.2</v>
      </c>
      <c r="M2313" s="112">
        <f t="shared" si="937"/>
        <v>0.24000000000000002</v>
      </c>
      <c r="N2313" s="112" t="b">
        <f t="shared" si="938"/>
        <v>1</v>
      </c>
      <c r="O2313" s="112" t="b">
        <f t="shared" si="939"/>
        <v>1</v>
      </c>
      <c r="P2313" s="113">
        <f t="shared" si="940"/>
        <v>2</v>
      </c>
      <c r="Q2313" s="113">
        <f t="shared" si="941"/>
        <v>2</v>
      </c>
      <c r="R2313" s="114" t="str">
        <f t="shared" si="957"/>
        <v>0.2-0.24</v>
      </c>
      <c r="S2313" s="127">
        <f t="shared" si="942"/>
        <v>0</v>
      </c>
      <c r="T2313" s="112" t="b">
        <f t="shared" si="943"/>
        <v>0</v>
      </c>
      <c r="U2313" s="22">
        <f t="shared" si="944"/>
        <v>5.7383858854536669</v>
      </c>
      <c r="V2313" s="22">
        <f t="shared" si="945"/>
        <v>0.24493601285228844</v>
      </c>
      <c r="W2313" s="81">
        <f t="shared" si="946"/>
        <v>6</v>
      </c>
      <c r="X2313" s="22">
        <f t="shared" si="947"/>
        <v>0.70794558614890468</v>
      </c>
      <c r="Y2313" s="3">
        <f>IF(U2313&gt;'Power Curve'!$C$37,0,INDEX(Ci,$W2313,1)*POWER(1-X2313,3)+INDEX(Ci,$W2313,2)*3*X2313*POWER(1-X2313,2)+INDEX(Ci,$W2313,3)*3*POWER(X2313,2)*(1-X2313)+INDEX(Ci,$W2313,4)*POWER(X2313,3))</f>
        <v>318.28787027471003</v>
      </c>
      <c r="Z2313" s="3">
        <f t="shared" si="948"/>
        <v>318.28787027471003</v>
      </c>
      <c r="AA2313" s="3">
        <f t="shared" si="949"/>
        <v>243.8000106811522</v>
      </c>
      <c r="AB2313" s="3">
        <f t="shared" si="958"/>
        <v>74.487859593557829</v>
      </c>
      <c r="AC2313" s="3">
        <f t="shared" si="959"/>
        <v>74.487859593557829</v>
      </c>
      <c r="AE2313" s="34">
        <f t="shared" si="950"/>
        <v>6</v>
      </c>
      <c r="AF2313" s="73" t="b">
        <f>COUNTIF('Power Curve'!$D$2:$D$31,AE2313)&gt;0</f>
        <v>1</v>
      </c>
      <c r="AG2313" s="73" t="b">
        <f t="shared" si="951"/>
        <v>0</v>
      </c>
      <c r="AH2313" s="73" t="b">
        <f t="shared" si="960"/>
        <v>1</v>
      </c>
      <c r="AI2313" s="34" t="str">
        <f t="shared" si="952"/>
        <v>Outer</v>
      </c>
      <c r="AJ2313" s="35" t="str">
        <f t="shared" si="961"/>
        <v>0.2-0.3</v>
      </c>
      <c r="AK2313" s="36" t="str">
        <f t="shared" si="953"/>
        <v>14-15</v>
      </c>
      <c r="AL2313" s="36" t="str">
        <f t="shared" si="954"/>
        <v>Mar</v>
      </c>
      <c r="AM2313" s="35" t="str">
        <f t="shared" si="955"/>
        <v>265-275</v>
      </c>
      <c r="AN2313" s="36" t="str">
        <f t="shared" si="956"/>
        <v>LWS-HTI</v>
      </c>
    </row>
    <row r="2314" spans="5:40" x14ac:dyDescent="0.3">
      <c r="E2314" s="12">
        <v>40988.625</v>
      </c>
      <c r="F2314" s="16">
        <v>4.3899999999999997</v>
      </c>
      <c r="G2314" s="16">
        <v>104.69000434875451</v>
      </c>
      <c r="H2314" s="29">
        <v>1.1797853128146247</v>
      </c>
      <c r="I2314" s="26">
        <v>265.89999999999998</v>
      </c>
      <c r="J2314" s="30">
        <v>0.25968109339407747</v>
      </c>
      <c r="K2314" s="31">
        <v>0.13155595269804263</v>
      </c>
      <c r="L2314" s="111">
        <f t="shared" si="936"/>
        <v>0</v>
      </c>
      <c r="M2314" s="112">
        <f t="shared" si="937"/>
        <v>0.26</v>
      </c>
      <c r="N2314" s="112" t="b">
        <f t="shared" si="938"/>
        <v>0</v>
      </c>
      <c r="O2314" s="112" t="b">
        <f t="shared" si="939"/>
        <v>0</v>
      </c>
      <c r="P2314" s="113">
        <f t="shared" si="940"/>
        <v>0</v>
      </c>
      <c r="Q2314" s="113">
        <f t="shared" si="941"/>
        <v>0</v>
      </c>
      <c r="R2314" s="114" t="str">
        <f t="shared" si="957"/>
        <v>0-0.26</v>
      </c>
      <c r="S2314" s="127">
        <f t="shared" si="942"/>
        <v>0</v>
      </c>
      <c r="T2314" s="112" t="b">
        <f t="shared" si="943"/>
        <v>0</v>
      </c>
      <c r="U2314" s="22">
        <f t="shared" si="944"/>
        <v>4.3353099494178071</v>
      </c>
      <c r="V2314" s="22">
        <f t="shared" si="945"/>
        <v>2.8086104010818083E-2</v>
      </c>
      <c r="W2314" s="81">
        <f t="shared" si="946"/>
        <v>5</v>
      </c>
      <c r="X2314" s="22">
        <f t="shared" si="947"/>
        <v>0.20779824598643332</v>
      </c>
      <c r="Y2314" s="3">
        <f>IF(U2314&gt;'Power Curve'!$C$37,0,INDEX(Ci,$W2314,1)*POWER(1-X2314,3)+INDEX(Ci,$W2314,2)*3*X2314*POWER(1-X2314,2)+INDEX(Ci,$W2314,3)*3*POWER(X2314,2)*(1-X2314)+INDEX(Ci,$W2314,4)*POWER(X2314,3))</f>
        <v>97.337232446648486</v>
      </c>
      <c r="Z2314" s="3">
        <f t="shared" si="948"/>
        <v>97.337232446648486</v>
      </c>
      <c r="AA2314" s="3">
        <f t="shared" si="949"/>
        <v>104.69000434875451</v>
      </c>
      <c r="AB2314" s="3">
        <f t="shared" si="958"/>
        <v>-7.3527719021060278</v>
      </c>
      <c r="AC2314" s="3">
        <f t="shared" si="959"/>
        <v>7.3527719021060278</v>
      </c>
      <c r="AE2314" s="34">
        <f t="shared" si="950"/>
        <v>4</v>
      </c>
      <c r="AF2314" s="73" t="b">
        <f>COUNTIF('Power Curve'!$D$2:$D$31,AE2314)&gt;0</f>
        <v>1</v>
      </c>
      <c r="AG2314" s="73" t="b">
        <f t="shared" si="951"/>
        <v>0</v>
      </c>
      <c r="AH2314" s="73" t="b">
        <f t="shared" si="960"/>
        <v>1</v>
      </c>
      <c r="AI2314" s="34" t="str">
        <f t="shared" si="952"/>
        <v>Outer</v>
      </c>
      <c r="AJ2314" s="35" t="str">
        <f t="shared" si="961"/>
        <v>0.0-0.1</v>
      </c>
      <c r="AK2314" s="36" t="str">
        <f t="shared" si="953"/>
        <v>15-16</v>
      </c>
      <c r="AL2314" s="36" t="str">
        <f t="shared" si="954"/>
        <v>Mar</v>
      </c>
      <c r="AM2314" s="35" t="str">
        <f t="shared" si="955"/>
        <v>265-275</v>
      </c>
      <c r="AN2314" s="36" t="str">
        <f t="shared" si="956"/>
        <v>LWS-HTI</v>
      </c>
    </row>
    <row r="2315" spans="5:40" x14ac:dyDescent="0.3">
      <c r="E2315" s="12">
        <v>40988.645833333336</v>
      </c>
      <c r="F2315" s="16">
        <v>5.53</v>
      </c>
      <c r="G2315" s="16">
        <v>305.20998764038097</v>
      </c>
      <c r="H2315" s="29">
        <v>1.17944180256695</v>
      </c>
      <c r="I2315" s="26">
        <v>269.5</v>
      </c>
      <c r="J2315" s="30">
        <v>0.15370705244122965</v>
      </c>
      <c r="K2315" s="31">
        <v>0.13941455698003891</v>
      </c>
      <c r="L2315" s="111">
        <f t="shared" si="936"/>
        <v>0.2</v>
      </c>
      <c r="M2315" s="112">
        <f t="shared" si="937"/>
        <v>0.15000000000000002</v>
      </c>
      <c r="N2315" s="112" t="b">
        <f t="shared" si="938"/>
        <v>1</v>
      </c>
      <c r="O2315" s="112" t="b">
        <f t="shared" si="939"/>
        <v>1</v>
      </c>
      <c r="P2315" s="113">
        <f t="shared" si="940"/>
        <v>2</v>
      </c>
      <c r="Q2315" s="113">
        <f t="shared" si="941"/>
        <v>10.999999999999998</v>
      </c>
      <c r="R2315" s="114" t="str">
        <f t="shared" si="957"/>
        <v>0.2-0.15</v>
      </c>
      <c r="S2315" s="127">
        <f t="shared" si="942"/>
        <v>6.8623495782788868E-2</v>
      </c>
      <c r="T2315" s="112" t="b">
        <f t="shared" si="943"/>
        <v>1</v>
      </c>
      <c r="U2315" s="22">
        <f t="shared" si="944"/>
        <v>5.4605779009983966</v>
      </c>
      <c r="V2315" s="22">
        <f t="shared" si="945"/>
        <v>0.20199989331854259</v>
      </c>
      <c r="W2315" s="81">
        <f t="shared" si="946"/>
        <v>6</v>
      </c>
      <c r="X2315" s="22">
        <f t="shared" si="947"/>
        <v>0.43104943616701591</v>
      </c>
      <c r="Y2315" s="3">
        <f>IF(U2315&gt;'Power Curve'!$C$37,0,INDEX(Ci,$W2315,1)*POWER(1-X2315,3)+INDEX(Ci,$W2315,2)*3*X2315*POWER(1-X2315,2)+INDEX(Ci,$W2315,3)*3*POWER(X2315,2)*(1-X2315)+INDEX(Ci,$W2315,4)*POWER(X2315,3))</f>
        <v>275.7782056421662</v>
      </c>
      <c r="Z2315" s="3">
        <f t="shared" si="948"/>
        <v>294.7030701740365</v>
      </c>
      <c r="AA2315" s="3">
        <f t="shared" si="949"/>
        <v>305.20998764038097</v>
      </c>
      <c r="AB2315" s="3">
        <f t="shared" si="958"/>
        <v>-10.506917466344476</v>
      </c>
      <c r="AC2315" s="3">
        <f t="shared" si="959"/>
        <v>10.506917466344476</v>
      </c>
      <c r="AE2315" s="34">
        <f t="shared" si="950"/>
        <v>5</v>
      </c>
      <c r="AF2315" s="73" t="b">
        <f>COUNTIF('Power Curve'!$D$2:$D$31,AE2315)&gt;0</f>
        <v>1</v>
      </c>
      <c r="AG2315" s="73" t="b">
        <f t="shared" si="951"/>
        <v>0</v>
      </c>
      <c r="AH2315" s="73" t="b">
        <f t="shared" si="960"/>
        <v>1</v>
      </c>
      <c r="AI2315" s="34" t="str">
        <f t="shared" si="952"/>
        <v>Outer</v>
      </c>
      <c r="AJ2315" s="35" t="str">
        <f t="shared" si="961"/>
        <v>0.2-0.3</v>
      </c>
      <c r="AK2315" s="36" t="str">
        <f t="shared" si="953"/>
        <v>15-16</v>
      </c>
      <c r="AL2315" s="36" t="str">
        <f t="shared" si="954"/>
        <v>Mar</v>
      </c>
      <c r="AM2315" s="35" t="str">
        <f t="shared" si="955"/>
        <v>265-275</v>
      </c>
      <c r="AN2315" s="36" t="str">
        <f t="shared" si="956"/>
        <v>LWS-HTI</v>
      </c>
    </row>
    <row r="2316" spans="5:40" x14ac:dyDescent="0.3">
      <c r="E2316" s="12">
        <v>40988.652777777781</v>
      </c>
      <c r="F2316" s="16">
        <v>5.56</v>
      </c>
      <c r="G2316" s="16">
        <v>261.01998901367188</v>
      </c>
      <c r="H2316" s="29">
        <v>1.1806019514399808</v>
      </c>
      <c r="I2316" s="26">
        <v>272.89999999999998</v>
      </c>
      <c r="J2316" s="30">
        <v>0.1366906474820144</v>
      </c>
      <c r="K2316" s="31">
        <v>9.3224378086755294E-2</v>
      </c>
      <c r="L2316" s="111">
        <f t="shared" si="936"/>
        <v>0.2</v>
      </c>
      <c r="M2316" s="112">
        <f t="shared" si="937"/>
        <v>0.14000000000000001</v>
      </c>
      <c r="N2316" s="112" t="b">
        <f t="shared" si="938"/>
        <v>1</v>
      </c>
      <c r="O2316" s="112" t="b">
        <f t="shared" si="939"/>
        <v>1</v>
      </c>
      <c r="P2316" s="113">
        <f t="shared" si="940"/>
        <v>2</v>
      </c>
      <c r="Q2316" s="113">
        <f t="shared" si="941"/>
        <v>12</v>
      </c>
      <c r="R2316" s="114" t="str">
        <f t="shared" si="957"/>
        <v>0.2-0.14</v>
      </c>
      <c r="S2316" s="127">
        <f t="shared" si="942"/>
        <v>3.995737517900385E-2</v>
      </c>
      <c r="T2316" s="112" t="b">
        <f t="shared" si="943"/>
        <v>1</v>
      </c>
      <c r="U2316" s="22">
        <f t="shared" si="944"/>
        <v>5.4920008307912349</v>
      </c>
      <c r="V2316" s="22">
        <f t="shared" si="945"/>
        <v>0.2068564084123449</v>
      </c>
      <c r="W2316" s="81">
        <f t="shared" si="946"/>
        <v>6</v>
      </c>
      <c r="X2316" s="22">
        <f t="shared" si="947"/>
        <v>0.46236922813717457</v>
      </c>
      <c r="Y2316" s="3">
        <f>IF(U2316&gt;'Power Curve'!$C$37,0,INDEX(Ci,$W2316,1)*POWER(1-X2316,3)+INDEX(Ci,$W2316,2)*3*X2316*POWER(1-X2316,2)+INDEX(Ci,$W2316,3)*3*POWER(X2316,2)*(1-X2316)+INDEX(Ci,$W2316,4)*POWER(X2316,3))</f>
        <v>280.43481930925412</v>
      </c>
      <c r="Z2316" s="3">
        <f t="shared" si="948"/>
        <v>291.64025859765013</v>
      </c>
      <c r="AA2316" s="3">
        <f t="shared" si="949"/>
        <v>261.01998901367188</v>
      </c>
      <c r="AB2316" s="3">
        <f t="shared" si="958"/>
        <v>30.620269583978256</v>
      </c>
      <c r="AC2316" s="3">
        <f t="shared" si="959"/>
        <v>30.620269583978256</v>
      </c>
      <c r="AE2316" s="34">
        <f t="shared" si="950"/>
        <v>5</v>
      </c>
      <c r="AF2316" s="73" t="b">
        <f>COUNTIF('Power Curve'!$D$2:$D$31,AE2316)&gt;0</f>
        <v>1</v>
      </c>
      <c r="AG2316" s="73" t="b">
        <f t="shared" si="951"/>
        <v>0</v>
      </c>
      <c r="AH2316" s="73" t="b">
        <f t="shared" si="960"/>
        <v>1</v>
      </c>
      <c r="AI2316" s="34" t="str">
        <f t="shared" si="952"/>
        <v>Outer</v>
      </c>
      <c r="AJ2316" s="35" t="str">
        <f t="shared" si="961"/>
        <v>0.2-0.3</v>
      </c>
      <c r="AK2316" s="36" t="str">
        <f t="shared" si="953"/>
        <v>15-16</v>
      </c>
      <c r="AL2316" s="36" t="str">
        <f t="shared" si="954"/>
        <v>Mar</v>
      </c>
      <c r="AM2316" s="35" t="str">
        <f t="shared" si="955"/>
        <v>265-275</v>
      </c>
      <c r="AN2316" s="36" t="str">
        <f t="shared" si="956"/>
        <v>Inner-TI</v>
      </c>
    </row>
    <row r="2317" spans="5:40" x14ac:dyDescent="0.3">
      <c r="E2317" s="12">
        <v>40988.673611111109</v>
      </c>
      <c r="F2317" s="16">
        <v>5.44</v>
      </c>
      <c r="G2317" s="16">
        <v>189.91999435424771</v>
      </c>
      <c r="H2317" s="29">
        <v>1.1834198098471655</v>
      </c>
      <c r="I2317" s="26">
        <v>281.7</v>
      </c>
      <c r="J2317" s="30">
        <v>0.13602941176470587</v>
      </c>
      <c r="K2317" s="31">
        <v>0.34170133834417726</v>
      </c>
      <c r="L2317" s="111">
        <f t="shared" si="936"/>
        <v>0.2</v>
      </c>
      <c r="M2317" s="112">
        <f t="shared" si="937"/>
        <v>0.14000000000000001</v>
      </c>
      <c r="N2317" s="112" t="b">
        <f t="shared" si="938"/>
        <v>1</v>
      </c>
      <c r="O2317" s="112" t="b">
        <f t="shared" si="939"/>
        <v>1</v>
      </c>
      <c r="P2317" s="113">
        <f t="shared" si="940"/>
        <v>2</v>
      </c>
      <c r="Q2317" s="113">
        <f t="shared" si="941"/>
        <v>12</v>
      </c>
      <c r="R2317" s="114" t="str">
        <f t="shared" si="957"/>
        <v>0.2-0.14</v>
      </c>
      <c r="S2317" s="127">
        <f t="shared" si="942"/>
        <v>3.995737517900385E-2</v>
      </c>
      <c r="T2317" s="112" t="b">
        <f t="shared" si="943"/>
        <v>1</v>
      </c>
      <c r="U2317" s="22">
        <f t="shared" si="944"/>
        <v>5.3777401699278533</v>
      </c>
      <c r="V2317" s="22">
        <f t="shared" si="945"/>
        <v>0.18919705494756051</v>
      </c>
      <c r="W2317" s="81">
        <f t="shared" si="946"/>
        <v>6</v>
      </c>
      <c r="X2317" s="22">
        <f t="shared" si="947"/>
        <v>0.34848359900562342</v>
      </c>
      <c r="Y2317" s="3">
        <f>IF(U2317&gt;'Power Curve'!$C$37,0,INDEX(Ci,$W2317,1)*POWER(1-X2317,3)+INDEX(Ci,$W2317,2)*3*X2317*POWER(1-X2317,2)+INDEX(Ci,$W2317,3)*3*POWER(X2317,2)*(1-X2317)+INDEX(Ci,$W2317,4)*POWER(X2317,3))</f>
        <v>263.58801159220337</v>
      </c>
      <c r="Z2317" s="3">
        <f t="shared" si="948"/>
        <v>274.12029666408068</v>
      </c>
      <c r="AA2317" s="3">
        <f t="shared" si="949"/>
        <v>189.91999435424771</v>
      </c>
      <c r="AB2317" s="3">
        <f t="shared" si="958"/>
        <v>84.200302309832978</v>
      </c>
      <c r="AC2317" s="3">
        <f t="shared" si="959"/>
        <v>84.200302309832978</v>
      </c>
      <c r="AE2317" s="34">
        <f t="shared" si="950"/>
        <v>5</v>
      </c>
      <c r="AF2317" s="73" t="b">
        <f>COUNTIF('Power Curve'!$D$2:$D$31,AE2317)&gt;0</f>
        <v>1</v>
      </c>
      <c r="AG2317" s="73" t="b">
        <f t="shared" si="951"/>
        <v>0</v>
      </c>
      <c r="AH2317" s="73" t="b">
        <f t="shared" si="960"/>
        <v>1</v>
      </c>
      <c r="AI2317" s="34" t="str">
        <f t="shared" si="952"/>
        <v>Outer</v>
      </c>
      <c r="AJ2317" s="35" t="str">
        <f t="shared" si="961"/>
        <v>0.1-0.2</v>
      </c>
      <c r="AK2317" s="36" t="str">
        <f t="shared" si="953"/>
        <v>16-17</v>
      </c>
      <c r="AL2317" s="36" t="str">
        <f t="shared" si="954"/>
        <v>Mar</v>
      </c>
      <c r="AM2317" s="35" t="str">
        <f t="shared" si="955"/>
        <v>275-285</v>
      </c>
      <c r="AN2317" s="36" t="str">
        <f t="shared" si="956"/>
        <v>Inner-TI</v>
      </c>
    </row>
    <row r="2318" spans="5:40" x14ac:dyDescent="0.3">
      <c r="E2318" s="12">
        <v>40988.680555555555</v>
      </c>
      <c r="F2318" s="16">
        <v>5.01</v>
      </c>
      <c r="G2318" s="16">
        <v>224.64001083374001</v>
      </c>
      <c r="H2318" s="29">
        <v>1.1835062254652027</v>
      </c>
      <c r="I2318" s="26">
        <v>276.3</v>
      </c>
      <c r="J2318" s="30">
        <v>0.11976047904191617</v>
      </c>
      <c r="K2318" s="31">
        <v>0.21745863571437693</v>
      </c>
      <c r="L2318" s="111">
        <f t="shared" si="936"/>
        <v>0.1</v>
      </c>
      <c r="M2318" s="112">
        <f t="shared" si="937"/>
        <v>0.12</v>
      </c>
      <c r="N2318" s="112" t="b">
        <f t="shared" si="938"/>
        <v>1</v>
      </c>
      <c r="O2318" s="112" t="b">
        <f t="shared" si="939"/>
        <v>1</v>
      </c>
      <c r="P2318" s="113">
        <f t="shared" si="940"/>
        <v>1</v>
      </c>
      <c r="Q2318" s="113">
        <f t="shared" si="941"/>
        <v>14</v>
      </c>
      <c r="R2318" s="114" t="str">
        <f t="shared" si="957"/>
        <v>0.1-0.12</v>
      </c>
      <c r="S2318" s="127">
        <f t="shared" si="942"/>
        <v>8.9737386733008944E-3</v>
      </c>
      <c r="T2318" s="112" t="b">
        <f t="shared" si="943"/>
        <v>1</v>
      </c>
      <c r="U2318" s="22">
        <f t="shared" si="944"/>
        <v>4.952781991319565</v>
      </c>
      <c r="V2318" s="22">
        <f t="shared" si="945"/>
        <v>0.12351839855708459</v>
      </c>
      <c r="W2318" s="81">
        <f t="shared" si="946"/>
        <v>5</v>
      </c>
      <c r="X2318" s="22">
        <f t="shared" si="947"/>
        <v>0.91386508857109505</v>
      </c>
      <c r="Y2318" s="3">
        <f>IF(U2318&gt;'Power Curve'!$C$37,0,INDEX(Ci,$W2318,1)*POWER(1-X2318,3)+INDEX(Ci,$W2318,2)*3*X2318*POWER(1-X2318,2)+INDEX(Ci,$W2318,3)*3*POWER(X2318,2)*(1-X2318)+INDEX(Ci,$W2318,4)*POWER(X2318,3))</f>
        <v>199.38559845030082</v>
      </c>
      <c r="Z2318" s="3">
        <f t="shared" si="948"/>
        <v>201.17483270601352</v>
      </c>
      <c r="AA2318" s="3">
        <f t="shared" si="949"/>
        <v>224.64001083374001</v>
      </c>
      <c r="AB2318" s="3">
        <f t="shared" si="958"/>
        <v>-23.465178127726489</v>
      </c>
      <c r="AC2318" s="3">
        <f t="shared" si="959"/>
        <v>23.465178127726489</v>
      </c>
      <c r="AE2318" s="34">
        <f t="shared" si="950"/>
        <v>5</v>
      </c>
      <c r="AF2318" s="73" t="b">
        <f>COUNTIF('Power Curve'!$D$2:$D$31,AE2318)&gt;0</f>
        <v>1</v>
      </c>
      <c r="AG2318" s="73" t="b">
        <f t="shared" si="951"/>
        <v>0</v>
      </c>
      <c r="AH2318" s="73" t="b">
        <f t="shared" si="960"/>
        <v>1</v>
      </c>
      <c r="AI2318" s="34" t="str">
        <f t="shared" si="952"/>
        <v>Inner</v>
      </c>
      <c r="AJ2318" s="35" t="str">
        <f t="shared" si="961"/>
        <v>0.1-0.2</v>
      </c>
      <c r="AK2318" s="36" t="str">
        <f t="shared" si="953"/>
        <v>16-17</v>
      </c>
      <c r="AL2318" s="36" t="str">
        <f t="shared" si="954"/>
        <v>Mar</v>
      </c>
      <c r="AM2318" s="35" t="str">
        <f t="shared" si="955"/>
        <v>275-285</v>
      </c>
      <c r="AN2318" s="36" t="str">
        <f t="shared" si="956"/>
        <v>Inner-TI</v>
      </c>
    </row>
    <row r="2319" spans="5:40" x14ac:dyDescent="0.3">
      <c r="E2319" s="12">
        <v>40988.694444444445</v>
      </c>
      <c r="F2319" s="16">
        <v>5.12</v>
      </c>
      <c r="G2319" s="16">
        <v>218.79000473022512</v>
      </c>
      <c r="H2319" s="29">
        <v>1.1830742732763184</v>
      </c>
      <c r="I2319" s="26">
        <v>275.39999999999998</v>
      </c>
      <c r="J2319" s="30">
        <v>0.125</v>
      </c>
      <c r="K2319" s="31">
        <v>0.2385566692924716</v>
      </c>
      <c r="L2319" s="111">
        <f t="shared" si="936"/>
        <v>0.1</v>
      </c>
      <c r="M2319" s="112">
        <f t="shared" si="937"/>
        <v>0.13</v>
      </c>
      <c r="N2319" s="112" t="b">
        <f t="shared" si="938"/>
        <v>1</v>
      </c>
      <c r="O2319" s="112" t="b">
        <f t="shared" si="939"/>
        <v>1</v>
      </c>
      <c r="P2319" s="113">
        <f t="shared" si="940"/>
        <v>1</v>
      </c>
      <c r="Q2319" s="113">
        <f t="shared" si="941"/>
        <v>13</v>
      </c>
      <c r="R2319" s="114" t="str">
        <f t="shared" si="957"/>
        <v>0.1-0.13</v>
      </c>
      <c r="S2319" s="127">
        <f t="shared" si="942"/>
        <v>4.827591189261813E-2</v>
      </c>
      <c r="T2319" s="112" t="b">
        <f t="shared" si="943"/>
        <v>1</v>
      </c>
      <c r="U2319" s="22">
        <f t="shared" si="944"/>
        <v>5.0609098531266561</v>
      </c>
      <c r="V2319" s="22">
        <f t="shared" si="945"/>
        <v>0.14022990815815264</v>
      </c>
      <c r="W2319" s="81">
        <f t="shared" si="946"/>
        <v>6</v>
      </c>
      <c r="X2319" s="22">
        <f t="shared" si="947"/>
        <v>3.2693197618082134E-2</v>
      </c>
      <c r="Y2319" s="3">
        <f>IF(U2319&gt;'Power Curve'!$C$37,0,INDEX(Ci,$W2319,1)*POWER(1-X2319,3)+INDEX(Ci,$W2319,2)*3*X2319*POWER(1-X2319,2)+INDEX(Ci,$W2319,3)*3*POWER(X2319,2)*(1-X2319)+INDEX(Ci,$W2319,4)*POWER(X2319,3))</f>
        <v>216.51478485070942</v>
      </c>
      <c r="Z2319" s="3">
        <f t="shared" si="948"/>
        <v>226.96723352761146</v>
      </c>
      <c r="AA2319" s="3">
        <f t="shared" si="949"/>
        <v>218.79000473022512</v>
      </c>
      <c r="AB2319" s="3">
        <f t="shared" si="958"/>
        <v>8.1772287973863342</v>
      </c>
      <c r="AC2319" s="3">
        <f t="shared" si="959"/>
        <v>8.1772287973863342</v>
      </c>
      <c r="AE2319" s="34">
        <f t="shared" si="950"/>
        <v>5</v>
      </c>
      <c r="AF2319" s="73" t="b">
        <f>COUNTIF('Power Curve'!$D$2:$D$31,AE2319)&gt;0</f>
        <v>1</v>
      </c>
      <c r="AG2319" s="73" t="b">
        <f t="shared" si="951"/>
        <v>0</v>
      </c>
      <c r="AH2319" s="73" t="b">
        <f t="shared" si="960"/>
        <v>1</v>
      </c>
      <c r="AI2319" s="34" t="str">
        <f t="shared" si="952"/>
        <v>Inner</v>
      </c>
      <c r="AJ2319" s="35" t="str">
        <f t="shared" si="961"/>
        <v>0.1-0.2</v>
      </c>
      <c r="AK2319" s="36" t="str">
        <f t="shared" si="953"/>
        <v>16-17</v>
      </c>
      <c r="AL2319" s="36" t="str">
        <f t="shared" si="954"/>
        <v>Mar</v>
      </c>
      <c r="AM2319" s="35" t="str">
        <f t="shared" si="955"/>
        <v>275-285</v>
      </c>
      <c r="AN2319" s="36" t="str">
        <f t="shared" si="956"/>
        <v>Inner-TI</v>
      </c>
    </row>
    <row r="2320" spans="5:40" x14ac:dyDescent="0.3">
      <c r="E2320" s="12">
        <v>40988.701388888891</v>
      </c>
      <c r="F2320" s="16">
        <v>4.54</v>
      </c>
      <c r="G2320" s="16">
        <v>109.1199951171874</v>
      </c>
      <c r="H2320" s="29">
        <v>1.1846460011092914</v>
      </c>
      <c r="I2320" s="26">
        <v>285.89999999999998</v>
      </c>
      <c r="J2320" s="30">
        <v>0.1960352422907489</v>
      </c>
      <c r="K2320" s="31">
        <v>0.16086416328076872</v>
      </c>
      <c r="L2320" s="111">
        <f t="shared" si="936"/>
        <v>0.1</v>
      </c>
      <c r="M2320" s="112">
        <f t="shared" si="937"/>
        <v>0.2</v>
      </c>
      <c r="N2320" s="112" t="b">
        <f t="shared" si="938"/>
        <v>1</v>
      </c>
      <c r="O2320" s="112" t="b">
        <f t="shared" si="939"/>
        <v>1</v>
      </c>
      <c r="P2320" s="113">
        <f t="shared" si="940"/>
        <v>1</v>
      </c>
      <c r="Q2320" s="113">
        <f t="shared" si="941"/>
        <v>6</v>
      </c>
      <c r="R2320" s="114" t="str">
        <f t="shared" si="957"/>
        <v>0.1-0.2</v>
      </c>
      <c r="S2320" s="127">
        <f t="shared" si="942"/>
        <v>-1.1982732634733654E-2</v>
      </c>
      <c r="T2320" s="112" t="b">
        <f t="shared" si="943"/>
        <v>1</v>
      </c>
      <c r="U2320" s="22">
        <f t="shared" si="944"/>
        <v>4.4895900571952803</v>
      </c>
      <c r="V2320" s="22">
        <f t="shared" si="945"/>
        <v>5.1930592002052661E-2</v>
      </c>
      <c r="W2320" s="81">
        <f t="shared" si="946"/>
        <v>5</v>
      </c>
      <c r="X2320" s="22">
        <f t="shared" si="947"/>
        <v>0.38421444166804003</v>
      </c>
      <c r="Y2320" s="3">
        <f>IF(U2320&gt;'Power Curve'!$C$37,0,INDEX(Ci,$W2320,1)*POWER(1-X2320,3)+INDEX(Ci,$W2320,2)*3*X2320*POWER(1-X2320,2)+INDEX(Ci,$W2320,3)*3*POWER(X2320,2)*(1-X2320)+INDEX(Ci,$W2320,4)*POWER(X2320,3))</f>
        <v>119.96983236544665</v>
      </c>
      <c r="Z2320" s="3">
        <f t="shared" si="948"/>
        <v>118.53226593997768</v>
      </c>
      <c r="AA2320" s="3">
        <f t="shared" si="949"/>
        <v>109.1199951171874</v>
      </c>
      <c r="AB2320" s="3">
        <f t="shared" si="958"/>
        <v>9.4122708227902763</v>
      </c>
      <c r="AC2320" s="3">
        <f t="shared" si="959"/>
        <v>9.4122708227902763</v>
      </c>
      <c r="AE2320" s="34">
        <f t="shared" si="950"/>
        <v>4</v>
      </c>
      <c r="AF2320" s="73" t="b">
        <f>COUNTIF('Power Curve'!$D$2:$D$31,AE2320)&gt;0</f>
        <v>1</v>
      </c>
      <c r="AG2320" s="73" t="b">
        <f t="shared" si="951"/>
        <v>0</v>
      </c>
      <c r="AH2320" s="73" t="b">
        <f t="shared" si="960"/>
        <v>1</v>
      </c>
      <c r="AI2320" s="34" t="str">
        <f t="shared" si="952"/>
        <v>Outer</v>
      </c>
      <c r="AJ2320" s="35" t="str">
        <f t="shared" si="961"/>
        <v>0.0-0.1</v>
      </c>
      <c r="AK2320" s="36" t="str">
        <f t="shared" si="953"/>
        <v>16-17</v>
      </c>
      <c r="AL2320" s="36" t="str">
        <f t="shared" si="954"/>
        <v>Mar</v>
      </c>
      <c r="AM2320" s="35" t="str">
        <f t="shared" si="955"/>
        <v>285-295</v>
      </c>
      <c r="AN2320" s="36" t="str">
        <f t="shared" si="956"/>
        <v>LWS-HTI</v>
      </c>
    </row>
    <row r="2321" spans="5:40" x14ac:dyDescent="0.3">
      <c r="E2321" s="12">
        <v>40988.715277777781</v>
      </c>
      <c r="F2321" s="16">
        <v>7.93</v>
      </c>
      <c r="G2321" s="16">
        <v>993.06999206542946</v>
      </c>
      <c r="H2321" s="29">
        <v>1.1834353257080292</v>
      </c>
      <c r="I2321" s="26">
        <v>267.2</v>
      </c>
      <c r="J2321" s="30">
        <v>0.16897856242118539</v>
      </c>
      <c r="K2321" s="31">
        <v>0.17721400932365342</v>
      </c>
      <c r="L2321" s="111">
        <f t="shared" si="936"/>
        <v>0.6</v>
      </c>
      <c r="M2321" s="112">
        <f t="shared" si="937"/>
        <v>0.17</v>
      </c>
      <c r="N2321" s="112" t="b">
        <f t="shared" si="938"/>
        <v>1</v>
      </c>
      <c r="O2321" s="112" t="b">
        <f t="shared" si="939"/>
        <v>1</v>
      </c>
      <c r="P2321" s="113">
        <f t="shared" si="940"/>
        <v>6</v>
      </c>
      <c r="Q2321" s="113">
        <f t="shared" si="941"/>
        <v>9</v>
      </c>
      <c r="R2321" s="114" t="str">
        <f t="shared" si="957"/>
        <v>0.6-0.17</v>
      </c>
      <c r="S2321" s="127">
        <f t="shared" si="942"/>
        <v>1.9645999686223482E-2</v>
      </c>
      <c r="T2321" s="112" t="b">
        <f t="shared" si="943"/>
        <v>1</v>
      </c>
      <c r="U2321" s="22">
        <f t="shared" si="944"/>
        <v>7.8392768239337309</v>
      </c>
      <c r="V2321" s="22">
        <f t="shared" si="945"/>
        <v>0.56963547978379836</v>
      </c>
      <c r="W2321" s="81">
        <f t="shared" si="946"/>
        <v>8</v>
      </c>
      <c r="X2321" s="22">
        <f t="shared" si="947"/>
        <v>0.82949316135606954</v>
      </c>
      <c r="Y2321" s="3">
        <f>IF(U2321&gt;'Power Curve'!$C$37,0,INDEX(Ci,$W2321,1)*POWER(1-X2321,3)+INDEX(Ci,$W2321,2)*3*X2321*POWER(1-X2321,2)+INDEX(Ci,$W2321,3)*3*POWER(X2321,2)*(1-X2321)+INDEX(Ci,$W2321,4)*POWER(X2321,3))</f>
        <v>830.38534324341686</v>
      </c>
      <c r="Z2321" s="3">
        <f t="shared" si="948"/>
        <v>846.69909343622157</v>
      </c>
      <c r="AA2321" s="3">
        <f t="shared" si="949"/>
        <v>993.06999206542946</v>
      </c>
      <c r="AB2321" s="3">
        <f t="shared" si="958"/>
        <v>-146.37089862920789</v>
      </c>
      <c r="AC2321" s="3">
        <f t="shared" si="959"/>
        <v>146.37089862920789</v>
      </c>
      <c r="AE2321" s="34">
        <f t="shared" si="950"/>
        <v>8</v>
      </c>
      <c r="AF2321" s="73" t="b">
        <f>COUNTIF('Power Curve'!$D$2:$D$31,AE2321)&gt;0</f>
        <v>1</v>
      </c>
      <c r="AG2321" s="73" t="b">
        <f t="shared" si="951"/>
        <v>0</v>
      </c>
      <c r="AH2321" s="73" t="b">
        <f t="shared" si="960"/>
        <v>1</v>
      </c>
      <c r="AI2321" s="34" t="str">
        <f t="shared" si="952"/>
        <v>Outer</v>
      </c>
      <c r="AJ2321" s="35" t="str">
        <f t="shared" si="961"/>
        <v>0.5-0.6</v>
      </c>
      <c r="AK2321" s="36" t="str">
        <f t="shared" si="953"/>
        <v>17-18</v>
      </c>
      <c r="AL2321" s="36" t="str">
        <f t="shared" si="954"/>
        <v>Mar</v>
      </c>
      <c r="AM2321" s="35" t="str">
        <f t="shared" si="955"/>
        <v>265-275</v>
      </c>
      <c r="AN2321" s="36" t="str">
        <f t="shared" si="956"/>
        <v>HWS-HTI</v>
      </c>
    </row>
    <row r="2322" spans="5:40" x14ac:dyDescent="0.3">
      <c r="E2322" s="12">
        <v>40988.722222222219</v>
      </c>
      <c r="F2322" s="16">
        <v>7.21</v>
      </c>
      <c r="G2322" s="16">
        <v>955.88998413085915</v>
      </c>
      <c r="H2322" s="29">
        <v>1.1846027200866274</v>
      </c>
      <c r="I2322" s="26">
        <v>265</v>
      </c>
      <c r="J2322" s="30">
        <v>0.20110957004160887</v>
      </c>
      <c r="K2322" s="31">
        <v>3.9973370577570923E-2</v>
      </c>
      <c r="L2322" s="111">
        <f t="shared" si="936"/>
        <v>0.5</v>
      </c>
      <c r="M2322" s="112">
        <f t="shared" si="937"/>
        <v>0.2</v>
      </c>
      <c r="N2322" s="112" t="b">
        <f t="shared" si="938"/>
        <v>1</v>
      </c>
      <c r="O2322" s="112" t="b">
        <f t="shared" si="939"/>
        <v>1</v>
      </c>
      <c r="P2322" s="113">
        <f t="shared" si="940"/>
        <v>5</v>
      </c>
      <c r="Q2322" s="113">
        <f t="shared" si="941"/>
        <v>6</v>
      </c>
      <c r="R2322" s="114" t="str">
        <f t="shared" si="957"/>
        <v>0.5-0.2</v>
      </c>
      <c r="S2322" s="127">
        <f t="shared" si="942"/>
        <v>7.6968855082678062E-2</v>
      </c>
      <c r="T2322" s="112" t="b">
        <f t="shared" si="943"/>
        <v>1</v>
      </c>
      <c r="U2322" s="22">
        <f t="shared" si="944"/>
        <v>7.1298568492903414</v>
      </c>
      <c r="V2322" s="22">
        <f t="shared" si="945"/>
        <v>0.45999233583082172</v>
      </c>
      <c r="W2322" s="81">
        <f t="shared" si="946"/>
        <v>8</v>
      </c>
      <c r="X2322" s="22">
        <f t="shared" si="947"/>
        <v>0.1154753198930233</v>
      </c>
      <c r="Y2322" s="3">
        <f>IF(U2322&gt;'Power Curve'!$C$37,0,INDEX(Ci,$W2322,1)*POWER(1-X2322,3)+INDEX(Ci,$W2322,2)*3*X2322*POWER(1-X2322,2)+INDEX(Ci,$W2322,3)*3*POWER(X2322,2)*(1-X2322)+INDEX(Ci,$W2322,4)*POWER(X2322,3))</f>
        <v>630.19926151776599</v>
      </c>
      <c r="Z2322" s="3">
        <f t="shared" si="948"/>
        <v>678.7049771507377</v>
      </c>
      <c r="AA2322" s="3">
        <f t="shared" si="949"/>
        <v>955.88998413085915</v>
      </c>
      <c r="AB2322" s="3">
        <f t="shared" si="958"/>
        <v>-277.18500698012144</v>
      </c>
      <c r="AC2322" s="3">
        <f t="shared" si="959"/>
        <v>277.18500698012144</v>
      </c>
      <c r="AE2322" s="34">
        <f t="shared" si="950"/>
        <v>7</v>
      </c>
      <c r="AF2322" s="73" t="b">
        <f>COUNTIF('Power Curve'!$D$2:$D$31,AE2322)&gt;0</f>
        <v>1</v>
      </c>
      <c r="AG2322" s="73" t="b">
        <f t="shared" si="951"/>
        <v>0</v>
      </c>
      <c r="AH2322" s="73" t="b">
        <f t="shared" si="960"/>
        <v>1</v>
      </c>
      <c r="AI2322" s="34" t="str">
        <f t="shared" si="952"/>
        <v>Outer</v>
      </c>
      <c r="AJ2322" s="35" t="str">
        <f t="shared" si="961"/>
        <v>0.4-0.5</v>
      </c>
      <c r="AK2322" s="36" t="str">
        <f t="shared" si="953"/>
        <v>17-18</v>
      </c>
      <c r="AL2322" s="36" t="str">
        <f t="shared" si="954"/>
        <v>Mar</v>
      </c>
      <c r="AM2322" s="35" t="str">
        <f t="shared" si="955"/>
        <v>265-275</v>
      </c>
      <c r="AN2322" s="36" t="str">
        <f t="shared" si="956"/>
        <v>LWS-HTI</v>
      </c>
    </row>
    <row r="2323" spans="5:40" x14ac:dyDescent="0.3">
      <c r="E2323" s="12">
        <v>40988.743055555555</v>
      </c>
      <c r="F2323" s="16">
        <v>8.7200000000000006</v>
      </c>
      <c r="G2323" s="16">
        <v>1028.9800186157227</v>
      </c>
      <c r="H2323" s="29">
        <v>1.1818823738795192</v>
      </c>
      <c r="I2323" s="26">
        <v>274</v>
      </c>
      <c r="J2323" s="30">
        <v>0.11009174311926605</v>
      </c>
      <c r="K2323" s="31">
        <v>0.29768636881849192</v>
      </c>
      <c r="L2323" s="111">
        <f t="shared" si="936"/>
        <v>0.70000000000000007</v>
      </c>
      <c r="M2323" s="112">
        <f t="shared" si="937"/>
        <v>0.11</v>
      </c>
      <c r="N2323" s="112" t="b">
        <f t="shared" si="938"/>
        <v>1</v>
      </c>
      <c r="O2323" s="112" t="b">
        <f t="shared" si="939"/>
        <v>1</v>
      </c>
      <c r="P2323" s="113">
        <f t="shared" si="940"/>
        <v>7.0000000000000009</v>
      </c>
      <c r="Q2323" s="113">
        <f t="shared" si="941"/>
        <v>15</v>
      </c>
      <c r="R2323" s="114" t="str">
        <f t="shared" si="957"/>
        <v>0.7-0.11</v>
      </c>
      <c r="S2323" s="127">
        <f t="shared" si="942"/>
        <v>-5.1188842505708954E-3</v>
      </c>
      <c r="T2323" s="112" t="b">
        <f t="shared" si="943"/>
        <v>1</v>
      </c>
      <c r="U2323" s="22">
        <f t="shared" si="944"/>
        <v>8.6164665683182005</v>
      </c>
      <c r="V2323" s="22">
        <f t="shared" si="945"/>
        <v>0.68975266011151404</v>
      </c>
      <c r="W2323" s="81">
        <f t="shared" si="946"/>
        <v>9</v>
      </c>
      <c r="X2323" s="22">
        <f t="shared" si="947"/>
        <v>0.60750637807733188</v>
      </c>
      <c r="Y2323" s="3">
        <f>IF(U2323&gt;'Power Curve'!$C$37,0,INDEX(Ci,$W2323,1)*POWER(1-X2323,3)+INDEX(Ci,$W2323,2)*3*X2323*POWER(1-X2323,2)+INDEX(Ci,$W2323,3)*3*POWER(X2323,2)*(1-X2323)+INDEX(Ci,$W2323,4)*POWER(X2323,3))</f>
        <v>1070.263219796441</v>
      </c>
      <c r="Z2323" s="3">
        <f t="shared" si="948"/>
        <v>1064.7846662566596</v>
      </c>
      <c r="AA2323" s="3">
        <f t="shared" si="949"/>
        <v>1028.9800186157227</v>
      </c>
      <c r="AB2323" s="3">
        <f t="shared" si="958"/>
        <v>35.804647640936992</v>
      </c>
      <c r="AC2323" s="3">
        <f t="shared" si="959"/>
        <v>35.804647640936992</v>
      </c>
      <c r="AE2323" s="34">
        <f t="shared" si="950"/>
        <v>9</v>
      </c>
      <c r="AF2323" s="73" t="b">
        <f>COUNTIF('Power Curve'!$D$2:$D$31,AE2323)&gt;0</f>
        <v>1</v>
      </c>
      <c r="AG2323" s="73" t="b">
        <f t="shared" si="951"/>
        <v>0</v>
      </c>
      <c r="AH2323" s="73" t="b">
        <f t="shared" si="960"/>
        <v>1</v>
      </c>
      <c r="AI2323" s="34" t="str">
        <f t="shared" si="952"/>
        <v>Inner</v>
      </c>
      <c r="AJ2323" s="35" t="str">
        <f t="shared" si="961"/>
        <v>0.6-0.7</v>
      </c>
      <c r="AK2323" s="36" t="str">
        <f t="shared" si="953"/>
        <v>17-18</v>
      </c>
      <c r="AL2323" s="36" t="str">
        <f t="shared" si="954"/>
        <v>Mar</v>
      </c>
      <c r="AM2323" s="35" t="str">
        <f t="shared" si="955"/>
        <v>265-275</v>
      </c>
      <c r="AN2323" s="36" t="str">
        <f t="shared" si="956"/>
        <v>Inner-TI</v>
      </c>
    </row>
    <row r="2324" spans="5:40" x14ac:dyDescent="0.3">
      <c r="E2324" s="12">
        <v>40988.75</v>
      </c>
      <c r="F2324" s="16">
        <v>8.6199999999999992</v>
      </c>
      <c r="G2324" s="16">
        <v>1067.0599822998051</v>
      </c>
      <c r="H2324" s="29">
        <v>1.1822702296792986</v>
      </c>
      <c r="I2324" s="26">
        <v>279.10000000000002</v>
      </c>
      <c r="J2324" s="30">
        <v>9.164733178654294E-2</v>
      </c>
      <c r="K2324" s="31">
        <v>0.27134235274454171</v>
      </c>
      <c r="L2324" s="111">
        <f t="shared" si="936"/>
        <v>0.70000000000000007</v>
      </c>
      <c r="M2324" s="112">
        <f t="shared" si="937"/>
        <v>0.09</v>
      </c>
      <c r="N2324" s="112" t="b">
        <f t="shared" si="938"/>
        <v>1</v>
      </c>
      <c r="O2324" s="112" t="b">
        <f t="shared" si="939"/>
        <v>1</v>
      </c>
      <c r="P2324" s="113">
        <f t="shared" si="940"/>
        <v>7.0000000000000009</v>
      </c>
      <c r="Q2324" s="113">
        <f t="shared" si="941"/>
        <v>17</v>
      </c>
      <c r="R2324" s="114" t="str">
        <f t="shared" si="957"/>
        <v>0.7-0.09</v>
      </c>
      <c r="S2324" s="127">
        <f t="shared" si="942"/>
        <v>-1.3720698393030565E-2</v>
      </c>
      <c r="T2324" s="112" t="b">
        <f t="shared" si="943"/>
        <v>1</v>
      </c>
      <c r="U2324" s="22">
        <f t="shared" si="944"/>
        <v>8.5185855164694431</v>
      </c>
      <c r="V2324" s="22">
        <f t="shared" si="945"/>
        <v>0.67462482802091517</v>
      </c>
      <c r="W2324" s="81">
        <f t="shared" si="946"/>
        <v>9</v>
      </c>
      <c r="X2324" s="22">
        <f t="shared" si="947"/>
        <v>0.50966953259905512</v>
      </c>
      <c r="Y2324" s="3">
        <f>IF(U2324&gt;'Power Curve'!$C$37,0,INDEX(Ci,$W2324,1)*POWER(1-X2324,3)+INDEX(Ci,$W2324,2)*3*X2324*POWER(1-X2324,2)+INDEX(Ci,$W2324,3)*3*POWER(X2324,2)*(1-X2324)+INDEX(Ci,$W2324,4)*POWER(X2324,3))</f>
        <v>1038.8540883706391</v>
      </c>
      <c r="Z2324" s="3">
        <f t="shared" si="948"/>
        <v>1024.6002847497389</v>
      </c>
      <c r="AA2324" s="3">
        <f t="shared" si="949"/>
        <v>1067.0599822998051</v>
      </c>
      <c r="AB2324" s="3">
        <f t="shared" si="958"/>
        <v>-42.459697550066267</v>
      </c>
      <c r="AC2324" s="3">
        <f t="shared" si="959"/>
        <v>42.459697550066267</v>
      </c>
      <c r="AE2324" s="34">
        <f t="shared" si="950"/>
        <v>9</v>
      </c>
      <c r="AF2324" s="73" t="b">
        <f>COUNTIF('Power Curve'!$D$2:$D$31,AE2324)&gt;0</f>
        <v>1</v>
      </c>
      <c r="AG2324" s="73" t="b">
        <f t="shared" si="951"/>
        <v>0</v>
      </c>
      <c r="AH2324" s="73" t="b">
        <f t="shared" si="960"/>
        <v>1</v>
      </c>
      <c r="AI2324" s="34" t="str">
        <f t="shared" si="952"/>
        <v>Outer</v>
      </c>
      <c r="AJ2324" s="35" t="str">
        <f t="shared" si="961"/>
        <v>0.6-0.7</v>
      </c>
      <c r="AK2324" s="36" t="str">
        <f t="shared" si="953"/>
        <v>18-19</v>
      </c>
      <c r="AL2324" s="36" t="str">
        <f t="shared" si="954"/>
        <v>Mar</v>
      </c>
      <c r="AM2324" s="35" t="str">
        <f t="shared" si="955"/>
        <v>275-285</v>
      </c>
      <c r="AN2324" s="36" t="str">
        <f t="shared" si="956"/>
        <v>HWS-LTI</v>
      </c>
    </row>
    <row r="2325" spans="5:40" x14ac:dyDescent="0.3">
      <c r="E2325" s="12">
        <v>40988.756944444445</v>
      </c>
      <c r="F2325" s="16">
        <v>8.26</v>
      </c>
      <c r="G2325" s="16">
        <v>920.55998229980514</v>
      </c>
      <c r="H2325" s="29">
        <v>1.181753145329026</v>
      </c>
      <c r="I2325" s="26">
        <v>269.39999999999998</v>
      </c>
      <c r="J2325" s="30">
        <v>9.0799031476997583E-2</v>
      </c>
      <c r="K2325" s="31">
        <v>0.18818019138067271</v>
      </c>
      <c r="L2325" s="111">
        <f t="shared" si="936"/>
        <v>0.6</v>
      </c>
      <c r="M2325" s="112">
        <f t="shared" si="937"/>
        <v>0.09</v>
      </c>
      <c r="N2325" s="112" t="b">
        <f t="shared" si="938"/>
        <v>1</v>
      </c>
      <c r="O2325" s="112" t="b">
        <f t="shared" si="939"/>
        <v>1</v>
      </c>
      <c r="P2325" s="113">
        <f t="shared" si="940"/>
        <v>6</v>
      </c>
      <c r="Q2325" s="113">
        <f t="shared" si="941"/>
        <v>17</v>
      </c>
      <c r="R2325" s="114" t="str">
        <f t="shared" si="957"/>
        <v>0.6-0.09</v>
      </c>
      <c r="S2325" s="127">
        <f t="shared" si="942"/>
        <v>-2.6533940218358566E-2</v>
      </c>
      <c r="T2325" s="112" t="b">
        <f t="shared" si="943"/>
        <v>1</v>
      </c>
      <c r="U2325" s="22">
        <f t="shared" si="944"/>
        <v>8.1616307048562842</v>
      </c>
      <c r="V2325" s="22">
        <f t="shared" si="945"/>
        <v>0.61945631121381106</v>
      </c>
      <c r="W2325" s="81">
        <f t="shared" si="946"/>
        <v>9</v>
      </c>
      <c r="X2325" s="22">
        <f t="shared" si="947"/>
        <v>0.15287593376762451</v>
      </c>
      <c r="Y2325" s="3">
        <f>IF(U2325&gt;'Power Curve'!$C$37,0,INDEX(Ci,$W2325,1)*POWER(1-X2325,3)+INDEX(Ci,$W2325,2)*3*X2325*POWER(1-X2325,2)+INDEX(Ci,$W2325,3)*3*POWER(X2325,2)*(1-X2325)+INDEX(Ci,$W2325,4)*POWER(X2325,3))</f>
        <v>927.0185526141438</v>
      </c>
      <c r="Z2325" s="3">
        <f t="shared" si="948"/>
        <v>902.42109775777089</v>
      </c>
      <c r="AA2325" s="3">
        <f t="shared" si="949"/>
        <v>920.55998229980514</v>
      </c>
      <c r="AB2325" s="3">
        <f t="shared" si="958"/>
        <v>-18.138884542034248</v>
      </c>
      <c r="AC2325" s="3">
        <f t="shared" si="959"/>
        <v>18.138884542034248</v>
      </c>
      <c r="AE2325" s="34">
        <f t="shared" si="950"/>
        <v>8</v>
      </c>
      <c r="AF2325" s="73" t="b">
        <f>COUNTIF('Power Curve'!$D$2:$D$31,AE2325)&gt;0</f>
        <v>1</v>
      </c>
      <c r="AG2325" s="73" t="b">
        <f t="shared" si="951"/>
        <v>0</v>
      </c>
      <c r="AH2325" s="73" t="b">
        <f t="shared" si="960"/>
        <v>1</v>
      </c>
      <c r="AI2325" s="34" t="str">
        <f t="shared" si="952"/>
        <v>Outer</v>
      </c>
      <c r="AJ2325" s="35" t="str">
        <f t="shared" si="961"/>
        <v>0.6-0.7</v>
      </c>
      <c r="AK2325" s="36" t="str">
        <f t="shared" si="953"/>
        <v>18-19</v>
      </c>
      <c r="AL2325" s="36" t="str">
        <f t="shared" si="954"/>
        <v>Mar</v>
      </c>
      <c r="AM2325" s="35" t="str">
        <f t="shared" si="955"/>
        <v>265-275</v>
      </c>
      <c r="AN2325" s="36" t="str">
        <f t="shared" si="956"/>
        <v>HWS-LTI</v>
      </c>
    </row>
    <row r="2326" spans="5:40" x14ac:dyDescent="0.3">
      <c r="E2326" s="12">
        <v>40988.861111111109</v>
      </c>
      <c r="F2326" s="16">
        <v>7.66</v>
      </c>
      <c r="G2326" s="16">
        <v>744.95001697540306</v>
      </c>
      <c r="H2326" s="29">
        <v>1.1851393754573765</v>
      </c>
      <c r="I2326" s="26">
        <v>271.89999999999998</v>
      </c>
      <c r="J2326" s="30">
        <v>0.12793733681462141</v>
      </c>
      <c r="K2326" s="31">
        <v>0.17565805209877991</v>
      </c>
      <c r="L2326" s="111">
        <f t="shared" si="936"/>
        <v>0.5</v>
      </c>
      <c r="M2326" s="112">
        <f t="shared" si="937"/>
        <v>0.13</v>
      </c>
      <c r="N2326" s="112" t="b">
        <f t="shared" si="938"/>
        <v>1</v>
      </c>
      <c r="O2326" s="112" t="b">
        <f t="shared" si="939"/>
        <v>1</v>
      </c>
      <c r="P2326" s="113">
        <f t="shared" si="940"/>
        <v>5</v>
      </c>
      <c r="Q2326" s="113">
        <f t="shared" si="941"/>
        <v>13</v>
      </c>
      <c r="R2326" s="114" t="str">
        <f t="shared" si="957"/>
        <v>0.5-0.13</v>
      </c>
      <c r="S2326" s="127">
        <f t="shared" si="942"/>
        <v>1.7080752491931649E-2</v>
      </c>
      <c r="T2326" s="112" t="b">
        <f t="shared" si="943"/>
        <v>1</v>
      </c>
      <c r="U2326" s="22">
        <f t="shared" si="944"/>
        <v>7.5759985446506173</v>
      </c>
      <c r="V2326" s="22">
        <f t="shared" si="945"/>
        <v>0.52894497302207222</v>
      </c>
      <c r="W2326" s="81">
        <f t="shared" si="946"/>
        <v>8</v>
      </c>
      <c r="X2326" s="22">
        <f t="shared" si="947"/>
        <v>0.56450853250863664</v>
      </c>
      <c r="Y2326" s="3">
        <f>IF(U2326&gt;'Power Curve'!$C$37,0,INDEX(Ci,$W2326,1)*POWER(1-X2326,3)+INDEX(Ci,$W2326,2)*3*X2326*POWER(1-X2326,2)+INDEX(Ci,$W2326,3)*3*POWER(X2326,2)*(1-X2326)+INDEX(Ci,$W2326,4)*POWER(X2326,3))</f>
        <v>753.6036245478947</v>
      </c>
      <c r="Z2326" s="3">
        <f t="shared" si="948"/>
        <v>766.47574153581991</v>
      </c>
      <c r="AA2326" s="3">
        <f t="shared" si="949"/>
        <v>744.95001697540306</v>
      </c>
      <c r="AB2326" s="3">
        <f t="shared" si="958"/>
        <v>21.525724560416847</v>
      </c>
      <c r="AC2326" s="3">
        <f t="shared" si="959"/>
        <v>21.525724560416847</v>
      </c>
      <c r="AE2326" s="34">
        <f t="shared" si="950"/>
        <v>8</v>
      </c>
      <c r="AF2326" s="73" t="b">
        <f>COUNTIF('Power Curve'!$D$2:$D$31,AE2326)&gt;0</f>
        <v>1</v>
      </c>
      <c r="AG2326" s="73" t="b">
        <f t="shared" si="951"/>
        <v>0</v>
      </c>
      <c r="AH2326" s="73" t="b">
        <f t="shared" si="960"/>
        <v>1</v>
      </c>
      <c r="AI2326" s="34" t="str">
        <f t="shared" si="952"/>
        <v>Inner</v>
      </c>
      <c r="AJ2326" s="35" t="str">
        <f t="shared" si="961"/>
        <v>0.5-0.6</v>
      </c>
      <c r="AK2326" s="36" t="str">
        <f t="shared" si="953"/>
        <v>20-21</v>
      </c>
      <c r="AL2326" s="36" t="str">
        <f t="shared" si="954"/>
        <v>Mar</v>
      </c>
      <c r="AM2326" s="35" t="str">
        <f t="shared" si="955"/>
        <v>265-275</v>
      </c>
      <c r="AN2326" s="36" t="str">
        <f t="shared" si="956"/>
        <v>Inner-TI</v>
      </c>
    </row>
    <row r="2327" spans="5:40" x14ac:dyDescent="0.3">
      <c r="E2327" s="12">
        <v>40988.868055555555</v>
      </c>
      <c r="F2327" s="16">
        <v>7.17</v>
      </c>
      <c r="G2327" s="16">
        <v>638.54000735282921</v>
      </c>
      <c r="H2327" s="29">
        <v>1.1854423583571876</v>
      </c>
      <c r="I2327" s="26">
        <v>280.60000000000002</v>
      </c>
      <c r="J2327" s="30">
        <v>0.1394700139470014</v>
      </c>
      <c r="K2327" s="31">
        <v>0.27108643655901615</v>
      </c>
      <c r="L2327" s="111">
        <f t="shared" si="936"/>
        <v>0.5</v>
      </c>
      <c r="M2327" s="112">
        <f t="shared" si="937"/>
        <v>0.14000000000000001</v>
      </c>
      <c r="N2327" s="112" t="b">
        <f t="shared" si="938"/>
        <v>1</v>
      </c>
      <c r="O2327" s="112" t="b">
        <f t="shared" si="939"/>
        <v>1</v>
      </c>
      <c r="P2327" s="113">
        <f t="shared" si="940"/>
        <v>5</v>
      </c>
      <c r="Q2327" s="113">
        <f t="shared" si="941"/>
        <v>12</v>
      </c>
      <c r="R2327" s="114" t="str">
        <f t="shared" si="957"/>
        <v>0.5-0.14</v>
      </c>
      <c r="S2327" s="127">
        <f t="shared" si="942"/>
        <v>9.3358922793565797E-3</v>
      </c>
      <c r="T2327" s="112" t="b">
        <f t="shared" si="943"/>
        <v>1</v>
      </c>
      <c r="U2327" s="22">
        <f t="shared" si="944"/>
        <v>7.091976261513862</v>
      </c>
      <c r="V2327" s="22">
        <f t="shared" si="945"/>
        <v>0.45413776887887242</v>
      </c>
      <c r="W2327" s="81">
        <f t="shared" si="946"/>
        <v>8</v>
      </c>
      <c r="X2327" s="22">
        <f t="shared" si="947"/>
        <v>7.7349221835085982E-2</v>
      </c>
      <c r="Y2327" s="3">
        <f>IF(U2327&gt;'Power Curve'!$C$37,0,INDEX(Ci,$W2327,1)*POWER(1-X2327,3)+INDEX(Ci,$W2327,2)*3*X2327*POWER(1-X2327,2)+INDEX(Ci,$W2327,3)*3*POWER(X2327,2)*(1-X2327)+INDEX(Ci,$W2327,4)*POWER(X2327,3))</f>
        <v>620.23777030766178</v>
      </c>
      <c r="Z2327" s="3">
        <f t="shared" si="948"/>
        <v>626.02824331884233</v>
      </c>
      <c r="AA2327" s="3">
        <f t="shared" si="949"/>
        <v>638.54000735282921</v>
      </c>
      <c r="AB2327" s="3">
        <f t="shared" si="958"/>
        <v>-12.511764033986879</v>
      </c>
      <c r="AC2327" s="3">
        <f t="shared" si="959"/>
        <v>12.511764033986879</v>
      </c>
      <c r="AE2327" s="34">
        <f t="shared" si="950"/>
        <v>7</v>
      </c>
      <c r="AF2327" s="73" t="b">
        <f>COUNTIF('Power Curve'!$D$2:$D$31,AE2327)&gt;0</f>
        <v>1</v>
      </c>
      <c r="AG2327" s="73" t="b">
        <f t="shared" si="951"/>
        <v>0</v>
      </c>
      <c r="AH2327" s="73" t="b">
        <f t="shared" si="960"/>
        <v>1</v>
      </c>
      <c r="AI2327" s="34" t="str">
        <f t="shared" si="952"/>
        <v>Inner</v>
      </c>
      <c r="AJ2327" s="35" t="str">
        <f t="shared" si="961"/>
        <v>0.4-0.5</v>
      </c>
      <c r="AK2327" s="36" t="str">
        <f t="shared" si="953"/>
        <v>20-21</v>
      </c>
      <c r="AL2327" s="36" t="str">
        <f t="shared" si="954"/>
        <v>Mar</v>
      </c>
      <c r="AM2327" s="35" t="str">
        <f t="shared" si="955"/>
        <v>275-285</v>
      </c>
      <c r="AN2327" s="36" t="str">
        <f t="shared" si="956"/>
        <v>Inner-TI</v>
      </c>
    </row>
    <row r="2328" spans="5:40" x14ac:dyDescent="0.3">
      <c r="E2328" s="12">
        <v>40988.875</v>
      </c>
      <c r="F2328" s="16">
        <v>6.73</v>
      </c>
      <c r="G2328" s="16">
        <v>589.37002182006813</v>
      </c>
      <c r="H2328" s="29">
        <v>1.186236984188944</v>
      </c>
      <c r="I2328" s="26">
        <v>284</v>
      </c>
      <c r="J2328" s="30">
        <v>0.10549777117384843</v>
      </c>
      <c r="K2328" s="31">
        <v>0.28677614676309776</v>
      </c>
      <c r="L2328" s="111">
        <f t="shared" si="936"/>
        <v>0.4</v>
      </c>
      <c r="M2328" s="112">
        <f t="shared" si="937"/>
        <v>0.11</v>
      </c>
      <c r="N2328" s="112" t="b">
        <f t="shared" si="938"/>
        <v>1</v>
      </c>
      <c r="O2328" s="112" t="b">
        <f t="shared" si="939"/>
        <v>1</v>
      </c>
      <c r="P2328" s="113">
        <f t="shared" si="940"/>
        <v>4</v>
      </c>
      <c r="Q2328" s="113">
        <f t="shared" si="941"/>
        <v>15</v>
      </c>
      <c r="R2328" s="114" t="str">
        <f t="shared" si="957"/>
        <v>0.4-0.11</v>
      </c>
      <c r="S2328" s="127">
        <f t="shared" si="942"/>
        <v>-7.3544994965231711E-3</v>
      </c>
      <c r="T2328" s="112" t="b">
        <f t="shared" si="943"/>
        <v>1</v>
      </c>
      <c r="U2328" s="22">
        <f t="shared" si="944"/>
        <v>6.6582513845571674</v>
      </c>
      <c r="V2328" s="22">
        <f t="shared" si="945"/>
        <v>0.3871041909984993</v>
      </c>
      <c r="W2328" s="81">
        <f t="shared" si="946"/>
        <v>7</v>
      </c>
      <c r="X2328" s="22">
        <f t="shared" si="947"/>
        <v>0.63722133855156748</v>
      </c>
      <c r="Y2328" s="3">
        <f>IF(U2328&gt;'Power Curve'!$C$37,0,INDEX(Ci,$W2328,1)*POWER(1-X2328,3)+INDEX(Ci,$W2328,2)*3*X2328*POWER(1-X2328,2)+INDEX(Ci,$W2328,3)*3*POWER(X2328,2)*(1-X2328)+INDEX(Ci,$W2328,4)*POWER(X2328,3))</f>
        <v>509.4696595804287</v>
      </c>
      <c r="Z2328" s="3">
        <f t="shared" si="948"/>
        <v>505.72276522555057</v>
      </c>
      <c r="AA2328" s="3">
        <f t="shared" si="949"/>
        <v>589.37002182006813</v>
      </c>
      <c r="AB2328" s="3">
        <f t="shared" si="958"/>
        <v>-83.647256594517557</v>
      </c>
      <c r="AC2328" s="3">
        <f t="shared" si="959"/>
        <v>83.647256594517557</v>
      </c>
      <c r="AE2328" s="34">
        <f t="shared" si="950"/>
        <v>7</v>
      </c>
      <c r="AF2328" s="73" t="b">
        <f>COUNTIF('Power Curve'!$D$2:$D$31,AE2328)&gt;0</f>
        <v>1</v>
      </c>
      <c r="AG2328" s="73" t="b">
        <f t="shared" si="951"/>
        <v>0</v>
      </c>
      <c r="AH2328" s="73" t="b">
        <f t="shared" si="960"/>
        <v>1</v>
      </c>
      <c r="AI2328" s="34" t="str">
        <f t="shared" si="952"/>
        <v>Inner</v>
      </c>
      <c r="AJ2328" s="35" t="str">
        <f t="shared" si="961"/>
        <v>0.3-0.4</v>
      </c>
      <c r="AK2328" s="36" t="str">
        <f t="shared" si="953"/>
        <v>21-22</v>
      </c>
      <c r="AL2328" s="36" t="str">
        <f t="shared" si="954"/>
        <v>Mar</v>
      </c>
      <c r="AM2328" s="35" t="str">
        <f t="shared" si="955"/>
        <v>275-285</v>
      </c>
      <c r="AN2328" s="36" t="str">
        <f t="shared" si="956"/>
        <v>Inner-TI</v>
      </c>
    </row>
    <row r="2329" spans="5:40" x14ac:dyDescent="0.3">
      <c r="E2329" s="12">
        <v>40988.881944444445</v>
      </c>
      <c r="F2329" s="16">
        <v>5.93</v>
      </c>
      <c r="G2329" s="16">
        <v>292.89000320434621</v>
      </c>
      <c r="H2329" s="29">
        <v>1.1864970858622266</v>
      </c>
      <c r="I2329" s="26">
        <v>281.5</v>
      </c>
      <c r="J2329" s="30">
        <v>0.10118043844856661</v>
      </c>
      <c r="K2329" s="31">
        <v>0.19817165475916179</v>
      </c>
      <c r="L2329" s="111">
        <f t="shared" si="936"/>
        <v>0.30000000000000004</v>
      </c>
      <c r="M2329" s="112">
        <f t="shared" si="937"/>
        <v>9.9999999999999992E-2</v>
      </c>
      <c r="N2329" s="112" t="b">
        <f t="shared" si="938"/>
        <v>1</v>
      </c>
      <c r="O2329" s="112" t="b">
        <f t="shared" si="939"/>
        <v>1</v>
      </c>
      <c r="P2329" s="113">
        <f t="shared" si="940"/>
        <v>3.0000000000000004</v>
      </c>
      <c r="Q2329" s="113">
        <f t="shared" si="941"/>
        <v>16</v>
      </c>
      <c r="R2329" s="114" t="str">
        <f t="shared" si="957"/>
        <v>0.3-0.1</v>
      </c>
      <c r="S2329" s="127">
        <f t="shared" si="942"/>
        <v>-1.967349151230606E-2</v>
      </c>
      <c r="T2329" s="112" t="b">
        <f t="shared" si="943"/>
        <v>1</v>
      </c>
      <c r="U2329" s="22">
        <f t="shared" si="944"/>
        <v>5.8672089589065033</v>
      </c>
      <c r="V2329" s="22">
        <f t="shared" si="945"/>
        <v>0.26484603412587088</v>
      </c>
      <c r="W2329" s="81">
        <f t="shared" si="946"/>
        <v>6</v>
      </c>
      <c r="X2329" s="22">
        <f t="shared" si="947"/>
        <v>0.83634583043226429</v>
      </c>
      <c r="Y2329" s="3">
        <f>IF(U2329&gt;'Power Curve'!$C$37,0,INDEX(Ci,$W2329,1)*POWER(1-X2329,3)+INDEX(Ci,$W2329,2)*3*X2329*POWER(1-X2329,2)+INDEX(Ci,$W2329,3)*3*POWER(X2329,2)*(1-X2329)+INDEX(Ci,$W2329,4)*POWER(X2329,3))</f>
        <v>339.60069097278244</v>
      </c>
      <c r="Z2329" s="3">
        <f t="shared" si="948"/>
        <v>332.91955966135617</v>
      </c>
      <c r="AA2329" s="3">
        <f t="shared" si="949"/>
        <v>292.89000320434621</v>
      </c>
      <c r="AB2329" s="3">
        <f t="shared" si="958"/>
        <v>40.02955645700996</v>
      </c>
      <c r="AC2329" s="3">
        <f t="shared" si="959"/>
        <v>40.02955645700996</v>
      </c>
      <c r="AE2329" s="34">
        <f t="shared" si="950"/>
        <v>6</v>
      </c>
      <c r="AF2329" s="73" t="b">
        <f>COUNTIF('Power Curve'!$D$2:$D$31,AE2329)&gt;0</f>
        <v>1</v>
      </c>
      <c r="AG2329" s="73" t="b">
        <f t="shared" si="951"/>
        <v>0</v>
      </c>
      <c r="AH2329" s="73" t="b">
        <f t="shared" si="960"/>
        <v>1</v>
      </c>
      <c r="AI2329" s="34" t="str">
        <f t="shared" si="952"/>
        <v>Inner</v>
      </c>
      <c r="AJ2329" s="35" t="str">
        <f t="shared" si="961"/>
        <v>0.2-0.3</v>
      </c>
      <c r="AK2329" s="36" t="str">
        <f t="shared" si="953"/>
        <v>21-22</v>
      </c>
      <c r="AL2329" s="36" t="str">
        <f t="shared" si="954"/>
        <v>Mar</v>
      </c>
      <c r="AM2329" s="35" t="str">
        <f t="shared" si="955"/>
        <v>275-285</v>
      </c>
      <c r="AN2329" s="36" t="str">
        <f t="shared" si="956"/>
        <v>Inner-TI</v>
      </c>
    </row>
    <row r="2330" spans="5:40" x14ac:dyDescent="0.3">
      <c r="E2330" s="12">
        <v>40988.888888888891</v>
      </c>
      <c r="F2330" s="16">
        <v>6.96</v>
      </c>
      <c r="G2330" s="16">
        <v>517.64999389648483</v>
      </c>
      <c r="H2330" s="29">
        <v>1.1861069762410048</v>
      </c>
      <c r="I2330" s="26">
        <v>269</v>
      </c>
      <c r="J2330" s="30">
        <v>0.11350574712643678</v>
      </c>
      <c r="K2330" s="31">
        <v>0.12440047926251493</v>
      </c>
      <c r="L2330" s="111">
        <f t="shared" si="936"/>
        <v>0.4</v>
      </c>
      <c r="M2330" s="112">
        <f t="shared" si="937"/>
        <v>0.11</v>
      </c>
      <c r="N2330" s="112" t="b">
        <f t="shared" si="938"/>
        <v>1</v>
      </c>
      <c r="O2330" s="112" t="b">
        <f t="shared" si="939"/>
        <v>1</v>
      </c>
      <c r="P2330" s="113">
        <f t="shared" si="940"/>
        <v>4</v>
      </c>
      <c r="Q2330" s="113">
        <f t="shared" si="941"/>
        <v>15</v>
      </c>
      <c r="R2330" s="114" t="str">
        <f t="shared" si="957"/>
        <v>0.4-0.11</v>
      </c>
      <c r="S2330" s="127">
        <f t="shared" si="942"/>
        <v>-7.3544994965231711E-3</v>
      </c>
      <c r="T2330" s="112" t="b">
        <f t="shared" si="943"/>
        <v>1</v>
      </c>
      <c r="U2330" s="22">
        <f t="shared" si="944"/>
        <v>6.8855477882588172</v>
      </c>
      <c r="V2330" s="22">
        <f t="shared" si="945"/>
        <v>0.42223358289866592</v>
      </c>
      <c r="W2330" s="81">
        <f t="shared" si="946"/>
        <v>7</v>
      </c>
      <c r="X2330" s="22">
        <f t="shared" si="947"/>
        <v>0.86827864500762242</v>
      </c>
      <c r="Y2330" s="3">
        <f>IF(U2330&gt;'Power Curve'!$C$37,0,INDEX(Ci,$W2330,1)*POWER(1-X2330,3)+INDEX(Ci,$W2330,2)*3*X2330*POWER(1-X2330,2)+INDEX(Ci,$W2330,3)*3*POWER(X2330,2)*(1-X2330)+INDEX(Ci,$W2330,4)*POWER(X2330,3))</f>
        <v>567.07749847716809</v>
      </c>
      <c r="Z2330" s="3">
        <f t="shared" si="948"/>
        <v>562.90692730012813</v>
      </c>
      <c r="AA2330" s="3">
        <f t="shared" si="949"/>
        <v>517.64999389648483</v>
      </c>
      <c r="AB2330" s="3">
        <f t="shared" si="958"/>
        <v>45.256933403643302</v>
      </c>
      <c r="AC2330" s="3">
        <f t="shared" si="959"/>
        <v>45.256933403643302</v>
      </c>
      <c r="AE2330" s="34">
        <f t="shared" si="950"/>
        <v>7</v>
      </c>
      <c r="AF2330" s="73" t="b">
        <f>COUNTIF('Power Curve'!$D$2:$D$31,AE2330)&gt;0</f>
        <v>1</v>
      </c>
      <c r="AG2330" s="73" t="b">
        <f t="shared" si="951"/>
        <v>0</v>
      </c>
      <c r="AH2330" s="73" t="b">
        <f t="shared" si="960"/>
        <v>1</v>
      </c>
      <c r="AI2330" s="34" t="str">
        <f t="shared" si="952"/>
        <v>Inner</v>
      </c>
      <c r="AJ2330" s="35" t="str">
        <f t="shared" si="961"/>
        <v>0.4-0.5</v>
      </c>
      <c r="AK2330" s="36" t="str">
        <f t="shared" si="953"/>
        <v>21-22</v>
      </c>
      <c r="AL2330" s="36" t="str">
        <f t="shared" si="954"/>
        <v>Mar</v>
      </c>
      <c r="AM2330" s="35" t="str">
        <f t="shared" si="955"/>
        <v>265-275</v>
      </c>
      <c r="AN2330" s="36" t="str">
        <f t="shared" si="956"/>
        <v>Inner-TI</v>
      </c>
    </row>
    <row r="2331" spans="5:40" x14ac:dyDescent="0.3">
      <c r="E2331" s="12">
        <v>40988.895833333336</v>
      </c>
      <c r="F2331" s="16">
        <v>7.67</v>
      </c>
      <c r="G2331" s="16">
        <v>707.80997800827049</v>
      </c>
      <c r="H2331" s="29">
        <v>1.185543937092288</v>
      </c>
      <c r="I2331" s="26">
        <v>273.39999999999998</v>
      </c>
      <c r="J2331" s="30">
        <v>7.9530638852672753E-2</v>
      </c>
      <c r="K2331" s="31">
        <v>0.15015541119152803</v>
      </c>
      <c r="L2331" s="111">
        <f t="shared" si="936"/>
        <v>0.5</v>
      </c>
      <c r="M2331" s="112">
        <f t="shared" si="937"/>
        <v>0.08</v>
      </c>
      <c r="N2331" s="112" t="b">
        <f t="shared" si="938"/>
        <v>1</v>
      </c>
      <c r="O2331" s="112" t="b">
        <f t="shared" si="939"/>
        <v>1</v>
      </c>
      <c r="P2331" s="113">
        <f t="shared" si="940"/>
        <v>5</v>
      </c>
      <c r="Q2331" s="113">
        <f t="shared" si="941"/>
        <v>18</v>
      </c>
      <c r="R2331" s="114" t="str">
        <f t="shared" si="957"/>
        <v>0.5-0.08</v>
      </c>
      <c r="S2331" s="127">
        <f t="shared" si="942"/>
        <v>-2.3595533189971072E-2</v>
      </c>
      <c r="T2331" s="112" t="b">
        <f t="shared" si="943"/>
        <v>1</v>
      </c>
      <c r="U2331" s="22">
        <f t="shared" si="944"/>
        <v>7.5867519622295205</v>
      </c>
      <c r="V2331" s="22">
        <f t="shared" si="945"/>
        <v>0.53060694837339051</v>
      </c>
      <c r="W2331" s="81">
        <f t="shared" si="946"/>
        <v>8</v>
      </c>
      <c r="X2331" s="22">
        <f t="shared" si="947"/>
        <v>0.57533164474465581</v>
      </c>
      <c r="Y2331" s="3">
        <f>IF(U2331&gt;'Power Curve'!$C$37,0,INDEX(Ci,$W2331,1)*POWER(1-X2331,3)+INDEX(Ci,$W2331,2)*3*X2331*POWER(1-X2331,2)+INDEX(Ci,$W2331,3)*3*POWER(X2331,2)*(1-X2331)+INDEX(Ci,$W2331,4)*POWER(X2331,3))</f>
        <v>756.69375334768336</v>
      </c>
      <c r="Z2331" s="3">
        <f t="shared" si="948"/>
        <v>738.83916077592426</v>
      </c>
      <c r="AA2331" s="3">
        <f t="shared" si="949"/>
        <v>707.80997800827049</v>
      </c>
      <c r="AB2331" s="3">
        <f t="shared" si="958"/>
        <v>31.029182767653765</v>
      </c>
      <c r="AC2331" s="3">
        <f t="shared" si="959"/>
        <v>31.029182767653765</v>
      </c>
      <c r="AE2331" s="34">
        <f t="shared" si="950"/>
        <v>8</v>
      </c>
      <c r="AF2331" s="73" t="b">
        <f>COUNTIF('Power Curve'!$D$2:$D$31,AE2331)&gt;0</f>
        <v>1</v>
      </c>
      <c r="AG2331" s="73" t="b">
        <f t="shared" si="951"/>
        <v>0</v>
      </c>
      <c r="AH2331" s="73" t="b">
        <f t="shared" si="960"/>
        <v>1</v>
      </c>
      <c r="AI2331" s="34" t="str">
        <f t="shared" si="952"/>
        <v>Outer</v>
      </c>
      <c r="AJ2331" s="35" t="str">
        <f t="shared" si="961"/>
        <v>0.5-0.6</v>
      </c>
      <c r="AK2331" s="36" t="str">
        <f t="shared" si="953"/>
        <v>21-22</v>
      </c>
      <c r="AL2331" s="36" t="str">
        <f t="shared" si="954"/>
        <v>Mar</v>
      </c>
      <c r="AM2331" s="35" t="str">
        <f t="shared" si="955"/>
        <v>265-275</v>
      </c>
      <c r="AN2331" s="36" t="str">
        <f t="shared" si="956"/>
        <v>HWS-LTI</v>
      </c>
    </row>
    <row r="2332" spans="5:40" x14ac:dyDescent="0.3">
      <c r="E2332" s="12">
        <v>40988.902777777781</v>
      </c>
      <c r="F2332" s="16">
        <v>8</v>
      </c>
      <c r="G2332" s="16">
        <v>881.01002502441452</v>
      </c>
      <c r="H2332" s="29">
        <v>1.1853708017037421</v>
      </c>
      <c r="I2332" s="26">
        <v>269.8</v>
      </c>
      <c r="J2332" s="30">
        <v>0.12375</v>
      </c>
      <c r="K2332" s="31">
        <v>0.13851210827899141</v>
      </c>
      <c r="L2332" s="111">
        <f t="shared" si="936"/>
        <v>0.6</v>
      </c>
      <c r="M2332" s="112">
        <f t="shared" si="937"/>
        <v>0.12</v>
      </c>
      <c r="N2332" s="112" t="b">
        <f t="shared" si="938"/>
        <v>1</v>
      </c>
      <c r="O2332" s="112" t="b">
        <f t="shared" si="939"/>
        <v>1</v>
      </c>
      <c r="P2332" s="113">
        <f t="shared" si="940"/>
        <v>6</v>
      </c>
      <c r="Q2332" s="113">
        <f t="shared" si="941"/>
        <v>14</v>
      </c>
      <c r="R2332" s="114" t="str">
        <f t="shared" si="957"/>
        <v>0.6-0.12</v>
      </c>
      <c r="S2332" s="127">
        <f t="shared" si="942"/>
        <v>4.5001612482616585E-3</v>
      </c>
      <c r="T2332" s="112" t="b">
        <f t="shared" si="943"/>
        <v>1</v>
      </c>
      <c r="U2332" s="22">
        <f t="shared" si="944"/>
        <v>7.9127850057397877</v>
      </c>
      <c r="V2332" s="22">
        <f t="shared" si="945"/>
        <v>0.58099640624140825</v>
      </c>
      <c r="W2332" s="81">
        <f t="shared" si="946"/>
        <v>8</v>
      </c>
      <c r="X2332" s="22">
        <f t="shared" si="947"/>
        <v>0.90347776170428717</v>
      </c>
      <c r="Y2332" s="3">
        <f>IF(U2332&gt;'Power Curve'!$C$37,0,INDEX(Ci,$W2332,1)*POWER(1-X2332,3)+INDEX(Ci,$W2332,2)*3*X2332*POWER(1-X2332,2)+INDEX(Ci,$W2332,3)*3*POWER(X2332,2)*(1-X2332)+INDEX(Ci,$W2332,4)*POWER(X2332,3))</f>
        <v>852.16680187085444</v>
      </c>
      <c r="Z2332" s="3">
        <f t="shared" si="948"/>
        <v>856.00168988968869</v>
      </c>
      <c r="AA2332" s="3">
        <f t="shared" si="949"/>
        <v>881.01002502441452</v>
      </c>
      <c r="AB2332" s="3">
        <f t="shared" si="958"/>
        <v>-25.008335134725826</v>
      </c>
      <c r="AC2332" s="3">
        <f t="shared" si="959"/>
        <v>25.008335134725826</v>
      </c>
      <c r="AE2332" s="34">
        <f t="shared" si="950"/>
        <v>8</v>
      </c>
      <c r="AF2332" s="73" t="b">
        <f>COUNTIF('Power Curve'!$D$2:$D$31,AE2332)&gt;0</f>
        <v>1</v>
      </c>
      <c r="AG2332" s="73" t="b">
        <f t="shared" si="951"/>
        <v>0</v>
      </c>
      <c r="AH2332" s="73" t="b">
        <f t="shared" si="960"/>
        <v>1</v>
      </c>
      <c r="AI2332" s="34" t="str">
        <f t="shared" si="952"/>
        <v>Inner</v>
      </c>
      <c r="AJ2332" s="35" t="str">
        <f t="shared" si="961"/>
        <v>0.5-0.6</v>
      </c>
      <c r="AK2332" s="36" t="str">
        <f t="shared" si="953"/>
        <v>21-22</v>
      </c>
      <c r="AL2332" s="36" t="str">
        <f t="shared" si="954"/>
        <v>Mar</v>
      </c>
      <c r="AM2332" s="35" t="str">
        <f t="shared" si="955"/>
        <v>265-275</v>
      </c>
      <c r="AN2332" s="36" t="str">
        <f t="shared" si="956"/>
        <v>Inner-TI</v>
      </c>
    </row>
    <row r="2333" spans="5:40" x14ac:dyDescent="0.3">
      <c r="E2333" s="12">
        <v>40988.909722222219</v>
      </c>
      <c r="F2333" s="16">
        <v>8.4</v>
      </c>
      <c r="G2333" s="16">
        <v>1020.5299835205078</v>
      </c>
      <c r="H2333" s="29">
        <v>1.1852409835380024</v>
      </c>
      <c r="I2333" s="26">
        <v>267.8</v>
      </c>
      <c r="J2333" s="30">
        <v>9.285714285714286E-2</v>
      </c>
      <c r="K2333" s="31">
        <v>0.18109167387006134</v>
      </c>
      <c r="L2333" s="111">
        <f t="shared" si="936"/>
        <v>0.6</v>
      </c>
      <c r="M2333" s="112">
        <f t="shared" si="937"/>
        <v>0.09</v>
      </c>
      <c r="N2333" s="112" t="b">
        <f t="shared" si="938"/>
        <v>1</v>
      </c>
      <c r="O2333" s="112" t="b">
        <f t="shared" si="939"/>
        <v>1</v>
      </c>
      <c r="P2333" s="113">
        <f t="shared" si="940"/>
        <v>6</v>
      </c>
      <c r="Q2333" s="113">
        <f t="shared" si="941"/>
        <v>17</v>
      </c>
      <c r="R2333" s="114" t="str">
        <f t="shared" si="957"/>
        <v>0.6-0.09</v>
      </c>
      <c r="S2333" s="127">
        <f t="shared" si="942"/>
        <v>-2.6533940218358566E-2</v>
      </c>
      <c r="T2333" s="112" t="b">
        <f t="shared" si="943"/>
        <v>1</v>
      </c>
      <c r="U2333" s="22">
        <f t="shared" si="944"/>
        <v>8.3081209405937866</v>
      </c>
      <c r="V2333" s="22">
        <f t="shared" si="945"/>
        <v>0.64209684936999467</v>
      </c>
      <c r="W2333" s="81">
        <f t="shared" si="946"/>
        <v>9</v>
      </c>
      <c r="X2333" s="22">
        <f t="shared" si="947"/>
        <v>0.29930000959459779</v>
      </c>
      <c r="Y2333" s="3">
        <f>IF(U2333&gt;'Power Curve'!$C$37,0,INDEX(Ci,$W2333,1)*POWER(1-X2333,3)+INDEX(Ci,$W2333,2)*3*X2333*POWER(1-X2333,2)+INDEX(Ci,$W2333,3)*3*POWER(X2333,2)*(1-X2333)+INDEX(Ci,$W2333,4)*POWER(X2333,3))</f>
        <v>972.33166733604867</v>
      </c>
      <c r="Z2333" s="3">
        <f t="shared" si="948"/>
        <v>946.53187700253704</v>
      </c>
      <c r="AA2333" s="3">
        <f t="shared" si="949"/>
        <v>1020.5299835205078</v>
      </c>
      <c r="AB2333" s="3">
        <f t="shared" si="958"/>
        <v>-73.998106517970768</v>
      </c>
      <c r="AC2333" s="3">
        <f t="shared" si="959"/>
        <v>73.998106517970768</v>
      </c>
      <c r="AE2333" s="34">
        <f t="shared" si="950"/>
        <v>8</v>
      </c>
      <c r="AF2333" s="73" t="b">
        <f>COUNTIF('Power Curve'!$D$2:$D$31,AE2333)&gt;0</f>
        <v>1</v>
      </c>
      <c r="AG2333" s="73" t="b">
        <f t="shared" si="951"/>
        <v>0</v>
      </c>
      <c r="AH2333" s="73" t="b">
        <f t="shared" si="960"/>
        <v>1</v>
      </c>
      <c r="AI2333" s="34" t="str">
        <f t="shared" si="952"/>
        <v>Outer</v>
      </c>
      <c r="AJ2333" s="35" t="str">
        <f t="shared" si="961"/>
        <v>0.6-0.7</v>
      </c>
      <c r="AK2333" s="36" t="str">
        <f t="shared" si="953"/>
        <v>21-22</v>
      </c>
      <c r="AL2333" s="36" t="str">
        <f t="shared" si="954"/>
        <v>Mar</v>
      </c>
      <c r="AM2333" s="35" t="str">
        <f t="shared" si="955"/>
        <v>265-275</v>
      </c>
      <c r="AN2333" s="36" t="str">
        <f t="shared" si="956"/>
        <v>HWS-LTI</v>
      </c>
    </row>
    <row r="2334" spans="5:40" x14ac:dyDescent="0.3">
      <c r="E2334" s="12">
        <v>40988.916666666664</v>
      </c>
      <c r="F2334" s="16">
        <v>8.4</v>
      </c>
      <c r="G2334" s="16">
        <v>943.45001983642555</v>
      </c>
      <c r="H2334" s="29">
        <v>1.1856738216344973</v>
      </c>
      <c r="I2334" s="26">
        <v>268.10000000000002</v>
      </c>
      <c r="J2334" s="30">
        <v>5.8333333333333327E-2</v>
      </c>
      <c r="K2334" s="31">
        <v>0.2510583728535159</v>
      </c>
      <c r="L2334" s="111">
        <f t="shared" si="936"/>
        <v>0.6</v>
      </c>
      <c r="M2334" s="112">
        <f t="shared" si="937"/>
        <v>6.0000000000000005E-2</v>
      </c>
      <c r="N2334" s="112" t="b">
        <f t="shared" si="938"/>
        <v>1</v>
      </c>
      <c r="O2334" s="112" t="b">
        <f t="shared" si="939"/>
        <v>1</v>
      </c>
      <c r="P2334" s="113">
        <f t="shared" si="940"/>
        <v>6</v>
      </c>
      <c r="Q2334" s="113">
        <f t="shared" si="941"/>
        <v>20</v>
      </c>
      <c r="R2334" s="114" t="str">
        <f t="shared" si="957"/>
        <v>0.6-0.06</v>
      </c>
      <c r="S2334" s="127">
        <f t="shared" si="942"/>
        <v>-3.7616032398411298E-2</v>
      </c>
      <c r="T2334" s="112" t="b">
        <f t="shared" si="943"/>
        <v>1</v>
      </c>
      <c r="U2334" s="22">
        <f t="shared" si="944"/>
        <v>8.30913216493337</v>
      </c>
      <c r="V2334" s="22">
        <f t="shared" si="945"/>
        <v>0.64225313735143952</v>
      </c>
      <c r="W2334" s="81">
        <f t="shared" si="946"/>
        <v>9</v>
      </c>
      <c r="X2334" s="22">
        <f t="shared" si="947"/>
        <v>0.30031077723130617</v>
      </c>
      <c r="Y2334" s="3">
        <f>IF(U2334&gt;'Power Curve'!$C$37,0,INDEX(Ci,$W2334,1)*POWER(1-X2334,3)+INDEX(Ci,$W2334,2)*3*X2334*POWER(1-X2334,2)+INDEX(Ci,$W2334,3)*3*POWER(X2334,2)*(1-X2334)+INDEX(Ci,$W2334,4)*POWER(X2334,3))</f>
        <v>972.6475103454884</v>
      </c>
      <c r="Z2334" s="3">
        <f t="shared" si="948"/>
        <v>936.06037008409839</v>
      </c>
      <c r="AA2334" s="3">
        <f t="shared" si="949"/>
        <v>943.45001983642555</v>
      </c>
      <c r="AB2334" s="3">
        <f t="shared" si="958"/>
        <v>-7.3896497523271591</v>
      </c>
      <c r="AC2334" s="3">
        <f t="shared" si="959"/>
        <v>7.3896497523271591</v>
      </c>
      <c r="AE2334" s="34">
        <f t="shared" si="950"/>
        <v>8</v>
      </c>
      <c r="AF2334" s="73" t="b">
        <f>COUNTIF('Power Curve'!$D$2:$D$31,AE2334)&gt;0</f>
        <v>1</v>
      </c>
      <c r="AG2334" s="73" t="b">
        <f t="shared" si="951"/>
        <v>0</v>
      </c>
      <c r="AH2334" s="73" t="b">
        <f t="shared" si="960"/>
        <v>1</v>
      </c>
      <c r="AI2334" s="34" t="str">
        <f t="shared" si="952"/>
        <v>Outer</v>
      </c>
      <c r="AJ2334" s="35" t="str">
        <f t="shared" si="961"/>
        <v>0.6-0.7</v>
      </c>
      <c r="AK2334" s="36" t="str">
        <f t="shared" si="953"/>
        <v>22-23</v>
      </c>
      <c r="AL2334" s="36" t="str">
        <f t="shared" si="954"/>
        <v>Mar</v>
      </c>
      <c r="AM2334" s="35" t="str">
        <f t="shared" si="955"/>
        <v>265-275</v>
      </c>
      <c r="AN2334" s="36" t="str">
        <f t="shared" si="956"/>
        <v>HWS-LTI</v>
      </c>
    </row>
    <row r="2335" spans="5:40" x14ac:dyDescent="0.3">
      <c r="E2335" s="12">
        <v>40988.923611111109</v>
      </c>
      <c r="F2335" s="16">
        <v>8.0500000000000007</v>
      </c>
      <c r="G2335" s="16">
        <v>990.79001617431686</v>
      </c>
      <c r="H2335" s="29">
        <v>1.186295123405424</v>
      </c>
      <c r="I2335" s="26">
        <v>266.10000000000002</v>
      </c>
      <c r="J2335" s="30">
        <v>0.115527950310559</v>
      </c>
      <c r="K2335" s="31">
        <v>0.16583482534695435</v>
      </c>
      <c r="L2335" s="111">
        <f t="shared" si="936"/>
        <v>0.6</v>
      </c>
      <c r="M2335" s="112">
        <f t="shared" si="937"/>
        <v>0.12</v>
      </c>
      <c r="N2335" s="112" t="b">
        <f t="shared" si="938"/>
        <v>1</v>
      </c>
      <c r="O2335" s="112" t="b">
        <f t="shared" si="939"/>
        <v>1</v>
      </c>
      <c r="P2335" s="113">
        <f t="shared" si="940"/>
        <v>6</v>
      </c>
      <c r="Q2335" s="113">
        <f t="shared" si="941"/>
        <v>14</v>
      </c>
      <c r="R2335" s="114" t="str">
        <f t="shared" si="957"/>
        <v>0.6-0.12</v>
      </c>
      <c r="S2335" s="127">
        <f t="shared" si="942"/>
        <v>4.5001612482616585E-3</v>
      </c>
      <c r="T2335" s="112" t="b">
        <f t="shared" si="943"/>
        <v>1</v>
      </c>
      <c r="U2335" s="22">
        <f t="shared" si="944"/>
        <v>7.9643089577064323</v>
      </c>
      <c r="V2335" s="22">
        <f t="shared" si="945"/>
        <v>0.58895959910941964</v>
      </c>
      <c r="W2335" s="81">
        <f t="shared" si="946"/>
        <v>8</v>
      </c>
      <c r="X2335" s="22">
        <f t="shared" si="947"/>
        <v>0.95533564882589284</v>
      </c>
      <c r="Y2335" s="3">
        <f>IF(U2335&gt;'Power Curve'!$C$37,0,INDEX(Ci,$W2335,1)*POWER(1-X2335,3)+INDEX(Ci,$W2335,2)*3*X2335*POWER(1-X2335,2)+INDEX(Ci,$W2335,3)*3*POWER(X2335,2)*(1-X2335)+INDEX(Ci,$W2335,4)*POWER(X2335,3))</f>
        <v>867.50014299362442</v>
      </c>
      <c r="Z2335" s="3">
        <f t="shared" si="948"/>
        <v>871.40403351998566</v>
      </c>
      <c r="AA2335" s="3">
        <f t="shared" si="949"/>
        <v>990.79001617431686</v>
      </c>
      <c r="AB2335" s="3">
        <f t="shared" si="958"/>
        <v>-119.3859826543312</v>
      </c>
      <c r="AC2335" s="3">
        <f t="shared" si="959"/>
        <v>119.3859826543312</v>
      </c>
      <c r="AE2335" s="34">
        <f t="shared" si="950"/>
        <v>8</v>
      </c>
      <c r="AF2335" s="73" t="b">
        <f>COUNTIF('Power Curve'!$D$2:$D$31,AE2335)&gt;0</f>
        <v>1</v>
      </c>
      <c r="AG2335" s="73" t="b">
        <f t="shared" si="951"/>
        <v>0</v>
      </c>
      <c r="AH2335" s="73" t="b">
        <f t="shared" si="960"/>
        <v>1</v>
      </c>
      <c r="AI2335" s="34" t="str">
        <f t="shared" si="952"/>
        <v>Inner</v>
      </c>
      <c r="AJ2335" s="35" t="str">
        <f t="shared" si="961"/>
        <v>0.5-0.6</v>
      </c>
      <c r="AK2335" s="36" t="str">
        <f t="shared" si="953"/>
        <v>22-23</v>
      </c>
      <c r="AL2335" s="36" t="str">
        <f t="shared" si="954"/>
        <v>Mar</v>
      </c>
      <c r="AM2335" s="35" t="str">
        <f t="shared" si="955"/>
        <v>265-275</v>
      </c>
      <c r="AN2335" s="36" t="str">
        <f t="shared" si="956"/>
        <v>Inner-TI</v>
      </c>
    </row>
    <row r="2336" spans="5:40" x14ac:dyDescent="0.3">
      <c r="E2336" s="12">
        <v>40988.930555555555</v>
      </c>
      <c r="F2336" s="16">
        <v>8.26</v>
      </c>
      <c r="G2336" s="16">
        <v>963.6100158691404</v>
      </c>
      <c r="H2336" s="29">
        <v>1.186598534747259</v>
      </c>
      <c r="I2336" s="26">
        <v>266.3</v>
      </c>
      <c r="J2336" s="30">
        <v>0.10895883777239709</v>
      </c>
      <c r="K2336" s="31">
        <v>0.24318535594595095</v>
      </c>
      <c r="L2336" s="111">
        <f t="shared" si="936"/>
        <v>0.6</v>
      </c>
      <c r="M2336" s="112">
        <f t="shared" si="937"/>
        <v>0.11</v>
      </c>
      <c r="N2336" s="112" t="b">
        <f t="shared" si="938"/>
        <v>1</v>
      </c>
      <c r="O2336" s="112" t="b">
        <f t="shared" si="939"/>
        <v>1</v>
      </c>
      <c r="P2336" s="113">
        <f t="shared" si="940"/>
        <v>6</v>
      </c>
      <c r="Q2336" s="113">
        <f t="shared" si="941"/>
        <v>15</v>
      </c>
      <c r="R2336" s="114" t="str">
        <f t="shared" si="957"/>
        <v>0.6-0.11</v>
      </c>
      <c r="S2336" s="127">
        <f t="shared" si="942"/>
        <v>-1.5111837704289E-2</v>
      </c>
      <c r="T2336" s="112" t="b">
        <f t="shared" si="943"/>
        <v>1</v>
      </c>
      <c r="U2336" s="22">
        <f t="shared" si="944"/>
        <v>8.1727701866678224</v>
      </c>
      <c r="V2336" s="22">
        <f t="shared" si="945"/>
        <v>0.62117795403679188</v>
      </c>
      <c r="W2336" s="81">
        <f t="shared" si="946"/>
        <v>9</v>
      </c>
      <c r="X2336" s="22">
        <f t="shared" si="947"/>
        <v>0.16401038461504228</v>
      </c>
      <c r="Y2336" s="3">
        <f>IF(U2336&gt;'Power Curve'!$C$37,0,INDEX(Ci,$W2336,1)*POWER(1-X2336,3)+INDEX(Ci,$W2336,2)*3*X2336*POWER(1-X2336,2)+INDEX(Ci,$W2336,3)*3*POWER(X2336,2)*(1-X2336)+INDEX(Ci,$W2336,4)*POWER(X2336,3))</f>
        <v>930.43200002592187</v>
      </c>
      <c r="Z2336" s="3">
        <f t="shared" si="948"/>
        <v>916.37146264665307</v>
      </c>
      <c r="AA2336" s="3">
        <f t="shared" si="949"/>
        <v>963.6100158691404</v>
      </c>
      <c r="AB2336" s="3">
        <f t="shared" si="958"/>
        <v>-47.238553222487326</v>
      </c>
      <c r="AC2336" s="3">
        <f t="shared" si="959"/>
        <v>47.238553222487326</v>
      </c>
      <c r="AE2336" s="34">
        <f t="shared" si="950"/>
        <v>8</v>
      </c>
      <c r="AF2336" s="73" t="b">
        <f>COUNTIF('Power Curve'!$D$2:$D$31,AE2336)&gt;0</f>
        <v>1</v>
      </c>
      <c r="AG2336" s="73" t="b">
        <f t="shared" si="951"/>
        <v>0</v>
      </c>
      <c r="AH2336" s="73" t="b">
        <f t="shared" si="960"/>
        <v>1</v>
      </c>
      <c r="AI2336" s="34" t="str">
        <f t="shared" si="952"/>
        <v>Inner</v>
      </c>
      <c r="AJ2336" s="35" t="str">
        <f t="shared" si="961"/>
        <v>0.6-0.7</v>
      </c>
      <c r="AK2336" s="36" t="str">
        <f t="shared" si="953"/>
        <v>22-23</v>
      </c>
      <c r="AL2336" s="36" t="str">
        <f t="shared" si="954"/>
        <v>Mar</v>
      </c>
      <c r="AM2336" s="35" t="str">
        <f t="shared" si="955"/>
        <v>265-275</v>
      </c>
      <c r="AN2336" s="36" t="str">
        <f t="shared" si="956"/>
        <v>Inner-TI</v>
      </c>
    </row>
    <row r="2337" spans="5:40" x14ac:dyDescent="0.3">
      <c r="E2337" s="12">
        <v>40988.944444444445</v>
      </c>
      <c r="F2337" s="16">
        <v>6.55</v>
      </c>
      <c r="G2337" s="16">
        <v>678.54998779296898</v>
      </c>
      <c r="H2337" s="29">
        <v>1.1888137967685635</v>
      </c>
      <c r="I2337" s="26">
        <v>267</v>
      </c>
      <c r="J2337" s="30">
        <v>0.21374045801526717</v>
      </c>
      <c r="K2337" s="31">
        <v>-4.5478533502777412E-2</v>
      </c>
      <c r="L2337" s="111">
        <f t="shared" si="936"/>
        <v>0.4</v>
      </c>
      <c r="M2337" s="112">
        <f t="shared" si="937"/>
        <v>0.21000000000000002</v>
      </c>
      <c r="N2337" s="112" t="b">
        <f t="shared" si="938"/>
        <v>1</v>
      </c>
      <c r="O2337" s="112" t="b">
        <f t="shared" si="939"/>
        <v>1</v>
      </c>
      <c r="P2337" s="113">
        <f t="shared" si="940"/>
        <v>4</v>
      </c>
      <c r="Q2337" s="113">
        <f t="shared" si="941"/>
        <v>5</v>
      </c>
      <c r="R2337" s="114" t="str">
        <f t="shared" si="957"/>
        <v>0.4-0.21</v>
      </c>
      <c r="S2337" s="127">
        <f t="shared" si="942"/>
        <v>0.12579562064343378</v>
      </c>
      <c r="T2337" s="112" t="b">
        <f t="shared" si="943"/>
        <v>1</v>
      </c>
      <c r="U2337" s="22">
        <f t="shared" si="944"/>
        <v>6.4848591736579726</v>
      </c>
      <c r="V2337" s="22">
        <f t="shared" si="945"/>
        <v>0.36030586586041469</v>
      </c>
      <c r="W2337" s="81">
        <f t="shared" si="946"/>
        <v>7</v>
      </c>
      <c r="X2337" s="22">
        <f t="shared" si="947"/>
        <v>0.4609601370614827</v>
      </c>
      <c r="Y2337" s="3">
        <f>IF(U2337&gt;'Power Curve'!$C$37,0,INDEX(Ci,$W2337,1)*POWER(1-X2337,3)+INDEX(Ci,$W2337,2)*3*X2337*POWER(1-X2337,2)+INDEX(Ci,$W2337,3)*3*POWER(X2337,2)*(1-X2337)+INDEX(Ci,$W2337,4)*POWER(X2337,3))</f>
        <v>467.09348272768159</v>
      </c>
      <c r="Z2337" s="3">
        <f t="shared" si="948"/>
        <v>525.85179728591334</v>
      </c>
      <c r="AA2337" s="3">
        <f t="shared" si="949"/>
        <v>678.54998779296898</v>
      </c>
      <c r="AB2337" s="3">
        <f t="shared" si="958"/>
        <v>-152.69819050705564</v>
      </c>
      <c r="AC2337" s="3">
        <f t="shared" si="959"/>
        <v>152.69819050705564</v>
      </c>
      <c r="AE2337" s="34">
        <f t="shared" si="950"/>
        <v>6</v>
      </c>
      <c r="AF2337" s="73" t="b">
        <f>COUNTIF('Power Curve'!$D$2:$D$31,AE2337)&gt;0</f>
        <v>1</v>
      </c>
      <c r="AG2337" s="73" t="b">
        <f t="shared" si="951"/>
        <v>0</v>
      </c>
      <c r="AH2337" s="73" t="b">
        <f t="shared" si="960"/>
        <v>1</v>
      </c>
      <c r="AI2337" s="34" t="str">
        <f t="shared" si="952"/>
        <v>Outer</v>
      </c>
      <c r="AJ2337" s="35" t="str">
        <f t="shared" si="961"/>
        <v>0.3-0.4</v>
      </c>
      <c r="AK2337" s="36" t="str">
        <f t="shared" si="953"/>
        <v>22-23</v>
      </c>
      <c r="AL2337" s="36" t="str">
        <f t="shared" si="954"/>
        <v>Mar</v>
      </c>
      <c r="AM2337" s="35" t="str">
        <f t="shared" si="955"/>
        <v>265-275</v>
      </c>
      <c r="AN2337" s="36" t="str">
        <f t="shared" si="956"/>
        <v>LWS-HTI</v>
      </c>
    </row>
    <row r="2338" spans="5:40" x14ac:dyDescent="0.3">
      <c r="E2338" s="12">
        <v>40988.951388888891</v>
      </c>
      <c r="F2338" s="16">
        <v>7.34</v>
      </c>
      <c r="G2338" s="16">
        <v>679.19001960754395</v>
      </c>
      <c r="H2338" s="29">
        <v>1.1884657578904609</v>
      </c>
      <c r="I2338" s="26">
        <v>271.3</v>
      </c>
      <c r="J2338" s="30">
        <v>9.2643051771117174E-2</v>
      </c>
      <c r="K2338" s="31">
        <v>0.12326690978169766</v>
      </c>
      <c r="L2338" s="111">
        <f t="shared" si="936"/>
        <v>0.5</v>
      </c>
      <c r="M2338" s="112">
        <f t="shared" si="937"/>
        <v>0.09</v>
      </c>
      <c r="N2338" s="112" t="b">
        <f t="shared" si="938"/>
        <v>1</v>
      </c>
      <c r="O2338" s="112" t="b">
        <f t="shared" si="939"/>
        <v>1</v>
      </c>
      <c r="P2338" s="113">
        <f t="shared" si="940"/>
        <v>5</v>
      </c>
      <c r="Q2338" s="113">
        <f t="shared" si="941"/>
        <v>17</v>
      </c>
      <c r="R2338" s="114" t="str">
        <f t="shared" si="957"/>
        <v>0.5-0.09</v>
      </c>
      <c r="S2338" s="127">
        <f t="shared" si="942"/>
        <v>-1.9098901849401599E-2</v>
      </c>
      <c r="T2338" s="112" t="b">
        <f t="shared" si="943"/>
        <v>1</v>
      </c>
      <c r="U2338" s="22">
        <f t="shared" si="944"/>
        <v>7.2662932585050575</v>
      </c>
      <c r="V2338" s="22">
        <f t="shared" si="945"/>
        <v>0.48107902268859742</v>
      </c>
      <c r="W2338" s="81">
        <f t="shared" si="946"/>
        <v>8</v>
      </c>
      <c r="X2338" s="22">
        <f t="shared" si="947"/>
        <v>0.25279599577817929</v>
      </c>
      <c r="Y2338" s="3">
        <f>IF(U2338&gt;'Power Curve'!$C$37,0,INDEX(Ci,$W2338,1)*POWER(1-X2338,3)+INDEX(Ci,$W2338,2)*3*X2338*POWER(1-X2338,2)+INDEX(Ci,$W2338,3)*3*POWER(X2338,2)*(1-X2338)+INDEX(Ci,$W2338,4)*POWER(X2338,3))</f>
        <v>666.81666297652919</v>
      </c>
      <c r="Z2338" s="3">
        <f t="shared" si="948"/>
        <v>654.08119697879499</v>
      </c>
      <c r="AA2338" s="3">
        <f t="shared" si="949"/>
        <v>679.19001960754395</v>
      </c>
      <c r="AB2338" s="3">
        <f t="shared" si="958"/>
        <v>-25.108822628748953</v>
      </c>
      <c r="AC2338" s="3">
        <f t="shared" si="959"/>
        <v>25.108822628748953</v>
      </c>
      <c r="AE2338" s="34">
        <f t="shared" si="950"/>
        <v>7</v>
      </c>
      <c r="AF2338" s="73" t="b">
        <f>COUNTIF('Power Curve'!$D$2:$D$31,AE2338)&gt;0</f>
        <v>1</v>
      </c>
      <c r="AG2338" s="73" t="b">
        <f t="shared" si="951"/>
        <v>0</v>
      </c>
      <c r="AH2338" s="73" t="b">
        <f t="shared" si="960"/>
        <v>1</v>
      </c>
      <c r="AI2338" s="34" t="str">
        <f t="shared" si="952"/>
        <v>Outer</v>
      </c>
      <c r="AJ2338" s="35" t="str">
        <f t="shared" si="961"/>
        <v>0.4-0.5</v>
      </c>
      <c r="AK2338" s="36" t="str">
        <f t="shared" si="953"/>
        <v>22-23</v>
      </c>
      <c r="AL2338" s="36" t="str">
        <f t="shared" si="954"/>
        <v>Mar</v>
      </c>
      <c r="AM2338" s="35" t="str">
        <f t="shared" si="955"/>
        <v>265-275</v>
      </c>
      <c r="AN2338" s="36" t="str">
        <f t="shared" si="956"/>
        <v>LWS-LTI</v>
      </c>
    </row>
    <row r="2339" spans="5:40" x14ac:dyDescent="0.3">
      <c r="E2339" s="12">
        <v>40988.958333333336</v>
      </c>
      <c r="F2339" s="16">
        <v>7.42</v>
      </c>
      <c r="G2339" s="16">
        <v>636.37000942230225</v>
      </c>
      <c r="H2339" s="29">
        <v>1.1879006291627763</v>
      </c>
      <c r="I2339" s="26">
        <v>284</v>
      </c>
      <c r="J2339" s="30">
        <v>9.0296495956873321E-2</v>
      </c>
      <c r="K2339" s="31">
        <v>0.17946706247504957</v>
      </c>
      <c r="L2339" s="111">
        <f t="shared" si="936"/>
        <v>0.5</v>
      </c>
      <c r="M2339" s="112">
        <f t="shared" si="937"/>
        <v>0.09</v>
      </c>
      <c r="N2339" s="112" t="b">
        <f t="shared" si="938"/>
        <v>1</v>
      </c>
      <c r="O2339" s="112" t="b">
        <f t="shared" si="939"/>
        <v>1</v>
      </c>
      <c r="P2339" s="113">
        <f t="shared" si="940"/>
        <v>5</v>
      </c>
      <c r="Q2339" s="113">
        <f t="shared" si="941"/>
        <v>17</v>
      </c>
      <c r="R2339" s="114" t="str">
        <f t="shared" si="957"/>
        <v>0.5-0.09</v>
      </c>
      <c r="S2339" s="127">
        <f t="shared" si="942"/>
        <v>-1.9098901849401599E-2</v>
      </c>
      <c r="T2339" s="112" t="b">
        <f t="shared" si="943"/>
        <v>1</v>
      </c>
      <c r="U2339" s="22">
        <f t="shared" si="944"/>
        <v>7.3443254432112006</v>
      </c>
      <c r="V2339" s="22">
        <f t="shared" si="945"/>
        <v>0.49313914837789968</v>
      </c>
      <c r="W2339" s="81">
        <f t="shared" si="946"/>
        <v>8</v>
      </c>
      <c r="X2339" s="22">
        <f t="shared" si="947"/>
        <v>0.33133391982878624</v>
      </c>
      <c r="Y2339" s="3">
        <f>IF(U2339&gt;'Power Curve'!$C$37,0,INDEX(Ci,$W2339,1)*POWER(1-X2339,3)+INDEX(Ci,$W2339,2)*3*X2339*POWER(1-X2339,2)+INDEX(Ci,$W2339,3)*3*POWER(X2339,2)*(1-X2339)+INDEX(Ci,$W2339,4)*POWER(X2339,3))</f>
        <v>688.23960000344982</v>
      </c>
      <c r="Z2339" s="3">
        <f t="shared" si="948"/>
        <v>675.09497943411259</v>
      </c>
      <c r="AA2339" s="3">
        <f t="shared" si="949"/>
        <v>636.37000942230225</v>
      </c>
      <c r="AB2339" s="3">
        <f t="shared" si="958"/>
        <v>38.724970011810342</v>
      </c>
      <c r="AC2339" s="3">
        <f t="shared" si="959"/>
        <v>38.724970011810342</v>
      </c>
      <c r="AE2339" s="34">
        <f t="shared" si="950"/>
        <v>7</v>
      </c>
      <c r="AF2339" s="73" t="b">
        <f>COUNTIF('Power Curve'!$D$2:$D$31,AE2339)&gt;0</f>
        <v>1</v>
      </c>
      <c r="AG2339" s="73" t="b">
        <f t="shared" si="951"/>
        <v>0</v>
      </c>
      <c r="AH2339" s="73" t="b">
        <f t="shared" si="960"/>
        <v>1</v>
      </c>
      <c r="AI2339" s="34" t="str">
        <f t="shared" si="952"/>
        <v>Outer</v>
      </c>
      <c r="AJ2339" s="35" t="str">
        <f t="shared" si="961"/>
        <v>0.4-0.5</v>
      </c>
      <c r="AK2339" s="36" t="str">
        <f t="shared" si="953"/>
        <v>23-24</v>
      </c>
      <c r="AL2339" s="36" t="str">
        <f t="shared" si="954"/>
        <v>Mar</v>
      </c>
      <c r="AM2339" s="35" t="str">
        <f t="shared" si="955"/>
        <v>275-285</v>
      </c>
      <c r="AN2339" s="36" t="str">
        <f t="shared" si="956"/>
        <v>LWS-LTI</v>
      </c>
    </row>
    <row r="2340" spans="5:40" x14ac:dyDescent="0.3">
      <c r="E2340" s="12">
        <v>40988.965277777781</v>
      </c>
      <c r="F2340" s="16">
        <v>6.25</v>
      </c>
      <c r="G2340" s="16">
        <v>380.37998962402361</v>
      </c>
      <c r="H2340" s="29">
        <v>1.1882191865854532</v>
      </c>
      <c r="I2340" s="26">
        <v>289.89999999999998</v>
      </c>
      <c r="J2340" s="30">
        <v>0.11359999999999999</v>
      </c>
      <c r="K2340" s="31">
        <v>0.16154624519365118</v>
      </c>
      <c r="L2340" s="111">
        <f t="shared" si="936"/>
        <v>0.30000000000000004</v>
      </c>
      <c r="M2340" s="112">
        <f t="shared" si="937"/>
        <v>0.11</v>
      </c>
      <c r="N2340" s="112" t="b">
        <f t="shared" si="938"/>
        <v>1</v>
      </c>
      <c r="O2340" s="112" t="b">
        <f t="shared" si="939"/>
        <v>1</v>
      </c>
      <c r="P2340" s="113">
        <f t="shared" si="940"/>
        <v>3.0000000000000004</v>
      </c>
      <c r="Q2340" s="113">
        <f t="shared" si="941"/>
        <v>15</v>
      </c>
      <c r="R2340" s="114" t="str">
        <f t="shared" si="957"/>
        <v>0.3-0.11</v>
      </c>
      <c r="S2340" s="127">
        <f t="shared" si="942"/>
        <v>-2.4161179974829692E-3</v>
      </c>
      <c r="T2340" s="112" t="b">
        <f t="shared" si="943"/>
        <v>1</v>
      </c>
      <c r="U2340" s="22">
        <f t="shared" si="944"/>
        <v>6.1868108910828568</v>
      </c>
      <c r="V2340" s="22">
        <f t="shared" si="945"/>
        <v>0.3142415430060323</v>
      </c>
      <c r="W2340" s="81">
        <f t="shared" si="946"/>
        <v>7</v>
      </c>
      <c r="X2340" s="22">
        <f t="shared" si="947"/>
        <v>0.15798027356987415</v>
      </c>
      <c r="Y2340" s="3">
        <f>IF(U2340&gt;'Power Curve'!$C$37,0,INDEX(Ci,$W2340,1)*POWER(1-X2340,3)+INDEX(Ci,$W2340,2)*3*X2340*POWER(1-X2340,2)+INDEX(Ci,$W2340,3)*3*POWER(X2340,2)*(1-X2340)+INDEX(Ci,$W2340,4)*POWER(X2340,3))</f>
        <v>399.99239555765513</v>
      </c>
      <c r="Z2340" s="3">
        <f t="shared" si="948"/>
        <v>399.02596673189197</v>
      </c>
      <c r="AA2340" s="3">
        <f t="shared" si="949"/>
        <v>380.37998962402361</v>
      </c>
      <c r="AB2340" s="3">
        <f t="shared" si="958"/>
        <v>18.645977107868362</v>
      </c>
      <c r="AC2340" s="3">
        <f t="shared" si="959"/>
        <v>18.645977107868362</v>
      </c>
      <c r="AE2340" s="34">
        <f t="shared" si="950"/>
        <v>6</v>
      </c>
      <c r="AF2340" s="73" t="b">
        <f>COUNTIF('Power Curve'!$D$2:$D$31,AE2340)&gt;0</f>
        <v>1</v>
      </c>
      <c r="AG2340" s="73" t="b">
        <f t="shared" si="951"/>
        <v>0</v>
      </c>
      <c r="AH2340" s="73" t="b">
        <f t="shared" si="960"/>
        <v>1</v>
      </c>
      <c r="AI2340" s="34" t="str">
        <f t="shared" si="952"/>
        <v>Inner</v>
      </c>
      <c r="AJ2340" s="35" t="str">
        <f t="shared" si="961"/>
        <v>0.3-0.4</v>
      </c>
      <c r="AK2340" s="36" t="str">
        <f t="shared" si="953"/>
        <v>23-24</v>
      </c>
      <c r="AL2340" s="36" t="str">
        <f t="shared" si="954"/>
        <v>Mar</v>
      </c>
      <c r="AM2340" s="35" t="str">
        <f t="shared" si="955"/>
        <v>285-295</v>
      </c>
      <c r="AN2340" s="36" t="str">
        <f t="shared" si="956"/>
        <v>Inner-TI</v>
      </c>
    </row>
    <row r="2341" spans="5:40" x14ac:dyDescent="0.3">
      <c r="E2341" s="12">
        <v>40988.972222222219</v>
      </c>
      <c r="F2341" s="16">
        <v>6.21</v>
      </c>
      <c r="G2341" s="16">
        <v>337.9399986267091</v>
      </c>
      <c r="H2341" s="29">
        <v>1.1881900531557594</v>
      </c>
      <c r="I2341" s="26">
        <v>280.2</v>
      </c>
      <c r="J2341" s="30">
        <v>6.9243156199677941E-2</v>
      </c>
      <c r="K2341" s="31">
        <v>5.5595202393198352E-2</v>
      </c>
      <c r="L2341" s="111">
        <f t="shared" si="936"/>
        <v>0.30000000000000004</v>
      </c>
      <c r="M2341" s="112">
        <f t="shared" si="937"/>
        <v>6.9999999999999993E-2</v>
      </c>
      <c r="N2341" s="112" t="b">
        <f t="shared" si="938"/>
        <v>1</v>
      </c>
      <c r="O2341" s="112" t="b">
        <f t="shared" si="939"/>
        <v>1</v>
      </c>
      <c r="P2341" s="113">
        <f t="shared" si="940"/>
        <v>3.0000000000000004</v>
      </c>
      <c r="Q2341" s="113">
        <f t="shared" si="941"/>
        <v>19</v>
      </c>
      <c r="R2341" s="114" t="str">
        <f t="shared" si="957"/>
        <v>0.3-0.07</v>
      </c>
      <c r="S2341" s="127">
        <f t="shared" si="942"/>
        <v>-5.596465047464419E-2</v>
      </c>
      <c r="T2341" s="112" t="b">
        <f t="shared" si="943"/>
        <v>1</v>
      </c>
      <c r="U2341" s="22">
        <f t="shared" si="944"/>
        <v>6.147165060669427</v>
      </c>
      <c r="V2341" s="22">
        <f t="shared" si="945"/>
        <v>0.30811415211414195</v>
      </c>
      <c r="W2341" s="81">
        <f t="shared" si="946"/>
        <v>7</v>
      </c>
      <c r="X2341" s="22">
        <f t="shared" si="947"/>
        <v>0.11767845339869067</v>
      </c>
      <c r="Y2341" s="3">
        <f>IF(U2341&gt;'Power Curve'!$C$37,0,INDEX(Ci,$W2341,1)*POWER(1-X2341,3)+INDEX(Ci,$W2341,2)*3*X2341*POWER(1-X2341,2)+INDEX(Ci,$W2341,3)*3*POWER(X2341,2)*(1-X2341)+INDEX(Ci,$W2341,4)*POWER(X2341,3))</f>
        <v>391.79249486452215</v>
      </c>
      <c r="Z2341" s="3">
        <f t="shared" si="948"/>
        <v>369.86596483084037</v>
      </c>
      <c r="AA2341" s="3">
        <f t="shared" si="949"/>
        <v>337.9399986267091</v>
      </c>
      <c r="AB2341" s="3">
        <f t="shared" si="958"/>
        <v>31.925966204131271</v>
      </c>
      <c r="AC2341" s="3">
        <f t="shared" si="959"/>
        <v>31.925966204131271</v>
      </c>
      <c r="AE2341" s="34">
        <f t="shared" si="950"/>
        <v>6</v>
      </c>
      <c r="AF2341" s="73" t="b">
        <f>COUNTIF('Power Curve'!$D$2:$D$31,AE2341)&gt;0</f>
        <v>1</v>
      </c>
      <c r="AG2341" s="73" t="b">
        <f t="shared" si="951"/>
        <v>0</v>
      </c>
      <c r="AH2341" s="73" t="b">
        <f t="shared" si="960"/>
        <v>1</v>
      </c>
      <c r="AI2341" s="34" t="str">
        <f t="shared" si="952"/>
        <v>Outer</v>
      </c>
      <c r="AJ2341" s="35" t="str">
        <f t="shared" si="961"/>
        <v>0.3-0.4</v>
      </c>
      <c r="AK2341" s="36" t="str">
        <f t="shared" si="953"/>
        <v>23-24</v>
      </c>
      <c r="AL2341" s="36" t="str">
        <f t="shared" si="954"/>
        <v>Mar</v>
      </c>
      <c r="AM2341" s="35" t="str">
        <f t="shared" si="955"/>
        <v>275-285</v>
      </c>
      <c r="AN2341" s="36" t="str">
        <f t="shared" si="956"/>
        <v>LWS-LTI</v>
      </c>
    </row>
    <row r="2342" spans="5:40" x14ac:dyDescent="0.3">
      <c r="E2342" s="12">
        <v>40988.979166666664</v>
      </c>
      <c r="F2342" s="16">
        <v>6.2</v>
      </c>
      <c r="G2342" s="16">
        <v>352.8400115966794</v>
      </c>
      <c r="H2342" s="29">
        <v>1.1881031621768912</v>
      </c>
      <c r="I2342" s="26">
        <v>279.3</v>
      </c>
      <c r="J2342" s="30">
        <v>5.1612903225806452E-2</v>
      </c>
      <c r="K2342" s="31">
        <v>-1.9978453372049183E-2</v>
      </c>
      <c r="L2342" s="111">
        <f t="shared" si="936"/>
        <v>0.30000000000000004</v>
      </c>
      <c r="M2342" s="112">
        <f t="shared" si="937"/>
        <v>0.05</v>
      </c>
      <c r="N2342" s="112" t="b">
        <f t="shared" si="938"/>
        <v>1</v>
      </c>
      <c r="O2342" s="112" t="b">
        <f t="shared" si="939"/>
        <v>1</v>
      </c>
      <c r="P2342" s="113">
        <f t="shared" si="940"/>
        <v>3.0000000000000004</v>
      </c>
      <c r="Q2342" s="113">
        <f t="shared" si="941"/>
        <v>21</v>
      </c>
      <c r="R2342" s="114" t="str">
        <f t="shared" si="957"/>
        <v>0.3-0.05</v>
      </c>
      <c r="S2342" s="127">
        <f t="shared" si="942"/>
        <v>-0.1053827292212702</v>
      </c>
      <c r="T2342" s="112" t="b">
        <f t="shared" si="943"/>
        <v>1</v>
      </c>
      <c r="U2342" s="22">
        <f t="shared" si="944"/>
        <v>6.137116636747284</v>
      </c>
      <c r="V2342" s="22">
        <f t="shared" si="945"/>
        <v>0.30656113580507921</v>
      </c>
      <c r="W2342" s="81">
        <f t="shared" si="946"/>
        <v>7</v>
      </c>
      <c r="X2342" s="22">
        <f t="shared" si="947"/>
        <v>0.10746376575837717</v>
      </c>
      <c r="Y2342" s="3">
        <f>IF(U2342&gt;'Power Curve'!$C$37,0,INDEX(Ci,$W2342,1)*POWER(1-X2342,3)+INDEX(Ci,$W2342,2)*3*X2342*POWER(1-X2342,2)+INDEX(Ci,$W2342,3)*3*POWER(X2342,2)*(1-X2342)+INDEX(Ci,$W2342,4)*POWER(X2342,3))</f>
        <v>389.74579811461547</v>
      </c>
      <c r="Z2342" s="3">
        <f t="shared" si="948"/>
        <v>348.67332220677508</v>
      </c>
      <c r="AA2342" s="3">
        <f t="shared" si="949"/>
        <v>352.8400115966794</v>
      </c>
      <c r="AB2342" s="3">
        <f t="shared" si="958"/>
        <v>-4.1666893899043203</v>
      </c>
      <c r="AC2342" s="3">
        <f t="shared" si="959"/>
        <v>4.1666893899043203</v>
      </c>
      <c r="AE2342" s="34">
        <f t="shared" si="950"/>
        <v>6</v>
      </c>
      <c r="AF2342" s="73" t="b">
        <f>COUNTIF('Power Curve'!$D$2:$D$31,AE2342)&gt;0</f>
        <v>1</v>
      </c>
      <c r="AG2342" s="73" t="b">
        <f t="shared" si="951"/>
        <v>0</v>
      </c>
      <c r="AH2342" s="73" t="b">
        <f t="shared" si="960"/>
        <v>1</v>
      </c>
      <c r="AI2342" s="34" t="str">
        <f t="shared" si="952"/>
        <v>Outer</v>
      </c>
      <c r="AJ2342" s="35" t="str">
        <f t="shared" si="961"/>
        <v>0.3-0.4</v>
      </c>
      <c r="AK2342" s="36" t="str">
        <f t="shared" si="953"/>
        <v>23-24</v>
      </c>
      <c r="AL2342" s="36" t="str">
        <f t="shared" si="954"/>
        <v>Mar</v>
      </c>
      <c r="AM2342" s="35" t="str">
        <f t="shared" si="955"/>
        <v>275-285</v>
      </c>
      <c r="AN2342" s="36" t="str">
        <f t="shared" si="956"/>
        <v>LWS-LTI</v>
      </c>
    </row>
    <row r="2343" spans="5:40" x14ac:dyDescent="0.3">
      <c r="E2343" s="12">
        <v>40988.986111111109</v>
      </c>
      <c r="F2343" s="16">
        <v>5.16</v>
      </c>
      <c r="G2343" s="16">
        <v>244.9600067138673</v>
      </c>
      <c r="H2343" s="29">
        <v>1.1885954442407085</v>
      </c>
      <c r="I2343" s="26">
        <v>269.10000000000002</v>
      </c>
      <c r="J2343" s="30">
        <v>0.16472868217054262</v>
      </c>
      <c r="K2343" s="31">
        <v>-7.4289666057899745E-2</v>
      </c>
      <c r="L2343" s="111">
        <f t="shared" si="936"/>
        <v>0.1</v>
      </c>
      <c r="M2343" s="112">
        <f t="shared" si="937"/>
        <v>0.16</v>
      </c>
      <c r="N2343" s="112" t="b">
        <f t="shared" si="938"/>
        <v>1</v>
      </c>
      <c r="O2343" s="112" t="b">
        <f t="shared" si="939"/>
        <v>1</v>
      </c>
      <c r="P2343" s="113">
        <f t="shared" si="940"/>
        <v>1</v>
      </c>
      <c r="Q2343" s="113">
        <f t="shared" si="941"/>
        <v>10</v>
      </c>
      <c r="R2343" s="114" t="str">
        <f t="shared" si="957"/>
        <v>0.1-0.16</v>
      </c>
      <c r="S2343" s="127">
        <f t="shared" si="942"/>
        <v>8.8248709142140419E-2</v>
      </c>
      <c r="T2343" s="112" t="b">
        <f t="shared" si="943"/>
        <v>1</v>
      </c>
      <c r="U2343" s="22">
        <f t="shared" si="944"/>
        <v>5.1083701578845258</v>
      </c>
      <c r="V2343" s="22">
        <f t="shared" si="945"/>
        <v>0.14756505125055716</v>
      </c>
      <c r="W2343" s="81">
        <f t="shared" si="946"/>
        <v>6</v>
      </c>
      <c r="X2343" s="22">
        <f t="shared" si="947"/>
        <v>7.9997725924528792E-2</v>
      </c>
      <c r="Y2343" s="3">
        <f>IF(U2343&gt;'Power Curve'!$C$37,0,INDEX(Ci,$W2343,1)*POWER(1-X2343,3)+INDEX(Ci,$W2343,2)*3*X2343*POWER(1-X2343,2)+INDEX(Ci,$W2343,3)*3*POWER(X2343,2)*(1-X2343)+INDEX(Ci,$W2343,4)*POWER(X2343,3))</f>
        <v>223.74316981474769</v>
      </c>
      <c r="Z2343" s="3">
        <f t="shared" si="948"/>
        <v>243.4882157302699</v>
      </c>
      <c r="AA2343" s="3">
        <f t="shared" si="949"/>
        <v>244.9600067138673</v>
      </c>
      <c r="AB2343" s="3">
        <f t="shared" si="958"/>
        <v>-1.4717909835974012</v>
      </c>
      <c r="AC2343" s="3">
        <f t="shared" si="959"/>
        <v>1.4717909835974012</v>
      </c>
      <c r="AE2343" s="34">
        <f t="shared" si="950"/>
        <v>5</v>
      </c>
      <c r="AF2343" s="73" t="b">
        <f>COUNTIF('Power Curve'!$D$2:$D$31,AE2343)&gt;0</f>
        <v>1</v>
      </c>
      <c r="AG2343" s="73" t="b">
        <f t="shared" si="951"/>
        <v>0</v>
      </c>
      <c r="AH2343" s="73" t="b">
        <f t="shared" si="960"/>
        <v>1</v>
      </c>
      <c r="AI2343" s="34" t="str">
        <f t="shared" si="952"/>
        <v>Outer</v>
      </c>
      <c r="AJ2343" s="35" t="str">
        <f t="shared" si="961"/>
        <v>0.1-0.2</v>
      </c>
      <c r="AK2343" s="36" t="str">
        <f t="shared" si="953"/>
        <v>23-24</v>
      </c>
      <c r="AL2343" s="36" t="str">
        <f t="shared" si="954"/>
        <v>Mar</v>
      </c>
      <c r="AM2343" s="35" t="str">
        <f t="shared" si="955"/>
        <v>265-275</v>
      </c>
      <c r="AN2343" s="36" t="str">
        <f t="shared" si="956"/>
        <v>LWS-HTI</v>
      </c>
    </row>
    <row r="2344" spans="5:40" x14ac:dyDescent="0.3">
      <c r="E2344" s="12">
        <v>40989</v>
      </c>
      <c r="F2344" s="16">
        <v>6.37</v>
      </c>
      <c r="G2344" s="16">
        <v>427.05999374389609</v>
      </c>
      <c r="H2344" s="29">
        <v>1.1884793077992724</v>
      </c>
      <c r="I2344" s="26">
        <v>266.7</v>
      </c>
      <c r="J2344" s="30">
        <v>0.1240188383045526</v>
      </c>
      <c r="K2344" s="31">
        <v>5.6581763786490775E-2</v>
      </c>
      <c r="L2344" s="111">
        <f t="shared" si="936"/>
        <v>0.30000000000000004</v>
      </c>
      <c r="M2344" s="112">
        <f t="shared" si="937"/>
        <v>0.12</v>
      </c>
      <c r="N2344" s="112" t="b">
        <f t="shared" si="938"/>
        <v>1</v>
      </c>
      <c r="O2344" s="112" t="b">
        <f t="shared" si="939"/>
        <v>1</v>
      </c>
      <c r="P2344" s="113">
        <f t="shared" si="940"/>
        <v>3.0000000000000004</v>
      </c>
      <c r="Q2344" s="113">
        <f t="shared" si="941"/>
        <v>14</v>
      </c>
      <c r="R2344" s="114" t="str">
        <f t="shared" si="957"/>
        <v>0.3-0.12</v>
      </c>
      <c r="S2344" s="127">
        <f t="shared" si="942"/>
        <v>1.2614701106734599E-2</v>
      </c>
      <c r="T2344" s="112" t="b">
        <f t="shared" si="943"/>
        <v>1</v>
      </c>
      <c r="U2344" s="22">
        <f t="shared" si="944"/>
        <v>6.3060577604996579</v>
      </c>
      <c r="V2344" s="22">
        <f t="shared" si="945"/>
        <v>0.33267153107618841</v>
      </c>
      <c r="W2344" s="81">
        <f t="shared" si="946"/>
        <v>7</v>
      </c>
      <c r="X2344" s="22">
        <f t="shared" si="947"/>
        <v>0.27920023130809246</v>
      </c>
      <c r="Y2344" s="3">
        <f>IF(U2344&gt;'Power Curve'!$C$37,0,INDEX(Ci,$W2344,1)*POWER(1-X2344,3)+INDEX(Ci,$W2344,2)*3*X2344*POWER(1-X2344,2)+INDEX(Ci,$W2344,3)*3*POWER(X2344,2)*(1-X2344)+INDEX(Ci,$W2344,4)*POWER(X2344,3))</f>
        <v>425.77174351866341</v>
      </c>
      <c r="Z2344" s="3">
        <f t="shared" si="948"/>
        <v>431.14272680284461</v>
      </c>
      <c r="AA2344" s="3">
        <f t="shared" si="949"/>
        <v>427.05999374389609</v>
      </c>
      <c r="AB2344" s="3">
        <f t="shared" si="958"/>
        <v>4.08273305894852</v>
      </c>
      <c r="AC2344" s="3">
        <f t="shared" si="959"/>
        <v>4.08273305894852</v>
      </c>
      <c r="AE2344" s="34">
        <f t="shared" si="950"/>
        <v>6</v>
      </c>
      <c r="AF2344" s="73" t="b">
        <f>COUNTIF('Power Curve'!$D$2:$D$31,AE2344)&gt;0</f>
        <v>1</v>
      </c>
      <c r="AG2344" s="73" t="b">
        <f t="shared" si="951"/>
        <v>0</v>
      </c>
      <c r="AH2344" s="73" t="b">
        <f t="shared" si="960"/>
        <v>1</v>
      </c>
      <c r="AI2344" s="34" t="str">
        <f t="shared" si="952"/>
        <v>Outer</v>
      </c>
      <c r="AJ2344" s="35" t="str">
        <f t="shared" si="961"/>
        <v>0.3-0.4</v>
      </c>
      <c r="AK2344" s="36" t="str">
        <f t="shared" si="953"/>
        <v>0-1</v>
      </c>
      <c r="AL2344" s="36" t="str">
        <f t="shared" si="954"/>
        <v>Mar</v>
      </c>
      <c r="AM2344" s="35" t="str">
        <f t="shared" si="955"/>
        <v>265-275</v>
      </c>
      <c r="AN2344" s="36" t="str">
        <f t="shared" si="956"/>
        <v>Inner-TI</v>
      </c>
    </row>
    <row r="2345" spans="5:40" x14ac:dyDescent="0.3">
      <c r="E2345" s="12">
        <v>40989.069444444445</v>
      </c>
      <c r="F2345" s="16">
        <v>5.97</v>
      </c>
      <c r="G2345" s="16">
        <v>430.5199890136721</v>
      </c>
      <c r="H2345" s="29">
        <v>1.1942185133482426</v>
      </c>
      <c r="I2345" s="26">
        <v>266.8</v>
      </c>
      <c r="J2345" s="30">
        <v>0.18090452261306533</v>
      </c>
      <c r="K2345" s="31">
        <v>0.28303510857686687</v>
      </c>
      <c r="L2345" s="111">
        <f t="shared" si="936"/>
        <v>0.30000000000000004</v>
      </c>
      <c r="M2345" s="112">
        <f t="shared" si="937"/>
        <v>0.18000000000000002</v>
      </c>
      <c r="N2345" s="112" t="b">
        <f t="shared" si="938"/>
        <v>1</v>
      </c>
      <c r="O2345" s="112" t="b">
        <f t="shared" si="939"/>
        <v>1</v>
      </c>
      <c r="P2345" s="113">
        <f t="shared" si="940"/>
        <v>3.0000000000000004</v>
      </c>
      <c r="Q2345" s="113">
        <f t="shared" si="941"/>
        <v>8</v>
      </c>
      <c r="R2345" s="114" t="str">
        <f t="shared" si="957"/>
        <v>0.3-0.18</v>
      </c>
      <c r="S2345" s="127">
        <f t="shared" si="942"/>
        <v>8.8460568531135528E-2</v>
      </c>
      <c r="T2345" s="112" t="b">
        <f t="shared" si="943"/>
        <v>1</v>
      </c>
      <c r="U2345" s="22">
        <f t="shared" si="944"/>
        <v>5.9195710114164086</v>
      </c>
      <c r="V2345" s="22">
        <f t="shared" si="945"/>
        <v>0.27293875813452717</v>
      </c>
      <c r="W2345" s="81">
        <f t="shared" si="946"/>
        <v>6</v>
      </c>
      <c r="X2345" s="22">
        <f t="shared" si="947"/>
        <v>0.8885360177430135</v>
      </c>
      <c r="Y2345" s="3">
        <f>IF(U2345&gt;'Power Curve'!$C$37,0,INDEX(Ci,$W2345,1)*POWER(1-X2345,3)+INDEX(Ci,$W2345,2)*3*X2345*POWER(1-X2345,2)+INDEX(Ci,$W2345,3)*3*POWER(X2345,2)*(1-X2345)+INDEX(Ci,$W2345,4)*POWER(X2345,3))</f>
        <v>348.68073815305019</v>
      </c>
      <c r="Z2345" s="3">
        <f t="shared" si="948"/>
        <v>379.52523448592501</v>
      </c>
      <c r="AA2345" s="3">
        <f t="shared" si="949"/>
        <v>430.5199890136721</v>
      </c>
      <c r="AB2345" s="3">
        <f t="shared" si="958"/>
        <v>-50.994754527747091</v>
      </c>
      <c r="AC2345" s="3">
        <f t="shared" si="959"/>
        <v>50.994754527747091</v>
      </c>
      <c r="AE2345" s="34">
        <f t="shared" si="950"/>
        <v>6</v>
      </c>
      <c r="AF2345" s="73" t="b">
        <f>COUNTIF('Power Curve'!$D$2:$D$31,AE2345)&gt;0</f>
        <v>1</v>
      </c>
      <c r="AG2345" s="73" t="b">
        <f t="shared" si="951"/>
        <v>0</v>
      </c>
      <c r="AH2345" s="73" t="b">
        <f t="shared" si="960"/>
        <v>1</v>
      </c>
      <c r="AI2345" s="34" t="str">
        <f t="shared" si="952"/>
        <v>Outer</v>
      </c>
      <c r="AJ2345" s="35" t="str">
        <f t="shared" si="961"/>
        <v>0.2-0.3</v>
      </c>
      <c r="AK2345" s="36" t="str">
        <f t="shared" si="953"/>
        <v>1-2</v>
      </c>
      <c r="AL2345" s="36" t="str">
        <f t="shared" si="954"/>
        <v>Mar</v>
      </c>
      <c r="AM2345" s="35" t="str">
        <f t="shared" si="955"/>
        <v>265-275</v>
      </c>
      <c r="AN2345" s="36" t="str">
        <f t="shared" si="956"/>
        <v>LWS-HTI</v>
      </c>
    </row>
    <row r="2346" spans="5:40" x14ac:dyDescent="0.3">
      <c r="E2346" s="12">
        <v>40989.076388888891</v>
      </c>
      <c r="F2346" s="16">
        <v>6.06</v>
      </c>
      <c r="G2346" s="16">
        <v>331.79000854492199</v>
      </c>
      <c r="H2346" s="29">
        <v>1.1925997975346188</v>
      </c>
      <c r="I2346" s="26">
        <v>270.7</v>
      </c>
      <c r="J2346" s="30">
        <v>9.405940594059406E-2</v>
      </c>
      <c r="K2346" s="31">
        <v>0.28538218214991407</v>
      </c>
      <c r="L2346" s="111">
        <f t="shared" si="936"/>
        <v>0.30000000000000004</v>
      </c>
      <c r="M2346" s="112">
        <f t="shared" si="937"/>
        <v>0.09</v>
      </c>
      <c r="N2346" s="112" t="b">
        <f t="shared" si="938"/>
        <v>1</v>
      </c>
      <c r="O2346" s="112" t="b">
        <f t="shared" si="939"/>
        <v>1</v>
      </c>
      <c r="P2346" s="113">
        <f t="shared" si="940"/>
        <v>3.0000000000000004</v>
      </c>
      <c r="Q2346" s="113">
        <f t="shared" si="941"/>
        <v>17</v>
      </c>
      <c r="R2346" s="114" t="str">
        <f t="shared" si="957"/>
        <v>0.3-0.09</v>
      </c>
      <c r="S2346" s="127">
        <f t="shared" si="942"/>
        <v>-3.2202117881719686E-2</v>
      </c>
      <c r="T2346" s="112" t="b">
        <f t="shared" si="943"/>
        <v>1</v>
      </c>
      <c r="U2346" s="22">
        <f t="shared" si="944"/>
        <v>6.0060946463014711</v>
      </c>
      <c r="V2346" s="22">
        <f t="shared" si="945"/>
        <v>0.28631126482184799</v>
      </c>
      <c r="W2346" s="81">
        <f t="shared" si="946"/>
        <v>6</v>
      </c>
      <c r="X2346" s="22">
        <f t="shared" si="947"/>
        <v>0.97477566067152666</v>
      </c>
      <c r="Y2346" s="3">
        <f>IF(U2346&gt;'Power Curve'!$C$37,0,INDEX(Ci,$W2346,1)*POWER(1-X2346,3)+INDEX(Ci,$W2346,2)*3*X2346*POWER(1-X2346,2)+INDEX(Ci,$W2346,3)*3*POWER(X2346,2)*(1-X2346)+INDEX(Ci,$W2346,4)*POWER(X2346,3))</f>
        <v>364.30708119445302</v>
      </c>
      <c r="Z2346" s="3">
        <f t="shared" si="948"/>
        <v>352.57562162068405</v>
      </c>
      <c r="AA2346" s="3">
        <f t="shared" si="949"/>
        <v>331.79000854492199</v>
      </c>
      <c r="AB2346" s="3">
        <f t="shared" si="958"/>
        <v>20.785613075762058</v>
      </c>
      <c r="AC2346" s="3">
        <f t="shared" si="959"/>
        <v>20.785613075762058</v>
      </c>
      <c r="AE2346" s="34">
        <f t="shared" si="950"/>
        <v>6</v>
      </c>
      <c r="AF2346" s="73" t="b">
        <f>COUNTIF('Power Curve'!$D$2:$D$31,AE2346)&gt;0</f>
        <v>1</v>
      </c>
      <c r="AG2346" s="73" t="b">
        <f t="shared" si="951"/>
        <v>0</v>
      </c>
      <c r="AH2346" s="73" t="b">
        <f t="shared" si="960"/>
        <v>1</v>
      </c>
      <c r="AI2346" s="34" t="str">
        <f t="shared" si="952"/>
        <v>Outer</v>
      </c>
      <c r="AJ2346" s="35" t="str">
        <f t="shared" si="961"/>
        <v>0.2-0.3</v>
      </c>
      <c r="AK2346" s="36" t="str">
        <f t="shared" si="953"/>
        <v>1-2</v>
      </c>
      <c r="AL2346" s="36" t="str">
        <f t="shared" si="954"/>
        <v>Mar</v>
      </c>
      <c r="AM2346" s="35" t="str">
        <f t="shared" si="955"/>
        <v>265-275</v>
      </c>
      <c r="AN2346" s="36" t="str">
        <f t="shared" si="956"/>
        <v>LWS-LTI</v>
      </c>
    </row>
    <row r="2347" spans="5:40" x14ac:dyDescent="0.3">
      <c r="E2347" s="12">
        <v>40989.083333333336</v>
      </c>
      <c r="F2347" s="16">
        <v>6.36</v>
      </c>
      <c r="G2347" s="16">
        <v>464.85000610351585</v>
      </c>
      <c r="H2347" s="29">
        <v>1.1914649442836629</v>
      </c>
      <c r="I2347" s="26">
        <v>266.10000000000002</v>
      </c>
      <c r="J2347" s="30">
        <v>0.13679245283018868</v>
      </c>
      <c r="K2347" s="31">
        <v>0.25324656457896116</v>
      </c>
      <c r="L2347" s="111">
        <f t="shared" si="936"/>
        <v>0.30000000000000004</v>
      </c>
      <c r="M2347" s="112">
        <f t="shared" si="937"/>
        <v>0.14000000000000001</v>
      </c>
      <c r="N2347" s="112" t="b">
        <f t="shared" si="938"/>
        <v>1</v>
      </c>
      <c r="O2347" s="112" t="b">
        <f t="shared" si="939"/>
        <v>1</v>
      </c>
      <c r="P2347" s="113">
        <f t="shared" si="940"/>
        <v>3.0000000000000004</v>
      </c>
      <c r="Q2347" s="113">
        <f t="shared" si="941"/>
        <v>12</v>
      </c>
      <c r="R2347" s="114" t="str">
        <f t="shared" si="957"/>
        <v>0.3-0.14</v>
      </c>
      <c r="S2347" s="127">
        <f t="shared" si="942"/>
        <v>9.4822453068533555E-3</v>
      </c>
      <c r="T2347" s="112" t="b">
        <f t="shared" si="943"/>
        <v>1</v>
      </c>
      <c r="U2347" s="22">
        <f t="shared" si="944"/>
        <v>6.3014260267009243</v>
      </c>
      <c r="V2347" s="22">
        <f t="shared" si="945"/>
        <v>0.33195568168683098</v>
      </c>
      <c r="W2347" s="81">
        <f t="shared" si="946"/>
        <v>7</v>
      </c>
      <c r="X2347" s="22">
        <f t="shared" si="947"/>
        <v>0.27449185969143636</v>
      </c>
      <c r="Y2347" s="3">
        <f>IF(U2347&gt;'Power Curve'!$C$37,0,INDEX(Ci,$W2347,1)*POWER(1-X2347,3)+INDEX(Ci,$W2347,2)*3*X2347*POWER(1-X2347,2)+INDEX(Ci,$W2347,3)*3*POWER(X2347,2)*(1-X2347)+INDEX(Ci,$W2347,4)*POWER(X2347,3))</f>
        <v>424.74131526044226</v>
      </c>
      <c r="Z2347" s="3">
        <f t="shared" si="948"/>
        <v>428.7688166036973</v>
      </c>
      <c r="AA2347" s="3">
        <f t="shared" si="949"/>
        <v>464.85000610351585</v>
      </c>
      <c r="AB2347" s="3">
        <f t="shared" si="958"/>
        <v>-36.081189499818549</v>
      </c>
      <c r="AC2347" s="3">
        <f t="shared" si="959"/>
        <v>36.081189499818549</v>
      </c>
      <c r="AE2347" s="34">
        <f t="shared" si="950"/>
        <v>6</v>
      </c>
      <c r="AF2347" s="73" t="b">
        <f>COUNTIF('Power Curve'!$D$2:$D$31,AE2347)&gt;0</f>
        <v>1</v>
      </c>
      <c r="AG2347" s="73" t="b">
        <f t="shared" si="951"/>
        <v>0</v>
      </c>
      <c r="AH2347" s="73" t="b">
        <f t="shared" si="960"/>
        <v>1</v>
      </c>
      <c r="AI2347" s="34" t="str">
        <f t="shared" si="952"/>
        <v>Inner</v>
      </c>
      <c r="AJ2347" s="35" t="str">
        <f t="shared" si="961"/>
        <v>0.3-0.4</v>
      </c>
      <c r="AK2347" s="36" t="str">
        <f t="shared" si="953"/>
        <v>2-3</v>
      </c>
      <c r="AL2347" s="36" t="str">
        <f t="shared" si="954"/>
        <v>Mar</v>
      </c>
      <c r="AM2347" s="35" t="str">
        <f t="shared" si="955"/>
        <v>265-275</v>
      </c>
      <c r="AN2347" s="36" t="str">
        <f t="shared" si="956"/>
        <v>Inner-TI</v>
      </c>
    </row>
    <row r="2348" spans="5:40" x14ac:dyDescent="0.3">
      <c r="E2348" s="12">
        <v>40989.090277777781</v>
      </c>
      <c r="F2348" s="16">
        <v>7.06</v>
      </c>
      <c r="G2348" s="16">
        <v>611.27998781204246</v>
      </c>
      <c r="H2348" s="29">
        <v>1.1911161930729008</v>
      </c>
      <c r="I2348" s="26">
        <v>268.8</v>
      </c>
      <c r="J2348" s="30">
        <v>0.12606232294617564</v>
      </c>
      <c r="K2348" s="31">
        <v>0.23012654271505709</v>
      </c>
      <c r="L2348" s="111">
        <f t="shared" si="936"/>
        <v>0.4</v>
      </c>
      <c r="M2348" s="112">
        <f t="shared" si="937"/>
        <v>0.13</v>
      </c>
      <c r="N2348" s="112" t="b">
        <f t="shared" si="938"/>
        <v>1</v>
      </c>
      <c r="O2348" s="112" t="b">
        <f t="shared" si="939"/>
        <v>1</v>
      </c>
      <c r="P2348" s="113">
        <f t="shared" si="940"/>
        <v>4</v>
      </c>
      <c r="Q2348" s="113">
        <f t="shared" si="941"/>
        <v>13</v>
      </c>
      <c r="R2348" s="114" t="str">
        <f t="shared" si="957"/>
        <v>0.4-0.13</v>
      </c>
      <c r="S2348" s="127">
        <f t="shared" si="942"/>
        <v>1.1783103696728841E-2</v>
      </c>
      <c r="T2348" s="112" t="b">
        <f t="shared" si="943"/>
        <v>1</v>
      </c>
      <c r="U2348" s="22">
        <f t="shared" si="944"/>
        <v>6.9942966438966927</v>
      </c>
      <c r="V2348" s="22">
        <f t="shared" si="945"/>
        <v>0.43904106909810481</v>
      </c>
      <c r="W2348" s="81">
        <f t="shared" si="946"/>
        <v>7</v>
      </c>
      <c r="X2348" s="22">
        <f t="shared" si="947"/>
        <v>0.9788268862232995</v>
      </c>
      <c r="Y2348" s="3">
        <f>IF(U2348&gt;'Power Curve'!$C$37,0,INDEX(Ci,$W2348,1)*POWER(1-X2348,3)+INDEX(Ci,$W2348,2)*3*X2348*POWER(1-X2348,2)+INDEX(Ci,$W2348,3)*3*POWER(X2348,2)*(1-X2348)+INDEX(Ci,$W2348,4)*POWER(X2348,3))</f>
        <v>594.97887042651985</v>
      </c>
      <c r="Z2348" s="3">
        <f t="shared" si="948"/>
        <v>601.98956815411816</v>
      </c>
      <c r="AA2348" s="3">
        <f t="shared" si="949"/>
        <v>611.27998781204246</v>
      </c>
      <c r="AB2348" s="3">
        <f t="shared" si="958"/>
        <v>-9.2904196579243035</v>
      </c>
      <c r="AC2348" s="3">
        <f t="shared" si="959"/>
        <v>9.2904196579243035</v>
      </c>
      <c r="AE2348" s="34">
        <f t="shared" si="950"/>
        <v>7</v>
      </c>
      <c r="AF2348" s="73" t="b">
        <f>COUNTIF('Power Curve'!$D$2:$D$31,AE2348)&gt;0</f>
        <v>1</v>
      </c>
      <c r="AG2348" s="73" t="b">
        <f t="shared" si="951"/>
        <v>0</v>
      </c>
      <c r="AH2348" s="73" t="b">
        <f t="shared" si="960"/>
        <v>1</v>
      </c>
      <c r="AI2348" s="34" t="str">
        <f t="shared" si="952"/>
        <v>Inner</v>
      </c>
      <c r="AJ2348" s="35" t="str">
        <f t="shared" si="961"/>
        <v>0.4-0.5</v>
      </c>
      <c r="AK2348" s="36" t="str">
        <f t="shared" si="953"/>
        <v>2-3</v>
      </c>
      <c r="AL2348" s="36" t="str">
        <f t="shared" si="954"/>
        <v>Mar</v>
      </c>
      <c r="AM2348" s="35" t="str">
        <f t="shared" si="955"/>
        <v>265-275</v>
      </c>
      <c r="AN2348" s="36" t="str">
        <f t="shared" si="956"/>
        <v>Inner-TI</v>
      </c>
    </row>
    <row r="2349" spans="5:40" x14ac:dyDescent="0.3">
      <c r="E2349" s="12">
        <v>40989.097222222219</v>
      </c>
      <c r="F2349" s="16">
        <v>6.48</v>
      </c>
      <c r="G2349" s="16">
        <v>392.17000961303711</v>
      </c>
      <c r="H2349" s="29">
        <v>1.1904193027864456</v>
      </c>
      <c r="I2349" s="26">
        <v>283.2</v>
      </c>
      <c r="J2349" s="30">
        <v>7.407407407407407E-2</v>
      </c>
      <c r="K2349" s="31">
        <v>0.29581183506698799</v>
      </c>
      <c r="L2349" s="111">
        <f t="shared" si="936"/>
        <v>0.4</v>
      </c>
      <c r="M2349" s="112">
        <f t="shared" si="937"/>
        <v>6.9999999999999993E-2</v>
      </c>
      <c r="N2349" s="112" t="b">
        <f t="shared" si="938"/>
        <v>1</v>
      </c>
      <c r="O2349" s="112" t="b">
        <f t="shared" si="939"/>
        <v>1</v>
      </c>
      <c r="P2349" s="113">
        <f t="shared" si="940"/>
        <v>4</v>
      </c>
      <c r="Q2349" s="113">
        <f t="shared" si="941"/>
        <v>19</v>
      </c>
      <c r="R2349" s="114" t="str">
        <f t="shared" si="957"/>
        <v>0.4-0.07</v>
      </c>
      <c r="S2349" s="127">
        <f t="shared" si="942"/>
        <v>-4.7809917091142407E-2</v>
      </c>
      <c r="T2349" s="112" t="b">
        <f t="shared" si="943"/>
        <v>1</v>
      </c>
      <c r="U2349" s="22">
        <f t="shared" si="944"/>
        <v>6.4184421285209208</v>
      </c>
      <c r="V2349" s="22">
        <f t="shared" si="945"/>
        <v>0.35004089743384381</v>
      </c>
      <c r="W2349" s="81">
        <f t="shared" si="946"/>
        <v>7</v>
      </c>
      <c r="X2349" s="22">
        <f t="shared" si="947"/>
        <v>0.39344413899808689</v>
      </c>
      <c r="Y2349" s="3">
        <f>IF(U2349&gt;'Power Curve'!$C$37,0,INDEX(Ci,$W2349,1)*POWER(1-X2349,3)+INDEX(Ci,$W2349,2)*3*X2349*POWER(1-X2349,2)+INDEX(Ci,$W2349,3)*3*POWER(X2349,2)*(1-X2349)+INDEX(Ci,$W2349,4)*POWER(X2349,3))</f>
        <v>451.41577516788158</v>
      </c>
      <c r="Z2349" s="3">
        <f t="shared" si="948"/>
        <v>429.83362438347143</v>
      </c>
      <c r="AA2349" s="3">
        <f t="shared" si="949"/>
        <v>392.17000961303711</v>
      </c>
      <c r="AB2349" s="3">
        <f t="shared" si="958"/>
        <v>37.663614770434322</v>
      </c>
      <c r="AC2349" s="3">
        <f t="shared" si="959"/>
        <v>37.663614770434322</v>
      </c>
      <c r="AE2349" s="34">
        <f t="shared" si="950"/>
        <v>6</v>
      </c>
      <c r="AF2349" s="73" t="b">
        <f>COUNTIF('Power Curve'!$D$2:$D$31,AE2349)&gt;0</f>
        <v>1</v>
      </c>
      <c r="AG2349" s="73" t="b">
        <f t="shared" si="951"/>
        <v>0</v>
      </c>
      <c r="AH2349" s="73" t="b">
        <f t="shared" si="960"/>
        <v>1</v>
      </c>
      <c r="AI2349" s="34" t="str">
        <f t="shared" si="952"/>
        <v>Outer</v>
      </c>
      <c r="AJ2349" s="35" t="str">
        <f t="shared" si="961"/>
        <v>0.3-0.4</v>
      </c>
      <c r="AK2349" s="36" t="str">
        <f t="shared" si="953"/>
        <v>2-3</v>
      </c>
      <c r="AL2349" s="36" t="str">
        <f t="shared" si="954"/>
        <v>Mar</v>
      </c>
      <c r="AM2349" s="35" t="str">
        <f t="shared" si="955"/>
        <v>275-285</v>
      </c>
      <c r="AN2349" s="36" t="str">
        <f t="shared" si="956"/>
        <v>LWS-LTI</v>
      </c>
    </row>
    <row r="2350" spans="5:40" x14ac:dyDescent="0.3">
      <c r="E2350" s="12">
        <v>40989.104166666664</v>
      </c>
      <c r="F2350" s="16">
        <v>6.63</v>
      </c>
      <c r="G2350" s="16">
        <v>443.68998718261736</v>
      </c>
      <c r="H2350" s="29">
        <v>1.1919581871201157</v>
      </c>
      <c r="I2350" s="26">
        <v>278.3</v>
      </c>
      <c r="J2350" s="30">
        <v>9.8039215686274508E-2</v>
      </c>
      <c r="K2350" s="31">
        <v>0.2070126356122646</v>
      </c>
      <c r="L2350" s="111">
        <f t="shared" si="936"/>
        <v>0.4</v>
      </c>
      <c r="M2350" s="112">
        <f t="shared" si="937"/>
        <v>9.9999999999999992E-2</v>
      </c>
      <c r="N2350" s="112" t="b">
        <f t="shared" si="938"/>
        <v>1</v>
      </c>
      <c r="O2350" s="112" t="b">
        <f t="shared" si="939"/>
        <v>1</v>
      </c>
      <c r="P2350" s="113">
        <f t="shared" si="940"/>
        <v>4</v>
      </c>
      <c r="Q2350" s="113">
        <f t="shared" si="941"/>
        <v>16</v>
      </c>
      <c r="R2350" s="114" t="str">
        <f t="shared" si="957"/>
        <v>0.4-0.1</v>
      </c>
      <c r="S2350" s="127">
        <f t="shared" si="942"/>
        <v>-1.1366894958513816E-3</v>
      </c>
      <c r="T2350" s="112" t="b">
        <f t="shared" si="943"/>
        <v>1</v>
      </c>
      <c r="U2350" s="22">
        <f t="shared" si="944"/>
        <v>6.5698457408731707</v>
      </c>
      <c r="V2350" s="22">
        <f t="shared" si="945"/>
        <v>0.37344081378449784</v>
      </c>
      <c r="W2350" s="81">
        <f t="shared" si="946"/>
        <v>7</v>
      </c>
      <c r="X2350" s="22">
        <f t="shared" si="947"/>
        <v>0.54735291312786272</v>
      </c>
      <c r="Y2350" s="3">
        <f>IF(U2350&gt;'Power Curve'!$C$37,0,INDEX(Ci,$W2350,1)*POWER(1-X2350,3)+INDEX(Ci,$W2350,2)*3*X2350*POWER(1-X2350,2)+INDEX(Ci,$W2350,3)*3*POWER(X2350,2)*(1-X2350)+INDEX(Ci,$W2350,4)*POWER(X2350,3))</f>
        <v>487.6320290390662</v>
      </c>
      <c r="Z2350" s="3">
        <f t="shared" si="948"/>
        <v>487.07774283381684</v>
      </c>
      <c r="AA2350" s="3">
        <f t="shared" si="949"/>
        <v>443.68998718261736</v>
      </c>
      <c r="AB2350" s="3">
        <f t="shared" si="958"/>
        <v>43.387755651199484</v>
      </c>
      <c r="AC2350" s="3">
        <f t="shared" si="959"/>
        <v>43.387755651199484</v>
      </c>
      <c r="AE2350" s="34">
        <f t="shared" si="950"/>
        <v>7</v>
      </c>
      <c r="AF2350" s="73" t="b">
        <f>COUNTIF('Power Curve'!$D$2:$D$31,AE2350)&gt;0</f>
        <v>1</v>
      </c>
      <c r="AG2350" s="73" t="b">
        <f t="shared" si="951"/>
        <v>0</v>
      </c>
      <c r="AH2350" s="73" t="b">
        <f t="shared" si="960"/>
        <v>1</v>
      </c>
      <c r="AI2350" s="34" t="str">
        <f t="shared" si="952"/>
        <v>Outer</v>
      </c>
      <c r="AJ2350" s="35" t="str">
        <f t="shared" si="961"/>
        <v>0.3-0.4</v>
      </c>
      <c r="AK2350" s="36" t="str">
        <f t="shared" si="953"/>
        <v>2-3</v>
      </c>
      <c r="AL2350" s="36" t="str">
        <f t="shared" si="954"/>
        <v>Mar</v>
      </c>
      <c r="AM2350" s="35" t="str">
        <f t="shared" si="955"/>
        <v>275-285</v>
      </c>
      <c r="AN2350" s="36" t="str">
        <f t="shared" si="956"/>
        <v>LWS-LTI</v>
      </c>
    </row>
    <row r="2351" spans="5:40" x14ac:dyDescent="0.3">
      <c r="E2351" s="12">
        <v>40989.111111111109</v>
      </c>
      <c r="F2351" s="16">
        <v>6.83</v>
      </c>
      <c r="G2351" s="16">
        <v>475.90001296997121</v>
      </c>
      <c r="H2351" s="29">
        <v>1.1921327370978536</v>
      </c>
      <c r="I2351" s="26">
        <v>274.89999999999998</v>
      </c>
      <c r="J2351" s="30">
        <v>8.3455344070278173E-2</v>
      </c>
      <c r="K2351" s="31">
        <v>0.18421669007554581</v>
      </c>
      <c r="L2351" s="111">
        <f t="shared" si="936"/>
        <v>0.4</v>
      </c>
      <c r="M2351" s="112">
        <f t="shared" si="937"/>
        <v>0.08</v>
      </c>
      <c r="N2351" s="112" t="b">
        <f t="shared" si="938"/>
        <v>1</v>
      </c>
      <c r="O2351" s="112" t="b">
        <f t="shared" si="939"/>
        <v>1</v>
      </c>
      <c r="P2351" s="113">
        <f t="shared" si="940"/>
        <v>4</v>
      </c>
      <c r="Q2351" s="113">
        <f t="shared" si="941"/>
        <v>18</v>
      </c>
      <c r="R2351" s="114" t="str">
        <f t="shared" si="957"/>
        <v>0.4-0.08</v>
      </c>
      <c r="S2351" s="127">
        <f t="shared" si="942"/>
        <v>-2.0887483269879482E-2</v>
      </c>
      <c r="T2351" s="112" t="b">
        <f t="shared" si="943"/>
        <v>1</v>
      </c>
      <c r="U2351" s="22">
        <f t="shared" si="944"/>
        <v>6.7683614860716421</v>
      </c>
      <c r="V2351" s="22">
        <f t="shared" si="945"/>
        <v>0.40412206213625124</v>
      </c>
      <c r="W2351" s="81">
        <f t="shared" si="946"/>
        <v>7</v>
      </c>
      <c r="X2351" s="22">
        <f t="shared" si="947"/>
        <v>0.74915334915624143</v>
      </c>
      <c r="Y2351" s="3">
        <f>IF(U2351&gt;'Power Curve'!$C$37,0,INDEX(Ci,$W2351,1)*POWER(1-X2351,3)+INDEX(Ci,$W2351,2)*3*X2351*POWER(1-X2351,2)+INDEX(Ci,$W2351,3)*3*POWER(X2351,2)*(1-X2351)+INDEX(Ci,$W2351,4)*POWER(X2351,3))</f>
        <v>537.18090975759537</v>
      </c>
      <c r="Z2351" s="3">
        <f t="shared" si="948"/>
        <v>525.96055249213498</v>
      </c>
      <c r="AA2351" s="3">
        <f t="shared" si="949"/>
        <v>475.90001296997121</v>
      </c>
      <c r="AB2351" s="3">
        <f t="shared" si="958"/>
        <v>50.060539522163765</v>
      </c>
      <c r="AC2351" s="3">
        <f t="shared" si="959"/>
        <v>50.060539522163765</v>
      </c>
      <c r="AE2351" s="34">
        <f t="shared" si="950"/>
        <v>7</v>
      </c>
      <c r="AF2351" s="73" t="b">
        <f>COUNTIF('Power Curve'!$D$2:$D$31,AE2351)&gt;0</f>
        <v>1</v>
      </c>
      <c r="AG2351" s="73" t="b">
        <f t="shared" si="951"/>
        <v>0</v>
      </c>
      <c r="AH2351" s="73" t="b">
        <f t="shared" si="960"/>
        <v>1</v>
      </c>
      <c r="AI2351" s="34" t="str">
        <f t="shared" si="952"/>
        <v>Outer</v>
      </c>
      <c r="AJ2351" s="35" t="str">
        <f t="shared" si="961"/>
        <v>0.4-0.5</v>
      </c>
      <c r="AK2351" s="36" t="str">
        <f t="shared" si="953"/>
        <v>2-3</v>
      </c>
      <c r="AL2351" s="36" t="str">
        <f t="shared" si="954"/>
        <v>Mar</v>
      </c>
      <c r="AM2351" s="35" t="str">
        <f t="shared" si="955"/>
        <v>265-275</v>
      </c>
      <c r="AN2351" s="36" t="str">
        <f t="shared" si="956"/>
        <v>LWS-LTI</v>
      </c>
    </row>
    <row r="2352" spans="5:40" x14ac:dyDescent="0.3">
      <c r="E2352" s="12">
        <v>40989.118055555555</v>
      </c>
      <c r="F2352" s="16">
        <v>5.98</v>
      </c>
      <c r="G2352" s="16">
        <v>291.65999221801735</v>
      </c>
      <c r="H2352" s="29">
        <v>1.1931504727198639</v>
      </c>
      <c r="I2352" s="26">
        <v>273.8</v>
      </c>
      <c r="J2352" s="30">
        <v>0.13377926421404682</v>
      </c>
      <c r="K2352" s="31">
        <v>0.21687818589215532</v>
      </c>
      <c r="L2352" s="111">
        <f t="shared" si="936"/>
        <v>0.30000000000000004</v>
      </c>
      <c r="M2352" s="112">
        <f t="shared" si="937"/>
        <v>0.13</v>
      </c>
      <c r="N2352" s="112" t="b">
        <f t="shared" si="938"/>
        <v>1</v>
      </c>
      <c r="O2352" s="112" t="b">
        <f t="shared" si="939"/>
        <v>1</v>
      </c>
      <c r="P2352" s="113">
        <f t="shared" si="940"/>
        <v>3.0000000000000004</v>
      </c>
      <c r="Q2352" s="113">
        <f t="shared" si="941"/>
        <v>13</v>
      </c>
      <c r="R2352" s="114" t="str">
        <f t="shared" si="957"/>
        <v>0.3-0.13</v>
      </c>
      <c r="S2352" s="127">
        <f t="shared" si="942"/>
        <v>2.3144625764960111E-2</v>
      </c>
      <c r="T2352" s="112" t="b">
        <f t="shared" si="943"/>
        <v>1</v>
      </c>
      <c r="U2352" s="22">
        <f t="shared" si="944"/>
        <v>5.9277183491556595</v>
      </c>
      <c r="V2352" s="22">
        <f t="shared" si="945"/>
        <v>0.27419795544572106</v>
      </c>
      <c r="W2352" s="81">
        <f t="shared" si="946"/>
        <v>6</v>
      </c>
      <c r="X2352" s="22">
        <f t="shared" si="947"/>
        <v>0.89665661390595053</v>
      </c>
      <c r="Y2352" s="3">
        <f>IF(U2352&gt;'Power Curve'!$C$37,0,INDEX(Ci,$W2352,1)*POWER(1-X2352,3)+INDEX(Ci,$W2352,2)*3*X2352*POWER(1-X2352,2)+INDEX(Ci,$W2352,3)*3*POWER(X2352,2)*(1-X2352)+INDEX(Ci,$W2352,4)*POWER(X2352,3))</f>
        <v>350.11796275343403</v>
      </c>
      <c r="Z2352" s="3">
        <f t="shared" si="948"/>
        <v>358.22131197495253</v>
      </c>
      <c r="AA2352" s="3">
        <f t="shared" si="949"/>
        <v>291.65999221801735</v>
      </c>
      <c r="AB2352" s="3">
        <f t="shared" si="958"/>
        <v>66.561319756935177</v>
      </c>
      <c r="AC2352" s="3">
        <f t="shared" si="959"/>
        <v>66.561319756935177</v>
      </c>
      <c r="AE2352" s="34">
        <f t="shared" si="950"/>
        <v>6</v>
      </c>
      <c r="AF2352" s="73" t="b">
        <f>COUNTIF('Power Curve'!$D$2:$D$31,AE2352)&gt;0</f>
        <v>1</v>
      </c>
      <c r="AG2352" s="73" t="b">
        <f t="shared" si="951"/>
        <v>0</v>
      </c>
      <c r="AH2352" s="73" t="b">
        <f t="shared" si="960"/>
        <v>1</v>
      </c>
      <c r="AI2352" s="34" t="str">
        <f t="shared" si="952"/>
        <v>Inner</v>
      </c>
      <c r="AJ2352" s="35" t="str">
        <f t="shared" si="961"/>
        <v>0.2-0.3</v>
      </c>
      <c r="AK2352" s="36" t="str">
        <f t="shared" si="953"/>
        <v>2-3</v>
      </c>
      <c r="AL2352" s="36" t="str">
        <f t="shared" si="954"/>
        <v>Mar</v>
      </c>
      <c r="AM2352" s="35" t="str">
        <f t="shared" si="955"/>
        <v>265-275</v>
      </c>
      <c r="AN2352" s="36" t="str">
        <f t="shared" si="956"/>
        <v>Inner-TI</v>
      </c>
    </row>
    <row r="2353" spans="5:40" x14ac:dyDescent="0.3">
      <c r="E2353" s="12">
        <v>40989.125</v>
      </c>
      <c r="F2353" s="16">
        <v>5.18</v>
      </c>
      <c r="G2353" s="16">
        <v>175.7699928283688</v>
      </c>
      <c r="H2353" s="29">
        <v>1.1927572416596535</v>
      </c>
      <c r="I2353" s="26">
        <v>281.39999999999998</v>
      </c>
      <c r="J2353" s="30">
        <v>0.138996138996139</v>
      </c>
      <c r="K2353" s="31">
        <v>0.22471706914083983</v>
      </c>
      <c r="L2353" s="111">
        <f t="shared" si="936"/>
        <v>0.2</v>
      </c>
      <c r="M2353" s="112">
        <f t="shared" si="937"/>
        <v>0.14000000000000001</v>
      </c>
      <c r="N2353" s="112" t="b">
        <f t="shared" si="938"/>
        <v>1</v>
      </c>
      <c r="O2353" s="112" t="b">
        <f t="shared" si="939"/>
        <v>1</v>
      </c>
      <c r="P2353" s="113">
        <f t="shared" si="940"/>
        <v>2</v>
      </c>
      <c r="Q2353" s="113">
        <f t="shared" si="941"/>
        <v>12</v>
      </c>
      <c r="R2353" s="114" t="str">
        <f t="shared" si="957"/>
        <v>0.2-0.14</v>
      </c>
      <c r="S2353" s="127">
        <f t="shared" si="942"/>
        <v>3.995737517900385E-2</v>
      </c>
      <c r="T2353" s="112" t="b">
        <f t="shared" si="943"/>
        <v>1</v>
      </c>
      <c r="U2353" s="22">
        <f t="shared" si="944"/>
        <v>5.1341483991552144</v>
      </c>
      <c r="V2353" s="22">
        <f t="shared" si="945"/>
        <v>0.15154916153715778</v>
      </c>
      <c r="W2353" s="81">
        <f t="shared" si="946"/>
        <v>6</v>
      </c>
      <c r="X2353" s="22">
        <f t="shared" si="947"/>
        <v>0.10569135663551787</v>
      </c>
      <c r="Y2353" s="3">
        <f>IF(U2353&gt;'Power Curve'!$C$37,0,INDEX(Ci,$W2353,1)*POWER(1-X2353,3)+INDEX(Ci,$W2353,2)*3*X2353*POWER(1-X2353,2)+INDEX(Ci,$W2353,3)*3*POWER(X2353,2)*(1-X2353)+INDEX(Ci,$W2353,4)*POWER(X2353,3))</f>
        <v>227.62972341769955</v>
      </c>
      <c r="Z2353" s="3">
        <f t="shared" si="948"/>
        <v>236.72520967819347</v>
      </c>
      <c r="AA2353" s="3">
        <f t="shared" si="949"/>
        <v>175.7699928283688</v>
      </c>
      <c r="AB2353" s="3">
        <f t="shared" si="958"/>
        <v>60.955216849824666</v>
      </c>
      <c r="AC2353" s="3">
        <f t="shared" si="959"/>
        <v>60.955216849824666</v>
      </c>
      <c r="AE2353" s="34">
        <f t="shared" si="950"/>
        <v>5</v>
      </c>
      <c r="AF2353" s="73" t="b">
        <f>COUNTIF('Power Curve'!$D$2:$D$31,AE2353)&gt;0</f>
        <v>1</v>
      </c>
      <c r="AG2353" s="73" t="b">
        <f t="shared" si="951"/>
        <v>0</v>
      </c>
      <c r="AH2353" s="73" t="b">
        <f t="shared" si="960"/>
        <v>1</v>
      </c>
      <c r="AI2353" s="34" t="str">
        <f t="shared" si="952"/>
        <v>Inner</v>
      </c>
      <c r="AJ2353" s="35" t="str">
        <f t="shared" si="961"/>
        <v>0.1-0.2</v>
      </c>
      <c r="AK2353" s="36" t="str">
        <f t="shared" si="953"/>
        <v>3-4</v>
      </c>
      <c r="AL2353" s="36" t="str">
        <f t="shared" si="954"/>
        <v>Mar</v>
      </c>
      <c r="AM2353" s="35" t="str">
        <f t="shared" si="955"/>
        <v>275-285</v>
      </c>
      <c r="AN2353" s="36" t="str">
        <f t="shared" si="956"/>
        <v>Inner-TI</v>
      </c>
    </row>
    <row r="2354" spans="5:40" x14ac:dyDescent="0.3">
      <c r="E2354" s="12">
        <v>40989.131944444445</v>
      </c>
      <c r="F2354" s="16">
        <v>5.56</v>
      </c>
      <c r="G2354" s="16">
        <v>217.55001068115229</v>
      </c>
      <c r="H2354" s="29">
        <v>1.1926262222218023</v>
      </c>
      <c r="I2354" s="26">
        <v>284.60000000000002</v>
      </c>
      <c r="J2354" s="30">
        <v>5.9352517985611516E-2</v>
      </c>
      <c r="K2354" s="31">
        <v>0.20385892721053522</v>
      </c>
      <c r="L2354" s="111">
        <f t="shared" si="936"/>
        <v>0.2</v>
      </c>
      <c r="M2354" s="112">
        <f t="shared" si="937"/>
        <v>6.0000000000000005E-2</v>
      </c>
      <c r="N2354" s="112" t="b">
        <f t="shared" si="938"/>
        <v>1</v>
      </c>
      <c r="O2354" s="112" t="b">
        <f t="shared" si="939"/>
        <v>1</v>
      </c>
      <c r="P2354" s="113">
        <f t="shared" si="940"/>
        <v>2</v>
      </c>
      <c r="Q2354" s="113">
        <f t="shared" si="941"/>
        <v>20</v>
      </c>
      <c r="R2354" s="114" t="str">
        <f t="shared" si="957"/>
        <v>0.2-0.06</v>
      </c>
      <c r="S2354" s="127">
        <f t="shared" si="942"/>
        <v>-7.6977119886704318E-2</v>
      </c>
      <c r="T2354" s="112" t="b">
        <f t="shared" si="943"/>
        <v>1</v>
      </c>
      <c r="U2354" s="22">
        <f t="shared" si="944"/>
        <v>5.5105829818635002</v>
      </c>
      <c r="V2354" s="22">
        <f t="shared" si="945"/>
        <v>0.20972833976160876</v>
      </c>
      <c r="W2354" s="81">
        <f t="shared" si="946"/>
        <v>6</v>
      </c>
      <c r="X2354" s="22">
        <f t="shared" si="947"/>
        <v>0.48089038799649642</v>
      </c>
      <c r="Y2354" s="3">
        <f>IF(U2354&gt;'Power Curve'!$C$37,0,INDEX(Ci,$W2354,1)*POWER(1-X2354,3)+INDEX(Ci,$W2354,2)*3*X2354*POWER(1-X2354,2)+INDEX(Ci,$W2354,3)*3*POWER(X2354,2)*(1-X2354)+INDEX(Ci,$W2354,4)*POWER(X2354,3))</f>
        <v>283.20055438070938</v>
      </c>
      <c r="Z2354" s="3">
        <f t="shared" si="948"/>
        <v>261.40059135416436</v>
      </c>
      <c r="AA2354" s="3">
        <f t="shared" si="949"/>
        <v>217.55001068115229</v>
      </c>
      <c r="AB2354" s="3">
        <f t="shared" si="958"/>
        <v>43.850580673012075</v>
      </c>
      <c r="AC2354" s="3">
        <f t="shared" si="959"/>
        <v>43.850580673012075</v>
      </c>
      <c r="AE2354" s="34">
        <f t="shared" si="950"/>
        <v>6</v>
      </c>
      <c r="AF2354" s="73" t="b">
        <f>COUNTIF('Power Curve'!$D$2:$D$31,AE2354)&gt;0</f>
        <v>1</v>
      </c>
      <c r="AG2354" s="73" t="b">
        <f t="shared" si="951"/>
        <v>0</v>
      </c>
      <c r="AH2354" s="73" t="b">
        <f t="shared" si="960"/>
        <v>1</v>
      </c>
      <c r="AI2354" s="34" t="str">
        <f t="shared" si="952"/>
        <v>Outer</v>
      </c>
      <c r="AJ2354" s="35" t="str">
        <f t="shared" si="961"/>
        <v>0.2-0.3</v>
      </c>
      <c r="AK2354" s="36" t="str">
        <f t="shared" si="953"/>
        <v>3-4</v>
      </c>
      <c r="AL2354" s="36" t="str">
        <f t="shared" si="954"/>
        <v>Mar</v>
      </c>
      <c r="AM2354" s="35" t="str">
        <f t="shared" si="955"/>
        <v>275-285</v>
      </c>
      <c r="AN2354" s="36" t="str">
        <f t="shared" si="956"/>
        <v>LWS-LTI</v>
      </c>
    </row>
    <row r="2355" spans="5:40" x14ac:dyDescent="0.3">
      <c r="E2355" s="12">
        <v>40989.138888888891</v>
      </c>
      <c r="F2355" s="16">
        <v>5.99</v>
      </c>
      <c r="G2355" s="16">
        <v>273.13000488281205</v>
      </c>
      <c r="H2355" s="29">
        <v>1.1930630656487815</v>
      </c>
      <c r="I2355" s="26">
        <v>275.5</v>
      </c>
      <c r="J2355" s="30">
        <v>5.8430717863105171E-2</v>
      </c>
      <c r="K2355" s="31">
        <v>0.18160829204062576</v>
      </c>
      <c r="L2355" s="111">
        <f t="shared" si="936"/>
        <v>0.30000000000000004</v>
      </c>
      <c r="M2355" s="112">
        <f t="shared" si="937"/>
        <v>6.0000000000000005E-2</v>
      </c>
      <c r="N2355" s="112" t="b">
        <f t="shared" si="938"/>
        <v>1</v>
      </c>
      <c r="O2355" s="112" t="b">
        <f t="shared" si="939"/>
        <v>1</v>
      </c>
      <c r="P2355" s="113">
        <f t="shared" si="940"/>
        <v>3.0000000000000004</v>
      </c>
      <c r="Q2355" s="113">
        <f t="shared" si="941"/>
        <v>20</v>
      </c>
      <c r="R2355" s="114" t="str">
        <f t="shared" si="957"/>
        <v>0.3-0.06</v>
      </c>
      <c r="S2355" s="127">
        <f t="shared" si="942"/>
        <v>-9.0712576007974638E-2</v>
      </c>
      <c r="T2355" s="112" t="b">
        <f t="shared" si="943"/>
        <v>1</v>
      </c>
      <c r="U2355" s="22">
        <f t="shared" si="944"/>
        <v>5.9374859263543689</v>
      </c>
      <c r="V2355" s="22">
        <f t="shared" si="945"/>
        <v>0.27570756598834534</v>
      </c>
      <c r="W2355" s="81">
        <f t="shared" si="946"/>
        <v>6</v>
      </c>
      <c r="X2355" s="22">
        <f t="shared" si="947"/>
        <v>0.90639213150195019</v>
      </c>
      <c r="Y2355" s="3">
        <f>IF(U2355&gt;'Power Curve'!$C$37,0,INDEX(Ci,$W2355,1)*POWER(1-X2355,3)+INDEX(Ci,$W2355,2)*3*X2355*POWER(1-X2355,2)+INDEX(Ci,$W2355,3)*3*POWER(X2355,2)*(1-X2355)+INDEX(Ci,$W2355,4)*POWER(X2355,3))</f>
        <v>351.85002572913834</v>
      </c>
      <c r="Z2355" s="3">
        <f t="shared" si="948"/>
        <v>319.93280352677601</v>
      </c>
      <c r="AA2355" s="3">
        <f t="shared" si="949"/>
        <v>273.13000488281205</v>
      </c>
      <c r="AB2355" s="3">
        <f t="shared" si="958"/>
        <v>46.802798643963968</v>
      </c>
      <c r="AC2355" s="3">
        <f t="shared" si="959"/>
        <v>46.802798643963968</v>
      </c>
      <c r="AE2355" s="34">
        <f t="shared" si="950"/>
        <v>6</v>
      </c>
      <c r="AF2355" s="73" t="b">
        <f>COUNTIF('Power Curve'!$D$2:$D$31,AE2355)&gt;0</f>
        <v>1</v>
      </c>
      <c r="AG2355" s="73" t="b">
        <f t="shared" si="951"/>
        <v>0</v>
      </c>
      <c r="AH2355" s="73" t="b">
        <f t="shared" si="960"/>
        <v>1</v>
      </c>
      <c r="AI2355" s="34" t="str">
        <f t="shared" si="952"/>
        <v>Outer</v>
      </c>
      <c r="AJ2355" s="35" t="str">
        <f t="shared" si="961"/>
        <v>0.2-0.3</v>
      </c>
      <c r="AK2355" s="36" t="str">
        <f t="shared" si="953"/>
        <v>3-4</v>
      </c>
      <c r="AL2355" s="36" t="str">
        <f t="shared" si="954"/>
        <v>Mar</v>
      </c>
      <c r="AM2355" s="35" t="str">
        <f t="shared" si="955"/>
        <v>275-285</v>
      </c>
      <c r="AN2355" s="36" t="str">
        <f t="shared" si="956"/>
        <v>LWS-LTI</v>
      </c>
    </row>
    <row r="2356" spans="5:40" x14ac:dyDescent="0.3">
      <c r="E2356" s="12">
        <v>40989.145833333336</v>
      </c>
      <c r="F2356" s="16">
        <v>6.25</v>
      </c>
      <c r="G2356" s="16">
        <v>321.55000686645519</v>
      </c>
      <c r="H2356" s="29">
        <v>1.1925388919251989</v>
      </c>
      <c r="I2356" s="26">
        <v>273</v>
      </c>
      <c r="J2356" s="30">
        <v>9.1199999999999989E-2</v>
      </c>
      <c r="K2356" s="31">
        <v>0.15317280900476615</v>
      </c>
      <c r="L2356" s="111">
        <f t="shared" si="936"/>
        <v>0.30000000000000004</v>
      </c>
      <c r="M2356" s="112">
        <f t="shared" si="937"/>
        <v>0.09</v>
      </c>
      <c r="N2356" s="112" t="b">
        <f t="shared" si="938"/>
        <v>1</v>
      </c>
      <c r="O2356" s="112" t="b">
        <f t="shared" si="939"/>
        <v>1</v>
      </c>
      <c r="P2356" s="113">
        <f t="shared" si="940"/>
        <v>3.0000000000000004</v>
      </c>
      <c r="Q2356" s="113">
        <f t="shared" si="941"/>
        <v>17</v>
      </c>
      <c r="R2356" s="114" t="str">
        <f t="shared" si="957"/>
        <v>0.3-0.09</v>
      </c>
      <c r="S2356" s="127">
        <f t="shared" si="942"/>
        <v>-3.2202117881719686E-2</v>
      </c>
      <c r="T2356" s="112" t="b">
        <f t="shared" si="943"/>
        <v>1</v>
      </c>
      <c r="U2356" s="22">
        <f t="shared" si="944"/>
        <v>6.1942990940446485</v>
      </c>
      <c r="V2356" s="22">
        <f t="shared" si="945"/>
        <v>0.31539886891259639</v>
      </c>
      <c r="W2356" s="81">
        <f t="shared" si="946"/>
        <v>7</v>
      </c>
      <c r="X2356" s="22">
        <f t="shared" si="947"/>
        <v>0.16559237819788636</v>
      </c>
      <c r="Y2356" s="3">
        <f>IF(U2356&gt;'Power Curve'!$C$37,0,INDEX(Ci,$W2356,1)*POWER(1-X2356,3)+INDEX(Ci,$W2356,2)*3*X2356*POWER(1-X2356,2)+INDEX(Ci,$W2356,3)*3*POWER(X2356,2)*(1-X2356)+INDEX(Ci,$W2356,4)*POWER(X2356,3))</f>
        <v>401.56298482565791</v>
      </c>
      <c r="Z2356" s="3">
        <f t="shared" si="948"/>
        <v>388.63180625136687</v>
      </c>
      <c r="AA2356" s="3">
        <f t="shared" si="949"/>
        <v>321.55000686645519</v>
      </c>
      <c r="AB2356" s="3">
        <f t="shared" si="958"/>
        <v>67.081799384911676</v>
      </c>
      <c r="AC2356" s="3">
        <f t="shared" si="959"/>
        <v>67.081799384911676</v>
      </c>
      <c r="AE2356" s="34">
        <f t="shared" si="950"/>
        <v>6</v>
      </c>
      <c r="AF2356" s="73" t="b">
        <f>COUNTIF('Power Curve'!$D$2:$D$31,AE2356)&gt;0</f>
        <v>1</v>
      </c>
      <c r="AG2356" s="73" t="b">
        <f t="shared" si="951"/>
        <v>0</v>
      </c>
      <c r="AH2356" s="73" t="b">
        <f t="shared" si="960"/>
        <v>1</v>
      </c>
      <c r="AI2356" s="34" t="str">
        <f t="shared" si="952"/>
        <v>Outer</v>
      </c>
      <c r="AJ2356" s="35" t="str">
        <f t="shared" si="961"/>
        <v>0.3-0.4</v>
      </c>
      <c r="AK2356" s="36" t="str">
        <f t="shared" si="953"/>
        <v>3-4</v>
      </c>
      <c r="AL2356" s="36" t="str">
        <f t="shared" si="954"/>
        <v>Mar</v>
      </c>
      <c r="AM2356" s="35" t="str">
        <f t="shared" si="955"/>
        <v>265-275</v>
      </c>
      <c r="AN2356" s="36" t="str">
        <f t="shared" si="956"/>
        <v>LWS-LTI</v>
      </c>
    </row>
    <row r="2357" spans="5:40" x14ac:dyDescent="0.3">
      <c r="E2357" s="12">
        <v>40989.152777777781</v>
      </c>
      <c r="F2357" s="16">
        <v>5.37</v>
      </c>
      <c r="G2357" s="16">
        <v>170.49999618530271</v>
      </c>
      <c r="H2357" s="29">
        <v>1.1926394244331444</v>
      </c>
      <c r="I2357" s="26">
        <v>279.7</v>
      </c>
      <c r="J2357" s="30">
        <v>8.7523277467411537E-2</v>
      </c>
      <c r="K2357" s="31">
        <v>0.22198884750110054</v>
      </c>
      <c r="L2357" s="111">
        <f t="shared" si="936"/>
        <v>0.2</v>
      </c>
      <c r="M2357" s="112">
        <f t="shared" si="937"/>
        <v>0.09</v>
      </c>
      <c r="N2357" s="112" t="b">
        <f t="shared" si="938"/>
        <v>1</v>
      </c>
      <c r="O2357" s="112" t="b">
        <f t="shared" si="939"/>
        <v>1</v>
      </c>
      <c r="P2357" s="113">
        <f t="shared" si="940"/>
        <v>2</v>
      </c>
      <c r="Q2357" s="113">
        <f t="shared" si="941"/>
        <v>17</v>
      </c>
      <c r="R2357" s="114" t="str">
        <f t="shared" si="957"/>
        <v>0.2-0.09</v>
      </c>
      <c r="S2357" s="127">
        <f t="shared" si="942"/>
        <v>2.727872872332233E-3</v>
      </c>
      <c r="T2357" s="112" t="b">
        <f t="shared" si="943"/>
        <v>1</v>
      </c>
      <c r="U2357" s="22">
        <f t="shared" si="944"/>
        <v>5.3222913317856051</v>
      </c>
      <c r="V2357" s="22">
        <f t="shared" si="945"/>
        <v>0.18062725826892609</v>
      </c>
      <c r="W2357" s="81">
        <f t="shared" si="946"/>
        <v>6</v>
      </c>
      <c r="X2357" s="22">
        <f t="shared" si="947"/>
        <v>0.29321675765596628</v>
      </c>
      <c r="Y2357" s="3">
        <f>IF(U2357&gt;'Power Curve'!$C$37,0,INDEX(Ci,$W2357,1)*POWER(1-X2357,3)+INDEX(Ci,$W2357,2)*3*X2357*POWER(1-X2357,2)+INDEX(Ci,$W2357,3)*3*POWER(X2357,2)*(1-X2357)+INDEX(Ci,$W2357,4)*POWER(X2357,3))</f>
        <v>255.45966468078936</v>
      </c>
      <c r="Z2357" s="3">
        <f t="shared" si="948"/>
        <v>256.15652617004719</v>
      </c>
      <c r="AA2357" s="3">
        <f t="shared" si="949"/>
        <v>170.49999618530271</v>
      </c>
      <c r="AB2357" s="3">
        <f t="shared" si="958"/>
        <v>85.656529984744481</v>
      </c>
      <c r="AC2357" s="3">
        <f t="shared" si="959"/>
        <v>85.656529984744481</v>
      </c>
      <c r="AE2357" s="34">
        <f t="shared" si="950"/>
        <v>5</v>
      </c>
      <c r="AF2357" s="73" t="b">
        <f>COUNTIF('Power Curve'!$D$2:$D$31,AE2357)&gt;0</f>
        <v>1</v>
      </c>
      <c r="AG2357" s="73" t="b">
        <f t="shared" si="951"/>
        <v>0</v>
      </c>
      <c r="AH2357" s="73" t="b">
        <f t="shared" si="960"/>
        <v>1</v>
      </c>
      <c r="AI2357" s="34" t="str">
        <f t="shared" si="952"/>
        <v>Outer</v>
      </c>
      <c r="AJ2357" s="35" t="str">
        <f t="shared" si="961"/>
        <v>0.1-0.2</v>
      </c>
      <c r="AK2357" s="36" t="str">
        <f t="shared" si="953"/>
        <v>3-4</v>
      </c>
      <c r="AL2357" s="36" t="str">
        <f t="shared" si="954"/>
        <v>Mar</v>
      </c>
      <c r="AM2357" s="35" t="str">
        <f t="shared" si="955"/>
        <v>275-285</v>
      </c>
      <c r="AN2357" s="36" t="str">
        <f t="shared" si="956"/>
        <v>LWS-LTI</v>
      </c>
    </row>
    <row r="2358" spans="5:40" x14ac:dyDescent="0.3">
      <c r="E2358" s="12">
        <v>40989.159722222219</v>
      </c>
      <c r="F2358" s="16">
        <v>5.97</v>
      </c>
      <c r="G2358" s="16">
        <v>373.52000427246134</v>
      </c>
      <c r="H2358" s="29">
        <v>1.1934694969104307</v>
      </c>
      <c r="I2358" s="26">
        <v>269.60000000000002</v>
      </c>
      <c r="J2358" s="30">
        <v>0.18257956448911225</v>
      </c>
      <c r="K2358" s="31">
        <v>0.20858819001356951</v>
      </c>
      <c r="L2358" s="111">
        <f t="shared" si="936"/>
        <v>0.30000000000000004</v>
      </c>
      <c r="M2358" s="112">
        <f t="shared" si="937"/>
        <v>0.18000000000000002</v>
      </c>
      <c r="N2358" s="112" t="b">
        <f t="shared" si="938"/>
        <v>1</v>
      </c>
      <c r="O2358" s="112" t="b">
        <f t="shared" si="939"/>
        <v>1</v>
      </c>
      <c r="P2358" s="113">
        <f t="shared" si="940"/>
        <v>3.0000000000000004</v>
      </c>
      <c r="Q2358" s="113">
        <f t="shared" si="941"/>
        <v>8</v>
      </c>
      <c r="R2358" s="114" t="str">
        <f t="shared" si="957"/>
        <v>0.3-0.18</v>
      </c>
      <c r="S2358" s="127">
        <f t="shared" si="942"/>
        <v>8.8460568531135528E-2</v>
      </c>
      <c r="T2358" s="112" t="b">
        <f t="shared" si="943"/>
        <v>1</v>
      </c>
      <c r="U2358" s="22">
        <f t="shared" si="944"/>
        <v>5.9183331633340002</v>
      </c>
      <c r="V2358" s="22">
        <f t="shared" si="945"/>
        <v>0.27274744472308898</v>
      </c>
      <c r="W2358" s="81">
        <f t="shared" si="946"/>
        <v>6</v>
      </c>
      <c r="X2358" s="22">
        <f t="shared" si="947"/>
        <v>0.887302232583982</v>
      </c>
      <c r="Y2358" s="3">
        <f>IF(U2358&gt;'Power Curve'!$C$37,0,INDEX(Ci,$W2358,1)*POWER(1-X2358,3)+INDEX(Ci,$W2358,2)*3*X2358*POWER(1-X2358,2)+INDEX(Ci,$W2358,3)*3*POWER(X2358,2)*(1-X2358)+INDEX(Ci,$W2358,4)*POWER(X2358,3))</f>
        <v>348.46296898346185</v>
      </c>
      <c r="Z2358" s="3">
        <f t="shared" si="948"/>
        <v>379.2882013317863</v>
      </c>
      <c r="AA2358" s="3">
        <f t="shared" si="949"/>
        <v>373.52000427246134</v>
      </c>
      <c r="AB2358" s="3">
        <f t="shared" si="958"/>
        <v>5.7681970593249616</v>
      </c>
      <c r="AC2358" s="3">
        <f t="shared" si="959"/>
        <v>5.7681970593249616</v>
      </c>
      <c r="AE2358" s="34">
        <f t="shared" si="950"/>
        <v>6</v>
      </c>
      <c r="AF2358" s="73" t="b">
        <f>COUNTIF('Power Curve'!$D$2:$D$31,AE2358)&gt;0</f>
        <v>1</v>
      </c>
      <c r="AG2358" s="73" t="b">
        <f t="shared" si="951"/>
        <v>0</v>
      </c>
      <c r="AH2358" s="73" t="b">
        <f t="shared" si="960"/>
        <v>1</v>
      </c>
      <c r="AI2358" s="34" t="str">
        <f t="shared" si="952"/>
        <v>Outer</v>
      </c>
      <c r="AJ2358" s="35" t="str">
        <f t="shared" si="961"/>
        <v>0.2-0.3</v>
      </c>
      <c r="AK2358" s="36" t="str">
        <f t="shared" si="953"/>
        <v>3-4</v>
      </c>
      <c r="AL2358" s="36" t="str">
        <f t="shared" si="954"/>
        <v>Mar</v>
      </c>
      <c r="AM2358" s="35" t="str">
        <f t="shared" si="955"/>
        <v>265-275</v>
      </c>
      <c r="AN2358" s="36" t="str">
        <f t="shared" si="956"/>
        <v>LWS-HTI</v>
      </c>
    </row>
    <row r="2359" spans="5:40" x14ac:dyDescent="0.3">
      <c r="E2359" s="12">
        <v>40989.166666666664</v>
      </c>
      <c r="F2359" s="16">
        <v>7.24</v>
      </c>
      <c r="G2359" s="16">
        <v>586.89000511169479</v>
      </c>
      <c r="H2359" s="29">
        <v>1.1932946488028642</v>
      </c>
      <c r="I2359" s="26">
        <v>277.60000000000002</v>
      </c>
      <c r="J2359" s="30">
        <v>5.8011049723756904E-2</v>
      </c>
      <c r="K2359" s="31">
        <v>0.34694020768430761</v>
      </c>
      <c r="L2359" s="111">
        <f t="shared" si="936"/>
        <v>0.5</v>
      </c>
      <c r="M2359" s="112">
        <f t="shared" si="937"/>
        <v>6.0000000000000005E-2</v>
      </c>
      <c r="N2359" s="112" t="b">
        <f t="shared" si="938"/>
        <v>1</v>
      </c>
      <c r="O2359" s="112" t="b">
        <f t="shared" si="939"/>
        <v>1</v>
      </c>
      <c r="P2359" s="113">
        <f t="shared" si="940"/>
        <v>5</v>
      </c>
      <c r="Q2359" s="113">
        <f t="shared" si="941"/>
        <v>20</v>
      </c>
      <c r="R2359" s="114" t="str">
        <f t="shared" si="957"/>
        <v>0.5-0.06</v>
      </c>
      <c r="S2359" s="127">
        <f t="shared" si="942"/>
        <v>-6.6348637269411564E-2</v>
      </c>
      <c r="T2359" s="112" t="b">
        <f t="shared" si="943"/>
        <v>1</v>
      </c>
      <c r="U2359" s="22">
        <f t="shared" si="944"/>
        <v>7.1769915403964415</v>
      </c>
      <c r="V2359" s="22">
        <f t="shared" si="945"/>
        <v>0.46727715428370364</v>
      </c>
      <c r="W2359" s="81">
        <f t="shared" si="946"/>
        <v>8</v>
      </c>
      <c r="X2359" s="22">
        <f t="shared" si="947"/>
        <v>0.16291549863696511</v>
      </c>
      <c r="Y2359" s="3">
        <f>IF(U2359&gt;'Power Curve'!$C$37,0,INDEX(Ci,$W2359,1)*POWER(1-X2359,3)+INDEX(Ci,$W2359,2)*3*X2359*POWER(1-X2359,2)+INDEX(Ci,$W2359,3)*3*POWER(X2359,2)*(1-X2359)+INDEX(Ci,$W2359,4)*POWER(X2359,3))</f>
        <v>642.72209667948687</v>
      </c>
      <c r="Z2359" s="3">
        <f t="shared" si="948"/>
        <v>600.07836142186397</v>
      </c>
      <c r="AA2359" s="3">
        <f t="shared" si="949"/>
        <v>586.89000511169479</v>
      </c>
      <c r="AB2359" s="3">
        <f t="shared" si="958"/>
        <v>13.188356310169183</v>
      </c>
      <c r="AC2359" s="3">
        <f t="shared" si="959"/>
        <v>13.188356310169183</v>
      </c>
      <c r="AE2359" s="34">
        <f t="shared" si="950"/>
        <v>7</v>
      </c>
      <c r="AF2359" s="73" t="b">
        <f>COUNTIF('Power Curve'!$D$2:$D$31,AE2359)&gt;0</f>
        <v>1</v>
      </c>
      <c r="AG2359" s="73" t="b">
        <f t="shared" si="951"/>
        <v>0</v>
      </c>
      <c r="AH2359" s="73" t="b">
        <f t="shared" si="960"/>
        <v>1</v>
      </c>
      <c r="AI2359" s="34" t="str">
        <f t="shared" si="952"/>
        <v>Outer</v>
      </c>
      <c r="AJ2359" s="35" t="str">
        <f t="shared" si="961"/>
        <v>0.4-0.5</v>
      </c>
      <c r="AK2359" s="36" t="str">
        <f t="shared" si="953"/>
        <v>4-5</v>
      </c>
      <c r="AL2359" s="36" t="str">
        <f t="shared" si="954"/>
        <v>Mar</v>
      </c>
      <c r="AM2359" s="35" t="str">
        <f t="shared" si="955"/>
        <v>275-285</v>
      </c>
      <c r="AN2359" s="36" t="str">
        <f t="shared" si="956"/>
        <v>LWS-LTI</v>
      </c>
    </row>
    <row r="2360" spans="5:40" x14ac:dyDescent="0.3">
      <c r="E2360" s="12">
        <v>40989.173611111109</v>
      </c>
      <c r="F2360" s="16">
        <v>7.14</v>
      </c>
      <c r="G2360" s="16">
        <v>616.39997053146362</v>
      </c>
      <c r="H2360" s="29">
        <v>1.1940818690858759</v>
      </c>
      <c r="I2360" s="26">
        <v>280.39999999999998</v>
      </c>
      <c r="J2360" s="30">
        <v>6.3025210084033612E-2</v>
      </c>
      <c r="K2360" s="31">
        <v>0.20136371452241011</v>
      </c>
      <c r="L2360" s="111">
        <f t="shared" si="936"/>
        <v>0.5</v>
      </c>
      <c r="M2360" s="112">
        <f t="shared" si="937"/>
        <v>6.0000000000000005E-2</v>
      </c>
      <c r="N2360" s="112" t="b">
        <f t="shared" si="938"/>
        <v>1</v>
      </c>
      <c r="O2360" s="112" t="b">
        <f t="shared" si="939"/>
        <v>1</v>
      </c>
      <c r="P2360" s="113">
        <f t="shared" si="940"/>
        <v>5</v>
      </c>
      <c r="Q2360" s="113">
        <f t="shared" si="941"/>
        <v>20</v>
      </c>
      <c r="R2360" s="114" t="str">
        <f t="shared" si="957"/>
        <v>0.5-0.06</v>
      </c>
      <c r="S2360" s="127">
        <f t="shared" si="942"/>
        <v>-6.6348637269411564E-2</v>
      </c>
      <c r="T2360" s="112" t="b">
        <f t="shared" si="943"/>
        <v>1</v>
      </c>
      <c r="U2360" s="22">
        <f t="shared" si="944"/>
        <v>7.0794179101868231</v>
      </c>
      <c r="V2360" s="22">
        <f t="shared" si="945"/>
        <v>0.4521968351984319</v>
      </c>
      <c r="W2360" s="81">
        <f t="shared" si="946"/>
        <v>8</v>
      </c>
      <c r="X2360" s="22">
        <f t="shared" si="947"/>
        <v>6.4709477780269462E-2</v>
      </c>
      <c r="Y2360" s="3">
        <f>IF(U2360&gt;'Power Curve'!$C$37,0,INDEX(Ci,$W2360,1)*POWER(1-X2360,3)+INDEX(Ci,$W2360,2)*3*X2360*POWER(1-X2360,2)+INDEX(Ci,$W2360,3)*3*POWER(X2360,2)*(1-X2360)+INDEX(Ci,$W2360,4)*POWER(X2360,3))</f>
        <v>616.95606589124327</v>
      </c>
      <c r="Z2360" s="3">
        <f t="shared" si="948"/>
        <v>576.02187166426199</v>
      </c>
      <c r="AA2360" s="3">
        <f t="shared" si="949"/>
        <v>616.39997053146362</v>
      </c>
      <c r="AB2360" s="3">
        <f t="shared" si="958"/>
        <v>-40.378098867201629</v>
      </c>
      <c r="AC2360" s="3">
        <f t="shared" si="959"/>
        <v>40.378098867201629</v>
      </c>
      <c r="AE2360" s="34">
        <f t="shared" si="950"/>
        <v>7</v>
      </c>
      <c r="AF2360" s="73" t="b">
        <f>COUNTIF('Power Curve'!$D$2:$D$31,AE2360)&gt;0</f>
        <v>1</v>
      </c>
      <c r="AG2360" s="73" t="b">
        <f t="shared" si="951"/>
        <v>0</v>
      </c>
      <c r="AH2360" s="73" t="b">
        <f t="shared" si="960"/>
        <v>1</v>
      </c>
      <c r="AI2360" s="34" t="str">
        <f t="shared" si="952"/>
        <v>Outer</v>
      </c>
      <c r="AJ2360" s="35" t="str">
        <f t="shared" si="961"/>
        <v>0.4-0.5</v>
      </c>
      <c r="AK2360" s="36" t="str">
        <f t="shared" si="953"/>
        <v>4-5</v>
      </c>
      <c r="AL2360" s="36" t="str">
        <f t="shared" si="954"/>
        <v>Mar</v>
      </c>
      <c r="AM2360" s="35" t="str">
        <f t="shared" si="955"/>
        <v>275-285</v>
      </c>
      <c r="AN2360" s="36" t="str">
        <f t="shared" si="956"/>
        <v>LWS-LTI</v>
      </c>
    </row>
    <row r="2361" spans="5:40" x14ac:dyDescent="0.3">
      <c r="E2361" s="12">
        <v>40989.180555555555</v>
      </c>
      <c r="F2361" s="16">
        <v>7.23</v>
      </c>
      <c r="G2361" s="16">
        <v>607.02000045776367</v>
      </c>
      <c r="H2361" s="29">
        <v>1.193543963180882</v>
      </c>
      <c r="I2361" s="26">
        <v>282.10000000000002</v>
      </c>
      <c r="J2361" s="30">
        <v>5.5325034578146609E-2</v>
      </c>
      <c r="K2361" s="31">
        <v>0.23528420373955061</v>
      </c>
      <c r="L2361" s="111">
        <f t="shared" si="936"/>
        <v>0.5</v>
      </c>
      <c r="M2361" s="112">
        <f t="shared" si="937"/>
        <v>6.0000000000000005E-2</v>
      </c>
      <c r="N2361" s="112" t="b">
        <f t="shared" si="938"/>
        <v>1</v>
      </c>
      <c r="O2361" s="112" t="b">
        <f t="shared" si="939"/>
        <v>1</v>
      </c>
      <c r="P2361" s="113">
        <f t="shared" si="940"/>
        <v>5</v>
      </c>
      <c r="Q2361" s="113">
        <f t="shared" si="941"/>
        <v>20</v>
      </c>
      <c r="R2361" s="114" t="str">
        <f t="shared" si="957"/>
        <v>0.5-0.06</v>
      </c>
      <c r="S2361" s="127">
        <f t="shared" si="942"/>
        <v>-6.6348637269411564E-2</v>
      </c>
      <c r="T2361" s="112" t="b">
        <f t="shared" si="943"/>
        <v>1</v>
      </c>
      <c r="U2361" s="22">
        <f t="shared" si="944"/>
        <v>7.1675776717925599</v>
      </c>
      <c r="V2361" s="22">
        <f t="shared" si="945"/>
        <v>0.46582221054461787</v>
      </c>
      <c r="W2361" s="81">
        <f t="shared" si="946"/>
        <v>8</v>
      </c>
      <c r="X2361" s="22">
        <f t="shared" si="947"/>
        <v>0.15344061721184155</v>
      </c>
      <c r="Y2361" s="3">
        <f>IF(U2361&gt;'Power Curve'!$C$37,0,INDEX(Ci,$W2361,1)*POWER(1-X2361,3)+INDEX(Ci,$W2361,2)*3*X2361*POWER(1-X2361,2)+INDEX(Ci,$W2361,3)*3*POWER(X2361,2)*(1-X2361)+INDEX(Ci,$W2361,4)*POWER(X2361,3))</f>
        <v>640.20992881656377</v>
      </c>
      <c r="Z2361" s="3">
        <f t="shared" si="948"/>
        <v>597.73287247323776</v>
      </c>
      <c r="AA2361" s="3">
        <f t="shared" si="949"/>
        <v>607.02000045776367</v>
      </c>
      <c r="AB2361" s="3">
        <f t="shared" si="958"/>
        <v>-9.2871279845259096</v>
      </c>
      <c r="AC2361" s="3">
        <f t="shared" si="959"/>
        <v>9.2871279845259096</v>
      </c>
      <c r="AE2361" s="34">
        <f t="shared" si="950"/>
        <v>7</v>
      </c>
      <c r="AF2361" s="73" t="b">
        <f>COUNTIF('Power Curve'!$D$2:$D$31,AE2361)&gt;0</f>
        <v>1</v>
      </c>
      <c r="AG2361" s="73" t="b">
        <f t="shared" si="951"/>
        <v>0</v>
      </c>
      <c r="AH2361" s="73" t="b">
        <f t="shared" si="960"/>
        <v>1</v>
      </c>
      <c r="AI2361" s="34" t="str">
        <f t="shared" si="952"/>
        <v>Outer</v>
      </c>
      <c r="AJ2361" s="35" t="str">
        <f t="shared" si="961"/>
        <v>0.4-0.5</v>
      </c>
      <c r="AK2361" s="36" t="str">
        <f t="shared" si="953"/>
        <v>4-5</v>
      </c>
      <c r="AL2361" s="36" t="str">
        <f t="shared" si="954"/>
        <v>Mar</v>
      </c>
      <c r="AM2361" s="35" t="str">
        <f t="shared" si="955"/>
        <v>275-285</v>
      </c>
      <c r="AN2361" s="36" t="str">
        <f t="shared" si="956"/>
        <v>LWS-LTI</v>
      </c>
    </row>
    <row r="2362" spans="5:40" x14ac:dyDescent="0.3">
      <c r="E2362" s="12">
        <v>40989.1875</v>
      </c>
      <c r="F2362" s="16">
        <v>6.52</v>
      </c>
      <c r="G2362" s="16">
        <v>412.12998580932674</v>
      </c>
      <c r="H2362" s="29">
        <v>1.1937318651831006</v>
      </c>
      <c r="I2362" s="26">
        <v>277</v>
      </c>
      <c r="J2362" s="30">
        <v>4.4478527607361963E-2</v>
      </c>
      <c r="K2362" s="31">
        <v>0.22142398583240322</v>
      </c>
      <c r="L2362" s="111">
        <f t="shared" si="936"/>
        <v>0.4</v>
      </c>
      <c r="M2362" s="112">
        <f t="shared" si="937"/>
        <v>0.04</v>
      </c>
      <c r="N2362" s="112" t="b">
        <f t="shared" si="938"/>
        <v>1</v>
      </c>
      <c r="O2362" s="112" t="b">
        <f t="shared" si="939"/>
        <v>1</v>
      </c>
      <c r="P2362" s="113">
        <f t="shared" si="940"/>
        <v>4</v>
      </c>
      <c r="Q2362" s="113">
        <f t="shared" si="941"/>
        <v>22</v>
      </c>
      <c r="R2362" s="114" t="str">
        <f t="shared" si="957"/>
        <v>0.4-0.04</v>
      </c>
      <c r="S2362" s="127">
        <f t="shared" si="942"/>
        <v>-0.10607856627111607</v>
      </c>
      <c r="T2362" s="112" t="b">
        <f t="shared" si="943"/>
        <v>1</v>
      </c>
      <c r="U2362" s="22">
        <f t="shared" si="944"/>
        <v>6.4640468456188627</v>
      </c>
      <c r="V2362" s="22">
        <f t="shared" si="945"/>
        <v>0.35708925347177173</v>
      </c>
      <c r="W2362" s="81">
        <f t="shared" si="946"/>
        <v>7</v>
      </c>
      <c r="X2362" s="22">
        <f t="shared" si="947"/>
        <v>0.43980344307300817</v>
      </c>
      <c r="Y2362" s="3">
        <f>IF(U2362&gt;'Power Curve'!$C$37,0,INDEX(Ci,$W2362,1)*POWER(1-X2362,3)+INDEX(Ci,$W2362,2)*3*X2362*POWER(1-X2362,2)+INDEX(Ci,$W2362,3)*3*POWER(X2362,2)*(1-X2362)+INDEX(Ci,$W2362,4)*POWER(X2362,3))</f>
        <v>462.14289659431421</v>
      </c>
      <c r="Z2362" s="3">
        <f t="shared" si="948"/>
        <v>413.11944071120871</v>
      </c>
      <c r="AA2362" s="3">
        <f t="shared" si="949"/>
        <v>412.12998580932674</v>
      </c>
      <c r="AB2362" s="3">
        <f t="shared" si="958"/>
        <v>0.98945490188197027</v>
      </c>
      <c r="AC2362" s="3">
        <f t="shared" si="959"/>
        <v>0.98945490188197027</v>
      </c>
      <c r="AE2362" s="34">
        <f t="shared" si="950"/>
        <v>6</v>
      </c>
      <c r="AF2362" s="73" t="b">
        <f>COUNTIF('Power Curve'!$D$2:$D$31,AE2362)&gt;0</f>
        <v>1</v>
      </c>
      <c r="AG2362" s="73" t="b">
        <f t="shared" si="951"/>
        <v>0</v>
      </c>
      <c r="AH2362" s="73" t="b">
        <f t="shared" si="960"/>
        <v>1</v>
      </c>
      <c r="AI2362" s="34" t="str">
        <f t="shared" si="952"/>
        <v>Outer</v>
      </c>
      <c r="AJ2362" s="35" t="str">
        <f t="shared" si="961"/>
        <v>0.3-0.4</v>
      </c>
      <c r="AK2362" s="36" t="str">
        <f t="shared" si="953"/>
        <v>4-5</v>
      </c>
      <c r="AL2362" s="36" t="str">
        <f t="shared" si="954"/>
        <v>Mar</v>
      </c>
      <c r="AM2362" s="35" t="str">
        <f t="shared" si="955"/>
        <v>275-285</v>
      </c>
      <c r="AN2362" s="36" t="str">
        <f t="shared" si="956"/>
        <v>LWS-LTI</v>
      </c>
    </row>
    <row r="2363" spans="5:40" x14ac:dyDescent="0.3">
      <c r="E2363" s="12">
        <v>40989.194444444445</v>
      </c>
      <c r="F2363" s="16">
        <v>6.32</v>
      </c>
      <c r="G2363" s="16">
        <v>405.87999725341808</v>
      </c>
      <c r="H2363" s="29">
        <v>1.1935132169682059</v>
      </c>
      <c r="I2363" s="26">
        <v>282.39999999999998</v>
      </c>
      <c r="J2363" s="30">
        <v>7.753164556962025E-2</v>
      </c>
      <c r="K2363" s="31">
        <v>0.24675838406201886</v>
      </c>
      <c r="L2363" s="111">
        <f t="shared" si="936"/>
        <v>0.30000000000000004</v>
      </c>
      <c r="M2363" s="112">
        <f t="shared" si="937"/>
        <v>0.08</v>
      </c>
      <c r="N2363" s="112" t="b">
        <f t="shared" si="938"/>
        <v>1</v>
      </c>
      <c r="O2363" s="112" t="b">
        <f t="shared" si="939"/>
        <v>1</v>
      </c>
      <c r="P2363" s="113">
        <f t="shared" si="940"/>
        <v>3.0000000000000004</v>
      </c>
      <c r="Q2363" s="113">
        <f t="shared" si="941"/>
        <v>18</v>
      </c>
      <c r="R2363" s="114" t="str">
        <f t="shared" si="957"/>
        <v>0.3-0.08</v>
      </c>
      <c r="S2363" s="127">
        <f t="shared" si="942"/>
        <v>-1.9975433083800127E-2</v>
      </c>
      <c r="T2363" s="112" t="b">
        <f t="shared" si="943"/>
        <v>1</v>
      </c>
      <c r="U2363" s="22">
        <f t="shared" si="944"/>
        <v>6.2653806234597802</v>
      </c>
      <c r="V2363" s="22">
        <f t="shared" si="945"/>
        <v>0.32638474842068144</v>
      </c>
      <c r="W2363" s="81">
        <f t="shared" si="946"/>
        <v>7</v>
      </c>
      <c r="X2363" s="22">
        <f t="shared" si="947"/>
        <v>0.23785004025485076</v>
      </c>
      <c r="Y2363" s="3">
        <f>IF(U2363&gt;'Power Curve'!$C$37,0,INDEX(Ci,$W2363,1)*POWER(1-X2363,3)+INDEX(Ci,$W2363,2)*3*X2363*POWER(1-X2363,2)+INDEX(Ci,$W2363,3)*3*POWER(X2363,2)*(1-X2363)+INDEX(Ci,$W2363,4)*POWER(X2363,3))</f>
        <v>416.79965694342923</v>
      </c>
      <c r="Z2363" s="3">
        <f t="shared" si="948"/>
        <v>408.4739032868049</v>
      </c>
      <c r="AA2363" s="3">
        <f t="shared" si="949"/>
        <v>405.87999725341808</v>
      </c>
      <c r="AB2363" s="3">
        <f t="shared" si="958"/>
        <v>2.5939060333868156</v>
      </c>
      <c r="AC2363" s="3">
        <f t="shared" si="959"/>
        <v>2.5939060333868156</v>
      </c>
      <c r="AE2363" s="34">
        <f t="shared" si="950"/>
        <v>6</v>
      </c>
      <c r="AF2363" s="73" t="b">
        <f>COUNTIF('Power Curve'!$D$2:$D$31,AE2363)&gt;0</f>
        <v>1</v>
      </c>
      <c r="AG2363" s="73" t="b">
        <f t="shared" si="951"/>
        <v>0</v>
      </c>
      <c r="AH2363" s="73" t="b">
        <f t="shared" si="960"/>
        <v>1</v>
      </c>
      <c r="AI2363" s="34" t="str">
        <f t="shared" si="952"/>
        <v>Outer</v>
      </c>
      <c r="AJ2363" s="35" t="str">
        <f t="shared" si="961"/>
        <v>0.3-0.4</v>
      </c>
      <c r="AK2363" s="36" t="str">
        <f t="shared" si="953"/>
        <v>4-5</v>
      </c>
      <c r="AL2363" s="36" t="str">
        <f t="shared" si="954"/>
        <v>Mar</v>
      </c>
      <c r="AM2363" s="35" t="str">
        <f t="shared" si="955"/>
        <v>275-285</v>
      </c>
      <c r="AN2363" s="36" t="str">
        <f t="shared" si="956"/>
        <v>LWS-LTI</v>
      </c>
    </row>
    <row r="2364" spans="5:40" x14ac:dyDescent="0.3">
      <c r="E2364" s="12">
        <v>40989.201388888891</v>
      </c>
      <c r="F2364" s="16">
        <v>6.61</v>
      </c>
      <c r="G2364" s="16">
        <v>438.28999328613236</v>
      </c>
      <c r="H2364" s="29">
        <v>1.1939943488374316</v>
      </c>
      <c r="I2364" s="26">
        <v>282.3</v>
      </c>
      <c r="J2364" s="30">
        <v>0.11800302571860817</v>
      </c>
      <c r="K2364" s="31">
        <v>0.22420390342591601</v>
      </c>
      <c r="L2364" s="111">
        <f t="shared" si="936"/>
        <v>0.4</v>
      </c>
      <c r="M2364" s="112">
        <f t="shared" si="937"/>
        <v>0.12</v>
      </c>
      <c r="N2364" s="112" t="b">
        <f t="shared" si="938"/>
        <v>1</v>
      </c>
      <c r="O2364" s="112" t="b">
        <f t="shared" si="939"/>
        <v>1</v>
      </c>
      <c r="P2364" s="113">
        <f t="shared" si="940"/>
        <v>4</v>
      </c>
      <c r="Q2364" s="113">
        <f t="shared" si="941"/>
        <v>14</v>
      </c>
      <c r="R2364" s="114" t="str">
        <f t="shared" si="957"/>
        <v>0.4-0.12</v>
      </c>
      <c r="S2364" s="127">
        <f t="shared" si="942"/>
        <v>-3.0982127234546147E-3</v>
      </c>
      <c r="T2364" s="112" t="b">
        <f t="shared" si="943"/>
        <v>1</v>
      </c>
      <c r="U2364" s="22">
        <f t="shared" si="944"/>
        <v>6.5537547730378147</v>
      </c>
      <c r="V2364" s="22">
        <f t="shared" si="945"/>
        <v>0.37095390283502599</v>
      </c>
      <c r="W2364" s="81">
        <f t="shared" si="946"/>
        <v>7</v>
      </c>
      <c r="X2364" s="22">
        <f t="shared" si="947"/>
        <v>0.53099570014182462</v>
      </c>
      <c r="Y2364" s="3">
        <f>IF(U2364&gt;'Power Curve'!$C$37,0,INDEX(Ci,$W2364,1)*POWER(1-X2364,3)+INDEX(Ci,$W2364,2)*3*X2364*POWER(1-X2364,2)+INDEX(Ci,$W2364,3)*3*POWER(X2364,2)*(1-X2364)+INDEX(Ci,$W2364,4)*POWER(X2364,3))</f>
        <v>483.70613386929193</v>
      </c>
      <c r="Z2364" s="3">
        <f t="shared" si="948"/>
        <v>482.2075093709251</v>
      </c>
      <c r="AA2364" s="3">
        <f t="shared" si="949"/>
        <v>438.28999328613236</v>
      </c>
      <c r="AB2364" s="3">
        <f t="shared" si="958"/>
        <v>43.917516084792737</v>
      </c>
      <c r="AC2364" s="3">
        <f t="shared" si="959"/>
        <v>43.917516084792737</v>
      </c>
      <c r="AE2364" s="34">
        <f t="shared" si="950"/>
        <v>7</v>
      </c>
      <c r="AF2364" s="73" t="b">
        <f>COUNTIF('Power Curve'!$D$2:$D$31,AE2364)&gt;0</f>
        <v>1</v>
      </c>
      <c r="AG2364" s="73" t="b">
        <f t="shared" si="951"/>
        <v>0</v>
      </c>
      <c r="AH2364" s="73" t="b">
        <f t="shared" si="960"/>
        <v>1</v>
      </c>
      <c r="AI2364" s="34" t="str">
        <f t="shared" si="952"/>
        <v>Inner</v>
      </c>
      <c r="AJ2364" s="35" t="str">
        <f t="shared" si="961"/>
        <v>0.3-0.4</v>
      </c>
      <c r="AK2364" s="36" t="str">
        <f t="shared" si="953"/>
        <v>4-5</v>
      </c>
      <c r="AL2364" s="36" t="str">
        <f t="shared" si="954"/>
        <v>Mar</v>
      </c>
      <c r="AM2364" s="35" t="str">
        <f t="shared" si="955"/>
        <v>275-285</v>
      </c>
      <c r="AN2364" s="36" t="str">
        <f t="shared" si="956"/>
        <v>Inner-TI</v>
      </c>
    </row>
    <row r="2365" spans="5:40" x14ac:dyDescent="0.3">
      <c r="E2365" s="12">
        <v>40989.208333333336</v>
      </c>
      <c r="F2365" s="16">
        <v>6.76</v>
      </c>
      <c r="G2365" s="16">
        <v>513.10997390747116</v>
      </c>
      <c r="H2365" s="29">
        <v>1.1943007256551614</v>
      </c>
      <c r="I2365" s="26">
        <v>283.3</v>
      </c>
      <c r="J2365" s="30">
        <v>9.3195266272189353E-2</v>
      </c>
      <c r="K2365" s="31">
        <v>0.30575260163738704</v>
      </c>
      <c r="L2365" s="111">
        <f t="shared" si="936"/>
        <v>0.4</v>
      </c>
      <c r="M2365" s="112">
        <f t="shared" si="937"/>
        <v>0.09</v>
      </c>
      <c r="N2365" s="112" t="b">
        <f t="shared" si="938"/>
        <v>1</v>
      </c>
      <c r="O2365" s="112" t="b">
        <f t="shared" si="939"/>
        <v>1</v>
      </c>
      <c r="P2365" s="113">
        <f t="shared" si="940"/>
        <v>4</v>
      </c>
      <c r="Q2365" s="113">
        <f t="shared" si="941"/>
        <v>17</v>
      </c>
      <c r="R2365" s="114" t="str">
        <f t="shared" si="957"/>
        <v>0.4-0.09</v>
      </c>
      <c r="S2365" s="127">
        <f t="shared" si="942"/>
        <v>-2.2461451467925553E-2</v>
      </c>
      <c r="T2365" s="112" t="b">
        <f t="shared" si="943"/>
        <v>1</v>
      </c>
      <c r="U2365" s="22">
        <f t="shared" si="944"/>
        <v>6.7030516386167038</v>
      </c>
      <c r="V2365" s="22">
        <f t="shared" si="945"/>
        <v>0.39402821468059096</v>
      </c>
      <c r="W2365" s="81">
        <f t="shared" si="946"/>
        <v>7</v>
      </c>
      <c r="X2365" s="22">
        <f t="shared" si="947"/>
        <v>0.68276286874282721</v>
      </c>
      <c r="Y2365" s="3">
        <f>IF(U2365&gt;'Power Curve'!$C$37,0,INDEX(Ci,$W2365,1)*POWER(1-X2365,3)+INDEX(Ci,$W2365,2)*3*X2365*POWER(1-X2365,2)+INDEX(Ci,$W2365,3)*3*POWER(X2365,2)*(1-X2365)+INDEX(Ci,$W2365,4)*POWER(X2365,3))</f>
        <v>520.68608996314936</v>
      </c>
      <c r="Z2365" s="3">
        <f t="shared" si="948"/>
        <v>508.99072462341815</v>
      </c>
      <c r="AA2365" s="3">
        <f t="shared" si="949"/>
        <v>513.10997390747116</v>
      </c>
      <c r="AB2365" s="3">
        <f t="shared" si="958"/>
        <v>-4.1192492840530122</v>
      </c>
      <c r="AC2365" s="3">
        <f t="shared" si="959"/>
        <v>4.1192492840530122</v>
      </c>
      <c r="AE2365" s="34">
        <f t="shared" si="950"/>
        <v>7</v>
      </c>
      <c r="AF2365" s="73" t="b">
        <f>COUNTIF('Power Curve'!$D$2:$D$31,AE2365)&gt;0</f>
        <v>1</v>
      </c>
      <c r="AG2365" s="73" t="b">
        <f t="shared" si="951"/>
        <v>0</v>
      </c>
      <c r="AH2365" s="73" t="b">
        <f t="shared" si="960"/>
        <v>1</v>
      </c>
      <c r="AI2365" s="34" t="str">
        <f t="shared" si="952"/>
        <v>Outer</v>
      </c>
      <c r="AJ2365" s="35" t="str">
        <f t="shared" si="961"/>
        <v>0.3-0.4</v>
      </c>
      <c r="AK2365" s="36" t="str">
        <f t="shared" si="953"/>
        <v>5-6</v>
      </c>
      <c r="AL2365" s="36" t="str">
        <f t="shared" si="954"/>
        <v>Mar</v>
      </c>
      <c r="AM2365" s="35" t="str">
        <f t="shared" si="955"/>
        <v>275-285</v>
      </c>
      <c r="AN2365" s="36" t="str">
        <f t="shared" si="956"/>
        <v>LWS-LTI</v>
      </c>
    </row>
    <row r="2366" spans="5:40" x14ac:dyDescent="0.3">
      <c r="E2366" s="12">
        <v>40989.215277777781</v>
      </c>
      <c r="F2366" s="16">
        <v>6.68</v>
      </c>
      <c r="G2366" s="16">
        <v>505.72999191284151</v>
      </c>
      <c r="H2366" s="29">
        <v>1.1950142216155677</v>
      </c>
      <c r="I2366" s="26">
        <v>276</v>
      </c>
      <c r="J2366" s="30">
        <v>0.11526946107784432</v>
      </c>
      <c r="K2366" s="31">
        <v>0.25911652351193454</v>
      </c>
      <c r="L2366" s="111">
        <f t="shared" si="936"/>
        <v>0.4</v>
      </c>
      <c r="M2366" s="112">
        <f t="shared" si="937"/>
        <v>0.12</v>
      </c>
      <c r="N2366" s="112" t="b">
        <f t="shared" si="938"/>
        <v>1</v>
      </c>
      <c r="O2366" s="112" t="b">
        <f t="shared" si="939"/>
        <v>1</v>
      </c>
      <c r="P2366" s="113">
        <f t="shared" si="940"/>
        <v>4</v>
      </c>
      <c r="Q2366" s="113">
        <f t="shared" si="941"/>
        <v>14</v>
      </c>
      <c r="R2366" s="114" t="str">
        <f t="shared" si="957"/>
        <v>0.4-0.12</v>
      </c>
      <c r="S2366" s="127">
        <f t="shared" si="942"/>
        <v>-3.0982127234546147E-3</v>
      </c>
      <c r="T2366" s="112" t="b">
        <f t="shared" si="943"/>
        <v>1</v>
      </c>
      <c r="U2366" s="22">
        <f t="shared" si="944"/>
        <v>6.6250443639714591</v>
      </c>
      <c r="V2366" s="22">
        <f t="shared" si="945"/>
        <v>0.38197193892150011</v>
      </c>
      <c r="W2366" s="81">
        <f t="shared" si="946"/>
        <v>7</v>
      </c>
      <c r="X2366" s="22">
        <f t="shared" si="947"/>
        <v>0.60346486635486807</v>
      </c>
      <c r="Y2366" s="3">
        <f>IF(U2366&gt;'Power Curve'!$C$37,0,INDEX(Ci,$W2366,1)*POWER(1-X2366,3)+INDEX(Ci,$W2366,2)*3*X2366*POWER(1-X2366,2)+INDEX(Ci,$W2366,3)*3*POWER(X2366,2)*(1-X2366)+INDEX(Ci,$W2366,4)*POWER(X2366,3))</f>
        <v>501.21716430711831</v>
      </c>
      <c r="Z2366" s="3">
        <f t="shared" si="948"/>
        <v>499.66428691144819</v>
      </c>
      <c r="AA2366" s="3">
        <f t="shared" si="949"/>
        <v>505.72999191284151</v>
      </c>
      <c r="AB2366" s="3">
        <f t="shared" si="958"/>
        <v>-6.0657050013933258</v>
      </c>
      <c r="AC2366" s="3">
        <f t="shared" si="959"/>
        <v>6.0657050013933258</v>
      </c>
      <c r="AE2366" s="34">
        <f t="shared" si="950"/>
        <v>7</v>
      </c>
      <c r="AF2366" s="73" t="b">
        <f>COUNTIF('Power Curve'!$D$2:$D$31,AE2366)&gt;0</f>
        <v>1</v>
      </c>
      <c r="AG2366" s="73" t="b">
        <f t="shared" si="951"/>
        <v>0</v>
      </c>
      <c r="AH2366" s="73" t="b">
        <f t="shared" si="960"/>
        <v>1</v>
      </c>
      <c r="AI2366" s="34" t="str">
        <f t="shared" si="952"/>
        <v>Inner</v>
      </c>
      <c r="AJ2366" s="35" t="str">
        <f t="shared" si="961"/>
        <v>0.3-0.4</v>
      </c>
      <c r="AK2366" s="36" t="str">
        <f t="shared" si="953"/>
        <v>5-6</v>
      </c>
      <c r="AL2366" s="36" t="str">
        <f t="shared" si="954"/>
        <v>Mar</v>
      </c>
      <c r="AM2366" s="35" t="str">
        <f t="shared" si="955"/>
        <v>275-285</v>
      </c>
      <c r="AN2366" s="36" t="str">
        <f t="shared" si="956"/>
        <v>Inner-TI</v>
      </c>
    </row>
    <row r="2367" spans="5:40" x14ac:dyDescent="0.3">
      <c r="E2367" s="12">
        <v>40989.222222222219</v>
      </c>
      <c r="F2367" s="16">
        <v>6.14</v>
      </c>
      <c r="G2367" s="16">
        <v>316.47000885009788</v>
      </c>
      <c r="H2367" s="29">
        <v>1.195158272412606</v>
      </c>
      <c r="I2367" s="26">
        <v>274.2</v>
      </c>
      <c r="J2367" s="30">
        <v>0.18729641693811075</v>
      </c>
      <c r="K2367" s="31">
        <v>0.3746142102728014</v>
      </c>
      <c r="L2367" s="111">
        <f t="shared" si="936"/>
        <v>0.30000000000000004</v>
      </c>
      <c r="M2367" s="112">
        <f t="shared" si="937"/>
        <v>0.19</v>
      </c>
      <c r="N2367" s="112" t="b">
        <f t="shared" si="938"/>
        <v>1</v>
      </c>
      <c r="O2367" s="112" t="b">
        <f t="shared" si="939"/>
        <v>1</v>
      </c>
      <c r="P2367" s="113">
        <f t="shared" si="940"/>
        <v>3.0000000000000004</v>
      </c>
      <c r="Q2367" s="113">
        <f t="shared" si="941"/>
        <v>7</v>
      </c>
      <c r="R2367" s="114" t="str">
        <f t="shared" si="957"/>
        <v>0.3-0.19</v>
      </c>
      <c r="S2367" s="127">
        <f t="shared" si="942"/>
        <v>7.0507632160865044E-2</v>
      </c>
      <c r="T2367" s="112" t="b">
        <f t="shared" si="943"/>
        <v>1</v>
      </c>
      <c r="U2367" s="22">
        <f t="shared" si="944"/>
        <v>6.0897315576242876</v>
      </c>
      <c r="V2367" s="22">
        <f t="shared" si="945"/>
        <v>0.29923761907704016</v>
      </c>
      <c r="W2367" s="81">
        <f t="shared" si="946"/>
        <v>7</v>
      </c>
      <c r="X2367" s="22">
        <f t="shared" si="947"/>
        <v>5.9294641346105979E-2</v>
      </c>
      <c r="Y2367" s="3">
        <f>IF(U2367&gt;'Power Curve'!$C$37,0,INDEX(Ci,$W2367,1)*POWER(1-X2367,3)+INDEX(Ci,$W2367,2)*3*X2367*POWER(1-X2367,2)+INDEX(Ci,$W2367,3)*3*POWER(X2367,2)*(1-X2367)+INDEX(Ci,$W2367,4)*POWER(X2367,3))</f>
        <v>380.27341076158478</v>
      </c>
      <c r="Z2367" s="3">
        <f t="shared" si="948"/>
        <v>407.08558852812018</v>
      </c>
      <c r="AA2367" s="3">
        <f t="shared" si="949"/>
        <v>316.47000885009788</v>
      </c>
      <c r="AB2367" s="3">
        <f t="shared" si="958"/>
        <v>90.6155796780223</v>
      </c>
      <c r="AC2367" s="3">
        <f t="shared" si="959"/>
        <v>90.6155796780223</v>
      </c>
      <c r="AE2367" s="34">
        <f t="shared" si="950"/>
        <v>6</v>
      </c>
      <c r="AF2367" s="73" t="b">
        <f>COUNTIF('Power Curve'!$D$2:$D$31,AE2367)&gt;0</f>
        <v>1</v>
      </c>
      <c r="AG2367" s="73" t="b">
        <f t="shared" si="951"/>
        <v>0</v>
      </c>
      <c r="AH2367" s="73" t="b">
        <f t="shared" si="960"/>
        <v>1</v>
      </c>
      <c r="AI2367" s="34" t="str">
        <f t="shared" si="952"/>
        <v>Outer</v>
      </c>
      <c r="AJ2367" s="35" t="str">
        <f t="shared" si="961"/>
        <v>0.2-0.3</v>
      </c>
      <c r="AK2367" s="36" t="str">
        <f t="shared" si="953"/>
        <v>5-6</v>
      </c>
      <c r="AL2367" s="36" t="str">
        <f t="shared" si="954"/>
        <v>Mar</v>
      </c>
      <c r="AM2367" s="35" t="str">
        <f t="shared" si="955"/>
        <v>265-275</v>
      </c>
      <c r="AN2367" s="36" t="str">
        <f t="shared" si="956"/>
        <v>LWS-HTI</v>
      </c>
    </row>
    <row r="2368" spans="5:40" x14ac:dyDescent="0.3">
      <c r="E2368" s="12">
        <v>40989.229166666664</v>
      </c>
      <c r="F2368" s="16">
        <v>5.65</v>
      </c>
      <c r="G2368" s="16">
        <v>328.27999114990229</v>
      </c>
      <c r="H2368" s="29">
        <v>1.1954775773210784</v>
      </c>
      <c r="I2368" s="26">
        <v>275.60000000000002</v>
      </c>
      <c r="J2368" s="30">
        <v>0.15752212389380529</v>
      </c>
      <c r="K2368" s="31">
        <v>0.32894076977703385</v>
      </c>
      <c r="L2368" s="111">
        <f t="shared" si="936"/>
        <v>0.2</v>
      </c>
      <c r="M2368" s="112">
        <f t="shared" si="937"/>
        <v>0.16</v>
      </c>
      <c r="N2368" s="112" t="b">
        <f t="shared" si="938"/>
        <v>1</v>
      </c>
      <c r="O2368" s="112" t="b">
        <f t="shared" si="939"/>
        <v>1</v>
      </c>
      <c r="P2368" s="113">
        <f t="shared" si="940"/>
        <v>2</v>
      </c>
      <c r="Q2368" s="113">
        <f t="shared" si="941"/>
        <v>10</v>
      </c>
      <c r="R2368" s="114" t="str">
        <f t="shared" si="957"/>
        <v>0.2-0.16</v>
      </c>
      <c r="S2368" s="127">
        <f t="shared" si="942"/>
        <v>4.5031155928527619E-2</v>
      </c>
      <c r="T2368" s="112" t="b">
        <f t="shared" si="943"/>
        <v>1</v>
      </c>
      <c r="U2368" s="22">
        <f t="shared" si="944"/>
        <v>5.6042422061800021</v>
      </c>
      <c r="V2368" s="22">
        <f t="shared" si="945"/>
        <v>0.22420367479769993</v>
      </c>
      <c r="W2368" s="81">
        <f t="shared" si="946"/>
        <v>6</v>
      </c>
      <c r="X2368" s="22">
        <f t="shared" si="947"/>
        <v>0.57424219958816469</v>
      </c>
      <c r="Y2368" s="3">
        <f>IF(U2368&gt;'Power Curve'!$C$37,0,INDEX(Ci,$W2368,1)*POWER(1-X2368,3)+INDEX(Ci,$W2368,2)*3*X2368*POWER(1-X2368,2)+INDEX(Ci,$W2368,3)*3*POWER(X2368,2)*(1-X2368)+INDEX(Ci,$W2368,4)*POWER(X2368,3))</f>
        <v>297.32071602887743</v>
      </c>
      <c r="Z2368" s="3">
        <f t="shared" si="948"/>
        <v>310.70941155315529</v>
      </c>
      <c r="AA2368" s="3">
        <f t="shared" si="949"/>
        <v>328.27999114990229</v>
      </c>
      <c r="AB2368" s="3">
        <f t="shared" si="958"/>
        <v>-17.570579596746995</v>
      </c>
      <c r="AC2368" s="3">
        <f t="shared" si="959"/>
        <v>17.570579596746995</v>
      </c>
      <c r="AE2368" s="34">
        <f t="shared" si="950"/>
        <v>6</v>
      </c>
      <c r="AF2368" s="73" t="b">
        <f>COUNTIF('Power Curve'!$D$2:$D$31,AE2368)&gt;0</f>
        <v>1</v>
      </c>
      <c r="AG2368" s="73" t="b">
        <f t="shared" si="951"/>
        <v>0</v>
      </c>
      <c r="AH2368" s="73" t="b">
        <f t="shared" si="960"/>
        <v>1</v>
      </c>
      <c r="AI2368" s="34" t="str">
        <f t="shared" si="952"/>
        <v>Outer</v>
      </c>
      <c r="AJ2368" s="35" t="str">
        <f t="shared" si="961"/>
        <v>0.2-0.3</v>
      </c>
      <c r="AK2368" s="36" t="str">
        <f t="shared" si="953"/>
        <v>5-6</v>
      </c>
      <c r="AL2368" s="36" t="str">
        <f t="shared" si="954"/>
        <v>Mar</v>
      </c>
      <c r="AM2368" s="35" t="str">
        <f t="shared" si="955"/>
        <v>275-285</v>
      </c>
      <c r="AN2368" s="36" t="str">
        <f t="shared" si="956"/>
        <v>LWS-HTI</v>
      </c>
    </row>
    <row r="2369" spans="5:40" x14ac:dyDescent="0.3">
      <c r="E2369" s="12">
        <v>40989.236111111109</v>
      </c>
      <c r="F2369" s="16">
        <v>5.88</v>
      </c>
      <c r="G2369" s="16">
        <v>339.5200080871582</v>
      </c>
      <c r="H2369" s="29">
        <v>1.1952146519976283</v>
      </c>
      <c r="I2369" s="26">
        <v>281</v>
      </c>
      <c r="J2369" s="30">
        <v>0.17006802721088435</v>
      </c>
      <c r="K2369" s="31">
        <v>0.22419993237744842</v>
      </c>
      <c r="L2369" s="111">
        <f t="shared" si="936"/>
        <v>0.30000000000000004</v>
      </c>
      <c r="M2369" s="112">
        <f t="shared" si="937"/>
        <v>0.17</v>
      </c>
      <c r="N2369" s="112" t="b">
        <f t="shared" si="938"/>
        <v>1</v>
      </c>
      <c r="O2369" s="112" t="b">
        <f t="shared" si="939"/>
        <v>1</v>
      </c>
      <c r="P2369" s="113">
        <f t="shared" si="940"/>
        <v>3.0000000000000004</v>
      </c>
      <c r="Q2369" s="113">
        <f t="shared" si="941"/>
        <v>9</v>
      </c>
      <c r="R2369" s="114" t="str">
        <f t="shared" si="957"/>
        <v>0.3-0.17</v>
      </c>
      <c r="S2369" s="127">
        <f t="shared" si="942"/>
        <v>9.3649325832613192E-2</v>
      </c>
      <c r="T2369" s="112" t="b">
        <f t="shared" si="943"/>
        <v>1</v>
      </c>
      <c r="U2369" s="22">
        <f t="shared" si="944"/>
        <v>5.8319518900306058</v>
      </c>
      <c r="V2369" s="22">
        <f t="shared" si="945"/>
        <v>0.25939694047712886</v>
      </c>
      <c r="W2369" s="81">
        <f t="shared" si="946"/>
        <v>6</v>
      </c>
      <c r="X2369" s="22">
        <f t="shared" si="947"/>
        <v>0.80120448397123711</v>
      </c>
      <c r="Y2369" s="3">
        <f>IF(U2369&gt;'Power Curve'!$C$37,0,INDEX(Ci,$W2369,1)*POWER(1-X2369,3)+INDEX(Ci,$W2369,2)*3*X2369*POWER(1-X2369,2)+INDEX(Ci,$W2369,3)*3*POWER(X2369,2)*(1-X2369)+INDEX(Ci,$W2369,4)*POWER(X2369,3))</f>
        <v>333.63107324434208</v>
      </c>
      <c r="Z2369" s="3">
        <f t="shared" si="948"/>
        <v>364.87539833048589</v>
      </c>
      <c r="AA2369" s="3">
        <f t="shared" si="949"/>
        <v>339.5200080871582</v>
      </c>
      <c r="AB2369" s="3">
        <f t="shared" si="958"/>
        <v>25.35539024332769</v>
      </c>
      <c r="AC2369" s="3">
        <f t="shared" si="959"/>
        <v>25.35539024332769</v>
      </c>
      <c r="AE2369" s="34">
        <f t="shared" si="950"/>
        <v>6</v>
      </c>
      <c r="AF2369" s="73" t="b">
        <f>COUNTIF('Power Curve'!$D$2:$D$31,AE2369)&gt;0</f>
        <v>1</v>
      </c>
      <c r="AG2369" s="73" t="b">
        <f t="shared" si="951"/>
        <v>0</v>
      </c>
      <c r="AH2369" s="73" t="b">
        <f t="shared" si="960"/>
        <v>1</v>
      </c>
      <c r="AI2369" s="34" t="str">
        <f t="shared" si="952"/>
        <v>Outer</v>
      </c>
      <c r="AJ2369" s="35" t="str">
        <f t="shared" si="961"/>
        <v>0.2-0.3</v>
      </c>
      <c r="AK2369" s="36" t="str">
        <f t="shared" si="953"/>
        <v>5-6</v>
      </c>
      <c r="AL2369" s="36" t="str">
        <f t="shared" si="954"/>
        <v>Mar</v>
      </c>
      <c r="AM2369" s="35" t="str">
        <f t="shared" si="955"/>
        <v>275-285</v>
      </c>
      <c r="AN2369" s="36" t="str">
        <f t="shared" si="956"/>
        <v>LWS-HTI</v>
      </c>
    </row>
    <row r="2370" spans="5:40" x14ac:dyDescent="0.3">
      <c r="E2370" s="12">
        <v>40989.243055555555</v>
      </c>
      <c r="F2370" s="16">
        <v>6.94</v>
      </c>
      <c r="G2370" s="16">
        <v>518.56998825073265</v>
      </c>
      <c r="H2370" s="29">
        <v>1.1951708423974448</v>
      </c>
      <c r="I2370" s="26">
        <v>271.8</v>
      </c>
      <c r="J2370" s="30">
        <v>7.0605187319884716E-2</v>
      </c>
      <c r="K2370" s="31">
        <v>0.25870249515832994</v>
      </c>
      <c r="L2370" s="111">
        <f t="shared" si="936"/>
        <v>0.4</v>
      </c>
      <c r="M2370" s="112">
        <f t="shared" si="937"/>
        <v>6.9999999999999993E-2</v>
      </c>
      <c r="N2370" s="112" t="b">
        <f t="shared" si="938"/>
        <v>1</v>
      </c>
      <c r="O2370" s="112" t="b">
        <f t="shared" si="939"/>
        <v>1</v>
      </c>
      <c r="P2370" s="113">
        <f t="shared" si="940"/>
        <v>4</v>
      </c>
      <c r="Q2370" s="113">
        <f t="shared" si="941"/>
        <v>19</v>
      </c>
      <c r="R2370" s="114" t="str">
        <f t="shared" si="957"/>
        <v>0.4-0.07</v>
      </c>
      <c r="S2370" s="127">
        <f t="shared" si="942"/>
        <v>-4.7809917091142407E-2</v>
      </c>
      <c r="T2370" s="112" t="b">
        <f t="shared" si="943"/>
        <v>1</v>
      </c>
      <c r="U2370" s="22">
        <f t="shared" si="944"/>
        <v>6.8832060544653801</v>
      </c>
      <c r="V2370" s="22">
        <f t="shared" si="945"/>
        <v>0.42187166039212465</v>
      </c>
      <c r="W2370" s="81">
        <f t="shared" si="946"/>
        <v>7</v>
      </c>
      <c r="X2370" s="22">
        <f t="shared" si="947"/>
        <v>0.86589816430516975</v>
      </c>
      <c r="Y2370" s="3">
        <f>IF(U2370&gt;'Power Curve'!$C$37,0,INDEX(Ci,$W2370,1)*POWER(1-X2370,3)+INDEX(Ci,$W2370,2)*3*X2370*POWER(1-X2370,2)+INDEX(Ci,$W2370,3)*3*POWER(X2370,2)*(1-X2370)+INDEX(Ci,$W2370,4)*POWER(X2370,3))</f>
        <v>566.47757199320995</v>
      </c>
      <c r="Z2370" s="3">
        <f t="shared" si="948"/>
        <v>539.39432624222297</v>
      </c>
      <c r="AA2370" s="3">
        <f t="shared" si="949"/>
        <v>518.56998825073265</v>
      </c>
      <c r="AB2370" s="3">
        <f t="shared" si="958"/>
        <v>20.824337991490324</v>
      </c>
      <c r="AC2370" s="3">
        <f t="shared" si="959"/>
        <v>20.824337991490324</v>
      </c>
      <c r="AE2370" s="34">
        <f t="shared" si="950"/>
        <v>7</v>
      </c>
      <c r="AF2370" s="73" t="b">
        <f>COUNTIF('Power Curve'!$D$2:$D$31,AE2370)&gt;0</f>
        <v>1</v>
      </c>
      <c r="AG2370" s="73" t="b">
        <f t="shared" si="951"/>
        <v>0</v>
      </c>
      <c r="AH2370" s="73" t="b">
        <f t="shared" si="960"/>
        <v>1</v>
      </c>
      <c r="AI2370" s="34" t="str">
        <f t="shared" si="952"/>
        <v>Outer</v>
      </c>
      <c r="AJ2370" s="35" t="str">
        <f t="shared" si="961"/>
        <v>0.4-0.5</v>
      </c>
      <c r="AK2370" s="36" t="str">
        <f t="shared" si="953"/>
        <v>5-6</v>
      </c>
      <c r="AL2370" s="36" t="str">
        <f t="shared" si="954"/>
        <v>Mar</v>
      </c>
      <c r="AM2370" s="35" t="str">
        <f t="shared" si="955"/>
        <v>265-275</v>
      </c>
      <c r="AN2370" s="36" t="str">
        <f t="shared" si="956"/>
        <v>LWS-LTI</v>
      </c>
    </row>
    <row r="2371" spans="5:40" x14ac:dyDescent="0.3">
      <c r="E2371" s="12">
        <v>40989.25</v>
      </c>
      <c r="F2371" s="16">
        <v>5.95</v>
      </c>
      <c r="G2371" s="16">
        <v>570.26002216339089</v>
      </c>
      <c r="H2371" s="29">
        <v>1.1951834058030137</v>
      </c>
      <c r="I2371" s="26">
        <v>265.89999999999998</v>
      </c>
      <c r="J2371" s="30">
        <v>0.30924369747899161</v>
      </c>
      <c r="K2371" s="31">
        <v>-4.5941281313162441E-2</v>
      </c>
      <c r="L2371" s="111">
        <f t="shared" ref="L2371:L2434" si="962">ROUND((V2371-CenterOfFirstWindSpeedBin)/WindSpeedBinWidth,0)*WindSpeedBinWidth+CenterOfFirstWindSpeedBin</f>
        <v>0.30000000000000004</v>
      </c>
      <c r="M2371" s="112">
        <f t="shared" ref="M2371:M2434" si="963">ROUND((J2371-CenterOfFirstTurbulenceBin)/TurbulenceBinWidth,0)*TurbulenceBinWidth+CenterOfFirstTurbulenceBin</f>
        <v>0.31</v>
      </c>
      <c r="N2371" s="112" t="b">
        <f t="shared" ref="N2371:N2434" si="964">IF(AND(L2371&gt;=CenterOfFirstWindSpeedBin,L2371&lt;=CenterOfLastWindSpeedBin),TRUE,FALSE)</f>
        <v>1</v>
      </c>
      <c r="O2371" s="112" t="b">
        <f t="shared" ref="O2371:O2434" si="965">IF(AND(M2371&gt;=CenterOfFirstTurbulenceBin,M2371&lt;=CenterOfLastTurbulenceBin),TRUE,FALSE)</f>
        <v>0</v>
      </c>
      <c r="P2371" s="113">
        <f t="shared" ref="P2371:P2434" si="966">(L2371-CenterOfFirstWindSpeedBin)/WindSpeedBinWidth+1</f>
        <v>3.0000000000000004</v>
      </c>
      <c r="Q2371" s="113">
        <f t="shared" ref="Q2371:Q2434" si="967">NumberOfTurbulenceBins-(M2371-CenterOfFirstTurbulenceBin)/TurbulenceBinWidth</f>
        <v>-5</v>
      </c>
      <c r="R2371" s="114" t="str">
        <f t="shared" si="957"/>
        <v>0.3-0.31</v>
      </c>
      <c r="S2371" s="127">
        <f t="shared" ref="S2371:S2434" si="968">IF(T2371,INDEX(PowerDeviationMatrix,Q2371,P2371),IF(UseMatrixPadValue,MatrixPadValue,0))</f>
        <v>0</v>
      </c>
      <c r="T2371" s="112" t="b">
        <f t="shared" ref="T2371:T2434" si="969">IF(AND(P2371&gt;0,Q2371&gt;0,N2371,O2371),LEN(INDEX(PowerDeviationMatrix,Q2371,P2371))&gt;0,FALSE)</f>
        <v>0</v>
      </c>
      <c r="U2371" s="22">
        <f t="shared" ref="U2371:U2434" si="970">F2371*(H2371/Ref_Density)^(1/3)</f>
        <v>5.9013284621789195</v>
      </c>
      <c r="V2371" s="22">
        <f t="shared" ref="V2371:V2434" si="971">(U2371-CutInWindSpeed)/(RatedWindSpeed-CutInWindSpeed)</f>
        <v>0.27011931334356154</v>
      </c>
      <c r="W2371" s="81">
        <f t="shared" ref="W2371:W2434" si="972">COUNTIF(xa,"&lt;"&amp;U2371)</f>
        <v>6</v>
      </c>
      <c r="X2371" s="22">
        <f t="shared" ref="X2371:X2434" si="973">(U2371-INDEX(xa,$W2371))/(INDEX(xb,$W2371)-INDEX(xa,$W2371))</f>
        <v>0.87035334506130346</v>
      </c>
      <c r="Y2371" s="3">
        <f>IF(U2371&gt;'Power Curve'!$C$37,0,INDEX(Ci,$W2371,1)*POWER(1-X2371,3)+INDEX(Ci,$W2371,2)*3*X2371*POWER(1-X2371,2)+INDEX(Ci,$W2371,3)*3*POWER(X2371,2)*(1-X2371)+INDEX(Ci,$W2371,4)*POWER(X2371,3))</f>
        <v>345.48698658427725</v>
      </c>
      <c r="Z2371" s="3">
        <f t="shared" ref="Z2371:Z2434" si="974">IF(OR(T2371,UseMatrixPadValue),Y2371*(1+S2371),"")</f>
        <v>345.48698658427725</v>
      </c>
      <c r="AA2371" s="3">
        <f t="shared" ref="AA2371:AA2434" si="975">IF(AH2371,G2371,"")</f>
        <v>570.26002216339089</v>
      </c>
      <c r="AB2371" s="3">
        <f t="shared" si="958"/>
        <v>-224.77303557911364</v>
      </c>
      <c r="AC2371" s="3">
        <f t="shared" si="959"/>
        <v>224.77303557911364</v>
      </c>
      <c r="AE2371" s="34">
        <f t="shared" ref="AE2371:AE2434" si="976">MROUND(U2371-Centre_First_Bin,Bin_Width)+Centre_First_Bin</f>
        <v>6</v>
      </c>
      <c r="AF2371" s="73" t="b">
        <f>COUNTIF('Power Curve'!$D$2:$D$31,AE2371)&gt;0</f>
        <v>1</v>
      </c>
      <c r="AG2371" s="73" t="b">
        <f t="shared" ref="AG2371:AG2434" si="977">(G2371&lt;0)</f>
        <v>0</v>
      </c>
      <c r="AH2371" s="73" t="b">
        <f t="shared" si="960"/>
        <v>1</v>
      </c>
      <c r="AI2371" s="34" t="str">
        <f t="shared" ref="AI2371:AI2434" si="978">IF(AH2371,IF(AND(J2371&gt;=LowerTurbLimit,J2371&lt;=UpperTurbLimit,K2371&gt;=LowerShearLimit,K2371&lt;=UpperShearLimit),"Inner","Outer"),"")</f>
        <v>Outer</v>
      </c>
      <c r="AJ2371" s="35" t="str">
        <f t="shared" si="961"/>
        <v>0.2-0.3</v>
      </c>
      <c r="AK2371" s="36" t="str">
        <f t="shared" ref="AK2371:AK2434" si="979">IF(AH2371,HOUR(E2371)&amp;"-"&amp;HOUR(E2371)+1,"")</f>
        <v>6-7</v>
      </c>
      <c r="AL2371" s="36" t="str">
        <f t="shared" ref="AL2371:AL2434" si="980">IF(AH2371,TEXT(E2371,"mmm"),"")</f>
        <v>Mar</v>
      </c>
      <c r="AM2371" s="35" t="str">
        <f t="shared" ref="AM2371:AM2434" si="981">IF(AH2371,IF(OR(I2371&lt;5,I2371&gt;=355),"355-5",MROUND(I2371,10)-5&amp;"-"&amp;MROUND(I2371,10)+5),"")</f>
        <v>265-275</v>
      </c>
      <c r="AN2371" s="36" t="str">
        <f t="shared" ref="AN2371:AN2434" si="982">IF(AH2371,IF(V2371&lt;0.5,IF(J2371&lt;=LowerTurbLimit,"LWS-LTI",IF(J2371&gt;=UpperTurbLimit,"LWS-HTI","Inner-TI")),IF(J2371&lt;=LowerTurbLimit,"HWS-LTI",IF(J2371&gt;=UpperTurbLimit,"HWS-HTI","Inner-TI"))),"")</f>
        <v>LWS-HTI</v>
      </c>
    </row>
    <row r="2372" spans="5:40" x14ac:dyDescent="0.3">
      <c r="E2372" s="12">
        <v>40990.243055555555</v>
      </c>
      <c r="F2372" s="16">
        <v>12.74</v>
      </c>
      <c r="G2372" s="16">
        <v>1963.7700500488311</v>
      </c>
      <c r="H2372" s="29">
        <v>1.1779830420923687</v>
      </c>
      <c r="I2372" s="26">
        <v>266.2</v>
      </c>
      <c r="J2372" s="30">
        <v>0.10832025117739402</v>
      </c>
      <c r="K2372" s="31">
        <v>0.19329687808244714</v>
      </c>
      <c r="L2372" s="111">
        <f t="shared" si="962"/>
        <v>1.3000000000000003</v>
      </c>
      <c r="M2372" s="112">
        <f t="shared" si="963"/>
        <v>0.11</v>
      </c>
      <c r="N2372" s="112" t="b">
        <f t="shared" si="964"/>
        <v>1</v>
      </c>
      <c r="O2372" s="112" t="b">
        <f t="shared" si="965"/>
        <v>1</v>
      </c>
      <c r="P2372" s="113">
        <f t="shared" si="966"/>
        <v>13.000000000000002</v>
      </c>
      <c r="Q2372" s="113">
        <f t="shared" si="967"/>
        <v>15</v>
      </c>
      <c r="R2372" s="114" t="str">
        <f t="shared" ref="R2372:R2435" si="983">L2372&amp;"-"&amp;M2372</f>
        <v>1.3-0.11</v>
      </c>
      <c r="S2372" s="127">
        <f t="shared" si="968"/>
        <v>7.6432603684871349E-4</v>
      </c>
      <c r="T2372" s="112" t="b">
        <f t="shared" si="969"/>
        <v>1</v>
      </c>
      <c r="U2372" s="22">
        <f t="shared" si="970"/>
        <v>12.57487696720597</v>
      </c>
      <c r="V2372" s="22">
        <f t="shared" si="971"/>
        <v>1.3015377475110907</v>
      </c>
      <c r="W2372" s="81">
        <f t="shared" si="972"/>
        <v>13</v>
      </c>
      <c r="X2372" s="22">
        <f t="shared" si="973"/>
        <v>0.57276044149100347</v>
      </c>
      <c r="Y2372" s="3">
        <f>IF(U2372&gt;'Power Curve'!$C$37,0,INDEX(Ci,$W2372,1)*POWER(1-X2372,3)+INDEX(Ci,$W2372,2)*3*X2372*POWER(1-X2372,2)+INDEX(Ci,$W2372,3)*3*POWER(X2372,2)*(1-X2372)+INDEX(Ci,$W2372,4)*POWER(X2372,3))</f>
        <v>1941.1367158184491</v>
      </c>
      <c r="Z2372" s="3">
        <f t="shared" si="974"/>
        <v>1942.620377151432</v>
      </c>
      <c r="AA2372" s="3">
        <f t="shared" si="975"/>
        <v>1963.7700500488311</v>
      </c>
      <c r="AB2372" s="3">
        <f t="shared" ref="AB2372:AB2435" si="984">IF(AH2372,Z2372-AA2372,"")</f>
        <v>-21.149672897399114</v>
      </c>
      <c r="AC2372" s="3">
        <f t="shared" ref="AC2372:AC2435" si="985">IF(AH2372,ABS(AB2372),"")</f>
        <v>21.149672897399114</v>
      </c>
      <c r="AE2372" s="34">
        <f t="shared" si="976"/>
        <v>13</v>
      </c>
      <c r="AF2372" s="73" t="b">
        <f>COUNTIF('Power Curve'!$D$2:$D$31,AE2372)&gt;0</f>
        <v>1</v>
      </c>
      <c r="AG2372" s="73" t="b">
        <f t="shared" si="977"/>
        <v>0</v>
      </c>
      <c r="AH2372" s="73" t="b">
        <f t="shared" ref="AH2372:AH2435" si="986">AND(AF2372,NOT(AG2372))</f>
        <v>1</v>
      </c>
      <c r="AI2372" s="34" t="str">
        <f t="shared" si="978"/>
        <v>Inner</v>
      </c>
      <c r="AJ2372" s="35" t="str">
        <f t="shared" ref="AJ2372:AJ2435" si="987">IF(AH2372,TEXT(ROUND(V2372+0.05,1)-0.1,"0.0")&amp;"-"&amp;TEXT(ROUND(V2372+0.05,1),"0.0"),"")</f>
        <v>1.3-1.4</v>
      </c>
      <c r="AK2372" s="36" t="str">
        <f t="shared" si="979"/>
        <v>5-6</v>
      </c>
      <c r="AL2372" s="36" t="str">
        <f t="shared" si="980"/>
        <v>Mar</v>
      </c>
      <c r="AM2372" s="35" t="str">
        <f t="shared" si="981"/>
        <v>265-275</v>
      </c>
      <c r="AN2372" s="36" t="str">
        <f t="shared" si="982"/>
        <v>Inner-TI</v>
      </c>
    </row>
    <row r="2373" spans="5:40" x14ac:dyDescent="0.3">
      <c r="E2373" s="12">
        <v>40990.25</v>
      </c>
      <c r="F2373" s="16">
        <v>13.1</v>
      </c>
      <c r="G2373" s="16">
        <v>1985.4099426269511</v>
      </c>
      <c r="H2373" s="29">
        <v>1.1778557238000327</v>
      </c>
      <c r="I2373" s="26">
        <v>265.89999999999998</v>
      </c>
      <c r="J2373" s="30">
        <v>0.10916030534351145</v>
      </c>
      <c r="K2373" s="31">
        <v>0.23092905363500224</v>
      </c>
      <c r="L2373" s="111">
        <f t="shared" si="962"/>
        <v>1.4000000000000001</v>
      </c>
      <c r="M2373" s="112">
        <f t="shared" si="963"/>
        <v>0.11</v>
      </c>
      <c r="N2373" s="112" t="b">
        <f t="shared" si="964"/>
        <v>1</v>
      </c>
      <c r="O2373" s="112" t="b">
        <f t="shared" si="965"/>
        <v>1</v>
      </c>
      <c r="P2373" s="113">
        <f t="shared" si="966"/>
        <v>14</v>
      </c>
      <c r="Q2373" s="113">
        <f t="shared" si="967"/>
        <v>15</v>
      </c>
      <c r="R2373" s="114" t="str">
        <f t="shared" si="983"/>
        <v>1.4-0.11</v>
      </c>
      <c r="S2373" s="127">
        <f t="shared" si="968"/>
        <v>1.8738601164012363E-3</v>
      </c>
      <c r="T2373" s="112" t="b">
        <f t="shared" si="969"/>
        <v>1</v>
      </c>
      <c r="U2373" s="22">
        <f t="shared" si="970"/>
        <v>12.92974515415197</v>
      </c>
      <c r="V2373" s="22">
        <f t="shared" si="971"/>
        <v>1.3563837697494845</v>
      </c>
      <c r="W2373" s="81">
        <f t="shared" si="972"/>
        <v>13</v>
      </c>
      <c r="X2373" s="22">
        <f t="shared" si="973"/>
        <v>0.93809179839606205</v>
      </c>
      <c r="Y2373" s="3">
        <f>IF(U2373&gt;'Power Curve'!$C$37,0,INDEX(Ci,$W2373,1)*POWER(1-X2373,3)+INDEX(Ci,$W2373,2)*3*X2373*POWER(1-X2373,2)+INDEX(Ci,$W2373,3)*3*POWER(X2373,2)*(1-X2373)+INDEX(Ci,$W2373,4)*POWER(X2373,3))</f>
        <v>1951.5029021263811</v>
      </c>
      <c r="Z2373" s="3">
        <f t="shared" si="974"/>
        <v>1955.1597455817168</v>
      </c>
      <c r="AA2373" s="3">
        <f t="shared" si="975"/>
        <v>1985.4099426269511</v>
      </c>
      <c r="AB2373" s="3">
        <f t="shared" si="984"/>
        <v>-30.250197045234245</v>
      </c>
      <c r="AC2373" s="3">
        <f t="shared" si="985"/>
        <v>30.250197045234245</v>
      </c>
      <c r="AE2373" s="34">
        <f t="shared" si="976"/>
        <v>13</v>
      </c>
      <c r="AF2373" s="73" t="b">
        <f>COUNTIF('Power Curve'!$D$2:$D$31,AE2373)&gt;0</f>
        <v>1</v>
      </c>
      <c r="AG2373" s="73" t="b">
        <f t="shared" si="977"/>
        <v>0</v>
      </c>
      <c r="AH2373" s="73" t="b">
        <f t="shared" si="986"/>
        <v>1</v>
      </c>
      <c r="AI2373" s="34" t="str">
        <f t="shared" si="978"/>
        <v>Inner</v>
      </c>
      <c r="AJ2373" s="35" t="str">
        <f t="shared" si="987"/>
        <v>1.3-1.4</v>
      </c>
      <c r="AK2373" s="36" t="str">
        <f t="shared" si="979"/>
        <v>6-7</v>
      </c>
      <c r="AL2373" s="36" t="str">
        <f t="shared" si="980"/>
        <v>Mar</v>
      </c>
      <c r="AM2373" s="35" t="str">
        <f t="shared" si="981"/>
        <v>265-275</v>
      </c>
      <c r="AN2373" s="36" t="str">
        <f t="shared" si="982"/>
        <v>Inner-TI</v>
      </c>
    </row>
    <row r="2374" spans="5:40" x14ac:dyDescent="0.3">
      <c r="E2374" s="12">
        <v>40990.256944444445</v>
      </c>
      <c r="F2374" s="16">
        <v>13.94</v>
      </c>
      <c r="G2374" s="16">
        <v>1980.15002441406</v>
      </c>
      <c r="H2374" s="29">
        <v>1.1770331051753919</v>
      </c>
      <c r="I2374" s="26">
        <v>266.8</v>
      </c>
      <c r="J2374" s="30">
        <v>8.464849354375896E-2</v>
      </c>
      <c r="K2374" s="31">
        <v>0.20727849885128893</v>
      </c>
      <c r="L2374" s="111">
        <f t="shared" si="962"/>
        <v>1.5000000000000002</v>
      </c>
      <c r="M2374" s="112">
        <f t="shared" si="963"/>
        <v>0.08</v>
      </c>
      <c r="N2374" s="112" t="b">
        <f t="shared" si="964"/>
        <v>1</v>
      </c>
      <c r="O2374" s="112" t="b">
        <f t="shared" si="965"/>
        <v>1</v>
      </c>
      <c r="P2374" s="113">
        <f t="shared" si="966"/>
        <v>15</v>
      </c>
      <c r="Q2374" s="113">
        <f t="shared" si="967"/>
        <v>18</v>
      </c>
      <c r="R2374" s="114" t="str">
        <f t="shared" si="983"/>
        <v>1.5-0.08</v>
      </c>
      <c r="S2374" s="127">
        <f t="shared" si="968"/>
        <v>9.9891254844586275E-3</v>
      </c>
      <c r="T2374" s="112" t="b">
        <f t="shared" si="969"/>
        <v>1</v>
      </c>
      <c r="U2374" s="22">
        <f t="shared" si="970"/>
        <v>13.755624232090808</v>
      </c>
      <c r="V2374" s="22">
        <f t="shared" si="971"/>
        <v>1.4840260435319756</v>
      </c>
      <c r="W2374" s="81">
        <f t="shared" si="972"/>
        <v>14</v>
      </c>
      <c r="X2374" s="22">
        <f t="shared" si="973"/>
        <v>0.79453291406400695</v>
      </c>
      <c r="Y2374" s="3">
        <f>IF(U2374&gt;'Power Curve'!$C$37,0,INDEX(Ci,$W2374,1)*POWER(1-X2374,3)+INDEX(Ci,$W2374,2)*3*X2374*POWER(1-X2374,2)+INDEX(Ci,$W2374,3)*3*POWER(X2374,2)*(1-X2374)+INDEX(Ci,$W2374,4)*POWER(X2374,3))</f>
        <v>1972.5216895722435</v>
      </c>
      <c r="Z2374" s="3">
        <f t="shared" si="974"/>
        <v>1992.2254562501971</v>
      </c>
      <c r="AA2374" s="3">
        <f t="shared" si="975"/>
        <v>1980.15002441406</v>
      </c>
      <c r="AB2374" s="3">
        <f t="shared" si="984"/>
        <v>12.075431836137113</v>
      </c>
      <c r="AC2374" s="3">
        <f t="shared" si="985"/>
        <v>12.075431836137113</v>
      </c>
      <c r="AE2374" s="34">
        <f t="shared" si="976"/>
        <v>14</v>
      </c>
      <c r="AF2374" s="73" t="b">
        <f>COUNTIF('Power Curve'!$D$2:$D$31,AE2374)&gt;0</f>
        <v>1</v>
      </c>
      <c r="AG2374" s="73" t="b">
        <f t="shared" si="977"/>
        <v>0</v>
      </c>
      <c r="AH2374" s="73" t="b">
        <f t="shared" si="986"/>
        <v>1</v>
      </c>
      <c r="AI2374" s="34" t="str">
        <f t="shared" si="978"/>
        <v>Outer</v>
      </c>
      <c r="AJ2374" s="35" t="str">
        <f t="shared" si="987"/>
        <v>1.4-1.5</v>
      </c>
      <c r="AK2374" s="36" t="str">
        <f t="shared" si="979"/>
        <v>6-7</v>
      </c>
      <c r="AL2374" s="36" t="str">
        <f t="shared" si="980"/>
        <v>Mar</v>
      </c>
      <c r="AM2374" s="35" t="str">
        <f t="shared" si="981"/>
        <v>265-275</v>
      </c>
      <c r="AN2374" s="36" t="str">
        <f t="shared" si="982"/>
        <v>HWS-LTI</v>
      </c>
    </row>
    <row r="2375" spans="5:40" x14ac:dyDescent="0.3">
      <c r="E2375" s="12">
        <v>40990.263888888891</v>
      </c>
      <c r="F2375" s="16">
        <v>14.06</v>
      </c>
      <c r="G2375" s="16">
        <v>1969.4500427246139</v>
      </c>
      <c r="H2375" s="29">
        <v>1.1768212095905728</v>
      </c>
      <c r="I2375" s="26">
        <v>267.2</v>
      </c>
      <c r="J2375" s="30">
        <v>0.10526315789473684</v>
      </c>
      <c r="K2375" s="31">
        <v>0.17433071760565583</v>
      </c>
      <c r="L2375" s="111">
        <f t="shared" si="962"/>
        <v>1.5000000000000002</v>
      </c>
      <c r="M2375" s="112">
        <f t="shared" si="963"/>
        <v>0.11</v>
      </c>
      <c r="N2375" s="112" t="b">
        <f t="shared" si="964"/>
        <v>1</v>
      </c>
      <c r="O2375" s="112" t="b">
        <f t="shared" si="965"/>
        <v>1</v>
      </c>
      <c r="P2375" s="113">
        <f t="shared" si="966"/>
        <v>15</v>
      </c>
      <c r="Q2375" s="113">
        <f t="shared" si="967"/>
        <v>15</v>
      </c>
      <c r="R2375" s="114" t="str">
        <f t="shared" si="983"/>
        <v>1.5-0.11</v>
      </c>
      <c r="S2375" s="127">
        <f t="shared" si="968"/>
        <v>2.8630694196125571E-3</v>
      </c>
      <c r="T2375" s="112" t="b">
        <f t="shared" si="969"/>
        <v>1</v>
      </c>
      <c r="U2375" s="22">
        <f t="shared" si="970"/>
        <v>13.87320445763395</v>
      </c>
      <c r="V2375" s="22">
        <f t="shared" si="971"/>
        <v>1.5021984464188987</v>
      </c>
      <c r="W2375" s="81">
        <f t="shared" si="972"/>
        <v>14</v>
      </c>
      <c r="X2375" s="22">
        <f t="shared" si="973"/>
        <v>0.91653369560906661</v>
      </c>
      <c r="Y2375" s="3">
        <f>IF(U2375&gt;'Power Curve'!$C$37,0,INDEX(Ci,$W2375,1)*POWER(1-X2375,3)+INDEX(Ci,$W2375,2)*3*X2375*POWER(1-X2375,2)+INDEX(Ci,$W2375,3)*3*POWER(X2375,2)*(1-X2375)+INDEX(Ci,$W2375,4)*POWER(X2375,3))</f>
        <v>1974.1250151414267</v>
      </c>
      <c r="Z2375" s="3">
        <f t="shared" si="974"/>
        <v>1979.7770721027703</v>
      </c>
      <c r="AA2375" s="3">
        <f t="shared" si="975"/>
        <v>1969.4500427246139</v>
      </c>
      <c r="AB2375" s="3">
        <f t="shared" si="984"/>
        <v>10.32702937815634</v>
      </c>
      <c r="AC2375" s="3">
        <f t="shared" si="985"/>
        <v>10.32702937815634</v>
      </c>
      <c r="AE2375" s="34">
        <f t="shared" si="976"/>
        <v>14</v>
      </c>
      <c r="AF2375" s="73" t="b">
        <f>COUNTIF('Power Curve'!$D$2:$D$31,AE2375)&gt;0</f>
        <v>1</v>
      </c>
      <c r="AG2375" s="73" t="b">
        <f t="shared" si="977"/>
        <v>0</v>
      </c>
      <c r="AH2375" s="73" t="b">
        <f t="shared" si="986"/>
        <v>1</v>
      </c>
      <c r="AI2375" s="34" t="str">
        <f t="shared" si="978"/>
        <v>Inner</v>
      </c>
      <c r="AJ2375" s="35" t="str">
        <f t="shared" si="987"/>
        <v>1.5-1.6</v>
      </c>
      <c r="AK2375" s="36" t="str">
        <f t="shared" si="979"/>
        <v>6-7</v>
      </c>
      <c r="AL2375" s="36" t="str">
        <f t="shared" si="980"/>
        <v>Mar</v>
      </c>
      <c r="AM2375" s="35" t="str">
        <f t="shared" si="981"/>
        <v>265-275</v>
      </c>
      <c r="AN2375" s="36" t="str">
        <f t="shared" si="982"/>
        <v>Inner-TI</v>
      </c>
    </row>
    <row r="2376" spans="5:40" x14ac:dyDescent="0.3">
      <c r="E2376" s="12">
        <v>40990.270833333336</v>
      </c>
      <c r="F2376" s="16">
        <v>14.41</v>
      </c>
      <c r="G2376" s="16">
        <v>1956.320053100588</v>
      </c>
      <c r="H2376" s="29">
        <v>1.1766941104723918</v>
      </c>
      <c r="I2376" s="26">
        <v>269.10000000000002</v>
      </c>
      <c r="J2376" s="30">
        <v>0.12283136710617627</v>
      </c>
      <c r="K2376" s="31">
        <v>0.13331334453967855</v>
      </c>
      <c r="L2376" s="111">
        <f t="shared" si="962"/>
        <v>1.6</v>
      </c>
      <c r="M2376" s="112">
        <f t="shared" si="963"/>
        <v>0.12</v>
      </c>
      <c r="N2376" s="112" t="b">
        <f t="shared" si="964"/>
        <v>1</v>
      </c>
      <c r="O2376" s="112" t="b">
        <f t="shared" si="965"/>
        <v>1</v>
      </c>
      <c r="P2376" s="113">
        <f t="shared" si="966"/>
        <v>16</v>
      </c>
      <c r="Q2376" s="113">
        <f t="shared" si="967"/>
        <v>14</v>
      </c>
      <c r="R2376" s="114" t="str">
        <f t="shared" si="983"/>
        <v>1.6-0.12</v>
      </c>
      <c r="S2376" s="127">
        <f t="shared" si="968"/>
        <v>6.9193617767456883E-4</v>
      </c>
      <c r="T2376" s="112" t="b">
        <f t="shared" si="969"/>
        <v>1</v>
      </c>
      <c r="U2376" s="22">
        <f t="shared" si="970"/>
        <v>14.218042601307841</v>
      </c>
      <c r="V2376" s="22">
        <f t="shared" si="971"/>
        <v>1.5554942931369438</v>
      </c>
      <c r="W2376" s="81">
        <f t="shared" si="972"/>
        <v>15</v>
      </c>
      <c r="X2376" s="22">
        <f t="shared" si="973"/>
        <v>0.25258814069788627</v>
      </c>
      <c r="Y2376" s="3">
        <f>IF(U2376&gt;'Power Curve'!$C$37,0,INDEX(Ci,$W2376,1)*POWER(1-X2376,3)+INDEX(Ci,$W2376,2)*3*X2376*POWER(1-X2376,2)+INDEX(Ci,$W2376,3)*3*POWER(X2376,2)*(1-X2376)+INDEX(Ci,$W2376,4)*POWER(X2376,3))</f>
        <v>1976.3489581154658</v>
      </c>
      <c r="Z2376" s="3">
        <f t="shared" si="974"/>
        <v>1977.7164654592953</v>
      </c>
      <c r="AA2376" s="3">
        <f t="shared" si="975"/>
        <v>1956.320053100588</v>
      </c>
      <c r="AB2376" s="3">
        <f t="shared" si="984"/>
        <v>21.396412358707266</v>
      </c>
      <c r="AC2376" s="3">
        <f t="shared" si="985"/>
        <v>21.396412358707266</v>
      </c>
      <c r="AE2376" s="34">
        <f t="shared" si="976"/>
        <v>14</v>
      </c>
      <c r="AF2376" s="73" t="b">
        <f>COUNTIF('Power Curve'!$D$2:$D$31,AE2376)&gt;0</f>
        <v>1</v>
      </c>
      <c r="AG2376" s="73" t="b">
        <f t="shared" si="977"/>
        <v>0</v>
      </c>
      <c r="AH2376" s="73" t="b">
        <f t="shared" si="986"/>
        <v>1</v>
      </c>
      <c r="AI2376" s="34" t="str">
        <f t="shared" si="978"/>
        <v>Inner</v>
      </c>
      <c r="AJ2376" s="35" t="str">
        <f t="shared" si="987"/>
        <v>1.5-1.6</v>
      </c>
      <c r="AK2376" s="36" t="str">
        <f t="shared" si="979"/>
        <v>6-7</v>
      </c>
      <c r="AL2376" s="36" t="str">
        <f t="shared" si="980"/>
        <v>Mar</v>
      </c>
      <c r="AM2376" s="35" t="str">
        <f t="shared" si="981"/>
        <v>265-275</v>
      </c>
      <c r="AN2376" s="36" t="str">
        <f t="shared" si="982"/>
        <v>Inner-TI</v>
      </c>
    </row>
    <row r="2377" spans="5:40" x14ac:dyDescent="0.3">
      <c r="E2377" s="12">
        <v>40990.277777777781</v>
      </c>
      <c r="F2377" s="16">
        <v>13.79</v>
      </c>
      <c r="G2377" s="16">
        <v>1962.3900299072241</v>
      </c>
      <c r="H2377" s="29">
        <v>1.1764399925609317</v>
      </c>
      <c r="I2377" s="26">
        <v>267.39999999999998</v>
      </c>
      <c r="J2377" s="30">
        <v>0.11965192168237854</v>
      </c>
      <c r="K2377" s="31">
        <v>0.16360538654940801</v>
      </c>
      <c r="L2377" s="111">
        <f t="shared" si="962"/>
        <v>1.5000000000000002</v>
      </c>
      <c r="M2377" s="112">
        <f t="shared" si="963"/>
        <v>0.12</v>
      </c>
      <c r="N2377" s="112" t="b">
        <f t="shared" si="964"/>
        <v>1</v>
      </c>
      <c r="O2377" s="112" t="b">
        <f t="shared" si="965"/>
        <v>1</v>
      </c>
      <c r="P2377" s="113">
        <f t="shared" si="966"/>
        <v>15</v>
      </c>
      <c r="Q2377" s="113">
        <f t="shared" si="967"/>
        <v>14</v>
      </c>
      <c r="R2377" s="114" t="str">
        <f t="shared" si="983"/>
        <v>1.5-0.12</v>
      </c>
      <c r="S2377" s="127">
        <f t="shared" si="968"/>
        <v>-2.6858717067739375E-4</v>
      </c>
      <c r="T2377" s="112" t="b">
        <f t="shared" si="969"/>
        <v>1</v>
      </c>
      <c r="U2377" s="22">
        <f t="shared" si="970"/>
        <v>13.605322159102146</v>
      </c>
      <c r="V2377" s="22">
        <f t="shared" si="971"/>
        <v>1.460796373640864</v>
      </c>
      <c r="W2377" s="81">
        <f t="shared" si="972"/>
        <v>14</v>
      </c>
      <c r="X2377" s="22">
        <f t="shared" si="973"/>
        <v>0.63858007175778686</v>
      </c>
      <c r="Y2377" s="3">
        <f>IF(U2377&gt;'Power Curve'!$C$37,0,INDEX(Ci,$W2377,1)*POWER(1-X2377,3)+INDEX(Ci,$W2377,2)*3*X2377*POWER(1-X2377,2)+INDEX(Ci,$W2377,3)*3*POWER(X2377,2)*(1-X2377)+INDEX(Ci,$W2377,4)*POWER(X2377,3))</f>
        <v>1969.6731236957849</v>
      </c>
      <c r="Z2377" s="3">
        <f t="shared" si="974"/>
        <v>1969.1440947643323</v>
      </c>
      <c r="AA2377" s="3">
        <f t="shared" si="975"/>
        <v>1962.3900299072241</v>
      </c>
      <c r="AB2377" s="3">
        <f t="shared" si="984"/>
        <v>6.7540648571082329</v>
      </c>
      <c r="AC2377" s="3">
        <f t="shared" si="985"/>
        <v>6.7540648571082329</v>
      </c>
      <c r="AE2377" s="34">
        <f t="shared" si="976"/>
        <v>14</v>
      </c>
      <c r="AF2377" s="73" t="b">
        <f>COUNTIF('Power Curve'!$D$2:$D$31,AE2377)&gt;0</f>
        <v>1</v>
      </c>
      <c r="AG2377" s="73" t="b">
        <f t="shared" si="977"/>
        <v>0</v>
      </c>
      <c r="AH2377" s="73" t="b">
        <f t="shared" si="986"/>
        <v>1</v>
      </c>
      <c r="AI2377" s="34" t="str">
        <f t="shared" si="978"/>
        <v>Inner</v>
      </c>
      <c r="AJ2377" s="35" t="str">
        <f t="shared" si="987"/>
        <v>1.4-1.5</v>
      </c>
      <c r="AK2377" s="36" t="str">
        <f t="shared" si="979"/>
        <v>6-7</v>
      </c>
      <c r="AL2377" s="36" t="str">
        <f t="shared" si="980"/>
        <v>Mar</v>
      </c>
      <c r="AM2377" s="35" t="str">
        <f t="shared" si="981"/>
        <v>265-275</v>
      </c>
      <c r="AN2377" s="36" t="str">
        <f t="shared" si="982"/>
        <v>Inner-TI</v>
      </c>
    </row>
    <row r="2378" spans="5:40" x14ac:dyDescent="0.3">
      <c r="E2378" s="12">
        <v>40990.284722222219</v>
      </c>
      <c r="F2378" s="16">
        <v>13.52</v>
      </c>
      <c r="G2378" s="16">
        <v>1975.0999450683571</v>
      </c>
      <c r="H2378" s="29">
        <v>1.1766093923047936</v>
      </c>
      <c r="I2378" s="26">
        <v>266.60000000000002</v>
      </c>
      <c r="J2378" s="30">
        <v>9.4674556213017763E-2</v>
      </c>
      <c r="K2378" s="31">
        <v>0.1567143810937168</v>
      </c>
      <c r="L2378" s="111">
        <f t="shared" si="962"/>
        <v>1.4000000000000001</v>
      </c>
      <c r="M2378" s="112">
        <f t="shared" si="963"/>
        <v>0.09</v>
      </c>
      <c r="N2378" s="112" t="b">
        <f t="shared" si="964"/>
        <v>1</v>
      </c>
      <c r="O2378" s="112" t="b">
        <f t="shared" si="965"/>
        <v>1</v>
      </c>
      <c r="P2378" s="113">
        <f t="shared" si="966"/>
        <v>14</v>
      </c>
      <c r="Q2378" s="113">
        <f t="shared" si="967"/>
        <v>17</v>
      </c>
      <c r="R2378" s="114" t="str">
        <f t="shared" si="983"/>
        <v>1.4-0.09</v>
      </c>
      <c r="S2378" s="127">
        <f t="shared" si="968"/>
        <v>1.4349591422147685E-2</v>
      </c>
      <c r="T2378" s="112" t="b">
        <f t="shared" si="969"/>
        <v>1</v>
      </c>
      <c r="U2378" s="22">
        <f t="shared" si="970"/>
        <v>13.339578250928664</v>
      </c>
      <c r="V2378" s="22">
        <f t="shared" si="971"/>
        <v>1.4197247959859804</v>
      </c>
      <c r="W2378" s="81">
        <f t="shared" si="972"/>
        <v>14</v>
      </c>
      <c r="X2378" s="22">
        <f t="shared" si="973"/>
        <v>0.36284523336774088</v>
      </c>
      <c r="Y2378" s="3">
        <f>IF(U2378&gt;'Power Curve'!$C$37,0,INDEX(Ci,$W2378,1)*POWER(1-X2378,3)+INDEX(Ci,$W2378,2)*3*X2378*POWER(1-X2378,2)+INDEX(Ci,$W2378,3)*3*POWER(X2378,2)*(1-X2378)+INDEX(Ci,$W2378,4)*POWER(X2378,3))</f>
        <v>1963.0834832145297</v>
      </c>
      <c r="Z2378" s="3">
        <f t="shared" si="974"/>
        <v>1991.2529291262247</v>
      </c>
      <c r="AA2378" s="3">
        <f t="shared" si="975"/>
        <v>1975.0999450683571</v>
      </c>
      <c r="AB2378" s="3">
        <f t="shared" si="984"/>
        <v>16.15298405786757</v>
      </c>
      <c r="AC2378" s="3">
        <f t="shared" si="985"/>
        <v>16.15298405786757</v>
      </c>
      <c r="AE2378" s="34">
        <f t="shared" si="976"/>
        <v>13</v>
      </c>
      <c r="AF2378" s="73" t="b">
        <f>COUNTIF('Power Curve'!$D$2:$D$31,AE2378)&gt;0</f>
        <v>1</v>
      </c>
      <c r="AG2378" s="73" t="b">
        <f t="shared" si="977"/>
        <v>0</v>
      </c>
      <c r="AH2378" s="73" t="b">
        <f t="shared" si="986"/>
        <v>1</v>
      </c>
      <c r="AI2378" s="34" t="str">
        <f t="shared" si="978"/>
        <v>Outer</v>
      </c>
      <c r="AJ2378" s="35" t="str">
        <f t="shared" si="987"/>
        <v>1.4-1.5</v>
      </c>
      <c r="AK2378" s="36" t="str">
        <f t="shared" si="979"/>
        <v>6-7</v>
      </c>
      <c r="AL2378" s="36" t="str">
        <f t="shared" si="980"/>
        <v>Mar</v>
      </c>
      <c r="AM2378" s="35" t="str">
        <f t="shared" si="981"/>
        <v>265-275</v>
      </c>
      <c r="AN2378" s="36" t="str">
        <f t="shared" si="982"/>
        <v>HWS-LTI</v>
      </c>
    </row>
    <row r="2379" spans="5:40" x14ac:dyDescent="0.3">
      <c r="E2379" s="12">
        <v>40990.319444444445</v>
      </c>
      <c r="F2379" s="16">
        <v>11.98</v>
      </c>
      <c r="G2379" s="16">
        <v>1940.0599670410129</v>
      </c>
      <c r="H2379" s="29">
        <v>1.1768381754602411</v>
      </c>
      <c r="I2379" s="26">
        <v>266.39999999999998</v>
      </c>
      <c r="J2379" s="30">
        <v>0.15692821368948245</v>
      </c>
      <c r="K2379" s="31">
        <v>0.17492642413982415</v>
      </c>
      <c r="L2379" s="111">
        <f t="shared" si="962"/>
        <v>1.2000000000000002</v>
      </c>
      <c r="M2379" s="112">
        <f t="shared" si="963"/>
        <v>0.16</v>
      </c>
      <c r="N2379" s="112" t="b">
        <f t="shared" si="964"/>
        <v>1</v>
      </c>
      <c r="O2379" s="112" t="b">
        <f t="shared" si="965"/>
        <v>1</v>
      </c>
      <c r="P2379" s="113">
        <f t="shared" si="966"/>
        <v>12</v>
      </c>
      <c r="Q2379" s="113">
        <f t="shared" si="967"/>
        <v>10</v>
      </c>
      <c r="R2379" s="114" t="str">
        <f t="shared" si="983"/>
        <v>1.2-0.16</v>
      </c>
      <c r="S2379" s="127">
        <f t="shared" si="968"/>
        <v>-1.0885796166371137E-2</v>
      </c>
      <c r="T2379" s="112" t="b">
        <f t="shared" si="969"/>
        <v>1</v>
      </c>
      <c r="U2379" s="22">
        <f t="shared" si="970"/>
        <v>11.820895312101236</v>
      </c>
      <c r="V2379" s="22">
        <f t="shared" si="971"/>
        <v>1.1850074521946838</v>
      </c>
      <c r="W2379" s="81">
        <f t="shared" si="972"/>
        <v>12</v>
      </c>
      <c r="X2379" s="22">
        <f t="shared" si="973"/>
        <v>0.80964654408241266</v>
      </c>
      <c r="Y2379" s="3">
        <f>IF(U2379&gt;'Power Curve'!$C$37,0,INDEX(Ci,$W2379,1)*POWER(1-X2379,3)+INDEX(Ci,$W2379,2)*3*X2379*POWER(1-X2379,2)+INDEX(Ci,$W2379,3)*3*POWER(X2379,2)*(1-X2379)+INDEX(Ci,$W2379,4)*POWER(X2379,3))</f>
        <v>1901.6137078372717</v>
      </c>
      <c r="Z2379" s="3">
        <f t="shared" si="974"/>
        <v>1880.9131286265781</v>
      </c>
      <c r="AA2379" s="3">
        <f t="shared" si="975"/>
        <v>1940.0599670410129</v>
      </c>
      <c r="AB2379" s="3">
        <f t="shared" si="984"/>
        <v>-59.146838414434797</v>
      </c>
      <c r="AC2379" s="3">
        <f t="shared" si="985"/>
        <v>59.146838414434797</v>
      </c>
      <c r="AE2379" s="34">
        <f t="shared" si="976"/>
        <v>12</v>
      </c>
      <c r="AF2379" s="73" t="b">
        <f>COUNTIF('Power Curve'!$D$2:$D$31,AE2379)&gt;0</f>
        <v>1</v>
      </c>
      <c r="AG2379" s="73" t="b">
        <f t="shared" si="977"/>
        <v>0</v>
      </c>
      <c r="AH2379" s="73" t="b">
        <f t="shared" si="986"/>
        <v>1</v>
      </c>
      <c r="AI2379" s="34" t="str">
        <f t="shared" si="978"/>
        <v>Outer</v>
      </c>
      <c r="AJ2379" s="35" t="str">
        <f t="shared" si="987"/>
        <v>1.1-1.2</v>
      </c>
      <c r="AK2379" s="36" t="str">
        <f t="shared" si="979"/>
        <v>7-8</v>
      </c>
      <c r="AL2379" s="36" t="str">
        <f t="shared" si="980"/>
        <v>Mar</v>
      </c>
      <c r="AM2379" s="35" t="str">
        <f t="shared" si="981"/>
        <v>265-275</v>
      </c>
      <c r="AN2379" s="36" t="str">
        <f t="shared" si="982"/>
        <v>HWS-HTI</v>
      </c>
    </row>
    <row r="2380" spans="5:40" x14ac:dyDescent="0.3">
      <c r="E2380" s="12">
        <v>40990.326388888891</v>
      </c>
      <c r="F2380" s="16">
        <v>12.11</v>
      </c>
      <c r="G2380" s="16">
        <v>1971.099975585943</v>
      </c>
      <c r="H2380" s="29">
        <v>1.1767534591190347</v>
      </c>
      <c r="I2380" s="26">
        <v>268.10000000000002</v>
      </c>
      <c r="J2380" s="30">
        <v>0.10404624277456648</v>
      </c>
      <c r="K2380" s="31">
        <v>0.14125676384764535</v>
      </c>
      <c r="L2380" s="111">
        <f t="shared" si="962"/>
        <v>1.2000000000000002</v>
      </c>
      <c r="M2380" s="112">
        <f t="shared" si="963"/>
        <v>9.9999999999999992E-2</v>
      </c>
      <c r="N2380" s="112" t="b">
        <f t="shared" si="964"/>
        <v>1</v>
      </c>
      <c r="O2380" s="112" t="b">
        <f t="shared" si="965"/>
        <v>1</v>
      </c>
      <c r="P2380" s="113">
        <f t="shared" si="966"/>
        <v>12</v>
      </c>
      <c r="Q2380" s="113">
        <f t="shared" si="967"/>
        <v>16</v>
      </c>
      <c r="R2380" s="114" t="str">
        <f t="shared" si="983"/>
        <v>1.2-0.1</v>
      </c>
      <c r="S2380" s="127">
        <f t="shared" si="968"/>
        <v>7.9080893564048085E-3</v>
      </c>
      <c r="T2380" s="112" t="b">
        <f t="shared" si="969"/>
        <v>1</v>
      </c>
      <c r="U2380" s="22">
        <f t="shared" si="970"/>
        <v>11.948882067709107</v>
      </c>
      <c r="V2380" s="22">
        <f t="shared" si="971"/>
        <v>1.2047882178493896</v>
      </c>
      <c r="W2380" s="81">
        <f t="shared" si="972"/>
        <v>12</v>
      </c>
      <c r="X2380" s="22">
        <f t="shared" si="973"/>
        <v>0.93292394746058993</v>
      </c>
      <c r="Y2380" s="3">
        <f>IF(U2380&gt;'Power Curve'!$C$37,0,INDEX(Ci,$W2380,1)*POWER(1-X2380,3)+INDEX(Ci,$W2380,2)*3*X2380*POWER(1-X2380,2)+INDEX(Ci,$W2380,3)*3*POWER(X2380,2)*(1-X2380)+INDEX(Ci,$W2380,4)*POWER(X2380,3))</f>
        <v>1912.5794129135372</v>
      </c>
      <c r="Z2380" s="3">
        <f t="shared" si="974"/>
        <v>1927.7042618120777</v>
      </c>
      <c r="AA2380" s="3">
        <f t="shared" si="975"/>
        <v>1971.099975585943</v>
      </c>
      <c r="AB2380" s="3">
        <f t="shared" si="984"/>
        <v>-43.395713773865282</v>
      </c>
      <c r="AC2380" s="3">
        <f t="shared" si="985"/>
        <v>43.395713773865282</v>
      </c>
      <c r="AE2380" s="34">
        <f t="shared" si="976"/>
        <v>12</v>
      </c>
      <c r="AF2380" s="73" t="b">
        <f>COUNTIF('Power Curve'!$D$2:$D$31,AE2380)&gt;0</f>
        <v>1</v>
      </c>
      <c r="AG2380" s="73" t="b">
        <f t="shared" si="977"/>
        <v>0</v>
      </c>
      <c r="AH2380" s="73" t="b">
        <f t="shared" si="986"/>
        <v>1</v>
      </c>
      <c r="AI2380" s="34" t="str">
        <f t="shared" si="978"/>
        <v>Inner</v>
      </c>
      <c r="AJ2380" s="35" t="str">
        <f t="shared" si="987"/>
        <v>1.2-1.3</v>
      </c>
      <c r="AK2380" s="36" t="str">
        <f t="shared" si="979"/>
        <v>7-8</v>
      </c>
      <c r="AL2380" s="36" t="str">
        <f t="shared" si="980"/>
        <v>Mar</v>
      </c>
      <c r="AM2380" s="35" t="str">
        <f t="shared" si="981"/>
        <v>265-275</v>
      </c>
      <c r="AN2380" s="36" t="str">
        <f t="shared" si="982"/>
        <v>Inner-TI</v>
      </c>
    </row>
    <row r="2381" spans="5:40" x14ac:dyDescent="0.3">
      <c r="E2381" s="12">
        <v>40990.333333333336</v>
      </c>
      <c r="F2381" s="16">
        <v>11.96</v>
      </c>
      <c r="G2381" s="16">
        <v>1946.850036621099</v>
      </c>
      <c r="H2381" s="29">
        <v>1.1767704345405625</v>
      </c>
      <c r="I2381" s="26">
        <v>268.2</v>
      </c>
      <c r="J2381" s="30">
        <v>0.10284280936454848</v>
      </c>
      <c r="K2381" s="31">
        <v>0.15761293909969132</v>
      </c>
      <c r="L2381" s="111">
        <f t="shared" si="962"/>
        <v>1.2000000000000002</v>
      </c>
      <c r="M2381" s="112">
        <f t="shared" si="963"/>
        <v>9.9999999999999992E-2</v>
      </c>
      <c r="N2381" s="112" t="b">
        <f t="shared" si="964"/>
        <v>1</v>
      </c>
      <c r="O2381" s="112" t="b">
        <f t="shared" si="965"/>
        <v>1</v>
      </c>
      <c r="P2381" s="113">
        <f t="shared" si="966"/>
        <v>12</v>
      </c>
      <c r="Q2381" s="113">
        <f t="shared" si="967"/>
        <v>16</v>
      </c>
      <c r="R2381" s="114" t="str">
        <f t="shared" si="983"/>
        <v>1.2-0.1</v>
      </c>
      <c r="S2381" s="127">
        <f t="shared" si="968"/>
        <v>7.9080893564048085E-3</v>
      </c>
      <c r="T2381" s="112" t="b">
        <f t="shared" si="969"/>
        <v>1</v>
      </c>
      <c r="U2381" s="22">
        <f t="shared" si="970"/>
        <v>11.800934492923284</v>
      </c>
      <c r="V2381" s="22">
        <f t="shared" si="971"/>
        <v>1.1819224432454396</v>
      </c>
      <c r="W2381" s="81">
        <f t="shared" si="972"/>
        <v>12</v>
      </c>
      <c r="X2381" s="22">
        <f t="shared" si="973"/>
        <v>0.79042019565384269</v>
      </c>
      <c r="Y2381" s="3">
        <f>IF(U2381&gt;'Power Curve'!$C$37,0,INDEX(Ci,$W2381,1)*POWER(1-X2381,3)+INDEX(Ci,$W2381,2)*3*X2381*POWER(1-X2381,2)+INDEX(Ci,$W2381,3)*3*POWER(X2381,2)*(1-X2381)+INDEX(Ci,$W2381,4)*POWER(X2381,3))</f>
        <v>1899.6245790764192</v>
      </c>
      <c r="Z2381" s="3">
        <f t="shared" si="974"/>
        <v>1914.6469799913782</v>
      </c>
      <c r="AA2381" s="3">
        <f t="shared" si="975"/>
        <v>1946.850036621099</v>
      </c>
      <c r="AB2381" s="3">
        <f t="shared" si="984"/>
        <v>-32.203056629720777</v>
      </c>
      <c r="AC2381" s="3">
        <f t="shared" si="985"/>
        <v>32.203056629720777</v>
      </c>
      <c r="AE2381" s="34">
        <f t="shared" si="976"/>
        <v>12</v>
      </c>
      <c r="AF2381" s="73" t="b">
        <f>COUNTIF('Power Curve'!$D$2:$D$31,AE2381)&gt;0</f>
        <v>1</v>
      </c>
      <c r="AG2381" s="73" t="b">
        <f t="shared" si="977"/>
        <v>0</v>
      </c>
      <c r="AH2381" s="73" t="b">
        <f t="shared" si="986"/>
        <v>1</v>
      </c>
      <c r="AI2381" s="34" t="str">
        <f t="shared" si="978"/>
        <v>Inner</v>
      </c>
      <c r="AJ2381" s="35" t="str">
        <f t="shared" si="987"/>
        <v>1.1-1.2</v>
      </c>
      <c r="AK2381" s="36" t="str">
        <f t="shared" si="979"/>
        <v>8-9</v>
      </c>
      <c r="AL2381" s="36" t="str">
        <f t="shared" si="980"/>
        <v>Mar</v>
      </c>
      <c r="AM2381" s="35" t="str">
        <f t="shared" si="981"/>
        <v>265-275</v>
      </c>
      <c r="AN2381" s="36" t="str">
        <f t="shared" si="982"/>
        <v>Inner-TI</v>
      </c>
    </row>
    <row r="2382" spans="5:40" x14ac:dyDescent="0.3">
      <c r="E2382" s="12">
        <v>40990.340277777781</v>
      </c>
      <c r="F2382" s="16">
        <v>11.93</v>
      </c>
      <c r="G2382" s="16">
        <v>1898.5000305175761</v>
      </c>
      <c r="H2382" s="29">
        <v>1.1763048221350623</v>
      </c>
      <c r="I2382" s="26">
        <v>269.10000000000002</v>
      </c>
      <c r="J2382" s="30">
        <v>0.13243922883487008</v>
      </c>
      <c r="K2382" s="31">
        <v>0.19212547250044029</v>
      </c>
      <c r="L2382" s="111">
        <f t="shared" si="962"/>
        <v>1.2000000000000002</v>
      </c>
      <c r="M2382" s="112">
        <f t="shared" si="963"/>
        <v>0.13</v>
      </c>
      <c r="N2382" s="112" t="b">
        <f t="shared" si="964"/>
        <v>1</v>
      </c>
      <c r="O2382" s="112" t="b">
        <f t="shared" si="965"/>
        <v>1</v>
      </c>
      <c r="P2382" s="113">
        <f t="shared" si="966"/>
        <v>12</v>
      </c>
      <c r="Q2382" s="113">
        <f t="shared" si="967"/>
        <v>13</v>
      </c>
      <c r="R2382" s="114" t="str">
        <f t="shared" si="983"/>
        <v>1.2-0.13</v>
      </c>
      <c r="S2382" s="127">
        <f t="shared" si="968"/>
        <v>2.7735419214426767E-4</v>
      </c>
      <c r="T2382" s="112" t="b">
        <f t="shared" si="969"/>
        <v>1</v>
      </c>
      <c r="U2382" s="22">
        <f t="shared" si="970"/>
        <v>11.769780761864656</v>
      </c>
      <c r="V2382" s="22">
        <f t="shared" si="971"/>
        <v>1.1771075336837931</v>
      </c>
      <c r="W2382" s="81">
        <f t="shared" si="972"/>
        <v>12</v>
      </c>
      <c r="X2382" s="22">
        <f t="shared" si="973"/>
        <v>0.76041278549480584</v>
      </c>
      <c r="Y2382" s="3">
        <f>IF(U2382&gt;'Power Curve'!$C$37,0,INDEX(Ci,$W2382,1)*POWER(1-X2382,3)+INDEX(Ci,$W2382,2)*3*X2382*POWER(1-X2382,2)+INDEX(Ci,$W2382,3)*3*POWER(X2382,2)*(1-X2382)+INDEX(Ci,$W2382,4)*POWER(X2382,3))</f>
        <v>1896.3796536896966</v>
      </c>
      <c r="Z2382" s="3">
        <f t="shared" si="974"/>
        <v>1896.9056225365448</v>
      </c>
      <c r="AA2382" s="3">
        <f t="shared" si="975"/>
        <v>1898.5000305175761</v>
      </c>
      <c r="AB2382" s="3">
        <f t="shared" si="984"/>
        <v>-1.5944079810312815</v>
      </c>
      <c r="AC2382" s="3">
        <f t="shared" si="985"/>
        <v>1.5944079810312815</v>
      </c>
      <c r="AE2382" s="34">
        <f t="shared" si="976"/>
        <v>12</v>
      </c>
      <c r="AF2382" s="73" t="b">
        <f>COUNTIF('Power Curve'!$D$2:$D$31,AE2382)&gt;0</f>
        <v>1</v>
      </c>
      <c r="AG2382" s="73" t="b">
        <f t="shared" si="977"/>
        <v>0</v>
      </c>
      <c r="AH2382" s="73" t="b">
        <f t="shared" si="986"/>
        <v>1</v>
      </c>
      <c r="AI2382" s="34" t="str">
        <f t="shared" si="978"/>
        <v>Inner</v>
      </c>
      <c r="AJ2382" s="35" t="str">
        <f t="shared" si="987"/>
        <v>1.1-1.2</v>
      </c>
      <c r="AK2382" s="36" t="str">
        <f t="shared" si="979"/>
        <v>8-9</v>
      </c>
      <c r="AL2382" s="36" t="str">
        <f t="shared" si="980"/>
        <v>Mar</v>
      </c>
      <c r="AM2382" s="35" t="str">
        <f t="shared" si="981"/>
        <v>265-275</v>
      </c>
      <c r="AN2382" s="36" t="str">
        <f t="shared" si="982"/>
        <v>Inner-TI</v>
      </c>
    </row>
    <row r="2383" spans="5:40" x14ac:dyDescent="0.3">
      <c r="E2383" s="12">
        <v>40990.347222222219</v>
      </c>
      <c r="F2383" s="16">
        <v>11.89</v>
      </c>
      <c r="G2383" s="16">
        <v>1904.1600036621089</v>
      </c>
      <c r="H2383" s="29">
        <v>1.1758395800572532</v>
      </c>
      <c r="I2383" s="26">
        <v>267.39999999999998</v>
      </c>
      <c r="J2383" s="30">
        <v>0.12026913372582</v>
      </c>
      <c r="K2383" s="31">
        <v>0.14997052022079571</v>
      </c>
      <c r="L2383" s="111">
        <f t="shared" si="962"/>
        <v>1.2000000000000002</v>
      </c>
      <c r="M2383" s="112">
        <f t="shared" si="963"/>
        <v>0.12</v>
      </c>
      <c r="N2383" s="112" t="b">
        <f t="shared" si="964"/>
        <v>1</v>
      </c>
      <c r="O2383" s="112" t="b">
        <f t="shared" si="965"/>
        <v>1</v>
      </c>
      <c r="P2383" s="113">
        <f t="shared" si="966"/>
        <v>12</v>
      </c>
      <c r="Q2383" s="113">
        <f t="shared" si="967"/>
        <v>14</v>
      </c>
      <c r="R2383" s="114" t="str">
        <f t="shared" si="983"/>
        <v>1.2-0.12</v>
      </c>
      <c r="S2383" s="127">
        <f t="shared" si="968"/>
        <v>7.4701128177118083E-4</v>
      </c>
      <c r="T2383" s="112" t="b">
        <f t="shared" si="969"/>
        <v>1</v>
      </c>
      <c r="U2383" s="22">
        <f t="shared" si="970"/>
        <v>11.728771263854457</v>
      </c>
      <c r="V2383" s="22">
        <f t="shared" si="971"/>
        <v>1.1707693835689308</v>
      </c>
      <c r="W2383" s="81">
        <f t="shared" si="972"/>
        <v>12</v>
      </c>
      <c r="X2383" s="22">
        <f t="shared" si="973"/>
        <v>0.72091225745556742</v>
      </c>
      <c r="Y2383" s="3">
        <f>IF(U2383&gt;'Power Curve'!$C$37,0,INDEX(Ci,$W2383,1)*POWER(1-X2383,3)+INDEX(Ci,$W2383,2)*3*X2383*POWER(1-X2383,2)+INDEX(Ci,$W2383,3)*3*POWER(X2383,2)*(1-X2383)+INDEX(Ci,$W2383,4)*POWER(X2383,3))</f>
        <v>1891.8567885960324</v>
      </c>
      <c r="Z2383" s="3">
        <f t="shared" si="974"/>
        <v>1893.2700269606089</v>
      </c>
      <c r="AA2383" s="3">
        <f t="shared" si="975"/>
        <v>1904.1600036621089</v>
      </c>
      <c r="AB2383" s="3">
        <f t="shared" si="984"/>
        <v>-10.889976701500018</v>
      </c>
      <c r="AC2383" s="3">
        <f t="shared" si="985"/>
        <v>10.889976701500018</v>
      </c>
      <c r="AE2383" s="34">
        <f t="shared" si="976"/>
        <v>12</v>
      </c>
      <c r="AF2383" s="73" t="b">
        <f>COUNTIF('Power Curve'!$D$2:$D$31,AE2383)&gt;0</f>
        <v>1</v>
      </c>
      <c r="AG2383" s="73" t="b">
        <f t="shared" si="977"/>
        <v>0</v>
      </c>
      <c r="AH2383" s="73" t="b">
        <f t="shared" si="986"/>
        <v>1</v>
      </c>
      <c r="AI2383" s="34" t="str">
        <f t="shared" si="978"/>
        <v>Inner</v>
      </c>
      <c r="AJ2383" s="35" t="str">
        <f t="shared" si="987"/>
        <v>1.1-1.2</v>
      </c>
      <c r="AK2383" s="36" t="str">
        <f t="shared" si="979"/>
        <v>8-9</v>
      </c>
      <c r="AL2383" s="36" t="str">
        <f t="shared" si="980"/>
        <v>Mar</v>
      </c>
      <c r="AM2383" s="35" t="str">
        <f t="shared" si="981"/>
        <v>265-275</v>
      </c>
      <c r="AN2383" s="36" t="str">
        <f t="shared" si="982"/>
        <v>Inner-TI</v>
      </c>
    </row>
    <row r="2384" spans="5:40" x14ac:dyDescent="0.3">
      <c r="E2384" s="12">
        <v>40990.354166666664</v>
      </c>
      <c r="F2384" s="16">
        <v>11.38</v>
      </c>
      <c r="G2384" s="16">
        <v>1758.019943237302</v>
      </c>
      <c r="H2384" s="29">
        <v>1.1755859641677135</v>
      </c>
      <c r="I2384" s="26">
        <v>270.39999999999998</v>
      </c>
      <c r="J2384" s="30">
        <v>0.11687170474516696</v>
      </c>
      <c r="K2384" s="31">
        <v>0.14515008073793703</v>
      </c>
      <c r="L2384" s="111">
        <f t="shared" si="962"/>
        <v>1.1000000000000001</v>
      </c>
      <c r="M2384" s="112">
        <f t="shared" si="963"/>
        <v>0.12</v>
      </c>
      <c r="N2384" s="112" t="b">
        <f t="shared" si="964"/>
        <v>1</v>
      </c>
      <c r="O2384" s="112" t="b">
        <f t="shared" si="965"/>
        <v>1</v>
      </c>
      <c r="P2384" s="113">
        <f t="shared" si="966"/>
        <v>11</v>
      </c>
      <c r="Q2384" s="113">
        <f t="shared" si="967"/>
        <v>14</v>
      </c>
      <c r="R2384" s="114" t="str">
        <f t="shared" si="983"/>
        <v>1.1-0.12</v>
      </c>
      <c r="S2384" s="127">
        <f t="shared" si="968"/>
        <v>-5.3856963079778968E-4</v>
      </c>
      <c r="T2384" s="112" t="b">
        <f t="shared" si="969"/>
        <v>1</v>
      </c>
      <c r="U2384" s="22">
        <f t="shared" si="970"/>
        <v>11.224879733793212</v>
      </c>
      <c r="V2384" s="22">
        <f t="shared" si="971"/>
        <v>1.0928913232634498</v>
      </c>
      <c r="W2384" s="81">
        <f t="shared" si="972"/>
        <v>12</v>
      </c>
      <c r="X2384" s="22">
        <f t="shared" si="973"/>
        <v>0.23556172946400875</v>
      </c>
      <c r="Y2384" s="3">
        <f>IF(U2384&gt;'Power Curve'!$C$37,0,INDEX(Ci,$W2384,1)*POWER(1-X2384,3)+INDEX(Ci,$W2384,2)*3*X2384*POWER(1-X2384,2)+INDEX(Ci,$W2384,3)*3*POWER(X2384,2)*(1-X2384)+INDEX(Ci,$W2384,4)*POWER(X2384,3))</f>
        <v>1818.5031631876186</v>
      </c>
      <c r="Z2384" s="3">
        <f t="shared" si="974"/>
        <v>1817.523772610416</v>
      </c>
      <c r="AA2384" s="3">
        <f t="shared" si="975"/>
        <v>1758.019943237302</v>
      </c>
      <c r="AB2384" s="3">
        <f t="shared" si="984"/>
        <v>59.503829373114058</v>
      </c>
      <c r="AC2384" s="3">
        <f t="shared" si="985"/>
        <v>59.503829373114058</v>
      </c>
      <c r="AE2384" s="34">
        <f t="shared" si="976"/>
        <v>11</v>
      </c>
      <c r="AF2384" s="73" t="b">
        <f>COUNTIF('Power Curve'!$D$2:$D$31,AE2384)&gt;0</f>
        <v>1</v>
      </c>
      <c r="AG2384" s="73" t="b">
        <f t="shared" si="977"/>
        <v>0</v>
      </c>
      <c r="AH2384" s="73" t="b">
        <f t="shared" si="986"/>
        <v>1</v>
      </c>
      <c r="AI2384" s="34" t="str">
        <f t="shared" si="978"/>
        <v>Inner</v>
      </c>
      <c r="AJ2384" s="35" t="str">
        <f t="shared" si="987"/>
        <v>1.0-1.1</v>
      </c>
      <c r="AK2384" s="36" t="str">
        <f t="shared" si="979"/>
        <v>8-9</v>
      </c>
      <c r="AL2384" s="36" t="str">
        <f t="shared" si="980"/>
        <v>Mar</v>
      </c>
      <c r="AM2384" s="35" t="str">
        <f t="shared" si="981"/>
        <v>265-275</v>
      </c>
      <c r="AN2384" s="36" t="str">
        <f t="shared" si="982"/>
        <v>Inner-TI</v>
      </c>
    </row>
    <row r="2385" spans="5:40" x14ac:dyDescent="0.3">
      <c r="E2385" s="12">
        <v>40990.361111111109</v>
      </c>
      <c r="F2385" s="16">
        <v>13.48</v>
      </c>
      <c r="G2385" s="16">
        <v>1932.690002441411</v>
      </c>
      <c r="H2385" s="29">
        <v>1.174910195054945</v>
      </c>
      <c r="I2385" s="26">
        <v>273.2</v>
      </c>
      <c r="J2385" s="30">
        <v>0.14985163204747773</v>
      </c>
      <c r="K2385" s="31">
        <v>0.14322349880770183</v>
      </c>
      <c r="L2385" s="111">
        <f t="shared" si="962"/>
        <v>1.4000000000000001</v>
      </c>
      <c r="M2385" s="112">
        <f t="shared" si="963"/>
        <v>0.15000000000000002</v>
      </c>
      <c r="N2385" s="112" t="b">
        <f t="shared" si="964"/>
        <v>1</v>
      </c>
      <c r="O2385" s="112" t="b">
        <f t="shared" si="965"/>
        <v>1</v>
      </c>
      <c r="P2385" s="113">
        <f t="shared" si="966"/>
        <v>14</v>
      </c>
      <c r="Q2385" s="113">
        <f t="shared" si="967"/>
        <v>10.999999999999998</v>
      </c>
      <c r="R2385" s="114" t="str">
        <f t="shared" si="983"/>
        <v>1.4-0.15</v>
      </c>
      <c r="S2385" s="127">
        <f t="shared" si="968"/>
        <v>-1.3938101452171635E-2</v>
      </c>
      <c r="T2385" s="112" t="b">
        <f t="shared" si="969"/>
        <v>1</v>
      </c>
      <c r="U2385" s="22">
        <f t="shared" si="970"/>
        <v>13.29370651839198</v>
      </c>
      <c r="V2385" s="22">
        <f t="shared" si="971"/>
        <v>1.4126351718512491</v>
      </c>
      <c r="W2385" s="81">
        <f t="shared" si="972"/>
        <v>14</v>
      </c>
      <c r="X2385" s="22">
        <f t="shared" si="973"/>
        <v>0.31524890333477995</v>
      </c>
      <c r="Y2385" s="3">
        <f>IF(U2385&gt;'Power Curve'!$C$37,0,INDEX(Ci,$W2385,1)*POWER(1-X2385,3)+INDEX(Ci,$W2385,2)*3*X2385*POWER(1-X2385,2)+INDEX(Ci,$W2385,3)*3*POWER(X2385,2)*(1-X2385)+INDEX(Ci,$W2385,4)*POWER(X2385,3))</f>
        <v>1961.8169275054529</v>
      </c>
      <c r="Z2385" s="3">
        <f t="shared" si="974"/>
        <v>1934.4729241392943</v>
      </c>
      <c r="AA2385" s="3">
        <f t="shared" si="975"/>
        <v>1932.690002441411</v>
      </c>
      <c r="AB2385" s="3">
        <f t="shared" si="984"/>
        <v>1.7829216978832392</v>
      </c>
      <c r="AC2385" s="3">
        <f t="shared" si="985"/>
        <v>1.7829216978832392</v>
      </c>
      <c r="AE2385" s="34">
        <f t="shared" si="976"/>
        <v>13</v>
      </c>
      <c r="AF2385" s="73" t="b">
        <f>COUNTIF('Power Curve'!$D$2:$D$31,AE2385)&gt;0</f>
        <v>1</v>
      </c>
      <c r="AG2385" s="73" t="b">
        <f t="shared" si="977"/>
        <v>0</v>
      </c>
      <c r="AH2385" s="73" t="b">
        <f t="shared" si="986"/>
        <v>1</v>
      </c>
      <c r="AI2385" s="34" t="str">
        <f t="shared" si="978"/>
        <v>Outer</v>
      </c>
      <c r="AJ2385" s="35" t="str">
        <f t="shared" si="987"/>
        <v>1.4-1.5</v>
      </c>
      <c r="AK2385" s="36" t="str">
        <f t="shared" si="979"/>
        <v>8-9</v>
      </c>
      <c r="AL2385" s="36" t="str">
        <f t="shared" si="980"/>
        <v>Mar</v>
      </c>
      <c r="AM2385" s="35" t="str">
        <f t="shared" si="981"/>
        <v>265-275</v>
      </c>
      <c r="AN2385" s="36" t="str">
        <f t="shared" si="982"/>
        <v>HWS-HTI</v>
      </c>
    </row>
    <row r="2386" spans="5:40" x14ac:dyDescent="0.3">
      <c r="E2386" s="12">
        <v>40990.395833333336</v>
      </c>
      <c r="F2386" s="16">
        <v>11.96</v>
      </c>
      <c r="G2386" s="16">
        <v>1897.2799987792939</v>
      </c>
      <c r="H2386" s="29">
        <v>1.1760258643631361</v>
      </c>
      <c r="I2386" s="26">
        <v>270.2</v>
      </c>
      <c r="J2386" s="30">
        <v>0.12792642140468227</v>
      </c>
      <c r="K2386" s="31">
        <v>0.15999809110932073</v>
      </c>
      <c r="L2386" s="111">
        <f t="shared" si="962"/>
        <v>1.2000000000000002</v>
      </c>
      <c r="M2386" s="112">
        <f t="shared" si="963"/>
        <v>0.13</v>
      </c>
      <c r="N2386" s="112" t="b">
        <f t="shared" si="964"/>
        <v>1</v>
      </c>
      <c r="O2386" s="112" t="b">
        <f t="shared" si="965"/>
        <v>1</v>
      </c>
      <c r="P2386" s="113">
        <f t="shared" si="966"/>
        <v>12</v>
      </c>
      <c r="Q2386" s="113">
        <f t="shared" si="967"/>
        <v>13</v>
      </c>
      <c r="R2386" s="114" t="str">
        <f t="shared" si="983"/>
        <v>1.2-0.13</v>
      </c>
      <c r="S2386" s="127">
        <f t="shared" si="968"/>
        <v>2.7735419214426767E-4</v>
      </c>
      <c r="T2386" s="112" t="b">
        <f t="shared" si="969"/>
        <v>1</v>
      </c>
      <c r="U2386" s="22">
        <f t="shared" si="970"/>
        <v>11.79844505871975</v>
      </c>
      <c r="V2386" s="22">
        <f t="shared" si="971"/>
        <v>1.1815376931643937</v>
      </c>
      <c r="W2386" s="81">
        <f t="shared" si="972"/>
        <v>12</v>
      </c>
      <c r="X2386" s="22">
        <f t="shared" si="973"/>
        <v>0.7880223617292702</v>
      </c>
      <c r="Y2386" s="3">
        <f>IF(U2386&gt;'Power Curve'!$C$37,0,INDEX(Ci,$W2386,1)*POWER(1-X2386,3)+INDEX(Ci,$W2386,2)*3*X2386*POWER(1-X2386,2)+INDEX(Ci,$W2386,3)*3*POWER(X2386,2)*(1-X2386)+INDEX(Ci,$W2386,4)*POWER(X2386,3))</f>
        <v>1899.3715189470197</v>
      </c>
      <c r="Z2386" s="3">
        <f t="shared" si="974"/>
        <v>1899.8983176002394</v>
      </c>
      <c r="AA2386" s="3">
        <f t="shared" si="975"/>
        <v>1897.2799987792939</v>
      </c>
      <c r="AB2386" s="3">
        <f t="shared" si="984"/>
        <v>2.6183188209454329</v>
      </c>
      <c r="AC2386" s="3">
        <f t="shared" si="985"/>
        <v>2.6183188209454329</v>
      </c>
      <c r="AE2386" s="34">
        <f t="shared" si="976"/>
        <v>12</v>
      </c>
      <c r="AF2386" s="73" t="b">
        <f>COUNTIF('Power Curve'!$D$2:$D$31,AE2386)&gt;0</f>
        <v>1</v>
      </c>
      <c r="AG2386" s="73" t="b">
        <f t="shared" si="977"/>
        <v>0</v>
      </c>
      <c r="AH2386" s="73" t="b">
        <f t="shared" si="986"/>
        <v>1</v>
      </c>
      <c r="AI2386" s="34" t="str">
        <f t="shared" si="978"/>
        <v>Inner</v>
      </c>
      <c r="AJ2386" s="35" t="str">
        <f t="shared" si="987"/>
        <v>1.1-1.2</v>
      </c>
      <c r="AK2386" s="36" t="str">
        <f t="shared" si="979"/>
        <v>9-10</v>
      </c>
      <c r="AL2386" s="36" t="str">
        <f t="shared" si="980"/>
        <v>Mar</v>
      </c>
      <c r="AM2386" s="35" t="str">
        <f t="shared" si="981"/>
        <v>265-275</v>
      </c>
      <c r="AN2386" s="36" t="str">
        <f t="shared" si="982"/>
        <v>Inner-TI</v>
      </c>
    </row>
    <row r="2387" spans="5:40" x14ac:dyDescent="0.3">
      <c r="E2387" s="12">
        <v>40990.756944444445</v>
      </c>
      <c r="F2387" s="16">
        <v>10.64</v>
      </c>
      <c r="G2387" s="16">
        <v>1817.179992675781</v>
      </c>
      <c r="H2387" s="29">
        <v>1.195875959644719</v>
      </c>
      <c r="I2387" s="26">
        <v>275.39999999999998</v>
      </c>
      <c r="J2387" s="30">
        <v>9.492481203007519E-2</v>
      </c>
      <c r="K2387" s="31">
        <v>0.20264516738346949</v>
      </c>
      <c r="L2387" s="111">
        <f t="shared" si="962"/>
        <v>1</v>
      </c>
      <c r="M2387" s="112">
        <f t="shared" si="963"/>
        <v>0.09</v>
      </c>
      <c r="N2387" s="112" t="b">
        <f t="shared" si="964"/>
        <v>1</v>
      </c>
      <c r="O2387" s="112" t="b">
        <f t="shared" si="965"/>
        <v>1</v>
      </c>
      <c r="P2387" s="113">
        <f t="shared" si="966"/>
        <v>10</v>
      </c>
      <c r="Q2387" s="113">
        <f t="shared" si="967"/>
        <v>17</v>
      </c>
      <c r="R2387" s="114" t="str">
        <f t="shared" si="983"/>
        <v>1-0.09</v>
      </c>
      <c r="S2387" s="127">
        <f t="shared" si="968"/>
        <v>6.0590199511918325E-3</v>
      </c>
      <c r="T2387" s="112" t="b">
        <f t="shared" si="969"/>
        <v>1</v>
      </c>
      <c r="U2387" s="22">
        <f t="shared" si="970"/>
        <v>10.555001763815314</v>
      </c>
      <c r="V2387" s="22">
        <f t="shared" si="971"/>
        <v>0.98935952359832902</v>
      </c>
      <c r="W2387" s="81">
        <f t="shared" si="972"/>
        <v>11</v>
      </c>
      <c r="X2387" s="22">
        <f t="shared" si="973"/>
        <v>0.58722693190347108</v>
      </c>
      <c r="Y2387" s="3">
        <f>IF(U2387&gt;'Power Curve'!$C$37,0,INDEX(Ci,$W2387,1)*POWER(1-X2387,3)+INDEX(Ci,$W2387,2)*3*X2387*POWER(1-X2387,2)+INDEX(Ci,$W2387,3)*3*POWER(X2387,2)*(1-X2387)+INDEX(Ci,$W2387,4)*POWER(X2387,3))</f>
        <v>1684.7990653559905</v>
      </c>
      <c r="Z2387" s="3">
        <f t="shared" si="974"/>
        <v>1695.0072965067318</v>
      </c>
      <c r="AA2387" s="3">
        <f t="shared" si="975"/>
        <v>1817.179992675781</v>
      </c>
      <c r="AB2387" s="3">
        <f t="shared" si="984"/>
        <v>-122.17269616904923</v>
      </c>
      <c r="AC2387" s="3">
        <f t="shared" si="985"/>
        <v>122.17269616904923</v>
      </c>
      <c r="AE2387" s="34">
        <f t="shared" si="976"/>
        <v>11</v>
      </c>
      <c r="AF2387" s="73" t="b">
        <f>COUNTIF('Power Curve'!$D$2:$D$31,AE2387)&gt;0</f>
        <v>1</v>
      </c>
      <c r="AG2387" s="73" t="b">
        <f t="shared" si="977"/>
        <v>0</v>
      </c>
      <c r="AH2387" s="73" t="b">
        <f t="shared" si="986"/>
        <v>1</v>
      </c>
      <c r="AI2387" s="34" t="str">
        <f t="shared" si="978"/>
        <v>Outer</v>
      </c>
      <c r="AJ2387" s="35" t="str">
        <f t="shared" si="987"/>
        <v>0.9-1.0</v>
      </c>
      <c r="AK2387" s="36" t="str">
        <f t="shared" si="979"/>
        <v>18-19</v>
      </c>
      <c r="AL2387" s="36" t="str">
        <f t="shared" si="980"/>
        <v>Mar</v>
      </c>
      <c r="AM2387" s="35" t="str">
        <f t="shared" si="981"/>
        <v>275-285</v>
      </c>
      <c r="AN2387" s="36" t="str">
        <f t="shared" si="982"/>
        <v>HWS-LTI</v>
      </c>
    </row>
    <row r="2388" spans="5:40" x14ac:dyDescent="0.3">
      <c r="E2388" s="12">
        <v>40990.763888888891</v>
      </c>
      <c r="F2388" s="16">
        <v>11.48</v>
      </c>
      <c r="G2388" s="16">
        <v>1810.729980468748</v>
      </c>
      <c r="H2388" s="29">
        <v>1.1960505847827161</v>
      </c>
      <c r="I2388" s="26">
        <v>277.7</v>
      </c>
      <c r="J2388" s="30">
        <v>9.6689895470383286E-2</v>
      </c>
      <c r="K2388" s="31">
        <v>0.18282204126888146</v>
      </c>
      <c r="L2388" s="111">
        <f t="shared" si="962"/>
        <v>1.1000000000000001</v>
      </c>
      <c r="M2388" s="112">
        <f t="shared" si="963"/>
        <v>9.9999999999999992E-2</v>
      </c>
      <c r="N2388" s="112" t="b">
        <f t="shared" si="964"/>
        <v>1</v>
      </c>
      <c r="O2388" s="112" t="b">
        <f t="shared" si="965"/>
        <v>1</v>
      </c>
      <c r="P2388" s="113">
        <f t="shared" si="966"/>
        <v>11</v>
      </c>
      <c r="Q2388" s="113">
        <f t="shared" si="967"/>
        <v>16</v>
      </c>
      <c r="R2388" s="114" t="str">
        <f t="shared" si="983"/>
        <v>1.1-0.1</v>
      </c>
      <c r="S2388" s="127">
        <f t="shared" si="968"/>
        <v>2.1645494498070362E-3</v>
      </c>
      <c r="T2388" s="112" t="b">
        <f t="shared" si="969"/>
        <v>1</v>
      </c>
      <c r="U2388" s="22">
        <f t="shared" si="970"/>
        <v>11.388845666443284</v>
      </c>
      <c r="V2388" s="22">
        <f t="shared" si="971"/>
        <v>1.1182327867117732</v>
      </c>
      <c r="W2388" s="81">
        <f t="shared" si="972"/>
        <v>12</v>
      </c>
      <c r="X2388" s="22">
        <f t="shared" si="973"/>
        <v>0.39349443370031201</v>
      </c>
      <c r="Y2388" s="3">
        <f>IF(U2388&gt;'Power Curve'!$C$37,0,INDEX(Ci,$W2388,1)*POWER(1-X2388,3)+INDEX(Ci,$W2388,2)*3*X2388*POWER(1-X2388,2)+INDEX(Ci,$W2388,3)*3*POWER(X2388,2)*(1-X2388)+INDEX(Ci,$W2388,4)*POWER(X2388,3))</f>
        <v>1845.2376655858977</v>
      </c>
      <c r="Z2388" s="3">
        <f t="shared" si="974"/>
        <v>1849.231773759705</v>
      </c>
      <c r="AA2388" s="3">
        <f t="shared" si="975"/>
        <v>1810.729980468748</v>
      </c>
      <c r="AB2388" s="3">
        <f t="shared" si="984"/>
        <v>38.501793290957039</v>
      </c>
      <c r="AC2388" s="3">
        <f t="shared" si="985"/>
        <v>38.501793290957039</v>
      </c>
      <c r="AE2388" s="34">
        <f t="shared" si="976"/>
        <v>11</v>
      </c>
      <c r="AF2388" s="73" t="b">
        <f>COUNTIF('Power Curve'!$D$2:$D$31,AE2388)&gt;0</f>
        <v>1</v>
      </c>
      <c r="AG2388" s="73" t="b">
        <f t="shared" si="977"/>
        <v>0</v>
      </c>
      <c r="AH2388" s="73" t="b">
        <f t="shared" si="986"/>
        <v>1</v>
      </c>
      <c r="AI2388" s="34" t="str">
        <f t="shared" si="978"/>
        <v>Outer</v>
      </c>
      <c r="AJ2388" s="35" t="str">
        <f t="shared" si="987"/>
        <v>1.1-1.2</v>
      </c>
      <c r="AK2388" s="36" t="str">
        <f t="shared" si="979"/>
        <v>18-19</v>
      </c>
      <c r="AL2388" s="36" t="str">
        <f t="shared" si="980"/>
        <v>Mar</v>
      </c>
      <c r="AM2388" s="35" t="str">
        <f t="shared" si="981"/>
        <v>275-285</v>
      </c>
      <c r="AN2388" s="36" t="str">
        <f t="shared" si="982"/>
        <v>HWS-LTI</v>
      </c>
    </row>
    <row r="2389" spans="5:40" x14ac:dyDescent="0.3">
      <c r="E2389" s="12">
        <v>40990.770833333336</v>
      </c>
      <c r="F2389" s="16">
        <v>10.64</v>
      </c>
      <c r="G2389" s="16">
        <v>1530.2599945068359</v>
      </c>
      <c r="H2389" s="29">
        <v>1.1965747658008425</v>
      </c>
      <c r="I2389" s="26">
        <v>276.7</v>
      </c>
      <c r="J2389" s="30">
        <v>0.11560150375939848</v>
      </c>
      <c r="K2389" s="31">
        <v>0.1702730675390953</v>
      </c>
      <c r="L2389" s="111">
        <f t="shared" si="962"/>
        <v>1</v>
      </c>
      <c r="M2389" s="112">
        <f t="shared" si="963"/>
        <v>0.12</v>
      </c>
      <c r="N2389" s="112" t="b">
        <f t="shared" si="964"/>
        <v>1</v>
      </c>
      <c r="O2389" s="112" t="b">
        <f t="shared" si="965"/>
        <v>1</v>
      </c>
      <c r="P2389" s="113">
        <f t="shared" si="966"/>
        <v>10</v>
      </c>
      <c r="Q2389" s="113">
        <f t="shared" si="967"/>
        <v>14</v>
      </c>
      <c r="R2389" s="114" t="str">
        <f t="shared" si="983"/>
        <v>1-0.12</v>
      </c>
      <c r="S2389" s="127">
        <f t="shared" si="968"/>
        <v>-3.7188827238498106E-3</v>
      </c>
      <c r="T2389" s="112" t="b">
        <f t="shared" si="969"/>
        <v>1</v>
      </c>
      <c r="U2389" s="22">
        <f t="shared" si="970"/>
        <v>10.557057290260989</v>
      </c>
      <c r="V2389" s="22">
        <f t="shared" si="971"/>
        <v>0.98967721183666146</v>
      </c>
      <c r="W2389" s="81">
        <f t="shared" si="972"/>
        <v>11</v>
      </c>
      <c r="X2389" s="22">
        <f t="shared" si="973"/>
        <v>0.58922183215217405</v>
      </c>
      <c r="Y2389" s="3">
        <f>IF(U2389&gt;'Power Curve'!$C$37,0,INDEX(Ci,$W2389,1)*POWER(1-X2389,3)+INDEX(Ci,$W2389,2)*3*X2389*POWER(1-X2389,2)+INDEX(Ci,$W2389,3)*3*POWER(X2389,2)*(1-X2389)+INDEX(Ci,$W2389,4)*POWER(X2389,3))</f>
        <v>1685.3076268421332</v>
      </c>
      <c r="Z2389" s="3">
        <f t="shared" si="974"/>
        <v>1679.0401654242978</v>
      </c>
      <c r="AA2389" s="3">
        <f t="shared" si="975"/>
        <v>1530.2599945068359</v>
      </c>
      <c r="AB2389" s="3">
        <f t="shared" si="984"/>
        <v>148.78017091746187</v>
      </c>
      <c r="AC2389" s="3">
        <f t="shared" si="985"/>
        <v>148.78017091746187</v>
      </c>
      <c r="AE2389" s="34">
        <f t="shared" si="976"/>
        <v>11</v>
      </c>
      <c r="AF2389" s="73" t="b">
        <f>COUNTIF('Power Curve'!$D$2:$D$31,AE2389)&gt;0</f>
        <v>1</v>
      </c>
      <c r="AG2389" s="73" t="b">
        <f t="shared" si="977"/>
        <v>0</v>
      </c>
      <c r="AH2389" s="73" t="b">
        <f t="shared" si="986"/>
        <v>1</v>
      </c>
      <c r="AI2389" s="34" t="str">
        <f t="shared" si="978"/>
        <v>Inner</v>
      </c>
      <c r="AJ2389" s="35" t="str">
        <f t="shared" si="987"/>
        <v>0.9-1.0</v>
      </c>
      <c r="AK2389" s="36" t="str">
        <f t="shared" si="979"/>
        <v>18-19</v>
      </c>
      <c r="AL2389" s="36" t="str">
        <f t="shared" si="980"/>
        <v>Mar</v>
      </c>
      <c r="AM2389" s="35" t="str">
        <f t="shared" si="981"/>
        <v>275-285</v>
      </c>
      <c r="AN2389" s="36" t="str">
        <f t="shared" si="982"/>
        <v>Inner-TI</v>
      </c>
    </row>
    <row r="2390" spans="5:40" x14ac:dyDescent="0.3">
      <c r="E2390" s="12">
        <v>40990.777777777781</v>
      </c>
      <c r="F2390" s="16">
        <v>10.96</v>
      </c>
      <c r="G2390" s="16">
        <v>1737.6099548339839</v>
      </c>
      <c r="H2390" s="29">
        <v>1.1970556691305814</v>
      </c>
      <c r="I2390" s="26">
        <v>278.2</v>
      </c>
      <c r="J2390" s="30">
        <v>0.11770072992700729</v>
      </c>
      <c r="K2390" s="31">
        <v>0.17019446092901819</v>
      </c>
      <c r="L2390" s="111">
        <f t="shared" si="962"/>
        <v>1</v>
      </c>
      <c r="M2390" s="112">
        <f t="shared" si="963"/>
        <v>0.12</v>
      </c>
      <c r="N2390" s="112" t="b">
        <f t="shared" si="964"/>
        <v>1</v>
      </c>
      <c r="O2390" s="112" t="b">
        <f t="shared" si="965"/>
        <v>1</v>
      </c>
      <c r="P2390" s="113">
        <f t="shared" si="966"/>
        <v>10</v>
      </c>
      <c r="Q2390" s="113">
        <f t="shared" si="967"/>
        <v>14</v>
      </c>
      <c r="R2390" s="114" t="str">
        <f t="shared" si="983"/>
        <v>1-0.12</v>
      </c>
      <c r="S2390" s="127">
        <f t="shared" si="968"/>
        <v>-3.7188827238498106E-3</v>
      </c>
      <c r="T2390" s="112" t="b">
        <f t="shared" si="969"/>
        <v>1</v>
      </c>
      <c r="U2390" s="22">
        <f t="shared" si="970"/>
        <v>10.876019406270146</v>
      </c>
      <c r="V2390" s="22">
        <f t="shared" si="971"/>
        <v>1.0389738350656841</v>
      </c>
      <c r="W2390" s="81">
        <f t="shared" si="972"/>
        <v>11</v>
      </c>
      <c r="X2390" s="22">
        <f t="shared" si="973"/>
        <v>0.89877640192788444</v>
      </c>
      <c r="Y2390" s="3">
        <f>IF(U2390&gt;'Power Curve'!$C$37,0,INDEX(Ci,$W2390,1)*POWER(1-X2390,3)+INDEX(Ci,$W2390,2)*3*X2390*POWER(1-X2390,2)+INDEX(Ci,$W2390,3)*3*POWER(X2390,2)*(1-X2390)+INDEX(Ci,$W2390,4)*POWER(X2390,3))</f>
        <v>1756.6531157668792</v>
      </c>
      <c r="Z2390" s="3">
        <f t="shared" si="974"/>
        <v>1750.1203288428569</v>
      </c>
      <c r="AA2390" s="3">
        <f t="shared" si="975"/>
        <v>1737.6099548339839</v>
      </c>
      <c r="AB2390" s="3">
        <f t="shared" si="984"/>
        <v>12.510374008872986</v>
      </c>
      <c r="AC2390" s="3">
        <f t="shared" si="985"/>
        <v>12.510374008872986</v>
      </c>
      <c r="AE2390" s="34">
        <f t="shared" si="976"/>
        <v>11</v>
      </c>
      <c r="AF2390" s="73" t="b">
        <f>COUNTIF('Power Curve'!$D$2:$D$31,AE2390)&gt;0</f>
        <v>1</v>
      </c>
      <c r="AG2390" s="73" t="b">
        <f t="shared" si="977"/>
        <v>0</v>
      </c>
      <c r="AH2390" s="73" t="b">
        <f t="shared" si="986"/>
        <v>1</v>
      </c>
      <c r="AI2390" s="34" t="str">
        <f t="shared" si="978"/>
        <v>Inner</v>
      </c>
      <c r="AJ2390" s="35" t="str">
        <f t="shared" si="987"/>
        <v>1.0-1.1</v>
      </c>
      <c r="AK2390" s="36" t="str">
        <f t="shared" si="979"/>
        <v>18-19</v>
      </c>
      <c r="AL2390" s="36" t="str">
        <f t="shared" si="980"/>
        <v>Mar</v>
      </c>
      <c r="AM2390" s="35" t="str">
        <f t="shared" si="981"/>
        <v>275-285</v>
      </c>
      <c r="AN2390" s="36" t="str">
        <f t="shared" si="982"/>
        <v>Inner-TI</v>
      </c>
    </row>
    <row r="2391" spans="5:40" x14ac:dyDescent="0.3">
      <c r="E2391" s="12">
        <v>40990.784722222219</v>
      </c>
      <c r="F2391" s="16">
        <v>11.04</v>
      </c>
      <c r="G2391" s="16">
        <v>1823.320007324216</v>
      </c>
      <c r="H2391" s="29">
        <v>1.1971748766659267</v>
      </c>
      <c r="I2391" s="26">
        <v>275.7</v>
      </c>
      <c r="J2391" s="30">
        <v>0.11141304347826088</v>
      </c>
      <c r="K2391" s="31">
        <v>0.16121958348110221</v>
      </c>
      <c r="L2391" s="111">
        <f t="shared" si="962"/>
        <v>1.1000000000000001</v>
      </c>
      <c r="M2391" s="112">
        <f t="shared" si="963"/>
        <v>0.11</v>
      </c>
      <c r="N2391" s="112" t="b">
        <f t="shared" si="964"/>
        <v>1</v>
      </c>
      <c r="O2391" s="112" t="b">
        <f t="shared" si="965"/>
        <v>1</v>
      </c>
      <c r="P2391" s="113">
        <f t="shared" si="966"/>
        <v>11</v>
      </c>
      <c r="Q2391" s="113">
        <f t="shared" si="967"/>
        <v>15</v>
      </c>
      <c r="R2391" s="114" t="str">
        <f t="shared" si="983"/>
        <v>1.1-0.11</v>
      </c>
      <c r="S2391" s="127">
        <f t="shared" si="968"/>
        <v>5.1890265707928524E-3</v>
      </c>
      <c r="T2391" s="112" t="b">
        <f t="shared" si="969"/>
        <v>1</v>
      </c>
      <c r="U2391" s="22">
        <f t="shared" si="970"/>
        <v>10.955770058056558</v>
      </c>
      <c r="V2391" s="22">
        <f t="shared" si="971"/>
        <v>1.0512995553818576</v>
      </c>
      <c r="W2391" s="81">
        <f t="shared" si="972"/>
        <v>11</v>
      </c>
      <c r="X2391" s="22">
        <f t="shared" si="973"/>
        <v>0.97617486859207769</v>
      </c>
      <c r="Y2391" s="3">
        <f>IF(U2391&gt;'Power Curve'!$C$37,0,INDEX(Ci,$W2391,1)*POWER(1-X2391,3)+INDEX(Ci,$W2391,2)*3*X2391*POWER(1-X2391,2)+INDEX(Ci,$W2391,3)*3*POWER(X2391,2)*(1-X2391)+INDEX(Ci,$W2391,4)*POWER(X2391,3))</f>
        <v>1771.7288555395608</v>
      </c>
      <c r="Z2391" s="3">
        <f t="shared" si="974"/>
        <v>1780.9224036471958</v>
      </c>
      <c r="AA2391" s="3">
        <f t="shared" si="975"/>
        <v>1823.320007324216</v>
      </c>
      <c r="AB2391" s="3">
        <f t="shared" si="984"/>
        <v>-42.397603677020243</v>
      </c>
      <c r="AC2391" s="3">
        <f t="shared" si="985"/>
        <v>42.397603677020243</v>
      </c>
      <c r="AE2391" s="34">
        <f t="shared" si="976"/>
        <v>11</v>
      </c>
      <c r="AF2391" s="73" t="b">
        <f>COUNTIF('Power Curve'!$D$2:$D$31,AE2391)&gt;0</f>
        <v>1</v>
      </c>
      <c r="AG2391" s="73" t="b">
        <f t="shared" si="977"/>
        <v>0</v>
      </c>
      <c r="AH2391" s="73" t="b">
        <f t="shared" si="986"/>
        <v>1</v>
      </c>
      <c r="AI2391" s="34" t="str">
        <f t="shared" si="978"/>
        <v>Inner</v>
      </c>
      <c r="AJ2391" s="35" t="str">
        <f t="shared" si="987"/>
        <v>1.0-1.1</v>
      </c>
      <c r="AK2391" s="36" t="str">
        <f t="shared" si="979"/>
        <v>18-19</v>
      </c>
      <c r="AL2391" s="36" t="str">
        <f t="shared" si="980"/>
        <v>Mar</v>
      </c>
      <c r="AM2391" s="35" t="str">
        <f t="shared" si="981"/>
        <v>275-285</v>
      </c>
      <c r="AN2391" s="36" t="str">
        <f t="shared" si="982"/>
        <v>Inner-TI</v>
      </c>
    </row>
    <row r="2392" spans="5:40" x14ac:dyDescent="0.3">
      <c r="E2392" s="12">
        <v>40990.791666666664</v>
      </c>
      <c r="F2392" s="16">
        <v>10.88</v>
      </c>
      <c r="G2392" s="16">
        <v>1852.0399475097661</v>
      </c>
      <c r="H2392" s="29">
        <v>1.1977877797069787</v>
      </c>
      <c r="I2392" s="26">
        <v>274</v>
      </c>
      <c r="J2392" s="30">
        <v>9.5588235294117641E-2</v>
      </c>
      <c r="K2392" s="31">
        <v>0.17734624300400376</v>
      </c>
      <c r="L2392" s="111">
        <f t="shared" si="962"/>
        <v>1</v>
      </c>
      <c r="M2392" s="112">
        <f t="shared" si="963"/>
        <v>9.9999999999999992E-2</v>
      </c>
      <c r="N2392" s="112" t="b">
        <f t="shared" si="964"/>
        <v>1</v>
      </c>
      <c r="O2392" s="112" t="b">
        <f t="shared" si="965"/>
        <v>1</v>
      </c>
      <c r="P2392" s="113">
        <f t="shared" si="966"/>
        <v>10</v>
      </c>
      <c r="Q2392" s="113">
        <f t="shared" si="967"/>
        <v>16</v>
      </c>
      <c r="R2392" s="114" t="str">
        <f t="shared" si="983"/>
        <v>1-0.1</v>
      </c>
      <c r="S2392" s="127">
        <f t="shared" si="968"/>
        <v>9.5759205925877739E-3</v>
      </c>
      <c r="T2392" s="112" t="b">
        <f t="shared" si="969"/>
        <v>1</v>
      </c>
      <c r="U2392" s="22">
        <f t="shared" si="970"/>
        <v>10.798833002133097</v>
      </c>
      <c r="V2392" s="22">
        <f t="shared" si="971"/>
        <v>1.0270444274897765</v>
      </c>
      <c r="W2392" s="81">
        <f t="shared" si="972"/>
        <v>11</v>
      </c>
      <c r="X2392" s="22">
        <f t="shared" si="973"/>
        <v>0.82386655236916062</v>
      </c>
      <c r="Y2392" s="3">
        <f>IF(U2392&gt;'Power Curve'!$C$37,0,INDEX(Ci,$W2392,1)*POWER(1-X2392,3)+INDEX(Ci,$W2392,2)*3*X2392*POWER(1-X2392,2)+INDEX(Ci,$W2392,3)*3*POWER(X2392,2)*(1-X2392)+INDEX(Ci,$W2392,4)*POWER(X2392,3))</f>
        <v>1740.9148396127553</v>
      </c>
      <c r="Z2392" s="3">
        <f t="shared" si="974"/>
        <v>1757.5857018753447</v>
      </c>
      <c r="AA2392" s="3">
        <f t="shared" si="975"/>
        <v>1852.0399475097661</v>
      </c>
      <c r="AB2392" s="3">
        <f t="shared" si="984"/>
        <v>-94.454245634421341</v>
      </c>
      <c r="AC2392" s="3">
        <f t="shared" si="985"/>
        <v>94.454245634421341</v>
      </c>
      <c r="AE2392" s="34">
        <f t="shared" si="976"/>
        <v>11</v>
      </c>
      <c r="AF2392" s="73" t="b">
        <f>COUNTIF('Power Curve'!$D$2:$D$31,AE2392)&gt;0</f>
        <v>1</v>
      </c>
      <c r="AG2392" s="73" t="b">
        <f t="shared" si="977"/>
        <v>0</v>
      </c>
      <c r="AH2392" s="73" t="b">
        <f t="shared" si="986"/>
        <v>1</v>
      </c>
      <c r="AI2392" s="34" t="str">
        <f t="shared" si="978"/>
        <v>Outer</v>
      </c>
      <c r="AJ2392" s="35" t="str">
        <f t="shared" si="987"/>
        <v>1.0-1.1</v>
      </c>
      <c r="AK2392" s="36" t="str">
        <f t="shared" si="979"/>
        <v>19-20</v>
      </c>
      <c r="AL2392" s="36" t="str">
        <f t="shared" si="980"/>
        <v>Mar</v>
      </c>
      <c r="AM2392" s="35" t="str">
        <f t="shared" si="981"/>
        <v>265-275</v>
      </c>
      <c r="AN2392" s="36" t="str">
        <f t="shared" si="982"/>
        <v>HWS-LTI</v>
      </c>
    </row>
    <row r="2393" spans="5:40" x14ac:dyDescent="0.3">
      <c r="E2393" s="12">
        <v>40990.798611111109</v>
      </c>
      <c r="F2393" s="16">
        <v>10.71</v>
      </c>
      <c r="G2393" s="16">
        <v>1708.320022583008</v>
      </c>
      <c r="H2393" s="29">
        <v>1.1983136249520125</v>
      </c>
      <c r="I2393" s="26">
        <v>277.3</v>
      </c>
      <c r="J2393" s="30">
        <v>0.11484593837535013</v>
      </c>
      <c r="K2393" s="31">
        <v>0.13784231813450082</v>
      </c>
      <c r="L2393" s="111">
        <f t="shared" si="962"/>
        <v>1</v>
      </c>
      <c r="M2393" s="112">
        <f t="shared" si="963"/>
        <v>0.11</v>
      </c>
      <c r="N2393" s="112" t="b">
        <f t="shared" si="964"/>
        <v>1</v>
      </c>
      <c r="O2393" s="112" t="b">
        <f t="shared" si="965"/>
        <v>1</v>
      </c>
      <c r="P2393" s="113">
        <f t="shared" si="966"/>
        <v>10</v>
      </c>
      <c r="Q2393" s="113">
        <f t="shared" si="967"/>
        <v>15</v>
      </c>
      <c r="R2393" s="114" t="str">
        <f t="shared" si="983"/>
        <v>1-0.11</v>
      </c>
      <c r="S2393" s="127">
        <f t="shared" si="968"/>
        <v>3.3916226553713921E-4</v>
      </c>
      <c r="T2393" s="112" t="b">
        <f t="shared" si="969"/>
        <v>1</v>
      </c>
      <c r="U2393" s="22">
        <f t="shared" si="970"/>
        <v>10.631656595580862</v>
      </c>
      <c r="V2393" s="22">
        <f t="shared" si="971"/>
        <v>1.0012067749506555</v>
      </c>
      <c r="W2393" s="81">
        <f t="shared" si="972"/>
        <v>11</v>
      </c>
      <c r="X2393" s="22">
        <f t="shared" si="973"/>
        <v>0.66162088741551872</v>
      </c>
      <c r="Y2393" s="3">
        <f>IF(U2393&gt;'Power Curve'!$C$37,0,INDEX(Ci,$W2393,1)*POWER(1-X2393,3)+INDEX(Ci,$W2393,2)*3*X2393*POWER(1-X2393,2)+INDEX(Ci,$W2393,3)*3*POWER(X2393,2)*(1-X2393)+INDEX(Ci,$W2393,4)*POWER(X2393,3))</f>
        <v>1703.3868355058801</v>
      </c>
      <c r="Z2393" s="3">
        <f t="shared" si="974"/>
        <v>1703.9645600440963</v>
      </c>
      <c r="AA2393" s="3">
        <f t="shared" si="975"/>
        <v>1708.320022583008</v>
      </c>
      <c r="AB2393" s="3">
        <f t="shared" si="984"/>
        <v>-4.3554625389117518</v>
      </c>
      <c r="AC2393" s="3">
        <f t="shared" si="985"/>
        <v>4.3554625389117518</v>
      </c>
      <c r="AE2393" s="34">
        <f t="shared" si="976"/>
        <v>11</v>
      </c>
      <c r="AF2393" s="73" t="b">
        <f>COUNTIF('Power Curve'!$D$2:$D$31,AE2393)&gt;0</f>
        <v>1</v>
      </c>
      <c r="AG2393" s="73" t="b">
        <f t="shared" si="977"/>
        <v>0</v>
      </c>
      <c r="AH2393" s="73" t="b">
        <f t="shared" si="986"/>
        <v>1</v>
      </c>
      <c r="AI2393" s="34" t="str">
        <f t="shared" si="978"/>
        <v>Inner</v>
      </c>
      <c r="AJ2393" s="35" t="str">
        <f t="shared" si="987"/>
        <v>1.0-1.1</v>
      </c>
      <c r="AK2393" s="36" t="str">
        <f t="shared" si="979"/>
        <v>19-20</v>
      </c>
      <c r="AL2393" s="36" t="str">
        <f t="shared" si="980"/>
        <v>Mar</v>
      </c>
      <c r="AM2393" s="35" t="str">
        <f t="shared" si="981"/>
        <v>275-285</v>
      </c>
      <c r="AN2393" s="36" t="str">
        <f t="shared" si="982"/>
        <v>Inner-TI</v>
      </c>
    </row>
    <row r="2394" spans="5:40" x14ac:dyDescent="0.3">
      <c r="E2394" s="12">
        <v>40990.805555555555</v>
      </c>
      <c r="F2394" s="16">
        <v>12</v>
      </c>
      <c r="G2394" s="16">
        <v>1907.370056152349</v>
      </c>
      <c r="H2394" s="29">
        <v>1.1980388388364729</v>
      </c>
      <c r="I2394" s="26">
        <v>281.8</v>
      </c>
      <c r="J2394" s="30">
        <v>0.10166666666666667</v>
      </c>
      <c r="K2394" s="31">
        <v>0.17956993566801135</v>
      </c>
      <c r="L2394" s="111">
        <f t="shared" si="962"/>
        <v>1.2000000000000002</v>
      </c>
      <c r="M2394" s="112">
        <f t="shared" si="963"/>
        <v>9.9999999999999992E-2</v>
      </c>
      <c r="N2394" s="112" t="b">
        <f t="shared" si="964"/>
        <v>1</v>
      </c>
      <c r="O2394" s="112" t="b">
        <f t="shared" si="965"/>
        <v>1</v>
      </c>
      <c r="P2394" s="113">
        <f t="shared" si="966"/>
        <v>12</v>
      </c>
      <c r="Q2394" s="113">
        <f t="shared" si="967"/>
        <v>16</v>
      </c>
      <c r="R2394" s="114" t="str">
        <f t="shared" si="983"/>
        <v>1.2-0.1</v>
      </c>
      <c r="S2394" s="127">
        <f t="shared" si="968"/>
        <v>7.9080893564048085E-3</v>
      </c>
      <c r="T2394" s="112" t="b">
        <f t="shared" si="969"/>
        <v>1</v>
      </c>
      <c r="U2394" s="22">
        <f t="shared" si="970"/>
        <v>11.911309672431805</v>
      </c>
      <c r="V2394" s="22">
        <f t="shared" si="971"/>
        <v>1.1989812830416715</v>
      </c>
      <c r="W2394" s="81">
        <f t="shared" si="972"/>
        <v>12</v>
      </c>
      <c r="X2394" s="22">
        <f t="shared" si="973"/>
        <v>0.89673405182267474</v>
      </c>
      <c r="Y2394" s="3">
        <f>IF(U2394&gt;'Power Curve'!$C$37,0,INDEX(Ci,$W2394,1)*POWER(1-X2394,3)+INDEX(Ci,$W2394,2)*3*X2394*POWER(1-X2394,2)+INDEX(Ci,$W2394,3)*3*POWER(X2394,2)*(1-X2394)+INDEX(Ci,$W2394,4)*POWER(X2394,3))</f>
        <v>1909.694252813933</v>
      </c>
      <c r="Z2394" s="3">
        <f t="shared" si="974"/>
        <v>1924.7962856085981</v>
      </c>
      <c r="AA2394" s="3">
        <f t="shared" si="975"/>
        <v>1907.370056152349</v>
      </c>
      <c r="AB2394" s="3">
        <f t="shared" si="984"/>
        <v>17.426229456249075</v>
      </c>
      <c r="AC2394" s="3">
        <f t="shared" si="985"/>
        <v>17.426229456249075</v>
      </c>
      <c r="AE2394" s="34">
        <f t="shared" si="976"/>
        <v>12</v>
      </c>
      <c r="AF2394" s="73" t="b">
        <f>COUNTIF('Power Curve'!$D$2:$D$31,AE2394)&gt;0</f>
        <v>1</v>
      </c>
      <c r="AG2394" s="73" t="b">
        <f t="shared" si="977"/>
        <v>0</v>
      </c>
      <c r="AH2394" s="73" t="b">
        <f t="shared" si="986"/>
        <v>1</v>
      </c>
      <c r="AI2394" s="34" t="str">
        <f t="shared" si="978"/>
        <v>Inner</v>
      </c>
      <c r="AJ2394" s="35" t="str">
        <f t="shared" si="987"/>
        <v>1.1-1.2</v>
      </c>
      <c r="AK2394" s="36" t="str">
        <f t="shared" si="979"/>
        <v>19-20</v>
      </c>
      <c r="AL2394" s="36" t="str">
        <f t="shared" si="980"/>
        <v>Mar</v>
      </c>
      <c r="AM2394" s="35" t="str">
        <f t="shared" si="981"/>
        <v>275-285</v>
      </c>
      <c r="AN2394" s="36" t="str">
        <f t="shared" si="982"/>
        <v>Inner-TI</v>
      </c>
    </row>
    <row r="2395" spans="5:40" x14ac:dyDescent="0.3">
      <c r="E2395" s="12">
        <v>40990.8125</v>
      </c>
      <c r="F2395" s="16">
        <v>11.56</v>
      </c>
      <c r="G2395" s="16">
        <v>1927.3599395751951</v>
      </c>
      <c r="H2395" s="29">
        <v>1.1979950092580609</v>
      </c>
      <c r="I2395" s="26">
        <v>282.39999999999998</v>
      </c>
      <c r="J2395" s="30">
        <v>0.11505190311418685</v>
      </c>
      <c r="K2395" s="31">
        <v>0.14652709612838385</v>
      </c>
      <c r="L2395" s="111">
        <f t="shared" si="962"/>
        <v>1.1000000000000001</v>
      </c>
      <c r="M2395" s="112">
        <f t="shared" si="963"/>
        <v>0.12</v>
      </c>
      <c r="N2395" s="112" t="b">
        <f t="shared" si="964"/>
        <v>1</v>
      </c>
      <c r="O2395" s="112" t="b">
        <f t="shared" si="965"/>
        <v>1</v>
      </c>
      <c r="P2395" s="113">
        <f t="shared" si="966"/>
        <v>11</v>
      </c>
      <c r="Q2395" s="113">
        <f t="shared" si="967"/>
        <v>14</v>
      </c>
      <c r="R2395" s="114" t="str">
        <f t="shared" si="983"/>
        <v>1.1-0.12</v>
      </c>
      <c r="S2395" s="127">
        <f t="shared" si="968"/>
        <v>-5.3856963079778968E-4</v>
      </c>
      <c r="T2395" s="112" t="b">
        <f t="shared" si="969"/>
        <v>1</v>
      </c>
      <c r="U2395" s="22">
        <f t="shared" si="970"/>
        <v>11.474421719270559</v>
      </c>
      <c r="V2395" s="22">
        <f t="shared" si="971"/>
        <v>1.1314588415374565</v>
      </c>
      <c r="W2395" s="81">
        <f t="shared" si="972"/>
        <v>12</v>
      </c>
      <c r="X2395" s="22">
        <f t="shared" si="973"/>
        <v>0.47592166246937484</v>
      </c>
      <c r="Y2395" s="3">
        <f>IF(U2395&gt;'Power Curve'!$C$37,0,INDEX(Ci,$W2395,1)*POWER(1-X2395,3)+INDEX(Ci,$W2395,2)*3*X2395*POWER(1-X2395,2)+INDEX(Ci,$W2395,3)*3*POWER(X2395,2)*(1-X2395)+INDEX(Ci,$W2395,4)*POWER(X2395,3))</f>
        <v>1858.283292023362</v>
      </c>
      <c r="Z2395" s="3">
        <f t="shared" si="974"/>
        <v>1857.2824770768593</v>
      </c>
      <c r="AA2395" s="3">
        <f t="shared" si="975"/>
        <v>1927.3599395751951</v>
      </c>
      <c r="AB2395" s="3">
        <f t="shared" si="984"/>
        <v>-70.077462498335763</v>
      </c>
      <c r="AC2395" s="3">
        <f t="shared" si="985"/>
        <v>70.077462498335763</v>
      </c>
      <c r="AE2395" s="34">
        <f t="shared" si="976"/>
        <v>11</v>
      </c>
      <c r="AF2395" s="73" t="b">
        <f>COUNTIF('Power Curve'!$D$2:$D$31,AE2395)&gt;0</f>
        <v>1</v>
      </c>
      <c r="AG2395" s="73" t="b">
        <f t="shared" si="977"/>
        <v>0</v>
      </c>
      <c r="AH2395" s="73" t="b">
        <f t="shared" si="986"/>
        <v>1</v>
      </c>
      <c r="AI2395" s="34" t="str">
        <f t="shared" si="978"/>
        <v>Inner</v>
      </c>
      <c r="AJ2395" s="35" t="str">
        <f t="shared" si="987"/>
        <v>1.1-1.2</v>
      </c>
      <c r="AK2395" s="36" t="str">
        <f t="shared" si="979"/>
        <v>19-20</v>
      </c>
      <c r="AL2395" s="36" t="str">
        <f t="shared" si="980"/>
        <v>Mar</v>
      </c>
      <c r="AM2395" s="35" t="str">
        <f t="shared" si="981"/>
        <v>275-285</v>
      </c>
      <c r="AN2395" s="36" t="str">
        <f t="shared" si="982"/>
        <v>Inner-TI</v>
      </c>
    </row>
    <row r="2396" spans="5:40" x14ac:dyDescent="0.3">
      <c r="E2396" s="12">
        <v>40990.861111111109</v>
      </c>
      <c r="F2396" s="16">
        <v>13.03</v>
      </c>
      <c r="G2396" s="16">
        <v>1971.820053100588</v>
      </c>
      <c r="H2396" s="29">
        <v>1.1985767207524936</v>
      </c>
      <c r="I2396" s="26">
        <v>292.8</v>
      </c>
      <c r="J2396" s="30">
        <v>0.11435149654643131</v>
      </c>
      <c r="K2396" s="31">
        <v>0.1812175455217066</v>
      </c>
      <c r="L2396" s="111">
        <f t="shared" si="962"/>
        <v>1.4000000000000001</v>
      </c>
      <c r="M2396" s="112">
        <f t="shared" si="963"/>
        <v>0.11</v>
      </c>
      <c r="N2396" s="112" t="b">
        <f t="shared" si="964"/>
        <v>1</v>
      </c>
      <c r="O2396" s="112" t="b">
        <f t="shared" si="965"/>
        <v>1</v>
      </c>
      <c r="P2396" s="113">
        <f t="shared" si="966"/>
        <v>14</v>
      </c>
      <c r="Q2396" s="113">
        <f t="shared" si="967"/>
        <v>15</v>
      </c>
      <c r="R2396" s="114" t="str">
        <f t="shared" si="983"/>
        <v>1.4-0.11</v>
      </c>
      <c r="S2396" s="127">
        <f t="shared" si="968"/>
        <v>1.8738601164012363E-3</v>
      </c>
      <c r="T2396" s="112" t="b">
        <f t="shared" si="969"/>
        <v>1</v>
      </c>
      <c r="U2396" s="22">
        <f t="shared" si="970"/>
        <v>12.935632404681192</v>
      </c>
      <c r="V2396" s="22">
        <f t="shared" si="971"/>
        <v>1.3572936632967969</v>
      </c>
      <c r="W2396" s="81">
        <f t="shared" si="972"/>
        <v>13</v>
      </c>
      <c r="X2396" s="22">
        <f t="shared" si="973"/>
        <v>0.94415263254067894</v>
      </c>
      <c r="Y2396" s="3">
        <f>IF(U2396&gt;'Power Curve'!$C$37,0,INDEX(Ci,$W2396,1)*POWER(1-X2396,3)+INDEX(Ci,$W2396,2)*3*X2396*POWER(1-X2396,2)+INDEX(Ci,$W2396,3)*3*POWER(X2396,2)*(1-X2396)+INDEX(Ci,$W2396,4)*POWER(X2396,3))</f>
        <v>1951.6665964503181</v>
      </c>
      <c r="Z2396" s="3">
        <f t="shared" si="974"/>
        <v>1955.3237466459188</v>
      </c>
      <c r="AA2396" s="3">
        <f t="shared" si="975"/>
        <v>1971.820053100588</v>
      </c>
      <c r="AB2396" s="3">
        <f t="shared" si="984"/>
        <v>-16.496306454669138</v>
      </c>
      <c r="AC2396" s="3">
        <f t="shared" si="985"/>
        <v>16.496306454669138</v>
      </c>
      <c r="AE2396" s="34">
        <f t="shared" si="976"/>
        <v>13</v>
      </c>
      <c r="AF2396" s="73" t="b">
        <f>COUNTIF('Power Curve'!$D$2:$D$31,AE2396)&gt;0</f>
        <v>1</v>
      </c>
      <c r="AG2396" s="73" t="b">
        <f t="shared" si="977"/>
        <v>0</v>
      </c>
      <c r="AH2396" s="73" t="b">
        <f t="shared" si="986"/>
        <v>1</v>
      </c>
      <c r="AI2396" s="34" t="str">
        <f t="shared" si="978"/>
        <v>Inner</v>
      </c>
      <c r="AJ2396" s="35" t="str">
        <f t="shared" si="987"/>
        <v>1.3-1.4</v>
      </c>
      <c r="AK2396" s="36" t="str">
        <f t="shared" si="979"/>
        <v>20-21</v>
      </c>
      <c r="AL2396" s="36" t="str">
        <f t="shared" si="980"/>
        <v>Mar</v>
      </c>
      <c r="AM2396" s="35" t="str">
        <f t="shared" si="981"/>
        <v>285-295</v>
      </c>
      <c r="AN2396" s="36" t="str">
        <f t="shared" si="982"/>
        <v>Inner-TI</v>
      </c>
    </row>
    <row r="2397" spans="5:40" x14ac:dyDescent="0.3">
      <c r="E2397" s="12">
        <v>40990.868055555555</v>
      </c>
      <c r="F2397" s="16">
        <v>11.55</v>
      </c>
      <c r="G2397" s="16">
        <v>1928.579956054688</v>
      </c>
      <c r="H2397" s="29">
        <v>1.1991147994636544</v>
      </c>
      <c r="I2397" s="26">
        <v>292.5</v>
      </c>
      <c r="J2397" s="30">
        <v>0.10389610389610389</v>
      </c>
      <c r="K2397" s="31">
        <v>0.14964614981078214</v>
      </c>
      <c r="L2397" s="111">
        <f t="shared" si="962"/>
        <v>1.1000000000000001</v>
      </c>
      <c r="M2397" s="112">
        <f t="shared" si="963"/>
        <v>9.9999999999999992E-2</v>
      </c>
      <c r="N2397" s="112" t="b">
        <f t="shared" si="964"/>
        <v>1</v>
      </c>
      <c r="O2397" s="112" t="b">
        <f t="shared" si="965"/>
        <v>1</v>
      </c>
      <c r="P2397" s="113">
        <f t="shared" si="966"/>
        <v>11</v>
      </c>
      <c r="Q2397" s="113">
        <f t="shared" si="967"/>
        <v>16</v>
      </c>
      <c r="R2397" s="114" t="str">
        <f t="shared" si="983"/>
        <v>1.1-0.1</v>
      </c>
      <c r="S2397" s="127">
        <f t="shared" si="968"/>
        <v>2.1645494498070362E-3</v>
      </c>
      <c r="T2397" s="112" t="b">
        <f t="shared" si="969"/>
        <v>1</v>
      </c>
      <c r="U2397" s="22">
        <f t="shared" si="970"/>
        <v>11.468066668698553</v>
      </c>
      <c r="V2397" s="22">
        <f t="shared" si="971"/>
        <v>1.1304766479855408</v>
      </c>
      <c r="W2397" s="81">
        <f t="shared" si="972"/>
        <v>12</v>
      </c>
      <c r="X2397" s="22">
        <f t="shared" si="973"/>
        <v>0.46980044993349157</v>
      </c>
      <c r="Y2397" s="3">
        <f>IF(U2397&gt;'Power Curve'!$C$37,0,INDEX(Ci,$W2397,1)*POWER(1-X2397,3)+INDEX(Ci,$W2397,2)*3*X2397*POWER(1-X2397,2)+INDEX(Ci,$W2397,3)*3*POWER(X2397,2)*(1-X2397)+INDEX(Ci,$W2397,4)*POWER(X2397,3))</f>
        <v>1857.3401820465879</v>
      </c>
      <c r="Z2397" s="3">
        <f t="shared" si="974"/>
        <v>1861.3604867157412</v>
      </c>
      <c r="AA2397" s="3">
        <f t="shared" si="975"/>
        <v>1928.579956054688</v>
      </c>
      <c r="AB2397" s="3">
        <f t="shared" si="984"/>
        <v>-67.219469338946737</v>
      </c>
      <c r="AC2397" s="3">
        <f t="shared" si="985"/>
        <v>67.219469338946737</v>
      </c>
      <c r="AE2397" s="34">
        <f t="shared" si="976"/>
        <v>11</v>
      </c>
      <c r="AF2397" s="73" t="b">
        <f>COUNTIF('Power Curve'!$D$2:$D$31,AE2397)&gt;0</f>
        <v>1</v>
      </c>
      <c r="AG2397" s="73" t="b">
        <f t="shared" si="977"/>
        <v>0</v>
      </c>
      <c r="AH2397" s="73" t="b">
        <f t="shared" si="986"/>
        <v>1</v>
      </c>
      <c r="AI2397" s="34" t="str">
        <f t="shared" si="978"/>
        <v>Inner</v>
      </c>
      <c r="AJ2397" s="35" t="str">
        <f t="shared" si="987"/>
        <v>1.1-1.2</v>
      </c>
      <c r="AK2397" s="36" t="str">
        <f t="shared" si="979"/>
        <v>20-21</v>
      </c>
      <c r="AL2397" s="36" t="str">
        <f t="shared" si="980"/>
        <v>Mar</v>
      </c>
      <c r="AM2397" s="35" t="str">
        <f t="shared" si="981"/>
        <v>285-295</v>
      </c>
      <c r="AN2397" s="36" t="str">
        <f t="shared" si="982"/>
        <v>Inner-TI</v>
      </c>
    </row>
    <row r="2398" spans="5:40" x14ac:dyDescent="0.3">
      <c r="E2398" s="12">
        <v>40990.875</v>
      </c>
      <c r="F2398" s="16">
        <v>10.48</v>
      </c>
      <c r="G2398" s="16">
        <v>1627.809997558596</v>
      </c>
      <c r="H2398" s="29">
        <v>1.2002354916596121</v>
      </c>
      <c r="I2398" s="26">
        <v>295.10000000000002</v>
      </c>
      <c r="J2398" s="30">
        <v>0.11354961832061068</v>
      </c>
      <c r="K2398" s="31">
        <v>0.17469164106528845</v>
      </c>
      <c r="L2398" s="111">
        <f t="shared" si="962"/>
        <v>1</v>
      </c>
      <c r="M2398" s="112">
        <f t="shared" si="963"/>
        <v>0.11</v>
      </c>
      <c r="N2398" s="112" t="b">
        <f t="shared" si="964"/>
        <v>1</v>
      </c>
      <c r="O2398" s="112" t="b">
        <f t="shared" si="965"/>
        <v>1</v>
      </c>
      <c r="P2398" s="113">
        <f t="shared" si="966"/>
        <v>10</v>
      </c>
      <c r="Q2398" s="113">
        <f t="shared" si="967"/>
        <v>15</v>
      </c>
      <c r="R2398" s="114" t="str">
        <f t="shared" si="983"/>
        <v>1-0.11</v>
      </c>
      <c r="S2398" s="127">
        <f t="shared" si="968"/>
        <v>3.3916226553713921E-4</v>
      </c>
      <c r="T2398" s="112" t="b">
        <f t="shared" si="969"/>
        <v>1</v>
      </c>
      <c r="U2398" s="22">
        <f t="shared" si="970"/>
        <v>10.408897727471411</v>
      </c>
      <c r="V2398" s="22">
        <f t="shared" si="971"/>
        <v>0.96677867380337068</v>
      </c>
      <c r="W2398" s="81">
        <f t="shared" si="972"/>
        <v>11</v>
      </c>
      <c r="X2398" s="22">
        <f t="shared" si="973"/>
        <v>0.44543212354562423</v>
      </c>
      <c r="Y2398" s="3">
        <f>IF(U2398&gt;'Power Curve'!$C$37,0,INDEX(Ci,$W2398,1)*POWER(1-X2398,3)+INDEX(Ci,$W2398,2)*3*X2398*POWER(1-X2398,2)+INDEX(Ci,$W2398,3)*3*POWER(X2398,2)*(1-X2398)+INDEX(Ci,$W2398,4)*POWER(X2398,3))</f>
        <v>1647.378025456173</v>
      </c>
      <c r="Z2398" s="3">
        <f t="shared" si="974"/>
        <v>1647.9367539194827</v>
      </c>
      <c r="AA2398" s="3">
        <f t="shared" si="975"/>
        <v>1627.809997558596</v>
      </c>
      <c r="AB2398" s="3">
        <f t="shared" si="984"/>
        <v>20.126756360886702</v>
      </c>
      <c r="AC2398" s="3">
        <f t="shared" si="985"/>
        <v>20.126756360886702</v>
      </c>
      <c r="AE2398" s="34">
        <f t="shared" si="976"/>
        <v>10</v>
      </c>
      <c r="AF2398" s="73" t="b">
        <f>COUNTIF('Power Curve'!$D$2:$D$31,AE2398)&gt;0</f>
        <v>1</v>
      </c>
      <c r="AG2398" s="73" t="b">
        <f t="shared" si="977"/>
        <v>0</v>
      </c>
      <c r="AH2398" s="73" t="b">
        <f t="shared" si="986"/>
        <v>1</v>
      </c>
      <c r="AI2398" s="34" t="str">
        <f t="shared" si="978"/>
        <v>Inner</v>
      </c>
      <c r="AJ2398" s="35" t="str">
        <f t="shared" si="987"/>
        <v>0.9-1.0</v>
      </c>
      <c r="AK2398" s="36" t="str">
        <f t="shared" si="979"/>
        <v>21-22</v>
      </c>
      <c r="AL2398" s="36" t="str">
        <f t="shared" si="980"/>
        <v>Mar</v>
      </c>
      <c r="AM2398" s="35" t="str">
        <f t="shared" si="981"/>
        <v>295-305</v>
      </c>
      <c r="AN2398" s="36" t="str">
        <f t="shared" si="982"/>
        <v>Inner-TI</v>
      </c>
    </row>
    <row r="2399" spans="5:40" x14ac:dyDescent="0.3">
      <c r="E2399" s="12">
        <v>40990.881944444445</v>
      </c>
      <c r="F2399" s="16">
        <v>9.4</v>
      </c>
      <c r="G2399" s="16">
        <v>1431.9200134277389</v>
      </c>
      <c r="H2399" s="29">
        <v>1.2007302178739558</v>
      </c>
      <c r="I2399" s="26">
        <v>298.60000000000002</v>
      </c>
      <c r="J2399" s="30">
        <v>9.8936170212765961E-2</v>
      </c>
      <c r="K2399" s="31">
        <v>0.15010137407274393</v>
      </c>
      <c r="L2399" s="111">
        <f t="shared" si="962"/>
        <v>0.8</v>
      </c>
      <c r="M2399" s="112">
        <f t="shared" si="963"/>
        <v>9.9999999999999992E-2</v>
      </c>
      <c r="N2399" s="112" t="b">
        <f t="shared" si="964"/>
        <v>1</v>
      </c>
      <c r="O2399" s="112" t="b">
        <f t="shared" si="965"/>
        <v>1</v>
      </c>
      <c r="P2399" s="113">
        <f t="shared" si="966"/>
        <v>8</v>
      </c>
      <c r="Q2399" s="113">
        <f t="shared" si="967"/>
        <v>16</v>
      </c>
      <c r="R2399" s="114" t="str">
        <f t="shared" si="983"/>
        <v>0.8-0.1</v>
      </c>
      <c r="S2399" s="127">
        <f t="shared" si="968"/>
        <v>-6.0676466262259811E-3</v>
      </c>
      <c r="T2399" s="112" t="b">
        <f t="shared" si="969"/>
        <v>1</v>
      </c>
      <c r="U2399" s="22">
        <f t="shared" si="970"/>
        <v>9.3375076538684141</v>
      </c>
      <c r="V2399" s="22">
        <f t="shared" si="971"/>
        <v>0.80119188421671772</v>
      </c>
      <c r="W2399" s="81">
        <f t="shared" si="972"/>
        <v>10</v>
      </c>
      <c r="X2399" s="22">
        <f t="shared" si="973"/>
        <v>0.34903615853642733</v>
      </c>
      <c r="Y2399" s="3">
        <f>IF(U2399&gt;'Power Curve'!$C$37,0,INDEX(Ci,$W2399,1)*POWER(1-X2399,3)+INDEX(Ci,$W2399,2)*3*X2399*POWER(1-X2399,2)+INDEX(Ci,$W2399,3)*3*POWER(X2399,2)*(1-X2399)+INDEX(Ci,$W2399,4)*POWER(X2399,3))</f>
        <v>1312.4264043289716</v>
      </c>
      <c r="Z2399" s="3">
        <f t="shared" si="974"/>
        <v>1304.4630646845751</v>
      </c>
      <c r="AA2399" s="3">
        <f t="shared" si="975"/>
        <v>1431.9200134277389</v>
      </c>
      <c r="AB2399" s="3">
        <f t="shared" si="984"/>
        <v>-127.45694874316382</v>
      </c>
      <c r="AC2399" s="3">
        <f t="shared" si="985"/>
        <v>127.45694874316382</v>
      </c>
      <c r="AE2399" s="34">
        <f t="shared" si="976"/>
        <v>9</v>
      </c>
      <c r="AF2399" s="73" t="b">
        <f>COUNTIF('Power Curve'!$D$2:$D$31,AE2399)&gt;0</f>
        <v>1</v>
      </c>
      <c r="AG2399" s="73" t="b">
        <f t="shared" si="977"/>
        <v>0</v>
      </c>
      <c r="AH2399" s="73" t="b">
        <f t="shared" si="986"/>
        <v>1</v>
      </c>
      <c r="AI2399" s="34" t="str">
        <f t="shared" si="978"/>
        <v>Outer</v>
      </c>
      <c r="AJ2399" s="35" t="str">
        <f t="shared" si="987"/>
        <v>0.8-0.9</v>
      </c>
      <c r="AK2399" s="36" t="str">
        <f t="shared" si="979"/>
        <v>21-22</v>
      </c>
      <c r="AL2399" s="36" t="str">
        <f t="shared" si="980"/>
        <v>Mar</v>
      </c>
      <c r="AM2399" s="35" t="str">
        <f t="shared" si="981"/>
        <v>295-305</v>
      </c>
      <c r="AN2399" s="36" t="str">
        <f t="shared" si="982"/>
        <v>HWS-LTI</v>
      </c>
    </row>
    <row r="2400" spans="5:40" x14ac:dyDescent="0.3">
      <c r="E2400" s="12">
        <v>40990.888888888891</v>
      </c>
      <c r="F2400" s="16">
        <v>10.53</v>
      </c>
      <c r="G2400" s="16">
        <v>1612.900024414063</v>
      </c>
      <c r="H2400" s="29">
        <v>1.1998840317788584</v>
      </c>
      <c r="I2400" s="26">
        <v>294.39999999999998</v>
      </c>
      <c r="J2400" s="30">
        <v>9.4017094017094016E-2</v>
      </c>
      <c r="K2400" s="31">
        <v>0.1556424993506024</v>
      </c>
      <c r="L2400" s="111">
        <f t="shared" si="962"/>
        <v>1</v>
      </c>
      <c r="M2400" s="112">
        <f t="shared" si="963"/>
        <v>0.09</v>
      </c>
      <c r="N2400" s="112" t="b">
        <f t="shared" si="964"/>
        <v>1</v>
      </c>
      <c r="O2400" s="112" t="b">
        <f t="shared" si="965"/>
        <v>1</v>
      </c>
      <c r="P2400" s="113">
        <f t="shared" si="966"/>
        <v>10</v>
      </c>
      <c r="Q2400" s="113">
        <f t="shared" si="967"/>
        <v>17</v>
      </c>
      <c r="R2400" s="114" t="str">
        <f t="shared" si="983"/>
        <v>1-0.09</v>
      </c>
      <c r="S2400" s="127">
        <f t="shared" si="968"/>
        <v>6.0590199511918325E-3</v>
      </c>
      <c r="T2400" s="112" t="b">
        <f t="shared" si="969"/>
        <v>1</v>
      </c>
      <c r="U2400" s="22">
        <f t="shared" si="970"/>
        <v>10.457537554267642</v>
      </c>
      <c r="V2400" s="22">
        <f t="shared" si="971"/>
        <v>0.97429611582908726</v>
      </c>
      <c r="W2400" s="81">
        <f t="shared" si="972"/>
        <v>11</v>
      </c>
      <c r="X2400" s="22">
        <f t="shared" si="973"/>
        <v>0.49263735545924792</v>
      </c>
      <c r="Y2400" s="3">
        <f>IF(U2400&gt;'Power Curve'!$C$37,0,INDEX(Ci,$W2400,1)*POWER(1-X2400,3)+INDEX(Ci,$W2400,2)*3*X2400*POWER(1-X2400,2)+INDEX(Ci,$W2400,3)*3*POWER(X2400,2)*(1-X2400)+INDEX(Ci,$W2400,4)*POWER(X2400,3))</f>
        <v>1660.0995146277303</v>
      </c>
      <c r="Z2400" s="3">
        <f t="shared" si="974"/>
        <v>1670.1580907078237</v>
      </c>
      <c r="AA2400" s="3">
        <f t="shared" si="975"/>
        <v>1612.900024414063</v>
      </c>
      <c r="AB2400" s="3">
        <f t="shared" si="984"/>
        <v>57.258066293760749</v>
      </c>
      <c r="AC2400" s="3">
        <f t="shared" si="985"/>
        <v>57.258066293760749</v>
      </c>
      <c r="AE2400" s="34">
        <f t="shared" si="976"/>
        <v>10</v>
      </c>
      <c r="AF2400" s="73" t="b">
        <f>COUNTIF('Power Curve'!$D$2:$D$31,AE2400)&gt;0</f>
        <v>1</v>
      </c>
      <c r="AG2400" s="73" t="b">
        <f t="shared" si="977"/>
        <v>0</v>
      </c>
      <c r="AH2400" s="73" t="b">
        <f t="shared" si="986"/>
        <v>1</v>
      </c>
      <c r="AI2400" s="34" t="str">
        <f t="shared" si="978"/>
        <v>Outer</v>
      </c>
      <c r="AJ2400" s="35" t="str">
        <f t="shared" si="987"/>
        <v>0.9-1.0</v>
      </c>
      <c r="AK2400" s="36" t="str">
        <f t="shared" si="979"/>
        <v>21-22</v>
      </c>
      <c r="AL2400" s="36" t="str">
        <f t="shared" si="980"/>
        <v>Mar</v>
      </c>
      <c r="AM2400" s="35" t="str">
        <f t="shared" si="981"/>
        <v>285-295</v>
      </c>
      <c r="AN2400" s="36" t="str">
        <f t="shared" si="982"/>
        <v>HWS-LTI</v>
      </c>
    </row>
    <row r="2401" spans="5:40" x14ac:dyDescent="0.3">
      <c r="E2401" s="12">
        <v>40990.895833333336</v>
      </c>
      <c r="F2401" s="16">
        <v>10.130000000000001</v>
      </c>
      <c r="G2401" s="16">
        <v>1754.690048217778</v>
      </c>
      <c r="H2401" s="29">
        <v>1.2001149546018022</v>
      </c>
      <c r="I2401" s="26">
        <v>293.60000000000002</v>
      </c>
      <c r="J2401" s="30">
        <v>0.10463968410661402</v>
      </c>
      <c r="K2401" s="31">
        <v>0.1775228623749826</v>
      </c>
      <c r="L2401" s="111">
        <f t="shared" si="962"/>
        <v>0.9</v>
      </c>
      <c r="M2401" s="112">
        <f t="shared" si="963"/>
        <v>9.9999999999999992E-2</v>
      </c>
      <c r="N2401" s="112" t="b">
        <f t="shared" si="964"/>
        <v>1</v>
      </c>
      <c r="O2401" s="112" t="b">
        <f t="shared" si="965"/>
        <v>1</v>
      </c>
      <c r="P2401" s="113">
        <f t="shared" si="966"/>
        <v>9</v>
      </c>
      <c r="Q2401" s="113">
        <f t="shared" si="967"/>
        <v>16</v>
      </c>
      <c r="R2401" s="114" t="str">
        <f t="shared" si="983"/>
        <v>0.9-0.1</v>
      </c>
      <c r="S2401" s="127">
        <f t="shared" si="968"/>
        <v>-1.1722365426955051E-2</v>
      </c>
      <c r="T2401" s="112" t="b">
        <f t="shared" si="969"/>
        <v>1</v>
      </c>
      <c r="U2401" s="22">
        <f t="shared" si="970"/>
        <v>10.060935504376516</v>
      </c>
      <c r="V2401" s="22">
        <f t="shared" si="971"/>
        <v>0.91299999054009029</v>
      </c>
      <c r="W2401" s="81">
        <f t="shared" si="972"/>
        <v>11</v>
      </c>
      <c r="X2401" s="22">
        <f t="shared" si="973"/>
        <v>0.10773278289650616</v>
      </c>
      <c r="Y2401" s="3">
        <f>IF(U2401&gt;'Power Curve'!$C$37,0,INDEX(Ci,$W2401,1)*POWER(1-X2401,3)+INDEX(Ci,$W2401,2)*3*X2401*POWER(1-X2401,2)+INDEX(Ci,$W2401,3)*3*POWER(X2401,2)*(1-X2401)+INDEX(Ci,$W2401,4)*POWER(X2401,3))</f>
        <v>1550.9033274714343</v>
      </c>
      <c r="Z2401" s="3">
        <f t="shared" si="974"/>
        <v>1532.7230719249337</v>
      </c>
      <c r="AA2401" s="3">
        <f t="shared" si="975"/>
        <v>1754.690048217778</v>
      </c>
      <c r="AB2401" s="3">
        <f t="shared" si="984"/>
        <v>-221.96697629284427</v>
      </c>
      <c r="AC2401" s="3">
        <f t="shared" si="985"/>
        <v>221.96697629284427</v>
      </c>
      <c r="AE2401" s="34">
        <f t="shared" si="976"/>
        <v>10</v>
      </c>
      <c r="AF2401" s="73" t="b">
        <f>COUNTIF('Power Curve'!$D$2:$D$31,AE2401)&gt;0</f>
        <v>1</v>
      </c>
      <c r="AG2401" s="73" t="b">
        <f t="shared" si="977"/>
        <v>0</v>
      </c>
      <c r="AH2401" s="73" t="b">
        <f t="shared" si="986"/>
        <v>1</v>
      </c>
      <c r="AI2401" s="34" t="str">
        <f t="shared" si="978"/>
        <v>Inner</v>
      </c>
      <c r="AJ2401" s="35" t="str">
        <f t="shared" si="987"/>
        <v>0.9-1.0</v>
      </c>
      <c r="AK2401" s="36" t="str">
        <f t="shared" si="979"/>
        <v>21-22</v>
      </c>
      <c r="AL2401" s="36" t="str">
        <f t="shared" si="980"/>
        <v>Mar</v>
      </c>
      <c r="AM2401" s="35" t="str">
        <f t="shared" si="981"/>
        <v>285-295</v>
      </c>
      <c r="AN2401" s="36" t="str">
        <f t="shared" si="982"/>
        <v>Inner-TI</v>
      </c>
    </row>
    <row r="2402" spans="5:40" x14ac:dyDescent="0.3">
      <c r="E2402" s="12">
        <v>40990.902777777781</v>
      </c>
      <c r="F2402" s="16">
        <v>10.79</v>
      </c>
      <c r="G2402" s="16">
        <v>1910.740036010742</v>
      </c>
      <c r="H2402" s="29">
        <v>1.1999831944917618</v>
      </c>
      <c r="I2402" s="26">
        <v>291.8</v>
      </c>
      <c r="J2402" s="30">
        <v>0.10009267840593143</v>
      </c>
      <c r="K2402" s="31">
        <v>0.20636237891997136</v>
      </c>
      <c r="L2402" s="111">
        <f t="shared" si="962"/>
        <v>1</v>
      </c>
      <c r="M2402" s="112">
        <f t="shared" si="963"/>
        <v>9.9999999999999992E-2</v>
      </c>
      <c r="N2402" s="112" t="b">
        <f t="shared" si="964"/>
        <v>1</v>
      </c>
      <c r="O2402" s="112" t="b">
        <f t="shared" si="965"/>
        <v>1</v>
      </c>
      <c r="P2402" s="113">
        <f t="shared" si="966"/>
        <v>10</v>
      </c>
      <c r="Q2402" s="113">
        <f t="shared" si="967"/>
        <v>16</v>
      </c>
      <c r="R2402" s="114" t="str">
        <f t="shared" si="983"/>
        <v>1-0.1</v>
      </c>
      <c r="S2402" s="127">
        <f t="shared" si="968"/>
        <v>9.5759205925877739E-3</v>
      </c>
      <c r="T2402" s="112" t="b">
        <f t="shared" si="969"/>
        <v>1</v>
      </c>
      <c r="U2402" s="22">
        <f t="shared" si="970"/>
        <v>10.716043545883416</v>
      </c>
      <c r="V2402" s="22">
        <f t="shared" si="971"/>
        <v>1.0142490501479764</v>
      </c>
      <c r="W2402" s="81">
        <f t="shared" si="972"/>
        <v>11</v>
      </c>
      <c r="X2402" s="22">
        <f t="shared" si="973"/>
        <v>0.74351890847969182</v>
      </c>
      <c r="Y2402" s="3">
        <f>IF(U2402&gt;'Power Curve'!$C$37,0,INDEX(Ci,$W2402,1)*POWER(1-X2402,3)+INDEX(Ci,$W2402,2)*3*X2402*POWER(1-X2402,2)+INDEX(Ci,$W2402,3)*3*POWER(X2402,2)*(1-X2402)+INDEX(Ci,$W2402,4)*POWER(X2402,3))</f>
        <v>1722.8824257861402</v>
      </c>
      <c r="Z2402" s="3">
        <f t="shared" si="974"/>
        <v>1739.3806110858334</v>
      </c>
      <c r="AA2402" s="3">
        <f t="shared" si="975"/>
        <v>1910.740036010742</v>
      </c>
      <c r="AB2402" s="3">
        <f t="shared" si="984"/>
        <v>-171.35942492490858</v>
      </c>
      <c r="AC2402" s="3">
        <f t="shared" si="985"/>
        <v>171.35942492490858</v>
      </c>
      <c r="AE2402" s="34">
        <f t="shared" si="976"/>
        <v>11</v>
      </c>
      <c r="AF2402" s="73" t="b">
        <f>COUNTIF('Power Curve'!$D$2:$D$31,AE2402)&gt;0</f>
        <v>1</v>
      </c>
      <c r="AG2402" s="73" t="b">
        <f t="shared" si="977"/>
        <v>0</v>
      </c>
      <c r="AH2402" s="73" t="b">
        <f t="shared" si="986"/>
        <v>1</v>
      </c>
      <c r="AI2402" s="34" t="str">
        <f t="shared" si="978"/>
        <v>Inner</v>
      </c>
      <c r="AJ2402" s="35" t="str">
        <f t="shared" si="987"/>
        <v>1.0-1.1</v>
      </c>
      <c r="AK2402" s="36" t="str">
        <f t="shared" si="979"/>
        <v>21-22</v>
      </c>
      <c r="AL2402" s="36" t="str">
        <f t="shared" si="980"/>
        <v>Mar</v>
      </c>
      <c r="AM2402" s="35" t="str">
        <f t="shared" si="981"/>
        <v>285-295</v>
      </c>
      <c r="AN2402" s="36" t="str">
        <f t="shared" si="982"/>
        <v>Inner-TI</v>
      </c>
    </row>
    <row r="2403" spans="5:40" x14ac:dyDescent="0.3">
      <c r="E2403" s="12">
        <v>40990.909722222219</v>
      </c>
      <c r="F2403" s="16">
        <v>11.89</v>
      </c>
      <c r="G2403" s="16">
        <v>1916.019973754888</v>
      </c>
      <c r="H2403" s="29">
        <v>1.1994011104136968</v>
      </c>
      <c r="I2403" s="26">
        <v>286.7</v>
      </c>
      <c r="J2403" s="30">
        <v>7.6534903280067276E-2</v>
      </c>
      <c r="K2403" s="31">
        <v>0.19107133423828532</v>
      </c>
      <c r="L2403" s="111">
        <f t="shared" si="962"/>
        <v>1.2000000000000002</v>
      </c>
      <c r="M2403" s="112">
        <f t="shared" si="963"/>
        <v>0.08</v>
      </c>
      <c r="N2403" s="112" t="b">
        <f t="shared" si="964"/>
        <v>1</v>
      </c>
      <c r="O2403" s="112" t="b">
        <f t="shared" si="965"/>
        <v>1</v>
      </c>
      <c r="P2403" s="113">
        <f t="shared" si="966"/>
        <v>12</v>
      </c>
      <c r="Q2403" s="113">
        <f t="shared" si="967"/>
        <v>18</v>
      </c>
      <c r="R2403" s="114" t="str">
        <f t="shared" si="983"/>
        <v>1.2-0.08</v>
      </c>
      <c r="S2403" s="127">
        <f t="shared" si="968"/>
        <v>1.0627438266313389E-2</v>
      </c>
      <c r="T2403" s="112" t="b">
        <f t="shared" si="969"/>
        <v>1</v>
      </c>
      <c r="U2403" s="22">
        <f t="shared" si="970"/>
        <v>11.806594310169125</v>
      </c>
      <c r="V2403" s="22">
        <f t="shared" si="971"/>
        <v>1.1827971862456563</v>
      </c>
      <c r="W2403" s="81">
        <f t="shared" si="972"/>
        <v>12</v>
      </c>
      <c r="X2403" s="22">
        <f t="shared" si="973"/>
        <v>0.79587175640595631</v>
      </c>
      <c r="Y2403" s="3">
        <f>IF(U2403&gt;'Power Curve'!$C$37,0,INDEX(Ci,$W2403,1)*POWER(1-X2403,3)+INDEX(Ci,$W2403,2)*3*X2403*POWER(1-X2403,2)+INDEX(Ci,$W2403,3)*3*POWER(X2403,2)*(1-X2403)+INDEX(Ci,$W2403,4)*POWER(X2403,3))</f>
        <v>1900.1958303330061</v>
      </c>
      <c r="Z2403" s="3">
        <f t="shared" si="974"/>
        <v>1920.3900442137763</v>
      </c>
      <c r="AA2403" s="3">
        <f t="shared" si="975"/>
        <v>1916.019973754888</v>
      </c>
      <c r="AB2403" s="3">
        <f t="shared" si="984"/>
        <v>4.3700704588882218</v>
      </c>
      <c r="AC2403" s="3">
        <f t="shared" si="985"/>
        <v>4.3700704588882218</v>
      </c>
      <c r="AE2403" s="34">
        <f t="shared" si="976"/>
        <v>12</v>
      </c>
      <c r="AF2403" s="73" t="b">
        <f>COUNTIF('Power Curve'!$D$2:$D$31,AE2403)&gt;0</f>
        <v>1</v>
      </c>
      <c r="AG2403" s="73" t="b">
        <f t="shared" si="977"/>
        <v>0</v>
      </c>
      <c r="AH2403" s="73" t="b">
        <f t="shared" si="986"/>
        <v>1</v>
      </c>
      <c r="AI2403" s="34" t="str">
        <f t="shared" si="978"/>
        <v>Outer</v>
      </c>
      <c r="AJ2403" s="35" t="str">
        <f t="shared" si="987"/>
        <v>1.1-1.2</v>
      </c>
      <c r="AK2403" s="36" t="str">
        <f t="shared" si="979"/>
        <v>21-22</v>
      </c>
      <c r="AL2403" s="36" t="str">
        <f t="shared" si="980"/>
        <v>Mar</v>
      </c>
      <c r="AM2403" s="35" t="str">
        <f t="shared" si="981"/>
        <v>285-295</v>
      </c>
      <c r="AN2403" s="36" t="str">
        <f t="shared" si="982"/>
        <v>HWS-LTI</v>
      </c>
    </row>
    <row r="2404" spans="5:40" x14ac:dyDescent="0.3">
      <c r="E2404" s="12">
        <v>40990.916666666664</v>
      </c>
      <c r="F2404" s="16">
        <v>11.39</v>
      </c>
      <c r="G2404" s="16">
        <v>1903.750045776372</v>
      </c>
      <c r="H2404" s="29">
        <v>1.1999392808950349</v>
      </c>
      <c r="I2404" s="26">
        <v>287.7</v>
      </c>
      <c r="J2404" s="30">
        <v>7.9016681299385425E-2</v>
      </c>
      <c r="K2404" s="31">
        <v>0.2064654483046072</v>
      </c>
      <c r="L2404" s="111">
        <f t="shared" si="962"/>
        <v>1.1000000000000001</v>
      </c>
      <c r="M2404" s="112">
        <f t="shared" si="963"/>
        <v>0.08</v>
      </c>
      <c r="N2404" s="112" t="b">
        <f t="shared" si="964"/>
        <v>1</v>
      </c>
      <c r="O2404" s="112" t="b">
        <f t="shared" si="965"/>
        <v>1</v>
      </c>
      <c r="P2404" s="113">
        <f t="shared" si="966"/>
        <v>11</v>
      </c>
      <c r="Q2404" s="113">
        <f t="shared" si="967"/>
        <v>18</v>
      </c>
      <c r="R2404" s="114" t="str">
        <f t="shared" si="983"/>
        <v>1.1-0.08</v>
      </c>
      <c r="S2404" s="127">
        <f t="shared" si="968"/>
        <v>1.1887013215281341E-2</v>
      </c>
      <c r="T2404" s="112" t="b">
        <f t="shared" si="969"/>
        <v>1</v>
      </c>
      <c r="U2404" s="22">
        <f t="shared" si="970"/>
        <v>11.311793057063806</v>
      </c>
      <c r="V2404" s="22">
        <f t="shared" si="971"/>
        <v>1.106324057546946</v>
      </c>
      <c r="W2404" s="81">
        <f t="shared" si="972"/>
        <v>12</v>
      </c>
      <c r="X2404" s="22">
        <f t="shared" si="973"/>
        <v>0.31927702297917554</v>
      </c>
      <c r="Y2404" s="3">
        <f>IF(U2404&gt;'Power Curve'!$C$37,0,INDEX(Ci,$W2404,1)*POWER(1-X2404,3)+INDEX(Ci,$W2404,2)*3*X2404*POWER(1-X2404,2)+INDEX(Ci,$W2404,3)*3*POWER(X2404,2)*(1-X2404)+INDEX(Ci,$W2404,4)*POWER(X2404,3))</f>
        <v>1832.9207253891675</v>
      </c>
      <c r="Z2404" s="3">
        <f t="shared" si="974"/>
        <v>1854.7086782744316</v>
      </c>
      <c r="AA2404" s="3">
        <f t="shared" si="975"/>
        <v>1903.750045776372</v>
      </c>
      <c r="AB2404" s="3">
        <f t="shared" si="984"/>
        <v>-49.041367501940385</v>
      </c>
      <c r="AC2404" s="3">
        <f t="shared" si="985"/>
        <v>49.041367501940385</v>
      </c>
      <c r="AE2404" s="34">
        <f t="shared" si="976"/>
        <v>11</v>
      </c>
      <c r="AF2404" s="73" t="b">
        <f>COUNTIF('Power Curve'!$D$2:$D$31,AE2404)&gt;0</f>
        <v>1</v>
      </c>
      <c r="AG2404" s="73" t="b">
        <f t="shared" si="977"/>
        <v>0</v>
      </c>
      <c r="AH2404" s="73" t="b">
        <f t="shared" si="986"/>
        <v>1</v>
      </c>
      <c r="AI2404" s="34" t="str">
        <f t="shared" si="978"/>
        <v>Outer</v>
      </c>
      <c r="AJ2404" s="35" t="str">
        <f t="shared" si="987"/>
        <v>1.1-1.2</v>
      </c>
      <c r="AK2404" s="36" t="str">
        <f t="shared" si="979"/>
        <v>22-23</v>
      </c>
      <c r="AL2404" s="36" t="str">
        <f t="shared" si="980"/>
        <v>Mar</v>
      </c>
      <c r="AM2404" s="35" t="str">
        <f t="shared" si="981"/>
        <v>285-295</v>
      </c>
      <c r="AN2404" s="36" t="str">
        <f t="shared" si="982"/>
        <v>HWS-LTI</v>
      </c>
    </row>
    <row r="2405" spans="5:40" x14ac:dyDescent="0.3">
      <c r="E2405" s="12">
        <v>40990.923611111109</v>
      </c>
      <c r="F2405" s="16">
        <v>11.98</v>
      </c>
      <c r="G2405" s="16">
        <v>1951.800048828128</v>
      </c>
      <c r="H2405" s="29">
        <v>1.1994125681895444</v>
      </c>
      <c r="I2405" s="26">
        <v>287</v>
      </c>
      <c r="J2405" s="30">
        <v>9.098497495826377E-2</v>
      </c>
      <c r="K2405" s="31">
        <v>0.22532775016519571</v>
      </c>
      <c r="L2405" s="111">
        <f t="shared" si="962"/>
        <v>1.2000000000000002</v>
      </c>
      <c r="M2405" s="112">
        <f t="shared" si="963"/>
        <v>0.09</v>
      </c>
      <c r="N2405" s="112" t="b">
        <f t="shared" si="964"/>
        <v>1</v>
      </c>
      <c r="O2405" s="112" t="b">
        <f t="shared" si="965"/>
        <v>1</v>
      </c>
      <c r="P2405" s="113">
        <f t="shared" si="966"/>
        <v>12</v>
      </c>
      <c r="Q2405" s="113">
        <f t="shared" si="967"/>
        <v>17</v>
      </c>
      <c r="R2405" s="114" t="str">
        <f t="shared" si="983"/>
        <v>1.2-0.09</v>
      </c>
      <c r="S2405" s="127">
        <f t="shared" si="968"/>
        <v>1.4867427553726871E-2</v>
      </c>
      <c r="T2405" s="112" t="b">
        <f t="shared" si="969"/>
        <v>1</v>
      </c>
      <c r="U2405" s="22">
        <f t="shared" si="970"/>
        <v>11.896000860555406</v>
      </c>
      <c r="V2405" s="22">
        <f t="shared" si="971"/>
        <v>1.1966152568169983</v>
      </c>
      <c r="W2405" s="81">
        <f t="shared" si="972"/>
        <v>12</v>
      </c>
      <c r="X2405" s="22">
        <f t="shared" si="973"/>
        <v>0.88198853719528836</v>
      </c>
      <c r="Y2405" s="3">
        <f>IF(U2405&gt;'Power Curve'!$C$37,0,INDEX(Ci,$W2405,1)*POWER(1-X2405,3)+INDEX(Ci,$W2405,2)*3*X2405*POWER(1-X2405,2)+INDEX(Ci,$W2405,3)*3*POWER(X2405,2)*(1-X2405)+INDEX(Ci,$W2405,4)*POWER(X2405,3))</f>
        <v>1908.4369777002107</v>
      </c>
      <c r="Z2405" s="3">
        <f t="shared" si="974"/>
        <v>1936.8105262070219</v>
      </c>
      <c r="AA2405" s="3">
        <f t="shared" si="975"/>
        <v>1951.800048828128</v>
      </c>
      <c r="AB2405" s="3">
        <f t="shared" si="984"/>
        <v>-14.989522621106062</v>
      </c>
      <c r="AC2405" s="3">
        <f t="shared" si="985"/>
        <v>14.989522621106062</v>
      </c>
      <c r="AE2405" s="34">
        <f t="shared" si="976"/>
        <v>12</v>
      </c>
      <c r="AF2405" s="73" t="b">
        <f>COUNTIF('Power Curve'!$D$2:$D$31,AE2405)&gt;0</f>
        <v>1</v>
      </c>
      <c r="AG2405" s="73" t="b">
        <f t="shared" si="977"/>
        <v>0</v>
      </c>
      <c r="AH2405" s="73" t="b">
        <f t="shared" si="986"/>
        <v>1</v>
      </c>
      <c r="AI2405" s="34" t="str">
        <f t="shared" si="978"/>
        <v>Outer</v>
      </c>
      <c r="AJ2405" s="35" t="str">
        <f t="shared" si="987"/>
        <v>1.1-1.2</v>
      </c>
      <c r="AK2405" s="36" t="str">
        <f t="shared" si="979"/>
        <v>22-23</v>
      </c>
      <c r="AL2405" s="36" t="str">
        <f t="shared" si="980"/>
        <v>Mar</v>
      </c>
      <c r="AM2405" s="35" t="str">
        <f t="shared" si="981"/>
        <v>285-295</v>
      </c>
      <c r="AN2405" s="36" t="str">
        <f t="shared" si="982"/>
        <v>HWS-LTI</v>
      </c>
    </row>
    <row r="2406" spans="5:40" x14ac:dyDescent="0.3">
      <c r="E2406" s="12">
        <v>40990.930555555555</v>
      </c>
      <c r="F2406" s="16">
        <v>9.94</v>
      </c>
      <c r="G2406" s="16">
        <v>1654.710037231448</v>
      </c>
      <c r="H2406" s="29">
        <v>1.2002253191157224</v>
      </c>
      <c r="I2406" s="26">
        <v>290.2</v>
      </c>
      <c r="J2406" s="30">
        <v>0.14486921529175051</v>
      </c>
      <c r="K2406" s="31">
        <v>0.20456536383326082</v>
      </c>
      <c r="L2406" s="111">
        <f t="shared" si="962"/>
        <v>0.9</v>
      </c>
      <c r="M2406" s="112">
        <f t="shared" si="963"/>
        <v>0.14000000000000001</v>
      </c>
      <c r="N2406" s="112" t="b">
        <f t="shared" si="964"/>
        <v>1</v>
      </c>
      <c r="O2406" s="112" t="b">
        <f t="shared" si="965"/>
        <v>1</v>
      </c>
      <c r="P2406" s="113">
        <f t="shared" si="966"/>
        <v>9</v>
      </c>
      <c r="Q2406" s="113">
        <f t="shared" si="967"/>
        <v>12</v>
      </c>
      <c r="R2406" s="114" t="str">
        <f t="shared" si="983"/>
        <v>0.9-0.14</v>
      </c>
      <c r="S2406" s="127">
        <f t="shared" si="968"/>
        <v>2.6289869952386964E-3</v>
      </c>
      <c r="T2406" s="112" t="b">
        <f t="shared" si="969"/>
        <v>1</v>
      </c>
      <c r="U2406" s="22">
        <f t="shared" si="970"/>
        <v>9.8725335026181344</v>
      </c>
      <c r="V2406" s="22">
        <f t="shared" si="971"/>
        <v>0.88388185383946094</v>
      </c>
      <c r="W2406" s="81">
        <f t="shared" si="972"/>
        <v>10</v>
      </c>
      <c r="X2406" s="22">
        <f t="shared" si="973"/>
        <v>0.91773396463947521</v>
      </c>
      <c r="Y2406" s="3">
        <f>IF(U2406&gt;'Power Curve'!$C$37,0,INDEX(Ci,$W2406,1)*POWER(1-X2406,3)+INDEX(Ci,$W2406,2)*3*X2406*POWER(1-X2406,2)+INDEX(Ci,$W2406,3)*3*POWER(X2406,2)*(1-X2406)+INDEX(Ci,$W2406,4)*POWER(X2406,3))</f>
        <v>1495.885246846877</v>
      </c>
      <c r="Z2406" s="3">
        <f t="shared" si="974"/>
        <v>1499.8179097072068</v>
      </c>
      <c r="AA2406" s="3">
        <f t="shared" si="975"/>
        <v>1654.710037231448</v>
      </c>
      <c r="AB2406" s="3">
        <f t="shared" si="984"/>
        <v>-154.89212752424123</v>
      </c>
      <c r="AC2406" s="3">
        <f t="shared" si="985"/>
        <v>154.89212752424123</v>
      </c>
      <c r="AE2406" s="34">
        <f t="shared" si="976"/>
        <v>10</v>
      </c>
      <c r="AF2406" s="73" t="b">
        <f>COUNTIF('Power Curve'!$D$2:$D$31,AE2406)&gt;0</f>
        <v>1</v>
      </c>
      <c r="AG2406" s="73" t="b">
        <f t="shared" si="977"/>
        <v>0</v>
      </c>
      <c r="AH2406" s="73" t="b">
        <f t="shared" si="986"/>
        <v>1</v>
      </c>
      <c r="AI2406" s="34" t="str">
        <f t="shared" si="978"/>
        <v>Outer</v>
      </c>
      <c r="AJ2406" s="35" t="str">
        <f t="shared" si="987"/>
        <v>0.8-0.9</v>
      </c>
      <c r="AK2406" s="36" t="str">
        <f t="shared" si="979"/>
        <v>22-23</v>
      </c>
      <c r="AL2406" s="36" t="str">
        <f t="shared" si="980"/>
        <v>Mar</v>
      </c>
      <c r="AM2406" s="35" t="str">
        <f t="shared" si="981"/>
        <v>285-295</v>
      </c>
      <c r="AN2406" s="36" t="str">
        <f t="shared" si="982"/>
        <v>HWS-HTI</v>
      </c>
    </row>
    <row r="2407" spans="5:40" x14ac:dyDescent="0.3">
      <c r="E2407" s="12">
        <v>40990.9375</v>
      </c>
      <c r="F2407" s="16">
        <v>7.49</v>
      </c>
      <c r="G2407" s="16">
        <v>628.47000980377197</v>
      </c>
      <c r="H2407" s="29">
        <v>1.2018406968287874</v>
      </c>
      <c r="I2407" s="26">
        <v>302</v>
      </c>
      <c r="J2407" s="30">
        <v>0.13084112149532709</v>
      </c>
      <c r="K2407" s="31">
        <v>0.16623684526280449</v>
      </c>
      <c r="L2407" s="111">
        <f t="shared" si="962"/>
        <v>0.5</v>
      </c>
      <c r="M2407" s="112">
        <f t="shared" si="963"/>
        <v>0.13</v>
      </c>
      <c r="N2407" s="112" t="b">
        <f t="shared" si="964"/>
        <v>1</v>
      </c>
      <c r="O2407" s="112" t="b">
        <f t="shared" si="965"/>
        <v>1</v>
      </c>
      <c r="P2407" s="113">
        <f t="shared" si="966"/>
        <v>5</v>
      </c>
      <c r="Q2407" s="113">
        <f t="shared" si="967"/>
        <v>13</v>
      </c>
      <c r="R2407" s="114" t="str">
        <f t="shared" si="983"/>
        <v>0.5-0.13</v>
      </c>
      <c r="S2407" s="127">
        <f t="shared" si="968"/>
        <v>1.7080752491931649E-2</v>
      </c>
      <c r="T2407" s="112" t="b">
        <f t="shared" si="969"/>
        <v>1</v>
      </c>
      <c r="U2407" s="22">
        <f t="shared" si="970"/>
        <v>7.442498517555368</v>
      </c>
      <c r="V2407" s="22">
        <f t="shared" si="971"/>
        <v>0.50831211348652194</v>
      </c>
      <c r="W2407" s="81">
        <f t="shared" si="972"/>
        <v>8</v>
      </c>
      <c r="X2407" s="22">
        <f t="shared" si="973"/>
        <v>0.43014326991545382</v>
      </c>
      <c r="Y2407" s="3">
        <f>IF(U2407&gt;'Power Curve'!$C$37,0,INDEX(Ci,$W2407,1)*POWER(1-X2407,3)+INDEX(Ci,$W2407,2)*3*X2407*POWER(1-X2407,2)+INDEX(Ci,$W2407,3)*3*POWER(X2407,2)*(1-X2407)+INDEX(Ci,$W2407,4)*POWER(X2407,3))</f>
        <v>715.6380214268554</v>
      </c>
      <c r="Z2407" s="3">
        <f t="shared" si="974"/>
        <v>727.86165734466317</v>
      </c>
      <c r="AA2407" s="3">
        <f t="shared" si="975"/>
        <v>628.47000980377197</v>
      </c>
      <c r="AB2407" s="3">
        <f t="shared" si="984"/>
        <v>99.391647540891199</v>
      </c>
      <c r="AC2407" s="3">
        <f t="shared" si="985"/>
        <v>99.391647540891199</v>
      </c>
      <c r="AE2407" s="34">
        <f t="shared" si="976"/>
        <v>7</v>
      </c>
      <c r="AF2407" s="73" t="b">
        <f>COUNTIF('Power Curve'!$D$2:$D$31,AE2407)&gt;0</f>
        <v>1</v>
      </c>
      <c r="AG2407" s="73" t="b">
        <f t="shared" si="977"/>
        <v>0</v>
      </c>
      <c r="AH2407" s="73" t="b">
        <f t="shared" si="986"/>
        <v>1</v>
      </c>
      <c r="AI2407" s="34" t="str">
        <f t="shared" si="978"/>
        <v>Inner</v>
      </c>
      <c r="AJ2407" s="35" t="str">
        <f t="shared" si="987"/>
        <v>0.5-0.6</v>
      </c>
      <c r="AK2407" s="36" t="str">
        <f t="shared" si="979"/>
        <v>22-23</v>
      </c>
      <c r="AL2407" s="36" t="str">
        <f t="shared" si="980"/>
        <v>Mar</v>
      </c>
      <c r="AM2407" s="35" t="str">
        <f t="shared" si="981"/>
        <v>295-305</v>
      </c>
      <c r="AN2407" s="36" t="str">
        <f t="shared" si="982"/>
        <v>Inner-TI</v>
      </c>
    </row>
    <row r="2408" spans="5:40" x14ac:dyDescent="0.3">
      <c r="E2408" s="12">
        <v>40990.944444444445</v>
      </c>
      <c r="F2408" s="16">
        <v>8.01</v>
      </c>
      <c r="G2408" s="16">
        <v>820.58999252319313</v>
      </c>
      <c r="H2408" s="29">
        <v>1.201302040504691</v>
      </c>
      <c r="I2408" s="26">
        <v>302.5</v>
      </c>
      <c r="J2408" s="30">
        <v>0.16729088639201001</v>
      </c>
      <c r="K2408" s="31">
        <v>0.32155762754886985</v>
      </c>
      <c r="L2408" s="111">
        <f t="shared" si="962"/>
        <v>0.6</v>
      </c>
      <c r="M2408" s="112">
        <f t="shared" si="963"/>
        <v>0.17</v>
      </c>
      <c r="N2408" s="112" t="b">
        <f t="shared" si="964"/>
        <v>1</v>
      </c>
      <c r="O2408" s="112" t="b">
        <f t="shared" si="965"/>
        <v>1</v>
      </c>
      <c r="P2408" s="113">
        <f t="shared" si="966"/>
        <v>6</v>
      </c>
      <c r="Q2408" s="113">
        <f t="shared" si="967"/>
        <v>9</v>
      </c>
      <c r="R2408" s="114" t="str">
        <f t="shared" si="983"/>
        <v>0.6-0.17</v>
      </c>
      <c r="S2408" s="127">
        <f t="shared" si="968"/>
        <v>1.9645999686223482E-2</v>
      </c>
      <c r="T2408" s="112" t="b">
        <f t="shared" si="969"/>
        <v>1</v>
      </c>
      <c r="U2408" s="22">
        <f t="shared" si="970"/>
        <v>7.9580114212080364</v>
      </c>
      <c r="V2408" s="22">
        <f t="shared" si="971"/>
        <v>0.58798629454298168</v>
      </c>
      <c r="W2408" s="81">
        <f t="shared" si="972"/>
        <v>8</v>
      </c>
      <c r="X2408" s="22">
        <f t="shared" si="973"/>
        <v>0.9489972969640359</v>
      </c>
      <c r="Y2408" s="3">
        <f>IF(U2408&gt;'Power Curve'!$C$37,0,INDEX(Ci,$W2408,1)*POWER(1-X2408,3)+INDEX(Ci,$W2408,2)*3*X2408*POWER(1-X2408,2)+INDEX(Ci,$W2408,3)*3*POWER(X2408,2)*(1-X2408)+INDEX(Ci,$W2408,4)*POWER(X2408,3))</f>
        <v>865.62341203140477</v>
      </c>
      <c r="Z2408" s="3">
        <f t="shared" si="974"/>
        <v>882.62944931256141</v>
      </c>
      <c r="AA2408" s="3">
        <f t="shared" si="975"/>
        <v>820.58999252319313</v>
      </c>
      <c r="AB2408" s="3">
        <f t="shared" si="984"/>
        <v>62.039456789368273</v>
      </c>
      <c r="AC2408" s="3">
        <f t="shared" si="985"/>
        <v>62.039456789368273</v>
      </c>
      <c r="AE2408" s="34">
        <f t="shared" si="976"/>
        <v>8</v>
      </c>
      <c r="AF2408" s="73" t="b">
        <f>COUNTIF('Power Curve'!$D$2:$D$31,AE2408)&gt;0</f>
        <v>1</v>
      </c>
      <c r="AG2408" s="73" t="b">
        <f t="shared" si="977"/>
        <v>0</v>
      </c>
      <c r="AH2408" s="73" t="b">
        <f t="shared" si="986"/>
        <v>1</v>
      </c>
      <c r="AI2408" s="34" t="str">
        <f t="shared" si="978"/>
        <v>Outer</v>
      </c>
      <c r="AJ2408" s="35" t="str">
        <f t="shared" si="987"/>
        <v>0.5-0.6</v>
      </c>
      <c r="AK2408" s="36" t="str">
        <f t="shared" si="979"/>
        <v>22-23</v>
      </c>
      <c r="AL2408" s="36" t="str">
        <f t="shared" si="980"/>
        <v>Mar</v>
      </c>
      <c r="AM2408" s="35" t="str">
        <f t="shared" si="981"/>
        <v>295-305</v>
      </c>
      <c r="AN2408" s="36" t="str">
        <f t="shared" si="982"/>
        <v>HWS-HTI</v>
      </c>
    </row>
    <row r="2409" spans="5:40" x14ac:dyDescent="0.3">
      <c r="E2409" s="12">
        <v>40990.951388888891</v>
      </c>
      <c r="F2409" s="16">
        <v>8.4700000000000006</v>
      </c>
      <c r="G2409" s="16">
        <v>761.82000255584694</v>
      </c>
      <c r="H2409" s="29">
        <v>1.2012690617716739</v>
      </c>
      <c r="I2409" s="26">
        <v>305.5</v>
      </c>
      <c r="J2409" s="30">
        <v>0.12514757969303422</v>
      </c>
      <c r="K2409" s="31">
        <v>0.23465009852472543</v>
      </c>
      <c r="L2409" s="111">
        <f t="shared" si="962"/>
        <v>0.70000000000000007</v>
      </c>
      <c r="M2409" s="112">
        <f t="shared" si="963"/>
        <v>0.13</v>
      </c>
      <c r="N2409" s="112" t="b">
        <f t="shared" si="964"/>
        <v>1</v>
      </c>
      <c r="O2409" s="112" t="b">
        <f t="shared" si="965"/>
        <v>1</v>
      </c>
      <c r="P2409" s="113">
        <f t="shared" si="966"/>
        <v>7.0000000000000009</v>
      </c>
      <c r="Q2409" s="113">
        <f t="shared" si="967"/>
        <v>13</v>
      </c>
      <c r="R2409" s="114" t="str">
        <f t="shared" si="983"/>
        <v>0.7-0.13</v>
      </c>
      <c r="S2409" s="127">
        <f t="shared" si="968"/>
        <v>6.7771350788973393E-3</v>
      </c>
      <c r="T2409" s="112" t="b">
        <f t="shared" si="969"/>
        <v>1</v>
      </c>
      <c r="U2409" s="22">
        <f t="shared" si="970"/>
        <v>8.4149488047645029</v>
      </c>
      <c r="V2409" s="22">
        <f t="shared" si="971"/>
        <v>0.65860744014571493</v>
      </c>
      <c r="W2409" s="81">
        <f t="shared" si="972"/>
        <v>9</v>
      </c>
      <c r="X2409" s="22">
        <f t="shared" si="973"/>
        <v>0.40607962671389825</v>
      </c>
      <c r="Y2409" s="3">
        <f>IF(U2409&gt;'Power Curve'!$C$37,0,INDEX(Ci,$W2409,1)*POWER(1-X2409,3)+INDEX(Ci,$W2409,2)*3*X2409*POWER(1-X2409,2)+INDEX(Ci,$W2409,3)*3*POWER(X2409,2)*(1-X2409)+INDEX(Ci,$W2409,4)*POWER(X2409,3))</f>
        <v>1005.9081346511476</v>
      </c>
      <c r="Z2409" s="3">
        <f t="shared" si="974"/>
        <v>1012.7253099566402</v>
      </c>
      <c r="AA2409" s="3">
        <f t="shared" si="975"/>
        <v>761.82000255584694</v>
      </c>
      <c r="AB2409" s="3">
        <f t="shared" si="984"/>
        <v>250.90530740079328</v>
      </c>
      <c r="AC2409" s="3">
        <f t="shared" si="985"/>
        <v>250.90530740079328</v>
      </c>
      <c r="AE2409" s="34">
        <f t="shared" si="976"/>
        <v>8</v>
      </c>
      <c r="AF2409" s="73" t="b">
        <f>COUNTIF('Power Curve'!$D$2:$D$31,AE2409)&gt;0</f>
        <v>1</v>
      </c>
      <c r="AG2409" s="73" t="b">
        <f t="shared" si="977"/>
        <v>0</v>
      </c>
      <c r="AH2409" s="73" t="b">
        <f t="shared" si="986"/>
        <v>1</v>
      </c>
      <c r="AI2409" s="34" t="str">
        <f t="shared" si="978"/>
        <v>Inner</v>
      </c>
      <c r="AJ2409" s="35" t="str">
        <f t="shared" si="987"/>
        <v>0.6-0.7</v>
      </c>
      <c r="AK2409" s="36" t="str">
        <f t="shared" si="979"/>
        <v>22-23</v>
      </c>
      <c r="AL2409" s="36" t="str">
        <f t="shared" si="980"/>
        <v>Mar</v>
      </c>
      <c r="AM2409" s="35" t="str">
        <f t="shared" si="981"/>
        <v>305-315</v>
      </c>
      <c r="AN2409" s="36" t="str">
        <f t="shared" si="982"/>
        <v>Inner-TI</v>
      </c>
    </row>
    <row r="2410" spans="5:40" x14ac:dyDescent="0.3">
      <c r="E2410" s="12">
        <v>40990.958333333336</v>
      </c>
      <c r="F2410" s="16">
        <v>8.16</v>
      </c>
      <c r="G2410" s="16">
        <v>1003.0799789428715</v>
      </c>
      <c r="H2410" s="29">
        <v>1.2013679276467719</v>
      </c>
      <c r="I2410" s="26">
        <v>311.8</v>
      </c>
      <c r="J2410" s="30">
        <v>0.16666666666666669</v>
      </c>
      <c r="K2410" s="31">
        <v>0.26872106656085903</v>
      </c>
      <c r="L2410" s="111">
        <f t="shared" si="962"/>
        <v>0.6</v>
      </c>
      <c r="M2410" s="112">
        <f t="shared" si="963"/>
        <v>0.17</v>
      </c>
      <c r="N2410" s="112" t="b">
        <f t="shared" si="964"/>
        <v>1</v>
      </c>
      <c r="O2410" s="112" t="b">
        <f t="shared" si="965"/>
        <v>1</v>
      </c>
      <c r="P2410" s="113">
        <f t="shared" si="966"/>
        <v>6</v>
      </c>
      <c r="Q2410" s="113">
        <f t="shared" si="967"/>
        <v>9</v>
      </c>
      <c r="R2410" s="114" t="str">
        <f t="shared" si="983"/>
        <v>0.6-0.17</v>
      </c>
      <c r="S2410" s="127">
        <f t="shared" si="968"/>
        <v>1.9645999686223482E-2</v>
      </c>
      <c r="T2410" s="112" t="b">
        <f t="shared" si="969"/>
        <v>1</v>
      </c>
      <c r="U2410" s="22">
        <f t="shared" si="970"/>
        <v>8.1071860636662976</v>
      </c>
      <c r="V2410" s="22">
        <f t="shared" si="971"/>
        <v>0.6110417164112576</v>
      </c>
      <c r="W2410" s="81">
        <f t="shared" si="972"/>
        <v>9</v>
      </c>
      <c r="X2410" s="22">
        <f t="shared" si="973"/>
        <v>9.8455881606195242E-2</v>
      </c>
      <c r="Y2410" s="3">
        <f>IF(U2410&gt;'Power Curve'!$C$37,0,INDEX(Ci,$W2410,1)*POWER(1-X2410,3)+INDEX(Ci,$W2410,2)*3*X2410*POWER(1-X2410,2)+INDEX(Ci,$W2410,3)*3*POWER(X2410,2)*(1-X2410)+INDEX(Ci,$W2410,4)*POWER(X2410,3))</f>
        <v>910.41681683522506</v>
      </c>
      <c r="Z2410" s="3">
        <f t="shared" si="974"/>
        <v>928.30286533310243</v>
      </c>
      <c r="AA2410" s="3">
        <f t="shared" si="975"/>
        <v>1003.0799789428715</v>
      </c>
      <c r="AB2410" s="3">
        <f t="shared" si="984"/>
        <v>-74.777113609769117</v>
      </c>
      <c r="AC2410" s="3">
        <f t="shared" si="985"/>
        <v>74.777113609769117</v>
      </c>
      <c r="AE2410" s="34">
        <f t="shared" si="976"/>
        <v>8</v>
      </c>
      <c r="AF2410" s="73" t="b">
        <f>COUNTIF('Power Curve'!$D$2:$D$31,AE2410)&gt;0</f>
        <v>1</v>
      </c>
      <c r="AG2410" s="73" t="b">
        <f t="shared" si="977"/>
        <v>0</v>
      </c>
      <c r="AH2410" s="73" t="b">
        <f t="shared" si="986"/>
        <v>1</v>
      </c>
      <c r="AI2410" s="34" t="str">
        <f t="shared" si="978"/>
        <v>Outer</v>
      </c>
      <c r="AJ2410" s="35" t="str">
        <f t="shared" si="987"/>
        <v>0.6-0.7</v>
      </c>
      <c r="AK2410" s="36" t="str">
        <f t="shared" si="979"/>
        <v>23-24</v>
      </c>
      <c r="AL2410" s="36" t="str">
        <f t="shared" si="980"/>
        <v>Mar</v>
      </c>
      <c r="AM2410" s="35" t="str">
        <f t="shared" si="981"/>
        <v>305-315</v>
      </c>
      <c r="AN2410" s="36" t="str">
        <f t="shared" si="982"/>
        <v>HWS-HTI</v>
      </c>
    </row>
    <row r="2411" spans="5:40" x14ac:dyDescent="0.3">
      <c r="E2411" s="12">
        <v>40990.965277777781</v>
      </c>
      <c r="F2411" s="16">
        <v>9.81</v>
      </c>
      <c r="G2411" s="16">
        <v>1437.089981079102</v>
      </c>
      <c r="H2411" s="29">
        <v>1.2001712906434177</v>
      </c>
      <c r="I2411" s="26">
        <v>309</v>
      </c>
      <c r="J2411" s="30">
        <v>0.17125382262996941</v>
      </c>
      <c r="K2411" s="31">
        <v>0.1641268426845128</v>
      </c>
      <c r="L2411" s="111">
        <f t="shared" si="962"/>
        <v>0.9</v>
      </c>
      <c r="M2411" s="112">
        <f t="shared" si="963"/>
        <v>0.17</v>
      </c>
      <c r="N2411" s="112" t="b">
        <f t="shared" si="964"/>
        <v>1</v>
      </c>
      <c r="O2411" s="112" t="b">
        <f t="shared" si="965"/>
        <v>1</v>
      </c>
      <c r="P2411" s="113">
        <f t="shared" si="966"/>
        <v>9</v>
      </c>
      <c r="Q2411" s="113">
        <f t="shared" si="967"/>
        <v>9</v>
      </c>
      <c r="R2411" s="114" t="str">
        <f t="shared" si="983"/>
        <v>0.9-0.17</v>
      </c>
      <c r="S2411" s="127">
        <f t="shared" si="968"/>
        <v>-1.6365775779761892E-3</v>
      </c>
      <c r="T2411" s="112" t="b">
        <f t="shared" si="969"/>
        <v>1</v>
      </c>
      <c r="U2411" s="22">
        <f t="shared" si="970"/>
        <v>9.7432696581951959</v>
      </c>
      <c r="V2411" s="22">
        <f t="shared" si="971"/>
        <v>0.86390370999158872</v>
      </c>
      <c r="W2411" s="81">
        <f t="shared" si="972"/>
        <v>10</v>
      </c>
      <c r="X2411" s="22">
        <f t="shared" si="973"/>
        <v>0.78033487466362039</v>
      </c>
      <c r="Y2411" s="3">
        <f>IF(U2411&gt;'Power Curve'!$C$37,0,INDEX(Ci,$W2411,1)*POWER(1-X2411,3)+INDEX(Ci,$W2411,2)*3*X2411*POWER(1-X2411,2)+INDEX(Ci,$W2411,3)*3*POWER(X2411,2)*(1-X2411)+INDEX(Ci,$W2411,4)*POWER(X2411,3))</f>
        <v>1454.6278245270428</v>
      </c>
      <c r="Z2411" s="3">
        <f t="shared" si="974"/>
        <v>1452.2472132451214</v>
      </c>
      <c r="AA2411" s="3">
        <f t="shared" si="975"/>
        <v>1437.089981079102</v>
      </c>
      <c r="AB2411" s="3">
        <f t="shared" si="984"/>
        <v>15.157232166019412</v>
      </c>
      <c r="AC2411" s="3">
        <f t="shared" si="985"/>
        <v>15.157232166019412</v>
      </c>
      <c r="AE2411" s="34">
        <f t="shared" si="976"/>
        <v>10</v>
      </c>
      <c r="AF2411" s="73" t="b">
        <f>COUNTIF('Power Curve'!$D$2:$D$31,AE2411)&gt;0</f>
        <v>1</v>
      </c>
      <c r="AG2411" s="73" t="b">
        <f t="shared" si="977"/>
        <v>0</v>
      </c>
      <c r="AH2411" s="73" t="b">
        <f t="shared" si="986"/>
        <v>1</v>
      </c>
      <c r="AI2411" s="34" t="str">
        <f t="shared" si="978"/>
        <v>Outer</v>
      </c>
      <c r="AJ2411" s="35" t="str">
        <f t="shared" si="987"/>
        <v>0.8-0.9</v>
      </c>
      <c r="AK2411" s="36" t="str">
        <f t="shared" si="979"/>
        <v>23-24</v>
      </c>
      <c r="AL2411" s="36" t="str">
        <f t="shared" si="980"/>
        <v>Mar</v>
      </c>
      <c r="AM2411" s="35" t="str">
        <f t="shared" si="981"/>
        <v>305-315</v>
      </c>
      <c r="AN2411" s="36" t="str">
        <f t="shared" si="982"/>
        <v>HWS-HTI</v>
      </c>
    </row>
    <row r="2412" spans="5:40" x14ac:dyDescent="0.3">
      <c r="E2412" s="12">
        <v>40990.972222222219</v>
      </c>
      <c r="F2412" s="16">
        <v>9.1199999999999992</v>
      </c>
      <c r="G2412" s="16">
        <v>1160.6799545288141</v>
      </c>
      <c r="H2412" s="29">
        <v>1.2011043059574078</v>
      </c>
      <c r="I2412" s="26">
        <v>306.60000000000002</v>
      </c>
      <c r="J2412" s="30">
        <v>0.12938596491228072</v>
      </c>
      <c r="K2412" s="31">
        <v>0.19131330123669013</v>
      </c>
      <c r="L2412" s="111">
        <f t="shared" si="962"/>
        <v>0.8</v>
      </c>
      <c r="M2412" s="112">
        <f t="shared" si="963"/>
        <v>0.13</v>
      </c>
      <c r="N2412" s="112" t="b">
        <f t="shared" si="964"/>
        <v>1</v>
      </c>
      <c r="O2412" s="112" t="b">
        <f t="shared" si="965"/>
        <v>1</v>
      </c>
      <c r="P2412" s="113">
        <f t="shared" si="966"/>
        <v>8</v>
      </c>
      <c r="Q2412" s="113">
        <f t="shared" si="967"/>
        <v>13</v>
      </c>
      <c r="R2412" s="114" t="str">
        <f t="shared" si="983"/>
        <v>0.8-0.13</v>
      </c>
      <c r="S2412" s="127">
        <f t="shared" si="968"/>
        <v>5.5344116648088706E-3</v>
      </c>
      <c r="T2412" s="112" t="b">
        <f t="shared" si="969"/>
        <v>1</v>
      </c>
      <c r="U2412" s="22">
        <f t="shared" si="970"/>
        <v>9.0603098472742811</v>
      </c>
      <c r="V2412" s="22">
        <f t="shared" si="971"/>
        <v>0.75835006963836771</v>
      </c>
      <c r="W2412" s="81">
        <f t="shared" si="972"/>
        <v>10</v>
      </c>
      <c r="X2412" s="22">
        <f t="shared" si="973"/>
        <v>5.4392853292303325E-2</v>
      </c>
      <c r="Y2412" s="3">
        <f>IF(U2412&gt;'Power Curve'!$C$37,0,INDEX(Ci,$W2412,1)*POWER(1-X2412,3)+INDEX(Ci,$W2412,2)*3*X2412*POWER(1-X2412,2)+INDEX(Ci,$W2412,3)*3*POWER(X2412,2)*(1-X2412)+INDEX(Ci,$W2412,4)*POWER(X2412,3))</f>
        <v>1215.3294600820661</v>
      </c>
      <c r="Z2412" s="3">
        <f t="shared" si="974"/>
        <v>1222.0555936225301</v>
      </c>
      <c r="AA2412" s="3">
        <f t="shared" si="975"/>
        <v>1160.6799545288141</v>
      </c>
      <c r="AB2412" s="3">
        <f t="shared" si="984"/>
        <v>61.375639093716018</v>
      </c>
      <c r="AC2412" s="3">
        <f t="shared" si="985"/>
        <v>61.375639093716018</v>
      </c>
      <c r="AE2412" s="34">
        <f t="shared" si="976"/>
        <v>9</v>
      </c>
      <c r="AF2412" s="73" t="b">
        <f>COUNTIF('Power Curve'!$D$2:$D$31,AE2412)&gt;0</f>
        <v>1</v>
      </c>
      <c r="AG2412" s="73" t="b">
        <f t="shared" si="977"/>
        <v>0</v>
      </c>
      <c r="AH2412" s="73" t="b">
        <f t="shared" si="986"/>
        <v>1</v>
      </c>
      <c r="AI2412" s="34" t="str">
        <f t="shared" si="978"/>
        <v>Inner</v>
      </c>
      <c r="AJ2412" s="35" t="str">
        <f t="shared" si="987"/>
        <v>0.7-0.8</v>
      </c>
      <c r="AK2412" s="36" t="str">
        <f t="shared" si="979"/>
        <v>23-24</v>
      </c>
      <c r="AL2412" s="36" t="str">
        <f t="shared" si="980"/>
        <v>Mar</v>
      </c>
      <c r="AM2412" s="35" t="str">
        <f t="shared" si="981"/>
        <v>305-315</v>
      </c>
      <c r="AN2412" s="36" t="str">
        <f t="shared" si="982"/>
        <v>Inner-TI</v>
      </c>
    </row>
    <row r="2413" spans="5:40" x14ac:dyDescent="0.3">
      <c r="E2413" s="12">
        <v>40990.979166666664</v>
      </c>
      <c r="F2413" s="16">
        <v>7.56</v>
      </c>
      <c r="G2413" s="16">
        <v>832.4000167846682</v>
      </c>
      <c r="H2413" s="29">
        <v>1.2019503157493263</v>
      </c>
      <c r="I2413" s="26">
        <v>302.10000000000002</v>
      </c>
      <c r="J2413" s="30">
        <v>0.16534391534391535</v>
      </c>
      <c r="K2413" s="31">
        <v>0.26859381149579176</v>
      </c>
      <c r="L2413" s="111">
        <f t="shared" si="962"/>
        <v>0.5</v>
      </c>
      <c r="M2413" s="112">
        <f t="shared" si="963"/>
        <v>0.17</v>
      </c>
      <c r="N2413" s="112" t="b">
        <f t="shared" si="964"/>
        <v>1</v>
      </c>
      <c r="O2413" s="112" t="b">
        <f t="shared" si="965"/>
        <v>1</v>
      </c>
      <c r="P2413" s="113">
        <f t="shared" si="966"/>
        <v>5</v>
      </c>
      <c r="Q2413" s="113">
        <f t="shared" si="967"/>
        <v>9</v>
      </c>
      <c r="R2413" s="114" t="str">
        <f t="shared" si="983"/>
        <v>0.5-0.17</v>
      </c>
      <c r="S2413" s="127">
        <f t="shared" si="968"/>
        <v>4.3193780293402706E-2</v>
      </c>
      <c r="T2413" s="112" t="b">
        <f t="shared" si="969"/>
        <v>1</v>
      </c>
      <c r="U2413" s="22">
        <f t="shared" si="970"/>
        <v>7.5122829610033088</v>
      </c>
      <c r="V2413" s="22">
        <f t="shared" si="971"/>
        <v>0.51909752417711763</v>
      </c>
      <c r="W2413" s="81">
        <f t="shared" si="972"/>
        <v>8</v>
      </c>
      <c r="X2413" s="22">
        <f t="shared" si="973"/>
        <v>0.50037999774856279</v>
      </c>
      <c r="Y2413" s="3">
        <f>IF(U2413&gt;'Power Curve'!$C$37,0,INDEX(Ci,$W2413,1)*POWER(1-X2413,3)+INDEX(Ci,$W2413,2)*3*X2413*POWER(1-X2413,2)+INDEX(Ci,$W2413,3)*3*POWER(X2413,2)*(1-X2413)+INDEX(Ci,$W2413,4)*POWER(X2413,3))</f>
        <v>735.38895380216445</v>
      </c>
      <c r="Z2413" s="3">
        <f t="shared" si="974"/>
        <v>767.15318270289049</v>
      </c>
      <c r="AA2413" s="3">
        <f t="shared" si="975"/>
        <v>832.4000167846682</v>
      </c>
      <c r="AB2413" s="3">
        <f t="shared" si="984"/>
        <v>-65.246834081777706</v>
      </c>
      <c r="AC2413" s="3">
        <f t="shared" si="985"/>
        <v>65.246834081777706</v>
      </c>
      <c r="AE2413" s="34">
        <f t="shared" si="976"/>
        <v>8</v>
      </c>
      <c r="AF2413" s="73" t="b">
        <f>COUNTIF('Power Curve'!$D$2:$D$31,AE2413)&gt;0</f>
        <v>1</v>
      </c>
      <c r="AG2413" s="73" t="b">
        <f t="shared" si="977"/>
        <v>0</v>
      </c>
      <c r="AH2413" s="73" t="b">
        <f t="shared" si="986"/>
        <v>1</v>
      </c>
      <c r="AI2413" s="34" t="str">
        <f t="shared" si="978"/>
        <v>Outer</v>
      </c>
      <c r="AJ2413" s="35" t="str">
        <f t="shared" si="987"/>
        <v>0.5-0.6</v>
      </c>
      <c r="AK2413" s="36" t="str">
        <f t="shared" si="979"/>
        <v>23-24</v>
      </c>
      <c r="AL2413" s="36" t="str">
        <f t="shared" si="980"/>
        <v>Mar</v>
      </c>
      <c r="AM2413" s="35" t="str">
        <f t="shared" si="981"/>
        <v>295-305</v>
      </c>
      <c r="AN2413" s="36" t="str">
        <f t="shared" si="982"/>
        <v>HWS-HTI</v>
      </c>
    </row>
    <row r="2414" spans="5:40" x14ac:dyDescent="0.3">
      <c r="E2414" s="12">
        <v>40990.986111111109</v>
      </c>
      <c r="F2414" s="16">
        <v>7.23</v>
      </c>
      <c r="G2414" s="16">
        <v>498.37001037597634</v>
      </c>
      <c r="H2414" s="29">
        <v>1.2024449489887621</v>
      </c>
      <c r="I2414" s="26">
        <v>308.39999999999998</v>
      </c>
      <c r="J2414" s="30">
        <v>0.15076071922544951</v>
      </c>
      <c r="K2414" s="31">
        <v>0.31023548648261434</v>
      </c>
      <c r="L2414" s="111">
        <f t="shared" si="962"/>
        <v>0.5</v>
      </c>
      <c r="M2414" s="112">
        <f t="shared" si="963"/>
        <v>0.15000000000000002</v>
      </c>
      <c r="N2414" s="112" t="b">
        <f t="shared" si="964"/>
        <v>1</v>
      </c>
      <c r="O2414" s="112" t="b">
        <f t="shared" si="965"/>
        <v>1</v>
      </c>
      <c r="P2414" s="113">
        <f t="shared" si="966"/>
        <v>5</v>
      </c>
      <c r="Q2414" s="113">
        <f t="shared" si="967"/>
        <v>10.999999999999998</v>
      </c>
      <c r="R2414" s="114" t="str">
        <f t="shared" si="983"/>
        <v>0.5-0.15</v>
      </c>
      <c r="S2414" s="127">
        <f t="shared" si="968"/>
        <v>3.6961852981718626E-2</v>
      </c>
      <c r="T2414" s="112" t="b">
        <f t="shared" si="969"/>
        <v>1</v>
      </c>
      <c r="U2414" s="22">
        <f t="shared" si="970"/>
        <v>7.1853512291204815</v>
      </c>
      <c r="V2414" s="22">
        <f t="shared" si="971"/>
        <v>0.46856917112412705</v>
      </c>
      <c r="W2414" s="81">
        <f t="shared" si="972"/>
        <v>8</v>
      </c>
      <c r="X2414" s="22">
        <f t="shared" si="973"/>
        <v>0.17132936787012631</v>
      </c>
      <c r="Y2414" s="3">
        <f>IF(U2414&gt;'Power Curve'!$C$37,0,INDEX(Ci,$W2414,1)*POWER(1-X2414,3)+INDEX(Ci,$W2414,2)*3*X2414*POWER(1-X2414,2)+INDEX(Ci,$W2414,3)*3*POWER(X2414,2)*(1-X2414)+INDEX(Ci,$W2414,4)*POWER(X2414,3))</f>
        <v>644.95750434232605</v>
      </c>
      <c r="Z2414" s="3">
        <f t="shared" si="974"/>
        <v>668.79632879728319</v>
      </c>
      <c r="AA2414" s="3">
        <f t="shared" si="975"/>
        <v>498.37001037597634</v>
      </c>
      <c r="AB2414" s="3">
        <f t="shared" si="984"/>
        <v>170.42631842130686</v>
      </c>
      <c r="AC2414" s="3">
        <f t="shared" si="985"/>
        <v>170.42631842130686</v>
      </c>
      <c r="AE2414" s="34">
        <f t="shared" si="976"/>
        <v>7</v>
      </c>
      <c r="AF2414" s="73" t="b">
        <f>COUNTIF('Power Curve'!$D$2:$D$31,AE2414)&gt;0</f>
        <v>1</v>
      </c>
      <c r="AG2414" s="73" t="b">
        <f t="shared" si="977"/>
        <v>0</v>
      </c>
      <c r="AH2414" s="73" t="b">
        <f t="shared" si="986"/>
        <v>1</v>
      </c>
      <c r="AI2414" s="34" t="str">
        <f t="shared" si="978"/>
        <v>Outer</v>
      </c>
      <c r="AJ2414" s="35" t="str">
        <f t="shared" si="987"/>
        <v>0.4-0.5</v>
      </c>
      <c r="AK2414" s="36" t="str">
        <f t="shared" si="979"/>
        <v>23-24</v>
      </c>
      <c r="AL2414" s="36" t="str">
        <f t="shared" si="980"/>
        <v>Mar</v>
      </c>
      <c r="AM2414" s="35" t="str">
        <f t="shared" si="981"/>
        <v>305-315</v>
      </c>
      <c r="AN2414" s="36" t="str">
        <f t="shared" si="982"/>
        <v>LWS-HTI</v>
      </c>
    </row>
    <row r="2415" spans="5:40" x14ac:dyDescent="0.3">
      <c r="E2415" s="12">
        <v>40990.993055555555</v>
      </c>
      <c r="F2415" s="16">
        <v>7.96</v>
      </c>
      <c r="G2415" s="16">
        <v>701.37000751495384</v>
      </c>
      <c r="H2415" s="29">
        <v>1.2021809943962798</v>
      </c>
      <c r="I2415" s="26">
        <v>295.5</v>
      </c>
      <c r="J2415" s="30">
        <v>9.4221105527638196E-2</v>
      </c>
      <c r="K2415" s="31">
        <v>0.15649522718593778</v>
      </c>
      <c r="L2415" s="111">
        <f t="shared" si="962"/>
        <v>0.6</v>
      </c>
      <c r="M2415" s="112">
        <f t="shared" si="963"/>
        <v>0.09</v>
      </c>
      <c r="N2415" s="112" t="b">
        <f t="shared" si="964"/>
        <v>1</v>
      </c>
      <c r="O2415" s="112" t="b">
        <f t="shared" si="965"/>
        <v>1</v>
      </c>
      <c r="P2415" s="113">
        <f t="shared" si="966"/>
        <v>6</v>
      </c>
      <c r="Q2415" s="113">
        <f t="shared" si="967"/>
        <v>17</v>
      </c>
      <c r="R2415" s="114" t="str">
        <f t="shared" si="983"/>
        <v>0.6-0.09</v>
      </c>
      <c r="S2415" s="127">
        <f t="shared" si="968"/>
        <v>-2.6533940218358566E-2</v>
      </c>
      <c r="T2415" s="112" t="b">
        <f t="shared" si="969"/>
        <v>1</v>
      </c>
      <c r="U2415" s="22">
        <f t="shared" si="970"/>
        <v>7.9102642319293572</v>
      </c>
      <c r="V2415" s="22">
        <f t="shared" si="971"/>
        <v>0.58060681252309099</v>
      </c>
      <c r="W2415" s="81">
        <f t="shared" si="972"/>
        <v>8</v>
      </c>
      <c r="X2415" s="22">
        <f t="shared" si="973"/>
        <v>0.90094065034673776</v>
      </c>
      <c r="Y2415" s="3">
        <f>IF(U2415&gt;'Power Curve'!$C$37,0,INDEX(Ci,$W2415,1)*POWER(1-X2415,3)+INDEX(Ci,$W2415,2)*3*X2415*POWER(1-X2415,2)+INDEX(Ci,$W2415,3)*3*POWER(X2415,2)*(1-X2415)+INDEX(Ci,$W2415,4)*POWER(X2415,3))</f>
        <v>851.41793641191384</v>
      </c>
      <c r="Z2415" s="3">
        <f t="shared" si="974"/>
        <v>828.82646378632194</v>
      </c>
      <c r="AA2415" s="3">
        <f t="shared" si="975"/>
        <v>701.37000751495384</v>
      </c>
      <c r="AB2415" s="3">
        <f t="shared" si="984"/>
        <v>127.4564562713681</v>
      </c>
      <c r="AC2415" s="3">
        <f t="shared" si="985"/>
        <v>127.4564562713681</v>
      </c>
      <c r="AE2415" s="34">
        <f t="shared" si="976"/>
        <v>8</v>
      </c>
      <c r="AF2415" s="73" t="b">
        <f>COUNTIF('Power Curve'!$D$2:$D$31,AE2415)&gt;0</f>
        <v>1</v>
      </c>
      <c r="AG2415" s="73" t="b">
        <f t="shared" si="977"/>
        <v>0</v>
      </c>
      <c r="AH2415" s="73" t="b">
        <f t="shared" si="986"/>
        <v>1</v>
      </c>
      <c r="AI2415" s="34" t="str">
        <f t="shared" si="978"/>
        <v>Outer</v>
      </c>
      <c r="AJ2415" s="35" t="str">
        <f t="shared" si="987"/>
        <v>0.5-0.6</v>
      </c>
      <c r="AK2415" s="36" t="str">
        <f t="shared" si="979"/>
        <v>23-24</v>
      </c>
      <c r="AL2415" s="36" t="str">
        <f t="shared" si="980"/>
        <v>Mar</v>
      </c>
      <c r="AM2415" s="35" t="str">
        <f t="shared" si="981"/>
        <v>295-305</v>
      </c>
      <c r="AN2415" s="36" t="str">
        <f t="shared" si="982"/>
        <v>HWS-LTI</v>
      </c>
    </row>
    <row r="2416" spans="5:40" x14ac:dyDescent="0.3">
      <c r="E2416" s="12">
        <v>40991</v>
      </c>
      <c r="F2416" s="16">
        <v>9.09</v>
      </c>
      <c r="G2416" s="16">
        <v>1217.0600128173851</v>
      </c>
      <c r="H2416" s="29">
        <v>1.2018623670455255</v>
      </c>
      <c r="I2416" s="26">
        <v>294.2</v>
      </c>
      <c r="J2416" s="30">
        <v>0.11771177117711772</v>
      </c>
      <c r="K2416" s="31">
        <v>0.2772348611890848</v>
      </c>
      <c r="L2416" s="111">
        <f t="shared" si="962"/>
        <v>0.8</v>
      </c>
      <c r="M2416" s="112">
        <f t="shared" si="963"/>
        <v>0.12</v>
      </c>
      <c r="N2416" s="112" t="b">
        <f t="shared" si="964"/>
        <v>1</v>
      </c>
      <c r="O2416" s="112" t="b">
        <f t="shared" si="965"/>
        <v>1</v>
      </c>
      <c r="P2416" s="113">
        <f t="shared" si="966"/>
        <v>8</v>
      </c>
      <c r="Q2416" s="113">
        <f t="shared" si="967"/>
        <v>14</v>
      </c>
      <c r="R2416" s="114" t="str">
        <f t="shared" si="983"/>
        <v>0.8-0.12</v>
      </c>
      <c r="S2416" s="127">
        <f t="shared" si="968"/>
        <v>-1.2779651666675459E-3</v>
      </c>
      <c r="T2416" s="112" t="b">
        <f t="shared" si="969"/>
        <v>1</v>
      </c>
      <c r="U2416" s="22">
        <f t="shared" si="970"/>
        <v>9.0324056250779616</v>
      </c>
      <c r="V2416" s="22">
        <f t="shared" si="971"/>
        <v>0.75403738214644178</v>
      </c>
      <c r="W2416" s="81">
        <f t="shared" si="972"/>
        <v>10</v>
      </c>
      <c r="X2416" s="22">
        <f t="shared" si="973"/>
        <v>2.4732473366468648E-2</v>
      </c>
      <c r="Y2416" s="3">
        <f>IF(U2416&gt;'Power Curve'!$C$37,0,INDEX(Ci,$W2416,1)*POWER(1-X2416,3)+INDEX(Ci,$W2416,2)*3*X2416*POWER(1-X2416,2)+INDEX(Ci,$W2416,3)*3*POWER(X2416,2)*(1-X2416)+INDEX(Ci,$W2416,4)*POWER(X2416,3))</f>
        <v>1205.9949204475729</v>
      </c>
      <c r="Z2416" s="3">
        <f t="shared" si="974"/>
        <v>1204.453700948063</v>
      </c>
      <c r="AA2416" s="3">
        <f t="shared" si="975"/>
        <v>1217.0600128173851</v>
      </c>
      <c r="AB2416" s="3">
        <f t="shared" si="984"/>
        <v>-12.606311869322099</v>
      </c>
      <c r="AC2416" s="3">
        <f t="shared" si="985"/>
        <v>12.606311869322099</v>
      </c>
      <c r="AE2416" s="34">
        <f t="shared" si="976"/>
        <v>9</v>
      </c>
      <c r="AF2416" s="73" t="b">
        <f>COUNTIF('Power Curve'!$D$2:$D$31,AE2416)&gt;0</f>
        <v>1</v>
      </c>
      <c r="AG2416" s="73" t="b">
        <f t="shared" si="977"/>
        <v>0</v>
      </c>
      <c r="AH2416" s="73" t="b">
        <f t="shared" si="986"/>
        <v>1</v>
      </c>
      <c r="AI2416" s="34" t="str">
        <f t="shared" si="978"/>
        <v>Inner</v>
      </c>
      <c r="AJ2416" s="35" t="str">
        <f t="shared" si="987"/>
        <v>0.7-0.8</v>
      </c>
      <c r="AK2416" s="36" t="str">
        <f t="shared" si="979"/>
        <v>0-1</v>
      </c>
      <c r="AL2416" s="36" t="str">
        <f t="shared" si="980"/>
        <v>Mar</v>
      </c>
      <c r="AM2416" s="35" t="str">
        <f t="shared" si="981"/>
        <v>285-295</v>
      </c>
      <c r="AN2416" s="36" t="str">
        <f t="shared" si="982"/>
        <v>Inner-TI</v>
      </c>
    </row>
    <row r="2417" spans="5:40" x14ac:dyDescent="0.3">
      <c r="E2417" s="12">
        <v>40991.006944444445</v>
      </c>
      <c r="F2417" s="16">
        <v>9.66</v>
      </c>
      <c r="G2417" s="16">
        <v>1468.980041503911</v>
      </c>
      <c r="H2417" s="29">
        <v>1.202302239121984</v>
      </c>
      <c r="I2417" s="26">
        <v>287.60000000000002</v>
      </c>
      <c r="J2417" s="30">
        <v>0.10662525879917184</v>
      </c>
      <c r="K2417" s="31">
        <v>0.1619191922386462</v>
      </c>
      <c r="L2417" s="111">
        <f t="shared" si="962"/>
        <v>0.8</v>
      </c>
      <c r="M2417" s="112">
        <f t="shared" si="963"/>
        <v>0.11</v>
      </c>
      <c r="N2417" s="112" t="b">
        <f t="shared" si="964"/>
        <v>1</v>
      </c>
      <c r="O2417" s="112" t="b">
        <f t="shared" si="965"/>
        <v>1</v>
      </c>
      <c r="P2417" s="113">
        <f t="shared" si="966"/>
        <v>8</v>
      </c>
      <c r="Q2417" s="113">
        <f t="shared" si="967"/>
        <v>15</v>
      </c>
      <c r="R2417" s="114" t="str">
        <f t="shared" si="983"/>
        <v>0.8-0.11</v>
      </c>
      <c r="S2417" s="127">
        <f t="shared" si="968"/>
        <v>-6.4327119838497289E-3</v>
      </c>
      <c r="T2417" s="112" t="b">
        <f t="shared" si="969"/>
        <v>1</v>
      </c>
      <c r="U2417" s="22">
        <f t="shared" si="970"/>
        <v>9.599964981240392</v>
      </c>
      <c r="V2417" s="22">
        <f t="shared" si="971"/>
        <v>0.84175551021417394</v>
      </c>
      <c r="W2417" s="81">
        <f t="shared" si="972"/>
        <v>10</v>
      </c>
      <c r="X2417" s="22">
        <f t="shared" si="973"/>
        <v>0.62801128959020758</v>
      </c>
      <c r="Y2417" s="3">
        <f>IF(U2417&gt;'Power Curve'!$C$37,0,INDEX(Ci,$W2417,1)*POWER(1-X2417,3)+INDEX(Ci,$W2417,2)*3*X2417*POWER(1-X2417,2)+INDEX(Ci,$W2417,3)*3*POWER(X2417,2)*(1-X2417)+INDEX(Ci,$W2417,4)*POWER(X2417,3))</f>
        <v>1405.8638657817814</v>
      </c>
      <c r="Z2417" s="3">
        <f t="shared" si="974"/>
        <v>1396.8203484447056</v>
      </c>
      <c r="AA2417" s="3">
        <f t="shared" si="975"/>
        <v>1468.980041503911</v>
      </c>
      <c r="AB2417" s="3">
        <f t="shared" si="984"/>
        <v>-72.159693059205438</v>
      </c>
      <c r="AC2417" s="3">
        <f t="shared" si="985"/>
        <v>72.159693059205438</v>
      </c>
      <c r="AE2417" s="34">
        <f t="shared" si="976"/>
        <v>10</v>
      </c>
      <c r="AF2417" s="73" t="b">
        <f>COUNTIF('Power Curve'!$D$2:$D$31,AE2417)&gt;0</f>
        <v>1</v>
      </c>
      <c r="AG2417" s="73" t="b">
        <f t="shared" si="977"/>
        <v>0</v>
      </c>
      <c r="AH2417" s="73" t="b">
        <f t="shared" si="986"/>
        <v>1</v>
      </c>
      <c r="AI2417" s="34" t="str">
        <f t="shared" si="978"/>
        <v>Inner</v>
      </c>
      <c r="AJ2417" s="35" t="str">
        <f t="shared" si="987"/>
        <v>0.8-0.9</v>
      </c>
      <c r="AK2417" s="36" t="str">
        <f t="shared" si="979"/>
        <v>0-1</v>
      </c>
      <c r="AL2417" s="36" t="str">
        <f t="shared" si="980"/>
        <v>Mar</v>
      </c>
      <c r="AM2417" s="35" t="str">
        <f t="shared" si="981"/>
        <v>285-295</v>
      </c>
      <c r="AN2417" s="36" t="str">
        <f t="shared" si="982"/>
        <v>Inner-TI</v>
      </c>
    </row>
    <row r="2418" spans="5:40" x14ac:dyDescent="0.3">
      <c r="E2418" s="12">
        <v>40991.013888888891</v>
      </c>
      <c r="F2418" s="16">
        <v>9.57</v>
      </c>
      <c r="G2418" s="16">
        <v>1425.6300354003911</v>
      </c>
      <c r="H2418" s="29">
        <v>1.2024782781003147</v>
      </c>
      <c r="I2418" s="26">
        <v>279.7</v>
      </c>
      <c r="J2418" s="30">
        <v>0.14002089864158829</v>
      </c>
      <c r="K2418" s="31">
        <v>0.18658226078125953</v>
      </c>
      <c r="L2418" s="111">
        <f t="shared" si="962"/>
        <v>0.8</v>
      </c>
      <c r="M2418" s="112">
        <f t="shared" si="963"/>
        <v>0.14000000000000001</v>
      </c>
      <c r="N2418" s="112" t="b">
        <f t="shared" si="964"/>
        <v>1</v>
      </c>
      <c r="O2418" s="112" t="b">
        <f t="shared" si="965"/>
        <v>1</v>
      </c>
      <c r="P2418" s="113">
        <f t="shared" si="966"/>
        <v>8</v>
      </c>
      <c r="Q2418" s="113">
        <f t="shared" si="967"/>
        <v>12</v>
      </c>
      <c r="R2418" s="114" t="str">
        <f t="shared" si="983"/>
        <v>0.8-0.14</v>
      </c>
      <c r="S2418" s="127">
        <f t="shared" si="968"/>
        <v>-7.2881878221121429E-3</v>
      </c>
      <c r="T2418" s="112" t="b">
        <f t="shared" si="969"/>
        <v>1</v>
      </c>
      <c r="U2418" s="22">
        <f t="shared" si="970"/>
        <v>9.5109884624726586</v>
      </c>
      <c r="V2418" s="22">
        <f t="shared" si="971"/>
        <v>0.82800390241571953</v>
      </c>
      <c r="W2418" s="81">
        <f t="shared" si="972"/>
        <v>10</v>
      </c>
      <c r="X2418" s="22">
        <f t="shared" si="973"/>
        <v>0.53343501605848298</v>
      </c>
      <c r="Y2418" s="3">
        <f>IF(U2418&gt;'Power Curve'!$C$37,0,INDEX(Ci,$W2418,1)*POWER(1-X2418,3)+INDEX(Ci,$W2418,2)*3*X2418*POWER(1-X2418,2)+INDEX(Ci,$W2418,3)*3*POWER(X2418,2)*(1-X2418)+INDEX(Ci,$W2418,4)*POWER(X2418,3))</f>
        <v>1374.5264176566536</v>
      </c>
      <c r="Z2418" s="3">
        <f t="shared" si="974"/>
        <v>1364.5086109583169</v>
      </c>
      <c r="AA2418" s="3">
        <f t="shared" si="975"/>
        <v>1425.6300354003911</v>
      </c>
      <c r="AB2418" s="3">
        <f t="shared" si="984"/>
        <v>-61.121424442074158</v>
      </c>
      <c r="AC2418" s="3">
        <f t="shared" si="985"/>
        <v>61.121424442074158</v>
      </c>
      <c r="AE2418" s="34">
        <f t="shared" si="976"/>
        <v>10</v>
      </c>
      <c r="AF2418" s="73" t="b">
        <f>COUNTIF('Power Curve'!$D$2:$D$31,AE2418)&gt;0</f>
        <v>1</v>
      </c>
      <c r="AG2418" s="73" t="b">
        <f t="shared" si="977"/>
        <v>0</v>
      </c>
      <c r="AH2418" s="73" t="b">
        <f t="shared" si="986"/>
        <v>1</v>
      </c>
      <c r="AI2418" s="34" t="str">
        <f t="shared" si="978"/>
        <v>Outer</v>
      </c>
      <c r="AJ2418" s="35" t="str">
        <f t="shared" si="987"/>
        <v>0.8-0.9</v>
      </c>
      <c r="AK2418" s="36" t="str">
        <f t="shared" si="979"/>
        <v>0-1</v>
      </c>
      <c r="AL2418" s="36" t="str">
        <f t="shared" si="980"/>
        <v>Mar</v>
      </c>
      <c r="AM2418" s="35" t="str">
        <f t="shared" si="981"/>
        <v>275-285</v>
      </c>
      <c r="AN2418" s="36" t="str">
        <f t="shared" si="982"/>
        <v>HWS-HTI</v>
      </c>
    </row>
    <row r="2419" spans="5:40" x14ac:dyDescent="0.3">
      <c r="E2419" s="12">
        <v>40991.020833333336</v>
      </c>
      <c r="F2419" s="16">
        <v>7.27</v>
      </c>
      <c r="G2419" s="16">
        <v>702.04000473022506</v>
      </c>
      <c r="H2419" s="29">
        <v>1.20383124143317</v>
      </c>
      <c r="I2419" s="26">
        <v>276.2</v>
      </c>
      <c r="J2419" s="30">
        <v>0.11691884456671252</v>
      </c>
      <c r="K2419" s="31">
        <v>0.24668265192661415</v>
      </c>
      <c r="L2419" s="111">
        <f t="shared" si="962"/>
        <v>0.5</v>
      </c>
      <c r="M2419" s="112">
        <f t="shared" si="963"/>
        <v>0.12</v>
      </c>
      <c r="N2419" s="112" t="b">
        <f t="shared" si="964"/>
        <v>1</v>
      </c>
      <c r="O2419" s="112" t="b">
        <f t="shared" si="965"/>
        <v>1</v>
      </c>
      <c r="P2419" s="113">
        <f t="shared" si="966"/>
        <v>5</v>
      </c>
      <c r="Q2419" s="113">
        <f t="shared" si="967"/>
        <v>14</v>
      </c>
      <c r="R2419" s="114" t="str">
        <f t="shared" si="983"/>
        <v>0.5-0.12</v>
      </c>
      <c r="S2419" s="127">
        <f t="shared" si="968"/>
        <v>-3.7124310330351562E-3</v>
      </c>
      <c r="T2419" s="112" t="b">
        <f t="shared" si="969"/>
        <v>1</v>
      </c>
      <c r="U2419" s="22">
        <f t="shared" si="970"/>
        <v>7.2278797381384612</v>
      </c>
      <c r="V2419" s="22">
        <f t="shared" si="971"/>
        <v>0.47514208928689489</v>
      </c>
      <c r="W2419" s="81">
        <f t="shared" si="972"/>
        <v>8</v>
      </c>
      <c r="X2419" s="22">
        <f t="shared" si="973"/>
        <v>0.21413351110689371</v>
      </c>
      <c r="Y2419" s="3">
        <f>IF(U2419&gt;'Power Curve'!$C$37,0,INDEX(Ci,$W2419,1)*POWER(1-X2419,3)+INDEX(Ci,$W2419,2)*3*X2419*POWER(1-X2419,2)+INDEX(Ci,$W2419,3)*3*POWER(X2419,2)*(1-X2419)+INDEX(Ci,$W2419,4)*POWER(X2419,3))</f>
        <v>656.39491288869783</v>
      </c>
      <c r="Z2419" s="3">
        <f t="shared" si="974"/>
        <v>653.95809204416344</v>
      </c>
      <c r="AA2419" s="3">
        <f t="shared" si="975"/>
        <v>702.04000473022506</v>
      </c>
      <c r="AB2419" s="3">
        <f t="shared" si="984"/>
        <v>-48.081912686061628</v>
      </c>
      <c r="AC2419" s="3">
        <f t="shared" si="985"/>
        <v>48.081912686061628</v>
      </c>
      <c r="AE2419" s="34">
        <f t="shared" si="976"/>
        <v>7</v>
      </c>
      <c r="AF2419" s="73" t="b">
        <f>COUNTIF('Power Curve'!$D$2:$D$31,AE2419)&gt;0</f>
        <v>1</v>
      </c>
      <c r="AG2419" s="73" t="b">
        <f t="shared" si="977"/>
        <v>0</v>
      </c>
      <c r="AH2419" s="73" t="b">
        <f t="shared" si="986"/>
        <v>1</v>
      </c>
      <c r="AI2419" s="34" t="str">
        <f t="shared" si="978"/>
        <v>Inner</v>
      </c>
      <c r="AJ2419" s="35" t="str">
        <f t="shared" si="987"/>
        <v>0.4-0.5</v>
      </c>
      <c r="AK2419" s="36" t="str">
        <f t="shared" si="979"/>
        <v>0-1</v>
      </c>
      <c r="AL2419" s="36" t="str">
        <f t="shared" si="980"/>
        <v>Mar</v>
      </c>
      <c r="AM2419" s="35" t="str">
        <f t="shared" si="981"/>
        <v>275-285</v>
      </c>
      <c r="AN2419" s="36" t="str">
        <f t="shared" si="982"/>
        <v>Inner-TI</v>
      </c>
    </row>
    <row r="2420" spans="5:40" x14ac:dyDescent="0.3">
      <c r="E2420" s="12">
        <v>40991.027777777781</v>
      </c>
      <c r="F2420" s="16">
        <v>6.07</v>
      </c>
      <c r="G2420" s="16">
        <v>485.5900230407712</v>
      </c>
      <c r="H2420" s="29">
        <v>1.204282427385404</v>
      </c>
      <c r="I2420" s="26">
        <v>266.60000000000002</v>
      </c>
      <c r="J2420" s="30">
        <v>0.19934102141680393</v>
      </c>
      <c r="K2420" s="31">
        <v>-2.4931810629107772E-2</v>
      </c>
      <c r="L2420" s="111">
        <f t="shared" si="962"/>
        <v>0.30000000000000004</v>
      </c>
      <c r="M2420" s="112">
        <f t="shared" si="963"/>
        <v>0.2</v>
      </c>
      <c r="N2420" s="112" t="b">
        <f t="shared" si="964"/>
        <v>1</v>
      </c>
      <c r="O2420" s="112" t="b">
        <f t="shared" si="965"/>
        <v>1</v>
      </c>
      <c r="P2420" s="113">
        <f t="shared" si="966"/>
        <v>3.0000000000000004</v>
      </c>
      <c r="Q2420" s="113">
        <f t="shared" si="967"/>
        <v>6</v>
      </c>
      <c r="R2420" s="114" t="str">
        <f t="shared" si="983"/>
        <v>0.3-0.2</v>
      </c>
      <c r="S2420" s="127">
        <f t="shared" si="968"/>
        <v>3.3270699532487777E-2</v>
      </c>
      <c r="T2420" s="112" t="b">
        <f t="shared" si="969"/>
        <v>1</v>
      </c>
      <c r="U2420" s="22">
        <f t="shared" si="970"/>
        <v>6.0355860293408554</v>
      </c>
      <c r="V2420" s="22">
        <f t="shared" si="971"/>
        <v>0.290869253138409</v>
      </c>
      <c r="W2420" s="81">
        <f t="shared" si="972"/>
        <v>7</v>
      </c>
      <c r="X2420" s="22">
        <f t="shared" si="973"/>
        <v>4.2532077023444571E-3</v>
      </c>
      <c r="Y2420" s="3">
        <f>IF(U2420&gt;'Power Curve'!$C$37,0,INDEX(Ci,$W2420,1)*POWER(1-X2420,3)+INDEX(Ci,$W2420,2)*3*X2420*POWER(1-X2420,2)+INDEX(Ci,$W2420,3)*3*POWER(X2420,2)*(1-X2420)+INDEX(Ci,$W2420,4)*POWER(X2420,3))</f>
        <v>369.82753723312248</v>
      </c>
      <c r="Z2420" s="3">
        <f t="shared" si="974"/>
        <v>382.13195810324567</v>
      </c>
      <c r="AA2420" s="3">
        <f t="shared" si="975"/>
        <v>485.5900230407712</v>
      </c>
      <c r="AB2420" s="3">
        <f t="shared" si="984"/>
        <v>-103.45806493752553</v>
      </c>
      <c r="AC2420" s="3">
        <f t="shared" si="985"/>
        <v>103.45806493752553</v>
      </c>
      <c r="AE2420" s="34">
        <f t="shared" si="976"/>
        <v>6</v>
      </c>
      <c r="AF2420" s="73" t="b">
        <f>COUNTIF('Power Curve'!$D$2:$D$31,AE2420)&gt;0</f>
        <v>1</v>
      </c>
      <c r="AG2420" s="73" t="b">
        <f t="shared" si="977"/>
        <v>0</v>
      </c>
      <c r="AH2420" s="73" t="b">
        <f t="shared" si="986"/>
        <v>1</v>
      </c>
      <c r="AI2420" s="34" t="str">
        <f t="shared" si="978"/>
        <v>Outer</v>
      </c>
      <c r="AJ2420" s="35" t="str">
        <f t="shared" si="987"/>
        <v>0.2-0.3</v>
      </c>
      <c r="AK2420" s="36" t="str">
        <f t="shared" si="979"/>
        <v>0-1</v>
      </c>
      <c r="AL2420" s="36" t="str">
        <f t="shared" si="980"/>
        <v>Mar</v>
      </c>
      <c r="AM2420" s="35" t="str">
        <f t="shared" si="981"/>
        <v>265-275</v>
      </c>
      <c r="AN2420" s="36" t="str">
        <f t="shared" si="982"/>
        <v>LWS-HTI</v>
      </c>
    </row>
    <row r="2421" spans="5:40" x14ac:dyDescent="0.3">
      <c r="E2421" s="12">
        <v>40991.041666666664</v>
      </c>
      <c r="F2421" s="16">
        <v>12.84</v>
      </c>
      <c r="G2421" s="16">
        <v>1977.989974975588</v>
      </c>
      <c r="H2421" s="29">
        <v>1.2022582374061275</v>
      </c>
      <c r="I2421" s="26">
        <v>268</v>
      </c>
      <c r="J2421" s="30">
        <v>8.4890965732087237E-2</v>
      </c>
      <c r="K2421" s="31">
        <v>0.15009783875444241</v>
      </c>
      <c r="L2421" s="111">
        <f t="shared" si="962"/>
        <v>1.3000000000000003</v>
      </c>
      <c r="M2421" s="112">
        <f t="shared" si="963"/>
        <v>0.08</v>
      </c>
      <c r="N2421" s="112" t="b">
        <f t="shared" si="964"/>
        <v>1</v>
      </c>
      <c r="O2421" s="112" t="b">
        <f t="shared" si="965"/>
        <v>1</v>
      </c>
      <c r="P2421" s="113">
        <f t="shared" si="966"/>
        <v>13.000000000000002</v>
      </c>
      <c r="Q2421" s="113">
        <f t="shared" si="967"/>
        <v>18</v>
      </c>
      <c r="R2421" s="114" t="str">
        <f t="shared" si="983"/>
        <v>1.3-0.08</v>
      </c>
      <c r="S2421" s="127">
        <f t="shared" si="968"/>
        <v>3.2668659250828534E-2</v>
      </c>
      <c r="T2421" s="112" t="b">
        <f t="shared" si="969"/>
        <v>1</v>
      </c>
      <c r="U2421" s="22">
        <f t="shared" si="970"/>
        <v>12.76004623317583</v>
      </c>
      <c r="V2421" s="22">
        <f t="shared" si="971"/>
        <v>1.3301562544746222</v>
      </c>
      <c r="W2421" s="81">
        <f t="shared" si="972"/>
        <v>13</v>
      </c>
      <c r="X2421" s="22">
        <f t="shared" si="973"/>
        <v>0.7633893614177607</v>
      </c>
      <c r="Y2421" s="3">
        <f>IF(U2421&gt;'Power Curve'!$C$37,0,INDEX(Ci,$W2421,1)*POWER(1-X2421,3)+INDEX(Ci,$W2421,2)*3*X2421*POWER(1-X2421,2)+INDEX(Ci,$W2421,3)*3*POWER(X2421,2)*(1-X2421)+INDEX(Ci,$W2421,4)*POWER(X2421,3))</f>
        <v>1946.7367110527589</v>
      </c>
      <c r="Z2421" s="3">
        <f t="shared" si="974"/>
        <v>2010.3339893172201</v>
      </c>
      <c r="AA2421" s="3">
        <f t="shared" si="975"/>
        <v>1977.989974975588</v>
      </c>
      <c r="AB2421" s="3">
        <f t="shared" si="984"/>
        <v>32.344014341632146</v>
      </c>
      <c r="AC2421" s="3">
        <f t="shared" si="985"/>
        <v>32.344014341632146</v>
      </c>
      <c r="AE2421" s="34">
        <f t="shared" si="976"/>
        <v>13</v>
      </c>
      <c r="AF2421" s="73" t="b">
        <f>COUNTIF('Power Curve'!$D$2:$D$31,AE2421)&gt;0</f>
        <v>1</v>
      </c>
      <c r="AG2421" s="73" t="b">
        <f t="shared" si="977"/>
        <v>0</v>
      </c>
      <c r="AH2421" s="73" t="b">
        <f t="shared" si="986"/>
        <v>1</v>
      </c>
      <c r="AI2421" s="34" t="str">
        <f t="shared" si="978"/>
        <v>Outer</v>
      </c>
      <c r="AJ2421" s="35" t="str">
        <f t="shared" si="987"/>
        <v>1.3-1.4</v>
      </c>
      <c r="AK2421" s="36" t="str">
        <f t="shared" si="979"/>
        <v>1-2</v>
      </c>
      <c r="AL2421" s="36" t="str">
        <f t="shared" si="980"/>
        <v>Mar</v>
      </c>
      <c r="AM2421" s="35" t="str">
        <f t="shared" si="981"/>
        <v>265-275</v>
      </c>
      <c r="AN2421" s="36" t="str">
        <f t="shared" si="982"/>
        <v>HWS-LTI</v>
      </c>
    </row>
    <row r="2422" spans="5:40" x14ac:dyDescent="0.3">
      <c r="E2422" s="12">
        <v>40991.048611111109</v>
      </c>
      <c r="F2422" s="16">
        <v>12.82</v>
      </c>
      <c r="G2422" s="16">
        <v>1972.609970092778</v>
      </c>
      <c r="H2422" s="29">
        <v>1.2027424332464842</v>
      </c>
      <c r="I2422" s="26">
        <v>271.8</v>
      </c>
      <c r="J2422" s="30">
        <v>8.8923556942277687E-2</v>
      </c>
      <c r="K2422" s="31">
        <v>0.19722646967312762</v>
      </c>
      <c r="L2422" s="111">
        <f t="shared" si="962"/>
        <v>1.3000000000000003</v>
      </c>
      <c r="M2422" s="112">
        <f t="shared" si="963"/>
        <v>0.09</v>
      </c>
      <c r="N2422" s="112" t="b">
        <f t="shared" si="964"/>
        <v>1</v>
      </c>
      <c r="O2422" s="112" t="b">
        <f t="shared" si="965"/>
        <v>1</v>
      </c>
      <c r="P2422" s="113">
        <f t="shared" si="966"/>
        <v>13.000000000000002</v>
      </c>
      <c r="Q2422" s="113">
        <f t="shared" si="967"/>
        <v>17</v>
      </c>
      <c r="R2422" s="114" t="str">
        <f t="shared" si="983"/>
        <v>1.3-0.09</v>
      </c>
      <c r="S2422" s="127">
        <f t="shared" si="968"/>
        <v>1.752914764645979E-2</v>
      </c>
      <c r="T2422" s="112" t="b">
        <f t="shared" si="969"/>
        <v>1</v>
      </c>
      <c r="U2422" s="22">
        <f t="shared" si="970"/>
        <v>12.741880861859093</v>
      </c>
      <c r="V2422" s="22">
        <f t="shared" si="971"/>
        <v>1.3273487377800979</v>
      </c>
      <c r="W2422" s="81">
        <f t="shared" si="972"/>
        <v>13</v>
      </c>
      <c r="X2422" s="22">
        <f t="shared" si="973"/>
        <v>0.7446883901953455</v>
      </c>
      <c r="Y2422" s="3">
        <f>IF(U2422&gt;'Power Curve'!$C$37,0,INDEX(Ci,$W2422,1)*POWER(1-X2422,3)+INDEX(Ci,$W2422,2)*3*X2422*POWER(1-X2422,2)+INDEX(Ci,$W2422,3)*3*POWER(X2422,2)*(1-X2422)+INDEX(Ci,$W2422,4)*POWER(X2422,3))</f>
        <v>1946.212847357001</v>
      </c>
      <c r="Z2422" s="3">
        <f t="shared" si="974"/>
        <v>1980.328299709759</v>
      </c>
      <c r="AA2422" s="3">
        <f t="shared" si="975"/>
        <v>1972.609970092778</v>
      </c>
      <c r="AB2422" s="3">
        <f t="shared" si="984"/>
        <v>7.7183296169810092</v>
      </c>
      <c r="AC2422" s="3">
        <f t="shared" si="985"/>
        <v>7.7183296169810092</v>
      </c>
      <c r="AE2422" s="34">
        <f t="shared" si="976"/>
        <v>13</v>
      </c>
      <c r="AF2422" s="73" t="b">
        <f>COUNTIF('Power Curve'!$D$2:$D$31,AE2422)&gt;0</f>
        <v>1</v>
      </c>
      <c r="AG2422" s="73" t="b">
        <f t="shared" si="977"/>
        <v>0</v>
      </c>
      <c r="AH2422" s="73" t="b">
        <f t="shared" si="986"/>
        <v>1</v>
      </c>
      <c r="AI2422" s="34" t="str">
        <f t="shared" si="978"/>
        <v>Outer</v>
      </c>
      <c r="AJ2422" s="35" t="str">
        <f t="shared" si="987"/>
        <v>1.3-1.4</v>
      </c>
      <c r="AK2422" s="36" t="str">
        <f t="shared" si="979"/>
        <v>1-2</v>
      </c>
      <c r="AL2422" s="36" t="str">
        <f t="shared" si="980"/>
        <v>Mar</v>
      </c>
      <c r="AM2422" s="35" t="str">
        <f t="shared" si="981"/>
        <v>265-275</v>
      </c>
      <c r="AN2422" s="36" t="str">
        <f t="shared" si="982"/>
        <v>HWS-LTI</v>
      </c>
    </row>
    <row r="2423" spans="5:40" x14ac:dyDescent="0.3">
      <c r="E2423" s="12">
        <v>40991.055555555555</v>
      </c>
      <c r="F2423" s="16">
        <v>11.34</v>
      </c>
      <c r="G2423" s="16">
        <v>1892.029983520508</v>
      </c>
      <c r="H2423" s="29">
        <v>1.2038649974909432</v>
      </c>
      <c r="I2423" s="26">
        <v>276.7</v>
      </c>
      <c r="J2423" s="30">
        <v>0.12786596119929453</v>
      </c>
      <c r="K2423" s="31">
        <v>0.22742920970662137</v>
      </c>
      <c r="L2423" s="111">
        <f t="shared" si="962"/>
        <v>1.1000000000000001</v>
      </c>
      <c r="M2423" s="112">
        <f t="shared" si="963"/>
        <v>0.13</v>
      </c>
      <c r="N2423" s="112" t="b">
        <f t="shared" si="964"/>
        <v>1</v>
      </c>
      <c r="O2423" s="112" t="b">
        <f t="shared" si="965"/>
        <v>1</v>
      </c>
      <c r="P2423" s="113">
        <f t="shared" si="966"/>
        <v>11</v>
      </c>
      <c r="Q2423" s="113">
        <f t="shared" si="967"/>
        <v>13</v>
      </c>
      <c r="R2423" s="114" t="str">
        <f t="shared" si="983"/>
        <v>1.1-0.13</v>
      </c>
      <c r="S2423" s="127">
        <f t="shared" si="968"/>
        <v>-4.3216784295225328E-3</v>
      </c>
      <c r="T2423" s="112" t="b">
        <f t="shared" si="969"/>
        <v>1</v>
      </c>
      <c r="U2423" s="22">
        <f t="shared" si="970"/>
        <v>11.274404722045281</v>
      </c>
      <c r="V2423" s="22">
        <f t="shared" si="971"/>
        <v>1.1005455698455546</v>
      </c>
      <c r="W2423" s="81">
        <f t="shared" si="972"/>
        <v>12</v>
      </c>
      <c r="X2423" s="22">
        <f t="shared" si="973"/>
        <v>0.28326441498840266</v>
      </c>
      <c r="Y2423" s="3">
        <f>IF(U2423&gt;'Power Curve'!$C$37,0,INDEX(Ci,$W2423,1)*POWER(1-X2423,3)+INDEX(Ci,$W2423,2)*3*X2423*POWER(1-X2423,2)+INDEX(Ci,$W2423,3)*3*POWER(X2423,2)*(1-X2423)+INDEX(Ci,$W2423,4)*POWER(X2423,3))</f>
        <v>1826.7792932453553</v>
      </c>
      <c r="Z2423" s="3">
        <f t="shared" si="974"/>
        <v>1818.8845405782383</v>
      </c>
      <c r="AA2423" s="3">
        <f t="shared" si="975"/>
        <v>1892.029983520508</v>
      </c>
      <c r="AB2423" s="3">
        <f t="shared" si="984"/>
        <v>-73.14544294226971</v>
      </c>
      <c r="AC2423" s="3">
        <f t="shared" si="985"/>
        <v>73.14544294226971</v>
      </c>
      <c r="AE2423" s="34">
        <f t="shared" si="976"/>
        <v>11</v>
      </c>
      <c r="AF2423" s="73" t="b">
        <f>COUNTIF('Power Curve'!$D$2:$D$31,AE2423)&gt;0</f>
        <v>1</v>
      </c>
      <c r="AG2423" s="73" t="b">
        <f t="shared" si="977"/>
        <v>0</v>
      </c>
      <c r="AH2423" s="73" t="b">
        <f t="shared" si="986"/>
        <v>1</v>
      </c>
      <c r="AI2423" s="34" t="str">
        <f t="shared" si="978"/>
        <v>Inner</v>
      </c>
      <c r="AJ2423" s="35" t="str">
        <f t="shared" si="987"/>
        <v>1.1-1.2</v>
      </c>
      <c r="AK2423" s="36" t="str">
        <f t="shared" si="979"/>
        <v>1-2</v>
      </c>
      <c r="AL2423" s="36" t="str">
        <f t="shared" si="980"/>
        <v>Mar</v>
      </c>
      <c r="AM2423" s="35" t="str">
        <f t="shared" si="981"/>
        <v>275-285</v>
      </c>
      <c r="AN2423" s="36" t="str">
        <f t="shared" si="982"/>
        <v>Inner-TI</v>
      </c>
    </row>
    <row r="2424" spans="5:40" x14ac:dyDescent="0.3">
      <c r="E2424" s="12">
        <v>40991.0625</v>
      </c>
      <c r="F2424" s="16">
        <v>12.86</v>
      </c>
      <c r="G2424" s="16">
        <v>1958.5200347900441</v>
      </c>
      <c r="H2424" s="29">
        <v>1.2036341802714581</v>
      </c>
      <c r="I2424" s="26">
        <v>281.39999999999998</v>
      </c>
      <c r="J2424" s="30">
        <v>0.12674961119751166</v>
      </c>
      <c r="K2424" s="31">
        <v>0.20136371452240986</v>
      </c>
      <c r="L2424" s="111">
        <f t="shared" si="962"/>
        <v>1.3000000000000003</v>
      </c>
      <c r="M2424" s="112">
        <f t="shared" si="963"/>
        <v>0.13</v>
      </c>
      <c r="N2424" s="112" t="b">
        <f t="shared" si="964"/>
        <v>1</v>
      </c>
      <c r="O2424" s="112" t="b">
        <f t="shared" si="965"/>
        <v>1</v>
      </c>
      <c r="P2424" s="113">
        <f t="shared" si="966"/>
        <v>13.000000000000002</v>
      </c>
      <c r="Q2424" s="113">
        <f t="shared" si="967"/>
        <v>13</v>
      </c>
      <c r="R2424" s="114" t="str">
        <f t="shared" si="983"/>
        <v>1.3-0.13</v>
      </c>
      <c r="S2424" s="127">
        <f t="shared" si="968"/>
        <v>-3.4559656700221307E-3</v>
      </c>
      <c r="T2424" s="112" t="b">
        <f t="shared" si="969"/>
        <v>1</v>
      </c>
      <c r="U2424" s="22">
        <f t="shared" si="970"/>
        <v>12.784795228289184</v>
      </c>
      <c r="V2424" s="22">
        <f t="shared" si="971"/>
        <v>1.33398129144975</v>
      </c>
      <c r="W2424" s="81">
        <f t="shared" si="972"/>
        <v>13</v>
      </c>
      <c r="X2424" s="22">
        <f t="shared" si="973"/>
        <v>0.78886807238537471</v>
      </c>
      <c r="Y2424" s="3">
        <f>IF(U2424&gt;'Power Curve'!$C$37,0,INDEX(Ci,$W2424,1)*POWER(1-X2424,3)+INDEX(Ci,$W2424,2)*3*X2424*POWER(1-X2424,2)+INDEX(Ci,$W2424,3)*3*POWER(X2424,2)*(1-X2424)+INDEX(Ci,$W2424,4)*POWER(X2424,3))</f>
        <v>1947.4442737673867</v>
      </c>
      <c r="Z2424" s="3">
        <f t="shared" si="974"/>
        <v>1940.7139732129654</v>
      </c>
      <c r="AA2424" s="3">
        <f t="shared" si="975"/>
        <v>1958.5200347900441</v>
      </c>
      <c r="AB2424" s="3">
        <f t="shared" si="984"/>
        <v>-17.806061577078708</v>
      </c>
      <c r="AC2424" s="3">
        <f t="shared" si="985"/>
        <v>17.806061577078708</v>
      </c>
      <c r="AE2424" s="34">
        <f t="shared" si="976"/>
        <v>13</v>
      </c>
      <c r="AF2424" s="73" t="b">
        <f>COUNTIF('Power Curve'!$D$2:$D$31,AE2424)&gt;0</f>
        <v>1</v>
      </c>
      <c r="AG2424" s="73" t="b">
        <f t="shared" si="977"/>
        <v>0</v>
      </c>
      <c r="AH2424" s="73" t="b">
        <f t="shared" si="986"/>
        <v>1</v>
      </c>
      <c r="AI2424" s="34" t="str">
        <f t="shared" si="978"/>
        <v>Inner</v>
      </c>
      <c r="AJ2424" s="35" t="str">
        <f t="shared" si="987"/>
        <v>1.3-1.4</v>
      </c>
      <c r="AK2424" s="36" t="str">
        <f t="shared" si="979"/>
        <v>1-2</v>
      </c>
      <c r="AL2424" s="36" t="str">
        <f t="shared" si="980"/>
        <v>Mar</v>
      </c>
      <c r="AM2424" s="35" t="str">
        <f t="shared" si="981"/>
        <v>275-285</v>
      </c>
      <c r="AN2424" s="36" t="str">
        <f t="shared" si="982"/>
        <v>Inner-TI</v>
      </c>
    </row>
    <row r="2425" spans="5:40" x14ac:dyDescent="0.3">
      <c r="E2425" s="12">
        <v>40991.069444444445</v>
      </c>
      <c r="F2425" s="16">
        <v>12.57</v>
      </c>
      <c r="G2425" s="16">
        <v>1934.3300323486351</v>
      </c>
      <c r="H2425" s="29">
        <v>1.2038546664609693</v>
      </c>
      <c r="I2425" s="26">
        <v>282.60000000000002</v>
      </c>
      <c r="J2425" s="30">
        <v>9.8647573587907711E-2</v>
      </c>
      <c r="K2425" s="31">
        <v>0.2402620069163075</v>
      </c>
      <c r="L2425" s="111">
        <f t="shared" si="962"/>
        <v>1.3000000000000003</v>
      </c>
      <c r="M2425" s="112">
        <f t="shared" si="963"/>
        <v>9.9999999999999992E-2</v>
      </c>
      <c r="N2425" s="112" t="b">
        <f t="shared" si="964"/>
        <v>1</v>
      </c>
      <c r="O2425" s="112" t="b">
        <f t="shared" si="965"/>
        <v>1</v>
      </c>
      <c r="P2425" s="113">
        <f t="shared" si="966"/>
        <v>13.000000000000002</v>
      </c>
      <c r="Q2425" s="113">
        <f t="shared" si="967"/>
        <v>16</v>
      </c>
      <c r="R2425" s="114" t="str">
        <f t="shared" si="983"/>
        <v>1.3-0.1</v>
      </c>
      <c r="S2425" s="127">
        <f t="shared" si="968"/>
        <v>6.7406043568055728E-3</v>
      </c>
      <c r="T2425" s="112" t="b">
        <f t="shared" si="969"/>
        <v>1</v>
      </c>
      <c r="U2425" s="22">
        <f t="shared" si="970"/>
        <v>12.497254141493199</v>
      </c>
      <c r="V2425" s="22">
        <f t="shared" si="971"/>
        <v>1.2895408895738152</v>
      </c>
      <c r="W2425" s="81">
        <f t="shared" si="972"/>
        <v>13</v>
      </c>
      <c r="X2425" s="22">
        <f t="shared" si="973"/>
        <v>0.49284893268966173</v>
      </c>
      <c r="Y2425" s="3">
        <f>IF(U2425&gt;'Power Curve'!$C$37,0,INDEX(Ci,$W2425,1)*POWER(1-X2425,3)+INDEX(Ci,$W2425,2)*3*X2425*POWER(1-X2425,2)+INDEX(Ci,$W2425,3)*3*POWER(X2425,2)*(1-X2425)+INDEX(Ci,$W2425,4)*POWER(X2425,3))</f>
        <v>1938.5558166357969</v>
      </c>
      <c r="Z2425" s="3">
        <f t="shared" si="974"/>
        <v>1951.6228544193232</v>
      </c>
      <c r="AA2425" s="3">
        <f t="shared" si="975"/>
        <v>1934.3300323486351</v>
      </c>
      <c r="AB2425" s="3">
        <f t="shared" si="984"/>
        <v>17.292822070688089</v>
      </c>
      <c r="AC2425" s="3">
        <f t="shared" si="985"/>
        <v>17.292822070688089</v>
      </c>
      <c r="AE2425" s="34">
        <f t="shared" si="976"/>
        <v>12</v>
      </c>
      <c r="AF2425" s="73" t="b">
        <f>COUNTIF('Power Curve'!$D$2:$D$31,AE2425)&gt;0</f>
        <v>1</v>
      </c>
      <c r="AG2425" s="73" t="b">
        <f t="shared" si="977"/>
        <v>0</v>
      </c>
      <c r="AH2425" s="73" t="b">
        <f t="shared" si="986"/>
        <v>1</v>
      </c>
      <c r="AI2425" s="34" t="str">
        <f t="shared" si="978"/>
        <v>Outer</v>
      </c>
      <c r="AJ2425" s="35" t="str">
        <f t="shared" si="987"/>
        <v>1.2-1.3</v>
      </c>
      <c r="AK2425" s="36" t="str">
        <f t="shared" si="979"/>
        <v>1-2</v>
      </c>
      <c r="AL2425" s="36" t="str">
        <f t="shared" si="980"/>
        <v>Mar</v>
      </c>
      <c r="AM2425" s="35" t="str">
        <f t="shared" si="981"/>
        <v>275-285</v>
      </c>
      <c r="AN2425" s="36" t="str">
        <f t="shared" si="982"/>
        <v>HWS-LTI</v>
      </c>
    </row>
    <row r="2426" spans="5:40" x14ac:dyDescent="0.3">
      <c r="E2426" s="12">
        <v>40991.076388888891</v>
      </c>
      <c r="F2426" s="16">
        <v>11.57</v>
      </c>
      <c r="G2426" s="16">
        <v>1892.840011596677</v>
      </c>
      <c r="H2426" s="29">
        <v>1.2045810721909127</v>
      </c>
      <c r="I2426" s="26">
        <v>287.7</v>
      </c>
      <c r="J2426" s="30">
        <v>0.11063094209161625</v>
      </c>
      <c r="K2426" s="31">
        <v>0.20428757716847482</v>
      </c>
      <c r="L2426" s="111">
        <f t="shared" si="962"/>
        <v>1.1000000000000001</v>
      </c>
      <c r="M2426" s="112">
        <f t="shared" si="963"/>
        <v>0.11</v>
      </c>
      <c r="N2426" s="112" t="b">
        <f t="shared" si="964"/>
        <v>1</v>
      </c>
      <c r="O2426" s="112" t="b">
        <f t="shared" si="965"/>
        <v>1</v>
      </c>
      <c r="P2426" s="113">
        <f t="shared" si="966"/>
        <v>11</v>
      </c>
      <c r="Q2426" s="113">
        <f t="shared" si="967"/>
        <v>15</v>
      </c>
      <c r="R2426" s="114" t="str">
        <f t="shared" si="983"/>
        <v>1.1-0.11</v>
      </c>
      <c r="S2426" s="127">
        <f t="shared" si="968"/>
        <v>5.1890265707928524E-3</v>
      </c>
      <c r="T2426" s="112" t="b">
        <f t="shared" si="969"/>
        <v>1</v>
      </c>
      <c r="U2426" s="22">
        <f t="shared" si="970"/>
        <v>11.50535458082325</v>
      </c>
      <c r="V2426" s="22">
        <f t="shared" si="971"/>
        <v>1.1362396150049698</v>
      </c>
      <c r="W2426" s="81">
        <f t="shared" si="972"/>
        <v>12</v>
      </c>
      <c r="X2426" s="22">
        <f t="shared" si="973"/>
        <v>0.50571633015323803</v>
      </c>
      <c r="Y2426" s="3">
        <f>IF(U2426&gt;'Power Curve'!$C$37,0,INDEX(Ci,$W2426,1)*POWER(1-X2426,3)+INDEX(Ci,$W2426,2)*3*X2426*POWER(1-X2426,2)+INDEX(Ci,$W2426,3)*3*POWER(X2426,2)*(1-X2426)+INDEX(Ci,$W2426,4)*POWER(X2426,3))</f>
        <v>1862.8102753186811</v>
      </c>
      <c r="Z2426" s="3">
        <f t="shared" si="974"/>
        <v>1872.4764473336556</v>
      </c>
      <c r="AA2426" s="3">
        <f t="shared" si="975"/>
        <v>1892.840011596677</v>
      </c>
      <c r="AB2426" s="3">
        <f t="shared" si="984"/>
        <v>-20.363564263021317</v>
      </c>
      <c r="AC2426" s="3">
        <f t="shared" si="985"/>
        <v>20.363564263021317</v>
      </c>
      <c r="AE2426" s="34">
        <f t="shared" si="976"/>
        <v>12</v>
      </c>
      <c r="AF2426" s="73" t="b">
        <f>COUNTIF('Power Curve'!$D$2:$D$31,AE2426)&gt;0</f>
        <v>1</v>
      </c>
      <c r="AG2426" s="73" t="b">
        <f t="shared" si="977"/>
        <v>0</v>
      </c>
      <c r="AH2426" s="73" t="b">
        <f t="shared" si="986"/>
        <v>1</v>
      </c>
      <c r="AI2426" s="34" t="str">
        <f t="shared" si="978"/>
        <v>Inner</v>
      </c>
      <c r="AJ2426" s="35" t="str">
        <f t="shared" si="987"/>
        <v>1.1-1.2</v>
      </c>
      <c r="AK2426" s="36" t="str">
        <f t="shared" si="979"/>
        <v>1-2</v>
      </c>
      <c r="AL2426" s="36" t="str">
        <f t="shared" si="980"/>
        <v>Mar</v>
      </c>
      <c r="AM2426" s="35" t="str">
        <f t="shared" si="981"/>
        <v>285-295</v>
      </c>
      <c r="AN2426" s="36" t="str">
        <f t="shared" si="982"/>
        <v>Inner-TI</v>
      </c>
    </row>
    <row r="2427" spans="5:40" x14ac:dyDescent="0.3">
      <c r="E2427" s="12">
        <v>40991.083333333336</v>
      </c>
      <c r="F2427" s="16">
        <v>9.91</v>
      </c>
      <c r="G2427" s="16">
        <v>1682.3200225830051</v>
      </c>
      <c r="H2427" s="29">
        <v>1.2057493965264536</v>
      </c>
      <c r="I2427" s="26">
        <v>292.3</v>
      </c>
      <c r="J2427" s="30">
        <v>0.11806256306760847</v>
      </c>
      <c r="K2427" s="31">
        <v>0.22482574302445857</v>
      </c>
      <c r="L2427" s="111">
        <f t="shared" si="962"/>
        <v>0.9</v>
      </c>
      <c r="M2427" s="112">
        <f t="shared" si="963"/>
        <v>0.12</v>
      </c>
      <c r="N2427" s="112" t="b">
        <f t="shared" si="964"/>
        <v>1</v>
      </c>
      <c r="O2427" s="112" t="b">
        <f t="shared" si="965"/>
        <v>1</v>
      </c>
      <c r="P2427" s="113">
        <f t="shared" si="966"/>
        <v>9</v>
      </c>
      <c r="Q2427" s="113">
        <f t="shared" si="967"/>
        <v>14</v>
      </c>
      <c r="R2427" s="114" t="str">
        <f t="shared" si="983"/>
        <v>0.9-0.12</v>
      </c>
      <c r="S2427" s="127">
        <f t="shared" si="968"/>
        <v>-6.8685837526370197E-3</v>
      </c>
      <c r="T2427" s="112" t="b">
        <f t="shared" si="969"/>
        <v>1</v>
      </c>
      <c r="U2427" s="22">
        <f t="shared" si="970"/>
        <v>9.8578145256102445</v>
      </c>
      <c r="V2427" s="22">
        <f t="shared" si="971"/>
        <v>0.88160698849509578</v>
      </c>
      <c r="W2427" s="81">
        <f t="shared" si="972"/>
        <v>10</v>
      </c>
      <c r="X2427" s="22">
        <f t="shared" si="973"/>
        <v>0.90208864590949378</v>
      </c>
      <c r="Y2427" s="3">
        <f>IF(U2427&gt;'Power Curve'!$C$37,0,INDEX(Ci,$W2427,1)*POWER(1-X2427,3)+INDEX(Ci,$W2427,2)*3*X2427*POWER(1-X2427,2)+INDEX(Ci,$W2427,3)*3*POWER(X2427,2)*(1-X2427)+INDEX(Ci,$W2427,4)*POWER(X2427,3))</f>
        <v>1491.3493650475443</v>
      </c>
      <c r="Z2427" s="3">
        <f t="shared" si="974"/>
        <v>1481.1059070292733</v>
      </c>
      <c r="AA2427" s="3">
        <f t="shared" si="975"/>
        <v>1682.3200225830051</v>
      </c>
      <c r="AB2427" s="3">
        <f t="shared" si="984"/>
        <v>-201.21411555373174</v>
      </c>
      <c r="AC2427" s="3">
        <f t="shared" si="985"/>
        <v>201.21411555373174</v>
      </c>
      <c r="AE2427" s="34">
        <f t="shared" si="976"/>
        <v>10</v>
      </c>
      <c r="AF2427" s="73" t="b">
        <f>COUNTIF('Power Curve'!$D$2:$D$31,AE2427)&gt;0</f>
        <v>1</v>
      </c>
      <c r="AG2427" s="73" t="b">
        <f t="shared" si="977"/>
        <v>0</v>
      </c>
      <c r="AH2427" s="73" t="b">
        <f t="shared" si="986"/>
        <v>1</v>
      </c>
      <c r="AI2427" s="34" t="str">
        <f t="shared" si="978"/>
        <v>Inner</v>
      </c>
      <c r="AJ2427" s="35" t="str">
        <f t="shared" si="987"/>
        <v>0.8-0.9</v>
      </c>
      <c r="AK2427" s="36" t="str">
        <f t="shared" si="979"/>
        <v>2-3</v>
      </c>
      <c r="AL2427" s="36" t="str">
        <f t="shared" si="980"/>
        <v>Mar</v>
      </c>
      <c r="AM2427" s="35" t="str">
        <f t="shared" si="981"/>
        <v>285-295</v>
      </c>
      <c r="AN2427" s="36" t="str">
        <f t="shared" si="982"/>
        <v>Inner-TI</v>
      </c>
    </row>
    <row r="2428" spans="5:40" x14ac:dyDescent="0.3">
      <c r="E2428" s="12">
        <v>40991.090277777781</v>
      </c>
      <c r="F2428" s="16">
        <v>9.73</v>
      </c>
      <c r="G2428" s="16">
        <v>1129.2200012207006</v>
      </c>
      <c r="H2428" s="29">
        <v>1.2057935955091006</v>
      </c>
      <c r="I2428" s="26">
        <v>295</v>
      </c>
      <c r="J2428" s="30">
        <v>0.11305241521068859</v>
      </c>
      <c r="K2428" s="31">
        <v>0.21335167389241563</v>
      </c>
      <c r="L2428" s="111">
        <f t="shared" si="962"/>
        <v>0.9</v>
      </c>
      <c r="M2428" s="112">
        <f t="shared" si="963"/>
        <v>0.11</v>
      </c>
      <c r="N2428" s="112" t="b">
        <f t="shared" si="964"/>
        <v>1</v>
      </c>
      <c r="O2428" s="112" t="b">
        <f t="shared" si="965"/>
        <v>1</v>
      </c>
      <c r="P2428" s="113">
        <f t="shared" si="966"/>
        <v>9</v>
      </c>
      <c r="Q2428" s="113">
        <f t="shared" si="967"/>
        <v>15</v>
      </c>
      <c r="R2428" s="114" t="str">
        <f t="shared" si="983"/>
        <v>0.9-0.11</v>
      </c>
      <c r="S2428" s="127">
        <f t="shared" si="968"/>
        <v>4.9096544614539309E-3</v>
      </c>
      <c r="T2428" s="112" t="b">
        <f t="shared" si="969"/>
        <v>1</v>
      </c>
      <c r="U2428" s="22">
        <f t="shared" si="970"/>
        <v>9.6788806578633455</v>
      </c>
      <c r="V2428" s="22">
        <f t="shared" si="971"/>
        <v>0.85395218242722581</v>
      </c>
      <c r="W2428" s="81">
        <f t="shared" si="972"/>
        <v>10</v>
      </c>
      <c r="X2428" s="22">
        <f t="shared" si="973"/>
        <v>0.71189353989173509</v>
      </c>
      <c r="Y2428" s="3">
        <f>IF(U2428&gt;'Power Curve'!$C$37,0,INDEX(Ci,$W2428,1)*POWER(1-X2428,3)+INDEX(Ci,$W2428,2)*3*X2428*POWER(1-X2428,2)+INDEX(Ci,$W2428,3)*3*POWER(X2428,2)*(1-X2428)+INDEX(Ci,$W2428,4)*POWER(X2428,3))</f>
        <v>1433.039809203643</v>
      </c>
      <c r="Z2428" s="3">
        <f t="shared" si="974"/>
        <v>1440.0755394963408</v>
      </c>
      <c r="AA2428" s="3">
        <f t="shared" si="975"/>
        <v>1129.2200012207006</v>
      </c>
      <c r="AB2428" s="3">
        <f t="shared" si="984"/>
        <v>310.85553827564013</v>
      </c>
      <c r="AC2428" s="3">
        <f t="shared" si="985"/>
        <v>310.85553827564013</v>
      </c>
      <c r="AE2428" s="34">
        <f t="shared" si="976"/>
        <v>10</v>
      </c>
      <c r="AF2428" s="73" t="b">
        <f>COUNTIF('Power Curve'!$D$2:$D$31,AE2428)&gt;0</f>
        <v>1</v>
      </c>
      <c r="AG2428" s="73" t="b">
        <f t="shared" si="977"/>
        <v>0</v>
      </c>
      <c r="AH2428" s="73" t="b">
        <f t="shared" si="986"/>
        <v>1</v>
      </c>
      <c r="AI2428" s="34" t="str">
        <f t="shared" si="978"/>
        <v>Inner</v>
      </c>
      <c r="AJ2428" s="35" t="str">
        <f t="shared" si="987"/>
        <v>0.8-0.9</v>
      </c>
      <c r="AK2428" s="36" t="str">
        <f t="shared" si="979"/>
        <v>2-3</v>
      </c>
      <c r="AL2428" s="36" t="str">
        <f t="shared" si="980"/>
        <v>Mar</v>
      </c>
      <c r="AM2428" s="35" t="str">
        <f t="shared" si="981"/>
        <v>295-305</v>
      </c>
      <c r="AN2428" s="36" t="str">
        <f t="shared" si="982"/>
        <v>Inner-TI</v>
      </c>
    </row>
    <row r="2429" spans="5:40" x14ac:dyDescent="0.3">
      <c r="E2429" s="12">
        <v>40991.097222222219</v>
      </c>
      <c r="F2429" s="16">
        <v>10.07</v>
      </c>
      <c r="G2429" s="16">
        <v>1455.640029907232</v>
      </c>
      <c r="H2429" s="29">
        <v>1.2060146393006714</v>
      </c>
      <c r="I2429" s="26">
        <v>299.89999999999998</v>
      </c>
      <c r="J2429" s="30">
        <v>0.11420059582919562</v>
      </c>
      <c r="K2429" s="31">
        <v>0.16007534103117071</v>
      </c>
      <c r="L2429" s="111">
        <f t="shared" si="962"/>
        <v>0.9</v>
      </c>
      <c r="M2429" s="112">
        <f t="shared" si="963"/>
        <v>0.11</v>
      </c>
      <c r="N2429" s="112" t="b">
        <f t="shared" si="964"/>
        <v>1</v>
      </c>
      <c r="O2429" s="112" t="b">
        <f t="shared" si="965"/>
        <v>1</v>
      </c>
      <c r="P2429" s="113">
        <f t="shared" si="966"/>
        <v>9</v>
      </c>
      <c r="Q2429" s="113">
        <f t="shared" si="967"/>
        <v>15</v>
      </c>
      <c r="R2429" s="114" t="str">
        <f t="shared" si="983"/>
        <v>0.9-0.11</v>
      </c>
      <c r="S2429" s="127">
        <f t="shared" si="968"/>
        <v>4.9096544614539309E-3</v>
      </c>
      <c r="T2429" s="112" t="b">
        <f t="shared" si="969"/>
        <v>1</v>
      </c>
      <c r="U2429" s="22">
        <f t="shared" si="970"/>
        <v>10.017706437975919</v>
      </c>
      <c r="V2429" s="22">
        <f t="shared" si="971"/>
        <v>0.90631879897553635</v>
      </c>
      <c r="W2429" s="81">
        <f t="shared" si="972"/>
        <v>11</v>
      </c>
      <c r="X2429" s="22">
        <f t="shared" si="973"/>
        <v>6.5778725095302221E-2</v>
      </c>
      <c r="Y2429" s="3">
        <f>IF(U2429&gt;'Power Curve'!$C$37,0,INDEX(Ci,$W2429,1)*POWER(1-X2429,3)+INDEX(Ci,$W2429,2)*3*X2429*POWER(1-X2429,2)+INDEX(Ci,$W2429,3)*3*POWER(X2429,2)*(1-X2429)+INDEX(Ci,$W2429,4)*POWER(X2429,3))</f>
        <v>1538.488466087809</v>
      </c>
      <c r="Z2429" s="3">
        <f t="shared" si="974"/>
        <v>1546.0419128492324</v>
      </c>
      <c r="AA2429" s="3">
        <f t="shared" si="975"/>
        <v>1455.640029907232</v>
      </c>
      <c r="AB2429" s="3">
        <f t="shared" si="984"/>
        <v>90.401882942000384</v>
      </c>
      <c r="AC2429" s="3">
        <f t="shared" si="985"/>
        <v>90.401882942000384</v>
      </c>
      <c r="AE2429" s="34">
        <f t="shared" si="976"/>
        <v>10</v>
      </c>
      <c r="AF2429" s="73" t="b">
        <f>COUNTIF('Power Curve'!$D$2:$D$31,AE2429)&gt;0</f>
        <v>1</v>
      </c>
      <c r="AG2429" s="73" t="b">
        <f t="shared" si="977"/>
        <v>0</v>
      </c>
      <c r="AH2429" s="73" t="b">
        <f t="shared" si="986"/>
        <v>1</v>
      </c>
      <c r="AI2429" s="34" t="str">
        <f t="shared" si="978"/>
        <v>Inner</v>
      </c>
      <c r="AJ2429" s="35" t="str">
        <f t="shared" si="987"/>
        <v>0.9-1.0</v>
      </c>
      <c r="AK2429" s="36" t="str">
        <f t="shared" si="979"/>
        <v>2-3</v>
      </c>
      <c r="AL2429" s="36" t="str">
        <f t="shared" si="980"/>
        <v>Mar</v>
      </c>
      <c r="AM2429" s="35" t="str">
        <f t="shared" si="981"/>
        <v>295-305</v>
      </c>
      <c r="AN2429" s="36" t="str">
        <f t="shared" si="982"/>
        <v>Inner-TI</v>
      </c>
    </row>
    <row r="2430" spans="5:40" x14ac:dyDescent="0.3">
      <c r="E2430" s="12">
        <v>40991.104166666664</v>
      </c>
      <c r="F2430" s="16">
        <v>9.66</v>
      </c>
      <c r="G2430" s="16">
        <v>1421.6999359130859</v>
      </c>
      <c r="H2430" s="29">
        <v>1.2062897171821292</v>
      </c>
      <c r="I2430" s="26">
        <v>303.39999999999998</v>
      </c>
      <c r="J2430" s="30">
        <v>0.14803312629399584</v>
      </c>
      <c r="K2430" s="31">
        <v>0.16033631432031401</v>
      </c>
      <c r="L2430" s="111">
        <f t="shared" si="962"/>
        <v>0.8</v>
      </c>
      <c r="M2430" s="112">
        <f t="shared" si="963"/>
        <v>0.15000000000000002</v>
      </c>
      <c r="N2430" s="112" t="b">
        <f t="shared" si="964"/>
        <v>1</v>
      </c>
      <c r="O2430" s="112" t="b">
        <f t="shared" si="965"/>
        <v>1</v>
      </c>
      <c r="P2430" s="113">
        <f t="shared" si="966"/>
        <v>8</v>
      </c>
      <c r="Q2430" s="113">
        <f t="shared" si="967"/>
        <v>10.999999999999998</v>
      </c>
      <c r="R2430" s="114" t="str">
        <f t="shared" si="983"/>
        <v>0.8-0.15</v>
      </c>
      <c r="S2430" s="127">
        <f t="shared" si="968"/>
        <v>1.2610160596368438E-2</v>
      </c>
      <c r="T2430" s="112" t="b">
        <f t="shared" si="969"/>
        <v>1</v>
      </c>
      <c r="U2430" s="22">
        <f t="shared" si="970"/>
        <v>9.6105661450442277</v>
      </c>
      <c r="V2430" s="22">
        <f t="shared" si="971"/>
        <v>0.8433939542537533</v>
      </c>
      <c r="W2430" s="81">
        <f t="shared" si="972"/>
        <v>10</v>
      </c>
      <c r="X2430" s="22">
        <f t="shared" si="973"/>
        <v>0.63927963972968027</v>
      </c>
      <c r="Y2430" s="3">
        <f>IF(U2430&gt;'Power Curve'!$C$37,0,INDEX(Ci,$W2430,1)*POWER(1-X2430,3)+INDEX(Ci,$W2430,2)*3*X2430*POWER(1-X2430,2)+INDEX(Ci,$W2430,3)*3*POWER(X2430,2)*(1-X2430)+INDEX(Ci,$W2430,4)*POWER(X2430,3))</f>
        <v>1409.5535541852753</v>
      </c>
      <c r="Z2430" s="3">
        <f t="shared" si="974"/>
        <v>1427.3282508727336</v>
      </c>
      <c r="AA2430" s="3">
        <f t="shared" si="975"/>
        <v>1421.6999359130859</v>
      </c>
      <c r="AB2430" s="3">
        <f t="shared" si="984"/>
        <v>5.628314959647696</v>
      </c>
      <c r="AC2430" s="3">
        <f t="shared" si="985"/>
        <v>5.628314959647696</v>
      </c>
      <c r="AE2430" s="34">
        <f t="shared" si="976"/>
        <v>10</v>
      </c>
      <c r="AF2430" s="73" t="b">
        <f>COUNTIF('Power Curve'!$D$2:$D$31,AE2430)&gt;0</f>
        <v>1</v>
      </c>
      <c r="AG2430" s="73" t="b">
        <f t="shared" si="977"/>
        <v>0</v>
      </c>
      <c r="AH2430" s="73" t="b">
        <f t="shared" si="986"/>
        <v>1</v>
      </c>
      <c r="AI2430" s="34" t="str">
        <f t="shared" si="978"/>
        <v>Outer</v>
      </c>
      <c r="AJ2430" s="35" t="str">
        <f t="shared" si="987"/>
        <v>0.8-0.9</v>
      </c>
      <c r="AK2430" s="36" t="str">
        <f t="shared" si="979"/>
        <v>2-3</v>
      </c>
      <c r="AL2430" s="36" t="str">
        <f t="shared" si="980"/>
        <v>Mar</v>
      </c>
      <c r="AM2430" s="35" t="str">
        <f t="shared" si="981"/>
        <v>295-305</v>
      </c>
      <c r="AN2430" s="36" t="str">
        <f t="shared" si="982"/>
        <v>HWS-HTI</v>
      </c>
    </row>
    <row r="2431" spans="5:40" x14ac:dyDescent="0.3">
      <c r="E2431" s="12">
        <v>40991.111111111109</v>
      </c>
      <c r="F2431" s="16">
        <v>10.95</v>
      </c>
      <c r="G2431" s="16">
        <v>1669.330017089849</v>
      </c>
      <c r="H2431" s="29">
        <v>1.2058377978639958</v>
      </c>
      <c r="I2431" s="26">
        <v>299.7</v>
      </c>
      <c r="J2431" s="30">
        <v>0.11232876712328768</v>
      </c>
      <c r="K2431" s="31">
        <v>0.16541026228099498</v>
      </c>
      <c r="L2431" s="111">
        <f t="shared" si="962"/>
        <v>1</v>
      </c>
      <c r="M2431" s="112">
        <f t="shared" si="963"/>
        <v>0.11</v>
      </c>
      <c r="N2431" s="112" t="b">
        <f t="shared" si="964"/>
        <v>1</v>
      </c>
      <c r="O2431" s="112" t="b">
        <f t="shared" si="965"/>
        <v>1</v>
      </c>
      <c r="P2431" s="113">
        <f t="shared" si="966"/>
        <v>10</v>
      </c>
      <c r="Q2431" s="113">
        <f t="shared" si="967"/>
        <v>15</v>
      </c>
      <c r="R2431" s="114" t="str">
        <f t="shared" si="983"/>
        <v>1-0.11</v>
      </c>
      <c r="S2431" s="127">
        <f t="shared" si="968"/>
        <v>3.3916226553713921E-4</v>
      </c>
      <c r="T2431" s="112" t="b">
        <f t="shared" si="969"/>
        <v>1</v>
      </c>
      <c r="U2431" s="22">
        <f t="shared" si="970"/>
        <v>10.892604136629128</v>
      </c>
      <c r="V2431" s="22">
        <f t="shared" si="971"/>
        <v>1.0415370586048651</v>
      </c>
      <c r="W2431" s="81">
        <f t="shared" si="972"/>
        <v>11</v>
      </c>
      <c r="X2431" s="22">
        <f t="shared" si="973"/>
        <v>0.9148719782156135</v>
      </c>
      <c r="Y2431" s="3">
        <f>IF(U2431&gt;'Power Curve'!$C$37,0,INDEX(Ci,$W2431,1)*POWER(1-X2431,3)+INDEX(Ci,$W2431,2)*3*X2431*POWER(1-X2431,2)+INDEX(Ci,$W2431,3)*3*POWER(X2431,2)*(1-X2431)+INDEX(Ci,$W2431,4)*POWER(X2431,3))</f>
        <v>1759.8906216638061</v>
      </c>
      <c r="Z2431" s="3">
        <f t="shared" si="974"/>
        <v>1760.487510154147</v>
      </c>
      <c r="AA2431" s="3">
        <f t="shared" si="975"/>
        <v>1669.330017089849</v>
      </c>
      <c r="AB2431" s="3">
        <f t="shared" si="984"/>
        <v>91.157493064298023</v>
      </c>
      <c r="AC2431" s="3">
        <f t="shared" si="985"/>
        <v>91.157493064298023</v>
      </c>
      <c r="AE2431" s="34">
        <f t="shared" si="976"/>
        <v>11</v>
      </c>
      <c r="AF2431" s="73" t="b">
        <f>COUNTIF('Power Curve'!$D$2:$D$31,AE2431)&gt;0</f>
        <v>1</v>
      </c>
      <c r="AG2431" s="73" t="b">
        <f t="shared" si="977"/>
        <v>0</v>
      </c>
      <c r="AH2431" s="73" t="b">
        <f t="shared" si="986"/>
        <v>1</v>
      </c>
      <c r="AI2431" s="34" t="str">
        <f t="shared" si="978"/>
        <v>Inner</v>
      </c>
      <c r="AJ2431" s="35" t="str">
        <f t="shared" si="987"/>
        <v>1.0-1.1</v>
      </c>
      <c r="AK2431" s="36" t="str">
        <f t="shared" si="979"/>
        <v>2-3</v>
      </c>
      <c r="AL2431" s="36" t="str">
        <f t="shared" si="980"/>
        <v>Mar</v>
      </c>
      <c r="AM2431" s="35" t="str">
        <f t="shared" si="981"/>
        <v>295-305</v>
      </c>
      <c r="AN2431" s="36" t="str">
        <f t="shared" si="982"/>
        <v>Inner-TI</v>
      </c>
    </row>
    <row r="2432" spans="5:40" x14ac:dyDescent="0.3">
      <c r="E2432" s="12">
        <v>40991.118055555555</v>
      </c>
      <c r="F2432" s="16">
        <v>9.82</v>
      </c>
      <c r="G2432" s="16">
        <v>1356.570007324221</v>
      </c>
      <c r="H2432" s="29">
        <v>1.2065551274714721</v>
      </c>
      <c r="I2432" s="26">
        <v>303</v>
      </c>
      <c r="J2432" s="30">
        <v>0.1395112016293279</v>
      </c>
      <c r="K2432" s="31">
        <v>0.1916125526934517</v>
      </c>
      <c r="L2432" s="111">
        <f t="shared" si="962"/>
        <v>0.9</v>
      </c>
      <c r="M2432" s="112">
        <f t="shared" si="963"/>
        <v>0.14000000000000001</v>
      </c>
      <c r="N2432" s="112" t="b">
        <f t="shared" si="964"/>
        <v>1</v>
      </c>
      <c r="O2432" s="112" t="b">
        <f t="shared" si="965"/>
        <v>1</v>
      </c>
      <c r="P2432" s="113">
        <f t="shared" si="966"/>
        <v>9</v>
      </c>
      <c r="Q2432" s="113">
        <f t="shared" si="967"/>
        <v>12</v>
      </c>
      <c r="R2432" s="114" t="str">
        <f t="shared" si="983"/>
        <v>0.9-0.14</v>
      </c>
      <c r="S2432" s="127">
        <f t="shared" si="968"/>
        <v>2.6289869952386964E-3</v>
      </c>
      <c r="T2432" s="112" t="b">
        <f t="shared" si="969"/>
        <v>1</v>
      </c>
      <c r="U2432" s="22">
        <f t="shared" si="970"/>
        <v>9.7704638321148085</v>
      </c>
      <c r="V2432" s="22">
        <f t="shared" si="971"/>
        <v>0.86810665723345237</v>
      </c>
      <c r="W2432" s="81">
        <f t="shared" si="972"/>
        <v>10</v>
      </c>
      <c r="X2432" s="22">
        <f t="shared" si="973"/>
        <v>0.80924051928435903</v>
      </c>
      <c r="Y2432" s="3">
        <f>IF(U2432&gt;'Power Curve'!$C$37,0,INDEX(Ci,$W2432,1)*POWER(1-X2432,3)+INDEX(Ci,$W2432,2)*3*X2432*POWER(1-X2432,2)+INDEX(Ci,$W2432,3)*3*POWER(X2432,2)*(1-X2432)+INDEX(Ci,$W2432,4)*POWER(X2432,3))</f>
        <v>1463.5566345909297</v>
      </c>
      <c r="Z2432" s="3">
        <f t="shared" si="974"/>
        <v>1467.4043059500646</v>
      </c>
      <c r="AA2432" s="3">
        <f t="shared" si="975"/>
        <v>1356.570007324221</v>
      </c>
      <c r="AB2432" s="3">
        <f t="shared" si="984"/>
        <v>110.83429862584353</v>
      </c>
      <c r="AC2432" s="3">
        <f t="shared" si="985"/>
        <v>110.83429862584353</v>
      </c>
      <c r="AE2432" s="34">
        <f t="shared" si="976"/>
        <v>10</v>
      </c>
      <c r="AF2432" s="73" t="b">
        <f>COUNTIF('Power Curve'!$D$2:$D$31,AE2432)&gt;0</f>
        <v>1</v>
      </c>
      <c r="AG2432" s="73" t="b">
        <f t="shared" si="977"/>
        <v>0</v>
      </c>
      <c r="AH2432" s="73" t="b">
        <f t="shared" si="986"/>
        <v>1</v>
      </c>
      <c r="AI2432" s="34" t="str">
        <f t="shared" si="978"/>
        <v>Inner</v>
      </c>
      <c r="AJ2432" s="35" t="str">
        <f t="shared" si="987"/>
        <v>0.8-0.9</v>
      </c>
      <c r="AK2432" s="36" t="str">
        <f t="shared" si="979"/>
        <v>2-3</v>
      </c>
      <c r="AL2432" s="36" t="str">
        <f t="shared" si="980"/>
        <v>Mar</v>
      </c>
      <c r="AM2432" s="35" t="str">
        <f t="shared" si="981"/>
        <v>295-305</v>
      </c>
      <c r="AN2432" s="36" t="str">
        <f t="shared" si="982"/>
        <v>Inner-TI</v>
      </c>
    </row>
    <row r="2433" spans="5:40" x14ac:dyDescent="0.3">
      <c r="E2433" s="12">
        <v>40991.125</v>
      </c>
      <c r="F2433" s="16">
        <v>8.2899999999999991</v>
      </c>
      <c r="G2433" s="16">
        <v>905.55999374389626</v>
      </c>
      <c r="H2433" s="29">
        <v>1.2072729309839805</v>
      </c>
      <c r="I2433" s="26">
        <v>303</v>
      </c>
      <c r="J2433" s="30">
        <v>0.12424607961399278</v>
      </c>
      <c r="K2433" s="31">
        <v>0.21873166475406239</v>
      </c>
      <c r="L2433" s="111">
        <f t="shared" si="962"/>
        <v>0.6</v>
      </c>
      <c r="M2433" s="112">
        <f t="shared" si="963"/>
        <v>0.12</v>
      </c>
      <c r="N2433" s="112" t="b">
        <f t="shared" si="964"/>
        <v>1</v>
      </c>
      <c r="O2433" s="112" t="b">
        <f t="shared" si="965"/>
        <v>1</v>
      </c>
      <c r="P2433" s="113">
        <f t="shared" si="966"/>
        <v>6</v>
      </c>
      <c r="Q2433" s="113">
        <f t="shared" si="967"/>
        <v>14</v>
      </c>
      <c r="R2433" s="114" t="str">
        <f t="shared" si="983"/>
        <v>0.6-0.12</v>
      </c>
      <c r="S2433" s="127">
        <f t="shared" si="968"/>
        <v>4.5001612482616585E-3</v>
      </c>
      <c r="T2433" s="112" t="b">
        <f t="shared" si="969"/>
        <v>1</v>
      </c>
      <c r="U2433" s="22">
        <f t="shared" si="970"/>
        <v>8.2498171336041128</v>
      </c>
      <c r="V2433" s="22">
        <f t="shared" si="971"/>
        <v>0.63308580805277093</v>
      </c>
      <c r="W2433" s="81">
        <f t="shared" si="972"/>
        <v>9</v>
      </c>
      <c r="X2433" s="22">
        <f t="shared" si="973"/>
        <v>0.24102253456237177</v>
      </c>
      <c r="Y2433" s="3">
        <f>IF(U2433&gt;'Power Curve'!$C$37,0,INDEX(Ci,$W2433,1)*POWER(1-X2433,3)+INDEX(Ci,$W2433,2)*3*X2433*POWER(1-X2433,2)+INDEX(Ci,$W2433,3)*3*POWER(X2433,2)*(1-X2433)+INDEX(Ci,$W2433,4)*POWER(X2433,3))</f>
        <v>954.18963476423164</v>
      </c>
      <c r="Z2433" s="3">
        <f t="shared" si="974"/>
        <v>958.48364198209049</v>
      </c>
      <c r="AA2433" s="3">
        <f t="shared" si="975"/>
        <v>905.55999374389626</v>
      </c>
      <c r="AB2433" s="3">
        <f t="shared" si="984"/>
        <v>52.923648238194232</v>
      </c>
      <c r="AC2433" s="3">
        <f t="shared" si="985"/>
        <v>52.923648238194232</v>
      </c>
      <c r="AE2433" s="34">
        <f t="shared" si="976"/>
        <v>8</v>
      </c>
      <c r="AF2433" s="73" t="b">
        <f>COUNTIF('Power Curve'!$D$2:$D$31,AE2433)&gt;0</f>
        <v>1</v>
      </c>
      <c r="AG2433" s="73" t="b">
        <f t="shared" si="977"/>
        <v>0</v>
      </c>
      <c r="AH2433" s="73" t="b">
        <f t="shared" si="986"/>
        <v>1</v>
      </c>
      <c r="AI2433" s="34" t="str">
        <f t="shared" si="978"/>
        <v>Inner</v>
      </c>
      <c r="AJ2433" s="35" t="str">
        <f t="shared" si="987"/>
        <v>0.6-0.7</v>
      </c>
      <c r="AK2433" s="36" t="str">
        <f t="shared" si="979"/>
        <v>3-4</v>
      </c>
      <c r="AL2433" s="36" t="str">
        <f t="shared" si="980"/>
        <v>Mar</v>
      </c>
      <c r="AM2433" s="35" t="str">
        <f t="shared" si="981"/>
        <v>295-305</v>
      </c>
      <c r="AN2433" s="36" t="str">
        <f t="shared" si="982"/>
        <v>Inner-TI</v>
      </c>
    </row>
    <row r="2434" spans="5:40" x14ac:dyDescent="0.3">
      <c r="E2434" s="12">
        <v>40991.131944444445</v>
      </c>
      <c r="F2434" s="16">
        <v>8.92</v>
      </c>
      <c r="G2434" s="16">
        <v>1020.9800262451174</v>
      </c>
      <c r="H2434" s="29">
        <v>1.2075387037916994</v>
      </c>
      <c r="I2434" s="26">
        <v>297.89999999999998</v>
      </c>
      <c r="J2434" s="30">
        <v>0.11547085201793722</v>
      </c>
      <c r="K2434" s="31">
        <v>0.2267936954048955</v>
      </c>
      <c r="L2434" s="111">
        <f t="shared" si="962"/>
        <v>0.70000000000000007</v>
      </c>
      <c r="M2434" s="112">
        <f t="shared" si="963"/>
        <v>0.12</v>
      </c>
      <c r="N2434" s="112" t="b">
        <f t="shared" si="964"/>
        <v>1</v>
      </c>
      <c r="O2434" s="112" t="b">
        <f t="shared" si="965"/>
        <v>1</v>
      </c>
      <c r="P2434" s="113">
        <f t="shared" si="966"/>
        <v>7.0000000000000009</v>
      </c>
      <c r="Q2434" s="113">
        <f t="shared" si="967"/>
        <v>14</v>
      </c>
      <c r="R2434" s="114" t="str">
        <f t="shared" si="983"/>
        <v>0.7-0.12</v>
      </c>
      <c r="S2434" s="127">
        <f t="shared" si="968"/>
        <v>7.9909258919463686E-3</v>
      </c>
      <c r="T2434" s="112" t="b">
        <f t="shared" si="969"/>
        <v>1</v>
      </c>
      <c r="U2434" s="22">
        <f t="shared" si="970"/>
        <v>8.8774147679288351</v>
      </c>
      <c r="V2434" s="22">
        <f t="shared" si="971"/>
        <v>0.73008304554866099</v>
      </c>
      <c r="W2434" s="81">
        <f t="shared" si="972"/>
        <v>9</v>
      </c>
      <c r="X2434" s="22">
        <f t="shared" si="973"/>
        <v>0.86833672471672885</v>
      </c>
      <c r="Y2434" s="3">
        <f>IF(U2434&gt;'Power Curve'!$C$37,0,INDEX(Ci,$W2434,1)*POWER(1-X2434,3)+INDEX(Ci,$W2434,2)*3*X2434*POWER(1-X2434,2)+INDEX(Ci,$W2434,3)*3*POWER(X2434,2)*(1-X2434)+INDEX(Ci,$W2434,4)*POWER(X2434,3))</f>
        <v>1155.0766167205616</v>
      </c>
      <c r="Z2434" s="3">
        <f t="shared" si="974"/>
        <v>1164.3067483642958</v>
      </c>
      <c r="AA2434" s="3">
        <f t="shared" si="975"/>
        <v>1020.9800262451174</v>
      </c>
      <c r="AB2434" s="3">
        <f t="shared" si="984"/>
        <v>143.32672211917838</v>
      </c>
      <c r="AC2434" s="3">
        <f t="shared" si="985"/>
        <v>143.32672211917838</v>
      </c>
      <c r="AE2434" s="34">
        <f t="shared" si="976"/>
        <v>9</v>
      </c>
      <c r="AF2434" s="73" t="b">
        <f>COUNTIF('Power Curve'!$D$2:$D$31,AE2434)&gt;0</f>
        <v>1</v>
      </c>
      <c r="AG2434" s="73" t="b">
        <f t="shared" si="977"/>
        <v>0</v>
      </c>
      <c r="AH2434" s="73" t="b">
        <f t="shared" si="986"/>
        <v>1</v>
      </c>
      <c r="AI2434" s="34" t="str">
        <f t="shared" si="978"/>
        <v>Inner</v>
      </c>
      <c r="AJ2434" s="35" t="str">
        <f t="shared" si="987"/>
        <v>0.7-0.8</v>
      </c>
      <c r="AK2434" s="36" t="str">
        <f t="shared" si="979"/>
        <v>3-4</v>
      </c>
      <c r="AL2434" s="36" t="str">
        <f t="shared" si="980"/>
        <v>Mar</v>
      </c>
      <c r="AM2434" s="35" t="str">
        <f t="shared" si="981"/>
        <v>295-305</v>
      </c>
      <c r="AN2434" s="36" t="str">
        <f t="shared" si="982"/>
        <v>Inner-TI</v>
      </c>
    </row>
    <row r="2435" spans="5:40" x14ac:dyDescent="0.3">
      <c r="E2435" s="12">
        <v>40991.138888888891</v>
      </c>
      <c r="F2435" s="16">
        <v>8.06</v>
      </c>
      <c r="G2435" s="16">
        <v>766.01000785827659</v>
      </c>
      <c r="H2435" s="29">
        <v>1.2081685412638914</v>
      </c>
      <c r="I2435" s="26">
        <v>298.89999999999998</v>
      </c>
      <c r="J2435" s="30">
        <v>0.14019851116625309</v>
      </c>
      <c r="K2435" s="31">
        <v>0.23688771669839523</v>
      </c>
      <c r="L2435" s="111">
        <f t="shared" ref="L2435:L2498" si="988">ROUND((V2435-CenterOfFirstWindSpeedBin)/WindSpeedBinWidth,0)*WindSpeedBinWidth+CenterOfFirstWindSpeedBin</f>
        <v>0.6</v>
      </c>
      <c r="M2435" s="112">
        <f t="shared" ref="M2435:M2498" si="989">ROUND((J2435-CenterOfFirstTurbulenceBin)/TurbulenceBinWidth,0)*TurbulenceBinWidth+CenterOfFirstTurbulenceBin</f>
        <v>0.14000000000000001</v>
      </c>
      <c r="N2435" s="112" t="b">
        <f t="shared" ref="N2435:N2498" si="990">IF(AND(L2435&gt;=CenterOfFirstWindSpeedBin,L2435&lt;=CenterOfLastWindSpeedBin),TRUE,FALSE)</f>
        <v>1</v>
      </c>
      <c r="O2435" s="112" t="b">
        <f t="shared" ref="O2435:O2498" si="991">IF(AND(M2435&gt;=CenterOfFirstTurbulenceBin,M2435&lt;=CenterOfLastTurbulenceBin),TRUE,FALSE)</f>
        <v>1</v>
      </c>
      <c r="P2435" s="113">
        <f t="shared" ref="P2435:P2498" si="992">(L2435-CenterOfFirstWindSpeedBin)/WindSpeedBinWidth+1</f>
        <v>6</v>
      </c>
      <c r="Q2435" s="113">
        <f t="shared" ref="Q2435:Q2498" si="993">NumberOfTurbulenceBins-(M2435-CenterOfFirstTurbulenceBin)/TurbulenceBinWidth</f>
        <v>12</v>
      </c>
      <c r="R2435" s="114" t="str">
        <f t="shared" si="983"/>
        <v>0.6-0.14</v>
      </c>
      <c r="S2435" s="127">
        <f t="shared" ref="S2435:S2498" si="994">IF(T2435,INDEX(PowerDeviationMatrix,Q2435,P2435),IF(UseMatrixPadValue,MatrixPadValue,0))</f>
        <v>1.631392633888494E-2</v>
      </c>
      <c r="T2435" s="112" t="b">
        <f t="shared" ref="T2435:T2498" si="995">IF(AND(P2435&gt;0,Q2435&gt;0,N2435,O2435),LEN(INDEX(PowerDeviationMatrix,Q2435,P2435))&gt;0,FALSE)</f>
        <v>1</v>
      </c>
      <c r="U2435" s="22">
        <f t="shared" ref="U2435:U2498" si="996">F2435*(H2435/Ref_Density)^(1/3)</f>
        <v>8.0229149190464373</v>
      </c>
      <c r="V2435" s="22">
        <f t="shared" ref="V2435:V2498" si="997">(U2435-CutInWindSpeed)/(RatedWindSpeed-CutInWindSpeed)</f>
        <v>0.59801733935550572</v>
      </c>
      <c r="W2435" s="81">
        <f t="shared" ref="W2435:W2498" si="998">COUNTIF(xa,"&lt;"&amp;U2435)</f>
        <v>9</v>
      </c>
      <c r="X2435" s="22">
        <f t="shared" ref="X2435:X2498" si="999">(U2435-INDEX(xa,$W2435))/(INDEX(xb,$W2435)-INDEX(xa,$W2435))</f>
        <v>1.4222796665604144E-2</v>
      </c>
      <c r="Y2435" s="3">
        <f>IF(U2435&gt;'Power Curve'!$C$37,0,INDEX(Ci,$W2435,1)*POWER(1-X2435,3)+INDEX(Ci,$W2435,2)*3*X2435*POWER(1-X2435,2)+INDEX(Ci,$W2435,3)*3*POWER(X2435,2)*(1-X2435)+INDEX(Ci,$W2435,4)*POWER(X2435,3))</f>
        <v>884.99998155995638</v>
      </c>
      <c r="Z2435" s="3">
        <f t="shared" ref="Z2435:Z2498" si="1000">IF(OR(T2435,UseMatrixPadValue),Y2435*(1+S2435),"")</f>
        <v>899.43780606904011</v>
      </c>
      <c r="AA2435" s="3">
        <f t="shared" ref="AA2435:AA2498" si="1001">IF(AH2435,G2435,"")</f>
        <v>766.01000785827659</v>
      </c>
      <c r="AB2435" s="3">
        <f t="shared" si="984"/>
        <v>133.42779821076351</v>
      </c>
      <c r="AC2435" s="3">
        <f t="shared" si="985"/>
        <v>133.42779821076351</v>
      </c>
      <c r="AE2435" s="34">
        <f t="shared" ref="AE2435:AE2498" si="1002">MROUND(U2435-Centre_First_Bin,Bin_Width)+Centre_First_Bin</f>
        <v>8</v>
      </c>
      <c r="AF2435" s="73" t="b">
        <f>COUNTIF('Power Curve'!$D$2:$D$31,AE2435)&gt;0</f>
        <v>1</v>
      </c>
      <c r="AG2435" s="73" t="b">
        <f t="shared" ref="AG2435:AG2498" si="1003">(G2435&lt;0)</f>
        <v>0</v>
      </c>
      <c r="AH2435" s="73" t="b">
        <f t="shared" si="986"/>
        <v>1</v>
      </c>
      <c r="AI2435" s="34" t="str">
        <f t="shared" ref="AI2435:AI2498" si="1004">IF(AH2435,IF(AND(J2435&gt;=LowerTurbLimit,J2435&lt;=UpperTurbLimit,K2435&gt;=LowerShearLimit,K2435&lt;=UpperShearLimit),"Inner","Outer"),"")</f>
        <v>Outer</v>
      </c>
      <c r="AJ2435" s="35" t="str">
        <f t="shared" si="987"/>
        <v>0.5-0.6</v>
      </c>
      <c r="AK2435" s="36" t="str">
        <f t="shared" ref="AK2435:AK2498" si="1005">IF(AH2435,HOUR(E2435)&amp;"-"&amp;HOUR(E2435)+1,"")</f>
        <v>3-4</v>
      </c>
      <c r="AL2435" s="36" t="str">
        <f t="shared" ref="AL2435:AL2498" si="1006">IF(AH2435,TEXT(E2435,"mmm"),"")</f>
        <v>Mar</v>
      </c>
      <c r="AM2435" s="35" t="str">
        <f t="shared" ref="AM2435:AM2498" si="1007">IF(AH2435,IF(OR(I2435&lt;5,I2435&gt;=355),"355-5",MROUND(I2435,10)-5&amp;"-"&amp;MROUND(I2435,10)+5),"")</f>
        <v>295-305</v>
      </c>
      <c r="AN2435" s="36" t="str">
        <f t="shared" ref="AN2435:AN2498" si="1008">IF(AH2435,IF(V2435&lt;0.5,IF(J2435&lt;=LowerTurbLimit,"LWS-LTI",IF(J2435&gt;=UpperTurbLimit,"LWS-HTI","Inner-TI")),IF(J2435&lt;=LowerTurbLimit,"HWS-LTI",IF(J2435&gt;=UpperTurbLimit,"HWS-HTI","Inner-TI"))),"")</f>
        <v>HWS-HTI</v>
      </c>
    </row>
    <row r="2436" spans="5:40" x14ac:dyDescent="0.3">
      <c r="E2436" s="12">
        <v>40991.145833333336</v>
      </c>
      <c r="F2436" s="16">
        <v>6.99</v>
      </c>
      <c r="G2436" s="16">
        <v>586.38002395629928</v>
      </c>
      <c r="H2436" s="29">
        <v>1.2085768718869712</v>
      </c>
      <c r="I2436" s="26">
        <v>296.10000000000002</v>
      </c>
      <c r="J2436" s="30">
        <v>0.13733905579399142</v>
      </c>
      <c r="K2436" s="31">
        <v>0.17296880994829886</v>
      </c>
      <c r="L2436" s="111">
        <f t="shared" si="988"/>
        <v>0.4</v>
      </c>
      <c r="M2436" s="112">
        <f t="shared" si="989"/>
        <v>0.14000000000000001</v>
      </c>
      <c r="N2436" s="112" t="b">
        <f t="shared" si="990"/>
        <v>1</v>
      </c>
      <c r="O2436" s="112" t="b">
        <f t="shared" si="991"/>
        <v>1</v>
      </c>
      <c r="P2436" s="113">
        <f t="shared" si="992"/>
        <v>4</v>
      </c>
      <c r="Q2436" s="113">
        <f t="shared" si="993"/>
        <v>12</v>
      </c>
      <c r="R2436" s="114" t="str">
        <f t="shared" ref="R2436:R2499" si="1009">L2436&amp;"-"&amp;M2436</f>
        <v>0.4-0.14</v>
      </c>
      <c r="S2436" s="127">
        <f t="shared" si="994"/>
        <v>1.8184684372412531E-2</v>
      </c>
      <c r="T2436" s="112" t="b">
        <f t="shared" si="995"/>
        <v>1</v>
      </c>
      <c r="U2436" s="22">
        <f t="shared" si="996"/>
        <v>6.9586218944695375</v>
      </c>
      <c r="V2436" s="22">
        <f t="shared" si="997"/>
        <v>0.4335274215737393</v>
      </c>
      <c r="W2436" s="81">
        <f t="shared" si="998"/>
        <v>7</v>
      </c>
      <c r="X2436" s="22">
        <f t="shared" si="999"/>
        <v>0.94256185353077671</v>
      </c>
      <c r="Y2436" s="3">
        <f>IF(U2436&gt;'Power Curve'!$C$37,0,INDEX(Ci,$W2436,1)*POWER(1-X2436,3)+INDEX(Ci,$W2436,2)*3*X2436*POWER(1-X2436,2)+INDEX(Ci,$W2436,3)*3*POWER(X2436,2)*(1-X2436)+INDEX(Ci,$W2436,4)*POWER(X2436,3))</f>
        <v>585.82217239596253</v>
      </c>
      <c r="Z2436" s="3">
        <f t="shared" si="1000"/>
        <v>596.47516369934408</v>
      </c>
      <c r="AA2436" s="3">
        <f t="shared" si="1001"/>
        <v>586.38002395629928</v>
      </c>
      <c r="AB2436" s="3">
        <f t="shared" ref="AB2436:AB2499" si="1010">IF(AH2436,Z2436-AA2436,"")</f>
        <v>10.095139743044797</v>
      </c>
      <c r="AC2436" s="3">
        <f t="shared" ref="AC2436:AC2499" si="1011">IF(AH2436,ABS(AB2436),"")</f>
        <v>10.095139743044797</v>
      </c>
      <c r="AE2436" s="34">
        <f t="shared" si="1002"/>
        <v>7</v>
      </c>
      <c r="AF2436" s="73" t="b">
        <f>COUNTIF('Power Curve'!$D$2:$D$31,AE2436)&gt;0</f>
        <v>1</v>
      </c>
      <c r="AG2436" s="73" t="b">
        <f t="shared" si="1003"/>
        <v>0</v>
      </c>
      <c r="AH2436" s="73" t="b">
        <f t="shared" ref="AH2436:AH2499" si="1012">AND(AF2436,NOT(AG2436))</f>
        <v>1</v>
      </c>
      <c r="AI2436" s="34" t="str">
        <f t="shared" si="1004"/>
        <v>Inner</v>
      </c>
      <c r="AJ2436" s="35" t="str">
        <f t="shared" ref="AJ2436:AJ2499" si="1013">IF(AH2436,TEXT(ROUND(V2436+0.05,1)-0.1,"0.0")&amp;"-"&amp;TEXT(ROUND(V2436+0.05,1),"0.0"),"")</f>
        <v>0.4-0.5</v>
      </c>
      <c r="AK2436" s="36" t="str">
        <f t="shared" si="1005"/>
        <v>3-4</v>
      </c>
      <c r="AL2436" s="36" t="str">
        <f t="shared" si="1006"/>
        <v>Mar</v>
      </c>
      <c r="AM2436" s="35" t="str">
        <f t="shared" si="1007"/>
        <v>295-305</v>
      </c>
      <c r="AN2436" s="36" t="str">
        <f t="shared" si="1008"/>
        <v>Inner-TI</v>
      </c>
    </row>
    <row r="2437" spans="5:40" x14ac:dyDescent="0.3">
      <c r="E2437" s="12">
        <v>40991.152777777781</v>
      </c>
      <c r="F2437" s="16">
        <v>7.99</v>
      </c>
      <c r="G2437" s="16">
        <v>744.81999206542946</v>
      </c>
      <c r="H2437" s="29">
        <v>1.2087543298592642</v>
      </c>
      <c r="I2437" s="26">
        <v>292.3</v>
      </c>
      <c r="J2437" s="30">
        <v>0.10638297872340426</v>
      </c>
      <c r="K2437" s="31">
        <v>0.19194723863865298</v>
      </c>
      <c r="L2437" s="111">
        <f t="shared" si="988"/>
        <v>0.6</v>
      </c>
      <c r="M2437" s="112">
        <f t="shared" si="989"/>
        <v>0.11</v>
      </c>
      <c r="N2437" s="112" t="b">
        <f t="shared" si="990"/>
        <v>1</v>
      </c>
      <c r="O2437" s="112" t="b">
        <f t="shared" si="991"/>
        <v>1</v>
      </c>
      <c r="P2437" s="113">
        <f t="shared" si="992"/>
        <v>6</v>
      </c>
      <c r="Q2437" s="113">
        <f t="shared" si="993"/>
        <v>15</v>
      </c>
      <c r="R2437" s="114" t="str">
        <f t="shared" si="1009"/>
        <v>0.6-0.11</v>
      </c>
      <c r="S2437" s="127">
        <f t="shared" si="994"/>
        <v>-1.5111837704289E-2</v>
      </c>
      <c r="T2437" s="112" t="b">
        <f t="shared" si="995"/>
        <v>1</v>
      </c>
      <c r="U2437" s="22">
        <f t="shared" si="996"/>
        <v>7.9545221836040048</v>
      </c>
      <c r="V2437" s="22">
        <f t="shared" si="997"/>
        <v>0.58744702162344298</v>
      </c>
      <c r="W2437" s="81">
        <f t="shared" si="998"/>
        <v>8</v>
      </c>
      <c r="X2437" s="22">
        <f t="shared" si="999"/>
        <v>0.94548544504073095</v>
      </c>
      <c r="Y2437" s="3">
        <f>IF(U2437&gt;'Power Curve'!$C$37,0,INDEX(Ci,$W2437,1)*POWER(1-X2437,3)+INDEX(Ci,$W2437,2)*3*X2437*POWER(1-X2437,2)+INDEX(Ci,$W2437,3)*3*POWER(X2437,2)*(1-X2437)+INDEX(Ci,$W2437,4)*POWER(X2437,3))</f>
        <v>864.58388242826231</v>
      </c>
      <c r="Z2437" s="3">
        <f t="shared" si="1000"/>
        <v>851.51843111526227</v>
      </c>
      <c r="AA2437" s="3">
        <f t="shared" si="1001"/>
        <v>744.81999206542946</v>
      </c>
      <c r="AB2437" s="3">
        <f t="shared" si="1010"/>
        <v>106.69843904983281</v>
      </c>
      <c r="AC2437" s="3">
        <f t="shared" si="1011"/>
        <v>106.69843904983281</v>
      </c>
      <c r="AE2437" s="34">
        <f t="shared" si="1002"/>
        <v>8</v>
      </c>
      <c r="AF2437" s="73" t="b">
        <f>COUNTIF('Power Curve'!$D$2:$D$31,AE2437)&gt;0</f>
        <v>1</v>
      </c>
      <c r="AG2437" s="73" t="b">
        <f t="shared" si="1003"/>
        <v>0</v>
      </c>
      <c r="AH2437" s="73" t="b">
        <f t="shared" si="1012"/>
        <v>1</v>
      </c>
      <c r="AI2437" s="34" t="str">
        <f t="shared" si="1004"/>
        <v>Inner</v>
      </c>
      <c r="AJ2437" s="35" t="str">
        <f t="shared" si="1013"/>
        <v>0.5-0.6</v>
      </c>
      <c r="AK2437" s="36" t="str">
        <f t="shared" si="1005"/>
        <v>3-4</v>
      </c>
      <c r="AL2437" s="36" t="str">
        <f t="shared" si="1006"/>
        <v>Mar</v>
      </c>
      <c r="AM2437" s="35" t="str">
        <f t="shared" si="1007"/>
        <v>285-295</v>
      </c>
      <c r="AN2437" s="36" t="str">
        <f t="shared" si="1008"/>
        <v>Inner-TI</v>
      </c>
    </row>
    <row r="2438" spans="5:40" x14ac:dyDescent="0.3">
      <c r="E2438" s="12">
        <v>40991.159722222219</v>
      </c>
      <c r="F2438" s="16">
        <v>8.33</v>
      </c>
      <c r="G2438" s="16">
        <v>1046.0799789428713</v>
      </c>
      <c r="H2438" s="29">
        <v>1.2093314280161052</v>
      </c>
      <c r="I2438" s="26">
        <v>294.89999999999998</v>
      </c>
      <c r="J2438" s="30">
        <v>0.10804321728691477</v>
      </c>
      <c r="K2438" s="31">
        <v>0.22092040579034436</v>
      </c>
      <c r="L2438" s="111">
        <f t="shared" si="988"/>
        <v>0.6</v>
      </c>
      <c r="M2438" s="112">
        <f t="shared" si="989"/>
        <v>0.11</v>
      </c>
      <c r="N2438" s="112" t="b">
        <f t="shared" si="990"/>
        <v>1</v>
      </c>
      <c r="O2438" s="112" t="b">
        <f t="shared" si="991"/>
        <v>1</v>
      </c>
      <c r="P2438" s="113">
        <f t="shared" si="992"/>
        <v>6</v>
      </c>
      <c r="Q2438" s="113">
        <f t="shared" si="993"/>
        <v>15</v>
      </c>
      <c r="R2438" s="114" t="str">
        <f t="shared" si="1009"/>
        <v>0.6-0.11</v>
      </c>
      <c r="S2438" s="127">
        <f t="shared" si="994"/>
        <v>-1.5111837704289E-2</v>
      </c>
      <c r="T2438" s="112" t="b">
        <f t="shared" si="995"/>
        <v>1</v>
      </c>
      <c r="U2438" s="22">
        <f t="shared" si="996"/>
        <v>8.2943320628539361</v>
      </c>
      <c r="V2438" s="22">
        <f t="shared" si="997"/>
        <v>0.63996573386575417</v>
      </c>
      <c r="W2438" s="81">
        <f t="shared" si="998"/>
        <v>9</v>
      </c>
      <c r="X2438" s="22">
        <f t="shared" si="999"/>
        <v>0.28551735937505246</v>
      </c>
      <c r="Y2438" s="3">
        <f>IF(U2438&gt;'Power Curve'!$C$37,0,INDEX(Ci,$W2438,1)*POWER(1-X2438,3)+INDEX(Ci,$W2438,2)*3*X2438*POWER(1-X2438,2)+INDEX(Ci,$W2438,3)*3*POWER(X2438,2)*(1-X2438)+INDEX(Ci,$W2438,4)*POWER(X2438,3))</f>
        <v>968.02885916195851</v>
      </c>
      <c r="Z2438" s="3">
        <f t="shared" si="1000"/>
        <v>953.40016414923491</v>
      </c>
      <c r="AA2438" s="3">
        <f t="shared" si="1001"/>
        <v>1046.0799789428713</v>
      </c>
      <c r="AB2438" s="3">
        <f t="shared" si="1010"/>
        <v>-92.67981479363641</v>
      </c>
      <c r="AC2438" s="3">
        <f t="shared" si="1011"/>
        <v>92.67981479363641</v>
      </c>
      <c r="AE2438" s="34">
        <f t="shared" si="1002"/>
        <v>8</v>
      </c>
      <c r="AF2438" s="73" t="b">
        <f>COUNTIF('Power Curve'!$D$2:$D$31,AE2438)&gt;0</f>
        <v>1</v>
      </c>
      <c r="AG2438" s="73" t="b">
        <f t="shared" si="1003"/>
        <v>0</v>
      </c>
      <c r="AH2438" s="73" t="b">
        <f t="shared" si="1012"/>
        <v>1</v>
      </c>
      <c r="AI2438" s="34" t="str">
        <f t="shared" si="1004"/>
        <v>Inner</v>
      </c>
      <c r="AJ2438" s="35" t="str">
        <f t="shared" si="1013"/>
        <v>0.6-0.7</v>
      </c>
      <c r="AK2438" s="36" t="str">
        <f t="shared" si="1005"/>
        <v>3-4</v>
      </c>
      <c r="AL2438" s="36" t="str">
        <f t="shared" si="1006"/>
        <v>Mar</v>
      </c>
      <c r="AM2438" s="35" t="str">
        <f t="shared" si="1007"/>
        <v>285-295</v>
      </c>
      <c r="AN2438" s="36" t="str">
        <f t="shared" si="1008"/>
        <v>Inner-TI</v>
      </c>
    </row>
    <row r="2439" spans="5:40" x14ac:dyDescent="0.3">
      <c r="E2439" s="12">
        <v>40991.166666666664</v>
      </c>
      <c r="F2439" s="16">
        <v>11.17</v>
      </c>
      <c r="G2439" s="16">
        <v>1828.1799774169949</v>
      </c>
      <c r="H2439" s="29">
        <v>1.2082480035174379</v>
      </c>
      <c r="I2439" s="26">
        <v>294.3</v>
      </c>
      <c r="J2439" s="30">
        <v>8.7735004476275733E-2</v>
      </c>
      <c r="K2439" s="31">
        <v>0.23927313851159079</v>
      </c>
      <c r="L2439" s="111">
        <f t="shared" si="988"/>
        <v>1.1000000000000001</v>
      </c>
      <c r="M2439" s="112">
        <f t="shared" si="989"/>
        <v>0.09</v>
      </c>
      <c r="N2439" s="112" t="b">
        <f t="shared" si="990"/>
        <v>1</v>
      </c>
      <c r="O2439" s="112" t="b">
        <f t="shared" si="991"/>
        <v>1</v>
      </c>
      <c r="P2439" s="113">
        <f t="shared" si="992"/>
        <v>11</v>
      </c>
      <c r="Q2439" s="113">
        <f t="shared" si="993"/>
        <v>17</v>
      </c>
      <c r="R2439" s="114" t="str">
        <f t="shared" si="1009"/>
        <v>1.1-0.09</v>
      </c>
      <c r="S2439" s="127">
        <f t="shared" si="994"/>
        <v>1.1181626133052857E-2</v>
      </c>
      <c r="T2439" s="112" t="b">
        <f t="shared" si="995"/>
        <v>1</v>
      </c>
      <c r="U2439" s="22">
        <f t="shared" si="996"/>
        <v>11.118849169748074</v>
      </c>
      <c r="V2439" s="22">
        <f t="shared" si="997"/>
        <v>1.0765039577922981</v>
      </c>
      <c r="W2439" s="81">
        <f t="shared" si="998"/>
        <v>12</v>
      </c>
      <c r="X2439" s="22">
        <f t="shared" si="999"/>
        <v>0.13343262593195335</v>
      </c>
      <c r="Y2439" s="3">
        <f>IF(U2439&gt;'Power Curve'!$C$37,0,INDEX(Ci,$W2439,1)*POWER(1-X2439,3)+INDEX(Ci,$W2439,2)*3*X2439*POWER(1-X2439,2)+INDEX(Ci,$W2439,3)*3*POWER(X2439,2)*(1-X2439)+INDEX(Ci,$W2439,4)*POWER(X2439,3))</f>
        <v>1800.3551313139549</v>
      </c>
      <c r="Z2439" s="3">
        <f t="shared" si="1000"/>
        <v>1820.4860292990309</v>
      </c>
      <c r="AA2439" s="3">
        <f t="shared" si="1001"/>
        <v>1828.1799774169949</v>
      </c>
      <c r="AB2439" s="3">
        <f t="shared" si="1010"/>
        <v>-7.6939481179640552</v>
      </c>
      <c r="AC2439" s="3">
        <f t="shared" si="1011"/>
        <v>7.6939481179640552</v>
      </c>
      <c r="AE2439" s="34">
        <f t="shared" si="1002"/>
        <v>11</v>
      </c>
      <c r="AF2439" s="73" t="b">
        <f>COUNTIF('Power Curve'!$D$2:$D$31,AE2439)&gt;0</f>
        <v>1</v>
      </c>
      <c r="AG2439" s="73" t="b">
        <f t="shared" si="1003"/>
        <v>0</v>
      </c>
      <c r="AH2439" s="73" t="b">
        <f t="shared" si="1012"/>
        <v>1</v>
      </c>
      <c r="AI2439" s="34" t="str">
        <f t="shared" si="1004"/>
        <v>Outer</v>
      </c>
      <c r="AJ2439" s="35" t="str">
        <f t="shared" si="1013"/>
        <v>1.0-1.1</v>
      </c>
      <c r="AK2439" s="36" t="str">
        <f t="shared" si="1005"/>
        <v>4-5</v>
      </c>
      <c r="AL2439" s="36" t="str">
        <f t="shared" si="1006"/>
        <v>Mar</v>
      </c>
      <c r="AM2439" s="35" t="str">
        <f t="shared" si="1007"/>
        <v>285-295</v>
      </c>
      <c r="AN2439" s="36" t="str">
        <f t="shared" si="1008"/>
        <v>HWS-LTI</v>
      </c>
    </row>
    <row r="2440" spans="5:40" x14ac:dyDescent="0.3">
      <c r="E2440" s="12">
        <v>40991.173611111109</v>
      </c>
      <c r="F2440" s="16">
        <v>11.33</v>
      </c>
      <c r="G2440" s="16">
        <v>1969.059997558591</v>
      </c>
      <c r="H2440" s="29">
        <v>1.2086029659503534</v>
      </c>
      <c r="I2440" s="26">
        <v>294.3</v>
      </c>
      <c r="J2440" s="30">
        <v>7.149161518093558E-2</v>
      </c>
      <c r="K2440" s="31">
        <v>0.18446962539501729</v>
      </c>
      <c r="L2440" s="111">
        <f t="shared" si="988"/>
        <v>1.1000000000000001</v>
      </c>
      <c r="M2440" s="112">
        <f t="shared" si="989"/>
        <v>6.9999999999999993E-2</v>
      </c>
      <c r="N2440" s="112" t="b">
        <f t="shared" si="990"/>
        <v>1</v>
      </c>
      <c r="O2440" s="112" t="b">
        <f t="shared" si="991"/>
        <v>1</v>
      </c>
      <c r="P2440" s="113">
        <f t="shared" si="992"/>
        <v>11</v>
      </c>
      <c r="Q2440" s="113">
        <f t="shared" si="993"/>
        <v>19</v>
      </c>
      <c r="R2440" s="114" t="str">
        <f t="shared" si="1009"/>
        <v>1.1-0.07</v>
      </c>
      <c r="S2440" s="127">
        <f t="shared" si="994"/>
        <v>3.6061561685225896E-2</v>
      </c>
      <c r="T2440" s="112" t="b">
        <f t="shared" si="995"/>
        <v>1</v>
      </c>
      <c r="U2440" s="22">
        <f t="shared" si="996"/>
        <v>11.279220811633346</v>
      </c>
      <c r="V2440" s="22">
        <f t="shared" si="997"/>
        <v>1.1012899120164388</v>
      </c>
      <c r="W2440" s="81">
        <f t="shared" si="998"/>
        <v>12</v>
      </c>
      <c r="X2440" s="22">
        <f t="shared" si="999"/>
        <v>0.28790329356637329</v>
      </c>
      <c r="Y2440" s="3">
        <f>IF(U2440&gt;'Power Curve'!$C$37,0,INDEX(Ci,$W2440,1)*POWER(1-X2440,3)+INDEX(Ci,$W2440,2)*3*X2440*POWER(1-X2440,2)+INDEX(Ci,$W2440,3)*3*POWER(X2440,2)*(1-X2440)+INDEX(Ci,$W2440,4)*POWER(X2440,3))</f>
        <v>1827.5758291251063</v>
      </c>
      <c r="Z2440" s="3">
        <f t="shared" si="1000"/>
        <v>1893.4810676215295</v>
      </c>
      <c r="AA2440" s="3">
        <f t="shared" si="1001"/>
        <v>1969.059997558591</v>
      </c>
      <c r="AB2440" s="3">
        <f t="shared" si="1010"/>
        <v>-75.578929937061503</v>
      </c>
      <c r="AC2440" s="3">
        <f t="shared" si="1011"/>
        <v>75.578929937061503</v>
      </c>
      <c r="AE2440" s="34">
        <f t="shared" si="1002"/>
        <v>11</v>
      </c>
      <c r="AF2440" s="73" t="b">
        <f>COUNTIF('Power Curve'!$D$2:$D$31,AE2440)&gt;0</f>
        <v>1</v>
      </c>
      <c r="AG2440" s="73" t="b">
        <f t="shared" si="1003"/>
        <v>0</v>
      </c>
      <c r="AH2440" s="73" t="b">
        <f t="shared" si="1012"/>
        <v>1</v>
      </c>
      <c r="AI2440" s="34" t="str">
        <f t="shared" si="1004"/>
        <v>Outer</v>
      </c>
      <c r="AJ2440" s="35" t="str">
        <f t="shared" si="1013"/>
        <v>1.1-1.2</v>
      </c>
      <c r="AK2440" s="36" t="str">
        <f t="shared" si="1005"/>
        <v>4-5</v>
      </c>
      <c r="AL2440" s="36" t="str">
        <f t="shared" si="1006"/>
        <v>Mar</v>
      </c>
      <c r="AM2440" s="35" t="str">
        <f t="shared" si="1007"/>
        <v>285-295</v>
      </c>
      <c r="AN2440" s="36" t="str">
        <f t="shared" si="1008"/>
        <v>HWS-LTI</v>
      </c>
    </row>
    <row r="2441" spans="5:40" x14ac:dyDescent="0.3">
      <c r="E2441" s="12">
        <v>40991.180555555555</v>
      </c>
      <c r="F2441" s="16">
        <v>10.6</v>
      </c>
      <c r="G2441" s="16">
        <v>1811.3800354003929</v>
      </c>
      <c r="H2441" s="29">
        <v>1.2088693247412892</v>
      </c>
      <c r="I2441" s="26">
        <v>293.7</v>
      </c>
      <c r="J2441" s="30">
        <v>0.10754716981132074</v>
      </c>
      <c r="K2441" s="31">
        <v>0.25216616091839805</v>
      </c>
      <c r="L2441" s="111">
        <f t="shared" si="988"/>
        <v>1</v>
      </c>
      <c r="M2441" s="112">
        <f t="shared" si="989"/>
        <v>0.11</v>
      </c>
      <c r="N2441" s="112" t="b">
        <f t="shared" si="990"/>
        <v>1</v>
      </c>
      <c r="O2441" s="112" t="b">
        <f t="shared" si="991"/>
        <v>1</v>
      </c>
      <c r="P2441" s="113">
        <f t="shared" si="992"/>
        <v>10</v>
      </c>
      <c r="Q2441" s="113">
        <f t="shared" si="993"/>
        <v>15</v>
      </c>
      <c r="R2441" s="114" t="str">
        <f t="shared" si="1009"/>
        <v>1-0.11</v>
      </c>
      <c r="S2441" s="127">
        <f t="shared" si="994"/>
        <v>3.3916226553713921E-4</v>
      </c>
      <c r="T2441" s="112" t="b">
        <f t="shared" si="995"/>
        <v>1</v>
      </c>
      <c r="U2441" s="22">
        <f t="shared" si="996"/>
        <v>10.553267700196626</v>
      </c>
      <c r="V2441" s="22">
        <f t="shared" si="997"/>
        <v>0.9890915184761685</v>
      </c>
      <c r="W2441" s="81">
        <f t="shared" si="998"/>
        <v>11</v>
      </c>
      <c r="X2441" s="22">
        <f t="shared" si="999"/>
        <v>0.58554401317894367</v>
      </c>
      <c r="Y2441" s="3">
        <f>IF(U2441&gt;'Power Curve'!$C$37,0,INDEX(Ci,$W2441,1)*POWER(1-X2441,3)+INDEX(Ci,$W2441,2)*3*X2441*POWER(1-X2441,2)+INDEX(Ci,$W2441,3)*3*POWER(X2441,2)*(1-X2441)+INDEX(Ci,$W2441,4)*POWER(X2441,3))</f>
        <v>1684.3696203719951</v>
      </c>
      <c r="Z2441" s="3">
        <f t="shared" si="1000"/>
        <v>1684.9408949884423</v>
      </c>
      <c r="AA2441" s="3">
        <f t="shared" si="1001"/>
        <v>1811.3800354003929</v>
      </c>
      <c r="AB2441" s="3">
        <f t="shared" si="1010"/>
        <v>-126.43914041195058</v>
      </c>
      <c r="AC2441" s="3">
        <f t="shared" si="1011"/>
        <v>126.43914041195058</v>
      </c>
      <c r="AE2441" s="34">
        <f t="shared" si="1002"/>
        <v>11</v>
      </c>
      <c r="AF2441" s="73" t="b">
        <f>COUNTIF('Power Curve'!$D$2:$D$31,AE2441)&gt;0</f>
        <v>1</v>
      </c>
      <c r="AG2441" s="73" t="b">
        <f t="shared" si="1003"/>
        <v>0</v>
      </c>
      <c r="AH2441" s="73" t="b">
        <f t="shared" si="1012"/>
        <v>1</v>
      </c>
      <c r="AI2441" s="34" t="str">
        <f t="shared" si="1004"/>
        <v>Inner</v>
      </c>
      <c r="AJ2441" s="35" t="str">
        <f t="shared" si="1013"/>
        <v>0.9-1.0</v>
      </c>
      <c r="AK2441" s="36" t="str">
        <f t="shared" si="1005"/>
        <v>4-5</v>
      </c>
      <c r="AL2441" s="36" t="str">
        <f t="shared" si="1006"/>
        <v>Mar</v>
      </c>
      <c r="AM2441" s="35" t="str">
        <f t="shared" si="1007"/>
        <v>285-295</v>
      </c>
      <c r="AN2441" s="36" t="str">
        <f t="shared" si="1008"/>
        <v>Inner-TI</v>
      </c>
    </row>
    <row r="2442" spans="5:40" x14ac:dyDescent="0.3">
      <c r="E2442" s="12">
        <v>40991.1875</v>
      </c>
      <c r="F2442" s="16">
        <v>10</v>
      </c>
      <c r="G2442" s="16">
        <v>1620.739944458013</v>
      </c>
      <c r="H2442" s="29">
        <v>1.2091892160682913</v>
      </c>
      <c r="I2442" s="26">
        <v>293.39999999999998</v>
      </c>
      <c r="J2442" s="30">
        <v>0.11799999999999999</v>
      </c>
      <c r="K2442" s="31">
        <v>0.22411079250967078</v>
      </c>
      <c r="L2442" s="111">
        <f t="shared" si="988"/>
        <v>0.9</v>
      </c>
      <c r="M2442" s="112">
        <f t="shared" si="989"/>
        <v>0.12</v>
      </c>
      <c r="N2442" s="112" t="b">
        <f t="shared" si="990"/>
        <v>1</v>
      </c>
      <c r="O2442" s="112" t="b">
        <f t="shared" si="991"/>
        <v>1</v>
      </c>
      <c r="P2442" s="113">
        <f t="shared" si="992"/>
        <v>9</v>
      </c>
      <c r="Q2442" s="113">
        <f t="shared" si="993"/>
        <v>14</v>
      </c>
      <c r="R2442" s="114" t="str">
        <f t="shared" si="1009"/>
        <v>0.9-0.12</v>
      </c>
      <c r="S2442" s="127">
        <f t="shared" si="994"/>
        <v>-6.8685837526370197E-3</v>
      </c>
      <c r="T2442" s="112" t="b">
        <f t="shared" si="995"/>
        <v>1</v>
      </c>
      <c r="U2442" s="22">
        <f t="shared" si="996"/>
        <v>9.956791026052338</v>
      </c>
      <c r="V2442" s="22">
        <f t="shared" si="997"/>
        <v>0.89690412569706057</v>
      </c>
      <c r="W2442" s="81">
        <f t="shared" si="998"/>
        <v>11</v>
      </c>
      <c r="X2442" s="22">
        <f t="shared" si="999"/>
        <v>6.6599671479697867E-3</v>
      </c>
      <c r="Y2442" s="3">
        <f>IF(U2442&gt;'Power Curve'!$C$37,0,INDEX(Ci,$W2442,1)*POWER(1-X2442,3)+INDEX(Ci,$W2442,2)*3*X2442*POWER(1-X2442,2)+INDEX(Ci,$W2442,3)*3*POWER(X2442,2)*(1-X2442)+INDEX(Ci,$W2442,4)*POWER(X2442,3))</f>
        <v>1520.9260171524488</v>
      </c>
      <c r="Z2442" s="3">
        <f t="shared" si="1000"/>
        <v>1510.4794094220726</v>
      </c>
      <c r="AA2442" s="3">
        <f t="shared" si="1001"/>
        <v>1620.739944458013</v>
      </c>
      <c r="AB2442" s="3">
        <f t="shared" si="1010"/>
        <v>-110.26053503594039</v>
      </c>
      <c r="AC2442" s="3">
        <f t="shared" si="1011"/>
        <v>110.26053503594039</v>
      </c>
      <c r="AE2442" s="34">
        <f t="shared" si="1002"/>
        <v>10</v>
      </c>
      <c r="AF2442" s="73" t="b">
        <f>COUNTIF('Power Curve'!$D$2:$D$31,AE2442)&gt;0</f>
        <v>1</v>
      </c>
      <c r="AG2442" s="73" t="b">
        <f t="shared" si="1003"/>
        <v>0</v>
      </c>
      <c r="AH2442" s="73" t="b">
        <f t="shared" si="1012"/>
        <v>1</v>
      </c>
      <c r="AI2442" s="34" t="str">
        <f t="shared" si="1004"/>
        <v>Inner</v>
      </c>
      <c r="AJ2442" s="35" t="str">
        <f t="shared" si="1013"/>
        <v>0.8-0.9</v>
      </c>
      <c r="AK2442" s="36" t="str">
        <f t="shared" si="1005"/>
        <v>4-5</v>
      </c>
      <c r="AL2442" s="36" t="str">
        <f t="shared" si="1006"/>
        <v>Mar</v>
      </c>
      <c r="AM2442" s="35" t="str">
        <f t="shared" si="1007"/>
        <v>285-295</v>
      </c>
      <c r="AN2442" s="36" t="str">
        <f t="shared" si="1008"/>
        <v>Inner-TI</v>
      </c>
    </row>
    <row r="2443" spans="5:40" x14ac:dyDescent="0.3">
      <c r="E2443" s="12">
        <v>40991.194444444445</v>
      </c>
      <c r="F2443" s="16">
        <v>9.7200000000000006</v>
      </c>
      <c r="G2443" s="16">
        <v>1476.489990234378</v>
      </c>
      <c r="H2443" s="29">
        <v>1.2093314280161052</v>
      </c>
      <c r="I2443" s="26">
        <v>298.60000000000002</v>
      </c>
      <c r="J2443" s="30">
        <v>0.15843621399176955</v>
      </c>
      <c r="K2443" s="31">
        <v>0.18983125771382492</v>
      </c>
      <c r="L2443" s="111">
        <f t="shared" si="988"/>
        <v>0.9</v>
      </c>
      <c r="M2443" s="112">
        <f t="shared" si="989"/>
        <v>0.16</v>
      </c>
      <c r="N2443" s="112" t="b">
        <f t="shared" si="990"/>
        <v>1</v>
      </c>
      <c r="O2443" s="112" t="b">
        <f t="shared" si="991"/>
        <v>1</v>
      </c>
      <c r="P2443" s="113">
        <f t="shared" si="992"/>
        <v>9</v>
      </c>
      <c r="Q2443" s="113">
        <f t="shared" si="993"/>
        <v>10</v>
      </c>
      <c r="R2443" s="114" t="str">
        <f t="shared" si="1009"/>
        <v>0.9-0.16</v>
      </c>
      <c r="S2443" s="127">
        <f t="shared" si="994"/>
        <v>-4.1323127328913335E-3</v>
      </c>
      <c r="T2443" s="112" t="b">
        <f t="shared" si="995"/>
        <v>1</v>
      </c>
      <c r="U2443" s="22">
        <f t="shared" si="996"/>
        <v>9.6783802702209201</v>
      </c>
      <c r="V2443" s="22">
        <f t="shared" si="997"/>
        <v>0.85387484590404961</v>
      </c>
      <c r="W2443" s="81">
        <f t="shared" si="998"/>
        <v>10</v>
      </c>
      <c r="X2443" s="22">
        <f t="shared" si="999"/>
        <v>0.71136166025430558</v>
      </c>
      <c r="Y2443" s="3">
        <f>IF(U2443&gt;'Power Curve'!$C$37,0,INDEX(Ci,$W2443,1)*POWER(1-X2443,3)+INDEX(Ci,$W2443,2)*3*X2443*POWER(1-X2443,2)+INDEX(Ci,$W2443,3)*3*POWER(X2443,2)*(1-X2443)+INDEX(Ci,$W2443,4)*POWER(X2443,3))</f>
        <v>1432.8697976476963</v>
      </c>
      <c r="Z2443" s="3">
        <f t="shared" si="1000"/>
        <v>1426.9487315383012</v>
      </c>
      <c r="AA2443" s="3">
        <f t="shared" si="1001"/>
        <v>1476.489990234378</v>
      </c>
      <c r="AB2443" s="3">
        <f t="shared" si="1010"/>
        <v>-49.541258696076738</v>
      </c>
      <c r="AC2443" s="3">
        <f t="shared" si="1011"/>
        <v>49.541258696076738</v>
      </c>
      <c r="AE2443" s="34">
        <f t="shared" si="1002"/>
        <v>10</v>
      </c>
      <c r="AF2443" s="73" t="b">
        <f>COUNTIF('Power Curve'!$D$2:$D$31,AE2443)&gt;0</f>
        <v>1</v>
      </c>
      <c r="AG2443" s="73" t="b">
        <f t="shared" si="1003"/>
        <v>0</v>
      </c>
      <c r="AH2443" s="73" t="b">
        <f t="shared" si="1012"/>
        <v>1</v>
      </c>
      <c r="AI2443" s="34" t="str">
        <f t="shared" si="1004"/>
        <v>Outer</v>
      </c>
      <c r="AJ2443" s="35" t="str">
        <f t="shared" si="1013"/>
        <v>0.8-0.9</v>
      </c>
      <c r="AK2443" s="36" t="str">
        <f t="shared" si="1005"/>
        <v>4-5</v>
      </c>
      <c r="AL2443" s="36" t="str">
        <f t="shared" si="1006"/>
        <v>Mar</v>
      </c>
      <c r="AM2443" s="35" t="str">
        <f t="shared" si="1007"/>
        <v>295-305</v>
      </c>
      <c r="AN2443" s="36" t="str">
        <f t="shared" si="1008"/>
        <v>HWS-HTI</v>
      </c>
    </row>
    <row r="2444" spans="5:40" x14ac:dyDescent="0.3">
      <c r="E2444" s="12">
        <v>40991.201388888891</v>
      </c>
      <c r="F2444" s="16">
        <v>9.33</v>
      </c>
      <c r="G2444" s="16">
        <v>1277.2699890136771</v>
      </c>
      <c r="H2444" s="29">
        <v>1.2095091073952935</v>
      </c>
      <c r="I2444" s="26">
        <v>296.60000000000002</v>
      </c>
      <c r="J2444" s="30">
        <v>0.11575562700964631</v>
      </c>
      <c r="K2444" s="31">
        <v>0.21568727868435003</v>
      </c>
      <c r="L2444" s="111">
        <f t="shared" si="988"/>
        <v>0.8</v>
      </c>
      <c r="M2444" s="112">
        <f t="shared" si="989"/>
        <v>0.12</v>
      </c>
      <c r="N2444" s="112" t="b">
        <f t="shared" si="990"/>
        <v>1</v>
      </c>
      <c r="O2444" s="112" t="b">
        <f t="shared" si="991"/>
        <v>1</v>
      </c>
      <c r="P2444" s="113">
        <f t="shared" si="992"/>
        <v>8</v>
      </c>
      <c r="Q2444" s="113">
        <f t="shared" si="993"/>
        <v>14</v>
      </c>
      <c r="R2444" s="114" t="str">
        <f t="shared" si="1009"/>
        <v>0.8-0.12</v>
      </c>
      <c r="S2444" s="127">
        <f t="shared" si="994"/>
        <v>-1.2779651666675459E-3</v>
      </c>
      <c r="T2444" s="112" t="b">
        <f t="shared" si="995"/>
        <v>1</v>
      </c>
      <c r="U2444" s="22">
        <f t="shared" si="996"/>
        <v>9.2905051513766175</v>
      </c>
      <c r="V2444" s="22">
        <f t="shared" si="997"/>
        <v>0.79392749594029688</v>
      </c>
      <c r="W2444" s="81">
        <f t="shared" si="998"/>
        <v>10</v>
      </c>
      <c r="X2444" s="22">
        <f t="shared" si="999"/>
        <v>0.29907554427656957</v>
      </c>
      <c r="Y2444" s="3">
        <f>IF(U2444&gt;'Power Curve'!$C$37,0,INDEX(Ci,$W2444,1)*POWER(1-X2444,3)+INDEX(Ci,$W2444,2)*3*X2444*POWER(1-X2444,2)+INDEX(Ci,$W2444,3)*3*POWER(X2444,2)*(1-X2444)+INDEX(Ci,$W2444,4)*POWER(X2444,3))</f>
        <v>1295.6053822841607</v>
      </c>
      <c r="Z2444" s="3">
        <f t="shared" si="1000"/>
        <v>1293.9496437358546</v>
      </c>
      <c r="AA2444" s="3">
        <f t="shared" si="1001"/>
        <v>1277.2699890136771</v>
      </c>
      <c r="AB2444" s="3">
        <f t="shared" si="1010"/>
        <v>16.679654722177474</v>
      </c>
      <c r="AC2444" s="3">
        <f t="shared" si="1011"/>
        <v>16.679654722177474</v>
      </c>
      <c r="AE2444" s="34">
        <f t="shared" si="1002"/>
        <v>9</v>
      </c>
      <c r="AF2444" s="73" t="b">
        <f>COUNTIF('Power Curve'!$D$2:$D$31,AE2444)&gt;0</f>
        <v>1</v>
      </c>
      <c r="AG2444" s="73" t="b">
        <f t="shared" si="1003"/>
        <v>0</v>
      </c>
      <c r="AH2444" s="73" t="b">
        <f t="shared" si="1012"/>
        <v>1</v>
      </c>
      <c r="AI2444" s="34" t="str">
        <f t="shared" si="1004"/>
        <v>Inner</v>
      </c>
      <c r="AJ2444" s="35" t="str">
        <f t="shared" si="1013"/>
        <v>0.7-0.8</v>
      </c>
      <c r="AK2444" s="36" t="str">
        <f t="shared" si="1005"/>
        <v>4-5</v>
      </c>
      <c r="AL2444" s="36" t="str">
        <f t="shared" si="1006"/>
        <v>Mar</v>
      </c>
      <c r="AM2444" s="35" t="str">
        <f t="shared" si="1007"/>
        <v>295-305</v>
      </c>
      <c r="AN2444" s="36" t="str">
        <f t="shared" si="1008"/>
        <v>Inner-TI</v>
      </c>
    </row>
    <row r="2445" spans="5:40" x14ac:dyDescent="0.3">
      <c r="E2445" s="12">
        <v>40991.208333333336</v>
      </c>
      <c r="F2445" s="16">
        <v>9.42</v>
      </c>
      <c r="G2445" s="16">
        <v>1278.109962463376</v>
      </c>
      <c r="H2445" s="29">
        <v>1.2093758429666972</v>
      </c>
      <c r="I2445" s="26">
        <v>296.60000000000002</v>
      </c>
      <c r="J2445" s="30">
        <v>0.15605095541401273</v>
      </c>
      <c r="K2445" s="31">
        <v>0.23089896878197957</v>
      </c>
      <c r="L2445" s="111">
        <f t="shared" si="988"/>
        <v>0.8</v>
      </c>
      <c r="M2445" s="112">
        <f t="shared" si="989"/>
        <v>0.16</v>
      </c>
      <c r="N2445" s="112" t="b">
        <f t="shared" si="990"/>
        <v>1</v>
      </c>
      <c r="O2445" s="112" t="b">
        <f t="shared" si="991"/>
        <v>1</v>
      </c>
      <c r="P2445" s="113">
        <f t="shared" si="992"/>
        <v>8</v>
      </c>
      <c r="Q2445" s="113">
        <f t="shared" si="993"/>
        <v>10</v>
      </c>
      <c r="R2445" s="114" t="str">
        <f t="shared" si="1009"/>
        <v>0.8-0.16</v>
      </c>
      <c r="S2445" s="127">
        <f t="shared" si="994"/>
        <v>7.9686427528676083E-3</v>
      </c>
      <c r="T2445" s="112" t="b">
        <f t="shared" si="995"/>
        <v>1</v>
      </c>
      <c r="U2445" s="22">
        <f t="shared" si="996"/>
        <v>9.3797796569336924</v>
      </c>
      <c r="V2445" s="22">
        <f t="shared" si="997"/>
        <v>0.80772515855762816</v>
      </c>
      <c r="W2445" s="81">
        <f t="shared" si="998"/>
        <v>10</v>
      </c>
      <c r="X2445" s="22">
        <f t="shared" si="999"/>
        <v>0.3939685584550166</v>
      </c>
      <c r="Y2445" s="3">
        <f>IF(U2445&gt;'Power Curve'!$C$37,0,INDEX(Ci,$W2445,1)*POWER(1-X2445,3)+INDEX(Ci,$W2445,2)*3*X2445*POWER(1-X2445,2)+INDEX(Ci,$W2445,3)*3*POWER(X2445,2)*(1-X2445)+INDEX(Ci,$W2445,4)*POWER(X2445,3))</f>
        <v>1327.5918356883451</v>
      </c>
      <c r="Z2445" s="3">
        <f t="shared" si="1000"/>
        <v>1338.1709407485691</v>
      </c>
      <c r="AA2445" s="3">
        <f t="shared" si="1001"/>
        <v>1278.109962463376</v>
      </c>
      <c r="AB2445" s="3">
        <f t="shared" si="1010"/>
        <v>60.060978285193187</v>
      </c>
      <c r="AC2445" s="3">
        <f t="shared" si="1011"/>
        <v>60.060978285193187</v>
      </c>
      <c r="AE2445" s="34">
        <f t="shared" si="1002"/>
        <v>9</v>
      </c>
      <c r="AF2445" s="73" t="b">
        <f>COUNTIF('Power Curve'!$D$2:$D$31,AE2445)&gt;0</f>
        <v>1</v>
      </c>
      <c r="AG2445" s="73" t="b">
        <f t="shared" si="1003"/>
        <v>0</v>
      </c>
      <c r="AH2445" s="73" t="b">
        <f t="shared" si="1012"/>
        <v>1</v>
      </c>
      <c r="AI2445" s="34" t="str">
        <f t="shared" si="1004"/>
        <v>Outer</v>
      </c>
      <c r="AJ2445" s="35" t="str">
        <f t="shared" si="1013"/>
        <v>0.8-0.9</v>
      </c>
      <c r="AK2445" s="36" t="str">
        <f t="shared" si="1005"/>
        <v>5-6</v>
      </c>
      <c r="AL2445" s="36" t="str">
        <f t="shared" si="1006"/>
        <v>Mar</v>
      </c>
      <c r="AM2445" s="35" t="str">
        <f t="shared" si="1007"/>
        <v>295-305</v>
      </c>
      <c r="AN2445" s="36" t="str">
        <f t="shared" si="1008"/>
        <v>HWS-HTI</v>
      </c>
    </row>
    <row r="2446" spans="5:40" x14ac:dyDescent="0.3">
      <c r="E2446" s="12">
        <v>40991.215277777781</v>
      </c>
      <c r="F2446" s="16">
        <v>8.77</v>
      </c>
      <c r="G2446" s="16">
        <v>1223.0699768066406</v>
      </c>
      <c r="H2446" s="29">
        <v>1.2097401290087821</v>
      </c>
      <c r="I2446" s="26">
        <v>300.3</v>
      </c>
      <c r="J2446" s="30">
        <v>0.16419612314709237</v>
      </c>
      <c r="K2446" s="31">
        <v>0.24064590355604773</v>
      </c>
      <c r="L2446" s="111">
        <f t="shared" si="988"/>
        <v>0.70000000000000007</v>
      </c>
      <c r="M2446" s="112">
        <f t="shared" si="989"/>
        <v>0.16</v>
      </c>
      <c r="N2446" s="112" t="b">
        <f t="shared" si="990"/>
        <v>1</v>
      </c>
      <c r="O2446" s="112" t="b">
        <f t="shared" si="991"/>
        <v>1</v>
      </c>
      <c r="P2446" s="113">
        <f t="shared" si="992"/>
        <v>7.0000000000000009</v>
      </c>
      <c r="Q2446" s="113">
        <f t="shared" si="993"/>
        <v>10</v>
      </c>
      <c r="R2446" s="114" t="str">
        <f t="shared" si="1009"/>
        <v>0.7-0.16</v>
      </c>
      <c r="S2446" s="127">
        <f t="shared" si="994"/>
        <v>2.9400999933467547E-2</v>
      </c>
      <c r="T2446" s="112" t="b">
        <f t="shared" si="995"/>
        <v>1</v>
      </c>
      <c r="U2446" s="22">
        <f t="shared" si="996"/>
        <v>8.7334316595376755</v>
      </c>
      <c r="V2446" s="22">
        <f t="shared" si="997"/>
        <v>0.70782999200577956</v>
      </c>
      <c r="W2446" s="81">
        <f t="shared" si="998"/>
        <v>9</v>
      </c>
      <c r="X2446" s="22">
        <f t="shared" si="999"/>
        <v>0.72441864393318356</v>
      </c>
      <c r="Y2446" s="3">
        <f>IF(U2446&gt;'Power Curve'!$C$37,0,INDEX(Ci,$W2446,1)*POWER(1-X2446,3)+INDEX(Ci,$W2446,2)*3*X2446*POWER(1-X2446,2)+INDEX(Ci,$W2446,3)*3*POWER(X2446,2)*(1-X2446)+INDEX(Ci,$W2446,4)*POWER(X2446,3))</f>
        <v>1108.1115651181051</v>
      </c>
      <c r="Z2446" s="3">
        <f t="shared" si="1000"/>
        <v>1140.691153170417</v>
      </c>
      <c r="AA2446" s="3">
        <f t="shared" si="1001"/>
        <v>1223.0699768066406</v>
      </c>
      <c r="AB2446" s="3">
        <f t="shared" si="1010"/>
        <v>-82.378823636223615</v>
      </c>
      <c r="AC2446" s="3">
        <f t="shared" si="1011"/>
        <v>82.378823636223615</v>
      </c>
      <c r="AE2446" s="34">
        <f t="shared" si="1002"/>
        <v>9</v>
      </c>
      <c r="AF2446" s="73" t="b">
        <f>COUNTIF('Power Curve'!$D$2:$D$31,AE2446)&gt;0</f>
        <v>1</v>
      </c>
      <c r="AG2446" s="73" t="b">
        <f t="shared" si="1003"/>
        <v>0</v>
      </c>
      <c r="AH2446" s="73" t="b">
        <f t="shared" si="1012"/>
        <v>1</v>
      </c>
      <c r="AI2446" s="34" t="str">
        <f t="shared" si="1004"/>
        <v>Outer</v>
      </c>
      <c r="AJ2446" s="35" t="str">
        <f t="shared" si="1013"/>
        <v>0.7-0.8</v>
      </c>
      <c r="AK2446" s="36" t="str">
        <f t="shared" si="1005"/>
        <v>5-6</v>
      </c>
      <c r="AL2446" s="36" t="str">
        <f t="shared" si="1006"/>
        <v>Mar</v>
      </c>
      <c r="AM2446" s="35" t="str">
        <f t="shared" si="1007"/>
        <v>295-305</v>
      </c>
      <c r="AN2446" s="36" t="str">
        <f t="shared" si="1008"/>
        <v>HWS-HTI</v>
      </c>
    </row>
    <row r="2447" spans="5:40" x14ac:dyDescent="0.3">
      <c r="E2447" s="12">
        <v>40991.222222222219</v>
      </c>
      <c r="F2447" s="16">
        <v>8.9499999999999993</v>
      </c>
      <c r="G2447" s="16">
        <v>1076.1800079345717</v>
      </c>
      <c r="H2447" s="29">
        <v>1.2100155551290706</v>
      </c>
      <c r="I2447" s="26">
        <v>299.2</v>
      </c>
      <c r="J2447" s="30">
        <v>0.11620111731843577</v>
      </c>
      <c r="K2447" s="31">
        <v>0.32530606620783159</v>
      </c>
      <c r="L2447" s="111">
        <f t="shared" si="988"/>
        <v>0.70000000000000007</v>
      </c>
      <c r="M2447" s="112">
        <f t="shared" si="989"/>
        <v>0.12</v>
      </c>
      <c r="N2447" s="112" t="b">
        <f t="shared" si="990"/>
        <v>1</v>
      </c>
      <c r="O2447" s="112" t="b">
        <f t="shared" si="991"/>
        <v>1</v>
      </c>
      <c r="P2447" s="113">
        <f t="shared" si="992"/>
        <v>7.0000000000000009</v>
      </c>
      <c r="Q2447" s="113">
        <f t="shared" si="993"/>
        <v>14</v>
      </c>
      <c r="R2447" s="114" t="str">
        <f t="shared" si="1009"/>
        <v>0.7-0.12</v>
      </c>
      <c r="S2447" s="127">
        <f t="shared" si="994"/>
        <v>7.9909258919463686E-3</v>
      </c>
      <c r="T2447" s="112" t="b">
        <f t="shared" si="995"/>
        <v>1</v>
      </c>
      <c r="U2447" s="22">
        <f t="shared" si="996"/>
        <v>8.9133574553747721</v>
      </c>
      <c r="V2447" s="22">
        <f t="shared" si="997"/>
        <v>0.73563810375754868</v>
      </c>
      <c r="W2447" s="81">
        <f t="shared" si="998"/>
        <v>9</v>
      </c>
      <c r="X2447" s="22">
        <f t="shared" si="999"/>
        <v>0.90426317923783206</v>
      </c>
      <c r="Y2447" s="3">
        <f>IF(U2447&gt;'Power Curve'!$C$37,0,INDEX(Ci,$W2447,1)*POWER(1-X2447,3)+INDEX(Ci,$W2447,2)*3*X2447*POWER(1-X2447,2)+INDEX(Ci,$W2447,3)*3*POWER(X2447,2)*(1-X2447)+INDEX(Ci,$W2447,4)*POWER(X2447,3))</f>
        <v>1166.8510698594841</v>
      </c>
      <c r="Z2447" s="3">
        <f t="shared" si="1000"/>
        <v>1176.1752902856697</v>
      </c>
      <c r="AA2447" s="3">
        <f t="shared" si="1001"/>
        <v>1076.1800079345717</v>
      </c>
      <c r="AB2447" s="3">
        <f t="shared" si="1010"/>
        <v>99.995282351098012</v>
      </c>
      <c r="AC2447" s="3">
        <f t="shared" si="1011"/>
        <v>99.995282351098012</v>
      </c>
      <c r="AE2447" s="34">
        <f t="shared" si="1002"/>
        <v>9</v>
      </c>
      <c r="AF2447" s="73" t="b">
        <f>COUNTIF('Power Curve'!$D$2:$D$31,AE2447)&gt;0</f>
        <v>1</v>
      </c>
      <c r="AG2447" s="73" t="b">
        <f t="shared" si="1003"/>
        <v>0</v>
      </c>
      <c r="AH2447" s="73" t="b">
        <f t="shared" si="1012"/>
        <v>1</v>
      </c>
      <c r="AI2447" s="34" t="str">
        <f t="shared" si="1004"/>
        <v>Outer</v>
      </c>
      <c r="AJ2447" s="35" t="str">
        <f t="shared" si="1013"/>
        <v>0.7-0.8</v>
      </c>
      <c r="AK2447" s="36" t="str">
        <f t="shared" si="1005"/>
        <v>5-6</v>
      </c>
      <c r="AL2447" s="36" t="str">
        <f t="shared" si="1006"/>
        <v>Mar</v>
      </c>
      <c r="AM2447" s="35" t="str">
        <f t="shared" si="1007"/>
        <v>295-305</v>
      </c>
      <c r="AN2447" s="36" t="str">
        <f t="shared" si="1008"/>
        <v>Inner-TI</v>
      </c>
    </row>
    <row r="2448" spans="5:40" x14ac:dyDescent="0.3">
      <c r="E2448" s="12">
        <v>40991.229166666664</v>
      </c>
      <c r="F2448" s="16">
        <v>7.23</v>
      </c>
      <c r="G2448" s="16">
        <v>607.03997802734398</v>
      </c>
      <c r="H2448" s="29">
        <v>1.2102020701656888</v>
      </c>
      <c r="I2448" s="26">
        <v>305.2</v>
      </c>
      <c r="J2448" s="30">
        <v>0.19363762102351312</v>
      </c>
      <c r="K2448" s="31">
        <v>0.31432034253976676</v>
      </c>
      <c r="L2448" s="111">
        <f t="shared" si="988"/>
        <v>0.5</v>
      </c>
      <c r="M2448" s="112">
        <f t="shared" si="989"/>
        <v>0.19</v>
      </c>
      <c r="N2448" s="112" t="b">
        <f t="shared" si="990"/>
        <v>1</v>
      </c>
      <c r="O2448" s="112" t="b">
        <f t="shared" si="991"/>
        <v>1</v>
      </c>
      <c r="P2448" s="113">
        <f t="shared" si="992"/>
        <v>5</v>
      </c>
      <c r="Q2448" s="113">
        <f t="shared" si="993"/>
        <v>7</v>
      </c>
      <c r="R2448" s="114" t="str">
        <f t="shared" si="1009"/>
        <v>0.5-0.19</v>
      </c>
      <c r="S2448" s="127">
        <f t="shared" si="994"/>
        <v>6.4952391373226323E-2</v>
      </c>
      <c r="T2448" s="112" t="b">
        <f t="shared" si="995"/>
        <v>1</v>
      </c>
      <c r="U2448" s="22">
        <f t="shared" si="996"/>
        <v>7.2007693185024246</v>
      </c>
      <c r="V2448" s="22">
        <f t="shared" si="997"/>
        <v>0.47095208653954657</v>
      </c>
      <c r="W2448" s="81">
        <f t="shared" si="998"/>
        <v>8</v>
      </c>
      <c r="X2448" s="22">
        <f t="shared" si="999"/>
        <v>0.18684738440964258</v>
      </c>
      <c r="Y2448" s="3">
        <f>IF(U2448&gt;'Power Curve'!$C$37,0,INDEX(Ci,$W2448,1)*POWER(1-X2448,3)+INDEX(Ci,$W2448,2)*3*X2448*POWER(1-X2448,2)+INDEX(Ci,$W2448,3)*3*POWER(X2448,2)*(1-X2448)+INDEX(Ci,$W2448,4)*POWER(X2448,3))</f>
        <v>649.09147971804396</v>
      </c>
      <c r="Z2448" s="3">
        <f t="shared" si="1000"/>
        <v>691.25152354571696</v>
      </c>
      <c r="AA2448" s="3">
        <f t="shared" si="1001"/>
        <v>607.03997802734398</v>
      </c>
      <c r="AB2448" s="3">
        <f t="shared" si="1010"/>
        <v>84.211545518372986</v>
      </c>
      <c r="AC2448" s="3">
        <f t="shared" si="1011"/>
        <v>84.211545518372986</v>
      </c>
      <c r="AE2448" s="34">
        <f t="shared" si="1002"/>
        <v>7</v>
      </c>
      <c r="AF2448" s="73" t="b">
        <f>COUNTIF('Power Curve'!$D$2:$D$31,AE2448)&gt;0</f>
        <v>1</v>
      </c>
      <c r="AG2448" s="73" t="b">
        <f t="shared" si="1003"/>
        <v>0</v>
      </c>
      <c r="AH2448" s="73" t="b">
        <f t="shared" si="1012"/>
        <v>1</v>
      </c>
      <c r="AI2448" s="34" t="str">
        <f t="shared" si="1004"/>
        <v>Outer</v>
      </c>
      <c r="AJ2448" s="35" t="str">
        <f t="shared" si="1013"/>
        <v>0.4-0.5</v>
      </c>
      <c r="AK2448" s="36" t="str">
        <f t="shared" si="1005"/>
        <v>5-6</v>
      </c>
      <c r="AL2448" s="36" t="str">
        <f t="shared" si="1006"/>
        <v>Mar</v>
      </c>
      <c r="AM2448" s="35" t="str">
        <f t="shared" si="1007"/>
        <v>305-315</v>
      </c>
      <c r="AN2448" s="36" t="str">
        <f t="shared" si="1008"/>
        <v>LWS-HTI</v>
      </c>
    </row>
    <row r="2449" spans="5:40" x14ac:dyDescent="0.3">
      <c r="E2449" s="12">
        <v>40991.236111111109</v>
      </c>
      <c r="F2449" s="16">
        <v>5.17</v>
      </c>
      <c r="G2449" s="16">
        <v>424.26001358032204</v>
      </c>
      <c r="H2449" s="29">
        <v>1.2106997324955686</v>
      </c>
      <c r="I2449" s="26">
        <v>302</v>
      </c>
      <c r="J2449" s="30">
        <v>0.21276595744680854</v>
      </c>
      <c r="K2449" s="31">
        <v>0.26160889384251451</v>
      </c>
      <c r="L2449" s="111">
        <f t="shared" si="988"/>
        <v>0.2</v>
      </c>
      <c r="M2449" s="112">
        <f t="shared" si="989"/>
        <v>0.21000000000000002</v>
      </c>
      <c r="N2449" s="112" t="b">
        <f t="shared" si="990"/>
        <v>1</v>
      </c>
      <c r="O2449" s="112" t="b">
        <f t="shared" si="991"/>
        <v>1</v>
      </c>
      <c r="P2449" s="113">
        <f t="shared" si="992"/>
        <v>2</v>
      </c>
      <c r="Q2449" s="113">
        <f t="shared" si="993"/>
        <v>5</v>
      </c>
      <c r="R2449" s="114" t="str">
        <f t="shared" si="1009"/>
        <v>0.2-0.21</v>
      </c>
      <c r="S2449" s="127">
        <f t="shared" si="994"/>
        <v>8.348019774243759E-2</v>
      </c>
      <c r="T2449" s="112" t="b">
        <f t="shared" si="995"/>
        <v>1</v>
      </c>
      <c r="U2449" s="22">
        <f t="shared" si="996"/>
        <v>5.1498035506773618</v>
      </c>
      <c r="V2449" s="22">
        <f t="shared" si="997"/>
        <v>0.15396871567053455</v>
      </c>
      <c r="W2449" s="81">
        <f t="shared" si="998"/>
        <v>6</v>
      </c>
      <c r="X2449" s="22">
        <f t="shared" si="999"/>
        <v>0.12129512408073935</v>
      </c>
      <c r="Y2449" s="3">
        <f>IF(U2449&gt;'Power Curve'!$C$37,0,INDEX(Ci,$W2449,1)*POWER(1-X2449,3)+INDEX(Ci,$W2449,2)*3*X2449*POWER(1-X2449,2)+INDEX(Ci,$W2449,3)*3*POWER(X2449,2)*(1-X2449)+INDEX(Ci,$W2449,4)*POWER(X2449,3))</f>
        <v>229.97812107700463</v>
      </c>
      <c r="Z2449" s="3">
        <f t="shared" si="1000"/>
        <v>249.17674010094723</v>
      </c>
      <c r="AA2449" s="3">
        <f t="shared" si="1001"/>
        <v>424.26001358032204</v>
      </c>
      <c r="AB2449" s="3">
        <f t="shared" si="1010"/>
        <v>-175.08327347937481</v>
      </c>
      <c r="AC2449" s="3">
        <f t="shared" si="1011"/>
        <v>175.08327347937481</v>
      </c>
      <c r="AE2449" s="34">
        <f t="shared" si="1002"/>
        <v>5</v>
      </c>
      <c r="AF2449" s="73" t="b">
        <f>COUNTIF('Power Curve'!$D$2:$D$31,AE2449)&gt;0</f>
        <v>1</v>
      </c>
      <c r="AG2449" s="73" t="b">
        <f t="shared" si="1003"/>
        <v>0</v>
      </c>
      <c r="AH2449" s="73" t="b">
        <f t="shared" si="1012"/>
        <v>1</v>
      </c>
      <c r="AI2449" s="34" t="str">
        <f t="shared" si="1004"/>
        <v>Outer</v>
      </c>
      <c r="AJ2449" s="35" t="str">
        <f t="shared" si="1013"/>
        <v>0.1-0.2</v>
      </c>
      <c r="AK2449" s="36" t="str">
        <f t="shared" si="1005"/>
        <v>5-6</v>
      </c>
      <c r="AL2449" s="36" t="str">
        <f t="shared" si="1006"/>
        <v>Mar</v>
      </c>
      <c r="AM2449" s="35" t="str">
        <f t="shared" si="1007"/>
        <v>295-305</v>
      </c>
      <c r="AN2449" s="36" t="str">
        <f t="shared" si="1008"/>
        <v>LWS-HTI</v>
      </c>
    </row>
    <row r="2450" spans="5:40" x14ac:dyDescent="0.3">
      <c r="E2450" s="12">
        <v>40991.243055555555</v>
      </c>
      <c r="F2450" s="16">
        <v>5.64</v>
      </c>
      <c r="G2450" s="16">
        <v>194.4300079345706</v>
      </c>
      <c r="H2450" s="29">
        <v>1.2107972479653279</v>
      </c>
      <c r="I2450" s="26">
        <v>308.8</v>
      </c>
      <c r="J2450" s="30">
        <v>0.19326241134751776</v>
      </c>
      <c r="K2450" s="31">
        <v>0.46429042396995762</v>
      </c>
      <c r="L2450" s="111">
        <f t="shared" si="988"/>
        <v>0.2</v>
      </c>
      <c r="M2450" s="112">
        <f t="shared" si="989"/>
        <v>0.19</v>
      </c>
      <c r="N2450" s="112" t="b">
        <f t="shared" si="990"/>
        <v>1</v>
      </c>
      <c r="O2450" s="112" t="b">
        <f t="shared" si="991"/>
        <v>1</v>
      </c>
      <c r="P2450" s="113">
        <f t="shared" si="992"/>
        <v>2</v>
      </c>
      <c r="Q2450" s="113">
        <f t="shared" si="993"/>
        <v>7</v>
      </c>
      <c r="R2450" s="114" t="str">
        <f t="shared" si="1009"/>
        <v>0.2-0.19</v>
      </c>
      <c r="S2450" s="127">
        <f t="shared" si="994"/>
        <v>5.3468433374186698E-2</v>
      </c>
      <c r="T2450" s="112" t="b">
        <f t="shared" si="995"/>
        <v>1</v>
      </c>
      <c r="U2450" s="22">
        <f t="shared" si="996"/>
        <v>5.6181183383186051</v>
      </c>
      <c r="V2450" s="22">
        <f t="shared" si="997"/>
        <v>0.22634827575053912</v>
      </c>
      <c r="W2450" s="81">
        <f t="shared" si="998"/>
        <v>6</v>
      </c>
      <c r="X2450" s="22">
        <f t="shared" si="999"/>
        <v>0.58807278683119535</v>
      </c>
      <c r="Y2450" s="3">
        <f>IF(U2450&gt;'Power Curve'!$C$37,0,INDEX(Ci,$W2450,1)*POWER(1-X2450,3)+INDEX(Ci,$W2450,2)*3*X2450*POWER(1-X2450,2)+INDEX(Ci,$W2450,3)*3*POWER(X2450,2)*(1-X2450)+INDEX(Ci,$W2450,4)*POWER(X2450,3))</f>
        <v>299.44375767672182</v>
      </c>
      <c r="Z2450" s="3">
        <f t="shared" si="1000"/>
        <v>315.45454628337569</v>
      </c>
      <c r="AA2450" s="3">
        <f t="shared" si="1001"/>
        <v>194.4300079345706</v>
      </c>
      <c r="AB2450" s="3">
        <f t="shared" si="1010"/>
        <v>121.02453834880509</v>
      </c>
      <c r="AC2450" s="3">
        <f t="shared" si="1011"/>
        <v>121.02453834880509</v>
      </c>
      <c r="AE2450" s="34">
        <f t="shared" si="1002"/>
        <v>6</v>
      </c>
      <c r="AF2450" s="73" t="b">
        <f>COUNTIF('Power Curve'!$D$2:$D$31,AE2450)&gt;0</f>
        <v>1</v>
      </c>
      <c r="AG2450" s="73" t="b">
        <f t="shared" si="1003"/>
        <v>0</v>
      </c>
      <c r="AH2450" s="73" t="b">
        <f t="shared" si="1012"/>
        <v>1</v>
      </c>
      <c r="AI2450" s="34" t="str">
        <f t="shared" si="1004"/>
        <v>Outer</v>
      </c>
      <c r="AJ2450" s="35" t="str">
        <f t="shared" si="1013"/>
        <v>0.2-0.3</v>
      </c>
      <c r="AK2450" s="36" t="str">
        <f t="shared" si="1005"/>
        <v>5-6</v>
      </c>
      <c r="AL2450" s="36" t="str">
        <f t="shared" si="1006"/>
        <v>Mar</v>
      </c>
      <c r="AM2450" s="35" t="str">
        <f t="shared" si="1007"/>
        <v>305-315</v>
      </c>
      <c r="AN2450" s="36" t="str">
        <f t="shared" si="1008"/>
        <v>LWS-HTI</v>
      </c>
    </row>
    <row r="2451" spans="5:40" x14ac:dyDescent="0.3">
      <c r="E2451" s="12">
        <v>40991.25</v>
      </c>
      <c r="F2451" s="16">
        <v>5.65</v>
      </c>
      <c r="G2451" s="16">
        <v>288.46999740600609</v>
      </c>
      <c r="H2451" s="29">
        <v>1.21057497724232</v>
      </c>
      <c r="I2451" s="26">
        <v>304.7</v>
      </c>
      <c r="J2451" s="30">
        <v>0.2725663716814159</v>
      </c>
      <c r="K2451" s="31">
        <v>0.29821421777894674</v>
      </c>
      <c r="L2451" s="111">
        <f t="shared" si="988"/>
        <v>0.2</v>
      </c>
      <c r="M2451" s="112">
        <f t="shared" si="989"/>
        <v>0.27</v>
      </c>
      <c r="N2451" s="112" t="b">
        <f t="shared" si="990"/>
        <v>1</v>
      </c>
      <c r="O2451" s="112" t="b">
        <f t="shared" si="991"/>
        <v>0</v>
      </c>
      <c r="P2451" s="113">
        <f t="shared" si="992"/>
        <v>2</v>
      </c>
      <c r="Q2451" s="113">
        <f t="shared" si="993"/>
        <v>-1</v>
      </c>
      <c r="R2451" s="114" t="str">
        <f t="shared" si="1009"/>
        <v>0.2-0.27</v>
      </c>
      <c r="S2451" s="127">
        <f t="shared" si="994"/>
        <v>0</v>
      </c>
      <c r="T2451" s="112" t="b">
        <f t="shared" si="995"/>
        <v>0</v>
      </c>
      <c r="U2451" s="22">
        <f t="shared" si="996"/>
        <v>5.6277351305440506</v>
      </c>
      <c r="V2451" s="22">
        <f t="shared" si="997"/>
        <v>0.22783458198947809</v>
      </c>
      <c r="W2451" s="81">
        <f t="shared" si="998"/>
        <v>6</v>
      </c>
      <c r="X2451" s="22">
        <f t="shared" si="999"/>
        <v>0.59765801436748445</v>
      </c>
      <c r="Y2451" s="3">
        <f>IF(U2451&gt;'Power Curve'!$C$37,0,INDEX(Ci,$W2451,1)*POWER(1-X2451,3)+INDEX(Ci,$W2451,2)*3*X2451*POWER(1-X2451,2)+INDEX(Ci,$W2451,3)*3*POWER(X2451,2)*(1-X2451)+INDEX(Ci,$W2451,4)*POWER(X2451,3))</f>
        <v>300.92059878290945</v>
      </c>
      <c r="Z2451" s="3">
        <f t="shared" si="1000"/>
        <v>300.92059878290945</v>
      </c>
      <c r="AA2451" s="3">
        <f t="shared" si="1001"/>
        <v>288.46999740600609</v>
      </c>
      <c r="AB2451" s="3">
        <f t="shared" si="1010"/>
        <v>12.450601376903364</v>
      </c>
      <c r="AC2451" s="3">
        <f t="shared" si="1011"/>
        <v>12.450601376903364</v>
      </c>
      <c r="AE2451" s="34">
        <f t="shared" si="1002"/>
        <v>6</v>
      </c>
      <c r="AF2451" s="73" t="b">
        <f>COUNTIF('Power Curve'!$D$2:$D$31,AE2451)&gt;0</f>
        <v>1</v>
      </c>
      <c r="AG2451" s="73" t="b">
        <f t="shared" si="1003"/>
        <v>0</v>
      </c>
      <c r="AH2451" s="73" t="b">
        <f t="shared" si="1012"/>
        <v>1</v>
      </c>
      <c r="AI2451" s="34" t="str">
        <f t="shared" si="1004"/>
        <v>Outer</v>
      </c>
      <c r="AJ2451" s="35" t="str">
        <f t="shared" si="1013"/>
        <v>0.2-0.3</v>
      </c>
      <c r="AK2451" s="36" t="str">
        <f t="shared" si="1005"/>
        <v>6-7</v>
      </c>
      <c r="AL2451" s="36" t="str">
        <f t="shared" si="1006"/>
        <v>Mar</v>
      </c>
      <c r="AM2451" s="35" t="str">
        <f t="shared" si="1007"/>
        <v>295-305</v>
      </c>
      <c r="AN2451" s="36" t="str">
        <f t="shared" si="1008"/>
        <v>LWS-HTI</v>
      </c>
    </row>
    <row r="2452" spans="5:40" x14ac:dyDescent="0.3">
      <c r="E2452" s="12">
        <v>40991.256944444445</v>
      </c>
      <c r="F2452" s="16">
        <v>6.78</v>
      </c>
      <c r="G2452" s="16">
        <v>470.3200092315675</v>
      </c>
      <c r="H2452" s="29">
        <v>1.2102195139353955</v>
      </c>
      <c r="I2452" s="26">
        <v>301.2</v>
      </c>
      <c r="J2452" s="30">
        <v>0.16076696165191742</v>
      </c>
      <c r="K2452" s="31">
        <v>0.25014308127511697</v>
      </c>
      <c r="L2452" s="111">
        <f t="shared" si="988"/>
        <v>0.4</v>
      </c>
      <c r="M2452" s="112">
        <f t="shared" si="989"/>
        <v>0.16</v>
      </c>
      <c r="N2452" s="112" t="b">
        <f t="shared" si="990"/>
        <v>1</v>
      </c>
      <c r="O2452" s="112" t="b">
        <f t="shared" si="991"/>
        <v>1</v>
      </c>
      <c r="P2452" s="113">
        <f t="shared" si="992"/>
        <v>4</v>
      </c>
      <c r="Q2452" s="113">
        <f t="shared" si="993"/>
        <v>10</v>
      </c>
      <c r="R2452" s="114" t="str">
        <f t="shared" si="1009"/>
        <v>0.4-0.16</v>
      </c>
      <c r="S2452" s="127">
        <f t="shared" si="994"/>
        <v>3.8680775374372055E-2</v>
      </c>
      <c r="T2452" s="112" t="b">
        <f t="shared" si="995"/>
        <v>1</v>
      </c>
      <c r="U2452" s="22">
        <f t="shared" si="996"/>
        <v>6.752621099152595</v>
      </c>
      <c r="V2452" s="22">
        <f t="shared" si="997"/>
        <v>0.40168933459752049</v>
      </c>
      <c r="W2452" s="81">
        <f t="shared" si="998"/>
        <v>7</v>
      </c>
      <c r="X2452" s="22">
        <f t="shared" si="999"/>
        <v>0.73315251788543523</v>
      </c>
      <c r="Y2452" s="3">
        <f>IF(U2452&gt;'Power Curve'!$C$37,0,INDEX(Ci,$W2452,1)*POWER(1-X2452,3)+INDEX(Ci,$W2452,2)*3*X2452*POWER(1-X2452,2)+INDEX(Ci,$W2452,3)*3*POWER(X2452,2)*(1-X2452)+INDEX(Ci,$W2452,4)*POWER(X2452,3))</f>
        <v>533.19183272449266</v>
      </c>
      <c r="Z2452" s="3">
        <f t="shared" si="1000"/>
        <v>553.81610623755853</v>
      </c>
      <c r="AA2452" s="3">
        <f t="shared" si="1001"/>
        <v>470.3200092315675</v>
      </c>
      <c r="AB2452" s="3">
        <f t="shared" si="1010"/>
        <v>83.496097005991032</v>
      </c>
      <c r="AC2452" s="3">
        <f t="shared" si="1011"/>
        <v>83.496097005991032</v>
      </c>
      <c r="AE2452" s="34">
        <f t="shared" si="1002"/>
        <v>7</v>
      </c>
      <c r="AF2452" s="73" t="b">
        <f>COUNTIF('Power Curve'!$D$2:$D$31,AE2452)&gt;0</f>
        <v>1</v>
      </c>
      <c r="AG2452" s="73" t="b">
        <f t="shared" si="1003"/>
        <v>0</v>
      </c>
      <c r="AH2452" s="73" t="b">
        <f t="shared" si="1012"/>
        <v>1</v>
      </c>
      <c r="AI2452" s="34" t="str">
        <f t="shared" si="1004"/>
        <v>Outer</v>
      </c>
      <c r="AJ2452" s="35" t="str">
        <f t="shared" si="1013"/>
        <v>0.4-0.5</v>
      </c>
      <c r="AK2452" s="36" t="str">
        <f t="shared" si="1005"/>
        <v>6-7</v>
      </c>
      <c r="AL2452" s="36" t="str">
        <f t="shared" si="1006"/>
        <v>Mar</v>
      </c>
      <c r="AM2452" s="35" t="str">
        <f t="shared" si="1007"/>
        <v>295-305</v>
      </c>
      <c r="AN2452" s="36" t="str">
        <f t="shared" si="1008"/>
        <v>LWS-HTI</v>
      </c>
    </row>
    <row r="2453" spans="5:40" x14ac:dyDescent="0.3">
      <c r="E2453" s="12">
        <v>40991.263888888891</v>
      </c>
      <c r="F2453" s="16">
        <v>6.46</v>
      </c>
      <c r="G2453" s="16">
        <v>354.54001235961903</v>
      </c>
      <c r="H2453" s="29">
        <v>1.2098198671880533</v>
      </c>
      <c r="I2453" s="26">
        <v>299.60000000000002</v>
      </c>
      <c r="J2453" s="30">
        <v>0.20123839009287928</v>
      </c>
      <c r="K2453" s="31">
        <v>0.21732242578442376</v>
      </c>
      <c r="L2453" s="111">
        <f t="shared" si="988"/>
        <v>0.4</v>
      </c>
      <c r="M2453" s="112">
        <f t="shared" si="989"/>
        <v>0.2</v>
      </c>
      <c r="N2453" s="112" t="b">
        <f t="shared" si="990"/>
        <v>1</v>
      </c>
      <c r="O2453" s="112" t="b">
        <f t="shared" si="991"/>
        <v>1</v>
      </c>
      <c r="P2453" s="113">
        <f t="shared" si="992"/>
        <v>4</v>
      </c>
      <c r="Q2453" s="113">
        <f t="shared" si="993"/>
        <v>6</v>
      </c>
      <c r="R2453" s="114" t="str">
        <f t="shared" si="1009"/>
        <v>0.4-0.2</v>
      </c>
      <c r="S2453" s="127">
        <f t="shared" si="994"/>
        <v>9.4831085532749729E-2</v>
      </c>
      <c r="T2453" s="112" t="b">
        <f t="shared" si="995"/>
        <v>1</v>
      </c>
      <c r="U2453" s="22">
        <f t="shared" si="996"/>
        <v>6.4332050241224144</v>
      </c>
      <c r="V2453" s="22">
        <f t="shared" si="997"/>
        <v>0.35232255053842543</v>
      </c>
      <c r="W2453" s="81">
        <f t="shared" si="998"/>
        <v>7</v>
      </c>
      <c r="X2453" s="22">
        <f t="shared" si="999"/>
        <v>0.40845130513719763</v>
      </c>
      <c r="Y2453" s="3">
        <f>IF(U2453&gt;'Power Curve'!$C$37,0,INDEX(Ci,$W2453,1)*POWER(1-X2453,3)+INDEX(Ci,$W2453,2)*3*X2453*POWER(1-X2453,2)+INDEX(Ci,$W2453,3)*3*POWER(X2453,2)*(1-X2453)+INDEX(Ci,$W2453,4)*POWER(X2453,3))</f>
        <v>454.86952650005583</v>
      </c>
      <c r="Z2453" s="3">
        <f t="shared" si="1000"/>
        <v>498.00529747382399</v>
      </c>
      <c r="AA2453" s="3">
        <f t="shared" si="1001"/>
        <v>354.54001235961903</v>
      </c>
      <c r="AB2453" s="3">
        <f t="shared" si="1010"/>
        <v>143.46528511420496</v>
      </c>
      <c r="AC2453" s="3">
        <f t="shared" si="1011"/>
        <v>143.46528511420496</v>
      </c>
      <c r="AE2453" s="34">
        <f t="shared" si="1002"/>
        <v>6</v>
      </c>
      <c r="AF2453" s="73" t="b">
        <f>COUNTIF('Power Curve'!$D$2:$D$31,AE2453)&gt;0</f>
        <v>1</v>
      </c>
      <c r="AG2453" s="73" t="b">
        <f t="shared" si="1003"/>
        <v>0</v>
      </c>
      <c r="AH2453" s="73" t="b">
        <f t="shared" si="1012"/>
        <v>1</v>
      </c>
      <c r="AI2453" s="34" t="str">
        <f t="shared" si="1004"/>
        <v>Outer</v>
      </c>
      <c r="AJ2453" s="35" t="str">
        <f t="shared" si="1013"/>
        <v>0.3-0.4</v>
      </c>
      <c r="AK2453" s="36" t="str">
        <f t="shared" si="1005"/>
        <v>6-7</v>
      </c>
      <c r="AL2453" s="36" t="str">
        <f t="shared" si="1006"/>
        <v>Mar</v>
      </c>
      <c r="AM2453" s="35" t="str">
        <f t="shared" si="1007"/>
        <v>295-305</v>
      </c>
      <c r="AN2453" s="36" t="str">
        <f t="shared" si="1008"/>
        <v>LWS-HTI</v>
      </c>
    </row>
    <row r="2454" spans="5:40" x14ac:dyDescent="0.3">
      <c r="E2454" s="12">
        <v>40991.270833333336</v>
      </c>
      <c r="F2454" s="16">
        <v>8.01</v>
      </c>
      <c r="G2454" s="16">
        <v>877.40002822875999</v>
      </c>
      <c r="H2454" s="29">
        <v>1.2095979551304501</v>
      </c>
      <c r="I2454" s="26">
        <v>302.60000000000002</v>
      </c>
      <c r="J2454" s="30">
        <v>0.20474406991260924</v>
      </c>
      <c r="K2454" s="31">
        <v>0.15909963493606985</v>
      </c>
      <c r="L2454" s="111">
        <f t="shared" si="988"/>
        <v>0.6</v>
      </c>
      <c r="M2454" s="112">
        <f t="shared" si="989"/>
        <v>0.2</v>
      </c>
      <c r="N2454" s="112" t="b">
        <f t="shared" si="990"/>
        <v>1</v>
      </c>
      <c r="O2454" s="112" t="b">
        <f t="shared" si="991"/>
        <v>1</v>
      </c>
      <c r="P2454" s="113">
        <f t="shared" si="992"/>
        <v>6</v>
      </c>
      <c r="Q2454" s="113">
        <f t="shared" si="993"/>
        <v>6</v>
      </c>
      <c r="R2454" s="114" t="str">
        <f t="shared" si="1009"/>
        <v>0.6-0.2</v>
      </c>
      <c r="S2454" s="127">
        <f t="shared" si="994"/>
        <v>3.8748368226932471E-2</v>
      </c>
      <c r="T2454" s="112" t="b">
        <f t="shared" si="995"/>
        <v>1</v>
      </c>
      <c r="U2454" s="22">
        <f t="shared" si="996"/>
        <v>7.9762881439833269</v>
      </c>
      <c r="V2454" s="22">
        <f t="shared" si="997"/>
        <v>0.59081102096437565</v>
      </c>
      <c r="W2454" s="81">
        <f t="shared" si="998"/>
        <v>8</v>
      </c>
      <c r="X2454" s="22">
        <f t="shared" si="999"/>
        <v>0.96739247416720286</v>
      </c>
      <c r="Y2454" s="3">
        <f>IF(U2454&gt;'Power Curve'!$C$37,0,INDEX(Ci,$W2454,1)*POWER(1-X2454,3)+INDEX(Ci,$W2454,2)*3*X2454*POWER(1-X2454,2)+INDEX(Ci,$W2454,3)*3*POWER(X2454,2)*(1-X2454)+INDEX(Ci,$W2454,4)*POWER(X2454,3))</f>
        <v>871.07193855448429</v>
      </c>
      <c r="Z2454" s="3">
        <f t="shared" si="1000"/>
        <v>904.82455478174143</v>
      </c>
      <c r="AA2454" s="3">
        <f t="shared" si="1001"/>
        <v>877.40002822875999</v>
      </c>
      <c r="AB2454" s="3">
        <f t="shared" si="1010"/>
        <v>27.424526552981433</v>
      </c>
      <c r="AC2454" s="3">
        <f t="shared" si="1011"/>
        <v>27.424526552981433</v>
      </c>
      <c r="AE2454" s="34">
        <f t="shared" si="1002"/>
        <v>8</v>
      </c>
      <c r="AF2454" s="73" t="b">
        <f>COUNTIF('Power Curve'!$D$2:$D$31,AE2454)&gt;0</f>
        <v>1</v>
      </c>
      <c r="AG2454" s="73" t="b">
        <f t="shared" si="1003"/>
        <v>0</v>
      </c>
      <c r="AH2454" s="73" t="b">
        <f t="shared" si="1012"/>
        <v>1</v>
      </c>
      <c r="AI2454" s="34" t="str">
        <f t="shared" si="1004"/>
        <v>Outer</v>
      </c>
      <c r="AJ2454" s="35" t="str">
        <f t="shared" si="1013"/>
        <v>0.5-0.6</v>
      </c>
      <c r="AK2454" s="36" t="str">
        <f t="shared" si="1005"/>
        <v>6-7</v>
      </c>
      <c r="AL2454" s="36" t="str">
        <f t="shared" si="1006"/>
        <v>Mar</v>
      </c>
      <c r="AM2454" s="35" t="str">
        <f t="shared" si="1007"/>
        <v>295-305</v>
      </c>
      <c r="AN2454" s="36" t="str">
        <f t="shared" si="1008"/>
        <v>HWS-HTI</v>
      </c>
    </row>
    <row r="2455" spans="5:40" x14ac:dyDescent="0.3">
      <c r="E2455" s="12">
        <v>40991.277777777781</v>
      </c>
      <c r="F2455" s="16">
        <v>8.36</v>
      </c>
      <c r="G2455" s="16">
        <v>1187.2599716186569</v>
      </c>
      <c r="H2455" s="29">
        <v>1.2091543752840788</v>
      </c>
      <c r="I2455" s="26">
        <v>304.60000000000002</v>
      </c>
      <c r="J2455" s="30">
        <v>0.20095693779904306</v>
      </c>
      <c r="K2455" s="31">
        <v>8.3430162911286729E-2</v>
      </c>
      <c r="L2455" s="111">
        <f t="shared" si="988"/>
        <v>0.6</v>
      </c>
      <c r="M2455" s="112">
        <f t="shared" si="989"/>
        <v>0.2</v>
      </c>
      <c r="N2455" s="112" t="b">
        <f t="shared" si="990"/>
        <v>1</v>
      </c>
      <c r="O2455" s="112" t="b">
        <f t="shared" si="991"/>
        <v>1</v>
      </c>
      <c r="P2455" s="113">
        <f t="shared" si="992"/>
        <v>6</v>
      </c>
      <c r="Q2455" s="113">
        <f t="shared" si="993"/>
        <v>6</v>
      </c>
      <c r="R2455" s="114" t="str">
        <f t="shared" si="1009"/>
        <v>0.6-0.2</v>
      </c>
      <c r="S2455" s="127">
        <f t="shared" si="994"/>
        <v>3.8748368226932471E-2</v>
      </c>
      <c r="T2455" s="112" t="b">
        <f t="shared" si="995"/>
        <v>1</v>
      </c>
      <c r="U2455" s="22">
        <f t="shared" si="996"/>
        <v>8.323797350766684</v>
      </c>
      <c r="V2455" s="22">
        <f t="shared" si="997"/>
        <v>0.6445196890963738</v>
      </c>
      <c r="W2455" s="81">
        <f t="shared" si="998"/>
        <v>9</v>
      </c>
      <c r="X2455" s="22">
        <f t="shared" si="999"/>
        <v>0.31496933977414798</v>
      </c>
      <c r="Y2455" s="3">
        <f>IF(U2455&gt;'Power Curve'!$C$37,0,INDEX(Ci,$W2455,1)*POWER(1-X2455,3)+INDEX(Ci,$W2455,2)*3*X2455*POWER(1-X2455,2)+INDEX(Ci,$W2455,3)*3*POWER(X2455,2)*(1-X2455)+INDEX(Ci,$W2455,4)*POWER(X2455,3))</f>
        <v>977.23241915122173</v>
      </c>
      <c r="Z2455" s="3">
        <f t="shared" si="1000"/>
        <v>1015.0985807717893</v>
      </c>
      <c r="AA2455" s="3">
        <f t="shared" si="1001"/>
        <v>1187.2599716186569</v>
      </c>
      <c r="AB2455" s="3">
        <f t="shared" si="1010"/>
        <v>-172.16139084686756</v>
      </c>
      <c r="AC2455" s="3">
        <f t="shared" si="1011"/>
        <v>172.16139084686756</v>
      </c>
      <c r="AE2455" s="34">
        <f t="shared" si="1002"/>
        <v>8</v>
      </c>
      <c r="AF2455" s="73" t="b">
        <f>COUNTIF('Power Curve'!$D$2:$D$31,AE2455)&gt;0</f>
        <v>1</v>
      </c>
      <c r="AG2455" s="73" t="b">
        <f t="shared" si="1003"/>
        <v>0</v>
      </c>
      <c r="AH2455" s="73" t="b">
        <f t="shared" si="1012"/>
        <v>1</v>
      </c>
      <c r="AI2455" s="34" t="str">
        <f t="shared" si="1004"/>
        <v>Outer</v>
      </c>
      <c r="AJ2455" s="35" t="str">
        <f t="shared" si="1013"/>
        <v>0.6-0.7</v>
      </c>
      <c r="AK2455" s="36" t="str">
        <f t="shared" si="1005"/>
        <v>6-7</v>
      </c>
      <c r="AL2455" s="36" t="str">
        <f t="shared" si="1006"/>
        <v>Mar</v>
      </c>
      <c r="AM2455" s="35" t="str">
        <f t="shared" si="1007"/>
        <v>295-305</v>
      </c>
      <c r="AN2455" s="36" t="str">
        <f t="shared" si="1008"/>
        <v>HWS-HTI</v>
      </c>
    </row>
    <row r="2456" spans="5:40" x14ac:dyDescent="0.3">
      <c r="E2456" s="12">
        <v>40991.284722222219</v>
      </c>
      <c r="F2456" s="16">
        <v>8.1300000000000008</v>
      </c>
      <c r="G2456" s="16">
        <v>898.86998367309616</v>
      </c>
      <c r="H2456" s="29">
        <v>1.2091100350997865</v>
      </c>
      <c r="I2456" s="26">
        <v>310.89999999999998</v>
      </c>
      <c r="J2456" s="30">
        <v>0.13530135301353013</v>
      </c>
      <c r="K2456" s="31">
        <v>0.28460206534686017</v>
      </c>
      <c r="L2456" s="111">
        <f t="shared" si="988"/>
        <v>0.6</v>
      </c>
      <c r="M2456" s="112">
        <f t="shared" si="989"/>
        <v>0.14000000000000001</v>
      </c>
      <c r="N2456" s="112" t="b">
        <f t="shared" si="990"/>
        <v>1</v>
      </c>
      <c r="O2456" s="112" t="b">
        <f t="shared" si="991"/>
        <v>1</v>
      </c>
      <c r="P2456" s="113">
        <f t="shared" si="992"/>
        <v>6</v>
      </c>
      <c r="Q2456" s="113">
        <f t="shared" si="993"/>
        <v>12</v>
      </c>
      <c r="R2456" s="114" t="str">
        <f t="shared" si="1009"/>
        <v>0.6-0.14</v>
      </c>
      <c r="S2456" s="127">
        <f t="shared" si="994"/>
        <v>1.631392633888494E-2</v>
      </c>
      <c r="T2456" s="112" t="b">
        <f t="shared" si="995"/>
        <v>1</v>
      </c>
      <c r="U2456" s="22">
        <f t="shared" si="996"/>
        <v>8.0946944089987625</v>
      </c>
      <c r="V2456" s="22">
        <f t="shared" si="997"/>
        <v>0.60911109091454541</v>
      </c>
      <c r="W2456" s="81">
        <f t="shared" si="998"/>
        <v>9</v>
      </c>
      <c r="X2456" s="22">
        <f t="shared" si="999"/>
        <v>8.5969868589456905E-2</v>
      </c>
      <c r="Y2456" s="3">
        <f>IF(U2456&gt;'Power Curve'!$C$37,0,INDEX(Ci,$W2456,1)*POWER(1-X2456,3)+INDEX(Ci,$W2456,2)*3*X2456*POWER(1-X2456,2)+INDEX(Ci,$W2456,3)*3*POWER(X2456,2)*(1-X2456)+INDEX(Ci,$W2456,4)*POWER(X2456,3))</f>
        <v>906.62733643520698</v>
      </c>
      <c r="Z2456" s="3">
        <f t="shared" si="1000"/>
        <v>921.41798801863047</v>
      </c>
      <c r="AA2456" s="3">
        <f t="shared" si="1001"/>
        <v>898.86998367309616</v>
      </c>
      <c r="AB2456" s="3">
        <f t="shared" si="1010"/>
        <v>22.548004345534309</v>
      </c>
      <c r="AC2456" s="3">
        <f t="shared" si="1011"/>
        <v>22.548004345534309</v>
      </c>
      <c r="AE2456" s="34">
        <f t="shared" si="1002"/>
        <v>8</v>
      </c>
      <c r="AF2456" s="73" t="b">
        <f>COUNTIF('Power Curve'!$D$2:$D$31,AE2456)&gt;0</f>
        <v>1</v>
      </c>
      <c r="AG2456" s="73" t="b">
        <f t="shared" si="1003"/>
        <v>0</v>
      </c>
      <c r="AH2456" s="73" t="b">
        <f t="shared" si="1012"/>
        <v>1</v>
      </c>
      <c r="AI2456" s="34" t="str">
        <f t="shared" si="1004"/>
        <v>Inner</v>
      </c>
      <c r="AJ2456" s="35" t="str">
        <f t="shared" si="1013"/>
        <v>0.6-0.7</v>
      </c>
      <c r="AK2456" s="36" t="str">
        <f t="shared" si="1005"/>
        <v>6-7</v>
      </c>
      <c r="AL2456" s="36" t="str">
        <f t="shared" si="1006"/>
        <v>Mar</v>
      </c>
      <c r="AM2456" s="35" t="str">
        <f t="shared" si="1007"/>
        <v>305-315</v>
      </c>
      <c r="AN2456" s="36" t="str">
        <f t="shared" si="1008"/>
        <v>Inner-TI</v>
      </c>
    </row>
    <row r="2457" spans="5:40" x14ac:dyDescent="0.3">
      <c r="E2457" s="12">
        <v>40991.291666666664</v>
      </c>
      <c r="F2457" s="16">
        <v>7.99</v>
      </c>
      <c r="G2457" s="16">
        <v>823.31998443603561</v>
      </c>
      <c r="H2457" s="29">
        <v>1.2094737504492357</v>
      </c>
      <c r="I2457" s="26">
        <v>308.39999999999998</v>
      </c>
      <c r="J2457" s="30">
        <v>0.15644555694618273</v>
      </c>
      <c r="K2457" s="31">
        <v>0.19487401824400558</v>
      </c>
      <c r="L2457" s="111">
        <f t="shared" si="988"/>
        <v>0.6</v>
      </c>
      <c r="M2457" s="112">
        <f t="shared" si="989"/>
        <v>0.16</v>
      </c>
      <c r="N2457" s="112" t="b">
        <f t="shared" si="990"/>
        <v>1</v>
      </c>
      <c r="O2457" s="112" t="b">
        <f t="shared" si="991"/>
        <v>1</v>
      </c>
      <c r="P2457" s="113">
        <f t="shared" si="992"/>
        <v>6</v>
      </c>
      <c r="Q2457" s="113">
        <f t="shared" si="993"/>
        <v>10</v>
      </c>
      <c r="R2457" s="114" t="str">
        <f t="shared" si="1009"/>
        <v>0.6-0.16</v>
      </c>
      <c r="S2457" s="127">
        <f t="shared" si="994"/>
        <v>2.2867532805969572E-2</v>
      </c>
      <c r="T2457" s="112" t="b">
        <f t="shared" si="995"/>
        <v>1</v>
      </c>
      <c r="U2457" s="22">
        <f t="shared" si="996"/>
        <v>7.9560999820450204</v>
      </c>
      <c r="V2457" s="22">
        <f t="shared" si="997"/>
        <v>0.58769087545866106</v>
      </c>
      <c r="W2457" s="81">
        <f t="shared" si="998"/>
        <v>8</v>
      </c>
      <c r="X2457" s="22">
        <f t="shared" si="999"/>
        <v>0.94707346945135462</v>
      </c>
      <c r="Y2457" s="3">
        <f>IF(U2457&gt;'Power Curve'!$C$37,0,INDEX(Ci,$W2457,1)*POWER(1-X2457,3)+INDEX(Ci,$W2457,2)*3*X2457*POWER(1-X2457,2)+INDEX(Ci,$W2457,3)*3*POWER(X2457,2)*(1-X2457)+INDEX(Ci,$W2457,4)*POWER(X2457,3))</f>
        <v>865.05392068494393</v>
      </c>
      <c r="Z2457" s="3">
        <f t="shared" si="1000"/>
        <v>884.83556959513942</v>
      </c>
      <c r="AA2457" s="3">
        <f t="shared" si="1001"/>
        <v>823.31998443603561</v>
      </c>
      <c r="AB2457" s="3">
        <f t="shared" si="1010"/>
        <v>61.515585159103807</v>
      </c>
      <c r="AC2457" s="3">
        <f t="shared" si="1011"/>
        <v>61.515585159103807</v>
      </c>
      <c r="AE2457" s="34">
        <f t="shared" si="1002"/>
        <v>8</v>
      </c>
      <c r="AF2457" s="73" t="b">
        <f>COUNTIF('Power Curve'!$D$2:$D$31,AE2457)&gt;0</f>
        <v>1</v>
      </c>
      <c r="AG2457" s="73" t="b">
        <f t="shared" si="1003"/>
        <v>0</v>
      </c>
      <c r="AH2457" s="73" t="b">
        <f t="shared" si="1012"/>
        <v>1</v>
      </c>
      <c r="AI2457" s="34" t="str">
        <f t="shared" si="1004"/>
        <v>Outer</v>
      </c>
      <c r="AJ2457" s="35" t="str">
        <f t="shared" si="1013"/>
        <v>0.5-0.6</v>
      </c>
      <c r="AK2457" s="36" t="str">
        <f t="shared" si="1005"/>
        <v>7-8</v>
      </c>
      <c r="AL2457" s="36" t="str">
        <f t="shared" si="1006"/>
        <v>Mar</v>
      </c>
      <c r="AM2457" s="35" t="str">
        <f t="shared" si="1007"/>
        <v>305-315</v>
      </c>
      <c r="AN2457" s="36" t="str">
        <f t="shared" si="1008"/>
        <v>HWS-HTI</v>
      </c>
    </row>
    <row r="2458" spans="5:40" x14ac:dyDescent="0.3">
      <c r="E2458" s="12">
        <v>40991.298611111109</v>
      </c>
      <c r="F2458" s="16">
        <v>7.76</v>
      </c>
      <c r="G2458" s="16">
        <v>825.29000473022506</v>
      </c>
      <c r="H2458" s="29">
        <v>1.2093407047835119</v>
      </c>
      <c r="I2458" s="26">
        <v>302.8</v>
      </c>
      <c r="J2458" s="30">
        <v>0.1907216494845361</v>
      </c>
      <c r="K2458" s="31">
        <v>0.22240522493780202</v>
      </c>
      <c r="L2458" s="111">
        <f t="shared" si="988"/>
        <v>0.6</v>
      </c>
      <c r="M2458" s="112">
        <f t="shared" si="989"/>
        <v>0.19</v>
      </c>
      <c r="N2458" s="112" t="b">
        <f t="shared" si="990"/>
        <v>1</v>
      </c>
      <c r="O2458" s="112" t="b">
        <f t="shared" si="991"/>
        <v>1</v>
      </c>
      <c r="P2458" s="113">
        <f t="shared" si="992"/>
        <v>6</v>
      </c>
      <c r="Q2458" s="113">
        <f t="shared" si="993"/>
        <v>7</v>
      </c>
      <c r="R2458" s="114" t="str">
        <f t="shared" si="1009"/>
        <v>0.6-0.19</v>
      </c>
      <c r="S2458" s="127">
        <f t="shared" si="994"/>
        <v>-3.1213619928459717E-2</v>
      </c>
      <c r="T2458" s="112" t="b">
        <f t="shared" si="995"/>
        <v>1</v>
      </c>
      <c r="U2458" s="22">
        <f t="shared" si="996"/>
        <v>7.7267924832975652</v>
      </c>
      <c r="V2458" s="22">
        <f t="shared" si="997"/>
        <v>0.55225066233623998</v>
      </c>
      <c r="W2458" s="81">
        <f t="shared" si="998"/>
        <v>8</v>
      </c>
      <c r="X2458" s="22">
        <f t="shared" si="999"/>
        <v>0.71627979132120101</v>
      </c>
      <c r="Y2458" s="3">
        <f>IF(U2458&gt;'Power Curve'!$C$37,0,INDEX(Ci,$W2458,1)*POWER(1-X2458,3)+INDEX(Ci,$W2458,2)*3*X2458*POWER(1-X2458,2)+INDEX(Ci,$W2458,3)*3*POWER(X2458,2)*(1-X2458)+INDEX(Ci,$W2458,4)*POWER(X2458,3))</f>
        <v>797.31577677938708</v>
      </c>
      <c r="Z2458" s="3">
        <f t="shared" si="1000"/>
        <v>772.42866516003062</v>
      </c>
      <c r="AA2458" s="3">
        <f t="shared" si="1001"/>
        <v>825.29000473022506</v>
      </c>
      <c r="AB2458" s="3">
        <f t="shared" si="1010"/>
        <v>-52.861339570194446</v>
      </c>
      <c r="AC2458" s="3">
        <f t="shared" si="1011"/>
        <v>52.861339570194446</v>
      </c>
      <c r="AE2458" s="34">
        <f t="shared" si="1002"/>
        <v>8</v>
      </c>
      <c r="AF2458" s="73" t="b">
        <f>COUNTIF('Power Curve'!$D$2:$D$31,AE2458)&gt;0</f>
        <v>1</v>
      </c>
      <c r="AG2458" s="73" t="b">
        <f t="shared" si="1003"/>
        <v>0</v>
      </c>
      <c r="AH2458" s="73" t="b">
        <f t="shared" si="1012"/>
        <v>1</v>
      </c>
      <c r="AI2458" s="34" t="str">
        <f t="shared" si="1004"/>
        <v>Outer</v>
      </c>
      <c r="AJ2458" s="35" t="str">
        <f t="shared" si="1013"/>
        <v>0.5-0.6</v>
      </c>
      <c r="AK2458" s="36" t="str">
        <f t="shared" si="1005"/>
        <v>7-8</v>
      </c>
      <c r="AL2458" s="36" t="str">
        <f t="shared" si="1006"/>
        <v>Mar</v>
      </c>
      <c r="AM2458" s="35" t="str">
        <f t="shared" si="1007"/>
        <v>295-305</v>
      </c>
      <c r="AN2458" s="36" t="str">
        <f t="shared" si="1008"/>
        <v>HWS-HTI</v>
      </c>
    </row>
    <row r="2459" spans="5:40" x14ac:dyDescent="0.3">
      <c r="E2459" s="12">
        <v>40991.305555555555</v>
      </c>
      <c r="F2459" s="16">
        <v>9.02</v>
      </c>
      <c r="G2459" s="16">
        <v>1123.2499694824194</v>
      </c>
      <c r="H2459" s="29">
        <v>1.2090303787426402</v>
      </c>
      <c r="I2459" s="26">
        <v>298.5</v>
      </c>
      <c r="J2459" s="30">
        <v>0.13636363636363638</v>
      </c>
      <c r="K2459" s="31">
        <v>0.21077797278507709</v>
      </c>
      <c r="L2459" s="111">
        <f t="shared" si="988"/>
        <v>0.70000000000000007</v>
      </c>
      <c r="M2459" s="112">
        <f t="shared" si="989"/>
        <v>0.14000000000000001</v>
      </c>
      <c r="N2459" s="112" t="b">
        <f t="shared" si="990"/>
        <v>1</v>
      </c>
      <c r="O2459" s="112" t="b">
        <f t="shared" si="991"/>
        <v>1</v>
      </c>
      <c r="P2459" s="113">
        <f t="shared" si="992"/>
        <v>7.0000000000000009</v>
      </c>
      <c r="Q2459" s="113">
        <f t="shared" si="993"/>
        <v>12</v>
      </c>
      <c r="R2459" s="114" t="str">
        <f t="shared" si="1009"/>
        <v>0.7-0.14</v>
      </c>
      <c r="S2459" s="127">
        <f t="shared" si="994"/>
        <v>1.0811335537812461E-2</v>
      </c>
      <c r="T2459" s="112" t="b">
        <f t="shared" si="995"/>
        <v>1</v>
      </c>
      <c r="U2459" s="22">
        <f t="shared" si="996"/>
        <v>8.9806322434906782</v>
      </c>
      <c r="V2459" s="22">
        <f t="shared" si="997"/>
        <v>0.74603563912650439</v>
      </c>
      <c r="W2459" s="81">
        <f t="shared" si="998"/>
        <v>9</v>
      </c>
      <c r="X2459" s="22">
        <f t="shared" si="999"/>
        <v>0.97150758379991153</v>
      </c>
      <c r="Y2459" s="3">
        <f>IF(U2459&gt;'Power Curve'!$C$37,0,INDEX(Ci,$W2459,1)*POWER(1-X2459,3)+INDEX(Ci,$W2459,2)*3*X2459*POWER(1-X2459,2)+INDEX(Ci,$W2459,3)*3*POWER(X2459,2)*(1-X2459)+INDEX(Ci,$W2459,4)*POWER(X2459,3))</f>
        <v>1188.9314247434997</v>
      </c>
      <c r="Z2459" s="3">
        <f t="shared" si="1000"/>
        <v>1201.7853613078512</v>
      </c>
      <c r="AA2459" s="3">
        <f t="shared" si="1001"/>
        <v>1123.2499694824194</v>
      </c>
      <c r="AB2459" s="3">
        <f t="shared" si="1010"/>
        <v>78.535391825431816</v>
      </c>
      <c r="AC2459" s="3">
        <f t="shared" si="1011"/>
        <v>78.535391825431816</v>
      </c>
      <c r="AE2459" s="34">
        <f t="shared" si="1002"/>
        <v>9</v>
      </c>
      <c r="AF2459" s="73" t="b">
        <f>COUNTIF('Power Curve'!$D$2:$D$31,AE2459)&gt;0</f>
        <v>1</v>
      </c>
      <c r="AG2459" s="73" t="b">
        <f t="shared" si="1003"/>
        <v>0</v>
      </c>
      <c r="AH2459" s="73" t="b">
        <f t="shared" si="1012"/>
        <v>1</v>
      </c>
      <c r="AI2459" s="34" t="str">
        <f t="shared" si="1004"/>
        <v>Inner</v>
      </c>
      <c r="AJ2459" s="35" t="str">
        <f t="shared" si="1013"/>
        <v>0.7-0.8</v>
      </c>
      <c r="AK2459" s="36" t="str">
        <f t="shared" si="1005"/>
        <v>7-8</v>
      </c>
      <c r="AL2459" s="36" t="str">
        <f t="shared" si="1006"/>
        <v>Mar</v>
      </c>
      <c r="AM2459" s="35" t="str">
        <f t="shared" si="1007"/>
        <v>295-305</v>
      </c>
      <c r="AN2459" s="36" t="str">
        <f t="shared" si="1008"/>
        <v>Inner-TI</v>
      </c>
    </row>
    <row r="2460" spans="5:40" x14ac:dyDescent="0.3">
      <c r="E2460" s="12">
        <v>40991.3125</v>
      </c>
      <c r="F2460" s="16">
        <v>9.1999999999999993</v>
      </c>
      <c r="G2460" s="16">
        <v>1281.1000595092769</v>
      </c>
      <c r="H2460" s="29">
        <v>1.2087202117929456</v>
      </c>
      <c r="I2460" s="26">
        <v>299.8</v>
      </c>
      <c r="J2460" s="30">
        <v>0.1282608695652174</v>
      </c>
      <c r="K2460" s="31">
        <v>0.14073707272059555</v>
      </c>
      <c r="L2460" s="111">
        <f t="shared" si="988"/>
        <v>0.8</v>
      </c>
      <c r="M2460" s="112">
        <f t="shared" si="989"/>
        <v>0.13</v>
      </c>
      <c r="N2460" s="112" t="b">
        <f t="shared" si="990"/>
        <v>1</v>
      </c>
      <c r="O2460" s="112" t="b">
        <f t="shared" si="991"/>
        <v>1</v>
      </c>
      <c r="P2460" s="113">
        <f t="shared" si="992"/>
        <v>8</v>
      </c>
      <c r="Q2460" s="113">
        <f t="shared" si="993"/>
        <v>13</v>
      </c>
      <c r="R2460" s="114" t="str">
        <f t="shared" si="1009"/>
        <v>0.8-0.13</v>
      </c>
      <c r="S2460" s="127">
        <f t="shared" si="994"/>
        <v>5.5344116648088706E-3</v>
      </c>
      <c r="T2460" s="112" t="b">
        <f t="shared" si="995"/>
        <v>1</v>
      </c>
      <c r="U2460" s="22">
        <f t="shared" si="996"/>
        <v>9.1590632723491527</v>
      </c>
      <c r="V2460" s="22">
        <f t="shared" si="997"/>
        <v>0.77361272982322715</v>
      </c>
      <c r="W2460" s="81">
        <f t="shared" si="998"/>
        <v>10</v>
      </c>
      <c r="X2460" s="22">
        <f t="shared" si="999"/>
        <v>0.15936134465861987</v>
      </c>
      <c r="Y2460" s="3">
        <f>IF(U2460&gt;'Power Curve'!$C$37,0,INDEX(Ci,$W2460,1)*POWER(1-X2460,3)+INDEX(Ci,$W2460,2)*3*X2460*POWER(1-X2460,2)+INDEX(Ci,$W2460,3)*3*POWER(X2460,2)*(1-X2460)+INDEX(Ci,$W2460,4)*POWER(X2460,3))</f>
        <v>1249.1719800118569</v>
      </c>
      <c r="Z2460" s="3">
        <f t="shared" si="1000"/>
        <v>1256.085411989387</v>
      </c>
      <c r="AA2460" s="3">
        <f t="shared" si="1001"/>
        <v>1281.1000595092769</v>
      </c>
      <c r="AB2460" s="3">
        <f t="shared" si="1010"/>
        <v>-25.014647519889877</v>
      </c>
      <c r="AC2460" s="3">
        <f t="shared" si="1011"/>
        <v>25.014647519889877</v>
      </c>
      <c r="AE2460" s="34">
        <f t="shared" si="1002"/>
        <v>9</v>
      </c>
      <c r="AF2460" s="73" t="b">
        <f>COUNTIF('Power Curve'!$D$2:$D$31,AE2460)&gt;0</f>
        <v>1</v>
      </c>
      <c r="AG2460" s="73" t="b">
        <f t="shared" si="1003"/>
        <v>0</v>
      </c>
      <c r="AH2460" s="73" t="b">
        <f t="shared" si="1012"/>
        <v>1</v>
      </c>
      <c r="AI2460" s="34" t="str">
        <f t="shared" si="1004"/>
        <v>Inner</v>
      </c>
      <c r="AJ2460" s="35" t="str">
        <f t="shared" si="1013"/>
        <v>0.7-0.8</v>
      </c>
      <c r="AK2460" s="36" t="str">
        <f t="shared" si="1005"/>
        <v>7-8</v>
      </c>
      <c r="AL2460" s="36" t="str">
        <f t="shared" si="1006"/>
        <v>Mar</v>
      </c>
      <c r="AM2460" s="35" t="str">
        <f t="shared" si="1007"/>
        <v>295-305</v>
      </c>
      <c r="AN2460" s="36" t="str">
        <f t="shared" si="1008"/>
        <v>Inner-TI</v>
      </c>
    </row>
    <row r="2461" spans="5:40" x14ac:dyDescent="0.3">
      <c r="E2461" s="12">
        <v>40991.319444444445</v>
      </c>
      <c r="F2461" s="16">
        <v>8.26</v>
      </c>
      <c r="G2461" s="16">
        <v>924.35001754760765</v>
      </c>
      <c r="H2461" s="29">
        <v>1.2089507747972152</v>
      </c>
      <c r="I2461" s="26">
        <v>304.39999999999998</v>
      </c>
      <c r="J2461" s="30">
        <v>0.14164648910411623</v>
      </c>
      <c r="K2461" s="31">
        <v>0.11031513214099521</v>
      </c>
      <c r="L2461" s="111">
        <f t="shared" si="988"/>
        <v>0.6</v>
      </c>
      <c r="M2461" s="112">
        <f t="shared" si="989"/>
        <v>0.14000000000000001</v>
      </c>
      <c r="N2461" s="112" t="b">
        <f t="shared" si="990"/>
        <v>1</v>
      </c>
      <c r="O2461" s="112" t="b">
        <f t="shared" si="991"/>
        <v>1</v>
      </c>
      <c r="P2461" s="113">
        <f t="shared" si="992"/>
        <v>6</v>
      </c>
      <c r="Q2461" s="113">
        <f t="shared" si="993"/>
        <v>12</v>
      </c>
      <c r="R2461" s="114" t="str">
        <f t="shared" si="1009"/>
        <v>0.6-0.14</v>
      </c>
      <c r="S2461" s="127">
        <f t="shared" si="994"/>
        <v>1.631392633888494E-2</v>
      </c>
      <c r="T2461" s="112" t="b">
        <f t="shared" si="995"/>
        <v>1</v>
      </c>
      <c r="U2461" s="22">
        <f t="shared" si="996"/>
        <v>8.223768765293384</v>
      </c>
      <c r="V2461" s="22">
        <f t="shared" si="997"/>
        <v>0.62905994876135607</v>
      </c>
      <c r="W2461" s="81">
        <f t="shared" si="998"/>
        <v>9</v>
      </c>
      <c r="X2461" s="22">
        <f t="shared" si="999"/>
        <v>0.21498593056964121</v>
      </c>
      <c r="Y2461" s="3">
        <f>IF(U2461&gt;'Power Curve'!$C$37,0,INDEX(Ci,$W2461,1)*POWER(1-X2461,3)+INDEX(Ci,$W2461,2)*3*X2461*POWER(1-X2461,2)+INDEX(Ci,$W2461,3)*3*POWER(X2461,2)*(1-X2461)+INDEX(Ci,$W2461,4)*POWER(X2461,3))</f>
        <v>946.12915038597737</v>
      </c>
      <c r="Z2461" s="3">
        <f t="shared" si="1000"/>
        <v>961.56423165244598</v>
      </c>
      <c r="AA2461" s="3">
        <f t="shared" si="1001"/>
        <v>924.35001754760765</v>
      </c>
      <c r="AB2461" s="3">
        <f t="shared" si="1010"/>
        <v>37.214214104838334</v>
      </c>
      <c r="AC2461" s="3">
        <f t="shared" si="1011"/>
        <v>37.214214104838334</v>
      </c>
      <c r="AE2461" s="34">
        <f t="shared" si="1002"/>
        <v>8</v>
      </c>
      <c r="AF2461" s="73" t="b">
        <f>COUNTIF('Power Curve'!$D$2:$D$31,AE2461)&gt;0</f>
        <v>1</v>
      </c>
      <c r="AG2461" s="73" t="b">
        <f t="shared" si="1003"/>
        <v>0</v>
      </c>
      <c r="AH2461" s="73" t="b">
        <f t="shared" si="1012"/>
        <v>1</v>
      </c>
      <c r="AI2461" s="34" t="str">
        <f t="shared" si="1004"/>
        <v>Outer</v>
      </c>
      <c r="AJ2461" s="35" t="str">
        <f t="shared" si="1013"/>
        <v>0.6-0.7</v>
      </c>
      <c r="AK2461" s="36" t="str">
        <f t="shared" si="1005"/>
        <v>7-8</v>
      </c>
      <c r="AL2461" s="36" t="str">
        <f t="shared" si="1006"/>
        <v>Mar</v>
      </c>
      <c r="AM2461" s="35" t="str">
        <f t="shared" si="1007"/>
        <v>295-305</v>
      </c>
      <c r="AN2461" s="36" t="str">
        <f t="shared" si="1008"/>
        <v>HWS-HTI</v>
      </c>
    </row>
    <row r="2462" spans="5:40" x14ac:dyDescent="0.3">
      <c r="E2462" s="12">
        <v>40991.326388888891</v>
      </c>
      <c r="F2462" s="16">
        <v>7.93</v>
      </c>
      <c r="G2462" s="16">
        <v>1077.1900024414063</v>
      </c>
      <c r="H2462" s="29">
        <v>1.2091369968890517</v>
      </c>
      <c r="I2462" s="26">
        <v>303.10000000000002</v>
      </c>
      <c r="J2462" s="30">
        <v>0.17402269861286254</v>
      </c>
      <c r="K2462" s="31">
        <v>0.14048112792163436</v>
      </c>
      <c r="L2462" s="111">
        <f t="shared" si="988"/>
        <v>0.6</v>
      </c>
      <c r="M2462" s="112">
        <f t="shared" si="989"/>
        <v>0.17</v>
      </c>
      <c r="N2462" s="112" t="b">
        <f t="shared" si="990"/>
        <v>1</v>
      </c>
      <c r="O2462" s="112" t="b">
        <f t="shared" si="991"/>
        <v>1</v>
      </c>
      <c r="P2462" s="113">
        <f t="shared" si="992"/>
        <v>6</v>
      </c>
      <c r="Q2462" s="113">
        <f t="shared" si="993"/>
        <v>9</v>
      </c>
      <c r="R2462" s="114" t="str">
        <f t="shared" si="1009"/>
        <v>0.6-0.17</v>
      </c>
      <c r="S2462" s="127">
        <f t="shared" si="994"/>
        <v>1.9645999686223482E-2</v>
      </c>
      <c r="T2462" s="112" t="b">
        <f t="shared" si="995"/>
        <v>1</v>
      </c>
      <c r="U2462" s="22">
        <f t="shared" si="996"/>
        <v>7.8956216221674627</v>
      </c>
      <c r="V2462" s="22">
        <f t="shared" si="997"/>
        <v>0.57834374998277027</v>
      </c>
      <c r="W2462" s="81">
        <f t="shared" si="998"/>
        <v>8</v>
      </c>
      <c r="X2462" s="22">
        <f t="shared" si="999"/>
        <v>0.88620313943744988</v>
      </c>
      <c r="Y2462" s="3">
        <f>IF(U2462&gt;'Power Curve'!$C$37,0,INDEX(Ci,$W2462,1)*POWER(1-X2462,3)+INDEX(Ci,$W2462,2)*3*X2462*POWER(1-X2462,2)+INDEX(Ci,$W2462,3)*3*POWER(X2462,2)*(1-X2462)+INDEX(Ci,$W2462,4)*POWER(X2462,3))</f>
        <v>847.07051831672061</v>
      </c>
      <c r="Z2462" s="3">
        <f t="shared" si="1000"/>
        <v>863.71206545378004</v>
      </c>
      <c r="AA2462" s="3">
        <f t="shared" si="1001"/>
        <v>1077.1900024414063</v>
      </c>
      <c r="AB2462" s="3">
        <f t="shared" si="1010"/>
        <v>-213.47793698762621</v>
      </c>
      <c r="AC2462" s="3">
        <f t="shared" si="1011"/>
        <v>213.47793698762621</v>
      </c>
      <c r="AE2462" s="34">
        <f t="shared" si="1002"/>
        <v>8</v>
      </c>
      <c r="AF2462" s="73" t="b">
        <f>COUNTIF('Power Curve'!$D$2:$D$31,AE2462)&gt;0</f>
        <v>1</v>
      </c>
      <c r="AG2462" s="73" t="b">
        <f t="shared" si="1003"/>
        <v>0</v>
      </c>
      <c r="AH2462" s="73" t="b">
        <f t="shared" si="1012"/>
        <v>1</v>
      </c>
      <c r="AI2462" s="34" t="str">
        <f t="shared" si="1004"/>
        <v>Outer</v>
      </c>
      <c r="AJ2462" s="35" t="str">
        <f t="shared" si="1013"/>
        <v>0.5-0.6</v>
      </c>
      <c r="AK2462" s="36" t="str">
        <f t="shared" si="1005"/>
        <v>7-8</v>
      </c>
      <c r="AL2462" s="36" t="str">
        <f t="shared" si="1006"/>
        <v>Mar</v>
      </c>
      <c r="AM2462" s="35" t="str">
        <f t="shared" si="1007"/>
        <v>295-305</v>
      </c>
      <c r="AN2462" s="36" t="str">
        <f t="shared" si="1008"/>
        <v>HWS-HTI</v>
      </c>
    </row>
    <row r="2463" spans="5:40" x14ac:dyDescent="0.3">
      <c r="E2463" s="12">
        <v>40991.333333333336</v>
      </c>
      <c r="F2463" s="16">
        <v>9.14</v>
      </c>
      <c r="G2463" s="16">
        <v>932.6699943542485</v>
      </c>
      <c r="H2463" s="29">
        <v>1.2086407306000932</v>
      </c>
      <c r="I2463" s="26">
        <v>306.7</v>
      </c>
      <c r="J2463" s="30">
        <v>0.15536105032822756</v>
      </c>
      <c r="K2463" s="31">
        <v>0.14931106734631738</v>
      </c>
      <c r="L2463" s="111">
        <f t="shared" si="988"/>
        <v>0.8</v>
      </c>
      <c r="M2463" s="112">
        <f t="shared" si="989"/>
        <v>0.16</v>
      </c>
      <c r="N2463" s="112" t="b">
        <f t="shared" si="990"/>
        <v>1</v>
      </c>
      <c r="O2463" s="112" t="b">
        <f t="shared" si="991"/>
        <v>1</v>
      </c>
      <c r="P2463" s="113">
        <f t="shared" si="992"/>
        <v>8</v>
      </c>
      <c r="Q2463" s="113">
        <f t="shared" si="993"/>
        <v>10</v>
      </c>
      <c r="R2463" s="114" t="str">
        <f t="shared" si="1009"/>
        <v>0.8-0.16</v>
      </c>
      <c r="S2463" s="127">
        <f t="shared" si="994"/>
        <v>7.9686427528676083E-3</v>
      </c>
      <c r="T2463" s="112" t="b">
        <f t="shared" si="995"/>
        <v>1</v>
      </c>
      <c r="U2463" s="22">
        <f t="shared" si="996"/>
        <v>9.099130799977285</v>
      </c>
      <c r="V2463" s="22">
        <f t="shared" si="997"/>
        <v>0.76434997302105268</v>
      </c>
      <c r="W2463" s="81">
        <f t="shared" si="998"/>
        <v>10</v>
      </c>
      <c r="X2463" s="22">
        <f t="shared" si="999"/>
        <v>9.5657010313165466E-2</v>
      </c>
      <c r="Y2463" s="3">
        <f>IF(U2463&gt;'Power Curve'!$C$37,0,INDEX(Ci,$W2463,1)*POWER(1-X2463,3)+INDEX(Ci,$W2463,2)*3*X2463*POWER(1-X2463,2)+INDEX(Ci,$W2463,3)*3*POWER(X2463,2)*(1-X2463)+INDEX(Ci,$W2463,4)*POWER(X2463,3))</f>
        <v>1228.4943178035176</v>
      </c>
      <c r="Z2463" s="3">
        <f t="shared" si="1000"/>
        <v>1238.2837501460215</v>
      </c>
      <c r="AA2463" s="3">
        <f t="shared" si="1001"/>
        <v>932.6699943542485</v>
      </c>
      <c r="AB2463" s="3">
        <f t="shared" si="1010"/>
        <v>305.61375579177297</v>
      </c>
      <c r="AC2463" s="3">
        <f t="shared" si="1011"/>
        <v>305.61375579177297</v>
      </c>
      <c r="AE2463" s="34">
        <f t="shared" si="1002"/>
        <v>9</v>
      </c>
      <c r="AF2463" s="73" t="b">
        <f>COUNTIF('Power Curve'!$D$2:$D$31,AE2463)&gt;0</f>
        <v>1</v>
      </c>
      <c r="AG2463" s="73" t="b">
        <f t="shared" si="1003"/>
        <v>0</v>
      </c>
      <c r="AH2463" s="73" t="b">
        <f t="shared" si="1012"/>
        <v>1</v>
      </c>
      <c r="AI2463" s="34" t="str">
        <f t="shared" si="1004"/>
        <v>Outer</v>
      </c>
      <c r="AJ2463" s="35" t="str">
        <f t="shared" si="1013"/>
        <v>0.7-0.8</v>
      </c>
      <c r="AK2463" s="36" t="str">
        <f t="shared" si="1005"/>
        <v>8-9</v>
      </c>
      <c r="AL2463" s="36" t="str">
        <f t="shared" si="1006"/>
        <v>Mar</v>
      </c>
      <c r="AM2463" s="35" t="str">
        <f t="shared" si="1007"/>
        <v>305-315</v>
      </c>
      <c r="AN2463" s="36" t="str">
        <f t="shared" si="1008"/>
        <v>HWS-HTI</v>
      </c>
    </row>
    <row r="2464" spans="5:40" x14ac:dyDescent="0.3">
      <c r="E2464" s="12">
        <v>40991.340277777781</v>
      </c>
      <c r="F2464" s="16">
        <v>6.73</v>
      </c>
      <c r="G2464" s="16">
        <v>392.50000381469704</v>
      </c>
      <c r="H2464" s="29">
        <v>1.2086498345238961</v>
      </c>
      <c r="I2464" s="26">
        <v>313</v>
      </c>
      <c r="J2464" s="30">
        <v>0.18722139673105498</v>
      </c>
      <c r="K2464" s="31">
        <v>0.16890806667295097</v>
      </c>
      <c r="L2464" s="111">
        <f t="shared" si="988"/>
        <v>0.4</v>
      </c>
      <c r="M2464" s="112">
        <f t="shared" si="989"/>
        <v>0.19</v>
      </c>
      <c r="N2464" s="112" t="b">
        <f t="shared" si="990"/>
        <v>1</v>
      </c>
      <c r="O2464" s="112" t="b">
        <f t="shared" si="991"/>
        <v>1</v>
      </c>
      <c r="P2464" s="113">
        <f t="shared" si="992"/>
        <v>4</v>
      </c>
      <c r="Q2464" s="113">
        <f t="shared" si="993"/>
        <v>7</v>
      </c>
      <c r="R2464" s="114" t="str">
        <f t="shared" si="1009"/>
        <v>0.4-0.19</v>
      </c>
      <c r="S2464" s="127">
        <f t="shared" si="994"/>
        <v>8.8090522856547601E-2</v>
      </c>
      <c r="T2464" s="112" t="b">
        <f t="shared" si="995"/>
        <v>1</v>
      </c>
      <c r="U2464" s="22">
        <f t="shared" si="996"/>
        <v>6.6999238552510763</v>
      </c>
      <c r="V2464" s="22">
        <f t="shared" si="997"/>
        <v>0.3935448056787742</v>
      </c>
      <c r="W2464" s="81">
        <f t="shared" si="998"/>
        <v>7</v>
      </c>
      <c r="X2464" s="22">
        <f t="shared" si="999"/>
        <v>0.67958333229671353</v>
      </c>
      <c r="Y2464" s="3">
        <f>IF(U2464&gt;'Power Curve'!$C$37,0,INDEX(Ci,$W2464,1)*POWER(1-X2464,3)+INDEX(Ci,$W2464,2)*3*X2464*POWER(1-X2464,2)+INDEX(Ci,$W2464,3)*3*POWER(X2464,2)*(1-X2464)+INDEX(Ci,$W2464,4)*POWER(X2464,3))</f>
        <v>519.9001674235127</v>
      </c>
      <c r="Z2464" s="3">
        <f t="shared" si="1000"/>
        <v>565.69844500505656</v>
      </c>
      <c r="AA2464" s="3">
        <f t="shared" si="1001"/>
        <v>392.50000381469704</v>
      </c>
      <c r="AB2464" s="3">
        <f t="shared" si="1010"/>
        <v>173.19844119035952</v>
      </c>
      <c r="AC2464" s="3">
        <f t="shared" si="1011"/>
        <v>173.19844119035952</v>
      </c>
      <c r="AE2464" s="34">
        <f t="shared" si="1002"/>
        <v>7</v>
      </c>
      <c r="AF2464" s="73" t="b">
        <f>COUNTIF('Power Curve'!$D$2:$D$31,AE2464)&gt;0</f>
        <v>1</v>
      </c>
      <c r="AG2464" s="73" t="b">
        <f t="shared" si="1003"/>
        <v>0</v>
      </c>
      <c r="AH2464" s="73" t="b">
        <f t="shared" si="1012"/>
        <v>1</v>
      </c>
      <c r="AI2464" s="34" t="str">
        <f t="shared" si="1004"/>
        <v>Outer</v>
      </c>
      <c r="AJ2464" s="35" t="str">
        <f t="shared" si="1013"/>
        <v>0.3-0.4</v>
      </c>
      <c r="AK2464" s="36" t="str">
        <f t="shared" si="1005"/>
        <v>8-9</v>
      </c>
      <c r="AL2464" s="36" t="str">
        <f t="shared" si="1006"/>
        <v>Mar</v>
      </c>
      <c r="AM2464" s="35" t="str">
        <f t="shared" si="1007"/>
        <v>305-315</v>
      </c>
      <c r="AN2464" s="36" t="str">
        <f t="shared" si="1008"/>
        <v>LWS-HTI</v>
      </c>
    </row>
    <row r="2465" spans="5:40" x14ac:dyDescent="0.3">
      <c r="E2465" s="12">
        <v>40991.347222222219</v>
      </c>
      <c r="F2465" s="16">
        <v>5.63</v>
      </c>
      <c r="G2465" s="16">
        <v>434.11001014709473</v>
      </c>
      <c r="H2465" s="29">
        <v>1.2089245439622709</v>
      </c>
      <c r="I2465" s="26">
        <v>317.60000000000002</v>
      </c>
      <c r="J2465" s="30">
        <v>0.21136767317939609</v>
      </c>
      <c r="K2465" s="31">
        <v>0.17118229855756792</v>
      </c>
      <c r="L2465" s="111">
        <f t="shared" si="988"/>
        <v>0.2</v>
      </c>
      <c r="M2465" s="112">
        <f t="shared" si="989"/>
        <v>0.21000000000000002</v>
      </c>
      <c r="N2465" s="112" t="b">
        <f t="shared" si="990"/>
        <v>1</v>
      </c>
      <c r="O2465" s="112" t="b">
        <f t="shared" si="991"/>
        <v>1</v>
      </c>
      <c r="P2465" s="113">
        <f t="shared" si="992"/>
        <v>2</v>
      </c>
      <c r="Q2465" s="113">
        <f t="shared" si="993"/>
        <v>5</v>
      </c>
      <c r="R2465" s="114" t="str">
        <f t="shared" si="1009"/>
        <v>0.2-0.21</v>
      </c>
      <c r="S2465" s="127">
        <f t="shared" si="994"/>
        <v>8.348019774243759E-2</v>
      </c>
      <c r="T2465" s="112" t="b">
        <f t="shared" si="995"/>
        <v>1</v>
      </c>
      <c r="U2465" s="22">
        <f t="shared" si="996"/>
        <v>5.605264320523708</v>
      </c>
      <c r="V2465" s="22">
        <f t="shared" si="997"/>
        <v>0.22436164586438676</v>
      </c>
      <c r="W2465" s="81">
        <f t="shared" si="998"/>
        <v>6</v>
      </c>
      <c r="X2465" s="22">
        <f t="shared" si="999"/>
        <v>0.57526095909994901</v>
      </c>
      <c r="Y2465" s="3">
        <f>IF(U2465&gt;'Power Curve'!$C$37,0,INDEX(Ci,$W2465,1)*POWER(1-X2465,3)+INDEX(Ci,$W2465,2)*3*X2465*POWER(1-X2465,2)+INDEX(Ci,$W2465,3)*3*POWER(X2465,2)*(1-X2465)+INDEX(Ci,$W2465,4)*POWER(X2465,3))</f>
        <v>297.4767891960841</v>
      </c>
      <c r="Z2465" s="3">
        <f t="shared" si="1000"/>
        <v>322.3102103819586</v>
      </c>
      <c r="AA2465" s="3">
        <f t="shared" si="1001"/>
        <v>434.11001014709473</v>
      </c>
      <c r="AB2465" s="3">
        <f t="shared" si="1010"/>
        <v>-111.79979976513613</v>
      </c>
      <c r="AC2465" s="3">
        <f t="shared" si="1011"/>
        <v>111.79979976513613</v>
      </c>
      <c r="AE2465" s="34">
        <f t="shared" si="1002"/>
        <v>6</v>
      </c>
      <c r="AF2465" s="73" t="b">
        <f>COUNTIF('Power Curve'!$D$2:$D$31,AE2465)&gt;0</f>
        <v>1</v>
      </c>
      <c r="AG2465" s="73" t="b">
        <f t="shared" si="1003"/>
        <v>0</v>
      </c>
      <c r="AH2465" s="73" t="b">
        <f t="shared" si="1012"/>
        <v>1</v>
      </c>
      <c r="AI2465" s="34" t="str">
        <f t="shared" si="1004"/>
        <v>Outer</v>
      </c>
      <c r="AJ2465" s="35" t="str">
        <f t="shared" si="1013"/>
        <v>0.2-0.3</v>
      </c>
      <c r="AK2465" s="36" t="str">
        <f t="shared" si="1005"/>
        <v>8-9</v>
      </c>
      <c r="AL2465" s="36" t="str">
        <f t="shared" si="1006"/>
        <v>Mar</v>
      </c>
      <c r="AM2465" s="35" t="str">
        <f t="shared" si="1007"/>
        <v>315-325</v>
      </c>
      <c r="AN2465" s="36" t="str">
        <f t="shared" si="1008"/>
        <v>LWS-HTI</v>
      </c>
    </row>
    <row r="2466" spans="5:40" x14ac:dyDescent="0.3">
      <c r="E2466" s="12">
        <v>40991.354166666664</v>
      </c>
      <c r="F2466" s="16">
        <v>4.95</v>
      </c>
      <c r="G2466" s="16">
        <v>240.90998840332057</v>
      </c>
      <c r="H2466" s="29">
        <v>1.2088802675085732</v>
      </c>
      <c r="I2466" s="26">
        <v>320.39999999999998</v>
      </c>
      <c r="J2466" s="30">
        <v>0.17777777777777778</v>
      </c>
      <c r="K2466" s="31">
        <v>0.18198921902404069</v>
      </c>
      <c r="L2466" s="111">
        <f t="shared" si="988"/>
        <v>0.1</v>
      </c>
      <c r="M2466" s="112">
        <f t="shared" si="989"/>
        <v>0.18000000000000002</v>
      </c>
      <c r="N2466" s="112" t="b">
        <f t="shared" si="990"/>
        <v>1</v>
      </c>
      <c r="O2466" s="112" t="b">
        <f t="shared" si="991"/>
        <v>1</v>
      </c>
      <c r="P2466" s="113">
        <f t="shared" si="992"/>
        <v>1</v>
      </c>
      <c r="Q2466" s="113">
        <f t="shared" si="993"/>
        <v>8</v>
      </c>
      <c r="R2466" s="114" t="str">
        <f t="shared" si="1009"/>
        <v>0.1-0.18</v>
      </c>
      <c r="S2466" s="127">
        <f t="shared" si="994"/>
        <v>0.10278368873005088</v>
      </c>
      <c r="T2466" s="112" t="b">
        <f t="shared" si="995"/>
        <v>1</v>
      </c>
      <c r="U2466" s="22">
        <f t="shared" si="996"/>
        <v>4.9281917677525309</v>
      </c>
      <c r="V2466" s="22">
        <f t="shared" si="997"/>
        <v>0.11971790023625355</v>
      </c>
      <c r="W2466" s="81">
        <f t="shared" si="998"/>
        <v>5</v>
      </c>
      <c r="X2466" s="22">
        <f t="shared" si="999"/>
        <v>0.88574666322676321</v>
      </c>
      <c r="Y2466" s="3">
        <f>IF(U2466&gt;'Power Curve'!$C$37,0,INDEX(Ci,$W2466,1)*POWER(1-X2466,3)+INDEX(Ci,$W2466,2)*3*X2466*POWER(1-X2466,2)+INDEX(Ci,$W2466,3)*3*POWER(X2466,2)*(1-X2466)+INDEX(Ci,$W2466,4)*POWER(X2466,3))</f>
        <v>195.29940628313605</v>
      </c>
      <c r="Z2466" s="3">
        <f t="shared" si="1000"/>
        <v>215.37299966770564</v>
      </c>
      <c r="AA2466" s="3">
        <f t="shared" si="1001"/>
        <v>240.90998840332057</v>
      </c>
      <c r="AB2466" s="3">
        <f t="shared" si="1010"/>
        <v>-25.536988735614926</v>
      </c>
      <c r="AC2466" s="3">
        <f t="shared" si="1011"/>
        <v>25.536988735614926</v>
      </c>
      <c r="AE2466" s="34">
        <f t="shared" si="1002"/>
        <v>5</v>
      </c>
      <c r="AF2466" s="73" t="b">
        <f>COUNTIF('Power Curve'!$D$2:$D$31,AE2466)&gt;0</f>
        <v>1</v>
      </c>
      <c r="AG2466" s="73" t="b">
        <f t="shared" si="1003"/>
        <v>0</v>
      </c>
      <c r="AH2466" s="73" t="b">
        <f t="shared" si="1012"/>
        <v>1</v>
      </c>
      <c r="AI2466" s="34" t="str">
        <f t="shared" si="1004"/>
        <v>Outer</v>
      </c>
      <c r="AJ2466" s="35" t="str">
        <f t="shared" si="1013"/>
        <v>0.1-0.2</v>
      </c>
      <c r="AK2466" s="36" t="str">
        <f t="shared" si="1005"/>
        <v>8-9</v>
      </c>
      <c r="AL2466" s="36" t="str">
        <f t="shared" si="1006"/>
        <v>Mar</v>
      </c>
      <c r="AM2466" s="35" t="str">
        <f t="shared" si="1007"/>
        <v>315-325</v>
      </c>
      <c r="AN2466" s="36" t="str">
        <f t="shared" si="1008"/>
        <v>LWS-HTI</v>
      </c>
    </row>
    <row r="2467" spans="5:40" x14ac:dyDescent="0.3">
      <c r="E2467" s="12">
        <v>40991.361111111109</v>
      </c>
      <c r="F2467" s="16">
        <v>5.07</v>
      </c>
      <c r="G2467" s="16">
        <v>158.7100067138671</v>
      </c>
      <c r="H2467" s="29">
        <v>1.2085704230536445</v>
      </c>
      <c r="I2467" s="26">
        <v>314.5</v>
      </c>
      <c r="J2467" s="30">
        <v>0.15779092702169625</v>
      </c>
      <c r="K2467" s="31">
        <v>0.13547805010350875</v>
      </c>
      <c r="L2467" s="111">
        <f t="shared" si="988"/>
        <v>0.1</v>
      </c>
      <c r="M2467" s="112">
        <f t="shared" si="989"/>
        <v>0.16</v>
      </c>
      <c r="N2467" s="112" t="b">
        <f t="shared" si="990"/>
        <v>1</v>
      </c>
      <c r="O2467" s="112" t="b">
        <f t="shared" si="991"/>
        <v>1</v>
      </c>
      <c r="P2467" s="113">
        <f t="shared" si="992"/>
        <v>1</v>
      </c>
      <c r="Q2467" s="113">
        <f t="shared" si="993"/>
        <v>10</v>
      </c>
      <c r="R2467" s="114" t="str">
        <f t="shared" si="1009"/>
        <v>0.1-0.16</v>
      </c>
      <c r="S2467" s="127">
        <f t="shared" si="994"/>
        <v>8.8248709142140419E-2</v>
      </c>
      <c r="T2467" s="112" t="b">
        <f t="shared" si="995"/>
        <v>1</v>
      </c>
      <c r="U2467" s="22">
        <f t="shared" si="996"/>
        <v>5.047231796051916</v>
      </c>
      <c r="V2467" s="22">
        <f t="shared" si="997"/>
        <v>0.13811592034494419</v>
      </c>
      <c r="W2467" s="81">
        <f t="shared" si="998"/>
        <v>6</v>
      </c>
      <c r="X2467" s="22">
        <f t="shared" si="999"/>
        <v>1.9060035307594682E-2</v>
      </c>
      <c r="Y2467" s="3">
        <f>IF(U2467&gt;'Power Curve'!$C$37,0,INDEX(Ci,$W2467,1)*POWER(1-X2467,3)+INDEX(Ci,$W2467,2)*3*X2467*POWER(1-X2467,2)+INDEX(Ci,$W2467,3)*3*POWER(X2467,2)*(1-X2467)+INDEX(Ci,$W2467,4)*POWER(X2467,3))</f>
        <v>214.41191319770763</v>
      </c>
      <c r="Z2467" s="3">
        <f t="shared" si="1000"/>
        <v>233.33348776210201</v>
      </c>
      <c r="AA2467" s="3">
        <f t="shared" si="1001"/>
        <v>158.7100067138671</v>
      </c>
      <c r="AB2467" s="3">
        <f t="shared" si="1010"/>
        <v>74.623481048234908</v>
      </c>
      <c r="AC2467" s="3">
        <f t="shared" si="1011"/>
        <v>74.623481048234908</v>
      </c>
      <c r="AE2467" s="34">
        <f t="shared" si="1002"/>
        <v>5</v>
      </c>
      <c r="AF2467" s="73" t="b">
        <f>COUNTIF('Power Curve'!$D$2:$D$31,AE2467)&gt;0</f>
        <v>1</v>
      </c>
      <c r="AG2467" s="73" t="b">
        <f t="shared" si="1003"/>
        <v>0</v>
      </c>
      <c r="AH2467" s="73" t="b">
        <f t="shared" si="1012"/>
        <v>1</v>
      </c>
      <c r="AI2467" s="34" t="str">
        <f t="shared" si="1004"/>
        <v>Outer</v>
      </c>
      <c r="AJ2467" s="35" t="str">
        <f t="shared" si="1013"/>
        <v>0.1-0.2</v>
      </c>
      <c r="AK2467" s="36" t="str">
        <f t="shared" si="1005"/>
        <v>8-9</v>
      </c>
      <c r="AL2467" s="36" t="str">
        <f t="shared" si="1006"/>
        <v>Mar</v>
      </c>
      <c r="AM2467" s="35" t="str">
        <f t="shared" si="1007"/>
        <v>305-315</v>
      </c>
      <c r="AN2467" s="36" t="str">
        <f t="shared" si="1008"/>
        <v>LWS-HTI</v>
      </c>
    </row>
    <row r="2468" spans="5:40" x14ac:dyDescent="0.3">
      <c r="E2468" s="12">
        <v>40991.368055555555</v>
      </c>
      <c r="F2468" s="16">
        <v>6.36</v>
      </c>
      <c r="G2468" s="16">
        <v>262.67001342773494</v>
      </c>
      <c r="H2468" s="29">
        <v>1.2085261725265488</v>
      </c>
      <c r="I2468" s="26">
        <v>310.7</v>
      </c>
      <c r="J2468" s="30">
        <v>0.15251572327044025</v>
      </c>
      <c r="K2468" s="31">
        <v>0.17220035921556442</v>
      </c>
      <c r="L2468" s="111">
        <f t="shared" si="988"/>
        <v>0.30000000000000004</v>
      </c>
      <c r="M2468" s="112">
        <f t="shared" si="989"/>
        <v>0.15000000000000002</v>
      </c>
      <c r="N2468" s="112" t="b">
        <f t="shared" si="990"/>
        <v>1</v>
      </c>
      <c r="O2468" s="112" t="b">
        <f t="shared" si="991"/>
        <v>1</v>
      </c>
      <c r="P2468" s="113">
        <f t="shared" si="992"/>
        <v>3.0000000000000004</v>
      </c>
      <c r="Q2468" s="113">
        <f t="shared" si="993"/>
        <v>10.999999999999998</v>
      </c>
      <c r="R2468" s="114" t="str">
        <f t="shared" si="1009"/>
        <v>0.3-0.15</v>
      </c>
      <c r="S2468" s="127">
        <f t="shared" si="994"/>
        <v>1.9963184933198375E-2</v>
      </c>
      <c r="T2468" s="112" t="b">
        <f t="shared" si="995"/>
        <v>1</v>
      </c>
      <c r="U2468" s="22">
        <f t="shared" si="996"/>
        <v>6.3313614288205766</v>
      </c>
      <c r="V2468" s="22">
        <f t="shared" si="997"/>
        <v>0.33658229458357836</v>
      </c>
      <c r="W2468" s="81">
        <f t="shared" si="998"/>
        <v>7</v>
      </c>
      <c r="X2468" s="22">
        <f t="shared" si="999"/>
        <v>0.30492258041029446</v>
      </c>
      <c r="Y2468" s="3">
        <f>IF(U2468&gt;'Power Curve'!$C$37,0,INDEX(Ci,$W2468,1)*POWER(1-X2468,3)+INDEX(Ci,$W2468,2)*3*X2468*POWER(1-X2468,2)+INDEX(Ci,$W2468,3)*3*POWER(X2468,2)*(1-X2468)+INDEX(Ci,$W2468,4)*POWER(X2468,3))</f>
        <v>431.4397724029298</v>
      </c>
      <c r="Z2468" s="3">
        <f t="shared" si="1000"/>
        <v>440.05268436694644</v>
      </c>
      <c r="AA2468" s="3">
        <f t="shared" si="1001"/>
        <v>262.67001342773494</v>
      </c>
      <c r="AB2468" s="3">
        <f t="shared" si="1010"/>
        <v>177.38267093921149</v>
      </c>
      <c r="AC2468" s="3">
        <f t="shared" si="1011"/>
        <v>177.38267093921149</v>
      </c>
      <c r="AE2468" s="34">
        <f t="shared" si="1002"/>
        <v>6</v>
      </c>
      <c r="AF2468" s="73" t="b">
        <f>COUNTIF('Power Curve'!$D$2:$D$31,AE2468)&gt;0</f>
        <v>1</v>
      </c>
      <c r="AG2468" s="73" t="b">
        <f t="shared" si="1003"/>
        <v>0</v>
      </c>
      <c r="AH2468" s="73" t="b">
        <f t="shared" si="1012"/>
        <v>1</v>
      </c>
      <c r="AI2468" s="34" t="str">
        <f t="shared" si="1004"/>
        <v>Outer</v>
      </c>
      <c r="AJ2468" s="35" t="str">
        <f t="shared" si="1013"/>
        <v>0.3-0.4</v>
      </c>
      <c r="AK2468" s="36" t="str">
        <f t="shared" si="1005"/>
        <v>8-9</v>
      </c>
      <c r="AL2468" s="36" t="str">
        <f t="shared" si="1006"/>
        <v>Mar</v>
      </c>
      <c r="AM2468" s="35" t="str">
        <f t="shared" si="1007"/>
        <v>305-315</v>
      </c>
      <c r="AN2468" s="36" t="str">
        <f t="shared" si="1008"/>
        <v>LWS-HTI</v>
      </c>
    </row>
    <row r="2469" spans="5:40" x14ac:dyDescent="0.3">
      <c r="E2469" s="12">
        <v>40991.375</v>
      </c>
      <c r="F2469" s="16">
        <v>7.34</v>
      </c>
      <c r="G2469" s="16">
        <v>367.78999328613236</v>
      </c>
      <c r="H2469" s="29">
        <v>1.2081188322003638</v>
      </c>
      <c r="I2469" s="26">
        <v>311.10000000000002</v>
      </c>
      <c r="J2469" s="30">
        <v>0.1335149863760218</v>
      </c>
      <c r="K2469" s="31">
        <v>0.17563200067100168</v>
      </c>
      <c r="L2469" s="111">
        <f t="shared" si="988"/>
        <v>0.5</v>
      </c>
      <c r="M2469" s="112">
        <f t="shared" si="989"/>
        <v>0.13</v>
      </c>
      <c r="N2469" s="112" t="b">
        <f t="shared" si="990"/>
        <v>1</v>
      </c>
      <c r="O2469" s="112" t="b">
        <f t="shared" si="991"/>
        <v>1</v>
      </c>
      <c r="P2469" s="113">
        <f t="shared" si="992"/>
        <v>5</v>
      </c>
      <c r="Q2469" s="113">
        <f t="shared" si="993"/>
        <v>13</v>
      </c>
      <c r="R2469" s="114" t="str">
        <f t="shared" si="1009"/>
        <v>0.5-0.13</v>
      </c>
      <c r="S2469" s="127">
        <f t="shared" si="994"/>
        <v>1.7080752491931649E-2</v>
      </c>
      <c r="T2469" s="112" t="b">
        <f t="shared" si="995"/>
        <v>1</v>
      </c>
      <c r="U2469" s="22">
        <f t="shared" si="996"/>
        <v>7.3061275260391216</v>
      </c>
      <c r="V2469" s="22">
        <f t="shared" si="997"/>
        <v>0.4872355371449239</v>
      </c>
      <c r="W2469" s="81">
        <f t="shared" si="998"/>
        <v>8</v>
      </c>
      <c r="X2469" s="22">
        <f t="shared" si="999"/>
        <v>0.29288843571156481</v>
      </c>
      <c r="Y2469" s="3">
        <f>IF(U2469&gt;'Power Curve'!$C$37,0,INDEX(Ci,$W2469,1)*POWER(1-X2469,3)+INDEX(Ci,$W2469,2)*3*X2469*POWER(1-X2469,2)+INDEX(Ci,$W2469,3)*3*POWER(X2469,2)*(1-X2469)+INDEX(Ci,$W2469,4)*POWER(X2469,3))</f>
        <v>677.71158568392798</v>
      </c>
      <c r="Z2469" s="3">
        <f t="shared" si="1000"/>
        <v>689.28740953990962</v>
      </c>
      <c r="AA2469" s="3">
        <f t="shared" si="1001"/>
        <v>367.78999328613236</v>
      </c>
      <c r="AB2469" s="3">
        <f t="shared" si="1010"/>
        <v>321.49741625377726</v>
      </c>
      <c r="AC2469" s="3">
        <f t="shared" si="1011"/>
        <v>321.49741625377726</v>
      </c>
      <c r="AE2469" s="34">
        <f t="shared" si="1002"/>
        <v>7</v>
      </c>
      <c r="AF2469" s="73" t="b">
        <f>COUNTIF('Power Curve'!$D$2:$D$31,AE2469)&gt;0</f>
        <v>1</v>
      </c>
      <c r="AG2469" s="73" t="b">
        <f t="shared" si="1003"/>
        <v>0</v>
      </c>
      <c r="AH2469" s="73" t="b">
        <f t="shared" si="1012"/>
        <v>1</v>
      </c>
      <c r="AI2469" s="34" t="str">
        <f t="shared" si="1004"/>
        <v>Inner</v>
      </c>
      <c r="AJ2469" s="35" t="str">
        <f t="shared" si="1013"/>
        <v>0.4-0.5</v>
      </c>
      <c r="AK2469" s="36" t="str">
        <f t="shared" si="1005"/>
        <v>9-10</v>
      </c>
      <c r="AL2469" s="36" t="str">
        <f t="shared" si="1006"/>
        <v>Mar</v>
      </c>
      <c r="AM2469" s="35" t="str">
        <f t="shared" si="1007"/>
        <v>305-315</v>
      </c>
      <c r="AN2469" s="36" t="str">
        <f t="shared" si="1008"/>
        <v>Inner-TI</v>
      </c>
    </row>
    <row r="2470" spans="5:40" x14ac:dyDescent="0.3">
      <c r="E2470" s="12">
        <v>40991.381944444445</v>
      </c>
      <c r="F2470" s="16">
        <v>5.9</v>
      </c>
      <c r="G2470" s="16">
        <v>272.059993743897</v>
      </c>
      <c r="H2470" s="29">
        <v>1.2080396305069776</v>
      </c>
      <c r="I2470" s="26">
        <v>306.7</v>
      </c>
      <c r="J2470" s="30">
        <v>0.15762711864406778</v>
      </c>
      <c r="K2470" s="31">
        <v>0.10102218896564974</v>
      </c>
      <c r="L2470" s="111">
        <f t="shared" si="988"/>
        <v>0.30000000000000004</v>
      </c>
      <c r="M2470" s="112">
        <f t="shared" si="989"/>
        <v>0.16</v>
      </c>
      <c r="N2470" s="112" t="b">
        <f t="shared" si="990"/>
        <v>1</v>
      </c>
      <c r="O2470" s="112" t="b">
        <f t="shared" si="991"/>
        <v>1</v>
      </c>
      <c r="P2470" s="113">
        <f t="shared" si="992"/>
        <v>3.0000000000000004</v>
      </c>
      <c r="Q2470" s="113">
        <f t="shared" si="993"/>
        <v>10</v>
      </c>
      <c r="R2470" s="114" t="str">
        <f t="shared" si="1009"/>
        <v>0.3-0.16</v>
      </c>
      <c r="S2470" s="127">
        <f t="shared" si="994"/>
        <v>6.0526841784019153E-2</v>
      </c>
      <c r="T2470" s="112" t="b">
        <f t="shared" si="995"/>
        <v>1</v>
      </c>
      <c r="U2470" s="22">
        <f t="shared" si="996"/>
        <v>5.8726444687439443</v>
      </c>
      <c r="V2470" s="22">
        <f t="shared" si="997"/>
        <v>0.26568610969304668</v>
      </c>
      <c r="W2470" s="81">
        <f t="shared" si="998"/>
        <v>6</v>
      </c>
      <c r="X2470" s="22">
        <f t="shared" si="999"/>
        <v>0.841763499582873</v>
      </c>
      <c r="Y2470" s="3">
        <f>IF(U2470&gt;'Power Curve'!$C$37,0,INDEX(Ci,$W2470,1)*POWER(1-X2470,3)+INDEX(Ci,$W2470,2)*3*X2470*POWER(1-X2470,2)+INDEX(Ci,$W2470,3)*3*POWER(X2470,2)*(1-X2470)+INDEX(Ci,$W2470,4)*POWER(X2470,3))</f>
        <v>340.53104120040024</v>
      </c>
      <c r="Z2470" s="3">
        <f t="shared" si="1000"/>
        <v>361.14230965368421</v>
      </c>
      <c r="AA2470" s="3">
        <f t="shared" si="1001"/>
        <v>272.059993743897</v>
      </c>
      <c r="AB2470" s="3">
        <f t="shared" si="1010"/>
        <v>89.082315909787212</v>
      </c>
      <c r="AC2470" s="3">
        <f t="shared" si="1011"/>
        <v>89.082315909787212</v>
      </c>
      <c r="AE2470" s="34">
        <f t="shared" si="1002"/>
        <v>6</v>
      </c>
      <c r="AF2470" s="73" t="b">
        <f>COUNTIF('Power Curve'!$D$2:$D$31,AE2470)&gt;0</f>
        <v>1</v>
      </c>
      <c r="AG2470" s="73" t="b">
        <f t="shared" si="1003"/>
        <v>0</v>
      </c>
      <c r="AH2470" s="73" t="b">
        <f t="shared" si="1012"/>
        <v>1</v>
      </c>
      <c r="AI2470" s="34" t="str">
        <f t="shared" si="1004"/>
        <v>Outer</v>
      </c>
      <c r="AJ2470" s="35" t="str">
        <f t="shared" si="1013"/>
        <v>0.2-0.3</v>
      </c>
      <c r="AK2470" s="36" t="str">
        <f t="shared" si="1005"/>
        <v>9-10</v>
      </c>
      <c r="AL2470" s="36" t="str">
        <f t="shared" si="1006"/>
        <v>Mar</v>
      </c>
      <c r="AM2470" s="35" t="str">
        <f t="shared" si="1007"/>
        <v>305-315</v>
      </c>
      <c r="AN2470" s="36" t="str">
        <f t="shared" si="1008"/>
        <v>LWS-HTI</v>
      </c>
    </row>
    <row r="2471" spans="5:40" x14ac:dyDescent="0.3">
      <c r="E2471" s="12">
        <v>40991.388888888891</v>
      </c>
      <c r="F2471" s="16">
        <v>5.48</v>
      </c>
      <c r="G2471" s="16">
        <v>294.82000350952109</v>
      </c>
      <c r="H2471" s="29">
        <v>1.207827907998704</v>
      </c>
      <c r="I2471" s="26">
        <v>303.60000000000002</v>
      </c>
      <c r="J2471" s="30">
        <v>0.18248175182481752</v>
      </c>
      <c r="K2471" s="31">
        <v>2.5697621084820939E-2</v>
      </c>
      <c r="L2471" s="111">
        <f t="shared" si="988"/>
        <v>0.2</v>
      </c>
      <c r="M2471" s="112">
        <f t="shared" si="989"/>
        <v>0.18000000000000002</v>
      </c>
      <c r="N2471" s="112" t="b">
        <f t="shared" si="990"/>
        <v>1</v>
      </c>
      <c r="O2471" s="112" t="b">
        <f t="shared" si="991"/>
        <v>1</v>
      </c>
      <c r="P2471" s="113">
        <f t="shared" si="992"/>
        <v>2</v>
      </c>
      <c r="Q2471" s="113">
        <f t="shared" si="993"/>
        <v>8</v>
      </c>
      <c r="R2471" s="114" t="str">
        <f t="shared" si="1009"/>
        <v>0.2-0.18</v>
      </c>
      <c r="S2471" s="127">
        <f t="shared" si="994"/>
        <v>0.10965762067765471</v>
      </c>
      <c r="T2471" s="112" t="b">
        <f t="shared" si="995"/>
        <v>1</v>
      </c>
      <c r="U2471" s="22">
        <f t="shared" si="996"/>
        <v>5.4542731335437713</v>
      </c>
      <c r="V2471" s="22">
        <f t="shared" si="997"/>
        <v>0.20102547118450978</v>
      </c>
      <c r="W2471" s="81">
        <f t="shared" si="998"/>
        <v>6</v>
      </c>
      <c r="X2471" s="22">
        <f t="shared" si="999"/>
        <v>0.42476536251758512</v>
      </c>
      <c r="Y2471" s="3">
        <f>IF(U2471&gt;'Power Curve'!$C$37,0,INDEX(Ci,$W2471,1)*POWER(1-X2471,3)+INDEX(Ci,$W2471,2)*3*X2471*POWER(1-X2471,2)+INDEX(Ci,$W2471,3)*3*POWER(X2471,2)*(1-X2471)+INDEX(Ci,$W2471,4)*POWER(X2471,3))</f>
        <v>274.84657688694887</v>
      </c>
      <c r="Z2471" s="3">
        <f t="shared" si="1000"/>
        <v>304.98559855976976</v>
      </c>
      <c r="AA2471" s="3">
        <f t="shared" si="1001"/>
        <v>294.82000350952109</v>
      </c>
      <c r="AB2471" s="3">
        <f t="shared" si="1010"/>
        <v>10.165595050248669</v>
      </c>
      <c r="AC2471" s="3">
        <f t="shared" si="1011"/>
        <v>10.165595050248669</v>
      </c>
      <c r="AE2471" s="34">
        <f t="shared" si="1002"/>
        <v>5</v>
      </c>
      <c r="AF2471" s="73" t="b">
        <f>COUNTIF('Power Curve'!$D$2:$D$31,AE2471)&gt;0</f>
        <v>1</v>
      </c>
      <c r="AG2471" s="73" t="b">
        <f t="shared" si="1003"/>
        <v>0</v>
      </c>
      <c r="AH2471" s="73" t="b">
        <f t="shared" si="1012"/>
        <v>1</v>
      </c>
      <c r="AI2471" s="34" t="str">
        <f t="shared" si="1004"/>
        <v>Outer</v>
      </c>
      <c r="AJ2471" s="35" t="str">
        <f t="shared" si="1013"/>
        <v>0.2-0.3</v>
      </c>
      <c r="AK2471" s="36" t="str">
        <f t="shared" si="1005"/>
        <v>9-10</v>
      </c>
      <c r="AL2471" s="36" t="str">
        <f t="shared" si="1006"/>
        <v>Mar</v>
      </c>
      <c r="AM2471" s="35" t="str">
        <f t="shared" si="1007"/>
        <v>295-305</v>
      </c>
      <c r="AN2471" s="36" t="str">
        <f t="shared" si="1008"/>
        <v>LWS-HTI</v>
      </c>
    </row>
    <row r="2472" spans="5:40" x14ac:dyDescent="0.3">
      <c r="E2472" s="12">
        <v>40991.395833333336</v>
      </c>
      <c r="F2472" s="16">
        <v>4.59</v>
      </c>
      <c r="G2472" s="16">
        <v>184.83000564575201</v>
      </c>
      <c r="H2472" s="29">
        <v>1.2073862082305804</v>
      </c>
      <c r="I2472" s="26">
        <v>301.89999999999998</v>
      </c>
      <c r="J2472" s="30">
        <v>0.14379084967320263</v>
      </c>
      <c r="K2472" s="31">
        <v>2.6939097771362026E-3</v>
      </c>
      <c r="L2472" s="111">
        <f t="shared" si="988"/>
        <v>0.1</v>
      </c>
      <c r="M2472" s="112">
        <f t="shared" si="989"/>
        <v>0.14000000000000001</v>
      </c>
      <c r="N2472" s="112" t="b">
        <f t="shared" si="990"/>
        <v>1</v>
      </c>
      <c r="O2472" s="112" t="b">
        <f t="shared" si="991"/>
        <v>1</v>
      </c>
      <c r="P2472" s="113">
        <f t="shared" si="992"/>
        <v>1</v>
      </c>
      <c r="Q2472" s="113">
        <f t="shared" si="993"/>
        <v>12</v>
      </c>
      <c r="R2472" s="114" t="str">
        <f t="shared" si="1009"/>
        <v>0.1-0.14</v>
      </c>
      <c r="S2472" s="127">
        <f t="shared" si="994"/>
        <v>5.7648834867645611E-2</v>
      </c>
      <c r="T2472" s="112" t="b">
        <f t="shared" si="995"/>
        <v>1</v>
      </c>
      <c r="U2472" s="22">
        <f t="shared" si="996"/>
        <v>4.5678944435304203</v>
      </c>
      <c r="V2472" s="22">
        <f t="shared" si="997"/>
        <v>6.4032787330580057E-2</v>
      </c>
      <c r="W2472" s="81">
        <f t="shared" si="998"/>
        <v>5</v>
      </c>
      <c r="X2472" s="22">
        <f t="shared" si="999"/>
        <v>0.47375393020892914</v>
      </c>
      <c r="Y2472" s="3">
        <f>IF(U2472&gt;'Power Curve'!$C$37,0,INDEX(Ci,$W2472,1)*POWER(1-X2472,3)+INDEX(Ci,$W2472,2)*3*X2472*POWER(1-X2472,2)+INDEX(Ci,$W2472,3)*3*POWER(X2472,2)*(1-X2472)+INDEX(Ci,$W2472,4)*POWER(X2472,3))</f>
        <v>132.8034751605808</v>
      </c>
      <c r="Z2472" s="3">
        <f t="shared" si="1000"/>
        <v>140.45944076996261</v>
      </c>
      <c r="AA2472" s="3">
        <f t="shared" si="1001"/>
        <v>184.83000564575201</v>
      </c>
      <c r="AB2472" s="3">
        <f t="shared" si="1010"/>
        <v>-44.370564875789398</v>
      </c>
      <c r="AC2472" s="3">
        <f t="shared" si="1011"/>
        <v>44.370564875789398</v>
      </c>
      <c r="AE2472" s="34">
        <f t="shared" si="1002"/>
        <v>5</v>
      </c>
      <c r="AF2472" s="73" t="b">
        <f>COUNTIF('Power Curve'!$D$2:$D$31,AE2472)&gt;0</f>
        <v>1</v>
      </c>
      <c r="AG2472" s="73" t="b">
        <f t="shared" si="1003"/>
        <v>0</v>
      </c>
      <c r="AH2472" s="73" t="b">
        <f t="shared" si="1012"/>
        <v>1</v>
      </c>
      <c r="AI2472" s="34" t="str">
        <f t="shared" si="1004"/>
        <v>Outer</v>
      </c>
      <c r="AJ2472" s="35" t="str">
        <f t="shared" si="1013"/>
        <v>0.0-0.1</v>
      </c>
      <c r="AK2472" s="36" t="str">
        <f t="shared" si="1005"/>
        <v>9-10</v>
      </c>
      <c r="AL2472" s="36" t="str">
        <f t="shared" si="1006"/>
        <v>Mar</v>
      </c>
      <c r="AM2472" s="35" t="str">
        <f t="shared" si="1007"/>
        <v>295-305</v>
      </c>
      <c r="AN2472" s="36" t="str">
        <f t="shared" si="1008"/>
        <v>LWS-HTI</v>
      </c>
    </row>
    <row r="2473" spans="5:40" x14ac:dyDescent="0.3">
      <c r="E2473" s="12">
        <v>40991.402777777781</v>
      </c>
      <c r="F2473" s="16">
        <v>5.77</v>
      </c>
      <c r="G2473" s="16">
        <v>464.32999038696289</v>
      </c>
      <c r="H2473" s="29">
        <v>1.2073862082305804</v>
      </c>
      <c r="I2473" s="26">
        <v>298.8</v>
      </c>
      <c r="J2473" s="30">
        <v>0.15597920277296362</v>
      </c>
      <c r="K2473" s="31">
        <v>3.105093184104887E-2</v>
      </c>
      <c r="L2473" s="111">
        <f t="shared" si="988"/>
        <v>0.2</v>
      </c>
      <c r="M2473" s="112">
        <f t="shared" si="989"/>
        <v>0.16</v>
      </c>
      <c r="N2473" s="112" t="b">
        <f t="shared" si="990"/>
        <v>1</v>
      </c>
      <c r="O2473" s="112" t="b">
        <f t="shared" si="991"/>
        <v>1</v>
      </c>
      <c r="P2473" s="113">
        <f t="shared" si="992"/>
        <v>2</v>
      </c>
      <c r="Q2473" s="113">
        <f t="shared" si="993"/>
        <v>10</v>
      </c>
      <c r="R2473" s="114" t="str">
        <f t="shared" si="1009"/>
        <v>0.2-0.16</v>
      </c>
      <c r="S2473" s="127">
        <f t="shared" si="994"/>
        <v>4.5031155928527619E-2</v>
      </c>
      <c r="T2473" s="112" t="b">
        <f t="shared" si="995"/>
        <v>1</v>
      </c>
      <c r="U2473" s="22">
        <f t="shared" si="996"/>
        <v>5.7422115335883497</v>
      </c>
      <c r="V2473" s="22">
        <f t="shared" si="997"/>
        <v>0.24552727910378538</v>
      </c>
      <c r="W2473" s="81">
        <f t="shared" si="998"/>
        <v>6</v>
      </c>
      <c r="X2473" s="22">
        <f t="shared" si="999"/>
        <v>0.71175867756078826</v>
      </c>
      <c r="Y2473" s="3">
        <f>IF(U2473&gt;'Power Curve'!$C$37,0,INDEX(Ci,$W2473,1)*POWER(1-X2473,3)+INDEX(Ci,$W2473,2)*3*X2473*POWER(1-X2473,2)+INDEX(Ci,$W2473,3)*3*POWER(X2473,2)*(1-X2473)+INDEX(Ci,$W2473,4)*POWER(X2473,3))</f>
        <v>318.90224854737164</v>
      </c>
      <c r="Z2473" s="3">
        <f t="shared" si="1000"/>
        <v>333.26278542766642</v>
      </c>
      <c r="AA2473" s="3">
        <f t="shared" si="1001"/>
        <v>464.32999038696289</v>
      </c>
      <c r="AB2473" s="3">
        <f t="shared" si="1010"/>
        <v>-131.06720495929648</v>
      </c>
      <c r="AC2473" s="3">
        <f t="shared" si="1011"/>
        <v>131.06720495929648</v>
      </c>
      <c r="AE2473" s="34">
        <f t="shared" si="1002"/>
        <v>6</v>
      </c>
      <c r="AF2473" s="73" t="b">
        <f>COUNTIF('Power Curve'!$D$2:$D$31,AE2473)&gt;0</f>
        <v>1</v>
      </c>
      <c r="AG2473" s="73" t="b">
        <f t="shared" si="1003"/>
        <v>0</v>
      </c>
      <c r="AH2473" s="73" t="b">
        <f t="shared" si="1012"/>
        <v>1</v>
      </c>
      <c r="AI2473" s="34" t="str">
        <f t="shared" si="1004"/>
        <v>Outer</v>
      </c>
      <c r="AJ2473" s="35" t="str">
        <f t="shared" si="1013"/>
        <v>0.2-0.3</v>
      </c>
      <c r="AK2473" s="36" t="str">
        <f t="shared" si="1005"/>
        <v>9-10</v>
      </c>
      <c r="AL2473" s="36" t="str">
        <f t="shared" si="1006"/>
        <v>Mar</v>
      </c>
      <c r="AM2473" s="35" t="str">
        <f t="shared" si="1007"/>
        <v>295-305</v>
      </c>
      <c r="AN2473" s="36" t="str">
        <f t="shared" si="1008"/>
        <v>LWS-HTI</v>
      </c>
    </row>
    <row r="2474" spans="5:40" x14ac:dyDescent="0.3">
      <c r="E2474" s="12">
        <v>40991.409722222219</v>
      </c>
      <c r="F2474" s="16">
        <v>6.07</v>
      </c>
      <c r="G2474" s="16">
        <v>554.89001941680908</v>
      </c>
      <c r="H2474" s="29">
        <v>1.2076511893687543</v>
      </c>
      <c r="I2474" s="26">
        <v>303.39999999999998</v>
      </c>
      <c r="J2474" s="30">
        <v>0.13179571663920922</v>
      </c>
      <c r="K2474" s="31">
        <v>1.0362106750559657E-2</v>
      </c>
      <c r="L2474" s="111">
        <f t="shared" si="988"/>
        <v>0.30000000000000004</v>
      </c>
      <c r="M2474" s="112">
        <f t="shared" si="989"/>
        <v>0.13</v>
      </c>
      <c r="N2474" s="112" t="b">
        <f t="shared" si="990"/>
        <v>1</v>
      </c>
      <c r="O2474" s="112" t="b">
        <f t="shared" si="991"/>
        <v>1</v>
      </c>
      <c r="P2474" s="113">
        <f t="shared" si="992"/>
        <v>3.0000000000000004</v>
      </c>
      <c r="Q2474" s="113">
        <f t="shared" si="993"/>
        <v>13</v>
      </c>
      <c r="R2474" s="114" t="str">
        <f t="shared" si="1009"/>
        <v>0.3-0.13</v>
      </c>
      <c r="S2474" s="127">
        <f t="shared" si="994"/>
        <v>2.3144625764960111E-2</v>
      </c>
      <c r="T2474" s="112" t="b">
        <f t="shared" si="995"/>
        <v>1</v>
      </c>
      <c r="U2474" s="22">
        <f t="shared" si="996"/>
        <v>6.0412086094833501</v>
      </c>
      <c r="V2474" s="22">
        <f t="shared" si="997"/>
        <v>0.29173824102426688</v>
      </c>
      <c r="W2474" s="81">
        <f t="shared" si="998"/>
        <v>7</v>
      </c>
      <c r="X2474" s="22">
        <f t="shared" si="999"/>
        <v>9.9688204524845218E-3</v>
      </c>
      <c r="Y2474" s="3">
        <f>IF(U2474&gt;'Power Curve'!$C$37,0,INDEX(Ci,$W2474,1)*POWER(1-X2474,3)+INDEX(Ci,$W2474,2)*3*X2474*POWER(1-X2474,2)+INDEX(Ci,$W2474,3)*3*POWER(X2474,2)*(1-X2474)+INDEX(Ci,$W2474,4)*POWER(X2474,3))</f>
        <v>370.89281747827926</v>
      </c>
      <c r="Z2474" s="3">
        <f t="shared" si="1000"/>
        <v>379.4769929377257</v>
      </c>
      <c r="AA2474" s="3">
        <f t="shared" si="1001"/>
        <v>554.89001941680908</v>
      </c>
      <c r="AB2474" s="3">
        <f t="shared" si="1010"/>
        <v>-175.41302647908338</v>
      </c>
      <c r="AC2474" s="3">
        <f t="shared" si="1011"/>
        <v>175.41302647908338</v>
      </c>
      <c r="AE2474" s="34">
        <f t="shared" si="1002"/>
        <v>6</v>
      </c>
      <c r="AF2474" s="73" t="b">
        <f>COUNTIF('Power Curve'!$D$2:$D$31,AE2474)&gt;0</f>
        <v>1</v>
      </c>
      <c r="AG2474" s="73" t="b">
        <f t="shared" si="1003"/>
        <v>0</v>
      </c>
      <c r="AH2474" s="73" t="b">
        <f t="shared" si="1012"/>
        <v>1</v>
      </c>
      <c r="AI2474" s="34" t="str">
        <f t="shared" si="1004"/>
        <v>Outer</v>
      </c>
      <c r="AJ2474" s="35" t="str">
        <f t="shared" si="1013"/>
        <v>0.2-0.3</v>
      </c>
      <c r="AK2474" s="36" t="str">
        <f t="shared" si="1005"/>
        <v>9-10</v>
      </c>
      <c r="AL2474" s="36" t="str">
        <f t="shared" si="1006"/>
        <v>Mar</v>
      </c>
      <c r="AM2474" s="35" t="str">
        <f t="shared" si="1007"/>
        <v>295-305</v>
      </c>
      <c r="AN2474" s="36" t="str">
        <f t="shared" si="1008"/>
        <v>Inner-TI</v>
      </c>
    </row>
    <row r="2475" spans="5:40" x14ac:dyDescent="0.3">
      <c r="E2475" s="12">
        <v>40991.416666666664</v>
      </c>
      <c r="F2475" s="16">
        <v>6.65</v>
      </c>
      <c r="G2475" s="16">
        <v>328.95001602172903</v>
      </c>
      <c r="H2475" s="29">
        <v>1.2073420560673109</v>
      </c>
      <c r="I2475" s="26">
        <v>302.3</v>
      </c>
      <c r="J2475" s="30">
        <v>0.15488721804511277</v>
      </c>
      <c r="K2475" s="31">
        <v>-3.7552710933290191E-3</v>
      </c>
      <c r="L2475" s="111">
        <f t="shared" si="988"/>
        <v>0.4</v>
      </c>
      <c r="M2475" s="112">
        <f t="shared" si="989"/>
        <v>0.15000000000000002</v>
      </c>
      <c r="N2475" s="112" t="b">
        <f t="shared" si="990"/>
        <v>1</v>
      </c>
      <c r="O2475" s="112" t="b">
        <f t="shared" si="991"/>
        <v>1</v>
      </c>
      <c r="P2475" s="113">
        <f t="shared" si="992"/>
        <v>4</v>
      </c>
      <c r="Q2475" s="113">
        <f t="shared" si="993"/>
        <v>10.999999999999998</v>
      </c>
      <c r="R2475" s="114" t="str">
        <f t="shared" si="1009"/>
        <v>0.4-0.15</v>
      </c>
      <c r="S2475" s="127">
        <f t="shared" si="994"/>
        <v>4.2340806602081477E-2</v>
      </c>
      <c r="T2475" s="112" t="b">
        <f t="shared" si="995"/>
        <v>1</v>
      </c>
      <c r="U2475" s="22">
        <f t="shared" si="996"/>
        <v>6.617892760742679</v>
      </c>
      <c r="V2475" s="22">
        <f t="shared" si="997"/>
        <v>0.38086663558872902</v>
      </c>
      <c r="W2475" s="81">
        <f t="shared" si="998"/>
        <v>7</v>
      </c>
      <c r="X2475" s="22">
        <f t="shared" si="999"/>
        <v>0.59619493092265874</v>
      </c>
      <c r="Y2475" s="3">
        <f>IF(U2475&gt;'Power Curve'!$C$37,0,INDEX(Ci,$W2475,1)*POWER(1-X2475,3)+INDEX(Ci,$W2475,2)*3*X2475*POWER(1-X2475,2)+INDEX(Ci,$W2475,3)*3*POWER(X2475,2)*(1-X2475)+INDEX(Ci,$W2475,4)*POWER(X2475,3))</f>
        <v>499.44735503217203</v>
      </c>
      <c r="Z2475" s="3">
        <f t="shared" si="1000"/>
        <v>520.59435889951033</v>
      </c>
      <c r="AA2475" s="3">
        <f t="shared" si="1001"/>
        <v>328.95001602172903</v>
      </c>
      <c r="AB2475" s="3">
        <f t="shared" si="1010"/>
        <v>191.6443428777813</v>
      </c>
      <c r="AC2475" s="3">
        <f t="shared" si="1011"/>
        <v>191.6443428777813</v>
      </c>
      <c r="AE2475" s="34">
        <f t="shared" si="1002"/>
        <v>7</v>
      </c>
      <c r="AF2475" s="73" t="b">
        <f>COUNTIF('Power Curve'!$D$2:$D$31,AE2475)&gt;0</f>
        <v>1</v>
      </c>
      <c r="AG2475" s="73" t="b">
        <f t="shared" si="1003"/>
        <v>0</v>
      </c>
      <c r="AH2475" s="73" t="b">
        <f t="shared" si="1012"/>
        <v>1</v>
      </c>
      <c r="AI2475" s="34" t="str">
        <f t="shared" si="1004"/>
        <v>Outer</v>
      </c>
      <c r="AJ2475" s="35" t="str">
        <f t="shared" si="1013"/>
        <v>0.3-0.4</v>
      </c>
      <c r="AK2475" s="36" t="str">
        <f t="shared" si="1005"/>
        <v>10-11</v>
      </c>
      <c r="AL2475" s="36" t="str">
        <f t="shared" si="1006"/>
        <v>Mar</v>
      </c>
      <c r="AM2475" s="35" t="str">
        <f t="shared" si="1007"/>
        <v>295-305</v>
      </c>
      <c r="AN2475" s="36" t="str">
        <f t="shared" si="1008"/>
        <v>LWS-HTI</v>
      </c>
    </row>
    <row r="2476" spans="5:40" x14ac:dyDescent="0.3">
      <c r="E2476" s="12">
        <v>40991.423611111109</v>
      </c>
      <c r="F2476" s="16">
        <v>5.91</v>
      </c>
      <c r="G2476" s="16">
        <v>319.94001388549771</v>
      </c>
      <c r="H2476" s="29">
        <v>1.2070330810543668</v>
      </c>
      <c r="I2476" s="26">
        <v>293.60000000000002</v>
      </c>
      <c r="J2476" s="30">
        <v>0.13028764805414553</v>
      </c>
      <c r="K2476" s="31">
        <v>6.9993899779660224E-2</v>
      </c>
      <c r="L2476" s="111">
        <f t="shared" si="988"/>
        <v>0.30000000000000004</v>
      </c>
      <c r="M2476" s="112">
        <f t="shared" si="989"/>
        <v>0.13</v>
      </c>
      <c r="N2476" s="112" t="b">
        <f t="shared" si="990"/>
        <v>1</v>
      </c>
      <c r="O2476" s="112" t="b">
        <f t="shared" si="991"/>
        <v>1</v>
      </c>
      <c r="P2476" s="113">
        <f t="shared" si="992"/>
        <v>3.0000000000000004</v>
      </c>
      <c r="Q2476" s="113">
        <f t="shared" si="993"/>
        <v>13</v>
      </c>
      <c r="R2476" s="114" t="str">
        <f t="shared" si="1009"/>
        <v>0.3-0.13</v>
      </c>
      <c r="S2476" s="127">
        <f t="shared" si="994"/>
        <v>2.3144625764960111E-2</v>
      </c>
      <c r="T2476" s="112" t="b">
        <f t="shared" si="995"/>
        <v>1</v>
      </c>
      <c r="U2476" s="22">
        <f t="shared" si="996"/>
        <v>5.8809638382948801</v>
      </c>
      <c r="V2476" s="22">
        <f t="shared" si="997"/>
        <v>0.26697189507529473</v>
      </c>
      <c r="W2476" s="81">
        <f t="shared" si="998"/>
        <v>6</v>
      </c>
      <c r="X2476" s="22">
        <f t="shared" si="999"/>
        <v>0.85005556290656614</v>
      </c>
      <c r="Y2476" s="3">
        <f>IF(U2476&gt;'Power Curve'!$C$37,0,INDEX(Ci,$W2476,1)*POWER(1-X2476,3)+INDEX(Ci,$W2476,2)*3*X2476*POWER(1-X2476,2)+INDEX(Ci,$W2476,3)*3*POWER(X2476,2)*(1-X2476)+INDEX(Ci,$W2476,4)*POWER(X2476,3))</f>
        <v>341.96034850978805</v>
      </c>
      <c r="Z2476" s="3">
        <f t="shared" si="1000"/>
        <v>349.87489280250242</v>
      </c>
      <c r="AA2476" s="3">
        <f t="shared" si="1001"/>
        <v>319.94001388549771</v>
      </c>
      <c r="AB2476" s="3">
        <f t="shared" si="1010"/>
        <v>29.93487891700471</v>
      </c>
      <c r="AC2476" s="3">
        <f t="shared" si="1011"/>
        <v>29.93487891700471</v>
      </c>
      <c r="AE2476" s="34">
        <f t="shared" si="1002"/>
        <v>6</v>
      </c>
      <c r="AF2476" s="73" t="b">
        <f>COUNTIF('Power Curve'!$D$2:$D$31,AE2476)&gt;0</f>
        <v>1</v>
      </c>
      <c r="AG2476" s="73" t="b">
        <f t="shared" si="1003"/>
        <v>0</v>
      </c>
      <c r="AH2476" s="73" t="b">
        <f t="shared" si="1012"/>
        <v>1</v>
      </c>
      <c r="AI2476" s="34" t="str">
        <f t="shared" si="1004"/>
        <v>Outer</v>
      </c>
      <c r="AJ2476" s="35" t="str">
        <f t="shared" si="1013"/>
        <v>0.2-0.3</v>
      </c>
      <c r="AK2476" s="36" t="str">
        <f t="shared" si="1005"/>
        <v>10-11</v>
      </c>
      <c r="AL2476" s="36" t="str">
        <f t="shared" si="1006"/>
        <v>Mar</v>
      </c>
      <c r="AM2476" s="35" t="str">
        <f t="shared" si="1007"/>
        <v>285-295</v>
      </c>
      <c r="AN2476" s="36" t="str">
        <f t="shared" si="1008"/>
        <v>Inner-TI</v>
      </c>
    </row>
    <row r="2477" spans="5:40" x14ac:dyDescent="0.3">
      <c r="E2477" s="12">
        <v>40991.430555555555</v>
      </c>
      <c r="F2477" s="16">
        <v>6.1</v>
      </c>
      <c r="G2477" s="16">
        <v>465.29000091552723</v>
      </c>
      <c r="H2477" s="29">
        <v>1.2073420560673109</v>
      </c>
      <c r="I2477" s="26">
        <v>295.60000000000002</v>
      </c>
      <c r="J2477" s="30">
        <v>0.14098360655737704</v>
      </c>
      <c r="K2477" s="31">
        <v>9.2533192518393981E-2</v>
      </c>
      <c r="L2477" s="111">
        <f t="shared" si="988"/>
        <v>0.30000000000000004</v>
      </c>
      <c r="M2477" s="112">
        <f t="shared" si="989"/>
        <v>0.14000000000000001</v>
      </c>
      <c r="N2477" s="112" t="b">
        <f t="shared" si="990"/>
        <v>1</v>
      </c>
      <c r="O2477" s="112" t="b">
        <f t="shared" si="991"/>
        <v>1</v>
      </c>
      <c r="P2477" s="113">
        <f t="shared" si="992"/>
        <v>3.0000000000000004</v>
      </c>
      <c r="Q2477" s="113">
        <f t="shared" si="993"/>
        <v>12</v>
      </c>
      <c r="R2477" s="114" t="str">
        <f t="shared" si="1009"/>
        <v>0.3-0.14</v>
      </c>
      <c r="S2477" s="127">
        <f t="shared" si="994"/>
        <v>9.4822453068533555E-3</v>
      </c>
      <c r="T2477" s="112" t="b">
        <f t="shared" si="995"/>
        <v>1</v>
      </c>
      <c r="U2477" s="22">
        <f t="shared" si="996"/>
        <v>6.0705482466962915</v>
      </c>
      <c r="V2477" s="22">
        <f t="shared" si="997"/>
        <v>0.29627277653418638</v>
      </c>
      <c r="W2477" s="81">
        <f t="shared" si="998"/>
        <v>7</v>
      </c>
      <c r="X2477" s="22">
        <f t="shared" si="999"/>
        <v>3.9793918590501597E-2</v>
      </c>
      <c r="Y2477" s="3">
        <f>IF(U2477&gt;'Power Curve'!$C$37,0,INDEX(Ci,$W2477,1)*POWER(1-X2477,3)+INDEX(Ci,$W2477,2)*3*X2477*POWER(1-X2477,2)+INDEX(Ci,$W2477,3)*3*POWER(X2477,2)*(1-X2477)+INDEX(Ci,$W2477,4)*POWER(X2477,3))</f>
        <v>376.52524840589945</v>
      </c>
      <c r="Z2477" s="3">
        <f t="shared" si="1000"/>
        <v>380.09555317550803</v>
      </c>
      <c r="AA2477" s="3">
        <f t="shared" si="1001"/>
        <v>465.29000091552723</v>
      </c>
      <c r="AB2477" s="3">
        <f t="shared" si="1010"/>
        <v>-85.1944477400192</v>
      </c>
      <c r="AC2477" s="3">
        <f t="shared" si="1011"/>
        <v>85.1944477400192</v>
      </c>
      <c r="AE2477" s="34">
        <f t="shared" si="1002"/>
        <v>6</v>
      </c>
      <c r="AF2477" s="73" t="b">
        <f>COUNTIF('Power Curve'!$D$2:$D$31,AE2477)&gt;0</f>
        <v>1</v>
      </c>
      <c r="AG2477" s="73" t="b">
        <f t="shared" si="1003"/>
        <v>0</v>
      </c>
      <c r="AH2477" s="73" t="b">
        <f t="shared" si="1012"/>
        <v>1</v>
      </c>
      <c r="AI2477" s="34" t="str">
        <f t="shared" si="1004"/>
        <v>Outer</v>
      </c>
      <c r="AJ2477" s="35" t="str">
        <f t="shared" si="1013"/>
        <v>0.2-0.3</v>
      </c>
      <c r="AK2477" s="36" t="str">
        <f t="shared" si="1005"/>
        <v>10-11</v>
      </c>
      <c r="AL2477" s="36" t="str">
        <f t="shared" si="1006"/>
        <v>Mar</v>
      </c>
      <c r="AM2477" s="35" t="str">
        <f t="shared" si="1007"/>
        <v>295-305</v>
      </c>
      <c r="AN2477" s="36" t="str">
        <f t="shared" si="1008"/>
        <v>LWS-HTI</v>
      </c>
    </row>
    <row r="2478" spans="5:40" x14ac:dyDescent="0.3">
      <c r="E2478" s="12">
        <v>40991.4375</v>
      </c>
      <c r="F2478" s="16">
        <v>5.79</v>
      </c>
      <c r="G2478" s="16">
        <v>257.44000244140602</v>
      </c>
      <c r="H2478" s="29">
        <v>1.2067242641426559</v>
      </c>
      <c r="I2478" s="26">
        <v>292.5</v>
      </c>
      <c r="J2478" s="30">
        <v>0.15544041450777202</v>
      </c>
      <c r="K2478" s="31">
        <v>0.15744274531528554</v>
      </c>
      <c r="L2478" s="111">
        <f t="shared" si="988"/>
        <v>0.2</v>
      </c>
      <c r="M2478" s="112">
        <f t="shared" si="989"/>
        <v>0.16</v>
      </c>
      <c r="N2478" s="112" t="b">
        <f t="shared" si="990"/>
        <v>1</v>
      </c>
      <c r="O2478" s="112" t="b">
        <f t="shared" si="991"/>
        <v>1</v>
      </c>
      <c r="P2478" s="113">
        <f t="shared" si="992"/>
        <v>2</v>
      </c>
      <c r="Q2478" s="113">
        <f t="shared" si="993"/>
        <v>10</v>
      </c>
      <c r="R2478" s="114" t="str">
        <f t="shared" si="1009"/>
        <v>0.2-0.16</v>
      </c>
      <c r="S2478" s="127">
        <f t="shared" si="994"/>
        <v>4.5031155928527619E-2</v>
      </c>
      <c r="T2478" s="112" t="b">
        <f t="shared" si="995"/>
        <v>1</v>
      </c>
      <c r="U2478" s="22">
        <f t="shared" si="996"/>
        <v>5.761062002621042</v>
      </c>
      <c r="V2478" s="22">
        <f t="shared" si="997"/>
        <v>0.2484406798587776</v>
      </c>
      <c r="W2478" s="81">
        <f t="shared" si="998"/>
        <v>6</v>
      </c>
      <c r="X2478" s="22">
        <f t="shared" si="999"/>
        <v>0.7305472746946684</v>
      </c>
      <c r="Y2478" s="3">
        <f>IF(U2478&gt;'Power Curve'!$C$37,0,INDEX(Ci,$W2478,1)*POWER(1-X2478,3)+INDEX(Ci,$W2478,2)*3*X2478*POWER(1-X2478,2)+INDEX(Ci,$W2478,3)*3*POWER(X2478,2)*(1-X2478)+INDEX(Ci,$W2478,4)*POWER(X2478,3))</f>
        <v>321.94478414802745</v>
      </c>
      <c r="Z2478" s="3">
        <f t="shared" si="1000"/>
        <v>336.44232992337345</v>
      </c>
      <c r="AA2478" s="3">
        <f t="shared" si="1001"/>
        <v>257.44000244140602</v>
      </c>
      <c r="AB2478" s="3">
        <f t="shared" si="1010"/>
        <v>79.002327481967427</v>
      </c>
      <c r="AC2478" s="3">
        <f t="shared" si="1011"/>
        <v>79.002327481967427</v>
      </c>
      <c r="AE2478" s="34">
        <f t="shared" si="1002"/>
        <v>6</v>
      </c>
      <c r="AF2478" s="73" t="b">
        <f>COUNTIF('Power Curve'!$D$2:$D$31,AE2478)&gt;0</f>
        <v>1</v>
      </c>
      <c r="AG2478" s="73" t="b">
        <f t="shared" si="1003"/>
        <v>0</v>
      </c>
      <c r="AH2478" s="73" t="b">
        <f t="shared" si="1012"/>
        <v>1</v>
      </c>
      <c r="AI2478" s="34" t="str">
        <f t="shared" si="1004"/>
        <v>Outer</v>
      </c>
      <c r="AJ2478" s="35" t="str">
        <f t="shared" si="1013"/>
        <v>0.2-0.3</v>
      </c>
      <c r="AK2478" s="36" t="str">
        <f t="shared" si="1005"/>
        <v>10-11</v>
      </c>
      <c r="AL2478" s="36" t="str">
        <f t="shared" si="1006"/>
        <v>Mar</v>
      </c>
      <c r="AM2478" s="35" t="str">
        <f t="shared" si="1007"/>
        <v>285-295</v>
      </c>
      <c r="AN2478" s="36" t="str">
        <f t="shared" si="1008"/>
        <v>LWS-HTI</v>
      </c>
    </row>
    <row r="2479" spans="5:40" x14ac:dyDescent="0.3">
      <c r="E2479" s="12">
        <v>40991.444444444445</v>
      </c>
      <c r="F2479" s="16">
        <v>6.21</v>
      </c>
      <c r="G2479" s="16">
        <v>374.57001495361288</v>
      </c>
      <c r="H2479" s="29">
        <v>1.2065919623871311</v>
      </c>
      <c r="I2479" s="26">
        <v>288.10000000000002</v>
      </c>
      <c r="J2479" s="30">
        <v>0.11916264090177134</v>
      </c>
      <c r="K2479" s="31">
        <v>9.8599407028459457E-2</v>
      </c>
      <c r="L2479" s="111">
        <f t="shared" si="988"/>
        <v>0.30000000000000004</v>
      </c>
      <c r="M2479" s="112">
        <f t="shared" si="989"/>
        <v>0.12</v>
      </c>
      <c r="N2479" s="112" t="b">
        <f t="shared" si="990"/>
        <v>1</v>
      </c>
      <c r="O2479" s="112" t="b">
        <f t="shared" si="991"/>
        <v>1</v>
      </c>
      <c r="P2479" s="113">
        <f t="shared" si="992"/>
        <v>3.0000000000000004</v>
      </c>
      <c r="Q2479" s="113">
        <f t="shared" si="993"/>
        <v>14</v>
      </c>
      <c r="R2479" s="114" t="str">
        <f t="shared" si="1009"/>
        <v>0.3-0.12</v>
      </c>
      <c r="S2479" s="127">
        <f t="shared" si="994"/>
        <v>1.2614701106734599E-2</v>
      </c>
      <c r="T2479" s="112" t="b">
        <f t="shared" si="995"/>
        <v>1</v>
      </c>
      <c r="U2479" s="22">
        <f t="shared" si="996"/>
        <v>6.1787370504895156</v>
      </c>
      <c r="V2479" s="22">
        <f t="shared" si="997"/>
        <v>0.31299370491566264</v>
      </c>
      <c r="W2479" s="81">
        <f t="shared" si="998"/>
        <v>7</v>
      </c>
      <c r="X2479" s="22">
        <f t="shared" si="999"/>
        <v>0.14977284120459286</v>
      </c>
      <c r="Y2479" s="3">
        <f>IF(U2479&gt;'Power Curve'!$C$37,0,INDEX(Ci,$W2479,1)*POWER(1-X2479,3)+INDEX(Ci,$W2479,2)*3*X2479*POWER(1-X2479,2)+INDEX(Ci,$W2479,3)*3*POWER(X2479,2)*(1-X2479)+INDEX(Ci,$W2479,4)*POWER(X2479,3))</f>
        <v>398.30663508601265</v>
      </c>
      <c r="Z2479" s="3">
        <f t="shared" si="1000"/>
        <v>403.33115423645188</v>
      </c>
      <c r="AA2479" s="3">
        <f t="shared" si="1001"/>
        <v>374.57001495361288</v>
      </c>
      <c r="AB2479" s="3">
        <f t="shared" si="1010"/>
        <v>28.761139282838997</v>
      </c>
      <c r="AC2479" s="3">
        <f t="shared" si="1011"/>
        <v>28.761139282838997</v>
      </c>
      <c r="AE2479" s="34">
        <f t="shared" si="1002"/>
        <v>6</v>
      </c>
      <c r="AF2479" s="73" t="b">
        <f>COUNTIF('Power Curve'!$D$2:$D$31,AE2479)&gt;0</f>
        <v>1</v>
      </c>
      <c r="AG2479" s="73" t="b">
        <f t="shared" si="1003"/>
        <v>0</v>
      </c>
      <c r="AH2479" s="73" t="b">
        <f t="shared" si="1012"/>
        <v>1</v>
      </c>
      <c r="AI2479" s="34" t="str">
        <f t="shared" si="1004"/>
        <v>Outer</v>
      </c>
      <c r="AJ2479" s="35" t="str">
        <f t="shared" si="1013"/>
        <v>0.3-0.4</v>
      </c>
      <c r="AK2479" s="36" t="str">
        <f t="shared" si="1005"/>
        <v>10-11</v>
      </c>
      <c r="AL2479" s="36" t="str">
        <f t="shared" si="1006"/>
        <v>Mar</v>
      </c>
      <c r="AM2479" s="35" t="str">
        <f t="shared" si="1007"/>
        <v>285-295</v>
      </c>
      <c r="AN2479" s="36" t="str">
        <f t="shared" si="1008"/>
        <v>Inner-TI</v>
      </c>
    </row>
    <row r="2480" spans="5:40" x14ac:dyDescent="0.3">
      <c r="E2480" s="12">
        <v>40991.451388888891</v>
      </c>
      <c r="F2480" s="16">
        <v>5.87</v>
      </c>
      <c r="G2480" s="16">
        <v>358.9499969482423</v>
      </c>
      <c r="H2480" s="29">
        <v>1.2060630452101939</v>
      </c>
      <c r="I2480" s="26">
        <v>293.8</v>
      </c>
      <c r="J2480" s="30">
        <v>0.141396933560477</v>
      </c>
      <c r="K2480" s="31">
        <v>3.8820537052255348E-2</v>
      </c>
      <c r="L2480" s="111">
        <f t="shared" si="988"/>
        <v>0.30000000000000004</v>
      </c>
      <c r="M2480" s="112">
        <f t="shared" si="989"/>
        <v>0.14000000000000001</v>
      </c>
      <c r="N2480" s="112" t="b">
        <f t="shared" si="990"/>
        <v>1</v>
      </c>
      <c r="O2480" s="112" t="b">
        <f t="shared" si="991"/>
        <v>1</v>
      </c>
      <c r="P2480" s="113">
        <f t="shared" si="992"/>
        <v>3.0000000000000004</v>
      </c>
      <c r="Q2480" s="113">
        <f t="shared" si="993"/>
        <v>12</v>
      </c>
      <c r="R2480" s="114" t="str">
        <f t="shared" si="1009"/>
        <v>0.3-0.14</v>
      </c>
      <c r="S2480" s="127">
        <f t="shared" si="994"/>
        <v>9.4822453068533555E-3</v>
      </c>
      <c r="T2480" s="112" t="b">
        <f t="shared" si="995"/>
        <v>1</v>
      </c>
      <c r="U2480" s="22">
        <f t="shared" si="996"/>
        <v>5.8395951856889576</v>
      </c>
      <c r="V2480" s="22">
        <f t="shared" si="997"/>
        <v>0.26057823645989997</v>
      </c>
      <c r="W2480" s="81">
        <f t="shared" si="998"/>
        <v>6</v>
      </c>
      <c r="X2480" s="22">
        <f t="shared" si="999"/>
        <v>0.80882269244397331</v>
      </c>
      <c r="Y2480" s="3">
        <f>IF(U2480&gt;'Power Curve'!$C$37,0,INDEX(Ci,$W2480,1)*POWER(1-X2480,3)+INDEX(Ci,$W2480,2)*3*X2480*POWER(1-X2480,2)+INDEX(Ci,$W2480,3)*3*POWER(X2480,2)*(1-X2480)+INDEX(Ci,$W2480,4)*POWER(X2480,3))</f>
        <v>334.91584867343954</v>
      </c>
      <c r="Z2480" s="3">
        <f t="shared" si="1000"/>
        <v>338.09160290771405</v>
      </c>
      <c r="AA2480" s="3">
        <f t="shared" si="1001"/>
        <v>358.9499969482423</v>
      </c>
      <c r="AB2480" s="3">
        <f t="shared" si="1010"/>
        <v>-20.858394040528253</v>
      </c>
      <c r="AC2480" s="3">
        <f t="shared" si="1011"/>
        <v>20.858394040528253</v>
      </c>
      <c r="AE2480" s="34">
        <f t="shared" si="1002"/>
        <v>6</v>
      </c>
      <c r="AF2480" s="73" t="b">
        <f>COUNTIF('Power Curve'!$D$2:$D$31,AE2480)&gt;0</f>
        <v>1</v>
      </c>
      <c r="AG2480" s="73" t="b">
        <f t="shared" si="1003"/>
        <v>0</v>
      </c>
      <c r="AH2480" s="73" t="b">
        <f t="shared" si="1012"/>
        <v>1</v>
      </c>
      <c r="AI2480" s="34" t="str">
        <f t="shared" si="1004"/>
        <v>Outer</v>
      </c>
      <c r="AJ2480" s="35" t="str">
        <f t="shared" si="1013"/>
        <v>0.2-0.3</v>
      </c>
      <c r="AK2480" s="36" t="str">
        <f t="shared" si="1005"/>
        <v>10-11</v>
      </c>
      <c r="AL2480" s="36" t="str">
        <f t="shared" si="1006"/>
        <v>Mar</v>
      </c>
      <c r="AM2480" s="35" t="str">
        <f t="shared" si="1007"/>
        <v>285-295</v>
      </c>
      <c r="AN2480" s="36" t="str">
        <f t="shared" si="1008"/>
        <v>LWS-HTI</v>
      </c>
    </row>
    <row r="2481" spans="5:40" x14ac:dyDescent="0.3">
      <c r="E2481" s="12">
        <v>40991.458333333336</v>
      </c>
      <c r="F2481" s="16">
        <v>7.2</v>
      </c>
      <c r="G2481" s="16">
        <v>674.89999008178711</v>
      </c>
      <c r="H2481" s="29">
        <v>1.2056127848893643</v>
      </c>
      <c r="I2481" s="26">
        <v>289.39999999999998</v>
      </c>
      <c r="J2481" s="30">
        <v>0.12638888888888888</v>
      </c>
      <c r="K2481" s="31">
        <v>9.4007605622028576E-2</v>
      </c>
      <c r="L2481" s="111">
        <f t="shared" si="988"/>
        <v>0.5</v>
      </c>
      <c r="M2481" s="112">
        <f t="shared" si="989"/>
        <v>0.13</v>
      </c>
      <c r="N2481" s="112" t="b">
        <f t="shared" si="990"/>
        <v>1</v>
      </c>
      <c r="O2481" s="112" t="b">
        <f t="shared" si="991"/>
        <v>1</v>
      </c>
      <c r="P2481" s="113">
        <f t="shared" si="992"/>
        <v>5</v>
      </c>
      <c r="Q2481" s="113">
        <f t="shared" si="993"/>
        <v>13</v>
      </c>
      <c r="R2481" s="114" t="str">
        <f t="shared" si="1009"/>
        <v>0.5-0.13</v>
      </c>
      <c r="S2481" s="127">
        <f t="shared" si="994"/>
        <v>1.7080752491931649E-2</v>
      </c>
      <c r="T2481" s="112" t="b">
        <f t="shared" si="995"/>
        <v>1</v>
      </c>
      <c r="U2481" s="22">
        <f t="shared" si="996"/>
        <v>7.161814726710821</v>
      </c>
      <c r="V2481" s="22">
        <f t="shared" si="997"/>
        <v>0.46493152880492228</v>
      </c>
      <c r="W2481" s="81">
        <f t="shared" si="998"/>
        <v>8</v>
      </c>
      <c r="X2481" s="22">
        <f t="shared" si="999"/>
        <v>0.14764032154099896</v>
      </c>
      <c r="Y2481" s="3">
        <f>IF(U2481&gt;'Power Curve'!$C$37,0,INDEX(Ci,$W2481,1)*POWER(1-X2481,3)+INDEX(Ci,$W2481,2)*3*X2481*POWER(1-X2481,2)+INDEX(Ci,$W2481,3)*3*POWER(X2481,2)*(1-X2481)+INDEX(Ci,$W2481,4)*POWER(X2481,3))</f>
        <v>638.67474108194972</v>
      </c>
      <c r="Z2481" s="3">
        <f t="shared" si="1000"/>
        <v>649.583786257219</v>
      </c>
      <c r="AA2481" s="3">
        <f t="shared" si="1001"/>
        <v>674.89999008178711</v>
      </c>
      <c r="AB2481" s="3">
        <f t="shared" si="1010"/>
        <v>-25.316203824568106</v>
      </c>
      <c r="AC2481" s="3">
        <f t="shared" si="1011"/>
        <v>25.316203824568106</v>
      </c>
      <c r="AE2481" s="34">
        <f t="shared" si="1002"/>
        <v>7</v>
      </c>
      <c r="AF2481" s="73" t="b">
        <f>COUNTIF('Power Curve'!$D$2:$D$31,AE2481)&gt;0</f>
        <v>1</v>
      </c>
      <c r="AG2481" s="73" t="b">
        <f t="shared" si="1003"/>
        <v>0</v>
      </c>
      <c r="AH2481" s="73" t="b">
        <f t="shared" si="1012"/>
        <v>1</v>
      </c>
      <c r="AI2481" s="34" t="str">
        <f t="shared" si="1004"/>
        <v>Outer</v>
      </c>
      <c r="AJ2481" s="35" t="str">
        <f t="shared" si="1013"/>
        <v>0.4-0.5</v>
      </c>
      <c r="AK2481" s="36" t="str">
        <f t="shared" si="1005"/>
        <v>11-12</v>
      </c>
      <c r="AL2481" s="36" t="str">
        <f t="shared" si="1006"/>
        <v>Mar</v>
      </c>
      <c r="AM2481" s="35" t="str">
        <f t="shared" si="1007"/>
        <v>285-295</v>
      </c>
      <c r="AN2481" s="36" t="str">
        <f t="shared" si="1008"/>
        <v>Inner-TI</v>
      </c>
    </row>
    <row r="2482" spans="5:40" x14ac:dyDescent="0.3">
      <c r="E2482" s="12">
        <v>40991.465277777781</v>
      </c>
      <c r="F2482" s="16">
        <v>6.97</v>
      </c>
      <c r="G2482" s="16">
        <v>689.90998780727409</v>
      </c>
      <c r="H2482" s="29">
        <v>1.2053585435600764</v>
      </c>
      <c r="I2482" s="26">
        <v>296.5</v>
      </c>
      <c r="J2482" s="30">
        <v>0.12482065997130561</v>
      </c>
      <c r="K2482" s="31">
        <v>0.10589498251824581</v>
      </c>
      <c r="L2482" s="111">
        <f t="shared" si="988"/>
        <v>0.4</v>
      </c>
      <c r="M2482" s="112">
        <f t="shared" si="989"/>
        <v>0.12</v>
      </c>
      <c r="N2482" s="112" t="b">
        <f t="shared" si="990"/>
        <v>1</v>
      </c>
      <c r="O2482" s="112" t="b">
        <f t="shared" si="991"/>
        <v>1</v>
      </c>
      <c r="P2482" s="113">
        <f t="shared" si="992"/>
        <v>4</v>
      </c>
      <c r="Q2482" s="113">
        <f t="shared" si="993"/>
        <v>14</v>
      </c>
      <c r="R2482" s="114" t="str">
        <f t="shared" si="1009"/>
        <v>0.4-0.12</v>
      </c>
      <c r="S2482" s="127">
        <f t="shared" si="994"/>
        <v>-3.0982127234546147E-3</v>
      </c>
      <c r="T2482" s="112" t="b">
        <f t="shared" si="995"/>
        <v>1</v>
      </c>
      <c r="U2482" s="22">
        <f t="shared" si="996"/>
        <v>6.9325471504141554</v>
      </c>
      <c r="V2482" s="22">
        <f t="shared" si="997"/>
        <v>0.42949748582596398</v>
      </c>
      <c r="W2482" s="81">
        <f t="shared" si="998"/>
        <v>7</v>
      </c>
      <c r="X2482" s="22">
        <f t="shared" si="999"/>
        <v>0.91605567028347934</v>
      </c>
      <c r="Y2482" s="3">
        <f>IF(U2482&gt;'Power Curve'!$C$37,0,INDEX(Ci,$W2482,1)*POWER(1-X2482,3)+INDEX(Ci,$W2482,2)*3*X2482*POWER(1-X2482,2)+INDEX(Ci,$W2482,3)*3*POWER(X2482,2)*(1-X2482)+INDEX(Ci,$W2482,4)*POWER(X2482,3))</f>
        <v>579.12985213114598</v>
      </c>
      <c r="Z2482" s="3">
        <f t="shared" si="1000"/>
        <v>577.33558465474096</v>
      </c>
      <c r="AA2482" s="3">
        <f t="shared" si="1001"/>
        <v>689.90998780727409</v>
      </c>
      <c r="AB2482" s="3">
        <f t="shared" si="1010"/>
        <v>-112.57440315253314</v>
      </c>
      <c r="AC2482" s="3">
        <f t="shared" si="1011"/>
        <v>112.57440315253314</v>
      </c>
      <c r="AE2482" s="34">
        <f t="shared" si="1002"/>
        <v>7</v>
      </c>
      <c r="AF2482" s="73" t="b">
        <f>COUNTIF('Power Curve'!$D$2:$D$31,AE2482)&gt;0</f>
        <v>1</v>
      </c>
      <c r="AG2482" s="73" t="b">
        <f t="shared" si="1003"/>
        <v>0</v>
      </c>
      <c r="AH2482" s="73" t="b">
        <f t="shared" si="1012"/>
        <v>1</v>
      </c>
      <c r="AI2482" s="34" t="str">
        <f t="shared" si="1004"/>
        <v>Inner</v>
      </c>
      <c r="AJ2482" s="35" t="str">
        <f t="shared" si="1013"/>
        <v>0.4-0.5</v>
      </c>
      <c r="AK2482" s="36" t="str">
        <f t="shared" si="1005"/>
        <v>11-12</v>
      </c>
      <c r="AL2482" s="36" t="str">
        <f t="shared" si="1006"/>
        <v>Mar</v>
      </c>
      <c r="AM2482" s="35" t="str">
        <f t="shared" si="1007"/>
        <v>295-305</v>
      </c>
      <c r="AN2482" s="36" t="str">
        <f t="shared" si="1008"/>
        <v>Inner-TI</v>
      </c>
    </row>
    <row r="2483" spans="5:40" x14ac:dyDescent="0.3">
      <c r="E2483" s="12">
        <v>40991.472222222219</v>
      </c>
      <c r="F2483" s="16">
        <v>6.91</v>
      </c>
      <c r="G2483" s="16">
        <v>605.87002468109176</v>
      </c>
      <c r="H2483" s="29">
        <v>1.2048307070787521</v>
      </c>
      <c r="I2483" s="26">
        <v>292.3</v>
      </c>
      <c r="J2483" s="30">
        <v>0.15629522431259046</v>
      </c>
      <c r="K2483" s="31">
        <v>7.8297767993836115E-2</v>
      </c>
      <c r="L2483" s="111">
        <f t="shared" si="988"/>
        <v>0.4</v>
      </c>
      <c r="M2483" s="112">
        <f t="shared" si="989"/>
        <v>0.16</v>
      </c>
      <c r="N2483" s="112" t="b">
        <f t="shared" si="990"/>
        <v>1</v>
      </c>
      <c r="O2483" s="112" t="b">
        <f t="shared" si="991"/>
        <v>1</v>
      </c>
      <c r="P2483" s="113">
        <f t="shared" si="992"/>
        <v>4</v>
      </c>
      <c r="Q2483" s="113">
        <f t="shared" si="993"/>
        <v>10</v>
      </c>
      <c r="R2483" s="114" t="str">
        <f t="shared" si="1009"/>
        <v>0.4-0.16</v>
      </c>
      <c r="S2483" s="127">
        <f t="shared" si="994"/>
        <v>3.8680775374372055E-2</v>
      </c>
      <c r="T2483" s="112" t="b">
        <f t="shared" si="995"/>
        <v>1</v>
      </c>
      <c r="U2483" s="22">
        <f t="shared" si="996"/>
        <v>6.8718661812848021</v>
      </c>
      <c r="V2483" s="22">
        <f t="shared" si="997"/>
        <v>0.42011904643708115</v>
      </c>
      <c r="W2483" s="81">
        <f t="shared" si="998"/>
        <v>7</v>
      </c>
      <c r="X2483" s="22">
        <f t="shared" si="999"/>
        <v>0.85437065876620455</v>
      </c>
      <c r="Y2483" s="3">
        <f>IF(U2483&gt;'Power Curve'!$C$37,0,INDEX(Ci,$W2483,1)*POWER(1-X2483,3)+INDEX(Ci,$W2483,2)*3*X2483*POWER(1-X2483,2)+INDEX(Ci,$W2483,3)*3*POWER(X2483,2)*(1-X2483)+INDEX(Ci,$W2483,4)*POWER(X2483,3))</f>
        <v>563.57344531627859</v>
      </c>
      <c r="Z2483" s="3">
        <f t="shared" si="1000"/>
        <v>585.37290316151859</v>
      </c>
      <c r="AA2483" s="3">
        <f t="shared" si="1001"/>
        <v>605.87002468109176</v>
      </c>
      <c r="AB2483" s="3">
        <f t="shared" si="1010"/>
        <v>-20.49712151957317</v>
      </c>
      <c r="AC2483" s="3">
        <f t="shared" si="1011"/>
        <v>20.49712151957317</v>
      </c>
      <c r="AE2483" s="34">
        <f t="shared" si="1002"/>
        <v>7</v>
      </c>
      <c r="AF2483" s="73" t="b">
        <f>COUNTIF('Power Curve'!$D$2:$D$31,AE2483)&gt;0</f>
        <v>1</v>
      </c>
      <c r="AG2483" s="73" t="b">
        <f t="shared" si="1003"/>
        <v>0</v>
      </c>
      <c r="AH2483" s="73" t="b">
        <f t="shared" si="1012"/>
        <v>1</v>
      </c>
      <c r="AI2483" s="34" t="str">
        <f t="shared" si="1004"/>
        <v>Outer</v>
      </c>
      <c r="AJ2483" s="35" t="str">
        <f t="shared" si="1013"/>
        <v>0.4-0.5</v>
      </c>
      <c r="AK2483" s="36" t="str">
        <f t="shared" si="1005"/>
        <v>11-12</v>
      </c>
      <c r="AL2483" s="36" t="str">
        <f t="shared" si="1006"/>
        <v>Mar</v>
      </c>
      <c r="AM2483" s="35" t="str">
        <f t="shared" si="1007"/>
        <v>285-295</v>
      </c>
      <c r="AN2483" s="36" t="str">
        <f t="shared" si="1008"/>
        <v>LWS-HTI</v>
      </c>
    </row>
    <row r="2484" spans="5:40" x14ac:dyDescent="0.3">
      <c r="E2484" s="12">
        <v>40991.479166666664</v>
      </c>
      <c r="F2484" s="16">
        <v>7.2</v>
      </c>
      <c r="G2484" s="16">
        <v>698.31999206542946</v>
      </c>
      <c r="H2484" s="29">
        <v>1.2043033326830035</v>
      </c>
      <c r="I2484" s="26">
        <v>296</v>
      </c>
      <c r="J2484" s="30">
        <v>0.15555555555555556</v>
      </c>
      <c r="K2484" s="31">
        <v>5.8748798589725072E-2</v>
      </c>
      <c r="L2484" s="111">
        <f t="shared" si="988"/>
        <v>0.5</v>
      </c>
      <c r="M2484" s="112">
        <f t="shared" si="989"/>
        <v>0.16</v>
      </c>
      <c r="N2484" s="112" t="b">
        <f t="shared" si="990"/>
        <v>1</v>
      </c>
      <c r="O2484" s="112" t="b">
        <f t="shared" si="991"/>
        <v>1</v>
      </c>
      <c r="P2484" s="113">
        <f t="shared" si="992"/>
        <v>5</v>
      </c>
      <c r="Q2484" s="113">
        <f t="shared" si="993"/>
        <v>10</v>
      </c>
      <c r="R2484" s="114" t="str">
        <f t="shared" si="1009"/>
        <v>0.5-0.16</v>
      </c>
      <c r="S2484" s="127">
        <f t="shared" si="994"/>
        <v>2.7070438384100125E-2</v>
      </c>
      <c r="T2484" s="112" t="b">
        <f t="shared" si="995"/>
        <v>1</v>
      </c>
      <c r="U2484" s="22">
        <f t="shared" si="996"/>
        <v>7.1592209001452858</v>
      </c>
      <c r="V2484" s="22">
        <f t="shared" si="997"/>
        <v>0.46453064454781207</v>
      </c>
      <c r="W2484" s="81">
        <f t="shared" si="998"/>
        <v>8</v>
      </c>
      <c r="X2484" s="22">
        <f t="shared" si="999"/>
        <v>0.1450296839614976</v>
      </c>
      <c r="Y2484" s="3">
        <f>IF(U2484&gt;'Power Curve'!$C$37,0,INDEX(Ci,$W2484,1)*POWER(1-X2484,3)+INDEX(Ci,$W2484,2)*3*X2484*POWER(1-X2484,2)+INDEX(Ci,$W2484,3)*3*POWER(X2484,2)*(1-X2484)+INDEX(Ci,$W2484,4)*POWER(X2484,3))</f>
        <v>637.98444612813489</v>
      </c>
      <c r="Z2484" s="3">
        <f t="shared" si="1000"/>
        <v>655.25496476706076</v>
      </c>
      <c r="AA2484" s="3">
        <f t="shared" si="1001"/>
        <v>698.31999206542946</v>
      </c>
      <c r="AB2484" s="3">
        <f t="shared" si="1010"/>
        <v>-43.065027298368705</v>
      </c>
      <c r="AC2484" s="3">
        <f t="shared" si="1011"/>
        <v>43.065027298368705</v>
      </c>
      <c r="AE2484" s="34">
        <f t="shared" si="1002"/>
        <v>7</v>
      </c>
      <c r="AF2484" s="73" t="b">
        <f>COUNTIF('Power Curve'!$D$2:$D$31,AE2484)&gt;0</f>
        <v>1</v>
      </c>
      <c r="AG2484" s="73" t="b">
        <f t="shared" si="1003"/>
        <v>0</v>
      </c>
      <c r="AH2484" s="73" t="b">
        <f t="shared" si="1012"/>
        <v>1</v>
      </c>
      <c r="AI2484" s="34" t="str">
        <f t="shared" si="1004"/>
        <v>Outer</v>
      </c>
      <c r="AJ2484" s="35" t="str">
        <f t="shared" si="1013"/>
        <v>0.4-0.5</v>
      </c>
      <c r="AK2484" s="36" t="str">
        <f t="shared" si="1005"/>
        <v>11-12</v>
      </c>
      <c r="AL2484" s="36" t="str">
        <f t="shared" si="1006"/>
        <v>Mar</v>
      </c>
      <c r="AM2484" s="35" t="str">
        <f t="shared" si="1007"/>
        <v>295-305</v>
      </c>
      <c r="AN2484" s="36" t="str">
        <f t="shared" si="1008"/>
        <v>LWS-HTI</v>
      </c>
    </row>
    <row r="2485" spans="5:40" x14ac:dyDescent="0.3">
      <c r="E2485" s="12">
        <v>40991.486111111109</v>
      </c>
      <c r="F2485" s="16">
        <v>6.98</v>
      </c>
      <c r="G2485" s="16">
        <v>622.29000735282921</v>
      </c>
      <c r="H2485" s="29">
        <v>1.2039081046341182</v>
      </c>
      <c r="I2485" s="26">
        <v>292.5</v>
      </c>
      <c r="J2485" s="30">
        <v>0.13037249283667621</v>
      </c>
      <c r="K2485" s="31">
        <v>0.1529280924177738</v>
      </c>
      <c r="L2485" s="111">
        <f t="shared" si="988"/>
        <v>0.4</v>
      </c>
      <c r="M2485" s="112">
        <f t="shared" si="989"/>
        <v>0.13</v>
      </c>
      <c r="N2485" s="112" t="b">
        <f t="shared" si="990"/>
        <v>1</v>
      </c>
      <c r="O2485" s="112" t="b">
        <f t="shared" si="991"/>
        <v>1</v>
      </c>
      <c r="P2485" s="113">
        <f t="shared" si="992"/>
        <v>4</v>
      </c>
      <c r="Q2485" s="113">
        <f t="shared" si="993"/>
        <v>13</v>
      </c>
      <c r="R2485" s="114" t="str">
        <f t="shared" si="1009"/>
        <v>0.4-0.13</v>
      </c>
      <c r="S2485" s="127">
        <f t="shared" si="994"/>
        <v>1.1783103696728841E-2</v>
      </c>
      <c r="T2485" s="112" t="b">
        <f t="shared" si="995"/>
        <v>1</v>
      </c>
      <c r="U2485" s="22">
        <f t="shared" si="996"/>
        <v>6.9397076047336848</v>
      </c>
      <c r="V2485" s="22">
        <f t="shared" si="997"/>
        <v>0.43060415712334255</v>
      </c>
      <c r="W2485" s="81">
        <f t="shared" si="998"/>
        <v>7</v>
      </c>
      <c r="X2485" s="22">
        <f t="shared" si="999"/>
        <v>0.92333460325878391</v>
      </c>
      <c r="Y2485" s="3">
        <f>IF(U2485&gt;'Power Curve'!$C$37,0,INDEX(Ci,$W2485,1)*POWER(1-X2485,3)+INDEX(Ci,$W2485,2)*3*X2485*POWER(1-X2485,2)+INDEX(Ci,$W2485,3)*3*POWER(X2485,2)*(1-X2485)+INDEX(Ci,$W2485,4)*POWER(X2485,3))</f>
        <v>580.96742706182795</v>
      </c>
      <c r="Z2485" s="3">
        <f t="shared" si="1000"/>
        <v>587.81302649931922</v>
      </c>
      <c r="AA2485" s="3">
        <f t="shared" si="1001"/>
        <v>622.29000735282921</v>
      </c>
      <c r="AB2485" s="3">
        <f t="shared" si="1010"/>
        <v>-34.476980853509986</v>
      </c>
      <c r="AC2485" s="3">
        <f t="shared" si="1011"/>
        <v>34.476980853509986</v>
      </c>
      <c r="AE2485" s="34">
        <f t="shared" si="1002"/>
        <v>7</v>
      </c>
      <c r="AF2485" s="73" t="b">
        <f>COUNTIF('Power Curve'!$D$2:$D$31,AE2485)&gt;0</f>
        <v>1</v>
      </c>
      <c r="AG2485" s="73" t="b">
        <f t="shared" si="1003"/>
        <v>0</v>
      </c>
      <c r="AH2485" s="73" t="b">
        <f t="shared" si="1012"/>
        <v>1</v>
      </c>
      <c r="AI2485" s="34" t="str">
        <f t="shared" si="1004"/>
        <v>Inner</v>
      </c>
      <c r="AJ2485" s="35" t="str">
        <f t="shared" si="1013"/>
        <v>0.4-0.5</v>
      </c>
      <c r="AK2485" s="36" t="str">
        <f t="shared" si="1005"/>
        <v>11-12</v>
      </c>
      <c r="AL2485" s="36" t="str">
        <f t="shared" si="1006"/>
        <v>Mar</v>
      </c>
      <c r="AM2485" s="35" t="str">
        <f t="shared" si="1007"/>
        <v>285-295</v>
      </c>
      <c r="AN2485" s="36" t="str">
        <f t="shared" si="1008"/>
        <v>Inner-TI</v>
      </c>
    </row>
    <row r="2486" spans="5:40" x14ac:dyDescent="0.3">
      <c r="E2486" s="12">
        <v>40991.493055555555</v>
      </c>
      <c r="F2486" s="16">
        <v>6.49</v>
      </c>
      <c r="G2486" s="16">
        <v>543.21002769470238</v>
      </c>
      <c r="H2486" s="29">
        <v>1.2031184267837367</v>
      </c>
      <c r="I2486" s="26">
        <v>291.3</v>
      </c>
      <c r="J2486" s="30">
        <v>9.3990755007704152E-2</v>
      </c>
      <c r="K2486" s="31">
        <v>4.5409611431865608E-2</v>
      </c>
      <c r="L2486" s="111">
        <f t="shared" si="988"/>
        <v>0.4</v>
      </c>
      <c r="M2486" s="112">
        <f t="shared" si="989"/>
        <v>0.09</v>
      </c>
      <c r="N2486" s="112" t="b">
        <f t="shared" si="990"/>
        <v>1</v>
      </c>
      <c r="O2486" s="112" t="b">
        <f t="shared" si="991"/>
        <v>1</v>
      </c>
      <c r="P2486" s="113">
        <f t="shared" si="992"/>
        <v>4</v>
      </c>
      <c r="Q2486" s="113">
        <f t="shared" si="993"/>
        <v>17</v>
      </c>
      <c r="R2486" s="114" t="str">
        <f t="shared" si="1009"/>
        <v>0.4-0.09</v>
      </c>
      <c r="S2486" s="127">
        <f t="shared" si="994"/>
        <v>-2.2461451467925553E-2</v>
      </c>
      <c r="T2486" s="112" t="b">
        <f t="shared" si="995"/>
        <v>1</v>
      </c>
      <c r="U2486" s="22">
        <f t="shared" si="996"/>
        <v>6.4511250442297445</v>
      </c>
      <c r="V2486" s="22">
        <f t="shared" si="997"/>
        <v>0.35509214741262668</v>
      </c>
      <c r="W2486" s="81">
        <f t="shared" si="998"/>
        <v>7</v>
      </c>
      <c r="X2486" s="22">
        <f t="shared" si="999"/>
        <v>0.42666783434842515</v>
      </c>
      <c r="Y2486" s="3">
        <f>IF(U2486&gt;'Power Curve'!$C$37,0,INDEX(Ci,$W2486,1)*POWER(1-X2486,3)+INDEX(Ci,$W2486,2)*3*X2486*POWER(1-X2486,2)+INDEX(Ci,$W2486,3)*3*POWER(X2486,2)*(1-X2486)+INDEX(Ci,$W2486,4)*POWER(X2486,3))</f>
        <v>459.08622360975988</v>
      </c>
      <c r="Z2486" s="3">
        <f t="shared" si="1000"/>
        <v>448.77448067855602</v>
      </c>
      <c r="AA2486" s="3">
        <f t="shared" si="1001"/>
        <v>543.21002769470238</v>
      </c>
      <c r="AB2486" s="3">
        <f t="shared" si="1010"/>
        <v>-94.435547016146359</v>
      </c>
      <c r="AC2486" s="3">
        <f t="shared" si="1011"/>
        <v>94.435547016146359</v>
      </c>
      <c r="AE2486" s="34">
        <f t="shared" si="1002"/>
        <v>6</v>
      </c>
      <c r="AF2486" s="73" t="b">
        <f>COUNTIF('Power Curve'!$D$2:$D$31,AE2486)&gt;0</f>
        <v>1</v>
      </c>
      <c r="AG2486" s="73" t="b">
        <f t="shared" si="1003"/>
        <v>0</v>
      </c>
      <c r="AH2486" s="73" t="b">
        <f t="shared" si="1012"/>
        <v>1</v>
      </c>
      <c r="AI2486" s="34" t="str">
        <f t="shared" si="1004"/>
        <v>Outer</v>
      </c>
      <c r="AJ2486" s="35" t="str">
        <f t="shared" si="1013"/>
        <v>0.3-0.4</v>
      </c>
      <c r="AK2486" s="36" t="str">
        <f t="shared" si="1005"/>
        <v>11-12</v>
      </c>
      <c r="AL2486" s="36" t="str">
        <f t="shared" si="1006"/>
        <v>Mar</v>
      </c>
      <c r="AM2486" s="35" t="str">
        <f t="shared" si="1007"/>
        <v>285-295</v>
      </c>
      <c r="AN2486" s="36" t="str">
        <f t="shared" si="1008"/>
        <v>LWS-LTI</v>
      </c>
    </row>
    <row r="2487" spans="5:40" x14ac:dyDescent="0.3">
      <c r="E2487" s="12">
        <v>40991.5</v>
      </c>
      <c r="F2487" s="16">
        <v>6.99</v>
      </c>
      <c r="G2487" s="16">
        <v>627.80001974105835</v>
      </c>
      <c r="H2487" s="29">
        <v>1.2027239759492923</v>
      </c>
      <c r="I2487" s="26">
        <v>296.7</v>
      </c>
      <c r="J2487" s="30">
        <v>0.16881258941344776</v>
      </c>
      <c r="K2487" s="31">
        <v>0.12172814384235851</v>
      </c>
      <c r="L2487" s="111">
        <f t="shared" si="988"/>
        <v>0.4</v>
      </c>
      <c r="M2487" s="112">
        <f t="shared" si="989"/>
        <v>0.17</v>
      </c>
      <c r="N2487" s="112" t="b">
        <f t="shared" si="990"/>
        <v>1</v>
      </c>
      <c r="O2487" s="112" t="b">
        <f t="shared" si="991"/>
        <v>1</v>
      </c>
      <c r="P2487" s="113">
        <f t="shared" si="992"/>
        <v>4</v>
      </c>
      <c r="Q2487" s="113">
        <f t="shared" si="993"/>
        <v>9</v>
      </c>
      <c r="R2487" s="114" t="str">
        <f t="shared" si="1009"/>
        <v>0.4-0.17</v>
      </c>
      <c r="S2487" s="127">
        <f t="shared" si="994"/>
        <v>8.7124314714425499E-2</v>
      </c>
      <c r="T2487" s="112" t="b">
        <f t="shared" si="995"/>
        <v>1</v>
      </c>
      <c r="U2487" s="22">
        <f t="shared" si="996"/>
        <v>6.9473706412470584</v>
      </c>
      <c r="V2487" s="22">
        <f t="shared" si="997"/>
        <v>0.43178850411889352</v>
      </c>
      <c r="W2487" s="81">
        <f t="shared" si="998"/>
        <v>7</v>
      </c>
      <c r="X2487" s="22">
        <f t="shared" si="999"/>
        <v>0.93112443427774982</v>
      </c>
      <c r="Y2487" s="3">
        <f>IF(U2487&gt;'Power Curve'!$C$37,0,INDEX(Ci,$W2487,1)*POWER(1-X2487,3)+INDEX(Ci,$W2487,2)*3*X2487*POWER(1-X2487,2)+INDEX(Ci,$W2487,3)*3*POWER(X2487,2)*(1-X2487)+INDEX(Ci,$W2487,4)*POWER(X2487,3))</f>
        <v>582.93419738355647</v>
      </c>
      <c r="Z2487" s="3">
        <f t="shared" si="1000"/>
        <v>633.72193985420245</v>
      </c>
      <c r="AA2487" s="3">
        <f t="shared" si="1001"/>
        <v>627.80001974105835</v>
      </c>
      <c r="AB2487" s="3">
        <f t="shared" si="1010"/>
        <v>5.9219201131440968</v>
      </c>
      <c r="AC2487" s="3">
        <f t="shared" si="1011"/>
        <v>5.9219201131440968</v>
      </c>
      <c r="AE2487" s="34">
        <f t="shared" si="1002"/>
        <v>7</v>
      </c>
      <c r="AF2487" s="73" t="b">
        <f>COUNTIF('Power Curve'!$D$2:$D$31,AE2487)&gt;0</f>
        <v>1</v>
      </c>
      <c r="AG2487" s="73" t="b">
        <f t="shared" si="1003"/>
        <v>0</v>
      </c>
      <c r="AH2487" s="73" t="b">
        <f t="shared" si="1012"/>
        <v>1</v>
      </c>
      <c r="AI2487" s="34" t="str">
        <f t="shared" si="1004"/>
        <v>Outer</v>
      </c>
      <c r="AJ2487" s="35" t="str">
        <f t="shared" si="1013"/>
        <v>0.4-0.5</v>
      </c>
      <c r="AK2487" s="36" t="str">
        <f t="shared" si="1005"/>
        <v>12-13</v>
      </c>
      <c r="AL2487" s="36" t="str">
        <f t="shared" si="1006"/>
        <v>Mar</v>
      </c>
      <c r="AM2487" s="35" t="str">
        <f t="shared" si="1007"/>
        <v>295-305</v>
      </c>
      <c r="AN2487" s="36" t="str">
        <f t="shared" si="1008"/>
        <v>LWS-HTI</v>
      </c>
    </row>
    <row r="2488" spans="5:40" x14ac:dyDescent="0.3">
      <c r="E2488" s="12">
        <v>40991.506944444445</v>
      </c>
      <c r="F2488" s="16">
        <v>6.35</v>
      </c>
      <c r="G2488" s="16">
        <v>287.28000068664539</v>
      </c>
      <c r="H2488" s="29">
        <v>1.2031184267837367</v>
      </c>
      <c r="I2488" s="26">
        <v>300.8</v>
      </c>
      <c r="J2488" s="30">
        <v>0.16850393700787403</v>
      </c>
      <c r="K2488" s="31">
        <v>5.6673499892973739E-2</v>
      </c>
      <c r="L2488" s="111">
        <f t="shared" si="988"/>
        <v>0.30000000000000004</v>
      </c>
      <c r="M2488" s="112">
        <f t="shared" si="989"/>
        <v>0.17</v>
      </c>
      <c r="N2488" s="112" t="b">
        <f t="shared" si="990"/>
        <v>1</v>
      </c>
      <c r="O2488" s="112" t="b">
        <f t="shared" si="991"/>
        <v>1</v>
      </c>
      <c r="P2488" s="113">
        <f t="shared" si="992"/>
        <v>3.0000000000000004</v>
      </c>
      <c r="Q2488" s="113">
        <f t="shared" si="993"/>
        <v>9</v>
      </c>
      <c r="R2488" s="114" t="str">
        <f t="shared" si="1009"/>
        <v>0.3-0.17</v>
      </c>
      <c r="S2488" s="127">
        <f t="shared" si="994"/>
        <v>9.3649325832613192E-2</v>
      </c>
      <c r="T2488" s="112" t="b">
        <f t="shared" si="995"/>
        <v>1</v>
      </c>
      <c r="U2488" s="22">
        <f t="shared" si="996"/>
        <v>6.3119636411184699</v>
      </c>
      <c r="V2488" s="22">
        <f t="shared" si="997"/>
        <v>0.33358430396390276</v>
      </c>
      <c r="W2488" s="81">
        <f t="shared" si="998"/>
        <v>7</v>
      </c>
      <c r="X2488" s="22">
        <f t="shared" si="999"/>
        <v>0.28520383209460065</v>
      </c>
      <c r="Y2488" s="3">
        <f>IF(U2488&gt;'Power Curve'!$C$37,0,INDEX(Ci,$W2488,1)*POWER(1-X2488,3)+INDEX(Ci,$W2488,2)*3*X2488*POWER(1-X2488,2)+INDEX(Ci,$W2488,3)*3*POWER(X2488,2)*(1-X2488)+INDEX(Ci,$W2488,4)*POWER(X2488,3))</f>
        <v>427.08884301511205</v>
      </c>
      <c r="Z2488" s="3">
        <f t="shared" si="1000"/>
        <v>467.08542523410807</v>
      </c>
      <c r="AA2488" s="3">
        <f t="shared" si="1001"/>
        <v>287.28000068664539</v>
      </c>
      <c r="AB2488" s="3">
        <f t="shared" si="1010"/>
        <v>179.80542454746268</v>
      </c>
      <c r="AC2488" s="3">
        <f t="shared" si="1011"/>
        <v>179.80542454746268</v>
      </c>
      <c r="AE2488" s="34">
        <f t="shared" si="1002"/>
        <v>6</v>
      </c>
      <c r="AF2488" s="73" t="b">
        <f>COUNTIF('Power Curve'!$D$2:$D$31,AE2488)&gt;0</f>
        <v>1</v>
      </c>
      <c r="AG2488" s="73" t="b">
        <f t="shared" si="1003"/>
        <v>0</v>
      </c>
      <c r="AH2488" s="73" t="b">
        <f t="shared" si="1012"/>
        <v>1</v>
      </c>
      <c r="AI2488" s="34" t="str">
        <f t="shared" si="1004"/>
        <v>Outer</v>
      </c>
      <c r="AJ2488" s="35" t="str">
        <f t="shared" si="1013"/>
        <v>0.3-0.4</v>
      </c>
      <c r="AK2488" s="36" t="str">
        <f t="shared" si="1005"/>
        <v>12-13</v>
      </c>
      <c r="AL2488" s="36" t="str">
        <f t="shared" si="1006"/>
        <v>Mar</v>
      </c>
      <c r="AM2488" s="35" t="str">
        <f t="shared" si="1007"/>
        <v>295-305</v>
      </c>
      <c r="AN2488" s="36" t="str">
        <f t="shared" si="1008"/>
        <v>LWS-HTI</v>
      </c>
    </row>
    <row r="2489" spans="5:40" x14ac:dyDescent="0.3">
      <c r="E2489" s="12">
        <v>40991.513888888891</v>
      </c>
      <c r="F2489" s="16">
        <v>6.36</v>
      </c>
      <c r="G2489" s="16">
        <v>357.19999313354469</v>
      </c>
      <c r="H2489" s="29">
        <v>1.2030307488009668</v>
      </c>
      <c r="I2489" s="26">
        <v>295.7</v>
      </c>
      <c r="J2489" s="30">
        <v>0.15723270440251572</v>
      </c>
      <c r="K2489" s="31">
        <v>0.13596806576012929</v>
      </c>
      <c r="L2489" s="111">
        <f t="shared" si="988"/>
        <v>0.30000000000000004</v>
      </c>
      <c r="M2489" s="112">
        <f t="shared" si="989"/>
        <v>0.16</v>
      </c>
      <c r="N2489" s="112" t="b">
        <f t="shared" si="990"/>
        <v>1</v>
      </c>
      <c r="O2489" s="112" t="b">
        <f t="shared" si="991"/>
        <v>1</v>
      </c>
      <c r="P2489" s="113">
        <f t="shared" si="992"/>
        <v>3.0000000000000004</v>
      </c>
      <c r="Q2489" s="113">
        <f t="shared" si="993"/>
        <v>10</v>
      </c>
      <c r="R2489" s="114" t="str">
        <f t="shared" si="1009"/>
        <v>0.3-0.16</v>
      </c>
      <c r="S2489" s="127">
        <f t="shared" si="994"/>
        <v>6.0526841784019153E-2</v>
      </c>
      <c r="T2489" s="112" t="b">
        <f t="shared" si="995"/>
        <v>1</v>
      </c>
      <c r="U2489" s="22">
        <f t="shared" si="996"/>
        <v>6.3217501667575506</v>
      </c>
      <c r="V2489" s="22">
        <f t="shared" si="997"/>
        <v>0.33509684304906823</v>
      </c>
      <c r="W2489" s="81">
        <f t="shared" si="998"/>
        <v>7</v>
      </c>
      <c r="X2489" s="22">
        <f t="shared" si="999"/>
        <v>0.29515228801780674</v>
      </c>
      <c r="Y2489" s="3">
        <f>IF(U2489&gt;'Power Curve'!$C$37,0,INDEX(Ci,$W2489,1)*POWER(1-X2489,3)+INDEX(Ci,$W2489,2)*3*X2489*POWER(1-X2489,2)+INDEX(Ci,$W2489,3)*3*POWER(X2489,2)*(1-X2489)+INDEX(Ci,$W2489,4)*POWER(X2489,3))</f>
        <v>429.27922403945234</v>
      </c>
      <c r="Z2489" s="3">
        <f t="shared" si="1000"/>
        <v>455.2621397140548</v>
      </c>
      <c r="AA2489" s="3">
        <f t="shared" si="1001"/>
        <v>357.19999313354469</v>
      </c>
      <c r="AB2489" s="3">
        <f t="shared" si="1010"/>
        <v>98.062146580510102</v>
      </c>
      <c r="AC2489" s="3">
        <f t="shared" si="1011"/>
        <v>98.062146580510102</v>
      </c>
      <c r="AE2489" s="34">
        <f t="shared" si="1002"/>
        <v>6</v>
      </c>
      <c r="AF2489" s="73" t="b">
        <f>COUNTIF('Power Curve'!$D$2:$D$31,AE2489)&gt;0</f>
        <v>1</v>
      </c>
      <c r="AG2489" s="73" t="b">
        <f t="shared" si="1003"/>
        <v>0</v>
      </c>
      <c r="AH2489" s="73" t="b">
        <f t="shared" si="1012"/>
        <v>1</v>
      </c>
      <c r="AI2489" s="34" t="str">
        <f t="shared" si="1004"/>
        <v>Outer</v>
      </c>
      <c r="AJ2489" s="35" t="str">
        <f t="shared" si="1013"/>
        <v>0.3-0.4</v>
      </c>
      <c r="AK2489" s="36" t="str">
        <f t="shared" si="1005"/>
        <v>12-13</v>
      </c>
      <c r="AL2489" s="36" t="str">
        <f t="shared" si="1006"/>
        <v>Mar</v>
      </c>
      <c r="AM2489" s="35" t="str">
        <f t="shared" si="1007"/>
        <v>295-305</v>
      </c>
      <c r="AN2489" s="36" t="str">
        <f t="shared" si="1008"/>
        <v>LWS-HTI</v>
      </c>
    </row>
    <row r="2490" spans="5:40" x14ac:dyDescent="0.3">
      <c r="E2490" s="12">
        <v>40991.520833333336</v>
      </c>
      <c r="F2490" s="16">
        <v>5.4</v>
      </c>
      <c r="G2490" s="16">
        <v>323.30998992919922</v>
      </c>
      <c r="H2490" s="29">
        <v>1.2025049486275616</v>
      </c>
      <c r="I2490" s="26">
        <v>297.7</v>
      </c>
      <c r="J2490" s="30">
        <v>0.1111111111111111</v>
      </c>
      <c r="K2490" s="31">
        <v>6.6864056984527867E-2</v>
      </c>
      <c r="L2490" s="111">
        <f t="shared" si="988"/>
        <v>0.2</v>
      </c>
      <c r="M2490" s="112">
        <f t="shared" si="989"/>
        <v>0.11</v>
      </c>
      <c r="N2490" s="112" t="b">
        <f t="shared" si="990"/>
        <v>1</v>
      </c>
      <c r="O2490" s="112" t="b">
        <f t="shared" si="991"/>
        <v>1</v>
      </c>
      <c r="P2490" s="113">
        <f t="shared" si="992"/>
        <v>2</v>
      </c>
      <c r="Q2490" s="113">
        <f t="shared" si="993"/>
        <v>15</v>
      </c>
      <c r="R2490" s="114" t="str">
        <f t="shared" si="1009"/>
        <v>0.2-0.11</v>
      </c>
      <c r="S2490" s="127">
        <f t="shared" si="994"/>
        <v>1.2047330358197833E-2</v>
      </c>
      <c r="T2490" s="112" t="b">
        <f t="shared" si="995"/>
        <v>1</v>
      </c>
      <c r="U2490" s="22">
        <f t="shared" si="996"/>
        <v>5.3667416306134266</v>
      </c>
      <c r="V2490" s="22">
        <f t="shared" si="997"/>
        <v>0.1874971952418476</v>
      </c>
      <c r="W2490" s="81">
        <f t="shared" si="998"/>
        <v>6</v>
      </c>
      <c r="X2490" s="22">
        <f t="shared" si="999"/>
        <v>0.33752115961583851</v>
      </c>
      <c r="Y2490" s="3">
        <f>IF(U2490&gt;'Power Curve'!$C$37,0,INDEX(Ci,$W2490,1)*POWER(1-X2490,3)+INDEX(Ci,$W2490,2)*3*X2490*POWER(1-X2490,2)+INDEX(Ci,$W2490,3)*3*POWER(X2490,2)*(1-X2490)+INDEX(Ci,$W2490,4)*POWER(X2490,3))</f>
        <v>261.97505634821448</v>
      </c>
      <c r="Z2490" s="3">
        <f t="shared" si="1000"/>
        <v>265.13115639764891</v>
      </c>
      <c r="AA2490" s="3">
        <f t="shared" si="1001"/>
        <v>323.30998992919922</v>
      </c>
      <c r="AB2490" s="3">
        <f t="shared" si="1010"/>
        <v>-58.17883353155031</v>
      </c>
      <c r="AC2490" s="3">
        <f t="shared" si="1011"/>
        <v>58.17883353155031</v>
      </c>
      <c r="AE2490" s="34">
        <f t="shared" si="1002"/>
        <v>5</v>
      </c>
      <c r="AF2490" s="73" t="b">
        <f>COUNTIF('Power Curve'!$D$2:$D$31,AE2490)&gt;0</f>
        <v>1</v>
      </c>
      <c r="AG2490" s="73" t="b">
        <f t="shared" si="1003"/>
        <v>0</v>
      </c>
      <c r="AH2490" s="73" t="b">
        <f t="shared" si="1012"/>
        <v>1</v>
      </c>
      <c r="AI2490" s="34" t="str">
        <f t="shared" si="1004"/>
        <v>Outer</v>
      </c>
      <c r="AJ2490" s="35" t="str">
        <f t="shared" si="1013"/>
        <v>0.1-0.2</v>
      </c>
      <c r="AK2490" s="36" t="str">
        <f t="shared" si="1005"/>
        <v>12-13</v>
      </c>
      <c r="AL2490" s="36" t="str">
        <f t="shared" si="1006"/>
        <v>Mar</v>
      </c>
      <c r="AM2490" s="35" t="str">
        <f t="shared" si="1007"/>
        <v>295-305</v>
      </c>
      <c r="AN2490" s="36" t="str">
        <f t="shared" si="1008"/>
        <v>Inner-TI</v>
      </c>
    </row>
    <row r="2491" spans="5:40" x14ac:dyDescent="0.3">
      <c r="E2491" s="12">
        <v>40991.527777777781</v>
      </c>
      <c r="F2491" s="16">
        <v>5.57</v>
      </c>
      <c r="G2491" s="16">
        <v>321.78001022338879</v>
      </c>
      <c r="H2491" s="29">
        <v>1.2021108998909351</v>
      </c>
      <c r="I2491" s="26">
        <v>301.89999999999998</v>
      </c>
      <c r="J2491" s="30">
        <v>0.1364452423698384</v>
      </c>
      <c r="K2491" s="31">
        <v>9.2877498793114202E-2</v>
      </c>
      <c r="L2491" s="111">
        <f t="shared" si="988"/>
        <v>0.2</v>
      </c>
      <c r="M2491" s="112">
        <f t="shared" si="989"/>
        <v>0.14000000000000001</v>
      </c>
      <c r="N2491" s="112" t="b">
        <f t="shared" si="990"/>
        <v>1</v>
      </c>
      <c r="O2491" s="112" t="b">
        <f t="shared" si="991"/>
        <v>1</v>
      </c>
      <c r="P2491" s="113">
        <f t="shared" si="992"/>
        <v>2</v>
      </c>
      <c r="Q2491" s="113">
        <f t="shared" si="993"/>
        <v>12</v>
      </c>
      <c r="R2491" s="114" t="str">
        <f t="shared" si="1009"/>
        <v>0.2-0.14</v>
      </c>
      <c r="S2491" s="127">
        <f t="shared" si="994"/>
        <v>3.995737517900385E-2</v>
      </c>
      <c r="T2491" s="112" t="b">
        <f t="shared" si="995"/>
        <v>1</v>
      </c>
      <c r="U2491" s="22">
        <f t="shared" si="996"/>
        <v>5.5350898780608073</v>
      </c>
      <c r="V2491" s="22">
        <f t="shared" si="997"/>
        <v>0.21351595956883609</v>
      </c>
      <c r="W2491" s="81">
        <f t="shared" si="998"/>
        <v>6</v>
      </c>
      <c r="X2491" s="22">
        <f t="shared" si="999"/>
        <v>0.50531684650288522</v>
      </c>
      <c r="Y2491" s="3">
        <f>IF(U2491&gt;'Power Curve'!$C$37,0,INDEX(Ci,$W2491,1)*POWER(1-X2491,3)+INDEX(Ci,$W2491,2)*3*X2491*POWER(1-X2491,2)+INDEX(Ci,$W2491,3)*3*POWER(X2491,2)*(1-X2491)+INDEX(Ci,$W2491,4)*POWER(X2491,3))</f>
        <v>286.86407386129298</v>
      </c>
      <c r="Z2491" s="3">
        <f t="shared" si="1000"/>
        <v>298.32640928594617</v>
      </c>
      <c r="AA2491" s="3">
        <f t="shared" si="1001"/>
        <v>321.78001022338879</v>
      </c>
      <c r="AB2491" s="3">
        <f t="shared" si="1010"/>
        <v>-23.453600937442616</v>
      </c>
      <c r="AC2491" s="3">
        <f t="shared" si="1011"/>
        <v>23.453600937442616</v>
      </c>
      <c r="AE2491" s="34">
        <f t="shared" si="1002"/>
        <v>6</v>
      </c>
      <c r="AF2491" s="73" t="b">
        <f>COUNTIF('Power Curve'!$D$2:$D$31,AE2491)&gt;0</f>
        <v>1</v>
      </c>
      <c r="AG2491" s="73" t="b">
        <f t="shared" si="1003"/>
        <v>0</v>
      </c>
      <c r="AH2491" s="73" t="b">
        <f t="shared" si="1012"/>
        <v>1</v>
      </c>
      <c r="AI2491" s="34" t="str">
        <f t="shared" si="1004"/>
        <v>Outer</v>
      </c>
      <c r="AJ2491" s="35" t="str">
        <f t="shared" si="1013"/>
        <v>0.2-0.3</v>
      </c>
      <c r="AK2491" s="36" t="str">
        <f t="shared" si="1005"/>
        <v>12-13</v>
      </c>
      <c r="AL2491" s="36" t="str">
        <f t="shared" si="1006"/>
        <v>Mar</v>
      </c>
      <c r="AM2491" s="35" t="str">
        <f t="shared" si="1007"/>
        <v>295-305</v>
      </c>
      <c r="AN2491" s="36" t="str">
        <f t="shared" si="1008"/>
        <v>Inner-TI</v>
      </c>
    </row>
    <row r="2492" spans="5:40" x14ac:dyDescent="0.3">
      <c r="E2492" s="12">
        <v>40991.534722222219</v>
      </c>
      <c r="F2492" s="16">
        <v>5.97</v>
      </c>
      <c r="G2492" s="16">
        <v>294.86999511718705</v>
      </c>
      <c r="H2492" s="29">
        <v>1.2013563902188127</v>
      </c>
      <c r="I2492" s="26">
        <v>306.39999999999998</v>
      </c>
      <c r="J2492" s="30">
        <v>9.8827470686767172E-2</v>
      </c>
      <c r="K2492" s="31">
        <v>7.3216329552874673E-2</v>
      </c>
      <c r="L2492" s="111">
        <f t="shared" si="988"/>
        <v>0.30000000000000004</v>
      </c>
      <c r="M2492" s="112">
        <f t="shared" si="989"/>
        <v>9.9999999999999992E-2</v>
      </c>
      <c r="N2492" s="112" t="b">
        <f t="shared" si="990"/>
        <v>1</v>
      </c>
      <c r="O2492" s="112" t="b">
        <f t="shared" si="991"/>
        <v>1</v>
      </c>
      <c r="P2492" s="113">
        <f t="shared" si="992"/>
        <v>3.0000000000000004</v>
      </c>
      <c r="Q2492" s="113">
        <f t="shared" si="993"/>
        <v>16</v>
      </c>
      <c r="R2492" s="114" t="str">
        <f t="shared" si="1009"/>
        <v>0.3-0.1</v>
      </c>
      <c r="S2492" s="127">
        <f t="shared" si="994"/>
        <v>-1.967349151230606E-2</v>
      </c>
      <c r="T2492" s="112" t="b">
        <f t="shared" si="995"/>
        <v>1</v>
      </c>
      <c r="U2492" s="22">
        <f t="shared" si="996"/>
        <v>5.9313414046837938</v>
      </c>
      <c r="V2492" s="22">
        <f t="shared" si="997"/>
        <v>0.27475791035680253</v>
      </c>
      <c r="W2492" s="81">
        <f t="shared" si="998"/>
        <v>6</v>
      </c>
      <c r="X2492" s="22">
        <f t="shared" si="999"/>
        <v>0.90026777767029686</v>
      </c>
      <c r="Y2492" s="3">
        <f>IF(U2492&gt;'Power Curve'!$C$37,0,INDEX(Ci,$W2492,1)*POWER(1-X2492,3)+INDEX(Ci,$W2492,2)*3*X2492*POWER(1-X2492,2)+INDEX(Ci,$W2492,3)*3*POWER(X2492,2)*(1-X2492)+INDEX(Ci,$W2492,4)*POWER(X2492,3))</f>
        <v>350.75927585235866</v>
      </c>
      <c r="Z2492" s="3">
        <f t="shared" si="1000"/>
        <v>343.8586162160147</v>
      </c>
      <c r="AA2492" s="3">
        <f t="shared" si="1001"/>
        <v>294.86999511718705</v>
      </c>
      <c r="AB2492" s="3">
        <f t="shared" si="1010"/>
        <v>48.98862109882765</v>
      </c>
      <c r="AC2492" s="3">
        <f t="shared" si="1011"/>
        <v>48.98862109882765</v>
      </c>
      <c r="AE2492" s="34">
        <f t="shared" si="1002"/>
        <v>6</v>
      </c>
      <c r="AF2492" s="73" t="b">
        <f>COUNTIF('Power Curve'!$D$2:$D$31,AE2492)&gt;0</f>
        <v>1</v>
      </c>
      <c r="AG2492" s="73" t="b">
        <f t="shared" si="1003"/>
        <v>0</v>
      </c>
      <c r="AH2492" s="73" t="b">
        <f t="shared" si="1012"/>
        <v>1</v>
      </c>
      <c r="AI2492" s="34" t="str">
        <f t="shared" si="1004"/>
        <v>Outer</v>
      </c>
      <c r="AJ2492" s="35" t="str">
        <f t="shared" si="1013"/>
        <v>0.2-0.3</v>
      </c>
      <c r="AK2492" s="36" t="str">
        <f t="shared" si="1005"/>
        <v>12-13</v>
      </c>
      <c r="AL2492" s="36" t="str">
        <f t="shared" si="1006"/>
        <v>Mar</v>
      </c>
      <c r="AM2492" s="35" t="str">
        <f t="shared" si="1007"/>
        <v>305-315</v>
      </c>
      <c r="AN2492" s="36" t="str">
        <f t="shared" si="1008"/>
        <v>LWS-LTI</v>
      </c>
    </row>
    <row r="2493" spans="5:40" x14ac:dyDescent="0.3">
      <c r="E2493" s="12">
        <v>40991.541666666664</v>
      </c>
      <c r="F2493" s="16">
        <v>4.92</v>
      </c>
      <c r="G2493" s="16">
        <v>98.040006637573086</v>
      </c>
      <c r="H2493" s="29">
        <v>1.2014001172059414</v>
      </c>
      <c r="I2493" s="26">
        <v>313.8</v>
      </c>
      <c r="J2493" s="30">
        <v>0.13008130081300814</v>
      </c>
      <c r="K2493" s="31">
        <v>0.10981068849261556</v>
      </c>
      <c r="L2493" s="111">
        <f t="shared" si="988"/>
        <v>0.1</v>
      </c>
      <c r="M2493" s="112">
        <f t="shared" si="989"/>
        <v>0.13</v>
      </c>
      <c r="N2493" s="112" t="b">
        <f t="shared" si="990"/>
        <v>1</v>
      </c>
      <c r="O2493" s="112" t="b">
        <f t="shared" si="991"/>
        <v>1</v>
      </c>
      <c r="P2493" s="113">
        <f t="shared" si="992"/>
        <v>1</v>
      </c>
      <c r="Q2493" s="113">
        <f t="shared" si="993"/>
        <v>13</v>
      </c>
      <c r="R2493" s="114" t="str">
        <f t="shared" si="1009"/>
        <v>0.1-0.13</v>
      </c>
      <c r="S2493" s="127">
        <f t="shared" si="994"/>
        <v>4.827591189261813E-2</v>
      </c>
      <c r="T2493" s="112" t="b">
        <f t="shared" si="995"/>
        <v>1</v>
      </c>
      <c r="U2493" s="22">
        <f t="shared" si="996"/>
        <v>4.888199960601332</v>
      </c>
      <c r="V2493" s="22">
        <f t="shared" si="997"/>
        <v>0.11353703752425739</v>
      </c>
      <c r="W2493" s="81">
        <f t="shared" si="998"/>
        <v>5</v>
      </c>
      <c r="X2493" s="22">
        <f t="shared" si="999"/>
        <v>0.84001683727782694</v>
      </c>
      <c r="Y2493" s="3">
        <f>IF(U2493&gt;'Power Curve'!$C$37,0,INDEX(Ci,$W2493,1)*POWER(1-X2493,3)+INDEX(Ci,$W2493,2)*3*X2493*POWER(1-X2493,2)+INDEX(Ci,$W2493,3)*3*POWER(X2493,2)*(1-X2493)+INDEX(Ci,$W2493,4)*POWER(X2493,3))</f>
        <v>188.53228106588318</v>
      </c>
      <c r="Z2493" s="3">
        <f t="shared" si="1000"/>
        <v>197.63384885553407</v>
      </c>
      <c r="AA2493" s="3">
        <f t="shared" si="1001"/>
        <v>98.040006637573086</v>
      </c>
      <c r="AB2493" s="3">
        <f t="shared" si="1010"/>
        <v>99.593842217960983</v>
      </c>
      <c r="AC2493" s="3">
        <f t="shared" si="1011"/>
        <v>99.593842217960983</v>
      </c>
      <c r="AE2493" s="34">
        <f t="shared" si="1002"/>
        <v>5</v>
      </c>
      <c r="AF2493" s="73" t="b">
        <f>COUNTIF('Power Curve'!$D$2:$D$31,AE2493)&gt;0</f>
        <v>1</v>
      </c>
      <c r="AG2493" s="73" t="b">
        <f t="shared" si="1003"/>
        <v>0</v>
      </c>
      <c r="AH2493" s="73" t="b">
        <f t="shared" si="1012"/>
        <v>1</v>
      </c>
      <c r="AI2493" s="34" t="str">
        <f t="shared" si="1004"/>
        <v>Inner</v>
      </c>
      <c r="AJ2493" s="35" t="str">
        <f t="shared" si="1013"/>
        <v>0.1-0.2</v>
      </c>
      <c r="AK2493" s="36" t="str">
        <f t="shared" si="1005"/>
        <v>13-14</v>
      </c>
      <c r="AL2493" s="36" t="str">
        <f t="shared" si="1006"/>
        <v>Mar</v>
      </c>
      <c r="AM2493" s="35" t="str">
        <f t="shared" si="1007"/>
        <v>305-315</v>
      </c>
      <c r="AN2493" s="36" t="str">
        <f t="shared" si="1008"/>
        <v>Inner-TI</v>
      </c>
    </row>
    <row r="2494" spans="5:40" x14ac:dyDescent="0.3">
      <c r="E2494" s="12">
        <v>40991.548611111109</v>
      </c>
      <c r="F2494" s="16">
        <v>5.34</v>
      </c>
      <c r="G2494" s="16">
        <v>173.92000579834018</v>
      </c>
      <c r="H2494" s="29">
        <v>1.201050390411196</v>
      </c>
      <c r="I2494" s="26">
        <v>304.10000000000002</v>
      </c>
      <c r="J2494" s="30">
        <v>8.0524344569288392E-2</v>
      </c>
      <c r="K2494" s="31">
        <v>0.11122720427604273</v>
      </c>
      <c r="L2494" s="111">
        <f t="shared" si="988"/>
        <v>0.2</v>
      </c>
      <c r="M2494" s="112">
        <f t="shared" si="989"/>
        <v>0.08</v>
      </c>
      <c r="N2494" s="112" t="b">
        <f t="shared" si="990"/>
        <v>1</v>
      </c>
      <c r="O2494" s="112" t="b">
        <f t="shared" si="991"/>
        <v>1</v>
      </c>
      <c r="P2494" s="113">
        <f t="shared" si="992"/>
        <v>2</v>
      </c>
      <c r="Q2494" s="113">
        <f t="shared" si="993"/>
        <v>18</v>
      </c>
      <c r="R2494" s="114" t="str">
        <f t="shared" si="1009"/>
        <v>0.2-0.08</v>
      </c>
      <c r="S2494" s="127">
        <f t="shared" si="994"/>
        <v>-4.963225655588225E-2</v>
      </c>
      <c r="T2494" s="112" t="b">
        <f t="shared" si="995"/>
        <v>1</v>
      </c>
      <c r="U2494" s="22">
        <f t="shared" si="996"/>
        <v>5.304970465351615</v>
      </c>
      <c r="V2494" s="22">
        <f t="shared" si="997"/>
        <v>0.1779502625263592</v>
      </c>
      <c r="W2494" s="81">
        <f t="shared" si="998"/>
        <v>6</v>
      </c>
      <c r="X2494" s="22">
        <f t="shared" si="999"/>
        <v>0.27595274258697317</v>
      </c>
      <c r="Y2494" s="3">
        <f>IF(U2494&gt;'Power Curve'!$C$37,0,INDEX(Ci,$W2494,1)*POWER(1-X2494,3)+INDEX(Ci,$W2494,2)*3*X2494*POWER(1-X2494,2)+INDEX(Ci,$W2494,3)*3*POWER(X2494,2)*(1-X2494)+INDEX(Ci,$W2494,4)*POWER(X2494,3))</f>
        <v>252.91999127063914</v>
      </c>
      <c r="Z2494" s="3">
        <f t="shared" si="1000"/>
        <v>240.3670013757833</v>
      </c>
      <c r="AA2494" s="3">
        <f t="shared" si="1001"/>
        <v>173.92000579834018</v>
      </c>
      <c r="AB2494" s="3">
        <f t="shared" si="1010"/>
        <v>66.446995577443118</v>
      </c>
      <c r="AC2494" s="3">
        <f t="shared" si="1011"/>
        <v>66.446995577443118</v>
      </c>
      <c r="AE2494" s="34">
        <f t="shared" si="1002"/>
        <v>5</v>
      </c>
      <c r="AF2494" s="73" t="b">
        <f>COUNTIF('Power Curve'!$D$2:$D$31,AE2494)&gt;0</f>
        <v>1</v>
      </c>
      <c r="AG2494" s="73" t="b">
        <f t="shared" si="1003"/>
        <v>0</v>
      </c>
      <c r="AH2494" s="73" t="b">
        <f t="shared" si="1012"/>
        <v>1</v>
      </c>
      <c r="AI2494" s="34" t="str">
        <f t="shared" si="1004"/>
        <v>Outer</v>
      </c>
      <c r="AJ2494" s="35" t="str">
        <f t="shared" si="1013"/>
        <v>0.1-0.2</v>
      </c>
      <c r="AK2494" s="36" t="str">
        <f t="shared" si="1005"/>
        <v>13-14</v>
      </c>
      <c r="AL2494" s="36" t="str">
        <f t="shared" si="1006"/>
        <v>Mar</v>
      </c>
      <c r="AM2494" s="35" t="str">
        <f t="shared" si="1007"/>
        <v>295-305</v>
      </c>
      <c r="AN2494" s="36" t="str">
        <f t="shared" si="1008"/>
        <v>LWS-LTI</v>
      </c>
    </row>
    <row r="2495" spans="5:40" x14ac:dyDescent="0.3">
      <c r="E2495" s="12">
        <v>40991.555555555555</v>
      </c>
      <c r="F2495" s="16">
        <v>4.58</v>
      </c>
      <c r="G2495" s="16">
        <v>105.1999969482421</v>
      </c>
      <c r="H2495" s="29">
        <v>1.201061365068177</v>
      </c>
      <c r="I2495" s="26">
        <v>294.5</v>
      </c>
      <c r="J2495" s="30">
        <v>9.1703056768558944E-2</v>
      </c>
      <c r="K2495" s="31">
        <v>6.2161675676922309E-2</v>
      </c>
      <c r="L2495" s="111">
        <f t="shared" si="988"/>
        <v>0.1</v>
      </c>
      <c r="M2495" s="112">
        <f t="shared" si="989"/>
        <v>0.09</v>
      </c>
      <c r="N2495" s="112" t="b">
        <f t="shared" si="990"/>
        <v>1</v>
      </c>
      <c r="O2495" s="112" t="b">
        <f t="shared" si="991"/>
        <v>1</v>
      </c>
      <c r="P2495" s="113">
        <f t="shared" si="992"/>
        <v>1</v>
      </c>
      <c r="Q2495" s="113">
        <f t="shared" si="993"/>
        <v>17</v>
      </c>
      <c r="R2495" s="114" t="str">
        <f t="shared" si="1009"/>
        <v>0.1-0.09</v>
      </c>
      <c r="S2495" s="127">
        <f t="shared" si="994"/>
        <v>-1.676300639665261E-2</v>
      </c>
      <c r="T2495" s="112" t="b">
        <f t="shared" si="995"/>
        <v>1</v>
      </c>
      <c r="U2495" s="22">
        <f t="shared" si="996"/>
        <v>4.5499698006327742</v>
      </c>
      <c r="V2495" s="22">
        <f t="shared" si="997"/>
        <v>6.1262475989233588E-2</v>
      </c>
      <c r="W2495" s="81">
        <f t="shared" si="998"/>
        <v>5</v>
      </c>
      <c r="X2495" s="22">
        <f t="shared" si="999"/>
        <v>0.45325746209966999</v>
      </c>
      <c r="Y2495" s="3">
        <f>IF(U2495&gt;'Power Curve'!$C$37,0,INDEX(Ci,$W2495,1)*POWER(1-X2495,3)+INDEX(Ci,$W2495,2)*3*X2495*POWER(1-X2495,2)+INDEX(Ci,$W2495,3)*3*POWER(X2495,2)*(1-X2495)+INDEX(Ci,$W2495,4)*POWER(X2495,3))</f>
        <v>129.80613803117009</v>
      </c>
      <c r="Z2495" s="3">
        <f t="shared" si="1000"/>
        <v>127.63019690902881</v>
      </c>
      <c r="AA2495" s="3">
        <f t="shared" si="1001"/>
        <v>105.1999969482421</v>
      </c>
      <c r="AB2495" s="3">
        <f t="shared" si="1010"/>
        <v>22.430199960786709</v>
      </c>
      <c r="AC2495" s="3">
        <f t="shared" si="1011"/>
        <v>22.430199960786709</v>
      </c>
      <c r="AE2495" s="34">
        <f t="shared" si="1002"/>
        <v>5</v>
      </c>
      <c r="AF2495" s="73" t="b">
        <f>COUNTIF('Power Curve'!$D$2:$D$31,AE2495)&gt;0</f>
        <v>1</v>
      </c>
      <c r="AG2495" s="73" t="b">
        <f t="shared" si="1003"/>
        <v>0</v>
      </c>
      <c r="AH2495" s="73" t="b">
        <f t="shared" si="1012"/>
        <v>1</v>
      </c>
      <c r="AI2495" s="34" t="str">
        <f t="shared" si="1004"/>
        <v>Outer</v>
      </c>
      <c r="AJ2495" s="35" t="str">
        <f t="shared" si="1013"/>
        <v>0.0-0.1</v>
      </c>
      <c r="AK2495" s="36" t="str">
        <f t="shared" si="1005"/>
        <v>13-14</v>
      </c>
      <c r="AL2495" s="36" t="str">
        <f t="shared" si="1006"/>
        <v>Mar</v>
      </c>
      <c r="AM2495" s="35" t="str">
        <f t="shared" si="1007"/>
        <v>285-295</v>
      </c>
      <c r="AN2495" s="36" t="str">
        <f t="shared" si="1008"/>
        <v>LWS-LTI</v>
      </c>
    </row>
    <row r="2496" spans="5:40" x14ac:dyDescent="0.3">
      <c r="E2496" s="12">
        <v>40991.5625</v>
      </c>
      <c r="F2496" s="16">
        <v>4.3899999999999997</v>
      </c>
      <c r="G2496" s="16">
        <v>47.209997177124002</v>
      </c>
      <c r="H2496" s="29">
        <v>1.2000460580617076</v>
      </c>
      <c r="I2496" s="26">
        <v>289.8</v>
      </c>
      <c r="J2496" s="30">
        <v>0.10022779043280183</v>
      </c>
      <c r="K2496" s="31">
        <v>0.12678108379177058</v>
      </c>
      <c r="L2496" s="111">
        <f t="shared" si="988"/>
        <v>0</v>
      </c>
      <c r="M2496" s="112">
        <f t="shared" si="989"/>
        <v>9.9999999999999992E-2</v>
      </c>
      <c r="N2496" s="112" t="b">
        <f t="shared" si="990"/>
        <v>0</v>
      </c>
      <c r="O2496" s="112" t="b">
        <f t="shared" si="991"/>
        <v>1</v>
      </c>
      <c r="P2496" s="113">
        <f t="shared" si="992"/>
        <v>0</v>
      </c>
      <c r="Q2496" s="113">
        <f t="shared" si="993"/>
        <v>16</v>
      </c>
      <c r="R2496" s="114" t="str">
        <f t="shared" si="1009"/>
        <v>0-0.1</v>
      </c>
      <c r="S2496" s="127">
        <f t="shared" si="994"/>
        <v>0</v>
      </c>
      <c r="T2496" s="112" t="b">
        <f t="shared" si="995"/>
        <v>0</v>
      </c>
      <c r="U2496" s="22">
        <f t="shared" si="996"/>
        <v>4.3599863429858612</v>
      </c>
      <c r="V2496" s="22">
        <f t="shared" si="997"/>
        <v>3.1899920183082624E-2</v>
      </c>
      <c r="W2496" s="81">
        <f t="shared" si="998"/>
        <v>5</v>
      </c>
      <c r="X2496" s="22">
        <f t="shared" si="999"/>
        <v>0.23601520499126627</v>
      </c>
      <c r="Y2496" s="3">
        <f>IF(U2496&gt;'Power Curve'!$C$37,0,INDEX(Ci,$W2496,1)*POWER(1-X2496,3)+INDEX(Ci,$W2496,2)*3*X2496*POWER(1-X2496,2)+INDEX(Ci,$W2496,3)*3*POWER(X2496,2)*(1-X2496)+INDEX(Ci,$W2496,4)*POWER(X2496,3))</f>
        <v>100.66228823726775</v>
      </c>
      <c r="Z2496" s="3">
        <f t="shared" si="1000"/>
        <v>100.66228823726775</v>
      </c>
      <c r="AA2496" s="3">
        <f t="shared" si="1001"/>
        <v>47.209997177124002</v>
      </c>
      <c r="AB2496" s="3">
        <f t="shared" si="1010"/>
        <v>53.452291060143743</v>
      </c>
      <c r="AC2496" s="3">
        <f t="shared" si="1011"/>
        <v>53.452291060143743</v>
      </c>
      <c r="AE2496" s="34">
        <f t="shared" si="1002"/>
        <v>4</v>
      </c>
      <c r="AF2496" s="73" t="b">
        <f>COUNTIF('Power Curve'!$D$2:$D$31,AE2496)&gt;0</f>
        <v>1</v>
      </c>
      <c r="AG2496" s="73" t="b">
        <f t="shared" si="1003"/>
        <v>0</v>
      </c>
      <c r="AH2496" s="73" t="b">
        <f t="shared" si="1012"/>
        <v>1</v>
      </c>
      <c r="AI2496" s="34" t="str">
        <f t="shared" si="1004"/>
        <v>Inner</v>
      </c>
      <c r="AJ2496" s="35" t="str">
        <f t="shared" si="1013"/>
        <v>0.0-0.1</v>
      </c>
      <c r="AK2496" s="36" t="str">
        <f t="shared" si="1005"/>
        <v>13-14</v>
      </c>
      <c r="AL2496" s="36" t="str">
        <f t="shared" si="1006"/>
        <v>Mar</v>
      </c>
      <c r="AM2496" s="35" t="str">
        <f t="shared" si="1007"/>
        <v>285-295</v>
      </c>
      <c r="AN2496" s="36" t="str">
        <f t="shared" si="1008"/>
        <v>Inner-TI</v>
      </c>
    </row>
    <row r="2497" spans="5:40" x14ac:dyDescent="0.3">
      <c r="E2497" s="12">
        <v>40991.590277777781</v>
      </c>
      <c r="F2497" s="16">
        <v>4.43</v>
      </c>
      <c r="G2497" s="16">
        <v>73.479997634887695</v>
      </c>
      <c r="H2497" s="29">
        <v>1.1985528756938655</v>
      </c>
      <c r="I2497" s="26">
        <v>286.39999999999998</v>
      </c>
      <c r="J2497" s="30">
        <v>0.19413092550790068</v>
      </c>
      <c r="K2497" s="31">
        <v>0.16309584698005972</v>
      </c>
      <c r="L2497" s="111">
        <f t="shared" si="988"/>
        <v>0</v>
      </c>
      <c r="M2497" s="112">
        <f t="shared" si="989"/>
        <v>0.19</v>
      </c>
      <c r="N2497" s="112" t="b">
        <f t="shared" si="990"/>
        <v>0</v>
      </c>
      <c r="O2497" s="112" t="b">
        <f t="shared" si="991"/>
        <v>1</v>
      </c>
      <c r="P2497" s="113">
        <f t="shared" si="992"/>
        <v>0</v>
      </c>
      <c r="Q2497" s="113">
        <f t="shared" si="993"/>
        <v>7</v>
      </c>
      <c r="R2497" s="114" t="str">
        <f t="shared" si="1009"/>
        <v>0-0.19</v>
      </c>
      <c r="S2497" s="127">
        <f t="shared" si="994"/>
        <v>0</v>
      </c>
      <c r="T2497" s="112" t="b">
        <f t="shared" si="995"/>
        <v>0</v>
      </c>
      <c r="U2497" s="22">
        <f t="shared" si="996"/>
        <v>4.3978873011134265</v>
      </c>
      <c r="V2497" s="22">
        <f t="shared" si="997"/>
        <v>3.7757635438457705E-2</v>
      </c>
      <c r="W2497" s="81">
        <f t="shared" si="998"/>
        <v>5</v>
      </c>
      <c r="X2497" s="22">
        <f t="shared" si="999"/>
        <v>0.27935418719626343</v>
      </c>
      <c r="Y2497" s="3">
        <f>IF(U2497&gt;'Power Curve'!$C$37,0,INDEX(Ci,$W2497,1)*POWER(1-X2497,3)+INDEX(Ci,$W2497,2)*3*X2497*POWER(1-X2497,2)+INDEX(Ci,$W2497,3)*3*POWER(X2497,2)*(1-X2497)+INDEX(Ci,$W2497,4)*POWER(X2497,3))</f>
        <v>106.00714694484671</v>
      </c>
      <c r="Z2497" s="3">
        <f t="shared" si="1000"/>
        <v>106.00714694484671</v>
      </c>
      <c r="AA2497" s="3">
        <f t="shared" si="1001"/>
        <v>73.479997634887695</v>
      </c>
      <c r="AB2497" s="3">
        <f t="shared" si="1010"/>
        <v>32.527149309959015</v>
      </c>
      <c r="AC2497" s="3">
        <f t="shared" si="1011"/>
        <v>32.527149309959015</v>
      </c>
      <c r="AE2497" s="34">
        <f t="shared" si="1002"/>
        <v>4</v>
      </c>
      <c r="AF2497" s="73" t="b">
        <f>COUNTIF('Power Curve'!$D$2:$D$31,AE2497)&gt;0</f>
        <v>1</v>
      </c>
      <c r="AG2497" s="73" t="b">
        <f t="shared" si="1003"/>
        <v>0</v>
      </c>
      <c r="AH2497" s="73" t="b">
        <f t="shared" si="1012"/>
        <v>1</v>
      </c>
      <c r="AI2497" s="34" t="str">
        <f t="shared" si="1004"/>
        <v>Outer</v>
      </c>
      <c r="AJ2497" s="35" t="str">
        <f t="shared" si="1013"/>
        <v>0.0-0.1</v>
      </c>
      <c r="AK2497" s="36" t="str">
        <f t="shared" si="1005"/>
        <v>14-15</v>
      </c>
      <c r="AL2497" s="36" t="str">
        <f t="shared" si="1006"/>
        <v>Mar</v>
      </c>
      <c r="AM2497" s="35" t="str">
        <f t="shared" si="1007"/>
        <v>285-295</v>
      </c>
      <c r="AN2497" s="36" t="str">
        <f t="shared" si="1008"/>
        <v>LWS-HTI</v>
      </c>
    </row>
    <row r="2498" spans="5:40" x14ac:dyDescent="0.3">
      <c r="E2498" s="12">
        <v>40991.597222222219</v>
      </c>
      <c r="F2498" s="16">
        <v>5</v>
      </c>
      <c r="G2498" s="16">
        <v>181.02000427246111</v>
      </c>
      <c r="H2498" s="29">
        <v>1.1989448022343119</v>
      </c>
      <c r="I2498" s="26">
        <v>294.39999999999998</v>
      </c>
      <c r="J2498" s="30">
        <v>9.6000000000000002E-2</v>
      </c>
      <c r="K2498" s="31">
        <v>0.10246849130124988</v>
      </c>
      <c r="L2498" s="111">
        <f t="shared" si="988"/>
        <v>0.1</v>
      </c>
      <c r="M2498" s="112">
        <f t="shared" si="989"/>
        <v>9.9999999999999992E-2</v>
      </c>
      <c r="N2498" s="112" t="b">
        <f t="shared" si="990"/>
        <v>1</v>
      </c>
      <c r="O2498" s="112" t="b">
        <f t="shared" si="991"/>
        <v>1</v>
      </c>
      <c r="P2498" s="113">
        <f t="shared" si="992"/>
        <v>1</v>
      </c>
      <c r="Q2498" s="113">
        <f t="shared" si="993"/>
        <v>16</v>
      </c>
      <c r="R2498" s="114" t="str">
        <f t="shared" si="1009"/>
        <v>0.1-0.1</v>
      </c>
      <c r="S2498" s="127">
        <f t="shared" si="994"/>
        <v>-4.0149085065840128E-3</v>
      </c>
      <c r="T2498" s="112" t="b">
        <f t="shared" si="995"/>
        <v>1</v>
      </c>
      <c r="U2498" s="22">
        <f t="shared" si="996"/>
        <v>4.9642964088959864</v>
      </c>
      <c r="V2498" s="22">
        <f t="shared" si="997"/>
        <v>0.12529798891116348</v>
      </c>
      <c r="W2498" s="81">
        <f t="shared" si="998"/>
        <v>5</v>
      </c>
      <c r="X2498" s="22">
        <f t="shared" si="999"/>
        <v>0.92703159314245309</v>
      </c>
      <c r="Y2498" s="3">
        <f>IF(U2498&gt;'Power Curve'!$C$37,0,INDEX(Ci,$W2498,1)*POWER(1-X2498,3)+INDEX(Ci,$W2498,2)*3*X2498*POWER(1-X2498,2)+INDEX(Ci,$W2498,3)*3*POWER(X2498,2)*(1-X2498)+INDEX(Ci,$W2498,4)*POWER(X2498,3))</f>
        <v>201.27660593458836</v>
      </c>
      <c r="Z2498" s="3">
        <f t="shared" si="1000"/>
        <v>200.46849877724523</v>
      </c>
      <c r="AA2498" s="3">
        <f t="shared" si="1001"/>
        <v>181.02000427246111</v>
      </c>
      <c r="AB2498" s="3">
        <f t="shared" si="1010"/>
        <v>19.448494504784122</v>
      </c>
      <c r="AC2498" s="3">
        <f t="shared" si="1011"/>
        <v>19.448494504784122</v>
      </c>
      <c r="AE2498" s="34">
        <f t="shared" si="1002"/>
        <v>5</v>
      </c>
      <c r="AF2498" s="73" t="b">
        <f>COUNTIF('Power Curve'!$D$2:$D$31,AE2498)&gt;0</f>
        <v>1</v>
      </c>
      <c r="AG2498" s="73" t="b">
        <f t="shared" si="1003"/>
        <v>0</v>
      </c>
      <c r="AH2498" s="73" t="b">
        <f t="shared" si="1012"/>
        <v>1</v>
      </c>
      <c r="AI2498" s="34" t="str">
        <f t="shared" si="1004"/>
        <v>Outer</v>
      </c>
      <c r="AJ2498" s="35" t="str">
        <f t="shared" si="1013"/>
        <v>0.1-0.2</v>
      </c>
      <c r="AK2498" s="36" t="str">
        <f t="shared" si="1005"/>
        <v>14-15</v>
      </c>
      <c r="AL2498" s="36" t="str">
        <f t="shared" si="1006"/>
        <v>Mar</v>
      </c>
      <c r="AM2498" s="35" t="str">
        <f t="shared" si="1007"/>
        <v>285-295</v>
      </c>
      <c r="AN2498" s="36" t="str">
        <f t="shared" si="1008"/>
        <v>LWS-LTI</v>
      </c>
    </row>
    <row r="2499" spans="5:40" x14ac:dyDescent="0.3">
      <c r="E2499" s="12">
        <v>40991.604166666664</v>
      </c>
      <c r="F2499" s="16">
        <v>4.34</v>
      </c>
      <c r="G2499" s="16">
        <v>50.289997100830107</v>
      </c>
      <c r="H2499" s="29">
        <v>1.1993805757445608</v>
      </c>
      <c r="I2499" s="26">
        <v>296.8</v>
      </c>
      <c r="J2499" s="30">
        <v>0.1313364055299539</v>
      </c>
      <c r="K2499" s="31">
        <v>0.11988645937277198</v>
      </c>
      <c r="L2499" s="111">
        <f t="shared" ref="L2499:L2562" si="1014">ROUND((V2499-CenterOfFirstWindSpeedBin)/WindSpeedBinWidth,0)*WindSpeedBinWidth+CenterOfFirstWindSpeedBin</f>
        <v>0</v>
      </c>
      <c r="M2499" s="112">
        <f t="shared" ref="M2499:M2562" si="1015">ROUND((J2499-CenterOfFirstTurbulenceBin)/TurbulenceBinWidth,0)*TurbulenceBinWidth+CenterOfFirstTurbulenceBin</f>
        <v>0.13</v>
      </c>
      <c r="N2499" s="112" t="b">
        <f t="shared" ref="N2499:N2562" si="1016">IF(AND(L2499&gt;=CenterOfFirstWindSpeedBin,L2499&lt;=CenterOfLastWindSpeedBin),TRUE,FALSE)</f>
        <v>0</v>
      </c>
      <c r="O2499" s="112" t="b">
        <f t="shared" ref="O2499:O2562" si="1017">IF(AND(M2499&gt;=CenterOfFirstTurbulenceBin,M2499&lt;=CenterOfLastTurbulenceBin),TRUE,FALSE)</f>
        <v>1</v>
      </c>
      <c r="P2499" s="113">
        <f t="shared" ref="P2499:P2562" si="1018">(L2499-CenterOfFirstWindSpeedBin)/WindSpeedBinWidth+1</f>
        <v>0</v>
      </c>
      <c r="Q2499" s="113">
        <f t="shared" ref="Q2499:Q2562" si="1019">NumberOfTurbulenceBins-(M2499-CenterOfFirstTurbulenceBin)/TurbulenceBinWidth</f>
        <v>13</v>
      </c>
      <c r="R2499" s="114" t="str">
        <f t="shared" si="1009"/>
        <v>0-0.13</v>
      </c>
      <c r="S2499" s="127">
        <f t="shared" ref="S2499:S2562" si="1020">IF(T2499,INDEX(PowerDeviationMatrix,Q2499,P2499),IF(UseMatrixPadValue,MatrixPadValue,0))</f>
        <v>0</v>
      </c>
      <c r="T2499" s="112" t="b">
        <f t="shared" ref="T2499:T2562" si="1021">IF(AND(P2499&gt;0,Q2499&gt;0,N2499,O2499),LEN(INDEX(PowerDeviationMatrix,Q2499,P2499))&gt;0,FALSE)</f>
        <v>0</v>
      </c>
      <c r="U2499" s="22">
        <f t="shared" ref="U2499:U2562" si="1022">F2499*(H2499/Ref_Density)^(1/3)</f>
        <v>4.3095312765516676</v>
      </c>
      <c r="V2499" s="22">
        <f t="shared" ref="V2499:V2562" si="1023">(U2499-CutInWindSpeed)/(RatedWindSpeed-CutInWindSpeed)</f>
        <v>2.4101927019749243E-2</v>
      </c>
      <c r="W2499" s="81">
        <f t="shared" ref="W2499:W2562" si="1024">COUNTIF(xa,"&lt;"&amp;U2499)</f>
        <v>5</v>
      </c>
      <c r="X2499" s="22">
        <f t="shared" ref="X2499:X2562" si="1025">(U2499-INDEX(xa,$W2499))/(INDEX(xb,$W2499)-INDEX(xa,$W2499))</f>
        <v>0.1783208528067208</v>
      </c>
      <c r="Y2499" s="3">
        <f>IF(U2499&gt;'Power Curve'!$C$37,0,INDEX(Ci,$W2499,1)*POWER(1-X2499,3)+INDEX(Ci,$W2499,2)*3*X2499*POWER(1-X2499,2)+INDEX(Ci,$W2499,3)*3*POWER(X2499,2)*(1-X2499)+INDEX(Ci,$W2499,4)*POWER(X2499,3))</f>
        <v>94.004185490769871</v>
      </c>
      <c r="Z2499" s="3">
        <f t="shared" ref="Z2499:Z2562" si="1026">IF(OR(T2499,UseMatrixPadValue),Y2499*(1+S2499),"")</f>
        <v>94.004185490769871</v>
      </c>
      <c r="AA2499" s="3">
        <f t="shared" ref="AA2499:AA2562" si="1027">IF(AH2499,G2499,"")</f>
        <v>50.289997100830107</v>
      </c>
      <c r="AB2499" s="3">
        <f t="shared" si="1010"/>
        <v>43.714188389939764</v>
      </c>
      <c r="AC2499" s="3">
        <f t="shared" si="1011"/>
        <v>43.714188389939764</v>
      </c>
      <c r="AE2499" s="34">
        <f t="shared" ref="AE2499:AE2562" si="1028">MROUND(U2499-Centre_First_Bin,Bin_Width)+Centre_First_Bin</f>
        <v>4</v>
      </c>
      <c r="AF2499" s="73" t="b">
        <f>COUNTIF('Power Curve'!$D$2:$D$31,AE2499)&gt;0</f>
        <v>1</v>
      </c>
      <c r="AG2499" s="73" t="b">
        <f t="shared" ref="AG2499:AG2562" si="1029">(G2499&lt;0)</f>
        <v>0</v>
      </c>
      <c r="AH2499" s="73" t="b">
        <f t="shared" si="1012"/>
        <v>1</v>
      </c>
      <c r="AI2499" s="34" t="str">
        <f t="shared" ref="AI2499:AI2562" si="1030">IF(AH2499,IF(AND(J2499&gt;=LowerTurbLimit,J2499&lt;=UpperTurbLimit,K2499&gt;=LowerShearLimit,K2499&lt;=UpperShearLimit),"Inner","Outer"),"")</f>
        <v>Inner</v>
      </c>
      <c r="AJ2499" s="35" t="str">
        <f t="shared" si="1013"/>
        <v>0.0-0.1</v>
      </c>
      <c r="AK2499" s="36" t="str">
        <f t="shared" ref="AK2499:AK2562" si="1031">IF(AH2499,HOUR(E2499)&amp;"-"&amp;HOUR(E2499)+1,"")</f>
        <v>14-15</v>
      </c>
      <c r="AL2499" s="36" t="str">
        <f t="shared" ref="AL2499:AL2562" si="1032">IF(AH2499,TEXT(E2499,"mmm"),"")</f>
        <v>Mar</v>
      </c>
      <c r="AM2499" s="35" t="str">
        <f t="shared" ref="AM2499:AM2562" si="1033">IF(AH2499,IF(OR(I2499&lt;5,I2499&gt;=355),"355-5",MROUND(I2499,10)-5&amp;"-"&amp;MROUND(I2499,10)+5),"")</f>
        <v>295-305</v>
      </c>
      <c r="AN2499" s="36" t="str">
        <f t="shared" ref="AN2499:AN2562" si="1034">IF(AH2499,IF(V2499&lt;0.5,IF(J2499&lt;=LowerTurbLimit,"LWS-LTI",IF(J2499&gt;=UpperTurbLimit,"LWS-HTI","Inner-TI")),IF(J2499&lt;=LowerTurbLimit,"HWS-LTI",IF(J2499&gt;=UpperTurbLimit,"HWS-HTI","Inner-TI"))),"")</f>
        <v>Inner-TI</v>
      </c>
    </row>
    <row r="2500" spans="5:40" x14ac:dyDescent="0.3">
      <c r="E2500" s="12">
        <v>40991.611111111109</v>
      </c>
      <c r="F2500" s="16">
        <v>3.82</v>
      </c>
      <c r="G2500" s="16">
        <v>34.679998397827198</v>
      </c>
      <c r="H2500" s="29">
        <v>1.1991076162379568</v>
      </c>
      <c r="I2500" s="26">
        <v>286.8</v>
      </c>
      <c r="J2500" s="30">
        <v>9.9476439790575924E-2</v>
      </c>
      <c r="K2500" s="31">
        <v>0.15871321236580052</v>
      </c>
      <c r="L2500" s="111">
        <f t="shared" si="1014"/>
        <v>-0.1</v>
      </c>
      <c r="M2500" s="112">
        <f t="shared" si="1015"/>
        <v>9.9999999999999992E-2</v>
      </c>
      <c r="N2500" s="112" t="b">
        <f t="shared" si="1016"/>
        <v>0</v>
      </c>
      <c r="O2500" s="112" t="b">
        <f t="shared" si="1017"/>
        <v>1</v>
      </c>
      <c r="P2500" s="113">
        <f t="shared" si="1018"/>
        <v>-1</v>
      </c>
      <c r="Q2500" s="113">
        <f t="shared" si="1019"/>
        <v>16</v>
      </c>
      <c r="R2500" s="114" t="str">
        <f t="shared" ref="R2500:R2563" si="1035">L2500&amp;"-"&amp;M2500</f>
        <v>-0.1-0.1</v>
      </c>
      <c r="S2500" s="127">
        <f t="shared" si="1020"/>
        <v>0</v>
      </c>
      <c r="T2500" s="112" t="b">
        <f t="shared" si="1021"/>
        <v>0</v>
      </c>
      <c r="U2500" s="22">
        <f t="shared" si="1022"/>
        <v>3.7928941296814416</v>
      </c>
      <c r="V2500" s="22">
        <f t="shared" si="1023"/>
        <v>-5.5746009450071667E-2</v>
      </c>
      <c r="W2500" s="81">
        <f t="shared" si="1024"/>
        <v>4</v>
      </c>
      <c r="X2500" s="22">
        <f t="shared" si="1025"/>
        <v>0.743021446618504</v>
      </c>
      <c r="Y2500" s="3">
        <f>IF(U2500&gt;'Power Curve'!$C$37,0,INDEX(Ci,$W2500,1)*POWER(1-X2500,3)+INDEX(Ci,$W2500,2)*3*X2500*POWER(1-X2500,2)+INDEX(Ci,$W2500,3)*3*POWER(X2500,2)*(1-X2500)+INDEX(Ci,$W2500,4)*POWER(X2500,3))</f>
        <v>47.943082488059233</v>
      </c>
      <c r="Z2500" s="3">
        <f t="shared" si="1026"/>
        <v>47.943082488059233</v>
      </c>
      <c r="AA2500" s="3">
        <f t="shared" si="1027"/>
        <v>34.679998397827198</v>
      </c>
      <c r="AB2500" s="3">
        <f t="shared" ref="AB2500:AB2563" si="1036">IF(AH2500,Z2500-AA2500,"")</f>
        <v>13.263084090232034</v>
      </c>
      <c r="AC2500" s="3">
        <f t="shared" ref="AC2500:AC2563" si="1037">IF(AH2500,ABS(AB2500),"")</f>
        <v>13.263084090232034</v>
      </c>
      <c r="AE2500" s="34">
        <f t="shared" si="1028"/>
        <v>4</v>
      </c>
      <c r="AF2500" s="73" t="b">
        <f>COUNTIF('Power Curve'!$D$2:$D$31,AE2500)&gt;0</f>
        <v>1</v>
      </c>
      <c r="AG2500" s="73" t="b">
        <f t="shared" si="1029"/>
        <v>0</v>
      </c>
      <c r="AH2500" s="73" t="b">
        <f t="shared" ref="AH2500:AH2563" si="1038">AND(AF2500,NOT(AG2500))</f>
        <v>1</v>
      </c>
      <c r="AI2500" s="34" t="str">
        <f t="shared" si="1030"/>
        <v>Outer</v>
      </c>
      <c r="AJ2500" s="35" t="str">
        <f t="shared" ref="AJ2500:AJ2563" si="1039">IF(AH2500,TEXT(ROUND(V2500+0.05,1)-0.1,"0.0")&amp;"-"&amp;TEXT(ROUND(V2500+0.05,1),"0.0"),"")</f>
        <v>-0.1-0.0</v>
      </c>
      <c r="AK2500" s="36" t="str">
        <f t="shared" si="1031"/>
        <v>14-15</v>
      </c>
      <c r="AL2500" s="36" t="str">
        <f t="shared" si="1032"/>
        <v>Mar</v>
      </c>
      <c r="AM2500" s="35" t="str">
        <f t="shared" si="1033"/>
        <v>285-295</v>
      </c>
      <c r="AN2500" s="36" t="str">
        <f t="shared" si="1034"/>
        <v>LWS-LTI</v>
      </c>
    </row>
    <row r="2501" spans="5:40" x14ac:dyDescent="0.3">
      <c r="E2501" s="12">
        <v>40991.618055555555</v>
      </c>
      <c r="F2501" s="16">
        <v>4.2699999999999996</v>
      </c>
      <c r="G2501" s="16">
        <v>97.939996719360693</v>
      </c>
      <c r="H2501" s="29">
        <v>1.1990204528685711</v>
      </c>
      <c r="I2501" s="26">
        <v>286.10000000000002</v>
      </c>
      <c r="J2501" s="30">
        <v>0.1896955503512881</v>
      </c>
      <c r="K2501" s="31">
        <v>0.25354636548934051</v>
      </c>
      <c r="L2501" s="111">
        <f t="shared" si="1014"/>
        <v>0</v>
      </c>
      <c r="M2501" s="112">
        <f t="shared" si="1015"/>
        <v>0.19</v>
      </c>
      <c r="N2501" s="112" t="b">
        <f t="shared" si="1016"/>
        <v>0</v>
      </c>
      <c r="O2501" s="112" t="b">
        <f t="shared" si="1017"/>
        <v>1</v>
      </c>
      <c r="P2501" s="113">
        <f t="shared" si="1018"/>
        <v>0</v>
      </c>
      <c r="Q2501" s="113">
        <f t="shared" si="1019"/>
        <v>7</v>
      </c>
      <c r="R2501" s="114" t="str">
        <f t="shared" si="1035"/>
        <v>0-0.19</v>
      </c>
      <c r="S2501" s="127">
        <f t="shared" si="1020"/>
        <v>0</v>
      </c>
      <c r="T2501" s="112" t="b">
        <f t="shared" si="1021"/>
        <v>0</v>
      </c>
      <c r="U2501" s="22">
        <f t="shared" si="1022"/>
        <v>4.2395982990506003</v>
      </c>
      <c r="V2501" s="22">
        <f t="shared" si="1023"/>
        <v>1.3293559912431498E-2</v>
      </c>
      <c r="W2501" s="81">
        <f t="shared" si="1024"/>
        <v>5</v>
      </c>
      <c r="X2501" s="22">
        <f t="shared" si="1025"/>
        <v>9.835390164785536E-2</v>
      </c>
      <c r="Y2501" s="3">
        <f>IF(U2501&gt;'Power Curve'!$C$37,0,INDEX(Ci,$W2501,1)*POWER(1-X2501,3)+INDEX(Ci,$W2501,2)*3*X2501*POWER(1-X2501,2)+INDEX(Ci,$W2501,3)*3*POWER(X2501,2)*(1-X2501)+INDEX(Ci,$W2501,4)*POWER(X2501,3))</f>
        <v>85.756298480178557</v>
      </c>
      <c r="Z2501" s="3">
        <f t="shared" si="1026"/>
        <v>85.756298480178557</v>
      </c>
      <c r="AA2501" s="3">
        <f t="shared" si="1027"/>
        <v>97.939996719360693</v>
      </c>
      <c r="AB2501" s="3">
        <f t="shared" si="1036"/>
        <v>-12.183698239182135</v>
      </c>
      <c r="AC2501" s="3">
        <f t="shared" si="1037"/>
        <v>12.183698239182135</v>
      </c>
      <c r="AE2501" s="34">
        <f t="shared" si="1028"/>
        <v>4</v>
      </c>
      <c r="AF2501" s="73" t="b">
        <f>COUNTIF('Power Curve'!$D$2:$D$31,AE2501)&gt;0</f>
        <v>1</v>
      </c>
      <c r="AG2501" s="73" t="b">
        <f t="shared" si="1029"/>
        <v>0</v>
      </c>
      <c r="AH2501" s="73" t="b">
        <f t="shared" si="1038"/>
        <v>1</v>
      </c>
      <c r="AI2501" s="34" t="str">
        <f t="shared" si="1030"/>
        <v>Outer</v>
      </c>
      <c r="AJ2501" s="35" t="str">
        <f t="shared" si="1039"/>
        <v>0.0-0.1</v>
      </c>
      <c r="AK2501" s="36" t="str">
        <f t="shared" si="1031"/>
        <v>14-15</v>
      </c>
      <c r="AL2501" s="36" t="str">
        <f t="shared" si="1032"/>
        <v>Mar</v>
      </c>
      <c r="AM2501" s="35" t="str">
        <f t="shared" si="1033"/>
        <v>285-295</v>
      </c>
      <c r="AN2501" s="36" t="str">
        <f t="shared" si="1034"/>
        <v>LWS-HTI</v>
      </c>
    </row>
    <row r="2502" spans="5:40" x14ac:dyDescent="0.3">
      <c r="E2502" s="12">
        <v>40991.625</v>
      </c>
      <c r="F2502" s="16">
        <v>5</v>
      </c>
      <c r="G2502" s="16">
        <v>177.6099929809568</v>
      </c>
      <c r="H2502" s="29">
        <v>1.1987590387749083</v>
      </c>
      <c r="I2502" s="26">
        <v>287.7</v>
      </c>
      <c r="J2502" s="30">
        <v>0.09</v>
      </c>
      <c r="K2502" s="31">
        <v>0.25421909106894025</v>
      </c>
      <c r="L2502" s="111">
        <f t="shared" si="1014"/>
        <v>0.1</v>
      </c>
      <c r="M2502" s="112">
        <f t="shared" si="1015"/>
        <v>0.09</v>
      </c>
      <c r="N2502" s="112" t="b">
        <f t="shared" si="1016"/>
        <v>1</v>
      </c>
      <c r="O2502" s="112" t="b">
        <f t="shared" si="1017"/>
        <v>1</v>
      </c>
      <c r="P2502" s="113">
        <f t="shared" si="1018"/>
        <v>1</v>
      </c>
      <c r="Q2502" s="113">
        <f t="shared" si="1019"/>
        <v>17</v>
      </c>
      <c r="R2502" s="114" t="str">
        <f t="shared" si="1035"/>
        <v>0.1-0.09</v>
      </c>
      <c r="S2502" s="127">
        <f t="shared" si="1020"/>
        <v>-1.676300639665261E-2</v>
      </c>
      <c r="T2502" s="112" t="b">
        <f t="shared" si="1021"/>
        <v>1</v>
      </c>
      <c r="U2502" s="22">
        <f t="shared" si="1022"/>
        <v>4.9640400077382605</v>
      </c>
      <c r="V2502" s="22">
        <f t="shared" si="1023"/>
        <v>0.12525836128570736</v>
      </c>
      <c r="W2502" s="81">
        <f t="shared" si="1024"/>
        <v>5</v>
      </c>
      <c r="X2502" s="22">
        <f t="shared" si="1025"/>
        <v>0.92673840358311199</v>
      </c>
      <c r="Y2502" s="3">
        <f>IF(U2502&gt;'Power Curve'!$C$37,0,INDEX(Ci,$W2502,1)*POWER(1-X2502,3)+INDEX(Ci,$W2502,2)*3*X2502*POWER(1-X2502,2)+INDEX(Ci,$W2502,3)*3*POWER(X2502,2)*(1-X2502)+INDEX(Ci,$W2502,4)*POWER(X2502,3))</f>
        <v>201.23466164281203</v>
      </c>
      <c r="Z2502" s="3">
        <f t="shared" si="1026"/>
        <v>197.86136372246534</v>
      </c>
      <c r="AA2502" s="3">
        <f t="shared" si="1027"/>
        <v>177.6099929809568</v>
      </c>
      <c r="AB2502" s="3">
        <f t="shared" si="1036"/>
        <v>20.251370741508538</v>
      </c>
      <c r="AC2502" s="3">
        <f t="shared" si="1037"/>
        <v>20.251370741508538</v>
      </c>
      <c r="AE2502" s="34">
        <f t="shared" si="1028"/>
        <v>5</v>
      </c>
      <c r="AF2502" s="73" t="b">
        <f>COUNTIF('Power Curve'!$D$2:$D$31,AE2502)&gt;0</f>
        <v>1</v>
      </c>
      <c r="AG2502" s="73" t="b">
        <f t="shared" si="1029"/>
        <v>0</v>
      </c>
      <c r="AH2502" s="73" t="b">
        <f t="shared" si="1038"/>
        <v>1</v>
      </c>
      <c r="AI2502" s="34" t="str">
        <f t="shared" si="1030"/>
        <v>Outer</v>
      </c>
      <c r="AJ2502" s="35" t="str">
        <f t="shared" si="1039"/>
        <v>0.1-0.2</v>
      </c>
      <c r="AK2502" s="36" t="str">
        <f t="shared" si="1031"/>
        <v>15-16</v>
      </c>
      <c r="AL2502" s="36" t="str">
        <f t="shared" si="1032"/>
        <v>Mar</v>
      </c>
      <c r="AM2502" s="35" t="str">
        <f t="shared" si="1033"/>
        <v>285-295</v>
      </c>
      <c r="AN2502" s="36" t="str">
        <f t="shared" si="1034"/>
        <v>LWS-LTI</v>
      </c>
    </row>
    <row r="2503" spans="5:40" x14ac:dyDescent="0.3">
      <c r="E2503" s="12">
        <v>40991.631944444445</v>
      </c>
      <c r="F2503" s="16">
        <v>4.92</v>
      </c>
      <c r="G2503" s="16">
        <v>164.20000457763632</v>
      </c>
      <c r="H2503" s="29">
        <v>1.1986603561690332</v>
      </c>
      <c r="I2503" s="26">
        <v>293.39999999999998</v>
      </c>
      <c r="J2503" s="30">
        <v>8.7398373983739841E-2</v>
      </c>
      <c r="K2503" s="31">
        <v>0.23126105865825011</v>
      </c>
      <c r="L2503" s="111">
        <f t="shared" si="1014"/>
        <v>0.1</v>
      </c>
      <c r="M2503" s="112">
        <f t="shared" si="1015"/>
        <v>0.09</v>
      </c>
      <c r="N2503" s="112" t="b">
        <f t="shared" si="1016"/>
        <v>1</v>
      </c>
      <c r="O2503" s="112" t="b">
        <f t="shared" si="1017"/>
        <v>1</v>
      </c>
      <c r="P2503" s="113">
        <f t="shared" si="1018"/>
        <v>1</v>
      </c>
      <c r="Q2503" s="113">
        <f t="shared" si="1019"/>
        <v>17</v>
      </c>
      <c r="R2503" s="114" t="str">
        <f t="shared" si="1035"/>
        <v>0.1-0.09</v>
      </c>
      <c r="S2503" s="127">
        <f t="shared" si="1020"/>
        <v>-1.676300639665261E-2</v>
      </c>
      <c r="T2503" s="112" t="b">
        <f t="shared" si="1021"/>
        <v>1</v>
      </c>
      <c r="U2503" s="22">
        <f t="shared" si="1022"/>
        <v>4.8844813290559337</v>
      </c>
      <c r="V2503" s="22">
        <f t="shared" si="1023"/>
        <v>0.11296231103161086</v>
      </c>
      <c r="W2503" s="81">
        <f t="shared" si="1024"/>
        <v>5</v>
      </c>
      <c r="X2503" s="22">
        <f t="shared" si="1025"/>
        <v>0.83576465700759406</v>
      </c>
      <c r="Y2503" s="3">
        <f>IF(U2503&gt;'Power Curve'!$C$37,0,INDEX(Ci,$W2503,1)*POWER(1-X2503,3)+INDEX(Ci,$W2503,2)*3*X2503*POWER(1-X2503,2)+INDEX(Ci,$W2503,3)*3*POWER(X2503,2)*(1-X2503)+INDEX(Ci,$W2503,4)*POWER(X2503,3))</f>
        <v>187.89636258338737</v>
      </c>
      <c r="Z2503" s="3">
        <f t="shared" si="1026"/>
        <v>184.7466546554943</v>
      </c>
      <c r="AA2503" s="3">
        <f t="shared" si="1027"/>
        <v>164.20000457763632</v>
      </c>
      <c r="AB2503" s="3">
        <f t="shared" si="1036"/>
        <v>20.546650077857976</v>
      </c>
      <c r="AC2503" s="3">
        <f t="shared" si="1037"/>
        <v>20.546650077857976</v>
      </c>
      <c r="AE2503" s="34">
        <f t="shared" si="1028"/>
        <v>5</v>
      </c>
      <c r="AF2503" s="73" t="b">
        <f>COUNTIF('Power Curve'!$D$2:$D$31,AE2503)&gt;0</f>
        <v>1</v>
      </c>
      <c r="AG2503" s="73" t="b">
        <f t="shared" si="1029"/>
        <v>0</v>
      </c>
      <c r="AH2503" s="73" t="b">
        <f t="shared" si="1038"/>
        <v>1</v>
      </c>
      <c r="AI2503" s="34" t="str">
        <f t="shared" si="1030"/>
        <v>Outer</v>
      </c>
      <c r="AJ2503" s="35" t="str">
        <f t="shared" si="1039"/>
        <v>0.1-0.2</v>
      </c>
      <c r="AK2503" s="36" t="str">
        <f t="shared" si="1031"/>
        <v>15-16</v>
      </c>
      <c r="AL2503" s="36" t="str">
        <f t="shared" si="1032"/>
        <v>Mar</v>
      </c>
      <c r="AM2503" s="35" t="str">
        <f t="shared" si="1033"/>
        <v>285-295</v>
      </c>
      <c r="AN2503" s="36" t="str">
        <f t="shared" si="1034"/>
        <v>LWS-LTI</v>
      </c>
    </row>
    <row r="2504" spans="5:40" x14ac:dyDescent="0.3">
      <c r="E2504" s="12">
        <v>40991.638888888891</v>
      </c>
      <c r="F2504" s="16">
        <v>4.03</v>
      </c>
      <c r="G2504" s="16">
        <v>26.359999656677196</v>
      </c>
      <c r="H2504" s="29">
        <v>1.1992269543821945</v>
      </c>
      <c r="I2504" s="26">
        <v>297.10000000000002</v>
      </c>
      <c r="J2504" s="30">
        <v>0.10173697270471463</v>
      </c>
      <c r="K2504" s="31">
        <v>0.21086618690057968</v>
      </c>
      <c r="L2504" s="111">
        <f t="shared" si="1014"/>
        <v>0</v>
      </c>
      <c r="M2504" s="112">
        <f t="shared" si="1015"/>
        <v>9.9999999999999992E-2</v>
      </c>
      <c r="N2504" s="112" t="b">
        <f t="shared" si="1016"/>
        <v>0</v>
      </c>
      <c r="O2504" s="112" t="b">
        <f t="shared" si="1017"/>
        <v>1</v>
      </c>
      <c r="P2504" s="113">
        <f t="shared" si="1018"/>
        <v>0</v>
      </c>
      <c r="Q2504" s="113">
        <f t="shared" si="1019"/>
        <v>16</v>
      </c>
      <c r="R2504" s="114" t="str">
        <f t="shared" si="1035"/>
        <v>0-0.1</v>
      </c>
      <c r="S2504" s="127">
        <f t="shared" si="1020"/>
        <v>0</v>
      </c>
      <c r="T2504" s="112" t="b">
        <f t="shared" si="1021"/>
        <v>0</v>
      </c>
      <c r="U2504" s="22">
        <f t="shared" si="1022"/>
        <v>4.0015367551836336</v>
      </c>
      <c r="V2504" s="22">
        <f t="shared" si="1023"/>
        <v>-2.3499619102572304E-2</v>
      </c>
      <c r="W2504" s="81">
        <f t="shared" si="1024"/>
        <v>4</v>
      </c>
      <c r="X2504" s="22">
        <f t="shared" si="1025"/>
        <v>0.89167119064791489</v>
      </c>
      <c r="Y2504" s="3">
        <f>IF(U2504&gt;'Power Curve'!$C$37,0,INDEX(Ci,$W2504,1)*POWER(1-X2504,3)+INDEX(Ci,$W2504,2)*3*X2504*POWER(1-X2504,2)+INDEX(Ci,$W2504,3)*3*POWER(X2504,2)*(1-X2504)+INDEX(Ci,$W2504,4)*POWER(X2504,3))</f>
        <v>64.711268696287732</v>
      </c>
      <c r="Z2504" s="3">
        <f t="shared" si="1026"/>
        <v>64.711268696287732</v>
      </c>
      <c r="AA2504" s="3">
        <f t="shared" si="1027"/>
        <v>26.359999656677196</v>
      </c>
      <c r="AB2504" s="3">
        <f t="shared" si="1036"/>
        <v>38.351269039610536</v>
      </c>
      <c r="AC2504" s="3">
        <f t="shared" si="1037"/>
        <v>38.351269039610536</v>
      </c>
      <c r="AE2504" s="34">
        <f t="shared" si="1028"/>
        <v>4</v>
      </c>
      <c r="AF2504" s="73" t="b">
        <f>COUNTIF('Power Curve'!$D$2:$D$31,AE2504)&gt;0</f>
        <v>1</v>
      </c>
      <c r="AG2504" s="73" t="b">
        <f t="shared" si="1029"/>
        <v>0</v>
      </c>
      <c r="AH2504" s="73" t="b">
        <f t="shared" si="1038"/>
        <v>1</v>
      </c>
      <c r="AI2504" s="34" t="str">
        <f t="shared" si="1030"/>
        <v>Inner</v>
      </c>
      <c r="AJ2504" s="35" t="str">
        <f t="shared" si="1039"/>
        <v>-0.1-0.0</v>
      </c>
      <c r="AK2504" s="36" t="str">
        <f t="shared" si="1031"/>
        <v>15-16</v>
      </c>
      <c r="AL2504" s="36" t="str">
        <f t="shared" si="1032"/>
        <v>Mar</v>
      </c>
      <c r="AM2504" s="35" t="str">
        <f t="shared" si="1033"/>
        <v>295-305</v>
      </c>
      <c r="AN2504" s="36" t="str">
        <f t="shared" si="1034"/>
        <v>Inner-TI</v>
      </c>
    </row>
    <row r="2505" spans="5:40" x14ac:dyDescent="0.3">
      <c r="E2505" s="12">
        <v>40991.652777777781</v>
      </c>
      <c r="F2505" s="16">
        <v>3.59</v>
      </c>
      <c r="G2505" s="16">
        <v>25.299999237060497</v>
      </c>
      <c r="H2505" s="29">
        <v>1.1996081879515539</v>
      </c>
      <c r="I2505" s="26">
        <v>290.89999999999998</v>
      </c>
      <c r="J2505" s="30">
        <v>0.13649025069637882</v>
      </c>
      <c r="K2505" s="31">
        <v>8.4872882004991629E-2</v>
      </c>
      <c r="L2505" s="111">
        <f t="shared" si="1014"/>
        <v>-0.1</v>
      </c>
      <c r="M2505" s="112">
        <f t="shared" si="1015"/>
        <v>0.14000000000000001</v>
      </c>
      <c r="N2505" s="112" t="b">
        <f t="shared" si="1016"/>
        <v>0</v>
      </c>
      <c r="O2505" s="112" t="b">
        <f t="shared" si="1017"/>
        <v>1</v>
      </c>
      <c r="P2505" s="113">
        <f t="shared" si="1018"/>
        <v>-1</v>
      </c>
      <c r="Q2505" s="113">
        <f t="shared" si="1019"/>
        <v>12</v>
      </c>
      <c r="R2505" s="114" t="str">
        <f t="shared" si="1035"/>
        <v>-0.1-0.14</v>
      </c>
      <c r="S2505" s="127">
        <f t="shared" si="1020"/>
        <v>0</v>
      </c>
      <c r="T2505" s="112" t="b">
        <f t="shared" si="1021"/>
        <v>0</v>
      </c>
      <c r="U2505" s="22">
        <f t="shared" si="1022"/>
        <v>3.5650220975340225</v>
      </c>
      <c r="V2505" s="22">
        <f t="shared" si="1023"/>
        <v>-9.0964366582116082E-2</v>
      </c>
      <c r="W2505" s="81">
        <f t="shared" si="1024"/>
        <v>4</v>
      </c>
      <c r="X2505" s="22">
        <f t="shared" si="1025"/>
        <v>0.58067149934073814</v>
      </c>
      <c r="Y2505" s="3">
        <f>IF(U2505&gt;'Power Curve'!$C$37,0,INDEX(Ci,$W2505,1)*POWER(1-X2505,3)+INDEX(Ci,$W2505,2)*3*X2505*POWER(1-X2505,2)+INDEX(Ci,$W2505,3)*3*POWER(X2505,2)*(1-X2505)+INDEX(Ci,$W2505,4)*POWER(X2505,3))</f>
        <v>31.288176530059037</v>
      </c>
      <c r="Z2505" s="3">
        <f t="shared" si="1026"/>
        <v>31.288176530059037</v>
      </c>
      <c r="AA2505" s="3">
        <f t="shared" si="1027"/>
        <v>25.299999237060497</v>
      </c>
      <c r="AB2505" s="3">
        <f t="shared" si="1036"/>
        <v>5.9881772929985395</v>
      </c>
      <c r="AC2505" s="3">
        <f t="shared" si="1037"/>
        <v>5.9881772929985395</v>
      </c>
      <c r="AE2505" s="34">
        <f t="shared" si="1028"/>
        <v>4</v>
      </c>
      <c r="AF2505" s="73" t="b">
        <f>COUNTIF('Power Curve'!$D$2:$D$31,AE2505)&gt;0</f>
        <v>1</v>
      </c>
      <c r="AG2505" s="73" t="b">
        <f t="shared" si="1029"/>
        <v>0</v>
      </c>
      <c r="AH2505" s="73" t="b">
        <f t="shared" si="1038"/>
        <v>1</v>
      </c>
      <c r="AI2505" s="34" t="str">
        <f t="shared" si="1030"/>
        <v>Outer</v>
      </c>
      <c r="AJ2505" s="35" t="str">
        <f t="shared" si="1039"/>
        <v>-0.1-0.0</v>
      </c>
      <c r="AK2505" s="36" t="str">
        <f t="shared" si="1031"/>
        <v>15-16</v>
      </c>
      <c r="AL2505" s="36" t="str">
        <f t="shared" si="1032"/>
        <v>Mar</v>
      </c>
      <c r="AM2505" s="35" t="str">
        <f t="shared" si="1033"/>
        <v>285-295</v>
      </c>
      <c r="AN2505" s="36" t="str">
        <f t="shared" si="1034"/>
        <v>Inner-TI</v>
      </c>
    </row>
    <row r="2506" spans="5:40" x14ac:dyDescent="0.3">
      <c r="E2506" s="12">
        <v>40991.659722222219</v>
      </c>
      <c r="F2506" s="16">
        <v>3.69</v>
      </c>
      <c r="G2506" s="16">
        <v>14.050000190734911</v>
      </c>
      <c r="H2506" s="29">
        <v>1.1998264496422038</v>
      </c>
      <c r="I2506" s="26">
        <v>293</v>
      </c>
      <c r="J2506" s="30">
        <v>0.11653116531165311</v>
      </c>
      <c r="K2506" s="31">
        <v>0.16525755575819168</v>
      </c>
      <c r="L2506" s="111">
        <f t="shared" si="1014"/>
        <v>-0.1</v>
      </c>
      <c r="M2506" s="112">
        <f t="shared" si="1015"/>
        <v>0.12</v>
      </c>
      <c r="N2506" s="112" t="b">
        <f t="shared" si="1016"/>
        <v>0</v>
      </c>
      <c r="O2506" s="112" t="b">
        <f t="shared" si="1017"/>
        <v>1</v>
      </c>
      <c r="P2506" s="113">
        <f t="shared" si="1018"/>
        <v>-1</v>
      </c>
      <c r="Q2506" s="113">
        <f t="shared" si="1019"/>
        <v>14</v>
      </c>
      <c r="R2506" s="114" t="str">
        <f t="shared" si="1035"/>
        <v>-0.1-0.12</v>
      </c>
      <c r="S2506" s="127">
        <f t="shared" si="1020"/>
        <v>0</v>
      </c>
      <c r="T2506" s="112" t="b">
        <f t="shared" si="1021"/>
        <v>0</v>
      </c>
      <c r="U2506" s="22">
        <f t="shared" si="1022"/>
        <v>3.6645485550026922</v>
      </c>
      <c r="V2506" s="22">
        <f t="shared" si="1023"/>
        <v>-7.5582231748863637E-2</v>
      </c>
      <c r="W2506" s="81">
        <f t="shared" si="1024"/>
        <v>4</v>
      </c>
      <c r="X2506" s="22">
        <f t="shared" si="1025"/>
        <v>0.65158022372657254</v>
      </c>
      <c r="Y2506" s="3">
        <f>IF(U2506&gt;'Power Curve'!$C$37,0,INDEX(Ci,$W2506,1)*POWER(1-X2506,3)+INDEX(Ci,$W2506,2)*3*X2506*POWER(1-X2506,2)+INDEX(Ci,$W2506,3)*3*POWER(X2506,2)*(1-X2506)+INDEX(Ci,$W2506,4)*POWER(X2506,3))</f>
        <v>38.292357585380884</v>
      </c>
      <c r="Z2506" s="3">
        <f t="shared" si="1026"/>
        <v>38.292357585380884</v>
      </c>
      <c r="AA2506" s="3">
        <f t="shared" si="1027"/>
        <v>14.050000190734911</v>
      </c>
      <c r="AB2506" s="3">
        <f t="shared" si="1036"/>
        <v>24.242357394645971</v>
      </c>
      <c r="AC2506" s="3">
        <f t="shared" si="1037"/>
        <v>24.242357394645971</v>
      </c>
      <c r="AE2506" s="34">
        <f t="shared" si="1028"/>
        <v>4</v>
      </c>
      <c r="AF2506" s="73" t="b">
        <f>COUNTIF('Power Curve'!$D$2:$D$31,AE2506)&gt;0</f>
        <v>1</v>
      </c>
      <c r="AG2506" s="73" t="b">
        <f t="shared" si="1029"/>
        <v>0</v>
      </c>
      <c r="AH2506" s="73" t="b">
        <f t="shared" si="1038"/>
        <v>1</v>
      </c>
      <c r="AI2506" s="34" t="str">
        <f t="shared" si="1030"/>
        <v>Inner</v>
      </c>
      <c r="AJ2506" s="35" t="str">
        <f t="shared" si="1039"/>
        <v>-0.1-0.0</v>
      </c>
      <c r="AK2506" s="36" t="str">
        <f t="shared" si="1031"/>
        <v>15-16</v>
      </c>
      <c r="AL2506" s="36" t="str">
        <f t="shared" si="1032"/>
        <v>Mar</v>
      </c>
      <c r="AM2506" s="35" t="str">
        <f t="shared" si="1033"/>
        <v>285-295</v>
      </c>
      <c r="AN2506" s="36" t="str">
        <f t="shared" si="1034"/>
        <v>Inner-TI</v>
      </c>
    </row>
    <row r="2507" spans="5:40" x14ac:dyDescent="0.3">
      <c r="E2507" s="12">
        <v>40991.666666666664</v>
      </c>
      <c r="F2507" s="16">
        <v>3.59</v>
      </c>
      <c r="G2507" s="16">
        <v>6.9900002479552903</v>
      </c>
      <c r="H2507" s="29">
        <v>1.2001321487445102</v>
      </c>
      <c r="I2507" s="26">
        <v>279</v>
      </c>
      <c r="J2507" s="30">
        <v>0.13370473537604458</v>
      </c>
      <c r="K2507" s="31">
        <v>0.34608279539189618</v>
      </c>
      <c r="L2507" s="111">
        <f t="shared" si="1014"/>
        <v>-0.1</v>
      </c>
      <c r="M2507" s="112">
        <f t="shared" si="1015"/>
        <v>0.13</v>
      </c>
      <c r="N2507" s="112" t="b">
        <f t="shared" si="1016"/>
        <v>0</v>
      </c>
      <c r="O2507" s="112" t="b">
        <f t="shared" si="1017"/>
        <v>1</v>
      </c>
      <c r="P2507" s="113">
        <f t="shared" si="1018"/>
        <v>-1</v>
      </c>
      <c r="Q2507" s="113">
        <f t="shared" si="1019"/>
        <v>13</v>
      </c>
      <c r="R2507" s="114" t="str">
        <f t="shared" si="1035"/>
        <v>-0.1-0.13</v>
      </c>
      <c r="S2507" s="127">
        <f t="shared" si="1020"/>
        <v>0</v>
      </c>
      <c r="T2507" s="112" t="b">
        <f t="shared" si="1021"/>
        <v>0</v>
      </c>
      <c r="U2507" s="22">
        <f t="shared" si="1022"/>
        <v>3.5655410614017131</v>
      </c>
      <c r="V2507" s="22">
        <f t="shared" si="1023"/>
        <v>-9.0884159043443102E-2</v>
      </c>
      <c r="W2507" s="81">
        <f t="shared" si="1024"/>
        <v>4</v>
      </c>
      <c r="X2507" s="22">
        <f t="shared" si="1025"/>
        <v>0.58104124088279863</v>
      </c>
      <c r="Y2507" s="3">
        <f>IF(U2507&gt;'Power Curve'!$C$37,0,INDEX(Ci,$W2507,1)*POWER(1-X2507,3)+INDEX(Ci,$W2507,2)*3*X2507*POWER(1-X2507,2)+INDEX(Ci,$W2507,3)*3*POWER(X2507,2)*(1-X2507)+INDEX(Ci,$W2507,4)*POWER(X2507,3))</f>
        <v>31.323457308099602</v>
      </c>
      <c r="Z2507" s="3">
        <f t="shared" si="1026"/>
        <v>31.323457308099602</v>
      </c>
      <c r="AA2507" s="3">
        <f t="shared" si="1027"/>
        <v>6.9900002479552903</v>
      </c>
      <c r="AB2507" s="3">
        <f t="shared" si="1036"/>
        <v>24.333457060144312</v>
      </c>
      <c r="AC2507" s="3">
        <f t="shared" si="1037"/>
        <v>24.333457060144312</v>
      </c>
      <c r="AE2507" s="34">
        <f t="shared" si="1028"/>
        <v>4</v>
      </c>
      <c r="AF2507" s="73" t="b">
        <f>COUNTIF('Power Curve'!$D$2:$D$31,AE2507)&gt;0</f>
        <v>1</v>
      </c>
      <c r="AG2507" s="73" t="b">
        <f t="shared" si="1029"/>
        <v>0</v>
      </c>
      <c r="AH2507" s="73" t="b">
        <f t="shared" si="1038"/>
        <v>1</v>
      </c>
      <c r="AI2507" s="34" t="str">
        <f t="shared" si="1030"/>
        <v>Outer</v>
      </c>
      <c r="AJ2507" s="35" t="str">
        <f t="shared" si="1039"/>
        <v>-0.1-0.0</v>
      </c>
      <c r="AK2507" s="36" t="str">
        <f t="shared" si="1031"/>
        <v>16-17</v>
      </c>
      <c r="AL2507" s="36" t="str">
        <f t="shared" si="1032"/>
        <v>Mar</v>
      </c>
      <c r="AM2507" s="35" t="str">
        <f t="shared" si="1033"/>
        <v>275-285</v>
      </c>
      <c r="AN2507" s="36" t="str">
        <f t="shared" si="1034"/>
        <v>Inner-TI</v>
      </c>
    </row>
    <row r="2508" spans="5:40" x14ac:dyDescent="0.3">
      <c r="E2508" s="12">
        <v>40991.673611111109</v>
      </c>
      <c r="F2508" s="16">
        <v>4.58</v>
      </c>
      <c r="G2508" s="16">
        <v>108.23999404907229</v>
      </c>
      <c r="H2508" s="29">
        <v>1.1989423736745384</v>
      </c>
      <c r="I2508" s="26">
        <v>279.10000000000002</v>
      </c>
      <c r="J2508" s="30">
        <v>0.13100436681222707</v>
      </c>
      <c r="K2508" s="31">
        <v>0.52799035309572784</v>
      </c>
      <c r="L2508" s="111">
        <f t="shared" si="1014"/>
        <v>0.1</v>
      </c>
      <c r="M2508" s="112">
        <f t="shared" si="1015"/>
        <v>0.13</v>
      </c>
      <c r="N2508" s="112" t="b">
        <f t="shared" si="1016"/>
        <v>1</v>
      </c>
      <c r="O2508" s="112" t="b">
        <f t="shared" si="1017"/>
        <v>1</v>
      </c>
      <c r="P2508" s="113">
        <f t="shared" si="1018"/>
        <v>1</v>
      </c>
      <c r="Q2508" s="113">
        <f t="shared" si="1019"/>
        <v>13</v>
      </c>
      <c r="R2508" s="114" t="str">
        <f t="shared" si="1035"/>
        <v>0.1-0.13</v>
      </c>
      <c r="S2508" s="127">
        <f t="shared" si="1020"/>
        <v>4.827591189261813E-2</v>
      </c>
      <c r="T2508" s="112" t="b">
        <f t="shared" si="1021"/>
        <v>1</v>
      </c>
      <c r="U2508" s="22">
        <f t="shared" si="1022"/>
        <v>4.54729244024157</v>
      </c>
      <c r="V2508" s="22">
        <f t="shared" si="1023"/>
        <v>6.0848681310088318E-2</v>
      </c>
      <c r="W2508" s="81">
        <f t="shared" si="1024"/>
        <v>5</v>
      </c>
      <c r="X2508" s="22">
        <f t="shared" si="1025"/>
        <v>0.45019595442062338</v>
      </c>
      <c r="Y2508" s="3">
        <f>IF(U2508&gt;'Power Curve'!$C$37,0,INDEX(Ci,$W2508,1)*POWER(1-X2508,3)+INDEX(Ci,$W2508,2)*3*X2508*POWER(1-X2508,2)+INDEX(Ci,$W2508,3)*3*POWER(X2508,2)*(1-X2508)+INDEX(Ci,$W2508,4)*POWER(X2508,3))</f>
        <v>129.36119022520776</v>
      </c>
      <c r="Z2508" s="3">
        <f t="shared" si="1026"/>
        <v>135.60621964684412</v>
      </c>
      <c r="AA2508" s="3">
        <f t="shared" si="1027"/>
        <v>108.23999404907229</v>
      </c>
      <c r="AB2508" s="3">
        <f t="shared" si="1036"/>
        <v>27.36622559777183</v>
      </c>
      <c r="AC2508" s="3">
        <f t="shared" si="1037"/>
        <v>27.36622559777183</v>
      </c>
      <c r="AE2508" s="34">
        <f t="shared" si="1028"/>
        <v>5</v>
      </c>
      <c r="AF2508" s="73" t="b">
        <f>COUNTIF('Power Curve'!$D$2:$D$31,AE2508)&gt;0</f>
        <v>1</v>
      </c>
      <c r="AG2508" s="73" t="b">
        <f t="shared" si="1029"/>
        <v>0</v>
      </c>
      <c r="AH2508" s="73" t="b">
        <f t="shared" si="1038"/>
        <v>1</v>
      </c>
      <c r="AI2508" s="34" t="str">
        <f t="shared" si="1030"/>
        <v>Outer</v>
      </c>
      <c r="AJ2508" s="35" t="str">
        <f t="shared" si="1039"/>
        <v>0.0-0.1</v>
      </c>
      <c r="AK2508" s="36" t="str">
        <f t="shared" si="1031"/>
        <v>16-17</v>
      </c>
      <c r="AL2508" s="36" t="str">
        <f t="shared" si="1032"/>
        <v>Mar</v>
      </c>
      <c r="AM2508" s="35" t="str">
        <f t="shared" si="1033"/>
        <v>275-285</v>
      </c>
      <c r="AN2508" s="36" t="str">
        <f t="shared" si="1034"/>
        <v>Inner-TI</v>
      </c>
    </row>
    <row r="2509" spans="5:40" x14ac:dyDescent="0.3">
      <c r="E2509" s="12">
        <v>40991.680555555555</v>
      </c>
      <c r="F2509" s="16">
        <v>4.41</v>
      </c>
      <c r="G2509" s="16">
        <v>129.4400062561038</v>
      </c>
      <c r="H2509" s="29">
        <v>1.1995531885041526</v>
      </c>
      <c r="I2509" s="26">
        <v>279.89999999999998</v>
      </c>
      <c r="J2509" s="30">
        <v>8.6167800453514742E-2</v>
      </c>
      <c r="K2509" s="31">
        <v>0.28968918343528355</v>
      </c>
      <c r="L2509" s="111">
        <f t="shared" si="1014"/>
        <v>0</v>
      </c>
      <c r="M2509" s="112">
        <f t="shared" si="1015"/>
        <v>0.09</v>
      </c>
      <c r="N2509" s="112" t="b">
        <f t="shared" si="1016"/>
        <v>0</v>
      </c>
      <c r="O2509" s="112" t="b">
        <f t="shared" si="1017"/>
        <v>1</v>
      </c>
      <c r="P2509" s="113">
        <f t="shared" si="1018"/>
        <v>0</v>
      </c>
      <c r="Q2509" s="113">
        <f t="shared" si="1019"/>
        <v>17</v>
      </c>
      <c r="R2509" s="114" t="str">
        <f t="shared" si="1035"/>
        <v>0-0.09</v>
      </c>
      <c r="S2509" s="127">
        <f t="shared" si="1020"/>
        <v>0</v>
      </c>
      <c r="T2509" s="112" t="b">
        <f t="shared" si="1021"/>
        <v>0</v>
      </c>
      <c r="U2509" s="22">
        <f t="shared" si="1022"/>
        <v>4.3792499100423647</v>
      </c>
      <c r="V2509" s="22">
        <f t="shared" si="1023"/>
        <v>3.4877166569309281E-2</v>
      </c>
      <c r="W2509" s="81">
        <f t="shared" si="1024"/>
        <v>5</v>
      </c>
      <c r="X2509" s="22">
        <f t="shared" si="1025"/>
        <v>0.25804270590711731</v>
      </c>
      <c r="Y2509" s="3">
        <f>IF(U2509&gt;'Power Curve'!$C$37,0,INDEX(Ci,$W2509,1)*POWER(1-X2509,3)+INDEX(Ci,$W2509,2)*3*X2509*POWER(1-X2509,2)+INDEX(Ci,$W2509,3)*3*POWER(X2509,2)*(1-X2509)+INDEX(Ci,$W2509,4)*POWER(X2509,3))</f>
        <v>103.34425390055459</v>
      </c>
      <c r="Z2509" s="3">
        <f t="shared" si="1026"/>
        <v>103.34425390055459</v>
      </c>
      <c r="AA2509" s="3">
        <f t="shared" si="1027"/>
        <v>129.4400062561038</v>
      </c>
      <c r="AB2509" s="3">
        <f t="shared" si="1036"/>
        <v>-26.095752355549209</v>
      </c>
      <c r="AC2509" s="3">
        <f t="shared" si="1037"/>
        <v>26.095752355549209</v>
      </c>
      <c r="AE2509" s="34">
        <f t="shared" si="1028"/>
        <v>4</v>
      </c>
      <c r="AF2509" s="73" t="b">
        <f>COUNTIF('Power Curve'!$D$2:$D$31,AE2509)&gt;0</f>
        <v>1</v>
      </c>
      <c r="AG2509" s="73" t="b">
        <f t="shared" si="1029"/>
        <v>0</v>
      </c>
      <c r="AH2509" s="73" t="b">
        <f t="shared" si="1038"/>
        <v>1</v>
      </c>
      <c r="AI2509" s="34" t="str">
        <f t="shared" si="1030"/>
        <v>Outer</v>
      </c>
      <c r="AJ2509" s="35" t="str">
        <f t="shared" si="1039"/>
        <v>0.0-0.1</v>
      </c>
      <c r="AK2509" s="36" t="str">
        <f t="shared" si="1031"/>
        <v>16-17</v>
      </c>
      <c r="AL2509" s="36" t="str">
        <f t="shared" si="1032"/>
        <v>Mar</v>
      </c>
      <c r="AM2509" s="35" t="str">
        <f t="shared" si="1033"/>
        <v>275-285</v>
      </c>
      <c r="AN2509" s="36" t="str">
        <f t="shared" si="1034"/>
        <v>LWS-LTI</v>
      </c>
    </row>
    <row r="2510" spans="5:40" x14ac:dyDescent="0.3">
      <c r="E2510" s="12">
        <v>40991.6875</v>
      </c>
      <c r="F2510" s="16">
        <v>5.76</v>
      </c>
      <c r="G2510" s="16">
        <v>268.43999099731434</v>
      </c>
      <c r="H2510" s="29">
        <v>1.1991168285643563</v>
      </c>
      <c r="I2510" s="26">
        <v>273.2</v>
      </c>
      <c r="J2510" s="30">
        <v>0.11284722222222222</v>
      </c>
      <c r="K2510" s="31">
        <v>0.39292585737188379</v>
      </c>
      <c r="L2510" s="111">
        <f t="shared" si="1014"/>
        <v>0.2</v>
      </c>
      <c r="M2510" s="112">
        <f t="shared" si="1015"/>
        <v>0.11</v>
      </c>
      <c r="N2510" s="112" t="b">
        <f t="shared" si="1016"/>
        <v>1</v>
      </c>
      <c r="O2510" s="112" t="b">
        <f t="shared" si="1017"/>
        <v>1</v>
      </c>
      <c r="P2510" s="113">
        <f t="shared" si="1018"/>
        <v>2</v>
      </c>
      <c r="Q2510" s="113">
        <f t="shared" si="1019"/>
        <v>15</v>
      </c>
      <c r="R2510" s="114" t="str">
        <f t="shared" si="1035"/>
        <v>0.2-0.11</v>
      </c>
      <c r="S2510" s="127">
        <f t="shared" si="1020"/>
        <v>1.2047330358197833E-2</v>
      </c>
      <c r="T2510" s="112" t="b">
        <f t="shared" si="1021"/>
        <v>1</v>
      </c>
      <c r="U2510" s="22">
        <f t="shared" si="1022"/>
        <v>5.7191429671815568</v>
      </c>
      <c r="V2510" s="22">
        <f t="shared" si="1023"/>
        <v>0.24196195780225277</v>
      </c>
      <c r="W2510" s="81">
        <f t="shared" si="1024"/>
        <v>6</v>
      </c>
      <c r="X2510" s="22">
        <f t="shared" si="1025"/>
        <v>0.68876582789101581</v>
      </c>
      <c r="Y2510" s="3">
        <f>IF(U2510&gt;'Power Curve'!$C$37,0,INDEX(Ci,$W2510,1)*POWER(1-X2510,3)+INDEX(Ci,$W2510,2)*3*X2510*POWER(1-X2510,2)+INDEX(Ci,$W2510,3)*3*POWER(X2510,2)*(1-X2510)+INDEX(Ci,$W2510,4)*POWER(X2510,3))</f>
        <v>315.21285838804221</v>
      </c>
      <c r="Z2510" s="3">
        <f t="shared" si="1026"/>
        <v>319.01033182619477</v>
      </c>
      <c r="AA2510" s="3">
        <f t="shared" si="1027"/>
        <v>268.43999099731434</v>
      </c>
      <c r="AB2510" s="3">
        <f t="shared" si="1036"/>
        <v>50.570340828880433</v>
      </c>
      <c r="AC2510" s="3">
        <f t="shared" si="1037"/>
        <v>50.570340828880433</v>
      </c>
      <c r="AE2510" s="34">
        <f t="shared" si="1028"/>
        <v>6</v>
      </c>
      <c r="AF2510" s="73" t="b">
        <f>COUNTIF('Power Curve'!$D$2:$D$31,AE2510)&gt;0</f>
        <v>1</v>
      </c>
      <c r="AG2510" s="73" t="b">
        <f t="shared" si="1029"/>
        <v>0</v>
      </c>
      <c r="AH2510" s="73" t="b">
        <f t="shared" si="1038"/>
        <v>1</v>
      </c>
      <c r="AI2510" s="34" t="str">
        <f t="shared" si="1030"/>
        <v>Outer</v>
      </c>
      <c r="AJ2510" s="35" t="str">
        <f t="shared" si="1039"/>
        <v>0.2-0.3</v>
      </c>
      <c r="AK2510" s="36" t="str">
        <f t="shared" si="1031"/>
        <v>16-17</v>
      </c>
      <c r="AL2510" s="36" t="str">
        <f t="shared" si="1032"/>
        <v>Mar</v>
      </c>
      <c r="AM2510" s="35" t="str">
        <f t="shared" si="1033"/>
        <v>265-275</v>
      </c>
      <c r="AN2510" s="36" t="str">
        <f t="shared" si="1034"/>
        <v>Inner-TI</v>
      </c>
    </row>
    <row r="2511" spans="5:40" x14ac:dyDescent="0.3">
      <c r="E2511" s="12">
        <v>40991.694444444445</v>
      </c>
      <c r="F2511" s="16">
        <v>6.45</v>
      </c>
      <c r="G2511" s="16">
        <v>354.98999786376953</v>
      </c>
      <c r="H2511" s="29">
        <v>1.198625612149129</v>
      </c>
      <c r="I2511" s="26">
        <v>273.10000000000002</v>
      </c>
      <c r="J2511" s="30">
        <v>7.7519379844961239E-2</v>
      </c>
      <c r="K2511" s="31">
        <v>0.40264238925705931</v>
      </c>
      <c r="L2511" s="111">
        <f t="shared" si="1014"/>
        <v>0.30000000000000004</v>
      </c>
      <c r="M2511" s="112">
        <f t="shared" si="1015"/>
        <v>0.08</v>
      </c>
      <c r="N2511" s="112" t="b">
        <f t="shared" si="1016"/>
        <v>1</v>
      </c>
      <c r="O2511" s="112" t="b">
        <f t="shared" si="1017"/>
        <v>1</v>
      </c>
      <c r="P2511" s="113">
        <f t="shared" si="1018"/>
        <v>3.0000000000000004</v>
      </c>
      <c r="Q2511" s="113">
        <f t="shared" si="1019"/>
        <v>18</v>
      </c>
      <c r="R2511" s="114" t="str">
        <f t="shared" si="1035"/>
        <v>0.3-0.08</v>
      </c>
      <c r="S2511" s="127">
        <f t="shared" si="1020"/>
        <v>-1.9975433083800127E-2</v>
      </c>
      <c r="T2511" s="112" t="b">
        <f t="shared" si="1021"/>
        <v>1</v>
      </c>
      <c r="U2511" s="22">
        <f t="shared" si="1022"/>
        <v>6.4033740187278267</v>
      </c>
      <c r="V2511" s="22">
        <f t="shared" si="1023"/>
        <v>0.34771207249206804</v>
      </c>
      <c r="W2511" s="81">
        <f t="shared" si="1024"/>
        <v>7</v>
      </c>
      <c r="X2511" s="22">
        <f t="shared" si="1025"/>
        <v>0.37812670851754848</v>
      </c>
      <c r="Y2511" s="3">
        <f>IF(U2511&gt;'Power Curve'!$C$37,0,INDEX(Ci,$W2511,1)*POWER(1-X2511,3)+INDEX(Ci,$W2511,2)*3*X2511*POWER(1-X2511,2)+INDEX(Ci,$W2511,3)*3*POWER(X2511,2)*(1-X2511)+INDEX(Ci,$W2511,4)*POWER(X2511,3))</f>
        <v>447.90986285471547</v>
      </c>
      <c r="Z2511" s="3">
        <f t="shared" si="1026"/>
        <v>438.96266936168701</v>
      </c>
      <c r="AA2511" s="3">
        <f t="shared" si="1027"/>
        <v>354.98999786376953</v>
      </c>
      <c r="AB2511" s="3">
        <f t="shared" si="1036"/>
        <v>83.972671497917474</v>
      </c>
      <c r="AC2511" s="3">
        <f t="shared" si="1037"/>
        <v>83.972671497917474</v>
      </c>
      <c r="AE2511" s="34">
        <f t="shared" si="1028"/>
        <v>6</v>
      </c>
      <c r="AF2511" s="73" t="b">
        <f>COUNTIF('Power Curve'!$D$2:$D$31,AE2511)&gt;0</f>
        <v>1</v>
      </c>
      <c r="AG2511" s="73" t="b">
        <f t="shared" si="1029"/>
        <v>0</v>
      </c>
      <c r="AH2511" s="73" t="b">
        <f t="shared" si="1038"/>
        <v>1</v>
      </c>
      <c r="AI2511" s="34" t="str">
        <f t="shared" si="1030"/>
        <v>Outer</v>
      </c>
      <c r="AJ2511" s="35" t="str">
        <f t="shared" si="1039"/>
        <v>0.3-0.4</v>
      </c>
      <c r="AK2511" s="36" t="str">
        <f t="shared" si="1031"/>
        <v>16-17</v>
      </c>
      <c r="AL2511" s="36" t="str">
        <f t="shared" si="1032"/>
        <v>Mar</v>
      </c>
      <c r="AM2511" s="35" t="str">
        <f t="shared" si="1033"/>
        <v>265-275</v>
      </c>
      <c r="AN2511" s="36" t="str">
        <f t="shared" si="1034"/>
        <v>LWS-LTI</v>
      </c>
    </row>
    <row r="2512" spans="5:40" x14ac:dyDescent="0.3">
      <c r="E2512" s="12">
        <v>40991.701388888891</v>
      </c>
      <c r="F2512" s="16">
        <v>6.58</v>
      </c>
      <c r="G2512" s="16">
        <v>426.84000778198265</v>
      </c>
      <c r="H2512" s="29">
        <v>1.1985384267789441</v>
      </c>
      <c r="I2512" s="26">
        <v>275</v>
      </c>
      <c r="J2512" s="30">
        <v>0.10790273556231002</v>
      </c>
      <c r="K2512" s="31">
        <v>0.28876467209487416</v>
      </c>
      <c r="L2512" s="111">
        <f t="shared" si="1014"/>
        <v>0.4</v>
      </c>
      <c r="M2512" s="112">
        <f t="shared" si="1015"/>
        <v>0.11</v>
      </c>
      <c r="N2512" s="112" t="b">
        <f t="shared" si="1016"/>
        <v>1</v>
      </c>
      <c r="O2512" s="112" t="b">
        <f t="shared" si="1017"/>
        <v>1</v>
      </c>
      <c r="P2512" s="113">
        <f t="shared" si="1018"/>
        <v>4</v>
      </c>
      <c r="Q2512" s="113">
        <f t="shared" si="1019"/>
        <v>15</v>
      </c>
      <c r="R2512" s="114" t="str">
        <f t="shared" si="1035"/>
        <v>0.4-0.11</v>
      </c>
      <c r="S2512" s="127">
        <f t="shared" si="1020"/>
        <v>-7.3544994965231711E-3</v>
      </c>
      <c r="T2512" s="112" t="b">
        <f t="shared" si="1021"/>
        <v>1</v>
      </c>
      <c r="U2512" s="22">
        <f t="shared" si="1022"/>
        <v>6.5322758814980011</v>
      </c>
      <c r="V2512" s="22">
        <f t="shared" si="1023"/>
        <v>0.36763427090862871</v>
      </c>
      <c r="W2512" s="81">
        <f t="shared" si="1024"/>
        <v>7</v>
      </c>
      <c r="X2512" s="22">
        <f t="shared" si="1025"/>
        <v>0.5091614135273943</v>
      </c>
      <c r="Y2512" s="3">
        <f>IF(U2512&gt;'Power Curve'!$C$37,0,INDEX(Ci,$W2512,1)*POWER(1-X2512,3)+INDEX(Ci,$W2512,2)*3*X2512*POWER(1-X2512,2)+INDEX(Ci,$W2512,3)*3*POWER(X2512,2)*(1-X2512)+INDEX(Ci,$W2512,4)*POWER(X2512,3))</f>
        <v>478.49177957479156</v>
      </c>
      <c r="Z2512" s="3">
        <f t="shared" si="1026"/>
        <v>474.97271202281826</v>
      </c>
      <c r="AA2512" s="3">
        <f t="shared" si="1027"/>
        <v>426.84000778198265</v>
      </c>
      <c r="AB2512" s="3">
        <f t="shared" si="1036"/>
        <v>48.132704240835608</v>
      </c>
      <c r="AC2512" s="3">
        <f t="shared" si="1037"/>
        <v>48.132704240835608</v>
      </c>
      <c r="AE2512" s="34">
        <f t="shared" si="1028"/>
        <v>7</v>
      </c>
      <c r="AF2512" s="73" t="b">
        <f>COUNTIF('Power Curve'!$D$2:$D$31,AE2512)&gt;0</f>
        <v>1</v>
      </c>
      <c r="AG2512" s="73" t="b">
        <f t="shared" si="1029"/>
        <v>0</v>
      </c>
      <c r="AH2512" s="73" t="b">
        <f t="shared" si="1038"/>
        <v>1</v>
      </c>
      <c r="AI2512" s="34" t="str">
        <f t="shared" si="1030"/>
        <v>Inner</v>
      </c>
      <c r="AJ2512" s="35" t="str">
        <f t="shared" si="1039"/>
        <v>0.3-0.4</v>
      </c>
      <c r="AK2512" s="36" t="str">
        <f t="shared" si="1031"/>
        <v>16-17</v>
      </c>
      <c r="AL2512" s="36" t="str">
        <f t="shared" si="1032"/>
        <v>Mar</v>
      </c>
      <c r="AM2512" s="35" t="str">
        <f t="shared" si="1033"/>
        <v>275-285</v>
      </c>
      <c r="AN2512" s="36" t="str">
        <f t="shared" si="1034"/>
        <v>Inner-TI</v>
      </c>
    </row>
    <row r="2513" spans="5:40" x14ac:dyDescent="0.3">
      <c r="E2513" s="12">
        <v>40991.708333333336</v>
      </c>
      <c r="F2513" s="16">
        <v>6.64</v>
      </c>
      <c r="G2513" s="16">
        <v>468.96999740600609</v>
      </c>
      <c r="H2513" s="29">
        <v>1.1984948383303413</v>
      </c>
      <c r="I2513" s="26">
        <v>273.89999999999998</v>
      </c>
      <c r="J2513" s="30">
        <v>8.4337349397590369E-2</v>
      </c>
      <c r="K2513" s="31">
        <v>0.2516271699440259</v>
      </c>
      <c r="L2513" s="111">
        <f t="shared" si="1014"/>
        <v>0.4</v>
      </c>
      <c r="M2513" s="112">
        <f t="shared" si="1015"/>
        <v>0.08</v>
      </c>
      <c r="N2513" s="112" t="b">
        <f t="shared" si="1016"/>
        <v>1</v>
      </c>
      <c r="O2513" s="112" t="b">
        <f t="shared" si="1017"/>
        <v>1</v>
      </c>
      <c r="P2513" s="113">
        <f t="shared" si="1018"/>
        <v>4</v>
      </c>
      <c r="Q2513" s="113">
        <f t="shared" si="1019"/>
        <v>18</v>
      </c>
      <c r="R2513" s="114" t="str">
        <f t="shared" si="1035"/>
        <v>0.4-0.08</v>
      </c>
      <c r="S2513" s="127">
        <f t="shared" si="1020"/>
        <v>-2.0887483269879482E-2</v>
      </c>
      <c r="T2513" s="112" t="b">
        <f t="shared" si="1021"/>
        <v>1</v>
      </c>
      <c r="U2513" s="22">
        <f t="shared" si="1022"/>
        <v>6.5917607955031139</v>
      </c>
      <c r="V2513" s="22">
        <f t="shared" si="1023"/>
        <v>0.37682785612248115</v>
      </c>
      <c r="W2513" s="81">
        <f t="shared" si="1024"/>
        <v>7</v>
      </c>
      <c r="X2513" s="22">
        <f t="shared" si="1025"/>
        <v>0.56963057969525155</v>
      </c>
      <c r="Y2513" s="3">
        <f>IF(U2513&gt;'Power Curve'!$C$37,0,INDEX(Ci,$W2513,1)*POWER(1-X2513,3)+INDEX(Ci,$W2513,2)*3*X2513*POWER(1-X2513,2)+INDEX(Ci,$W2513,3)*3*POWER(X2513,2)*(1-X2513)+INDEX(Ci,$W2513,4)*POWER(X2513,3))</f>
        <v>493.00453015555297</v>
      </c>
      <c r="Z2513" s="3">
        <f t="shared" si="1026"/>
        <v>482.70690627995407</v>
      </c>
      <c r="AA2513" s="3">
        <f t="shared" si="1027"/>
        <v>468.96999740600609</v>
      </c>
      <c r="AB2513" s="3">
        <f t="shared" si="1036"/>
        <v>13.736908873947982</v>
      </c>
      <c r="AC2513" s="3">
        <f t="shared" si="1037"/>
        <v>13.736908873947982</v>
      </c>
      <c r="AE2513" s="34">
        <f t="shared" si="1028"/>
        <v>7</v>
      </c>
      <c r="AF2513" s="73" t="b">
        <f>COUNTIF('Power Curve'!$D$2:$D$31,AE2513)&gt;0</f>
        <v>1</v>
      </c>
      <c r="AG2513" s="73" t="b">
        <f t="shared" si="1029"/>
        <v>0</v>
      </c>
      <c r="AH2513" s="73" t="b">
        <f t="shared" si="1038"/>
        <v>1</v>
      </c>
      <c r="AI2513" s="34" t="str">
        <f t="shared" si="1030"/>
        <v>Outer</v>
      </c>
      <c r="AJ2513" s="35" t="str">
        <f t="shared" si="1039"/>
        <v>0.3-0.4</v>
      </c>
      <c r="AK2513" s="36" t="str">
        <f t="shared" si="1031"/>
        <v>17-18</v>
      </c>
      <c r="AL2513" s="36" t="str">
        <f t="shared" si="1032"/>
        <v>Mar</v>
      </c>
      <c r="AM2513" s="35" t="str">
        <f t="shared" si="1033"/>
        <v>265-275</v>
      </c>
      <c r="AN2513" s="36" t="str">
        <f t="shared" si="1034"/>
        <v>LWS-LTI</v>
      </c>
    </row>
    <row r="2514" spans="5:40" x14ac:dyDescent="0.3">
      <c r="E2514" s="12">
        <v>40991.715277777781</v>
      </c>
      <c r="F2514" s="16">
        <v>6.42</v>
      </c>
      <c r="G2514" s="16">
        <v>428.58001327514609</v>
      </c>
      <c r="H2514" s="29">
        <v>1.1984948383303413</v>
      </c>
      <c r="I2514" s="26">
        <v>275.3</v>
      </c>
      <c r="J2514" s="30">
        <v>7.6323987538940805E-2</v>
      </c>
      <c r="K2514" s="31">
        <v>0.25299913328028406</v>
      </c>
      <c r="L2514" s="111">
        <f t="shared" si="1014"/>
        <v>0.30000000000000004</v>
      </c>
      <c r="M2514" s="112">
        <f t="shared" si="1015"/>
        <v>0.08</v>
      </c>
      <c r="N2514" s="112" t="b">
        <f t="shared" si="1016"/>
        <v>1</v>
      </c>
      <c r="O2514" s="112" t="b">
        <f t="shared" si="1017"/>
        <v>1</v>
      </c>
      <c r="P2514" s="113">
        <f t="shared" si="1018"/>
        <v>3.0000000000000004</v>
      </c>
      <c r="Q2514" s="113">
        <f t="shared" si="1019"/>
        <v>18</v>
      </c>
      <c r="R2514" s="114" t="str">
        <f t="shared" si="1035"/>
        <v>0.3-0.08</v>
      </c>
      <c r="S2514" s="127">
        <f t="shared" si="1020"/>
        <v>-1.9975433083800127E-2</v>
      </c>
      <c r="T2514" s="112" t="b">
        <f t="shared" si="1021"/>
        <v>1</v>
      </c>
      <c r="U2514" s="22">
        <f t="shared" si="1022"/>
        <v>6.3733590823990953</v>
      </c>
      <c r="V2514" s="22">
        <f t="shared" si="1023"/>
        <v>0.34307316732692261</v>
      </c>
      <c r="W2514" s="81">
        <f t="shared" si="1024"/>
        <v>7</v>
      </c>
      <c r="X2514" s="22">
        <f t="shared" si="1025"/>
        <v>0.3476151375968321</v>
      </c>
      <c r="Y2514" s="3">
        <f>IF(U2514&gt;'Power Curve'!$C$37,0,INDEX(Ci,$W2514,1)*POWER(1-X2514,3)+INDEX(Ci,$W2514,2)*3*X2514*POWER(1-X2514,2)+INDEX(Ci,$W2514,3)*3*POWER(X2514,2)*(1-X2514)+INDEX(Ci,$W2514,4)*POWER(X2514,3))</f>
        <v>440.98630353852377</v>
      </c>
      <c r="Z2514" s="3">
        <f t="shared" si="1026"/>
        <v>432.17741114131763</v>
      </c>
      <c r="AA2514" s="3">
        <f t="shared" si="1027"/>
        <v>428.58001327514609</v>
      </c>
      <c r="AB2514" s="3">
        <f t="shared" si="1036"/>
        <v>3.5973978661715478</v>
      </c>
      <c r="AC2514" s="3">
        <f t="shared" si="1037"/>
        <v>3.5973978661715478</v>
      </c>
      <c r="AE2514" s="34">
        <f t="shared" si="1028"/>
        <v>6</v>
      </c>
      <c r="AF2514" s="73" t="b">
        <f>COUNTIF('Power Curve'!$D$2:$D$31,AE2514)&gt;0</f>
        <v>1</v>
      </c>
      <c r="AG2514" s="73" t="b">
        <f t="shared" si="1029"/>
        <v>0</v>
      </c>
      <c r="AH2514" s="73" t="b">
        <f t="shared" si="1038"/>
        <v>1</v>
      </c>
      <c r="AI2514" s="34" t="str">
        <f t="shared" si="1030"/>
        <v>Outer</v>
      </c>
      <c r="AJ2514" s="35" t="str">
        <f t="shared" si="1039"/>
        <v>0.3-0.4</v>
      </c>
      <c r="AK2514" s="36" t="str">
        <f t="shared" si="1031"/>
        <v>17-18</v>
      </c>
      <c r="AL2514" s="36" t="str">
        <f t="shared" si="1032"/>
        <v>Mar</v>
      </c>
      <c r="AM2514" s="35" t="str">
        <f t="shared" si="1033"/>
        <v>275-285</v>
      </c>
      <c r="AN2514" s="36" t="str">
        <f t="shared" si="1034"/>
        <v>LWS-LTI</v>
      </c>
    </row>
    <row r="2515" spans="5:40" x14ac:dyDescent="0.3">
      <c r="E2515" s="12">
        <v>40991.722222222219</v>
      </c>
      <c r="F2515" s="16">
        <v>7.3</v>
      </c>
      <c r="G2515" s="16">
        <v>592.09002494812057</v>
      </c>
      <c r="H2515" s="29">
        <v>1.1978296141549973</v>
      </c>
      <c r="I2515" s="26">
        <v>279.60000000000002</v>
      </c>
      <c r="J2515" s="30">
        <v>0.11917808219178082</v>
      </c>
      <c r="K2515" s="31">
        <v>0.24417593647974675</v>
      </c>
      <c r="L2515" s="111">
        <f t="shared" si="1014"/>
        <v>0.5</v>
      </c>
      <c r="M2515" s="112">
        <f t="shared" si="1015"/>
        <v>0.12</v>
      </c>
      <c r="N2515" s="112" t="b">
        <f t="shared" si="1016"/>
        <v>1</v>
      </c>
      <c r="O2515" s="112" t="b">
        <f t="shared" si="1017"/>
        <v>1</v>
      </c>
      <c r="P2515" s="113">
        <f t="shared" si="1018"/>
        <v>5</v>
      </c>
      <c r="Q2515" s="113">
        <f t="shared" si="1019"/>
        <v>14</v>
      </c>
      <c r="R2515" s="114" t="str">
        <f t="shared" si="1035"/>
        <v>0.5-0.12</v>
      </c>
      <c r="S2515" s="127">
        <f t="shared" si="1020"/>
        <v>-3.7124310330351562E-3</v>
      </c>
      <c r="T2515" s="112" t="b">
        <f t="shared" si="1021"/>
        <v>1</v>
      </c>
      <c r="U2515" s="22">
        <f t="shared" si="1022"/>
        <v>7.2456248779614603</v>
      </c>
      <c r="V2515" s="22">
        <f t="shared" si="1023"/>
        <v>0.4778846578494122</v>
      </c>
      <c r="W2515" s="81">
        <f t="shared" si="1024"/>
        <v>8</v>
      </c>
      <c r="X2515" s="22">
        <f t="shared" si="1025"/>
        <v>0.23199366008176131</v>
      </c>
      <c r="Y2515" s="3">
        <f>IF(U2515&gt;'Power Curve'!$C$37,0,INDEX(Ci,$W2515,1)*POWER(1-X2515,3)+INDEX(Ci,$W2515,2)*3*X2515*POWER(1-X2515,2)+INDEX(Ci,$W2515,3)*3*POWER(X2515,2)*(1-X2515)+INDEX(Ci,$W2515,4)*POWER(X2515,3))</f>
        <v>661.19871552313759</v>
      </c>
      <c r="Z2515" s="3">
        <f t="shared" si="1026"/>
        <v>658.74406089262652</v>
      </c>
      <c r="AA2515" s="3">
        <f t="shared" si="1027"/>
        <v>592.09002494812057</v>
      </c>
      <c r="AB2515" s="3">
        <f t="shared" si="1036"/>
        <v>66.654035944505949</v>
      </c>
      <c r="AC2515" s="3">
        <f t="shared" si="1037"/>
        <v>66.654035944505949</v>
      </c>
      <c r="AE2515" s="34">
        <f t="shared" si="1028"/>
        <v>7</v>
      </c>
      <c r="AF2515" s="73" t="b">
        <f>COUNTIF('Power Curve'!$D$2:$D$31,AE2515)&gt;0</f>
        <v>1</v>
      </c>
      <c r="AG2515" s="73" t="b">
        <f t="shared" si="1029"/>
        <v>0</v>
      </c>
      <c r="AH2515" s="73" t="b">
        <f t="shared" si="1038"/>
        <v>1</v>
      </c>
      <c r="AI2515" s="34" t="str">
        <f t="shared" si="1030"/>
        <v>Inner</v>
      </c>
      <c r="AJ2515" s="35" t="str">
        <f t="shared" si="1039"/>
        <v>0.4-0.5</v>
      </c>
      <c r="AK2515" s="36" t="str">
        <f t="shared" si="1031"/>
        <v>17-18</v>
      </c>
      <c r="AL2515" s="36" t="str">
        <f t="shared" si="1032"/>
        <v>Mar</v>
      </c>
      <c r="AM2515" s="35" t="str">
        <f t="shared" si="1033"/>
        <v>275-285</v>
      </c>
      <c r="AN2515" s="36" t="str">
        <f t="shared" si="1034"/>
        <v>Inner-TI</v>
      </c>
    </row>
    <row r="2516" spans="5:40" x14ac:dyDescent="0.3">
      <c r="E2516" s="12">
        <v>40991.729166666664</v>
      </c>
      <c r="F2516" s="16">
        <v>7.61</v>
      </c>
      <c r="G2516" s="16">
        <v>847.19998931884766</v>
      </c>
      <c r="H2516" s="29">
        <v>1.1982652678738364</v>
      </c>
      <c r="I2516" s="26">
        <v>282.2</v>
      </c>
      <c r="J2516" s="30">
        <v>0.11957950065703023</v>
      </c>
      <c r="K2516" s="31">
        <v>0.23134423805355858</v>
      </c>
      <c r="L2516" s="111">
        <f t="shared" si="1014"/>
        <v>0.5</v>
      </c>
      <c r="M2516" s="112">
        <f t="shared" si="1015"/>
        <v>0.12</v>
      </c>
      <c r="N2516" s="112" t="b">
        <f t="shared" si="1016"/>
        <v>1</v>
      </c>
      <c r="O2516" s="112" t="b">
        <f t="shared" si="1017"/>
        <v>1</v>
      </c>
      <c r="P2516" s="113">
        <f t="shared" si="1018"/>
        <v>5</v>
      </c>
      <c r="Q2516" s="113">
        <f t="shared" si="1019"/>
        <v>14</v>
      </c>
      <c r="R2516" s="114" t="str">
        <f t="shared" si="1035"/>
        <v>0.5-0.12</v>
      </c>
      <c r="S2516" s="127">
        <f t="shared" si="1020"/>
        <v>-3.7124310330351562E-3</v>
      </c>
      <c r="T2516" s="112" t="b">
        <f t="shared" si="1021"/>
        <v>1</v>
      </c>
      <c r="U2516" s="22">
        <f t="shared" si="1022"/>
        <v>7.5542314065853775</v>
      </c>
      <c r="V2516" s="22">
        <f t="shared" si="1023"/>
        <v>0.5255807916659847</v>
      </c>
      <c r="W2516" s="81">
        <f t="shared" si="1024"/>
        <v>8</v>
      </c>
      <c r="X2516" s="22">
        <f t="shared" si="1025"/>
        <v>0.54260031806347198</v>
      </c>
      <c r="Y2516" s="3">
        <f>IF(U2516&gt;'Power Curve'!$C$37,0,INDEX(Ci,$W2516,1)*POWER(1-X2516,3)+INDEX(Ci,$W2516,2)*3*X2516*POWER(1-X2516,2)+INDEX(Ci,$W2516,3)*3*POWER(X2516,2)*(1-X2516)+INDEX(Ci,$W2516,4)*POWER(X2516,3))</f>
        <v>747.36243136303995</v>
      </c>
      <c r="Z2516" s="3">
        <f t="shared" si="1026"/>
        <v>744.58789987992316</v>
      </c>
      <c r="AA2516" s="3">
        <f t="shared" si="1027"/>
        <v>847.19998931884766</v>
      </c>
      <c r="AB2516" s="3">
        <f t="shared" si="1036"/>
        <v>-102.6120894389245</v>
      </c>
      <c r="AC2516" s="3">
        <f t="shared" si="1037"/>
        <v>102.6120894389245</v>
      </c>
      <c r="AE2516" s="34">
        <f t="shared" si="1028"/>
        <v>8</v>
      </c>
      <c r="AF2516" s="73" t="b">
        <f>COUNTIF('Power Curve'!$D$2:$D$31,AE2516)&gt;0</f>
        <v>1</v>
      </c>
      <c r="AG2516" s="73" t="b">
        <f t="shared" si="1029"/>
        <v>0</v>
      </c>
      <c r="AH2516" s="73" t="b">
        <f t="shared" si="1038"/>
        <v>1</v>
      </c>
      <c r="AI2516" s="34" t="str">
        <f t="shared" si="1030"/>
        <v>Inner</v>
      </c>
      <c r="AJ2516" s="35" t="str">
        <f t="shared" si="1039"/>
        <v>0.5-0.6</v>
      </c>
      <c r="AK2516" s="36" t="str">
        <f t="shared" si="1031"/>
        <v>17-18</v>
      </c>
      <c r="AL2516" s="36" t="str">
        <f t="shared" si="1032"/>
        <v>Mar</v>
      </c>
      <c r="AM2516" s="35" t="str">
        <f t="shared" si="1033"/>
        <v>275-285</v>
      </c>
      <c r="AN2516" s="36" t="str">
        <f t="shared" si="1034"/>
        <v>Inner-TI</v>
      </c>
    </row>
    <row r="2517" spans="5:40" x14ac:dyDescent="0.3">
      <c r="E2517" s="12">
        <v>40991.736111111109</v>
      </c>
      <c r="F2517" s="16">
        <v>7.7</v>
      </c>
      <c r="G2517" s="16">
        <v>642.2999732494352</v>
      </c>
      <c r="H2517" s="29">
        <v>1.198526811936933</v>
      </c>
      <c r="I2517" s="26">
        <v>287.10000000000002</v>
      </c>
      <c r="J2517" s="30">
        <v>0.10649350649350649</v>
      </c>
      <c r="K2517" s="31">
        <v>0.25129608782490021</v>
      </c>
      <c r="L2517" s="111">
        <f t="shared" si="1014"/>
        <v>0.5</v>
      </c>
      <c r="M2517" s="112">
        <f t="shared" si="1015"/>
        <v>0.11</v>
      </c>
      <c r="N2517" s="112" t="b">
        <f t="shared" si="1016"/>
        <v>1</v>
      </c>
      <c r="O2517" s="112" t="b">
        <f t="shared" si="1017"/>
        <v>1</v>
      </c>
      <c r="P2517" s="113">
        <f t="shared" si="1018"/>
        <v>5</v>
      </c>
      <c r="Q2517" s="113">
        <f t="shared" si="1019"/>
        <v>15</v>
      </c>
      <c r="R2517" s="114" t="str">
        <f t="shared" si="1035"/>
        <v>0.5-0.11</v>
      </c>
      <c r="S2517" s="127">
        <f t="shared" si="1020"/>
        <v>-1.6291054077775705E-2</v>
      </c>
      <c r="T2517" s="112" t="b">
        <f t="shared" si="1021"/>
        <v>1</v>
      </c>
      <c r="U2517" s="22">
        <f t="shared" si="1022"/>
        <v>7.6441279344562814</v>
      </c>
      <c r="V2517" s="22">
        <f t="shared" si="1023"/>
        <v>0.53947458983705665</v>
      </c>
      <c r="W2517" s="81">
        <f t="shared" si="1024"/>
        <v>8</v>
      </c>
      <c r="X2517" s="22">
        <f t="shared" si="1025"/>
        <v>0.6330794800262729</v>
      </c>
      <c r="Y2517" s="3">
        <f>IF(U2517&gt;'Power Curve'!$C$37,0,INDEX(Ci,$W2517,1)*POWER(1-X2517,3)+INDEX(Ci,$W2517,2)*3*X2517*POWER(1-X2517,2)+INDEX(Ci,$W2517,3)*3*POWER(X2517,2)*(1-X2517)+INDEX(Ci,$W2517,4)*POWER(X2517,3))</f>
        <v>773.25474393685033</v>
      </c>
      <c r="Z2517" s="3">
        <f t="shared" si="1026"/>
        <v>760.65760908747848</v>
      </c>
      <c r="AA2517" s="3">
        <f t="shared" si="1027"/>
        <v>642.2999732494352</v>
      </c>
      <c r="AB2517" s="3">
        <f t="shared" si="1036"/>
        <v>118.35763583804328</v>
      </c>
      <c r="AC2517" s="3">
        <f t="shared" si="1037"/>
        <v>118.35763583804328</v>
      </c>
      <c r="AE2517" s="34">
        <f t="shared" si="1028"/>
        <v>8</v>
      </c>
      <c r="AF2517" s="73" t="b">
        <f>COUNTIF('Power Curve'!$D$2:$D$31,AE2517)&gt;0</f>
        <v>1</v>
      </c>
      <c r="AG2517" s="73" t="b">
        <f t="shared" si="1029"/>
        <v>0</v>
      </c>
      <c r="AH2517" s="73" t="b">
        <f t="shared" si="1038"/>
        <v>1</v>
      </c>
      <c r="AI2517" s="34" t="str">
        <f t="shared" si="1030"/>
        <v>Inner</v>
      </c>
      <c r="AJ2517" s="35" t="str">
        <f t="shared" si="1039"/>
        <v>0.5-0.6</v>
      </c>
      <c r="AK2517" s="36" t="str">
        <f t="shared" si="1031"/>
        <v>17-18</v>
      </c>
      <c r="AL2517" s="36" t="str">
        <f t="shared" si="1032"/>
        <v>Mar</v>
      </c>
      <c r="AM2517" s="35" t="str">
        <f t="shared" si="1033"/>
        <v>285-295</v>
      </c>
      <c r="AN2517" s="36" t="str">
        <f t="shared" si="1034"/>
        <v>Inner-TI</v>
      </c>
    </row>
    <row r="2518" spans="5:40" x14ac:dyDescent="0.3">
      <c r="E2518" s="12">
        <v>40991.743055555555</v>
      </c>
      <c r="F2518" s="16">
        <v>7.42</v>
      </c>
      <c r="G2518" s="16">
        <v>527.54999923706055</v>
      </c>
      <c r="H2518" s="29">
        <v>1.1987884707188172</v>
      </c>
      <c r="I2518" s="26">
        <v>284.3</v>
      </c>
      <c r="J2518" s="30">
        <v>8.7601078167115903E-2</v>
      </c>
      <c r="K2518" s="31">
        <v>0.28334208502521352</v>
      </c>
      <c r="L2518" s="111">
        <f t="shared" si="1014"/>
        <v>0.5</v>
      </c>
      <c r="M2518" s="112">
        <f t="shared" si="1015"/>
        <v>0.09</v>
      </c>
      <c r="N2518" s="112" t="b">
        <f t="shared" si="1016"/>
        <v>1</v>
      </c>
      <c r="O2518" s="112" t="b">
        <f t="shared" si="1017"/>
        <v>1</v>
      </c>
      <c r="P2518" s="113">
        <f t="shared" si="1018"/>
        <v>5</v>
      </c>
      <c r="Q2518" s="113">
        <f t="shared" si="1019"/>
        <v>17</v>
      </c>
      <c r="R2518" s="114" t="str">
        <f t="shared" si="1035"/>
        <v>0.5-0.09</v>
      </c>
      <c r="S2518" s="127">
        <f t="shared" si="1020"/>
        <v>-1.9098901849401599E-2</v>
      </c>
      <c r="T2518" s="112" t="b">
        <f t="shared" si="1021"/>
        <v>1</v>
      </c>
      <c r="U2518" s="22">
        <f t="shared" si="1022"/>
        <v>7.3666956595586228</v>
      </c>
      <c r="V2518" s="22">
        <f t="shared" si="1023"/>
        <v>0.49659653742656945</v>
      </c>
      <c r="W2518" s="81">
        <f t="shared" si="1024"/>
        <v>8</v>
      </c>
      <c r="X2518" s="22">
        <f t="shared" si="1025"/>
        <v>0.35384912120506118</v>
      </c>
      <c r="Y2518" s="3">
        <f>IF(U2518&gt;'Power Curve'!$C$37,0,INDEX(Ci,$W2518,1)*POWER(1-X2518,3)+INDEX(Ci,$W2518,2)*3*X2518*POWER(1-X2518,2)+INDEX(Ci,$W2518,3)*3*POWER(X2518,2)*(1-X2518)+INDEX(Ci,$W2518,4)*POWER(X2518,3))</f>
        <v>694.4406117475454</v>
      </c>
      <c r="Z2518" s="3">
        <f t="shared" si="1026"/>
        <v>681.17755866354071</v>
      </c>
      <c r="AA2518" s="3">
        <f t="shared" si="1027"/>
        <v>527.54999923706055</v>
      </c>
      <c r="AB2518" s="3">
        <f t="shared" si="1036"/>
        <v>153.62755942648016</v>
      </c>
      <c r="AC2518" s="3">
        <f t="shared" si="1037"/>
        <v>153.62755942648016</v>
      </c>
      <c r="AE2518" s="34">
        <f t="shared" si="1028"/>
        <v>7</v>
      </c>
      <c r="AF2518" s="73" t="b">
        <f>COUNTIF('Power Curve'!$D$2:$D$31,AE2518)&gt;0</f>
        <v>1</v>
      </c>
      <c r="AG2518" s="73" t="b">
        <f t="shared" si="1029"/>
        <v>0</v>
      </c>
      <c r="AH2518" s="73" t="b">
        <f t="shared" si="1038"/>
        <v>1</v>
      </c>
      <c r="AI2518" s="34" t="str">
        <f t="shared" si="1030"/>
        <v>Outer</v>
      </c>
      <c r="AJ2518" s="35" t="str">
        <f t="shared" si="1039"/>
        <v>0.4-0.5</v>
      </c>
      <c r="AK2518" s="36" t="str">
        <f t="shared" si="1031"/>
        <v>17-18</v>
      </c>
      <c r="AL2518" s="36" t="str">
        <f t="shared" si="1032"/>
        <v>Mar</v>
      </c>
      <c r="AM2518" s="35" t="str">
        <f t="shared" si="1033"/>
        <v>275-285</v>
      </c>
      <c r="AN2518" s="36" t="str">
        <f t="shared" si="1034"/>
        <v>LWS-LTI</v>
      </c>
    </row>
    <row r="2519" spans="5:40" x14ac:dyDescent="0.3">
      <c r="E2519" s="12">
        <v>40991.75</v>
      </c>
      <c r="F2519" s="16">
        <v>7.71</v>
      </c>
      <c r="G2519" s="16">
        <v>756.74998092651367</v>
      </c>
      <c r="H2519" s="29">
        <v>1.1981781113646093</v>
      </c>
      <c r="I2519" s="26">
        <v>279.7</v>
      </c>
      <c r="J2519" s="30">
        <v>8.3009079118028531E-2</v>
      </c>
      <c r="K2519" s="31">
        <v>0.25669855780550138</v>
      </c>
      <c r="L2519" s="111">
        <f t="shared" si="1014"/>
        <v>0.5</v>
      </c>
      <c r="M2519" s="112">
        <f t="shared" si="1015"/>
        <v>0.08</v>
      </c>
      <c r="N2519" s="112" t="b">
        <f t="shared" si="1016"/>
        <v>1</v>
      </c>
      <c r="O2519" s="112" t="b">
        <f t="shared" si="1017"/>
        <v>1</v>
      </c>
      <c r="P2519" s="113">
        <f t="shared" si="1018"/>
        <v>5</v>
      </c>
      <c r="Q2519" s="113">
        <f t="shared" si="1019"/>
        <v>18</v>
      </c>
      <c r="R2519" s="114" t="str">
        <f t="shared" si="1035"/>
        <v>0.5-0.08</v>
      </c>
      <c r="S2519" s="127">
        <f t="shared" si="1020"/>
        <v>-2.3595533189971072E-2</v>
      </c>
      <c r="T2519" s="112" t="b">
        <f t="shared" si="1021"/>
        <v>1</v>
      </c>
      <c r="U2519" s="22">
        <f t="shared" si="1022"/>
        <v>7.6533130085272107</v>
      </c>
      <c r="V2519" s="22">
        <f t="shared" si="1023"/>
        <v>0.54089417264353734</v>
      </c>
      <c r="W2519" s="81">
        <f t="shared" si="1024"/>
        <v>8</v>
      </c>
      <c r="X2519" s="22">
        <f t="shared" si="1025"/>
        <v>0.64232408406367669</v>
      </c>
      <c r="Y2519" s="3">
        <f>IF(U2519&gt;'Power Curve'!$C$37,0,INDEX(Ci,$W2519,1)*POWER(1-X2519,3)+INDEX(Ci,$W2519,2)*3*X2519*POWER(1-X2519,2)+INDEX(Ci,$W2519,3)*3*POWER(X2519,2)*(1-X2519)+INDEX(Ci,$W2519,4)*POWER(X2519,3))</f>
        <v>775.91694338081265</v>
      </c>
      <c r="Z2519" s="3">
        <f t="shared" si="1026"/>
        <v>757.60876939060972</v>
      </c>
      <c r="AA2519" s="3">
        <f t="shared" si="1027"/>
        <v>756.74998092651367</v>
      </c>
      <c r="AB2519" s="3">
        <f t="shared" si="1036"/>
        <v>0.85878846409605103</v>
      </c>
      <c r="AC2519" s="3">
        <f t="shared" si="1037"/>
        <v>0.85878846409605103</v>
      </c>
      <c r="AE2519" s="34">
        <f t="shared" si="1028"/>
        <v>8</v>
      </c>
      <c r="AF2519" s="73" t="b">
        <f>COUNTIF('Power Curve'!$D$2:$D$31,AE2519)&gt;0</f>
        <v>1</v>
      </c>
      <c r="AG2519" s="73" t="b">
        <f t="shared" si="1029"/>
        <v>0</v>
      </c>
      <c r="AH2519" s="73" t="b">
        <f t="shared" si="1038"/>
        <v>1</v>
      </c>
      <c r="AI2519" s="34" t="str">
        <f t="shared" si="1030"/>
        <v>Outer</v>
      </c>
      <c r="AJ2519" s="35" t="str">
        <f t="shared" si="1039"/>
        <v>0.5-0.6</v>
      </c>
      <c r="AK2519" s="36" t="str">
        <f t="shared" si="1031"/>
        <v>18-19</v>
      </c>
      <c r="AL2519" s="36" t="str">
        <f t="shared" si="1032"/>
        <v>Mar</v>
      </c>
      <c r="AM2519" s="35" t="str">
        <f t="shared" si="1033"/>
        <v>275-285</v>
      </c>
      <c r="AN2519" s="36" t="str">
        <f t="shared" si="1034"/>
        <v>HWS-LTI</v>
      </c>
    </row>
    <row r="2520" spans="5:40" x14ac:dyDescent="0.3">
      <c r="E2520" s="12">
        <v>40991.756944444445</v>
      </c>
      <c r="F2520" s="16">
        <v>7.47</v>
      </c>
      <c r="G2520" s="16">
        <v>597.89999961853027</v>
      </c>
      <c r="H2520" s="29">
        <v>1.1978731652192747</v>
      </c>
      <c r="I2520" s="26">
        <v>277</v>
      </c>
      <c r="J2520" s="30">
        <v>9.5046854082998664E-2</v>
      </c>
      <c r="K2520" s="31">
        <v>0.27990298199013164</v>
      </c>
      <c r="L2520" s="111">
        <f t="shared" si="1014"/>
        <v>0.5</v>
      </c>
      <c r="M2520" s="112">
        <f t="shared" si="1015"/>
        <v>9.9999999999999992E-2</v>
      </c>
      <c r="N2520" s="112" t="b">
        <f t="shared" si="1016"/>
        <v>1</v>
      </c>
      <c r="O2520" s="112" t="b">
        <f t="shared" si="1017"/>
        <v>1</v>
      </c>
      <c r="P2520" s="113">
        <f t="shared" si="1018"/>
        <v>5</v>
      </c>
      <c r="Q2520" s="113">
        <f t="shared" si="1019"/>
        <v>16</v>
      </c>
      <c r="R2520" s="114" t="str">
        <f t="shared" si="1035"/>
        <v>0.5-0.1</v>
      </c>
      <c r="S2520" s="127">
        <f t="shared" si="1020"/>
        <v>-1.2082008028820396E-2</v>
      </c>
      <c r="T2520" s="112" t="b">
        <f t="shared" si="1021"/>
        <v>1</v>
      </c>
      <c r="U2520" s="22">
        <f t="shared" si="1022"/>
        <v>7.4144484647646678</v>
      </c>
      <c r="V2520" s="22">
        <f t="shared" si="1023"/>
        <v>0.503976887406138</v>
      </c>
      <c r="W2520" s="81">
        <f t="shared" si="1024"/>
        <v>8</v>
      </c>
      <c r="X2520" s="22">
        <f t="shared" si="1025"/>
        <v>0.40191142014746839</v>
      </c>
      <c r="Y2520" s="3">
        <f>IF(U2520&gt;'Power Curve'!$C$37,0,INDEX(Ci,$W2520,1)*POWER(1-X2520,3)+INDEX(Ci,$W2520,2)*3*X2520*POWER(1-X2520,2)+INDEX(Ci,$W2520,3)*3*POWER(X2520,2)*(1-X2520)+INDEX(Ci,$W2520,4)*POWER(X2520,3))</f>
        <v>707.76173835735472</v>
      </c>
      <c r="Z2520" s="3">
        <f t="shared" si="1026"/>
        <v>699.21055535202925</v>
      </c>
      <c r="AA2520" s="3">
        <f t="shared" si="1027"/>
        <v>597.89999961853027</v>
      </c>
      <c r="AB2520" s="3">
        <f t="shared" si="1036"/>
        <v>101.31055573349897</v>
      </c>
      <c r="AC2520" s="3">
        <f t="shared" si="1037"/>
        <v>101.31055573349897</v>
      </c>
      <c r="AE2520" s="34">
        <f t="shared" si="1028"/>
        <v>7</v>
      </c>
      <c r="AF2520" s="73" t="b">
        <f>COUNTIF('Power Curve'!$D$2:$D$31,AE2520)&gt;0</f>
        <v>1</v>
      </c>
      <c r="AG2520" s="73" t="b">
        <f t="shared" si="1029"/>
        <v>0</v>
      </c>
      <c r="AH2520" s="73" t="b">
        <f t="shared" si="1038"/>
        <v>1</v>
      </c>
      <c r="AI2520" s="34" t="str">
        <f t="shared" si="1030"/>
        <v>Outer</v>
      </c>
      <c r="AJ2520" s="35" t="str">
        <f t="shared" si="1039"/>
        <v>0.5-0.6</v>
      </c>
      <c r="AK2520" s="36" t="str">
        <f t="shared" si="1031"/>
        <v>18-19</v>
      </c>
      <c r="AL2520" s="36" t="str">
        <f t="shared" si="1032"/>
        <v>Mar</v>
      </c>
      <c r="AM2520" s="35" t="str">
        <f t="shared" si="1033"/>
        <v>275-285</v>
      </c>
      <c r="AN2520" s="36" t="str">
        <f t="shared" si="1034"/>
        <v>HWS-LTI</v>
      </c>
    </row>
    <row r="2521" spans="5:40" x14ac:dyDescent="0.3">
      <c r="E2521" s="12">
        <v>40991.763888888891</v>
      </c>
      <c r="F2521" s="16">
        <v>7</v>
      </c>
      <c r="G2521" s="16">
        <v>639.79002189636208</v>
      </c>
      <c r="H2521" s="29">
        <v>1.1980474011498543</v>
      </c>
      <c r="I2521" s="26">
        <v>278.7</v>
      </c>
      <c r="J2521" s="30">
        <v>0.12571428571428572</v>
      </c>
      <c r="K2521" s="31">
        <v>0.28269534566430338</v>
      </c>
      <c r="L2521" s="111">
        <f t="shared" si="1014"/>
        <v>0.4</v>
      </c>
      <c r="M2521" s="112">
        <f t="shared" si="1015"/>
        <v>0.13</v>
      </c>
      <c r="N2521" s="112" t="b">
        <f t="shared" si="1016"/>
        <v>1</v>
      </c>
      <c r="O2521" s="112" t="b">
        <f t="shared" si="1017"/>
        <v>1</v>
      </c>
      <c r="P2521" s="113">
        <f t="shared" si="1018"/>
        <v>4</v>
      </c>
      <c r="Q2521" s="113">
        <f t="shared" si="1019"/>
        <v>13</v>
      </c>
      <c r="R2521" s="114" t="str">
        <f t="shared" si="1035"/>
        <v>0.4-0.13</v>
      </c>
      <c r="S2521" s="127">
        <f t="shared" si="1020"/>
        <v>1.1783103696728841E-2</v>
      </c>
      <c r="T2521" s="112" t="b">
        <f t="shared" si="1021"/>
        <v>1</v>
      </c>
      <c r="U2521" s="22">
        <f t="shared" si="1022"/>
        <v>6.9482805284909519</v>
      </c>
      <c r="V2521" s="22">
        <f t="shared" si="1023"/>
        <v>0.4319291301255313</v>
      </c>
      <c r="W2521" s="81">
        <f t="shared" si="1024"/>
        <v>7</v>
      </c>
      <c r="X2521" s="22">
        <f t="shared" si="1025"/>
        <v>0.93204937674199007</v>
      </c>
      <c r="Y2521" s="3">
        <f>IF(U2521&gt;'Power Curve'!$C$37,0,INDEX(Ci,$W2521,1)*POWER(1-X2521,3)+INDEX(Ci,$W2521,2)*3*X2521*POWER(1-X2521,2)+INDEX(Ci,$W2521,3)*3*POWER(X2521,2)*(1-X2521)+INDEX(Ci,$W2521,4)*POWER(X2521,3))</f>
        <v>583.16773792301251</v>
      </c>
      <c r="Z2521" s="3">
        <f t="shared" si="1026"/>
        <v>590.03926385154614</v>
      </c>
      <c r="AA2521" s="3">
        <f t="shared" si="1027"/>
        <v>639.79002189636208</v>
      </c>
      <c r="AB2521" s="3">
        <f t="shared" si="1036"/>
        <v>-49.750758044815939</v>
      </c>
      <c r="AC2521" s="3">
        <f t="shared" si="1037"/>
        <v>49.750758044815939</v>
      </c>
      <c r="AE2521" s="34">
        <f t="shared" si="1028"/>
        <v>7</v>
      </c>
      <c r="AF2521" s="73" t="b">
        <f>COUNTIF('Power Curve'!$D$2:$D$31,AE2521)&gt;0</f>
        <v>1</v>
      </c>
      <c r="AG2521" s="73" t="b">
        <f t="shared" si="1029"/>
        <v>0</v>
      </c>
      <c r="AH2521" s="73" t="b">
        <f t="shared" si="1038"/>
        <v>1</v>
      </c>
      <c r="AI2521" s="34" t="str">
        <f t="shared" si="1030"/>
        <v>Inner</v>
      </c>
      <c r="AJ2521" s="35" t="str">
        <f t="shared" si="1039"/>
        <v>0.4-0.5</v>
      </c>
      <c r="AK2521" s="36" t="str">
        <f t="shared" si="1031"/>
        <v>18-19</v>
      </c>
      <c r="AL2521" s="36" t="str">
        <f t="shared" si="1032"/>
        <v>Mar</v>
      </c>
      <c r="AM2521" s="35" t="str">
        <f t="shared" si="1033"/>
        <v>275-285</v>
      </c>
      <c r="AN2521" s="36" t="str">
        <f t="shared" si="1034"/>
        <v>Inner-TI</v>
      </c>
    </row>
    <row r="2522" spans="5:40" x14ac:dyDescent="0.3">
      <c r="E2522" s="12">
        <v>40991.770833333336</v>
      </c>
      <c r="F2522" s="16">
        <v>7.25</v>
      </c>
      <c r="G2522" s="16">
        <v>662.05998802185081</v>
      </c>
      <c r="H2522" s="29">
        <v>1.1984396178975039</v>
      </c>
      <c r="I2522" s="26">
        <v>279.2</v>
      </c>
      <c r="J2522" s="30">
        <v>0.11172413793103449</v>
      </c>
      <c r="K2522" s="31">
        <v>0.21358238125562448</v>
      </c>
      <c r="L2522" s="111">
        <f t="shared" si="1014"/>
        <v>0.5</v>
      </c>
      <c r="M2522" s="112">
        <f t="shared" si="1015"/>
        <v>0.11</v>
      </c>
      <c r="N2522" s="112" t="b">
        <f t="shared" si="1016"/>
        <v>1</v>
      </c>
      <c r="O2522" s="112" t="b">
        <f t="shared" si="1017"/>
        <v>1</v>
      </c>
      <c r="P2522" s="113">
        <f t="shared" si="1018"/>
        <v>5</v>
      </c>
      <c r="Q2522" s="113">
        <f t="shared" si="1019"/>
        <v>15</v>
      </c>
      <c r="R2522" s="114" t="str">
        <f t="shared" si="1035"/>
        <v>0.5-0.11</v>
      </c>
      <c r="S2522" s="127">
        <f t="shared" si="1020"/>
        <v>-1.6291054077775705E-2</v>
      </c>
      <c r="T2522" s="112" t="b">
        <f t="shared" si="1021"/>
        <v>1</v>
      </c>
      <c r="U2522" s="22">
        <f t="shared" si="1022"/>
        <v>7.1972186415926362</v>
      </c>
      <c r="V2522" s="22">
        <f t="shared" si="1023"/>
        <v>0.47040331797724871</v>
      </c>
      <c r="W2522" s="81">
        <f t="shared" si="1024"/>
        <v>8</v>
      </c>
      <c r="X2522" s="22">
        <f t="shared" si="1025"/>
        <v>0.18327369498239718</v>
      </c>
      <c r="Y2522" s="3">
        <f>IF(U2522&gt;'Power Curve'!$C$37,0,INDEX(Ci,$W2522,1)*POWER(1-X2522,3)+INDEX(Ci,$W2522,2)*3*X2522*POWER(1-X2522,2)+INDEX(Ci,$W2522,3)*3*POWER(X2522,2)*(1-X2522)+INDEX(Ci,$W2522,4)*POWER(X2522,3))</f>
        <v>648.13818327698141</v>
      </c>
      <c r="Z2522" s="3">
        <f t="shared" si="1026"/>
        <v>637.57932908334476</v>
      </c>
      <c r="AA2522" s="3">
        <f t="shared" si="1027"/>
        <v>662.05998802185081</v>
      </c>
      <c r="AB2522" s="3">
        <f t="shared" si="1036"/>
        <v>-24.480658938506053</v>
      </c>
      <c r="AC2522" s="3">
        <f t="shared" si="1037"/>
        <v>24.480658938506053</v>
      </c>
      <c r="AE2522" s="34">
        <f t="shared" si="1028"/>
        <v>7</v>
      </c>
      <c r="AF2522" s="73" t="b">
        <f>COUNTIF('Power Curve'!$D$2:$D$31,AE2522)&gt;0</f>
        <v>1</v>
      </c>
      <c r="AG2522" s="73" t="b">
        <f t="shared" si="1029"/>
        <v>0</v>
      </c>
      <c r="AH2522" s="73" t="b">
        <f t="shared" si="1038"/>
        <v>1</v>
      </c>
      <c r="AI2522" s="34" t="str">
        <f t="shared" si="1030"/>
        <v>Inner</v>
      </c>
      <c r="AJ2522" s="35" t="str">
        <f t="shared" si="1039"/>
        <v>0.4-0.5</v>
      </c>
      <c r="AK2522" s="36" t="str">
        <f t="shared" si="1031"/>
        <v>18-19</v>
      </c>
      <c r="AL2522" s="36" t="str">
        <f t="shared" si="1032"/>
        <v>Mar</v>
      </c>
      <c r="AM2522" s="35" t="str">
        <f t="shared" si="1033"/>
        <v>275-285</v>
      </c>
      <c r="AN2522" s="36" t="str">
        <f t="shared" si="1034"/>
        <v>Inner-TI</v>
      </c>
    </row>
    <row r="2523" spans="5:40" x14ac:dyDescent="0.3">
      <c r="E2523" s="12">
        <v>40991.777777777781</v>
      </c>
      <c r="F2523" s="16">
        <v>7.36</v>
      </c>
      <c r="G2523" s="16">
        <v>785.59002685546898</v>
      </c>
      <c r="H2523" s="29">
        <v>1.198526811936933</v>
      </c>
      <c r="I2523" s="26">
        <v>280.3</v>
      </c>
      <c r="J2523" s="30">
        <v>0.12228260869565218</v>
      </c>
      <c r="K2523" s="31">
        <v>0.17468392494342899</v>
      </c>
      <c r="L2523" s="111">
        <f t="shared" si="1014"/>
        <v>0.5</v>
      </c>
      <c r="M2523" s="112">
        <f t="shared" si="1015"/>
        <v>0.12</v>
      </c>
      <c r="N2523" s="112" t="b">
        <f t="shared" si="1016"/>
        <v>1</v>
      </c>
      <c r="O2523" s="112" t="b">
        <f t="shared" si="1017"/>
        <v>1</v>
      </c>
      <c r="P2523" s="113">
        <f t="shared" si="1018"/>
        <v>5</v>
      </c>
      <c r="Q2523" s="113">
        <f t="shared" si="1019"/>
        <v>14</v>
      </c>
      <c r="R2523" s="114" t="str">
        <f t="shared" si="1035"/>
        <v>0.5-0.12</v>
      </c>
      <c r="S2523" s="127">
        <f t="shared" si="1020"/>
        <v>-3.7124310330351562E-3</v>
      </c>
      <c r="T2523" s="112" t="b">
        <f t="shared" si="1021"/>
        <v>1</v>
      </c>
      <c r="U2523" s="22">
        <f t="shared" si="1022"/>
        <v>7.3065950126750954</v>
      </c>
      <c r="V2523" s="22">
        <f t="shared" si="1023"/>
        <v>0.48730778871149405</v>
      </c>
      <c r="W2523" s="81">
        <f t="shared" si="1024"/>
        <v>8</v>
      </c>
      <c r="X2523" s="22">
        <f t="shared" si="1025"/>
        <v>0.29335895220484309</v>
      </c>
      <c r="Y2523" s="3">
        <f>IF(U2523&gt;'Power Curve'!$C$37,0,INDEX(Ci,$W2523,1)*POWER(1-X2523,3)+INDEX(Ci,$W2523,2)*3*X2523*POWER(1-X2523,2)+INDEX(Ci,$W2523,3)*3*POWER(X2523,2)*(1-X2523)+INDEX(Ci,$W2523,4)*POWER(X2523,3))</f>
        <v>677.839962594849</v>
      </c>
      <c r="Z2523" s="3">
        <f t="shared" si="1026"/>
        <v>675.32352848228049</v>
      </c>
      <c r="AA2523" s="3">
        <f t="shared" si="1027"/>
        <v>785.59002685546898</v>
      </c>
      <c r="AB2523" s="3">
        <f t="shared" si="1036"/>
        <v>-110.26649837318848</v>
      </c>
      <c r="AC2523" s="3">
        <f t="shared" si="1037"/>
        <v>110.26649837318848</v>
      </c>
      <c r="AE2523" s="34">
        <f t="shared" si="1028"/>
        <v>7</v>
      </c>
      <c r="AF2523" s="73" t="b">
        <f>COUNTIF('Power Curve'!$D$2:$D$31,AE2523)&gt;0</f>
        <v>1</v>
      </c>
      <c r="AG2523" s="73" t="b">
        <f t="shared" si="1029"/>
        <v>0</v>
      </c>
      <c r="AH2523" s="73" t="b">
        <f t="shared" si="1038"/>
        <v>1</v>
      </c>
      <c r="AI2523" s="34" t="str">
        <f t="shared" si="1030"/>
        <v>Inner</v>
      </c>
      <c r="AJ2523" s="35" t="str">
        <f t="shared" si="1039"/>
        <v>0.4-0.5</v>
      </c>
      <c r="AK2523" s="36" t="str">
        <f t="shared" si="1031"/>
        <v>18-19</v>
      </c>
      <c r="AL2523" s="36" t="str">
        <f t="shared" si="1032"/>
        <v>Mar</v>
      </c>
      <c r="AM2523" s="35" t="str">
        <f t="shared" si="1033"/>
        <v>275-285</v>
      </c>
      <c r="AN2523" s="36" t="str">
        <f t="shared" si="1034"/>
        <v>Inner-TI</v>
      </c>
    </row>
    <row r="2524" spans="5:40" x14ac:dyDescent="0.3">
      <c r="E2524" s="12">
        <v>40991.784722222219</v>
      </c>
      <c r="F2524" s="16">
        <v>8.11</v>
      </c>
      <c r="G2524" s="16">
        <v>921.46000671386764</v>
      </c>
      <c r="H2524" s="29">
        <v>1.1979485178691116</v>
      </c>
      <c r="I2524" s="26">
        <v>280.39999999999998</v>
      </c>
      <c r="J2524" s="30">
        <v>0.11837237977805179</v>
      </c>
      <c r="K2524" s="31">
        <v>0.26010161714355551</v>
      </c>
      <c r="L2524" s="111">
        <f t="shared" si="1014"/>
        <v>0.6</v>
      </c>
      <c r="M2524" s="112">
        <f t="shared" si="1015"/>
        <v>0.12</v>
      </c>
      <c r="N2524" s="112" t="b">
        <f t="shared" si="1016"/>
        <v>1</v>
      </c>
      <c r="O2524" s="112" t="b">
        <f t="shared" si="1017"/>
        <v>1</v>
      </c>
      <c r="P2524" s="113">
        <f t="shared" si="1018"/>
        <v>6</v>
      </c>
      <c r="Q2524" s="113">
        <f t="shared" si="1019"/>
        <v>14</v>
      </c>
      <c r="R2524" s="114" t="str">
        <f t="shared" si="1035"/>
        <v>0.6-0.12</v>
      </c>
      <c r="S2524" s="127">
        <f t="shared" si="1020"/>
        <v>4.5001612482616585E-3</v>
      </c>
      <c r="T2524" s="112" t="b">
        <f t="shared" si="1021"/>
        <v>1</v>
      </c>
      <c r="U2524" s="22">
        <f t="shared" si="1022"/>
        <v>8.0498578153552227</v>
      </c>
      <c r="V2524" s="22">
        <f t="shared" si="1023"/>
        <v>0.60218145083260255</v>
      </c>
      <c r="W2524" s="81">
        <f t="shared" si="1024"/>
        <v>9</v>
      </c>
      <c r="X2524" s="22">
        <f t="shared" si="1025"/>
        <v>4.1153524657503403E-2</v>
      </c>
      <c r="Y2524" s="3">
        <f>IF(U2524&gt;'Power Curve'!$C$37,0,INDEX(Ci,$W2524,1)*POWER(1-X2524,3)+INDEX(Ci,$W2524,2)*3*X2524*POWER(1-X2524,2)+INDEX(Ci,$W2524,3)*3*POWER(X2524,2)*(1-X2524)+INDEX(Ci,$W2524,4)*POWER(X2524,3))</f>
        <v>893.08794377079562</v>
      </c>
      <c r="Z2524" s="3">
        <f t="shared" si="1026"/>
        <v>897.10698352664258</v>
      </c>
      <c r="AA2524" s="3">
        <f t="shared" si="1027"/>
        <v>921.46000671386764</v>
      </c>
      <c r="AB2524" s="3">
        <f t="shared" si="1036"/>
        <v>-24.353023187225062</v>
      </c>
      <c r="AC2524" s="3">
        <f t="shared" si="1037"/>
        <v>24.353023187225062</v>
      </c>
      <c r="AE2524" s="34">
        <f t="shared" si="1028"/>
        <v>8</v>
      </c>
      <c r="AF2524" s="73" t="b">
        <f>COUNTIF('Power Curve'!$D$2:$D$31,AE2524)&gt;0</f>
        <v>1</v>
      </c>
      <c r="AG2524" s="73" t="b">
        <f t="shared" si="1029"/>
        <v>0</v>
      </c>
      <c r="AH2524" s="73" t="b">
        <f t="shared" si="1038"/>
        <v>1</v>
      </c>
      <c r="AI2524" s="34" t="str">
        <f t="shared" si="1030"/>
        <v>Inner</v>
      </c>
      <c r="AJ2524" s="35" t="str">
        <f t="shared" si="1039"/>
        <v>0.6-0.7</v>
      </c>
      <c r="AK2524" s="36" t="str">
        <f t="shared" si="1031"/>
        <v>18-19</v>
      </c>
      <c r="AL2524" s="36" t="str">
        <f t="shared" si="1032"/>
        <v>Mar</v>
      </c>
      <c r="AM2524" s="35" t="str">
        <f t="shared" si="1033"/>
        <v>275-285</v>
      </c>
      <c r="AN2524" s="36" t="str">
        <f t="shared" si="1034"/>
        <v>Inner-TI</v>
      </c>
    </row>
    <row r="2525" spans="5:40" x14ac:dyDescent="0.3">
      <c r="E2525" s="12">
        <v>40991.791666666664</v>
      </c>
      <c r="F2525" s="16">
        <v>8.07</v>
      </c>
      <c r="G2525" s="16">
        <v>959.17997360229469</v>
      </c>
      <c r="H2525" s="29">
        <v>1.197544657433145</v>
      </c>
      <c r="I2525" s="26">
        <v>279</v>
      </c>
      <c r="J2525" s="30">
        <v>0.13630731102850063</v>
      </c>
      <c r="K2525" s="31">
        <v>0.18330228015012293</v>
      </c>
      <c r="L2525" s="111">
        <f t="shared" si="1014"/>
        <v>0.6</v>
      </c>
      <c r="M2525" s="112">
        <f t="shared" si="1015"/>
        <v>0.14000000000000001</v>
      </c>
      <c r="N2525" s="112" t="b">
        <f t="shared" si="1016"/>
        <v>1</v>
      </c>
      <c r="O2525" s="112" t="b">
        <f t="shared" si="1017"/>
        <v>1</v>
      </c>
      <c r="P2525" s="113">
        <f t="shared" si="1018"/>
        <v>6</v>
      </c>
      <c r="Q2525" s="113">
        <f t="shared" si="1019"/>
        <v>12</v>
      </c>
      <c r="R2525" s="114" t="str">
        <f t="shared" si="1035"/>
        <v>0.6-0.14</v>
      </c>
      <c r="S2525" s="127">
        <f t="shared" si="1020"/>
        <v>1.631392633888494E-2</v>
      </c>
      <c r="T2525" s="112" t="b">
        <f t="shared" si="1021"/>
        <v>1</v>
      </c>
      <c r="U2525" s="22">
        <f t="shared" si="1022"/>
        <v>8.0092542007548566</v>
      </c>
      <c r="V2525" s="22">
        <f t="shared" si="1023"/>
        <v>0.59590603130712749</v>
      </c>
      <c r="W2525" s="81">
        <f t="shared" si="1024"/>
        <v>9</v>
      </c>
      <c r="X2525" s="22">
        <f t="shared" si="1025"/>
        <v>5.6824801321741342E-4</v>
      </c>
      <c r="Y2525" s="3">
        <f>IF(U2525&gt;'Power Curve'!$C$37,0,INDEX(Ci,$W2525,1)*POWER(1-X2525,3)+INDEX(Ci,$W2525,2)*3*X2525*POWER(1-X2525,2)+INDEX(Ci,$W2525,3)*3*POWER(X2525,2)*(1-X2525)+INDEX(Ci,$W2525,4)*POWER(X2525,3))</f>
        <v>880.91330328466711</v>
      </c>
      <c r="Z2525" s="3">
        <f t="shared" si="1026"/>
        <v>895.28445802539704</v>
      </c>
      <c r="AA2525" s="3">
        <f t="shared" si="1027"/>
        <v>959.17997360229469</v>
      </c>
      <c r="AB2525" s="3">
        <f t="shared" si="1036"/>
        <v>-63.895515576897651</v>
      </c>
      <c r="AC2525" s="3">
        <f t="shared" si="1037"/>
        <v>63.895515576897651</v>
      </c>
      <c r="AE2525" s="34">
        <f t="shared" si="1028"/>
        <v>8</v>
      </c>
      <c r="AF2525" s="73" t="b">
        <f>COUNTIF('Power Curve'!$D$2:$D$31,AE2525)&gt;0</f>
        <v>1</v>
      </c>
      <c r="AG2525" s="73" t="b">
        <f t="shared" si="1029"/>
        <v>0</v>
      </c>
      <c r="AH2525" s="73" t="b">
        <f t="shared" si="1038"/>
        <v>1</v>
      </c>
      <c r="AI2525" s="34" t="str">
        <f t="shared" si="1030"/>
        <v>Inner</v>
      </c>
      <c r="AJ2525" s="35" t="str">
        <f t="shared" si="1039"/>
        <v>0.5-0.6</v>
      </c>
      <c r="AK2525" s="36" t="str">
        <f t="shared" si="1031"/>
        <v>19-20</v>
      </c>
      <c r="AL2525" s="36" t="str">
        <f t="shared" si="1032"/>
        <v>Mar</v>
      </c>
      <c r="AM2525" s="35" t="str">
        <f t="shared" si="1033"/>
        <v>275-285</v>
      </c>
      <c r="AN2525" s="36" t="str">
        <f t="shared" si="1034"/>
        <v>Inner-TI</v>
      </c>
    </row>
    <row r="2526" spans="5:40" x14ac:dyDescent="0.3">
      <c r="E2526" s="12">
        <v>40992.097222222219</v>
      </c>
      <c r="F2526" s="16">
        <v>14.47</v>
      </c>
      <c r="G2526" s="16">
        <v>1977.7099914550811</v>
      </c>
      <c r="H2526" s="29">
        <v>1.1902556824161403</v>
      </c>
      <c r="I2526" s="26">
        <v>265.5</v>
      </c>
      <c r="J2526" s="30">
        <v>8.4312370421561852E-2</v>
      </c>
      <c r="K2526" s="31">
        <v>0.20811300542175265</v>
      </c>
      <c r="L2526" s="111">
        <f t="shared" si="1014"/>
        <v>1.6</v>
      </c>
      <c r="M2526" s="112">
        <f t="shared" si="1015"/>
        <v>0.08</v>
      </c>
      <c r="N2526" s="112" t="b">
        <f t="shared" si="1016"/>
        <v>1</v>
      </c>
      <c r="O2526" s="112" t="b">
        <f t="shared" si="1017"/>
        <v>1</v>
      </c>
      <c r="P2526" s="113">
        <f t="shared" si="1018"/>
        <v>16</v>
      </c>
      <c r="Q2526" s="113">
        <f t="shared" si="1019"/>
        <v>18</v>
      </c>
      <c r="R2526" s="114" t="str">
        <f t="shared" si="1035"/>
        <v>1.6-0.08</v>
      </c>
      <c r="S2526" s="127">
        <f t="shared" si="1020"/>
        <v>1.0014011166315107E-3</v>
      </c>
      <c r="T2526" s="112" t="b">
        <f t="shared" si="1021"/>
        <v>1</v>
      </c>
      <c r="U2526" s="22">
        <f t="shared" si="1022"/>
        <v>14.33188306484395</v>
      </c>
      <c r="V2526" s="22">
        <f t="shared" si="1023"/>
        <v>1.5730887037502588</v>
      </c>
      <c r="W2526" s="81">
        <f t="shared" si="1024"/>
        <v>15</v>
      </c>
      <c r="X2526" s="22">
        <f t="shared" si="1025"/>
        <v>0.36134445856556485</v>
      </c>
      <c r="Y2526" s="3">
        <f>IF(U2526&gt;'Power Curve'!$C$37,0,INDEX(Ci,$W2526,1)*POWER(1-X2526,3)+INDEX(Ci,$W2526,2)*3*X2526*POWER(1-X2526,2)+INDEX(Ci,$W2526,3)*3*POWER(X2526,2)*(1-X2526)+INDEX(Ci,$W2526,4)*POWER(X2526,3))</f>
        <v>1976.8386454615968</v>
      </c>
      <c r="Z2526" s="3">
        <f t="shared" si="1026"/>
        <v>1978.8182538885624</v>
      </c>
      <c r="AA2526" s="3">
        <f t="shared" si="1027"/>
        <v>1977.7099914550811</v>
      </c>
      <c r="AB2526" s="3">
        <f t="shared" si="1036"/>
        <v>1.1082624334812863</v>
      </c>
      <c r="AC2526" s="3">
        <f t="shared" si="1037"/>
        <v>1.1082624334812863</v>
      </c>
      <c r="AE2526" s="34">
        <f t="shared" si="1028"/>
        <v>14</v>
      </c>
      <c r="AF2526" s="73" t="b">
        <f>COUNTIF('Power Curve'!$D$2:$D$31,AE2526)&gt;0</f>
        <v>1</v>
      </c>
      <c r="AG2526" s="73" t="b">
        <f t="shared" si="1029"/>
        <v>0</v>
      </c>
      <c r="AH2526" s="73" t="b">
        <f t="shared" si="1038"/>
        <v>1</v>
      </c>
      <c r="AI2526" s="34" t="str">
        <f t="shared" si="1030"/>
        <v>Outer</v>
      </c>
      <c r="AJ2526" s="35" t="str">
        <f t="shared" si="1039"/>
        <v>1.5-1.6</v>
      </c>
      <c r="AK2526" s="36" t="str">
        <f t="shared" si="1031"/>
        <v>2-3</v>
      </c>
      <c r="AL2526" s="36" t="str">
        <f t="shared" si="1032"/>
        <v>Mar</v>
      </c>
      <c r="AM2526" s="35" t="str">
        <f t="shared" si="1033"/>
        <v>265-275</v>
      </c>
      <c r="AN2526" s="36" t="str">
        <f t="shared" si="1034"/>
        <v>HWS-LTI</v>
      </c>
    </row>
    <row r="2527" spans="5:40" x14ac:dyDescent="0.3">
      <c r="E2527" s="12">
        <v>40992.569444444445</v>
      </c>
      <c r="F2527" s="16">
        <v>10.41</v>
      </c>
      <c r="G2527" s="16">
        <v>1568.000000000003</v>
      </c>
      <c r="H2527" s="29">
        <v>1.1815970708668806</v>
      </c>
      <c r="I2527" s="26">
        <v>270.2</v>
      </c>
      <c r="J2527" s="30">
        <v>0.13448607108549471</v>
      </c>
      <c r="K2527" s="31">
        <v>0.12490369030711597</v>
      </c>
      <c r="L2527" s="111">
        <f t="shared" si="1014"/>
        <v>0.9</v>
      </c>
      <c r="M2527" s="112">
        <f t="shared" si="1015"/>
        <v>0.13</v>
      </c>
      <c r="N2527" s="112" t="b">
        <f t="shared" si="1016"/>
        <v>1</v>
      </c>
      <c r="O2527" s="112" t="b">
        <f t="shared" si="1017"/>
        <v>1</v>
      </c>
      <c r="P2527" s="113">
        <f t="shared" si="1018"/>
        <v>9</v>
      </c>
      <c r="Q2527" s="113">
        <f t="shared" si="1019"/>
        <v>13</v>
      </c>
      <c r="R2527" s="114" t="str">
        <f t="shared" si="1035"/>
        <v>0.9-0.13</v>
      </c>
      <c r="S2527" s="127">
        <f t="shared" si="1020"/>
        <v>-3.9361611857989297E-3</v>
      </c>
      <c r="T2527" s="112" t="b">
        <f t="shared" si="1021"/>
        <v>1</v>
      </c>
      <c r="U2527" s="22">
        <f t="shared" si="1022"/>
        <v>10.285573260208288</v>
      </c>
      <c r="V2527" s="22">
        <f t="shared" si="1023"/>
        <v>0.94771847984160384</v>
      </c>
      <c r="W2527" s="81">
        <f t="shared" si="1024"/>
        <v>11</v>
      </c>
      <c r="X2527" s="22">
        <f t="shared" si="1025"/>
        <v>0.32574501811722079</v>
      </c>
      <c r="Y2527" s="3">
        <f>IF(U2527&gt;'Power Curve'!$C$37,0,INDEX(Ci,$W2527,1)*POWER(1-X2527,3)+INDEX(Ci,$W2527,2)*3*X2527*POWER(1-X2527,2)+INDEX(Ci,$W2527,3)*3*POWER(X2527,2)*(1-X2527)+INDEX(Ci,$W2527,4)*POWER(X2527,3))</f>
        <v>1614.1289230999348</v>
      </c>
      <c r="Z2527" s="3">
        <f t="shared" si="1026"/>
        <v>1607.7754514839532</v>
      </c>
      <c r="AA2527" s="3">
        <f t="shared" si="1027"/>
        <v>1568.000000000003</v>
      </c>
      <c r="AB2527" s="3">
        <f t="shared" si="1036"/>
        <v>39.775451483950292</v>
      </c>
      <c r="AC2527" s="3">
        <f t="shared" si="1037"/>
        <v>39.775451483950292</v>
      </c>
      <c r="AE2527" s="34">
        <f t="shared" si="1028"/>
        <v>10</v>
      </c>
      <c r="AF2527" s="73" t="b">
        <f>COUNTIF('Power Curve'!$D$2:$D$31,AE2527)&gt;0</f>
        <v>1</v>
      </c>
      <c r="AG2527" s="73" t="b">
        <f t="shared" si="1029"/>
        <v>0</v>
      </c>
      <c r="AH2527" s="73" t="b">
        <f t="shared" si="1038"/>
        <v>1</v>
      </c>
      <c r="AI2527" s="34" t="str">
        <f t="shared" si="1030"/>
        <v>Inner</v>
      </c>
      <c r="AJ2527" s="35" t="str">
        <f t="shared" si="1039"/>
        <v>0.9-1.0</v>
      </c>
      <c r="AK2527" s="36" t="str">
        <f t="shared" si="1031"/>
        <v>13-14</v>
      </c>
      <c r="AL2527" s="36" t="str">
        <f t="shared" si="1032"/>
        <v>Mar</v>
      </c>
      <c r="AM2527" s="35" t="str">
        <f t="shared" si="1033"/>
        <v>265-275</v>
      </c>
      <c r="AN2527" s="36" t="str">
        <f t="shared" si="1034"/>
        <v>Inner-TI</v>
      </c>
    </row>
    <row r="2528" spans="5:40" x14ac:dyDescent="0.3">
      <c r="E2528" s="12">
        <v>40992.576388888891</v>
      </c>
      <c r="F2528" s="16">
        <v>9.6199999999999992</v>
      </c>
      <c r="G2528" s="16">
        <v>1470.6199493408251</v>
      </c>
      <c r="H2528" s="29">
        <v>1.1830948213452042</v>
      </c>
      <c r="I2528" s="26">
        <v>270</v>
      </c>
      <c r="J2528" s="30">
        <v>0.13097713097713098</v>
      </c>
      <c r="K2528" s="31">
        <v>8.6698708759087834E-2</v>
      </c>
      <c r="L2528" s="111">
        <f t="shared" si="1014"/>
        <v>0.8</v>
      </c>
      <c r="M2528" s="112">
        <f t="shared" si="1015"/>
        <v>0.13</v>
      </c>
      <c r="N2528" s="112" t="b">
        <f t="shared" si="1016"/>
        <v>1</v>
      </c>
      <c r="O2528" s="112" t="b">
        <f t="shared" si="1017"/>
        <v>1</v>
      </c>
      <c r="P2528" s="113">
        <f t="shared" si="1018"/>
        <v>8</v>
      </c>
      <c r="Q2528" s="113">
        <f t="shared" si="1019"/>
        <v>13</v>
      </c>
      <c r="R2528" s="114" t="str">
        <f t="shared" si="1035"/>
        <v>0.8-0.13</v>
      </c>
      <c r="S2528" s="127">
        <f t="shared" si="1020"/>
        <v>5.5344116648088706E-3</v>
      </c>
      <c r="T2528" s="112" t="b">
        <f t="shared" si="1021"/>
        <v>1</v>
      </c>
      <c r="U2528" s="22">
        <f t="shared" si="1022"/>
        <v>9.5090302051995543</v>
      </c>
      <c r="V2528" s="22">
        <f t="shared" si="1023"/>
        <v>0.82770124744156293</v>
      </c>
      <c r="W2528" s="81">
        <f t="shared" si="1024"/>
        <v>10</v>
      </c>
      <c r="X2528" s="22">
        <f t="shared" si="1025"/>
        <v>0.53135351547752563</v>
      </c>
      <c r="Y2528" s="3">
        <f>IF(U2528&gt;'Power Curve'!$C$37,0,INDEX(Ci,$W2528,1)*POWER(1-X2528,3)+INDEX(Ci,$W2528,2)*3*X2528*POWER(1-X2528,2)+INDEX(Ci,$W2528,3)*3*POWER(X2528,2)*(1-X2528)+INDEX(Ci,$W2528,4)*POWER(X2528,3))</f>
        <v>1373.8306009214273</v>
      </c>
      <c r="Z2528" s="3">
        <f t="shared" si="1026"/>
        <v>1381.4339450246382</v>
      </c>
      <c r="AA2528" s="3">
        <f t="shared" si="1027"/>
        <v>1470.6199493408251</v>
      </c>
      <c r="AB2528" s="3">
        <f t="shared" si="1036"/>
        <v>-89.186004316186882</v>
      </c>
      <c r="AC2528" s="3">
        <f t="shared" si="1037"/>
        <v>89.186004316186882</v>
      </c>
      <c r="AE2528" s="34">
        <f t="shared" si="1028"/>
        <v>10</v>
      </c>
      <c r="AF2528" s="73" t="b">
        <f>COUNTIF('Power Curve'!$D$2:$D$31,AE2528)&gt;0</f>
        <v>1</v>
      </c>
      <c r="AG2528" s="73" t="b">
        <f t="shared" si="1029"/>
        <v>0</v>
      </c>
      <c r="AH2528" s="73" t="b">
        <f t="shared" si="1038"/>
        <v>1</v>
      </c>
      <c r="AI2528" s="34" t="str">
        <f t="shared" si="1030"/>
        <v>Outer</v>
      </c>
      <c r="AJ2528" s="35" t="str">
        <f t="shared" si="1039"/>
        <v>0.8-0.9</v>
      </c>
      <c r="AK2528" s="36" t="str">
        <f t="shared" si="1031"/>
        <v>13-14</v>
      </c>
      <c r="AL2528" s="36" t="str">
        <f t="shared" si="1032"/>
        <v>Mar</v>
      </c>
      <c r="AM2528" s="35" t="str">
        <f t="shared" si="1033"/>
        <v>265-275</v>
      </c>
      <c r="AN2528" s="36" t="str">
        <f t="shared" si="1034"/>
        <v>Inner-TI</v>
      </c>
    </row>
    <row r="2529" spans="5:40" x14ac:dyDescent="0.3">
      <c r="E2529" s="12">
        <v>40992.583333333336</v>
      </c>
      <c r="F2529" s="16">
        <v>11.27</v>
      </c>
      <c r="G2529" s="16">
        <v>1924.429992675784</v>
      </c>
      <c r="H2529" s="29">
        <v>1.1845812540674199</v>
      </c>
      <c r="I2529" s="26">
        <v>267.89999999999998</v>
      </c>
      <c r="J2529" s="30">
        <v>0.11268855368234251</v>
      </c>
      <c r="K2529" s="31">
        <v>0.14914427952500198</v>
      </c>
      <c r="L2529" s="111">
        <f t="shared" si="1014"/>
        <v>1.1000000000000001</v>
      </c>
      <c r="M2529" s="112">
        <f t="shared" si="1015"/>
        <v>0.11</v>
      </c>
      <c r="N2529" s="112" t="b">
        <f t="shared" si="1016"/>
        <v>1</v>
      </c>
      <c r="O2529" s="112" t="b">
        <f t="shared" si="1017"/>
        <v>1</v>
      </c>
      <c r="P2529" s="113">
        <f t="shared" si="1018"/>
        <v>11</v>
      </c>
      <c r="Q2529" s="113">
        <f t="shared" si="1019"/>
        <v>15</v>
      </c>
      <c r="R2529" s="114" t="str">
        <f t="shared" si="1035"/>
        <v>1.1-0.11</v>
      </c>
      <c r="S2529" s="127">
        <f t="shared" si="1020"/>
        <v>5.1890265707928524E-3</v>
      </c>
      <c r="T2529" s="112" t="b">
        <f t="shared" si="1021"/>
        <v>1</v>
      </c>
      <c r="U2529" s="22">
        <f t="shared" si="1022"/>
        <v>11.144660378709444</v>
      </c>
      <c r="V2529" s="22">
        <f t="shared" si="1023"/>
        <v>1.0804931633417676</v>
      </c>
      <c r="W2529" s="81">
        <f t="shared" si="1024"/>
        <v>12</v>
      </c>
      <c r="X2529" s="22">
        <f t="shared" si="1025"/>
        <v>0.15829409541523434</v>
      </c>
      <c r="Y2529" s="3">
        <f>IF(U2529&gt;'Power Curve'!$C$37,0,INDEX(Ci,$W2529,1)*POWER(1-X2529,3)+INDEX(Ci,$W2529,2)*3*X2529*POWER(1-X2529,2)+INDEX(Ci,$W2529,3)*3*POWER(X2529,2)*(1-X2529)+INDEX(Ci,$W2529,4)*POWER(X2529,3))</f>
        <v>1804.8174111785956</v>
      </c>
      <c r="Z2529" s="3">
        <f t="shared" si="1026"/>
        <v>1814.1826566806308</v>
      </c>
      <c r="AA2529" s="3">
        <f t="shared" si="1027"/>
        <v>1924.429992675784</v>
      </c>
      <c r="AB2529" s="3">
        <f t="shared" si="1036"/>
        <v>-110.24733599515321</v>
      </c>
      <c r="AC2529" s="3">
        <f t="shared" si="1037"/>
        <v>110.24733599515321</v>
      </c>
      <c r="AE2529" s="34">
        <f t="shared" si="1028"/>
        <v>11</v>
      </c>
      <c r="AF2529" s="73" t="b">
        <f>COUNTIF('Power Curve'!$D$2:$D$31,AE2529)&gt;0</f>
        <v>1</v>
      </c>
      <c r="AG2529" s="73" t="b">
        <f t="shared" si="1029"/>
        <v>0</v>
      </c>
      <c r="AH2529" s="73" t="b">
        <f t="shared" si="1038"/>
        <v>1</v>
      </c>
      <c r="AI2529" s="34" t="str">
        <f t="shared" si="1030"/>
        <v>Inner</v>
      </c>
      <c r="AJ2529" s="35" t="str">
        <f t="shared" si="1039"/>
        <v>1.0-1.1</v>
      </c>
      <c r="AK2529" s="36" t="str">
        <f t="shared" si="1031"/>
        <v>14-15</v>
      </c>
      <c r="AL2529" s="36" t="str">
        <f t="shared" si="1032"/>
        <v>Mar</v>
      </c>
      <c r="AM2529" s="35" t="str">
        <f t="shared" si="1033"/>
        <v>265-275</v>
      </c>
      <c r="AN2529" s="36" t="str">
        <f t="shared" si="1034"/>
        <v>Inner-TI</v>
      </c>
    </row>
    <row r="2530" spans="5:40" x14ac:dyDescent="0.3">
      <c r="E2530" s="12">
        <v>40992.673611111109</v>
      </c>
      <c r="F2530" s="16">
        <v>12.8</v>
      </c>
      <c r="G2530" s="16">
        <v>1941.220031738281</v>
      </c>
      <c r="H2530" s="29">
        <v>1.1815779130979656</v>
      </c>
      <c r="I2530" s="26">
        <v>268.8</v>
      </c>
      <c r="J2530" s="30">
        <v>0.1046875</v>
      </c>
      <c r="K2530" s="31">
        <v>0.19776045667397199</v>
      </c>
      <c r="L2530" s="111">
        <f t="shared" si="1014"/>
        <v>1.3000000000000003</v>
      </c>
      <c r="M2530" s="112">
        <f t="shared" si="1015"/>
        <v>9.9999999999999992E-2</v>
      </c>
      <c r="N2530" s="112" t="b">
        <f t="shared" si="1016"/>
        <v>1</v>
      </c>
      <c r="O2530" s="112" t="b">
        <f t="shared" si="1017"/>
        <v>1</v>
      </c>
      <c r="P2530" s="113">
        <f t="shared" si="1018"/>
        <v>13.000000000000002</v>
      </c>
      <c r="Q2530" s="113">
        <f t="shared" si="1019"/>
        <v>16</v>
      </c>
      <c r="R2530" s="114" t="str">
        <f t="shared" si="1035"/>
        <v>1.3-0.1</v>
      </c>
      <c r="S2530" s="127">
        <f t="shared" si="1020"/>
        <v>6.7406043568055728E-3</v>
      </c>
      <c r="T2530" s="112" t="b">
        <f t="shared" si="1021"/>
        <v>1</v>
      </c>
      <c r="U2530" s="22">
        <f t="shared" si="1022"/>
        <v>12.646938155388833</v>
      </c>
      <c r="V2530" s="22">
        <f t="shared" si="1023"/>
        <v>1.3126750364397364</v>
      </c>
      <c r="W2530" s="81">
        <f t="shared" si="1024"/>
        <v>13</v>
      </c>
      <c r="X2530" s="22">
        <f t="shared" si="1025"/>
        <v>0.64694632973756561</v>
      </c>
      <c r="Y2530" s="3">
        <f>IF(U2530&gt;'Power Curve'!$C$37,0,INDEX(Ci,$W2530,1)*POWER(1-X2530,3)+INDEX(Ci,$W2530,2)*3*X2530*POWER(1-X2530,2)+INDEX(Ci,$W2530,3)*3*POWER(X2530,2)*(1-X2530)+INDEX(Ci,$W2530,4)*POWER(X2530,3))</f>
        <v>1943.3941524103179</v>
      </c>
      <c r="Z2530" s="3">
        <f t="shared" si="1026"/>
        <v>1956.4938035010457</v>
      </c>
      <c r="AA2530" s="3">
        <f t="shared" si="1027"/>
        <v>1941.220031738281</v>
      </c>
      <c r="AB2530" s="3">
        <f t="shared" si="1036"/>
        <v>15.273771762764682</v>
      </c>
      <c r="AC2530" s="3">
        <f t="shared" si="1037"/>
        <v>15.273771762764682</v>
      </c>
      <c r="AE2530" s="34">
        <f t="shared" si="1028"/>
        <v>13</v>
      </c>
      <c r="AF2530" s="73" t="b">
        <f>COUNTIF('Power Curve'!$D$2:$D$31,AE2530)&gt;0</f>
        <v>1</v>
      </c>
      <c r="AG2530" s="73" t="b">
        <f t="shared" si="1029"/>
        <v>0</v>
      </c>
      <c r="AH2530" s="73" t="b">
        <f t="shared" si="1038"/>
        <v>1</v>
      </c>
      <c r="AI2530" s="34" t="str">
        <f t="shared" si="1030"/>
        <v>Inner</v>
      </c>
      <c r="AJ2530" s="35" t="str">
        <f t="shared" si="1039"/>
        <v>1.3-1.4</v>
      </c>
      <c r="AK2530" s="36" t="str">
        <f t="shared" si="1031"/>
        <v>16-17</v>
      </c>
      <c r="AL2530" s="36" t="str">
        <f t="shared" si="1032"/>
        <v>Mar</v>
      </c>
      <c r="AM2530" s="35" t="str">
        <f t="shared" si="1033"/>
        <v>265-275</v>
      </c>
      <c r="AN2530" s="36" t="str">
        <f t="shared" si="1034"/>
        <v>Inner-TI</v>
      </c>
    </row>
    <row r="2531" spans="5:40" x14ac:dyDescent="0.3">
      <c r="E2531" s="12">
        <v>40992.680555555555</v>
      </c>
      <c r="F2531" s="16">
        <v>12.04</v>
      </c>
      <c r="G2531" s="16">
        <v>1941.709960937498</v>
      </c>
      <c r="H2531" s="29">
        <v>1.1820497213171988</v>
      </c>
      <c r="I2531" s="26">
        <v>271.8</v>
      </c>
      <c r="J2531" s="30">
        <v>0.10465116279069768</v>
      </c>
      <c r="K2531" s="31">
        <v>0.20421903691117371</v>
      </c>
      <c r="L2531" s="111">
        <f t="shared" si="1014"/>
        <v>1.2000000000000002</v>
      </c>
      <c r="M2531" s="112">
        <f t="shared" si="1015"/>
        <v>9.9999999999999992E-2</v>
      </c>
      <c r="N2531" s="112" t="b">
        <f t="shared" si="1016"/>
        <v>1</v>
      </c>
      <c r="O2531" s="112" t="b">
        <f t="shared" si="1017"/>
        <v>1</v>
      </c>
      <c r="P2531" s="113">
        <f t="shared" si="1018"/>
        <v>12</v>
      </c>
      <c r="Q2531" s="113">
        <f t="shared" si="1019"/>
        <v>16</v>
      </c>
      <c r="R2531" s="114" t="str">
        <f t="shared" si="1035"/>
        <v>1.2-0.1</v>
      </c>
      <c r="S2531" s="127">
        <f t="shared" si="1020"/>
        <v>7.9080893564048085E-3</v>
      </c>
      <c r="T2531" s="112" t="b">
        <f t="shared" si="1021"/>
        <v>1</v>
      </c>
      <c r="U2531" s="22">
        <f t="shared" si="1022"/>
        <v>11.897609366753745</v>
      </c>
      <c r="V2531" s="22">
        <f t="shared" si="1023"/>
        <v>1.1968638566350995</v>
      </c>
      <c r="W2531" s="81">
        <f t="shared" si="1024"/>
        <v>12</v>
      </c>
      <c r="X2531" s="22">
        <f t="shared" si="1025"/>
        <v>0.88353785740820567</v>
      </c>
      <c r="Y2531" s="3">
        <f>IF(U2531&gt;'Power Curve'!$C$37,0,INDEX(Ci,$W2531,1)*POWER(1-X2531,3)+INDEX(Ci,$W2531,2)*3*X2531*POWER(1-X2531,2)+INDEX(Ci,$W2531,3)*3*POWER(X2531,2)*(1-X2531)+INDEX(Ci,$W2531,4)*POWER(X2531,3))</f>
        <v>1908.5712653352791</v>
      </c>
      <c r="Z2531" s="3">
        <f t="shared" si="1026"/>
        <v>1923.6644174446169</v>
      </c>
      <c r="AA2531" s="3">
        <f t="shared" si="1027"/>
        <v>1941.709960937498</v>
      </c>
      <c r="AB2531" s="3">
        <f t="shared" si="1036"/>
        <v>-18.045543492881052</v>
      </c>
      <c r="AC2531" s="3">
        <f t="shared" si="1037"/>
        <v>18.045543492881052</v>
      </c>
      <c r="AE2531" s="34">
        <f t="shared" si="1028"/>
        <v>12</v>
      </c>
      <c r="AF2531" s="73" t="b">
        <f>COUNTIF('Power Curve'!$D$2:$D$31,AE2531)&gt;0</f>
        <v>1</v>
      </c>
      <c r="AG2531" s="73" t="b">
        <f t="shared" si="1029"/>
        <v>0</v>
      </c>
      <c r="AH2531" s="73" t="b">
        <f t="shared" si="1038"/>
        <v>1</v>
      </c>
      <c r="AI2531" s="34" t="str">
        <f t="shared" si="1030"/>
        <v>Inner</v>
      </c>
      <c r="AJ2531" s="35" t="str">
        <f t="shared" si="1039"/>
        <v>1.1-1.2</v>
      </c>
      <c r="AK2531" s="36" t="str">
        <f t="shared" si="1031"/>
        <v>16-17</v>
      </c>
      <c r="AL2531" s="36" t="str">
        <f t="shared" si="1032"/>
        <v>Mar</v>
      </c>
      <c r="AM2531" s="35" t="str">
        <f t="shared" si="1033"/>
        <v>265-275</v>
      </c>
      <c r="AN2531" s="36" t="str">
        <f t="shared" si="1034"/>
        <v>Inner-TI</v>
      </c>
    </row>
    <row r="2532" spans="5:40" x14ac:dyDescent="0.3">
      <c r="E2532" s="12">
        <v>40992.6875</v>
      </c>
      <c r="F2532" s="16">
        <v>12.08</v>
      </c>
      <c r="G2532" s="16">
        <v>1947.5399627685549</v>
      </c>
      <c r="H2532" s="29">
        <v>1.1821355449281965</v>
      </c>
      <c r="I2532" s="26">
        <v>274.2</v>
      </c>
      <c r="J2532" s="30">
        <v>9.1887417218543058E-2</v>
      </c>
      <c r="K2532" s="31">
        <v>0.18004209474753702</v>
      </c>
      <c r="L2532" s="111">
        <f t="shared" si="1014"/>
        <v>1.2000000000000002</v>
      </c>
      <c r="M2532" s="112">
        <f t="shared" si="1015"/>
        <v>0.09</v>
      </c>
      <c r="N2532" s="112" t="b">
        <f t="shared" si="1016"/>
        <v>1</v>
      </c>
      <c r="O2532" s="112" t="b">
        <f t="shared" si="1017"/>
        <v>1</v>
      </c>
      <c r="P2532" s="113">
        <f t="shared" si="1018"/>
        <v>12</v>
      </c>
      <c r="Q2532" s="113">
        <f t="shared" si="1019"/>
        <v>17</v>
      </c>
      <c r="R2532" s="114" t="str">
        <f t="shared" si="1035"/>
        <v>1.2-0.09</v>
      </c>
      <c r="S2532" s="127">
        <f t="shared" si="1020"/>
        <v>1.4867427553726871E-2</v>
      </c>
      <c r="T2532" s="112" t="b">
        <f t="shared" si="1021"/>
        <v>1</v>
      </c>
      <c r="U2532" s="22">
        <f t="shared" si="1022"/>
        <v>11.937425202772969</v>
      </c>
      <c r="V2532" s="22">
        <f t="shared" si="1023"/>
        <v>1.2030175224413922</v>
      </c>
      <c r="W2532" s="81">
        <f t="shared" si="1024"/>
        <v>12</v>
      </c>
      <c r="X2532" s="22">
        <f t="shared" si="1025"/>
        <v>0.92188864499141254</v>
      </c>
      <c r="Y2532" s="3">
        <f>IF(U2532&gt;'Power Curve'!$C$37,0,INDEX(Ci,$W2532,1)*POWER(1-X2532,3)+INDEX(Ci,$W2532,2)*3*X2532*POWER(1-X2532,2)+INDEX(Ci,$W2532,3)*3*POWER(X2532,2)*(1-X2532)+INDEX(Ci,$W2532,4)*POWER(X2532,3))</f>
        <v>1911.7302854128557</v>
      </c>
      <c r="Z2532" s="3">
        <f t="shared" si="1026"/>
        <v>1940.1527969334968</v>
      </c>
      <c r="AA2532" s="3">
        <f t="shared" si="1027"/>
        <v>1947.5399627685549</v>
      </c>
      <c r="AB2532" s="3">
        <f t="shared" si="1036"/>
        <v>-7.3871658350581129</v>
      </c>
      <c r="AC2532" s="3">
        <f t="shared" si="1037"/>
        <v>7.3871658350581129</v>
      </c>
      <c r="AE2532" s="34">
        <f t="shared" si="1028"/>
        <v>12</v>
      </c>
      <c r="AF2532" s="73" t="b">
        <f>COUNTIF('Power Curve'!$D$2:$D$31,AE2532)&gt;0</f>
        <v>1</v>
      </c>
      <c r="AG2532" s="73" t="b">
        <f t="shared" si="1029"/>
        <v>0</v>
      </c>
      <c r="AH2532" s="73" t="b">
        <f t="shared" si="1038"/>
        <v>1</v>
      </c>
      <c r="AI2532" s="34" t="str">
        <f t="shared" si="1030"/>
        <v>Outer</v>
      </c>
      <c r="AJ2532" s="35" t="str">
        <f t="shared" si="1039"/>
        <v>1.2-1.3</v>
      </c>
      <c r="AK2532" s="36" t="str">
        <f t="shared" si="1031"/>
        <v>16-17</v>
      </c>
      <c r="AL2532" s="36" t="str">
        <f t="shared" si="1032"/>
        <v>Mar</v>
      </c>
      <c r="AM2532" s="35" t="str">
        <f t="shared" si="1033"/>
        <v>265-275</v>
      </c>
      <c r="AN2532" s="36" t="str">
        <f t="shared" si="1034"/>
        <v>HWS-LTI</v>
      </c>
    </row>
    <row r="2533" spans="5:40" x14ac:dyDescent="0.3">
      <c r="E2533" s="12">
        <v>40992.694444444445</v>
      </c>
      <c r="F2533" s="16">
        <v>11.57</v>
      </c>
      <c r="G2533" s="16">
        <v>1881.60998535156</v>
      </c>
      <c r="H2533" s="29">
        <v>1.1824789640341518</v>
      </c>
      <c r="I2533" s="26">
        <v>281</v>
      </c>
      <c r="J2533" s="30">
        <v>0.10976663785652549</v>
      </c>
      <c r="K2533" s="31">
        <v>0.18636033201864699</v>
      </c>
      <c r="L2533" s="111">
        <f t="shared" si="1014"/>
        <v>1.1000000000000001</v>
      </c>
      <c r="M2533" s="112">
        <f t="shared" si="1015"/>
        <v>0.11</v>
      </c>
      <c r="N2533" s="112" t="b">
        <f t="shared" si="1016"/>
        <v>1</v>
      </c>
      <c r="O2533" s="112" t="b">
        <f t="shared" si="1017"/>
        <v>1</v>
      </c>
      <c r="P2533" s="113">
        <f t="shared" si="1018"/>
        <v>11</v>
      </c>
      <c r="Q2533" s="113">
        <f t="shared" si="1019"/>
        <v>15</v>
      </c>
      <c r="R2533" s="114" t="str">
        <f t="shared" si="1035"/>
        <v>1.1-0.11</v>
      </c>
      <c r="S2533" s="127">
        <f t="shared" si="1020"/>
        <v>5.1890265707928524E-3</v>
      </c>
      <c r="T2533" s="112" t="b">
        <f t="shared" si="1021"/>
        <v>1</v>
      </c>
      <c r="U2533" s="22">
        <f t="shared" si="1022"/>
        <v>11.43455156247926</v>
      </c>
      <c r="V2533" s="22">
        <f t="shared" si="1023"/>
        <v>1.1252967802807325</v>
      </c>
      <c r="W2533" s="81">
        <f t="shared" si="1024"/>
        <v>12</v>
      </c>
      <c r="X2533" s="22">
        <f t="shared" si="1025"/>
        <v>0.43751855288066815</v>
      </c>
      <c r="Y2533" s="3">
        <f>IF(U2533&gt;'Power Curve'!$C$37,0,INDEX(Ci,$W2533,1)*POWER(1-X2533,3)+INDEX(Ci,$W2533,2)*3*X2533*POWER(1-X2533,2)+INDEX(Ci,$W2533,3)*3*POWER(X2533,2)*(1-X2533)+INDEX(Ci,$W2533,4)*POWER(X2533,3))</f>
        <v>1852.2961207777985</v>
      </c>
      <c r="Z2533" s="3">
        <f t="shared" si="1026"/>
        <v>1861.907734565491</v>
      </c>
      <c r="AA2533" s="3">
        <f t="shared" si="1027"/>
        <v>1881.60998535156</v>
      </c>
      <c r="AB2533" s="3">
        <f t="shared" si="1036"/>
        <v>-19.702250786069044</v>
      </c>
      <c r="AC2533" s="3">
        <f t="shared" si="1037"/>
        <v>19.702250786069044</v>
      </c>
      <c r="AE2533" s="34">
        <f t="shared" si="1028"/>
        <v>11</v>
      </c>
      <c r="AF2533" s="73" t="b">
        <f>COUNTIF('Power Curve'!$D$2:$D$31,AE2533)&gt;0</f>
        <v>1</v>
      </c>
      <c r="AG2533" s="73" t="b">
        <f t="shared" si="1029"/>
        <v>0</v>
      </c>
      <c r="AH2533" s="73" t="b">
        <f t="shared" si="1038"/>
        <v>1</v>
      </c>
      <c r="AI2533" s="34" t="str">
        <f t="shared" si="1030"/>
        <v>Inner</v>
      </c>
      <c r="AJ2533" s="35" t="str">
        <f t="shared" si="1039"/>
        <v>1.1-1.2</v>
      </c>
      <c r="AK2533" s="36" t="str">
        <f t="shared" si="1031"/>
        <v>16-17</v>
      </c>
      <c r="AL2533" s="36" t="str">
        <f t="shared" si="1032"/>
        <v>Mar</v>
      </c>
      <c r="AM2533" s="35" t="str">
        <f t="shared" si="1033"/>
        <v>275-285</v>
      </c>
      <c r="AN2533" s="36" t="str">
        <f t="shared" si="1034"/>
        <v>Inner-TI</v>
      </c>
    </row>
    <row r="2534" spans="5:40" x14ac:dyDescent="0.3">
      <c r="E2534" s="12">
        <v>40992.701388888891</v>
      </c>
      <c r="F2534" s="16">
        <v>12.12</v>
      </c>
      <c r="G2534" s="16">
        <v>1833.790023803708</v>
      </c>
      <c r="H2534" s="29">
        <v>1.1821627086278843</v>
      </c>
      <c r="I2534" s="26">
        <v>286.5</v>
      </c>
      <c r="J2534" s="30">
        <v>0.18069306930693069</v>
      </c>
      <c r="K2534" s="31">
        <v>0.20489220301095454</v>
      </c>
      <c r="L2534" s="111">
        <f t="shared" si="1014"/>
        <v>1.2000000000000002</v>
      </c>
      <c r="M2534" s="112">
        <f t="shared" si="1015"/>
        <v>0.18000000000000002</v>
      </c>
      <c r="N2534" s="112" t="b">
        <f t="shared" si="1016"/>
        <v>1</v>
      </c>
      <c r="O2534" s="112" t="b">
        <f t="shared" si="1017"/>
        <v>1</v>
      </c>
      <c r="P2534" s="113">
        <f t="shared" si="1018"/>
        <v>12</v>
      </c>
      <c r="Q2534" s="113">
        <f t="shared" si="1019"/>
        <v>8</v>
      </c>
      <c r="R2534" s="114" t="str">
        <f t="shared" si="1035"/>
        <v>1.2-0.18</v>
      </c>
      <c r="S2534" s="127">
        <f t="shared" si="1020"/>
        <v>0</v>
      </c>
      <c r="T2534" s="112" t="b">
        <f t="shared" si="1021"/>
        <v>0</v>
      </c>
      <c r="U2534" s="22">
        <f t="shared" si="1022"/>
        <v>11.977044837558495</v>
      </c>
      <c r="V2534" s="22">
        <f t="shared" si="1023"/>
        <v>1.2091408647145463</v>
      </c>
      <c r="W2534" s="81">
        <f t="shared" si="1024"/>
        <v>12</v>
      </c>
      <c r="X2534" s="22">
        <f t="shared" si="1025"/>
        <v>0.96005045068727413</v>
      </c>
      <c r="Y2534" s="3">
        <f>IF(U2534&gt;'Power Curve'!$C$37,0,INDEX(Ci,$W2534,1)*POWER(1-X2534,3)+INDEX(Ci,$W2534,2)*3*X2534*POWER(1-X2534,2)+INDEX(Ci,$W2534,3)*3*POWER(X2534,2)*(1-X2534)+INDEX(Ci,$W2534,4)*POWER(X2534,3))</f>
        <v>1914.5498752446122</v>
      </c>
      <c r="Z2534" s="3">
        <f t="shared" si="1026"/>
        <v>1914.5498752446122</v>
      </c>
      <c r="AA2534" s="3">
        <f t="shared" si="1027"/>
        <v>1833.790023803708</v>
      </c>
      <c r="AB2534" s="3">
        <f t="shared" si="1036"/>
        <v>80.759851440904185</v>
      </c>
      <c r="AC2534" s="3">
        <f t="shared" si="1037"/>
        <v>80.759851440904185</v>
      </c>
      <c r="AE2534" s="34">
        <f t="shared" si="1028"/>
        <v>12</v>
      </c>
      <c r="AF2534" s="73" t="b">
        <f>COUNTIF('Power Curve'!$D$2:$D$31,AE2534)&gt;0</f>
        <v>1</v>
      </c>
      <c r="AG2534" s="73" t="b">
        <f t="shared" si="1029"/>
        <v>0</v>
      </c>
      <c r="AH2534" s="73" t="b">
        <f t="shared" si="1038"/>
        <v>1</v>
      </c>
      <c r="AI2534" s="34" t="str">
        <f t="shared" si="1030"/>
        <v>Outer</v>
      </c>
      <c r="AJ2534" s="35" t="str">
        <f t="shared" si="1039"/>
        <v>1.2-1.3</v>
      </c>
      <c r="AK2534" s="36" t="str">
        <f t="shared" si="1031"/>
        <v>16-17</v>
      </c>
      <c r="AL2534" s="36" t="str">
        <f t="shared" si="1032"/>
        <v>Mar</v>
      </c>
      <c r="AM2534" s="35" t="str">
        <f t="shared" si="1033"/>
        <v>285-295</v>
      </c>
      <c r="AN2534" s="36" t="str">
        <f t="shared" si="1034"/>
        <v>HWS-HTI</v>
      </c>
    </row>
    <row r="2535" spans="5:40" x14ac:dyDescent="0.3">
      <c r="E2535" s="12">
        <v>40992.708333333336</v>
      </c>
      <c r="F2535" s="16">
        <v>13.11</v>
      </c>
      <c r="G2535" s="16">
        <v>1968.5699615478541</v>
      </c>
      <c r="H2535" s="29">
        <v>1.1815620167672538</v>
      </c>
      <c r="I2535" s="26">
        <v>286.7</v>
      </c>
      <c r="J2535" s="30">
        <v>0.15560640732265446</v>
      </c>
      <c r="K2535" s="31">
        <v>0.19345100209153729</v>
      </c>
      <c r="L2535" s="111">
        <f t="shared" si="1014"/>
        <v>1.4000000000000001</v>
      </c>
      <c r="M2535" s="112">
        <f t="shared" si="1015"/>
        <v>0.16</v>
      </c>
      <c r="N2535" s="112" t="b">
        <f t="shared" si="1016"/>
        <v>1</v>
      </c>
      <c r="O2535" s="112" t="b">
        <f t="shared" si="1017"/>
        <v>1</v>
      </c>
      <c r="P2535" s="113">
        <f t="shared" si="1018"/>
        <v>14</v>
      </c>
      <c r="Q2535" s="113">
        <f t="shared" si="1019"/>
        <v>10</v>
      </c>
      <c r="R2535" s="114" t="str">
        <f t="shared" si="1035"/>
        <v>1.4-0.16</v>
      </c>
      <c r="S2535" s="127">
        <f t="shared" si="1020"/>
        <v>-4.4284408338542292E-3</v>
      </c>
      <c r="T2535" s="112" t="b">
        <f t="shared" si="1021"/>
        <v>1</v>
      </c>
      <c r="U2535" s="22">
        <f t="shared" si="1022"/>
        <v>12.953173099915265</v>
      </c>
      <c r="V2535" s="22">
        <f t="shared" si="1023"/>
        <v>1.3600046342890524</v>
      </c>
      <c r="W2535" s="81">
        <f t="shared" si="1024"/>
        <v>13</v>
      </c>
      <c r="X2535" s="22">
        <f t="shared" si="1025"/>
        <v>0.96221050931478724</v>
      </c>
      <c r="Y2535" s="3">
        <f>IF(U2535&gt;'Power Curve'!$C$37,0,INDEX(Ci,$W2535,1)*POWER(1-X2535,3)+INDEX(Ci,$W2535,2)*3*X2535*POWER(1-X2535,2)+INDEX(Ci,$W2535,3)*3*POWER(X2535,2)*(1-X2535)+INDEX(Ci,$W2535,4)*POWER(X2535,3))</f>
        <v>1952.1546395828868</v>
      </c>
      <c r="Z2535" s="3">
        <f t="shared" si="1026"/>
        <v>1943.5096382629602</v>
      </c>
      <c r="AA2535" s="3">
        <f t="shared" si="1027"/>
        <v>1968.5699615478541</v>
      </c>
      <c r="AB2535" s="3">
        <f t="shared" si="1036"/>
        <v>-25.060323284893911</v>
      </c>
      <c r="AC2535" s="3">
        <f t="shared" si="1037"/>
        <v>25.060323284893911</v>
      </c>
      <c r="AE2535" s="34">
        <f t="shared" si="1028"/>
        <v>13</v>
      </c>
      <c r="AF2535" s="73" t="b">
        <f>COUNTIF('Power Curve'!$D$2:$D$31,AE2535)&gt;0</f>
        <v>1</v>
      </c>
      <c r="AG2535" s="73" t="b">
        <f t="shared" si="1029"/>
        <v>0</v>
      </c>
      <c r="AH2535" s="73" t="b">
        <f t="shared" si="1038"/>
        <v>1</v>
      </c>
      <c r="AI2535" s="34" t="str">
        <f t="shared" si="1030"/>
        <v>Outer</v>
      </c>
      <c r="AJ2535" s="35" t="str">
        <f t="shared" si="1039"/>
        <v>1.3-1.4</v>
      </c>
      <c r="AK2535" s="36" t="str">
        <f t="shared" si="1031"/>
        <v>17-18</v>
      </c>
      <c r="AL2535" s="36" t="str">
        <f t="shared" si="1032"/>
        <v>Mar</v>
      </c>
      <c r="AM2535" s="35" t="str">
        <f t="shared" si="1033"/>
        <v>285-295</v>
      </c>
      <c r="AN2535" s="36" t="str">
        <f t="shared" si="1034"/>
        <v>HWS-HTI</v>
      </c>
    </row>
    <row r="2536" spans="5:40" x14ac:dyDescent="0.3">
      <c r="E2536" s="12">
        <v>40992.715277777781</v>
      </c>
      <c r="F2536" s="16">
        <v>14.41</v>
      </c>
      <c r="G2536" s="16">
        <v>1978.6999664306691</v>
      </c>
      <c r="H2536" s="29">
        <v>1.1808012548877402</v>
      </c>
      <c r="I2536" s="26">
        <v>289.7</v>
      </c>
      <c r="J2536" s="30">
        <v>0.14642609299097847</v>
      </c>
      <c r="K2536" s="31">
        <v>0.10586373286681426</v>
      </c>
      <c r="L2536" s="111">
        <f t="shared" si="1014"/>
        <v>1.6</v>
      </c>
      <c r="M2536" s="112">
        <f t="shared" si="1015"/>
        <v>0.15000000000000002</v>
      </c>
      <c r="N2536" s="112" t="b">
        <f t="shared" si="1016"/>
        <v>1</v>
      </c>
      <c r="O2536" s="112" t="b">
        <f t="shared" si="1017"/>
        <v>1</v>
      </c>
      <c r="P2536" s="113">
        <f t="shared" si="1018"/>
        <v>16</v>
      </c>
      <c r="Q2536" s="113">
        <f t="shared" si="1019"/>
        <v>10.999999999999998</v>
      </c>
      <c r="R2536" s="114" t="str">
        <f t="shared" si="1035"/>
        <v>1.6-0.15</v>
      </c>
      <c r="S2536" s="127">
        <f t="shared" si="1020"/>
        <v>-3.7924166262919348E-4</v>
      </c>
      <c r="T2536" s="112" t="b">
        <f t="shared" si="1021"/>
        <v>1</v>
      </c>
      <c r="U2536" s="22">
        <f t="shared" si="1022"/>
        <v>14.234565656229535</v>
      </c>
      <c r="V2536" s="22">
        <f t="shared" si="1023"/>
        <v>1.5580479845384763</v>
      </c>
      <c r="W2536" s="81">
        <f t="shared" si="1024"/>
        <v>15</v>
      </c>
      <c r="X2536" s="22">
        <f t="shared" si="1025"/>
        <v>0.26837327155022861</v>
      </c>
      <c r="Y2536" s="3">
        <f>IF(U2536&gt;'Power Curve'!$C$37,0,INDEX(Ci,$W2536,1)*POWER(1-X2536,3)+INDEX(Ci,$W2536,2)*3*X2536*POWER(1-X2536,2)+INDEX(Ci,$W2536,3)*3*POWER(X2536,2)*(1-X2536)+INDEX(Ci,$W2536,4)*POWER(X2536,3))</f>
        <v>1976.4248868877896</v>
      </c>
      <c r="Z2536" s="3">
        <f t="shared" si="1026"/>
        <v>1975.6753442276247</v>
      </c>
      <c r="AA2536" s="3">
        <f t="shared" si="1027"/>
        <v>1978.6999664306691</v>
      </c>
      <c r="AB2536" s="3">
        <f t="shared" si="1036"/>
        <v>-3.0246222030443732</v>
      </c>
      <c r="AC2536" s="3">
        <f t="shared" si="1037"/>
        <v>3.0246222030443732</v>
      </c>
      <c r="AE2536" s="34">
        <f t="shared" si="1028"/>
        <v>14</v>
      </c>
      <c r="AF2536" s="73" t="b">
        <f>COUNTIF('Power Curve'!$D$2:$D$31,AE2536)&gt;0</f>
        <v>1</v>
      </c>
      <c r="AG2536" s="73" t="b">
        <f t="shared" si="1029"/>
        <v>0</v>
      </c>
      <c r="AH2536" s="73" t="b">
        <f t="shared" si="1038"/>
        <v>1</v>
      </c>
      <c r="AI2536" s="34" t="str">
        <f t="shared" si="1030"/>
        <v>Outer</v>
      </c>
      <c r="AJ2536" s="35" t="str">
        <f t="shared" si="1039"/>
        <v>1.5-1.6</v>
      </c>
      <c r="AK2536" s="36" t="str">
        <f t="shared" si="1031"/>
        <v>17-18</v>
      </c>
      <c r="AL2536" s="36" t="str">
        <f t="shared" si="1032"/>
        <v>Mar</v>
      </c>
      <c r="AM2536" s="35" t="str">
        <f t="shared" si="1033"/>
        <v>285-295</v>
      </c>
      <c r="AN2536" s="36" t="str">
        <f t="shared" si="1034"/>
        <v>HWS-HTI</v>
      </c>
    </row>
    <row r="2537" spans="5:40" x14ac:dyDescent="0.3">
      <c r="E2537" s="12">
        <v>40992.729166666664</v>
      </c>
      <c r="F2537" s="16">
        <v>16.829999999999998</v>
      </c>
      <c r="G2537" s="16">
        <v>1987.0299377441411</v>
      </c>
      <c r="H2537" s="29">
        <v>1.1807261821649822</v>
      </c>
      <c r="I2537" s="26">
        <v>290.39999999999998</v>
      </c>
      <c r="J2537" s="30">
        <v>0.12596553773024363</v>
      </c>
      <c r="K2537" s="31">
        <v>0.14278805270348</v>
      </c>
      <c r="L2537" s="111">
        <f t="shared" si="1014"/>
        <v>1.9000000000000001</v>
      </c>
      <c r="M2537" s="112">
        <f t="shared" si="1015"/>
        <v>0.13</v>
      </c>
      <c r="N2537" s="112" t="b">
        <f t="shared" si="1016"/>
        <v>1</v>
      </c>
      <c r="O2537" s="112" t="b">
        <f t="shared" si="1017"/>
        <v>1</v>
      </c>
      <c r="P2537" s="113">
        <f t="shared" si="1018"/>
        <v>19</v>
      </c>
      <c r="Q2537" s="113">
        <f t="shared" si="1019"/>
        <v>13</v>
      </c>
      <c r="R2537" s="114" t="str">
        <f t="shared" si="1035"/>
        <v>1.9-0.13</v>
      </c>
      <c r="S2537" s="127">
        <f t="shared" si="1020"/>
        <v>-5.5644227078488625E-4</v>
      </c>
      <c r="T2537" s="112" t="b">
        <f t="shared" si="1021"/>
        <v>1</v>
      </c>
      <c r="U2537" s="22">
        <f t="shared" si="1022"/>
        <v>16.624751063499648</v>
      </c>
      <c r="V2537" s="22">
        <f t="shared" si="1023"/>
        <v>1.92745884418527</v>
      </c>
      <c r="W2537" s="81">
        <f t="shared" si="1024"/>
        <v>17</v>
      </c>
      <c r="X2537" s="22">
        <f t="shared" si="1025"/>
        <v>0.63383286535931704</v>
      </c>
      <c r="Y2537" s="3">
        <f>IF(U2537&gt;'Power Curve'!$C$37,0,INDEX(Ci,$W2537,1)*POWER(1-X2537,3)+INDEX(Ci,$W2537,2)*3*X2537*POWER(1-X2537,2)+INDEX(Ci,$W2537,3)*3*POWER(X2537,2)*(1-X2537)+INDEX(Ci,$W2537,4)*POWER(X2537,3))</f>
        <v>1984.5854073181456</v>
      </c>
      <c r="Z2537" s="3">
        <f t="shared" si="1026"/>
        <v>1983.4811001075309</v>
      </c>
      <c r="AA2537" s="3">
        <f t="shared" si="1027"/>
        <v>1987.0299377441411</v>
      </c>
      <c r="AB2537" s="3">
        <f t="shared" si="1036"/>
        <v>-3.5488376366101875</v>
      </c>
      <c r="AC2537" s="3">
        <f t="shared" si="1037"/>
        <v>3.5488376366101875</v>
      </c>
      <c r="AE2537" s="34">
        <f t="shared" si="1028"/>
        <v>17</v>
      </c>
      <c r="AF2537" s="73" t="b">
        <f>COUNTIF('Power Curve'!$D$2:$D$31,AE2537)&gt;0</f>
        <v>1</v>
      </c>
      <c r="AG2537" s="73" t="b">
        <f t="shared" si="1029"/>
        <v>0</v>
      </c>
      <c r="AH2537" s="73" t="b">
        <f t="shared" si="1038"/>
        <v>1</v>
      </c>
      <c r="AI2537" s="34" t="str">
        <f t="shared" si="1030"/>
        <v>Inner</v>
      </c>
      <c r="AJ2537" s="35" t="str">
        <f t="shared" si="1039"/>
        <v>1.9-2.0</v>
      </c>
      <c r="AK2537" s="36" t="str">
        <f t="shared" si="1031"/>
        <v>17-18</v>
      </c>
      <c r="AL2537" s="36" t="str">
        <f t="shared" si="1032"/>
        <v>Mar</v>
      </c>
      <c r="AM2537" s="35" t="str">
        <f t="shared" si="1033"/>
        <v>285-295</v>
      </c>
      <c r="AN2537" s="36" t="str">
        <f t="shared" si="1034"/>
        <v>Inner-TI</v>
      </c>
    </row>
    <row r="2538" spans="5:40" x14ac:dyDescent="0.3">
      <c r="E2538" s="12">
        <v>40992.736111111109</v>
      </c>
      <c r="F2538" s="16">
        <v>16.670000000000002</v>
      </c>
      <c r="G2538" s="16">
        <v>1975.279968261721</v>
      </c>
      <c r="H2538" s="29">
        <v>1.1814983475176852</v>
      </c>
      <c r="I2538" s="26">
        <v>292.89999999999998</v>
      </c>
      <c r="J2538" s="30">
        <v>0.11397720455908816</v>
      </c>
      <c r="K2538" s="31">
        <v>0.11976334926327926</v>
      </c>
      <c r="L2538" s="111">
        <f t="shared" si="1014"/>
        <v>1.9000000000000001</v>
      </c>
      <c r="M2538" s="112">
        <f t="shared" si="1015"/>
        <v>0.11</v>
      </c>
      <c r="N2538" s="112" t="b">
        <f t="shared" si="1016"/>
        <v>1</v>
      </c>
      <c r="O2538" s="112" t="b">
        <f t="shared" si="1017"/>
        <v>1</v>
      </c>
      <c r="P2538" s="113">
        <f t="shared" si="1018"/>
        <v>19</v>
      </c>
      <c r="Q2538" s="113">
        <f t="shared" si="1019"/>
        <v>15</v>
      </c>
      <c r="R2538" s="114" t="str">
        <f t="shared" si="1035"/>
        <v>1.9-0.11</v>
      </c>
      <c r="S2538" s="127">
        <f t="shared" si="1020"/>
        <v>-1.1701723451534409E-3</v>
      </c>
      <c r="T2538" s="112" t="b">
        <f t="shared" si="1021"/>
        <v>1</v>
      </c>
      <c r="U2538" s="22">
        <f t="shared" si="1022"/>
        <v>16.470291152292955</v>
      </c>
      <c r="V2538" s="22">
        <f t="shared" si="1023"/>
        <v>1.903586566994439</v>
      </c>
      <c r="W2538" s="81">
        <f t="shared" si="1024"/>
        <v>17</v>
      </c>
      <c r="X2538" s="22">
        <f t="shared" si="1025"/>
        <v>0.47764352054208181</v>
      </c>
      <c r="Y2538" s="3">
        <f>IF(U2538&gt;'Power Curve'!$C$37,0,INDEX(Ci,$W2538,1)*POWER(1-X2538,3)+INDEX(Ci,$W2538,2)*3*X2538*POWER(1-X2538,2)+INDEX(Ci,$W2538,3)*3*POWER(X2538,2)*(1-X2538)+INDEX(Ci,$W2538,4)*POWER(X2538,3))</f>
        <v>1984.0873332838241</v>
      </c>
      <c r="Z2538" s="3">
        <f t="shared" si="1026"/>
        <v>1981.7656091560461</v>
      </c>
      <c r="AA2538" s="3">
        <f t="shared" si="1027"/>
        <v>1975.279968261721</v>
      </c>
      <c r="AB2538" s="3">
        <f t="shared" si="1036"/>
        <v>6.4856408943251154</v>
      </c>
      <c r="AC2538" s="3">
        <f t="shared" si="1037"/>
        <v>6.4856408943251154</v>
      </c>
      <c r="AE2538" s="34">
        <f t="shared" si="1028"/>
        <v>16</v>
      </c>
      <c r="AF2538" s="73" t="b">
        <f>COUNTIF('Power Curve'!$D$2:$D$31,AE2538)&gt;0</f>
        <v>1</v>
      </c>
      <c r="AG2538" s="73" t="b">
        <f t="shared" si="1029"/>
        <v>0</v>
      </c>
      <c r="AH2538" s="73" t="b">
        <f t="shared" si="1038"/>
        <v>1</v>
      </c>
      <c r="AI2538" s="34" t="str">
        <f t="shared" si="1030"/>
        <v>Inner</v>
      </c>
      <c r="AJ2538" s="35" t="str">
        <f t="shared" si="1039"/>
        <v>1.9-2.0</v>
      </c>
      <c r="AK2538" s="36" t="str">
        <f t="shared" si="1031"/>
        <v>17-18</v>
      </c>
      <c r="AL2538" s="36" t="str">
        <f t="shared" si="1032"/>
        <v>Mar</v>
      </c>
      <c r="AM2538" s="35" t="str">
        <f t="shared" si="1033"/>
        <v>285-295</v>
      </c>
      <c r="AN2538" s="36" t="str">
        <f t="shared" si="1034"/>
        <v>Inner-TI</v>
      </c>
    </row>
    <row r="2539" spans="5:40" x14ac:dyDescent="0.3">
      <c r="E2539" s="12">
        <v>40992.75</v>
      </c>
      <c r="F2539" s="16">
        <v>16.75</v>
      </c>
      <c r="G2539" s="16">
        <v>1973.730041503911</v>
      </c>
      <c r="H2539" s="29">
        <v>1.1837070433455772</v>
      </c>
      <c r="I2539" s="26">
        <v>299.39999999999998</v>
      </c>
      <c r="J2539" s="30">
        <v>0.12477611940298507</v>
      </c>
      <c r="K2539" s="31">
        <v>0.12778935346963044</v>
      </c>
      <c r="L2539" s="111">
        <f t="shared" si="1014"/>
        <v>1.9000000000000001</v>
      </c>
      <c r="M2539" s="112">
        <f t="shared" si="1015"/>
        <v>0.12</v>
      </c>
      <c r="N2539" s="112" t="b">
        <f t="shared" si="1016"/>
        <v>1</v>
      </c>
      <c r="O2539" s="112" t="b">
        <f t="shared" si="1017"/>
        <v>1</v>
      </c>
      <c r="P2539" s="113">
        <f t="shared" si="1018"/>
        <v>19</v>
      </c>
      <c r="Q2539" s="113">
        <f t="shared" si="1019"/>
        <v>14</v>
      </c>
      <c r="R2539" s="114" t="str">
        <f t="shared" si="1035"/>
        <v>1.9-0.12</v>
      </c>
      <c r="S2539" s="127">
        <f t="shared" si="1020"/>
        <v>-6.310010341642519E-4</v>
      </c>
      <c r="T2539" s="112" t="b">
        <f t="shared" si="1021"/>
        <v>1</v>
      </c>
      <c r="U2539" s="22">
        <f t="shared" si="1022"/>
        <v>16.559638776158067</v>
      </c>
      <c r="V2539" s="22">
        <f t="shared" si="1023"/>
        <v>1.9173955302819801</v>
      </c>
      <c r="W2539" s="81">
        <f t="shared" si="1024"/>
        <v>17</v>
      </c>
      <c r="X2539" s="22">
        <f t="shared" si="1025"/>
        <v>0.56799153850639594</v>
      </c>
      <c r="Y2539" s="3">
        <f>IF(U2539&gt;'Power Curve'!$C$37,0,INDEX(Ci,$W2539,1)*POWER(1-X2539,3)+INDEX(Ci,$W2539,2)*3*X2539*POWER(1-X2539,2)+INDEX(Ci,$W2539,3)*3*POWER(X2539,2)*(1-X2539)+INDEX(Ci,$W2539,4)*POWER(X2539,3))</f>
        <v>1984.387110780066</v>
      </c>
      <c r="Z2539" s="3">
        <f t="shared" si="1026"/>
        <v>1983.1349604609816</v>
      </c>
      <c r="AA2539" s="3">
        <f t="shared" si="1027"/>
        <v>1973.730041503911</v>
      </c>
      <c r="AB2539" s="3">
        <f t="shared" si="1036"/>
        <v>9.4049189570705494</v>
      </c>
      <c r="AC2539" s="3">
        <f t="shared" si="1037"/>
        <v>9.4049189570705494</v>
      </c>
      <c r="AE2539" s="34">
        <f t="shared" si="1028"/>
        <v>17</v>
      </c>
      <c r="AF2539" s="73" t="b">
        <f>COUNTIF('Power Curve'!$D$2:$D$31,AE2539)&gt;0</f>
        <v>1</v>
      </c>
      <c r="AG2539" s="73" t="b">
        <f t="shared" si="1029"/>
        <v>0</v>
      </c>
      <c r="AH2539" s="73" t="b">
        <f t="shared" si="1038"/>
        <v>1</v>
      </c>
      <c r="AI2539" s="34" t="str">
        <f t="shared" si="1030"/>
        <v>Inner</v>
      </c>
      <c r="AJ2539" s="35" t="str">
        <f t="shared" si="1039"/>
        <v>1.9-2.0</v>
      </c>
      <c r="AK2539" s="36" t="str">
        <f t="shared" si="1031"/>
        <v>18-19</v>
      </c>
      <c r="AL2539" s="36" t="str">
        <f t="shared" si="1032"/>
        <v>Mar</v>
      </c>
      <c r="AM2539" s="35" t="str">
        <f t="shared" si="1033"/>
        <v>295-305</v>
      </c>
      <c r="AN2539" s="36" t="str">
        <f t="shared" si="1034"/>
        <v>Inner-TI</v>
      </c>
    </row>
    <row r="2540" spans="5:40" x14ac:dyDescent="0.3">
      <c r="E2540" s="12">
        <v>40993.069444444445</v>
      </c>
      <c r="F2540" s="16">
        <v>9.83</v>
      </c>
      <c r="G2540" s="16">
        <v>1531.539962768557</v>
      </c>
      <c r="H2540" s="29">
        <v>1.2099099264129098</v>
      </c>
      <c r="I2540" s="26">
        <v>319.60000000000002</v>
      </c>
      <c r="J2540" s="30">
        <v>0.10071210579857579</v>
      </c>
      <c r="K2540" s="31">
        <v>0.36361495686890788</v>
      </c>
      <c r="L2540" s="111">
        <f t="shared" si="1014"/>
        <v>0.9</v>
      </c>
      <c r="M2540" s="112">
        <f t="shared" si="1015"/>
        <v>9.9999999999999992E-2</v>
      </c>
      <c r="N2540" s="112" t="b">
        <f t="shared" si="1016"/>
        <v>1</v>
      </c>
      <c r="O2540" s="112" t="b">
        <f t="shared" si="1017"/>
        <v>1</v>
      </c>
      <c r="P2540" s="113">
        <f t="shared" si="1018"/>
        <v>9</v>
      </c>
      <c r="Q2540" s="113">
        <f t="shared" si="1019"/>
        <v>16</v>
      </c>
      <c r="R2540" s="114" t="str">
        <f t="shared" si="1035"/>
        <v>0.9-0.1</v>
      </c>
      <c r="S2540" s="127">
        <f t="shared" si="1020"/>
        <v>-1.1722365426955051E-2</v>
      </c>
      <c r="T2540" s="112" t="b">
        <f t="shared" si="1021"/>
        <v>1</v>
      </c>
      <c r="U2540" s="22">
        <f t="shared" si="1022"/>
        <v>9.7894697380645894</v>
      </c>
      <c r="V2540" s="22">
        <f t="shared" si="1023"/>
        <v>0.87104408126504396</v>
      </c>
      <c r="W2540" s="81">
        <f t="shared" si="1024"/>
        <v>10</v>
      </c>
      <c r="X2540" s="22">
        <f t="shared" si="1025"/>
        <v>0.82944256567501373</v>
      </c>
      <c r="Y2540" s="3">
        <f>IF(U2540&gt;'Power Curve'!$C$37,0,INDEX(Ci,$W2540,1)*POWER(1-X2540,3)+INDEX(Ci,$W2540,2)*3*X2540*POWER(1-X2540,2)+INDEX(Ci,$W2540,3)*3*POWER(X2540,2)*(1-X2540)+INDEX(Ci,$W2540,4)*POWER(X2540,3))</f>
        <v>1469.7233914226799</v>
      </c>
      <c r="Z2540" s="3">
        <f t="shared" si="1026"/>
        <v>1452.4947567518795</v>
      </c>
      <c r="AA2540" s="3">
        <f t="shared" si="1027"/>
        <v>1531.539962768557</v>
      </c>
      <c r="AB2540" s="3">
        <f t="shared" si="1036"/>
        <v>-79.045206016677412</v>
      </c>
      <c r="AC2540" s="3">
        <f t="shared" si="1037"/>
        <v>79.045206016677412</v>
      </c>
      <c r="AE2540" s="34">
        <f t="shared" si="1028"/>
        <v>10</v>
      </c>
      <c r="AF2540" s="73" t="b">
        <f>COUNTIF('Power Curve'!$D$2:$D$31,AE2540)&gt;0</f>
        <v>1</v>
      </c>
      <c r="AG2540" s="73" t="b">
        <f t="shared" si="1029"/>
        <v>0</v>
      </c>
      <c r="AH2540" s="73" t="b">
        <f t="shared" si="1038"/>
        <v>1</v>
      </c>
      <c r="AI2540" s="34" t="str">
        <f t="shared" si="1030"/>
        <v>Outer</v>
      </c>
      <c r="AJ2540" s="35" t="str">
        <f t="shared" si="1039"/>
        <v>0.8-0.9</v>
      </c>
      <c r="AK2540" s="36" t="str">
        <f t="shared" si="1031"/>
        <v>1-2</v>
      </c>
      <c r="AL2540" s="36" t="str">
        <f t="shared" si="1032"/>
        <v>Mar</v>
      </c>
      <c r="AM2540" s="35" t="str">
        <f t="shared" si="1033"/>
        <v>315-325</v>
      </c>
      <c r="AN2540" s="36" t="str">
        <f t="shared" si="1034"/>
        <v>Inner-TI</v>
      </c>
    </row>
    <row r="2541" spans="5:40" x14ac:dyDescent="0.3">
      <c r="E2541" s="12">
        <v>40993.076388888891</v>
      </c>
      <c r="F2541" s="16">
        <v>9.0399999999999991</v>
      </c>
      <c r="G2541" s="16">
        <v>1355.2800445556641</v>
      </c>
      <c r="H2541" s="29">
        <v>1.2107660358436911</v>
      </c>
      <c r="I2541" s="26">
        <v>317.10000000000002</v>
      </c>
      <c r="J2541" s="30">
        <v>0.11725663716814161</v>
      </c>
      <c r="K2541" s="31">
        <v>0.35680399901260901</v>
      </c>
      <c r="L2541" s="111">
        <f t="shared" si="1014"/>
        <v>0.70000000000000007</v>
      </c>
      <c r="M2541" s="112">
        <f t="shared" si="1015"/>
        <v>0.12</v>
      </c>
      <c r="N2541" s="112" t="b">
        <f t="shared" si="1016"/>
        <v>1</v>
      </c>
      <c r="O2541" s="112" t="b">
        <f t="shared" si="1017"/>
        <v>1</v>
      </c>
      <c r="P2541" s="113">
        <f t="shared" si="1018"/>
        <v>7.0000000000000009</v>
      </c>
      <c r="Q2541" s="113">
        <f t="shared" si="1019"/>
        <v>14</v>
      </c>
      <c r="R2541" s="114" t="str">
        <f t="shared" si="1035"/>
        <v>0.7-0.12</v>
      </c>
      <c r="S2541" s="127">
        <f t="shared" si="1020"/>
        <v>7.9909258919463686E-3</v>
      </c>
      <c r="T2541" s="112" t="b">
        <f t="shared" si="1021"/>
        <v>1</v>
      </c>
      <c r="U2541" s="22">
        <f t="shared" si="1022"/>
        <v>9.0048498881990877</v>
      </c>
      <c r="V2541" s="22">
        <f t="shared" si="1023"/>
        <v>0.74977855418369743</v>
      </c>
      <c r="W2541" s="81">
        <f t="shared" si="1024"/>
        <v>9</v>
      </c>
      <c r="X2541" s="22">
        <f t="shared" si="1025"/>
        <v>0.99571429100658881</v>
      </c>
      <c r="Y2541" s="3">
        <f>IF(U2541&gt;'Power Curve'!$C$37,0,INDEX(Ci,$W2541,1)*POWER(1-X2541,3)+INDEX(Ci,$W2541,2)*3*X2541*POWER(1-X2541,2)+INDEX(Ci,$W2541,3)*3*POWER(X2541,2)*(1-X2541)+INDEX(Ci,$W2541,4)*POWER(X2541,3))</f>
        <v>1196.8912397606248</v>
      </c>
      <c r="Z2541" s="3">
        <f t="shared" si="1026"/>
        <v>1206.4555089582718</v>
      </c>
      <c r="AA2541" s="3">
        <f t="shared" si="1027"/>
        <v>1355.2800445556641</v>
      </c>
      <c r="AB2541" s="3">
        <f t="shared" si="1036"/>
        <v>-148.82453559739224</v>
      </c>
      <c r="AC2541" s="3">
        <f t="shared" si="1037"/>
        <v>148.82453559739224</v>
      </c>
      <c r="AE2541" s="34">
        <f t="shared" si="1028"/>
        <v>9</v>
      </c>
      <c r="AF2541" s="73" t="b">
        <f>COUNTIF('Power Curve'!$D$2:$D$31,AE2541)&gt;0</f>
        <v>1</v>
      </c>
      <c r="AG2541" s="73" t="b">
        <f t="shared" si="1029"/>
        <v>0</v>
      </c>
      <c r="AH2541" s="73" t="b">
        <f t="shared" si="1038"/>
        <v>1</v>
      </c>
      <c r="AI2541" s="34" t="str">
        <f t="shared" si="1030"/>
        <v>Outer</v>
      </c>
      <c r="AJ2541" s="35" t="str">
        <f t="shared" si="1039"/>
        <v>0.7-0.8</v>
      </c>
      <c r="AK2541" s="36" t="str">
        <f t="shared" si="1031"/>
        <v>1-2</v>
      </c>
      <c r="AL2541" s="36" t="str">
        <f t="shared" si="1032"/>
        <v>Mar</v>
      </c>
      <c r="AM2541" s="35" t="str">
        <f t="shared" si="1033"/>
        <v>315-325</v>
      </c>
      <c r="AN2541" s="36" t="str">
        <f t="shared" si="1034"/>
        <v>Inner-TI</v>
      </c>
    </row>
    <row r="2542" spans="5:40" x14ac:dyDescent="0.3">
      <c r="E2542" s="12">
        <v>40993.083333333336</v>
      </c>
      <c r="F2542" s="16">
        <v>8.7899999999999991</v>
      </c>
      <c r="G2542" s="16">
        <v>1127.80004119873</v>
      </c>
      <c r="H2542" s="29">
        <v>1.2109892018556252</v>
      </c>
      <c r="I2542" s="26">
        <v>316.7</v>
      </c>
      <c r="J2542" s="30">
        <v>0.10238907849829353</v>
      </c>
      <c r="K2542" s="31">
        <v>0.37620950386023788</v>
      </c>
      <c r="L2542" s="111">
        <f t="shared" si="1014"/>
        <v>0.70000000000000007</v>
      </c>
      <c r="M2542" s="112">
        <f t="shared" si="1015"/>
        <v>9.9999999999999992E-2</v>
      </c>
      <c r="N2542" s="112" t="b">
        <f t="shared" si="1016"/>
        <v>1</v>
      </c>
      <c r="O2542" s="112" t="b">
        <f t="shared" si="1017"/>
        <v>1</v>
      </c>
      <c r="P2542" s="113">
        <f t="shared" si="1018"/>
        <v>7.0000000000000009</v>
      </c>
      <c r="Q2542" s="113">
        <f t="shared" si="1019"/>
        <v>16</v>
      </c>
      <c r="R2542" s="114" t="str">
        <f t="shared" si="1035"/>
        <v>0.7-0.1</v>
      </c>
      <c r="S2542" s="127">
        <f t="shared" si="1020"/>
        <v>-1.3669081380489443E-2</v>
      </c>
      <c r="T2542" s="112" t="b">
        <f t="shared" si="1021"/>
        <v>1</v>
      </c>
      <c r="U2542" s="22">
        <f t="shared" si="1022"/>
        <v>8.7563598787819394</v>
      </c>
      <c r="V2542" s="22">
        <f t="shared" si="1023"/>
        <v>0.71137362220092304</v>
      </c>
      <c r="W2542" s="81">
        <f t="shared" si="1024"/>
        <v>9</v>
      </c>
      <c r="X2542" s="22">
        <f t="shared" si="1025"/>
        <v>0.74733650802356189</v>
      </c>
      <c r="Y2542" s="3">
        <f>IF(U2542&gt;'Power Curve'!$C$37,0,INDEX(Ci,$W2542,1)*POWER(1-X2542,3)+INDEX(Ci,$W2542,2)*3*X2542*POWER(1-X2542,2)+INDEX(Ci,$W2542,3)*3*POWER(X2542,2)*(1-X2542)+INDEX(Ci,$W2542,4)*POWER(X2542,3))</f>
        <v>1115.5655680925074</v>
      </c>
      <c r="Z2542" s="3">
        <f t="shared" si="1026"/>
        <v>1100.316811556979</v>
      </c>
      <c r="AA2542" s="3">
        <f t="shared" si="1027"/>
        <v>1127.80004119873</v>
      </c>
      <c r="AB2542" s="3">
        <f t="shared" si="1036"/>
        <v>-27.483229641750995</v>
      </c>
      <c r="AC2542" s="3">
        <f t="shared" si="1037"/>
        <v>27.483229641750995</v>
      </c>
      <c r="AE2542" s="34">
        <f t="shared" si="1028"/>
        <v>9</v>
      </c>
      <c r="AF2542" s="73" t="b">
        <f>COUNTIF('Power Curve'!$D$2:$D$31,AE2542)&gt;0</f>
        <v>1</v>
      </c>
      <c r="AG2542" s="73" t="b">
        <f t="shared" si="1029"/>
        <v>0</v>
      </c>
      <c r="AH2542" s="73" t="b">
        <f t="shared" si="1038"/>
        <v>1</v>
      </c>
      <c r="AI2542" s="34" t="str">
        <f t="shared" si="1030"/>
        <v>Outer</v>
      </c>
      <c r="AJ2542" s="35" t="str">
        <f t="shared" si="1039"/>
        <v>0.7-0.8</v>
      </c>
      <c r="AK2542" s="36" t="str">
        <f t="shared" si="1031"/>
        <v>2-3</v>
      </c>
      <c r="AL2542" s="36" t="str">
        <f t="shared" si="1032"/>
        <v>Mar</v>
      </c>
      <c r="AM2542" s="35" t="str">
        <f t="shared" si="1033"/>
        <v>315-325</v>
      </c>
      <c r="AN2542" s="36" t="str">
        <f t="shared" si="1034"/>
        <v>Inner-TI</v>
      </c>
    </row>
    <row r="2543" spans="5:40" x14ac:dyDescent="0.3">
      <c r="E2543" s="12">
        <v>40993.090277777781</v>
      </c>
      <c r="F2543" s="16">
        <v>8.84</v>
      </c>
      <c r="G2543" s="16">
        <v>1006.2899780273438</v>
      </c>
      <c r="H2543" s="29">
        <v>1.211176303854812</v>
      </c>
      <c r="I2543" s="26">
        <v>319</v>
      </c>
      <c r="J2543" s="30">
        <v>0.14705882352941177</v>
      </c>
      <c r="K2543" s="31">
        <v>0.39836194824622789</v>
      </c>
      <c r="L2543" s="111">
        <f t="shared" si="1014"/>
        <v>0.70000000000000007</v>
      </c>
      <c r="M2543" s="112">
        <f t="shared" si="1015"/>
        <v>0.15000000000000002</v>
      </c>
      <c r="N2543" s="112" t="b">
        <f t="shared" si="1016"/>
        <v>1</v>
      </c>
      <c r="O2543" s="112" t="b">
        <f t="shared" si="1017"/>
        <v>1</v>
      </c>
      <c r="P2543" s="113">
        <f t="shared" si="1018"/>
        <v>7.0000000000000009</v>
      </c>
      <c r="Q2543" s="113">
        <f t="shared" si="1019"/>
        <v>10.999999999999998</v>
      </c>
      <c r="R2543" s="114" t="str">
        <f t="shared" si="1035"/>
        <v>0.7-0.15</v>
      </c>
      <c r="S2543" s="127">
        <f t="shared" si="1020"/>
        <v>1.0048182677690141E-2</v>
      </c>
      <c r="T2543" s="112" t="b">
        <f t="shared" si="1021"/>
        <v>1</v>
      </c>
      <c r="U2543" s="22">
        <f t="shared" si="1022"/>
        <v>8.8066220287069275</v>
      </c>
      <c r="V2543" s="22">
        <f t="shared" si="1023"/>
        <v>0.71914179949587687</v>
      </c>
      <c r="W2543" s="81">
        <f t="shared" si="1024"/>
        <v>9</v>
      </c>
      <c r="X2543" s="22">
        <f t="shared" si="1025"/>
        <v>0.79757595787352242</v>
      </c>
      <c r="Y2543" s="3">
        <f>IF(U2543&gt;'Power Curve'!$C$37,0,INDEX(Ci,$W2543,1)*POWER(1-X2543,3)+INDEX(Ci,$W2543,2)*3*X2543*POWER(1-X2543,2)+INDEX(Ci,$W2543,3)*3*POWER(X2543,2)*(1-X2543)+INDEX(Ci,$W2543,4)*POWER(X2543,3))</f>
        <v>1131.9406636239669</v>
      </c>
      <c r="Z2543" s="3">
        <f t="shared" si="1026"/>
        <v>1143.3146101923662</v>
      </c>
      <c r="AA2543" s="3">
        <f t="shared" si="1027"/>
        <v>1006.2899780273438</v>
      </c>
      <c r="AB2543" s="3">
        <f t="shared" si="1036"/>
        <v>137.02463216502247</v>
      </c>
      <c r="AC2543" s="3">
        <f t="shared" si="1037"/>
        <v>137.02463216502247</v>
      </c>
      <c r="AE2543" s="34">
        <f t="shared" si="1028"/>
        <v>9</v>
      </c>
      <c r="AF2543" s="73" t="b">
        <f>COUNTIF('Power Curve'!$D$2:$D$31,AE2543)&gt;0</f>
        <v>1</v>
      </c>
      <c r="AG2543" s="73" t="b">
        <f t="shared" si="1029"/>
        <v>0</v>
      </c>
      <c r="AH2543" s="73" t="b">
        <f t="shared" si="1038"/>
        <v>1</v>
      </c>
      <c r="AI2543" s="34" t="str">
        <f t="shared" si="1030"/>
        <v>Outer</v>
      </c>
      <c r="AJ2543" s="35" t="str">
        <f t="shared" si="1039"/>
        <v>0.7-0.8</v>
      </c>
      <c r="AK2543" s="36" t="str">
        <f t="shared" si="1031"/>
        <v>2-3</v>
      </c>
      <c r="AL2543" s="36" t="str">
        <f t="shared" si="1032"/>
        <v>Mar</v>
      </c>
      <c r="AM2543" s="35" t="str">
        <f t="shared" si="1033"/>
        <v>315-325</v>
      </c>
      <c r="AN2543" s="36" t="str">
        <f t="shared" si="1034"/>
        <v>HWS-HTI</v>
      </c>
    </row>
    <row r="2544" spans="5:40" x14ac:dyDescent="0.3">
      <c r="E2544" s="12">
        <v>40993.097222222219</v>
      </c>
      <c r="F2544" s="16">
        <v>6.76</v>
      </c>
      <c r="G2544" s="16">
        <v>551.71001052856445</v>
      </c>
      <c r="H2544" s="29">
        <v>1.212256930614819</v>
      </c>
      <c r="I2544" s="26">
        <v>318.3</v>
      </c>
      <c r="J2544" s="30">
        <v>0.1227810650887574</v>
      </c>
      <c r="K2544" s="31">
        <v>0.3630792298069645</v>
      </c>
      <c r="L2544" s="111">
        <f t="shared" si="1014"/>
        <v>0.4</v>
      </c>
      <c r="M2544" s="112">
        <f t="shared" si="1015"/>
        <v>0.12</v>
      </c>
      <c r="N2544" s="112" t="b">
        <f t="shared" si="1016"/>
        <v>1</v>
      </c>
      <c r="O2544" s="112" t="b">
        <f t="shared" si="1017"/>
        <v>1</v>
      </c>
      <c r="P2544" s="113">
        <f t="shared" si="1018"/>
        <v>4</v>
      </c>
      <c r="Q2544" s="113">
        <f t="shared" si="1019"/>
        <v>14</v>
      </c>
      <c r="R2544" s="114" t="str">
        <f t="shared" si="1035"/>
        <v>0.4-0.12</v>
      </c>
      <c r="S2544" s="127">
        <f t="shared" si="1020"/>
        <v>-3.0982127234546147E-3</v>
      </c>
      <c r="T2544" s="112" t="b">
        <f t="shared" si="1021"/>
        <v>1</v>
      </c>
      <c r="U2544" s="22">
        <f t="shared" si="1022"/>
        <v>6.736477934997283</v>
      </c>
      <c r="V2544" s="22">
        <f t="shared" si="1023"/>
        <v>0.39919435653854046</v>
      </c>
      <c r="W2544" s="81">
        <f t="shared" si="1024"/>
        <v>7</v>
      </c>
      <c r="X2544" s="22">
        <f t="shared" si="1025"/>
        <v>0.71674224492616601</v>
      </c>
      <c r="Y2544" s="3">
        <f>IF(U2544&gt;'Power Curve'!$C$37,0,INDEX(Ci,$W2544,1)*POWER(1-X2544,3)+INDEX(Ci,$W2544,2)*3*X2544*POWER(1-X2544,2)+INDEX(Ci,$W2544,3)*3*POWER(X2544,2)*(1-X2544)+INDEX(Ci,$W2544,4)*POWER(X2544,3))</f>
        <v>529.1092318189402</v>
      </c>
      <c r="Z2544" s="3">
        <f t="shared" si="1026"/>
        <v>527.46993886482153</v>
      </c>
      <c r="AA2544" s="3">
        <f t="shared" si="1027"/>
        <v>551.71001052856445</v>
      </c>
      <c r="AB2544" s="3">
        <f t="shared" si="1036"/>
        <v>-24.240071663742924</v>
      </c>
      <c r="AC2544" s="3">
        <f t="shared" si="1037"/>
        <v>24.240071663742924</v>
      </c>
      <c r="AE2544" s="34">
        <f t="shared" si="1028"/>
        <v>7</v>
      </c>
      <c r="AF2544" s="73" t="b">
        <f>COUNTIF('Power Curve'!$D$2:$D$31,AE2544)&gt;0</f>
        <v>1</v>
      </c>
      <c r="AG2544" s="73" t="b">
        <f t="shared" si="1029"/>
        <v>0</v>
      </c>
      <c r="AH2544" s="73" t="b">
        <f t="shared" si="1038"/>
        <v>1</v>
      </c>
      <c r="AI2544" s="34" t="str">
        <f t="shared" si="1030"/>
        <v>Outer</v>
      </c>
      <c r="AJ2544" s="35" t="str">
        <f t="shared" si="1039"/>
        <v>0.3-0.4</v>
      </c>
      <c r="AK2544" s="36" t="str">
        <f t="shared" si="1031"/>
        <v>2-3</v>
      </c>
      <c r="AL2544" s="36" t="str">
        <f t="shared" si="1032"/>
        <v>Mar</v>
      </c>
      <c r="AM2544" s="35" t="str">
        <f t="shared" si="1033"/>
        <v>315-325</v>
      </c>
      <c r="AN2544" s="36" t="str">
        <f t="shared" si="1034"/>
        <v>Inner-TI</v>
      </c>
    </row>
    <row r="2545" spans="5:40" x14ac:dyDescent="0.3">
      <c r="E2545" s="12">
        <v>40993.104166666664</v>
      </c>
      <c r="F2545" s="16">
        <v>7.58</v>
      </c>
      <c r="G2545" s="16">
        <v>819.78998565673874</v>
      </c>
      <c r="H2545" s="29">
        <v>1.2121228117431682</v>
      </c>
      <c r="I2545" s="26">
        <v>315.8</v>
      </c>
      <c r="J2545" s="30">
        <v>0.12401055408970975</v>
      </c>
      <c r="K2545" s="31">
        <v>0.34937803535932282</v>
      </c>
      <c r="L2545" s="111">
        <f t="shared" si="1014"/>
        <v>0.5</v>
      </c>
      <c r="M2545" s="112">
        <f t="shared" si="1015"/>
        <v>0.12</v>
      </c>
      <c r="N2545" s="112" t="b">
        <f t="shared" si="1016"/>
        <v>1</v>
      </c>
      <c r="O2545" s="112" t="b">
        <f t="shared" si="1017"/>
        <v>1</v>
      </c>
      <c r="P2545" s="113">
        <f t="shared" si="1018"/>
        <v>5</v>
      </c>
      <c r="Q2545" s="113">
        <f t="shared" si="1019"/>
        <v>14</v>
      </c>
      <c r="R2545" s="114" t="str">
        <f t="shared" si="1035"/>
        <v>0.5-0.12</v>
      </c>
      <c r="S2545" s="127">
        <f t="shared" si="1020"/>
        <v>-3.7124310330351562E-3</v>
      </c>
      <c r="T2545" s="112" t="b">
        <f t="shared" si="1021"/>
        <v>1</v>
      </c>
      <c r="U2545" s="22">
        <f t="shared" si="1022"/>
        <v>7.5533460896793096</v>
      </c>
      <c r="V2545" s="22">
        <f t="shared" si="1023"/>
        <v>0.52544396308426222</v>
      </c>
      <c r="W2545" s="81">
        <f t="shared" si="1024"/>
        <v>8</v>
      </c>
      <c r="X2545" s="22">
        <f t="shared" si="1025"/>
        <v>0.5417092632738193</v>
      </c>
      <c r="Y2545" s="3">
        <f>IF(U2545&gt;'Power Curve'!$C$37,0,INDEX(Ci,$W2545,1)*POWER(1-X2545,3)+INDEX(Ci,$W2545,2)*3*X2545*POWER(1-X2545,2)+INDEX(Ci,$W2545,3)*3*POWER(X2545,2)*(1-X2545)+INDEX(Ci,$W2545,4)*POWER(X2545,3))</f>
        <v>747.10898751997127</v>
      </c>
      <c r="Z2545" s="3">
        <f t="shared" si="1026"/>
        <v>744.33539692964257</v>
      </c>
      <c r="AA2545" s="3">
        <f t="shared" si="1027"/>
        <v>819.78998565673874</v>
      </c>
      <c r="AB2545" s="3">
        <f t="shared" si="1036"/>
        <v>-75.454588727096166</v>
      </c>
      <c r="AC2545" s="3">
        <f t="shared" si="1037"/>
        <v>75.454588727096166</v>
      </c>
      <c r="AE2545" s="34">
        <f t="shared" si="1028"/>
        <v>8</v>
      </c>
      <c r="AF2545" s="73" t="b">
        <f>COUNTIF('Power Curve'!$D$2:$D$31,AE2545)&gt;0</f>
        <v>1</v>
      </c>
      <c r="AG2545" s="73" t="b">
        <f t="shared" si="1029"/>
        <v>0</v>
      </c>
      <c r="AH2545" s="73" t="b">
        <f t="shared" si="1038"/>
        <v>1</v>
      </c>
      <c r="AI2545" s="34" t="str">
        <f t="shared" si="1030"/>
        <v>Outer</v>
      </c>
      <c r="AJ2545" s="35" t="str">
        <f t="shared" si="1039"/>
        <v>0.5-0.6</v>
      </c>
      <c r="AK2545" s="36" t="str">
        <f t="shared" si="1031"/>
        <v>2-3</v>
      </c>
      <c r="AL2545" s="36" t="str">
        <f t="shared" si="1032"/>
        <v>Mar</v>
      </c>
      <c r="AM2545" s="35" t="str">
        <f t="shared" si="1033"/>
        <v>315-325</v>
      </c>
      <c r="AN2545" s="36" t="str">
        <f t="shared" si="1034"/>
        <v>Inner-TI</v>
      </c>
    </row>
    <row r="2546" spans="5:40" x14ac:dyDescent="0.3">
      <c r="E2546" s="12">
        <v>40993.111111111109</v>
      </c>
      <c r="F2546" s="16">
        <v>8.11</v>
      </c>
      <c r="G2546" s="16">
        <v>844.42999649047874</v>
      </c>
      <c r="H2546" s="29">
        <v>1.2120334156478882</v>
      </c>
      <c r="I2546" s="26">
        <v>318.10000000000002</v>
      </c>
      <c r="J2546" s="30">
        <v>0.10850801479654748</v>
      </c>
      <c r="K2546" s="31">
        <v>0.34537512311248825</v>
      </c>
      <c r="L2546" s="111">
        <f t="shared" si="1014"/>
        <v>0.6</v>
      </c>
      <c r="M2546" s="112">
        <f t="shared" si="1015"/>
        <v>0.11</v>
      </c>
      <c r="N2546" s="112" t="b">
        <f t="shared" si="1016"/>
        <v>1</v>
      </c>
      <c r="O2546" s="112" t="b">
        <f t="shared" si="1017"/>
        <v>1</v>
      </c>
      <c r="P2546" s="113">
        <f t="shared" si="1018"/>
        <v>6</v>
      </c>
      <c r="Q2546" s="113">
        <f t="shared" si="1019"/>
        <v>15</v>
      </c>
      <c r="R2546" s="114" t="str">
        <f t="shared" si="1035"/>
        <v>0.6-0.11</v>
      </c>
      <c r="S2546" s="127">
        <f t="shared" si="1020"/>
        <v>-1.5111837704289E-2</v>
      </c>
      <c r="T2546" s="112" t="b">
        <f t="shared" si="1021"/>
        <v>1</v>
      </c>
      <c r="U2546" s="22">
        <f t="shared" si="1022"/>
        <v>8.0812837465753091</v>
      </c>
      <c r="V2546" s="22">
        <f t="shared" si="1023"/>
        <v>0.60703842980666134</v>
      </c>
      <c r="W2546" s="81">
        <f t="shared" si="1024"/>
        <v>9</v>
      </c>
      <c r="X2546" s="22">
        <f t="shared" si="1025"/>
        <v>7.2565262871568975E-2</v>
      </c>
      <c r="Y2546" s="3">
        <f>IF(U2546&gt;'Power Curve'!$C$37,0,INDEX(Ci,$W2546,1)*POWER(1-X2546,3)+INDEX(Ci,$W2546,2)*3*X2546*POWER(1-X2546,2)+INDEX(Ci,$W2546,3)*3*POWER(X2546,2)*(1-X2546)+INDEX(Ci,$W2546,4)*POWER(X2546,3))</f>
        <v>902.56740261712548</v>
      </c>
      <c r="Z2546" s="3">
        <f t="shared" si="1026"/>
        <v>888.92795051159374</v>
      </c>
      <c r="AA2546" s="3">
        <f t="shared" si="1027"/>
        <v>844.42999649047874</v>
      </c>
      <c r="AB2546" s="3">
        <f t="shared" si="1036"/>
        <v>44.497954021114992</v>
      </c>
      <c r="AC2546" s="3">
        <f t="shared" si="1037"/>
        <v>44.497954021114992</v>
      </c>
      <c r="AE2546" s="34">
        <f t="shared" si="1028"/>
        <v>8</v>
      </c>
      <c r="AF2546" s="73" t="b">
        <f>COUNTIF('Power Curve'!$D$2:$D$31,AE2546)&gt;0</f>
        <v>1</v>
      </c>
      <c r="AG2546" s="73" t="b">
        <f t="shared" si="1029"/>
        <v>0</v>
      </c>
      <c r="AH2546" s="73" t="b">
        <f t="shared" si="1038"/>
        <v>1</v>
      </c>
      <c r="AI2546" s="34" t="str">
        <f t="shared" si="1030"/>
        <v>Outer</v>
      </c>
      <c r="AJ2546" s="35" t="str">
        <f t="shared" si="1039"/>
        <v>0.6-0.7</v>
      </c>
      <c r="AK2546" s="36" t="str">
        <f t="shared" si="1031"/>
        <v>2-3</v>
      </c>
      <c r="AL2546" s="36" t="str">
        <f t="shared" si="1032"/>
        <v>Mar</v>
      </c>
      <c r="AM2546" s="35" t="str">
        <f t="shared" si="1033"/>
        <v>315-325</v>
      </c>
      <c r="AN2546" s="36" t="str">
        <f t="shared" si="1034"/>
        <v>Inner-TI</v>
      </c>
    </row>
    <row r="2547" spans="5:40" x14ac:dyDescent="0.3">
      <c r="E2547" s="12">
        <v>40993.118055555555</v>
      </c>
      <c r="F2547" s="16">
        <v>8.17</v>
      </c>
      <c r="G2547" s="16">
        <v>902.51999664306663</v>
      </c>
      <c r="H2547" s="29">
        <v>1.2123098642307892</v>
      </c>
      <c r="I2547" s="26">
        <v>320.39999999999998</v>
      </c>
      <c r="J2547" s="30">
        <v>9.9143206854345176E-2</v>
      </c>
      <c r="K2547" s="31">
        <v>0.36932221948212907</v>
      </c>
      <c r="L2547" s="111">
        <f t="shared" si="1014"/>
        <v>0.6</v>
      </c>
      <c r="M2547" s="112">
        <f t="shared" si="1015"/>
        <v>9.9999999999999992E-2</v>
      </c>
      <c r="N2547" s="112" t="b">
        <f t="shared" si="1016"/>
        <v>1</v>
      </c>
      <c r="O2547" s="112" t="b">
        <f t="shared" si="1017"/>
        <v>1</v>
      </c>
      <c r="P2547" s="113">
        <f t="shared" si="1018"/>
        <v>6</v>
      </c>
      <c r="Q2547" s="113">
        <f t="shared" si="1019"/>
        <v>16</v>
      </c>
      <c r="R2547" s="114" t="str">
        <f t="shared" si="1035"/>
        <v>0.6-0.1</v>
      </c>
      <c r="S2547" s="127">
        <f t="shared" si="1020"/>
        <v>-7.7910698820127019E-3</v>
      </c>
      <c r="T2547" s="112" t="b">
        <f t="shared" si="1021"/>
        <v>1</v>
      </c>
      <c r="U2547" s="22">
        <f t="shared" si="1022"/>
        <v>8.1416902052478477</v>
      </c>
      <c r="V2547" s="22">
        <f t="shared" si="1023"/>
        <v>0.61637444271953712</v>
      </c>
      <c r="W2547" s="81">
        <f t="shared" si="1024"/>
        <v>9</v>
      </c>
      <c r="X2547" s="22">
        <f t="shared" si="1025"/>
        <v>0.1329444399585395</v>
      </c>
      <c r="Y2547" s="3">
        <f>IF(U2547&gt;'Power Curve'!$C$37,0,INDEX(Ci,$W2547,1)*POWER(1-X2547,3)+INDEX(Ci,$W2547,2)*3*X2547*POWER(1-X2547,2)+INDEX(Ci,$W2547,3)*3*POWER(X2547,2)*(1-X2547)+INDEX(Ci,$W2547,4)*POWER(X2547,3))</f>
        <v>920.92223988161959</v>
      </c>
      <c r="Z2547" s="3">
        <f t="shared" si="1026"/>
        <v>913.74727035480225</v>
      </c>
      <c r="AA2547" s="3">
        <f t="shared" si="1027"/>
        <v>902.51999664306663</v>
      </c>
      <c r="AB2547" s="3">
        <f t="shared" si="1036"/>
        <v>11.22727371173562</v>
      </c>
      <c r="AC2547" s="3">
        <f t="shared" si="1037"/>
        <v>11.22727371173562</v>
      </c>
      <c r="AE2547" s="34">
        <f t="shared" si="1028"/>
        <v>8</v>
      </c>
      <c r="AF2547" s="73" t="b">
        <f>COUNTIF('Power Curve'!$D$2:$D$31,AE2547)&gt;0</f>
        <v>1</v>
      </c>
      <c r="AG2547" s="73" t="b">
        <f t="shared" si="1029"/>
        <v>0</v>
      </c>
      <c r="AH2547" s="73" t="b">
        <f t="shared" si="1038"/>
        <v>1</v>
      </c>
      <c r="AI2547" s="34" t="str">
        <f t="shared" si="1030"/>
        <v>Outer</v>
      </c>
      <c r="AJ2547" s="35" t="str">
        <f t="shared" si="1039"/>
        <v>0.6-0.7</v>
      </c>
      <c r="AK2547" s="36" t="str">
        <f t="shared" si="1031"/>
        <v>2-3</v>
      </c>
      <c r="AL2547" s="36" t="str">
        <f t="shared" si="1032"/>
        <v>Mar</v>
      </c>
      <c r="AM2547" s="35" t="str">
        <f t="shared" si="1033"/>
        <v>315-325</v>
      </c>
      <c r="AN2547" s="36" t="str">
        <f t="shared" si="1034"/>
        <v>HWS-LTI</v>
      </c>
    </row>
    <row r="2548" spans="5:40" x14ac:dyDescent="0.3">
      <c r="E2548" s="12">
        <v>40993.125</v>
      </c>
      <c r="F2548" s="16">
        <v>7.69</v>
      </c>
      <c r="G2548" s="16">
        <v>738.99001502990768</v>
      </c>
      <c r="H2548" s="29">
        <v>1.2126675961353037</v>
      </c>
      <c r="I2548" s="26">
        <v>316.3</v>
      </c>
      <c r="J2548" s="30">
        <v>0.11053315994798439</v>
      </c>
      <c r="K2548" s="31">
        <v>0.38556775526140563</v>
      </c>
      <c r="L2548" s="111">
        <f t="shared" si="1014"/>
        <v>0.5</v>
      </c>
      <c r="M2548" s="112">
        <f t="shared" si="1015"/>
        <v>0.11</v>
      </c>
      <c r="N2548" s="112" t="b">
        <f t="shared" si="1016"/>
        <v>1</v>
      </c>
      <c r="O2548" s="112" t="b">
        <f t="shared" si="1017"/>
        <v>1</v>
      </c>
      <c r="P2548" s="113">
        <f t="shared" si="1018"/>
        <v>5</v>
      </c>
      <c r="Q2548" s="113">
        <f t="shared" si="1019"/>
        <v>15</v>
      </c>
      <c r="R2548" s="114" t="str">
        <f t="shared" si="1035"/>
        <v>0.5-0.11</v>
      </c>
      <c r="S2548" s="127">
        <f t="shared" si="1020"/>
        <v>-1.6291054077775705E-2</v>
      </c>
      <c r="T2548" s="112" t="b">
        <f t="shared" si="1021"/>
        <v>1</v>
      </c>
      <c r="U2548" s="22">
        <f t="shared" si="1022"/>
        <v>7.664107149713983</v>
      </c>
      <c r="V2548" s="22">
        <f t="shared" si="1023"/>
        <v>0.54256244195972747</v>
      </c>
      <c r="W2548" s="81">
        <f t="shared" si="1024"/>
        <v>8</v>
      </c>
      <c r="X2548" s="22">
        <f t="shared" si="1025"/>
        <v>0.6531881838439243</v>
      </c>
      <c r="Y2548" s="3">
        <f>IF(U2548&gt;'Power Curve'!$C$37,0,INDEX(Ci,$W2548,1)*POWER(1-X2548,3)+INDEX(Ci,$W2548,2)*3*X2548*POWER(1-X2548,2)+INDEX(Ci,$W2548,3)*3*POWER(X2548,2)*(1-X2548)+INDEX(Ci,$W2548,4)*POWER(X2548,3))</f>
        <v>779.0492464544011</v>
      </c>
      <c r="Z2548" s="3">
        <f t="shared" si="1026"/>
        <v>766.35771305116202</v>
      </c>
      <c r="AA2548" s="3">
        <f t="shared" si="1027"/>
        <v>738.99001502990768</v>
      </c>
      <c r="AB2548" s="3">
        <f t="shared" si="1036"/>
        <v>27.367698021254341</v>
      </c>
      <c r="AC2548" s="3">
        <f t="shared" si="1037"/>
        <v>27.367698021254341</v>
      </c>
      <c r="AE2548" s="34">
        <f t="shared" si="1028"/>
        <v>8</v>
      </c>
      <c r="AF2548" s="73" t="b">
        <f>COUNTIF('Power Curve'!$D$2:$D$31,AE2548)&gt;0</f>
        <v>1</v>
      </c>
      <c r="AG2548" s="73" t="b">
        <f t="shared" si="1029"/>
        <v>0</v>
      </c>
      <c r="AH2548" s="73" t="b">
        <f t="shared" si="1038"/>
        <v>1</v>
      </c>
      <c r="AI2548" s="34" t="str">
        <f t="shared" si="1030"/>
        <v>Outer</v>
      </c>
      <c r="AJ2548" s="35" t="str">
        <f t="shared" si="1039"/>
        <v>0.5-0.6</v>
      </c>
      <c r="AK2548" s="36" t="str">
        <f t="shared" si="1031"/>
        <v>3-4</v>
      </c>
      <c r="AL2548" s="36" t="str">
        <f t="shared" si="1032"/>
        <v>Mar</v>
      </c>
      <c r="AM2548" s="35" t="str">
        <f t="shared" si="1033"/>
        <v>315-325</v>
      </c>
      <c r="AN2548" s="36" t="str">
        <f t="shared" si="1034"/>
        <v>Inner-TI</v>
      </c>
    </row>
    <row r="2549" spans="5:40" x14ac:dyDescent="0.3">
      <c r="E2549" s="12">
        <v>40993.131944444445</v>
      </c>
      <c r="F2549" s="16">
        <v>7.76</v>
      </c>
      <c r="G2549" s="16">
        <v>878.38002777099632</v>
      </c>
      <c r="H2549" s="29">
        <v>1.2133916411598678</v>
      </c>
      <c r="I2549" s="26">
        <v>309.60000000000002</v>
      </c>
      <c r="J2549" s="30">
        <v>0.11211340206185567</v>
      </c>
      <c r="K2549" s="31">
        <v>0.29098362699885416</v>
      </c>
      <c r="L2549" s="111">
        <f t="shared" si="1014"/>
        <v>0.6</v>
      </c>
      <c r="M2549" s="112">
        <f t="shared" si="1015"/>
        <v>0.11</v>
      </c>
      <c r="N2549" s="112" t="b">
        <f t="shared" si="1016"/>
        <v>1</v>
      </c>
      <c r="O2549" s="112" t="b">
        <f t="shared" si="1017"/>
        <v>1</v>
      </c>
      <c r="P2549" s="113">
        <f t="shared" si="1018"/>
        <v>6</v>
      </c>
      <c r="Q2549" s="113">
        <f t="shared" si="1019"/>
        <v>15</v>
      </c>
      <c r="R2549" s="114" t="str">
        <f t="shared" si="1035"/>
        <v>0.6-0.11</v>
      </c>
      <c r="S2549" s="127">
        <f t="shared" si="1020"/>
        <v>-1.5111837704289E-2</v>
      </c>
      <c r="T2549" s="112" t="b">
        <f t="shared" si="1021"/>
        <v>1</v>
      </c>
      <c r="U2549" s="22">
        <f t="shared" si="1022"/>
        <v>7.7354103635684712</v>
      </c>
      <c r="V2549" s="22">
        <f t="shared" si="1023"/>
        <v>0.55358258351253264</v>
      </c>
      <c r="W2549" s="81">
        <f t="shared" si="1024"/>
        <v>8</v>
      </c>
      <c r="X2549" s="22">
        <f t="shared" si="1025"/>
        <v>0.7249535254828483</v>
      </c>
      <c r="Y2549" s="3">
        <f>IF(U2549&gt;'Power Curve'!$C$37,0,INDEX(Ci,$W2549,1)*POWER(1-X2549,3)+INDEX(Ci,$W2549,2)*3*X2549*POWER(1-X2549,2)+INDEX(Ci,$W2549,3)*3*POWER(X2549,2)*(1-X2549)+INDEX(Ci,$W2549,4)*POWER(X2549,3))</f>
        <v>799.83671941159002</v>
      </c>
      <c r="Z2549" s="3">
        <f t="shared" si="1026"/>
        <v>787.74971671791116</v>
      </c>
      <c r="AA2549" s="3">
        <f t="shared" si="1027"/>
        <v>878.38002777099632</v>
      </c>
      <c r="AB2549" s="3">
        <f t="shared" si="1036"/>
        <v>-90.630311053085165</v>
      </c>
      <c r="AC2549" s="3">
        <f t="shared" si="1037"/>
        <v>90.630311053085165</v>
      </c>
      <c r="AE2549" s="34">
        <f t="shared" si="1028"/>
        <v>8</v>
      </c>
      <c r="AF2549" s="73" t="b">
        <f>COUNTIF('Power Curve'!$D$2:$D$31,AE2549)&gt;0</f>
        <v>1</v>
      </c>
      <c r="AG2549" s="73" t="b">
        <f t="shared" si="1029"/>
        <v>0</v>
      </c>
      <c r="AH2549" s="73" t="b">
        <f t="shared" si="1038"/>
        <v>1</v>
      </c>
      <c r="AI2549" s="34" t="str">
        <f t="shared" si="1030"/>
        <v>Inner</v>
      </c>
      <c r="AJ2549" s="35" t="str">
        <f t="shared" si="1039"/>
        <v>0.5-0.6</v>
      </c>
      <c r="AK2549" s="36" t="str">
        <f t="shared" si="1031"/>
        <v>3-4</v>
      </c>
      <c r="AL2549" s="36" t="str">
        <f t="shared" si="1032"/>
        <v>Mar</v>
      </c>
      <c r="AM2549" s="35" t="str">
        <f t="shared" si="1033"/>
        <v>305-315</v>
      </c>
      <c r="AN2549" s="36" t="str">
        <f t="shared" si="1034"/>
        <v>Inner-TI</v>
      </c>
    </row>
    <row r="2550" spans="5:40" x14ac:dyDescent="0.3">
      <c r="E2550" s="12">
        <v>40993.138888888891</v>
      </c>
      <c r="F2550" s="16">
        <v>8.9700000000000006</v>
      </c>
      <c r="G2550" s="16">
        <v>1229.930061340332</v>
      </c>
      <c r="H2550" s="29">
        <v>1.212541582233944</v>
      </c>
      <c r="I2550" s="26">
        <v>310.7</v>
      </c>
      <c r="J2550" s="30">
        <v>0.10033444816053511</v>
      </c>
      <c r="K2550" s="31">
        <v>0.28623328192219422</v>
      </c>
      <c r="L2550" s="111">
        <f t="shared" si="1014"/>
        <v>0.70000000000000007</v>
      </c>
      <c r="M2550" s="112">
        <f t="shared" si="1015"/>
        <v>9.9999999999999992E-2</v>
      </c>
      <c r="N2550" s="112" t="b">
        <f t="shared" si="1016"/>
        <v>1</v>
      </c>
      <c r="O2550" s="112" t="b">
        <f t="shared" si="1017"/>
        <v>1</v>
      </c>
      <c r="P2550" s="113">
        <f t="shared" si="1018"/>
        <v>7.0000000000000009</v>
      </c>
      <c r="Q2550" s="113">
        <f t="shared" si="1019"/>
        <v>16</v>
      </c>
      <c r="R2550" s="114" t="str">
        <f t="shared" si="1035"/>
        <v>0.7-0.1</v>
      </c>
      <c r="S2550" s="127">
        <f t="shared" si="1020"/>
        <v>-1.3669081380489443E-2</v>
      </c>
      <c r="T2550" s="112" t="b">
        <f t="shared" si="1021"/>
        <v>1</v>
      </c>
      <c r="U2550" s="22">
        <f t="shared" si="1022"/>
        <v>8.9394876171728903</v>
      </c>
      <c r="V2550" s="22">
        <f t="shared" si="1023"/>
        <v>0.7396766044961075</v>
      </c>
      <c r="W2550" s="81">
        <f t="shared" si="1024"/>
        <v>9</v>
      </c>
      <c r="X2550" s="22">
        <f t="shared" si="1025"/>
        <v>0.9303815397772659</v>
      </c>
      <c r="Y2550" s="3">
        <f>IF(U2550&gt;'Power Curve'!$C$37,0,INDEX(Ci,$W2550,1)*POWER(1-X2550,3)+INDEX(Ci,$W2550,2)*3*X2550*POWER(1-X2550,2)+INDEX(Ci,$W2550,3)*3*POWER(X2550,2)*(1-X2550)+INDEX(Ci,$W2550,4)*POWER(X2550,3))</f>
        <v>1175.421293670568</v>
      </c>
      <c r="Z2550" s="3">
        <f t="shared" si="1026"/>
        <v>1159.354364351025</v>
      </c>
      <c r="AA2550" s="3">
        <f t="shared" si="1027"/>
        <v>1229.930061340332</v>
      </c>
      <c r="AB2550" s="3">
        <f t="shared" si="1036"/>
        <v>-70.575696989307062</v>
      </c>
      <c r="AC2550" s="3">
        <f t="shared" si="1037"/>
        <v>70.575696989307062</v>
      </c>
      <c r="AE2550" s="34">
        <f t="shared" si="1028"/>
        <v>9</v>
      </c>
      <c r="AF2550" s="73" t="b">
        <f>COUNTIF('Power Curve'!$D$2:$D$31,AE2550)&gt;0</f>
        <v>1</v>
      </c>
      <c r="AG2550" s="73" t="b">
        <f t="shared" si="1029"/>
        <v>0</v>
      </c>
      <c r="AH2550" s="73" t="b">
        <f t="shared" si="1038"/>
        <v>1</v>
      </c>
      <c r="AI2550" s="34" t="str">
        <f t="shared" si="1030"/>
        <v>Inner</v>
      </c>
      <c r="AJ2550" s="35" t="str">
        <f t="shared" si="1039"/>
        <v>0.7-0.8</v>
      </c>
      <c r="AK2550" s="36" t="str">
        <f t="shared" si="1031"/>
        <v>3-4</v>
      </c>
      <c r="AL2550" s="36" t="str">
        <f t="shared" si="1032"/>
        <v>Mar</v>
      </c>
      <c r="AM2550" s="35" t="str">
        <f t="shared" si="1033"/>
        <v>305-315</v>
      </c>
      <c r="AN2550" s="36" t="str">
        <f t="shared" si="1034"/>
        <v>Inner-TI</v>
      </c>
    </row>
    <row r="2551" spans="5:40" x14ac:dyDescent="0.3">
      <c r="E2551" s="12">
        <v>40993.145833333336</v>
      </c>
      <c r="F2551" s="16">
        <v>7.63</v>
      </c>
      <c r="G2551" s="16">
        <v>685.38001203536965</v>
      </c>
      <c r="H2551" s="29">
        <v>1.2133100690339185</v>
      </c>
      <c r="I2551" s="26">
        <v>306</v>
      </c>
      <c r="J2551" s="30">
        <v>8.7811271297509833E-2</v>
      </c>
      <c r="K2551" s="31">
        <v>0.24685380922172831</v>
      </c>
      <c r="L2551" s="111">
        <f t="shared" si="1014"/>
        <v>0.5</v>
      </c>
      <c r="M2551" s="112">
        <f t="shared" si="1015"/>
        <v>0.09</v>
      </c>
      <c r="N2551" s="112" t="b">
        <f t="shared" si="1016"/>
        <v>1</v>
      </c>
      <c r="O2551" s="112" t="b">
        <f t="shared" si="1017"/>
        <v>1</v>
      </c>
      <c r="P2551" s="113">
        <f t="shared" si="1018"/>
        <v>5</v>
      </c>
      <c r="Q2551" s="113">
        <f t="shared" si="1019"/>
        <v>17</v>
      </c>
      <c r="R2551" s="114" t="str">
        <f t="shared" si="1035"/>
        <v>0.5-0.09</v>
      </c>
      <c r="S2551" s="127">
        <f t="shared" si="1020"/>
        <v>-1.9098901849401599E-2</v>
      </c>
      <c r="T2551" s="112" t="b">
        <f t="shared" si="1021"/>
        <v>1</v>
      </c>
      <c r="U2551" s="22">
        <f t="shared" si="1022"/>
        <v>7.6056518618199478</v>
      </c>
      <c r="V2551" s="22">
        <f t="shared" si="1023"/>
        <v>0.53352798878042396</v>
      </c>
      <c r="W2551" s="81">
        <f t="shared" si="1024"/>
        <v>8</v>
      </c>
      <c r="X2551" s="22">
        <f t="shared" si="1025"/>
        <v>0.59435403767376493</v>
      </c>
      <c r="Y2551" s="3">
        <f>IF(U2551&gt;'Power Curve'!$C$37,0,INDEX(Ci,$W2551,1)*POWER(1-X2551,3)+INDEX(Ci,$W2551,2)*3*X2551*POWER(1-X2551,2)+INDEX(Ci,$W2551,3)*3*POWER(X2551,2)*(1-X2551)+INDEX(Ci,$W2551,4)*POWER(X2551,3))</f>
        <v>762.13558432989601</v>
      </c>
      <c r="Z2551" s="3">
        <f t="shared" si="1026"/>
        <v>747.57963160884299</v>
      </c>
      <c r="AA2551" s="3">
        <f t="shared" si="1027"/>
        <v>685.38001203536965</v>
      </c>
      <c r="AB2551" s="3">
        <f t="shared" si="1036"/>
        <v>62.199619573473342</v>
      </c>
      <c r="AC2551" s="3">
        <f t="shared" si="1037"/>
        <v>62.199619573473342</v>
      </c>
      <c r="AE2551" s="34">
        <f t="shared" si="1028"/>
        <v>8</v>
      </c>
      <c r="AF2551" s="73" t="b">
        <f>COUNTIF('Power Curve'!$D$2:$D$31,AE2551)&gt;0</f>
        <v>1</v>
      </c>
      <c r="AG2551" s="73" t="b">
        <f t="shared" si="1029"/>
        <v>0</v>
      </c>
      <c r="AH2551" s="73" t="b">
        <f t="shared" si="1038"/>
        <v>1</v>
      </c>
      <c r="AI2551" s="34" t="str">
        <f t="shared" si="1030"/>
        <v>Outer</v>
      </c>
      <c r="AJ2551" s="35" t="str">
        <f t="shared" si="1039"/>
        <v>0.5-0.6</v>
      </c>
      <c r="AK2551" s="36" t="str">
        <f t="shared" si="1031"/>
        <v>3-4</v>
      </c>
      <c r="AL2551" s="36" t="str">
        <f t="shared" si="1032"/>
        <v>Mar</v>
      </c>
      <c r="AM2551" s="35" t="str">
        <f t="shared" si="1033"/>
        <v>305-315</v>
      </c>
      <c r="AN2551" s="36" t="str">
        <f t="shared" si="1034"/>
        <v>HWS-LTI</v>
      </c>
    </row>
    <row r="2552" spans="5:40" x14ac:dyDescent="0.3">
      <c r="E2552" s="12">
        <v>40993.152777777781</v>
      </c>
      <c r="F2552" s="16">
        <v>8.73</v>
      </c>
      <c r="G2552" s="16">
        <v>1090.1900253295901</v>
      </c>
      <c r="H2552" s="29">
        <v>1.2129968762326639</v>
      </c>
      <c r="I2552" s="26">
        <v>305.8</v>
      </c>
      <c r="J2552" s="30">
        <v>7.903780068728522E-2</v>
      </c>
      <c r="K2552" s="31">
        <v>0.3184561747552126</v>
      </c>
      <c r="L2552" s="111">
        <f t="shared" si="1014"/>
        <v>0.70000000000000007</v>
      </c>
      <c r="M2552" s="112">
        <f t="shared" si="1015"/>
        <v>0.08</v>
      </c>
      <c r="N2552" s="112" t="b">
        <f t="shared" si="1016"/>
        <v>1</v>
      </c>
      <c r="O2552" s="112" t="b">
        <f t="shared" si="1017"/>
        <v>1</v>
      </c>
      <c r="P2552" s="113">
        <f t="shared" si="1018"/>
        <v>7.0000000000000009</v>
      </c>
      <c r="Q2552" s="113">
        <f t="shared" si="1019"/>
        <v>18</v>
      </c>
      <c r="R2552" s="114" t="str">
        <f t="shared" si="1035"/>
        <v>0.7-0.08</v>
      </c>
      <c r="S2552" s="127">
        <f t="shared" si="1020"/>
        <v>-1.674127324026084E-2</v>
      </c>
      <c r="T2552" s="112" t="b">
        <f t="shared" si="1021"/>
        <v>1</v>
      </c>
      <c r="U2552" s="22">
        <f t="shared" si="1022"/>
        <v>8.7013928170309516</v>
      </c>
      <c r="V2552" s="22">
        <f t="shared" si="1023"/>
        <v>0.70287828561660248</v>
      </c>
      <c r="W2552" s="81">
        <f t="shared" si="1024"/>
        <v>9</v>
      </c>
      <c r="X2552" s="22">
        <f t="shared" si="1025"/>
        <v>0.69239427124380293</v>
      </c>
      <c r="Y2552" s="3">
        <f>IF(U2552&gt;'Power Curve'!$C$37,0,INDEX(Ci,$W2552,1)*POWER(1-X2552,3)+INDEX(Ci,$W2552,2)*3*X2552*POWER(1-X2552,2)+INDEX(Ci,$W2552,3)*3*POWER(X2552,2)*(1-X2552)+INDEX(Ci,$W2552,4)*POWER(X2552,3))</f>
        <v>1097.7136745944881</v>
      </c>
      <c r="Z2552" s="3">
        <f t="shared" si="1026"/>
        <v>1079.3365500285311</v>
      </c>
      <c r="AA2552" s="3">
        <f t="shared" si="1027"/>
        <v>1090.1900253295901</v>
      </c>
      <c r="AB2552" s="3">
        <f t="shared" si="1036"/>
        <v>-10.853475301059007</v>
      </c>
      <c r="AC2552" s="3">
        <f t="shared" si="1037"/>
        <v>10.853475301059007</v>
      </c>
      <c r="AE2552" s="34">
        <f t="shared" si="1028"/>
        <v>9</v>
      </c>
      <c r="AF2552" s="73" t="b">
        <f>COUNTIF('Power Curve'!$D$2:$D$31,AE2552)&gt;0</f>
        <v>1</v>
      </c>
      <c r="AG2552" s="73" t="b">
        <f t="shared" si="1029"/>
        <v>0</v>
      </c>
      <c r="AH2552" s="73" t="b">
        <f t="shared" si="1038"/>
        <v>1</v>
      </c>
      <c r="AI2552" s="34" t="str">
        <f t="shared" si="1030"/>
        <v>Outer</v>
      </c>
      <c r="AJ2552" s="35" t="str">
        <f t="shared" si="1039"/>
        <v>0.7-0.8</v>
      </c>
      <c r="AK2552" s="36" t="str">
        <f t="shared" si="1031"/>
        <v>3-4</v>
      </c>
      <c r="AL2552" s="36" t="str">
        <f t="shared" si="1032"/>
        <v>Mar</v>
      </c>
      <c r="AM2552" s="35" t="str">
        <f t="shared" si="1033"/>
        <v>305-315</v>
      </c>
      <c r="AN2552" s="36" t="str">
        <f t="shared" si="1034"/>
        <v>HWS-LTI</v>
      </c>
    </row>
    <row r="2553" spans="5:40" x14ac:dyDescent="0.3">
      <c r="E2553" s="12">
        <v>40993.159722222219</v>
      </c>
      <c r="F2553" s="16">
        <v>8.5500000000000007</v>
      </c>
      <c r="G2553" s="16">
        <v>1062.6800079345703</v>
      </c>
      <c r="H2553" s="29">
        <v>1.2133100690339185</v>
      </c>
      <c r="I2553" s="26">
        <v>305.2</v>
      </c>
      <c r="J2553" s="30">
        <v>7.9532163742690051E-2</v>
      </c>
      <c r="K2553" s="31">
        <v>0.22101793570231412</v>
      </c>
      <c r="L2553" s="111">
        <f t="shared" si="1014"/>
        <v>0.70000000000000007</v>
      </c>
      <c r="M2553" s="112">
        <f t="shared" si="1015"/>
        <v>0.08</v>
      </c>
      <c r="N2553" s="112" t="b">
        <f t="shared" si="1016"/>
        <v>1</v>
      </c>
      <c r="O2553" s="112" t="b">
        <f t="shared" si="1017"/>
        <v>1</v>
      </c>
      <c r="P2553" s="113">
        <f t="shared" si="1018"/>
        <v>7.0000000000000009</v>
      </c>
      <c r="Q2553" s="113">
        <f t="shared" si="1019"/>
        <v>18</v>
      </c>
      <c r="R2553" s="114" t="str">
        <f t="shared" si="1035"/>
        <v>0.7-0.08</v>
      </c>
      <c r="S2553" s="127">
        <f t="shared" si="1020"/>
        <v>-1.674127324026084E-2</v>
      </c>
      <c r="T2553" s="112" t="b">
        <f t="shared" si="1021"/>
        <v>1</v>
      </c>
      <c r="U2553" s="22">
        <f t="shared" si="1022"/>
        <v>8.522716044372288</v>
      </c>
      <c r="V2553" s="22">
        <f t="shared" si="1023"/>
        <v>0.67526321442338588</v>
      </c>
      <c r="W2553" s="81">
        <f t="shared" si="1024"/>
        <v>9</v>
      </c>
      <c r="X2553" s="22">
        <f t="shared" si="1025"/>
        <v>0.51379819501676993</v>
      </c>
      <c r="Y2553" s="3">
        <f>IF(U2553&gt;'Power Curve'!$C$37,0,INDEX(Ci,$W2553,1)*POWER(1-X2553,3)+INDEX(Ci,$W2553,2)*3*X2553*POWER(1-X2553,2)+INDEX(Ci,$W2553,3)*3*POWER(X2553,2)*(1-X2553)+INDEX(Ci,$W2553,4)*POWER(X2553,3))</f>
        <v>1040.1740882870099</v>
      </c>
      <c r="Z2553" s="3">
        <f t="shared" si="1026"/>
        <v>1022.7602496575579</v>
      </c>
      <c r="AA2553" s="3">
        <f t="shared" si="1027"/>
        <v>1062.6800079345703</v>
      </c>
      <c r="AB2553" s="3">
        <f t="shared" si="1036"/>
        <v>-39.91975827701242</v>
      </c>
      <c r="AC2553" s="3">
        <f t="shared" si="1037"/>
        <v>39.91975827701242</v>
      </c>
      <c r="AE2553" s="34">
        <f t="shared" si="1028"/>
        <v>9</v>
      </c>
      <c r="AF2553" s="73" t="b">
        <f>COUNTIF('Power Curve'!$D$2:$D$31,AE2553)&gt;0</f>
        <v>1</v>
      </c>
      <c r="AG2553" s="73" t="b">
        <f t="shared" si="1029"/>
        <v>0</v>
      </c>
      <c r="AH2553" s="73" t="b">
        <f t="shared" si="1038"/>
        <v>1</v>
      </c>
      <c r="AI2553" s="34" t="str">
        <f t="shared" si="1030"/>
        <v>Outer</v>
      </c>
      <c r="AJ2553" s="35" t="str">
        <f t="shared" si="1039"/>
        <v>0.6-0.7</v>
      </c>
      <c r="AK2553" s="36" t="str">
        <f t="shared" si="1031"/>
        <v>3-4</v>
      </c>
      <c r="AL2553" s="36" t="str">
        <f t="shared" si="1032"/>
        <v>Mar</v>
      </c>
      <c r="AM2553" s="35" t="str">
        <f t="shared" si="1033"/>
        <v>305-315</v>
      </c>
      <c r="AN2553" s="36" t="str">
        <f t="shared" si="1034"/>
        <v>HWS-LTI</v>
      </c>
    </row>
    <row r="2554" spans="5:40" x14ac:dyDescent="0.3">
      <c r="E2554" s="12">
        <v>40993.166666666664</v>
      </c>
      <c r="F2554" s="16">
        <v>8.1999999999999993</v>
      </c>
      <c r="G2554" s="16">
        <v>966.44000244140625</v>
      </c>
      <c r="H2554" s="29">
        <v>1.213892143164375</v>
      </c>
      <c r="I2554" s="26">
        <v>303.7</v>
      </c>
      <c r="J2554" s="30">
        <v>9.2682926829268306E-2</v>
      </c>
      <c r="K2554" s="31">
        <v>0.29714486102654492</v>
      </c>
      <c r="L2554" s="111">
        <f t="shared" si="1014"/>
        <v>0.6</v>
      </c>
      <c r="M2554" s="112">
        <f t="shared" si="1015"/>
        <v>0.09</v>
      </c>
      <c r="N2554" s="112" t="b">
        <f t="shared" si="1016"/>
        <v>1</v>
      </c>
      <c r="O2554" s="112" t="b">
        <f t="shared" si="1017"/>
        <v>1</v>
      </c>
      <c r="P2554" s="113">
        <f t="shared" si="1018"/>
        <v>6</v>
      </c>
      <c r="Q2554" s="113">
        <f t="shared" si="1019"/>
        <v>17</v>
      </c>
      <c r="R2554" s="114" t="str">
        <f t="shared" si="1035"/>
        <v>0.6-0.09</v>
      </c>
      <c r="S2554" s="127">
        <f t="shared" si="1020"/>
        <v>-2.6533940218358566E-2</v>
      </c>
      <c r="T2554" s="112" t="b">
        <f t="shared" si="1021"/>
        <v>1</v>
      </c>
      <c r="U2554" s="22">
        <f t="shared" si="1022"/>
        <v>8.1751398290486215</v>
      </c>
      <c r="V2554" s="22">
        <f t="shared" si="1023"/>
        <v>0.62154418990547555</v>
      </c>
      <c r="W2554" s="81">
        <f t="shared" si="1024"/>
        <v>9</v>
      </c>
      <c r="X2554" s="22">
        <f t="shared" si="1025"/>
        <v>0.16637895678575459</v>
      </c>
      <c r="Y2554" s="3">
        <f>IF(U2554&gt;'Power Curve'!$C$37,0,INDEX(Ci,$W2554,1)*POWER(1-X2554,3)+INDEX(Ci,$W2554,2)*3*X2554*POWER(1-X2554,2)+INDEX(Ci,$W2554,3)*3*POWER(X2554,2)*(1-X2554)+INDEX(Ci,$W2554,4)*POWER(X2554,3))</f>
        <v>931.15884043582662</v>
      </c>
      <c r="Z2554" s="3">
        <f t="shared" si="1026"/>
        <v>906.45152742990638</v>
      </c>
      <c r="AA2554" s="3">
        <f t="shared" si="1027"/>
        <v>966.44000244140625</v>
      </c>
      <c r="AB2554" s="3">
        <f t="shared" si="1036"/>
        <v>-59.988475011499872</v>
      </c>
      <c r="AC2554" s="3">
        <f t="shared" si="1037"/>
        <v>59.988475011499872</v>
      </c>
      <c r="AE2554" s="34">
        <f t="shared" si="1028"/>
        <v>8</v>
      </c>
      <c r="AF2554" s="73" t="b">
        <f>COUNTIF('Power Curve'!$D$2:$D$31,AE2554)&gt;0</f>
        <v>1</v>
      </c>
      <c r="AG2554" s="73" t="b">
        <f t="shared" si="1029"/>
        <v>0</v>
      </c>
      <c r="AH2554" s="73" t="b">
        <f t="shared" si="1038"/>
        <v>1</v>
      </c>
      <c r="AI2554" s="34" t="str">
        <f t="shared" si="1030"/>
        <v>Outer</v>
      </c>
      <c r="AJ2554" s="35" t="str">
        <f t="shared" si="1039"/>
        <v>0.6-0.7</v>
      </c>
      <c r="AK2554" s="36" t="str">
        <f t="shared" si="1031"/>
        <v>4-5</v>
      </c>
      <c r="AL2554" s="36" t="str">
        <f t="shared" si="1032"/>
        <v>Mar</v>
      </c>
      <c r="AM2554" s="35" t="str">
        <f t="shared" si="1033"/>
        <v>295-305</v>
      </c>
      <c r="AN2554" s="36" t="str">
        <f t="shared" si="1034"/>
        <v>HWS-LTI</v>
      </c>
    </row>
    <row r="2555" spans="5:40" x14ac:dyDescent="0.3">
      <c r="E2555" s="12">
        <v>40993.173611111109</v>
      </c>
      <c r="F2555" s="16">
        <v>8.74</v>
      </c>
      <c r="G2555" s="16">
        <v>1031.5100250244145</v>
      </c>
      <c r="H2555" s="29">
        <v>1.2138999563183441</v>
      </c>
      <c r="I2555" s="26">
        <v>306.89999999999998</v>
      </c>
      <c r="J2555" s="30">
        <v>9.6109839816933634E-2</v>
      </c>
      <c r="K2555" s="31">
        <v>0.36813694642427014</v>
      </c>
      <c r="L2555" s="111">
        <f t="shared" si="1014"/>
        <v>0.70000000000000007</v>
      </c>
      <c r="M2555" s="112">
        <f t="shared" si="1015"/>
        <v>9.9999999999999992E-2</v>
      </c>
      <c r="N2555" s="112" t="b">
        <f t="shared" si="1016"/>
        <v>1</v>
      </c>
      <c r="O2555" s="112" t="b">
        <f t="shared" si="1017"/>
        <v>1</v>
      </c>
      <c r="P2555" s="113">
        <f t="shared" si="1018"/>
        <v>7.0000000000000009</v>
      </c>
      <c r="Q2555" s="113">
        <f t="shared" si="1019"/>
        <v>16</v>
      </c>
      <c r="R2555" s="114" t="str">
        <f t="shared" si="1035"/>
        <v>0.7-0.1</v>
      </c>
      <c r="S2555" s="127">
        <f t="shared" si="1020"/>
        <v>-1.3669081380489443E-2</v>
      </c>
      <c r="T2555" s="112" t="b">
        <f t="shared" si="1021"/>
        <v>1</v>
      </c>
      <c r="U2555" s="22">
        <f t="shared" si="1022"/>
        <v>8.7135213904692659</v>
      </c>
      <c r="V2555" s="22">
        <f t="shared" si="1023"/>
        <v>0.70475279573891725</v>
      </c>
      <c r="W2555" s="81">
        <f t="shared" si="1024"/>
        <v>9</v>
      </c>
      <c r="X2555" s="22">
        <f t="shared" si="1025"/>
        <v>0.70451736701099821</v>
      </c>
      <c r="Y2555" s="3">
        <f>IF(U2555&gt;'Power Curve'!$C$37,0,INDEX(Ci,$W2555,1)*POWER(1-X2555,3)+INDEX(Ci,$W2555,2)*3*X2555*POWER(1-X2555,2)+INDEX(Ci,$W2555,3)*3*POWER(X2555,2)*(1-X2555)+INDEX(Ci,$W2555,4)*POWER(X2555,3))</f>
        <v>1101.6473417686025</v>
      </c>
      <c r="Z2555" s="3">
        <f t="shared" si="1026"/>
        <v>1086.5888346013676</v>
      </c>
      <c r="AA2555" s="3">
        <f t="shared" si="1027"/>
        <v>1031.5100250244145</v>
      </c>
      <c r="AB2555" s="3">
        <f t="shared" si="1036"/>
        <v>55.078809576953063</v>
      </c>
      <c r="AC2555" s="3">
        <f t="shared" si="1037"/>
        <v>55.078809576953063</v>
      </c>
      <c r="AE2555" s="34">
        <f t="shared" si="1028"/>
        <v>9</v>
      </c>
      <c r="AF2555" s="73" t="b">
        <f>COUNTIF('Power Curve'!$D$2:$D$31,AE2555)&gt;0</f>
        <v>1</v>
      </c>
      <c r="AG2555" s="73" t="b">
        <f t="shared" si="1029"/>
        <v>0</v>
      </c>
      <c r="AH2555" s="73" t="b">
        <f t="shared" si="1038"/>
        <v>1</v>
      </c>
      <c r="AI2555" s="34" t="str">
        <f t="shared" si="1030"/>
        <v>Outer</v>
      </c>
      <c r="AJ2555" s="35" t="str">
        <f t="shared" si="1039"/>
        <v>0.7-0.8</v>
      </c>
      <c r="AK2555" s="36" t="str">
        <f t="shared" si="1031"/>
        <v>4-5</v>
      </c>
      <c r="AL2555" s="36" t="str">
        <f t="shared" si="1032"/>
        <v>Mar</v>
      </c>
      <c r="AM2555" s="35" t="str">
        <f t="shared" si="1033"/>
        <v>305-315</v>
      </c>
      <c r="AN2555" s="36" t="str">
        <f t="shared" si="1034"/>
        <v>HWS-LTI</v>
      </c>
    </row>
    <row r="2556" spans="5:40" x14ac:dyDescent="0.3">
      <c r="E2556" s="12">
        <v>40993.180555555555</v>
      </c>
      <c r="F2556" s="16">
        <v>8.41</v>
      </c>
      <c r="G2556" s="16">
        <v>949.35001373291038</v>
      </c>
      <c r="H2556" s="29">
        <v>1.2136313054832257</v>
      </c>
      <c r="I2556" s="26">
        <v>304.89999999999998</v>
      </c>
      <c r="J2556" s="30">
        <v>6.6587395957193818E-2</v>
      </c>
      <c r="K2556" s="31">
        <v>0.46340872823060481</v>
      </c>
      <c r="L2556" s="111">
        <f t="shared" si="1014"/>
        <v>0.70000000000000007</v>
      </c>
      <c r="M2556" s="112">
        <f t="shared" si="1015"/>
        <v>6.9999999999999993E-2</v>
      </c>
      <c r="N2556" s="112" t="b">
        <f t="shared" si="1016"/>
        <v>1</v>
      </c>
      <c r="O2556" s="112" t="b">
        <f t="shared" si="1017"/>
        <v>1</v>
      </c>
      <c r="P2556" s="113">
        <f t="shared" si="1018"/>
        <v>7.0000000000000009</v>
      </c>
      <c r="Q2556" s="113">
        <f t="shared" si="1019"/>
        <v>19</v>
      </c>
      <c r="R2556" s="114" t="str">
        <f t="shared" si="1035"/>
        <v>0.7-0.07</v>
      </c>
      <c r="S2556" s="127">
        <f t="shared" si="1020"/>
        <v>-1.8996706929311522E-2</v>
      </c>
      <c r="T2556" s="112" t="b">
        <f t="shared" si="1021"/>
        <v>1</v>
      </c>
      <c r="U2556" s="22">
        <f t="shared" si="1022"/>
        <v>8.3839025770730338</v>
      </c>
      <c r="V2556" s="22">
        <f t="shared" si="1023"/>
        <v>0.65380914557600855</v>
      </c>
      <c r="W2556" s="81">
        <f t="shared" si="1024"/>
        <v>9</v>
      </c>
      <c r="X2556" s="22">
        <f t="shared" si="1025"/>
        <v>0.37504742054158358</v>
      </c>
      <c r="Y2556" s="3">
        <f>IF(U2556&gt;'Power Curve'!$C$37,0,INDEX(Ci,$W2556,1)*POWER(1-X2556,3)+INDEX(Ci,$W2556,2)*3*X2556*POWER(1-X2556,2)+INDEX(Ci,$W2556,3)*3*POWER(X2556,2)*(1-X2556)+INDEX(Ci,$W2556,4)*POWER(X2556,3))</f>
        <v>996.10770178455573</v>
      </c>
      <c r="Z2556" s="3">
        <f t="shared" si="1026"/>
        <v>977.18493570372448</v>
      </c>
      <c r="AA2556" s="3">
        <f t="shared" si="1027"/>
        <v>949.35001373291038</v>
      </c>
      <c r="AB2556" s="3">
        <f t="shared" si="1036"/>
        <v>27.834921970814094</v>
      </c>
      <c r="AC2556" s="3">
        <f t="shared" si="1037"/>
        <v>27.834921970814094</v>
      </c>
      <c r="AE2556" s="34">
        <f t="shared" si="1028"/>
        <v>8</v>
      </c>
      <c r="AF2556" s="73" t="b">
        <f>COUNTIF('Power Curve'!$D$2:$D$31,AE2556)&gt;0</f>
        <v>1</v>
      </c>
      <c r="AG2556" s="73" t="b">
        <f t="shared" si="1029"/>
        <v>0</v>
      </c>
      <c r="AH2556" s="73" t="b">
        <f t="shared" si="1038"/>
        <v>1</v>
      </c>
      <c r="AI2556" s="34" t="str">
        <f t="shared" si="1030"/>
        <v>Outer</v>
      </c>
      <c r="AJ2556" s="35" t="str">
        <f t="shared" si="1039"/>
        <v>0.6-0.7</v>
      </c>
      <c r="AK2556" s="36" t="str">
        <f t="shared" si="1031"/>
        <v>4-5</v>
      </c>
      <c r="AL2556" s="36" t="str">
        <f t="shared" si="1032"/>
        <v>Mar</v>
      </c>
      <c r="AM2556" s="35" t="str">
        <f t="shared" si="1033"/>
        <v>295-305</v>
      </c>
      <c r="AN2556" s="36" t="str">
        <f t="shared" si="1034"/>
        <v>HWS-LTI</v>
      </c>
    </row>
    <row r="2557" spans="5:40" x14ac:dyDescent="0.3">
      <c r="E2557" s="12">
        <v>40993.1875</v>
      </c>
      <c r="F2557" s="16">
        <v>7.86</v>
      </c>
      <c r="G2557" s="16">
        <v>826.8399734497068</v>
      </c>
      <c r="H2557" s="29">
        <v>1.2137286978212594</v>
      </c>
      <c r="I2557" s="26">
        <v>305.60000000000002</v>
      </c>
      <c r="J2557" s="30">
        <v>5.4707379134860047E-2</v>
      </c>
      <c r="K2557" s="31">
        <v>0.39275554967813509</v>
      </c>
      <c r="L2557" s="111">
        <f t="shared" si="1014"/>
        <v>0.6</v>
      </c>
      <c r="M2557" s="112">
        <f t="shared" si="1015"/>
        <v>0.05</v>
      </c>
      <c r="N2557" s="112" t="b">
        <f t="shared" si="1016"/>
        <v>1</v>
      </c>
      <c r="O2557" s="112" t="b">
        <f t="shared" si="1017"/>
        <v>1</v>
      </c>
      <c r="P2557" s="113">
        <f t="shared" si="1018"/>
        <v>6</v>
      </c>
      <c r="Q2557" s="113">
        <f t="shared" si="1019"/>
        <v>21</v>
      </c>
      <c r="R2557" s="114" t="str">
        <f t="shared" si="1035"/>
        <v>0.6-0.05</v>
      </c>
      <c r="S2557" s="127">
        <f t="shared" si="1020"/>
        <v>-8.7480553992222126E-2</v>
      </c>
      <c r="T2557" s="112" t="b">
        <f t="shared" si="1021"/>
        <v>1</v>
      </c>
      <c r="U2557" s="22">
        <f t="shared" si="1022"/>
        <v>7.8358188986430246</v>
      </c>
      <c r="V2557" s="22">
        <f t="shared" si="1023"/>
        <v>0.56910104628322189</v>
      </c>
      <c r="W2557" s="81">
        <f t="shared" si="1024"/>
        <v>8</v>
      </c>
      <c r="X2557" s="22">
        <f t="shared" si="1025"/>
        <v>0.82601282468631099</v>
      </c>
      <c r="Y2557" s="3">
        <f>IF(U2557&gt;'Power Curve'!$C$37,0,INDEX(Ci,$W2557,1)*POWER(1-X2557,3)+INDEX(Ci,$W2557,2)*3*X2557*POWER(1-X2557,2)+INDEX(Ci,$W2557,3)*3*POWER(X2557,2)*(1-X2557)+INDEX(Ci,$W2557,4)*POWER(X2557,3))</f>
        <v>829.36376375112718</v>
      </c>
      <c r="Z2557" s="3">
        <f t="shared" si="1026"/>
        <v>756.81056223710414</v>
      </c>
      <c r="AA2557" s="3">
        <f t="shared" si="1027"/>
        <v>826.8399734497068</v>
      </c>
      <c r="AB2557" s="3">
        <f t="shared" si="1036"/>
        <v>-70.029411212602668</v>
      </c>
      <c r="AC2557" s="3">
        <f t="shared" si="1037"/>
        <v>70.029411212602668</v>
      </c>
      <c r="AE2557" s="34">
        <f t="shared" si="1028"/>
        <v>8</v>
      </c>
      <c r="AF2557" s="73" t="b">
        <f>COUNTIF('Power Curve'!$D$2:$D$31,AE2557)&gt;0</f>
        <v>1</v>
      </c>
      <c r="AG2557" s="73" t="b">
        <f t="shared" si="1029"/>
        <v>0</v>
      </c>
      <c r="AH2557" s="73" t="b">
        <f t="shared" si="1038"/>
        <v>1</v>
      </c>
      <c r="AI2557" s="34" t="str">
        <f t="shared" si="1030"/>
        <v>Outer</v>
      </c>
      <c r="AJ2557" s="35" t="str">
        <f t="shared" si="1039"/>
        <v>0.5-0.6</v>
      </c>
      <c r="AK2557" s="36" t="str">
        <f t="shared" si="1031"/>
        <v>4-5</v>
      </c>
      <c r="AL2557" s="36" t="str">
        <f t="shared" si="1032"/>
        <v>Mar</v>
      </c>
      <c r="AM2557" s="35" t="str">
        <f t="shared" si="1033"/>
        <v>305-315</v>
      </c>
      <c r="AN2557" s="36" t="str">
        <f t="shared" si="1034"/>
        <v>HWS-LTI</v>
      </c>
    </row>
    <row r="2558" spans="5:40" x14ac:dyDescent="0.3">
      <c r="E2558" s="12">
        <v>40993.194444444445</v>
      </c>
      <c r="F2558" s="16">
        <v>8.8000000000000007</v>
      </c>
      <c r="G2558" s="16">
        <v>1036.6899719238281</v>
      </c>
      <c r="H2558" s="29">
        <v>1.2137734600392318</v>
      </c>
      <c r="I2558" s="26">
        <v>303.60000000000002</v>
      </c>
      <c r="J2558" s="30">
        <v>6.9318181818181807E-2</v>
      </c>
      <c r="K2558" s="31">
        <v>0.28898510226533997</v>
      </c>
      <c r="L2558" s="111">
        <f t="shared" si="1014"/>
        <v>0.70000000000000007</v>
      </c>
      <c r="M2558" s="112">
        <f t="shared" si="1015"/>
        <v>6.9999999999999993E-2</v>
      </c>
      <c r="N2558" s="112" t="b">
        <f t="shared" si="1016"/>
        <v>1</v>
      </c>
      <c r="O2558" s="112" t="b">
        <f t="shared" si="1017"/>
        <v>1</v>
      </c>
      <c r="P2558" s="113">
        <f t="shared" si="1018"/>
        <v>7.0000000000000009</v>
      </c>
      <c r="Q2558" s="113">
        <f t="shared" si="1019"/>
        <v>19</v>
      </c>
      <c r="R2558" s="114" t="str">
        <f t="shared" si="1035"/>
        <v>0.7-0.07</v>
      </c>
      <c r="S2558" s="127">
        <f t="shared" si="1020"/>
        <v>-1.8996706929311522E-2</v>
      </c>
      <c r="T2558" s="112" t="b">
        <f t="shared" si="1021"/>
        <v>1</v>
      </c>
      <c r="U2558" s="22">
        <f t="shared" si="1022"/>
        <v>8.7730348581613899</v>
      </c>
      <c r="V2558" s="22">
        <f t="shared" si="1023"/>
        <v>0.71395079401714234</v>
      </c>
      <c r="W2558" s="81">
        <f t="shared" si="1024"/>
        <v>9</v>
      </c>
      <c r="X2558" s="22">
        <f t="shared" si="1025"/>
        <v>0.76400395642227326</v>
      </c>
      <c r="Y2558" s="3">
        <f>IF(U2558&gt;'Power Curve'!$C$37,0,INDEX(Ci,$W2558,1)*POWER(1-X2558,3)+INDEX(Ci,$W2558,2)*3*X2558*POWER(1-X2558,2)+INDEX(Ci,$W2558,3)*3*POWER(X2558,2)*(1-X2558)+INDEX(Ci,$W2558,4)*POWER(X2558,3))</f>
        <v>1120.9930369250635</v>
      </c>
      <c r="Z2558" s="3">
        <f t="shared" si="1026"/>
        <v>1099.6978607327992</v>
      </c>
      <c r="AA2558" s="3">
        <f t="shared" si="1027"/>
        <v>1036.6899719238281</v>
      </c>
      <c r="AB2558" s="3">
        <f t="shared" si="1036"/>
        <v>63.007888808971074</v>
      </c>
      <c r="AC2558" s="3">
        <f t="shared" si="1037"/>
        <v>63.007888808971074</v>
      </c>
      <c r="AE2558" s="34">
        <f t="shared" si="1028"/>
        <v>9</v>
      </c>
      <c r="AF2558" s="73" t="b">
        <f>COUNTIF('Power Curve'!$D$2:$D$31,AE2558)&gt;0</f>
        <v>1</v>
      </c>
      <c r="AG2558" s="73" t="b">
        <f t="shared" si="1029"/>
        <v>0</v>
      </c>
      <c r="AH2558" s="73" t="b">
        <f t="shared" si="1038"/>
        <v>1</v>
      </c>
      <c r="AI2558" s="34" t="str">
        <f t="shared" si="1030"/>
        <v>Outer</v>
      </c>
      <c r="AJ2558" s="35" t="str">
        <f t="shared" si="1039"/>
        <v>0.7-0.8</v>
      </c>
      <c r="AK2558" s="36" t="str">
        <f t="shared" si="1031"/>
        <v>4-5</v>
      </c>
      <c r="AL2558" s="36" t="str">
        <f t="shared" si="1032"/>
        <v>Mar</v>
      </c>
      <c r="AM2558" s="35" t="str">
        <f t="shared" si="1033"/>
        <v>295-305</v>
      </c>
      <c r="AN2558" s="36" t="str">
        <f t="shared" si="1034"/>
        <v>HWS-LTI</v>
      </c>
    </row>
    <row r="2559" spans="5:40" x14ac:dyDescent="0.3">
      <c r="E2559" s="12">
        <v>40993.201388888891</v>
      </c>
      <c r="F2559" s="16">
        <v>7.46</v>
      </c>
      <c r="G2559" s="16">
        <v>662.42001247405983</v>
      </c>
      <c r="H2559" s="29">
        <v>1.2144977643295967</v>
      </c>
      <c r="I2559" s="26">
        <v>308.89999999999998</v>
      </c>
      <c r="J2559" s="30">
        <v>8.0428954423592491E-2</v>
      </c>
      <c r="K2559" s="31">
        <v>0.29620957775649948</v>
      </c>
      <c r="L2559" s="111">
        <f t="shared" si="1014"/>
        <v>0.5</v>
      </c>
      <c r="M2559" s="112">
        <f t="shared" si="1015"/>
        <v>0.08</v>
      </c>
      <c r="N2559" s="112" t="b">
        <f t="shared" si="1016"/>
        <v>1</v>
      </c>
      <c r="O2559" s="112" t="b">
        <f t="shared" si="1017"/>
        <v>1</v>
      </c>
      <c r="P2559" s="113">
        <f t="shared" si="1018"/>
        <v>5</v>
      </c>
      <c r="Q2559" s="113">
        <f t="shared" si="1019"/>
        <v>18</v>
      </c>
      <c r="R2559" s="114" t="str">
        <f t="shared" si="1035"/>
        <v>0.5-0.08</v>
      </c>
      <c r="S2559" s="127">
        <f t="shared" si="1020"/>
        <v>-2.3595533189971072E-2</v>
      </c>
      <c r="T2559" s="112" t="b">
        <f t="shared" si="1021"/>
        <v>1</v>
      </c>
      <c r="U2559" s="22">
        <f t="shared" si="1022"/>
        <v>7.4386199602874763</v>
      </c>
      <c r="V2559" s="22">
        <f t="shared" si="1023"/>
        <v>0.50771266995793074</v>
      </c>
      <c r="W2559" s="81">
        <f t="shared" si="1024"/>
        <v>8</v>
      </c>
      <c r="X2559" s="22">
        <f t="shared" si="1025"/>
        <v>0.42623957508390797</v>
      </c>
      <c r="Y2559" s="3">
        <f>IF(U2559&gt;'Power Curve'!$C$37,0,INDEX(Ci,$W2559,1)*POWER(1-X2559,3)+INDEX(Ci,$W2559,2)*3*X2559*POWER(1-X2559,2)+INDEX(Ci,$W2559,3)*3*POWER(X2559,2)*(1-X2559)+INDEX(Ci,$W2559,4)*POWER(X2559,3))</f>
        <v>714.54674124684072</v>
      </c>
      <c r="Z2559" s="3">
        <f t="shared" si="1026"/>
        <v>697.68662989796519</v>
      </c>
      <c r="AA2559" s="3">
        <f t="shared" si="1027"/>
        <v>662.42001247405983</v>
      </c>
      <c r="AB2559" s="3">
        <f t="shared" si="1036"/>
        <v>35.266617423905359</v>
      </c>
      <c r="AC2559" s="3">
        <f t="shared" si="1037"/>
        <v>35.266617423905359</v>
      </c>
      <c r="AE2559" s="34">
        <f t="shared" si="1028"/>
        <v>7</v>
      </c>
      <c r="AF2559" s="73" t="b">
        <f>COUNTIF('Power Curve'!$D$2:$D$31,AE2559)&gt;0</f>
        <v>1</v>
      </c>
      <c r="AG2559" s="73" t="b">
        <f t="shared" si="1029"/>
        <v>0</v>
      </c>
      <c r="AH2559" s="73" t="b">
        <f t="shared" si="1038"/>
        <v>1</v>
      </c>
      <c r="AI2559" s="34" t="str">
        <f t="shared" si="1030"/>
        <v>Outer</v>
      </c>
      <c r="AJ2559" s="35" t="str">
        <f t="shared" si="1039"/>
        <v>0.5-0.6</v>
      </c>
      <c r="AK2559" s="36" t="str">
        <f t="shared" si="1031"/>
        <v>4-5</v>
      </c>
      <c r="AL2559" s="36" t="str">
        <f t="shared" si="1032"/>
        <v>Mar</v>
      </c>
      <c r="AM2559" s="35" t="str">
        <f t="shared" si="1033"/>
        <v>305-315</v>
      </c>
      <c r="AN2559" s="36" t="str">
        <f t="shared" si="1034"/>
        <v>HWS-LTI</v>
      </c>
    </row>
    <row r="2560" spans="5:40" x14ac:dyDescent="0.3">
      <c r="E2560" s="12">
        <v>40993.208333333336</v>
      </c>
      <c r="F2560" s="16">
        <v>7.5</v>
      </c>
      <c r="G2560" s="16">
        <v>640.38997805118584</v>
      </c>
      <c r="H2560" s="29">
        <v>1.2151702193164167</v>
      </c>
      <c r="I2560" s="26">
        <v>300.7</v>
      </c>
      <c r="J2560" s="30">
        <v>5.7333333333333333E-2</v>
      </c>
      <c r="K2560" s="31">
        <v>0.25756639705913548</v>
      </c>
      <c r="L2560" s="111">
        <f t="shared" si="1014"/>
        <v>0.5</v>
      </c>
      <c r="M2560" s="112">
        <f t="shared" si="1015"/>
        <v>6.0000000000000005E-2</v>
      </c>
      <c r="N2560" s="112" t="b">
        <f t="shared" si="1016"/>
        <v>1</v>
      </c>
      <c r="O2560" s="112" t="b">
        <f t="shared" si="1017"/>
        <v>1</v>
      </c>
      <c r="P2560" s="113">
        <f t="shared" si="1018"/>
        <v>5</v>
      </c>
      <c r="Q2560" s="113">
        <f t="shared" si="1019"/>
        <v>20</v>
      </c>
      <c r="R2560" s="114" t="str">
        <f t="shared" si="1035"/>
        <v>0.5-0.06</v>
      </c>
      <c r="S2560" s="127">
        <f t="shared" si="1020"/>
        <v>-6.6348637269411564E-2</v>
      </c>
      <c r="T2560" s="112" t="b">
        <f t="shared" si="1021"/>
        <v>1</v>
      </c>
      <c r="U2560" s="22">
        <f t="shared" si="1022"/>
        <v>7.4798853246336092</v>
      </c>
      <c r="V2560" s="22">
        <f t="shared" si="1023"/>
        <v>0.51409036503981709</v>
      </c>
      <c r="W2560" s="81">
        <f t="shared" si="1024"/>
        <v>8</v>
      </c>
      <c r="X2560" s="22">
        <f t="shared" si="1025"/>
        <v>0.46777238700173279</v>
      </c>
      <c r="Y2560" s="3">
        <f>IF(U2560&gt;'Power Curve'!$C$37,0,INDEX(Ci,$W2560,1)*POWER(1-X2560,3)+INDEX(Ci,$W2560,2)*3*X2560*POWER(1-X2560,2)+INDEX(Ci,$W2560,3)*3*POWER(X2560,2)*(1-X2560)+INDEX(Ci,$W2560,4)*POWER(X2560,3))</f>
        <v>726.19260783222069</v>
      </c>
      <c r="Z2560" s="3">
        <f t="shared" si="1026"/>
        <v>678.01071790743265</v>
      </c>
      <c r="AA2560" s="3">
        <f t="shared" si="1027"/>
        <v>640.38997805118584</v>
      </c>
      <c r="AB2560" s="3">
        <f t="shared" si="1036"/>
        <v>37.620739856246814</v>
      </c>
      <c r="AC2560" s="3">
        <f t="shared" si="1037"/>
        <v>37.620739856246814</v>
      </c>
      <c r="AE2560" s="34">
        <f t="shared" si="1028"/>
        <v>7</v>
      </c>
      <c r="AF2560" s="73" t="b">
        <f>COUNTIF('Power Curve'!$D$2:$D$31,AE2560)&gt;0</f>
        <v>1</v>
      </c>
      <c r="AG2560" s="73" t="b">
        <f t="shared" si="1029"/>
        <v>0</v>
      </c>
      <c r="AH2560" s="73" t="b">
        <f t="shared" si="1038"/>
        <v>1</v>
      </c>
      <c r="AI2560" s="34" t="str">
        <f t="shared" si="1030"/>
        <v>Outer</v>
      </c>
      <c r="AJ2560" s="35" t="str">
        <f t="shared" si="1039"/>
        <v>0.5-0.6</v>
      </c>
      <c r="AK2560" s="36" t="str">
        <f t="shared" si="1031"/>
        <v>5-6</v>
      </c>
      <c r="AL2560" s="36" t="str">
        <f t="shared" si="1032"/>
        <v>Mar</v>
      </c>
      <c r="AM2560" s="35" t="str">
        <f t="shared" si="1033"/>
        <v>295-305</v>
      </c>
      <c r="AN2560" s="36" t="str">
        <f t="shared" si="1034"/>
        <v>HWS-LTI</v>
      </c>
    </row>
    <row r="2561" spans="5:40" x14ac:dyDescent="0.3">
      <c r="E2561" s="12">
        <v>40993.215277777781</v>
      </c>
      <c r="F2561" s="16">
        <v>7.83</v>
      </c>
      <c r="G2561" s="16">
        <v>792.2699890136721</v>
      </c>
      <c r="H2561" s="29">
        <v>1.2149983567864036</v>
      </c>
      <c r="I2561" s="26">
        <v>305.10000000000002</v>
      </c>
      <c r="J2561" s="30">
        <v>5.6194125159642401E-2</v>
      </c>
      <c r="K2561" s="31">
        <v>0.34328023859900725</v>
      </c>
      <c r="L2561" s="111">
        <f t="shared" si="1014"/>
        <v>0.6</v>
      </c>
      <c r="M2561" s="112">
        <f t="shared" si="1015"/>
        <v>6.0000000000000005E-2</v>
      </c>
      <c r="N2561" s="112" t="b">
        <f t="shared" si="1016"/>
        <v>1</v>
      </c>
      <c r="O2561" s="112" t="b">
        <f t="shared" si="1017"/>
        <v>1</v>
      </c>
      <c r="P2561" s="113">
        <f t="shared" si="1018"/>
        <v>6</v>
      </c>
      <c r="Q2561" s="113">
        <f t="shared" si="1019"/>
        <v>20</v>
      </c>
      <c r="R2561" s="114" t="str">
        <f t="shared" si="1035"/>
        <v>0.6-0.06</v>
      </c>
      <c r="S2561" s="127">
        <f t="shared" si="1020"/>
        <v>-3.7616032398411298E-2</v>
      </c>
      <c r="T2561" s="112" t="b">
        <f t="shared" si="1021"/>
        <v>1</v>
      </c>
      <c r="U2561" s="22">
        <f t="shared" si="1022"/>
        <v>7.8086321171026025</v>
      </c>
      <c r="V2561" s="22">
        <f t="shared" si="1023"/>
        <v>0.56489924155739213</v>
      </c>
      <c r="W2561" s="81">
        <f t="shared" si="1024"/>
        <v>8</v>
      </c>
      <c r="X2561" s="22">
        <f t="shared" si="1025"/>
        <v>0.7986498411706896</v>
      </c>
      <c r="Y2561" s="3">
        <f>IF(U2561&gt;'Power Curve'!$C$37,0,INDEX(Ci,$W2561,1)*POWER(1-X2561,3)+INDEX(Ci,$W2561,2)*3*X2561*POWER(1-X2561,2)+INDEX(Ci,$W2561,3)*3*POWER(X2561,2)*(1-X2561)+INDEX(Ci,$W2561,4)*POWER(X2561,3))</f>
        <v>821.34229423233273</v>
      </c>
      <c r="Z2561" s="3">
        <f t="shared" si="1026"/>
        <v>790.44665588230384</v>
      </c>
      <c r="AA2561" s="3">
        <f t="shared" si="1027"/>
        <v>792.2699890136721</v>
      </c>
      <c r="AB2561" s="3">
        <f t="shared" si="1036"/>
        <v>-1.8233331313682584</v>
      </c>
      <c r="AC2561" s="3">
        <f t="shared" si="1037"/>
        <v>1.8233331313682584</v>
      </c>
      <c r="AE2561" s="34">
        <f t="shared" si="1028"/>
        <v>8</v>
      </c>
      <c r="AF2561" s="73" t="b">
        <f>COUNTIF('Power Curve'!$D$2:$D$31,AE2561)&gt;0</f>
        <v>1</v>
      </c>
      <c r="AG2561" s="73" t="b">
        <f t="shared" si="1029"/>
        <v>0</v>
      </c>
      <c r="AH2561" s="73" t="b">
        <f t="shared" si="1038"/>
        <v>1</v>
      </c>
      <c r="AI2561" s="34" t="str">
        <f t="shared" si="1030"/>
        <v>Outer</v>
      </c>
      <c r="AJ2561" s="35" t="str">
        <f t="shared" si="1039"/>
        <v>0.5-0.6</v>
      </c>
      <c r="AK2561" s="36" t="str">
        <f t="shared" si="1031"/>
        <v>5-6</v>
      </c>
      <c r="AL2561" s="36" t="str">
        <f t="shared" si="1032"/>
        <v>Mar</v>
      </c>
      <c r="AM2561" s="35" t="str">
        <f t="shared" si="1033"/>
        <v>305-315</v>
      </c>
      <c r="AN2561" s="36" t="str">
        <f t="shared" si="1034"/>
        <v>HWS-LTI</v>
      </c>
    </row>
    <row r="2562" spans="5:40" x14ac:dyDescent="0.3">
      <c r="E2562" s="12">
        <v>40993.222222222219</v>
      </c>
      <c r="F2562" s="16">
        <v>7.42</v>
      </c>
      <c r="G2562" s="16">
        <v>667.9600172042849</v>
      </c>
      <c r="H2562" s="29">
        <v>1.2149087012609083</v>
      </c>
      <c r="I2562" s="26">
        <v>307.39999999999998</v>
      </c>
      <c r="J2562" s="30">
        <v>6.8733153638814021E-2</v>
      </c>
      <c r="K2562" s="31">
        <v>0.28822450642042918</v>
      </c>
      <c r="L2562" s="111">
        <f t="shared" si="1014"/>
        <v>0.5</v>
      </c>
      <c r="M2562" s="112">
        <f t="shared" si="1015"/>
        <v>6.9999999999999993E-2</v>
      </c>
      <c r="N2562" s="112" t="b">
        <f t="shared" si="1016"/>
        <v>1</v>
      </c>
      <c r="O2562" s="112" t="b">
        <f t="shared" si="1017"/>
        <v>1</v>
      </c>
      <c r="P2562" s="113">
        <f t="shared" si="1018"/>
        <v>5</v>
      </c>
      <c r="Q2562" s="113">
        <f t="shared" si="1019"/>
        <v>19</v>
      </c>
      <c r="R2562" s="114" t="str">
        <f t="shared" si="1035"/>
        <v>0.5-0.07</v>
      </c>
      <c r="S2562" s="127">
        <f t="shared" si="1020"/>
        <v>-3.1853825121220224E-2</v>
      </c>
      <c r="T2562" s="112" t="b">
        <f t="shared" si="1021"/>
        <v>1</v>
      </c>
      <c r="U2562" s="22">
        <f t="shared" si="1022"/>
        <v>7.3995689820021351</v>
      </c>
      <c r="V2562" s="22">
        <f t="shared" si="1023"/>
        <v>0.50167721537998977</v>
      </c>
      <c r="W2562" s="81">
        <f t="shared" si="1024"/>
        <v>8</v>
      </c>
      <c r="X2562" s="22">
        <f t="shared" si="1025"/>
        <v>0.3869355010249052</v>
      </c>
      <c r="Y2562" s="3">
        <f>IF(U2562&gt;'Power Curve'!$C$37,0,INDEX(Ci,$W2562,1)*POWER(1-X2562,3)+INDEX(Ci,$W2562,2)*3*X2562*POWER(1-X2562,2)+INDEX(Ci,$W2562,3)*3*POWER(X2562,2)*(1-X2562)+INDEX(Ci,$W2562,4)*POWER(X2562,3))</f>
        <v>703.59892758994397</v>
      </c>
      <c r="Z2562" s="3">
        <f t="shared" si="1026"/>
        <v>681.1866103950158</v>
      </c>
      <c r="AA2562" s="3">
        <f t="shared" si="1027"/>
        <v>667.9600172042849</v>
      </c>
      <c r="AB2562" s="3">
        <f t="shared" si="1036"/>
        <v>13.22659319073091</v>
      </c>
      <c r="AC2562" s="3">
        <f t="shared" si="1037"/>
        <v>13.22659319073091</v>
      </c>
      <c r="AE2562" s="34">
        <f t="shared" si="1028"/>
        <v>7</v>
      </c>
      <c r="AF2562" s="73" t="b">
        <f>COUNTIF('Power Curve'!$D$2:$D$31,AE2562)&gt;0</f>
        <v>1</v>
      </c>
      <c r="AG2562" s="73" t="b">
        <f t="shared" si="1029"/>
        <v>0</v>
      </c>
      <c r="AH2562" s="73" t="b">
        <f t="shared" si="1038"/>
        <v>1</v>
      </c>
      <c r="AI2562" s="34" t="str">
        <f t="shared" si="1030"/>
        <v>Outer</v>
      </c>
      <c r="AJ2562" s="35" t="str">
        <f t="shared" si="1039"/>
        <v>0.5-0.6</v>
      </c>
      <c r="AK2562" s="36" t="str">
        <f t="shared" si="1031"/>
        <v>5-6</v>
      </c>
      <c r="AL2562" s="36" t="str">
        <f t="shared" si="1032"/>
        <v>Mar</v>
      </c>
      <c r="AM2562" s="35" t="str">
        <f t="shared" si="1033"/>
        <v>305-315</v>
      </c>
      <c r="AN2562" s="36" t="str">
        <f t="shared" si="1034"/>
        <v>HWS-LTI</v>
      </c>
    </row>
    <row r="2563" spans="5:40" x14ac:dyDescent="0.3">
      <c r="E2563" s="12">
        <v>40993.229166666664</v>
      </c>
      <c r="F2563" s="16">
        <v>7.49</v>
      </c>
      <c r="G2563" s="16">
        <v>703.2700266838076</v>
      </c>
      <c r="H2563" s="29">
        <v>1.2151403557392948</v>
      </c>
      <c r="I2563" s="26">
        <v>304.8</v>
      </c>
      <c r="J2563" s="30">
        <v>8.2777036048064079E-2</v>
      </c>
      <c r="K2563" s="31">
        <v>0.26764413068926474</v>
      </c>
      <c r="L2563" s="111">
        <f t="shared" ref="L2563:L2626" si="1040">ROUND((V2563-CenterOfFirstWindSpeedBin)/WindSpeedBinWidth,0)*WindSpeedBinWidth+CenterOfFirstWindSpeedBin</f>
        <v>0.5</v>
      </c>
      <c r="M2563" s="112">
        <f t="shared" ref="M2563:M2626" si="1041">ROUND((J2563-CenterOfFirstTurbulenceBin)/TurbulenceBinWidth,0)*TurbulenceBinWidth+CenterOfFirstTurbulenceBin</f>
        <v>0.08</v>
      </c>
      <c r="N2563" s="112" t="b">
        <f t="shared" ref="N2563:N2626" si="1042">IF(AND(L2563&gt;=CenterOfFirstWindSpeedBin,L2563&lt;=CenterOfLastWindSpeedBin),TRUE,FALSE)</f>
        <v>1</v>
      </c>
      <c r="O2563" s="112" t="b">
        <f t="shared" ref="O2563:O2626" si="1043">IF(AND(M2563&gt;=CenterOfFirstTurbulenceBin,M2563&lt;=CenterOfLastTurbulenceBin),TRUE,FALSE)</f>
        <v>1</v>
      </c>
      <c r="P2563" s="113">
        <f t="shared" ref="P2563:P2626" si="1044">(L2563-CenterOfFirstWindSpeedBin)/WindSpeedBinWidth+1</f>
        <v>5</v>
      </c>
      <c r="Q2563" s="113">
        <f t="shared" ref="Q2563:Q2626" si="1045">NumberOfTurbulenceBins-(M2563-CenterOfFirstTurbulenceBin)/TurbulenceBinWidth</f>
        <v>18</v>
      </c>
      <c r="R2563" s="114" t="str">
        <f t="shared" si="1035"/>
        <v>0.5-0.08</v>
      </c>
      <c r="S2563" s="127">
        <f t="shared" ref="S2563:S2626" si="1046">IF(T2563,INDEX(PowerDeviationMatrix,Q2563,P2563),IF(UseMatrixPadValue,MatrixPadValue,0))</f>
        <v>-2.3595533189971072E-2</v>
      </c>
      <c r="T2563" s="112" t="b">
        <f t="shared" ref="T2563:T2626" si="1047">IF(AND(P2563&gt;0,Q2563&gt;0,N2563,O2563),LEN(INDEX(PowerDeviationMatrix,Q2563,P2563))&gt;0,FALSE)</f>
        <v>1</v>
      </c>
      <c r="U2563" s="22">
        <f t="shared" ref="U2563:U2626" si="1048">F2563*(H2563/Ref_Density)^(1/3)</f>
        <v>7.4698509510934619</v>
      </c>
      <c r="V2563" s="22">
        <f t="shared" ref="V2563:V2626" si="1049">(U2563-CutInWindSpeed)/(RatedWindSpeed-CutInWindSpeed)</f>
        <v>0.51253952026258431</v>
      </c>
      <c r="W2563" s="81">
        <f t="shared" ref="W2563:W2626" si="1050">COUNTIF(xa,"&lt;"&amp;U2563)</f>
        <v>8</v>
      </c>
      <c r="X2563" s="22">
        <f t="shared" ref="X2563:X2626" si="1051">(U2563-INDEX(xa,$W2563))/(INDEX(xb,$W2563)-INDEX(xa,$W2563))</f>
        <v>0.4576729790464219</v>
      </c>
      <c r="Y2563" s="3">
        <f>IF(U2563&gt;'Power Curve'!$C$37,0,INDEX(Ci,$W2563,1)*POWER(1-X2563,3)+INDEX(Ci,$W2563,2)*3*X2563*POWER(1-X2563,2)+INDEX(Ci,$W2563,3)*3*POWER(X2563,2)*(1-X2563)+INDEX(Ci,$W2563,4)*POWER(X2563,3))</f>
        <v>723.35361823171456</v>
      </c>
      <c r="Z2563" s="3">
        <f t="shared" ref="Z2563:Z2626" si="1052">IF(OR(T2563,UseMatrixPadValue),Y2563*(1+S2563),"")</f>
        <v>706.28570392464246</v>
      </c>
      <c r="AA2563" s="3">
        <f t="shared" ref="AA2563:AA2626" si="1053">IF(AH2563,G2563,"")</f>
        <v>703.2700266838076</v>
      </c>
      <c r="AB2563" s="3">
        <f t="shared" si="1036"/>
        <v>3.0156772408348615</v>
      </c>
      <c r="AC2563" s="3">
        <f t="shared" si="1037"/>
        <v>3.0156772408348615</v>
      </c>
      <c r="AE2563" s="34">
        <f t="shared" ref="AE2563:AE2626" si="1054">MROUND(U2563-Centre_First_Bin,Bin_Width)+Centre_First_Bin</f>
        <v>7</v>
      </c>
      <c r="AF2563" s="73" t="b">
        <f>COUNTIF('Power Curve'!$D$2:$D$31,AE2563)&gt;0</f>
        <v>1</v>
      </c>
      <c r="AG2563" s="73" t="b">
        <f t="shared" ref="AG2563:AG2626" si="1055">(G2563&lt;0)</f>
        <v>0</v>
      </c>
      <c r="AH2563" s="73" t="b">
        <f t="shared" si="1038"/>
        <v>1</v>
      </c>
      <c r="AI2563" s="34" t="str">
        <f t="shared" ref="AI2563:AI2626" si="1056">IF(AH2563,IF(AND(J2563&gt;=LowerTurbLimit,J2563&lt;=UpperTurbLimit,K2563&gt;=LowerShearLimit,K2563&lt;=UpperShearLimit),"Inner","Outer"),"")</f>
        <v>Outer</v>
      </c>
      <c r="AJ2563" s="35" t="str">
        <f t="shared" si="1039"/>
        <v>0.5-0.6</v>
      </c>
      <c r="AK2563" s="36" t="str">
        <f t="shared" ref="AK2563:AK2626" si="1057">IF(AH2563,HOUR(E2563)&amp;"-"&amp;HOUR(E2563)+1,"")</f>
        <v>5-6</v>
      </c>
      <c r="AL2563" s="36" t="str">
        <f t="shared" ref="AL2563:AL2626" si="1058">IF(AH2563,TEXT(E2563,"mmm"),"")</f>
        <v>Mar</v>
      </c>
      <c r="AM2563" s="35" t="str">
        <f t="shared" ref="AM2563:AM2626" si="1059">IF(AH2563,IF(OR(I2563&lt;5,I2563&gt;=355),"355-5",MROUND(I2563,10)-5&amp;"-"&amp;MROUND(I2563,10)+5),"")</f>
        <v>295-305</v>
      </c>
      <c r="AN2563" s="36" t="str">
        <f t="shared" ref="AN2563:AN2626" si="1060">IF(AH2563,IF(V2563&lt;0.5,IF(J2563&lt;=LowerTurbLimit,"LWS-LTI",IF(J2563&gt;=UpperTurbLimit,"LWS-HTI","Inner-TI")),IF(J2563&lt;=LowerTurbLimit,"HWS-LTI",IF(J2563&gt;=UpperTurbLimit,"HWS-HTI","Inner-TI"))),"")</f>
        <v>HWS-LTI</v>
      </c>
    </row>
    <row r="2564" spans="5:40" x14ac:dyDescent="0.3">
      <c r="E2564" s="12">
        <v>40993.236111111109</v>
      </c>
      <c r="F2564" s="16">
        <v>7.26</v>
      </c>
      <c r="G2564" s="16">
        <v>570.3499813079834</v>
      </c>
      <c r="H2564" s="29">
        <v>1.2146474350192027</v>
      </c>
      <c r="I2564" s="26">
        <v>305.8</v>
      </c>
      <c r="J2564" s="30">
        <v>9.9173553719008267E-2</v>
      </c>
      <c r="K2564" s="31">
        <v>0.26767965905636187</v>
      </c>
      <c r="L2564" s="111">
        <f t="shared" si="1040"/>
        <v>0.5</v>
      </c>
      <c r="M2564" s="112">
        <f t="shared" si="1041"/>
        <v>9.9999999999999992E-2</v>
      </c>
      <c r="N2564" s="112" t="b">
        <f t="shared" si="1042"/>
        <v>1</v>
      </c>
      <c r="O2564" s="112" t="b">
        <f t="shared" si="1043"/>
        <v>1</v>
      </c>
      <c r="P2564" s="113">
        <f t="shared" si="1044"/>
        <v>5</v>
      </c>
      <c r="Q2564" s="113">
        <f t="shared" si="1045"/>
        <v>16</v>
      </c>
      <c r="R2564" s="114" t="str">
        <f t="shared" ref="R2564:R2627" si="1061">L2564&amp;"-"&amp;M2564</f>
        <v>0.5-0.1</v>
      </c>
      <c r="S2564" s="127">
        <f t="shared" si="1046"/>
        <v>-1.2082008028820396E-2</v>
      </c>
      <c r="T2564" s="112" t="b">
        <f t="shared" si="1047"/>
        <v>1</v>
      </c>
      <c r="U2564" s="22">
        <f t="shared" si="1048"/>
        <v>7.2394905175631505</v>
      </c>
      <c r="V2564" s="22">
        <f t="shared" si="1049"/>
        <v>0.47693657267525363</v>
      </c>
      <c r="W2564" s="81">
        <f t="shared" si="1050"/>
        <v>8</v>
      </c>
      <c r="X2564" s="22">
        <f t="shared" si="1051"/>
        <v>0.22581954189096853</v>
      </c>
      <c r="Y2564" s="3">
        <f>IF(U2564&gt;'Power Curve'!$C$37,0,INDEX(Ci,$W2564,1)*POWER(1-X2564,3)+INDEX(Ci,$W2564,2)*3*X2564*POWER(1-X2564,2)+INDEX(Ci,$W2564,3)*3*POWER(X2564,2)*(1-X2564)+INDEX(Ci,$W2564,4)*POWER(X2564,3))</f>
        <v>659.53601488987999</v>
      </c>
      <c r="Z2564" s="3">
        <f t="shared" si="1052"/>
        <v>651.56749546268429</v>
      </c>
      <c r="AA2564" s="3">
        <f t="shared" si="1053"/>
        <v>570.3499813079834</v>
      </c>
      <c r="AB2564" s="3">
        <f t="shared" ref="AB2564:AB2627" si="1062">IF(AH2564,Z2564-AA2564,"")</f>
        <v>81.217514154700893</v>
      </c>
      <c r="AC2564" s="3">
        <f t="shared" ref="AC2564:AC2627" si="1063">IF(AH2564,ABS(AB2564),"")</f>
        <v>81.217514154700893</v>
      </c>
      <c r="AE2564" s="34">
        <f t="shared" si="1054"/>
        <v>7</v>
      </c>
      <c r="AF2564" s="73" t="b">
        <f>COUNTIF('Power Curve'!$D$2:$D$31,AE2564)&gt;0</f>
        <v>1</v>
      </c>
      <c r="AG2564" s="73" t="b">
        <f t="shared" si="1055"/>
        <v>0</v>
      </c>
      <c r="AH2564" s="73" t="b">
        <f t="shared" ref="AH2564:AH2627" si="1064">AND(AF2564,NOT(AG2564))</f>
        <v>1</v>
      </c>
      <c r="AI2564" s="34" t="str">
        <f t="shared" si="1056"/>
        <v>Outer</v>
      </c>
      <c r="AJ2564" s="35" t="str">
        <f t="shared" ref="AJ2564:AJ2627" si="1065">IF(AH2564,TEXT(ROUND(V2564+0.05,1)-0.1,"0.0")&amp;"-"&amp;TEXT(ROUND(V2564+0.05,1),"0.0"),"")</f>
        <v>0.4-0.5</v>
      </c>
      <c r="AK2564" s="36" t="str">
        <f t="shared" si="1057"/>
        <v>5-6</v>
      </c>
      <c r="AL2564" s="36" t="str">
        <f t="shared" si="1058"/>
        <v>Mar</v>
      </c>
      <c r="AM2564" s="35" t="str">
        <f t="shared" si="1059"/>
        <v>305-315</v>
      </c>
      <c r="AN2564" s="36" t="str">
        <f t="shared" si="1060"/>
        <v>LWS-LTI</v>
      </c>
    </row>
    <row r="2565" spans="5:40" x14ac:dyDescent="0.3">
      <c r="E2565" s="12">
        <v>40993.243055555555</v>
      </c>
      <c r="F2565" s="16">
        <v>7.38</v>
      </c>
      <c r="G2565" s="16">
        <v>640.78001451492355</v>
      </c>
      <c r="H2565" s="29">
        <v>1.2151478453937097</v>
      </c>
      <c r="I2565" s="26">
        <v>301.5</v>
      </c>
      <c r="J2565" s="30">
        <v>9.6205962059620592E-2</v>
      </c>
      <c r="K2565" s="31">
        <v>0.29889764784382533</v>
      </c>
      <c r="L2565" s="111">
        <f t="shared" si="1040"/>
        <v>0.5</v>
      </c>
      <c r="M2565" s="112">
        <f t="shared" si="1041"/>
        <v>9.9999999999999992E-2</v>
      </c>
      <c r="N2565" s="112" t="b">
        <f t="shared" si="1042"/>
        <v>1</v>
      </c>
      <c r="O2565" s="112" t="b">
        <f t="shared" si="1043"/>
        <v>1</v>
      </c>
      <c r="P2565" s="113">
        <f t="shared" si="1044"/>
        <v>5</v>
      </c>
      <c r="Q2565" s="113">
        <f t="shared" si="1045"/>
        <v>16</v>
      </c>
      <c r="R2565" s="114" t="str">
        <f t="shared" si="1061"/>
        <v>0.5-0.1</v>
      </c>
      <c r="S2565" s="127">
        <f t="shared" si="1046"/>
        <v>-1.2082008028820396E-2</v>
      </c>
      <c r="T2565" s="112" t="b">
        <f t="shared" si="1047"/>
        <v>1</v>
      </c>
      <c r="U2565" s="22">
        <f t="shared" si="1048"/>
        <v>7.3601619866962702</v>
      </c>
      <c r="V2565" s="22">
        <f t="shared" si="1049"/>
        <v>0.49558673722387758</v>
      </c>
      <c r="W2565" s="81">
        <f t="shared" si="1050"/>
        <v>8</v>
      </c>
      <c r="X2565" s="22">
        <f t="shared" si="1051"/>
        <v>0.34727310254087318</v>
      </c>
      <c r="Y2565" s="3">
        <f>IF(U2565&gt;'Power Curve'!$C$37,0,INDEX(Ci,$W2565,1)*POWER(1-X2565,3)+INDEX(Ci,$W2565,2)*3*X2565*POWER(1-X2565,2)+INDEX(Ci,$W2565,3)*3*POWER(X2565,2)*(1-X2565)+INDEX(Ci,$W2565,4)*POWER(X2565,3))</f>
        <v>692.62683086236643</v>
      </c>
      <c r="Z2565" s="3">
        <f t="shared" si="1052"/>
        <v>684.25850793091092</v>
      </c>
      <c r="AA2565" s="3">
        <f t="shared" si="1053"/>
        <v>640.78001451492355</v>
      </c>
      <c r="AB2565" s="3">
        <f t="shared" si="1062"/>
        <v>43.478493415987373</v>
      </c>
      <c r="AC2565" s="3">
        <f t="shared" si="1063"/>
        <v>43.478493415987373</v>
      </c>
      <c r="AE2565" s="34">
        <f t="shared" si="1054"/>
        <v>7</v>
      </c>
      <c r="AF2565" s="73" t="b">
        <f>COUNTIF('Power Curve'!$D$2:$D$31,AE2565)&gt;0</f>
        <v>1</v>
      </c>
      <c r="AG2565" s="73" t="b">
        <f t="shared" si="1055"/>
        <v>0</v>
      </c>
      <c r="AH2565" s="73" t="b">
        <f t="shared" si="1064"/>
        <v>1</v>
      </c>
      <c r="AI2565" s="34" t="str">
        <f t="shared" si="1056"/>
        <v>Outer</v>
      </c>
      <c r="AJ2565" s="35" t="str">
        <f t="shared" si="1065"/>
        <v>0.4-0.5</v>
      </c>
      <c r="AK2565" s="36" t="str">
        <f t="shared" si="1057"/>
        <v>5-6</v>
      </c>
      <c r="AL2565" s="36" t="str">
        <f t="shared" si="1058"/>
        <v>Mar</v>
      </c>
      <c r="AM2565" s="35" t="str">
        <f t="shared" si="1059"/>
        <v>295-305</v>
      </c>
      <c r="AN2565" s="36" t="str">
        <f t="shared" si="1060"/>
        <v>LWS-LTI</v>
      </c>
    </row>
    <row r="2566" spans="5:40" x14ac:dyDescent="0.3">
      <c r="E2566" s="12">
        <v>40993.25</v>
      </c>
      <c r="F2566" s="16">
        <v>8.4700000000000006</v>
      </c>
      <c r="G2566" s="16">
        <v>975.26000213623024</v>
      </c>
      <c r="H2566" s="29">
        <v>1.2145207186160736</v>
      </c>
      <c r="I2566" s="26">
        <v>303.2</v>
      </c>
      <c r="J2566" s="30">
        <v>7.4380165289256187E-2</v>
      </c>
      <c r="K2566" s="31">
        <v>0.26135887074743114</v>
      </c>
      <c r="L2566" s="111">
        <f t="shared" si="1040"/>
        <v>0.70000000000000007</v>
      </c>
      <c r="M2566" s="112">
        <f t="shared" si="1041"/>
        <v>6.9999999999999993E-2</v>
      </c>
      <c r="N2566" s="112" t="b">
        <f t="shared" si="1042"/>
        <v>1</v>
      </c>
      <c r="O2566" s="112" t="b">
        <f t="shared" si="1043"/>
        <v>1</v>
      </c>
      <c r="P2566" s="113">
        <f t="shared" si="1044"/>
        <v>7.0000000000000009</v>
      </c>
      <c r="Q2566" s="113">
        <f t="shared" si="1045"/>
        <v>19</v>
      </c>
      <c r="R2566" s="114" t="str">
        <f t="shared" si="1061"/>
        <v>0.7-0.07</v>
      </c>
      <c r="S2566" s="127">
        <f t="shared" si="1046"/>
        <v>-1.8996706929311522E-2</v>
      </c>
      <c r="T2566" s="112" t="b">
        <f t="shared" si="1047"/>
        <v>1</v>
      </c>
      <c r="U2566" s="22">
        <f t="shared" si="1048"/>
        <v>8.4457785520313529</v>
      </c>
      <c r="V2566" s="22">
        <f t="shared" si="1049"/>
        <v>0.66337227696795453</v>
      </c>
      <c r="W2566" s="81">
        <f t="shared" si="1050"/>
        <v>9</v>
      </c>
      <c r="X2566" s="22">
        <f t="shared" si="1051"/>
        <v>0.43689545023142429</v>
      </c>
      <c r="Y2566" s="3">
        <f>IF(U2566&gt;'Power Curve'!$C$37,0,INDEX(Ci,$W2566,1)*POWER(1-X2566,3)+INDEX(Ci,$W2566,2)*3*X2566*POWER(1-X2566,2)+INDEX(Ci,$W2566,3)*3*POWER(X2566,2)*(1-X2566)+INDEX(Ci,$W2566,4)*POWER(X2566,3))</f>
        <v>1015.6727659655983</v>
      </c>
      <c r="Z2566" s="3">
        <f t="shared" si="1052"/>
        <v>996.37832809446661</v>
      </c>
      <c r="AA2566" s="3">
        <f t="shared" si="1053"/>
        <v>975.26000213623024</v>
      </c>
      <c r="AB2566" s="3">
        <f t="shared" si="1062"/>
        <v>21.118325958236369</v>
      </c>
      <c r="AC2566" s="3">
        <f t="shared" si="1063"/>
        <v>21.118325958236369</v>
      </c>
      <c r="AE2566" s="34">
        <f t="shared" si="1054"/>
        <v>8</v>
      </c>
      <c r="AF2566" s="73" t="b">
        <f>COUNTIF('Power Curve'!$D$2:$D$31,AE2566)&gt;0</f>
        <v>1</v>
      </c>
      <c r="AG2566" s="73" t="b">
        <f t="shared" si="1055"/>
        <v>0</v>
      </c>
      <c r="AH2566" s="73" t="b">
        <f t="shared" si="1064"/>
        <v>1</v>
      </c>
      <c r="AI2566" s="34" t="str">
        <f t="shared" si="1056"/>
        <v>Outer</v>
      </c>
      <c r="AJ2566" s="35" t="str">
        <f t="shared" si="1065"/>
        <v>0.6-0.7</v>
      </c>
      <c r="AK2566" s="36" t="str">
        <f t="shared" si="1057"/>
        <v>6-7</v>
      </c>
      <c r="AL2566" s="36" t="str">
        <f t="shared" si="1058"/>
        <v>Mar</v>
      </c>
      <c r="AM2566" s="35" t="str">
        <f t="shared" si="1059"/>
        <v>295-305</v>
      </c>
      <c r="AN2566" s="36" t="str">
        <f t="shared" si="1060"/>
        <v>HWS-LTI</v>
      </c>
    </row>
    <row r="2567" spans="5:40" x14ac:dyDescent="0.3">
      <c r="E2567" s="12">
        <v>40993.256944444445</v>
      </c>
      <c r="F2567" s="16">
        <v>7.96</v>
      </c>
      <c r="G2567" s="16">
        <v>817.51002502441429</v>
      </c>
      <c r="H2567" s="29">
        <v>1.2141179072024566</v>
      </c>
      <c r="I2567" s="26">
        <v>304.39999999999998</v>
      </c>
      <c r="J2567" s="30">
        <v>9.4221105527638196E-2</v>
      </c>
      <c r="K2567" s="31">
        <v>0.30009917478157622</v>
      </c>
      <c r="L2567" s="111">
        <f t="shared" si="1040"/>
        <v>0.6</v>
      </c>
      <c r="M2567" s="112">
        <f t="shared" si="1041"/>
        <v>0.09</v>
      </c>
      <c r="N2567" s="112" t="b">
        <f t="shared" si="1042"/>
        <v>1</v>
      </c>
      <c r="O2567" s="112" t="b">
        <f t="shared" si="1043"/>
        <v>1</v>
      </c>
      <c r="P2567" s="113">
        <f t="shared" si="1044"/>
        <v>6</v>
      </c>
      <c r="Q2567" s="113">
        <f t="shared" si="1045"/>
        <v>17</v>
      </c>
      <c r="R2567" s="114" t="str">
        <f t="shared" si="1061"/>
        <v>0.6-0.09</v>
      </c>
      <c r="S2567" s="127">
        <f t="shared" si="1046"/>
        <v>-2.6533940218358566E-2</v>
      </c>
      <c r="T2567" s="112" t="b">
        <f t="shared" si="1047"/>
        <v>1</v>
      </c>
      <c r="U2567" s="22">
        <f t="shared" si="1048"/>
        <v>7.9363593937258754</v>
      </c>
      <c r="V2567" s="22">
        <f t="shared" si="1049"/>
        <v>0.58463990389857712</v>
      </c>
      <c r="W2567" s="81">
        <f t="shared" si="1050"/>
        <v>8</v>
      </c>
      <c r="X2567" s="22">
        <f t="shared" si="1051"/>
        <v>0.92720493915245539</v>
      </c>
      <c r="Y2567" s="3">
        <f>IF(U2567&gt;'Power Curve'!$C$37,0,INDEX(Ci,$W2567,1)*POWER(1-X2567,3)+INDEX(Ci,$W2567,2)*3*X2567*POWER(1-X2567,2)+INDEX(Ci,$W2567,3)*3*POWER(X2567,2)*(1-X2567)+INDEX(Ci,$W2567,4)*POWER(X2567,3))</f>
        <v>859.1762900926899</v>
      </c>
      <c r="Z2567" s="3">
        <f t="shared" si="1052"/>
        <v>836.37895777433937</v>
      </c>
      <c r="AA2567" s="3">
        <f t="shared" si="1053"/>
        <v>817.51002502441429</v>
      </c>
      <c r="AB2567" s="3">
        <f t="shared" si="1062"/>
        <v>18.868932749925079</v>
      </c>
      <c r="AC2567" s="3">
        <f t="shared" si="1063"/>
        <v>18.868932749925079</v>
      </c>
      <c r="AE2567" s="34">
        <f t="shared" si="1054"/>
        <v>8</v>
      </c>
      <c r="AF2567" s="73" t="b">
        <f>COUNTIF('Power Curve'!$D$2:$D$31,AE2567)&gt;0</f>
        <v>1</v>
      </c>
      <c r="AG2567" s="73" t="b">
        <f t="shared" si="1055"/>
        <v>0</v>
      </c>
      <c r="AH2567" s="73" t="b">
        <f t="shared" si="1064"/>
        <v>1</v>
      </c>
      <c r="AI2567" s="34" t="str">
        <f t="shared" si="1056"/>
        <v>Outer</v>
      </c>
      <c r="AJ2567" s="35" t="str">
        <f t="shared" si="1065"/>
        <v>0.5-0.6</v>
      </c>
      <c r="AK2567" s="36" t="str">
        <f t="shared" si="1057"/>
        <v>6-7</v>
      </c>
      <c r="AL2567" s="36" t="str">
        <f t="shared" si="1058"/>
        <v>Mar</v>
      </c>
      <c r="AM2567" s="35" t="str">
        <f t="shared" si="1059"/>
        <v>295-305</v>
      </c>
      <c r="AN2567" s="36" t="str">
        <f t="shared" si="1060"/>
        <v>HWS-LTI</v>
      </c>
    </row>
    <row r="2568" spans="5:40" x14ac:dyDescent="0.3">
      <c r="E2568" s="12">
        <v>40993.263888888891</v>
      </c>
      <c r="F2568" s="16">
        <v>7.97</v>
      </c>
      <c r="G2568" s="16">
        <v>817.98000335693337</v>
      </c>
      <c r="H2568" s="29">
        <v>1.213313085962032</v>
      </c>
      <c r="I2568" s="26">
        <v>307.3</v>
      </c>
      <c r="J2568" s="30">
        <v>5.520702634880803E-2</v>
      </c>
      <c r="K2568" s="31">
        <v>0.28550696101556994</v>
      </c>
      <c r="L2568" s="111">
        <f t="shared" si="1040"/>
        <v>0.6</v>
      </c>
      <c r="M2568" s="112">
        <f t="shared" si="1041"/>
        <v>6.0000000000000005E-2</v>
      </c>
      <c r="N2568" s="112" t="b">
        <f t="shared" si="1042"/>
        <v>1</v>
      </c>
      <c r="O2568" s="112" t="b">
        <f t="shared" si="1043"/>
        <v>1</v>
      </c>
      <c r="P2568" s="113">
        <f t="shared" si="1044"/>
        <v>6</v>
      </c>
      <c r="Q2568" s="113">
        <f t="shared" si="1045"/>
        <v>20</v>
      </c>
      <c r="R2568" s="114" t="str">
        <f t="shared" si="1061"/>
        <v>0.6-0.06</v>
      </c>
      <c r="S2568" s="127">
        <f t="shared" si="1046"/>
        <v>-3.7616032398411298E-2</v>
      </c>
      <c r="T2568" s="112" t="b">
        <f t="shared" si="1047"/>
        <v>1</v>
      </c>
      <c r="U2568" s="22">
        <f t="shared" si="1048"/>
        <v>7.9445734705942899</v>
      </c>
      <c r="V2568" s="22">
        <f t="shared" si="1049"/>
        <v>0.58590941595732215</v>
      </c>
      <c r="W2568" s="81">
        <f t="shared" si="1050"/>
        <v>8</v>
      </c>
      <c r="X2568" s="22">
        <f t="shared" si="1051"/>
        <v>0.93547225279575252</v>
      </c>
      <c r="Y2568" s="3">
        <f>IF(U2568&gt;'Power Curve'!$C$37,0,INDEX(Ci,$W2568,1)*POWER(1-X2568,3)+INDEX(Ci,$W2568,2)*3*X2568*POWER(1-X2568,2)+INDEX(Ci,$W2568,3)*3*POWER(X2568,2)*(1-X2568)+INDEX(Ci,$W2568,4)*POWER(X2568,3))</f>
        <v>861.62111264803252</v>
      </c>
      <c r="Z2568" s="3">
        <f t="shared" si="1052"/>
        <v>829.21034495950892</v>
      </c>
      <c r="AA2568" s="3">
        <f t="shared" si="1053"/>
        <v>817.98000335693337</v>
      </c>
      <c r="AB2568" s="3">
        <f t="shared" si="1062"/>
        <v>11.23034160257555</v>
      </c>
      <c r="AC2568" s="3">
        <f t="shared" si="1063"/>
        <v>11.23034160257555</v>
      </c>
      <c r="AE2568" s="34">
        <f t="shared" si="1054"/>
        <v>8</v>
      </c>
      <c r="AF2568" s="73" t="b">
        <f>COUNTIF('Power Curve'!$D$2:$D$31,AE2568)&gt;0</f>
        <v>1</v>
      </c>
      <c r="AG2568" s="73" t="b">
        <f t="shared" si="1055"/>
        <v>0</v>
      </c>
      <c r="AH2568" s="73" t="b">
        <f t="shared" si="1064"/>
        <v>1</v>
      </c>
      <c r="AI2568" s="34" t="str">
        <f t="shared" si="1056"/>
        <v>Outer</v>
      </c>
      <c r="AJ2568" s="35" t="str">
        <f t="shared" si="1065"/>
        <v>0.5-0.6</v>
      </c>
      <c r="AK2568" s="36" t="str">
        <f t="shared" si="1057"/>
        <v>6-7</v>
      </c>
      <c r="AL2568" s="36" t="str">
        <f t="shared" si="1058"/>
        <v>Mar</v>
      </c>
      <c r="AM2568" s="35" t="str">
        <f t="shared" si="1059"/>
        <v>305-315</v>
      </c>
      <c r="AN2568" s="36" t="str">
        <f t="shared" si="1060"/>
        <v>HWS-LTI</v>
      </c>
    </row>
    <row r="2569" spans="5:40" x14ac:dyDescent="0.3">
      <c r="E2569" s="12">
        <v>40993.270833333336</v>
      </c>
      <c r="F2569" s="16">
        <v>7.51</v>
      </c>
      <c r="G2569" s="16">
        <v>693.90998744964622</v>
      </c>
      <c r="H2569" s="29">
        <v>1.2139467554237429</v>
      </c>
      <c r="I2569" s="26">
        <v>300.5</v>
      </c>
      <c r="J2569" s="30">
        <v>6.5246338215712379E-2</v>
      </c>
      <c r="K2569" s="31">
        <v>0.24733169469594826</v>
      </c>
      <c r="L2569" s="111">
        <f t="shared" si="1040"/>
        <v>0.5</v>
      </c>
      <c r="M2569" s="112">
        <f t="shared" si="1041"/>
        <v>6.9999999999999993E-2</v>
      </c>
      <c r="N2569" s="112" t="b">
        <f t="shared" si="1042"/>
        <v>1</v>
      </c>
      <c r="O2569" s="112" t="b">
        <f t="shared" si="1043"/>
        <v>1</v>
      </c>
      <c r="P2569" s="113">
        <f t="shared" si="1044"/>
        <v>5</v>
      </c>
      <c r="Q2569" s="113">
        <f t="shared" si="1045"/>
        <v>19</v>
      </c>
      <c r="R2569" s="114" t="str">
        <f t="shared" si="1061"/>
        <v>0.5-0.07</v>
      </c>
      <c r="S2569" s="127">
        <f t="shared" si="1046"/>
        <v>-3.1853825121220224E-2</v>
      </c>
      <c r="T2569" s="112" t="b">
        <f t="shared" si="1047"/>
        <v>1</v>
      </c>
      <c r="U2569" s="22">
        <f t="shared" si="1048"/>
        <v>7.4873440017787365</v>
      </c>
      <c r="V2569" s="22">
        <f t="shared" si="1049"/>
        <v>0.51524312763623681</v>
      </c>
      <c r="W2569" s="81">
        <f t="shared" si="1050"/>
        <v>8</v>
      </c>
      <c r="X2569" s="22">
        <f t="shared" si="1051"/>
        <v>0.4752794050526562</v>
      </c>
      <c r="Y2569" s="3">
        <f>IF(U2569&gt;'Power Curve'!$C$37,0,INDEX(Ci,$W2569,1)*POWER(1-X2569,3)+INDEX(Ci,$W2569,2)*3*X2569*POWER(1-X2569,2)+INDEX(Ci,$W2569,3)*3*POWER(X2569,2)*(1-X2569)+INDEX(Ci,$W2569,4)*POWER(X2569,3))</f>
        <v>728.30576133005388</v>
      </c>
      <c r="Z2569" s="3">
        <f t="shared" si="1052"/>
        <v>705.10643697386922</v>
      </c>
      <c r="AA2569" s="3">
        <f t="shared" si="1053"/>
        <v>693.90998744964622</v>
      </c>
      <c r="AB2569" s="3">
        <f t="shared" si="1062"/>
        <v>11.196449524222999</v>
      </c>
      <c r="AC2569" s="3">
        <f t="shared" si="1063"/>
        <v>11.196449524222999</v>
      </c>
      <c r="AE2569" s="34">
        <f t="shared" si="1054"/>
        <v>7</v>
      </c>
      <c r="AF2569" s="73" t="b">
        <f>COUNTIF('Power Curve'!$D$2:$D$31,AE2569)&gt;0</f>
        <v>1</v>
      </c>
      <c r="AG2569" s="73" t="b">
        <f t="shared" si="1055"/>
        <v>0</v>
      </c>
      <c r="AH2569" s="73" t="b">
        <f t="shared" si="1064"/>
        <v>1</v>
      </c>
      <c r="AI2569" s="34" t="str">
        <f t="shared" si="1056"/>
        <v>Outer</v>
      </c>
      <c r="AJ2569" s="35" t="str">
        <f t="shared" si="1065"/>
        <v>0.5-0.6</v>
      </c>
      <c r="AK2569" s="36" t="str">
        <f t="shared" si="1057"/>
        <v>6-7</v>
      </c>
      <c r="AL2569" s="36" t="str">
        <f t="shared" si="1058"/>
        <v>Mar</v>
      </c>
      <c r="AM2569" s="35" t="str">
        <f t="shared" si="1059"/>
        <v>295-305</v>
      </c>
      <c r="AN2569" s="36" t="str">
        <f t="shared" si="1060"/>
        <v>HWS-LTI</v>
      </c>
    </row>
    <row r="2570" spans="5:40" x14ac:dyDescent="0.3">
      <c r="E2570" s="12">
        <v>40993.277777777781</v>
      </c>
      <c r="F2570" s="16">
        <v>7.4</v>
      </c>
      <c r="G2570" s="16">
        <v>685.13001728057884</v>
      </c>
      <c r="H2570" s="29">
        <v>1.214267565877079</v>
      </c>
      <c r="I2570" s="26">
        <v>299.3</v>
      </c>
      <c r="J2570" s="30">
        <v>7.0270270270270274E-2</v>
      </c>
      <c r="K2570" s="31">
        <v>0.22696569310099074</v>
      </c>
      <c r="L2570" s="111">
        <f t="shared" si="1040"/>
        <v>0.5</v>
      </c>
      <c r="M2570" s="112">
        <f t="shared" si="1041"/>
        <v>6.9999999999999993E-2</v>
      </c>
      <c r="N2570" s="112" t="b">
        <f t="shared" si="1042"/>
        <v>1</v>
      </c>
      <c r="O2570" s="112" t="b">
        <f t="shared" si="1043"/>
        <v>1</v>
      </c>
      <c r="P2570" s="113">
        <f t="shared" si="1044"/>
        <v>5</v>
      </c>
      <c r="Q2570" s="113">
        <f t="shared" si="1045"/>
        <v>19</v>
      </c>
      <c r="R2570" s="114" t="str">
        <f t="shared" si="1061"/>
        <v>0.5-0.07</v>
      </c>
      <c r="S2570" s="127">
        <f t="shared" si="1046"/>
        <v>-3.1853825121220224E-2</v>
      </c>
      <c r="T2570" s="112" t="b">
        <f t="shared" si="1047"/>
        <v>1</v>
      </c>
      <c r="U2570" s="22">
        <f t="shared" si="1048"/>
        <v>7.3783256910236172</v>
      </c>
      <c r="V2570" s="22">
        <f t="shared" si="1049"/>
        <v>0.4983939962798179</v>
      </c>
      <c r="W2570" s="81">
        <f t="shared" si="1050"/>
        <v>8</v>
      </c>
      <c r="X2570" s="22">
        <f t="shared" si="1051"/>
        <v>0.36555452880506129</v>
      </c>
      <c r="Y2570" s="3">
        <f>IF(U2570&gt;'Power Curve'!$C$37,0,INDEX(Ci,$W2570,1)*POWER(1-X2570,3)+INDEX(Ci,$W2570,2)*3*X2570*POWER(1-X2570,2)+INDEX(Ci,$W2570,3)*3*POWER(X2570,2)*(1-X2570)+INDEX(Ci,$W2570,4)*POWER(X2570,3))</f>
        <v>697.67451162031023</v>
      </c>
      <c r="Z2570" s="3">
        <f t="shared" si="1052"/>
        <v>675.45090973562412</v>
      </c>
      <c r="AA2570" s="3">
        <f t="shared" si="1053"/>
        <v>685.13001728057884</v>
      </c>
      <c r="AB2570" s="3">
        <f t="shared" si="1062"/>
        <v>-9.6791075449547179</v>
      </c>
      <c r="AC2570" s="3">
        <f t="shared" si="1063"/>
        <v>9.6791075449547179</v>
      </c>
      <c r="AE2570" s="34">
        <f t="shared" si="1054"/>
        <v>7</v>
      </c>
      <c r="AF2570" s="73" t="b">
        <f>COUNTIF('Power Curve'!$D$2:$D$31,AE2570)&gt;0</f>
        <v>1</v>
      </c>
      <c r="AG2570" s="73" t="b">
        <f t="shared" si="1055"/>
        <v>0</v>
      </c>
      <c r="AH2570" s="73" t="b">
        <f t="shared" si="1064"/>
        <v>1</v>
      </c>
      <c r="AI2570" s="34" t="str">
        <f t="shared" si="1056"/>
        <v>Outer</v>
      </c>
      <c r="AJ2570" s="35" t="str">
        <f t="shared" si="1065"/>
        <v>0.4-0.5</v>
      </c>
      <c r="AK2570" s="36" t="str">
        <f t="shared" si="1057"/>
        <v>6-7</v>
      </c>
      <c r="AL2570" s="36" t="str">
        <f t="shared" si="1058"/>
        <v>Mar</v>
      </c>
      <c r="AM2570" s="35" t="str">
        <f t="shared" si="1059"/>
        <v>295-305</v>
      </c>
      <c r="AN2570" s="36" t="str">
        <f t="shared" si="1060"/>
        <v>LWS-LTI</v>
      </c>
    </row>
    <row r="2571" spans="5:40" x14ac:dyDescent="0.3">
      <c r="E2571" s="12">
        <v>40993.284722222219</v>
      </c>
      <c r="F2571" s="16">
        <v>7.04</v>
      </c>
      <c r="G2571" s="16">
        <v>635.85000228881813</v>
      </c>
      <c r="H2571" s="29">
        <v>1.214141129867919</v>
      </c>
      <c r="I2571" s="26">
        <v>297.3</v>
      </c>
      <c r="J2571" s="30">
        <v>7.8125E-2</v>
      </c>
      <c r="K2571" s="31">
        <v>0.11093668825075491</v>
      </c>
      <c r="L2571" s="111">
        <f t="shared" si="1040"/>
        <v>0.4</v>
      </c>
      <c r="M2571" s="112">
        <f t="shared" si="1041"/>
        <v>0.08</v>
      </c>
      <c r="N2571" s="112" t="b">
        <f t="shared" si="1042"/>
        <v>1</v>
      </c>
      <c r="O2571" s="112" t="b">
        <f t="shared" si="1043"/>
        <v>1</v>
      </c>
      <c r="P2571" s="113">
        <f t="shared" si="1044"/>
        <v>4</v>
      </c>
      <c r="Q2571" s="113">
        <f t="shared" si="1045"/>
        <v>18</v>
      </c>
      <c r="R2571" s="114" t="str">
        <f t="shared" si="1061"/>
        <v>0.4-0.08</v>
      </c>
      <c r="S2571" s="127">
        <f t="shared" si="1046"/>
        <v>-2.0887483269879482E-2</v>
      </c>
      <c r="T2571" s="112" t="b">
        <f t="shared" si="1047"/>
        <v>1</v>
      </c>
      <c r="U2571" s="22">
        <f t="shared" si="1048"/>
        <v>7.0191364766556772</v>
      </c>
      <c r="V2571" s="22">
        <f t="shared" si="1049"/>
        <v>0.4428801453241869</v>
      </c>
      <c r="W2571" s="81">
        <f t="shared" si="1050"/>
        <v>8</v>
      </c>
      <c r="X2571" s="22">
        <f t="shared" si="1051"/>
        <v>4.0373504246178108E-3</v>
      </c>
      <c r="Y2571" s="3">
        <f>IF(U2571&gt;'Power Curve'!$C$37,0,INDEX(Ci,$W2571,1)*POWER(1-X2571,3)+INDEX(Ci,$W2571,2)*3*X2571*POWER(1-X2571,2)+INDEX(Ci,$W2571,3)*3*POWER(X2571,2)*(1-X2571)+INDEX(Ci,$W2571,4)*POWER(X2571,3))</f>
        <v>601.35208848882655</v>
      </c>
      <c r="Z2571" s="3">
        <f t="shared" si="1052"/>
        <v>588.79135680120908</v>
      </c>
      <c r="AA2571" s="3">
        <f t="shared" si="1053"/>
        <v>635.85000228881813</v>
      </c>
      <c r="AB2571" s="3">
        <f t="shared" si="1062"/>
        <v>-47.058645487609056</v>
      </c>
      <c r="AC2571" s="3">
        <f t="shared" si="1063"/>
        <v>47.058645487609056</v>
      </c>
      <c r="AE2571" s="34">
        <f t="shared" si="1054"/>
        <v>7</v>
      </c>
      <c r="AF2571" s="73" t="b">
        <f>COUNTIF('Power Curve'!$D$2:$D$31,AE2571)&gt;0</f>
        <v>1</v>
      </c>
      <c r="AG2571" s="73" t="b">
        <f t="shared" si="1055"/>
        <v>0</v>
      </c>
      <c r="AH2571" s="73" t="b">
        <f t="shared" si="1064"/>
        <v>1</v>
      </c>
      <c r="AI2571" s="34" t="str">
        <f t="shared" si="1056"/>
        <v>Outer</v>
      </c>
      <c r="AJ2571" s="35" t="str">
        <f t="shared" si="1065"/>
        <v>0.4-0.5</v>
      </c>
      <c r="AK2571" s="36" t="str">
        <f t="shared" si="1057"/>
        <v>6-7</v>
      </c>
      <c r="AL2571" s="36" t="str">
        <f t="shared" si="1058"/>
        <v>Mar</v>
      </c>
      <c r="AM2571" s="35" t="str">
        <f t="shared" si="1059"/>
        <v>295-305</v>
      </c>
      <c r="AN2571" s="36" t="str">
        <f t="shared" si="1060"/>
        <v>LWS-LTI</v>
      </c>
    </row>
    <row r="2572" spans="5:40" x14ac:dyDescent="0.3">
      <c r="E2572" s="12">
        <v>40993.291666666664</v>
      </c>
      <c r="F2572" s="16">
        <v>7.3</v>
      </c>
      <c r="G2572" s="16">
        <v>502.56997680664108</v>
      </c>
      <c r="H2572" s="29">
        <v>1.2142305528082304</v>
      </c>
      <c r="I2572" s="26">
        <v>298.5</v>
      </c>
      <c r="J2572" s="30">
        <v>9.452054794520548E-2</v>
      </c>
      <c r="K2572" s="31">
        <v>0.11987303465059462</v>
      </c>
      <c r="L2572" s="111">
        <f t="shared" si="1040"/>
        <v>0.5</v>
      </c>
      <c r="M2572" s="112">
        <f t="shared" si="1041"/>
        <v>0.09</v>
      </c>
      <c r="N2572" s="112" t="b">
        <f t="shared" si="1042"/>
        <v>1</v>
      </c>
      <c r="O2572" s="112" t="b">
        <f t="shared" si="1043"/>
        <v>1</v>
      </c>
      <c r="P2572" s="113">
        <f t="shared" si="1044"/>
        <v>5</v>
      </c>
      <c r="Q2572" s="113">
        <f t="shared" si="1045"/>
        <v>17</v>
      </c>
      <c r="R2572" s="114" t="str">
        <f t="shared" si="1061"/>
        <v>0.5-0.09</v>
      </c>
      <c r="S2572" s="127">
        <f t="shared" si="1046"/>
        <v>-1.9098901849401599E-2</v>
      </c>
      <c r="T2572" s="112" t="b">
        <f t="shared" si="1047"/>
        <v>1</v>
      </c>
      <c r="U2572" s="22">
        <f t="shared" si="1048"/>
        <v>7.2785446311919042</v>
      </c>
      <c r="V2572" s="22">
        <f t="shared" si="1049"/>
        <v>0.48297251183062606</v>
      </c>
      <c r="W2572" s="81">
        <f t="shared" si="1050"/>
        <v>8</v>
      </c>
      <c r="X2572" s="22">
        <f t="shared" si="1051"/>
        <v>0.2651267716140569</v>
      </c>
      <c r="Y2572" s="3">
        <f>IF(U2572&gt;'Power Curve'!$C$37,0,INDEX(Ci,$W2572,1)*POWER(1-X2572,3)+INDEX(Ci,$W2572,2)*3*X2572*POWER(1-X2572,2)+INDEX(Ci,$W2572,3)*3*POWER(X2572,2)*(1-X2572)+INDEX(Ci,$W2572,4)*POWER(X2572,3))</f>
        <v>670.15814016143281</v>
      </c>
      <c r="Z2572" s="3">
        <f t="shared" si="1052"/>
        <v>657.35885561891212</v>
      </c>
      <c r="AA2572" s="3">
        <f t="shared" si="1053"/>
        <v>502.56997680664108</v>
      </c>
      <c r="AB2572" s="3">
        <f t="shared" si="1062"/>
        <v>154.78887881227104</v>
      </c>
      <c r="AC2572" s="3">
        <f t="shared" si="1063"/>
        <v>154.78887881227104</v>
      </c>
      <c r="AE2572" s="34">
        <f t="shared" si="1054"/>
        <v>7</v>
      </c>
      <c r="AF2572" s="73" t="b">
        <f>COUNTIF('Power Curve'!$D$2:$D$31,AE2572)&gt;0</f>
        <v>1</v>
      </c>
      <c r="AG2572" s="73" t="b">
        <f t="shared" si="1055"/>
        <v>0</v>
      </c>
      <c r="AH2572" s="73" t="b">
        <f t="shared" si="1064"/>
        <v>1</v>
      </c>
      <c r="AI2572" s="34" t="str">
        <f t="shared" si="1056"/>
        <v>Outer</v>
      </c>
      <c r="AJ2572" s="35" t="str">
        <f t="shared" si="1065"/>
        <v>0.4-0.5</v>
      </c>
      <c r="AK2572" s="36" t="str">
        <f t="shared" si="1057"/>
        <v>7-8</v>
      </c>
      <c r="AL2572" s="36" t="str">
        <f t="shared" si="1058"/>
        <v>Mar</v>
      </c>
      <c r="AM2572" s="35" t="str">
        <f t="shared" si="1059"/>
        <v>295-305</v>
      </c>
      <c r="AN2572" s="36" t="str">
        <f t="shared" si="1060"/>
        <v>LWS-LTI</v>
      </c>
    </row>
    <row r="2573" spans="5:40" x14ac:dyDescent="0.3">
      <c r="E2573" s="12">
        <v>40993.298611111109</v>
      </c>
      <c r="F2573" s="16">
        <v>6.53</v>
      </c>
      <c r="G2573" s="16">
        <v>514.93998718261741</v>
      </c>
      <c r="H2573" s="29">
        <v>1.213925418845806</v>
      </c>
      <c r="I2573" s="26">
        <v>298</v>
      </c>
      <c r="J2573" s="30">
        <v>7.9632465543644712E-2</v>
      </c>
      <c r="K2573" s="31">
        <v>0.17034242220333723</v>
      </c>
      <c r="L2573" s="111">
        <f t="shared" si="1040"/>
        <v>0.4</v>
      </c>
      <c r="M2573" s="112">
        <f t="shared" si="1041"/>
        <v>0.08</v>
      </c>
      <c r="N2573" s="112" t="b">
        <f t="shared" si="1042"/>
        <v>1</v>
      </c>
      <c r="O2573" s="112" t="b">
        <f t="shared" si="1043"/>
        <v>1</v>
      </c>
      <c r="P2573" s="113">
        <f t="shared" si="1044"/>
        <v>4</v>
      </c>
      <c r="Q2573" s="113">
        <f t="shared" si="1045"/>
        <v>18</v>
      </c>
      <c r="R2573" s="114" t="str">
        <f t="shared" si="1061"/>
        <v>0.4-0.08</v>
      </c>
      <c r="S2573" s="127">
        <f t="shared" si="1046"/>
        <v>-2.0887483269879482E-2</v>
      </c>
      <c r="T2573" s="112" t="b">
        <f t="shared" si="1047"/>
        <v>1</v>
      </c>
      <c r="U2573" s="22">
        <f t="shared" si="1048"/>
        <v>6.510262301273702</v>
      </c>
      <c r="V2573" s="22">
        <f t="shared" si="1049"/>
        <v>0.36423200112243259</v>
      </c>
      <c r="W2573" s="81">
        <f t="shared" si="1050"/>
        <v>7</v>
      </c>
      <c r="X2573" s="22">
        <f t="shared" si="1051"/>
        <v>0.48678359113669228</v>
      </c>
      <c r="Y2573" s="3">
        <f>IF(U2573&gt;'Power Curve'!$C$37,0,INDEX(Ci,$W2573,1)*POWER(1-X2573,3)+INDEX(Ci,$W2573,2)*3*X2573*POWER(1-X2573,2)+INDEX(Ci,$W2573,3)*3*POWER(X2573,2)*(1-X2573)+INDEX(Ci,$W2573,4)*POWER(X2573,3))</f>
        <v>473.18007043808888</v>
      </c>
      <c r="Z2573" s="3">
        <f t="shared" si="1052"/>
        <v>463.2965296331729</v>
      </c>
      <c r="AA2573" s="3">
        <f t="shared" si="1053"/>
        <v>514.93998718261741</v>
      </c>
      <c r="AB2573" s="3">
        <f t="shared" si="1062"/>
        <v>-51.64345754944452</v>
      </c>
      <c r="AC2573" s="3">
        <f t="shared" si="1063"/>
        <v>51.64345754944452</v>
      </c>
      <c r="AE2573" s="34">
        <f t="shared" si="1054"/>
        <v>7</v>
      </c>
      <c r="AF2573" s="73" t="b">
        <f>COUNTIF('Power Curve'!$D$2:$D$31,AE2573)&gt;0</f>
        <v>1</v>
      </c>
      <c r="AG2573" s="73" t="b">
        <f t="shared" si="1055"/>
        <v>0</v>
      </c>
      <c r="AH2573" s="73" t="b">
        <f t="shared" si="1064"/>
        <v>1</v>
      </c>
      <c r="AI2573" s="34" t="str">
        <f t="shared" si="1056"/>
        <v>Outer</v>
      </c>
      <c r="AJ2573" s="35" t="str">
        <f t="shared" si="1065"/>
        <v>0.3-0.4</v>
      </c>
      <c r="AK2573" s="36" t="str">
        <f t="shared" si="1057"/>
        <v>7-8</v>
      </c>
      <c r="AL2573" s="36" t="str">
        <f t="shared" si="1058"/>
        <v>Mar</v>
      </c>
      <c r="AM2573" s="35" t="str">
        <f t="shared" si="1059"/>
        <v>295-305</v>
      </c>
      <c r="AN2573" s="36" t="str">
        <f t="shared" si="1060"/>
        <v>LWS-LTI</v>
      </c>
    </row>
    <row r="2574" spans="5:40" x14ac:dyDescent="0.3">
      <c r="E2574" s="12">
        <v>40993.305555555555</v>
      </c>
      <c r="F2574" s="16">
        <v>6.85</v>
      </c>
      <c r="G2574" s="16">
        <v>532.76001930236816</v>
      </c>
      <c r="H2574" s="29">
        <v>1.2135234270575319</v>
      </c>
      <c r="I2574" s="26">
        <v>296.8</v>
      </c>
      <c r="J2574" s="30">
        <v>9.7810218978102201E-2</v>
      </c>
      <c r="K2574" s="31">
        <v>0.15961616048085975</v>
      </c>
      <c r="L2574" s="111">
        <f t="shared" si="1040"/>
        <v>0.4</v>
      </c>
      <c r="M2574" s="112">
        <f t="shared" si="1041"/>
        <v>9.9999999999999992E-2</v>
      </c>
      <c r="N2574" s="112" t="b">
        <f t="shared" si="1042"/>
        <v>1</v>
      </c>
      <c r="O2574" s="112" t="b">
        <f t="shared" si="1043"/>
        <v>1</v>
      </c>
      <c r="P2574" s="113">
        <f t="shared" si="1044"/>
        <v>4</v>
      </c>
      <c r="Q2574" s="113">
        <f t="shared" si="1045"/>
        <v>16</v>
      </c>
      <c r="R2574" s="114" t="str">
        <f t="shared" si="1061"/>
        <v>0.4-0.1</v>
      </c>
      <c r="S2574" s="127">
        <f t="shared" si="1046"/>
        <v>-1.1366894958513816E-3</v>
      </c>
      <c r="T2574" s="112" t="b">
        <f t="shared" si="1047"/>
        <v>1</v>
      </c>
      <c r="U2574" s="22">
        <f t="shared" si="1048"/>
        <v>6.828541139053744</v>
      </c>
      <c r="V2574" s="22">
        <f t="shared" si="1049"/>
        <v>0.41342302149854376</v>
      </c>
      <c r="W2574" s="81">
        <f t="shared" si="1050"/>
        <v>7</v>
      </c>
      <c r="X2574" s="22">
        <f t="shared" si="1051"/>
        <v>0.81032874962476908</v>
      </c>
      <c r="Y2574" s="3">
        <f>IF(U2574&gt;'Power Curve'!$C$37,0,INDEX(Ci,$W2574,1)*POWER(1-X2574,3)+INDEX(Ci,$W2574,2)*3*X2574*POWER(1-X2574,2)+INDEX(Ci,$W2574,3)*3*POWER(X2574,2)*(1-X2574)+INDEX(Ci,$W2574,4)*POWER(X2574,3))</f>
        <v>552.49712318930312</v>
      </c>
      <c r="Z2574" s="3">
        <f t="shared" si="1052"/>
        <v>551.86910551288577</v>
      </c>
      <c r="AA2574" s="3">
        <f t="shared" si="1053"/>
        <v>532.76001930236816</v>
      </c>
      <c r="AB2574" s="3">
        <f t="shared" si="1062"/>
        <v>19.109086210517603</v>
      </c>
      <c r="AC2574" s="3">
        <f t="shared" si="1063"/>
        <v>19.109086210517603</v>
      </c>
      <c r="AE2574" s="34">
        <f t="shared" si="1054"/>
        <v>7</v>
      </c>
      <c r="AF2574" s="73" t="b">
        <f>COUNTIF('Power Curve'!$D$2:$D$31,AE2574)&gt;0</f>
        <v>1</v>
      </c>
      <c r="AG2574" s="73" t="b">
        <f t="shared" si="1055"/>
        <v>0</v>
      </c>
      <c r="AH2574" s="73" t="b">
        <f t="shared" si="1064"/>
        <v>1</v>
      </c>
      <c r="AI2574" s="34" t="str">
        <f t="shared" si="1056"/>
        <v>Outer</v>
      </c>
      <c r="AJ2574" s="35" t="str">
        <f t="shared" si="1065"/>
        <v>0.4-0.5</v>
      </c>
      <c r="AK2574" s="36" t="str">
        <f t="shared" si="1057"/>
        <v>7-8</v>
      </c>
      <c r="AL2574" s="36" t="str">
        <f t="shared" si="1058"/>
        <v>Mar</v>
      </c>
      <c r="AM2574" s="35" t="str">
        <f t="shared" si="1059"/>
        <v>295-305</v>
      </c>
      <c r="AN2574" s="36" t="str">
        <f t="shared" si="1060"/>
        <v>LWS-LTI</v>
      </c>
    </row>
    <row r="2575" spans="5:40" x14ac:dyDescent="0.3">
      <c r="E2575" s="12">
        <v>40993.3125</v>
      </c>
      <c r="F2575" s="16">
        <v>6.49</v>
      </c>
      <c r="G2575" s="16">
        <v>445.04999542236288</v>
      </c>
      <c r="H2575" s="29">
        <v>1.2137913916393479</v>
      </c>
      <c r="I2575" s="26">
        <v>297.10000000000002</v>
      </c>
      <c r="J2575" s="30">
        <v>0.13251155624036978</v>
      </c>
      <c r="K2575" s="31">
        <v>0.10685560819310116</v>
      </c>
      <c r="L2575" s="111">
        <f t="shared" si="1040"/>
        <v>0.4</v>
      </c>
      <c r="M2575" s="112">
        <f t="shared" si="1041"/>
        <v>0.13</v>
      </c>
      <c r="N2575" s="112" t="b">
        <f t="shared" si="1042"/>
        <v>1</v>
      </c>
      <c r="O2575" s="112" t="b">
        <f t="shared" si="1043"/>
        <v>1</v>
      </c>
      <c r="P2575" s="113">
        <f t="shared" si="1044"/>
        <v>4</v>
      </c>
      <c r="Q2575" s="113">
        <f t="shared" si="1045"/>
        <v>13</v>
      </c>
      <c r="R2575" s="114" t="str">
        <f t="shared" si="1061"/>
        <v>0.4-0.13</v>
      </c>
      <c r="S2575" s="127">
        <f t="shared" si="1046"/>
        <v>1.1783103696728841E-2</v>
      </c>
      <c r="T2575" s="112" t="b">
        <f t="shared" si="1047"/>
        <v>1</v>
      </c>
      <c r="U2575" s="22">
        <f t="shared" si="1048"/>
        <v>6.4701450696637419</v>
      </c>
      <c r="V2575" s="22">
        <f t="shared" si="1049"/>
        <v>0.35803175365601914</v>
      </c>
      <c r="W2575" s="81">
        <f t="shared" si="1050"/>
        <v>7</v>
      </c>
      <c r="X2575" s="22">
        <f t="shared" si="1051"/>
        <v>0.4460025698476881</v>
      </c>
      <c r="Y2575" s="3">
        <f>IF(U2575&gt;'Power Curve'!$C$37,0,INDEX(Ci,$W2575,1)*POWER(1-X2575,3)+INDEX(Ci,$W2575,2)*3*X2575*POWER(1-X2575,2)+INDEX(Ci,$W2575,3)*3*POWER(X2575,2)*(1-X2575)+INDEX(Ci,$W2575,4)*POWER(X2575,3))</f>
        <v>463.59001196017016</v>
      </c>
      <c r="Z2575" s="3">
        <f t="shared" si="1052"/>
        <v>469.05254114386463</v>
      </c>
      <c r="AA2575" s="3">
        <f t="shared" si="1053"/>
        <v>445.04999542236288</v>
      </c>
      <c r="AB2575" s="3">
        <f t="shared" si="1062"/>
        <v>24.002545721501747</v>
      </c>
      <c r="AC2575" s="3">
        <f t="shared" si="1063"/>
        <v>24.002545721501747</v>
      </c>
      <c r="AE2575" s="34">
        <f t="shared" si="1054"/>
        <v>6</v>
      </c>
      <c r="AF2575" s="73" t="b">
        <f>COUNTIF('Power Curve'!$D$2:$D$31,AE2575)&gt;0</f>
        <v>1</v>
      </c>
      <c r="AG2575" s="73" t="b">
        <f t="shared" si="1055"/>
        <v>0</v>
      </c>
      <c r="AH2575" s="73" t="b">
        <f t="shared" si="1064"/>
        <v>1</v>
      </c>
      <c r="AI2575" s="34" t="str">
        <f t="shared" si="1056"/>
        <v>Inner</v>
      </c>
      <c r="AJ2575" s="35" t="str">
        <f t="shared" si="1065"/>
        <v>0.3-0.4</v>
      </c>
      <c r="AK2575" s="36" t="str">
        <f t="shared" si="1057"/>
        <v>7-8</v>
      </c>
      <c r="AL2575" s="36" t="str">
        <f t="shared" si="1058"/>
        <v>Mar</v>
      </c>
      <c r="AM2575" s="35" t="str">
        <f t="shared" si="1059"/>
        <v>295-305</v>
      </c>
      <c r="AN2575" s="36" t="str">
        <f t="shared" si="1060"/>
        <v>Inner-TI</v>
      </c>
    </row>
    <row r="2576" spans="5:40" x14ac:dyDescent="0.3">
      <c r="E2576" s="12">
        <v>40993.319444444445</v>
      </c>
      <c r="F2576" s="16">
        <v>6.82</v>
      </c>
      <c r="G2576" s="16">
        <v>502.2599983215332</v>
      </c>
      <c r="H2576" s="29">
        <v>1.2137545527690641</v>
      </c>
      <c r="I2576" s="26">
        <v>295</v>
      </c>
      <c r="J2576" s="30">
        <v>9.5307917888563048E-2</v>
      </c>
      <c r="K2576" s="31">
        <v>0.19371047519619161</v>
      </c>
      <c r="L2576" s="111">
        <f t="shared" si="1040"/>
        <v>0.4</v>
      </c>
      <c r="M2576" s="112">
        <f t="shared" si="1041"/>
        <v>9.9999999999999992E-2</v>
      </c>
      <c r="N2576" s="112" t="b">
        <f t="shared" si="1042"/>
        <v>1</v>
      </c>
      <c r="O2576" s="112" t="b">
        <f t="shared" si="1043"/>
        <v>1</v>
      </c>
      <c r="P2576" s="113">
        <f t="shared" si="1044"/>
        <v>4</v>
      </c>
      <c r="Q2576" s="113">
        <f t="shared" si="1045"/>
        <v>16</v>
      </c>
      <c r="R2576" s="114" t="str">
        <f t="shared" si="1061"/>
        <v>0.4-0.1</v>
      </c>
      <c r="S2576" s="127">
        <f t="shared" si="1046"/>
        <v>-1.1366894958513816E-3</v>
      </c>
      <c r="T2576" s="112" t="b">
        <f t="shared" si="1047"/>
        <v>1</v>
      </c>
      <c r="U2576" s="22">
        <f t="shared" si="1048"/>
        <v>6.7990667110883951</v>
      </c>
      <c r="V2576" s="22">
        <f t="shared" si="1049"/>
        <v>0.40886765364333094</v>
      </c>
      <c r="W2576" s="81">
        <f t="shared" si="1050"/>
        <v>7</v>
      </c>
      <c r="X2576" s="22">
        <f t="shared" si="1051"/>
        <v>0.78036663045307408</v>
      </c>
      <c r="Y2576" s="3">
        <f>IF(U2576&gt;'Power Curve'!$C$37,0,INDEX(Ci,$W2576,1)*POWER(1-X2576,3)+INDEX(Ci,$W2576,2)*3*X2576*POWER(1-X2576,2)+INDEX(Ci,$W2576,3)*3*POWER(X2576,2)*(1-X2576)+INDEX(Ci,$W2576,4)*POWER(X2576,3))</f>
        <v>544.9838793396375</v>
      </c>
      <c r="Z2576" s="3">
        <f t="shared" si="1052"/>
        <v>544.36440188858387</v>
      </c>
      <c r="AA2576" s="3">
        <f t="shared" si="1053"/>
        <v>502.2599983215332</v>
      </c>
      <c r="AB2576" s="3">
        <f t="shared" si="1062"/>
        <v>42.104403567050667</v>
      </c>
      <c r="AC2576" s="3">
        <f t="shared" si="1063"/>
        <v>42.104403567050667</v>
      </c>
      <c r="AE2576" s="34">
        <f t="shared" si="1054"/>
        <v>7</v>
      </c>
      <c r="AF2576" s="73" t="b">
        <f>COUNTIF('Power Curve'!$D$2:$D$31,AE2576)&gt;0</f>
        <v>1</v>
      </c>
      <c r="AG2576" s="73" t="b">
        <f t="shared" si="1055"/>
        <v>0</v>
      </c>
      <c r="AH2576" s="73" t="b">
        <f t="shared" si="1064"/>
        <v>1</v>
      </c>
      <c r="AI2576" s="34" t="str">
        <f t="shared" si="1056"/>
        <v>Outer</v>
      </c>
      <c r="AJ2576" s="35" t="str">
        <f t="shared" si="1065"/>
        <v>0.4-0.5</v>
      </c>
      <c r="AK2576" s="36" t="str">
        <f t="shared" si="1057"/>
        <v>7-8</v>
      </c>
      <c r="AL2576" s="36" t="str">
        <f t="shared" si="1058"/>
        <v>Mar</v>
      </c>
      <c r="AM2576" s="35" t="str">
        <f t="shared" si="1059"/>
        <v>295-305</v>
      </c>
      <c r="AN2576" s="36" t="str">
        <f t="shared" si="1060"/>
        <v>LWS-LTI</v>
      </c>
    </row>
    <row r="2577" spans="5:40" x14ac:dyDescent="0.3">
      <c r="E2577" s="12">
        <v>40993.326388888891</v>
      </c>
      <c r="F2577" s="16">
        <v>6.67</v>
      </c>
      <c r="G2577" s="16">
        <v>531.41997909545921</v>
      </c>
      <c r="H2577" s="29">
        <v>1.2125500329537635</v>
      </c>
      <c r="I2577" s="26">
        <v>293.10000000000002</v>
      </c>
      <c r="J2577" s="30">
        <v>0.12593703148425786</v>
      </c>
      <c r="K2577" s="31">
        <v>0.2390546261075899</v>
      </c>
      <c r="L2577" s="111">
        <f t="shared" si="1040"/>
        <v>0.4</v>
      </c>
      <c r="M2577" s="112">
        <f t="shared" si="1041"/>
        <v>0.13</v>
      </c>
      <c r="N2577" s="112" t="b">
        <f t="shared" si="1042"/>
        <v>1</v>
      </c>
      <c r="O2577" s="112" t="b">
        <f t="shared" si="1043"/>
        <v>1</v>
      </c>
      <c r="P2577" s="113">
        <f t="shared" si="1044"/>
        <v>4</v>
      </c>
      <c r="Q2577" s="113">
        <f t="shared" si="1045"/>
        <v>13</v>
      </c>
      <c r="R2577" s="114" t="str">
        <f t="shared" si="1061"/>
        <v>0.4-0.13</v>
      </c>
      <c r="S2577" s="127">
        <f t="shared" si="1046"/>
        <v>1.1783103696728841E-2</v>
      </c>
      <c r="T2577" s="112" t="b">
        <f t="shared" si="1047"/>
        <v>1</v>
      </c>
      <c r="U2577" s="22">
        <f t="shared" si="1048"/>
        <v>6.6473267476912898</v>
      </c>
      <c r="V2577" s="22">
        <f t="shared" si="1049"/>
        <v>0.38541575315444015</v>
      </c>
      <c r="W2577" s="81">
        <f t="shared" si="1050"/>
        <v>7</v>
      </c>
      <c r="X2577" s="22">
        <f t="shared" si="1051"/>
        <v>0.62611593993050763</v>
      </c>
      <c r="Y2577" s="3">
        <f>IF(U2577&gt;'Power Curve'!$C$37,0,INDEX(Ci,$W2577,1)*POWER(1-X2577,3)+INDEX(Ci,$W2577,2)*3*X2577*POWER(1-X2577,2)+INDEX(Ci,$W2577,3)*3*POWER(X2577,2)*(1-X2577)+INDEX(Ci,$W2577,4)*POWER(X2577,3))</f>
        <v>506.74858254046495</v>
      </c>
      <c r="Z2577" s="3">
        <f t="shared" si="1052"/>
        <v>512.71965363670961</v>
      </c>
      <c r="AA2577" s="3">
        <f t="shared" si="1053"/>
        <v>531.41997909545921</v>
      </c>
      <c r="AB2577" s="3">
        <f t="shared" si="1062"/>
        <v>-18.700325458749603</v>
      </c>
      <c r="AC2577" s="3">
        <f t="shared" si="1063"/>
        <v>18.700325458749603</v>
      </c>
      <c r="AE2577" s="34">
        <f t="shared" si="1054"/>
        <v>7</v>
      </c>
      <c r="AF2577" s="73" t="b">
        <f>COUNTIF('Power Curve'!$D$2:$D$31,AE2577)&gt;0</f>
        <v>1</v>
      </c>
      <c r="AG2577" s="73" t="b">
        <f t="shared" si="1055"/>
        <v>0</v>
      </c>
      <c r="AH2577" s="73" t="b">
        <f t="shared" si="1064"/>
        <v>1</v>
      </c>
      <c r="AI2577" s="34" t="str">
        <f t="shared" si="1056"/>
        <v>Inner</v>
      </c>
      <c r="AJ2577" s="35" t="str">
        <f t="shared" si="1065"/>
        <v>0.3-0.4</v>
      </c>
      <c r="AK2577" s="36" t="str">
        <f t="shared" si="1057"/>
        <v>7-8</v>
      </c>
      <c r="AL2577" s="36" t="str">
        <f t="shared" si="1058"/>
        <v>Mar</v>
      </c>
      <c r="AM2577" s="35" t="str">
        <f t="shared" si="1059"/>
        <v>285-295</v>
      </c>
      <c r="AN2577" s="36" t="str">
        <f t="shared" si="1060"/>
        <v>Inner-TI</v>
      </c>
    </row>
    <row r="2578" spans="5:40" x14ac:dyDescent="0.3">
      <c r="E2578" s="12">
        <v>40993.333333333336</v>
      </c>
      <c r="F2578" s="16">
        <v>6.01</v>
      </c>
      <c r="G2578" s="16">
        <v>380.74998855590832</v>
      </c>
      <c r="H2578" s="29">
        <v>1.2115342284128765</v>
      </c>
      <c r="I2578" s="26">
        <v>294.7</v>
      </c>
      <c r="J2578" s="30">
        <v>0.13810316139767054</v>
      </c>
      <c r="K2578" s="31">
        <v>0.17964521573321665</v>
      </c>
      <c r="L2578" s="111">
        <f t="shared" si="1040"/>
        <v>0.30000000000000004</v>
      </c>
      <c r="M2578" s="112">
        <f t="shared" si="1041"/>
        <v>0.14000000000000001</v>
      </c>
      <c r="N2578" s="112" t="b">
        <f t="shared" si="1042"/>
        <v>1</v>
      </c>
      <c r="O2578" s="112" t="b">
        <f t="shared" si="1043"/>
        <v>1</v>
      </c>
      <c r="P2578" s="113">
        <f t="shared" si="1044"/>
        <v>3.0000000000000004</v>
      </c>
      <c r="Q2578" s="113">
        <f t="shared" si="1045"/>
        <v>12</v>
      </c>
      <c r="R2578" s="114" t="str">
        <f t="shared" si="1061"/>
        <v>0.3-0.14</v>
      </c>
      <c r="S2578" s="127">
        <f t="shared" si="1046"/>
        <v>9.4822453068533555E-3</v>
      </c>
      <c r="T2578" s="112" t="b">
        <f t="shared" si="1047"/>
        <v>1</v>
      </c>
      <c r="U2578" s="22">
        <f t="shared" si="1048"/>
        <v>5.9878972383548863</v>
      </c>
      <c r="V2578" s="22">
        <f t="shared" si="1049"/>
        <v>0.28349879676290818</v>
      </c>
      <c r="W2578" s="81">
        <f t="shared" si="1050"/>
        <v>6</v>
      </c>
      <c r="X2578" s="22">
        <f t="shared" si="1051"/>
        <v>0.95663798111584619</v>
      </c>
      <c r="Y2578" s="3">
        <f>IF(U2578&gt;'Power Curve'!$C$37,0,INDEX(Ci,$W2578,1)*POWER(1-X2578,3)+INDEX(Ci,$W2578,2)*3*X2578*POWER(1-X2578,2)+INDEX(Ci,$W2578,3)*3*POWER(X2578,2)*(1-X2578)+INDEX(Ci,$W2578,4)*POWER(X2578,3))</f>
        <v>360.95181186468756</v>
      </c>
      <c r="Z2578" s="3">
        <f t="shared" si="1052"/>
        <v>364.37444548874169</v>
      </c>
      <c r="AA2578" s="3">
        <f t="shared" si="1053"/>
        <v>380.74998855590832</v>
      </c>
      <c r="AB2578" s="3">
        <f t="shared" si="1062"/>
        <v>-16.375543067166632</v>
      </c>
      <c r="AC2578" s="3">
        <f t="shared" si="1063"/>
        <v>16.375543067166632</v>
      </c>
      <c r="AE2578" s="34">
        <f t="shared" si="1054"/>
        <v>6</v>
      </c>
      <c r="AF2578" s="73" t="b">
        <f>COUNTIF('Power Curve'!$D$2:$D$31,AE2578)&gt;0</f>
        <v>1</v>
      </c>
      <c r="AG2578" s="73" t="b">
        <f t="shared" si="1055"/>
        <v>0</v>
      </c>
      <c r="AH2578" s="73" t="b">
        <f t="shared" si="1064"/>
        <v>1</v>
      </c>
      <c r="AI2578" s="34" t="str">
        <f t="shared" si="1056"/>
        <v>Inner</v>
      </c>
      <c r="AJ2578" s="35" t="str">
        <f t="shared" si="1065"/>
        <v>0.2-0.3</v>
      </c>
      <c r="AK2578" s="36" t="str">
        <f t="shared" si="1057"/>
        <v>8-9</v>
      </c>
      <c r="AL2578" s="36" t="str">
        <f t="shared" si="1058"/>
        <v>Mar</v>
      </c>
      <c r="AM2578" s="35" t="str">
        <f t="shared" si="1059"/>
        <v>285-295</v>
      </c>
      <c r="AN2578" s="36" t="str">
        <f t="shared" si="1060"/>
        <v>Inner-TI</v>
      </c>
    </row>
    <row r="2579" spans="5:40" x14ac:dyDescent="0.3">
      <c r="E2579" s="12">
        <v>40993.340277777781</v>
      </c>
      <c r="F2579" s="16">
        <v>6.26</v>
      </c>
      <c r="G2579" s="16">
        <v>485.280029296875</v>
      </c>
      <c r="H2579" s="29">
        <v>1.2100681254604044</v>
      </c>
      <c r="I2579" s="26">
        <v>296.5</v>
      </c>
      <c r="J2579" s="30">
        <v>0.16293929712460065</v>
      </c>
      <c r="K2579" s="31">
        <v>9.8464921951334411E-2</v>
      </c>
      <c r="L2579" s="111">
        <f t="shared" si="1040"/>
        <v>0.30000000000000004</v>
      </c>
      <c r="M2579" s="112">
        <f t="shared" si="1041"/>
        <v>0.16</v>
      </c>
      <c r="N2579" s="112" t="b">
        <f t="shared" si="1042"/>
        <v>1</v>
      </c>
      <c r="O2579" s="112" t="b">
        <f t="shared" si="1043"/>
        <v>1</v>
      </c>
      <c r="P2579" s="113">
        <f t="shared" si="1044"/>
        <v>3.0000000000000004</v>
      </c>
      <c r="Q2579" s="113">
        <f t="shared" si="1045"/>
        <v>10</v>
      </c>
      <c r="R2579" s="114" t="str">
        <f t="shared" si="1061"/>
        <v>0.3-0.16</v>
      </c>
      <c r="S2579" s="127">
        <f t="shared" si="1046"/>
        <v>6.0526841784019153E-2</v>
      </c>
      <c r="T2579" s="112" t="b">
        <f t="shared" si="1047"/>
        <v>1</v>
      </c>
      <c r="U2579" s="22">
        <f t="shared" si="1048"/>
        <v>6.23446097429881</v>
      </c>
      <c r="V2579" s="22">
        <f t="shared" si="1049"/>
        <v>0.32160601697089958</v>
      </c>
      <c r="W2579" s="81">
        <f t="shared" si="1050"/>
        <v>7</v>
      </c>
      <c r="X2579" s="22">
        <f t="shared" si="1051"/>
        <v>0.20641878689864931</v>
      </c>
      <c r="Y2579" s="3">
        <f>IF(U2579&gt;'Power Curve'!$C$37,0,INDEX(Ci,$W2579,1)*POWER(1-X2579,3)+INDEX(Ci,$W2579,2)*3*X2579*POWER(1-X2579,2)+INDEX(Ci,$W2579,3)*3*POWER(X2579,2)*(1-X2579)+INDEX(Ci,$W2579,4)*POWER(X2579,3))</f>
        <v>410.10051659875302</v>
      </c>
      <c r="Z2579" s="3">
        <f t="shared" si="1052"/>
        <v>434.92260568247031</v>
      </c>
      <c r="AA2579" s="3">
        <f t="shared" si="1053"/>
        <v>485.280029296875</v>
      </c>
      <c r="AB2579" s="3">
        <f t="shared" si="1062"/>
        <v>-50.357423614404695</v>
      </c>
      <c r="AC2579" s="3">
        <f t="shared" si="1063"/>
        <v>50.357423614404695</v>
      </c>
      <c r="AE2579" s="34">
        <f t="shared" si="1054"/>
        <v>6</v>
      </c>
      <c r="AF2579" s="73" t="b">
        <f>COUNTIF('Power Curve'!$D$2:$D$31,AE2579)&gt;0</f>
        <v>1</v>
      </c>
      <c r="AG2579" s="73" t="b">
        <f t="shared" si="1055"/>
        <v>0</v>
      </c>
      <c r="AH2579" s="73" t="b">
        <f t="shared" si="1064"/>
        <v>1</v>
      </c>
      <c r="AI2579" s="34" t="str">
        <f t="shared" si="1056"/>
        <v>Outer</v>
      </c>
      <c r="AJ2579" s="35" t="str">
        <f t="shared" si="1065"/>
        <v>0.3-0.4</v>
      </c>
      <c r="AK2579" s="36" t="str">
        <f t="shared" si="1057"/>
        <v>8-9</v>
      </c>
      <c r="AL2579" s="36" t="str">
        <f t="shared" si="1058"/>
        <v>Mar</v>
      </c>
      <c r="AM2579" s="35" t="str">
        <f t="shared" si="1059"/>
        <v>295-305</v>
      </c>
      <c r="AN2579" s="36" t="str">
        <f t="shared" si="1060"/>
        <v>LWS-HTI</v>
      </c>
    </row>
    <row r="2580" spans="5:40" x14ac:dyDescent="0.3">
      <c r="E2580" s="12">
        <v>40993.347222222219</v>
      </c>
      <c r="F2580" s="16">
        <v>8.27</v>
      </c>
      <c r="G2580" s="16">
        <v>957.92002868652366</v>
      </c>
      <c r="H2580" s="29">
        <v>1.2094915435209708</v>
      </c>
      <c r="I2580" s="26">
        <v>307.7</v>
      </c>
      <c r="J2580" s="30">
        <v>0.17291414752116083</v>
      </c>
      <c r="K2580" s="31">
        <v>0.10878401398793489</v>
      </c>
      <c r="L2580" s="111">
        <f t="shared" si="1040"/>
        <v>0.6</v>
      </c>
      <c r="M2580" s="112">
        <f t="shared" si="1041"/>
        <v>0.17</v>
      </c>
      <c r="N2580" s="112" t="b">
        <f t="shared" si="1042"/>
        <v>1</v>
      </c>
      <c r="O2580" s="112" t="b">
        <f t="shared" si="1043"/>
        <v>1</v>
      </c>
      <c r="P2580" s="113">
        <f t="shared" si="1044"/>
        <v>6</v>
      </c>
      <c r="Q2580" s="113">
        <f t="shared" si="1045"/>
        <v>9</v>
      </c>
      <c r="R2580" s="114" t="str">
        <f t="shared" si="1061"/>
        <v>0.6-0.17</v>
      </c>
      <c r="S2580" s="127">
        <f t="shared" si="1046"/>
        <v>1.9645999686223482E-2</v>
      </c>
      <c r="T2580" s="112" t="b">
        <f t="shared" si="1047"/>
        <v>1</v>
      </c>
      <c r="U2580" s="22">
        <f t="shared" si="1048"/>
        <v>8.234952378642495</v>
      </c>
      <c r="V2580" s="22">
        <f t="shared" si="1049"/>
        <v>0.63078841225573035</v>
      </c>
      <c r="W2580" s="81">
        <f t="shared" si="1050"/>
        <v>9</v>
      </c>
      <c r="X2580" s="22">
        <f t="shared" si="1051"/>
        <v>0.22616449302334718</v>
      </c>
      <c r="Y2580" s="3">
        <f>IF(U2580&gt;'Power Curve'!$C$37,0,INDEX(Ci,$W2580,1)*POWER(1-X2580,3)+INDEX(Ci,$W2580,2)*3*X2580*POWER(1-X2580,2)+INDEX(Ci,$W2580,3)*3*POWER(X2580,2)*(1-X2580)+INDEX(Ci,$W2580,4)*POWER(X2580,3))</f>
        <v>949.58636162321602</v>
      </c>
      <c r="Z2580" s="3">
        <f t="shared" si="1052"/>
        <v>968.24193498570787</v>
      </c>
      <c r="AA2580" s="3">
        <f t="shared" si="1053"/>
        <v>957.92002868652366</v>
      </c>
      <c r="AB2580" s="3">
        <f t="shared" si="1062"/>
        <v>10.321906299184207</v>
      </c>
      <c r="AC2580" s="3">
        <f t="shared" si="1063"/>
        <v>10.321906299184207</v>
      </c>
      <c r="AE2580" s="34">
        <f t="shared" si="1054"/>
        <v>8</v>
      </c>
      <c r="AF2580" s="73" t="b">
        <f>COUNTIF('Power Curve'!$D$2:$D$31,AE2580)&gt;0</f>
        <v>1</v>
      </c>
      <c r="AG2580" s="73" t="b">
        <f t="shared" si="1055"/>
        <v>0</v>
      </c>
      <c r="AH2580" s="73" t="b">
        <f t="shared" si="1064"/>
        <v>1</v>
      </c>
      <c r="AI2580" s="34" t="str">
        <f t="shared" si="1056"/>
        <v>Outer</v>
      </c>
      <c r="AJ2580" s="35" t="str">
        <f t="shared" si="1065"/>
        <v>0.6-0.7</v>
      </c>
      <c r="AK2580" s="36" t="str">
        <f t="shared" si="1057"/>
        <v>8-9</v>
      </c>
      <c r="AL2580" s="36" t="str">
        <f t="shared" si="1058"/>
        <v>Mar</v>
      </c>
      <c r="AM2580" s="35" t="str">
        <f t="shared" si="1059"/>
        <v>305-315</v>
      </c>
      <c r="AN2580" s="36" t="str">
        <f t="shared" si="1060"/>
        <v>HWS-HTI</v>
      </c>
    </row>
    <row r="2581" spans="5:40" x14ac:dyDescent="0.3">
      <c r="E2581" s="12">
        <v>40993.354166666664</v>
      </c>
      <c r="F2581" s="16">
        <v>8.1199999999999992</v>
      </c>
      <c r="G2581" s="16">
        <v>902.91001892089866</v>
      </c>
      <c r="H2581" s="29">
        <v>1.2095447551384304</v>
      </c>
      <c r="I2581" s="26">
        <v>311.3</v>
      </c>
      <c r="J2581" s="30">
        <v>0.12561576354679804</v>
      </c>
      <c r="K2581" s="31">
        <v>4.1097753091515858E-2</v>
      </c>
      <c r="L2581" s="111">
        <f t="shared" si="1040"/>
        <v>0.6</v>
      </c>
      <c r="M2581" s="112">
        <f t="shared" si="1041"/>
        <v>0.13</v>
      </c>
      <c r="N2581" s="112" t="b">
        <f t="shared" si="1042"/>
        <v>1</v>
      </c>
      <c r="O2581" s="112" t="b">
        <f t="shared" si="1043"/>
        <v>1</v>
      </c>
      <c r="P2581" s="113">
        <f t="shared" si="1044"/>
        <v>6</v>
      </c>
      <c r="Q2581" s="113">
        <f t="shared" si="1045"/>
        <v>13</v>
      </c>
      <c r="R2581" s="114" t="str">
        <f t="shared" si="1061"/>
        <v>0.6-0.13</v>
      </c>
      <c r="S2581" s="127">
        <f t="shared" si="1046"/>
        <v>1.7757460449273912E-2</v>
      </c>
      <c r="T2581" s="112" t="b">
        <f t="shared" si="1047"/>
        <v>1</v>
      </c>
      <c r="U2581" s="22">
        <f t="shared" si="1048"/>
        <v>8.0857066405514875</v>
      </c>
      <c r="V2581" s="22">
        <f t="shared" si="1049"/>
        <v>0.60772200232823104</v>
      </c>
      <c r="W2581" s="81">
        <f t="shared" si="1050"/>
        <v>9</v>
      </c>
      <c r="X2581" s="22">
        <f t="shared" si="1051"/>
        <v>7.6986159320278885E-2</v>
      </c>
      <c r="Y2581" s="3">
        <f>IF(U2581&gt;'Power Curve'!$C$37,0,INDEX(Ci,$W2581,1)*POWER(1-X2581,3)+INDEX(Ci,$W2581,2)*3*X2581*POWER(1-X2581,2)+INDEX(Ci,$W2581,3)*3*POWER(X2581,2)*(1-X2581)+INDEX(Ci,$W2581,4)*POWER(X2581,3))</f>
        <v>903.90542588745927</v>
      </c>
      <c r="Z2581" s="3">
        <f t="shared" si="1052"/>
        <v>919.95649073753987</v>
      </c>
      <c r="AA2581" s="3">
        <f t="shared" si="1053"/>
        <v>902.91001892089866</v>
      </c>
      <c r="AB2581" s="3">
        <f t="shared" si="1062"/>
        <v>17.046471816641201</v>
      </c>
      <c r="AC2581" s="3">
        <f t="shared" si="1063"/>
        <v>17.046471816641201</v>
      </c>
      <c r="AE2581" s="34">
        <f t="shared" si="1054"/>
        <v>8</v>
      </c>
      <c r="AF2581" s="73" t="b">
        <f>COUNTIF('Power Curve'!$D$2:$D$31,AE2581)&gt;0</f>
        <v>1</v>
      </c>
      <c r="AG2581" s="73" t="b">
        <f t="shared" si="1055"/>
        <v>0</v>
      </c>
      <c r="AH2581" s="73" t="b">
        <f t="shared" si="1064"/>
        <v>1</v>
      </c>
      <c r="AI2581" s="34" t="str">
        <f t="shared" si="1056"/>
        <v>Outer</v>
      </c>
      <c r="AJ2581" s="35" t="str">
        <f t="shared" si="1065"/>
        <v>0.6-0.7</v>
      </c>
      <c r="AK2581" s="36" t="str">
        <f t="shared" si="1057"/>
        <v>8-9</v>
      </c>
      <c r="AL2581" s="36" t="str">
        <f t="shared" si="1058"/>
        <v>Mar</v>
      </c>
      <c r="AM2581" s="35" t="str">
        <f t="shared" si="1059"/>
        <v>305-315</v>
      </c>
      <c r="AN2581" s="36" t="str">
        <f t="shared" si="1060"/>
        <v>Inner-TI</v>
      </c>
    </row>
    <row r="2582" spans="5:40" x14ac:dyDescent="0.3">
      <c r="E2582" s="12">
        <v>40993.361111111109</v>
      </c>
      <c r="F2582" s="16">
        <v>8.41</v>
      </c>
      <c r="G2582" s="16">
        <v>985.55998229980514</v>
      </c>
      <c r="H2582" s="29">
        <v>1.2102987248823633</v>
      </c>
      <c r="I2582" s="26">
        <v>293.60000000000002</v>
      </c>
      <c r="J2582" s="30">
        <v>0.10225921521997622</v>
      </c>
      <c r="K2582" s="31">
        <v>7.293323704168013E-2</v>
      </c>
      <c r="L2582" s="111">
        <f t="shared" si="1040"/>
        <v>0.70000000000000007</v>
      </c>
      <c r="M2582" s="112">
        <f t="shared" si="1041"/>
        <v>9.9999999999999992E-2</v>
      </c>
      <c r="N2582" s="112" t="b">
        <f t="shared" si="1042"/>
        <v>1</v>
      </c>
      <c r="O2582" s="112" t="b">
        <f t="shared" si="1043"/>
        <v>1</v>
      </c>
      <c r="P2582" s="113">
        <f t="shared" si="1044"/>
        <v>7.0000000000000009</v>
      </c>
      <c r="Q2582" s="113">
        <f t="shared" si="1045"/>
        <v>16</v>
      </c>
      <c r="R2582" s="114" t="str">
        <f t="shared" si="1061"/>
        <v>0.7-0.1</v>
      </c>
      <c r="S2582" s="127">
        <f t="shared" si="1046"/>
        <v>-1.3669081380489443E-2</v>
      </c>
      <c r="T2582" s="112" t="b">
        <f t="shared" si="1047"/>
        <v>1</v>
      </c>
      <c r="U2582" s="22">
        <f t="shared" si="1048"/>
        <v>8.3762215940875571</v>
      </c>
      <c r="V2582" s="22">
        <f t="shared" si="1049"/>
        <v>0.65262202489534216</v>
      </c>
      <c r="W2582" s="81">
        <f t="shared" si="1050"/>
        <v>9</v>
      </c>
      <c r="X2582" s="22">
        <f t="shared" si="1051"/>
        <v>0.36736990654599916</v>
      </c>
      <c r="Y2582" s="3">
        <f>IF(U2582&gt;'Power Curve'!$C$37,0,INDEX(Ci,$W2582,1)*POWER(1-X2582,3)+INDEX(Ci,$W2582,2)*3*X2582*POWER(1-X2582,2)+INDEX(Ci,$W2582,3)*3*POWER(X2582,2)*(1-X2582)+INDEX(Ci,$W2582,4)*POWER(X2582,3))</f>
        <v>993.68825138695433</v>
      </c>
      <c r="Z2582" s="3">
        <f t="shared" si="1052"/>
        <v>980.10544581190982</v>
      </c>
      <c r="AA2582" s="3">
        <f t="shared" si="1053"/>
        <v>985.55998229980514</v>
      </c>
      <c r="AB2582" s="3">
        <f t="shared" si="1062"/>
        <v>-5.4545364878953251</v>
      </c>
      <c r="AC2582" s="3">
        <f t="shared" si="1063"/>
        <v>5.4545364878953251</v>
      </c>
      <c r="AE2582" s="34">
        <f t="shared" si="1054"/>
        <v>8</v>
      </c>
      <c r="AF2582" s="73" t="b">
        <f>COUNTIF('Power Curve'!$D$2:$D$31,AE2582)&gt;0</f>
        <v>1</v>
      </c>
      <c r="AG2582" s="73" t="b">
        <f t="shared" si="1055"/>
        <v>0</v>
      </c>
      <c r="AH2582" s="73" t="b">
        <f t="shared" si="1064"/>
        <v>1</v>
      </c>
      <c r="AI2582" s="34" t="str">
        <f t="shared" si="1056"/>
        <v>Outer</v>
      </c>
      <c r="AJ2582" s="35" t="str">
        <f t="shared" si="1065"/>
        <v>0.6-0.7</v>
      </c>
      <c r="AK2582" s="36" t="str">
        <f t="shared" si="1057"/>
        <v>8-9</v>
      </c>
      <c r="AL2582" s="36" t="str">
        <f t="shared" si="1058"/>
        <v>Mar</v>
      </c>
      <c r="AM2582" s="35" t="str">
        <f t="shared" si="1059"/>
        <v>285-295</v>
      </c>
      <c r="AN2582" s="36" t="str">
        <f t="shared" si="1060"/>
        <v>Inner-TI</v>
      </c>
    </row>
    <row r="2583" spans="5:40" x14ac:dyDescent="0.3">
      <c r="E2583" s="12">
        <v>40993.368055555555</v>
      </c>
      <c r="F2583" s="16">
        <v>8.4499999999999993</v>
      </c>
      <c r="G2583" s="16">
        <v>854.26001358032204</v>
      </c>
      <c r="H2583" s="29">
        <v>1.2102543476162919</v>
      </c>
      <c r="I2583" s="26">
        <v>301.8</v>
      </c>
      <c r="J2583" s="30">
        <v>8.0473372781065103E-2</v>
      </c>
      <c r="K2583" s="31">
        <v>7.801675133400307E-2</v>
      </c>
      <c r="L2583" s="111">
        <f t="shared" si="1040"/>
        <v>0.70000000000000007</v>
      </c>
      <c r="M2583" s="112">
        <f t="shared" si="1041"/>
        <v>0.08</v>
      </c>
      <c r="N2583" s="112" t="b">
        <f t="shared" si="1042"/>
        <v>1</v>
      </c>
      <c r="O2583" s="112" t="b">
        <f t="shared" si="1043"/>
        <v>1</v>
      </c>
      <c r="P2583" s="113">
        <f t="shared" si="1044"/>
        <v>7.0000000000000009</v>
      </c>
      <c r="Q2583" s="113">
        <f t="shared" si="1045"/>
        <v>18</v>
      </c>
      <c r="R2583" s="114" t="str">
        <f t="shared" si="1061"/>
        <v>0.7-0.08</v>
      </c>
      <c r="S2583" s="127">
        <f t="shared" si="1046"/>
        <v>-1.674127324026084E-2</v>
      </c>
      <c r="T2583" s="112" t="b">
        <f t="shared" si="1047"/>
        <v>1</v>
      </c>
      <c r="U2583" s="22">
        <f t="shared" si="1048"/>
        <v>8.4159580723914207</v>
      </c>
      <c r="V2583" s="22">
        <f t="shared" si="1049"/>
        <v>0.65876342571090973</v>
      </c>
      <c r="W2583" s="81">
        <f t="shared" si="1050"/>
        <v>9</v>
      </c>
      <c r="X2583" s="22">
        <f t="shared" si="1051"/>
        <v>0.4070884385216581</v>
      </c>
      <c r="Y2583" s="3">
        <f>IF(U2583&gt;'Power Curve'!$C$37,0,INDEX(Ci,$W2583,1)*POWER(1-X2583,3)+INDEX(Ci,$W2583,2)*3*X2583*POWER(1-X2583,2)+INDEX(Ci,$W2583,3)*3*POWER(X2583,2)*(1-X2583)+INDEX(Ci,$W2583,4)*POWER(X2583,3))</f>
        <v>1006.2272912023959</v>
      </c>
      <c r="Z2583" s="3">
        <f t="shared" si="1052"/>
        <v>989.38176517856903</v>
      </c>
      <c r="AA2583" s="3">
        <f t="shared" si="1053"/>
        <v>854.26001358032204</v>
      </c>
      <c r="AB2583" s="3">
        <f t="shared" si="1062"/>
        <v>135.12175159824699</v>
      </c>
      <c r="AC2583" s="3">
        <f t="shared" si="1063"/>
        <v>135.12175159824699</v>
      </c>
      <c r="AE2583" s="34">
        <f t="shared" si="1054"/>
        <v>8</v>
      </c>
      <c r="AF2583" s="73" t="b">
        <f>COUNTIF('Power Curve'!$D$2:$D$31,AE2583)&gt;0</f>
        <v>1</v>
      </c>
      <c r="AG2583" s="73" t="b">
        <f t="shared" si="1055"/>
        <v>0</v>
      </c>
      <c r="AH2583" s="73" t="b">
        <f t="shared" si="1064"/>
        <v>1</v>
      </c>
      <c r="AI2583" s="34" t="str">
        <f t="shared" si="1056"/>
        <v>Outer</v>
      </c>
      <c r="AJ2583" s="35" t="str">
        <f t="shared" si="1065"/>
        <v>0.6-0.7</v>
      </c>
      <c r="AK2583" s="36" t="str">
        <f t="shared" si="1057"/>
        <v>8-9</v>
      </c>
      <c r="AL2583" s="36" t="str">
        <f t="shared" si="1058"/>
        <v>Mar</v>
      </c>
      <c r="AM2583" s="35" t="str">
        <f t="shared" si="1059"/>
        <v>295-305</v>
      </c>
      <c r="AN2583" s="36" t="str">
        <f t="shared" si="1060"/>
        <v>HWS-LTI</v>
      </c>
    </row>
    <row r="2584" spans="5:40" x14ac:dyDescent="0.3">
      <c r="E2584" s="12">
        <v>40993.375</v>
      </c>
      <c r="F2584" s="16">
        <v>8.26</v>
      </c>
      <c r="G2584" s="16">
        <v>877.50999450683639</v>
      </c>
      <c r="H2584" s="29">
        <v>1.2101743225236947</v>
      </c>
      <c r="I2584" s="26">
        <v>304.5</v>
      </c>
      <c r="J2584" s="30">
        <v>0.13438256658595643</v>
      </c>
      <c r="K2584" s="31">
        <v>0.10754316076827795</v>
      </c>
      <c r="L2584" s="111">
        <f t="shared" si="1040"/>
        <v>0.6</v>
      </c>
      <c r="M2584" s="112">
        <f t="shared" si="1041"/>
        <v>0.13</v>
      </c>
      <c r="N2584" s="112" t="b">
        <f t="shared" si="1042"/>
        <v>1</v>
      </c>
      <c r="O2584" s="112" t="b">
        <f t="shared" si="1043"/>
        <v>1</v>
      </c>
      <c r="P2584" s="113">
        <f t="shared" si="1044"/>
        <v>6</v>
      </c>
      <c r="Q2584" s="113">
        <f t="shared" si="1045"/>
        <v>13</v>
      </c>
      <c r="R2584" s="114" t="str">
        <f t="shared" si="1061"/>
        <v>0.6-0.13</v>
      </c>
      <c r="S2584" s="127">
        <f t="shared" si="1046"/>
        <v>1.7757460449273912E-2</v>
      </c>
      <c r="T2584" s="112" t="b">
        <f t="shared" si="1047"/>
        <v>1</v>
      </c>
      <c r="U2584" s="22">
        <f t="shared" si="1048"/>
        <v>8.2265421842331605</v>
      </c>
      <c r="V2584" s="22">
        <f t="shared" si="1049"/>
        <v>0.62948858959883558</v>
      </c>
      <c r="W2584" s="81">
        <f t="shared" si="1050"/>
        <v>9</v>
      </c>
      <c r="X2584" s="22">
        <f t="shared" si="1051"/>
        <v>0.21775809694027559</v>
      </c>
      <c r="Y2584" s="3">
        <f>IF(U2584&gt;'Power Curve'!$C$37,0,INDEX(Ci,$W2584,1)*POWER(1-X2584,3)+INDEX(Ci,$W2584,2)*3*X2584*POWER(1-X2584,2)+INDEX(Ci,$W2584,3)*3*POWER(X2584,2)*(1-X2584)+INDEX(Ci,$W2584,4)*POWER(X2584,3))</f>
        <v>946.98601046183649</v>
      </c>
      <c r="Z2584" s="3">
        <f t="shared" si="1052"/>
        <v>963.80207708862815</v>
      </c>
      <c r="AA2584" s="3">
        <f t="shared" si="1053"/>
        <v>877.50999450683639</v>
      </c>
      <c r="AB2584" s="3">
        <f t="shared" si="1062"/>
        <v>86.29208258179176</v>
      </c>
      <c r="AC2584" s="3">
        <f t="shared" si="1063"/>
        <v>86.29208258179176</v>
      </c>
      <c r="AE2584" s="34">
        <f t="shared" si="1054"/>
        <v>8</v>
      </c>
      <c r="AF2584" s="73" t="b">
        <f>COUNTIF('Power Curve'!$D$2:$D$31,AE2584)&gt;0</f>
        <v>1</v>
      </c>
      <c r="AG2584" s="73" t="b">
        <f t="shared" si="1055"/>
        <v>0</v>
      </c>
      <c r="AH2584" s="73" t="b">
        <f t="shared" si="1064"/>
        <v>1</v>
      </c>
      <c r="AI2584" s="34" t="str">
        <f t="shared" si="1056"/>
        <v>Inner</v>
      </c>
      <c r="AJ2584" s="35" t="str">
        <f t="shared" si="1065"/>
        <v>0.6-0.7</v>
      </c>
      <c r="AK2584" s="36" t="str">
        <f t="shared" si="1057"/>
        <v>9-10</v>
      </c>
      <c r="AL2584" s="36" t="str">
        <f t="shared" si="1058"/>
        <v>Mar</v>
      </c>
      <c r="AM2584" s="35" t="str">
        <f t="shared" si="1059"/>
        <v>295-305</v>
      </c>
      <c r="AN2584" s="36" t="str">
        <f t="shared" si="1060"/>
        <v>Inner-TI</v>
      </c>
    </row>
    <row r="2585" spans="5:40" x14ac:dyDescent="0.3">
      <c r="E2585" s="12">
        <v>40993.381944444445</v>
      </c>
      <c r="F2585" s="16">
        <v>8.75</v>
      </c>
      <c r="G2585" s="16">
        <v>1151.79003143311</v>
      </c>
      <c r="H2585" s="29">
        <v>1.2096865813710596</v>
      </c>
      <c r="I2585" s="26">
        <v>307.7</v>
      </c>
      <c r="J2585" s="30">
        <v>0.128</v>
      </c>
      <c r="K2585" s="31">
        <v>0.10642610696746282</v>
      </c>
      <c r="L2585" s="111">
        <f t="shared" si="1040"/>
        <v>0.70000000000000007</v>
      </c>
      <c r="M2585" s="112">
        <f t="shared" si="1041"/>
        <v>0.13</v>
      </c>
      <c r="N2585" s="112" t="b">
        <f t="shared" si="1042"/>
        <v>1</v>
      </c>
      <c r="O2585" s="112" t="b">
        <f t="shared" si="1043"/>
        <v>1</v>
      </c>
      <c r="P2585" s="113">
        <f t="shared" si="1044"/>
        <v>7.0000000000000009</v>
      </c>
      <c r="Q2585" s="113">
        <f t="shared" si="1045"/>
        <v>13</v>
      </c>
      <c r="R2585" s="114" t="str">
        <f t="shared" si="1061"/>
        <v>0.7-0.13</v>
      </c>
      <c r="S2585" s="127">
        <f t="shared" si="1046"/>
        <v>6.7771350788973393E-3</v>
      </c>
      <c r="T2585" s="112" t="b">
        <f t="shared" si="1047"/>
        <v>1</v>
      </c>
      <c r="U2585" s="22">
        <f t="shared" si="1048"/>
        <v>8.7133864875122882</v>
      </c>
      <c r="V2585" s="22">
        <f t="shared" si="1049"/>
        <v>0.70473194605204592</v>
      </c>
      <c r="W2585" s="81">
        <f t="shared" si="1050"/>
        <v>9</v>
      </c>
      <c r="X2585" s="22">
        <f t="shared" si="1051"/>
        <v>0.70438252498072673</v>
      </c>
      <c r="Y2585" s="3">
        <f>IF(U2585&gt;'Power Curve'!$C$37,0,INDEX(Ci,$W2585,1)*POWER(1-X2585,3)+INDEX(Ci,$W2585,2)*3*X2585*POWER(1-X2585,2)+INDEX(Ci,$W2585,3)*3*POWER(X2585,2)*(1-X2585)+INDEX(Ci,$W2585,4)*POWER(X2585,3))</f>
        <v>1101.6035713505057</v>
      </c>
      <c r="Z2585" s="3">
        <f t="shared" si="1052"/>
        <v>1109.0692875569439</v>
      </c>
      <c r="AA2585" s="3">
        <f t="shared" si="1053"/>
        <v>1151.79003143311</v>
      </c>
      <c r="AB2585" s="3">
        <f t="shared" si="1062"/>
        <v>-42.720743876166125</v>
      </c>
      <c r="AC2585" s="3">
        <f t="shared" si="1063"/>
        <v>42.720743876166125</v>
      </c>
      <c r="AE2585" s="34">
        <f t="shared" si="1054"/>
        <v>9</v>
      </c>
      <c r="AF2585" s="73" t="b">
        <f>COUNTIF('Power Curve'!$D$2:$D$31,AE2585)&gt;0</f>
        <v>1</v>
      </c>
      <c r="AG2585" s="73" t="b">
        <f t="shared" si="1055"/>
        <v>0</v>
      </c>
      <c r="AH2585" s="73" t="b">
        <f t="shared" si="1064"/>
        <v>1</v>
      </c>
      <c r="AI2585" s="34" t="str">
        <f t="shared" si="1056"/>
        <v>Inner</v>
      </c>
      <c r="AJ2585" s="35" t="str">
        <f t="shared" si="1065"/>
        <v>0.7-0.8</v>
      </c>
      <c r="AK2585" s="36" t="str">
        <f t="shared" si="1057"/>
        <v>9-10</v>
      </c>
      <c r="AL2585" s="36" t="str">
        <f t="shared" si="1058"/>
        <v>Mar</v>
      </c>
      <c r="AM2585" s="35" t="str">
        <f t="shared" si="1059"/>
        <v>305-315</v>
      </c>
      <c r="AN2585" s="36" t="str">
        <f t="shared" si="1060"/>
        <v>Inner-TI</v>
      </c>
    </row>
    <row r="2586" spans="5:40" x14ac:dyDescent="0.3">
      <c r="E2586" s="12">
        <v>40993.388888888891</v>
      </c>
      <c r="F2586" s="16">
        <v>9.58</v>
      </c>
      <c r="G2586" s="16">
        <v>1537.2599945068359</v>
      </c>
      <c r="H2586" s="29">
        <v>1.2092878127949565</v>
      </c>
      <c r="I2586" s="26">
        <v>302.7</v>
      </c>
      <c r="J2586" s="30">
        <v>0.10438413361169102</v>
      </c>
      <c r="K2586" s="31">
        <v>7.3984447475718612E-2</v>
      </c>
      <c r="L2586" s="111">
        <f t="shared" si="1040"/>
        <v>0.8</v>
      </c>
      <c r="M2586" s="112">
        <f t="shared" si="1041"/>
        <v>9.9999999999999992E-2</v>
      </c>
      <c r="N2586" s="112" t="b">
        <f t="shared" si="1042"/>
        <v>1</v>
      </c>
      <c r="O2586" s="112" t="b">
        <f t="shared" si="1043"/>
        <v>1</v>
      </c>
      <c r="P2586" s="113">
        <f t="shared" si="1044"/>
        <v>8</v>
      </c>
      <c r="Q2586" s="113">
        <f t="shared" si="1045"/>
        <v>16</v>
      </c>
      <c r="R2586" s="114" t="str">
        <f t="shared" si="1061"/>
        <v>0.8-0.1</v>
      </c>
      <c r="S2586" s="127">
        <f t="shared" si="1046"/>
        <v>-6.0676466262259811E-3</v>
      </c>
      <c r="T2586" s="112" t="b">
        <f t="shared" si="1047"/>
        <v>1</v>
      </c>
      <c r="U2586" s="22">
        <f t="shared" si="1048"/>
        <v>9.5388650537397943</v>
      </c>
      <c r="V2586" s="22">
        <f t="shared" si="1049"/>
        <v>0.83231231945846962</v>
      </c>
      <c r="W2586" s="81">
        <f t="shared" si="1050"/>
        <v>10</v>
      </c>
      <c r="X2586" s="22">
        <f t="shared" si="1051"/>
        <v>0.56306602609715406</v>
      </c>
      <c r="Y2586" s="3">
        <f>IF(U2586&gt;'Power Curve'!$C$37,0,INDEX(Ci,$W2586,1)*POWER(1-X2586,3)+INDEX(Ci,$W2586,2)*3*X2586*POWER(1-X2586,2)+INDEX(Ci,$W2586,3)*3*POWER(X2586,2)*(1-X2586)+INDEX(Ci,$W2586,4)*POWER(X2586,3))</f>
        <v>1384.4067419696651</v>
      </c>
      <c r="Z2586" s="3">
        <f t="shared" si="1052"/>
        <v>1376.0066510724284</v>
      </c>
      <c r="AA2586" s="3">
        <f t="shared" si="1053"/>
        <v>1537.2599945068359</v>
      </c>
      <c r="AB2586" s="3">
        <f t="shared" si="1062"/>
        <v>-161.2533434344075</v>
      </c>
      <c r="AC2586" s="3">
        <f t="shared" si="1063"/>
        <v>161.2533434344075</v>
      </c>
      <c r="AE2586" s="34">
        <f t="shared" si="1054"/>
        <v>10</v>
      </c>
      <c r="AF2586" s="73" t="b">
        <f>COUNTIF('Power Curve'!$D$2:$D$31,AE2586)&gt;0</f>
        <v>1</v>
      </c>
      <c r="AG2586" s="73" t="b">
        <f t="shared" si="1055"/>
        <v>0</v>
      </c>
      <c r="AH2586" s="73" t="b">
        <f t="shared" si="1064"/>
        <v>1</v>
      </c>
      <c r="AI2586" s="34" t="str">
        <f t="shared" si="1056"/>
        <v>Outer</v>
      </c>
      <c r="AJ2586" s="35" t="str">
        <f t="shared" si="1065"/>
        <v>0.8-0.9</v>
      </c>
      <c r="AK2586" s="36" t="str">
        <f t="shared" si="1057"/>
        <v>9-10</v>
      </c>
      <c r="AL2586" s="36" t="str">
        <f t="shared" si="1058"/>
        <v>Mar</v>
      </c>
      <c r="AM2586" s="35" t="str">
        <f t="shared" si="1059"/>
        <v>295-305</v>
      </c>
      <c r="AN2586" s="36" t="str">
        <f t="shared" si="1060"/>
        <v>Inner-TI</v>
      </c>
    </row>
    <row r="2587" spans="5:40" x14ac:dyDescent="0.3">
      <c r="E2587" s="12">
        <v>40993.395833333336</v>
      </c>
      <c r="F2587" s="16">
        <v>8.75</v>
      </c>
      <c r="G2587" s="16">
        <v>1173.1699523925829</v>
      </c>
      <c r="H2587" s="29">
        <v>1.2093410321854026</v>
      </c>
      <c r="I2587" s="26">
        <v>296</v>
      </c>
      <c r="J2587" s="30">
        <v>0.14057142857142857</v>
      </c>
      <c r="K2587" s="31">
        <v>6.7509775930169963E-2</v>
      </c>
      <c r="L2587" s="111">
        <f t="shared" si="1040"/>
        <v>0.70000000000000007</v>
      </c>
      <c r="M2587" s="112">
        <f t="shared" si="1041"/>
        <v>0.14000000000000001</v>
      </c>
      <c r="N2587" s="112" t="b">
        <f t="shared" si="1042"/>
        <v>1</v>
      </c>
      <c r="O2587" s="112" t="b">
        <f t="shared" si="1043"/>
        <v>1</v>
      </c>
      <c r="P2587" s="113">
        <f t="shared" si="1044"/>
        <v>7.0000000000000009</v>
      </c>
      <c r="Q2587" s="113">
        <f t="shared" si="1045"/>
        <v>12</v>
      </c>
      <c r="R2587" s="114" t="str">
        <f t="shared" si="1061"/>
        <v>0.7-0.14</v>
      </c>
      <c r="S2587" s="127">
        <f t="shared" si="1046"/>
        <v>1.0811335537812461E-2</v>
      </c>
      <c r="T2587" s="112" t="b">
        <f t="shared" si="1047"/>
        <v>1</v>
      </c>
      <c r="U2587" s="22">
        <f t="shared" si="1048"/>
        <v>8.7125567435695199</v>
      </c>
      <c r="V2587" s="22">
        <f t="shared" si="1049"/>
        <v>0.70460370645094539</v>
      </c>
      <c r="W2587" s="81">
        <f t="shared" si="1050"/>
        <v>9</v>
      </c>
      <c r="X2587" s="22">
        <f t="shared" si="1051"/>
        <v>0.70355315577819111</v>
      </c>
      <c r="Y2587" s="3">
        <f>IF(U2587&gt;'Power Curve'!$C$37,0,INDEX(Ci,$W2587,1)*POWER(1-X2587,3)+INDEX(Ci,$W2587,2)*3*X2587*POWER(1-X2587,2)+INDEX(Ci,$W2587,3)*3*POWER(X2587,2)*(1-X2587)+INDEX(Ci,$W2587,4)*POWER(X2587,3))</f>
        <v>1101.3343623084579</v>
      </c>
      <c r="Z2587" s="3">
        <f t="shared" si="1052"/>
        <v>1113.2412576386976</v>
      </c>
      <c r="AA2587" s="3">
        <f t="shared" si="1053"/>
        <v>1173.1699523925829</v>
      </c>
      <c r="AB2587" s="3">
        <f t="shared" si="1062"/>
        <v>-59.928694753885338</v>
      </c>
      <c r="AC2587" s="3">
        <f t="shared" si="1063"/>
        <v>59.928694753885338</v>
      </c>
      <c r="AE2587" s="34">
        <f t="shared" si="1054"/>
        <v>9</v>
      </c>
      <c r="AF2587" s="73" t="b">
        <f>COUNTIF('Power Curve'!$D$2:$D$31,AE2587)&gt;0</f>
        <v>1</v>
      </c>
      <c r="AG2587" s="73" t="b">
        <f t="shared" si="1055"/>
        <v>0</v>
      </c>
      <c r="AH2587" s="73" t="b">
        <f t="shared" si="1064"/>
        <v>1</v>
      </c>
      <c r="AI2587" s="34" t="str">
        <f t="shared" si="1056"/>
        <v>Outer</v>
      </c>
      <c r="AJ2587" s="35" t="str">
        <f t="shared" si="1065"/>
        <v>0.7-0.8</v>
      </c>
      <c r="AK2587" s="36" t="str">
        <f t="shared" si="1057"/>
        <v>9-10</v>
      </c>
      <c r="AL2587" s="36" t="str">
        <f t="shared" si="1058"/>
        <v>Mar</v>
      </c>
      <c r="AM2587" s="35" t="str">
        <f t="shared" si="1059"/>
        <v>295-305</v>
      </c>
      <c r="AN2587" s="36" t="str">
        <f t="shared" si="1060"/>
        <v>HWS-HTI</v>
      </c>
    </row>
    <row r="2588" spans="5:40" x14ac:dyDescent="0.3">
      <c r="E2588" s="12">
        <v>40993.402777777781</v>
      </c>
      <c r="F2588" s="16">
        <v>10.47</v>
      </c>
      <c r="G2588" s="16">
        <v>1578.839965820313</v>
      </c>
      <c r="H2588" s="29">
        <v>1.2101299660828715</v>
      </c>
      <c r="I2588" s="26">
        <v>295.60000000000002</v>
      </c>
      <c r="J2588" s="30">
        <v>0.10124164278892073</v>
      </c>
      <c r="K2588" s="31">
        <v>8.5040496109881306E-2</v>
      </c>
      <c r="L2588" s="111">
        <f t="shared" si="1040"/>
        <v>1</v>
      </c>
      <c r="M2588" s="112">
        <f t="shared" si="1041"/>
        <v>9.9999999999999992E-2</v>
      </c>
      <c r="N2588" s="112" t="b">
        <f t="shared" si="1042"/>
        <v>1</v>
      </c>
      <c r="O2588" s="112" t="b">
        <f t="shared" si="1043"/>
        <v>1</v>
      </c>
      <c r="P2588" s="113">
        <f t="shared" si="1044"/>
        <v>10</v>
      </c>
      <c r="Q2588" s="113">
        <f t="shared" si="1045"/>
        <v>16</v>
      </c>
      <c r="R2588" s="114" t="str">
        <f t="shared" si="1061"/>
        <v>1-0.1</v>
      </c>
      <c r="S2588" s="127">
        <f t="shared" si="1046"/>
        <v>9.5759205925877739E-3</v>
      </c>
      <c r="T2588" s="112" t="b">
        <f t="shared" si="1047"/>
        <v>1</v>
      </c>
      <c r="U2588" s="22">
        <f t="shared" si="1048"/>
        <v>10.427462993598825</v>
      </c>
      <c r="V2588" s="22">
        <f t="shared" si="1049"/>
        <v>0.96964799552997782</v>
      </c>
      <c r="W2588" s="81">
        <f t="shared" si="1050"/>
        <v>11</v>
      </c>
      <c r="X2588" s="22">
        <f t="shared" si="1051"/>
        <v>0.46344982119808847</v>
      </c>
      <c r="Y2588" s="3">
        <f>IF(U2588&gt;'Power Curve'!$C$37,0,INDEX(Ci,$W2588,1)*POWER(1-X2588,3)+INDEX(Ci,$W2588,2)*3*X2588*POWER(1-X2588,2)+INDEX(Ci,$W2588,3)*3*POWER(X2588,2)*(1-X2588)+INDEX(Ci,$W2588,4)*POWER(X2588,3))</f>
        <v>1652.2624112410062</v>
      </c>
      <c r="Z2588" s="3">
        <f t="shared" si="1052"/>
        <v>1668.0843448891678</v>
      </c>
      <c r="AA2588" s="3">
        <f t="shared" si="1053"/>
        <v>1578.839965820313</v>
      </c>
      <c r="AB2588" s="3">
        <f t="shared" si="1062"/>
        <v>89.244379068854869</v>
      </c>
      <c r="AC2588" s="3">
        <f t="shared" si="1063"/>
        <v>89.244379068854869</v>
      </c>
      <c r="AE2588" s="34">
        <f t="shared" si="1054"/>
        <v>10</v>
      </c>
      <c r="AF2588" s="73" t="b">
        <f>COUNTIF('Power Curve'!$D$2:$D$31,AE2588)&gt;0</f>
        <v>1</v>
      </c>
      <c r="AG2588" s="73" t="b">
        <f t="shared" si="1055"/>
        <v>0</v>
      </c>
      <c r="AH2588" s="73" t="b">
        <f t="shared" si="1064"/>
        <v>1</v>
      </c>
      <c r="AI2588" s="34" t="str">
        <f t="shared" si="1056"/>
        <v>Outer</v>
      </c>
      <c r="AJ2588" s="35" t="str">
        <f t="shared" si="1065"/>
        <v>0.9-1.0</v>
      </c>
      <c r="AK2588" s="36" t="str">
        <f t="shared" si="1057"/>
        <v>9-10</v>
      </c>
      <c r="AL2588" s="36" t="str">
        <f t="shared" si="1058"/>
        <v>Mar</v>
      </c>
      <c r="AM2588" s="35" t="str">
        <f t="shared" si="1059"/>
        <v>295-305</v>
      </c>
      <c r="AN2588" s="36" t="str">
        <f t="shared" si="1060"/>
        <v>Inner-TI</v>
      </c>
    </row>
    <row r="2589" spans="5:40" x14ac:dyDescent="0.3">
      <c r="E2589" s="12">
        <v>40993.409722222219</v>
      </c>
      <c r="F2589" s="16">
        <v>10.07</v>
      </c>
      <c r="G2589" s="16">
        <v>1603.879943847661</v>
      </c>
      <c r="H2589" s="29">
        <v>1.210449177363822</v>
      </c>
      <c r="I2589" s="26">
        <v>296.7</v>
      </c>
      <c r="J2589" s="30">
        <v>9.1360476663356505E-2</v>
      </c>
      <c r="K2589" s="31">
        <v>7.0562654461665514E-2</v>
      </c>
      <c r="L2589" s="111">
        <f t="shared" si="1040"/>
        <v>0.9</v>
      </c>
      <c r="M2589" s="112">
        <f t="shared" si="1041"/>
        <v>0.09</v>
      </c>
      <c r="N2589" s="112" t="b">
        <f t="shared" si="1042"/>
        <v>1</v>
      </c>
      <c r="O2589" s="112" t="b">
        <f t="shared" si="1043"/>
        <v>1</v>
      </c>
      <c r="P2589" s="113">
        <f t="shared" si="1044"/>
        <v>9</v>
      </c>
      <c r="Q2589" s="113">
        <f t="shared" si="1045"/>
        <v>17</v>
      </c>
      <c r="R2589" s="114" t="str">
        <f t="shared" si="1061"/>
        <v>0.9-0.09</v>
      </c>
      <c r="S2589" s="127">
        <f t="shared" si="1046"/>
        <v>-7.7733543286704898E-3</v>
      </c>
      <c r="T2589" s="112" t="b">
        <f t="shared" si="1047"/>
        <v>1</v>
      </c>
      <c r="U2589" s="22">
        <f t="shared" si="1048"/>
        <v>10.029969849725639</v>
      </c>
      <c r="V2589" s="22">
        <f t="shared" si="1049"/>
        <v>0.9082141487935409</v>
      </c>
      <c r="W2589" s="81">
        <f t="shared" si="1050"/>
        <v>11</v>
      </c>
      <c r="X2589" s="22">
        <f t="shared" si="1051"/>
        <v>7.7680436795941457E-2</v>
      </c>
      <c r="Y2589" s="3">
        <f>IF(U2589&gt;'Power Curve'!$C$37,0,INDEX(Ci,$W2589,1)*POWER(1-X2589,3)+INDEX(Ci,$W2589,2)*3*X2589*POWER(1-X2589,2)+INDEX(Ci,$W2589,3)*3*POWER(X2589,2)*(1-X2589)+INDEX(Ci,$W2589,4)*POWER(X2589,3))</f>
        <v>1542.0153549231154</v>
      </c>
      <c r="Z2589" s="3">
        <f t="shared" si="1052"/>
        <v>1530.0287231890475</v>
      </c>
      <c r="AA2589" s="3">
        <f t="shared" si="1053"/>
        <v>1603.879943847661</v>
      </c>
      <c r="AB2589" s="3">
        <f t="shared" si="1062"/>
        <v>-73.851220658613556</v>
      </c>
      <c r="AC2589" s="3">
        <f t="shared" si="1063"/>
        <v>73.851220658613556</v>
      </c>
      <c r="AE2589" s="34">
        <f t="shared" si="1054"/>
        <v>10</v>
      </c>
      <c r="AF2589" s="73" t="b">
        <f>COUNTIF('Power Curve'!$D$2:$D$31,AE2589)&gt;0</f>
        <v>1</v>
      </c>
      <c r="AG2589" s="73" t="b">
        <f t="shared" si="1055"/>
        <v>0</v>
      </c>
      <c r="AH2589" s="73" t="b">
        <f t="shared" si="1064"/>
        <v>1</v>
      </c>
      <c r="AI2589" s="34" t="str">
        <f t="shared" si="1056"/>
        <v>Outer</v>
      </c>
      <c r="AJ2589" s="35" t="str">
        <f t="shared" si="1065"/>
        <v>0.9-1.0</v>
      </c>
      <c r="AK2589" s="36" t="str">
        <f t="shared" si="1057"/>
        <v>9-10</v>
      </c>
      <c r="AL2589" s="36" t="str">
        <f t="shared" si="1058"/>
        <v>Mar</v>
      </c>
      <c r="AM2589" s="35" t="str">
        <f t="shared" si="1059"/>
        <v>295-305</v>
      </c>
      <c r="AN2589" s="36" t="str">
        <f t="shared" si="1060"/>
        <v>HWS-LTI</v>
      </c>
    </row>
    <row r="2590" spans="5:40" x14ac:dyDescent="0.3">
      <c r="E2590" s="12">
        <v>40993.416666666664</v>
      </c>
      <c r="F2590" s="16">
        <v>8.67</v>
      </c>
      <c r="G2590" s="16">
        <v>1209.809944152832</v>
      </c>
      <c r="H2590" s="29">
        <v>1.2102360853131344</v>
      </c>
      <c r="I2590" s="26">
        <v>295.5</v>
      </c>
      <c r="J2590" s="30">
        <v>0.14071510957324107</v>
      </c>
      <c r="K2590" s="31">
        <v>0.12073424139293579</v>
      </c>
      <c r="L2590" s="111">
        <f t="shared" si="1040"/>
        <v>0.70000000000000007</v>
      </c>
      <c r="M2590" s="112">
        <f t="shared" si="1041"/>
        <v>0.14000000000000001</v>
      </c>
      <c r="N2590" s="112" t="b">
        <f t="shared" si="1042"/>
        <v>1</v>
      </c>
      <c r="O2590" s="112" t="b">
        <f t="shared" si="1043"/>
        <v>1</v>
      </c>
      <c r="P2590" s="113">
        <f t="shared" si="1044"/>
        <v>7.0000000000000009</v>
      </c>
      <c r="Q2590" s="113">
        <f t="shared" si="1045"/>
        <v>12</v>
      </c>
      <c r="R2590" s="114" t="str">
        <f t="shared" si="1061"/>
        <v>0.7-0.14</v>
      </c>
      <c r="S2590" s="127">
        <f t="shared" si="1046"/>
        <v>1.0811335537812461E-2</v>
      </c>
      <c r="T2590" s="112" t="b">
        <f t="shared" si="1047"/>
        <v>1</v>
      </c>
      <c r="U2590" s="22">
        <f t="shared" si="1048"/>
        <v>8.6350283400894039</v>
      </c>
      <c r="V2590" s="22">
        <f t="shared" si="1049"/>
        <v>0.69262144177410456</v>
      </c>
      <c r="W2590" s="81">
        <f t="shared" si="1050"/>
        <v>9</v>
      </c>
      <c r="X2590" s="22">
        <f t="shared" si="1051"/>
        <v>0.62605976672898156</v>
      </c>
      <c r="Y2590" s="3">
        <f>IF(U2590&gt;'Power Curve'!$C$37,0,INDEX(Ci,$W2590,1)*POWER(1-X2590,3)+INDEX(Ci,$W2590,2)*3*X2590*POWER(1-X2590,2)+INDEX(Ci,$W2590,3)*3*POWER(X2590,2)*(1-X2590)+INDEX(Ci,$W2590,4)*POWER(X2590,3))</f>
        <v>1076.2481795011665</v>
      </c>
      <c r="Z2590" s="3">
        <f t="shared" si="1052"/>
        <v>1087.8838596917135</v>
      </c>
      <c r="AA2590" s="3">
        <f t="shared" si="1053"/>
        <v>1209.809944152832</v>
      </c>
      <c r="AB2590" s="3">
        <f t="shared" si="1062"/>
        <v>-121.92608446111853</v>
      </c>
      <c r="AC2590" s="3">
        <f t="shared" si="1063"/>
        <v>121.92608446111853</v>
      </c>
      <c r="AE2590" s="34">
        <f t="shared" si="1054"/>
        <v>9</v>
      </c>
      <c r="AF2590" s="73" t="b">
        <f>COUNTIF('Power Curve'!$D$2:$D$31,AE2590)&gt;0</f>
        <v>1</v>
      </c>
      <c r="AG2590" s="73" t="b">
        <f t="shared" si="1055"/>
        <v>0</v>
      </c>
      <c r="AH2590" s="73" t="b">
        <f t="shared" si="1064"/>
        <v>1</v>
      </c>
      <c r="AI2590" s="34" t="str">
        <f t="shared" si="1056"/>
        <v>Outer</v>
      </c>
      <c r="AJ2590" s="35" t="str">
        <f t="shared" si="1065"/>
        <v>0.6-0.7</v>
      </c>
      <c r="AK2590" s="36" t="str">
        <f t="shared" si="1057"/>
        <v>10-11</v>
      </c>
      <c r="AL2590" s="36" t="str">
        <f t="shared" si="1058"/>
        <v>Mar</v>
      </c>
      <c r="AM2590" s="35" t="str">
        <f t="shared" si="1059"/>
        <v>295-305</v>
      </c>
      <c r="AN2590" s="36" t="str">
        <f t="shared" si="1060"/>
        <v>HWS-HTI</v>
      </c>
    </row>
    <row r="2591" spans="5:40" x14ac:dyDescent="0.3">
      <c r="E2591" s="12">
        <v>40993.423611111109</v>
      </c>
      <c r="F2591" s="16">
        <v>9.0500000000000007</v>
      </c>
      <c r="G2591" s="16">
        <v>1374.6500396728541</v>
      </c>
      <c r="H2591" s="29">
        <v>1.2102804260081998</v>
      </c>
      <c r="I2591" s="26">
        <v>294.60000000000002</v>
      </c>
      <c r="J2591" s="30">
        <v>0.12707182320441987</v>
      </c>
      <c r="K2591" s="31">
        <v>8.1043490069159618E-2</v>
      </c>
      <c r="L2591" s="111">
        <f t="shared" si="1040"/>
        <v>0.8</v>
      </c>
      <c r="M2591" s="112">
        <f t="shared" si="1041"/>
        <v>0.13</v>
      </c>
      <c r="N2591" s="112" t="b">
        <f t="shared" si="1042"/>
        <v>1</v>
      </c>
      <c r="O2591" s="112" t="b">
        <f t="shared" si="1043"/>
        <v>1</v>
      </c>
      <c r="P2591" s="113">
        <f t="shared" si="1044"/>
        <v>8</v>
      </c>
      <c r="Q2591" s="113">
        <f t="shared" si="1045"/>
        <v>13</v>
      </c>
      <c r="R2591" s="114" t="str">
        <f t="shared" si="1061"/>
        <v>0.8-0.13</v>
      </c>
      <c r="S2591" s="127">
        <f t="shared" si="1046"/>
        <v>5.5344116648088706E-3</v>
      </c>
      <c r="T2591" s="112" t="b">
        <f t="shared" si="1047"/>
        <v>1</v>
      </c>
      <c r="U2591" s="22">
        <f t="shared" si="1048"/>
        <v>9.0136056344754234</v>
      </c>
      <c r="V2591" s="22">
        <f t="shared" si="1049"/>
        <v>0.75113178299555117</v>
      </c>
      <c r="W2591" s="81">
        <f t="shared" si="1050"/>
        <v>10</v>
      </c>
      <c r="X2591" s="22">
        <f t="shared" si="1051"/>
        <v>4.7493016460630633E-3</v>
      </c>
      <c r="Y2591" s="3">
        <f>IF(U2591&gt;'Power Curve'!$C$37,0,INDEX(Ci,$W2591,1)*POWER(1-X2591,3)+INDEX(Ci,$W2591,2)*3*X2591*POWER(1-X2591,2)+INDEX(Ci,$W2591,3)*3*POWER(X2591,2)*(1-X2591)+INDEX(Ci,$W2591,4)*POWER(X2591,3))</f>
        <v>1199.7718515088357</v>
      </c>
      <c r="Z2591" s="3">
        <f t="shared" si="1052"/>
        <v>1206.4118828389355</v>
      </c>
      <c r="AA2591" s="3">
        <f t="shared" si="1053"/>
        <v>1374.6500396728541</v>
      </c>
      <c r="AB2591" s="3">
        <f t="shared" si="1062"/>
        <v>-168.23815683391854</v>
      </c>
      <c r="AC2591" s="3">
        <f t="shared" si="1063"/>
        <v>168.23815683391854</v>
      </c>
      <c r="AE2591" s="34">
        <f t="shared" si="1054"/>
        <v>9</v>
      </c>
      <c r="AF2591" s="73" t="b">
        <f>COUNTIF('Power Curve'!$D$2:$D$31,AE2591)&gt;0</f>
        <v>1</v>
      </c>
      <c r="AG2591" s="73" t="b">
        <f t="shared" si="1055"/>
        <v>0</v>
      </c>
      <c r="AH2591" s="73" t="b">
        <f t="shared" si="1064"/>
        <v>1</v>
      </c>
      <c r="AI2591" s="34" t="str">
        <f t="shared" si="1056"/>
        <v>Outer</v>
      </c>
      <c r="AJ2591" s="35" t="str">
        <f t="shared" si="1065"/>
        <v>0.7-0.8</v>
      </c>
      <c r="AK2591" s="36" t="str">
        <f t="shared" si="1057"/>
        <v>10-11</v>
      </c>
      <c r="AL2591" s="36" t="str">
        <f t="shared" si="1058"/>
        <v>Mar</v>
      </c>
      <c r="AM2591" s="35" t="str">
        <f t="shared" si="1059"/>
        <v>285-295</v>
      </c>
      <c r="AN2591" s="36" t="str">
        <f t="shared" si="1060"/>
        <v>Inner-TI</v>
      </c>
    </row>
    <row r="2592" spans="5:40" x14ac:dyDescent="0.3">
      <c r="E2592" s="12">
        <v>40993.430555555555</v>
      </c>
      <c r="F2592" s="16">
        <v>8.84</v>
      </c>
      <c r="G2592" s="16">
        <v>912.33998489379928</v>
      </c>
      <c r="H2592" s="29">
        <v>1.2106438643423372</v>
      </c>
      <c r="I2592" s="26">
        <v>299</v>
      </c>
      <c r="J2592" s="30">
        <v>0.16968325791855204</v>
      </c>
      <c r="K2592" s="31">
        <v>8.0964677817336253E-2</v>
      </c>
      <c r="L2592" s="111">
        <f t="shared" si="1040"/>
        <v>0.70000000000000007</v>
      </c>
      <c r="M2592" s="112">
        <f t="shared" si="1041"/>
        <v>0.17</v>
      </c>
      <c r="N2592" s="112" t="b">
        <f t="shared" si="1042"/>
        <v>1</v>
      </c>
      <c r="O2592" s="112" t="b">
        <f t="shared" si="1043"/>
        <v>1</v>
      </c>
      <c r="P2592" s="113">
        <f t="shared" si="1044"/>
        <v>7.0000000000000009</v>
      </c>
      <c r="Q2592" s="113">
        <f t="shared" si="1045"/>
        <v>9</v>
      </c>
      <c r="R2592" s="114" t="str">
        <f t="shared" si="1061"/>
        <v>0.7-0.17</v>
      </c>
      <c r="S2592" s="127">
        <f t="shared" si="1046"/>
        <v>2.7711055118690941E-2</v>
      </c>
      <c r="T2592" s="112" t="b">
        <f t="shared" si="1047"/>
        <v>1</v>
      </c>
      <c r="U2592" s="22">
        <f t="shared" si="1048"/>
        <v>8.8053313603446721</v>
      </c>
      <c r="V2592" s="22">
        <f t="shared" si="1049"/>
        <v>0.71894232253991797</v>
      </c>
      <c r="W2592" s="81">
        <f t="shared" si="1050"/>
        <v>9</v>
      </c>
      <c r="X2592" s="22">
        <f t="shared" si="1051"/>
        <v>0.79628587242044835</v>
      </c>
      <c r="Y2592" s="3">
        <f>IF(U2592&gt;'Power Curve'!$C$37,0,INDEX(Ci,$W2592,1)*POWER(1-X2592,3)+INDEX(Ci,$W2592,2)*3*X2592*POWER(1-X2592,2)+INDEX(Ci,$W2592,3)*3*POWER(X2592,2)*(1-X2592)+INDEX(Ci,$W2592,4)*POWER(X2592,3))</f>
        <v>1131.5196070761322</v>
      </c>
      <c r="Z2592" s="3">
        <f t="shared" si="1052"/>
        <v>1162.8752092756984</v>
      </c>
      <c r="AA2592" s="3">
        <f t="shared" si="1053"/>
        <v>912.33998489379928</v>
      </c>
      <c r="AB2592" s="3">
        <f t="shared" si="1062"/>
        <v>250.53522438189907</v>
      </c>
      <c r="AC2592" s="3">
        <f t="shared" si="1063"/>
        <v>250.53522438189907</v>
      </c>
      <c r="AE2592" s="34">
        <f t="shared" si="1054"/>
        <v>9</v>
      </c>
      <c r="AF2592" s="73" t="b">
        <f>COUNTIF('Power Curve'!$D$2:$D$31,AE2592)&gt;0</f>
        <v>1</v>
      </c>
      <c r="AG2592" s="73" t="b">
        <f t="shared" si="1055"/>
        <v>0</v>
      </c>
      <c r="AH2592" s="73" t="b">
        <f t="shared" si="1064"/>
        <v>1</v>
      </c>
      <c r="AI2592" s="34" t="str">
        <f t="shared" si="1056"/>
        <v>Outer</v>
      </c>
      <c r="AJ2592" s="35" t="str">
        <f t="shared" si="1065"/>
        <v>0.7-0.8</v>
      </c>
      <c r="AK2592" s="36" t="str">
        <f t="shared" si="1057"/>
        <v>10-11</v>
      </c>
      <c r="AL2592" s="36" t="str">
        <f t="shared" si="1058"/>
        <v>Mar</v>
      </c>
      <c r="AM2592" s="35" t="str">
        <f t="shared" si="1059"/>
        <v>295-305</v>
      </c>
      <c r="AN2592" s="36" t="str">
        <f t="shared" si="1060"/>
        <v>HWS-HTI</v>
      </c>
    </row>
    <row r="2593" spans="5:40" x14ac:dyDescent="0.3">
      <c r="E2593" s="12">
        <v>40993.4375</v>
      </c>
      <c r="F2593" s="16">
        <v>9.67</v>
      </c>
      <c r="G2593" s="16">
        <v>1709.069946289063</v>
      </c>
      <c r="H2593" s="29">
        <v>1.2102891099121595</v>
      </c>
      <c r="I2593" s="26">
        <v>301.10000000000002</v>
      </c>
      <c r="J2593" s="30">
        <v>0.14064115822130302</v>
      </c>
      <c r="K2593" s="31">
        <v>6.6787400036512248E-2</v>
      </c>
      <c r="L2593" s="111">
        <f t="shared" si="1040"/>
        <v>0.8</v>
      </c>
      <c r="M2593" s="112">
        <f t="shared" si="1041"/>
        <v>0.14000000000000001</v>
      </c>
      <c r="N2593" s="112" t="b">
        <f t="shared" si="1042"/>
        <v>1</v>
      </c>
      <c r="O2593" s="112" t="b">
        <f t="shared" si="1043"/>
        <v>1</v>
      </c>
      <c r="P2593" s="113">
        <f t="shared" si="1044"/>
        <v>8</v>
      </c>
      <c r="Q2593" s="113">
        <f t="shared" si="1045"/>
        <v>12</v>
      </c>
      <c r="R2593" s="114" t="str">
        <f t="shared" si="1061"/>
        <v>0.8-0.14</v>
      </c>
      <c r="S2593" s="127">
        <f t="shared" si="1046"/>
        <v>-7.2881878221121429E-3</v>
      </c>
      <c r="T2593" s="112" t="b">
        <f t="shared" si="1047"/>
        <v>1</v>
      </c>
      <c r="U2593" s="22">
        <f t="shared" si="1048"/>
        <v>9.6311353535578395</v>
      </c>
      <c r="V2593" s="22">
        <f t="shared" si="1049"/>
        <v>0.84657299173601541</v>
      </c>
      <c r="W2593" s="81">
        <f t="shared" si="1050"/>
        <v>10</v>
      </c>
      <c r="X2593" s="22">
        <f t="shared" si="1051"/>
        <v>0.661143375439465</v>
      </c>
      <c r="Y2593" s="3">
        <f>IF(U2593&gt;'Power Curve'!$C$37,0,INDEX(Ci,$W2593,1)*POWER(1-X2593,3)+INDEX(Ci,$W2593,2)*3*X2593*POWER(1-X2593,2)+INDEX(Ci,$W2593,3)*3*POWER(X2593,2)*(1-X2593)+INDEX(Ci,$W2593,4)*POWER(X2593,3))</f>
        <v>1416.6802640294345</v>
      </c>
      <c r="Z2593" s="3">
        <f t="shared" si="1052"/>
        <v>1406.3552321813086</v>
      </c>
      <c r="AA2593" s="3">
        <f t="shared" si="1053"/>
        <v>1709.069946289063</v>
      </c>
      <c r="AB2593" s="3">
        <f t="shared" si="1062"/>
        <v>-302.71471410775439</v>
      </c>
      <c r="AC2593" s="3">
        <f t="shared" si="1063"/>
        <v>302.71471410775439</v>
      </c>
      <c r="AE2593" s="34">
        <f t="shared" si="1054"/>
        <v>10</v>
      </c>
      <c r="AF2593" s="73" t="b">
        <f>COUNTIF('Power Curve'!$D$2:$D$31,AE2593)&gt;0</f>
        <v>1</v>
      </c>
      <c r="AG2593" s="73" t="b">
        <f t="shared" si="1055"/>
        <v>0</v>
      </c>
      <c r="AH2593" s="73" t="b">
        <f t="shared" si="1064"/>
        <v>1</v>
      </c>
      <c r="AI2593" s="34" t="str">
        <f t="shared" si="1056"/>
        <v>Outer</v>
      </c>
      <c r="AJ2593" s="35" t="str">
        <f t="shared" si="1065"/>
        <v>0.8-0.9</v>
      </c>
      <c r="AK2593" s="36" t="str">
        <f t="shared" si="1057"/>
        <v>10-11</v>
      </c>
      <c r="AL2593" s="36" t="str">
        <f t="shared" si="1058"/>
        <v>Mar</v>
      </c>
      <c r="AM2593" s="35" t="str">
        <f t="shared" si="1059"/>
        <v>295-305</v>
      </c>
      <c r="AN2593" s="36" t="str">
        <f t="shared" si="1060"/>
        <v>HWS-HTI</v>
      </c>
    </row>
    <row r="2594" spans="5:40" x14ac:dyDescent="0.3">
      <c r="E2594" s="12">
        <v>40993.444444444445</v>
      </c>
      <c r="F2594" s="16">
        <v>10.29</v>
      </c>
      <c r="G2594" s="16">
        <v>1610.669998168943</v>
      </c>
      <c r="H2594" s="29">
        <v>1.2106438643423372</v>
      </c>
      <c r="I2594" s="26">
        <v>299.89999999999998</v>
      </c>
      <c r="J2594" s="30">
        <v>0.12244897959183675</v>
      </c>
      <c r="K2594" s="31">
        <v>0.13851895380133031</v>
      </c>
      <c r="L2594" s="111">
        <f t="shared" si="1040"/>
        <v>0.9</v>
      </c>
      <c r="M2594" s="112">
        <f t="shared" si="1041"/>
        <v>0.12</v>
      </c>
      <c r="N2594" s="112" t="b">
        <f t="shared" si="1042"/>
        <v>1</v>
      </c>
      <c r="O2594" s="112" t="b">
        <f t="shared" si="1043"/>
        <v>1</v>
      </c>
      <c r="P2594" s="113">
        <f t="shared" si="1044"/>
        <v>9</v>
      </c>
      <c r="Q2594" s="113">
        <f t="shared" si="1045"/>
        <v>14</v>
      </c>
      <c r="R2594" s="114" t="str">
        <f t="shared" si="1061"/>
        <v>0.9-0.12</v>
      </c>
      <c r="S2594" s="127">
        <f t="shared" si="1046"/>
        <v>-6.8685837526370197E-3</v>
      </c>
      <c r="T2594" s="112" t="b">
        <f t="shared" si="1047"/>
        <v>1</v>
      </c>
      <c r="U2594" s="22">
        <f t="shared" si="1048"/>
        <v>10.249644762211162</v>
      </c>
      <c r="V2594" s="22">
        <f t="shared" si="1049"/>
        <v>0.9421656146577706</v>
      </c>
      <c r="W2594" s="81">
        <f t="shared" si="1050"/>
        <v>11</v>
      </c>
      <c r="X2594" s="22">
        <f t="shared" si="1051"/>
        <v>0.29087620397921626</v>
      </c>
      <c r="Y2594" s="3">
        <f>IF(U2594&gt;'Power Curve'!$C$37,0,INDEX(Ci,$W2594,1)*POWER(1-X2594,3)+INDEX(Ci,$W2594,2)*3*X2594*POWER(1-X2594,2)+INDEX(Ci,$W2594,3)*3*POWER(X2594,2)*(1-X2594)+INDEX(Ci,$W2594,4)*POWER(X2594,3))</f>
        <v>1604.2125921855902</v>
      </c>
      <c r="Z2594" s="3">
        <f t="shared" si="1052"/>
        <v>1593.1939236391286</v>
      </c>
      <c r="AA2594" s="3">
        <f t="shared" si="1053"/>
        <v>1610.669998168943</v>
      </c>
      <c r="AB2594" s="3">
        <f t="shared" si="1062"/>
        <v>-17.476074529814468</v>
      </c>
      <c r="AC2594" s="3">
        <f t="shared" si="1063"/>
        <v>17.476074529814468</v>
      </c>
      <c r="AE2594" s="34">
        <f t="shared" si="1054"/>
        <v>10</v>
      </c>
      <c r="AF2594" s="73" t="b">
        <f>COUNTIF('Power Curve'!$D$2:$D$31,AE2594)&gt;0</f>
        <v>1</v>
      </c>
      <c r="AG2594" s="73" t="b">
        <f t="shared" si="1055"/>
        <v>0</v>
      </c>
      <c r="AH2594" s="73" t="b">
        <f t="shared" si="1064"/>
        <v>1</v>
      </c>
      <c r="AI2594" s="34" t="str">
        <f t="shared" si="1056"/>
        <v>Inner</v>
      </c>
      <c r="AJ2594" s="35" t="str">
        <f t="shared" si="1065"/>
        <v>0.9-1.0</v>
      </c>
      <c r="AK2594" s="36" t="str">
        <f t="shared" si="1057"/>
        <v>10-11</v>
      </c>
      <c r="AL2594" s="36" t="str">
        <f t="shared" si="1058"/>
        <v>Mar</v>
      </c>
      <c r="AM2594" s="35" t="str">
        <f t="shared" si="1059"/>
        <v>295-305</v>
      </c>
      <c r="AN2594" s="36" t="str">
        <f t="shared" si="1060"/>
        <v>Inner-TI</v>
      </c>
    </row>
    <row r="2595" spans="5:40" x14ac:dyDescent="0.3">
      <c r="E2595" s="12">
        <v>40993.451388888891</v>
      </c>
      <c r="F2595" s="16">
        <v>7.89</v>
      </c>
      <c r="G2595" s="16">
        <v>1091.8800201416016</v>
      </c>
      <c r="H2595" s="29">
        <v>1.2107411543422457</v>
      </c>
      <c r="I2595" s="26">
        <v>302.10000000000002</v>
      </c>
      <c r="J2595" s="30">
        <v>0.155893536121673</v>
      </c>
      <c r="K2595" s="31">
        <v>7.56975213173912E-2</v>
      </c>
      <c r="L2595" s="111">
        <f t="shared" si="1040"/>
        <v>0.6</v>
      </c>
      <c r="M2595" s="112">
        <f t="shared" si="1041"/>
        <v>0.16</v>
      </c>
      <c r="N2595" s="112" t="b">
        <f t="shared" si="1042"/>
        <v>1</v>
      </c>
      <c r="O2595" s="112" t="b">
        <f t="shared" si="1043"/>
        <v>1</v>
      </c>
      <c r="P2595" s="113">
        <f t="shared" si="1044"/>
        <v>6</v>
      </c>
      <c r="Q2595" s="113">
        <f t="shared" si="1045"/>
        <v>10</v>
      </c>
      <c r="R2595" s="114" t="str">
        <f t="shared" si="1061"/>
        <v>0.6-0.16</v>
      </c>
      <c r="S2595" s="127">
        <f t="shared" si="1046"/>
        <v>2.2867532805969572E-2</v>
      </c>
      <c r="T2595" s="112" t="b">
        <f t="shared" si="1047"/>
        <v>1</v>
      </c>
      <c r="U2595" s="22">
        <f t="shared" si="1048"/>
        <v>7.8592675806264793</v>
      </c>
      <c r="V2595" s="22">
        <f t="shared" si="1049"/>
        <v>0.57272511567246043</v>
      </c>
      <c r="W2595" s="81">
        <f t="shared" si="1050"/>
        <v>8</v>
      </c>
      <c r="X2595" s="22">
        <f t="shared" si="1051"/>
        <v>0.84961348141069482</v>
      </c>
      <c r="Y2595" s="3">
        <f>IF(U2595&gt;'Power Curve'!$C$37,0,INDEX(Ci,$W2595,1)*POWER(1-X2595,3)+INDEX(Ci,$W2595,2)*3*X2595*POWER(1-X2595,2)+INDEX(Ci,$W2595,3)*3*POWER(X2595,2)*(1-X2595)+INDEX(Ci,$W2595,4)*POWER(X2595,3))</f>
        <v>836.29684542676318</v>
      </c>
      <c r="Z2595" s="3">
        <f t="shared" si="1052"/>
        <v>855.42089097508858</v>
      </c>
      <c r="AA2595" s="3">
        <f t="shared" si="1053"/>
        <v>1091.8800201416016</v>
      </c>
      <c r="AB2595" s="3">
        <f t="shared" si="1062"/>
        <v>-236.45912916651298</v>
      </c>
      <c r="AC2595" s="3">
        <f t="shared" si="1063"/>
        <v>236.45912916651298</v>
      </c>
      <c r="AE2595" s="34">
        <f t="shared" si="1054"/>
        <v>8</v>
      </c>
      <c r="AF2595" s="73" t="b">
        <f>COUNTIF('Power Curve'!$D$2:$D$31,AE2595)&gt;0</f>
        <v>1</v>
      </c>
      <c r="AG2595" s="73" t="b">
        <f t="shared" si="1055"/>
        <v>0</v>
      </c>
      <c r="AH2595" s="73" t="b">
        <f t="shared" si="1064"/>
        <v>1</v>
      </c>
      <c r="AI2595" s="34" t="str">
        <f t="shared" si="1056"/>
        <v>Outer</v>
      </c>
      <c r="AJ2595" s="35" t="str">
        <f t="shared" si="1065"/>
        <v>0.5-0.6</v>
      </c>
      <c r="AK2595" s="36" t="str">
        <f t="shared" si="1057"/>
        <v>10-11</v>
      </c>
      <c r="AL2595" s="36" t="str">
        <f t="shared" si="1058"/>
        <v>Mar</v>
      </c>
      <c r="AM2595" s="35" t="str">
        <f t="shared" si="1059"/>
        <v>295-305</v>
      </c>
      <c r="AN2595" s="36" t="str">
        <f t="shared" si="1060"/>
        <v>HWS-HTI</v>
      </c>
    </row>
    <row r="2596" spans="5:40" x14ac:dyDescent="0.3">
      <c r="E2596" s="12">
        <v>40993.458333333336</v>
      </c>
      <c r="F2596" s="16">
        <v>8.01</v>
      </c>
      <c r="G2596" s="16">
        <v>1345.289993286138</v>
      </c>
      <c r="H2596" s="29">
        <v>1.2107855087329797</v>
      </c>
      <c r="I2596" s="26">
        <v>305.8</v>
      </c>
      <c r="J2596" s="30">
        <v>0.16853932584269665</v>
      </c>
      <c r="K2596" s="31">
        <v>0.10178412477419083</v>
      </c>
      <c r="L2596" s="111">
        <f t="shared" si="1040"/>
        <v>0.6</v>
      </c>
      <c r="M2596" s="112">
        <f t="shared" si="1041"/>
        <v>0.17</v>
      </c>
      <c r="N2596" s="112" t="b">
        <f t="shared" si="1042"/>
        <v>1</v>
      </c>
      <c r="O2596" s="112" t="b">
        <f t="shared" si="1043"/>
        <v>1</v>
      </c>
      <c r="P2596" s="113">
        <f t="shared" si="1044"/>
        <v>6</v>
      </c>
      <c r="Q2596" s="113">
        <f t="shared" si="1045"/>
        <v>9</v>
      </c>
      <c r="R2596" s="114" t="str">
        <f t="shared" si="1061"/>
        <v>0.6-0.17</v>
      </c>
      <c r="S2596" s="127">
        <f t="shared" si="1046"/>
        <v>1.9645999686223482E-2</v>
      </c>
      <c r="T2596" s="112" t="b">
        <f t="shared" si="1047"/>
        <v>1</v>
      </c>
      <c r="U2596" s="22">
        <f t="shared" si="1048"/>
        <v>7.9788975982208585</v>
      </c>
      <c r="V2596" s="22">
        <f t="shared" si="1049"/>
        <v>0.59121432052856993</v>
      </c>
      <c r="W2596" s="81">
        <f t="shared" si="1050"/>
        <v>8</v>
      </c>
      <c r="X2596" s="22">
        <f t="shared" si="1051"/>
        <v>0.97001884070419753</v>
      </c>
      <c r="Y2596" s="3">
        <f>IF(U2596&gt;'Power Curve'!$C$37,0,INDEX(Ci,$W2596,1)*POWER(1-X2596,3)+INDEX(Ci,$W2596,2)*3*X2596*POWER(1-X2596,2)+INDEX(Ci,$W2596,3)*3*POWER(X2596,2)*(1-X2596)+INDEX(Ci,$W2596,4)*POWER(X2596,3))</f>
        <v>871.85030962272833</v>
      </c>
      <c r="Z2596" s="3">
        <f t="shared" si="1052"/>
        <v>888.97868053201034</v>
      </c>
      <c r="AA2596" s="3">
        <f t="shared" si="1053"/>
        <v>1345.289993286138</v>
      </c>
      <c r="AB2596" s="3">
        <f t="shared" si="1062"/>
        <v>-456.3113127541277</v>
      </c>
      <c r="AC2596" s="3">
        <f t="shared" si="1063"/>
        <v>456.3113127541277</v>
      </c>
      <c r="AE2596" s="34">
        <f t="shared" si="1054"/>
        <v>8</v>
      </c>
      <c r="AF2596" s="73" t="b">
        <f>COUNTIF('Power Curve'!$D$2:$D$31,AE2596)&gt;0</f>
        <v>1</v>
      </c>
      <c r="AG2596" s="73" t="b">
        <f t="shared" si="1055"/>
        <v>0</v>
      </c>
      <c r="AH2596" s="73" t="b">
        <f t="shared" si="1064"/>
        <v>1</v>
      </c>
      <c r="AI2596" s="34" t="str">
        <f t="shared" si="1056"/>
        <v>Outer</v>
      </c>
      <c r="AJ2596" s="35" t="str">
        <f t="shared" si="1065"/>
        <v>0.5-0.6</v>
      </c>
      <c r="AK2596" s="36" t="str">
        <f t="shared" si="1057"/>
        <v>11-12</v>
      </c>
      <c r="AL2596" s="36" t="str">
        <f t="shared" si="1058"/>
        <v>Mar</v>
      </c>
      <c r="AM2596" s="35" t="str">
        <f t="shared" si="1059"/>
        <v>305-315</v>
      </c>
      <c r="AN2596" s="36" t="str">
        <f t="shared" si="1060"/>
        <v>HWS-HTI</v>
      </c>
    </row>
    <row r="2597" spans="5:40" x14ac:dyDescent="0.3">
      <c r="E2597" s="12">
        <v>40993.465277777781</v>
      </c>
      <c r="F2597" s="16">
        <v>7.43</v>
      </c>
      <c r="G2597" s="16">
        <v>793.54001426696823</v>
      </c>
      <c r="H2597" s="29">
        <v>1.210874227198351</v>
      </c>
      <c r="I2597" s="26">
        <v>305.39999999999998</v>
      </c>
      <c r="J2597" s="30">
        <v>0.16689098250336473</v>
      </c>
      <c r="K2597" s="31">
        <v>0.11032186311893559</v>
      </c>
      <c r="L2597" s="111">
        <f t="shared" si="1040"/>
        <v>0.5</v>
      </c>
      <c r="M2597" s="112">
        <f t="shared" si="1041"/>
        <v>0.17</v>
      </c>
      <c r="N2597" s="112" t="b">
        <f t="shared" si="1042"/>
        <v>1</v>
      </c>
      <c r="O2597" s="112" t="b">
        <f t="shared" si="1043"/>
        <v>1</v>
      </c>
      <c r="P2597" s="113">
        <f t="shared" si="1044"/>
        <v>5</v>
      </c>
      <c r="Q2597" s="113">
        <f t="shared" si="1045"/>
        <v>9</v>
      </c>
      <c r="R2597" s="114" t="str">
        <f t="shared" si="1061"/>
        <v>0.5-0.17</v>
      </c>
      <c r="S2597" s="127">
        <f t="shared" si="1046"/>
        <v>4.3193780293402706E-2</v>
      </c>
      <c r="T2597" s="112" t="b">
        <f t="shared" si="1047"/>
        <v>1</v>
      </c>
      <c r="U2597" s="22">
        <f t="shared" si="1048"/>
        <v>7.4013304721254052</v>
      </c>
      <c r="V2597" s="22">
        <f t="shared" si="1049"/>
        <v>0.50194945935684498</v>
      </c>
      <c r="W2597" s="81">
        <f t="shared" si="1050"/>
        <v>8</v>
      </c>
      <c r="X2597" s="22">
        <f t="shared" si="1051"/>
        <v>0.38870840765360287</v>
      </c>
      <c r="Y2597" s="3">
        <f>IF(U2597&gt;'Power Curve'!$C$37,0,INDEX(Ci,$W2597,1)*POWER(1-X2597,3)+INDEX(Ci,$W2597,2)*3*X2597*POWER(1-X2597,2)+INDEX(Ci,$W2597,3)*3*POWER(X2597,2)*(1-X2597)+INDEX(Ci,$W2597,4)*POWER(X2597,3))</f>
        <v>704.09117627354931</v>
      </c>
      <c r="Z2597" s="3">
        <f t="shared" si="1052"/>
        <v>734.50353584803258</v>
      </c>
      <c r="AA2597" s="3">
        <f t="shared" si="1053"/>
        <v>793.54001426696823</v>
      </c>
      <c r="AB2597" s="3">
        <f t="shared" si="1062"/>
        <v>-59.036478418935644</v>
      </c>
      <c r="AC2597" s="3">
        <f t="shared" si="1063"/>
        <v>59.036478418935644</v>
      </c>
      <c r="AE2597" s="34">
        <f t="shared" si="1054"/>
        <v>7</v>
      </c>
      <c r="AF2597" s="73" t="b">
        <f>COUNTIF('Power Curve'!$D$2:$D$31,AE2597)&gt;0</f>
        <v>1</v>
      </c>
      <c r="AG2597" s="73" t="b">
        <f t="shared" si="1055"/>
        <v>0</v>
      </c>
      <c r="AH2597" s="73" t="b">
        <f t="shared" si="1064"/>
        <v>1</v>
      </c>
      <c r="AI2597" s="34" t="str">
        <f t="shared" si="1056"/>
        <v>Outer</v>
      </c>
      <c r="AJ2597" s="35" t="str">
        <f t="shared" si="1065"/>
        <v>0.5-0.6</v>
      </c>
      <c r="AK2597" s="36" t="str">
        <f t="shared" si="1057"/>
        <v>11-12</v>
      </c>
      <c r="AL2597" s="36" t="str">
        <f t="shared" si="1058"/>
        <v>Mar</v>
      </c>
      <c r="AM2597" s="35" t="str">
        <f t="shared" si="1059"/>
        <v>305-315</v>
      </c>
      <c r="AN2597" s="36" t="str">
        <f t="shared" si="1060"/>
        <v>HWS-HTI</v>
      </c>
    </row>
    <row r="2598" spans="5:40" x14ac:dyDescent="0.3">
      <c r="E2598" s="12">
        <v>40993.472222222219</v>
      </c>
      <c r="F2598" s="16">
        <v>9.06</v>
      </c>
      <c r="G2598" s="16">
        <v>1094.3800125122068</v>
      </c>
      <c r="H2598" s="29">
        <v>1.2109629586660964</v>
      </c>
      <c r="I2598" s="26">
        <v>308.3</v>
      </c>
      <c r="J2598" s="30">
        <v>0.16225165562913907</v>
      </c>
      <c r="K2598" s="31">
        <v>0.11983310176575568</v>
      </c>
      <c r="L2598" s="111">
        <f t="shared" si="1040"/>
        <v>0.8</v>
      </c>
      <c r="M2598" s="112">
        <f t="shared" si="1041"/>
        <v>0.16</v>
      </c>
      <c r="N2598" s="112" t="b">
        <f t="shared" si="1042"/>
        <v>1</v>
      </c>
      <c r="O2598" s="112" t="b">
        <f t="shared" si="1043"/>
        <v>1</v>
      </c>
      <c r="P2598" s="113">
        <f t="shared" si="1044"/>
        <v>8</v>
      </c>
      <c r="Q2598" s="113">
        <f t="shared" si="1045"/>
        <v>10</v>
      </c>
      <c r="R2598" s="114" t="str">
        <f t="shared" si="1061"/>
        <v>0.8-0.16</v>
      </c>
      <c r="S2598" s="127">
        <f t="shared" si="1046"/>
        <v>7.9686427528676083E-3</v>
      </c>
      <c r="T2598" s="112" t="b">
        <f t="shared" si="1047"/>
        <v>1</v>
      </c>
      <c r="U2598" s="22">
        <f t="shared" si="1048"/>
        <v>9.0252613684478877</v>
      </c>
      <c r="V2598" s="22">
        <f t="shared" si="1049"/>
        <v>0.75293321425418314</v>
      </c>
      <c r="W2598" s="81">
        <f t="shared" si="1050"/>
        <v>10</v>
      </c>
      <c r="X2598" s="22">
        <f t="shared" si="1051"/>
        <v>1.7138591535796999E-2</v>
      </c>
      <c r="Y2598" s="3">
        <f>IF(U2598&gt;'Power Curve'!$C$37,0,INDEX(Ci,$W2598,1)*POWER(1-X2598,3)+INDEX(Ci,$W2598,2)*3*X2598*POWER(1-X2598,2)+INDEX(Ci,$W2598,3)*3*POWER(X2598,2)*(1-X2598)+INDEX(Ci,$W2598,4)*POWER(X2598,3))</f>
        <v>1203.6236056682403</v>
      </c>
      <c r="Z2598" s="3">
        <f t="shared" si="1052"/>
        <v>1213.2148521907288</v>
      </c>
      <c r="AA2598" s="3">
        <f t="shared" si="1053"/>
        <v>1094.3800125122068</v>
      </c>
      <c r="AB2598" s="3">
        <f t="shared" si="1062"/>
        <v>118.83483967852203</v>
      </c>
      <c r="AC2598" s="3">
        <f t="shared" si="1063"/>
        <v>118.83483967852203</v>
      </c>
      <c r="AE2598" s="34">
        <f t="shared" si="1054"/>
        <v>9</v>
      </c>
      <c r="AF2598" s="73" t="b">
        <f>COUNTIF('Power Curve'!$D$2:$D$31,AE2598)&gt;0</f>
        <v>1</v>
      </c>
      <c r="AG2598" s="73" t="b">
        <f t="shared" si="1055"/>
        <v>0</v>
      </c>
      <c r="AH2598" s="73" t="b">
        <f t="shared" si="1064"/>
        <v>1</v>
      </c>
      <c r="AI2598" s="34" t="str">
        <f t="shared" si="1056"/>
        <v>Outer</v>
      </c>
      <c r="AJ2598" s="35" t="str">
        <f t="shared" si="1065"/>
        <v>0.7-0.8</v>
      </c>
      <c r="AK2598" s="36" t="str">
        <f t="shared" si="1057"/>
        <v>11-12</v>
      </c>
      <c r="AL2598" s="36" t="str">
        <f t="shared" si="1058"/>
        <v>Mar</v>
      </c>
      <c r="AM2598" s="35" t="str">
        <f t="shared" si="1059"/>
        <v>305-315</v>
      </c>
      <c r="AN2598" s="36" t="str">
        <f t="shared" si="1060"/>
        <v>HWS-HTI</v>
      </c>
    </row>
    <row r="2599" spans="5:40" x14ac:dyDescent="0.3">
      <c r="E2599" s="12">
        <v>40993.479166666664</v>
      </c>
      <c r="F2599" s="16">
        <v>7.79</v>
      </c>
      <c r="G2599" s="16">
        <v>965.78997802734398</v>
      </c>
      <c r="H2599" s="29">
        <v>1.2109271115515439</v>
      </c>
      <c r="I2599" s="26">
        <v>304</v>
      </c>
      <c r="J2599" s="30">
        <v>0.11296534017971759</v>
      </c>
      <c r="K2599" s="31">
        <v>2.9190005370682257E-2</v>
      </c>
      <c r="L2599" s="111">
        <f t="shared" si="1040"/>
        <v>0.6</v>
      </c>
      <c r="M2599" s="112">
        <f t="shared" si="1041"/>
        <v>0.11</v>
      </c>
      <c r="N2599" s="112" t="b">
        <f t="shared" si="1042"/>
        <v>1</v>
      </c>
      <c r="O2599" s="112" t="b">
        <f t="shared" si="1043"/>
        <v>1</v>
      </c>
      <c r="P2599" s="113">
        <f t="shared" si="1044"/>
        <v>6</v>
      </c>
      <c r="Q2599" s="113">
        <f t="shared" si="1045"/>
        <v>15</v>
      </c>
      <c r="R2599" s="114" t="str">
        <f t="shared" si="1061"/>
        <v>0.6-0.11</v>
      </c>
      <c r="S2599" s="127">
        <f t="shared" si="1046"/>
        <v>-1.5111837704289E-2</v>
      </c>
      <c r="T2599" s="112" t="b">
        <f t="shared" si="1047"/>
        <v>1</v>
      </c>
      <c r="U2599" s="22">
        <f t="shared" si="1048"/>
        <v>7.7600543387650305</v>
      </c>
      <c r="V2599" s="22">
        <f t="shared" si="1049"/>
        <v>0.55739138932097942</v>
      </c>
      <c r="W2599" s="81">
        <f t="shared" si="1050"/>
        <v>8</v>
      </c>
      <c r="X2599" s="22">
        <f t="shared" si="1051"/>
        <v>0.74975722231103725</v>
      </c>
      <c r="Y2599" s="3">
        <f>IF(U2599&gt;'Power Curve'!$C$37,0,INDEX(Ci,$W2599,1)*POWER(1-X2599,3)+INDEX(Ci,$W2599,2)*3*X2599*POWER(1-X2599,2)+INDEX(Ci,$W2599,3)*3*POWER(X2599,2)*(1-X2599)+INDEX(Ci,$W2599,4)*POWER(X2599,3))</f>
        <v>807.05788119721024</v>
      </c>
      <c r="Z2599" s="3">
        <f t="shared" si="1052"/>
        <v>794.86175347859057</v>
      </c>
      <c r="AA2599" s="3">
        <f t="shared" si="1053"/>
        <v>965.78997802734398</v>
      </c>
      <c r="AB2599" s="3">
        <f t="shared" si="1062"/>
        <v>-170.92822454875341</v>
      </c>
      <c r="AC2599" s="3">
        <f t="shared" si="1063"/>
        <v>170.92822454875341</v>
      </c>
      <c r="AE2599" s="34">
        <f t="shared" si="1054"/>
        <v>8</v>
      </c>
      <c r="AF2599" s="73" t="b">
        <f>COUNTIF('Power Curve'!$D$2:$D$31,AE2599)&gt;0</f>
        <v>1</v>
      </c>
      <c r="AG2599" s="73" t="b">
        <f t="shared" si="1055"/>
        <v>0</v>
      </c>
      <c r="AH2599" s="73" t="b">
        <f t="shared" si="1064"/>
        <v>1</v>
      </c>
      <c r="AI2599" s="34" t="str">
        <f t="shared" si="1056"/>
        <v>Outer</v>
      </c>
      <c r="AJ2599" s="35" t="str">
        <f t="shared" si="1065"/>
        <v>0.5-0.6</v>
      </c>
      <c r="AK2599" s="36" t="str">
        <f t="shared" si="1057"/>
        <v>11-12</v>
      </c>
      <c r="AL2599" s="36" t="str">
        <f t="shared" si="1058"/>
        <v>Mar</v>
      </c>
      <c r="AM2599" s="35" t="str">
        <f t="shared" si="1059"/>
        <v>295-305</v>
      </c>
      <c r="AN2599" s="36" t="str">
        <f t="shared" si="1060"/>
        <v>Inner-TI</v>
      </c>
    </row>
    <row r="2600" spans="5:40" x14ac:dyDescent="0.3">
      <c r="E2600" s="12">
        <v>40993.486111111109</v>
      </c>
      <c r="F2600" s="16">
        <v>8.65</v>
      </c>
      <c r="G2600" s="16">
        <v>1254.509948730474</v>
      </c>
      <c r="H2600" s="29">
        <v>1.210874227198351</v>
      </c>
      <c r="I2600" s="26">
        <v>295.2</v>
      </c>
      <c r="J2600" s="30">
        <v>0.12369942196531793</v>
      </c>
      <c r="K2600" s="31">
        <v>0.10054436972455884</v>
      </c>
      <c r="L2600" s="111">
        <f t="shared" si="1040"/>
        <v>0.70000000000000007</v>
      </c>
      <c r="M2600" s="112">
        <f t="shared" si="1041"/>
        <v>0.12</v>
      </c>
      <c r="N2600" s="112" t="b">
        <f t="shared" si="1042"/>
        <v>1</v>
      </c>
      <c r="O2600" s="112" t="b">
        <f t="shared" si="1043"/>
        <v>1</v>
      </c>
      <c r="P2600" s="113">
        <f t="shared" si="1044"/>
        <v>7.0000000000000009</v>
      </c>
      <c r="Q2600" s="113">
        <f t="shared" si="1045"/>
        <v>14</v>
      </c>
      <c r="R2600" s="114" t="str">
        <f t="shared" si="1061"/>
        <v>0.7-0.12</v>
      </c>
      <c r="S2600" s="127">
        <f t="shared" si="1046"/>
        <v>7.9909258919463686E-3</v>
      </c>
      <c r="T2600" s="112" t="b">
        <f t="shared" si="1047"/>
        <v>1</v>
      </c>
      <c r="U2600" s="22">
        <f t="shared" si="1048"/>
        <v>8.616622958800102</v>
      </c>
      <c r="V2600" s="22">
        <f t="shared" si="1049"/>
        <v>0.68977683076462915</v>
      </c>
      <c r="W2600" s="81">
        <f t="shared" si="1050"/>
        <v>9</v>
      </c>
      <c r="X2600" s="22">
        <f t="shared" si="1051"/>
        <v>0.60766269792803917</v>
      </c>
      <c r="Y2600" s="3">
        <f>IF(U2600&gt;'Power Curve'!$C$37,0,INDEX(Ci,$W2600,1)*POWER(1-X2600,3)+INDEX(Ci,$W2600,2)*3*X2600*POWER(1-X2600,2)+INDEX(Ci,$W2600,3)*3*POWER(X2600,2)*(1-X2600)+INDEX(Ci,$W2600,4)*POWER(X2600,3))</f>
        <v>1070.3136093922349</v>
      </c>
      <c r="Z2600" s="3">
        <f t="shared" si="1052"/>
        <v>1078.8664061260299</v>
      </c>
      <c r="AA2600" s="3">
        <f t="shared" si="1053"/>
        <v>1254.509948730474</v>
      </c>
      <c r="AB2600" s="3">
        <f t="shared" si="1062"/>
        <v>-175.64354260444406</v>
      </c>
      <c r="AC2600" s="3">
        <f t="shared" si="1063"/>
        <v>175.64354260444406</v>
      </c>
      <c r="AE2600" s="34">
        <f t="shared" si="1054"/>
        <v>9</v>
      </c>
      <c r="AF2600" s="73" t="b">
        <f>COUNTIF('Power Curve'!$D$2:$D$31,AE2600)&gt;0</f>
        <v>1</v>
      </c>
      <c r="AG2600" s="73" t="b">
        <f t="shared" si="1055"/>
        <v>0</v>
      </c>
      <c r="AH2600" s="73" t="b">
        <f t="shared" si="1064"/>
        <v>1</v>
      </c>
      <c r="AI2600" s="34" t="str">
        <f t="shared" si="1056"/>
        <v>Inner</v>
      </c>
      <c r="AJ2600" s="35" t="str">
        <f t="shared" si="1065"/>
        <v>0.6-0.7</v>
      </c>
      <c r="AK2600" s="36" t="str">
        <f t="shared" si="1057"/>
        <v>11-12</v>
      </c>
      <c r="AL2600" s="36" t="str">
        <f t="shared" si="1058"/>
        <v>Mar</v>
      </c>
      <c r="AM2600" s="35" t="str">
        <f t="shared" si="1059"/>
        <v>295-305</v>
      </c>
      <c r="AN2600" s="36" t="str">
        <f t="shared" si="1060"/>
        <v>Inner-TI</v>
      </c>
    </row>
    <row r="2601" spans="5:40" x14ac:dyDescent="0.3">
      <c r="E2601" s="12">
        <v>40993.493055555555</v>
      </c>
      <c r="F2601" s="16">
        <v>7.9</v>
      </c>
      <c r="G2601" s="16">
        <v>933.04003143310547</v>
      </c>
      <c r="H2601" s="29">
        <v>1.2104307647390036</v>
      </c>
      <c r="I2601" s="26">
        <v>301.89999999999998</v>
      </c>
      <c r="J2601" s="30">
        <v>0.10253164556962026</v>
      </c>
      <c r="K2601" s="31">
        <v>0.10720869972097953</v>
      </c>
      <c r="L2601" s="111">
        <f t="shared" si="1040"/>
        <v>0.6</v>
      </c>
      <c r="M2601" s="112">
        <f t="shared" si="1041"/>
        <v>9.9999999999999992E-2</v>
      </c>
      <c r="N2601" s="112" t="b">
        <f t="shared" si="1042"/>
        <v>1</v>
      </c>
      <c r="O2601" s="112" t="b">
        <f t="shared" si="1043"/>
        <v>1</v>
      </c>
      <c r="P2601" s="113">
        <f t="shared" si="1044"/>
        <v>6</v>
      </c>
      <c r="Q2601" s="113">
        <f t="shared" si="1045"/>
        <v>16</v>
      </c>
      <c r="R2601" s="114" t="str">
        <f t="shared" si="1061"/>
        <v>0.6-0.1</v>
      </c>
      <c r="S2601" s="127">
        <f t="shared" si="1046"/>
        <v>-7.7910698820127019E-3</v>
      </c>
      <c r="T2601" s="112" t="b">
        <f t="shared" si="1047"/>
        <v>1</v>
      </c>
      <c r="U2601" s="22">
        <f t="shared" si="1048"/>
        <v>7.8685561115665417</v>
      </c>
      <c r="V2601" s="22">
        <f t="shared" si="1049"/>
        <v>0.57416068807156695</v>
      </c>
      <c r="W2601" s="81">
        <f t="shared" si="1050"/>
        <v>8</v>
      </c>
      <c r="X2601" s="22">
        <f t="shared" si="1051"/>
        <v>0.8589622128381118</v>
      </c>
      <c r="Y2601" s="3">
        <f>IF(U2601&gt;'Power Curve'!$C$37,0,INDEX(Ci,$W2601,1)*POWER(1-X2601,3)+INDEX(Ci,$W2601,2)*3*X2601*POWER(1-X2601,2)+INDEX(Ci,$W2601,3)*3*POWER(X2601,2)*(1-X2601)+INDEX(Ci,$W2601,4)*POWER(X2601,3))</f>
        <v>839.04674291475305</v>
      </c>
      <c r="Z2601" s="3">
        <f t="shared" si="1052"/>
        <v>832.5096711064291</v>
      </c>
      <c r="AA2601" s="3">
        <f t="shared" si="1053"/>
        <v>933.04003143310547</v>
      </c>
      <c r="AB2601" s="3">
        <f t="shared" si="1062"/>
        <v>-100.53036032667637</v>
      </c>
      <c r="AC2601" s="3">
        <f t="shared" si="1063"/>
        <v>100.53036032667637</v>
      </c>
      <c r="AE2601" s="34">
        <f t="shared" si="1054"/>
        <v>8</v>
      </c>
      <c r="AF2601" s="73" t="b">
        <f>COUNTIF('Power Curve'!$D$2:$D$31,AE2601)&gt;0</f>
        <v>1</v>
      </c>
      <c r="AG2601" s="73" t="b">
        <f t="shared" si="1055"/>
        <v>0</v>
      </c>
      <c r="AH2601" s="73" t="b">
        <f t="shared" si="1064"/>
        <v>1</v>
      </c>
      <c r="AI2601" s="34" t="str">
        <f t="shared" si="1056"/>
        <v>Inner</v>
      </c>
      <c r="AJ2601" s="35" t="str">
        <f t="shared" si="1065"/>
        <v>0.5-0.6</v>
      </c>
      <c r="AK2601" s="36" t="str">
        <f t="shared" si="1057"/>
        <v>11-12</v>
      </c>
      <c r="AL2601" s="36" t="str">
        <f t="shared" si="1058"/>
        <v>Mar</v>
      </c>
      <c r="AM2601" s="35" t="str">
        <f t="shared" si="1059"/>
        <v>295-305</v>
      </c>
      <c r="AN2601" s="36" t="str">
        <f t="shared" si="1060"/>
        <v>Inner-TI</v>
      </c>
    </row>
    <row r="2602" spans="5:40" x14ac:dyDescent="0.3">
      <c r="E2602" s="12">
        <v>40993.5</v>
      </c>
      <c r="F2602" s="16">
        <v>10.039999999999999</v>
      </c>
      <c r="G2602" s="16">
        <v>1448.9500274658251</v>
      </c>
      <c r="H2602" s="29">
        <v>1.2104750963575293</v>
      </c>
      <c r="I2602" s="26">
        <v>302.39999999999998</v>
      </c>
      <c r="J2602" s="30">
        <v>0.15239043824701196</v>
      </c>
      <c r="K2602" s="31">
        <v>7.7179663574315188E-2</v>
      </c>
      <c r="L2602" s="111">
        <f t="shared" si="1040"/>
        <v>0.9</v>
      </c>
      <c r="M2602" s="112">
        <f t="shared" si="1041"/>
        <v>0.15000000000000002</v>
      </c>
      <c r="N2602" s="112" t="b">
        <f t="shared" si="1042"/>
        <v>1</v>
      </c>
      <c r="O2602" s="112" t="b">
        <f t="shared" si="1043"/>
        <v>1</v>
      </c>
      <c r="P2602" s="113">
        <f t="shared" si="1044"/>
        <v>9</v>
      </c>
      <c r="Q2602" s="113">
        <f t="shared" si="1045"/>
        <v>10.999999999999998</v>
      </c>
      <c r="R2602" s="114" t="str">
        <f t="shared" si="1061"/>
        <v>0.9-0.15</v>
      </c>
      <c r="S2602" s="127">
        <f t="shared" si="1046"/>
        <v>-4.0074750862699677E-3</v>
      </c>
      <c r="T2602" s="112" t="b">
        <f t="shared" si="1047"/>
        <v>1</v>
      </c>
      <c r="U2602" s="22">
        <f t="shared" si="1048"/>
        <v>10.00016048120375</v>
      </c>
      <c r="V2602" s="22">
        <f t="shared" si="1049"/>
        <v>0.90360701479560723</v>
      </c>
      <c r="W2602" s="81">
        <f t="shared" si="1050"/>
        <v>11</v>
      </c>
      <c r="X2602" s="22">
        <f t="shared" si="1051"/>
        <v>4.8750273040023918E-2</v>
      </c>
      <c r="Y2602" s="3">
        <f>IF(U2602&gt;'Power Curve'!$C$37,0,INDEX(Ci,$W2602,1)*POWER(1-X2602,3)+INDEX(Ci,$W2602,2)*3*X2602*POWER(1-X2602,2)+INDEX(Ci,$W2602,3)*3*POWER(X2602,2)*(1-X2602)+INDEX(Ci,$W2602,4)*POWER(X2602,3))</f>
        <v>1533.4365071604909</v>
      </c>
      <c r="Z2602" s="3">
        <f t="shared" si="1052"/>
        <v>1527.2912985616683</v>
      </c>
      <c r="AA2602" s="3">
        <f t="shared" si="1053"/>
        <v>1448.9500274658251</v>
      </c>
      <c r="AB2602" s="3">
        <f t="shared" si="1062"/>
        <v>78.34127109584324</v>
      </c>
      <c r="AC2602" s="3">
        <f t="shared" si="1063"/>
        <v>78.34127109584324</v>
      </c>
      <c r="AE2602" s="34">
        <f t="shared" si="1054"/>
        <v>10</v>
      </c>
      <c r="AF2602" s="73" t="b">
        <f>COUNTIF('Power Curve'!$D$2:$D$31,AE2602)&gt;0</f>
        <v>1</v>
      </c>
      <c r="AG2602" s="73" t="b">
        <f t="shared" si="1055"/>
        <v>0</v>
      </c>
      <c r="AH2602" s="73" t="b">
        <f t="shared" si="1064"/>
        <v>1</v>
      </c>
      <c r="AI2602" s="34" t="str">
        <f t="shared" si="1056"/>
        <v>Outer</v>
      </c>
      <c r="AJ2602" s="35" t="str">
        <f t="shared" si="1065"/>
        <v>0.9-1.0</v>
      </c>
      <c r="AK2602" s="36" t="str">
        <f t="shared" si="1057"/>
        <v>12-13</v>
      </c>
      <c r="AL2602" s="36" t="str">
        <f t="shared" si="1058"/>
        <v>Mar</v>
      </c>
      <c r="AM2602" s="35" t="str">
        <f t="shared" si="1059"/>
        <v>295-305</v>
      </c>
      <c r="AN2602" s="36" t="str">
        <f t="shared" si="1060"/>
        <v>HWS-HTI</v>
      </c>
    </row>
    <row r="2603" spans="5:40" x14ac:dyDescent="0.3">
      <c r="E2603" s="12">
        <v>40993.506944444445</v>
      </c>
      <c r="F2603" s="16">
        <v>9.89</v>
      </c>
      <c r="G2603" s="16">
        <v>844.36997604370163</v>
      </c>
      <c r="H2603" s="29">
        <v>1.2103421112096422</v>
      </c>
      <c r="I2603" s="26">
        <v>308.5</v>
      </c>
      <c r="J2603" s="30">
        <v>0.11830131445904953</v>
      </c>
      <c r="K2603" s="31">
        <v>0.10225320655280086</v>
      </c>
      <c r="L2603" s="111">
        <f t="shared" si="1040"/>
        <v>0.9</v>
      </c>
      <c r="M2603" s="112">
        <f t="shared" si="1041"/>
        <v>0.12</v>
      </c>
      <c r="N2603" s="112" t="b">
        <f t="shared" si="1042"/>
        <v>1</v>
      </c>
      <c r="O2603" s="112" t="b">
        <f t="shared" si="1043"/>
        <v>1</v>
      </c>
      <c r="P2603" s="113">
        <f t="shared" si="1044"/>
        <v>9</v>
      </c>
      <c r="Q2603" s="113">
        <f t="shared" si="1045"/>
        <v>14</v>
      </c>
      <c r="R2603" s="114" t="str">
        <f t="shared" si="1061"/>
        <v>0.9-0.12</v>
      </c>
      <c r="S2603" s="127">
        <f t="shared" si="1046"/>
        <v>-6.8685837526370197E-3</v>
      </c>
      <c r="T2603" s="112" t="b">
        <f t="shared" si="1047"/>
        <v>1</v>
      </c>
      <c r="U2603" s="22">
        <f t="shared" si="1048"/>
        <v>9.850394938868078</v>
      </c>
      <c r="V2603" s="22">
        <f t="shared" si="1049"/>
        <v>0.88046026744646466</v>
      </c>
      <c r="W2603" s="81">
        <f t="shared" si="1050"/>
        <v>10</v>
      </c>
      <c r="X2603" s="22">
        <f t="shared" si="1051"/>
        <v>0.8942021060118015</v>
      </c>
      <c r="Y2603" s="3">
        <f>IF(U2603&gt;'Power Curve'!$C$37,0,INDEX(Ci,$W2603,1)*POWER(1-X2603,3)+INDEX(Ci,$W2603,2)*3*X2603*POWER(1-X2603,2)+INDEX(Ci,$W2603,3)*3*POWER(X2603,2)*(1-X2603)+INDEX(Ci,$W2603,4)*POWER(X2603,3))</f>
        <v>1489.0458480310463</v>
      </c>
      <c r="Z2603" s="3">
        <f t="shared" si="1052"/>
        <v>1478.8182119123287</v>
      </c>
      <c r="AA2603" s="3">
        <f t="shared" si="1053"/>
        <v>844.36997604370163</v>
      </c>
      <c r="AB2603" s="3">
        <f t="shared" si="1062"/>
        <v>634.44823586862708</v>
      </c>
      <c r="AC2603" s="3">
        <f t="shared" si="1063"/>
        <v>634.44823586862708</v>
      </c>
      <c r="AE2603" s="34">
        <f t="shared" si="1054"/>
        <v>10</v>
      </c>
      <c r="AF2603" s="73" t="b">
        <f>COUNTIF('Power Curve'!$D$2:$D$31,AE2603)&gt;0</f>
        <v>1</v>
      </c>
      <c r="AG2603" s="73" t="b">
        <f t="shared" si="1055"/>
        <v>0</v>
      </c>
      <c r="AH2603" s="73" t="b">
        <f t="shared" si="1064"/>
        <v>1</v>
      </c>
      <c r="AI2603" s="34" t="str">
        <f t="shared" si="1056"/>
        <v>Inner</v>
      </c>
      <c r="AJ2603" s="35" t="str">
        <f t="shared" si="1065"/>
        <v>0.8-0.9</v>
      </c>
      <c r="AK2603" s="36" t="str">
        <f t="shared" si="1057"/>
        <v>12-13</v>
      </c>
      <c r="AL2603" s="36" t="str">
        <f t="shared" si="1058"/>
        <v>Mar</v>
      </c>
      <c r="AM2603" s="35" t="str">
        <f t="shared" si="1059"/>
        <v>305-315</v>
      </c>
      <c r="AN2603" s="36" t="str">
        <f t="shared" si="1060"/>
        <v>Inner-TI</v>
      </c>
    </row>
    <row r="2604" spans="5:40" x14ac:dyDescent="0.3">
      <c r="E2604" s="12">
        <v>40993.513888888891</v>
      </c>
      <c r="F2604" s="16">
        <v>9.65</v>
      </c>
      <c r="G2604" s="16">
        <v>1540.210021972656</v>
      </c>
      <c r="H2604" s="29">
        <v>1.2103777790104715</v>
      </c>
      <c r="I2604" s="26">
        <v>302.2</v>
      </c>
      <c r="J2604" s="30">
        <v>0.14196891191709846</v>
      </c>
      <c r="K2604" s="31">
        <v>0.10450882951227115</v>
      </c>
      <c r="L2604" s="111">
        <f t="shared" si="1040"/>
        <v>0.8</v>
      </c>
      <c r="M2604" s="112">
        <f t="shared" si="1041"/>
        <v>0.14000000000000001</v>
      </c>
      <c r="N2604" s="112" t="b">
        <f t="shared" si="1042"/>
        <v>1</v>
      </c>
      <c r="O2604" s="112" t="b">
        <f t="shared" si="1043"/>
        <v>1</v>
      </c>
      <c r="P2604" s="113">
        <f t="shared" si="1044"/>
        <v>8</v>
      </c>
      <c r="Q2604" s="113">
        <f t="shared" si="1045"/>
        <v>12</v>
      </c>
      <c r="R2604" s="114" t="str">
        <f t="shared" si="1061"/>
        <v>0.8-0.14</v>
      </c>
      <c r="S2604" s="127">
        <f t="shared" si="1046"/>
        <v>-7.2881878221121429E-3</v>
      </c>
      <c r="T2604" s="112" t="b">
        <f t="shared" si="1047"/>
        <v>1</v>
      </c>
      <c r="U2604" s="22">
        <f t="shared" si="1048"/>
        <v>9.6114504443931654</v>
      </c>
      <c r="V2604" s="22">
        <f t="shared" si="1049"/>
        <v>0.84353062556874114</v>
      </c>
      <c r="W2604" s="81">
        <f t="shared" si="1050"/>
        <v>10</v>
      </c>
      <c r="X2604" s="22">
        <f t="shared" si="1051"/>
        <v>0.64021959263261841</v>
      </c>
      <c r="Y2604" s="3">
        <f>IF(U2604&gt;'Power Curve'!$C$37,0,INDEX(Ci,$W2604,1)*POWER(1-X2604,3)+INDEX(Ci,$W2604,2)*3*X2604*POWER(1-X2604,2)+INDEX(Ci,$W2604,3)*3*POWER(X2604,2)*(1-X2604)+INDEX(Ci,$W2604,4)*POWER(X2604,3))</f>
        <v>1409.8608332659778</v>
      </c>
      <c r="Z2604" s="3">
        <f t="shared" si="1052"/>
        <v>1399.5855027100959</v>
      </c>
      <c r="AA2604" s="3">
        <f t="shared" si="1053"/>
        <v>1540.210021972656</v>
      </c>
      <c r="AB2604" s="3">
        <f t="shared" si="1062"/>
        <v>-140.62451926256017</v>
      </c>
      <c r="AC2604" s="3">
        <f t="shared" si="1063"/>
        <v>140.62451926256017</v>
      </c>
      <c r="AE2604" s="34">
        <f t="shared" si="1054"/>
        <v>10</v>
      </c>
      <c r="AF2604" s="73" t="b">
        <f>COUNTIF('Power Curve'!$D$2:$D$31,AE2604)&gt;0</f>
        <v>1</v>
      </c>
      <c r="AG2604" s="73" t="b">
        <f t="shared" si="1055"/>
        <v>0</v>
      </c>
      <c r="AH2604" s="73" t="b">
        <f t="shared" si="1064"/>
        <v>1</v>
      </c>
      <c r="AI2604" s="34" t="str">
        <f t="shared" si="1056"/>
        <v>Outer</v>
      </c>
      <c r="AJ2604" s="35" t="str">
        <f t="shared" si="1065"/>
        <v>0.8-0.9</v>
      </c>
      <c r="AK2604" s="36" t="str">
        <f t="shared" si="1057"/>
        <v>12-13</v>
      </c>
      <c r="AL2604" s="36" t="str">
        <f t="shared" si="1058"/>
        <v>Mar</v>
      </c>
      <c r="AM2604" s="35" t="str">
        <f t="shared" si="1059"/>
        <v>295-305</v>
      </c>
      <c r="AN2604" s="36" t="str">
        <f t="shared" si="1060"/>
        <v>HWS-HTI</v>
      </c>
    </row>
    <row r="2605" spans="5:40" x14ac:dyDescent="0.3">
      <c r="E2605" s="12">
        <v>40993.520833333336</v>
      </c>
      <c r="F2605" s="16">
        <v>9.52</v>
      </c>
      <c r="G2605" s="16">
        <v>1273.340011596682</v>
      </c>
      <c r="H2605" s="29">
        <v>1.2101648431368288</v>
      </c>
      <c r="I2605" s="26">
        <v>305.7</v>
      </c>
      <c r="J2605" s="30">
        <v>0.16806722689075632</v>
      </c>
      <c r="K2605" s="31">
        <v>0.11371603602721342</v>
      </c>
      <c r="L2605" s="111">
        <f t="shared" si="1040"/>
        <v>0.8</v>
      </c>
      <c r="M2605" s="112">
        <f t="shared" si="1041"/>
        <v>0.17</v>
      </c>
      <c r="N2605" s="112" t="b">
        <f t="shared" si="1042"/>
        <v>1</v>
      </c>
      <c r="O2605" s="112" t="b">
        <f t="shared" si="1043"/>
        <v>1</v>
      </c>
      <c r="P2605" s="113">
        <f t="shared" si="1044"/>
        <v>8</v>
      </c>
      <c r="Q2605" s="113">
        <f t="shared" si="1045"/>
        <v>9</v>
      </c>
      <c r="R2605" s="114" t="str">
        <f t="shared" si="1061"/>
        <v>0.8-0.17</v>
      </c>
      <c r="S2605" s="127">
        <f t="shared" si="1046"/>
        <v>1.6635214384949217E-2</v>
      </c>
      <c r="T2605" s="112" t="b">
        <f t="shared" si="1047"/>
        <v>1</v>
      </c>
      <c r="U2605" s="22">
        <f t="shared" si="1048"/>
        <v>9.4814136932855337</v>
      </c>
      <c r="V2605" s="22">
        <f t="shared" si="1049"/>
        <v>0.8234330265012233</v>
      </c>
      <c r="W2605" s="81">
        <f t="shared" si="1050"/>
        <v>10</v>
      </c>
      <c r="X2605" s="22">
        <f t="shared" si="1051"/>
        <v>0.50199895293737251</v>
      </c>
      <c r="Y2605" s="3">
        <f>IF(U2605&gt;'Power Curve'!$C$37,0,INDEX(Ci,$W2605,1)*POWER(1-X2605,3)+INDEX(Ci,$W2605,2)*3*X2605*POWER(1-X2605,2)+INDEX(Ci,$W2605,3)*3*POWER(X2605,2)*(1-X2605)+INDEX(Ci,$W2605,4)*POWER(X2605,3))</f>
        <v>1363.9967077973347</v>
      </c>
      <c r="Z2605" s="3">
        <f t="shared" si="1052"/>
        <v>1386.6870854519084</v>
      </c>
      <c r="AA2605" s="3">
        <f t="shared" si="1053"/>
        <v>1273.340011596682</v>
      </c>
      <c r="AB2605" s="3">
        <f t="shared" si="1062"/>
        <v>113.34707385522643</v>
      </c>
      <c r="AC2605" s="3">
        <f t="shared" si="1063"/>
        <v>113.34707385522643</v>
      </c>
      <c r="AE2605" s="34">
        <f t="shared" si="1054"/>
        <v>9</v>
      </c>
      <c r="AF2605" s="73" t="b">
        <f>COUNTIF('Power Curve'!$D$2:$D$31,AE2605)&gt;0</f>
        <v>1</v>
      </c>
      <c r="AG2605" s="73" t="b">
        <f t="shared" si="1055"/>
        <v>0</v>
      </c>
      <c r="AH2605" s="73" t="b">
        <f t="shared" si="1064"/>
        <v>1</v>
      </c>
      <c r="AI2605" s="34" t="str">
        <f t="shared" si="1056"/>
        <v>Outer</v>
      </c>
      <c r="AJ2605" s="35" t="str">
        <f t="shared" si="1065"/>
        <v>0.8-0.9</v>
      </c>
      <c r="AK2605" s="36" t="str">
        <f t="shared" si="1057"/>
        <v>12-13</v>
      </c>
      <c r="AL2605" s="36" t="str">
        <f t="shared" si="1058"/>
        <v>Mar</v>
      </c>
      <c r="AM2605" s="35" t="str">
        <f t="shared" si="1059"/>
        <v>305-315</v>
      </c>
      <c r="AN2605" s="36" t="str">
        <f t="shared" si="1060"/>
        <v>HWS-HTI</v>
      </c>
    </row>
    <row r="2606" spans="5:40" x14ac:dyDescent="0.3">
      <c r="E2606" s="12">
        <v>40993.527777777781</v>
      </c>
      <c r="F2606" s="16">
        <v>11.07</v>
      </c>
      <c r="G2606" s="16">
        <v>1735.9200592041041</v>
      </c>
      <c r="H2606" s="29">
        <v>1.2098016618906928</v>
      </c>
      <c r="I2606" s="26">
        <v>303.60000000000002</v>
      </c>
      <c r="J2606" s="30">
        <v>0.13279132791327913</v>
      </c>
      <c r="K2606" s="31">
        <v>0.14077095169924025</v>
      </c>
      <c r="L2606" s="111">
        <f t="shared" si="1040"/>
        <v>1.1000000000000001</v>
      </c>
      <c r="M2606" s="112">
        <f t="shared" si="1041"/>
        <v>0.13</v>
      </c>
      <c r="N2606" s="112" t="b">
        <f t="shared" si="1042"/>
        <v>1</v>
      </c>
      <c r="O2606" s="112" t="b">
        <f t="shared" si="1043"/>
        <v>1</v>
      </c>
      <c r="P2606" s="113">
        <f t="shared" si="1044"/>
        <v>11</v>
      </c>
      <c r="Q2606" s="113">
        <f t="shared" si="1045"/>
        <v>13</v>
      </c>
      <c r="R2606" s="114" t="str">
        <f t="shared" si="1061"/>
        <v>1.1-0.13</v>
      </c>
      <c r="S2606" s="127">
        <f t="shared" si="1046"/>
        <v>-4.3216784295225328E-3</v>
      </c>
      <c r="T2606" s="112" t="b">
        <f t="shared" si="1047"/>
        <v>1</v>
      </c>
      <c r="U2606" s="22">
        <f t="shared" si="1048"/>
        <v>11.024028235187112</v>
      </c>
      <c r="V2606" s="22">
        <f t="shared" si="1049"/>
        <v>1.0618490766930599</v>
      </c>
      <c r="W2606" s="81">
        <f t="shared" si="1050"/>
        <v>12</v>
      </c>
      <c r="X2606" s="22">
        <f t="shared" si="1051"/>
        <v>4.2100686599251043E-2</v>
      </c>
      <c r="Y2606" s="3">
        <f>IF(U2606&gt;'Power Curve'!$C$37,0,INDEX(Ci,$W2606,1)*POWER(1-X2606,3)+INDEX(Ci,$W2606,2)*3*X2606*POWER(1-X2606,2)+INDEX(Ci,$W2606,3)*3*POWER(X2606,2)*(1-X2606)+INDEX(Ci,$W2606,4)*POWER(X2606,3))</f>
        <v>1783.7971759657605</v>
      </c>
      <c r="Z2606" s="3">
        <f t="shared" si="1052"/>
        <v>1776.0881781877461</v>
      </c>
      <c r="AA2606" s="3">
        <f t="shared" si="1053"/>
        <v>1735.9200592041041</v>
      </c>
      <c r="AB2606" s="3">
        <f t="shared" si="1062"/>
        <v>40.168118983641989</v>
      </c>
      <c r="AC2606" s="3">
        <f t="shared" si="1063"/>
        <v>40.168118983641989</v>
      </c>
      <c r="AE2606" s="34">
        <f t="shared" si="1054"/>
        <v>11</v>
      </c>
      <c r="AF2606" s="73" t="b">
        <f>COUNTIF('Power Curve'!$D$2:$D$31,AE2606)&gt;0</f>
        <v>1</v>
      </c>
      <c r="AG2606" s="73" t="b">
        <f t="shared" si="1055"/>
        <v>0</v>
      </c>
      <c r="AH2606" s="73" t="b">
        <f t="shared" si="1064"/>
        <v>1</v>
      </c>
      <c r="AI2606" s="34" t="str">
        <f t="shared" si="1056"/>
        <v>Inner</v>
      </c>
      <c r="AJ2606" s="35" t="str">
        <f t="shared" si="1065"/>
        <v>1.0-1.1</v>
      </c>
      <c r="AK2606" s="36" t="str">
        <f t="shared" si="1057"/>
        <v>12-13</v>
      </c>
      <c r="AL2606" s="36" t="str">
        <f t="shared" si="1058"/>
        <v>Mar</v>
      </c>
      <c r="AM2606" s="35" t="str">
        <f t="shared" si="1059"/>
        <v>295-305</v>
      </c>
      <c r="AN2606" s="36" t="str">
        <f t="shared" si="1060"/>
        <v>Inner-TI</v>
      </c>
    </row>
    <row r="2607" spans="5:40" x14ac:dyDescent="0.3">
      <c r="E2607" s="12">
        <v>40993.534722222219</v>
      </c>
      <c r="F2607" s="16">
        <v>10.68</v>
      </c>
      <c r="G2607" s="16">
        <v>1804.550048828128</v>
      </c>
      <c r="H2607" s="29">
        <v>1.2098902596019727</v>
      </c>
      <c r="I2607" s="26">
        <v>300.7</v>
      </c>
      <c r="J2607" s="30">
        <v>0.14325842696629215</v>
      </c>
      <c r="K2607" s="31">
        <v>0.12515305988850289</v>
      </c>
      <c r="L2607" s="111">
        <f t="shared" si="1040"/>
        <v>1</v>
      </c>
      <c r="M2607" s="112">
        <f t="shared" si="1041"/>
        <v>0.14000000000000001</v>
      </c>
      <c r="N2607" s="112" t="b">
        <f t="shared" si="1042"/>
        <v>1</v>
      </c>
      <c r="O2607" s="112" t="b">
        <f t="shared" si="1043"/>
        <v>1</v>
      </c>
      <c r="P2607" s="113">
        <f t="shared" si="1044"/>
        <v>10</v>
      </c>
      <c r="Q2607" s="113">
        <f t="shared" si="1045"/>
        <v>12</v>
      </c>
      <c r="R2607" s="114" t="str">
        <f t="shared" si="1061"/>
        <v>1-0.14</v>
      </c>
      <c r="S2607" s="127">
        <f t="shared" si="1046"/>
        <v>-3.1492945966296315E-3</v>
      </c>
      <c r="T2607" s="112" t="b">
        <f t="shared" si="1047"/>
        <v>1</v>
      </c>
      <c r="U2607" s="22">
        <f t="shared" si="1048"/>
        <v>10.635907458016506</v>
      </c>
      <c r="V2607" s="22">
        <f t="shared" si="1049"/>
        <v>1.0018637594430779</v>
      </c>
      <c r="W2607" s="81">
        <f t="shared" si="1050"/>
        <v>11</v>
      </c>
      <c r="X2607" s="22">
        <f t="shared" si="1051"/>
        <v>0.66574637388051194</v>
      </c>
      <c r="Y2607" s="3">
        <f>IF(U2607&gt;'Power Curve'!$C$37,0,INDEX(Ci,$W2607,1)*POWER(1-X2607,3)+INDEX(Ci,$W2607,2)*3*X2607*POWER(1-X2607,2)+INDEX(Ci,$W2607,3)*3*POWER(X2607,2)*(1-X2607)+INDEX(Ci,$W2607,4)*POWER(X2607,3))</f>
        <v>1704.3940293480221</v>
      </c>
      <c r="Z2607" s="3">
        <f t="shared" si="1052"/>
        <v>1699.0263904408687</v>
      </c>
      <c r="AA2607" s="3">
        <f t="shared" si="1053"/>
        <v>1804.550048828128</v>
      </c>
      <c r="AB2607" s="3">
        <f t="shared" si="1062"/>
        <v>-105.52365838725927</v>
      </c>
      <c r="AC2607" s="3">
        <f t="shared" si="1063"/>
        <v>105.52365838725927</v>
      </c>
      <c r="AE2607" s="34">
        <f t="shared" si="1054"/>
        <v>11</v>
      </c>
      <c r="AF2607" s="73" t="b">
        <f>COUNTIF('Power Curve'!$D$2:$D$31,AE2607)&gt;0</f>
        <v>1</v>
      </c>
      <c r="AG2607" s="73" t="b">
        <f t="shared" si="1055"/>
        <v>0</v>
      </c>
      <c r="AH2607" s="73" t="b">
        <f t="shared" si="1064"/>
        <v>1</v>
      </c>
      <c r="AI2607" s="34" t="str">
        <f t="shared" si="1056"/>
        <v>Outer</v>
      </c>
      <c r="AJ2607" s="35" t="str">
        <f t="shared" si="1065"/>
        <v>1.0-1.1</v>
      </c>
      <c r="AK2607" s="36" t="str">
        <f t="shared" si="1057"/>
        <v>12-13</v>
      </c>
      <c r="AL2607" s="36" t="str">
        <f t="shared" si="1058"/>
        <v>Mar</v>
      </c>
      <c r="AM2607" s="35" t="str">
        <f t="shared" si="1059"/>
        <v>295-305</v>
      </c>
      <c r="AN2607" s="36" t="str">
        <f t="shared" si="1060"/>
        <v>HWS-HTI</v>
      </c>
    </row>
    <row r="2608" spans="5:40" x14ac:dyDescent="0.3">
      <c r="E2608" s="12">
        <v>40993.541666666664</v>
      </c>
      <c r="F2608" s="16">
        <v>9.9499999999999993</v>
      </c>
      <c r="G2608" s="16">
        <v>1669.660049438482</v>
      </c>
      <c r="H2608" s="29">
        <v>1.2106081107318518</v>
      </c>
      <c r="I2608" s="26">
        <v>298.10000000000002</v>
      </c>
      <c r="J2608" s="30">
        <v>0.17386934673366836</v>
      </c>
      <c r="K2608" s="31">
        <v>8.192785220339005E-2</v>
      </c>
      <c r="L2608" s="111">
        <f t="shared" si="1040"/>
        <v>0.9</v>
      </c>
      <c r="M2608" s="112">
        <f t="shared" si="1041"/>
        <v>0.17</v>
      </c>
      <c r="N2608" s="112" t="b">
        <f t="shared" si="1042"/>
        <v>1</v>
      </c>
      <c r="O2608" s="112" t="b">
        <f t="shared" si="1043"/>
        <v>1</v>
      </c>
      <c r="P2608" s="113">
        <f t="shared" si="1044"/>
        <v>9</v>
      </c>
      <c r="Q2608" s="113">
        <f t="shared" si="1045"/>
        <v>9</v>
      </c>
      <c r="R2608" s="114" t="str">
        <f t="shared" si="1061"/>
        <v>0.9-0.17</v>
      </c>
      <c r="S2608" s="127">
        <f t="shared" si="1046"/>
        <v>-1.6365775779761892E-3</v>
      </c>
      <c r="T2608" s="112" t="b">
        <f t="shared" si="1047"/>
        <v>1</v>
      </c>
      <c r="U2608" s="22">
        <f t="shared" si="1048"/>
        <v>9.9108806044089253</v>
      </c>
      <c r="V2608" s="22">
        <f t="shared" si="1049"/>
        <v>0.88980852203616712</v>
      </c>
      <c r="W2608" s="81">
        <f t="shared" si="1050"/>
        <v>10</v>
      </c>
      <c r="X2608" s="22">
        <f t="shared" si="1051"/>
        <v>0.95849444884747181</v>
      </c>
      <c r="Y2608" s="3">
        <f>IF(U2608&gt;'Power Curve'!$C$37,0,INDEX(Ci,$W2608,1)*POWER(1-X2608,3)+INDEX(Ci,$W2608,2)*3*X2608*POWER(1-X2608,2)+INDEX(Ci,$W2608,3)*3*POWER(X2608,2)*(1-X2608)+INDEX(Ci,$W2608,4)*POWER(X2608,3))</f>
        <v>1507.4823056594914</v>
      </c>
      <c r="Z2608" s="3">
        <f t="shared" si="1052"/>
        <v>1505.0151939188534</v>
      </c>
      <c r="AA2608" s="3">
        <f t="shared" si="1053"/>
        <v>1669.660049438482</v>
      </c>
      <c r="AB2608" s="3">
        <f t="shared" si="1062"/>
        <v>-164.64485551962866</v>
      </c>
      <c r="AC2608" s="3">
        <f t="shared" si="1063"/>
        <v>164.64485551962866</v>
      </c>
      <c r="AE2608" s="34">
        <f t="shared" si="1054"/>
        <v>10</v>
      </c>
      <c r="AF2608" s="73" t="b">
        <f>COUNTIF('Power Curve'!$D$2:$D$31,AE2608)&gt;0</f>
        <v>1</v>
      </c>
      <c r="AG2608" s="73" t="b">
        <f t="shared" si="1055"/>
        <v>0</v>
      </c>
      <c r="AH2608" s="73" t="b">
        <f t="shared" si="1064"/>
        <v>1</v>
      </c>
      <c r="AI2608" s="34" t="str">
        <f t="shared" si="1056"/>
        <v>Outer</v>
      </c>
      <c r="AJ2608" s="35" t="str">
        <f t="shared" si="1065"/>
        <v>0.8-0.9</v>
      </c>
      <c r="AK2608" s="36" t="str">
        <f t="shared" si="1057"/>
        <v>13-14</v>
      </c>
      <c r="AL2608" s="36" t="str">
        <f t="shared" si="1058"/>
        <v>Mar</v>
      </c>
      <c r="AM2608" s="35" t="str">
        <f t="shared" si="1059"/>
        <v>295-305</v>
      </c>
      <c r="AN2608" s="36" t="str">
        <f t="shared" si="1060"/>
        <v>HWS-HTI</v>
      </c>
    </row>
    <row r="2609" spans="5:40" x14ac:dyDescent="0.3">
      <c r="E2609" s="12">
        <v>40993.548611111109</v>
      </c>
      <c r="F2609" s="16">
        <v>9.57</v>
      </c>
      <c r="G2609" s="16">
        <v>1012.0699691772461</v>
      </c>
      <c r="H2609" s="29">
        <v>1.2108384086756676</v>
      </c>
      <c r="I2609" s="26">
        <v>304.8</v>
      </c>
      <c r="J2609" s="30">
        <v>0.20271682340647856</v>
      </c>
      <c r="K2609" s="31">
        <v>0.1603898014305046</v>
      </c>
      <c r="L2609" s="111">
        <f t="shared" si="1040"/>
        <v>0.8</v>
      </c>
      <c r="M2609" s="112">
        <f t="shared" si="1041"/>
        <v>0.2</v>
      </c>
      <c r="N2609" s="112" t="b">
        <f t="shared" si="1042"/>
        <v>1</v>
      </c>
      <c r="O2609" s="112" t="b">
        <f t="shared" si="1043"/>
        <v>1</v>
      </c>
      <c r="P2609" s="113">
        <f t="shared" si="1044"/>
        <v>8</v>
      </c>
      <c r="Q2609" s="113">
        <f t="shared" si="1045"/>
        <v>6</v>
      </c>
      <c r="R2609" s="114" t="str">
        <f t="shared" si="1061"/>
        <v>0.8-0.2</v>
      </c>
      <c r="S2609" s="127">
        <f t="shared" si="1046"/>
        <v>0</v>
      </c>
      <c r="T2609" s="112" t="b">
        <f t="shared" si="1047"/>
        <v>0</v>
      </c>
      <c r="U2609" s="22">
        <f t="shared" si="1048"/>
        <v>9.5329790314269029</v>
      </c>
      <c r="V2609" s="22">
        <f t="shared" si="1049"/>
        <v>0.83140261573595009</v>
      </c>
      <c r="W2609" s="81">
        <f t="shared" si="1050"/>
        <v>10</v>
      </c>
      <c r="X2609" s="22">
        <f t="shared" si="1051"/>
        <v>0.55680956580867036</v>
      </c>
      <c r="Y2609" s="3">
        <f>IF(U2609&gt;'Power Curve'!$C$37,0,INDEX(Ci,$W2609,1)*POWER(1-X2609,3)+INDEX(Ci,$W2609,2)*3*X2609*POWER(1-X2609,2)+INDEX(Ci,$W2609,3)*3*POWER(X2609,2)*(1-X2609)+INDEX(Ci,$W2609,4)*POWER(X2609,3))</f>
        <v>1382.3246550121135</v>
      </c>
      <c r="Z2609" s="3">
        <f t="shared" si="1052"/>
        <v>1382.3246550121135</v>
      </c>
      <c r="AA2609" s="3">
        <f t="shared" si="1053"/>
        <v>1012.0699691772461</v>
      </c>
      <c r="AB2609" s="3">
        <f t="shared" si="1062"/>
        <v>370.25468583486736</v>
      </c>
      <c r="AC2609" s="3">
        <f t="shared" si="1063"/>
        <v>370.25468583486736</v>
      </c>
      <c r="AE2609" s="34">
        <f t="shared" si="1054"/>
        <v>10</v>
      </c>
      <c r="AF2609" s="73" t="b">
        <f>COUNTIF('Power Curve'!$D$2:$D$31,AE2609)&gt;0</f>
        <v>1</v>
      </c>
      <c r="AG2609" s="73" t="b">
        <f t="shared" si="1055"/>
        <v>0</v>
      </c>
      <c r="AH2609" s="73" t="b">
        <f t="shared" si="1064"/>
        <v>1</v>
      </c>
      <c r="AI2609" s="34" t="str">
        <f t="shared" si="1056"/>
        <v>Outer</v>
      </c>
      <c r="AJ2609" s="35" t="str">
        <f t="shared" si="1065"/>
        <v>0.8-0.9</v>
      </c>
      <c r="AK2609" s="36" t="str">
        <f t="shared" si="1057"/>
        <v>13-14</v>
      </c>
      <c r="AL2609" s="36" t="str">
        <f t="shared" si="1058"/>
        <v>Mar</v>
      </c>
      <c r="AM2609" s="35" t="str">
        <f t="shared" si="1059"/>
        <v>295-305</v>
      </c>
      <c r="AN2609" s="36" t="str">
        <f t="shared" si="1060"/>
        <v>HWS-HTI</v>
      </c>
    </row>
    <row r="2610" spans="5:40" x14ac:dyDescent="0.3">
      <c r="E2610" s="12">
        <v>40993.555555555555</v>
      </c>
      <c r="F2610" s="16">
        <v>9.6999999999999993</v>
      </c>
      <c r="G2610" s="16">
        <v>1343.939987182622</v>
      </c>
      <c r="H2610" s="29">
        <v>1.2107053787749764</v>
      </c>
      <c r="I2610" s="26">
        <v>299.10000000000002</v>
      </c>
      <c r="J2610" s="30">
        <v>0.15876288659793816</v>
      </c>
      <c r="K2610" s="31">
        <v>0.14722929695215636</v>
      </c>
      <c r="L2610" s="111">
        <f t="shared" si="1040"/>
        <v>0.9</v>
      </c>
      <c r="M2610" s="112">
        <f t="shared" si="1041"/>
        <v>0.16</v>
      </c>
      <c r="N2610" s="112" t="b">
        <f t="shared" si="1042"/>
        <v>1</v>
      </c>
      <c r="O2610" s="112" t="b">
        <f t="shared" si="1043"/>
        <v>1</v>
      </c>
      <c r="P2610" s="113">
        <f t="shared" si="1044"/>
        <v>9</v>
      </c>
      <c r="Q2610" s="113">
        <f t="shared" si="1045"/>
        <v>10</v>
      </c>
      <c r="R2610" s="114" t="str">
        <f t="shared" si="1061"/>
        <v>0.9-0.16</v>
      </c>
      <c r="S2610" s="127">
        <f t="shared" si="1046"/>
        <v>-4.1323127328913335E-3</v>
      </c>
      <c r="T2610" s="112" t="b">
        <f t="shared" si="1047"/>
        <v>1</v>
      </c>
      <c r="U2610" s="22">
        <f t="shared" si="1048"/>
        <v>9.6621222622876513</v>
      </c>
      <c r="V2610" s="22">
        <f t="shared" si="1049"/>
        <v>0.85136211836897824</v>
      </c>
      <c r="W2610" s="81">
        <f t="shared" si="1050"/>
        <v>10</v>
      </c>
      <c r="X2610" s="22">
        <f t="shared" si="1051"/>
        <v>0.69408045138400098</v>
      </c>
      <c r="Y2610" s="3">
        <f>IF(U2610&gt;'Power Curve'!$C$37,0,INDEX(Ci,$W2610,1)*POWER(1-X2610,3)+INDEX(Ci,$W2610,2)*3*X2610*POWER(1-X2610,2)+INDEX(Ci,$W2610,3)*3*POWER(X2610,2)*(1-X2610)+INDEX(Ci,$W2610,4)*POWER(X2610,3))</f>
        <v>1427.3287494518142</v>
      </c>
      <c r="Z2610" s="3">
        <f t="shared" si="1052"/>
        <v>1421.4305806864327</v>
      </c>
      <c r="AA2610" s="3">
        <f t="shared" si="1053"/>
        <v>1343.939987182622</v>
      </c>
      <c r="AB2610" s="3">
        <f t="shared" si="1062"/>
        <v>77.490593503810715</v>
      </c>
      <c r="AC2610" s="3">
        <f t="shared" si="1063"/>
        <v>77.490593503810715</v>
      </c>
      <c r="AE2610" s="34">
        <f t="shared" si="1054"/>
        <v>10</v>
      </c>
      <c r="AF2610" s="73" t="b">
        <f>COUNTIF('Power Curve'!$D$2:$D$31,AE2610)&gt;0</f>
        <v>1</v>
      </c>
      <c r="AG2610" s="73" t="b">
        <f t="shared" si="1055"/>
        <v>0</v>
      </c>
      <c r="AH2610" s="73" t="b">
        <f t="shared" si="1064"/>
        <v>1</v>
      </c>
      <c r="AI2610" s="34" t="str">
        <f t="shared" si="1056"/>
        <v>Outer</v>
      </c>
      <c r="AJ2610" s="35" t="str">
        <f t="shared" si="1065"/>
        <v>0.8-0.9</v>
      </c>
      <c r="AK2610" s="36" t="str">
        <f t="shared" si="1057"/>
        <v>13-14</v>
      </c>
      <c r="AL2610" s="36" t="str">
        <f t="shared" si="1058"/>
        <v>Mar</v>
      </c>
      <c r="AM2610" s="35" t="str">
        <f t="shared" si="1059"/>
        <v>295-305</v>
      </c>
      <c r="AN2610" s="36" t="str">
        <f t="shared" si="1060"/>
        <v>HWS-HTI</v>
      </c>
    </row>
    <row r="2611" spans="5:40" x14ac:dyDescent="0.3">
      <c r="E2611" s="12">
        <v>40993.5625</v>
      </c>
      <c r="F2611" s="16">
        <v>10.45</v>
      </c>
      <c r="G2611" s="16">
        <v>1579.9099578857449</v>
      </c>
      <c r="H2611" s="29">
        <v>1.2107497188272087</v>
      </c>
      <c r="I2611" s="26">
        <v>301.5</v>
      </c>
      <c r="J2611" s="30">
        <v>0.12631578947368421</v>
      </c>
      <c r="K2611" s="31">
        <v>6.9524015272217674E-2</v>
      </c>
      <c r="L2611" s="111">
        <f t="shared" si="1040"/>
        <v>1</v>
      </c>
      <c r="M2611" s="112">
        <f t="shared" si="1041"/>
        <v>0.13</v>
      </c>
      <c r="N2611" s="112" t="b">
        <f t="shared" si="1042"/>
        <v>1</v>
      </c>
      <c r="O2611" s="112" t="b">
        <f t="shared" si="1043"/>
        <v>1</v>
      </c>
      <c r="P2611" s="113">
        <f t="shared" si="1044"/>
        <v>10</v>
      </c>
      <c r="Q2611" s="113">
        <f t="shared" si="1045"/>
        <v>13</v>
      </c>
      <c r="R2611" s="114" t="str">
        <f t="shared" si="1061"/>
        <v>1-0.13</v>
      </c>
      <c r="S2611" s="127">
        <f t="shared" si="1046"/>
        <v>8.64709772836692E-3</v>
      </c>
      <c r="T2611" s="112" t="b">
        <f t="shared" si="1047"/>
        <v>1</v>
      </c>
      <c r="U2611" s="22">
        <f t="shared" si="1048"/>
        <v>10.4093206427568</v>
      </c>
      <c r="V2611" s="22">
        <f t="shared" si="1049"/>
        <v>0.96684403672402874</v>
      </c>
      <c r="W2611" s="81">
        <f t="shared" si="1050"/>
        <v>11</v>
      </c>
      <c r="X2611" s="22">
        <f t="shared" si="1051"/>
        <v>0.44584256526471683</v>
      </c>
      <c r="Y2611" s="3">
        <f>IF(U2611&gt;'Power Curve'!$C$37,0,INDEX(Ci,$W2611,1)*POWER(1-X2611,3)+INDEX(Ci,$W2611,2)*3*X2611*POWER(1-X2611,2)+INDEX(Ci,$W2611,3)*3*POWER(X2611,2)*(1-X2611)+INDEX(Ci,$W2611,4)*POWER(X2611,3))</f>
        <v>1647.4896743332017</v>
      </c>
      <c r="Z2611" s="3">
        <f t="shared" si="1052"/>
        <v>1661.7356785536365</v>
      </c>
      <c r="AA2611" s="3">
        <f t="shared" si="1053"/>
        <v>1579.9099578857449</v>
      </c>
      <c r="AB2611" s="3">
        <f t="shared" si="1062"/>
        <v>81.825720667891574</v>
      </c>
      <c r="AC2611" s="3">
        <f t="shared" si="1063"/>
        <v>81.825720667891574</v>
      </c>
      <c r="AE2611" s="34">
        <f t="shared" si="1054"/>
        <v>10</v>
      </c>
      <c r="AF2611" s="73" t="b">
        <f>COUNTIF('Power Curve'!$D$2:$D$31,AE2611)&gt;0</f>
        <v>1</v>
      </c>
      <c r="AG2611" s="73" t="b">
        <f t="shared" si="1055"/>
        <v>0</v>
      </c>
      <c r="AH2611" s="73" t="b">
        <f t="shared" si="1064"/>
        <v>1</v>
      </c>
      <c r="AI2611" s="34" t="str">
        <f t="shared" si="1056"/>
        <v>Outer</v>
      </c>
      <c r="AJ2611" s="35" t="str">
        <f t="shared" si="1065"/>
        <v>0.9-1.0</v>
      </c>
      <c r="AK2611" s="36" t="str">
        <f t="shared" si="1057"/>
        <v>13-14</v>
      </c>
      <c r="AL2611" s="36" t="str">
        <f t="shared" si="1058"/>
        <v>Mar</v>
      </c>
      <c r="AM2611" s="35" t="str">
        <f t="shared" si="1059"/>
        <v>295-305</v>
      </c>
      <c r="AN2611" s="36" t="str">
        <f t="shared" si="1060"/>
        <v>Inner-TI</v>
      </c>
    </row>
    <row r="2612" spans="5:40" x14ac:dyDescent="0.3">
      <c r="E2612" s="12">
        <v>40993.569444444445</v>
      </c>
      <c r="F2612" s="16">
        <v>9.83</v>
      </c>
      <c r="G2612" s="16">
        <v>1225.740051269534</v>
      </c>
      <c r="H2612" s="29">
        <v>1.2107497188272087</v>
      </c>
      <c r="I2612" s="26">
        <v>303.5</v>
      </c>
      <c r="J2612" s="30">
        <v>0.12004069175991861</v>
      </c>
      <c r="K2612" s="31">
        <v>9.8242335176400991E-2</v>
      </c>
      <c r="L2612" s="111">
        <f t="shared" si="1040"/>
        <v>0.9</v>
      </c>
      <c r="M2612" s="112">
        <f t="shared" si="1041"/>
        <v>0.12</v>
      </c>
      <c r="N2612" s="112" t="b">
        <f t="shared" si="1042"/>
        <v>1</v>
      </c>
      <c r="O2612" s="112" t="b">
        <f t="shared" si="1043"/>
        <v>1</v>
      </c>
      <c r="P2612" s="113">
        <f t="shared" si="1044"/>
        <v>9</v>
      </c>
      <c r="Q2612" s="113">
        <f t="shared" si="1045"/>
        <v>14</v>
      </c>
      <c r="R2612" s="114" t="str">
        <f t="shared" si="1061"/>
        <v>0.9-0.12</v>
      </c>
      <c r="S2612" s="127">
        <f t="shared" si="1046"/>
        <v>-6.8685837526370197E-3</v>
      </c>
      <c r="T2612" s="112" t="b">
        <f t="shared" si="1047"/>
        <v>1</v>
      </c>
      <c r="U2612" s="22">
        <f t="shared" si="1048"/>
        <v>9.7917341548611816</v>
      </c>
      <c r="V2612" s="22">
        <f t="shared" si="1049"/>
        <v>0.87139405418048532</v>
      </c>
      <c r="W2612" s="81">
        <f t="shared" si="1050"/>
        <v>10</v>
      </c>
      <c r="X2612" s="22">
        <f t="shared" si="1051"/>
        <v>0.83184949398947594</v>
      </c>
      <c r="Y2612" s="3">
        <f>IF(U2612&gt;'Power Curve'!$C$37,0,INDEX(Ci,$W2612,1)*POWER(1-X2612,3)+INDEX(Ci,$W2612,2)*3*X2612*POWER(1-X2612,2)+INDEX(Ci,$W2612,3)*3*POWER(X2612,2)*(1-X2612)+INDEX(Ci,$W2612,4)*POWER(X2612,3))</f>
        <v>1470.4539126056688</v>
      </c>
      <c r="Z2612" s="3">
        <f t="shared" si="1052"/>
        <v>1460.353976752544</v>
      </c>
      <c r="AA2612" s="3">
        <f t="shared" si="1053"/>
        <v>1225.740051269534</v>
      </c>
      <c r="AB2612" s="3">
        <f t="shared" si="1062"/>
        <v>234.61392548301001</v>
      </c>
      <c r="AC2612" s="3">
        <f t="shared" si="1063"/>
        <v>234.61392548301001</v>
      </c>
      <c r="AE2612" s="34">
        <f t="shared" si="1054"/>
        <v>10</v>
      </c>
      <c r="AF2612" s="73" t="b">
        <f>COUNTIF('Power Curve'!$D$2:$D$31,AE2612)&gt;0</f>
        <v>1</v>
      </c>
      <c r="AG2612" s="73" t="b">
        <f t="shared" si="1055"/>
        <v>0</v>
      </c>
      <c r="AH2612" s="73" t="b">
        <f t="shared" si="1064"/>
        <v>1</v>
      </c>
      <c r="AI2612" s="34" t="str">
        <f t="shared" si="1056"/>
        <v>Outer</v>
      </c>
      <c r="AJ2612" s="35" t="str">
        <f t="shared" si="1065"/>
        <v>0.8-0.9</v>
      </c>
      <c r="AK2612" s="36" t="str">
        <f t="shared" si="1057"/>
        <v>13-14</v>
      </c>
      <c r="AL2612" s="36" t="str">
        <f t="shared" si="1058"/>
        <v>Mar</v>
      </c>
      <c r="AM2612" s="35" t="str">
        <f t="shared" si="1059"/>
        <v>295-305</v>
      </c>
      <c r="AN2612" s="36" t="str">
        <f t="shared" si="1060"/>
        <v>Inner-TI</v>
      </c>
    </row>
    <row r="2613" spans="5:40" x14ac:dyDescent="0.3">
      <c r="E2613" s="12">
        <v>40993.576388888891</v>
      </c>
      <c r="F2613" s="16">
        <v>9.3800000000000008</v>
      </c>
      <c r="G2613" s="16">
        <v>1174.739974975588</v>
      </c>
      <c r="H2613" s="29">
        <v>1.2110686729154141</v>
      </c>
      <c r="I2613" s="26">
        <v>302</v>
      </c>
      <c r="J2613" s="30">
        <v>0.10127931769722813</v>
      </c>
      <c r="K2613" s="31">
        <v>0.10016629151528506</v>
      </c>
      <c r="L2613" s="111">
        <f t="shared" si="1040"/>
        <v>0.8</v>
      </c>
      <c r="M2613" s="112">
        <f t="shared" si="1041"/>
        <v>9.9999999999999992E-2</v>
      </c>
      <c r="N2613" s="112" t="b">
        <f t="shared" si="1042"/>
        <v>1</v>
      </c>
      <c r="O2613" s="112" t="b">
        <f t="shared" si="1043"/>
        <v>1</v>
      </c>
      <c r="P2613" s="113">
        <f t="shared" si="1044"/>
        <v>8</v>
      </c>
      <c r="Q2613" s="113">
        <f t="shared" si="1045"/>
        <v>16</v>
      </c>
      <c r="R2613" s="114" t="str">
        <f t="shared" si="1061"/>
        <v>0.8-0.1</v>
      </c>
      <c r="S2613" s="127">
        <f t="shared" si="1046"/>
        <v>-6.0676466262259811E-3</v>
      </c>
      <c r="T2613" s="112" t="b">
        <f t="shared" si="1047"/>
        <v>1</v>
      </c>
      <c r="U2613" s="22">
        <f t="shared" si="1048"/>
        <v>9.344306293157727</v>
      </c>
      <c r="V2613" s="22">
        <f t="shared" si="1049"/>
        <v>0.80224263583483679</v>
      </c>
      <c r="W2613" s="81">
        <f t="shared" si="1050"/>
        <v>10</v>
      </c>
      <c r="X2613" s="22">
        <f t="shared" si="1051"/>
        <v>0.35626267153080582</v>
      </c>
      <c r="Y2613" s="3">
        <f>IF(U2613&gt;'Power Curve'!$C$37,0,INDEX(Ci,$W2613,1)*POWER(1-X2613,3)+INDEX(Ci,$W2613,2)*3*X2613*POWER(1-X2613,2)+INDEX(Ci,$W2613,3)*3*POWER(X2613,2)*(1-X2613)+INDEX(Ci,$W2613,4)*POWER(X2613,3))</f>
        <v>1314.8640245890865</v>
      </c>
      <c r="Z2613" s="3">
        <f t="shared" si="1052"/>
        <v>1306.8858943263426</v>
      </c>
      <c r="AA2613" s="3">
        <f t="shared" si="1053"/>
        <v>1174.739974975588</v>
      </c>
      <c r="AB2613" s="3">
        <f t="shared" si="1062"/>
        <v>132.14591935075464</v>
      </c>
      <c r="AC2613" s="3">
        <f t="shared" si="1063"/>
        <v>132.14591935075464</v>
      </c>
      <c r="AE2613" s="34">
        <f t="shared" si="1054"/>
        <v>9</v>
      </c>
      <c r="AF2613" s="73" t="b">
        <f>COUNTIF('Power Curve'!$D$2:$D$31,AE2613)&gt;0</f>
        <v>1</v>
      </c>
      <c r="AG2613" s="73" t="b">
        <f t="shared" si="1055"/>
        <v>0</v>
      </c>
      <c r="AH2613" s="73" t="b">
        <f t="shared" si="1064"/>
        <v>1</v>
      </c>
      <c r="AI2613" s="34" t="str">
        <f t="shared" si="1056"/>
        <v>Inner</v>
      </c>
      <c r="AJ2613" s="35" t="str">
        <f t="shared" si="1065"/>
        <v>0.8-0.9</v>
      </c>
      <c r="AK2613" s="36" t="str">
        <f t="shared" si="1057"/>
        <v>13-14</v>
      </c>
      <c r="AL2613" s="36" t="str">
        <f t="shared" si="1058"/>
        <v>Mar</v>
      </c>
      <c r="AM2613" s="35" t="str">
        <f t="shared" si="1059"/>
        <v>295-305</v>
      </c>
      <c r="AN2613" s="36" t="str">
        <f t="shared" si="1060"/>
        <v>Inner-TI</v>
      </c>
    </row>
    <row r="2614" spans="5:40" x14ac:dyDescent="0.3">
      <c r="E2614" s="12">
        <v>40993.583333333336</v>
      </c>
      <c r="F2614" s="16">
        <v>8.1</v>
      </c>
      <c r="G2614" s="16">
        <v>951.40998077392601</v>
      </c>
      <c r="H2614" s="29">
        <v>1.2108912854228469</v>
      </c>
      <c r="I2614" s="26">
        <v>304.2</v>
      </c>
      <c r="J2614" s="30">
        <v>0.15555555555555556</v>
      </c>
      <c r="K2614" s="31">
        <v>0.11732064072315865</v>
      </c>
      <c r="L2614" s="111">
        <f t="shared" si="1040"/>
        <v>0.6</v>
      </c>
      <c r="M2614" s="112">
        <f t="shared" si="1041"/>
        <v>0.16</v>
      </c>
      <c r="N2614" s="112" t="b">
        <f t="shared" si="1042"/>
        <v>1</v>
      </c>
      <c r="O2614" s="112" t="b">
        <f t="shared" si="1043"/>
        <v>1</v>
      </c>
      <c r="P2614" s="113">
        <f t="shared" si="1044"/>
        <v>6</v>
      </c>
      <c r="Q2614" s="113">
        <f t="shared" si="1045"/>
        <v>10</v>
      </c>
      <c r="R2614" s="114" t="str">
        <f t="shared" si="1061"/>
        <v>0.6-0.16</v>
      </c>
      <c r="S2614" s="127">
        <f t="shared" si="1046"/>
        <v>2.2867532805969572E-2</v>
      </c>
      <c r="T2614" s="112" t="b">
        <f t="shared" si="1047"/>
        <v>1</v>
      </c>
      <c r="U2614" s="22">
        <f t="shared" si="1048"/>
        <v>8.0687830877938271</v>
      </c>
      <c r="V2614" s="22">
        <f t="shared" si="1049"/>
        <v>0.60510641269511323</v>
      </c>
      <c r="W2614" s="81">
        <f t="shared" si="1050"/>
        <v>9</v>
      </c>
      <c r="X2614" s="22">
        <f t="shared" si="1051"/>
        <v>6.0070249807444021E-2</v>
      </c>
      <c r="Y2614" s="3">
        <f>IF(U2614&gt;'Power Curve'!$C$37,0,INDEX(Ci,$W2614,1)*POWER(1-X2614,3)+INDEX(Ci,$W2614,2)*3*X2614*POWER(1-X2614,2)+INDEX(Ci,$W2614,3)*3*POWER(X2614,2)*(1-X2614)+INDEX(Ci,$W2614,4)*POWER(X2614,3))</f>
        <v>898.79082708792532</v>
      </c>
      <c r="Z2614" s="3">
        <f t="shared" si="1052"/>
        <v>919.34395581206297</v>
      </c>
      <c r="AA2614" s="3">
        <f t="shared" si="1053"/>
        <v>951.40998077392601</v>
      </c>
      <c r="AB2614" s="3">
        <f t="shared" si="1062"/>
        <v>-32.066024961863036</v>
      </c>
      <c r="AC2614" s="3">
        <f t="shared" si="1063"/>
        <v>32.066024961863036</v>
      </c>
      <c r="AE2614" s="34">
        <f t="shared" si="1054"/>
        <v>8</v>
      </c>
      <c r="AF2614" s="73" t="b">
        <f>COUNTIF('Power Curve'!$D$2:$D$31,AE2614)&gt;0</f>
        <v>1</v>
      </c>
      <c r="AG2614" s="73" t="b">
        <f t="shared" si="1055"/>
        <v>0</v>
      </c>
      <c r="AH2614" s="73" t="b">
        <f t="shared" si="1064"/>
        <v>1</v>
      </c>
      <c r="AI2614" s="34" t="str">
        <f t="shared" si="1056"/>
        <v>Outer</v>
      </c>
      <c r="AJ2614" s="35" t="str">
        <f t="shared" si="1065"/>
        <v>0.6-0.7</v>
      </c>
      <c r="AK2614" s="36" t="str">
        <f t="shared" si="1057"/>
        <v>14-15</v>
      </c>
      <c r="AL2614" s="36" t="str">
        <f t="shared" si="1058"/>
        <v>Mar</v>
      </c>
      <c r="AM2614" s="35" t="str">
        <f t="shared" si="1059"/>
        <v>295-305</v>
      </c>
      <c r="AN2614" s="36" t="str">
        <f t="shared" si="1060"/>
        <v>HWS-HTI</v>
      </c>
    </row>
    <row r="2615" spans="5:40" x14ac:dyDescent="0.3">
      <c r="E2615" s="12">
        <v>40993.590277777781</v>
      </c>
      <c r="F2615" s="16">
        <v>9.33</v>
      </c>
      <c r="G2615" s="16">
        <v>985.28000640869186</v>
      </c>
      <c r="H2615" s="29">
        <v>1.2108026111701025</v>
      </c>
      <c r="I2615" s="26">
        <v>305.60000000000002</v>
      </c>
      <c r="J2615" s="30">
        <v>9.8606645230439452E-2</v>
      </c>
      <c r="K2615" s="31">
        <v>8.6435007710038508E-2</v>
      </c>
      <c r="L2615" s="111">
        <f t="shared" si="1040"/>
        <v>0.8</v>
      </c>
      <c r="M2615" s="112">
        <f t="shared" si="1041"/>
        <v>9.9999999999999992E-2</v>
      </c>
      <c r="N2615" s="112" t="b">
        <f t="shared" si="1042"/>
        <v>1</v>
      </c>
      <c r="O2615" s="112" t="b">
        <f t="shared" si="1043"/>
        <v>1</v>
      </c>
      <c r="P2615" s="113">
        <f t="shared" si="1044"/>
        <v>8</v>
      </c>
      <c r="Q2615" s="113">
        <f t="shared" si="1045"/>
        <v>16</v>
      </c>
      <c r="R2615" s="114" t="str">
        <f t="shared" si="1061"/>
        <v>0.8-0.1</v>
      </c>
      <c r="S2615" s="127">
        <f t="shared" si="1046"/>
        <v>-6.0676466262259811E-3</v>
      </c>
      <c r="T2615" s="112" t="b">
        <f t="shared" si="1047"/>
        <v>1</v>
      </c>
      <c r="U2615" s="22">
        <f t="shared" si="1048"/>
        <v>9.2938158669949846</v>
      </c>
      <c r="V2615" s="22">
        <f t="shared" si="1049"/>
        <v>0.79443917771147132</v>
      </c>
      <c r="W2615" s="81">
        <f t="shared" si="1050"/>
        <v>10</v>
      </c>
      <c r="X2615" s="22">
        <f t="shared" si="1051"/>
        <v>0.30259462043559315</v>
      </c>
      <c r="Y2615" s="3">
        <f>IF(U2615&gt;'Power Curve'!$C$37,0,INDEX(Ci,$W2615,1)*POWER(1-X2615,3)+INDEX(Ci,$W2615,2)*3*X2615*POWER(1-X2615,2)+INDEX(Ci,$W2615,3)*3*POWER(X2615,2)*(1-X2615)+INDEX(Ci,$W2615,4)*POWER(X2615,3))</f>
        <v>1296.7878745346534</v>
      </c>
      <c r="Z2615" s="3">
        <f t="shared" si="1052"/>
        <v>1288.9194239628025</v>
      </c>
      <c r="AA2615" s="3">
        <f t="shared" si="1053"/>
        <v>985.28000640869186</v>
      </c>
      <c r="AB2615" s="3">
        <f t="shared" si="1062"/>
        <v>303.63941755411065</v>
      </c>
      <c r="AC2615" s="3">
        <f t="shared" si="1063"/>
        <v>303.63941755411065</v>
      </c>
      <c r="AE2615" s="34">
        <f t="shared" si="1054"/>
        <v>9</v>
      </c>
      <c r="AF2615" s="73" t="b">
        <f>COUNTIF('Power Curve'!$D$2:$D$31,AE2615)&gt;0</f>
        <v>1</v>
      </c>
      <c r="AG2615" s="73" t="b">
        <f t="shared" si="1055"/>
        <v>0</v>
      </c>
      <c r="AH2615" s="73" t="b">
        <f t="shared" si="1064"/>
        <v>1</v>
      </c>
      <c r="AI2615" s="34" t="str">
        <f t="shared" si="1056"/>
        <v>Outer</v>
      </c>
      <c r="AJ2615" s="35" t="str">
        <f t="shared" si="1065"/>
        <v>0.7-0.8</v>
      </c>
      <c r="AK2615" s="36" t="str">
        <f t="shared" si="1057"/>
        <v>14-15</v>
      </c>
      <c r="AL2615" s="36" t="str">
        <f t="shared" si="1058"/>
        <v>Mar</v>
      </c>
      <c r="AM2615" s="35" t="str">
        <f t="shared" si="1059"/>
        <v>305-315</v>
      </c>
      <c r="AN2615" s="36" t="str">
        <f t="shared" si="1060"/>
        <v>HWS-LTI</v>
      </c>
    </row>
    <row r="2616" spans="5:40" x14ac:dyDescent="0.3">
      <c r="E2616" s="12">
        <v>40993.597222222219</v>
      </c>
      <c r="F2616" s="16">
        <v>10.1</v>
      </c>
      <c r="G2616" s="16">
        <v>1521.7299652099609</v>
      </c>
      <c r="H2616" s="29">
        <v>1.210395089237448</v>
      </c>
      <c r="I2616" s="26">
        <v>306.8</v>
      </c>
      <c r="J2616" s="30">
        <v>7.6237623762376236E-2</v>
      </c>
      <c r="K2616" s="31">
        <v>0.12919257684853261</v>
      </c>
      <c r="L2616" s="111">
        <f t="shared" si="1040"/>
        <v>0.9</v>
      </c>
      <c r="M2616" s="112">
        <f t="shared" si="1041"/>
        <v>0.08</v>
      </c>
      <c r="N2616" s="112" t="b">
        <f t="shared" si="1042"/>
        <v>1</v>
      </c>
      <c r="O2616" s="112" t="b">
        <f t="shared" si="1043"/>
        <v>1</v>
      </c>
      <c r="P2616" s="113">
        <f t="shared" si="1044"/>
        <v>9</v>
      </c>
      <c r="Q2616" s="113">
        <f t="shared" si="1045"/>
        <v>18</v>
      </c>
      <c r="R2616" s="114" t="str">
        <f t="shared" si="1061"/>
        <v>0.9-0.08</v>
      </c>
      <c r="S2616" s="127">
        <f t="shared" si="1046"/>
        <v>-3.2661595904943932E-3</v>
      </c>
      <c r="T2616" s="112" t="b">
        <f t="shared" si="1047"/>
        <v>1</v>
      </c>
      <c r="U2616" s="22">
        <f t="shared" si="1048"/>
        <v>10.059700752560662</v>
      </c>
      <c r="V2616" s="22">
        <f t="shared" si="1049"/>
        <v>0.91280915566662912</v>
      </c>
      <c r="W2616" s="81">
        <f t="shared" si="1050"/>
        <v>11</v>
      </c>
      <c r="X2616" s="22">
        <f t="shared" si="1051"/>
        <v>0.10653444915104797</v>
      </c>
      <c r="Y2616" s="3">
        <f>IF(U2616&gt;'Power Curve'!$C$37,0,INDEX(Ci,$W2616,1)*POWER(1-X2616,3)+INDEX(Ci,$W2616,2)*3*X2616*POWER(1-X2616,2)+INDEX(Ci,$W2616,3)*3*POWER(X2616,2)*(1-X2616)+INDEX(Ci,$W2616,4)*POWER(X2616,3))</f>
        <v>1550.5494525189729</v>
      </c>
      <c r="Z2616" s="3">
        <f t="shared" si="1052"/>
        <v>1545.4851105540922</v>
      </c>
      <c r="AA2616" s="3">
        <f t="shared" si="1053"/>
        <v>1521.7299652099609</v>
      </c>
      <c r="AB2616" s="3">
        <f t="shared" si="1062"/>
        <v>23.755145344131279</v>
      </c>
      <c r="AC2616" s="3">
        <f t="shared" si="1063"/>
        <v>23.755145344131279</v>
      </c>
      <c r="AE2616" s="34">
        <f t="shared" si="1054"/>
        <v>10</v>
      </c>
      <c r="AF2616" s="73" t="b">
        <f>COUNTIF('Power Curve'!$D$2:$D$31,AE2616)&gt;0</f>
        <v>1</v>
      </c>
      <c r="AG2616" s="73" t="b">
        <f t="shared" si="1055"/>
        <v>0</v>
      </c>
      <c r="AH2616" s="73" t="b">
        <f t="shared" si="1064"/>
        <v>1</v>
      </c>
      <c r="AI2616" s="34" t="str">
        <f t="shared" si="1056"/>
        <v>Outer</v>
      </c>
      <c r="AJ2616" s="35" t="str">
        <f t="shared" si="1065"/>
        <v>0.9-1.0</v>
      </c>
      <c r="AK2616" s="36" t="str">
        <f t="shared" si="1057"/>
        <v>14-15</v>
      </c>
      <c r="AL2616" s="36" t="str">
        <f t="shared" si="1058"/>
        <v>Mar</v>
      </c>
      <c r="AM2616" s="35" t="str">
        <f t="shared" si="1059"/>
        <v>305-315</v>
      </c>
      <c r="AN2616" s="36" t="str">
        <f t="shared" si="1060"/>
        <v>HWS-LTI</v>
      </c>
    </row>
    <row r="2617" spans="5:40" x14ac:dyDescent="0.3">
      <c r="E2617" s="12">
        <v>40993.604166666664</v>
      </c>
      <c r="F2617" s="16">
        <v>9.64</v>
      </c>
      <c r="G2617" s="16">
        <v>1513.720016479497</v>
      </c>
      <c r="H2617" s="29">
        <v>1.210395089237448</v>
      </c>
      <c r="I2617" s="26">
        <v>304.60000000000002</v>
      </c>
      <c r="J2617" s="30">
        <v>0.11307053941908714</v>
      </c>
      <c r="K2617" s="31">
        <v>9.5050078469088403E-2</v>
      </c>
      <c r="L2617" s="111">
        <f t="shared" si="1040"/>
        <v>0.8</v>
      </c>
      <c r="M2617" s="112">
        <f t="shared" si="1041"/>
        <v>0.11</v>
      </c>
      <c r="N2617" s="112" t="b">
        <f t="shared" si="1042"/>
        <v>1</v>
      </c>
      <c r="O2617" s="112" t="b">
        <f t="shared" si="1043"/>
        <v>1</v>
      </c>
      <c r="P2617" s="113">
        <f t="shared" si="1044"/>
        <v>8</v>
      </c>
      <c r="Q2617" s="113">
        <f t="shared" si="1045"/>
        <v>15</v>
      </c>
      <c r="R2617" s="114" t="str">
        <f t="shared" si="1061"/>
        <v>0.8-0.11</v>
      </c>
      <c r="S2617" s="127">
        <f t="shared" si="1046"/>
        <v>-6.4327119838497289E-3</v>
      </c>
      <c r="T2617" s="112" t="b">
        <f t="shared" si="1047"/>
        <v>1</v>
      </c>
      <c r="U2617" s="22">
        <f t="shared" si="1048"/>
        <v>9.6015361638301773</v>
      </c>
      <c r="V2617" s="22">
        <f t="shared" si="1049"/>
        <v>0.84199834154825759</v>
      </c>
      <c r="W2617" s="81">
        <f t="shared" si="1050"/>
        <v>10</v>
      </c>
      <c r="X2617" s="22">
        <f t="shared" si="1051"/>
        <v>0.62968135486628019</v>
      </c>
      <c r="Y2617" s="3">
        <f>IF(U2617&gt;'Power Curve'!$C$37,0,INDEX(Ci,$W2617,1)*POWER(1-X2617,3)+INDEX(Ci,$W2617,2)*3*X2617*POWER(1-X2617,2)+INDEX(Ci,$W2617,3)*3*POWER(X2617,2)*(1-X2617)+INDEX(Ci,$W2617,4)*POWER(X2617,3))</f>
        <v>1406.4113936372705</v>
      </c>
      <c r="Z2617" s="3">
        <f t="shared" si="1052"/>
        <v>1397.3643542111972</v>
      </c>
      <c r="AA2617" s="3">
        <f t="shared" si="1053"/>
        <v>1513.720016479497</v>
      </c>
      <c r="AB2617" s="3">
        <f t="shared" si="1062"/>
        <v>-116.35566226829974</v>
      </c>
      <c r="AC2617" s="3">
        <f t="shared" si="1063"/>
        <v>116.35566226829974</v>
      </c>
      <c r="AE2617" s="34">
        <f t="shared" si="1054"/>
        <v>10</v>
      </c>
      <c r="AF2617" s="73" t="b">
        <f>COUNTIF('Power Curve'!$D$2:$D$31,AE2617)&gt;0</f>
        <v>1</v>
      </c>
      <c r="AG2617" s="73" t="b">
        <f t="shared" si="1055"/>
        <v>0</v>
      </c>
      <c r="AH2617" s="73" t="b">
        <f t="shared" si="1064"/>
        <v>1</v>
      </c>
      <c r="AI2617" s="34" t="str">
        <f t="shared" si="1056"/>
        <v>Outer</v>
      </c>
      <c r="AJ2617" s="35" t="str">
        <f t="shared" si="1065"/>
        <v>0.8-0.9</v>
      </c>
      <c r="AK2617" s="36" t="str">
        <f t="shared" si="1057"/>
        <v>14-15</v>
      </c>
      <c r="AL2617" s="36" t="str">
        <f t="shared" si="1058"/>
        <v>Mar</v>
      </c>
      <c r="AM2617" s="35" t="str">
        <f t="shared" si="1059"/>
        <v>295-305</v>
      </c>
      <c r="AN2617" s="36" t="str">
        <f t="shared" si="1060"/>
        <v>Inner-TI</v>
      </c>
    </row>
    <row r="2618" spans="5:40" x14ac:dyDescent="0.3">
      <c r="E2618" s="12">
        <v>40993.611111111109</v>
      </c>
      <c r="F2618" s="16">
        <v>8.59</v>
      </c>
      <c r="G2618" s="16">
        <v>1253.000022888184</v>
      </c>
      <c r="H2618" s="29">
        <v>1.210395089237448</v>
      </c>
      <c r="I2618" s="26">
        <v>302.5</v>
      </c>
      <c r="J2618" s="30">
        <v>0.12107101280558789</v>
      </c>
      <c r="K2618" s="31">
        <v>7.4611601523744117E-2</v>
      </c>
      <c r="L2618" s="111">
        <f t="shared" si="1040"/>
        <v>0.70000000000000007</v>
      </c>
      <c r="M2618" s="112">
        <f t="shared" si="1041"/>
        <v>0.12</v>
      </c>
      <c r="N2618" s="112" t="b">
        <f t="shared" si="1042"/>
        <v>1</v>
      </c>
      <c r="O2618" s="112" t="b">
        <f t="shared" si="1043"/>
        <v>1</v>
      </c>
      <c r="P2618" s="113">
        <f t="shared" si="1044"/>
        <v>7.0000000000000009</v>
      </c>
      <c r="Q2618" s="113">
        <f t="shared" si="1045"/>
        <v>14</v>
      </c>
      <c r="R2618" s="114" t="str">
        <f t="shared" si="1061"/>
        <v>0.7-0.12</v>
      </c>
      <c r="S2618" s="127">
        <f t="shared" si="1046"/>
        <v>7.9909258919463686E-3</v>
      </c>
      <c r="T2618" s="112" t="b">
        <f t="shared" si="1047"/>
        <v>1</v>
      </c>
      <c r="U2618" s="22">
        <f t="shared" si="1048"/>
        <v>8.5557256895540679</v>
      </c>
      <c r="V2618" s="22">
        <f t="shared" si="1049"/>
        <v>0.68036496149545256</v>
      </c>
      <c r="W2618" s="81">
        <f t="shared" si="1050"/>
        <v>9</v>
      </c>
      <c r="X2618" s="22">
        <f t="shared" si="1051"/>
        <v>0.54679293193411271</v>
      </c>
      <c r="Y2618" s="3">
        <f>IF(U2618&gt;'Power Curve'!$C$37,0,INDEX(Ci,$W2618,1)*POWER(1-X2618,3)+INDEX(Ci,$W2618,2)*3*X2618*POWER(1-X2618,2)+INDEX(Ci,$W2618,3)*3*POWER(X2618,2)*(1-X2618)+INDEX(Ci,$W2618,4)*POWER(X2618,3))</f>
        <v>1050.740825526588</v>
      </c>
      <c r="Z2618" s="3">
        <f t="shared" si="1052"/>
        <v>1059.1372175950135</v>
      </c>
      <c r="AA2618" s="3">
        <f t="shared" si="1053"/>
        <v>1253.000022888184</v>
      </c>
      <c r="AB2618" s="3">
        <f t="shared" si="1062"/>
        <v>-193.8628052931706</v>
      </c>
      <c r="AC2618" s="3">
        <f t="shared" si="1063"/>
        <v>193.8628052931706</v>
      </c>
      <c r="AE2618" s="34">
        <f t="shared" si="1054"/>
        <v>9</v>
      </c>
      <c r="AF2618" s="73" t="b">
        <f>COUNTIF('Power Curve'!$D$2:$D$31,AE2618)&gt;0</f>
        <v>1</v>
      </c>
      <c r="AG2618" s="73" t="b">
        <f t="shared" si="1055"/>
        <v>0</v>
      </c>
      <c r="AH2618" s="73" t="b">
        <f t="shared" si="1064"/>
        <v>1</v>
      </c>
      <c r="AI2618" s="34" t="str">
        <f t="shared" si="1056"/>
        <v>Outer</v>
      </c>
      <c r="AJ2618" s="35" t="str">
        <f t="shared" si="1065"/>
        <v>0.6-0.7</v>
      </c>
      <c r="AK2618" s="36" t="str">
        <f t="shared" si="1057"/>
        <v>14-15</v>
      </c>
      <c r="AL2618" s="36" t="str">
        <f t="shared" si="1058"/>
        <v>Mar</v>
      </c>
      <c r="AM2618" s="35" t="str">
        <f t="shared" si="1059"/>
        <v>295-305</v>
      </c>
      <c r="AN2618" s="36" t="str">
        <f t="shared" si="1060"/>
        <v>Inner-TI</v>
      </c>
    </row>
    <row r="2619" spans="5:40" x14ac:dyDescent="0.3">
      <c r="E2619" s="12">
        <v>40993.618055555555</v>
      </c>
      <c r="F2619" s="16">
        <v>8.4499999999999993</v>
      </c>
      <c r="G2619" s="16">
        <v>953.53998947143555</v>
      </c>
      <c r="H2619" s="29">
        <v>1.2103507751471578</v>
      </c>
      <c r="I2619" s="26">
        <v>303.89999999999998</v>
      </c>
      <c r="J2619" s="30">
        <v>0.11005917159763315</v>
      </c>
      <c r="K2619" s="31">
        <v>0.11273456717528894</v>
      </c>
      <c r="L2619" s="111">
        <f t="shared" si="1040"/>
        <v>0.70000000000000007</v>
      </c>
      <c r="M2619" s="112">
        <f t="shared" si="1041"/>
        <v>0.11</v>
      </c>
      <c r="N2619" s="112" t="b">
        <f t="shared" si="1042"/>
        <v>1</v>
      </c>
      <c r="O2619" s="112" t="b">
        <f t="shared" si="1043"/>
        <v>1</v>
      </c>
      <c r="P2619" s="113">
        <f t="shared" si="1044"/>
        <v>7.0000000000000009</v>
      </c>
      <c r="Q2619" s="113">
        <f t="shared" si="1045"/>
        <v>15</v>
      </c>
      <c r="R2619" s="114" t="str">
        <f t="shared" si="1061"/>
        <v>0.7-0.11</v>
      </c>
      <c r="S2619" s="127">
        <f t="shared" si="1046"/>
        <v>-5.1188842505708954E-3</v>
      </c>
      <c r="T2619" s="112" t="b">
        <f t="shared" si="1047"/>
        <v>1</v>
      </c>
      <c r="U2619" s="22">
        <f t="shared" si="1048"/>
        <v>8.4161815814706884</v>
      </c>
      <c r="V2619" s="22">
        <f t="shared" si="1049"/>
        <v>0.65879796975960991</v>
      </c>
      <c r="W2619" s="81">
        <f t="shared" si="1050"/>
        <v>9</v>
      </c>
      <c r="X2619" s="22">
        <f t="shared" si="1051"/>
        <v>0.40731184665671877</v>
      </c>
      <c r="Y2619" s="3">
        <f>IF(U2619&gt;'Power Curve'!$C$37,0,INDEX(Ci,$W2619,1)*POWER(1-X2619,3)+INDEX(Ci,$W2619,2)*3*X2619*POWER(1-X2619,2)+INDEX(Ci,$W2619,3)*3*POWER(X2619,2)*(1-X2619)+INDEX(Ci,$W2619,4)*POWER(X2619,3))</f>
        <v>1006.2979752539035</v>
      </c>
      <c r="Z2619" s="3">
        <f t="shared" si="1052"/>
        <v>1001.1468523969949</v>
      </c>
      <c r="AA2619" s="3">
        <f t="shared" si="1053"/>
        <v>953.53998947143555</v>
      </c>
      <c r="AB2619" s="3">
        <f t="shared" si="1062"/>
        <v>47.606862925559312</v>
      </c>
      <c r="AC2619" s="3">
        <f t="shared" si="1063"/>
        <v>47.606862925559312</v>
      </c>
      <c r="AE2619" s="34">
        <f t="shared" si="1054"/>
        <v>8</v>
      </c>
      <c r="AF2619" s="73" t="b">
        <f>COUNTIF('Power Curve'!$D$2:$D$31,AE2619)&gt;0</f>
        <v>1</v>
      </c>
      <c r="AG2619" s="73" t="b">
        <f t="shared" si="1055"/>
        <v>0</v>
      </c>
      <c r="AH2619" s="73" t="b">
        <f t="shared" si="1064"/>
        <v>1</v>
      </c>
      <c r="AI2619" s="34" t="str">
        <f t="shared" si="1056"/>
        <v>Inner</v>
      </c>
      <c r="AJ2619" s="35" t="str">
        <f t="shared" si="1065"/>
        <v>0.6-0.7</v>
      </c>
      <c r="AK2619" s="36" t="str">
        <f t="shared" si="1057"/>
        <v>14-15</v>
      </c>
      <c r="AL2619" s="36" t="str">
        <f t="shared" si="1058"/>
        <v>Mar</v>
      </c>
      <c r="AM2619" s="35" t="str">
        <f t="shared" si="1059"/>
        <v>295-305</v>
      </c>
      <c r="AN2619" s="36" t="str">
        <f t="shared" si="1060"/>
        <v>Inner-TI</v>
      </c>
    </row>
    <row r="2620" spans="5:40" x14ac:dyDescent="0.3">
      <c r="E2620" s="12">
        <v>40993.625</v>
      </c>
      <c r="F2620" s="16">
        <v>7.69</v>
      </c>
      <c r="G2620" s="16">
        <v>808.11998367309616</v>
      </c>
      <c r="H2620" s="29">
        <v>1.2103507751471578</v>
      </c>
      <c r="I2620" s="26">
        <v>307.7</v>
      </c>
      <c r="J2620" s="30">
        <v>0.12093628088426528</v>
      </c>
      <c r="K2620" s="31">
        <v>0.18426737617420955</v>
      </c>
      <c r="L2620" s="111">
        <f t="shared" si="1040"/>
        <v>0.5</v>
      </c>
      <c r="M2620" s="112">
        <f t="shared" si="1041"/>
        <v>0.12</v>
      </c>
      <c r="N2620" s="112" t="b">
        <f t="shared" si="1042"/>
        <v>1</v>
      </c>
      <c r="O2620" s="112" t="b">
        <f t="shared" si="1043"/>
        <v>1</v>
      </c>
      <c r="P2620" s="113">
        <f t="shared" si="1044"/>
        <v>5</v>
      </c>
      <c r="Q2620" s="113">
        <f t="shared" si="1045"/>
        <v>14</v>
      </c>
      <c r="R2620" s="114" t="str">
        <f t="shared" si="1061"/>
        <v>0.5-0.12</v>
      </c>
      <c r="S2620" s="127">
        <f t="shared" si="1046"/>
        <v>-3.7124310330351562E-3</v>
      </c>
      <c r="T2620" s="112" t="b">
        <f t="shared" si="1047"/>
        <v>1</v>
      </c>
      <c r="U2620" s="22">
        <f t="shared" si="1048"/>
        <v>7.6592232380484733</v>
      </c>
      <c r="V2620" s="22">
        <f t="shared" si="1049"/>
        <v>0.54180761766814445</v>
      </c>
      <c r="W2620" s="81">
        <f t="shared" si="1050"/>
        <v>8</v>
      </c>
      <c r="X2620" s="22">
        <f t="shared" si="1051"/>
        <v>0.64827261874857101</v>
      </c>
      <c r="Y2620" s="3">
        <f>IF(U2620&gt;'Power Curve'!$C$37,0,INDEX(Ci,$W2620,1)*POWER(1-X2620,3)+INDEX(Ci,$W2620,2)*3*X2620*POWER(1-X2620,2)+INDEX(Ci,$W2620,3)*3*POWER(X2620,2)*(1-X2620)+INDEX(Ci,$W2620,4)*POWER(X2620,3))</f>
        <v>777.63151073611152</v>
      </c>
      <c r="Z2620" s="3">
        <f t="shared" si="1052"/>
        <v>774.74460738338871</v>
      </c>
      <c r="AA2620" s="3">
        <f t="shared" si="1053"/>
        <v>808.11998367309616</v>
      </c>
      <c r="AB2620" s="3">
        <f t="shared" si="1062"/>
        <v>-33.375376289707447</v>
      </c>
      <c r="AC2620" s="3">
        <f t="shared" si="1063"/>
        <v>33.375376289707447</v>
      </c>
      <c r="AE2620" s="34">
        <f t="shared" si="1054"/>
        <v>8</v>
      </c>
      <c r="AF2620" s="73" t="b">
        <f>COUNTIF('Power Curve'!$D$2:$D$31,AE2620)&gt;0</f>
        <v>1</v>
      </c>
      <c r="AG2620" s="73" t="b">
        <f t="shared" si="1055"/>
        <v>0</v>
      </c>
      <c r="AH2620" s="73" t="b">
        <f t="shared" si="1064"/>
        <v>1</v>
      </c>
      <c r="AI2620" s="34" t="str">
        <f t="shared" si="1056"/>
        <v>Inner</v>
      </c>
      <c r="AJ2620" s="35" t="str">
        <f t="shared" si="1065"/>
        <v>0.5-0.6</v>
      </c>
      <c r="AK2620" s="36" t="str">
        <f t="shared" si="1057"/>
        <v>15-16</v>
      </c>
      <c r="AL2620" s="36" t="str">
        <f t="shared" si="1058"/>
        <v>Mar</v>
      </c>
      <c r="AM2620" s="35" t="str">
        <f t="shared" si="1059"/>
        <v>305-315</v>
      </c>
      <c r="AN2620" s="36" t="str">
        <f t="shared" si="1060"/>
        <v>Inner-TI</v>
      </c>
    </row>
    <row r="2621" spans="5:40" x14ac:dyDescent="0.3">
      <c r="E2621" s="12">
        <v>40993.631944444445</v>
      </c>
      <c r="F2621" s="16">
        <v>7.2</v>
      </c>
      <c r="G2621" s="16">
        <v>887.87002563476585</v>
      </c>
      <c r="H2621" s="29">
        <v>1.210395089237448</v>
      </c>
      <c r="I2621" s="26">
        <v>302.39999999999998</v>
      </c>
      <c r="J2621" s="30">
        <v>0.16805555555555554</v>
      </c>
      <c r="K2621" s="31">
        <v>0.11847711995957098</v>
      </c>
      <c r="L2621" s="111">
        <f t="shared" si="1040"/>
        <v>0.5</v>
      </c>
      <c r="M2621" s="112">
        <f t="shared" si="1041"/>
        <v>0.17</v>
      </c>
      <c r="N2621" s="112" t="b">
        <f t="shared" si="1042"/>
        <v>1</v>
      </c>
      <c r="O2621" s="112" t="b">
        <f t="shared" si="1043"/>
        <v>1</v>
      </c>
      <c r="P2621" s="113">
        <f t="shared" si="1044"/>
        <v>5</v>
      </c>
      <c r="Q2621" s="113">
        <f t="shared" si="1045"/>
        <v>9</v>
      </c>
      <c r="R2621" s="114" t="str">
        <f t="shared" si="1061"/>
        <v>0.5-0.17</v>
      </c>
      <c r="S2621" s="127">
        <f t="shared" si="1046"/>
        <v>4.3193780293402706E-2</v>
      </c>
      <c r="T2621" s="112" t="b">
        <f t="shared" si="1047"/>
        <v>1</v>
      </c>
      <c r="U2621" s="22">
        <f t="shared" si="1048"/>
        <v>7.1712718236076007</v>
      </c>
      <c r="V2621" s="22">
        <f t="shared" si="1049"/>
        <v>0.46639315361602529</v>
      </c>
      <c r="W2621" s="81">
        <f t="shared" si="1050"/>
        <v>8</v>
      </c>
      <c r="X2621" s="22">
        <f t="shared" si="1051"/>
        <v>0.1571587114286532</v>
      </c>
      <c r="Y2621" s="3">
        <f>IF(U2621&gt;'Power Curve'!$C$37,0,INDEX(Ci,$W2621,1)*POWER(1-X2621,3)+INDEX(Ci,$W2621,2)*3*X2621*POWER(1-X2621,2)+INDEX(Ci,$W2621,3)*3*POWER(X2621,2)*(1-X2621)+INDEX(Ci,$W2621,4)*POWER(X2621,3))</f>
        <v>641.19509273118683</v>
      </c>
      <c r="Z2621" s="3">
        <f t="shared" si="1052"/>
        <v>668.89073269182575</v>
      </c>
      <c r="AA2621" s="3">
        <f t="shared" si="1053"/>
        <v>887.87002563476585</v>
      </c>
      <c r="AB2621" s="3">
        <f t="shared" si="1062"/>
        <v>-218.97929294294011</v>
      </c>
      <c r="AC2621" s="3">
        <f t="shared" si="1063"/>
        <v>218.97929294294011</v>
      </c>
      <c r="AE2621" s="34">
        <f t="shared" si="1054"/>
        <v>7</v>
      </c>
      <c r="AF2621" s="73" t="b">
        <f>COUNTIF('Power Curve'!$D$2:$D$31,AE2621)&gt;0</f>
        <v>1</v>
      </c>
      <c r="AG2621" s="73" t="b">
        <f t="shared" si="1055"/>
        <v>0</v>
      </c>
      <c r="AH2621" s="73" t="b">
        <f t="shared" si="1064"/>
        <v>1</v>
      </c>
      <c r="AI2621" s="34" t="str">
        <f t="shared" si="1056"/>
        <v>Outer</v>
      </c>
      <c r="AJ2621" s="35" t="str">
        <f t="shared" si="1065"/>
        <v>0.4-0.5</v>
      </c>
      <c r="AK2621" s="36" t="str">
        <f t="shared" si="1057"/>
        <v>15-16</v>
      </c>
      <c r="AL2621" s="36" t="str">
        <f t="shared" si="1058"/>
        <v>Mar</v>
      </c>
      <c r="AM2621" s="35" t="str">
        <f t="shared" si="1059"/>
        <v>295-305</v>
      </c>
      <c r="AN2621" s="36" t="str">
        <f t="shared" si="1060"/>
        <v>LWS-HTI</v>
      </c>
    </row>
    <row r="2622" spans="5:40" x14ac:dyDescent="0.3">
      <c r="E2622" s="12">
        <v>40993.638888888891</v>
      </c>
      <c r="F2622" s="16">
        <v>7.6</v>
      </c>
      <c r="G2622" s="16">
        <v>717.21002006530762</v>
      </c>
      <c r="H2622" s="29">
        <v>1.2104394065727648</v>
      </c>
      <c r="I2622" s="26">
        <v>300.60000000000002</v>
      </c>
      <c r="J2622" s="30">
        <v>0.12763157894736843</v>
      </c>
      <c r="K2622" s="31">
        <v>0.16721175015986356</v>
      </c>
      <c r="L2622" s="111">
        <f t="shared" si="1040"/>
        <v>0.5</v>
      </c>
      <c r="M2622" s="112">
        <f t="shared" si="1041"/>
        <v>0.13</v>
      </c>
      <c r="N2622" s="112" t="b">
        <f t="shared" si="1042"/>
        <v>1</v>
      </c>
      <c r="O2622" s="112" t="b">
        <f t="shared" si="1043"/>
        <v>1</v>
      </c>
      <c r="P2622" s="113">
        <f t="shared" si="1044"/>
        <v>5</v>
      </c>
      <c r="Q2622" s="113">
        <f t="shared" si="1045"/>
        <v>13</v>
      </c>
      <c r="R2622" s="114" t="str">
        <f t="shared" si="1061"/>
        <v>0.5-0.13</v>
      </c>
      <c r="S2622" s="127">
        <f t="shared" si="1046"/>
        <v>1.7080752491931649E-2</v>
      </c>
      <c r="T2622" s="112" t="b">
        <f t="shared" si="1047"/>
        <v>1</v>
      </c>
      <c r="U2622" s="22">
        <f t="shared" si="1048"/>
        <v>7.5697681979036728</v>
      </c>
      <c r="V2622" s="22">
        <f t="shared" si="1049"/>
        <v>0.52798205284831257</v>
      </c>
      <c r="W2622" s="81">
        <f t="shared" si="1050"/>
        <v>8</v>
      </c>
      <c r="X2622" s="22">
        <f t="shared" si="1051"/>
        <v>0.55823780586599336</v>
      </c>
      <c r="Y2622" s="3">
        <f>IF(U2622&gt;'Power Curve'!$C$37,0,INDEX(Ci,$W2622,1)*POWER(1-X2622,3)+INDEX(Ci,$W2622,2)*3*X2622*POWER(1-X2622,2)+INDEX(Ci,$W2622,3)*3*POWER(X2622,2)*(1-X2622)+INDEX(Ci,$W2622,4)*POWER(X2622,3))</f>
        <v>751.81531394450224</v>
      </c>
      <c r="Z2622" s="3">
        <f t="shared" si="1052"/>
        <v>764.65688524163215</v>
      </c>
      <c r="AA2622" s="3">
        <f t="shared" si="1053"/>
        <v>717.21002006530762</v>
      </c>
      <c r="AB2622" s="3">
        <f t="shared" si="1062"/>
        <v>47.446865176324536</v>
      </c>
      <c r="AC2622" s="3">
        <f t="shared" si="1063"/>
        <v>47.446865176324536</v>
      </c>
      <c r="AE2622" s="34">
        <f t="shared" si="1054"/>
        <v>8</v>
      </c>
      <c r="AF2622" s="73" t="b">
        <f>COUNTIF('Power Curve'!$D$2:$D$31,AE2622)&gt;0</f>
        <v>1</v>
      </c>
      <c r="AG2622" s="73" t="b">
        <f t="shared" si="1055"/>
        <v>0</v>
      </c>
      <c r="AH2622" s="73" t="b">
        <f t="shared" si="1064"/>
        <v>1</v>
      </c>
      <c r="AI2622" s="34" t="str">
        <f t="shared" si="1056"/>
        <v>Inner</v>
      </c>
      <c r="AJ2622" s="35" t="str">
        <f t="shared" si="1065"/>
        <v>0.5-0.6</v>
      </c>
      <c r="AK2622" s="36" t="str">
        <f t="shared" si="1057"/>
        <v>15-16</v>
      </c>
      <c r="AL2622" s="36" t="str">
        <f t="shared" si="1058"/>
        <v>Mar</v>
      </c>
      <c r="AM2622" s="35" t="str">
        <f t="shared" si="1059"/>
        <v>295-305</v>
      </c>
      <c r="AN2622" s="36" t="str">
        <f t="shared" si="1060"/>
        <v>Inner-TI</v>
      </c>
    </row>
    <row r="2623" spans="5:40" x14ac:dyDescent="0.3">
      <c r="E2623" s="12">
        <v>40993.645833333336</v>
      </c>
      <c r="F2623" s="16">
        <v>7.91</v>
      </c>
      <c r="G2623" s="16">
        <v>688.02998781204246</v>
      </c>
      <c r="H2623" s="29">
        <v>1.2102178523428861</v>
      </c>
      <c r="I2623" s="26">
        <v>301.2</v>
      </c>
      <c r="J2623" s="30">
        <v>0.10366624525916561</v>
      </c>
      <c r="K2623" s="31">
        <v>0.12925466232297395</v>
      </c>
      <c r="L2623" s="111">
        <f t="shared" si="1040"/>
        <v>0.6</v>
      </c>
      <c r="M2623" s="112">
        <f t="shared" si="1041"/>
        <v>9.9999999999999992E-2</v>
      </c>
      <c r="N2623" s="112" t="b">
        <f t="shared" si="1042"/>
        <v>1</v>
      </c>
      <c r="O2623" s="112" t="b">
        <f t="shared" si="1043"/>
        <v>1</v>
      </c>
      <c r="P2623" s="113">
        <f t="shared" si="1044"/>
        <v>6</v>
      </c>
      <c r="Q2623" s="113">
        <f t="shared" si="1045"/>
        <v>16</v>
      </c>
      <c r="R2623" s="114" t="str">
        <f t="shared" si="1061"/>
        <v>0.6-0.1</v>
      </c>
      <c r="S2623" s="127">
        <f t="shared" si="1046"/>
        <v>-7.7910698820127019E-3</v>
      </c>
      <c r="T2623" s="112" t="b">
        <f t="shared" si="1047"/>
        <v>1</v>
      </c>
      <c r="U2623" s="22">
        <f t="shared" si="1048"/>
        <v>7.8780543435695609</v>
      </c>
      <c r="V2623" s="22">
        <f t="shared" si="1049"/>
        <v>0.57562867044594157</v>
      </c>
      <c r="W2623" s="81">
        <f t="shared" si="1050"/>
        <v>8</v>
      </c>
      <c r="X2623" s="22">
        <f t="shared" si="1051"/>
        <v>0.8685220044353531</v>
      </c>
      <c r="Y2623" s="3">
        <f>IF(U2623&gt;'Power Curve'!$C$37,0,INDEX(Ci,$W2623,1)*POWER(1-X2623,3)+INDEX(Ci,$W2623,2)*3*X2623*POWER(1-X2623,2)+INDEX(Ci,$W2623,3)*3*POWER(X2623,2)*(1-X2623)+INDEX(Ci,$W2623,4)*POWER(X2623,3))</f>
        <v>841.86073804876662</v>
      </c>
      <c r="Z2623" s="3">
        <f t="shared" si="1052"/>
        <v>835.30174220770584</v>
      </c>
      <c r="AA2623" s="3">
        <f t="shared" si="1053"/>
        <v>688.02998781204246</v>
      </c>
      <c r="AB2623" s="3">
        <f t="shared" si="1062"/>
        <v>147.27175439566338</v>
      </c>
      <c r="AC2623" s="3">
        <f t="shared" si="1063"/>
        <v>147.27175439566338</v>
      </c>
      <c r="AE2623" s="34">
        <f t="shared" si="1054"/>
        <v>8</v>
      </c>
      <c r="AF2623" s="73" t="b">
        <f>COUNTIF('Power Curve'!$D$2:$D$31,AE2623)&gt;0</f>
        <v>1</v>
      </c>
      <c r="AG2623" s="73" t="b">
        <f t="shared" si="1055"/>
        <v>0</v>
      </c>
      <c r="AH2623" s="73" t="b">
        <f t="shared" si="1064"/>
        <v>1</v>
      </c>
      <c r="AI2623" s="34" t="str">
        <f t="shared" si="1056"/>
        <v>Inner</v>
      </c>
      <c r="AJ2623" s="35" t="str">
        <f t="shared" si="1065"/>
        <v>0.5-0.6</v>
      </c>
      <c r="AK2623" s="36" t="str">
        <f t="shared" si="1057"/>
        <v>15-16</v>
      </c>
      <c r="AL2623" s="36" t="str">
        <f t="shared" si="1058"/>
        <v>Mar</v>
      </c>
      <c r="AM2623" s="35" t="str">
        <f t="shared" si="1059"/>
        <v>295-305</v>
      </c>
      <c r="AN2623" s="36" t="str">
        <f t="shared" si="1060"/>
        <v>Inner-TI</v>
      </c>
    </row>
    <row r="2624" spans="5:40" x14ac:dyDescent="0.3">
      <c r="E2624" s="12">
        <v>40993.652777777781</v>
      </c>
      <c r="F2624" s="16">
        <v>8.5299999999999994</v>
      </c>
      <c r="G2624" s="16">
        <v>854.48003005981445</v>
      </c>
      <c r="H2624" s="29">
        <v>1.2099433310530521</v>
      </c>
      <c r="I2624" s="26">
        <v>303.10000000000002</v>
      </c>
      <c r="J2624" s="30">
        <v>8.4407971864009376E-2</v>
      </c>
      <c r="K2624" s="31">
        <v>0.10217514542949958</v>
      </c>
      <c r="L2624" s="111">
        <f t="shared" si="1040"/>
        <v>0.70000000000000007</v>
      </c>
      <c r="M2624" s="112">
        <f t="shared" si="1041"/>
        <v>0.08</v>
      </c>
      <c r="N2624" s="112" t="b">
        <f t="shared" si="1042"/>
        <v>1</v>
      </c>
      <c r="O2624" s="112" t="b">
        <f t="shared" si="1043"/>
        <v>1</v>
      </c>
      <c r="P2624" s="113">
        <f t="shared" si="1044"/>
        <v>7.0000000000000009</v>
      </c>
      <c r="Q2624" s="113">
        <f t="shared" si="1045"/>
        <v>18</v>
      </c>
      <c r="R2624" s="114" t="str">
        <f t="shared" si="1061"/>
        <v>0.7-0.08</v>
      </c>
      <c r="S2624" s="127">
        <f t="shared" si="1046"/>
        <v>-1.674127324026084E-2</v>
      </c>
      <c r="T2624" s="112" t="b">
        <f t="shared" si="1047"/>
        <v>1</v>
      </c>
      <c r="U2624" s="22">
        <f t="shared" si="1048"/>
        <v>8.4949079708047002</v>
      </c>
      <c r="V2624" s="22">
        <f t="shared" si="1049"/>
        <v>0.67096538701197328</v>
      </c>
      <c r="W2624" s="81">
        <f t="shared" si="1050"/>
        <v>9</v>
      </c>
      <c r="X2624" s="22">
        <f t="shared" si="1051"/>
        <v>0.48600268050917644</v>
      </c>
      <c r="Y2624" s="3">
        <f>IF(U2624&gt;'Power Curve'!$C$37,0,INDEX(Ci,$W2624,1)*POWER(1-X2624,3)+INDEX(Ci,$W2624,2)*3*X2624*POWER(1-X2624,2)+INDEX(Ci,$W2624,3)*3*POWER(X2624,2)*(1-X2624)+INDEX(Ci,$W2624,4)*POWER(X2624,3))</f>
        <v>1031.2972569174979</v>
      </c>
      <c r="Z2624" s="3">
        <f t="shared" si="1052"/>
        <v>1014.0320277475105</v>
      </c>
      <c r="AA2624" s="3">
        <f t="shared" si="1053"/>
        <v>854.48003005981445</v>
      </c>
      <c r="AB2624" s="3">
        <f t="shared" si="1062"/>
        <v>159.55199768769603</v>
      </c>
      <c r="AC2624" s="3">
        <f t="shared" si="1063"/>
        <v>159.55199768769603</v>
      </c>
      <c r="AE2624" s="34">
        <f t="shared" si="1054"/>
        <v>8</v>
      </c>
      <c r="AF2624" s="73" t="b">
        <f>COUNTIF('Power Curve'!$D$2:$D$31,AE2624)&gt;0</f>
        <v>1</v>
      </c>
      <c r="AG2624" s="73" t="b">
        <f t="shared" si="1055"/>
        <v>0</v>
      </c>
      <c r="AH2624" s="73" t="b">
        <f t="shared" si="1064"/>
        <v>1</v>
      </c>
      <c r="AI2624" s="34" t="str">
        <f t="shared" si="1056"/>
        <v>Outer</v>
      </c>
      <c r="AJ2624" s="35" t="str">
        <f t="shared" si="1065"/>
        <v>0.6-0.7</v>
      </c>
      <c r="AK2624" s="36" t="str">
        <f t="shared" si="1057"/>
        <v>15-16</v>
      </c>
      <c r="AL2624" s="36" t="str">
        <f t="shared" si="1058"/>
        <v>Mar</v>
      </c>
      <c r="AM2624" s="35" t="str">
        <f t="shared" si="1059"/>
        <v>295-305</v>
      </c>
      <c r="AN2624" s="36" t="str">
        <f t="shared" si="1060"/>
        <v>HWS-LTI</v>
      </c>
    </row>
    <row r="2625" spans="5:40" x14ac:dyDescent="0.3">
      <c r="E2625" s="12">
        <v>40993.659722222219</v>
      </c>
      <c r="F2625" s="16">
        <v>7.18</v>
      </c>
      <c r="G2625" s="16">
        <v>554.39997291564919</v>
      </c>
      <c r="H2625" s="29">
        <v>1.210395089237448</v>
      </c>
      <c r="I2625" s="26">
        <v>301.8</v>
      </c>
      <c r="J2625" s="30">
        <v>0.15041782729805014</v>
      </c>
      <c r="K2625" s="31">
        <v>0.1099207904254514</v>
      </c>
      <c r="L2625" s="111">
        <f t="shared" si="1040"/>
        <v>0.5</v>
      </c>
      <c r="M2625" s="112">
        <f t="shared" si="1041"/>
        <v>0.15000000000000002</v>
      </c>
      <c r="N2625" s="112" t="b">
        <f t="shared" si="1042"/>
        <v>1</v>
      </c>
      <c r="O2625" s="112" t="b">
        <f t="shared" si="1043"/>
        <v>1</v>
      </c>
      <c r="P2625" s="113">
        <f t="shared" si="1044"/>
        <v>5</v>
      </c>
      <c r="Q2625" s="113">
        <f t="shared" si="1045"/>
        <v>10.999999999999998</v>
      </c>
      <c r="R2625" s="114" t="str">
        <f t="shared" si="1061"/>
        <v>0.5-0.15</v>
      </c>
      <c r="S2625" s="127">
        <f t="shared" si="1046"/>
        <v>3.6961852981718626E-2</v>
      </c>
      <c r="T2625" s="112" t="b">
        <f t="shared" si="1047"/>
        <v>1</v>
      </c>
      <c r="U2625" s="22">
        <f t="shared" si="1048"/>
        <v>7.151351624097579</v>
      </c>
      <c r="V2625" s="22">
        <f t="shared" si="1049"/>
        <v>0.46331442256740035</v>
      </c>
      <c r="W2625" s="81">
        <f t="shared" si="1050"/>
        <v>8</v>
      </c>
      <c r="X2625" s="22">
        <f t="shared" si="1051"/>
        <v>0.13710940584938927</v>
      </c>
      <c r="Y2625" s="3">
        <f>IF(U2625&gt;'Power Curve'!$C$37,0,INDEX(Ci,$W2625,1)*POWER(1-X2625,3)+INDEX(Ci,$W2625,2)*3*X2625*POWER(1-X2625,2)+INDEX(Ci,$W2625,3)*3*POWER(X2625,2)*(1-X2625)+INDEX(Ci,$W2625,4)*POWER(X2625,3))</f>
        <v>635.89276514339292</v>
      </c>
      <c r="Z2625" s="3">
        <f t="shared" si="1052"/>
        <v>659.39654004076158</v>
      </c>
      <c r="AA2625" s="3">
        <f t="shared" si="1053"/>
        <v>554.39997291564919</v>
      </c>
      <c r="AB2625" s="3">
        <f t="shared" si="1062"/>
        <v>104.99656712511239</v>
      </c>
      <c r="AC2625" s="3">
        <f t="shared" si="1063"/>
        <v>104.99656712511239</v>
      </c>
      <c r="AE2625" s="34">
        <f t="shared" si="1054"/>
        <v>7</v>
      </c>
      <c r="AF2625" s="73" t="b">
        <f>COUNTIF('Power Curve'!$D$2:$D$31,AE2625)&gt;0</f>
        <v>1</v>
      </c>
      <c r="AG2625" s="73" t="b">
        <f t="shared" si="1055"/>
        <v>0</v>
      </c>
      <c r="AH2625" s="73" t="b">
        <f t="shared" si="1064"/>
        <v>1</v>
      </c>
      <c r="AI2625" s="34" t="str">
        <f t="shared" si="1056"/>
        <v>Outer</v>
      </c>
      <c r="AJ2625" s="35" t="str">
        <f t="shared" si="1065"/>
        <v>0.4-0.5</v>
      </c>
      <c r="AK2625" s="36" t="str">
        <f t="shared" si="1057"/>
        <v>15-16</v>
      </c>
      <c r="AL2625" s="36" t="str">
        <f t="shared" si="1058"/>
        <v>Mar</v>
      </c>
      <c r="AM2625" s="35" t="str">
        <f t="shared" si="1059"/>
        <v>295-305</v>
      </c>
      <c r="AN2625" s="36" t="str">
        <f t="shared" si="1060"/>
        <v>LWS-HTI</v>
      </c>
    </row>
    <row r="2626" spans="5:40" x14ac:dyDescent="0.3">
      <c r="E2626" s="12">
        <v>40993.666666666664</v>
      </c>
      <c r="F2626" s="16">
        <v>5.71</v>
      </c>
      <c r="G2626" s="16">
        <v>260.71000289916981</v>
      </c>
      <c r="H2626" s="29">
        <v>1.2109799726648252</v>
      </c>
      <c r="I2626" s="26">
        <v>296</v>
      </c>
      <c r="J2626" s="30">
        <v>0.17513134851138354</v>
      </c>
      <c r="K2626" s="31">
        <v>0.14843450182687939</v>
      </c>
      <c r="L2626" s="111">
        <f t="shared" si="1040"/>
        <v>0.2</v>
      </c>
      <c r="M2626" s="112">
        <f t="shared" si="1041"/>
        <v>0.18000000000000002</v>
      </c>
      <c r="N2626" s="112" t="b">
        <f t="shared" si="1042"/>
        <v>1</v>
      </c>
      <c r="O2626" s="112" t="b">
        <f t="shared" si="1043"/>
        <v>1</v>
      </c>
      <c r="P2626" s="113">
        <f t="shared" si="1044"/>
        <v>2</v>
      </c>
      <c r="Q2626" s="113">
        <f t="shared" si="1045"/>
        <v>8</v>
      </c>
      <c r="R2626" s="114" t="str">
        <f t="shared" si="1061"/>
        <v>0.2-0.18</v>
      </c>
      <c r="S2626" s="127">
        <f t="shared" si="1046"/>
        <v>0.10965762067765471</v>
      </c>
      <c r="T2626" s="112" t="b">
        <f t="shared" si="1047"/>
        <v>1</v>
      </c>
      <c r="U2626" s="22">
        <f t="shared" si="1048"/>
        <v>5.6881328658173214</v>
      </c>
      <c r="V2626" s="22">
        <f t="shared" si="1049"/>
        <v>0.23716924667287642</v>
      </c>
      <c r="W2626" s="81">
        <f t="shared" si="1050"/>
        <v>6</v>
      </c>
      <c r="X2626" s="22">
        <f t="shared" si="1051"/>
        <v>0.65785750934451481</v>
      </c>
      <c r="Y2626" s="3">
        <f>IF(U2626&gt;'Power Curve'!$C$37,0,INDEX(Ci,$W2626,1)*POWER(1-X2626,3)+INDEX(Ci,$W2626,2)*3*X2626*POWER(1-X2626,2)+INDEX(Ci,$W2626,3)*3*POWER(X2626,2)*(1-X2626)+INDEX(Ci,$W2626,4)*POWER(X2626,3))</f>
        <v>310.30868926976893</v>
      </c>
      <c r="Z2626" s="3">
        <f t="shared" si="1052"/>
        <v>344.33640181069347</v>
      </c>
      <c r="AA2626" s="3">
        <f t="shared" si="1053"/>
        <v>260.71000289916981</v>
      </c>
      <c r="AB2626" s="3">
        <f t="shared" si="1062"/>
        <v>83.626398911523665</v>
      </c>
      <c r="AC2626" s="3">
        <f t="shared" si="1063"/>
        <v>83.626398911523665</v>
      </c>
      <c r="AE2626" s="34">
        <f t="shared" si="1054"/>
        <v>6</v>
      </c>
      <c r="AF2626" s="73" t="b">
        <f>COUNTIF('Power Curve'!$D$2:$D$31,AE2626)&gt;0</f>
        <v>1</v>
      </c>
      <c r="AG2626" s="73" t="b">
        <f t="shared" si="1055"/>
        <v>0</v>
      </c>
      <c r="AH2626" s="73" t="b">
        <f t="shared" si="1064"/>
        <v>1</v>
      </c>
      <c r="AI2626" s="34" t="str">
        <f t="shared" si="1056"/>
        <v>Outer</v>
      </c>
      <c r="AJ2626" s="35" t="str">
        <f t="shared" si="1065"/>
        <v>0.2-0.3</v>
      </c>
      <c r="AK2626" s="36" t="str">
        <f t="shared" si="1057"/>
        <v>16-17</v>
      </c>
      <c r="AL2626" s="36" t="str">
        <f t="shared" si="1058"/>
        <v>Mar</v>
      </c>
      <c r="AM2626" s="35" t="str">
        <f t="shared" si="1059"/>
        <v>295-305</v>
      </c>
      <c r="AN2626" s="36" t="str">
        <f t="shared" si="1060"/>
        <v>LWS-HTI</v>
      </c>
    </row>
    <row r="2627" spans="5:40" x14ac:dyDescent="0.3">
      <c r="E2627" s="12">
        <v>40993.673611111109</v>
      </c>
      <c r="F2627" s="16">
        <v>5.92</v>
      </c>
      <c r="G2627" s="16">
        <v>408.0300102233885</v>
      </c>
      <c r="H2627" s="29">
        <v>1.210971467879792</v>
      </c>
      <c r="I2627" s="26">
        <v>280.60000000000002</v>
      </c>
      <c r="J2627" s="30">
        <v>0.12331081081081081</v>
      </c>
      <c r="K2627" s="31">
        <v>8.2404574314499185E-2</v>
      </c>
      <c r="L2627" s="111">
        <f t="shared" ref="L2627:L2690" si="1066">ROUND((V2627-CenterOfFirstWindSpeedBin)/WindSpeedBinWidth,0)*WindSpeedBinWidth+CenterOfFirstWindSpeedBin</f>
        <v>0.30000000000000004</v>
      </c>
      <c r="M2627" s="112">
        <f t="shared" ref="M2627:M2690" si="1067">ROUND((J2627-CenterOfFirstTurbulenceBin)/TurbulenceBinWidth,0)*TurbulenceBinWidth+CenterOfFirstTurbulenceBin</f>
        <v>0.12</v>
      </c>
      <c r="N2627" s="112" t="b">
        <f t="shared" ref="N2627:N2690" si="1068">IF(AND(L2627&gt;=CenterOfFirstWindSpeedBin,L2627&lt;=CenterOfLastWindSpeedBin),TRUE,FALSE)</f>
        <v>1</v>
      </c>
      <c r="O2627" s="112" t="b">
        <f t="shared" ref="O2627:O2690" si="1069">IF(AND(M2627&gt;=CenterOfFirstTurbulenceBin,M2627&lt;=CenterOfLastTurbulenceBin),TRUE,FALSE)</f>
        <v>1</v>
      </c>
      <c r="P2627" s="113">
        <f t="shared" ref="P2627:P2690" si="1070">(L2627-CenterOfFirstWindSpeedBin)/WindSpeedBinWidth+1</f>
        <v>3.0000000000000004</v>
      </c>
      <c r="Q2627" s="113">
        <f t="shared" ref="Q2627:Q2690" si="1071">NumberOfTurbulenceBins-(M2627-CenterOfFirstTurbulenceBin)/TurbulenceBinWidth</f>
        <v>14</v>
      </c>
      <c r="R2627" s="114" t="str">
        <f t="shared" si="1061"/>
        <v>0.3-0.12</v>
      </c>
      <c r="S2627" s="127">
        <f t="shared" ref="S2627:S2690" si="1072">IF(T2627,INDEX(PowerDeviationMatrix,Q2627,P2627),IF(UseMatrixPadValue,MatrixPadValue,0))</f>
        <v>1.2614701106734599E-2</v>
      </c>
      <c r="T2627" s="112" t="b">
        <f t="shared" ref="T2627:T2690" si="1073">IF(AND(P2627&gt;0,Q2627&gt;0,N2627,O2627),LEN(INDEX(PowerDeviationMatrix,Q2627,P2627))&gt;0,FALSE)</f>
        <v>1</v>
      </c>
      <c r="U2627" s="22">
        <f t="shared" ref="U2627:U2690" si="1074">F2627*(H2627/Ref_Density)^(1/3)</f>
        <v>5.8973148396741806</v>
      </c>
      <c r="V2627" s="22">
        <f t="shared" ref="V2627:V2690" si="1075">(U2627-CutInWindSpeed)/(RatedWindSpeed-CutInWindSpeed)</f>
        <v>0.26949899504722202</v>
      </c>
      <c r="W2627" s="81">
        <f t="shared" ref="W2627:W2690" si="1076">COUNTIF(xa,"&lt;"&amp;U2627)</f>
        <v>6</v>
      </c>
      <c r="X2627" s="22">
        <f t="shared" ref="X2627:X2690" si="1077">(U2627-INDEX(xa,$W2627))/(INDEX(xb,$W2627)-INDEX(xa,$W2627))</f>
        <v>0.86635289625770973</v>
      </c>
      <c r="Y2627" s="3">
        <f>IF(U2627&gt;'Power Curve'!$C$37,0,INDEX(Ci,$W2627,1)*POWER(1-X2627,3)+INDEX(Ci,$W2627,2)*3*X2627*POWER(1-X2627,2)+INDEX(Ci,$W2627,3)*3*POWER(X2627,2)*(1-X2627)+INDEX(Ci,$W2627,4)*POWER(X2627,3))</f>
        <v>344.78874694918989</v>
      </c>
      <c r="Z2627" s="3">
        <f t="shared" ref="Z2627:Z2690" si="1078">IF(OR(T2627,UseMatrixPadValue),Y2627*(1+S2627),"")</f>
        <v>349.13815393691948</v>
      </c>
      <c r="AA2627" s="3">
        <f t="shared" ref="AA2627:AA2690" si="1079">IF(AH2627,G2627,"")</f>
        <v>408.0300102233885</v>
      </c>
      <c r="AB2627" s="3">
        <f t="shared" si="1062"/>
        <v>-58.891856286469022</v>
      </c>
      <c r="AC2627" s="3">
        <f t="shared" si="1063"/>
        <v>58.891856286469022</v>
      </c>
      <c r="AE2627" s="34">
        <f t="shared" ref="AE2627:AE2690" si="1080">MROUND(U2627-Centre_First_Bin,Bin_Width)+Centre_First_Bin</f>
        <v>6</v>
      </c>
      <c r="AF2627" s="73" t="b">
        <f>COUNTIF('Power Curve'!$D$2:$D$31,AE2627)&gt;0</f>
        <v>1</v>
      </c>
      <c r="AG2627" s="73" t="b">
        <f t="shared" ref="AG2627:AG2690" si="1081">(G2627&lt;0)</f>
        <v>0</v>
      </c>
      <c r="AH2627" s="73" t="b">
        <f t="shared" si="1064"/>
        <v>1</v>
      </c>
      <c r="AI2627" s="34" t="str">
        <f t="shared" ref="AI2627:AI2690" si="1082">IF(AH2627,IF(AND(J2627&gt;=LowerTurbLimit,J2627&lt;=UpperTurbLimit,K2627&gt;=LowerShearLimit,K2627&lt;=UpperShearLimit),"Inner","Outer"),"")</f>
        <v>Outer</v>
      </c>
      <c r="AJ2627" s="35" t="str">
        <f t="shared" si="1065"/>
        <v>0.2-0.3</v>
      </c>
      <c r="AK2627" s="36" t="str">
        <f t="shared" ref="AK2627:AK2690" si="1083">IF(AH2627,HOUR(E2627)&amp;"-"&amp;HOUR(E2627)+1,"")</f>
        <v>16-17</v>
      </c>
      <c r="AL2627" s="36" t="str">
        <f t="shared" ref="AL2627:AL2690" si="1084">IF(AH2627,TEXT(E2627,"mmm"),"")</f>
        <v>Mar</v>
      </c>
      <c r="AM2627" s="35" t="str">
        <f t="shared" ref="AM2627:AM2690" si="1085">IF(AH2627,IF(OR(I2627&lt;5,I2627&gt;=355),"355-5",MROUND(I2627,10)-5&amp;"-"&amp;MROUND(I2627,10)+5),"")</f>
        <v>275-285</v>
      </c>
      <c r="AN2627" s="36" t="str">
        <f t="shared" ref="AN2627:AN2690" si="1086">IF(AH2627,IF(V2627&lt;0.5,IF(J2627&lt;=LowerTurbLimit,"LWS-LTI",IF(J2627&gt;=UpperTurbLimit,"LWS-HTI","Inner-TI")),IF(J2627&lt;=LowerTurbLimit,"HWS-LTI",IF(J2627&gt;=UpperTurbLimit,"HWS-HTI","Inner-TI"))),"")</f>
        <v>Inner-TI</v>
      </c>
    </row>
    <row r="2628" spans="5:40" x14ac:dyDescent="0.3">
      <c r="E2628" s="12">
        <v>40993.680555555555</v>
      </c>
      <c r="F2628" s="16">
        <v>6.94</v>
      </c>
      <c r="G2628" s="16">
        <v>578.94997596740768</v>
      </c>
      <c r="H2628" s="29">
        <v>1.2112820529898556</v>
      </c>
      <c r="I2628" s="26">
        <v>291.3</v>
      </c>
      <c r="J2628" s="30">
        <v>0.10374639769452448</v>
      </c>
      <c r="K2628" s="31">
        <v>0.14121655560724236</v>
      </c>
      <c r="L2628" s="111">
        <f t="shared" si="1066"/>
        <v>0.4</v>
      </c>
      <c r="M2628" s="112">
        <f t="shared" si="1067"/>
        <v>9.9999999999999992E-2</v>
      </c>
      <c r="N2628" s="112" t="b">
        <f t="shared" si="1068"/>
        <v>1</v>
      </c>
      <c r="O2628" s="112" t="b">
        <f t="shared" si="1069"/>
        <v>1</v>
      </c>
      <c r="P2628" s="113">
        <f t="shared" si="1070"/>
        <v>4</v>
      </c>
      <c r="Q2628" s="113">
        <f t="shared" si="1071"/>
        <v>16</v>
      </c>
      <c r="R2628" s="114" t="str">
        <f t="shared" ref="R2628:R2691" si="1087">L2628&amp;"-"&amp;M2628</f>
        <v>0.4-0.1</v>
      </c>
      <c r="S2628" s="127">
        <f t="shared" si="1072"/>
        <v>-1.1366894958513816E-3</v>
      </c>
      <c r="T2628" s="112" t="b">
        <f t="shared" si="1073"/>
        <v>1</v>
      </c>
      <c r="U2628" s="22">
        <f t="shared" si="1074"/>
        <v>6.9139972382506834</v>
      </c>
      <c r="V2628" s="22">
        <f t="shared" si="1075"/>
        <v>0.42663053710397875</v>
      </c>
      <c r="W2628" s="81">
        <f t="shared" si="1076"/>
        <v>7</v>
      </c>
      <c r="X2628" s="22">
        <f t="shared" si="1077"/>
        <v>0.89719882666568851</v>
      </c>
      <c r="Y2628" s="3">
        <f>IF(U2628&gt;'Power Curve'!$C$37,0,INDEX(Ci,$W2628,1)*POWER(1-X2628,3)+INDEX(Ci,$W2628,2)*3*X2628*POWER(1-X2628,2)+INDEX(Ci,$W2628,3)*3*POWER(X2628,2)*(1-X2628)+INDEX(Ci,$W2628,4)*POWER(X2628,3))</f>
        <v>574.37075417956464</v>
      </c>
      <c r="Z2628" s="3">
        <f t="shared" si="1078"/>
        <v>573.71787297656454</v>
      </c>
      <c r="AA2628" s="3">
        <f t="shared" si="1079"/>
        <v>578.94997596740768</v>
      </c>
      <c r="AB2628" s="3">
        <f t="shared" ref="AB2628:AB2691" si="1088">IF(AH2628,Z2628-AA2628,"")</f>
        <v>-5.2321029908431456</v>
      </c>
      <c r="AC2628" s="3">
        <f t="shared" ref="AC2628:AC2691" si="1089">IF(AH2628,ABS(AB2628),"")</f>
        <v>5.2321029908431456</v>
      </c>
      <c r="AE2628" s="34">
        <f t="shared" si="1080"/>
        <v>7</v>
      </c>
      <c r="AF2628" s="73" t="b">
        <f>COUNTIF('Power Curve'!$D$2:$D$31,AE2628)&gt;0</f>
        <v>1</v>
      </c>
      <c r="AG2628" s="73" t="b">
        <f t="shared" si="1081"/>
        <v>0</v>
      </c>
      <c r="AH2628" s="73" t="b">
        <f t="shared" ref="AH2628:AH2691" si="1090">AND(AF2628,NOT(AG2628))</f>
        <v>1</v>
      </c>
      <c r="AI2628" s="34" t="str">
        <f t="shared" si="1082"/>
        <v>Inner</v>
      </c>
      <c r="AJ2628" s="35" t="str">
        <f t="shared" ref="AJ2628:AJ2691" si="1091">IF(AH2628,TEXT(ROUND(V2628+0.05,1)-0.1,"0.0")&amp;"-"&amp;TEXT(ROUND(V2628+0.05,1),"0.0"),"")</f>
        <v>0.4-0.5</v>
      </c>
      <c r="AK2628" s="36" t="str">
        <f t="shared" si="1083"/>
        <v>16-17</v>
      </c>
      <c r="AL2628" s="36" t="str">
        <f t="shared" si="1084"/>
        <v>Mar</v>
      </c>
      <c r="AM2628" s="35" t="str">
        <f t="shared" si="1085"/>
        <v>285-295</v>
      </c>
      <c r="AN2628" s="36" t="str">
        <f t="shared" si="1086"/>
        <v>Inner-TI</v>
      </c>
    </row>
    <row r="2629" spans="5:40" x14ac:dyDescent="0.3">
      <c r="E2629" s="12">
        <v>40993.6875</v>
      </c>
      <c r="F2629" s="16">
        <v>7.02</v>
      </c>
      <c r="G2629" s="16">
        <v>572.8900222778318</v>
      </c>
      <c r="H2629" s="29">
        <v>1.2115039971304722</v>
      </c>
      <c r="I2629" s="26">
        <v>297.5</v>
      </c>
      <c r="J2629" s="30">
        <v>9.2592592592592601E-2</v>
      </c>
      <c r="K2629" s="31">
        <v>0.19157997435558885</v>
      </c>
      <c r="L2629" s="111">
        <f t="shared" si="1066"/>
        <v>0.4</v>
      </c>
      <c r="M2629" s="112">
        <f t="shared" si="1067"/>
        <v>0.09</v>
      </c>
      <c r="N2629" s="112" t="b">
        <f t="shared" si="1068"/>
        <v>1</v>
      </c>
      <c r="O2629" s="112" t="b">
        <f t="shared" si="1069"/>
        <v>1</v>
      </c>
      <c r="P2629" s="113">
        <f t="shared" si="1070"/>
        <v>4</v>
      </c>
      <c r="Q2629" s="113">
        <f t="shared" si="1071"/>
        <v>17</v>
      </c>
      <c r="R2629" s="114" t="str">
        <f t="shared" si="1087"/>
        <v>0.4-0.09</v>
      </c>
      <c r="S2629" s="127">
        <f t="shared" si="1072"/>
        <v>-2.2461451467925553E-2</v>
      </c>
      <c r="T2629" s="112" t="b">
        <f t="shared" si="1073"/>
        <v>1</v>
      </c>
      <c r="U2629" s="22">
        <f t="shared" si="1074"/>
        <v>6.9941246220334392</v>
      </c>
      <c r="V2629" s="22">
        <f t="shared" si="1075"/>
        <v>0.43901448256461278</v>
      </c>
      <c r="W2629" s="81">
        <f t="shared" si="1076"/>
        <v>7</v>
      </c>
      <c r="X2629" s="22">
        <f t="shared" si="1077"/>
        <v>0.97865201804356761</v>
      </c>
      <c r="Y2629" s="3">
        <f>IF(U2629&gt;'Power Curve'!$C$37,0,INDEX(Ci,$W2629,1)*POWER(1-X2629,3)+INDEX(Ci,$W2629,2)*3*X2629*POWER(1-X2629,2)+INDEX(Ci,$W2629,3)*3*POWER(X2629,2)*(1-X2629)+INDEX(Ci,$W2629,4)*POWER(X2629,3))</f>
        <v>594.934725867613</v>
      </c>
      <c r="Z2629" s="3">
        <f t="shared" si="1078"/>
        <v>581.57162839595401</v>
      </c>
      <c r="AA2629" s="3">
        <f t="shared" si="1079"/>
        <v>572.8900222778318</v>
      </c>
      <c r="AB2629" s="3">
        <f t="shared" si="1088"/>
        <v>8.681606118122204</v>
      </c>
      <c r="AC2629" s="3">
        <f t="shared" si="1089"/>
        <v>8.681606118122204</v>
      </c>
      <c r="AE2629" s="34">
        <f t="shared" si="1080"/>
        <v>7</v>
      </c>
      <c r="AF2629" s="73" t="b">
        <f>COUNTIF('Power Curve'!$D$2:$D$31,AE2629)&gt;0</f>
        <v>1</v>
      </c>
      <c r="AG2629" s="73" t="b">
        <f t="shared" si="1081"/>
        <v>0</v>
      </c>
      <c r="AH2629" s="73" t="b">
        <f t="shared" si="1090"/>
        <v>1</v>
      </c>
      <c r="AI2629" s="34" t="str">
        <f t="shared" si="1082"/>
        <v>Outer</v>
      </c>
      <c r="AJ2629" s="35" t="str">
        <f t="shared" si="1091"/>
        <v>0.4-0.5</v>
      </c>
      <c r="AK2629" s="36" t="str">
        <f t="shared" si="1083"/>
        <v>16-17</v>
      </c>
      <c r="AL2629" s="36" t="str">
        <f t="shared" si="1084"/>
        <v>Mar</v>
      </c>
      <c r="AM2629" s="35" t="str">
        <f t="shared" si="1085"/>
        <v>295-305</v>
      </c>
      <c r="AN2629" s="36" t="str">
        <f t="shared" si="1086"/>
        <v>LWS-LTI</v>
      </c>
    </row>
    <row r="2630" spans="5:40" x14ac:dyDescent="0.3">
      <c r="E2630" s="12">
        <v>40993.694444444445</v>
      </c>
      <c r="F2630" s="16">
        <v>6.44</v>
      </c>
      <c r="G2630" s="16">
        <v>438.6300125122068</v>
      </c>
      <c r="H2630" s="29">
        <v>1.2120008105139968</v>
      </c>
      <c r="I2630" s="26">
        <v>293.8</v>
      </c>
      <c r="J2630" s="30">
        <v>9.6273291925465826E-2</v>
      </c>
      <c r="K2630" s="31">
        <v>0.13574043624217383</v>
      </c>
      <c r="L2630" s="111">
        <f t="shared" si="1066"/>
        <v>0.30000000000000004</v>
      </c>
      <c r="M2630" s="112">
        <f t="shared" si="1067"/>
        <v>9.9999999999999992E-2</v>
      </c>
      <c r="N2630" s="112" t="b">
        <f t="shared" si="1068"/>
        <v>1</v>
      </c>
      <c r="O2630" s="112" t="b">
        <f t="shared" si="1069"/>
        <v>1</v>
      </c>
      <c r="P2630" s="113">
        <f t="shared" si="1070"/>
        <v>3.0000000000000004</v>
      </c>
      <c r="Q2630" s="113">
        <f t="shared" si="1071"/>
        <v>16</v>
      </c>
      <c r="R2630" s="114" t="str">
        <f t="shared" si="1087"/>
        <v>0.3-0.1</v>
      </c>
      <c r="S2630" s="127">
        <f t="shared" si="1072"/>
        <v>-1.967349151230606E-2</v>
      </c>
      <c r="T2630" s="112" t="b">
        <f t="shared" si="1073"/>
        <v>1</v>
      </c>
      <c r="U2630" s="22">
        <f t="shared" si="1074"/>
        <v>6.4171394139084112</v>
      </c>
      <c r="V2630" s="22">
        <f t="shared" si="1075"/>
        <v>0.34983955869107602</v>
      </c>
      <c r="W2630" s="81">
        <f t="shared" si="1076"/>
        <v>7</v>
      </c>
      <c r="X2630" s="22">
        <f t="shared" si="1077"/>
        <v>0.39211986934601406</v>
      </c>
      <c r="Y2630" s="3">
        <f>IF(U2630&gt;'Power Curve'!$C$37,0,INDEX(Ci,$W2630,1)*POWER(1-X2630,3)+INDEX(Ci,$W2630,2)*3*X2630*POWER(1-X2630,2)+INDEX(Ci,$W2630,3)*3*POWER(X2630,2)*(1-X2630)+INDEX(Ci,$W2630,4)*POWER(X2630,3))</f>
        <v>451.11189601698663</v>
      </c>
      <c r="Z2630" s="3">
        <f t="shared" si="1078"/>
        <v>442.23694995959619</v>
      </c>
      <c r="AA2630" s="3">
        <f t="shared" si="1079"/>
        <v>438.6300125122068</v>
      </c>
      <c r="AB2630" s="3">
        <f t="shared" si="1088"/>
        <v>3.6069374473893845</v>
      </c>
      <c r="AC2630" s="3">
        <f t="shared" si="1089"/>
        <v>3.6069374473893845</v>
      </c>
      <c r="AE2630" s="34">
        <f t="shared" si="1080"/>
        <v>6</v>
      </c>
      <c r="AF2630" s="73" t="b">
        <f>COUNTIF('Power Curve'!$D$2:$D$31,AE2630)&gt;0</f>
        <v>1</v>
      </c>
      <c r="AG2630" s="73" t="b">
        <f t="shared" si="1081"/>
        <v>0</v>
      </c>
      <c r="AH2630" s="73" t="b">
        <f t="shared" si="1090"/>
        <v>1</v>
      </c>
      <c r="AI2630" s="34" t="str">
        <f t="shared" si="1082"/>
        <v>Outer</v>
      </c>
      <c r="AJ2630" s="35" t="str">
        <f t="shared" si="1091"/>
        <v>0.3-0.4</v>
      </c>
      <c r="AK2630" s="36" t="str">
        <f t="shared" si="1083"/>
        <v>16-17</v>
      </c>
      <c r="AL2630" s="36" t="str">
        <f t="shared" si="1084"/>
        <v>Mar</v>
      </c>
      <c r="AM2630" s="35" t="str">
        <f t="shared" si="1085"/>
        <v>285-295</v>
      </c>
      <c r="AN2630" s="36" t="str">
        <f t="shared" si="1086"/>
        <v>LWS-LTI</v>
      </c>
    </row>
    <row r="2631" spans="5:40" x14ac:dyDescent="0.3">
      <c r="E2631" s="12">
        <v>40993.708333333336</v>
      </c>
      <c r="F2631" s="16">
        <v>7.77</v>
      </c>
      <c r="G2631" s="16">
        <v>889.24000167846657</v>
      </c>
      <c r="H2631" s="29">
        <v>1.2119563905156563</v>
      </c>
      <c r="I2631" s="26">
        <v>293</v>
      </c>
      <c r="J2631" s="30">
        <v>9.6525096525096526E-2</v>
      </c>
      <c r="K2631" s="31">
        <v>0.22765156331728098</v>
      </c>
      <c r="L2631" s="111">
        <f t="shared" si="1066"/>
        <v>0.6</v>
      </c>
      <c r="M2631" s="112">
        <f t="shared" si="1067"/>
        <v>9.9999999999999992E-2</v>
      </c>
      <c r="N2631" s="112" t="b">
        <f t="shared" si="1068"/>
        <v>1</v>
      </c>
      <c r="O2631" s="112" t="b">
        <f t="shared" si="1069"/>
        <v>1</v>
      </c>
      <c r="P2631" s="113">
        <f t="shared" si="1070"/>
        <v>6</v>
      </c>
      <c r="Q2631" s="113">
        <f t="shared" si="1071"/>
        <v>16</v>
      </c>
      <c r="R2631" s="114" t="str">
        <f t="shared" si="1087"/>
        <v>0.6-0.1</v>
      </c>
      <c r="S2631" s="127">
        <f t="shared" si="1072"/>
        <v>-7.7910698820127019E-3</v>
      </c>
      <c r="T2631" s="112" t="b">
        <f t="shared" si="1073"/>
        <v>1</v>
      </c>
      <c r="U2631" s="22">
        <f t="shared" si="1074"/>
        <v>7.7423236178541659</v>
      </c>
      <c r="V2631" s="22">
        <f t="shared" si="1075"/>
        <v>0.55465104924781294</v>
      </c>
      <c r="W2631" s="81">
        <f t="shared" si="1076"/>
        <v>8</v>
      </c>
      <c r="X2631" s="22">
        <f t="shared" si="1077"/>
        <v>0.73191158569963055</v>
      </c>
      <c r="Y2631" s="3">
        <f>IF(U2631&gt;'Power Curve'!$C$37,0,INDEX(Ci,$W2631,1)*POWER(1-X2631,3)+INDEX(Ci,$W2631,2)*3*X2631*POWER(1-X2631,2)+INDEX(Ci,$W2631,3)*3*POWER(X2631,2)*(1-X2631)+INDEX(Ci,$W2631,4)*POWER(X2631,3))</f>
        <v>801.86063150088194</v>
      </c>
      <c r="Z2631" s="3">
        <f t="shared" si="1078"/>
        <v>795.61327928522371</v>
      </c>
      <c r="AA2631" s="3">
        <f t="shared" si="1079"/>
        <v>889.24000167846657</v>
      </c>
      <c r="AB2631" s="3">
        <f t="shared" si="1088"/>
        <v>-93.626722393242858</v>
      </c>
      <c r="AC2631" s="3">
        <f t="shared" si="1089"/>
        <v>93.626722393242858</v>
      </c>
      <c r="AE2631" s="34">
        <f t="shared" si="1080"/>
        <v>8</v>
      </c>
      <c r="AF2631" s="73" t="b">
        <f>COUNTIF('Power Curve'!$D$2:$D$31,AE2631)&gt;0</f>
        <v>1</v>
      </c>
      <c r="AG2631" s="73" t="b">
        <f t="shared" si="1081"/>
        <v>0</v>
      </c>
      <c r="AH2631" s="73" t="b">
        <f t="shared" si="1090"/>
        <v>1</v>
      </c>
      <c r="AI2631" s="34" t="str">
        <f t="shared" si="1082"/>
        <v>Outer</v>
      </c>
      <c r="AJ2631" s="35" t="str">
        <f t="shared" si="1091"/>
        <v>0.5-0.6</v>
      </c>
      <c r="AK2631" s="36" t="str">
        <f t="shared" si="1083"/>
        <v>17-18</v>
      </c>
      <c r="AL2631" s="36" t="str">
        <f t="shared" si="1084"/>
        <v>Mar</v>
      </c>
      <c r="AM2631" s="35" t="str">
        <f t="shared" si="1085"/>
        <v>285-295</v>
      </c>
      <c r="AN2631" s="36" t="str">
        <f t="shared" si="1086"/>
        <v>HWS-LTI</v>
      </c>
    </row>
    <row r="2632" spans="5:40" x14ac:dyDescent="0.3">
      <c r="E2632" s="12">
        <v>40993.715277777781</v>
      </c>
      <c r="F2632" s="16">
        <v>6.95</v>
      </c>
      <c r="G2632" s="16">
        <v>551.28000259399391</v>
      </c>
      <c r="H2632" s="29">
        <v>1.2123644450495241</v>
      </c>
      <c r="I2632" s="26">
        <v>291.10000000000002</v>
      </c>
      <c r="J2632" s="30">
        <v>0.13093525179856116</v>
      </c>
      <c r="K2632" s="31">
        <v>0.17115262534102021</v>
      </c>
      <c r="L2632" s="111">
        <f t="shared" si="1066"/>
        <v>0.4</v>
      </c>
      <c r="M2632" s="112">
        <f t="shared" si="1067"/>
        <v>0.13</v>
      </c>
      <c r="N2632" s="112" t="b">
        <f t="shared" si="1068"/>
        <v>1</v>
      </c>
      <c r="O2632" s="112" t="b">
        <f t="shared" si="1069"/>
        <v>1</v>
      </c>
      <c r="P2632" s="113">
        <f t="shared" si="1070"/>
        <v>4</v>
      </c>
      <c r="Q2632" s="113">
        <f t="shared" si="1071"/>
        <v>13</v>
      </c>
      <c r="R2632" s="114" t="str">
        <f t="shared" si="1087"/>
        <v>0.4-0.13</v>
      </c>
      <c r="S2632" s="127">
        <f t="shared" si="1072"/>
        <v>1.1783103696728841E-2</v>
      </c>
      <c r="T2632" s="112" t="b">
        <f t="shared" si="1073"/>
        <v>1</v>
      </c>
      <c r="U2632" s="22">
        <f t="shared" si="1074"/>
        <v>6.9260215548423245</v>
      </c>
      <c r="V2632" s="22">
        <f t="shared" si="1075"/>
        <v>0.42848893399456001</v>
      </c>
      <c r="W2632" s="81">
        <f t="shared" si="1076"/>
        <v>7</v>
      </c>
      <c r="X2632" s="22">
        <f t="shared" si="1077"/>
        <v>0.90942210058640693</v>
      </c>
      <c r="Y2632" s="3">
        <f>IF(U2632&gt;'Power Curve'!$C$37,0,INDEX(Ci,$W2632,1)*POWER(1-X2632,3)+INDEX(Ci,$W2632,2)*3*X2632*POWER(1-X2632,2)+INDEX(Ci,$W2632,3)*3*POWER(X2632,2)*(1-X2632)+INDEX(Ci,$W2632,4)*POWER(X2632,3))</f>
        <v>577.45542158818944</v>
      </c>
      <c r="Z2632" s="3">
        <f t="shared" si="1078"/>
        <v>584.25963870100134</v>
      </c>
      <c r="AA2632" s="3">
        <f t="shared" si="1079"/>
        <v>551.28000259399391</v>
      </c>
      <c r="AB2632" s="3">
        <f t="shared" si="1088"/>
        <v>32.979636107007423</v>
      </c>
      <c r="AC2632" s="3">
        <f t="shared" si="1089"/>
        <v>32.979636107007423</v>
      </c>
      <c r="AE2632" s="34">
        <f t="shared" si="1080"/>
        <v>7</v>
      </c>
      <c r="AF2632" s="73" t="b">
        <f>COUNTIF('Power Curve'!$D$2:$D$31,AE2632)&gt;0</f>
        <v>1</v>
      </c>
      <c r="AG2632" s="73" t="b">
        <f t="shared" si="1081"/>
        <v>0</v>
      </c>
      <c r="AH2632" s="73" t="b">
        <f t="shared" si="1090"/>
        <v>1</v>
      </c>
      <c r="AI2632" s="34" t="str">
        <f t="shared" si="1082"/>
        <v>Inner</v>
      </c>
      <c r="AJ2632" s="35" t="str">
        <f t="shared" si="1091"/>
        <v>0.4-0.5</v>
      </c>
      <c r="AK2632" s="36" t="str">
        <f t="shared" si="1083"/>
        <v>17-18</v>
      </c>
      <c r="AL2632" s="36" t="str">
        <f t="shared" si="1084"/>
        <v>Mar</v>
      </c>
      <c r="AM2632" s="35" t="str">
        <f t="shared" si="1085"/>
        <v>285-295</v>
      </c>
      <c r="AN2632" s="36" t="str">
        <f t="shared" si="1086"/>
        <v>Inner-TI</v>
      </c>
    </row>
    <row r="2633" spans="5:40" x14ac:dyDescent="0.3">
      <c r="E2633" s="12">
        <v>40993.722222222219</v>
      </c>
      <c r="F2633" s="16">
        <v>6.86</v>
      </c>
      <c r="G2633" s="16">
        <v>616.09998774528526</v>
      </c>
      <c r="H2633" s="29">
        <v>1.2124088833935618</v>
      </c>
      <c r="I2633" s="26">
        <v>291.39999999999998</v>
      </c>
      <c r="J2633" s="30">
        <v>0.1326530612244898</v>
      </c>
      <c r="K2633" s="31">
        <v>0.20521943929251718</v>
      </c>
      <c r="L2633" s="111">
        <f t="shared" si="1066"/>
        <v>0.4</v>
      </c>
      <c r="M2633" s="112">
        <f t="shared" si="1067"/>
        <v>0.13</v>
      </c>
      <c r="N2633" s="112" t="b">
        <f t="shared" si="1068"/>
        <v>1</v>
      </c>
      <c r="O2633" s="112" t="b">
        <f t="shared" si="1069"/>
        <v>1</v>
      </c>
      <c r="P2633" s="113">
        <f t="shared" si="1070"/>
        <v>4</v>
      </c>
      <c r="Q2633" s="113">
        <f t="shared" si="1071"/>
        <v>13</v>
      </c>
      <c r="R2633" s="114" t="str">
        <f t="shared" si="1087"/>
        <v>0.4-0.13</v>
      </c>
      <c r="S2633" s="127">
        <f t="shared" si="1072"/>
        <v>1.1783103696728841E-2</v>
      </c>
      <c r="T2633" s="112" t="b">
        <f t="shared" si="1073"/>
        <v>1</v>
      </c>
      <c r="U2633" s="22">
        <f t="shared" si="1074"/>
        <v>6.8364155930011403</v>
      </c>
      <c r="V2633" s="22">
        <f t="shared" si="1075"/>
        <v>0.41464004374004387</v>
      </c>
      <c r="W2633" s="81">
        <f t="shared" si="1076"/>
        <v>7</v>
      </c>
      <c r="X2633" s="22">
        <f t="shared" si="1077"/>
        <v>0.81833349624313556</v>
      </c>
      <c r="Y2633" s="3">
        <f>IF(U2633&gt;'Power Curve'!$C$37,0,INDEX(Ci,$W2633,1)*POWER(1-X2633,3)+INDEX(Ci,$W2633,2)*3*X2633*POWER(1-X2633,2)+INDEX(Ci,$W2633,3)*3*POWER(X2633,2)*(1-X2633)+INDEX(Ci,$W2633,4)*POWER(X2633,3))</f>
        <v>554.50767712740276</v>
      </c>
      <c r="Z2633" s="3">
        <f t="shared" si="1078"/>
        <v>561.04149858762719</v>
      </c>
      <c r="AA2633" s="3">
        <f t="shared" si="1079"/>
        <v>616.09998774528526</v>
      </c>
      <c r="AB2633" s="3">
        <f t="shared" si="1088"/>
        <v>-55.058489157658073</v>
      </c>
      <c r="AC2633" s="3">
        <f t="shared" si="1089"/>
        <v>55.058489157658073</v>
      </c>
      <c r="AE2633" s="34">
        <f t="shared" si="1080"/>
        <v>7</v>
      </c>
      <c r="AF2633" s="73" t="b">
        <f>COUNTIF('Power Curve'!$D$2:$D$31,AE2633)&gt;0</f>
        <v>1</v>
      </c>
      <c r="AG2633" s="73" t="b">
        <f t="shared" si="1081"/>
        <v>0</v>
      </c>
      <c r="AH2633" s="73" t="b">
        <f t="shared" si="1090"/>
        <v>1</v>
      </c>
      <c r="AI2633" s="34" t="str">
        <f t="shared" si="1082"/>
        <v>Inner</v>
      </c>
      <c r="AJ2633" s="35" t="str">
        <f t="shared" si="1091"/>
        <v>0.4-0.5</v>
      </c>
      <c r="AK2633" s="36" t="str">
        <f t="shared" si="1083"/>
        <v>17-18</v>
      </c>
      <c r="AL2633" s="36" t="str">
        <f t="shared" si="1084"/>
        <v>Mar</v>
      </c>
      <c r="AM2633" s="35" t="str">
        <f t="shared" si="1085"/>
        <v>285-295</v>
      </c>
      <c r="AN2633" s="36" t="str">
        <f t="shared" si="1086"/>
        <v>Inner-TI</v>
      </c>
    </row>
    <row r="2634" spans="5:40" x14ac:dyDescent="0.3">
      <c r="E2634" s="12">
        <v>40993.736111111109</v>
      </c>
      <c r="F2634" s="16">
        <v>8.17</v>
      </c>
      <c r="G2634" s="16">
        <v>855.88000106811523</v>
      </c>
      <c r="H2634" s="29">
        <v>1.2120978839091712</v>
      </c>
      <c r="I2634" s="26">
        <v>288.7</v>
      </c>
      <c r="J2634" s="30">
        <v>0.10893512851897186</v>
      </c>
      <c r="K2634" s="31">
        <v>0.1623015321933631</v>
      </c>
      <c r="L2634" s="111">
        <f t="shared" si="1066"/>
        <v>0.6</v>
      </c>
      <c r="M2634" s="112">
        <f t="shared" si="1067"/>
        <v>0.11</v>
      </c>
      <c r="N2634" s="112" t="b">
        <f t="shared" si="1068"/>
        <v>1</v>
      </c>
      <c r="O2634" s="112" t="b">
        <f t="shared" si="1069"/>
        <v>1</v>
      </c>
      <c r="P2634" s="113">
        <f t="shared" si="1070"/>
        <v>6</v>
      </c>
      <c r="Q2634" s="113">
        <f t="shared" si="1071"/>
        <v>15</v>
      </c>
      <c r="R2634" s="114" t="str">
        <f t="shared" si="1087"/>
        <v>0.6-0.11</v>
      </c>
      <c r="S2634" s="127">
        <f t="shared" si="1072"/>
        <v>-1.5111837704289E-2</v>
      </c>
      <c r="T2634" s="112" t="b">
        <f t="shared" si="1073"/>
        <v>1</v>
      </c>
      <c r="U2634" s="22">
        <f t="shared" si="1074"/>
        <v>8.1412156349632969</v>
      </c>
      <c r="V2634" s="22">
        <f t="shared" si="1075"/>
        <v>0.61630109635224462</v>
      </c>
      <c r="W2634" s="81">
        <f t="shared" si="1076"/>
        <v>9</v>
      </c>
      <c r="X2634" s="22">
        <f t="shared" si="1077"/>
        <v>0.13247008400586829</v>
      </c>
      <c r="Y2634" s="3">
        <f>IF(U2634&gt;'Power Curve'!$C$37,0,INDEX(Ci,$W2634,1)*POWER(1-X2634,3)+INDEX(Ci,$W2634,2)*3*X2634*POWER(1-X2634,2)+INDEX(Ci,$W2634,3)*3*POWER(X2634,2)*(1-X2634)+INDEX(Ci,$W2634,4)*POWER(X2634,3))</f>
        <v>920.77737304670245</v>
      </c>
      <c r="Z2634" s="3">
        <f t="shared" si="1078"/>
        <v>906.86273482343904</v>
      </c>
      <c r="AA2634" s="3">
        <f t="shared" si="1079"/>
        <v>855.88000106811523</v>
      </c>
      <c r="AB2634" s="3">
        <f t="shared" si="1088"/>
        <v>50.982733755323807</v>
      </c>
      <c r="AC2634" s="3">
        <f t="shared" si="1089"/>
        <v>50.982733755323807</v>
      </c>
      <c r="AE2634" s="34">
        <f t="shared" si="1080"/>
        <v>8</v>
      </c>
      <c r="AF2634" s="73" t="b">
        <f>COUNTIF('Power Curve'!$D$2:$D$31,AE2634)&gt;0</f>
        <v>1</v>
      </c>
      <c r="AG2634" s="73" t="b">
        <f t="shared" si="1081"/>
        <v>0</v>
      </c>
      <c r="AH2634" s="73" t="b">
        <f t="shared" si="1090"/>
        <v>1</v>
      </c>
      <c r="AI2634" s="34" t="str">
        <f t="shared" si="1082"/>
        <v>Inner</v>
      </c>
      <c r="AJ2634" s="35" t="str">
        <f t="shared" si="1091"/>
        <v>0.6-0.7</v>
      </c>
      <c r="AK2634" s="36" t="str">
        <f t="shared" si="1083"/>
        <v>17-18</v>
      </c>
      <c r="AL2634" s="36" t="str">
        <f t="shared" si="1084"/>
        <v>Mar</v>
      </c>
      <c r="AM2634" s="35" t="str">
        <f t="shared" si="1085"/>
        <v>285-295</v>
      </c>
      <c r="AN2634" s="36" t="str">
        <f t="shared" si="1086"/>
        <v>Inner-TI</v>
      </c>
    </row>
    <row r="2635" spans="5:40" x14ac:dyDescent="0.3">
      <c r="E2635" s="12">
        <v>40993.743055555555</v>
      </c>
      <c r="F2635" s="16">
        <v>6.75</v>
      </c>
      <c r="G2635" s="16">
        <v>503.38997268676735</v>
      </c>
      <c r="H2635" s="29">
        <v>1.2124088833935618</v>
      </c>
      <c r="I2635" s="26">
        <v>292.2</v>
      </c>
      <c r="J2635" s="30">
        <v>0.15851851851851853</v>
      </c>
      <c r="K2635" s="31">
        <v>0.20103218088943728</v>
      </c>
      <c r="L2635" s="111">
        <f t="shared" si="1066"/>
        <v>0.4</v>
      </c>
      <c r="M2635" s="112">
        <f t="shared" si="1067"/>
        <v>0.16</v>
      </c>
      <c r="N2635" s="112" t="b">
        <f t="shared" si="1068"/>
        <v>1</v>
      </c>
      <c r="O2635" s="112" t="b">
        <f t="shared" si="1069"/>
        <v>1</v>
      </c>
      <c r="P2635" s="113">
        <f t="shared" si="1070"/>
        <v>4</v>
      </c>
      <c r="Q2635" s="113">
        <f t="shared" si="1071"/>
        <v>10</v>
      </c>
      <c r="R2635" s="114" t="str">
        <f t="shared" si="1087"/>
        <v>0.4-0.16</v>
      </c>
      <c r="S2635" s="127">
        <f t="shared" si="1072"/>
        <v>3.8680775374372055E-2</v>
      </c>
      <c r="T2635" s="112" t="b">
        <f t="shared" si="1073"/>
        <v>1</v>
      </c>
      <c r="U2635" s="22">
        <f t="shared" si="1074"/>
        <v>6.7267937686235699</v>
      </c>
      <c r="V2635" s="22">
        <f t="shared" si="1075"/>
        <v>0.39769763740780084</v>
      </c>
      <c r="W2635" s="81">
        <f t="shared" si="1076"/>
        <v>7</v>
      </c>
      <c r="X2635" s="22">
        <f t="shared" si="1077"/>
        <v>0.7068978419301577</v>
      </c>
      <c r="Y2635" s="3">
        <f>IF(U2635&gt;'Power Curve'!$C$37,0,INDEX(Ci,$W2635,1)*POWER(1-X2635,3)+INDEX(Ci,$W2635,2)*3*X2635*POWER(1-X2635,2)+INDEX(Ci,$W2635,3)*3*POWER(X2635,2)*(1-X2635)+INDEX(Ci,$W2635,4)*POWER(X2635,3))</f>
        <v>526.66453667895155</v>
      </c>
      <c r="Z2635" s="3">
        <f t="shared" si="1078"/>
        <v>547.03632931987784</v>
      </c>
      <c r="AA2635" s="3">
        <f t="shared" si="1079"/>
        <v>503.38997268676735</v>
      </c>
      <c r="AB2635" s="3">
        <f t="shared" si="1088"/>
        <v>43.646356633110486</v>
      </c>
      <c r="AC2635" s="3">
        <f t="shared" si="1089"/>
        <v>43.646356633110486</v>
      </c>
      <c r="AE2635" s="34">
        <f t="shared" si="1080"/>
        <v>7</v>
      </c>
      <c r="AF2635" s="73" t="b">
        <f>COUNTIF('Power Curve'!$D$2:$D$31,AE2635)&gt;0</f>
        <v>1</v>
      </c>
      <c r="AG2635" s="73" t="b">
        <f t="shared" si="1081"/>
        <v>0</v>
      </c>
      <c r="AH2635" s="73" t="b">
        <f t="shared" si="1090"/>
        <v>1</v>
      </c>
      <c r="AI2635" s="34" t="str">
        <f t="shared" si="1082"/>
        <v>Outer</v>
      </c>
      <c r="AJ2635" s="35" t="str">
        <f t="shared" si="1091"/>
        <v>0.3-0.4</v>
      </c>
      <c r="AK2635" s="36" t="str">
        <f t="shared" si="1083"/>
        <v>17-18</v>
      </c>
      <c r="AL2635" s="36" t="str">
        <f t="shared" si="1084"/>
        <v>Mar</v>
      </c>
      <c r="AM2635" s="35" t="str">
        <f t="shared" si="1085"/>
        <v>285-295</v>
      </c>
      <c r="AN2635" s="36" t="str">
        <f t="shared" si="1086"/>
        <v>LWS-HTI</v>
      </c>
    </row>
    <row r="2636" spans="5:40" x14ac:dyDescent="0.3">
      <c r="E2636" s="12">
        <v>40993.75</v>
      </c>
      <c r="F2636" s="16">
        <v>7.75</v>
      </c>
      <c r="G2636" s="16">
        <v>852.48002624511764</v>
      </c>
      <c r="H2636" s="29">
        <v>1.212497769590565</v>
      </c>
      <c r="I2636" s="26">
        <v>291.39999999999998</v>
      </c>
      <c r="J2636" s="30">
        <v>0.16903225806451613</v>
      </c>
      <c r="K2636" s="31">
        <v>0.17893099420176614</v>
      </c>
      <c r="L2636" s="111">
        <f t="shared" si="1066"/>
        <v>0.6</v>
      </c>
      <c r="M2636" s="112">
        <f t="shared" si="1067"/>
        <v>0.17</v>
      </c>
      <c r="N2636" s="112" t="b">
        <f t="shared" si="1068"/>
        <v>1</v>
      </c>
      <c r="O2636" s="112" t="b">
        <f t="shared" si="1069"/>
        <v>1</v>
      </c>
      <c r="P2636" s="113">
        <f t="shared" si="1070"/>
        <v>6</v>
      </c>
      <c r="Q2636" s="113">
        <f t="shared" si="1071"/>
        <v>9</v>
      </c>
      <c r="R2636" s="114" t="str">
        <f t="shared" si="1087"/>
        <v>0.6-0.17</v>
      </c>
      <c r="S2636" s="127">
        <f t="shared" si="1072"/>
        <v>1.9645999686223482E-2</v>
      </c>
      <c r="T2636" s="112" t="b">
        <f t="shared" si="1073"/>
        <v>1</v>
      </c>
      <c r="U2636" s="22">
        <f t="shared" si="1074"/>
        <v>7.7235445464379326</v>
      </c>
      <c r="V2636" s="22">
        <f t="shared" si="1075"/>
        <v>0.55174868322460047</v>
      </c>
      <c r="W2636" s="81">
        <f t="shared" si="1076"/>
        <v>8</v>
      </c>
      <c r="X2636" s="22">
        <f t="shared" si="1077"/>
        <v>0.71301080405186334</v>
      </c>
      <c r="Y2636" s="3">
        <f>IF(U2636&gt;'Power Curve'!$C$37,0,INDEX(Ci,$W2636,1)*POWER(1-X2636,3)+INDEX(Ci,$W2636,2)*3*X2636*POWER(1-X2636,2)+INDEX(Ci,$W2636,3)*3*POWER(X2636,2)*(1-X2636)+INDEX(Ci,$W2636,4)*POWER(X2636,3))</f>
        <v>796.36626140540864</v>
      </c>
      <c r="Z2636" s="3">
        <f t="shared" si="1078"/>
        <v>812.01167272709824</v>
      </c>
      <c r="AA2636" s="3">
        <f t="shared" si="1079"/>
        <v>852.48002624511764</v>
      </c>
      <c r="AB2636" s="3">
        <f t="shared" si="1088"/>
        <v>-40.468353518019399</v>
      </c>
      <c r="AC2636" s="3">
        <f t="shared" si="1089"/>
        <v>40.468353518019399</v>
      </c>
      <c r="AE2636" s="34">
        <f t="shared" si="1080"/>
        <v>8</v>
      </c>
      <c r="AF2636" s="73" t="b">
        <f>COUNTIF('Power Curve'!$D$2:$D$31,AE2636)&gt;0</f>
        <v>1</v>
      </c>
      <c r="AG2636" s="73" t="b">
        <f t="shared" si="1081"/>
        <v>0</v>
      </c>
      <c r="AH2636" s="73" t="b">
        <f t="shared" si="1090"/>
        <v>1</v>
      </c>
      <c r="AI2636" s="34" t="str">
        <f t="shared" si="1082"/>
        <v>Outer</v>
      </c>
      <c r="AJ2636" s="35" t="str">
        <f t="shared" si="1091"/>
        <v>0.5-0.6</v>
      </c>
      <c r="AK2636" s="36" t="str">
        <f t="shared" si="1083"/>
        <v>18-19</v>
      </c>
      <c r="AL2636" s="36" t="str">
        <f t="shared" si="1084"/>
        <v>Mar</v>
      </c>
      <c r="AM2636" s="35" t="str">
        <f t="shared" si="1085"/>
        <v>285-295</v>
      </c>
      <c r="AN2636" s="36" t="str">
        <f t="shared" si="1086"/>
        <v>HWS-HTI</v>
      </c>
    </row>
    <row r="2637" spans="5:40" x14ac:dyDescent="0.3">
      <c r="E2637" s="12">
        <v>40993.756944444445</v>
      </c>
      <c r="F2637" s="16">
        <v>8.75</v>
      </c>
      <c r="G2637" s="16">
        <v>1163.7399749755884</v>
      </c>
      <c r="H2637" s="29">
        <v>1.212586668954158</v>
      </c>
      <c r="I2637" s="26">
        <v>290.2</v>
      </c>
      <c r="J2637" s="30">
        <v>0.1462857142857143</v>
      </c>
      <c r="K2637" s="31">
        <v>0.25531073473970162</v>
      </c>
      <c r="L2637" s="111">
        <f t="shared" si="1066"/>
        <v>0.70000000000000007</v>
      </c>
      <c r="M2637" s="112">
        <f t="shared" si="1067"/>
        <v>0.15000000000000002</v>
      </c>
      <c r="N2637" s="112" t="b">
        <f t="shared" si="1068"/>
        <v>1</v>
      </c>
      <c r="O2637" s="112" t="b">
        <f t="shared" si="1069"/>
        <v>1</v>
      </c>
      <c r="P2637" s="113">
        <f t="shared" si="1070"/>
        <v>7.0000000000000009</v>
      </c>
      <c r="Q2637" s="113">
        <f t="shared" si="1071"/>
        <v>10.999999999999998</v>
      </c>
      <c r="R2637" s="114" t="str">
        <f t="shared" si="1087"/>
        <v>0.7-0.15</v>
      </c>
      <c r="S2637" s="127">
        <f t="shared" si="1072"/>
        <v>1.0048182677690141E-2</v>
      </c>
      <c r="T2637" s="112" t="b">
        <f t="shared" si="1073"/>
        <v>1</v>
      </c>
      <c r="U2637" s="22">
        <f t="shared" si="1074"/>
        <v>8.720344051986272</v>
      </c>
      <c r="V2637" s="22">
        <f t="shared" si="1075"/>
        <v>0.70580726006976391</v>
      </c>
      <c r="W2637" s="81">
        <f t="shared" si="1076"/>
        <v>9</v>
      </c>
      <c r="X2637" s="22">
        <f t="shared" si="1077"/>
        <v>0.71133694718491502</v>
      </c>
      <c r="Y2637" s="3">
        <f>IF(U2637&gt;'Power Curve'!$C$37,0,INDEX(Ci,$W2637,1)*POWER(1-X2637,3)+INDEX(Ci,$W2637,2)*3*X2637*POWER(1-X2637,2)+INDEX(Ci,$W2637,3)*3*POWER(X2637,2)*(1-X2637)+INDEX(Ci,$W2637,4)*POWER(X2637,3))</f>
        <v>1103.8615126672848</v>
      </c>
      <c r="Z2637" s="3">
        <f t="shared" si="1078"/>
        <v>1114.9533147974371</v>
      </c>
      <c r="AA2637" s="3">
        <f t="shared" si="1079"/>
        <v>1163.7399749755884</v>
      </c>
      <c r="AB2637" s="3">
        <f t="shared" si="1088"/>
        <v>-48.786660178151351</v>
      </c>
      <c r="AC2637" s="3">
        <f t="shared" si="1089"/>
        <v>48.786660178151351</v>
      </c>
      <c r="AE2637" s="34">
        <f t="shared" si="1080"/>
        <v>9</v>
      </c>
      <c r="AF2637" s="73" t="b">
        <f>COUNTIF('Power Curve'!$D$2:$D$31,AE2637)&gt;0</f>
        <v>1</v>
      </c>
      <c r="AG2637" s="73" t="b">
        <f t="shared" si="1081"/>
        <v>0</v>
      </c>
      <c r="AH2637" s="73" t="b">
        <f t="shared" si="1090"/>
        <v>1</v>
      </c>
      <c r="AI2637" s="34" t="str">
        <f t="shared" si="1082"/>
        <v>Outer</v>
      </c>
      <c r="AJ2637" s="35" t="str">
        <f t="shared" si="1091"/>
        <v>0.7-0.8</v>
      </c>
      <c r="AK2637" s="36" t="str">
        <f t="shared" si="1083"/>
        <v>18-19</v>
      </c>
      <c r="AL2637" s="36" t="str">
        <f t="shared" si="1084"/>
        <v>Mar</v>
      </c>
      <c r="AM2637" s="35" t="str">
        <f t="shared" si="1085"/>
        <v>285-295</v>
      </c>
      <c r="AN2637" s="36" t="str">
        <f t="shared" si="1086"/>
        <v>HWS-HTI</v>
      </c>
    </row>
    <row r="2638" spans="5:40" x14ac:dyDescent="0.3">
      <c r="E2638" s="12">
        <v>40993.763888888891</v>
      </c>
      <c r="F2638" s="16">
        <v>10.7</v>
      </c>
      <c r="G2638" s="16">
        <v>1688.8399963378929</v>
      </c>
      <c r="H2638" s="29">
        <v>1.212089660412152</v>
      </c>
      <c r="I2638" s="26">
        <v>286.60000000000002</v>
      </c>
      <c r="J2638" s="30">
        <v>0.1280373831775701</v>
      </c>
      <c r="K2638" s="31">
        <v>0.19227997366264668</v>
      </c>
      <c r="L2638" s="111">
        <f t="shared" si="1066"/>
        <v>1</v>
      </c>
      <c r="M2638" s="112">
        <f t="shared" si="1067"/>
        <v>0.13</v>
      </c>
      <c r="N2638" s="112" t="b">
        <f t="shared" si="1068"/>
        <v>1</v>
      </c>
      <c r="O2638" s="112" t="b">
        <f t="shared" si="1069"/>
        <v>1</v>
      </c>
      <c r="P2638" s="113">
        <f t="shared" si="1070"/>
        <v>10</v>
      </c>
      <c r="Q2638" s="113">
        <f t="shared" si="1071"/>
        <v>13</v>
      </c>
      <c r="R2638" s="114" t="str">
        <f t="shared" si="1087"/>
        <v>1-0.13</v>
      </c>
      <c r="S2638" s="127">
        <f t="shared" si="1072"/>
        <v>8.64709772836692E-3</v>
      </c>
      <c r="T2638" s="112" t="b">
        <f t="shared" si="1073"/>
        <v>1</v>
      </c>
      <c r="U2638" s="22">
        <f t="shared" si="1074"/>
        <v>10.662277881476788</v>
      </c>
      <c r="V2638" s="22">
        <f t="shared" si="1075"/>
        <v>1.0059393933960268</v>
      </c>
      <c r="W2638" s="81">
        <f t="shared" si="1076"/>
        <v>11</v>
      </c>
      <c r="X2638" s="22">
        <f t="shared" si="1077"/>
        <v>0.6913390216569536</v>
      </c>
      <c r="Y2638" s="3">
        <f>IF(U2638&gt;'Power Curve'!$C$37,0,INDEX(Ci,$W2638,1)*POWER(1-X2638,3)+INDEX(Ci,$W2638,2)*3*X2638*POWER(1-X2638,2)+INDEX(Ci,$W2638,3)*3*POWER(X2638,2)*(1-X2638)+INDEX(Ci,$W2638,4)*POWER(X2638,3))</f>
        <v>1710.584029250947</v>
      </c>
      <c r="Z2638" s="3">
        <f t="shared" si="1078"/>
        <v>1725.3756165244638</v>
      </c>
      <c r="AA2638" s="3">
        <f t="shared" si="1079"/>
        <v>1688.8399963378929</v>
      </c>
      <c r="AB2638" s="3">
        <f t="shared" si="1088"/>
        <v>36.535620186570895</v>
      </c>
      <c r="AC2638" s="3">
        <f t="shared" si="1089"/>
        <v>36.535620186570895</v>
      </c>
      <c r="AE2638" s="34">
        <f t="shared" si="1080"/>
        <v>11</v>
      </c>
      <c r="AF2638" s="73" t="b">
        <f>COUNTIF('Power Curve'!$D$2:$D$31,AE2638)&gt;0</f>
        <v>1</v>
      </c>
      <c r="AG2638" s="73" t="b">
        <f t="shared" si="1081"/>
        <v>0</v>
      </c>
      <c r="AH2638" s="73" t="b">
        <f t="shared" si="1090"/>
        <v>1</v>
      </c>
      <c r="AI2638" s="34" t="str">
        <f t="shared" si="1082"/>
        <v>Inner</v>
      </c>
      <c r="AJ2638" s="35" t="str">
        <f t="shared" si="1091"/>
        <v>1.0-1.1</v>
      </c>
      <c r="AK2638" s="36" t="str">
        <f t="shared" si="1083"/>
        <v>18-19</v>
      </c>
      <c r="AL2638" s="36" t="str">
        <f t="shared" si="1084"/>
        <v>Mar</v>
      </c>
      <c r="AM2638" s="35" t="str">
        <f t="shared" si="1085"/>
        <v>285-295</v>
      </c>
      <c r="AN2638" s="36" t="str">
        <f t="shared" si="1086"/>
        <v>Inner-TI</v>
      </c>
    </row>
    <row r="2639" spans="5:40" x14ac:dyDescent="0.3">
      <c r="E2639" s="12">
        <v>40993.770833333336</v>
      </c>
      <c r="F2639" s="16">
        <v>9.93</v>
      </c>
      <c r="G2639" s="16">
        <v>1428.520034790042</v>
      </c>
      <c r="H2639" s="29">
        <v>1.2118592768209016</v>
      </c>
      <c r="I2639" s="26">
        <v>285.10000000000002</v>
      </c>
      <c r="J2639" s="30">
        <v>0.12688821752265861</v>
      </c>
      <c r="K2639" s="31">
        <v>0.1692661452719853</v>
      </c>
      <c r="L2639" s="111">
        <f t="shared" si="1066"/>
        <v>0.9</v>
      </c>
      <c r="M2639" s="112">
        <f t="shared" si="1067"/>
        <v>0.13</v>
      </c>
      <c r="N2639" s="112" t="b">
        <f t="shared" si="1068"/>
        <v>1</v>
      </c>
      <c r="O2639" s="112" t="b">
        <f t="shared" si="1069"/>
        <v>1</v>
      </c>
      <c r="P2639" s="113">
        <f t="shared" si="1070"/>
        <v>9</v>
      </c>
      <c r="Q2639" s="113">
        <f t="shared" si="1071"/>
        <v>13</v>
      </c>
      <c r="R2639" s="114" t="str">
        <f t="shared" si="1087"/>
        <v>0.9-0.13</v>
      </c>
      <c r="S2639" s="127">
        <f t="shared" si="1072"/>
        <v>-3.9361611857989297E-3</v>
      </c>
      <c r="T2639" s="112" t="b">
        <f t="shared" si="1073"/>
        <v>1</v>
      </c>
      <c r="U2639" s="22">
        <f t="shared" si="1074"/>
        <v>9.8943655057227868</v>
      </c>
      <c r="V2639" s="22">
        <f t="shared" si="1075"/>
        <v>0.88725606029648729</v>
      </c>
      <c r="W2639" s="81">
        <f t="shared" si="1076"/>
        <v>10</v>
      </c>
      <c r="X2639" s="22">
        <f t="shared" si="1077"/>
        <v>0.94093996916704092</v>
      </c>
      <c r="Y2639" s="3">
        <f>IF(U2639&gt;'Power Curve'!$C$37,0,INDEX(Ci,$W2639,1)*POWER(1-X2639,3)+INDEX(Ci,$W2639,2)*3*X2639*POWER(1-X2639,2)+INDEX(Ci,$W2639,3)*3*POWER(X2639,2)*(1-X2639)+INDEX(Ci,$W2639,4)*POWER(X2639,3))</f>
        <v>1502.5277226302933</v>
      </c>
      <c r="Z2639" s="3">
        <f t="shared" si="1078"/>
        <v>1496.6135313278889</v>
      </c>
      <c r="AA2639" s="3">
        <f t="shared" si="1079"/>
        <v>1428.520034790042</v>
      </c>
      <c r="AB2639" s="3">
        <f t="shared" si="1088"/>
        <v>68.093496537846931</v>
      </c>
      <c r="AC2639" s="3">
        <f t="shared" si="1089"/>
        <v>68.093496537846931</v>
      </c>
      <c r="AE2639" s="34">
        <f t="shared" si="1080"/>
        <v>10</v>
      </c>
      <c r="AF2639" s="73" t="b">
        <f>COUNTIF('Power Curve'!$D$2:$D$31,AE2639)&gt;0</f>
        <v>1</v>
      </c>
      <c r="AG2639" s="73" t="b">
        <f t="shared" si="1081"/>
        <v>0</v>
      </c>
      <c r="AH2639" s="73" t="b">
        <f t="shared" si="1090"/>
        <v>1</v>
      </c>
      <c r="AI2639" s="34" t="str">
        <f t="shared" si="1082"/>
        <v>Inner</v>
      </c>
      <c r="AJ2639" s="35" t="str">
        <f t="shared" si="1091"/>
        <v>0.8-0.9</v>
      </c>
      <c r="AK2639" s="36" t="str">
        <f t="shared" si="1083"/>
        <v>18-19</v>
      </c>
      <c r="AL2639" s="36" t="str">
        <f t="shared" si="1084"/>
        <v>Mar</v>
      </c>
      <c r="AM2639" s="35" t="str">
        <f t="shared" si="1085"/>
        <v>285-295</v>
      </c>
      <c r="AN2639" s="36" t="str">
        <f t="shared" si="1086"/>
        <v>Inner-TI</v>
      </c>
    </row>
    <row r="2640" spans="5:40" x14ac:dyDescent="0.3">
      <c r="E2640" s="12">
        <v>40993.777777777781</v>
      </c>
      <c r="F2640" s="16">
        <v>9.3800000000000008</v>
      </c>
      <c r="G2640" s="16">
        <v>1581.0100402832031</v>
      </c>
      <c r="H2640" s="29">
        <v>1.2122229596212846</v>
      </c>
      <c r="I2640" s="26">
        <v>288.60000000000002</v>
      </c>
      <c r="J2640" s="30">
        <v>0.1417910447761194</v>
      </c>
      <c r="K2640" s="31">
        <v>0.24473958540500548</v>
      </c>
      <c r="L2640" s="111">
        <f t="shared" si="1066"/>
        <v>0.8</v>
      </c>
      <c r="M2640" s="112">
        <f t="shared" si="1067"/>
        <v>0.14000000000000001</v>
      </c>
      <c r="N2640" s="112" t="b">
        <f t="shared" si="1068"/>
        <v>1</v>
      </c>
      <c r="O2640" s="112" t="b">
        <f t="shared" si="1069"/>
        <v>1</v>
      </c>
      <c r="P2640" s="113">
        <f t="shared" si="1070"/>
        <v>8</v>
      </c>
      <c r="Q2640" s="113">
        <f t="shared" si="1071"/>
        <v>12</v>
      </c>
      <c r="R2640" s="114" t="str">
        <f t="shared" si="1087"/>
        <v>0.8-0.14</v>
      </c>
      <c r="S2640" s="127">
        <f t="shared" si="1072"/>
        <v>-7.2881878221121429E-3</v>
      </c>
      <c r="T2640" s="112" t="b">
        <f t="shared" si="1073"/>
        <v>1</v>
      </c>
      <c r="U2640" s="22">
        <f t="shared" si="1074"/>
        <v>9.3472740807044978</v>
      </c>
      <c r="V2640" s="22">
        <f t="shared" si="1075"/>
        <v>0.80270131696708991</v>
      </c>
      <c r="W2640" s="81">
        <f t="shared" si="1076"/>
        <v>10</v>
      </c>
      <c r="X2640" s="22">
        <f t="shared" si="1077"/>
        <v>0.3594172373723864</v>
      </c>
      <c r="Y2640" s="3">
        <f>IF(U2640&gt;'Power Curve'!$C$37,0,INDEX(Ci,$W2640,1)*POWER(1-X2640,3)+INDEX(Ci,$W2640,2)*3*X2640*POWER(1-X2640,2)+INDEX(Ci,$W2640,3)*3*POWER(X2640,2)*(1-X2640)+INDEX(Ci,$W2640,4)*POWER(X2640,3))</f>
        <v>1315.928353044362</v>
      </c>
      <c r="Z2640" s="3">
        <f t="shared" si="1078"/>
        <v>1306.337620046932</v>
      </c>
      <c r="AA2640" s="3">
        <f t="shared" si="1079"/>
        <v>1581.0100402832031</v>
      </c>
      <c r="AB2640" s="3">
        <f t="shared" si="1088"/>
        <v>-274.67242023627114</v>
      </c>
      <c r="AC2640" s="3">
        <f t="shared" si="1089"/>
        <v>274.67242023627114</v>
      </c>
      <c r="AE2640" s="34">
        <f t="shared" si="1080"/>
        <v>9</v>
      </c>
      <c r="AF2640" s="73" t="b">
        <f>COUNTIF('Power Curve'!$D$2:$D$31,AE2640)&gt;0</f>
        <v>1</v>
      </c>
      <c r="AG2640" s="73" t="b">
        <f t="shared" si="1081"/>
        <v>0</v>
      </c>
      <c r="AH2640" s="73" t="b">
        <f t="shared" si="1090"/>
        <v>1</v>
      </c>
      <c r="AI2640" s="34" t="str">
        <f t="shared" si="1082"/>
        <v>Outer</v>
      </c>
      <c r="AJ2640" s="35" t="str">
        <f t="shared" si="1091"/>
        <v>0.8-0.9</v>
      </c>
      <c r="AK2640" s="36" t="str">
        <f t="shared" si="1083"/>
        <v>18-19</v>
      </c>
      <c r="AL2640" s="36" t="str">
        <f t="shared" si="1084"/>
        <v>Mar</v>
      </c>
      <c r="AM2640" s="35" t="str">
        <f t="shared" si="1085"/>
        <v>285-295</v>
      </c>
      <c r="AN2640" s="36" t="str">
        <f t="shared" si="1086"/>
        <v>HWS-HTI</v>
      </c>
    </row>
    <row r="2641" spans="5:40" x14ac:dyDescent="0.3">
      <c r="E2641" s="12">
        <v>40993.784722222219</v>
      </c>
      <c r="F2641" s="16">
        <v>8.9700000000000006</v>
      </c>
      <c r="G2641" s="16">
        <v>1170.1300430297829</v>
      </c>
      <c r="H2641" s="29">
        <v>1.2122229596212846</v>
      </c>
      <c r="I2641" s="26">
        <v>288.3</v>
      </c>
      <c r="J2641" s="30">
        <v>0.1382385730211817</v>
      </c>
      <c r="K2641" s="31">
        <v>0.19977927436954829</v>
      </c>
      <c r="L2641" s="111">
        <f t="shared" si="1066"/>
        <v>0.70000000000000007</v>
      </c>
      <c r="M2641" s="112">
        <f t="shared" si="1067"/>
        <v>0.14000000000000001</v>
      </c>
      <c r="N2641" s="112" t="b">
        <f t="shared" si="1068"/>
        <v>1</v>
      </c>
      <c r="O2641" s="112" t="b">
        <f t="shared" si="1069"/>
        <v>1</v>
      </c>
      <c r="P2641" s="113">
        <f t="shared" si="1070"/>
        <v>7.0000000000000009</v>
      </c>
      <c r="Q2641" s="113">
        <f t="shared" si="1071"/>
        <v>12</v>
      </c>
      <c r="R2641" s="114" t="str">
        <f t="shared" si="1087"/>
        <v>0.7-0.14</v>
      </c>
      <c r="S2641" s="127">
        <f t="shared" si="1072"/>
        <v>1.0811335537812461E-2</v>
      </c>
      <c r="T2641" s="112" t="b">
        <f t="shared" si="1073"/>
        <v>1</v>
      </c>
      <c r="U2641" s="22">
        <f t="shared" si="1074"/>
        <v>8.9387045313346842</v>
      </c>
      <c r="V2641" s="22">
        <f t="shared" si="1075"/>
        <v>0.73955557605547306</v>
      </c>
      <c r="W2641" s="81">
        <f t="shared" si="1076"/>
        <v>9</v>
      </c>
      <c r="X2641" s="22">
        <f t="shared" si="1077"/>
        <v>0.92959880760692537</v>
      </c>
      <c r="Y2641" s="3">
        <f>IF(U2641&gt;'Power Curve'!$C$37,0,INDEX(Ci,$W2641,1)*POWER(1-X2641,3)+INDEX(Ci,$W2641,2)*3*X2641*POWER(1-X2641,2)+INDEX(Ci,$W2641,3)*3*POWER(X2641,2)*(1-X2641)+INDEX(Ci,$W2641,4)*POWER(X2641,3))</f>
        <v>1175.1643389008475</v>
      </c>
      <c r="Z2641" s="3">
        <f t="shared" si="1078"/>
        <v>1187.8694348807762</v>
      </c>
      <c r="AA2641" s="3">
        <f t="shared" si="1079"/>
        <v>1170.1300430297829</v>
      </c>
      <c r="AB2641" s="3">
        <f t="shared" si="1088"/>
        <v>17.739391850993343</v>
      </c>
      <c r="AC2641" s="3">
        <f t="shared" si="1089"/>
        <v>17.739391850993343</v>
      </c>
      <c r="AE2641" s="34">
        <f t="shared" si="1080"/>
        <v>9</v>
      </c>
      <c r="AF2641" s="73" t="b">
        <f>COUNTIF('Power Curve'!$D$2:$D$31,AE2641)&gt;0</f>
        <v>1</v>
      </c>
      <c r="AG2641" s="73" t="b">
        <f t="shared" si="1081"/>
        <v>0</v>
      </c>
      <c r="AH2641" s="73" t="b">
        <f t="shared" si="1090"/>
        <v>1</v>
      </c>
      <c r="AI2641" s="34" t="str">
        <f t="shared" si="1082"/>
        <v>Inner</v>
      </c>
      <c r="AJ2641" s="35" t="str">
        <f t="shared" si="1091"/>
        <v>0.7-0.8</v>
      </c>
      <c r="AK2641" s="36" t="str">
        <f t="shared" si="1083"/>
        <v>18-19</v>
      </c>
      <c r="AL2641" s="36" t="str">
        <f t="shared" si="1084"/>
        <v>Mar</v>
      </c>
      <c r="AM2641" s="35" t="str">
        <f t="shared" si="1085"/>
        <v>285-295</v>
      </c>
      <c r="AN2641" s="36" t="str">
        <f t="shared" si="1086"/>
        <v>Inner-TI</v>
      </c>
    </row>
    <row r="2642" spans="5:40" x14ac:dyDescent="0.3">
      <c r="E2642" s="12">
        <v>40993.791666666664</v>
      </c>
      <c r="F2642" s="16">
        <v>7.19</v>
      </c>
      <c r="G2642" s="16">
        <v>684.71001243591286</v>
      </c>
      <c r="H2642" s="29">
        <v>1.2128979192132352</v>
      </c>
      <c r="I2642" s="26">
        <v>285.3</v>
      </c>
      <c r="J2642" s="30">
        <v>0.14047287899860916</v>
      </c>
      <c r="K2642" s="31">
        <v>0.18426197529442315</v>
      </c>
      <c r="L2642" s="111">
        <f t="shared" si="1066"/>
        <v>0.5</v>
      </c>
      <c r="M2642" s="112">
        <f t="shared" si="1067"/>
        <v>0.14000000000000001</v>
      </c>
      <c r="N2642" s="112" t="b">
        <f t="shared" si="1068"/>
        <v>1</v>
      </c>
      <c r="O2642" s="112" t="b">
        <f t="shared" si="1069"/>
        <v>1</v>
      </c>
      <c r="P2642" s="113">
        <f t="shared" si="1070"/>
        <v>5</v>
      </c>
      <c r="Q2642" s="113">
        <f t="shared" si="1071"/>
        <v>12</v>
      </c>
      <c r="R2642" s="114" t="str">
        <f t="shared" si="1087"/>
        <v>0.5-0.14</v>
      </c>
      <c r="S2642" s="127">
        <f t="shared" si="1072"/>
        <v>9.3358922793565797E-3</v>
      </c>
      <c r="T2642" s="112" t="b">
        <f t="shared" si="1073"/>
        <v>1</v>
      </c>
      <c r="U2642" s="22">
        <f t="shared" si="1074"/>
        <v>7.1662443297432237</v>
      </c>
      <c r="V2642" s="22">
        <f t="shared" si="1075"/>
        <v>0.4656161382327586</v>
      </c>
      <c r="W2642" s="81">
        <f t="shared" si="1076"/>
        <v>8</v>
      </c>
      <c r="X2642" s="22">
        <f t="shared" si="1077"/>
        <v>0.15209863355473133</v>
      </c>
      <c r="Y2642" s="3">
        <f>IF(U2642&gt;'Power Curve'!$C$37,0,INDEX(Ci,$W2642,1)*POWER(1-X2642,3)+INDEX(Ci,$W2642,2)*3*X2642*POWER(1-X2642,2)+INDEX(Ci,$W2642,3)*3*POWER(X2642,2)*(1-X2642)+INDEX(Ci,$W2642,4)*POWER(X2642,3))</f>
        <v>639.85455756413205</v>
      </c>
      <c r="Z2642" s="3">
        <f t="shared" si="1078"/>
        <v>645.8281707880061</v>
      </c>
      <c r="AA2642" s="3">
        <f t="shared" si="1079"/>
        <v>684.71001243591286</v>
      </c>
      <c r="AB2642" s="3">
        <f t="shared" si="1088"/>
        <v>-38.881841647906754</v>
      </c>
      <c r="AC2642" s="3">
        <f t="shared" si="1089"/>
        <v>38.881841647906754</v>
      </c>
      <c r="AE2642" s="34">
        <f t="shared" si="1080"/>
        <v>7</v>
      </c>
      <c r="AF2642" s="73" t="b">
        <f>COUNTIF('Power Curve'!$D$2:$D$31,AE2642)&gt;0</f>
        <v>1</v>
      </c>
      <c r="AG2642" s="73" t="b">
        <f t="shared" si="1081"/>
        <v>0</v>
      </c>
      <c r="AH2642" s="73" t="b">
        <f t="shared" si="1090"/>
        <v>1</v>
      </c>
      <c r="AI2642" s="34" t="str">
        <f t="shared" si="1082"/>
        <v>Outer</v>
      </c>
      <c r="AJ2642" s="35" t="str">
        <f t="shared" si="1091"/>
        <v>0.4-0.5</v>
      </c>
      <c r="AK2642" s="36" t="str">
        <f t="shared" si="1083"/>
        <v>19-20</v>
      </c>
      <c r="AL2642" s="36" t="str">
        <f t="shared" si="1084"/>
        <v>Mar</v>
      </c>
      <c r="AM2642" s="35" t="str">
        <f t="shared" si="1085"/>
        <v>285-295</v>
      </c>
      <c r="AN2642" s="36" t="str">
        <f t="shared" si="1086"/>
        <v>LWS-HTI</v>
      </c>
    </row>
    <row r="2643" spans="5:40" x14ac:dyDescent="0.3">
      <c r="E2643" s="12">
        <v>40993.798611111109</v>
      </c>
      <c r="F2643" s="16">
        <v>7.5</v>
      </c>
      <c r="G2643" s="16">
        <v>568.18999290466286</v>
      </c>
      <c r="H2643" s="29">
        <v>1.2125341051130167</v>
      </c>
      <c r="I2643" s="26">
        <v>286.2</v>
      </c>
      <c r="J2643" s="30">
        <v>0.12266666666666667</v>
      </c>
      <c r="K2643" s="31">
        <v>0.25131804358282051</v>
      </c>
      <c r="L2643" s="111">
        <f t="shared" si="1066"/>
        <v>0.5</v>
      </c>
      <c r="M2643" s="112">
        <f t="shared" si="1067"/>
        <v>0.12</v>
      </c>
      <c r="N2643" s="112" t="b">
        <f t="shared" si="1068"/>
        <v>1</v>
      </c>
      <c r="O2643" s="112" t="b">
        <f t="shared" si="1069"/>
        <v>1</v>
      </c>
      <c r="P2643" s="113">
        <f t="shared" si="1070"/>
        <v>5</v>
      </c>
      <c r="Q2643" s="113">
        <f t="shared" si="1071"/>
        <v>14</v>
      </c>
      <c r="R2643" s="114" t="str">
        <f t="shared" si="1087"/>
        <v>0.5-0.12</v>
      </c>
      <c r="S2643" s="127">
        <f t="shared" si="1072"/>
        <v>-3.7124310330351562E-3</v>
      </c>
      <c r="T2643" s="112" t="b">
        <f t="shared" si="1073"/>
        <v>1</v>
      </c>
      <c r="U2643" s="22">
        <f t="shared" si="1074"/>
        <v>7.4744726104176085</v>
      </c>
      <c r="V2643" s="22">
        <f t="shared" si="1075"/>
        <v>0.51325381260941838</v>
      </c>
      <c r="W2643" s="81">
        <f t="shared" si="1076"/>
        <v>8</v>
      </c>
      <c r="X2643" s="22">
        <f t="shared" si="1077"/>
        <v>0.46232459210011906</v>
      </c>
      <c r="Y2643" s="3">
        <f>IF(U2643&gt;'Power Curve'!$C$37,0,INDEX(Ci,$W2643,1)*POWER(1-X2643,3)+INDEX(Ci,$W2643,2)*3*X2643*POWER(1-X2643,2)+INDEX(Ci,$W2643,3)*3*POWER(X2643,2)*(1-X2643)+INDEX(Ci,$W2643,4)*POWER(X2643,3))</f>
        <v>724.66064951139788</v>
      </c>
      <c r="Z2643" s="3">
        <f t="shared" si="1078"/>
        <v>721.97039682773232</v>
      </c>
      <c r="AA2643" s="3">
        <f t="shared" si="1079"/>
        <v>568.18999290466286</v>
      </c>
      <c r="AB2643" s="3">
        <f t="shared" si="1088"/>
        <v>153.78040392306946</v>
      </c>
      <c r="AC2643" s="3">
        <f t="shared" si="1089"/>
        <v>153.78040392306946</v>
      </c>
      <c r="AE2643" s="34">
        <f t="shared" si="1080"/>
        <v>7</v>
      </c>
      <c r="AF2643" s="73" t="b">
        <f>COUNTIF('Power Curve'!$D$2:$D$31,AE2643)&gt;0</f>
        <v>1</v>
      </c>
      <c r="AG2643" s="73" t="b">
        <f t="shared" si="1081"/>
        <v>0</v>
      </c>
      <c r="AH2643" s="73" t="b">
        <f t="shared" si="1090"/>
        <v>1</v>
      </c>
      <c r="AI2643" s="34" t="str">
        <f t="shared" si="1082"/>
        <v>Inner</v>
      </c>
      <c r="AJ2643" s="35" t="str">
        <f t="shared" si="1091"/>
        <v>0.5-0.6</v>
      </c>
      <c r="AK2643" s="36" t="str">
        <f t="shared" si="1083"/>
        <v>19-20</v>
      </c>
      <c r="AL2643" s="36" t="str">
        <f t="shared" si="1084"/>
        <v>Mar</v>
      </c>
      <c r="AM2643" s="35" t="str">
        <f t="shared" si="1085"/>
        <v>285-295</v>
      </c>
      <c r="AN2643" s="36" t="str">
        <f t="shared" si="1086"/>
        <v>Inner-TI</v>
      </c>
    </row>
    <row r="2644" spans="5:40" x14ac:dyDescent="0.3">
      <c r="E2644" s="12">
        <v>40993.805555555555</v>
      </c>
      <c r="F2644" s="16">
        <v>8.19</v>
      </c>
      <c r="G2644" s="16">
        <v>1033.0999832153318</v>
      </c>
      <c r="H2644" s="29">
        <v>1.2125785674704197</v>
      </c>
      <c r="I2644" s="26">
        <v>292.5</v>
      </c>
      <c r="J2644" s="30">
        <v>0.15750915750915753</v>
      </c>
      <c r="K2644" s="31">
        <v>0.24109627766185987</v>
      </c>
      <c r="L2644" s="111">
        <f t="shared" si="1066"/>
        <v>0.6</v>
      </c>
      <c r="M2644" s="112">
        <f t="shared" si="1067"/>
        <v>0.16</v>
      </c>
      <c r="N2644" s="112" t="b">
        <f t="shared" si="1068"/>
        <v>1</v>
      </c>
      <c r="O2644" s="112" t="b">
        <f t="shared" si="1069"/>
        <v>1</v>
      </c>
      <c r="P2644" s="113">
        <f t="shared" si="1070"/>
        <v>6</v>
      </c>
      <c r="Q2644" s="113">
        <f t="shared" si="1071"/>
        <v>10</v>
      </c>
      <c r="R2644" s="114" t="str">
        <f t="shared" si="1087"/>
        <v>0.6-0.16</v>
      </c>
      <c r="S2644" s="127">
        <f t="shared" si="1072"/>
        <v>2.2867532805969572E-2</v>
      </c>
      <c r="T2644" s="112" t="b">
        <f t="shared" si="1073"/>
        <v>1</v>
      </c>
      <c r="U2644" s="22">
        <f t="shared" si="1074"/>
        <v>8.162223854874405</v>
      </c>
      <c r="V2644" s="22">
        <f t="shared" si="1075"/>
        <v>0.61954798446117798</v>
      </c>
      <c r="W2644" s="81">
        <f t="shared" si="1076"/>
        <v>9</v>
      </c>
      <c r="X2644" s="22">
        <f t="shared" si="1077"/>
        <v>0.15346881589927547</v>
      </c>
      <c r="Y2644" s="3">
        <f>IF(U2644&gt;'Power Curve'!$C$37,0,INDEX(Ci,$W2644,1)*POWER(1-X2644,3)+INDEX(Ci,$W2644,2)*3*X2644*POWER(1-X2644,2)+INDEX(Ci,$W2644,3)*3*POWER(X2644,2)*(1-X2644)+INDEX(Ci,$W2644,4)*POWER(X2644,3))</f>
        <v>927.20016979586364</v>
      </c>
      <c r="Z2644" s="3">
        <f t="shared" si="1078"/>
        <v>948.40295009637111</v>
      </c>
      <c r="AA2644" s="3">
        <f t="shared" si="1079"/>
        <v>1033.0999832153318</v>
      </c>
      <c r="AB2644" s="3">
        <f t="shared" si="1088"/>
        <v>-84.69703311896069</v>
      </c>
      <c r="AC2644" s="3">
        <f t="shared" si="1089"/>
        <v>84.69703311896069</v>
      </c>
      <c r="AE2644" s="34">
        <f t="shared" si="1080"/>
        <v>8</v>
      </c>
      <c r="AF2644" s="73" t="b">
        <f>COUNTIF('Power Curve'!$D$2:$D$31,AE2644)&gt;0</f>
        <v>1</v>
      </c>
      <c r="AG2644" s="73" t="b">
        <f t="shared" si="1081"/>
        <v>0</v>
      </c>
      <c r="AH2644" s="73" t="b">
        <f t="shared" si="1090"/>
        <v>1</v>
      </c>
      <c r="AI2644" s="34" t="str">
        <f t="shared" si="1082"/>
        <v>Outer</v>
      </c>
      <c r="AJ2644" s="35" t="str">
        <f t="shared" si="1091"/>
        <v>0.6-0.7</v>
      </c>
      <c r="AK2644" s="36" t="str">
        <f t="shared" si="1083"/>
        <v>19-20</v>
      </c>
      <c r="AL2644" s="36" t="str">
        <f t="shared" si="1084"/>
        <v>Mar</v>
      </c>
      <c r="AM2644" s="35" t="str">
        <f t="shared" si="1085"/>
        <v>285-295</v>
      </c>
      <c r="AN2644" s="36" t="str">
        <f t="shared" si="1086"/>
        <v>HWS-HTI</v>
      </c>
    </row>
    <row r="2645" spans="5:40" x14ac:dyDescent="0.3">
      <c r="E2645" s="12">
        <v>40993.8125</v>
      </c>
      <c r="F2645" s="16">
        <v>8.7899999999999991</v>
      </c>
      <c r="G2645" s="16">
        <v>932.22998809814476</v>
      </c>
      <c r="H2645" s="29">
        <v>1.2121703175597478</v>
      </c>
      <c r="I2645" s="26">
        <v>294.60000000000002</v>
      </c>
      <c r="J2645" s="30">
        <v>0.13083048919226395</v>
      </c>
      <c r="K2645" s="31">
        <v>0.18497155601220164</v>
      </c>
      <c r="L2645" s="111">
        <f t="shared" si="1066"/>
        <v>0.70000000000000007</v>
      </c>
      <c r="M2645" s="112">
        <f t="shared" si="1067"/>
        <v>0.13</v>
      </c>
      <c r="N2645" s="112" t="b">
        <f t="shared" si="1068"/>
        <v>1</v>
      </c>
      <c r="O2645" s="112" t="b">
        <f t="shared" si="1069"/>
        <v>1</v>
      </c>
      <c r="P2645" s="113">
        <f t="shared" si="1070"/>
        <v>7.0000000000000009</v>
      </c>
      <c r="Q2645" s="113">
        <f t="shared" si="1071"/>
        <v>13</v>
      </c>
      <c r="R2645" s="114" t="str">
        <f t="shared" si="1087"/>
        <v>0.7-0.13</v>
      </c>
      <c r="S2645" s="127">
        <f t="shared" si="1072"/>
        <v>6.7771350788973393E-3</v>
      </c>
      <c r="T2645" s="112" t="b">
        <f t="shared" si="1073"/>
        <v>1</v>
      </c>
      <c r="U2645" s="22">
        <f t="shared" si="1074"/>
        <v>8.7592057377946482</v>
      </c>
      <c r="V2645" s="22">
        <f t="shared" si="1075"/>
        <v>0.71181345888519054</v>
      </c>
      <c r="W2645" s="81">
        <f t="shared" si="1076"/>
        <v>9</v>
      </c>
      <c r="X2645" s="22">
        <f t="shared" si="1077"/>
        <v>0.75018108175075848</v>
      </c>
      <c r="Y2645" s="3">
        <f>IF(U2645&gt;'Power Curve'!$C$37,0,INDEX(Ci,$W2645,1)*POWER(1-X2645,3)+INDEX(Ci,$W2645,2)*3*X2645*POWER(1-X2645,2)+INDEX(Ci,$W2645,3)*3*POWER(X2645,2)*(1-X2645)+INDEX(Ci,$W2645,4)*POWER(X2645,3))</f>
        <v>1116.4914803968395</v>
      </c>
      <c r="Z2645" s="3">
        <f t="shared" si="1078"/>
        <v>1124.058093973927</v>
      </c>
      <c r="AA2645" s="3">
        <f t="shared" si="1079"/>
        <v>932.22998809814476</v>
      </c>
      <c r="AB2645" s="3">
        <f t="shared" si="1088"/>
        <v>191.82810587578228</v>
      </c>
      <c r="AC2645" s="3">
        <f t="shared" si="1089"/>
        <v>191.82810587578228</v>
      </c>
      <c r="AE2645" s="34">
        <f t="shared" si="1080"/>
        <v>9</v>
      </c>
      <c r="AF2645" s="73" t="b">
        <f>COUNTIF('Power Curve'!$D$2:$D$31,AE2645)&gt;0</f>
        <v>1</v>
      </c>
      <c r="AG2645" s="73" t="b">
        <f t="shared" si="1081"/>
        <v>0</v>
      </c>
      <c r="AH2645" s="73" t="b">
        <f t="shared" si="1090"/>
        <v>1</v>
      </c>
      <c r="AI2645" s="34" t="str">
        <f t="shared" si="1082"/>
        <v>Inner</v>
      </c>
      <c r="AJ2645" s="35" t="str">
        <f t="shared" si="1091"/>
        <v>0.7-0.8</v>
      </c>
      <c r="AK2645" s="36" t="str">
        <f t="shared" si="1083"/>
        <v>19-20</v>
      </c>
      <c r="AL2645" s="36" t="str">
        <f t="shared" si="1084"/>
        <v>Mar</v>
      </c>
      <c r="AM2645" s="35" t="str">
        <f t="shared" si="1085"/>
        <v>285-295</v>
      </c>
      <c r="AN2645" s="36" t="str">
        <f t="shared" si="1086"/>
        <v>Inner-TI</v>
      </c>
    </row>
    <row r="2646" spans="5:40" x14ac:dyDescent="0.3">
      <c r="E2646" s="12">
        <v>40993.819444444445</v>
      </c>
      <c r="F2646" s="16">
        <v>7.94</v>
      </c>
      <c r="G2646" s="16">
        <v>736.39002609252952</v>
      </c>
      <c r="H2646" s="29">
        <v>1.2121703175597478</v>
      </c>
      <c r="I2646" s="26">
        <v>294.39999999999998</v>
      </c>
      <c r="J2646" s="30">
        <v>0.14105793450881612</v>
      </c>
      <c r="K2646" s="31">
        <v>0.20083953041041544</v>
      </c>
      <c r="L2646" s="111">
        <f t="shared" si="1066"/>
        <v>0.6</v>
      </c>
      <c r="M2646" s="112">
        <f t="shared" si="1067"/>
        <v>0.14000000000000001</v>
      </c>
      <c r="N2646" s="112" t="b">
        <f t="shared" si="1068"/>
        <v>1</v>
      </c>
      <c r="O2646" s="112" t="b">
        <f t="shared" si="1069"/>
        <v>1</v>
      </c>
      <c r="P2646" s="113">
        <f t="shared" si="1070"/>
        <v>6</v>
      </c>
      <c r="Q2646" s="113">
        <f t="shared" si="1071"/>
        <v>12</v>
      </c>
      <c r="R2646" s="114" t="str">
        <f t="shared" si="1087"/>
        <v>0.6-0.14</v>
      </c>
      <c r="S2646" s="127">
        <f t="shared" si="1072"/>
        <v>1.631392633888494E-2</v>
      </c>
      <c r="T2646" s="112" t="b">
        <f t="shared" si="1073"/>
        <v>1</v>
      </c>
      <c r="U2646" s="22">
        <f t="shared" si="1074"/>
        <v>7.9121835674732095</v>
      </c>
      <c r="V2646" s="22">
        <f t="shared" si="1075"/>
        <v>0.58090345201852445</v>
      </c>
      <c r="W2646" s="81">
        <f t="shared" si="1076"/>
        <v>8</v>
      </c>
      <c r="X2646" s="22">
        <f t="shared" si="1077"/>
        <v>0.90287242541799029</v>
      </c>
      <c r="Y2646" s="3">
        <f>IF(U2646&gt;'Power Curve'!$C$37,0,INDEX(Ci,$W2646,1)*POWER(1-X2646,3)+INDEX(Ci,$W2646,2)*3*X2646*POWER(1-X2646,2)+INDEX(Ci,$W2646,3)*3*POWER(X2646,2)*(1-X2646)+INDEX(Ci,$W2646,4)*POWER(X2646,3))</f>
        <v>851.98811638611619</v>
      </c>
      <c r="Z2646" s="3">
        <f t="shared" si="1078"/>
        <v>865.88738775844467</v>
      </c>
      <c r="AA2646" s="3">
        <f t="shared" si="1079"/>
        <v>736.39002609252952</v>
      </c>
      <c r="AB2646" s="3">
        <f t="shared" si="1088"/>
        <v>129.49736166591515</v>
      </c>
      <c r="AC2646" s="3">
        <f t="shared" si="1089"/>
        <v>129.49736166591515</v>
      </c>
      <c r="AE2646" s="34">
        <f t="shared" si="1080"/>
        <v>8</v>
      </c>
      <c r="AF2646" s="73" t="b">
        <f>COUNTIF('Power Curve'!$D$2:$D$31,AE2646)&gt;0</f>
        <v>1</v>
      </c>
      <c r="AG2646" s="73" t="b">
        <f t="shared" si="1081"/>
        <v>0</v>
      </c>
      <c r="AH2646" s="73" t="b">
        <f t="shared" si="1090"/>
        <v>1</v>
      </c>
      <c r="AI2646" s="34" t="str">
        <f t="shared" si="1082"/>
        <v>Outer</v>
      </c>
      <c r="AJ2646" s="35" t="str">
        <f t="shared" si="1091"/>
        <v>0.5-0.6</v>
      </c>
      <c r="AK2646" s="36" t="str">
        <f t="shared" si="1083"/>
        <v>19-20</v>
      </c>
      <c r="AL2646" s="36" t="str">
        <f t="shared" si="1084"/>
        <v>Mar</v>
      </c>
      <c r="AM2646" s="35" t="str">
        <f t="shared" si="1085"/>
        <v>285-295</v>
      </c>
      <c r="AN2646" s="36" t="str">
        <f t="shared" si="1086"/>
        <v>HWS-HTI</v>
      </c>
    </row>
    <row r="2647" spans="5:40" x14ac:dyDescent="0.3">
      <c r="E2647" s="12">
        <v>40993.826388888891</v>
      </c>
      <c r="F2647" s="16">
        <v>7.77</v>
      </c>
      <c r="G2647" s="16">
        <v>904.76002120971657</v>
      </c>
      <c r="H2647" s="29">
        <v>1.2120814325616491</v>
      </c>
      <c r="I2647" s="26">
        <v>293.3</v>
      </c>
      <c r="J2647" s="30">
        <v>0.12097812097812098</v>
      </c>
      <c r="K2647" s="31">
        <v>0.19872455459902125</v>
      </c>
      <c r="L2647" s="111">
        <f t="shared" si="1066"/>
        <v>0.6</v>
      </c>
      <c r="M2647" s="112">
        <f t="shared" si="1067"/>
        <v>0.12</v>
      </c>
      <c r="N2647" s="112" t="b">
        <f t="shared" si="1068"/>
        <v>1</v>
      </c>
      <c r="O2647" s="112" t="b">
        <f t="shared" si="1069"/>
        <v>1</v>
      </c>
      <c r="P2647" s="113">
        <f t="shared" si="1070"/>
        <v>6</v>
      </c>
      <c r="Q2647" s="113">
        <f t="shared" si="1071"/>
        <v>14</v>
      </c>
      <c r="R2647" s="114" t="str">
        <f t="shared" si="1087"/>
        <v>0.6-0.12</v>
      </c>
      <c r="S2647" s="127">
        <f t="shared" si="1072"/>
        <v>4.5001612482616585E-3</v>
      </c>
      <c r="T2647" s="112" t="b">
        <f t="shared" si="1073"/>
        <v>1</v>
      </c>
      <c r="U2647" s="22">
        <f t="shared" si="1074"/>
        <v>7.7425898768000847</v>
      </c>
      <c r="V2647" s="22">
        <f t="shared" si="1075"/>
        <v>0.5546922004262117</v>
      </c>
      <c r="W2647" s="81">
        <f t="shared" si="1076"/>
        <v>8</v>
      </c>
      <c r="X2647" s="22">
        <f t="shared" si="1077"/>
        <v>0.73217957031330139</v>
      </c>
      <c r="Y2647" s="3">
        <f>IF(U2647&gt;'Power Curve'!$C$37,0,INDEX(Ci,$W2647,1)*POWER(1-X2647,3)+INDEX(Ci,$W2647,2)*3*X2647*POWER(1-X2647,2)+INDEX(Ci,$W2647,3)*3*POWER(X2647,2)*(1-X2647)+INDEX(Ci,$W2647,4)*POWER(X2647,3))</f>
        <v>801.93860946327209</v>
      </c>
      <c r="Z2647" s="3">
        <f t="shared" si="1078"/>
        <v>805.54746251706354</v>
      </c>
      <c r="AA2647" s="3">
        <f t="shared" si="1079"/>
        <v>904.76002120971657</v>
      </c>
      <c r="AB2647" s="3">
        <f t="shared" si="1088"/>
        <v>-99.212558692653033</v>
      </c>
      <c r="AC2647" s="3">
        <f t="shared" si="1089"/>
        <v>99.212558692653033</v>
      </c>
      <c r="AE2647" s="34">
        <f t="shared" si="1080"/>
        <v>8</v>
      </c>
      <c r="AF2647" s="73" t="b">
        <f>COUNTIF('Power Curve'!$D$2:$D$31,AE2647)&gt;0</f>
        <v>1</v>
      </c>
      <c r="AG2647" s="73" t="b">
        <f t="shared" si="1081"/>
        <v>0</v>
      </c>
      <c r="AH2647" s="73" t="b">
        <f t="shared" si="1090"/>
        <v>1</v>
      </c>
      <c r="AI2647" s="34" t="str">
        <f t="shared" si="1082"/>
        <v>Inner</v>
      </c>
      <c r="AJ2647" s="35" t="str">
        <f t="shared" si="1091"/>
        <v>0.5-0.6</v>
      </c>
      <c r="AK2647" s="36" t="str">
        <f t="shared" si="1083"/>
        <v>19-20</v>
      </c>
      <c r="AL2647" s="36" t="str">
        <f t="shared" si="1084"/>
        <v>Mar</v>
      </c>
      <c r="AM2647" s="35" t="str">
        <f t="shared" si="1085"/>
        <v>285-295</v>
      </c>
      <c r="AN2647" s="36" t="str">
        <f t="shared" si="1086"/>
        <v>Inner-TI</v>
      </c>
    </row>
    <row r="2648" spans="5:40" x14ac:dyDescent="0.3">
      <c r="E2648" s="12">
        <v>40993.833333333336</v>
      </c>
      <c r="F2648" s="16">
        <v>7.41</v>
      </c>
      <c r="G2648" s="16">
        <v>800.63999176025391</v>
      </c>
      <c r="H2648" s="29">
        <v>1.2123925873643828</v>
      </c>
      <c r="I2648" s="26">
        <v>292.8</v>
      </c>
      <c r="J2648" s="30">
        <v>0.14439946018893388</v>
      </c>
      <c r="K2648" s="31">
        <v>0.21030215966823274</v>
      </c>
      <c r="L2648" s="111">
        <f t="shared" si="1066"/>
        <v>0.5</v>
      </c>
      <c r="M2648" s="112">
        <f t="shared" si="1067"/>
        <v>0.14000000000000001</v>
      </c>
      <c r="N2648" s="112" t="b">
        <f t="shared" si="1068"/>
        <v>1</v>
      </c>
      <c r="O2648" s="112" t="b">
        <f t="shared" si="1069"/>
        <v>1</v>
      </c>
      <c r="P2648" s="113">
        <f t="shared" si="1070"/>
        <v>5</v>
      </c>
      <c r="Q2648" s="113">
        <f t="shared" si="1071"/>
        <v>12</v>
      </c>
      <c r="R2648" s="114" t="str">
        <f t="shared" si="1087"/>
        <v>0.5-0.14</v>
      </c>
      <c r="S2648" s="127">
        <f t="shared" si="1072"/>
        <v>9.3358922793565797E-3</v>
      </c>
      <c r="T2648" s="112" t="b">
        <f t="shared" si="1073"/>
        <v>1</v>
      </c>
      <c r="U2648" s="22">
        <f t="shared" si="1074"/>
        <v>7.384491629524514</v>
      </c>
      <c r="V2648" s="22">
        <f t="shared" si="1075"/>
        <v>0.49934696195152578</v>
      </c>
      <c r="W2648" s="81">
        <f t="shared" si="1076"/>
        <v>8</v>
      </c>
      <c r="X2648" s="22">
        <f t="shared" si="1077"/>
        <v>0.37176042976128582</v>
      </c>
      <c r="Y2648" s="3">
        <f>IF(U2648&gt;'Power Curve'!$C$37,0,INDEX(Ci,$W2648,1)*POWER(1-X2648,3)+INDEX(Ci,$W2648,2)*3*X2648*POWER(1-X2648,2)+INDEX(Ci,$W2648,3)*3*POWER(X2648,2)*(1-X2648)+INDEX(Ci,$W2648,4)*POWER(X2648,3))</f>
        <v>699.39179165567168</v>
      </c>
      <c r="Z2648" s="3">
        <f t="shared" si="1078"/>
        <v>705.92123808363522</v>
      </c>
      <c r="AA2648" s="3">
        <f t="shared" si="1079"/>
        <v>800.63999176025391</v>
      </c>
      <c r="AB2648" s="3">
        <f t="shared" si="1088"/>
        <v>-94.718753676618689</v>
      </c>
      <c r="AC2648" s="3">
        <f t="shared" si="1089"/>
        <v>94.718753676618689</v>
      </c>
      <c r="AE2648" s="34">
        <f t="shared" si="1080"/>
        <v>7</v>
      </c>
      <c r="AF2648" s="73" t="b">
        <f>COUNTIF('Power Curve'!$D$2:$D$31,AE2648)&gt;0</f>
        <v>1</v>
      </c>
      <c r="AG2648" s="73" t="b">
        <f t="shared" si="1081"/>
        <v>0</v>
      </c>
      <c r="AH2648" s="73" t="b">
        <f t="shared" si="1090"/>
        <v>1</v>
      </c>
      <c r="AI2648" s="34" t="str">
        <f t="shared" si="1082"/>
        <v>Outer</v>
      </c>
      <c r="AJ2648" s="35" t="str">
        <f t="shared" si="1091"/>
        <v>0.4-0.5</v>
      </c>
      <c r="AK2648" s="36" t="str">
        <f t="shared" si="1083"/>
        <v>20-21</v>
      </c>
      <c r="AL2648" s="36" t="str">
        <f t="shared" si="1084"/>
        <v>Mar</v>
      </c>
      <c r="AM2648" s="35" t="str">
        <f t="shared" si="1085"/>
        <v>285-295</v>
      </c>
      <c r="AN2648" s="36" t="str">
        <f t="shared" si="1086"/>
        <v>LWS-HTI</v>
      </c>
    </row>
    <row r="2649" spans="5:40" x14ac:dyDescent="0.3">
      <c r="E2649" s="12">
        <v>40993.840277777781</v>
      </c>
      <c r="F2649" s="16">
        <v>7.04</v>
      </c>
      <c r="G2649" s="16">
        <v>625.58001470565841</v>
      </c>
      <c r="H2649" s="29">
        <v>1.213148914559506</v>
      </c>
      <c r="I2649" s="26">
        <v>293.2</v>
      </c>
      <c r="J2649" s="30">
        <v>0.12926136363636365</v>
      </c>
      <c r="K2649" s="31">
        <v>0.27016674959557735</v>
      </c>
      <c r="L2649" s="111">
        <f t="shared" si="1066"/>
        <v>0.4</v>
      </c>
      <c r="M2649" s="112">
        <f t="shared" si="1067"/>
        <v>0.13</v>
      </c>
      <c r="N2649" s="112" t="b">
        <f t="shared" si="1068"/>
        <v>1</v>
      </c>
      <c r="O2649" s="112" t="b">
        <f t="shared" si="1069"/>
        <v>1</v>
      </c>
      <c r="P2649" s="113">
        <f t="shared" si="1070"/>
        <v>4</v>
      </c>
      <c r="Q2649" s="113">
        <f t="shared" si="1071"/>
        <v>13</v>
      </c>
      <c r="R2649" s="114" t="str">
        <f t="shared" si="1087"/>
        <v>0.4-0.13</v>
      </c>
      <c r="S2649" s="127">
        <f t="shared" si="1072"/>
        <v>1.1783103696728841E-2</v>
      </c>
      <c r="T2649" s="112" t="b">
        <f t="shared" si="1073"/>
        <v>1</v>
      </c>
      <c r="U2649" s="22">
        <f t="shared" si="1074"/>
        <v>7.0172239058351975</v>
      </c>
      <c r="V2649" s="22">
        <f t="shared" si="1075"/>
        <v>0.44258455133855729</v>
      </c>
      <c r="W2649" s="81">
        <f t="shared" si="1076"/>
        <v>8</v>
      </c>
      <c r="X2649" s="22">
        <f t="shared" si="1077"/>
        <v>2.1123839200158276E-3</v>
      </c>
      <c r="Y2649" s="3">
        <f>IF(U2649&gt;'Power Curve'!$C$37,0,INDEX(Ci,$W2649,1)*POWER(1-X2649,3)+INDEX(Ci,$W2649,2)*3*X2649*POWER(1-X2649,2)+INDEX(Ci,$W2649,3)*3*POWER(X2649,2)*(1-X2649)+INDEX(Ci,$W2649,4)*POWER(X2649,3))</f>
        <v>600.86112286238438</v>
      </c>
      <c r="Z2649" s="3">
        <f t="shared" si="1078"/>
        <v>607.94113178040482</v>
      </c>
      <c r="AA2649" s="3">
        <f t="shared" si="1079"/>
        <v>625.58001470565841</v>
      </c>
      <c r="AB2649" s="3">
        <f t="shared" si="1088"/>
        <v>-17.638882925253597</v>
      </c>
      <c r="AC2649" s="3">
        <f t="shared" si="1089"/>
        <v>17.638882925253597</v>
      </c>
      <c r="AE2649" s="34">
        <f t="shared" si="1080"/>
        <v>7</v>
      </c>
      <c r="AF2649" s="73" t="b">
        <f>COUNTIF('Power Curve'!$D$2:$D$31,AE2649)&gt;0</f>
        <v>1</v>
      </c>
      <c r="AG2649" s="73" t="b">
        <f t="shared" si="1081"/>
        <v>0</v>
      </c>
      <c r="AH2649" s="73" t="b">
        <f t="shared" si="1090"/>
        <v>1</v>
      </c>
      <c r="AI2649" s="34" t="str">
        <f t="shared" si="1082"/>
        <v>Inner</v>
      </c>
      <c r="AJ2649" s="35" t="str">
        <f t="shared" si="1091"/>
        <v>0.4-0.5</v>
      </c>
      <c r="AK2649" s="36" t="str">
        <f t="shared" si="1083"/>
        <v>20-21</v>
      </c>
      <c r="AL2649" s="36" t="str">
        <f t="shared" si="1084"/>
        <v>Mar</v>
      </c>
      <c r="AM2649" s="35" t="str">
        <f t="shared" si="1085"/>
        <v>285-295</v>
      </c>
      <c r="AN2649" s="36" t="str">
        <f t="shared" si="1086"/>
        <v>Inner-TI</v>
      </c>
    </row>
    <row r="2650" spans="5:40" x14ac:dyDescent="0.3">
      <c r="E2650" s="12">
        <v>40993.847222222219</v>
      </c>
      <c r="F2650" s="16">
        <v>7.03</v>
      </c>
      <c r="G2650" s="16">
        <v>564.8699893951416</v>
      </c>
      <c r="H2650" s="29">
        <v>1.2125259883512387</v>
      </c>
      <c r="I2650" s="26">
        <v>292.8</v>
      </c>
      <c r="J2650" s="30">
        <v>0.14366998577524892</v>
      </c>
      <c r="K2650" s="31">
        <v>0.25398561561998773</v>
      </c>
      <c r="L2650" s="111">
        <f t="shared" si="1066"/>
        <v>0.4</v>
      </c>
      <c r="M2650" s="112">
        <f t="shared" si="1067"/>
        <v>0.14000000000000001</v>
      </c>
      <c r="N2650" s="112" t="b">
        <f t="shared" si="1068"/>
        <v>1</v>
      </c>
      <c r="O2650" s="112" t="b">
        <f t="shared" si="1069"/>
        <v>1</v>
      </c>
      <c r="P2650" s="113">
        <f t="shared" si="1070"/>
        <v>4</v>
      </c>
      <c r="Q2650" s="113">
        <f t="shared" si="1071"/>
        <v>12</v>
      </c>
      <c r="R2650" s="114" t="str">
        <f t="shared" si="1087"/>
        <v>0.4-0.14</v>
      </c>
      <c r="S2650" s="127">
        <f t="shared" si="1072"/>
        <v>1.8184684372412531E-2</v>
      </c>
      <c r="T2650" s="112" t="b">
        <f t="shared" si="1073"/>
        <v>1</v>
      </c>
      <c r="U2650" s="22">
        <f t="shared" si="1074"/>
        <v>7.0060566938012068</v>
      </c>
      <c r="V2650" s="22">
        <f t="shared" si="1075"/>
        <v>0.44085862272030579</v>
      </c>
      <c r="W2650" s="81">
        <f t="shared" si="1076"/>
        <v>7</v>
      </c>
      <c r="X2650" s="22">
        <f t="shared" si="1077"/>
        <v>0.99078152083464366</v>
      </c>
      <c r="Y2650" s="3">
        <f>IF(U2650&gt;'Power Curve'!$C$37,0,INDEX(Ci,$W2650,1)*POWER(1-X2650,3)+INDEX(Ci,$W2650,2)*3*X2650*POWER(1-X2650,2)+INDEX(Ci,$W2650,3)*3*POWER(X2650,2)*(1-X2650)+INDEX(Ci,$W2650,4)*POWER(X2650,3))</f>
        <v>597.99638438081035</v>
      </c>
      <c r="Z2650" s="3">
        <f t="shared" si="1078"/>
        <v>608.87075988661923</v>
      </c>
      <c r="AA2650" s="3">
        <f t="shared" si="1079"/>
        <v>564.8699893951416</v>
      </c>
      <c r="AB2650" s="3">
        <f t="shared" si="1088"/>
        <v>44.000770491477624</v>
      </c>
      <c r="AC2650" s="3">
        <f t="shared" si="1089"/>
        <v>44.000770491477624</v>
      </c>
      <c r="AE2650" s="34">
        <f t="shared" si="1080"/>
        <v>7</v>
      </c>
      <c r="AF2650" s="73" t="b">
        <f>COUNTIF('Power Curve'!$D$2:$D$31,AE2650)&gt;0</f>
        <v>1</v>
      </c>
      <c r="AG2650" s="73" t="b">
        <f t="shared" si="1081"/>
        <v>0</v>
      </c>
      <c r="AH2650" s="73" t="b">
        <f t="shared" si="1090"/>
        <v>1</v>
      </c>
      <c r="AI2650" s="34" t="str">
        <f t="shared" si="1082"/>
        <v>Outer</v>
      </c>
      <c r="AJ2650" s="35" t="str">
        <f t="shared" si="1091"/>
        <v>0.4-0.5</v>
      </c>
      <c r="AK2650" s="36" t="str">
        <f t="shared" si="1083"/>
        <v>20-21</v>
      </c>
      <c r="AL2650" s="36" t="str">
        <f t="shared" si="1084"/>
        <v>Mar</v>
      </c>
      <c r="AM2650" s="35" t="str">
        <f t="shared" si="1085"/>
        <v>285-295</v>
      </c>
      <c r="AN2650" s="36" t="str">
        <f t="shared" si="1086"/>
        <v>LWS-HTI</v>
      </c>
    </row>
    <row r="2651" spans="5:40" x14ac:dyDescent="0.3">
      <c r="E2651" s="12">
        <v>40993.854166666664</v>
      </c>
      <c r="F2651" s="16">
        <v>6.62</v>
      </c>
      <c r="G2651" s="16">
        <v>419.83999252319296</v>
      </c>
      <c r="H2651" s="29">
        <v>1.2123925873643828</v>
      </c>
      <c r="I2651" s="26">
        <v>292.10000000000002</v>
      </c>
      <c r="J2651" s="30">
        <v>0.12990936555891239</v>
      </c>
      <c r="K2651" s="31">
        <v>0.30552882338554749</v>
      </c>
      <c r="L2651" s="111">
        <f t="shared" si="1066"/>
        <v>0.4</v>
      </c>
      <c r="M2651" s="112">
        <f t="shared" si="1067"/>
        <v>0.13</v>
      </c>
      <c r="N2651" s="112" t="b">
        <f t="shared" si="1068"/>
        <v>1</v>
      </c>
      <c r="O2651" s="112" t="b">
        <f t="shared" si="1069"/>
        <v>1</v>
      </c>
      <c r="P2651" s="113">
        <f t="shared" si="1070"/>
        <v>4</v>
      </c>
      <c r="Q2651" s="113">
        <f t="shared" si="1071"/>
        <v>13</v>
      </c>
      <c r="R2651" s="114" t="str">
        <f t="shared" si="1087"/>
        <v>0.4-0.13</v>
      </c>
      <c r="S2651" s="127">
        <f t="shared" si="1072"/>
        <v>1.1783103696728841E-2</v>
      </c>
      <c r="T2651" s="112" t="b">
        <f t="shared" si="1073"/>
        <v>1</v>
      </c>
      <c r="U2651" s="22">
        <f t="shared" si="1074"/>
        <v>6.5972111454051667</v>
      </c>
      <c r="V2651" s="22">
        <f t="shared" si="1075"/>
        <v>0.3776702252694808</v>
      </c>
      <c r="W2651" s="81">
        <f t="shared" si="1076"/>
        <v>7</v>
      </c>
      <c r="X2651" s="22">
        <f t="shared" si="1077"/>
        <v>0.5751711124406107</v>
      </c>
      <c r="Y2651" s="3">
        <f>IF(U2651&gt;'Power Curve'!$C$37,0,INDEX(Ci,$W2651,1)*POWER(1-X2651,3)+INDEX(Ci,$W2651,2)*3*X2651*POWER(1-X2651,2)+INDEX(Ci,$W2651,3)*3*POWER(X2651,2)*(1-X2651)+INDEX(Ci,$W2651,4)*POWER(X2651,3))</f>
        <v>494.34511142654117</v>
      </c>
      <c r="Z2651" s="3">
        <f t="shared" si="1078"/>
        <v>500.17003113645109</v>
      </c>
      <c r="AA2651" s="3">
        <f t="shared" si="1079"/>
        <v>419.83999252319296</v>
      </c>
      <c r="AB2651" s="3">
        <f t="shared" si="1088"/>
        <v>80.330038613258125</v>
      </c>
      <c r="AC2651" s="3">
        <f t="shared" si="1089"/>
        <v>80.330038613258125</v>
      </c>
      <c r="AE2651" s="34">
        <f t="shared" si="1080"/>
        <v>7</v>
      </c>
      <c r="AF2651" s="73" t="b">
        <f>COUNTIF('Power Curve'!$D$2:$D$31,AE2651)&gt;0</f>
        <v>1</v>
      </c>
      <c r="AG2651" s="73" t="b">
        <f t="shared" si="1081"/>
        <v>0</v>
      </c>
      <c r="AH2651" s="73" t="b">
        <f t="shared" si="1090"/>
        <v>1</v>
      </c>
      <c r="AI2651" s="34" t="str">
        <f t="shared" si="1082"/>
        <v>Outer</v>
      </c>
      <c r="AJ2651" s="35" t="str">
        <f t="shared" si="1091"/>
        <v>0.3-0.4</v>
      </c>
      <c r="AK2651" s="36" t="str">
        <f t="shared" si="1083"/>
        <v>20-21</v>
      </c>
      <c r="AL2651" s="36" t="str">
        <f t="shared" si="1084"/>
        <v>Mar</v>
      </c>
      <c r="AM2651" s="35" t="str">
        <f t="shared" si="1085"/>
        <v>285-295</v>
      </c>
      <c r="AN2651" s="36" t="str">
        <f t="shared" si="1086"/>
        <v>Inner-TI</v>
      </c>
    </row>
    <row r="2652" spans="5:40" x14ac:dyDescent="0.3">
      <c r="E2652" s="12">
        <v>40993.861111111109</v>
      </c>
      <c r="F2652" s="16">
        <v>6.42</v>
      </c>
      <c r="G2652" s="16">
        <v>433.32000732421898</v>
      </c>
      <c r="H2652" s="29">
        <v>1.2123036696351797</v>
      </c>
      <c r="I2652" s="26">
        <v>291.39999999999998</v>
      </c>
      <c r="J2652" s="30">
        <v>0.11682242990654206</v>
      </c>
      <c r="K2652" s="31">
        <v>0.32477872390781326</v>
      </c>
      <c r="L2652" s="111">
        <f t="shared" si="1066"/>
        <v>0.30000000000000004</v>
      </c>
      <c r="M2652" s="112">
        <f t="shared" si="1067"/>
        <v>0.12</v>
      </c>
      <c r="N2652" s="112" t="b">
        <f t="shared" si="1068"/>
        <v>1</v>
      </c>
      <c r="O2652" s="112" t="b">
        <f t="shared" si="1069"/>
        <v>1</v>
      </c>
      <c r="P2652" s="113">
        <f t="shared" si="1070"/>
        <v>3.0000000000000004</v>
      </c>
      <c r="Q2652" s="113">
        <f t="shared" si="1071"/>
        <v>14</v>
      </c>
      <c r="R2652" s="114" t="str">
        <f t="shared" si="1087"/>
        <v>0.3-0.12</v>
      </c>
      <c r="S2652" s="127">
        <f t="shared" si="1072"/>
        <v>1.2614701106734599E-2</v>
      </c>
      <c r="T2652" s="112" t="b">
        <f t="shared" si="1073"/>
        <v>1</v>
      </c>
      <c r="U2652" s="22">
        <f t="shared" si="1074"/>
        <v>6.3977432177875277</v>
      </c>
      <c r="V2652" s="22">
        <f t="shared" si="1075"/>
        <v>0.34684181405540909</v>
      </c>
      <c r="W2652" s="81">
        <f t="shared" si="1076"/>
        <v>7</v>
      </c>
      <c r="X2652" s="22">
        <f t="shared" si="1077"/>
        <v>0.37240273894624171</v>
      </c>
      <c r="Y2652" s="3">
        <f>IF(U2652&gt;'Power Curve'!$C$37,0,INDEX(Ci,$W2652,1)*POWER(1-X2652,3)+INDEX(Ci,$W2652,2)*3*X2652*POWER(1-X2652,2)+INDEX(Ci,$W2652,3)*3*POWER(X2652,2)*(1-X2652)+INDEX(Ci,$W2652,4)*POWER(X2652,3))</f>
        <v>446.60483637907231</v>
      </c>
      <c r="Z2652" s="3">
        <f t="shared" si="1078"/>
        <v>452.23862290281642</v>
      </c>
      <c r="AA2652" s="3">
        <f t="shared" si="1079"/>
        <v>433.32000732421898</v>
      </c>
      <c r="AB2652" s="3">
        <f t="shared" si="1088"/>
        <v>18.918615578597439</v>
      </c>
      <c r="AC2652" s="3">
        <f t="shared" si="1089"/>
        <v>18.918615578597439</v>
      </c>
      <c r="AE2652" s="34">
        <f t="shared" si="1080"/>
        <v>6</v>
      </c>
      <c r="AF2652" s="73" t="b">
        <f>COUNTIF('Power Curve'!$D$2:$D$31,AE2652)&gt;0</f>
        <v>1</v>
      </c>
      <c r="AG2652" s="73" t="b">
        <f t="shared" si="1081"/>
        <v>0</v>
      </c>
      <c r="AH2652" s="73" t="b">
        <f t="shared" si="1090"/>
        <v>1</v>
      </c>
      <c r="AI2652" s="34" t="str">
        <f t="shared" si="1082"/>
        <v>Outer</v>
      </c>
      <c r="AJ2652" s="35" t="str">
        <f t="shared" si="1091"/>
        <v>0.3-0.4</v>
      </c>
      <c r="AK2652" s="36" t="str">
        <f t="shared" si="1083"/>
        <v>20-21</v>
      </c>
      <c r="AL2652" s="36" t="str">
        <f t="shared" si="1084"/>
        <v>Mar</v>
      </c>
      <c r="AM2652" s="35" t="str">
        <f t="shared" si="1085"/>
        <v>285-295</v>
      </c>
      <c r="AN2652" s="36" t="str">
        <f t="shared" si="1086"/>
        <v>Inner-TI</v>
      </c>
    </row>
    <row r="2653" spans="5:40" x14ac:dyDescent="0.3">
      <c r="E2653" s="12">
        <v>40993.868055555555</v>
      </c>
      <c r="F2653" s="16">
        <v>6.52</v>
      </c>
      <c r="G2653" s="16">
        <v>392.0200080871582</v>
      </c>
      <c r="H2653" s="29">
        <v>1.2121703175597478</v>
      </c>
      <c r="I2653" s="26">
        <v>294</v>
      </c>
      <c r="J2653" s="30">
        <v>0.10889570552147239</v>
      </c>
      <c r="K2653" s="31">
        <v>0.32483649879326409</v>
      </c>
      <c r="L2653" s="111">
        <f t="shared" si="1066"/>
        <v>0.4</v>
      </c>
      <c r="M2653" s="112">
        <f t="shared" si="1067"/>
        <v>0.11</v>
      </c>
      <c r="N2653" s="112" t="b">
        <f t="shared" si="1068"/>
        <v>1</v>
      </c>
      <c r="O2653" s="112" t="b">
        <f t="shared" si="1069"/>
        <v>1</v>
      </c>
      <c r="P2653" s="113">
        <f t="shared" si="1070"/>
        <v>4</v>
      </c>
      <c r="Q2653" s="113">
        <f t="shared" si="1071"/>
        <v>15</v>
      </c>
      <c r="R2653" s="114" t="str">
        <f t="shared" si="1087"/>
        <v>0.4-0.11</v>
      </c>
      <c r="S2653" s="127">
        <f t="shared" si="1072"/>
        <v>-7.3544994965231711E-3</v>
      </c>
      <c r="T2653" s="112" t="b">
        <f t="shared" si="1073"/>
        <v>1</v>
      </c>
      <c r="U2653" s="22">
        <f t="shared" si="1074"/>
        <v>6.4971582947009221</v>
      </c>
      <c r="V2653" s="22">
        <f t="shared" si="1075"/>
        <v>0.36220673466479969</v>
      </c>
      <c r="W2653" s="81">
        <f t="shared" si="1076"/>
        <v>7</v>
      </c>
      <c r="X2653" s="22">
        <f t="shared" si="1077"/>
        <v>0.47346276241622021</v>
      </c>
      <c r="Y2653" s="3">
        <f>IF(U2653&gt;'Power Curve'!$C$37,0,INDEX(Ci,$W2653,1)*POWER(1-X2653,3)+INDEX(Ci,$W2653,2)*3*X2653*POWER(1-X2653,2)+INDEX(Ci,$W2653,3)*3*POWER(X2653,2)*(1-X2653)+INDEX(Ci,$W2653,4)*POWER(X2653,3))</f>
        <v>470.03445085968332</v>
      </c>
      <c r="Z2653" s="3">
        <f t="shared" si="1078"/>
        <v>466.5775827274872</v>
      </c>
      <c r="AA2653" s="3">
        <f t="shared" si="1079"/>
        <v>392.0200080871582</v>
      </c>
      <c r="AB2653" s="3">
        <f t="shared" si="1088"/>
        <v>74.557574640328994</v>
      </c>
      <c r="AC2653" s="3">
        <f t="shared" si="1089"/>
        <v>74.557574640328994</v>
      </c>
      <c r="AE2653" s="34">
        <f t="shared" si="1080"/>
        <v>6</v>
      </c>
      <c r="AF2653" s="73" t="b">
        <f>COUNTIF('Power Curve'!$D$2:$D$31,AE2653)&gt;0</f>
        <v>1</v>
      </c>
      <c r="AG2653" s="73" t="b">
        <f t="shared" si="1081"/>
        <v>0</v>
      </c>
      <c r="AH2653" s="73" t="b">
        <f t="shared" si="1090"/>
        <v>1</v>
      </c>
      <c r="AI2653" s="34" t="str">
        <f t="shared" si="1082"/>
        <v>Outer</v>
      </c>
      <c r="AJ2653" s="35" t="str">
        <f t="shared" si="1091"/>
        <v>0.3-0.4</v>
      </c>
      <c r="AK2653" s="36" t="str">
        <f t="shared" si="1083"/>
        <v>20-21</v>
      </c>
      <c r="AL2653" s="36" t="str">
        <f t="shared" si="1084"/>
        <v>Mar</v>
      </c>
      <c r="AM2653" s="35" t="str">
        <f t="shared" si="1085"/>
        <v>285-295</v>
      </c>
      <c r="AN2653" s="36" t="str">
        <f t="shared" si="1086"/>
        <v>Inner-TI</v>
      </c>
    </row>
    <row r="2654" spans="5:40" x14ac:dyDescent="0.3">
      <c r="E2654" s="12">
        <v>40993.875</v>
      </c>
      <c r="F2654" s="16">
        <v>6</v>
      </c>
      <c r="G2654" s="16">
        <v>244.2099952697759</v>
      </c>
      <c r="H2654" s="29">
        <v>1.2127119742419814</v>
      </c>
      <c r="I2654" s="26">
        <v>291.8</v>
      </c>
      <c r="J2654" s="30">
        <v>0.13333333333333333</v>
      </c>
      <c r="K2654" s="31">
        <v>0.35422012742635062</v>
      </c>
      <c r="L2654" s="111">
        <f t="shared" si="1066"/>
        <v>0.30000000000000004</v>
      </c>
      <c r="M2654" s="112">
        <f t="shared" si="1067"/>
        <v>0.13</v>
      </c>
      <c r="N2654" s="112" t="b">
        <f t="shared" si="1068"/>
        <v>1</v>
      </c>
      <c r="O2654" s="112" t="b">
        <f t="shared" si="1069"/>
        <v>1</v>
      </c>
      <c r="P2654" s="113">
        <f t="shared" si="1070"/>
        <v>3.0000000000000004</v>
      </c>
      <c r="Q2654" s="113">
        <f t="shared" si="1071"/>
        <v>13</v>
      </c>
      <c r="R2654" s="114" t="str">
        <f t="shared" si="1087"/>
        <v>0.3-0.13</v>
      </c>
      <c r="S2654" s="127">
        <f t="shared" si="1072"/>
        <v>2.3144625764960111E-2</v>
      </c>
      <c r="T2654" s="112" t="b">
        <f t="shared" si="1073"/>
        <v>1</v>
      </c>
      <c r="U2654" s="22">
        <f t="shared" si="1074"/>
        <v>5.9798704595863086</v>
      </c>
      <c r="V2654" s="22">
        <f t="shared" si="1075"/>
        <v>0.28225823222926322</v>
      </c>
      <c r="W2654" s="81">
        <f t="shared" si="1076"/>
        <v>6</v>
      </c>
      <c r="X2654" s="22">
        <f t="shared" si="1077"/>
        <v>0.94863754821924096</v>
      </c>
      <c r="Y2654" s="3">
        <f>IF(U2654&gt;'Power Curve'!$C$37,0,INDEX(Ci,$W2654,1)*POWER(1-X2654,3)+INDEX(Ci,$W2654,2)*3*X2654*POWER(1-X2654,2)+INDEX(Ci,$W2654,3)*3*POWER(X2654,2)*(1-X2654)+INDEX(Ci,$W2654,4)*POWER(X2654,3))</f>
        <v>359.48383583474993</v>
      </c>
      <c r="Z2654" s="3">
        <f t="shared" si="1078"/>
        <v>367.80395468369755</v>
      </c>
      <c r="AA2654" s="3">
        <f t="shared" si="1079"/>
        <v>244.2099952697759</v>
      </c>
      <c r="AB2654" s="3">
        <f t="shared" si="1088"/>
        <v>123.59395941392165</v>
      </c>
      <c r="AC2654" s="3">
        <f t="shared" si="1089"/>
        <v>123.59395941392165</v>
      </c>
      <c r="AE2654" s="34">
        <f t="shared" si="1080"/>
        <v>6</v>
      </c>
      <c r="AF2654" s="73" t="b">
        <f>COUNTIF('Power Curve'!$D$2:$D$31,AE2654)&gt;0</f>
        <v>1</v>
      </c>
      <c r="AG2654" s="73" t="b">
        <f t="shared" si="1081"/>
        <v>0</v>
      </c>
      <c r="AH2654" s="73" t="b">
        <f t="shared" si="1090"/>
        <v>1</v>
      </c>
      <c r="AI2654" s="34" t="str">
        <f t="shared" si="1082"/>
        <v>Outer</v>
      </c>
      <c r="AJ2654" s="35" t="str">
        <f t="shared" si="1091"/>
        <v>0.2-0.3</v>
      </c>
      <c r="AK2654" s="36" t="str">
        <f t="shared" si="1083"/>
        <v>21-22</v>
      </c>
      <c r="AL2654" s="36" t="str">
        <f t="shared" si="1084"/>
        <v>Mar</v>
      </c>
      <c r="AM2654" s="35" t="str">
        <f t="shared" si="1085"/>
        <v>285-295</v>
      </c>
      <c r="AN2654" s="36" t="str">
        <f t="shared" si="1086"/>
        <v>Inner-TI</v>
      </c>
    </row>
    <row r="2655" spans="5:40" x14ac:dyDescent="0.3">
      <c r="E2655" s="12">
        <v>40993.881944444445</v>
      </c>
      <c r="F2655" s="16">
        <v>5.81</v>
      </c>
      <c r="G2655" s="16">
        <v>253.65999984741211</v>
      </c>
      <c r="H2655" s="29">
        <v>1.2123925873643828</v>
      </c>
      <c r="I2655" s="26">
        <v>286.7</v>
      </c>
      <c r="J2655" s="30">
        <v>0.14629948364888123</v>
      </c>
      <c r="K2655" s="31">
        <v>0.34092568580338883</v>
      </c>
      <c r="L2655" s="111">
        <f t="shared" si="1066"/>
        <v>0.30000000000000004</v>
      </c>
      <c r="M2655" s="112">
        <f t="shared" si="1067"/>
        <v>0.15000000000000002</v>
      </c>
      <c r="N2655" s="112" t="b">
        <f t="shared" si="1068"/>
        <v>1</v>
      </c>
      <c r="O2655" s="112" t="b">
        <f t="shared" si="1069"/>
        <v>1</v>
      </c>
      <c r="P2655" s="113">
        <f t="shared" si="1070"/>
        <v>3.0000000000000004</v>
      </c>
      <c r="Q2655" s="113">
        <f t="shared" si="1071"/>
        <v>10.999999999999998</v>
      </c>
      <c r="R2655" s="114" t="str">
        <f t="shared" si="1087"/>
        <v>0.3-0.15</v>
      </c>
      <c r="S2655" s="127">
        <f t="shared" si="1072"/>
        <v>1.9963184933198375E-2</v>
      </c>
      <c r="T2655" s="112" t="b">
        <f t="shared" si="1073"/>
        <v>1</v>
      </c>
      <c r="U2655" s="22">
        <f t="shared" si="1074"/>
        <v>5.7899995097891264</v>
      </c>
      <c r="V2655" s="22">
        <f t="shared" si="1075"/>
        <v>0.2529130648739662</v>
      </c>
      <c r="W2655" s="81">
        <f t="shared" si="1076"/>
        <v>6</v>
      </c>
      <c r="X2655" s="22">
        <f t="shared" si="1077"/>
        <v>0.75938980181147264</v>
      </c>
      <c r="Y2655" s="3">
        <f>IF(U2655&gt;'Power Curve'!$C$37,0,INDEX(Ci,$W2655,1)*POWER(1-X2655,3)+INDEX(Ci,$W2655,2)*3*X2655*POWER(1-X2655,2)+INDEX(Ci,$W2655,3)*3*POWER(X2655,2)*(1-X2655)+INDEX(Ci,$W2655,4)*POWER(X2655,3))</f>
        <v>326.66683557617807</v>
      </c>
      <c r="Z2655" s="3">
        <f t="shared" si="1078"/>
        <v>333.18814602632801</v>
      </c>
      <c r="AA2655" s="3">
        <f t="shared" si="1079"/>
        <v>253.65999984741211</v>
      </c>
      <c r="AB2655" s="3">
        <f t="shared" si="1088"/>
        <v>79.528146178915904</v>
      </c>
      <c r="AC2655" s="3">
        <f t="shared" si="1089"/>
        <v>79.528146178915904</v>
      </c>
      <c r="AE2655" s="34">
        <f t="shared" si="1080"/>
        <v>6</v>
      </c>
      <c r="AF2655" s="73" t="b">
        <f>COUNTIF('Power Curve'!$D$2:$D$31,AE2655)&gt;0</f>
        <v>1</v>
      </c>
      <c r="AG2655" s="73" t="b">
        <f t="shared" si="1081"/>
        <v>0</v>
      </c>
      <c r="AH2655" s="73" t="b">
        <f t="shared" si="1090"/>
        <v>1</v>
      </c>
      <c r="AI2655" s="34" t="str">
        <f t="shared" si="1082"/>
        <v>Outer</v>
      </c>
      <c r="AJ2655" s="35" t="str">
        <f t="shared" si="1091"/>
        <v>0.2-0.3</v>
      </c>
      <c r="AK2655" s="36" t="str">
        <f t="shared" si="1083"/>
        <v>21-22</v>
      </c>
      <c r="AL2655" s="36" t="str">
        <f t="shared" si="1084"/>
        <v>Mar</v>
      </c>
      <c r="AM2655" s="35" t="str">
        <f t="shared" si="1085"/>
        <v>285-295</v>
      </c>
      <c r="AN2655" s="36" t="str">
        <f t="shared" si="1086"/>
        <v>LWS-HTI</v>
      </c>
    </row>
    <row r="2656" spans="5:40" x14ac:dyDescent="0.3">
      <c r="E2656" s="12">
        <v>40993.888888888891</v>
      </c>
      <c r="F2656" s="16">
        <v>5.57</v>
      </c>
      <c r="G2656" s="16">
        <v>257.53001022338879</v>
      </c>
      <c r="H2656" s="29">
        <v>1.2121258734312177</v>
      </c>
      <c r="I2656" s="26">
        <v>293</v>
      </c>
      <c r="J2656" s="30">
        <v>0.16696588868940754</v>
      </c>
      <c r="K2656" s="31">
        <v>0.30091001956956964</v>
      </c>
      <c r="L2656" s="111">
        <f t="shared" si="1066"/>
        <v>0.2</v>
      </c>
      <c r="M2656" s="112">
        <f t="shared" si="1067"/>
        <v>0.17</v>
      </c>
      <c r="N2656" s="112" t="b">
        <f t="shared" si="1068"/>
        <v>1</v>
      </c>
      <c r="O2656" s="112" t="b">
        <f t="shared" si="1069"/>
        <v>1</v>
      </c>
      <c r="P2656" s="113">
        <f t="shared" si="1070"/>
        <v>2</v>
      </c>
      <c r="Q2656" s="113">
        <f t="shared" si="1071"/>
        <v>9</v>
      </c>
      <c r="R2656" s="114" t="str">
        <f t="shared" si="1087"/>
        <v>0.2-0.17</v>
      </c>
      <c r="S2656" s="127">
        <f t="shared" si="1072"/>
        <v>6.7707460480226883E-2</v>
      </c>
      <c r="T2656" s="112" t="b">
        <f t="shared" si="1073"/>
        <v>1</v>
      </c>
      <c r="U2656" s="22">
        <f t="shared" si="1074"/>
        <v>5.5504186204052166</v>
      </c>
      <c r="V2656" s="22">
        <f t="shared" si="1075"/>
        <v>0.21588506611158745</v>
      </c>
      <c r="W2656" s="81">
        <f t="shared" si="1076"/>
        <v>6</v>
      </c>
      <c r="X2656" s="22">
        <f t="shared" si="1077"/>
        <v>0.52059527612597145</v>
      </c>
      <c r="Y2656" s="3">
        <f>IF(U2656&gt;'Power Curve'!$C$37,0,INDEX(Ci,$W2656,1)*POWER(1-X2656,3)+INDEX(Ci,$W2656,2)*3*X2656*POWER(1-X2656,2)+INDEX(Ci,$W2656,3)*3*POWER(X2656,2)*(1-X2656)+INDEX(Ci,$W2656,4)*POWER(X2656,3))</f>
        <v>289.16582624391606</v>
      </c>
      <c r="Z2656" s="3">
        <f t="shared" si="1078"/>
        <v>308.74450999655812</v>
      </c>
      <c r="AA2656" s="3">
        <f t="shared" si="1079"/>
        <v>257.53001022338879</v>
      </c>
      <c r="AB2656" s="3">
        <f t="shared" si="1088"/>
        <v>51.214499773169337</v>
      </c>
      <c r="AC2656" s="3">
        <f t="shared" si="1089"/>
        <v>51.214499773169337</v>
      </c>
      <c r="AE2656" s="34">
        <f t="shared" si="1080"/>
        <v>6</v>
      </c>
      <c r="AF2656" s="73" t="b">
        <f>COUNTIF('Power Curve'!$D$2:$D$31,AE2656)&gt;0</f>
        <v>1</v>
      </c>
      <c r="AG2656" s="73" t="b">
        <f t="shared" si="1081"/>
        <v>0</v>
      </c>
      <c r="AH2656" s="73" t="b">
        <f t="shared" si="1090"/>
        <v>1</v>
      </c>
      <c r="AI2656" s="34" t="str">
        <f t="shared" si="1082"/>
        <v>Outer</v>
      </c>
      <c r="AJ2656" s="35" t="str">
        <f t="shared" si="1091"/>
        <v>0.2-0.3</v>
      </c>
      <c r="AK2656" s="36" t="str">
        <f t="shared" si="1083"/>
        <v>21-22</v>
      </c>
      <c r="AL2656" s="36" t="str">
        <f t="shared" si="1084"/>
        <v>Mar</v>
      </c>
      <c r="AM2656" s="35" t="str">
        <f t="shared" si="1085"/>
        <v>285-295</v>
      </c>
      <c r="AN2656" s="36" t="str">
        <f t="shared" si="1086"/>
        <v>LWS-HTI</v>
      </c>
    </row>
    <row r="2657" spans="5:40" x14ac:dyDescent="0.3">
      <c r="E2657" s="12">
        <v>40993.895833333336</v>
      </c>
      <c r="F2657" s="16">
        <v>5.85</v>
      </c>
      <c r="G2657" s="16">
        <v>281.16000747680681</v>
      </c>
      <c r="H2657" s="29">
        <v>1.2123036696351797</v>
      </c>
      <c r="I2657" s="26">
        <v>291.60000000000002</v>
      </c>
      <c r="J2657" s="30">
        <v>0.13162393162393163</v>
      </c>
      <c r="K2657" s="31">
        <v>0.30717387473857094</v>
      </c>
      <c r="L2657" s="111">
        <f t="shared" si="1066"/>
        <v>0.30000000000000004</v>
      </c>
      <c r="M2657" s="112">
        <f t="shared" si="1067"/>
        <v>0.13</v>
      </c>
      <c r="N2657" s="112" t="b">
        <f t="shared" si="1068"/>
        <v>1</v>
      </c>
      <c r="O2657" s="112" t="b">
        <f t="shared" si="1069"/>
        <v>1</v>
      </c>
      <c r="P2657" s="113">
        <f t="shared" si="1070"/>
        <v>3.0000000000000004</v>
      </c>
      <c r="Q2657" s="113">
        <f t="shared" si="1071"/>
        <v>13</v>
      </c>
      <c r="R2657" s="114" t="str">
        <f t="shared" si="1087"/>
        <v>0.3-0.13</v>
      </c>
      <c r="S2657" s="127">
        <f t="shared" si="1072"/>
        <v>2.3144625764960111E-2</v>
      </c>
      <c r="T2657" s="112" t="b">
        <f t="shared" si="1073"/>
        <v>1</v>
      </c>
      <c r="U2657" s="22">
        <f t="shared" si="1074"/>
        <v>5.8297192872362977</v>
      </c>
      <c r="V2657" s="22">
        <f t="shared" si="1075"/>
        <v>0.25905188451829547</v>
      </c>
      <c r="W2657" s="81">
        <f t="shared" si="1076"/>
        <v>6</v>
      </c>
      <c r="X2657" s="22">
        <f t="shared" si="1077"/>
        <v>0.79897920913115328</v>
      </c>
      <c r="Y2657" s="3">
        <f>IF(U2657&gt;'Power Curve'!$C$37,0,INDEX(Ci,$W2657,1)*POWER(1-X2657,3)+INDEX(Ci,$W2657,2)*3*X2657*POWER(1-X2657,2)+INDEX(Ci,$W2657,3)*3*POWER(X2657,2)*(1-X2657)+INDEX(Ci,$W2657,4)*POWER(X2657,3))</f>
        <v>333.25674504093286</v>
      </c>
      <c r="Z2657" s="3">
        <f t="shared" si="1078"/>
        <v>340.96984768855395</v>
      </c>
      <c r="AA2657" s="3">
        <f t="shared" si="1079"/>
        <v>281.16000747680681</v>
      </c>
      <c r="AB2657" s="3">
        <f t="shared" si="1088"/>
        <v>59.809840211747144</v>
      </c>
      <c r="AC2657" s="3">
        <f t="shared" si="1089"/>
        <v>59.809840211747144</v>
      </c>
      <c r="AE2657" s="34">
        <f t="shared" si="1080"/>
        <v>6</v>
      </c>
      <c r="AF2657" s="73" t="b">
        <f>COUNTIF('Power Curve'!$D$2:$D$31,AE2657)&gt;0</f>
        <v>1</v>
      </c>
      <c r="AG2657" s="73" t="b">
        <f t="shared" si="1081"/>
        <v>0</v>
      </c>
      <c r="AH2657" s="73" t="b">
        <f t="shared" si="1090"/>
        <v>1</v>
      </c>
      <c r="AI2657" s="34" t="str">
        <f t="shared" si="1082"/>
        <v>Outer</v>
      </c>
      <c r="AJ2657" s="35" t="str">
        <f t="shared" si="1091"/>
        <v>0.2-0.3</v>
      </c>
      <c r="AK2657" s="36" t="str">
        <f t="shared" si="1083"/>
        <v>21-22</v>
      </c>
      <c r="AL2657" s="36" t="str">
        <f t="shared" si="1084"/>
        <v>Mar</v>
      </c>
      <c r="AM2657" s="35" t="str">
        <f t="shared" si="1085"/>
        <v>285-295</v>
      </c>
      <c r="AN2657" s="36" t="str">
        <f t="shared" si="1086"/>
        <v>Inner-TI</v>
      </c>
    </row>
    <row r="2658" spans="5:40" x14ac:dyDescent="0.3">
      <c r="E2658" s="12">
        <v>40993.902777777781</v>
      </c>
      <c r="F2658" s="16">
        <v>6.24</v>
      </c>
      <c r="G2658" s="16">
        <v>396.10998535156301</v>
      </c>
      <c r="H2658" s="29">
        <v>1.2121258734312177</v>
      </c>
      <c r="I2658" s="26">
        <v>292.2</v>
      </c>
      <c r="J2658" s="30">
        <v>0.125</v>
      </c>
      <c r="K2658" s="31">
        <v>0.22025592453504711</v>
      </c>
      <c r="L2658" s="111">
        <f t="shared" si="1066"/>
        <v>0.30000000000000004</v>
      </c>
      <c r="M2658" s="112">
        <f t="shared" si="1067"/>
        <v>0.13</v>
      </c>
      <c r="N2658" s="112" t="b">
        <f t="shared" si="1068"/>
        <v>1</v>
      </c>
      <c r="O2658" s="112" t="b">
        <f t="shared" si="1069"/>
        <v>1</v>
      </c>
      <c r="P2658" s="113">
        <f t="shared" si="1070"/>
        <v>3.0000000000000004</v>
      </c>
      <c r="Q2658" s="113">
        <f t="shared" si="1071"/>
        <v>13</v>
      </c>
      <c r="R2658" s="114" t="str">
        <f t="shared" si="1087"/>
        <v>0.3-0.13</v>
      </c>
      <c r="S2658" s="127">
        <f t="shared" si="1072"/>
        <v>2.3144625764960111E-2</v>
      </c>
      <c r="T2658" s="112" t="b">
        <f t="shared" si="1073"/>
        <v>1</v>
      </c>
      <c r="U2658" s="22">
        <f t="shared" si="1074"/>
        <v>6.2180632300410323</v>
      </c>
      <c r="V2658" s="22">
        <f t="shared" si="1075"/>
        <v>0.31907169273642427</v>
      </c>
      <c r="W2658" s="81">
        <f t="shared" si="1076"/>
        <v>7</v>
      </c>
      <c r="X2658" s="22">
        <f t="shared" si="1077"/>
        <v>0.18974972149130323</v>
      </c>
      <c r="Y2658" s="3">
        <f>IF(U2658&gt;'Power Curve'!$C$37,0,INDEX(Ci,$W2658,1)*POWER(1-X2658,3)+INDEX(Ci,$W2658,2)*3*X2658*POWER(1-X2658,2)+INDEX(Ci,$W2658,3)*3*POWER(X2658,2)*(1-X2658)+INDEX(Ci,$W2658,4)*POWER(X2658,3))</f>
        <v>406.59184132808525</v>
      </c>
      <c r="Z2658" s="3">
        <f t="shared" si="1078"/>
        <v>416.00225733470984</v>
      </c>
      <c r="AA2658" s="3">
        <f t="shared" si="1079"/>
        <v>396.10998535156301</v>
      </c>
      <c r="AB2658" s="3">
        <f t="shared" si="1088"/>
        <v>19.892271983146827</v>
      </c>
      <c r="AC2658" s="3">
        <f t="shared" si="1089"/>
        <v>19.892271983146827</v>
      </c>
      <c r="AE2658" s="34">
        <f t="shared" si="1080"/>
        <v>6</v>
      </c>
      <c r="AF2658" s="73" t="b">
        <f>COUNTIF('Power Curve'!$D$2:$D$31,AE2658)&gt;0</f>
        <v>1</v>
      </c>
      <c r="AG2658" s="73" t="b">
        <f t="shared" si="1081"/>
        <v>0</v>
      </c>
      <c r="AH2658" s="73" t="b">
        <f t="shared" si="1090"/>
        <v>1</v>
      </c>
      <c r="AI2658" s="34" t="str">
        <f t="shared" si="1082"/>
        <v>Inner</v>
      </c>
      <c r="AJ2658" s="35" t="str">
        <f t="shared" si="1091"/>
        <v>0.3-0.4</v>
      </c>
      <c r="AK2658" s="36" t="str">
        <f t="shared" si="1083"/>
        <v>21-22</v>
      </c>
      <c r="AL2658" s="36" t="str">
        <f t="shared" si="1084"/>
        <v>Mar</v>
      </c>
      <c r="AM2658" s="35" t="str">
        <f t="shared" si="1085"/>
        <v>285-295</v>
      </c>
      <c r="AN2658" s="36" t="str">
        <f t="shared" si="1086"/>
        <v>Inner-TI</v>
      </c>
    </row>
    <row r="2659" spans="5:40" x14ac:dyDescent="0.3">
      <c r="E2659" s="12">
        <v>40993.909722222219</v>
      </c>
      <c r="F2659" s="16">
        <v>6.61</v>
      </c>
      <c r="G2659" s="16">
        <v>534.07001495361374</v>
      </c>
      <c r="H2659" s="29">
        <v>1.2116288595789968</v>
      </c>
      <c r="I2659" s="26">
        <v>291.39999999999998</v>
      </c>
      <c r="J2659" s="30">
        <v>0.11195158850226929</v>
      </c>
      <c r="K2659" s="31">
        <v>0.26566384754176553</v>
      </c>
      <c r="L2659" s="111">
        <f t="shared" si="1066"/>
        <v>0.4</v>
      </c>
      <c r="M2659" s="112">
        <f t="shared" si="1067"/>
        <v>0.11</v>
      </c>
      <c r="N2659" s="112" t="b">
        <f t="shared" si="1068"/>
        <v>1</v>
      </c>
      <c r="O2659" s="112" t="b">
        <f t="shared" si="1069"/>
        <v>1</v>
      </c>
      <c r="P2659" s="113">
        <f t="shared" si="1070"/>
        <v>4</v>
      </c>
      <c r="Q2659" s="113">
        <f t="shared" si="1071"/>
        <v>15</v>
      </c>
      <c r="R2659" s="114" t="str">
        <f t="shared" si="1087"/>
        <v>0.4-0.11</v>
      </c>
      <c r="S2659" s="127">
        <f t="shared" si="1072"/>
        <v>-7.3544994965231711E-3</v>
      </c>
      <c r="T2659" s="112" t="b">
        <f t="shared" si="1073"/>
        <v>1</v>
      </c>
      <c r="U2659" s="22">
        <f t="shared" si="1074"/>
        <v>6.5858621016107737</v>
      </c>
      <c r="V2659" s="22">
        <f t="shared" si="1075"/>
        <v>0.37591619396650994</v>
      </c>
      <c r="W2659" s="81">
        <f t="shared" si="1076"/>
        <v>7</v>
      </c>
      <c r="X2659" s="22">
        <f t="shared" si="1077"/>
        <v>0.56363428454857645</v>
      </c>
      <c r="Y2659" s="3">
        <f>IF(U2659&gt;'Power Curve'!$C$37,0,INDEX(Ci,$W2659,1)*POWER(1-X2659,3)+INDEX(Ci,$W2659,2)*3*X2659*POWER(1-X2659,2)+INDEX(Ci,$W2659,3)*3*POWER(X2659,2)*(1-X2659)+INDEX(Ci,$W2659,4)*POWER(X2659,3))</f>
        <v>491.55562969542382</v>
      </c>
      <c r="Z2659" s="3">
        <f t="shared" si="1078"/>
        <v>487.94048406431568</v>
      </c>
      <c r="AA2659" s="3">
        <f t="shared" si="1079"/>
        <v>534.07001495361374</v>
      </c>
      <c r="AB2659" s="3">
        <f t="shared" si="1088"/>
        <v>-46.129530889298053</v>
      </c>
      <c r="AC2659" s="3">
        <f t="shared" si="1089"/>
        <v>46.129530889298053</v>
      </c>
      <c r="AE2659" s="34">
        <f t="shared" si="1080"/>
        <v>7</v>
      </c>
      <c r="AF2659" s="73" t="b">
        <f>COUNTIF('Power Curve'!$D$2:$D$31,AE2659)&gt;0</f>
        <v>1</v>
      </c>
      <c r="AG2659" s="73" t="b">
        <f t="shared" si="1081"/>
        <v>0</v>
      </c>
      <c r="AH2659" s="73" t="b">
        <f t="shared" si="1090"/>
        <v>1</v>
      </c>
      <c r="AI2659" s="34" t="str">
        <f t="shared" si="1082"/>
        <v>Inner</v>
      </c>
      <c r="AJ2659" s="35" t="str">
        <f t="shared" si="1091"/>
        <v>0.3-0.4</v>
      </c>
      <c r="AK2659" s="36" t="str">
        <f t="shared" si="1083"/>
        <v>21-22</v>
      </c>
      <c r="AL2659" s="36" t="str">
        <f t="shared" si="1084"/>
        <v>Mar</v>
      </c>
      <c r="AM2659" s="35" t="str">
        <f t="shared" si="1085"/>
        <v>285-295</v>
      </c>
      <c r="AN2659" s="36" t="str">
        <f t="shared" si="1086"/>
        <v>Inner-TI</v>
      </c>
    </row>
    <row r="2660" spans="5:40" x14ac:dyDescent="0.3">
      <c r="E2660" s="12">
        <v>40993.916666666664</v>
      </c>
      <c r="F2660" s="16">
        <v>6.13</v>
      </c>
      <c r="G2660" s="16">
        <v>431.80999374389609</v>
      </c>
      <c r="H2660" s="29">
        <v>1.2114068112066729</v>
      </c>
      <c r="I2660" s="26">
        <v>291.39999999999998</v>
      </c>
      <c r="J2660" s="30">
        <v>0.11745513866231648</v>
      </c>
      <c r="K2660" s="31">
        <v>0.30419303647306134</v>
      </c>
      <c r="L2660" s="111">
        <f t="shared" si="1066"/>
        <v>0.30000000000000004</v>
      </c>
      <c r="M2660" s="112">
        <f t="shared" si="1067"/>
        <v>0.12</v>
      </c>
      <c r="N2660" s="112" t="b">
        <f t="shared" si="1068"/>
        <v>1</v>
      </c>
      <c r="O2660" s="112" t="b">
        <f t="shared" si="1069"/>
        <v>1</v>
      </c>
      <c r="P2660" s="113">
        <f t="shared" si="1070"/>
        <v>3.0000000000000004</v>
      </c>
      <c r="Q2660" s="113">
        <f t="shared" si="1071"/>
        <v>14</v>
      </c>
      <c r="R2660" s="114" t="str">
        <f t="shared" si="1087"/>
        <v>0.3-0.12</v>
      </c>
      <c r="S2660" s="127">
        <f t="shared" si="1072"/>
        <v>1.2614701106734599E-2</v>
      </c>
      <c r="T2660" s="112" t="b">
        <f t="shared" si="1073"/>
        <v>1</v>
      </c>
      <c r="U2660" s="22">
        <f t="shared" si="1074"/>
        <v>6.1072418038477503</v>
      </c>
      <c r="V2660" s="22">
        <f t="shared" si="1075"/>
        <v>0.30194388407655087</v>
      </c>
      <c r="W2660" s="81">
        <f t="shared" si="1076"/>
        <v>7</v>
      </c>
      <c r="X2660" s="22">
        <f t="shared" si="1077"/>
        <v>7.7094616452998629E-2</v>
      </c>
      <c r="Y2660" s="3">
        <f>IF(U2660&gt;'Power Curve'!$C$37,0,INDEX(Ci,$W2660,1)*POWER(1-X2660,3)+INDEX(Ci,$W2660,2)*3*X2660*POWER(1-X2660,2)+INDEX(Ci,$W2660,3)*3*POWER(X2660,2)*(1-X2660)+INDEX(Ci,$W2660,4)*POWER(X2660,3))</f>
        <v>383.73876544738698</v>
      </c>
      <c r="Z2660" s="3">
        <f t="shared" si="1078"/>
        <v>388.57951527657309</v>
      </c>
      <c r="AA2660" s="3">
        <f t="shared" si="1079"/>
        <v>431.80999374389609</v>
      </c>
      <c r="AB2660" s="3">
        <f t="shared" si="1088"/>
        <v>-43.230478467322996</v>
      </c>
      <c r="AC2660" s="3">
        <f t="shared" si="1089"/>
        <v>43.230478467322996</v>
      </c>
      <c r="AE2660" s="34">
        <f t="shared" si="1080"/>
        <v>6</v>
      </c>
      <c r="AF2660" s="73" t="b">
        <f>COUNTIF('Power Curve'!$D$2:$D$31,AE2660)&gt;0</f>
        <v>1</v>
      </c>
      <c r="AG2660" s="73" t="b">
        <f t="shared" si="1081"/>
        <v>0</v>
      </c>
      <c r="AH2660" s="73" t="b">
        <f t="shared" si="1090"/>
        <v>1</v>
      </c>
      <c r="AI2660" s="34" t="str">
        <f t="shared" si="1082"/>
        <v>Outer</v>
      </c>
      <c r="AJ2660" s="35" t="str">
        <f t="shared" si="1091"/>
        <v>0.3-0.4</v>
      </c>
      <c r="AK2660" s="36" t="str">
        <f t="shared" si="1083"/>
        <v>22-23</v>
      </c>
      <c r="AL2660" s="36" t="str">
        <f t="shared" si="1084"/>
        <v>Mar</v>
      </c>
      <c r="AM2660" s="35" t="str">
        <f t="shared" si="1085"/>
        <v>285-295</v>
      </c>
      <c r="AN2660" s="36" t="str">
        <f t="shared" si="1086"/>
        <v>Inner-TI</v>
      </c>
    </row>
    <row r="2661" spans="5:40" x14ac:dyDescent="0.3">
      <c r="E2661" s="12">
        <v>40993.923611111109</v>
      </c>
      <c r="F2661" s="16">
        <v>5.44</v>
      </c>
      <c r="G2661" s="16">
        <v>279.50000381469783</v>
      </c>
      <c r="H2661" s="29">
        <v>1.2119037015334202</v>
      </c>
      <c r="I2661" s="26">
        <v>288.89999999999998</v>
      </c>
      <c r="J2661" s="30">
        <v>0.15257352941176469</v>
      </c>
      <c r="K2661" s="31">
        <v>0.34515153233955148</v>
      </c>
      <c r="L2661" s="111">
        <f t="shared" si="1066"/>
        <v>0.2</v>
      </c>
      <c r="M2661" s="112">
        <f t="shared" si="1067"/>
        <v>0.15000000000000002</v>
      </c>
      <c r="N2661" s="112" t="b">
        <f t="shared" si="1068"/>
        <v>1</v>
      </c>
      <c r="O2661" s="112" t="b">
        <f t="shared" si="1069"/>
        <v>1</v>
      </c>
      <c r="P2661" s="113">
        <f t="shared" si="1070"/>
        <v>2</v>
      </c>
      <c r="Q2661" s="113">
        <f t="shared" si="1071"/>
        <v>10.999999999999998</v>
      </c>
      <c r="R2661" s="114" t="str">
        <f t="shared" si="1087"/>
        <v>0.2-0.15</v>
      </c>
      <c r="S2661" s="127">
        <f t="shared" si="1072"/>
        <v>6.8623495782788868E-2</v>
      </c>
      <c r="T2661" s="112" t="b">
        <f t="shared" si="1073"/>
        <v>1</v>
      </c>
      <c r="U2661" s="22">
        <f t="shared" si="1074"/>
        <v>5.4205444167696513</v>
      </c>
      <c r="V2661" s="22">
        <f t="shared" si="1075"/>
        <v>0.19581258927986228</v>
      </c>
      <c r="W2661" s="81">
        <f t="shared" si="1076"/>
        <v>6</v>
      </c>
      <c r="X2661" s="22">
        <f t="shared" si="1077"/>
        <v>0.39114735172896031</v>
      </c>
      <c r="Y2661" s="3">
        <f>IF(U2661&gt;'Power Curve'!$C$37,0,INDEX(Ci,$W2661,1)*POWER(1-X2661,3)+INDEX(Ci,$W2661,2)*3*X2661*POWER(1-X2661,2)+INDEX(Ci,$W2661,3)*3*POWER(X2661,2)*(1-X2661)+INDEX(Ci,$W2661,4)*POWER(X2661,3))</f>
        <v>269.87504793028751</v>
      </c>
      <c r="Z2661" s="3">
        <f t="shared" si="1078"/>
        <v>288.39481714381157</v>
      </c>
      <c r="AA2661" s="3">
        <f t="shared" si="1079"/>
        <v>279.50000381469783</v>
      </c>
      <c r="AB2661" s="3">
        <f t="shared" si="1088"/>
        <v>8.894813329113731</v>
      </c>
      <c r="AC2661" s="3">
        <f t="shared" si="1089"/>
        <v>8.894813329113731</v>
      </c>
      <c r="AE2661" s="34">
        <f t="shared" si="1080"/>
        <v>5</v>
      </c>
      <c r="AF2661" s="73" t="b">
        <f>COUNTIF('Power Curve'!$D$2:$D$31,AE2661)&gt;0</f>
        <v>1</v>
      </c>
      <c r="AG2661" s="73" t="b">
        <f t="shared" si="1081"/>
        <v>0</v>
      </c>
      <c r="AH2661" s="73" t="b">
        <f t="shared" si="1090"/>
        <v>1</v>
      </c>
      <c r="AI2661" s="34" t="str">
        <f t="shared" si="1082"/>
        <v>Outer</v>
      </c>
      <c r="AJ2661" s="35" t="str">
        <f t="shared" si="1091"/>
        <v>0.1-0.2</v>
      </c>
      <c r="AK2661" s="36" t="str">
        <f t="shared" si="1083"/>
        <v>22-23</v>
      </c>
      <c r="AL2661" s="36" t="str">
        <f t="shared" si="1084"/>
        <v>Mar</v>
      </c>
      <c r="AM2661" s="35" t="str">
        <f t="shared" si="1085"/>
        <v>285-295</v>
      </c>
      <c r="AN2661" s="36" t="str">
        <f t="shared" si="1086"/>
        <v>LWS-HTI</v>
      </c>
    </row>
    <row r="2662" spans="5:40" x14ac:dyDescent="0.3">
      <c r="E2662" s="12">
        <v>40993.930555555555</v>
      </c>
      <c r="F2662" s="16">
        <v>5.26</v>
      </c>
      <c r="G2662" s="16">
        <v>190.28000259399403</v>
      </c>
      <c r="H2662" s="29">
        <v>1.2113624113512294</v>
      </c>
      <c r="I2662" s="26">
        <v>286.7</v>
      </c>
      <c r="J2662" s="30">
        <v>0.10836501901140684</v>
      </c>
      <c r="K2662" s="31">
        <v>0.31660459685231207</v>
      </c>
      <c r="L2662" s="111">
        <f t="shared" si="1066"/>
        <v>0.2</v>
      </c>
      <c r="M2662" s="112">
        <f t="shared" si="1067"/>
        <v>0.11</v>
      </c>
      <c r="N2662" s="112" t="b">
        <f t="shared" si="1068"/>
        <v>1</v>
      </c>
      <c r="O2662" s="112" t="b">
        <f t="shared" si="1069"/>
        <v>1</v>
      </c>
      <c r="P2662" s="113">
        <f t="shared" si="1070"/>
        <v>2</v>
      </c>
      <c r="Q2662" s="113">
        <f t="shared" si="1071"/>
        <v>15</v>
      </c>
      <c r="R2662" s="114" t="str">
        <f t="shared" si="1087"/>
        <v>0.2-0.11</v>
      </c>
      <c r="S2662" s="127">
        <f t="shared" si="1072"/>
        <v>1.2047330358197833E-2</v>
      </c>
      <c r="T2662" s="112" t="b">
        <f t="shared" si="1073"/>
        <v>1</v>
      </c>
      <c r="U2662" s="22">
        <f t="shared" si="1074"/>
        <v>5.2404077354401135</v>
      </c>
      <c r="V2662" s="22">
        <f t="shared" si="1075"/>
        <v>0.16797188449543007</v>
      </c>
      <c r="W2662" s="81">
        <f t="shared" si="1076"/>
        <v>6</v>
      </c>
      <c r="X2662" s="22">
        <f t="shared" si="1077"/>
        <v>0.21160192351361543</v>
      </c>
      <c r="Y2662" s="3">
        <f>IF(U2662&gt;'Power Curve'!$C$37,0,INDEX(Ci,$W2662,1)*POWER(1-X2662,3)+INDEX(Ci,$W2662,2)*3*X2662*POWER(1-X2662,2)+INDEX(Ci,$W2662,3)*3*POWER(X2662,2)*(1-X2662)+INDEX(Ci,$W2662,4)*POWER(X2662,3))</f>
        <v>243.42984355010969</v>
      </c>
      <c r="Z2662" s="3">
        <f t="shared" si="1078"/>
        <v>246.36252329440228</v>
      </c>
      <c r="AA2662" s="3">
        <f t="shared" si="1079"/>
        <v>190.28000259399403</v>
      </c>
      <c r="AB2662" s="3">
        <f t="shared" si="1088"/>
        <v>56.082520700408253</v>
      </c>
      <c r="AC2662" s="3">
        <f t="shared" si="1089"/>
        <v>56.082520700408253</v>
      </c>
      <c r="AE2662" s="34">
        <f t="shared" si="1080"/>
        <v>5</v>
      </c>
      <c r="AF2662" s="73" t="b">
        <f>COUNTIF('Power Curve'!$D$2:$D$31,AE2662)&gt;0</f>
        <v>1</v>
      </c>
      <c r="AG2662" s="73" t="b">
        <f t="shared" si="1081"/>
        <v>0</v>
      </c>
      <c r="AH2662" s="73" t="b">
        <f t="shared" si="1090"/>
        <v>1</v>
      </c>
      <c r="AI2662" s="34" t="str">
        <f t="shared" si="1082"/>
        <v>Outer</v>
      </c>
      <c r="AJ2662" s="35" t="str">
        <f t="shared" si="1091"/>
        <v>0.1-0.2</v>
      </c>
      <c r="AK2662" s="36" t="str">
        <f t="shared" si="1083"/>
        <v>22-23</v>
      </c>
      <c r="AL2662" s="36" t="str">
        <f t="shared" si="1084"/>
        <v>Mar</v>
      </c>
      <c r="AM2662" s="35" t="str">
        <f t="shared" si="1085"/>
        <v>285-295</v>
      </c>
      <c r="AN2662" s="36" t="str">
        <f t="shared" si="1086"/>
        <v>Inner-TI</v>
      </c>
    </row>
    <row r="2663" spans="5:40" x14ac:dyDescent="0.3">
      <c r="E2663" s="12">
        <v>40993.9375</v>
      </c>
      <c r="F2663" s="16">
        <v>5.5</v>
      </c>
      <c r="G2663" s="16">
        <v>195.80999755859409</v>
      </c>
      <c r="H2663" s="29">
        <v>1.2109629586660964</v>
      </c>
      <c r="I2663" s="26">
        <v>286.60000000000002</v>
      </c>
      <c r="J2663" s="30">
        <v>0.16363636363636364</v>
      </c>
      <c r="K2663" s="31">
        <v>0.26802638285736913</v>
      </c>
      <c r="L2663" s="111">
        <f t="shared" si="1066"/>
        <v>0.2</v>
      </c>
      <c r="M2663" s="112">
        <f t="shared" si="1067"/>
        <v>0.16</v>
      </c>
      <c r="N2663" s="112" t="b">
        <f t="shared" si="1068"/>
        <v>1</v>
      </c>
      <c r="O2663" s="112" t="b">
        <f t="shared" si="1069"/>
        <v>1</v>
      </c>
      <c r="P2663" s="113">
        <f t="shared" si="1070"/>
        <v>2</v>
      </c>
      <c r="Q2663" s="113">
        <f t="shared" si="1071"/>
        <v>10</v>
      </c>
      <c r="R2663" s="114" t="str">
        <f t="shared" si="1087"/>
        <v>0.2-0.16</v>
      </c>
      <c r="S2663" s="127">
        <f t="shared" si="1072"/>
        <v>4.5031155928527619E-2</v>
      </c>
      <c r="T2663" s="112" t="b">
        <f t="shared" si="1073"/>
        <v>1</v>
      </c>
      <c r="U2663" s="22">
        <f t="shared" si="1074"/>
        <v>5.4789114267619627</v>
      </c>
      <c r="V2663" s="22">
        <f t="shared" si="1075"/>
        <v>0.20483339882488355</v>
      </c>
      <c r="W2663" s="81">
        <f t="shared" si="1076"/>
        <v>6</v>
      </c>
      <c r="X2663" s="22">
        <f t="shared" si="1077"/>
        <v>0.44932278676735693</v>
      </c>
      <c r="Y2663" s="3">
        <f>IF(U2663&gt;'Power Curve'!$C$37,0,INDEX(Ci,$W2663,1)*POWER(1-X2663,3)+INDEX(Ci,$W2663,2)*3*X2663*POWER(1-X2663,2)+INDEX(Ci,$W2663,3)*3*POWER(X2663,2)*(1-X2663)+INDEX(Ci,$W2663,4)*POWER(X2663,3))</f>
        <v>278.49219850804138</v>
      </c>
      <c r="Z2663" s="3">
        <f t="shared" si="1078"/>
        <v>291.03302412393549</v>
      </c>
      <c r="AA2663" s="3">
        <f t="shared" si="1079"/>
        <v>195.80999755859409</v>
      </c>
      <c r="AB2663" s="3">
        <f t="shared" si="1088"/>
        <v>95.223026565341399</v>
      </c>
      <c r="AC2663" s="3">
        <f t="shared" si="1089"/>
        <v>95.223026565341399</v>
      </c>
      <c r="AE2663" s="34">
        <f t="shared" si="1080"/>
        <v>5</v>
      </c>
      <c r="AF2663" s="73" t="b">
        <f>COUNTIF('Power Curve'!$D$2:$D$31,AE2663)&gt;0</f>
        <v>1</v>
      </c>
      <c r="AG2663" s="73" t="b">
        <f t="shared" si="1081"/>
        <v>0</v>
      </c>
      <c r="AH2663" s="73" t="b">
        <f t="shared" si="1090"/>
        <v>1</v>
      </c>
      <c r="AI2663" s="34" t="str">
        <f t="shared" si="1082"/>
        <v>Outer</v>
      </c>
      <c r="AJ2663" s="35" t="str">
        <f t="shared" si="1091"/>
        <v>0.2-0.3</v>
      </c>
      <c r="AK2663" s="36" t="str">
        <f t="shared" si="1083"/>
        <v>22-23</v>
      </c>
      <c r="AL2663" s="36" t="str">
        <f t="shared" si="1084"/>
        <v>Mar</v>
      </c>
      <c r="AM2663" s="35" t="str">
        <f t="shared" si="1085"/>
        <v>285-295</v>
      </c>
      <c r="AN2663" s="36" t="str">
        <f t="shared" si="1086"/>
        <v>LWS-HTI</v>
      </c>
    </row>
    <row r="2664" spans="5:40" x14ac:dyDescent="0.3">
      <c r="E2664" s="12">
        <v>40993.944444444445</v>
      </c>
      <c r="F2664" s="16">
        <v>5.52</v>
      </c>
      <c r="G2664" s="16">
        <v>254.7299880981447</v>
      </c>
      <c r="H2664" s="29">
        <v>1.2107411543422457</v>
      </c>
      <c r="I2664" s="26">
        <v>280.60000000000002</v>
      </c>
      <c r="J2664" s="30">
        <v>0.19021739130434784</v>
      </c>
      <c r="K2664" s="31">
        <v>0.37729817201927551</v>
      </c>
      <c r="L2664" s="111">
        <f t="shared" si="1066"/>
        <v>0.2</v>
      </c>
      <c r="M2664" s="112">
        <f t="shared" si="1067"/>
        <v>0.19</v>
      </c>
      <c r="N2664" s="112" t="b">
        <f t="shared" si="1068"/>
        <v>1</v>
      </c>
      <c r="O2664" s="112" t="b">
        <f t="shared" si="1069"/>
        <v>1</v>
      </c>
      <c r="P2664" s="113">
        <f t="shared" si="1070"/>
        <v>2</v>
      </c>
      <c r="Q2664" s="113">
        <f t="shared" si="1071"/>
        <v>7</v>
      </c>
      <c r="R2664" s="114" t="str">
        <f t="shared" si="1087"/>
        <v>0.2-0.19</v>
      </c>
      <c r="S2664" s="127">
        <f t="shared" si="1072"/>
        <v>5.3468433374186698E-2</v>
      </c>
      <c r="T2664" s="112" t="b">
        <f t="shared" si="1073"/>
        <v>1</v>
      </c>
      <c r="U2664" s="22">
        <f t="shared" si="1074"/>
        <v>5.4984989917690958</v>
      </c>
      <c r="V2664" s="22">
        <f t="shared" si="1075"/>
        <v>0.20786072013881321</v>
      </c>
      <c r="W2664" s="81">
        <f t="shared" si="1076"/>
        <v>6</v>
      </c>
      <c r="X2664" s="22">
        <f t="shared" si="1077"/>
        <v>0.4688460605444949</v>
      </c>
      <c r="Y2664" s="3">
        <f>IF(U2664&gt;'Power Curve'!$C$37,0,INDEX(Ci,$W2664,1)*POWER(1-X2664,3)+INDEX(Ci,$W2664,2)*3*X2664*POWER(1-X2664,2)+INDEX(Ci,$W2664,3)*3*POWER(X2664,2)*(1-X2664)+INDEX(Ci,$W2664,4)*POWER(X2664,3))</f>
        <v>281.40089178457669</v>
      </c>
      <c r="Z2664" s="3">
        <f t="shared" si="1078"/>
        <v>296.446956618397</v>
      </c>
      <c r="AA2664" s="3">
        <f t="shared" si="1079"/>
        <v>254.7299880981447</v>
      </c>
      <c r="AB2664" s="3">
        <f t="shared" si="1088"/>
        <v>41.716968520252294</v>
      </c>
      <c r="AC2664" s="3">
        <f t="shared" si="1089"/>
        <v>41.716968520252294</v>
      </c>
      <c r="AE2664" s="34">
        <f t="shared" si="1080"/>
        <v>5</v>
      </c>
      <c r="AF2664" s="73" t="b">
        <f>COUNTIF('Power Curve'!$D$2:$D$31,AE2664)&gt;0</f>
        <v>1</v>
      </c>
      <c r="AG2664" s="73" t="b">
        <f t="shared" si="1081"/>
        <v>0</v>
      </c>
      <c r="AH2664" s="73" t="b">
        <f t="shared" si="1090"/>
        <v>1</v>
      </c>
      <c r="AI2664" s="34" t="str">
        <f t="shared" si="1082"/>
        <v>Outer</v>
      </c>
      <c r="AJ2664" s="35" t="str">
        <f t="shared" si="1091"/>
        <v>0.2-0.3</v>
      </c>
      <c r="AK2664" s="36" t="str">
        <f t="shared" si="1083"/>
        <v>22-23</v>
      </c>
      <c r="AL2664" s="36" t="str">
        <f t="shared" si="1084"/>
        <v>Mar</v>
      </c>
      <c r="AM2664" s="35" t="str">
        <f t="shared" si="1085"/>
        <v>275-285</v>
      </c>
      <c r="AN2664" s="36" t="str">
        <f t="shared" si="1086"/>
        <v>LWS-HTI</v>
      </c>
    </row>
    <row r="2665" spans="5:40" x14ac:dyDescent="0.3">
      <c r="E2665" s="12">
        <v>40993.972222222219</v>
      </c>
      <c r="F2665" s="16">
        <v>7.75</v>
      </c>
      <c r="G2665" s="16">
        <v>770.0399951934819</v>
      </c>
      <c r="H2665" s="29">
        <v>1.2081207674720227</v>
      </c>
      <c r="I2665" s="26">
        <v>287.89999999999998</v>
      </c>
      <c r="J2665" s="30">
        <v>0.1367741935483871</v>
      </c>
      <c r="K2665" s="31">
        <v>0.30036788139428128</v>
      </c>
      <c r="L2665" s="111">
        <f t="shared" si="1066"/>
        <v>0.6</v>
      </c>
      <c r="M2665" s="112">
        <f t="shared" si="1067"/>
        <v>0.14000000000000001</v>
      </c>
      <c r="N2665" s="112" t="b">
        <f t="shared" si="1068"/>
        <v>1</v>
      </c>
      <c r="O2665" s="112" t="b">
        <f t="shared" si="1069"/>
        <v>1</v>
      </c>
      <c r="P2665" s="113">
        <f t="shared" si="1070"/>
        <v>6</v>
      </c>
      <c r="Q2665" s="113">
        <f t="shared" si="1071"/>
        <v>12</v>
      </c>
      <c r="R2665" s="114" t="str">
        <f t="shared" si="1087"/>
        <v>0.6-0.14</v>
      </c>
      <c r="S2665" s="127">
        <f t="shared" si="1072"/>
        <v>1.631392633888494E-2</v>
      </c>
      <c r="T2665" s="112" t="b">
        <f t="shared" si="1073"/>
        <v>1</v>
      </c>
      <c r="U2665" s="22">
        <f t="shared" si="1074"/>
        <v>7.7142395859797359</v>
      </c>
      <c r="V2665" s="22">
        <f t="shared" si="1075"/>
        <v>0.55031057159050434</v>
      </c>
      <c r="W2665" s="81">
        <f t="shared" si="1076"/>
        <v>8</v>
      </c>
      <c r="X2665" s="22">
        <f t="shared" si="1077"/>
        <v>0.70364553662391938</v>
      </c>
      <c r="Y2665" s="3">
        <f>IF(U2665&gt;'Power Curve'!$C$37,0,INDEX(Ci,$W2665,1)*POWER(1-X2665,3)+INDEX(Ci,$W2665,2)*3*X2665*POWER(1-X2665,2)+INDEX(Ci,$W2665,3)*3*POWER(X2665,2)*(1-X2665)+INDEX(Ci,$W2665,4)*POWER(X2665,3))</f>
        <v>793.64781058076778</v>
      </c>
      <c r="Z2665" s="3">
        <f t="shared" si="1078"/>
        <v>806.59532250159975</v>
      </c>
      <c r="AA2665" s="3">
        <f t="shared" si="1079"/>
        <v>770.0399951934819</v>
      </c>
      <c r="AB2665" s="3">
        <f t="shared" si="1088"/>
        <v>36.555327308117853</v>
      </c>
      <c r="AC2665" s="3">
        <f t="shared" si="1089"/>
        <v>36.555327308117853</v>
      </c>
      <c r="AE2665" s="34">
        <f t="shared" si="1080"/>
        <v>8</v>
      </c>
      <c r="AF2665" s="73" t="b">
        <f>COUNTIF('Power Curve'!$D$2:$D$31,AE2665)&gt;0</f>
        <v>1</v>
      </c>
      <c r="AG2665" s="73" t="b">
        <f t="shared" si="1081"/>
        <v>0</v>
      </c>
      <c r="AH2665" s="73" t="b">
        <f t="shared" si="1090"/>
        <v>1</v>
      </c>
      <c r="AI2665" s="34" t="str">
        <f t="shared" si="1082"/>
        <v>Outer</v>
      </c>
      <c r="AJ2665" s="35" t="str">
        <f t="shared" si="1091"/>
        <v>0.5-0.6</v>
      </c>
      <c r="AK2665" s="36" t="str">
        <f t="shared" si="1083"/>
        <v>23-24</v>
      </c>
      <c r="AL2665" s="36" t="str">
        <f t="shared" si="1084"/>
        <v>Mar</v>
      </c>
      <c r="AM2665" s="35" t="str">
        <f t="shared" si="1085"/>
        <v>285-295</v>
      </c>
      <c r="AN2665" s="36" t="str">
        <f t="shared" si="1086"/>
        <v>Inner-TI</v>
      </c>
    </row>
    <row r="2666" spans="5:40" x14ac:dyDescent="0.3">
      <c r="E2666" s="12">
        <v>40993.979166666664</v>
      </c>
      <c r="F2666" s="16">
        <v>7.75</v>
      </c>
      <c r="G2666" s="16">
        <v>785.9000186920166</v>
      </c>
      <c r="H2666" s="29">
        <v>1.2079441029234375</v>
      </c>
      <c r="I2666" s="26">
        <v>287.5</v>
      </c>
      <c r="J2666" s="30">
        <v>0.12516129032258064</v>
      </c>
      <c r="K2666" s="31">
        <v>0.2882070285654677</v>
      </c>
      <c r="L2666" s="111">
        <f t="shared" si="1066"/>
        <v>0.6</v>
      </c>
      <c r="M2666" s="112">
        <f t="shared" si="1067"/>
        <v>0.13</v>
      </c>
      <c r="N2666" s="112" t="b">
        <f t="shared" si="1068"/>
        <v>1</v>
      </c>
      <c r="O2666" s="112" t="b">
        <f t="shared" si="1069"/>
        <v>1</v>
      </c>
      <c r="P2666" s="113">
        <f t="shared" si="1070"/>
        <v>6</v>
      </c>
      <c r="Q2666" s="113">
        <f t="shared" si="1071"/>
        <v>13</v>
      </c>
      <c r="R2666" s="114" t="str">
        <f t="shared" si="1087"/>
        <v>0.6-0.13</v>
      </c>
      <c r="S2666" s="127">
        <f t="shared" si="1072"/>
        <v>1.7757460449273912E-2</v>
      </c>
      <c r="T2666" s="112" t="b">
        <f t="shared" si="1073"/>
        <v>1</v>
      </c>
      <c r="U2666" s="22">
        <f t="shared" si="1074"/>
        <v>7.7138635476659001</v>
      </c>
      <c r="V2666" s="22">
        <f t="shared" si="1075"/>
        <v>0.55025245365691156</v>
      </c>
      <c r="W2666" s="81">
        <f t="shared" si="1076"/>
        <v>8</v>
      </c>
      <c r="X2666" s="22">
        <f t="shared" si="1077"/>
        <v>0.70326706114430315</v>
      </c>
      <c r="Y2666" s="3">
        <f>IF(U2666&gt;'Power Curve'!$C$37,0,INDEX(Ci,$W2666,1)*POWER(1-X2666,3)+INDEX(Ci,$W2666,2)*3*X2666*POWER(1-X2666,2)+INDEX(Ci,$W2666,3)*3*POWER(X2666,2)*(1-X2666)+INDEX(Ci,$W2666,4)*POWER(X2666,3))</f>
        <v>793.53800726009865</v>
      </c>
      <c r="Z2666" s="3">
        <f t="shared" si="1078"/>
        <v>807.6292270390154</v>
      </c>
      <c r="AA2666" s="3">
        <f t="shared" si="1079"/>
        <v>785.9000186920166</v>
      </c>
      <c r="AB2666" s="3">
        <f t="shared" si="1088"/>
        <v>21.729208346998803</v>
      </c>
      <c r="AC2666" s="3">
        <f t="shared" si="1089"/>
        <v>21.729208346998803</v>
      </c>
      <c r="AE2666" s="34">
        <f t="shared" si="1080"/>
        <v>8</v>
      </c>
      <c r="AF2666" s="73" t="b">
        <f>COUNTIF('Power Curve'!$D$2:$D$31,AE2666)&gt;0</f>
        <v>1</v>
      </c>
      <c r="AG2666" s="73" t="b">
        <f t="shared" si="1081"/>
        <v>0</v>
      </c>
      <c r="AH2666" s="73" t="b">
        <f t="shared" si="1090"/>
        <v>1</v>
      </c>
      <c r="AI2666" s="34" t="str">
        <f t="shared" si="1082"/>
        <v>Inner</v>
      </c>
      <c r="AJ2666" s="35" t="str">
        <f t="shared" si="1091"/>
        <v>0.5-0.6</v>
      </c>
      <c r="AK2666" s="36" t="str">
        <f t="shared" si="1083"/>
        <v>23-24</v>
      </c>
      <c r="AL2666" s="36" t="str">
        <f t="shared" si="1084"/>
        <v>Mar</v>
      </c>
      <c r="AM2666" s="35" t="str">
        <f t="shared" si="1085"/>
        <v>285-295</v>
      </c>
      <c r="AN2666" s="36" t="str">
        <f t="shared" si="1086"/>
        <v>Inner-TI</v>
      </c>
    </row>
    <row r="2667" spans="5:40" x14ac:dyDescent="0.3">
      <c r="E2667" s="12">
        <v>40993.986111111109</v>
      </c>
      <c r="F2667" s="16">
        <v>6.82</v>
      </c>
      <c r="G2667" s="16">
        <v>537.12001991271973</v>
      </c>
      <c r="H2667" s="29">
        <v>1.2078116383822617</v>
      </c>
      <c r="I2667" s="26">
        <v>286.5</v>
      </c>
      <c r="J2667" s="30">
        <v>0.16568914956011727</v>
      </c>
      <c r="K2667" s="31">
        <v>0.26406843041164751</v>
      </c>
      <c r="L2667" s="111">
        <f t="shared" si="1066"/>
        <v>0.4</v>
      </c>
      <c r="M2667" s="112">
        <f t="shared" si="1067"/>
        <v>0.17</v>
      </c>
      <c r="N2667" s="112" t="b">
        <f t="shared" si="1068"/>
        <v>1</v>
      </c>
      <c r="O2667" s="112" t="b">
        <f t="shared" si="1069"/>
        <v>1</v>
      </c>
      <c r="P2667" s="113">
        <f t="shared" si="1070"/>
        <v>4</v>
      </c>
      <c r="Q2667" s="113">
        <f t="shared" si="1071"/>
        <v>9</v>
      </c>
      <c r="R2667" s="114" t="str">
        <f t="shared" si="1087"/>
        <v>0.4-0.17</v>
      </c>
      <c r="S2667" s="127">
        <f t="shared" si="1072"/>
        <v>8.7124314714425499E-2</v>
      </c>
      <c r="T2667" s="112" t="b">
        <f t="shared" si="1073"/>
        <v>1</v>
      </c>
      <c r="U2667" s="22">
        <f t="shared" si="1074"/>
        <v>6.7879517789353887</v>
      </c>
      <c r="V2667" s="22">
        <f t="shared" si="1075"/>
        <v>0.40714980504921394</v>
      </c>
      <c r="W2667" s="81">
        <f t="shared" si="1076"/>
        <v>7</v>
      </c>
      <c r="X2667" s="22">
        <f t="shared" si="1077"/>
        <v>0.76906778787179642</v>
      </c>
      <c r="Y2667" s="3">
        <f>IF(U2667&gt;'Power Curve'!$C$37,0,INDEX(Ci,$W2667,1)*POWER(1-X2667,3)+INDEX(Ci,$W2667,2)*3*X2667*POWER(1-X2667,2)+INDEX(Ci,$W2667,3)*3*POWER(X2667,2)*(1-X2667)+INDEX(Ci,$W2667,4)*POWER(X2667,3))</f>
        <v>542.15623501896869</v>
      </c>
      <c r="Z2667" s="3">
        <f t="shared" si="1078"/>
        <v>589.39122546314934</v>
      </c>
      <c r="AA2667" s="3">
        <f t="shared" si="1079"/>
        <v>537.12001991271973</v>
      </c>
      <c r="AB2667" s="3">
        <f t="shared" si="1088"/>
        <v>52.271205550429613</v>
      </c>
      <c r="AC2667" s="3">
        <f t="shared" si="1089"/>
        <v>52.271205550429613</v>
      </c>
      <c r="AE2667" s="34">
        <f t="shared" si="1080"/>
        <v>7</v>
      </c>
      <c r="AF2667" s="73" t="b">
        <f>COUNTIF('Power Curve'!$D$2:$D$31,AE2667)&gt;0</f>
        <v>1</v>
      </c>
      <c r="AG2667" s="73" t="b">
        <f t="shared" si="1081"/>
        <v>0</v>
      </c>
      <c r="AH2667" s="73" t="b">
        <f t="shared" si="1090"/>
        <v>1</v>
      </c>
      <c r="AI2667" s="34" t="str">
        <f t="shared" si="1082"/>
        <v>Outer</v>
      </c>
      <c r="AJ2667" s="35" t="str">
        <f t="shared" si="1091"/>
        <v>0.4-0.5</v>
      </c>
      <c r="AK2667" s="36" t="str">
        <f t="shared" si="1083"/>
        <v>23-24</v>
      </c>
      <c r="AL2667" s="36" t="str">
        <f t="shared" si="1084"/>
        <v>Mar</v>
      </c>
      <c r="AM2667" s="35" t="str">
        <f t="shared" si="1085"/>
        <v>285-295</v>
      </c>
      <c r="AN2667" s="36" t="str">
        <f t="shared" si="1086"/>
        <v>LWS-HTI</v>
      </c>
    </row>
    <row r="2668" spans="5:40" x14ac:dyDescent="0.3">
      <c r="E2668" s="12">
        <v>40993.993055555555</v>
      </c>
      <c r="F2668" s="16">
        <v>7.41</v>
      </c>
      <c r="G2668" s="16">
        <v>589.6299991607666</v>
      </c>
      <c r="H2668" s="29">
        <v>1.2070961758902474</v>
      </c>
      <c r="I2668" s="26">
        <v>283.10000000000002</v>
      </c>
      <c r="J2668" s="30">
        <v>0.12280701754385966</v>
      </c>
      <c r="K2668" s="31">
        <v>0.30879739050174826</v>
      </c>
      <c r="L2668" s="111">
        <f t="shared" si="1066"/>
        <v>0.5</v>
      </c>
      <c r="M2668" s="112">
        <f t="shared" si="1067"/>
        <v>0.12</v>
      </c>
      <c r="N2668" s="112" t="b">
        <f t="shared" si="1068"/>
        <v>1</v>
      </c>
      <c r="O2668" s="112" t="b">
        <f t="shared" si="1069"/>
        <v>1</v>
      </c>
      <c r="P2668" s="113">
        <f t="shared" si="1070"/>
        <v>5</v>
      </c>
      <c r="Q2668" s="113">
        <f t="shared" si="1071"/>
        <v>14</v>
      </c>
      <c r="R2668" s="114" t="str">
        <f t="shared" si="1087"/>
        <v>0.5-0.12</v>
      </c>
      <c r="S2668" s="127">
        <f t="shared" si="1072"/>
        <v>-3.7124310330351562E-3</v>
      </c>
      <c r="T2668" s="112" t="b">
        <f t="shared" si="1073"/>
        <v>1</v>
      </c>
      <c r="U2668" s="22">
        <f t="shared" si="1074"/>
        <v>7.3737227310079243</v>
      </c>
      <c r="V2668" s="22">
        <f t="shared" si="1075"/>
        <v>0.49768259397138398</v>
      </c>
      <c r="W2668" s="81">
        <f t="shared" si="1076"/>
        <v>8</v>
      </c>
      <c r="X2668" s="22">
        <f t="shared" si="1077"/>
        <v>0.36092173625309248</v>
      </c>
      <c r="Y2668" s="3">
        <f>IF(U2668&gt;'Power Curve'!$C$37,0,INDEX(Ci,$W2668,1)*POWER(1-X2668,3)+INDEX(Ci,$W2668,2)*3*X2668*POWER(1-X2668,2)+INDEX(Ci,$W2668,3)*3*POWER(X2668,2)*(1-X2668)+INDEX(Ci,$W2668,4)*POWER(X2668,3))</f>
        <v>696.39377730503566</v>
      </c>
      <c r="Z2668" s="3">
        <f t="shared" si="1078"/>
        <v>693.8084634349558</v>
      </c>
      <c r="AA2668" s="3">
        <f t="shared" si="1079"/>
        <v>589.6299991607666</v>
      </c>
      <c r="AB2668" s="3">
        <f t="shared" si="1088"/>
        <v>104.1784642741892</v>
      </c>
      <c r="AC2668" s="3">
        <f t="shared" si="1089"/>
        <v>104.1784642741892</v>
      </c>
      <c r="AE2668" s="34">
        <f t="shared" si="1080"/>
        <v>7</v>
      </c>
      <c r="AF2668" s="73" t="b">
        <f>COUNTIF('Power Curve'!$D$2:$D$31,AE2668)&gt;0</f>
        <v>1</v>
      </c>
      <c r="AG2668" s="73" t="b">
        <f t="shared" si="1081"/>
        <v>0</v>
      </c>
      <c r="AH2668" s="73" t="b">
        <f t="shared" si="1090"/>
        <v>1</v>
      </c>
      <c r="AI2668" s="34" t="str">
        <f t="shared" si="1082"/>
        <v>Outer</v>
      </c>
      <c r="AJ2668" s="35" t="str">
        <f t="shared" si="1091"/>
        <v>0.4-0.5</v>
      </c>
      <c r="AK2668" s="36" t="str">
        <f t="shared" si="1083"/>
        <v>23-24</v>
      </c>
      <c r="AL2668" s="36" t="str">
        <f t="shared" si="1084"/>
        <v>Mar</v>
      </c>
      <c r="AM2668" s="35" t="str">
        <f t="shared" si="1085"/>
        <v>275-285</v>
      </c>
      <c r="AN2668" s="36" t="str">
        <f t="shared" si="1086"/>
        <v>Inner-TI</v>
      </c>
    </row>
    <row r="2669" spans="5:40" x14ac:dyDescent="0.3">
      <c r="E2669" s="12">
        <v>40994</v>
      </c>
      <c r="F2669" s="16">
        <v>7.03</v>
      </c>
      <c r="G2669" s="16">
        <v>586.54997301101662</v>
      </c>
      <c r="H2669" s="29">
        <v>1.2066993222058204</v>
      </c>
      <c r="I2669" s="26">
        <v>280.60000000000002</v>
      </c>
      <c r="J2669" s="30">
        <v>0.15078236130867709</v>
      </c>
      <c r="K2669" s="31">
        <v>0.28275524428580429</v>
      </c>
      <c r="L2669" s="111">
        <f t="shared" si="1066"/>
        <v>0.4</v>
      </c>
      <c r="M2669" s="112">
        <f t="shared" si="1067"/>
        <v>0.15000000000000002</v>
      </c>
      <c r="N2669" s="112" t="b">
        <f t="shared" si="1068"/>
        <v>1</v>
      </c>
      <c r="O2669" s="112" t="b">
        <f t="shared" si="1069"/>
        <v>1</v>
      </c>
      <c r="P2669" s="113">
        <f t="shared" si="1070"/>
        <v>4</v>
      </c>
      <c r="Q2669" s="113">
        <f t="shared" si="1071"/>
        <v>10.999999999999998</v>
      </c>
      <c r="R2669" s="114" t="str">
        <f t="shared" si="1087"/>
        <v>0.4-0.15</v>
      </c>
      <c r="S2669" s="127">
        <f t="shared" si="1072"/>
        <v>4.2340806602081477E-2</v>
      </c>
      <c r="T2669" s="112" t="b">
        <f t="shared" si="1073"/>
        <v>1</v>
      </c>
      <c r="U2669" s="22">
        <f t="shared" si="1074"/>
        <v>6.9948163802175687</v>
      </c>
      <c r="V2669" s="22">
        <f t="shared" si="1075"/>
        <v>0.43912139602190764</v>
      </c>
      <c r="W2669" s="81">
        <f t="shared" si="1076"/>
        <v>7</v>
      </c>
      <c r="X2669" s="22">
        <f t="shared" si="1077"/>
        <v>0.97935522223043936</v>
      </c>
      <c r="Y2669" s="3">
        <f>IF(U2669&gt;'Power Curve'!$C$37,0,INDEX(Ci,$W2669,1)*POWER(1-X2669,3)+INDEX(Ci,$W2669,2)*3*X2669*POWER(1-X2669,2)+INDEX(Ci,$W2669,3)*3*POWER(X2669,2)*(1-X2669)+INDEX(Ci,$W2669,4)*POWER(X2669,3))</f>
        <v>595.11224524753072</v>
      </c>
      <c r="Z2669" s="3">
        <f t="shared" si="1078"/>
        <v>620.30977773008681</v>
      </c>
      <c r="AA2669" s="3">
        <f t="shared" si="1079"/>
        <v>586.54997301101662</v>
      </c>
      <c r="AB2669" s="3">
        <f t="shared" si="1088"/>
        <v>33.759804719070189</v>
      </c>
      <c r="AC2669" s="3">
        <f t="shared" si="1089"/>
        <v>33.759804719070189</v>
      </c>
      <c r="AE2669" s="34">
        <f t="shared" si="1080"/>
        <v>7</v>
      </c>
      <c r="AF2669" s="73" t="b">
        <f>COUNTIF('Power Curve'!$D$2:$D$31,AE2669)&gt;0</f>
        <v>1</v>
      </c>
      <c r="AG2669" s="73" t="b">
        <f t="shared" si="1081"/>
        <v>0</v>
      </c>
      <c r="AH2669" s="73" t="b">
        <f t="shared" si="1090"/>
        <v>1</v>
      </c>
      <c r="AI2669" s="34" t="str">
        <f t="shared" si="1082"/>
        <v>Outer</v>
      </c>
      <c r="AJ2669" s="35" t="str">
        <f t="shared" si="1091"/>
        <v>0.4-0.5</v>
      </c>
      <c r="AK2669" s="36" t="str">
        <f t="shared" si="1083"/>
        <v>0-1</v>
      </c>
      <c r="AL2669" s="36" t="str">
        <f t="shared" si="1084"/>
        <v>Mar</v>
      </c>
      <c r="AM2669" s="35" t="str">
        <f t="shared" si="1085"/>
        <v>275-285</v>
      </c>
      <c r="AN2669" s="36" t="str">
        <f t="shared" si="1086"/>
        <v>LWS-HTI</v>
      </c>
    </row>
    <row r="2670" spans="5:40" x14ac:dyDescent="0.3">
      <c r="E2670" s="12">
        <v>40994.006944444445</v>
      </c>
      <c r="F2670" s="16">
        <v>6.56</v>
      </c>
      <c r="G2670" s="16">
        <v>494.96001625061058</v>
      </c>
      <c r="H2670" s="29">
        <v>1.2063027296431834</v>
      </c>
      <c r="I2670" s="26">
        <v>282.3</v>
      </c>
      <c r="J2670" s="30">
        <v>0.18140243902439024</v>
      </c>
      <c r="K2670" s="31">
        <v>0.23783809428340741</v>
      </c>
      <c r="L2670" s="111">
        <f t="shared" si="1066"/>
        <v>0.4</v>
      </c>
      <c r="M2670" s="112">
        <f t="shared" si="1067"/>
        <v>0.18000000000000002</v>
      </c>
      <c r="N2670" s="112" t="b">
        <f t="shared" si="1068"/>
        <v>1</v>
      </c>
      <c r="O2670" s="112" t="b">
        <f t="shared" si="1069"/>
        <v>1</v>
      </c>
      <c r="P2670" s="113">
        <f t="shared" si="1070"/>
        <v>4</v>
      </c>
      <c r="Q2670" s="113">
        <f t="shared" si="1071"/>
        <v>8</v>
      </c>
      <c r="R2670" s="114" t="str">
        <f t="shared" si="1087"/>
        <v>0.4-0.18</v>
      </c>
      <c r="S2670" s="127">
        <f t="shared" si="1072"/>
        <v>7.6941696996559256E-2</v>
      </c>
      <c r="T2670" s="112" t="b">
        <f t="shared" si="1073"/>
        <v>1</v>
      </c>
      <c r="U2670" s="22">
        <f t="shared" si="1074"/>
        <v>6.5264534787095965</v>
      </c>
      <c r="V2670" s="22">
        <f t="shared" si="1075"/>
        <v>0.36673439978870126</v>
      </c>
      <c r="W2670" s="81">
        <f t="shared" si="1076"/>
        <v>7</v>
      </c>
      <c r="X2670" s="22">
        <f t="shared" si="1077"/>
        <v>0.50324267181621063</v>
      </c>
      <c r="Y2670" s="3">
        <f>IF(U2670&gt;'Power Curve'!$C$37,0,INDEX(Ci,$W2670,1)*POWER(1-X2670,3)+INDEX(Ci,$W2670,2)*3*X2670*POWER(1-X2670,2)+INDEX(Ci,$W2670,3)*3*POWER(X2670,2)*(1-X2670)+INDEX(Ci,$W2670,4)*POWER(X2670,3))</f>
        <v>477.08361578988422</v>
      </c>
      <c r="Z2670" s="3">
        <f t="shared" si="1078"/>
        <v>513.79123879801239</v>
      </c>
      <c r="AA2670" s="3">
        <f t="shared" si="1079"/>
        <v>494.96001625061058</v>
      </c>
      <c r="AB2670" s="3">
        <f t="shared" si="1088"/>
        <v>18.831222547401808</v>
      </c>
      <c r="AC2670" s="3">
        <f t="shared" si="1089"/>
        <v>18.831222547401808</v>
      </c>
      <c r="AE2670" s="34">
        <f t="shared" si="1080"/>
        <v>7</v>
      </c>
      <c r="AF2670" s="73" t="b">
        <f>COUNTIF('Power Curve'!$D$2:$D$31,AE2670)&gt;0</f>
        <v>1</v>
      </c>
      <c r="AG2670" s="73" t="b">
        <f t="shared" si="1081"/>
        <v>0</v>
      </c>
      <c r="AH2670" s="73" t="b">
        <f t="shared" si="1090"/>
        <v>1</v>
      </c>
      <c r="AI2670" s="34" t="str">
        <f t="shared" si="1082"/>
        <v>Outer</v>
      </c>
      <c r="AJ2670" s="35" t="str">
        <f t="shared" si="1091"/>
        <v>0.3-0.4</v>
      </c>
      <c r="AK2670" s="36" t="str">
        <f t="shared" si="1083"/>
        <v>0-1</v>
      </c>
      <c r="AL2670" s="36" t="str">
        <f t="shared" si="1084"/>
        <v>Mar</v>
      </c>
      <c r="AM2670" s="35" t="str">
        <f t="shared" si="1085"/>
        <v>275-285</v>
      </c>
      <c r="AN2670" s="36" t="str">
        <f t="shared" si="1086"/>
        <v>LWS-HTI</v>
      </c>
    </row>
    <row r="2671" spans="5:40" x14ac:dyDescent="0.3">
      <c r="E2671" s="12">
        <v>40994.013888888891</v>
      </c>
      <c r="F2671" s="16">
        <v>6.52</v>
      </c>
      <c r="G2671" s="16">
        <v>590.76000022888184</v>
      </c>
      <c r="H2671" s="29">
        <v>1.2062146334203456</v>
      </c>
      <c r="I2671" s="26">
        <v>278.8</v>
      </c>
      <c r="J2671" s="30">
        <v>0.16104294478527609</v>
      </c>
      <c r="K2671" s="31">
        <v>0.21518856080870566</v>
      </c>
      <c r="L2671" s="111">
        <f t="shared" si="1066"/>
        <v>0.4</v>
      </c>
      <c r="M2671" s="112">
        <f t="shared" si="1067"/>
        <v>0.16</v>
      </c>
      <c r="N2671" s="112" t="b">
        <f t="shared" si="1068"/>
        <v>1</v>
      </c>
      <c r="O2671" s="112" t="b">
        <f t="shared" si="1069"/>
        <v>1</v>
      </c>
      <c r="P2671" s="113">
        <f t="shared" si="1070"/>
        <v>4</v>
      </c>
      <c r="Q2671" s="113">
        <f t="shared" si="1071"/>
        <v>10</v>
      </c>
      <c r="R2671" s="114" t="str">
        <f t="shared" si="1087"/>
        <v>0.4-0.16</v>
      </c>
      <c r="S2671" s="127">
        <f t="shared" si="1072"/>
        <v>3.8680775374372055E-2</v>
      </c>
      <c r="T2671" s="112" t="b">
        <f t="shared" si="1073"/>
        <v>1</v>
      </c>
      <c r="U2671" s="22">
        <f t="shared" si="1074"/>
        <v>6.4865001200633134</v>
      </c>
      <c r="V2671" s="22">
        <f t="shared" si="1075"/>
        <v>0.36055947941708166</v>
      </c>
      <c r="W2671" s="81">
        <f t="shared" si="1076"/>
        <v>7</v>
      </c>
      <c r="X2671" s="22">
        <f t="shared" si="1077"/>
        <v>0.46262823497364536</v>
      </c>
      <c r="Y2671" s="3">
        <f>IF(U2671&gt;'Power Curve'!$C$37,0,INDEX(Ci,$W2671,1)*POWER(1-X2671,3)+INDEX(Ci,$W2671,2)*3*X2671*POWER(1-X2671,2)+INDEX(Ci,$W2671,3)*3*POWER(X2671,2)*(1-X2671)+INDEX(Ci,$W2671,4)*POWER(X2671,3))</f>
        <v>467.48521497746401</v>
      </c>
      <c r="Z2671" s="3">
        <f t="shared" si="1078"/>
        <v>485.56790556884732</v>
      </c>
      <c r="AA2671" s="3">
        <f t="shared" si="1079"/>
        <v>590.76000022888184</v>
      </c>
      <c r="AB2671" s="3">
        <f t="shared" si="1088"/>
        <v>-105.19209466003451</v>
      </c>
      <c r="AC2671" s="3">
        <f t="shared" si="1089"/>
        <v>105.19209466003451</v>
      </c>
      <c r="AE2671" s="34">
        <f t="shared" si="1080"/>
        <v>6</v>
      </c>
      <c r="AF2671" s="73" t="b">
        <f>COUNTIF('Power Curve'!$D$2:$D$31,AE2671)&gt;0</f>
        <v>1</v>
      </c>
      <c r="AG2671" s="73" t="b">
        <f t="shared" si="1081"/>
        <v>0</v>
      </c>
      <c r="AH2671" s="73" t="b">
        <f t="shared" si="1090"/>
        <v>1</v>
      </c>
      <c r="AI2671" s="34" t="str">
        <f t="shared" si="1082"/>
        <v>Outer</v>
      </c>
      <c r="AJ2671" s="35" t="str">
        <f t="shared" si="1091"/>
        <v>0.3-0.4</v>
      </c>
      <c r="AK2671" s="36" t="str">
        <f t="shared" si="1083"/>
        <v>0-1</v>
      </c>
      <c r="AL2671" s="36" t="str">
        <f t="shared" si="1084"/>
        <v>Mar</v>
      </c>
      <c r="AM2671" s="35" t="str">
        <f t="shared" si="1085"/>
        <v>275-285</v>
      </c>
      <c r="AN2671" s="36" t="str">
        <f t="shared" si="1086"/>
        <v>LWS-HTI</v>
      </c>
    </row>
    <row r="2672" spans="5:40" x14ac:dyDescent="0.3">
      <c r="E2672" s="12">
        <v>40994.020833333336</v>
      </c>
      <c r="F2672" s="16">
        <v>8.16</v>
      </c>
      <c r="G2672" s="16">
        <v>929.02001571655296</v>
      </c>
      <c r="H2672" s="29">
        <v>1.2051485205071559</v>
      </c>
      <c r="I2672" s="26">
        <v>282.7</v>
      </c>
      <c r="J2672" s="30">
        <v>0.14460784313725489</v>
      </c>
      <c r="K2672" s="31">
        <v>0.24309998867485946</v>
      </c>
      <c r="L2672" s="111">
        <f t="shared" si="1066"/>
        <v>0.6</v>
      </c>
      <c r="M2672" s="112">
        <f t="shared" si="1067"/>
        <v>0.14000000000000001</v>
      </c>
      <c r="N2672" s="112" t="b">
        <f t="shared" si="1068"/>
        <v>1</v>
      </c>
      <c r="O2672" s="112" t="b">
        <f t="shared" si="1069"/>
        <v>1</v>
      </c>
      <c r="P2672" s="113">
        <f t="shared" si="1070"/>
        <v>6</v>
      </c>
      <c r="Q2672" s="113">
        <f t="shared" si="1071"/>
        <v>12</v>
      </c>
      <c r="R2672" s="114" t="str">
        <f t="shared" si="1087"/>
        <v>0.6-0.14</v>
      </c>
      <c r="S2672" s="127">
        <f t="shared" si="1072"/>
        <v>1.631392633888494E-2</v>
      </c>
      <c r="T2672" s="112" t="b">
        <f t="shared" si="1073"/>
        <v>1</v>
      </c>
      <c r="U2672" s="22">
        <f t="shared" si="1074"/>
        <v>8.1156813448289569</v>
      </c>
      <c r="V2672" s="22">
        <f t="shared" si="1075"/>
        <v>0.61235468950016259</v>
      </c>
      <c r="W2672" s="81">
        <f t="shared" si="1076"/>
        <v>9</v>
      </c>
      <c r="X2672" s="22">
        <f t="shared" si="1077"/>
        <v>0.10694732601455613</v>
      </c>
      <c r="Y2672" s="3">
        <f>IF(U2672&gt;'Power Curve'!$C$37,0,INDEX(Ci,$W2672,1)*POWER(1-X2672,3)+INDEX(Ci,$W2672,2)*3*X2672*POWER(1-X2672,2)+INDEX(Ci,$W2672,3)*3*POWER(X2672,2)*(1-X2672)+INDEX(Ci,$W2672,4)*POWER(X2672,3))</f>
        <v>912.99818859806169</v>
      </c>
      <c r="Z2672" s="3">
        <f t="shared" si="1078"/>
        <v>927.8927737943859</v>
      </c>
      <c r="AA2672" s="3">
        <f t="shared" si="1079"/>
        <v>929.02001571655296</v>
      </c>
      <c r="AB2672" s="3">
        <f t="shared" si="1088"/>
        <v>-1.1272419221670589</v>
      </c>
      <c r="AC2672" s="3">
        <f t="shared" si="1089"/>
        <v>1.1272419221670589</v>
      </c>
      <c r="AE2672" s="34">
        <f t="shared" si="1080"/>
        <v>8</v>
      </c>
      <c r="AF2672" s="73" t="b">
        <f>COUNTIF('Power Curve'!$D$2:$D$31,AE2672)&gt;0</f>
        <v>1</v>
      </c>
      <c r="AG2672" s="73" t="b">
        <f t="shared" si="1081"/>
        <v>0</v>
      </c>
      <c r="AH2672" s="73" t="b">
        <f t="shared" si="1090"/>
        <v>1</v>
      </c>
      <c r="AI2672" s="34" t="str">
        <f t="shared" si="1082"/>
        <v>Outer</v>
      </c>
      <c r="AJ2672" s="35" t="str">
        <f t="shared" si="1091"/>
        <v>0.6-0.7</v>
      </c>
      <c r="AK2672" s="36" t="str">
        <f t="shared" si="1083"/>
        <v>0-1</v>
      </c>
      <c r="AL2672" s="36" t="str">
        <f t="shared" si="1084"/>
        <v>Mar</v>
      </c>
      <c r="AM2672" s="35" t="str">
        <f t="shared" si="1085"/>
        <v>275-285</v>
      </c>
      <c r="AN2672" s="36" t="str">
        <f t="shared" si="1086"/>
        <v>HWS-HTI</v>
      </c>
    </row>
    <row r="2673" spans="5:40" x14ac:dyDescent="0.3">
      <c r="E2673" s="12">
        <v>40994.027777777781</v>
      </c>
      <c r="F2673" s="16">
        <v>8.5500000000000007</v>
      </c>
      <c r="G2673" s="16">
        <v>976.54999923706077</v>
      </c>
      <c r="H2673" s="29">
        <v>1.2046988200519992</v>
      </c>
      <c r="I2673" s="26">
        <v>281.89999999999998</v>
      </c>
      <c r="J2673" s="30">
        <v>0.12163742690058479</v>
      </c>
      <c r="K2673" s="31">
        <v>0.23511498480534687</v>
      </c>
      <c r="L2673" s="111">
        <f t="shared" si="1066"/>
        <v>0.70000000000000007</v>
      </c>
      <c r="M2673" s="112">
        <f t="shared" si="1067"/>
        <v>0.12</v>
      </c>
      <c r="N2673" s="112" t="b">
        <f t="shared" si="1068"/>
        <v>1</v>
      </c>
      <c r="O2673" s="112" t="b">
        <f t="shared" si="1069"/>
        <v>1</v>
      </c>
      <c r="P2673" s="113">
        <f t="shared" si="1070"/>
        <v>7.0000000000000009</v>
      </c>
      <c r="Q2673" s="113">
        <f t="shared" si="1071"/>
        <v>14</v>
      </c>
      <c r="R2673" s="114" t="str">
        <f t="shared" si="1087"/>
        <v>0.7-0.12</v>
      </c>
      <c r="S2673" s="127">
        <f t="shared" si="1072"/>
        <v>7.9909258919463686E-3</v>
      </c>
      <c r="T2673" s="112" t="b">
        <f t="shared" si="1073"/>
        <v>1</v>
      </c>
      <c r="U2673" s="22">
        <f t="shared" si="1074"/>
        <v>8.5025053423720038</v>
      </c>
      <c r="V2673" s="22">
        <f t="shared" si="1075"/>
        <v>0.67213958527843287</v>
      </c>
      <c r="W2673" s="81">
        <f t="shared" si="1076"/>
        <v>9</v>
      </c>
      <c r="X2673" s="22">
        <f t="shared" si="1077"/>
        <v>0.49359662084831246</v>
      </c>
      <c r="Y2673" s="3">
        <f>IF(U2673&gt;'Power Curve'!$C$37,0,INDEX(Ci,$W2673,1)*POWER(1-X2673,3)+INDEX(Ci,$W2673,2)*3*X2673*POWER(1-X2673,2)+INDEX(Ci,$W2673,3)*3*POWER(X2673,2)*(1-X2673)+INDEX(Ci,$W2673,4)*POWER(X2673,3))</f>
        <v>1033.7201597850835</v>
      </c>
      <c r="Z2673" s="3">
        <f t="shared" si="1078"/>
        <v>1041.9805409749372</v>
      </c>
      <c r="AA2673" s="3">
        <f t="shared" si="1079"/>
        <v>976.54999923706077</v>
      </c>
      <c r="AB2673" s="3">
        <f t="shared" si="1088"/>
        <v>65.43054173787641</v>
      </c>
      <c r="AC2673" s="3">
        <f t="shared" si="1089"/>
        <v>65.43054173787641</v>
      </c>
      <c r="AE2673" s="34">
        <f t="shared" si="1080"/>
        <v>9</v>
      </c>
      <c r="AF2673" s="73" t="b">
        <f>COUNTIF('Power Curve'!$D$2:$D$31,AE2673)&gt;0</f>
        <v>1</v>
      </c>
      <c r="AG2673" s="73" t="b">
        <f t="shared" si="1081"/>
        <v>0</v>
      </c>
      <c r="AH2673" s="73" t="b">
        <f t="shared" si="1090"/>
        <v>1</v>
      </c>
      <c r="AI2673" s="34" t="str">
        <f t="shared" si="1082"/>
        <v>Inner</v>
      </c>
      <c r="AJ2673" s="35" t="str">
        <f t="shared" si="1091"/>
        <v>0.6-0.7</v>
      </c>
      <c r="AK2673" s="36" t="str">
        <f t="shared" si="1083"/>
        <v>0-1</v>
      </c>
      <c r="AL2673" s="36" t="str">
        <f t="shared" si="1084"/>
        <v>Mar</v>
      </c>
      <c r="AM2673" s="35" t="str">
        <f t="shared" si="1085"/>
        <v>275-285</v>
      </c>
      <c r="AN2673" s="36" t="str">
        <f t="shared" si="1086"/>
        <v>Inner-TI</v>
      </c>
    </row>
    <row r="2674" spans="5:40" x14ac:dyDescent="0.3">
      <c r="E2674" s="12">
        <v>40994.034722222219</v>
      </c>
      <c r="F2674" s="16">
        <v>7.84</v>
      </c>
      <c r="G2674" s="16">
        <v>763.32997512817428</v>
      </c>
      <c r="H2674" s="29">
        <v>1.2047528419464506</v>
      </c>
      <c r="I2674" s="26">
        <v>282.5</v>
      </c>
      <c r="J2674" s="30">
        <v>0.14668367346938774</v>
      </c>
      <c r="K2674" s="31">
        <v>0.23347267734464214</v>
      </c>
      <c r="L2674" s="111">
        <f t="shared" si="1066"/>
        <v>0.6</v>
      </c>
      <c r="M2674" s="112">
        <f t="shared" si="1067"/>
        <v>0.15000000000000002</v>
      </c>
      <c r="N2674" s="112" t="b">
        <f t="shared" si="1068"/>
        <v>1</v>
      </c>
      <c r="O2674" s="112" t="b">
        <f t="shared" si="1069"/>
        <v>1</v>
      </c>
      <c r="P2674" s="113">
        <f t="shared" si="1070"/>
        <v>6</v>
      </c>
      <c r="Q2674" s="113">
        <f t="shared" si="1071"/>
        <v>10.999999999999998</v>
      </c>
      <c r="R2674" s="114" t="str">
        <f t="shared" si="1087"/>
        <v>0.6-0.15</v>
      </c>
      <c r="S2674" s="127">
        <f t="shared" si="1072"/>
        <v>2.2030281169860458E-2</v>
      </c>
      <c r="T2674" s="112" t="b">
        <f t="shared" si="1073"/>
        <v>1</v>
      </c>
      <c r="U2674" s="22">
        <f t="shared" si="1074"/>
        <v>7.7965658792702488</v>
      </c>
      <c r="V2674" s="22">
        <f t="shared" si="1075"/>
        <v>0.56303436560392228</v>
      </c>
      <c r="W2674" s="81">
        <f t="shared" si="1076"/>
        <v>8</v>
      </c>
      <c r="X2674" s="22">
        <f t="shared" si="1077"/>
        <v>0.78650540007855974</v>
      </c>
      <c r="Y2674" s="3">
        <f>IF(U2674&gt;'Power Curve'!$C$37,0,INDEX(Ci,$W2674,1)*POWER(1-X2674,3)+INDEX(Ci,$W2674,2)*3*X2674*POWER(1-X2674,2)+INDEX(Ci,$W2674,3)*3*POWER(X2674,2)*(1-X2674)+INDEX(Ci,$W2674,4)*POWER(X2674,3))</f>
        <v>817.78822364352914</v>
      </c>
      <c r="Z2674" s="3">
        <f t="shared" si="1078"/>
        <v>835.80432814779681</v>
      </c>
      <c r="AA2674" s="3">
        <f t="shared" si="1079"/>
        <v>763.32997512817428</v>
      </c>
      <c r="AB2674" s="3">
        <f t="shared" si="1088"/>
        <v>72.474353019622527</v>
      </c>
      <c r="AC2674" s="3">
        <f t="shared" si="1089"/>
        <v>72.474353019622527</v>
      </c>
      <c r="AE2674" s="34">
        <f t="shared" si="1080"/>
        <v>8</v>
      </c>
      <c r="AF2674" s="73" t="b">
        <f>COUNTIF('Power Curve'!$D$2:$D$31,AE2674)&gt;0</f>
        <v>1</v>
      </c>
      <c r="AG2674" s="73" t="b">
        <f t="shared" si="1081"/>
        <v>0</v>
      </c>
      <c r="AH2674" s="73" t="b">
        <f t="shared" si="1090"/>
        <v>1</v>
      </c>
      <c r="AI2674" s="34" t="str">
        <f t="shared" si="1082"/>
        <v>Outer</v>
      </c>
      <c r="AJ2674" s="35" t="str">
        <f t="shared" si="1091"/>
        <v>0.5-0.6</v>
      </c>
      <c r="AK2674" s="36" t="str">
        <f t="shared" si="1083"/>
        <v>0-1</v>
      </c>
      <c r="AL2674" s="36" t="str">
        <f t="shared" si="1084"/>
        <v>Mar</v>
      </c>
      <c r="AM2674" s="35" t="str">
        <f t="shared" si="1085"/>
        <v>275-285</v>
      </c>
      <c r="AN2674" s="36" t="str">
        <f t="shared" si="1086"/>
        <v>HWS-HTI</v>
      </c>
    </row>
    <row r="2675" spans="5:40" x14ac:dyDescent="0.3">
      <c r="E2675" s="12">
        <v>40994.041666666664</v>
      </c>
      <c r="F2675" s="16">
        <v>7.28</v>
      </c>
      <c r="G2675" s="16">
        <v>503.99001693725609</v>
      </c>
      <c r="H2675" s="29">
        <v>1.2047088937578936</v>
      </c>
      <c r="I2675" s="26">
        <v>283.3</v>
      </c>
      <c r="J2675" s="30">
        <v>0.14972527472527472</v>
      </c>
      <c r="K2675" s="31">
        <v>0.26384617574794883</v>
      </c>
      <c r="L2675" s="111">
        <f t="shared" si="1066"/>
        <v>0.5</v>
      </c>
      <c r="M2675" s="112">
        <f t="shared" si="1067"/>
        <v>0.15000000000000002</v>
      </c>
      <c r="N2675" s="112" t="b">
        <f t="shared" si="1068"/>
        <v>1</v>
      </c>
      <c r="O2675" s="112" t="b">
        <f t="shared" si="1069"/>
        <v>1</v>
      </c>
      <c r="P2675" s="113">
        <f t="shared" si="1070"/>
        <v>5</v>
      </c>
      <c r="Q2675" s="113">
        <f t="shared" si="1071"/>
        <v>10.999999999999998</v>
      </c>
      <c r="R2675" s="114" t="str">
        <f t="shared" si="1087"/>
        <v>0.5-0.15</v>
      </c>
      <c r="S2675" s="127">
        <f t="shared" si="1072"/>
        <v>3.6961852981718626E-2</v>
      </c>
      <c r="T2675" s="112" t="b">
        <f t="shared" si="1073"/>
        <v>1</v>
      </c>
      <c r="U2675" s="22">
        <f t="shared" si="1074"/>
        <v>7.2395802834219634</v>
      </c>
      <c r="V2675" s="22">
        <f t="shared" si="1075"/>
        <v>0.47695044627810057</v>
      </c>
      <c r="W2675" s="81">
        <f t="shared" si="1076"/>
        <v>8</v>
      </c>
      <c r="X2675" s="22">
        <f t="shared" si="1077"/>
        <v>0.22590988953698574</v>
      </c>
      <c r="Y2675" s="3">
        <f>IF(U2675&gt;'Power Curve'!$C$37,0,INDEX(Ci,$W2675,1)*POWER(1-X2675,3)+INDEX(Ci,$W2675,2)*3*X2675*POWER(1-X2675,2)+INDEX(Ci,$W2675,3)*3*POWER(X2675,2)*(1-X2675)+INDEX(Ci,$W2675,4)*POWER(X2675,3))</f>
        <v>659.5603300133406</v>
      </c>
      <c r="Z2675" s="3">
        <f t="shared" si="1078"/>
        <v>683.93890196386747</v>
      </c>
      <c r="AA2675" s="3">
        <f t="shared" si="1079"/>
        <v>503.99001693725609</v>
      </c>
      <c r="AB2675" s="3">
        <f t="shared" si="1088"/>
        <v>179.94888502661138</v>
      </c>
      <c r="AC2675" s="3">
        <f t="shared" si="1089"/>
        <v>179.94888502661138</v>
      </c>
      <c r="AE2675" s="34">
        <f t="shared" si="1080"/>
        <v>7</v>
      </c>
      <c r="AF2675" s="73" t="b">
        <f>COUNTIF('Power Curve'!$D$2:$D$31,AE2675)&gt;0</f>
        <v>1</v>
      </c>
      <c r="AG2675" s="73" t="b">
        <f t="shared" si="1081"/>
        <v>0</v>
      </c>
      <c r="AH2675" s="73" t="b">
        <f t="shared" si="1090"/>
        <v>1</v>
      </c>
      <c r="AI2675" s="34" t="str">
        <f t="shared" si="1082"/>
        <v>Outer</v>
      </c>
      <c r="AJ2675" s="35" t="str">
        <f t="shared" si="1091"/>
        <v>0.4-0.5</v>
      </c>
      <c r="AK2675" s="36" t="str">
        <f t="shared" si="1083"/>
        <v>1-2</v>
      </c>
      <c r="AL2675" s="36" t="str">
        <f t="shared" si="1084"/>
        <v>Mar</v>
      </c>
      <c r="AM2675" s="35" t="str">
        <f t="shared" si="1085"/>
        <v>275-285</v>
      </c>
      <c r="AN2675" s="36" t="str">
        <f t="shared" si="1086"/>
        <v>LWS-HTI</v>
      </c>
    </row>
    <row r="2676" spans="5:40" x14ac:dyDescent="0.3">
      <c r="E2676" s="12">
        <v>40994.048611111109</v>
      </c>
      <c r="F2676" s="16">
        <v>6.22</v>
      </c>
      <c r="G2676" s="16">
        <v>361.4900054931644</v>
      </c>
      <c r="H2676" s="29">
        <v>1.204796793603595</v>
      </c>
      <c r="I2676" s="26">
        <v>276.7</v>
      </c>
      <c r="J2676" s="30">
        <v>0.15755627009646303</v>
      </c>
      <c r="K2676" s="31">
        <v>0.28698903483491439</v>
      </c>
      <c r="L2676" s="111">
        <f t="shared" si="1066"/>
        <v>0.30000000000000004</v>
      </c>
      <c r="M2676" s="112">
        <f t="shared" si="1067"/>
        <v>0.16</v>
      </c>
      <c r="N2676" s="112" t="b">
        <f t="shared" si="1068"/>
        <v>1</v>
      </c>
      <c r="O2676" s="112" t="b">
        <f t="shared" si="1069"/>
        <v>1</v>
      </c>
      <c r="P2676" s="113">
        <f t="shared" si="1070"/>
        <v>3.0000000000000004</v>
      </c>
      <c r="Q2676" s="113">
        <f t="shared" si="1071"/>
        <v>10</v>
      </c>
      <c r="R2676" s="114" t="str">
        <f t="shared" si="1087"/>
        <v>0.3-0.16</v>
      </c>
      <c r="S2676" s="127">
        <f t="shared" si="1072"/>
        <v>6.0526841784019153E-2</v>
      </c>
      <c r="T2676" s="112" t="b">
        <f t="shared" si="1073"/>
        <v>1</v>
      </c>
      <c r="U2676" s="22">
        <f t="shared" si="1074"/>
        <v>6.1856160060221619</v>
      </c>
      <c r="V2676" s="22">
        <f t="shared" si="1075"/>
        <v>0.31405686966809465</v>
      </c>
      <c r="W2676" s="81">
        <f t="shared" si="1076"/>
        <v>7</v>
      </c>
      <c r="X2676" s="22">
        <f t="shared" si="1077"/>
        <v>0.15676561764416436</v>
      </c>
      <c r="Y2676" s="3">
        <f>IF(U2676&gt;'Power Curve'!$C$37,0,INDEX(Ci,$W2676,1)*POWER(1-X2676,3)+INDEX(Ci,$W2676,2)*3*X2676*POWER(1-X2676,2)+INDEX(Ci,$W2676,3)*3*POWER(X2676,2)*(1-X2676)+INDEX(Ci,$W2676,4)*POWER(X2676,3))</f>
        <v>399.74240898837559</v>
      </c>
      <c r="Z2676" s="3">
        <f t="shared" si="1078"/>
        <v>423.93755453157769</v>
      </c>
      <c r="AA2676" s="3">
        <f t="shared" si="1079"/>
        <v>361.4900054931644</v>
      </c>
      <c r="AB2676" s="3">
        <f t="shared" si="1088"/>
        <v>62.447549038413285</v>
      </c>
      <c r="AC2676" s="3">
        <f t="shared" si="1089"/>
        <v>62.447549038413285</v>
      </c>
      <c r="AE2676" s="34">
        <f t="shared" si="1080"/>
        <v>6</v>
      </c>
      <c r="AF2676" s="73" t="b">
        <f>COUNTIF('Power Curve'!$D$2:$D$31,AE2676)&gt;0</f>
        <v>1</v>
      </c>
      <c r="AG2676" s="73" t="b">
        <f t="shared" si="1081"/>
        <v>0</v>
      </c>
      <c r="AH2676" s="73" t="b">
        <f t="shared" si="1090"/>
        <v>1</v>
      </c>
      <c r="AI2676" s="34" t="str">
        <f t="shared" si="1082"/>
        <v>Outer</v>
      </c>
      <c r="AJ2676" s="35" t="str">
        <f t="shared" si="1091"/>
        <v>0.3-0.4</v>
      </c>
      <c r="AK2676" s="36" t="str">
        <f t="shared" si="1083"/>
        <v>1-2</v>
      </c>
      <c r="AL2676" s="36" t="str">
        <f t="shared" si="1084"/>
        <v>Mar</v>
      </c>
      <c r="AM2676" s="35" t="str">
        <f t="shared" si="1085"/>
        <v>275-285</v>
      </c>
      <c r="AN2676" s="36" t="str">
        <f t="shared" si="1086"/>
        <v>LWS-HTI</v>
      </c>
    </row>
    <row r="2677" spans="5:40" x14ac:dyDescent="0.3">
      <c r="E2677" s="12">
        <v>40994.055555555555</v>
      </c>
      <c r="F2677" s="16">
        <v>6.87</v>
      </c>
      <c r="G2677" s="16">
        <v>692.52999508380935</v>
      </c>
      <c r="H2677" s="29">
        <v>1.2042154819200277</v>
      </c>
      <c r="I2677" s="26">
        <v>279.3</v>
      </c>
      <c r="J2677" s="30">
        <v>0.13682678311499272</v>
      </c>
      <c r="K2677" s="31">
        <v>0.22874254346301892</v>
      </c>
      <c r="L2677" s="111">
        <f t="shared" si="1066"/>
        <v>0.4</v>
      </c>
      <c r="M2677" s="112">
        <f t="shared" si="1067"/>
        <v>0.14000000000000001</v>
      </c>
      <c r="N2677" s="112" t="b">
        <f t="shared" si="1068"/>
        <v>1</v>
      </c>
      <c r="O2677" s="112" t="b">
        <f t="shared" si="1069"/>
        <v>1</v>
      </c>
      <c r="P2677" s="113">
        <f t="shared" si="1070"/>
        <v>4</v>
      </c>
      <c r="Q2677" s="113">
        <f t="shared" si="1071"/>
        <v>12</v>
      </c>
      <c r="R2677" s="114" t="str">
        <f t="shared" si="1087"/>
        <v>0.4-0.14</v>
      </c>
      <c r="S2677" s="127">
        <f t="shared" si="1072"/>
        <v>1.8184684372412531E-2</v>
      </c>
      <c r="T2677" s="112" t="b">
        <f t="shared" si="1073"/>
        <v>1</v>
      </c>
      <c r="U2677" s="22">
        <f t="shared" si="1074"/>
        <v>6.8309238348302443</v>
      </c>
      <c r="V2677" s="22">
        <f t="shared" si="1075"/>
        <v>0.41379127481161165</v>
      </c>
      <c r="W2677" s="81">
        <f t="shared" si="1076"/>
        <v>7</v>
      </c>
      <c r="X2677" s="22">
        <f t="shared" si="1077"/>
        <v>0.81275087007743152</v>
      </c>
      <c r="Y2677" s="3">
        <f>IF(U2677&gt;'Power Curve'!$C$37,0,INDEX(Ci,$W2677,1)*POWER(1-X2677,3)+INDEX(Ci,$W2677,2)*3*X2677*POWER(1-X2677,2)+INDEX(Ci,$W2677,3)*3*POWER(X2677,2)*(1-X2677)+INDEX(Ci,$W2677,4)*POWER(X2677,3))</f>
        <v>553.10535182350077</v>
      </c>
      <c r="Z2677" s="3">
        <f t="shared" si="1078"/>
        <v>563.1633980711033</v>
      </c>
      <c r="AA2677" s="3">
        <f t="shared" si="1079"/>
        <v>692.52999508380935</v>
      </c>
      <c r="AB2677" s="3">
        <f t="shared" si="1088"/>
        <v>-129.36659701270605</v>
      </c>
      <c r="AC2677" s="3">
        <f t="shared" si="1089"/>
        <v>129.36659701270605</v>
      </c>
      <c r="AE2677" s="34">
        <f t="shared" si="1080"/>
        <v>7</v>
      </c>
      <c r="AF2677" s="73" t="b">
        <f>COUNTIF('Power Curve'!$D$2:$D$31,AE2677)&gt;0</f>
        <v>1</v>
      </c>
      <c r="AG2677" s="73" t="b">
        <f t="shared" si="1081"/>
        <v>0</v>
      </c>
      <c r="AH2677" s="73" t="b">
        <f t="shared" si="1090"/>
        <v>1</v>
      </c>
      <c r="AI2677" s="34" t="str">
        <f t="shared" si="1082"/>
        <v>Inner</v>
      </c>
      <c r="AJ2677" s="35" t="str">
        <f t="shared" si="1091"/>
        <v>0.4-0.5</v>
      </c>
      <c r="AK2677" s="36" t="str">
        <f t="shared" si="1083"/>
        <v>1-2</v>
      </c>
      <c r="AL2677" s="36" t="str">
        <f t="shared" si="1084"/>
        <v>Mar</v>
      </c>
      <c r="AM2677" s="35" t="str">
        <f t="shared" si="1085"/>
        <v>275-285</v>
      </c>
      <c r="AN2677" s="36" t="str">
        <f t="shared" si="1086"/>
        <v>Inner-TI</v>
      </c>
    </row>
    <row r="2678" spans="5:40" x14ac:dyDescent="0.3">
      <c r="E2678" s="12">
        <v>40994.0625</v>
      </c>
      <c r="F2678" s="16">
        <v>6.9</v>
      </c>
      <c r="G2678" s="16">
        <v>628.7500071525576</v>
      </c>
      <c r="H2678" s="29">
        <v>1.2039081046341182</v>
      </c>
      <c r="I2678" s="26">
        <v>279.3</v>
      </c>
      <c r="J2678" s="30">
        <v>0.15217391304347827</v>
      </c>
      <c r="K2678" s="31">
        <v>0.25645878081269319</v>
      </c>
      <c r="L2678" s="111">
        <f t="shared" si="1066"/>
        <v>0.4</v>
      </c>
      <c r="M2678" s="112">
        <f t="shared" si="1067"/>
        <v>0.15000000000000002</v>
      </c>
      <c r="N2678" s="112" t="b">
        <f t="shared" si="1068"/>
        <v>1</v>
      </c>
      <c r="O2678" s="112" t="b">
        <f t="shared" si="1069"/>
        <v>1</v>
      </c>
      <c r="P2678" s="113">
        <f t="shared" si="1070"/>
        <v>4</v>
      </c>
      <c r="Q2678" s="113">
        <f t="shared" si="1071"/>
        <v>10.999999999999998</v>
      </c>
      <c r="R2678" s="114" t="str">
        <f t="shared" si="1087"/>
        <v>0.4-0.15</v>
      </c>
      <c r="S2678" s="127">
        <f t="shared" si="1072"/>
        <v>4.2340806602081477E-2</v>
      </c>
      <c r="T2678" s="112" t="b">
        <f t="shared" si="1073"/>
        <v>1</v>
      </c>
      <c r="U2678" s="22">
        <f t="shared" si="1074"/>
        <v>6.8601694086908918</v>
      </c>
      <c r="V2678" s="22">
        <f t="shared" si="1075"/>
        <v>0.41831127252721345</v>
      </c>
      <c r="W2678" s="81">
        <f t="shared" si="1076"/>
        <v>7</v>
      </c>
      <c r="X2678" s="22">
        <f t="shared" si="1077"/>
        <v>0.84248034846756303</v>
      </c>
      <c r="Y2678" s="3">
        <f>IF(U2678&gt;'Power Curve'!$C$37,0,INDEX(Ci,$W2678,1)*POWER(1-X2678,3)+INDEX(Ci,$W2678,2)*3*X2678*POWER(1-X2678,2)+INDEX(Ci,$W2678,3)*3*POWER(X2678,2)*(1-X2678)+INDEX(Ci,$W2678,4)*POWER(X2678,3))</f>
        <v>560.57987485098818</v>
      </c>
      <c r="Z2678" s="3">
        <f t="shared" si="1078"/>
        <v>584.31527891707287</v>
      </c>
      <c r="AA2678" s="3">
        <f t="shared" si="1079"/>
        <v>628.7500071525576</v>
      </c>
      <c r="AB2678" s="3">
        <f t="shared" si="1088"/>
        <v>-44.434728235484727</v>
      </c>
      <c r="AC2678" s="3">
        <f t="shared" si="1089"/>
        <v>44.434728235484727</v>
      </c>
      <c r="AE2678" s="34">
        <f t="shared" si="1080"/>
        <v>7</v>
      </c>
      <c r="AF2678" s="73" t="b">
        <f>COUNTIF('Power Curve'!$D$2:$D$31,AE2678)&gt;0</f>
        <v>1</v>
      </c>
      <c r="AG2678" s="73" t="b">
        <f t="shared" si="1081"/>
        <v>0</v>
      </c>
      <c r="AH2678" s="73" t="b">
        <f t="shared" si="1090"/>
        <v>1</v>
      </c>
      <c r="AI2678" s="34" t="str">
        <f t="shared" si="1082"/>
        <v>Outer</v>
      </c>
      <c r="AJ2678" s="35" t="str">
        <f t="shared" si="1091"/>
        <v>0.4-0.5</v>
      </c>
      <c r="AK2678" s="36" t="str">
        <f t="shared" si="1083"/>
        <v>1-2</v>
      </c>
      <c r="AL2678" s="36" t="str">
        <f t="shared" si="1084"/>
        <v>Mar</v>
      </c>
      <c r="AM2678" s="35" t="str">
        <f t="shared" si="1085"/>
        <v>275-285</v>
      </c>
      <c r="AN2678" s="36" t="str">
        <f t="shared" si="1086"/>
        <v>LWS-HTI</v>
      </c>
    </row>
    <row r="2679" spans="5:40" x14ac:dyDescent="0.3">
      <c r="E2679" s="12">
        <v>40994.069444444445</v>
      </c>
      <c r="F2679" s="16">
        <v>7.5</v>
      </c>
      <c r="G2679" s="16">
        <v>542.09001922607422</v>
      </c>
      <c r="H2679" s="29">
        <v>1.2033272631059093</v>
      </c>
      <c r="I2679" s="26">
        <v>285.39999999999998</v>
      </c>
      <c r="J2679" s="30">
        <v>0.13866666666666666</v>
      </c>
      <c r="K2679" s="31">
        <v>0.3534877318613121</v>
      </c>
      <c r="L2679" s="111">
        <f t="shared" si="1066"/>
        <v>0.5</v>
      </c>
      <c r="M2679" s="112">
        <f t="shared" si="1067"/>
        <v>0.14000000000000001</v>
      </c>
      <c r="N2679" s="112" t="b">
        <f t="shared" si="1068"/>
        <v>1</v>
      </c>
      <c r="O2679" s="112" t="b">
        <f t="shared" si="1069"/>
        <v>1</v>
      </c>
      <c r="P2679" s="113">
        <f t="shared" si="1070"/>
        <v>5</v>
      </c>
      <c r="Q2679" s="113">
        <f t="shared" si="1071"/>
        <v>12</v>
      </c>
      <c r="R2679" s="114" t="str">
        <f t="shared" si="1087"/>
        <v>0.5-0.14</v>
      </c>
      <c r="S2679" s="127">
        <f t="shared" si="1072"/>
        <v>9.3358922793565797E-3</v>
      </c>
      <c r="T2679" s="112" t="b">
        <f t="shared" si="1073"/>
        <v>1</v>
      </c>
      <c r="U2679" s="22">
        <f t="shared" si="1074"/>
        <v>7.4555064903566892</v>
      </c>
      <c r="V2679" s="22">
        <f t="shared" si="1075"/>
        <v>0.51032253761520341</v>
      </c>
      <c r="W2679" s="81">
        <f t="shared" si="1076"/>
        <v>8</v>
      </c>
      <c r="X2679" s="22">
        <f t="shared" si="1077"/>
        <v>0.44323554951482413</v>
      </c>
      <c r="Y2679" s="3">
        <f>IF(U2679&gt;'Power Curve'!$C$37,0,INDEX(Ci,$W2679,1)*POWER(1-X2679,3)+INDEX(Ci,$W2679,2)*3*X2679*POWER(1-X2679,2)+INDEX(Ci,$W2679,3)*3*POWER(X2679,2)*(1-X2679)+INDEX(Ci,$W2679,4)*POWER(X2679,3))</f>
        <v>719.30305817931037</v>
      </c>
      <c r="Z2679" s="3">
        <f t="shared" si="1078"/>
        <v>726.01839404668408</v>
      </c>
      <c r="AA2679" s="3">
        <f t="shared" si="1079"/>
        <v>542.09001922607422</v>
      </c>
      <c r="AB2679" s="3">
        <f t="shared" si="1088"/>
        <v>183.92837482060986</v>
      </c>
      <c r="AC2679" s="3">
        <f t="shared" si="1089"/>
        <v>183.92837482060986</v>
      </c>
      <c r="AE2679" s="34">
        <f t="shared" si="1080"/>
        <v>7</v>
      </c>
      <c r="AF2679" s="73" t="b">
        <f>COUNTIF('Power Curve'!$D$2:$D$31,AE2679)&gt;0</f>
        <v>1</v>
      </c>
      <c r="AG2679" s="73" t="b">
        <f t="shared" si="1081"/>
        <v>0</v>
      </c>
      <c r="AH2679" s="73" t="b">
        <f t="shared" si="1090"/>
        <v>1</v>
      </c>
      <c r="AI2679" s="34" t="str">
        <f t="shared" si="1082"/>
        <v>Outer</v>
      </c>
      <c r="AJ2679" s="35" t="str">
        <f t="shared" si="1091"/>
        <v>0.5-0.6</v>
      </c>
      <c r="AK2679" s="36" t="str">
        <f t="shared" si="1083"/>
        <v>1-2</v>
      </c>
      <c r="AL2679" s="36" t="str">
        <f t="shared" si="1084"/>
        <v>Mar</v>
      </c>
      <c r="AM2679" s="35" t="str">
        <f t="shared" si="1085"/>
        <v>285-295</v>
      </c>
      <c r="AN2679" s="36" t="str">
        <f t="shared" si="1086"/>
        <v>Inner-TI</v>
      </c>
    </row>
    <row r="2680" spans="5:40" x14ac:dyDescent="0.3">
      <c r="E2680" s="12">
        <v>40994.076388888891</v>
      </c>
      <c r="F2680" s="16">
        <v>6.97</v>
      </c>
      <c r="G2680" s="16">
        <v>569.76997375488327</v>
      </c>
      <c r="H2680" s="29">
        <v>1.2031956705587123</v>
      </c>
      <c r="I2680" s="26">
        <v>290.89999999999998</v>
      </c>
      <c r="J2680" s="30">
        <v>0.1291248206599713</v>
      </c>
      <c r="K2680" s="31">
        <v>0.2030346151176422</v>
      </c>
      <c r="L2680" s="111">
        <f t="shared" si="1066"/>
        <v>0.4</v>
      </c>
      <c r="M2680" s="112">
        <f t="shared" si="1067"/>
        <v>0.13</v>
      </c>
      <c r="N2680" s="112" t="b">
        <f t="shared" si="1068"/>
        <v>1</v>
      </c>
      <c r="O2680" s="112" t="b">
        <f t="shared" si="1069"/>
        <v>1</v>
      </c>
      <c r="P2680" s="113">
        <f t="shared" si="1070"/>
        <v>4</v>
      </c>
      <c r="Q2680" s="113">
        <f t="shared" si="1071"/>
        <v>13</v>
      </c>
      <c r="R2680" s="114" t="str">
        <f t="shared" si="1087"/>
        <v>0.4-0.13</v>
      </c>
      <c r="S2680" s="127">
        <f t="shared" si="1072"/>
        <v>1.1783103696728841E-2</v>
      </c>
      <c r="T2680" s="112" t="b">
        <f t="shared" si="1073"/>
        <v>1</v>
      </c>
      <c r="U2680" s="22">
        <f t="shared" si="1074"/>
        <v>6.9283981231273195</v>
      </c>
      <c r="V2680" s="22">
        <f t="shared" si="1075"/>
        <v>0.42885624028406327</v>
      </c>
      <c r="W2680" s="81">
        <f t="shared" si="1076"/>
        <v>7</v>
      </c>
      <c r="X2680" s="22">
        <f t="shared" si="1077"/>
        <v>0.9118379921605676</v>
      </c>
      <c r="Y2680" s="3">
        <f>IF(U2680&gt;'Power Curve'!$C$37,0,INDEX(Ci,$W2680,1)*POWER(1-X2680,3)+INDEX(Ci,$W2680,2)*3*X2680*POWER(1-X2680,2)+INDEX(Ci,$W2680,3)*3*POWER(X2680,2)*(1-X2680)+INDEX(Ci,$W2680,4)*POWER(X2680,3))</f>
        <v>578.06520804214711</v>
      </c>
      <c r="Z2680" s="3">
        <f t="shared" si="1078"/>
        <v>584.8766103319789</v>
      </c>
      <c r="AA2680" s="3">
        <f t="shared" si="1079"/>
        <v>569.76997375488327</v>
      </c>
      <c r="AB2680" s="3">
        <f t="shared" si="1088"/>
        <v>15.106636577095628</v>
      </c>
      <c r="AC2680" s="3">
        <f t="shared" si="1089"/>
        <v>15.106636577095628</v>
      </c>
      <c r="AE2680" s="34">
        <f t="shared" si="1080"/>
        <v>7</v>
      </c>
      <c r="AF2680" s="73" t="b">
        <f>COUNTIF('Power Curve'!$D$2:$D$31,AE2680)&gt;0</f>
        <v>1</v>
      </c>
      <c r="AG2680" s="73" t="b">
        <f t="shared" si="1081"/>
        <v>0</v>
      </c>
      <c r="AH2680" s="73" t="b">
        <f t="shared" si="1090"/>
        <v>1</v>
      </c>
      <c r="AI2680" s="34" t="str">
        <f t="shared" si="1082"/>
        <v>Inner</v>
      </c>
      <c r="AJ2680" s="35" t="str">
        <f t="shared" si="1091"/>
        <v>0.4-0.5</v>
      </c>
      <c r="AK2680" s="36" t="str">
        <f t="shared" si="1083"/>
        <v>1-2</v>
      </c>
      <c r="AL2680" s="36" t="str">
        <f t="shared" si="1084"/>
        <v>Mar</v>
      </c>
      <c r="AM2680" s="35" t="str">
        <f t="shared" si="1085"/>
        <v>285-295</v>
      </c>
      <c r="AN2680" s="36" t="str">
        <f t="shared" si="1086"/>
        <v>Inner-TI</v>
      </c>
    </row>
    <row r="2681" spans="5:40" x14ac:dyDescent="0.3">
      <c r="E2681" s="12">
        <v>40994.083333333336</v>
      </c>
      <c r="F2681" s="16">
        <v>6.3</v>
      </c>
      <c r="G2681" s="16">
        <v>573.13999938964844</v>
      </c>
      <c r="H2681" s="29">
        <v>1.2029764130706189</v>
      </c>
      <c r="I2681" s="26">
        <v>290.60000000000002</v>
      </c>
      <c r="J2681" s="30">
        <v>0.16666666666666669</v>
      </c>
      <c r="K2681" s="31">
        <v>0.27553615414692206</v>
      </c>
      <c r="L2681" s="111">
        <f t="shared" si="1066"/>
        <v>0.30000000000000004</v>
      </c>
      <c r="M2681" s="112">
        <f t="shared" si="1067"/>
        <v>0.17</v>
      </c>
      <c r="N2681" s="112" t="b">
        <f t="shared" si="1068"/>
        <v>1</v>
      </c>
      <c r="O2681" s="112" t="b">
        <f t="shared" si="1069"/>
        <v>1</v>
      </c>
      <c r="P2681" s="113">
        <f t="shared" si="1070"/>
        <v>3.0000000000000004</v>
      </c>
      <c r="Q2681" s="113">
        <f t="shared" si="1071"/>
        <v>9</v>
      </c>
      <c r="R2681" s="114" t="str">
        <f t="shared" si="1087"/>
        <v>0.3-0.17</v>
      </c>
      <c r="S2681" s="127">
        <f t="shared" si="1072"/>
        <v>9.3649325832613192E-2</v>
      </c>
      <c r="T2681" s="112" t="b">
        <f t="shared" si="1073"/>
        <v>1</v>
      </c>
      <c r="U2681" s="22">
        <f t="shared" si="1074"/>
        <v>6.2620167352713523</v>
      </c>
      <c r="V2681" s="22">
        <f t="shared" si="1075"/>
        <v>0.32586484865739818</v>
      </c>
      <c r="W2681" s="81">
        <f t="shared" si="1076"/>
        <v>7</v>
      </c>
      <c r="X2681" s="22">
        <f t="shared" si="1077"/>
        <v>0.23443049233689198</v>
      </c>
      <c r="Y2681" s="3">
        <f>IF(U2681&gt;'Power Curve'!$C$37,0,INDEX(Ci,$W2681,1)*POWER(1-X2681,3)+INDEX(Ci,$W2681,2)*3*X2681*POWER(1-X2681,2)+INDEX(Ci,$W2681,3)*3*POWER(X2681,2)*(1-X2681)+INDEX(Ci,$W2681,4)*POWER(X2681,3))</f>
        <v>416.06566431929724</v>
      </c>
      <c r="Z2681" s="3">
        <f t="shared" si="1078"/>
        <v>455.02993328489777</v>
      </c>
      <c r="AA2681" s="3">
        <f t="shared" si="1079"/>
        <v>573.13999938964844</v>
      </c>
      <c r="AB2681" s="3">
        <f t="shared" si="1088"/>
        <v>-118.11006610475067</v>
      </c>
      <c r="AC2681" s="3">
        <f t="shared" si="1089"/>
        <v>118.11006610475067</v>
      </c>
      <c r="AE2681" s="34">
        <f t="shared" si="1080"/>
        <v>6</v>
      </c>
      <c r="AF2681" s="73" t="b">
        <f>COUNTIF('Power Curve'!$D$2:$D$31,AE2681)&gt;0</f>
        <v>1</v>
      </c>
      <c r="AG2681" s="73" t="b">
        <f t="shared" si="1081"/>
        <v>0</v>
      </c>
      <c r="AH2681" s="73" t="b">
        <f t="shared" si="1090"/>
        <v>1</v>
      </c>
      <c r="AI2681" s="34" t="str">
        <f t="shared" si="1082"/>
        <v>Outer</v>
      </c>
      <c r="AJ2681" s="35" t="str">
        <f t="shared" si="1091"/>
        <v>0.3-0.4</v>
      </c>
      <c r="AK2681" s="36" t="str">
        <f t="shared" si="1083"/>
        <v>2-3</v>
      </c>
      <c r="AL2681" s="36" t="str">
        <f t="shared" si="1084"/>
        <v>Mar</v>
      </c>
      <c r="AM2681" s="35" t="str">
        <f t="shared" si="1085"/>
        <v>285-295</v>
      </c>
      <c r="AN2681" s="36" t="str">
        <f t="shared" si="1086"/>
        <v>LWS-HTI</v>
      </c>
    </row>
    <row r="2682" spans="5:40" x14ac:dyDescent="0.3">
      <c r="E2682" s="12">
        <v>40994.090277777781</v>
      </c>
      <c r="F2682" s="16">
        <v>5.56</v>
      </c>
      <c r="G2682" s="16">
        <v>333.99001312255911</v>
      </c>
      <c r="H2682" s="29">
        <v>1.2029764130706189</v>
      </c>
      <c r="I2682" s="26">
        <v>290</v>
      </c>
      <c r="J2682" s="30">
        <v>0.22122302158273383</v>
      </c>
      <c r="K2682" s="31">
        <v>0.3154723405288547</v>
      </c>
      <c r="L2682" s="111">
        <f t="shared" si="1066"/>
        <v>0.2</v>
      </c>
      <c r="M2682" s="112">
        <f t="shared" si="1067"/>
        <v>0.22</v>
      </c>
      <c r="N2682" s="112" t="b">
        <f t="shared" si="1068"/>
        <v>1</v>
      </c>
      <c r="O2682" s="112" t="b">
        <f t="shared" si="1069"/>
        <v>1</v>
      </c>
      <c r="P2682" s="113">
        <f t="shared" si="1070"/>
        <v>2</v>
      </c>
      <c r="Q2682" s="113">
        <f t="shared" si="1071"/>
        <v>4</v>
      </c>
      <c r="R2682" s="114" t="str">
        <f t="shared" si="1087"/>
        <v>0.2-0.22</v>
      </c>
      <c r="S2682" s="127">
        <f t="shared" si="1072"/>
        <v>5.6598947953733374E-2</v>
      </c>
      <c r="T2682" s="112" t="b">
        <f t="shared" si="1073"/>
        <v>1</v>
      </c>
      <c r="U2682" s="22">
        <f t="shared" si="1074"/>
        <v>5.5264782616045585</v>
      </c>
      <c r="V2682" s="22">
        <f t="shared" si="1075"/>
        <v>0.21218500648529071</v>
      </c>
      <c r="W2682" s="81">
        <f t="shared" si="1076"/>
        <v>6</v>
      </c>
      <c r="X2682" s="22">
        <f t="shared" si="1077"/>
        <v>0.49673349550045953</v>
      </c>
      <c r="Y2682" s="3">
        <f>IF(U2682&gt;'Power Curve'!$C$37,0,INDEX(Ci,$W2682,1)*POWER(1-X2682,3)+INDEX(Ci,$W2682,2)*3*X2682*POWER(1-X2682,2)+INDEX(Ci,$W2682,3)*3*POWER(X2682,2)*(1-X2682)+INDEX(Ci,$W2682,4)*POWER(X2682,3))</f>
        <v>285.57452288025524</v>
      </c>
      <c r="Z2682" s="3">
        <f t="shared" si="1078"/>
        <v>301.73774043766707</v>
      </c>
      <c r="AA2682" s="3">
        <f t="shared" si="1079"/>
        <v>333.99001312255911</v>
      </c>
      <c r="AB2682" s="3">
        <f t="shared" si="1088"/>
        <v>-32.252272684892034</v>
      </c>
      <c r="AC2682" s="3">
        <f t="shared" si="1089"/>
        <v>32.252272684892034</v>
      </c>
      <c r="AE2682" s="34">
        <f t="shared" si="1080"/>
        <v>6</v>
      </c>
      <c r="AF2682" s="73" t="b">
        <f>COUNTIF('Power Curve'!$D$2:$D$31,AE2682)&gt;0</f>
        <v>1</v>
      </c>
      <c r="AG2682" s="73" t="b">
        <f t="shared" si="1081"/>
        <v>0</v>
      </c>
      <c r="AH2682" s="73" t="b">
        <f t="shared" si="1090"/>
        <v>1</v>
      </c>
      <c r="AI2682" s="34" t="str">
        <f t="shared" si="1082"/>
        <v>Outer</v>
      </c>
      <c r="AJ2682" s="35" t="str">
        <f t="shared" si="1091"/>
        <v>0.2-0.3</v>
      </c>
      <c r="AK2682" s="36" t="str">
        <f t="shared" si="1083"/>
        <v>2-3</v>
      </c>
      <c r="AL2682" s="36" t="str">
        <f t="shared" si="1084"/>
        <v>Mar</v>
      </c>
      <c r="AM2682" s="35" t="str">
        <f t="shared" si="1085"/>
        <v>285-295</v>
      </c>
      <c r="AN2682" s="36" t="str">
        <f t="shared" si="1086"/>
        <v>LWS-HTI</v>
      </c>
    </row>
    <row r="2683" spans="5:40" x14ac:dyDescent="0.3">
      <c r="E2683" s="12">
        <v>40994.097222222219</v>
      </c>
      <c r="F2683" s="16">
        <v>5.7</v>
      </c>
      <c r="G2683" s="16">
        <v>344.36000442504928</v>
      </c>
      <c r="H2683" s="29">
        <v>1.2026257680903454</v>
      </c>
      <c r="I2683" s="26">
        <v>289.60000000000002</v>
      </c>
      <c r="J2683" s="30">
        <v>0.19122807017543861</v>
      </c>
      <c r="K2683" s="31">
        <v>0.26186265396885511</v>
      </c>
      <c r="L2683" s="111">
        <f t="shared" si="1066"/>
        <v>0.2</v>
      </c>
      <c r="M2683" s="112">
        <f t="shared" si="1067"/>
        <v>0.19</v>
      </c>
      <c r="N2683" s="112" t="b">
        <f t="shared" si="1068"/>
        <v>1</v>
      </c>
      <c r="O2683" s="112" t="b">
        <f t="shared" si="1069"/>
        <v>1</v>
      </c>
      <c r="P2683" s="113">
        <f t="shared" si="1070"/>
        <v>2</v>
      </c>
      <c r="Q2683" s="113">
        <f t="shared" si="1071"/>
        <v>7</v>
      </c>
      <c r="R2683" s="114" t="str">
        <f t="shared" si="1087"/>
        <v>0.2-0.19</v>
      </c>
      <c r="S2683" s="127">
        <f t="shared" si="1072"/>
        <v>5.3468433374186698E-2</v>
      </c>
      <c r="T2683" s="112" t="b">
        <f t="shared" si="1073"/>
        <v>1</v>
      </c>
      <c r="U2683" s="22">
        <f t="shared" si="1074"/>
        <v>5.6650836603221579</v>
      </c>
      <c r="V2683" s="22">
        <f t="shared" si="1075"/>
        <v>0.2336069176626476</v>
      </c>
      <c r="W2683" s="81">
        <f t="shared" si="1076"/>
        <v>6</v>
      </c>
      <c r="X2683" s="22">
        <f t="shared" si="1077"/>
        <v>0.6348839570390743</v>
      </c>
      <c r="Y2683" s="3">
        <f>IF(U2683&gt;'Power Curve'!$C$37,0,INDEX(Ci,$W2683,1)*POWER(1-X2683,3)+INDEX(Ci,$W2683,2)*3*X2683*POWER(1-X2683,2)+INDEX(Ci,$W2683,3)*3*POWER(X2683,2)*(1-X2683)+INDEX(Ci,$W2683,4)*POWER(X2683,3))</f>
        <v>306.70181266102031</v>
      </c>
      <c r="Z2683" s="3">
        <f t="shared" si="1078"/>
        <v>323.10067809702832</v>
      </c>
      <c r="AA2683" s="3">
        <f t="shared" si="1079"/>
        <v>344.36000442504928</v>
      </c>
      <c r="AB2683" s="3">
        <f t="shared" si="1088"/>
        <v>-21.259326328020961</v>
      </c>
      <c r="AC2683" s="3">
        <f t="shared" si="1089"/>
        <v>21.259326328020961</v>
      </c>
      <c r="AE2683" s="34">
        <f t="shared" si="1080"/>
        <v>6</v>
      </c>
      <c r="AF2683" s="73" t="b">
        <f>COUNTIF('Power Curve'!$D$2:$D$31,AE2683)&gt;0</f>
        <v>1</v>
      </c>
      <c r="AG2683" s="73" t="b">
        <f t="shared" si="1081"/>
        <v>0</v>
      </c>
      <c r="AH2683" s="73" t="b">
        <f t="shared" si="1090"/>
        <v>1</v>
      </c>
      <c r="AI2683" s="34" t="str">
        <f t="shared" si="1082"/>
        <v>Outer</v>
      </c>
      <c r="AJ2683" s="35" t="str">
        <f t="shared" si="1091"/>
        <v>0.2-0.3</v>
      </c>
      <c r="AK2683" s="36" t="str">
        <f t="shared" si="1083"/>
        <v>2-3</v>
      </c>
      <c r="AL2683" s="36" t="str">
        <f t="shared" si="1084"/>
        <v>Mar</v>
      </c>
      <c r="AM2683" s="35" t="str">
        <f t="shared" si="1085"/>
        <v>285-295</v>
      </c>
      <c r="AN2683" s="36" t="str">
        <f t="shared" si="1086"/>
        <v>LWS-HTI</v>
      </c>
    </row>
    <row r="2684" spans="5:40" x14ac:dyDescent="0.3">
      <c r="E2684" s="12">
        <v>40994.104166666664</v>
      </c>
      <c r="F2684" s="16">
        <v>5.32</v>
      </c>
      <c r="G2684" s="16">
        <v>377.67000579834024</v>
      </c>
      <c r="H2684" s="29">
        <v>1.2026695875336462</v>
      </c>
      <c r="I2684" s="26">
        <v>284.7</v>
      </c>
      <c r="J2684" s="30">
        <v>0.19548872180451127</v>
      </c>
      <c r="K2684" s="31">
        <v>0.17792938254701238</v>
      </c>
      <c r="L2684" s="111">
        <f t="shared" si="1066"/>
        <v>0.2</v>
      </c>
      <c r="M2684" s="112">
        <f t="shared" si="1067"/>
        <v>0.2</v>
      </c>
      <c r="N2684" s="112" t="b">
        <f t="shared" si="1068"/>
        <v>1</v>
      </c>
      <c r="O2684" s="112" t="b">
        <f t="shared" si="1069"/>
        <v>1</v>
      </c>
      <c r="P2684" s="113">
        <f t="shared" si="1070"/>
        <v>2</v>
      </c>
      <c r="Q2684" s="113">
        <f t="shared" si="1071"/>
        <v>6</v>
      </c>
      <c r="R2684" s="114" t="str">
        <f t="shared" si="1087"/>
        <v>0.2-0.2</v>
      </c>
      <c r="S2684" s="127">
        <f t="shared" si="1072"/>
        <v>6.8697946750169242E-2</v>
      </c>
      <c r="T2684" s="112" t="b">
        <f t="shared" si="1073"/>
        <v>1</v>
      </c>
      <c r="U2684" s="22">
        <f t="shared" si="1074"/>
        <v>5.2874756337313951</v>
      </c>
      <c r="V2684" s="22">
        <f t="shared" si="1075"/>
        <v>0.17524637990346986</v>
      </c>
      <c r="W2684" s="81">
        <f t="shared" si="1076"/>
        <v>6</v>
      </c>
      <c r="X2684" s="22">
        <f t="shared" si="1077"/>
        <v>0.25851533332849208</v>
      </c>
      <c r="Y2684" s="3">
        <f>IF(U2684&gt;'Power Curve'!$C$37,0,INDEX(Ci,$W2684,1)*POWER(1-X2684,3)+INDEX(Ci,$W2684,2)*3*X2684*POWER(1-X2684,2)+INDEX(Ci,$W2684,3)*3*POWER(X2684,2)*(1-X2684)+INDEX(Ci,$W2684,4)*POWER(X2684,3))</f>
        <v>250.3529252290059</v>
      </c>
      <c r="Z2684" s="3">
        <f t="shared" si="1078"/>
        <v>267.55165715513721</v>
      </c>
      <c r="AA2684" s="3">
        <f t="shared" si="1079"/>
        <v>377.67000579834024</v>
      </c>
      <c r="AB2684" s="3">
        <f t="shared" si="1088"/>
        <v>-110.11834864320303</v>
      </c>
      <c r="AC2684" s="3">
        <f t="shared" si="1089"/>
        <v>110.11834864320303</v>
      </c>
      <c r="AE2684" s="34">
        <f t="shared" si="1080"/>
        <v>5</v>
      </c>
      <c r="AF2684" s="73" t="b">
        <f>COUNTIF('Power Curve'!$D$2:$D$31,AE2684)&gt;0</f>
        <v>1</v>
      </c>
      <c r="AG2684" s="73" t="b">
        <f t="shared" si="1081"/>
        <v>0</v>
      </c>
      <c r="AH2684" s="73" t="b">
        <f t="shared" si="1090"/>
        <v>1</v>
      </c>
      <c r="AI2684" s="34" t="str">
        <f t="shared" si="1082"/>
        <v>Outer</v>
      </c>
      <c r="AJ2684" s="35" t="str">
        <f t="shared" si="1091"/>
        <v>0.1-0.2</v>
      </c>
      <c r="AK2684" s="36" t="str">
        <f t="shared" si="1083"/>
        <v>2-3</v>
      </c>
      <c r="AL2684" s="36" t="str">
        <f t="shared" si="1084"/>
        <v>Mar</v>
      </c>
      <c r="AM2684" s="35" t="str">
        <f t="shared" si="1085"/>
        <v>275-285</v>
      </c>
      <c r="AN2684" s="36" t="str">
        <f t="shared" si="1086"/>
        <v>LWS-HTI</v>
      </c>
    </row>
    <row r="2685" spans="5:40" x14ac:dyDescent="0.3">
      <c r="E2685" s="12">
        <v>40994.111111111109</v>
      </c>
      <c r="F2685" s="16">
        <v>5.59</v>
      </c>
      <c r="G2685" s="16">
        <v>230.47998809814493</v>
      </c>
      <c r="H2685" s="29">
        <v>1.202177047569494</v>
      </c>
      <c r="I2685" s="26">
        <v>283.5</v>
      </c>
      <c r="J2685" s="30">
        <v>0.15384615384615385</v>
      </c>
      <c r="K2685" s="31">
        <v>0.32014885047996633</v>
      </c>
      <c r="L2685" s="111">
        <f t="shared" si="1066"/>
        <v>0.2</v>
      </c>
      <c r="M2685" s="112">
        <f t="shared" si="1067"/>
        <v>0.15000000000000002</v>
      </c>
      <c r="N2685" s="112" t="b">
        <f t="shared" si="1068"/>
        <v>1</v>
      </c>
      <c r="O2685" s="112" t="b">
        <f t="shared" si="1069"/>
        <v>1</v>
      </c>
      <c r="P2685" s="113">
        <f t="shared" si="1070"/>
        <v>2</v>
      </c>
      <c r="Q2685" s="113">
        <f t="shared" si="1071"/>
        <v>10.999999999999998</v>
      </c>
      <c r="R2685" s="114" t="str">
        <f t="shared" si="1087"/>
        <v>0.2-0.15</v>
      </c>
      <c r="S2685" s="127">
        <f t="shared" si="1072"/>
        <v>6.8623495782788868E-2</v>
      </c>
      <c r="T2685" s="112" t="b">
        <f t="shared" si="1073"/>
        <v>1</v>
      </c>
      <c r="U2685" s="22">
        <f t="shared" si="1074"/>
        <v>5.5550664153230986</v>
      </c>
      <c r="V2685" s="22">
        <f t="shared" si="1075"/>
        <v>0.21660339779868354</v>
      </c>
      <c r="W2685" s="81">
        <f t="shared" si="1076"/>
        <v>6</v>
      </c>
      <c r="X2685" s="22">
        <f t="shared" si="1077"/>
        <v>0.52522781583209399</v>
      </c>
      <c r="Y2685" s="3">
        <f>IF(U2685&gt;'Power Curve'!$C$37,0,INDEX(Ci,$W2685,1)*POWER(1-X2685,3)+INDEX(Ci,$W2685,2)*3*X2685*POWER(1-X2685,2)+INDEX(Ci,$W2685,3)*3*POWER(X2685,2)*(1-X2685)+INDEX(Ci,$W2685,4)*POWER(X2685,3))</f>
        <v>289.86541772490165</v>
      </c>
      <c r="Z2685" s="3">
        <f t="shared" si="1078"/>
        <v>309.75699599572278</v>
      </c>
      <c r="AA2685" s="3">
        <f t="shared" si="1079"/>
        <v>230.47998809814493</v>
      </c>
      <c r="AB2685" s="3">
        <f t="shared" si="1088"/>
        <v>79.277007897577846</v>
      </c>
      <c r="AC2685" s="3">
        <f t="shared" si="1089"/>
        <v>79.277007897577846</v>
      </c>
      <c r="AE2685" s="34">
        <f t="shared" si="1080"/>
        <v>6</v>
      </c>
      <c r="AF2685" s="73" t="b">
        <f>COUNTIF('Power Curve'!$D$2:$D$31,AE2685)&gt;0</f>
        <v>1</v>
      </c>
      <c r="AG2685" s="73" t="b">
        <f t="shared" si="1081"/>
        <v>0</v>
      </c>
      <c r="AH2685" s="73" t="b">
        <f t="shared" si="1090"/>
        <v>1</v>
      </c>
      <c r="AI2685" s="34" t="str">
        <f t="shared" si="1082"/>
        <v>Outer</v>
      </c>
      <c r="AJ2685" s="35" t="str">
        <f t="shared" si="1091"/>
        <v>0.2-0.3</v>
      </c>
      <c r="AK2685" s="36" t="str">
        <f t="shared" si="1083"/>
        <v>2-3</v>
      </c>
      <c r="AL2685" s="36" t="str">
        <f t="shared" si="1084"/>
        <v>Mar</v>
      </c>
      <c r="AM2685" s="35" t="str">
        <f t="shared" si="1085"/>
        <v>275-285</v>
      </c>
      <c r="AN2685" s="36" t="str">
        <f t="shared" si="1086"/>
        <v>LWS-HTI</v>
      </c>
    </row>
    <row r="2686" spans="5:40" x14ac:dyDescent="0.3">
      <c r="E2686" s="12">
        <v>40994.118055555555</v>
      </c>
      <c r="F2686" s="16">
        <v>6.04</v>
      </c>
      <c r="G2686" s="16">
        <v>400.0699920654294</v>
      </c>
      <c r="H2686" s="29">
        <v>1.2019581038998746</v>
      </c>
      <c r="I2686" s="26">
        <v>290.3</v>
      </c>
      <c r="J2686" s="30">
        <v>0.17384105960264901</v>
      </c>
      <c r="K2686" s="31">
        <v>0.28506476404527475</v>
      </c>
      <c r="L2686" s="111">
        <f t="shared" si="1066"/>
        <v>0.30000000000000004</v>
      </c>
      <c r="M2686" s="112">
        <f t="shared" si="1067"/>
        <v>0.17</v>
      </c>
      <c r="N2686" s="112" t="b">
        <f t="shared" si="1068"/>
        <v>1</v>
      </c>
      <c r="O2686" s="112" t="b">
        <f t="shared" si="1069"/>
        <v>1</v>
      </c>
      <c r="P2686" s="113">
        <f t="shared" si="1070"/>
        <v>3.0000000000000004</v>
      </c>
      <c r="Q2686" s="113">
        <f t="shared" si="1071"/>
        <v>9</v>
      </c>
      <c r="R2686" s="114" t="str">
        <f t="shared" si="1087"/>
        <v>0.3-0.17</v>
      </c>
      <c r="S2686" s="127">
        <f t="shared" si="1072"/>
        <v>9.3649325832613192E-2</v>
      </c>
      <c r="T2686" s="112" t="b">
        <f t="shared" si="1073"/>
        <v>1</v>
      </c>
      <c r="U2686" s="22">
        <f t="shared" si="1074"/>
        <v>6.0018898262384015</v>
      </c>
      <c r="V2686" s="22">
        <f t="shared" si="1075"/>
        <v>0.28566139632652793</v>
      </c>
      <c r="W2686" s="81">
        <f t="shared" si="1076"/>
        <v>6</v>
      </c>
      <c r="X2686" s="22">
        <f t="shared" si="1077"/>
        <v>0.9705846418672488</v>
      </c>
      <c r="Y2686" s="3">
        <f>IF(U2686&gt;'Power Curve'!$C$37,0,INDEX(Ci,$W2686,1)*POWER(1-X2686,3)+INDEX(Ci,$W2686,2)*3*X2686*POWER(1-X2686,2)+INDEX(Ci,$W2686,3)*3*POWER(X2686,2)*(1-X2686)+INDEX(Ci,$W2686,4)*POWER(X2686,3))</f>
        <v>363.528392976828</v>
      </c>
      <c r="Z2686" s="3">
        <f t="shared" si="1078"/>
        <v>397.57258190012124</v>
      </c>
      <c r="AA2686" s="3">
        <f t="shared" si="1079"/>
        <v>400.0699920654294</v>
      </c>
      <c r="AB2686" s="3">
        <f t="shared" si="1088"/>
        <v>-2.4974101653081675</v>
      </c>
      <c r="AC2686" s="3">
        <f t="shared" si="1089"/>
        <v>2.4974101653081675</v>
      </c>
      <c r="AE2686" s="34">
        <f t="shared" si="1080"/>
        <v>6</v>
      </c>
      <c r="AF2686" s="73" t="b">
        <f>COUNTIF('Power Curve'!$D$2:$D$31,AE2686)&gt;0</f>
        <v>1</v>
      </c>
      <c r="AG2686" s="73" t="b">
        <f t="shared" si="1081"/>
        <v>0</v>
      </c>
      <c r="AH2686" s="73" t="b">
        <f t="shared" si="1090"/>
        <v>1</v>
      </c>
      <c r="AI2686" s="34" t="str">
        <f t="shared" si="1082"/>
        <v>Outer</v>
      </c>
      <c r="AJ2686" s="35" t="str">
        <f t="shared" si="1091"/>
        <v>0.2-0.3</v>
      </c>
      <c r="AK2686" s="36" t="str">
        <f t="shared" si="1083"/>
        <v>2-3</v>
      </c>
      <c r="AL2686" s="36" t="str">
        <f t="shared" si="1084"/>
        <v>Mar</v>
      </c>
      <c r="AM2686" s="35" t="str">
        <f t="shared" si="1085"/>
        <v>285-295</v>
      </c>
      <c r="AN2686" s="36" t="str">
        <f t="shared" si="1086"/>
        <v>LWS-HTI</v>
      </c>
    </row>
    <row r="2687" spans="5:40" x14ac:dyDescent="0.3">
      <c r="E2687" s="12">
        <v>40994.125</v>
      </c>
      <c r="F2687" s="16">
        <v>5.77</v>
      </c>
      <c r="G2687" s="16">
        <v>352.15000915527338</v>
      </c>
      <c r="H2687" s="29">
        <v>1.2018267759735375</v>
      </c>
      <c r="I2687" s="26">
        <v>285.60000000000002</v>
      </c>
      <c r="J2687" s="30">
        <v>0.19410745233968807</v>
      </c>
      <c r="K2687" s="31">
        <v>0.22056210951041413</v>
      </c>
      <c r="L2687" s="111">
        <f t="shared" si="1066"/>
        <v>0.2</v>
      </c>
      <c r="M2687" s="112">
        <f t="shared" si="1067"/>
        <v>0.19</v>
      </c>
      <c r="N2687" s="112" t="b">
        <f t="shared" si="1068"/>
        <v>1</v>
      </c>
      <c r="O2687" s="112" t="b">
        <f t="shared" si="1069"/>
        <v>1</v>
      </c>
      <c r="P2687" s="113">
        <f t="shared" si="1070"/>
        <v>2</v>
      </c>
      <c r="Q2687" s="113">
        <f t="shared" si="1071"/>
        <v>7</v>
      </c>
      <c r="R2687" s="114" t="str">
        <f t="shared" si="1087"/>
        <v>0.2-0.19</v>
      </c>
      <c r="S2687" s="127">
        <f t="shared" si="1072"/>
        <v>5.3468433374186698E-2</v>
      </c>
      <c r="T2687" s="112" t="b">
        <f t="shared" si="1073"/>
        <v>1</v>
      </c>
      <c r="U2687" s="22">
        <f t="shared" si="1074"/>
        <v>5.733384598488148</v>
      </c>
      <c r="V2687" s="22">
        <f t="shared" si="1075"/>
        <v>0.24416304782972026</v>
      </c>
      <c r="W2687" s="81">
        <f t="shared" si="1076"/>
        <v>6</v>
      </c>
      <c r="X2687" s="22">
        <f t="shared" si="1077"/>
        <v>0.70296071464342147</v>
      </c>
      <c r="Y2687" s="3">
        <f>IF(U2687&gt;'Power Curve'!$C$37,0,INDEX(Ci,$W2687,1)*POWER(1-X2687,3)+INDEX(Ci,$W2687,2)*3*X2687*POWER(1-X2687,2)+INDEX(Ci,$W2687,3)*3*POWER(X2687,2)*(1-X2687)+INDEX(Ci,$W2687,4)*POWER(X2687,3))</f>
        <v>317.48623035497695</v>
      </c>
      <c r="Z2687" s="3">
        <f t="shared" si="1078"/>
        <v>334.46172170993373</v>
      </c>
      <c r="AA2687" s="3">
        <f t="shared" si="1079"/>
        <v>352.15000915527338</v>
      </c>
      <c r="AB2687" s="3">
        <f t="shared" si="1088"/>
        <v>-17.688287445339654</v>
      </c>
      <c r="AC2687" s="3">
        <f t="shared" si="1089"/>
        <v>17.688287445339654</v>
      </c>
      <c r="AE2687" s="34">
        <f t="shared" si="1080"/>
        <v>6</v>
      </c>
      <c r="AF2687" s="73" t="b">
        <f>COUNTIF('Power Curve'!$D$2:$D$31,AE2687)&gt;0</f>
        <v>1</v>
      </c>
      <c r="AG2687" s="73" t="b">
        <f t="shared" si="1081"/>
        <v>0</v>
      </c>
      <c r="AH2687" s="73" t="b">
        <f t="shared" si="1090"/>
        <v>1</v>
      </c>
      <c r="AI2687" s="34" t="str">
        <f t="shared" si="1082"/>
        <v>Outer</v>
      </c>
      <c r="AJ2687" s="35" t="str">
        <f t="shared" si="1091"/>
        <v>0.2-0.3</v>
      </c>
      <c r="AK2687" s="36" t="str">
        <f t="shared" si="1083"/>
        <v>3-4</v>
      </c>
      <c r="AL2687" s="36" t="str">
        <f t="shared" si="1084"/>
        <v>Mar</v>
      </c>
      <c r="AM2687" s="35" t="str">
        <f t="shared" si="1085"/>
        <v>285-295</v>
      </c>
      <c r="AN2687" s="36" t="str">
        <f t="shared" si="1086"/>
        <v>LWS-HTI</v>
      </c>
    </row>
    <row r="2688" spans="5:40" x14ac:dyDescent="0.3">
      <c r="E2688" s="12">
        <v>40994.131944444445</v>
      </c>
      <c r="F2688" s="16">
        <v>7.06</v>
      </c>
      <c r="G2688" s="16">
        <v>677.23001956939697</v>
      </c>
      <c r="H2688" s="29">
        <v>1.2012470865920746</v>
      </c>
      <c r="I2688" s="26">
        <v>281.39999999999998</v>
      </c>
      <c r="J2688" s="30">
        <v>0.19546742209631729</v>
      </c>
      <c r="K2688" s="31">
        <v>0.22479265720886782</v>
      </c>
      <c r="L2688" s="111">
        <f t="shared" si="1066"/>
        <v>0.4</v>
      </c>
      <c r="M2688" s="112">
        <f t="shared" si="1067"/>
        <v>0.2</v>
      </c>
      <c r="N2688" s="112" t="b">
        <f t="shared" si="1068"/>
        <v>1</v>
      </c>
      <c r="O2688" s="112" t="b">
        <f t="shared" si="1069"/>
        <v>1</v>
      </c>
      <c r="P2688" s="113">
        <f t="shared" si="1070"/>
        <v>4</v>
      </c>
      <c r="Q2688" s="113">
        <f t="shared" si="1071"/>
        <v>6</v>
      </c>
      <c r="R2688" s="114" t="str">
        <f t="shared" si="1087"/>
        <v>0.4-0.2</v>
      </c>
      <c r="S2688" s="127">
        <f t="shared" si="1072"/>
        <v>9.4831085532749729E-2</v>
      </c>
      <c r="T2688" s="112" t="b">
        <f t="shared" si="1073"/>
        <v>1</v>
      </c>
      <c r="U2688" s="22">
        <f t="shared" si="1074"/>
        <v>7.0140704006911454</v>
      </c>
      <c r="V2688" s="22">
        <f t="shared" si="1075"/>
        <v>0.4420971669529688</v>
      </c>
      <c r="W2688" s="81">
        <f t="shared" si="1076"/>
        <v>7</v>
      </c>
      <c r="X2688" s="22">
        <f t="shared" si="1077"/>
        <v>0.99892782450932915</v>
      </c>
      <c r="Y2688" s="3">
        <f>IF(U2688&gt;'Power Curve'!$C$37,0,INDEX(Ci,$W2688,1)*POWER(1-X2688,3)+INDEX(Ci,$W2688,2)*3*X2688*POWER(1-X2688,2)+INDEX(Ci,$W2688,3)*3*POWER(X2688,2)*(1-X2688)+INDEX(Ci,$W2688,4)*POWER(X2688,3))</f>
        <v>600.05212160242104</v>
      </c>
      <c r="Z2688" s="3">
        <f t="shared" si="1078"/>
        <v>656.95571567020818</v>
      </c>
      <c r="AA2688" s="3">
        <f t="shared" si="1079"/>
        <v>677.23001956939697</v>
      </c>
      <c r="AB2688" s="3">
        <f t="shared" si="1088"/>
        <v>-20.274303899188794</v>
      </c>
      <c r="AC2688" s="3">
        <f t="shared" si="1089"/>
        <v>20.274303899188794</v>
      </c>
      <c r="AE2688" s="34">
        <f t="shared" si="1080"/>
        <v>7</v>
      </c>
      <c r="AF2688" s="73" t="b">
        <f>COUNTIF('Power Curve'!$D$2:$D$31,AE2688)&gt;0</f>
        <v>1</v>
      </c>
      <c r="AG2688" s="73" t="b">
        <f t="shared" si="1081"/>
        <v>0</v>
      </c>
      <c r="AH2688" s="73" t="b">
        <f t="shared" si="1090"/>
        <v>1</v>
      </c>
      <c r="AI2688" s="34" t="str">
        <f t="shared" si="1082"/>
        <v>Outer</v>
      </c>
      <c r="AJ2688" s="35" t="str">
        <f t="shared" si="1091"/>
        <v>0.4-0.5</v>
      </c>
      <c r="AK2688" s="36" t="str">
        <f t="shared" si="1083"/>
        <v>3-4</v>
      </c>
      <c r="AL2688" s="36" t="str">
        <f t="shared" si="1084"/>
        <v>Mar</v>
      </c>
      <c r="AM2688" s="35" t="str">
        <f t="shared" si="1085"/>
        <v>275-285</v>
      </c>
      <c r="AN2688" s="36" t="str">
        <f t="shared" si="1086"/>
        <v>LWS-HTI</v>
      </c>
    </row>
    <row r="2689" spans="5:40" x14ac:dyDescent="0.3">
      <c r="E2689" s="12">
        <v>40994.138888888891</v>
      </c>
      <c r="F2689" s="16">
        <v>7.48</v>
      </c>
      <c r="G2689" s="16">
        <v>782.22002029418945</v>
      </c>
      <c r="H2689" s="29">
        <v>1.200984700788188</v>
      </c>
      <c r="I2689" s="26">
        <v>283.2</v>
      </c>
      <c r="J2689" s="30">
        <v>0.16176470588235292</v>
      </c>
      <c r="K2689" s="31">
        <v>0.10345419535205998</v>
      </c>
      <c r="L2689" s="111">
        <f t="shared" si="1066"/>
        <v>0.5</v>
      </c>
      <c r="M2689" s="112">
        <f t="shared" si="1067"/>
        <v>0.16</v>
      </c>
      <c r="N2689" s="112" t="b">
        <f t="shared" si="1068"/>
        <v>1</v>
      </c>
      <c r="O2689" s="112" t="b">
        <f t="shared" si="1069"/>
        <v>1</v>
      </c>
      <c r="P2689" s="113">
        <f t="shared" si="1070"/>
        <v>5</v>
      </c>
      <c r="Q2689" s="113">
        <f t="shared" si="1071"/>
        <v>10</v>
      </c>
      <c r="R2689" s="114" t="str">
        <f t="shared" si="1087"/>
        <v>0.5-0.16</v>
      </c>
      <c r="S2689" s="127">
        <f t="shared" si="1072"/>
        <v>2.7070438384100125E-2</v>
      </c>
      <c r="T2689" s="112" t="b">
        <f t="shared" si="1073"/>
        <v>1</v>
      </c>
      <c r="U2689" s="22">
        <f t="shared" si="1074"/>
        <v>7.4307969351579315</v>
      </c>
      <c r="V2689" s="22">
        <f t="shared" si="1075"/>
        <v>0.50650359620601448</v>
      </c>
      <c r="W2689" s="81">
        <f t="shared" si="1076"/>
        <v>8</v>
      </c>
      <c r="X2689" s="22">
        <f t="shared" si="1077"/>
        <v>0.41836584764972257</v>
      </c>
      <c r="Y2689" s="3">
        <f>IF(U2689&gt;'Power Curve'!$C$37,0,INDEX(Ci,$W2689,1)*POWER(1-X2689,3)+INDEX(Ci,$W2689,2)*3*X2689*POWER(1-X2689,2)+INDEX(Ci,$W2689,3)*3*POWER(X2689,2)*(1-X2689)+INDEX(Ci,$W2689,4)*POWER(X2689,3))</f>
        <v>712.3477752550765</v>
      </c>
      <c r="Z2689" s="3">
        <f t="shared" si="1078"/>
        <v>731.6313418131698</v>
      </c>
      <c r="AA2689" s="3">
        <f t="shared" si="1079"/>
        <v>782.22002029418945</v>
      </c>
      <c r="AB2689" s="3">
        <f t="shared" si="1088"/>
        <v>-50.588678481019656</v>
      </c>
      <c r="AC2689" s="3">
        <f t="shared" si="1089"/>
        <v>50.588678481019656</v>
      </c>
      <c r="AE2689" s="34">
        <f t="shared" si="1080"/>
        <v>7</v>
      </c>
      <c r="AF2689" s="73" t="b">
        <f>COUNTIF('Power Curve'!$D$2:$D$31,AE2689)&gt;0</f>
        <v>1</v>
      </c>
      <c r="AG2689" s="73" t="b">
        <f t="shared" si="1081"/>
        <v>0</v>
      </c>
      <c r="AH2689" s="73" t="b">
        <f t="shared" si="1090"/>
        <v>1</v>
      </c>
      <c r="AI2689" s="34" t="str">
        <f t="shared" si="1082"/>
        <v>Outer</v>
      </c>
      <c r="AJ2689" s="35" t="str">
        <f t="shared" si="1091"/>
        <v>0.5-0.6</v>
      </c>
      <c r="AK2689" s="36" t="str">
        <f t="shared" si="1083"/>
        <v>3-4</v>
      </c>
      <c r="AL2689" s="36" t="str">
        <f t="shared" si="1084"/>
        <v>Mar</v>
      </c>
      <c r="AM2689" s="35" t="str">
        <f t="shared" si="1085"/>
        <v>275-285</v>
      </c>
      <c r="AN2689" s="36" t="str">
        <f t="shared" si="1086"/>
        <v>HWS-HTI</v>
      </c>
    </row>
    <row r="2690" spans="5:40" x14ac:dyDescent="0.3">
      <c r="E2690" s="12">
        <v>40994.145833333336</v>
      </c>
      <c r="F2690" s="16">
        <v>7.54</v>
      </c>
      <c r="G2690" s="16">
        <v>644.64999294280983</v>
      </c>
      <c r="H2690" s="29">
        <v>1.2008972643238662</v>
      </c>
      <c r="I2690" s="26">
        <v>286.7</v>
      </c>
      <c r="J2690" s="30">
        <v>0.14986737400530503</v>
      </c>
      <c r="K2690" s="31">
        <v>0.18938285974520541</v>
      </c>
      <c r="L2690" s="111">
        <f t="shared" si="1066"/>
        <v>0.5</v>
      </c>
      <c r="M2690" s="112">
        <f t="shared" si="1067"/>
        <v>0.15000000000000002</v>
      </c>
      <c r="N2690" s="112" t="b">
        <f t="shared" si="1068"/>
        <v>1</v>
      </c>
      <c r="O2690" s="112" t="b">
        <f t="shared" si="1069"/>
        <v>1</v>
      </c>
      <c r="P2690" s="113">
        <f t="shared" si="1070"/>
        <v>5</v>
      </c>
      <c r="Q2690" s="113">
        <f t="shared" si="1071"/>
        <v>10.999999999999998</v>
      </c>
      <c r="R2690" s="114" t="str">
        <f t="shared" si="1087"/>
        <v>0.5-0.15</v>
      </c>
      <c r="S2690" s="127">
        <f t="shared" si="1072"/>
        <v>3.6961852981718626E-2</v>
      </c>
      <c r="T2690" s="112" t="b">
        <f t="shared" si="1073"/>
        <v>1</v>
      </c>
      <c r="U2690" s="22">
        <f t="shared" si="1074"/>
        <v>7.4902204767273846</v>
      </c>
      <c r="V2690" s="22">
        <f t="shared" si="1075"/>
        <v>0.51568769611209675</v>
      </c>
      <c r="W2690" s="81">
        <f t="shared" si="1076"/>
        <v>8</v>
      </c>
      <c r="X2690" s="22">
        <f t="shared" si="1077"/>
        <v>0.47817452290564399</v>
      </c>
      <c r="Y2690" s="3">
        <f>IF(U2690&gt;'Power Curve'!$C$37,0,INDEX(Ci,$W2690,1)*POWER(1-X2690,3)+INDEX(Ci,$W2690,2)*3*X2690*POWER(1-X2690,2)+INDEX(Ci,$W2690,3)*3*POWER(X2690,2)*(1-X2690)+INDEX(Ci,$W2690,4)*POWER(X2690,3))</f>
        <v>729.12136352729908</v>
      </c>
      <c r="Z2690" s="3">
        <f t="shared" si="1078"/>
        <v>756.0710401718253</v>
      </c>
      <c r="AA2690" s="3">
        <f t="shared" si="1079"/>
        <v>644.64999294280983</v>
      </c>
      <c r="AB2690" s="3">
        <f t="shared" si="1088"/>
        <v>111.42104722901547</v>
      </c>
      <c r="AC2690" s="3">
        <f t="shared" si="1089"/>
        <v>111.42104722901547</v>
      </c>
      <c r="AE2690" s="34">
        <f t="shared" si="1080"/>
        <v>7</v>
      </c>
      <c r="AF2690" s="73" t="b">
        <f>COUNTIF('Power Curve'!$D$2:$D$31,AE2690)&gt;0</f>
        <v>1</v>
      </c>
      <c r="AG2690" s="73" t="b">
        <f t="shared" si="1081"/>
        <v>0</v>
      </c>
      <c r="AH2690" s="73" t="b">
        <f t="shared" si="1090"/>
        <v>1</v>
      </c>
      <c r="AI2690" s="34" t="str">
        <f t="shared" si="1082"/>
        <v>Outer</v>
      </c>
      <c r="AJ2690" s="35" t="str">
        <f t="shared" si="1091"/>
        <v>0.5-0.6</v>
      </c>
      <c r="AK2690" s="36" t="str">
        <f t="shared" si="1083"/>
        <v>3-4</v>
      </c>
      <c r="AL2690" s="36" t="str">
        <f t="shared" si="1084"/>
        <v>Mar</v>
      </c>
      <c r="AM2690" s="35" t="str">
        <f t="shared" si="1085"/>
        <v>285-295</v>
      </c>
      <c r="AN2690" s="36" t="str">
        <f t="shared" si="1086"/>
        <v>HWS-HTI</v>
      </c>
    </row>
    <row r="2691" spans="5:40" x14ac:dyDescent="0.3">
      <c r="E2691" s="12">
        <v>40994.152777777781</v>
      </c>
      <c r="F2691" s="16">
        <v>7.06</v>
      </c>
      <c r="G2691" s="16">
        <v>643.71999752521538</v>
      </c>
      <c r="H2691" s="29">
        <v>1.2011158793604755</v>
      </c>
      <c r="I2691" s="26">
        <v>282.5</v>
      </c>
      <c r="J2691" s="30">
        <v>0.1501416430594901</v>
      </c>
      <c r="K2691" s="31">
        <v>0.20875152662147611</v>
      </c>
      <c r="L2691" s="111">
        <f t="shared" ref="L2691:L2754" si="1092">ROUND((V2691-CenterOfFirstWindSpeedBin)/WindSpeedBinWidth,0)*WindSpeedBinWidth+CenterOfFirstWindSpeedBin</f>
        <v>0.4</v>
      </c>
      <c r="M2691" s="112">
        <f t="shared" ref="M2691:M2754" si="1093">ROUND((J2691-CenterOfFirstTurbulenceBin)/TurbulenceBinWidth,0)*TurbulenceBinWidth+CenterOfFirstTurbulenceBin</f>
        <v>0.15000000000000002</v>
      </c>
      <c r="N2691" s="112" t="b">
        <f t="shared" ref="N2691:N2754" si="1094">IF(AND(L2691&gt;=CenterOfFirstWindSpeedBin,L2691&lt;=CenterOfLastWindSpeedBin),TRUE,FALSE)</f>
        <v>1</v>
      </c>
      <c r="O2691" s="112" t="b">
        <f t="shared" ref="O2691:O2754" si="1095">IF(AND(M2691&gt;=CenterOfFirstTurbulenceBin,M2691&lt;=CenterOfLastTurbulenceBin),TRUE,FALSE)</f>
        <v>1</v>
      </c>
      <c r="P2691" s="113">
        <f t="shared" ref="P2691:P2754" si="1096">(L2691-CenterOfFirstWindSpeedBin)/WindSpeedBinWidth+1</f>
        <v>4</v>
      </c>
      <c r="Q2691" s="113">
        <f t="shared" ref="Q2691:Q2754" si="1097">NumberOfTurbulenceBins-(M2691-CenterOfFirstTurbulenceBin)/TurbulenceBinWidth</f>
        <v>10.999999999999998</v>
      </c>
      <c r="R2691" s="114" t="str">
        <f t="shared" si="1087"/>
        <v>0.4-0.15</v>
      </c>
      <c r="S2691" s="127">
        <f t="shared" ref="S2691:S2754" si="1098">IF(T2691,INDEX(PowerDeviationMatrix,Q2691,P2691),IF(UseMatrixPadValue,MatrixPadValue,0))</f>
        <v>4.2340806602081477E-2</v>
      </c>
      <c r="T2691" s="112" t="b">
        <f t="shared" ref="T2691:T2754" si="1099">IF(AND(P2691&gt;0,Q2691&gt;0,N2691,O2691),LEN(INDEX(PowerDeviationMatrix,Q2691,P2691))&gt;0,FALSE)</f>
        <v>1</v>
      </c>
      <c r="U2691" s="22">
        <f t="shared" ref="U2691:U2754" si="1100">F2691*(H2691/Ref_Density)^(1/3)</f>
        <v>7.0138150187971808</v>
      </c>
      <c r="V2691" s="22">
        <f t="shared" ref="V2691:V2754" si="1101">(U2691-CutInWindSpeed)/(RatedWindSpeed-CutInWindSpeed)</f>
        <v>0.44205769685801266</v>
      </c>
      <c r="W2691" s="81">
        <f t="shared" ref="W2691:W2754" si="1102">COUNTIF(xa,"&lt;"&amp;U2691)</f>
        <v>7</v>
      </c>
      <c r="X2691" s="22">
        <f t="shared" ref="X2691:X2754" si="1103">(U2691-INDEX(xa,$W2691))/(INDEX(xb,$W2691)-INDEX(xa,$W2691))</f>
        <v>0.99866821700311204</v>
      </c>
      <c r="Y2691" s="3">
        <f>IF(U2691&gt;'Power Curve'!$C$37,0,INDEX(Ci,$W2691,1)*POWER(1-X2691,3)+INDEX(Ci,$W2691,2)*3*X2691*POWER(1-X2691,2)+INDEX(Ci,$W2691,3)*3*POWER(X2691,2)*(1-X2691)+INDEX(Ci,$W2691,4)*POWER(X2691,3))</f>
        <v>599.9866163745628</v>
      </c>
      <c r="Z2691" s="3">
        <f t="shared" ref="Z2691:Z2754" si="1104">IF(OR(T2691,UseMatrixPadValue),Y2691*(1+S2691),"")</f>
        <v>625.39053366231542</v>
      </c>
      <c r="AA2691" s="3">
        <f t="shared" ref="AA2691:AA2754" si="1105">IF(AH2691,G2691,"")</f>
        <v>643.71999752521538</v>
      </c>
      <c r="AB2691" s="3">
        <f t="shared" si="1088"/>
        <v>-18.329463862899956</v>
      </c>
      <c r="AC2691" s="3">
        <f t="shared" si="1089"/>
        <v>18.329463862899956</v>
      </c>
      <c r="AE2691" s="34">
        <f t="shared" ref="AE2691:AE2754" si="1106">MROUND(U2691-Centre_First_Bin,Bin_Width)+Centre_First_Bin</f>
        <v>7</v>
      </c>
      <c r="AF2691" s="73" t="b">
        <f>COUNTIF('Power Curve'!$D$2:$D$31,AE2691)&gt;0</f>
        <v>1</v>
      </c>
      <c r="AG2691" s="73" t="b">
        <f t="shared" ref="AG2691:AG2754" si="1107">(G2691&lt;0)</f>
        <v>0</v>
      </c>
      <c r="AH2691" s="73" t="b">
        <f t="shared" si="1090"/>
        <v>1</v>
      </c>
      <c r="AI2691" s="34" t="str">
        <f t="shared" ref="AI2691:AI2754" si="1108">IF(AH2691,IF(AND(J2691&gt;=LowerTurbLimit,J2691&lt;=UpperTurbLimit,K2691&gt;=LowerShearLimit,K2691&lt;=UpperShearLimit),"Inner","Outer"),"")</f>
        <v>Outer</v>
      </c>
      <c r="AJ2691" s="35" t="str">
        <f t="shared" si="1091"/>
        <v>0.4-0.5</v>
      </c>
      <c r="AK2691" s="36" t="str">
        <f t="shared" ref="AK2691:AK2754" si="1109">IF(AH2691,HOUR(E2691)&amp;"-"&amp;HOUR(E2691)+1,"")</f>
        <v>3-4</v>
      </c>
      <c r="AL2691" s="36" t="str">
        <f t="shared" ref="AL2691:AL2754" si="1110">IF(AH2691,TEXT(E2691,"mmm"),"")</f>
        <v>Mar</v>
      </c>
      <c r="AM2691" s="35" t="str">
        <f t="shared" ref="AM2691:AM2754" si="1111">IF(AH2691,IF(OR(I2691&lt;5,I2691&gt;=355),"355-5",MROUND(I2691,10)-5&amp;"-"&amp;MROUND(I2691,10)+5),"")</f>
        <v>275-285</v>
      </c>
      <c r="AN2691" s="36" t="str">
        <f t="shared" ref="AN2691:AN2754" si="1112">IF(AH2691,IF(V2691&lt;0.5,IF(J2691&lt;=LowerTurbLimit,"LWS-LTI",IF(J2691&gt;=UpperTurbLimit,"LWS-HTI","Inner-TI")),IF(J2691&lt;=LowerTurbLimit,"HWS-LTI",IF(J2691&gt;=UpperTurbLimit,"HWS-HTI","Inner-TI"))),"")</f>
        <v>LWS-HTI</v>
      </c>
    </row>
    <row r="2692" spans="5:40" x14ac:dyDescent="0.3">
      <c r="E2692" s="12">
        <v>40994.159722222219</v>
      </c>
      <c r="F2692" s="16">
        <v>6.78</v>
      </c>
      <c r="G2692" s="16">
        <v>451.44998741149925</v>
      </c>
      <c r="H2692" s="29">
        <v>1.2013783224923789</v>
      </c>
      <c r="I2692" s="26">
        <v>282.5</v>
      </c>
      <c r="J2692" s="30">
        <v>0.21828908554572271</v>
      </c>
      <c r="K2692" s="31">
        <v>0.23895142955417292</v>
      </c>
      <c r="L2692" s="111">
        <f t="shared" si="1092"/>
        <v>0.4</v>
      </c>
      <c r="M2692" s="112">
        <f t="shared" si="1093"/>
        <v>0.22</v>
      </c>
      <c r="N2692" s="112" t="b">
        <f t="shared" si="1094"/>
        <v>1</v>
      </c>
      <c r="O2692" s="112" t="b">
        <f t="shared" si="1095"/>
        <v>1</v>
      </c>
      <c r="P2692" s="113">
        <f t="shared" si="1096"/>
        <v>4</v>
      </c>
      <c r="Q2692" s="113">
        <f t="shared" si="1097"/>
        <v>4</v>
      </c>
      <c r="R2692" s="114" t="str">
        <f t="shared" ref="R2692:R2755" si="1113">L2692&amp;"-"&amp;M2692</f>
        <v>0.4-0.22</v>
      </c>
      <c r="S2692" s="127">
        <f t="shared" si="1098"/>
        <v>0.13162086386227337</v>
      </c>
      <c r="T2692" s="112" t="b">
        <f t="shared" si="1099"/>
        <v>1</v>
      </c>
      <c r="U2692" s="22">
        <f t="shared" si="1100"/>
        <v>6.7361372603594161</v>
      </c>
      <c r="V2692" s="22">
        <f t="shared" si="1101"/>
        <v>0.39914170417506628</v>
      </c>
      <c r="W2692" s="81">
        <f t="shared" si="1102"/>
        <v>7</v>
      </c>
      <c r="X2692" s="22">
        <f t="shared" si="1103"/>
        <v>0.71639593340111984</v>
      </c>
      <c r="Y2692" s="3">
        <f>IF(U2692&gt;'Power Curve'!$C$37,0,INDEX(Ci,$W2692,1)*POWER(1-X2692,3)+INDEX(Ci,$W2692,2)*3*X2692*POWER(1-X2692,2)+INDEX(Ci,$W2692,3)*3*POWER(X2692,2)*(1-X2692)+INDEX(Ci,$W2692,4)*POWER(X2692,3))</f>
        <v>529.02317334712461</v>
      </c>
      <c r="Z2692" s="3">
        <f t="shared" si="1104"/>
        <v>598.6536604262343</v>
      </c>
      <c r="AA2692" s="3">
        <f t="shared" si="1105"/>
        <v>451.44998741149925</v>
      </c>
      <c r="AB2692" s="3">
        <f t="shared" ref="AB2692:AB2755" si="1114">IF(AH2692,Z2692-AA2692,"")</f>
        <v>147.20367301473505</v>
      </c>
      <c r="AC2692" s="3">
        <f t="shared" ref="AC2692:AC2755" si="1115">IF(AH2692,ABS(AB2692),"")</f>
        <v>147.20367301473505</v>
      </c>
      <c r="AE2692" s="34">
        <f t="shared" si="1106"/>
        <v>7</v>
      </c>
      <c r="AF2692" s="73" t="b">
        <f>COUNTIF('Power Curve'!$D$2:$D$31,AE2692)&gt;0</f>
        <v>1</v>
      </c>
      <c r="AG2692" s="73" t="b">
        <f t="shared" si="1107"/>
        <v>0</v>
      </c>
      <c r="AH2692" s="73" t="b">
        <f t="shared" ref="AH2692:AH2755" si="1116">AND(AF2692,NOT(AG2692))</f>
        <v>1</v>
      </c>
      <c r="AI2692" s="34" t="str">
        <f t="shared" si="1108"/>
        <v>Outer</v>
      </c>
      <c r="AJ2692" s="35" t="str">
        <f t="shared" ref="AJ2692:AJ2755" si="1117">IF(AH2692,TEXT(ROUND(V2692+0.05,1)-0.1,"0.0")&amp;"-"&amp;TEXT(ROUND(V2692+0.05,1),"0.0"),"")</f>
        <v>0.3-0.4</v>
      </c>
      <c r="AK2692" s="36" t="str">
        <f t="shared" si="1109"/>
        <v>3-4</v>
      </c>
      <c r="AL2692" s="36" t="str">
        <f t="shared" si="1110"/>
        <v>Mar</v>
      </c>
      <c r="AM2692" s="35" t="str">
        <f t="shared" si="1111"/>
        <v>275-285</v>
      </c>
      <c r="AN2692" s="36" t="str">
        <f t="shared" si="1112"/>
        <v>LWS-HTI</v>
      </c>
    </row>
    <row r="2693" spans="5:40" x14ac:dyDescent="0.3">
      <c r="E2693" s="12">
        <v>40994.166666666664</v>
      </c>
      <c r="F2693" s="16">
        <v>8.17</v>
      </c>
      <c r="G2693" s="16">
        <v>1010.9399719238281</v>
      </c>
      <c r="H2693" s="29">
        <v>1.2010611687641604</v>
      </c>
      <c r="I2693" s="26">
        <v>286.89999999999998</v>
      </c>
      <c r="J2693" s="30">
        <v>0.13708690330477358</v>
      </c>
      <c r="K2693" s="31">
        <v>0.17295843925159846</v>
      </c>
      <c r="L2693" s="111">
        <f t="shared" si="1092"/>
        <v>0.6</v>
      </c>
      <c r="M2693" s="112">
        <f t="shared" si="1093"/>
        <v>0.14000000000000001</v>
      </c>
      <c r="N2693" s="112" t="b">
        <f t="shared" si="1094"/>
        <v>1</v>
      </c>
      <c r="O2693" s="112" t="b">
        <f t="shared" si="1095"/>
        <v>1</v>
      </c>
      <c r="P2693" s="113">
        <f t="shared" si="1096"/>
        <v>6</v>
      </c>
      <c r="Q2693" s="113">
        <f t="shared" si="1097"/>
        <v>12</v>
      </c>
      <c r="R2693" s="114" t="str">
        <f t="shared" si="1113"/>
        <v>0.6-0.14</v>
      </c>
      <c r="S2693" s="127">
        <f t="shared" si="1098"/>
        <v>1.631392633888494E-2</v>
      </c>
      <c r="T2693" s="112" t="b">
        <f t="shared" si="1099"/>
        <v>1</v>
      </c>
      <c r="U2693" s="22">
        <f t="shared" si="1100"/>
        <v>8.1164304030446583</v>
      </c>
      <c r="V2693" s="22">
        <f t="shared" si="1101"/>
        <v>0.61247045886204821</v>
      </c>
      <c r="W2693" s="81">
        <f t="shared" si="1102"/>
        <v>9</v>
      </c>
      <c r="X2693" s="22">
        <f t="shared" si="1103"/>
        <v>0.10769604593040928</v>
      </c>
      <c r="Y2693" s="3">
        <f>IF(U2693&gt;'Power Curve'!$C$37,0,INDEX(Ci,$W2693,1)*POWER(1-X2693,3)+INDEX(Ci,$W2693,2)*3*X2693*POWER(1-X2693,2)+INDEX(Ci,$W2693,3)*3*POWER(X2693,2)*(1-X2693)+INDEX(Ci,$W2693,4)*POWER(X2693,3))</f>
        <v>913.22596043958185</v>
      </c>
      <c r="Z2693" s="3">
        <f t="shared" si="1104"/>
        <v>928.12426148895065</v>
      </c>
      <c r="AA2693" s="3">
        <f t="shared" si="1105"/>
        <v>1010.9399719238281</v>
      </c>
      <c r="AB2693" s="3">
        <f t="shared" si="1114"/>
        <v>-82.815710434877474</v>
      </c>
      <c r="AC2693" s="3">
        <f t="shared" si="1115"/>
        <v>82.815710434877474</v>
      </c>
      <c r="AE2693" s="34">
        <f t="shared" si="1106"/>
        <v>8</v>
      </c>
      <c r="AF2693" s="73" t="b">
        <f>COUNTIF('Power Curve'!$D$2:$D$31,AE2693)&gt;0</f>
        <v>1</v>
      </c>
      <c r="AG2693" s="73" t="b">
        <f t="shared" si="1107"/>
        <v>0</v>
      </c>
      <c r="AH2693" s="73" t="b">
        <f t="shared" si="1116"/>
        <v>1</v>
      </c>
      <c r="AI2693" s="34" t="str">
        <f t="shared" si="1108"/>
        <v>Inner</v>
      </c>
      <c r="AJ2693" s="35" t="str">
        <f t="shared" si="1117"/>
        <v>0.6-0.7</v>
      </c>
      <c r="AK2693" s="36" t="str">
        <f t="shared" si="1109"/>
        <v>4-5</v>
      </c>
      <c r="AL2693" s="36" t="str">
        <f t="shared" si="1110"/>
        <v>Mar</v>
      </c>
      <c r="AM2693" s="35" t="str">
        <f t="shared" si="1111"/>
        <v>285-295</v>
      </c>
      <c r="AN2693" s="36" t="str">
        <f t="shared" si="1112"/>
        <v>Inner-TI</v>
      </c>
    </row>
    <row r="2694" spans="5:40" x14ac:dyDescent="0.3">
      <c r="E2694" s="12">
        <v>40994.173611111109</v>
      </c>
      <c r="F2694" s="16">
        <v>9.01</v>
      </c>
      <c r="G2694" s="16">
        <v>1097.4599914550806</v>
      </c>
      <c r="H2694" s="29">
        <v>1.2011923992113451</v>
      </c>
      <c r="I2694" s="26">
        <v>292.8</v>
      </c>
      <c r="J2694" s="30">
        <v>0.13096559378468367</v>
      </c>
      <c r="K2694" s="31">
        <v>0.14636259896315221</v>
      </c>
      <c r="L2694" s="111">
        <f t="shared" si="1092"/>
        <v>0.70000000000000007</v>
      </c>
      <c r="M2694" s="112">
        <f t="shared" si="1093"/>
        <v>0.13</v>
      </c>
      <c r="N2694" s="112" t="b">
        <f t="shared" si="1094"/>
        <v>1</v>
      </c>
      <c r="O2694" s="112" t="b">
        <f t="shared" si="1095"/>
        <v>1</v>
      </c>
      <c r="P2694" s="113">
        <f t="shared" si="1096"/>
        <v>7.0000000000000009</v>
      </c>
      <c r="Q2694" s="113">
        <f t="shared" si="1097"/>
        <v>13</v>
      </c>
      <c r="R2694" s="114" t="str">
        <f t="shared" si="1113"/>
        <v>0.7-0.13</v>
      </c>
      <c r="S2694" s="127">
        <f t="shared" si="1098"/>
        <v>6.7771350788973393E-3</v>
      </c>
      <c r="T2694" s="112" t="b">
        <f t="shared" si="1099"/>
        <v>1</v>
      </c>
      <c r="U2694" s="22">
        <f t="shared" si="1100"/>
        <v>8.9512486223763172</v>
      </c>
      <c r="V2694" s="22">
        <f t="shared" si="1101"/>
        <v>0.74149430576283493</v>
      </c>
      <c r="W2694" s="81">
        <f t="shared" si="1102"/>
        <v>9</v>
      </c>
      <c r="X2694" s="22">
        <f t="shared" si="1103"/>
        <v>0.94213723331573396</v>
      </c>
      <c r="Y2694" s="3">
        <f>IF(U2694&gt;'Power Curve'!$C$37,0,INDEX(Ci,$W2694,1)*POWER(1-X2694,3)+INDEX(Ci,$W2694,2)*3*X2694*POWER(1-X2694,2)+INDEX(Ci,$W2694,3)*3*POWER(X2694,2)*(1-X2694)+INDEX(Ci,$W2694,4)*POWER(X2694,3))</f>
        <v>1179.281271367669</v>
      </c>
      <c r="Z2694" s="3">
        <f t="shared" si="1104"/>
        <v>1187.2734198397416</v>
      </c>
      <c r="AA2694" s="3">
        <f t="shared" si="1105"/>
        <v>1097.4599914550806</v>
      </c>
      <c r="AB2694" s="3">
        <f t="shared" si="1114"/>
        <v>89.813428384660938</v>
      </c>
      <c r="AC2694" s="3">
        <f t="shared" si="1115"/>
        <v>89.813428384660938</v>
      </c>
      <c r="AE2694" s="34">
        <f t="shared" si="1106"/>
        <v>9</v>
      </c>
      <c r="AF2694" s="73" t="b">
        <f>COUNTIF('Power Curve'!$D$2:$D$31,AE2694)&gt;0</f>
        <v>1</v>
      </c>
      <c r="AG2694" s="73" t="b">
        <f t="shared" si="1107"/>
        <v>0</v>
      </c>
      <c r="AH2694" s="73" t="b">
        <f t="shared" si="1116"/>
        <v>1</v>
      </c>
      <c r="AI2694" s="34" t="str">
        <f t="shared" si="1108"/>
        <v>Inner</v>
      </c>
      <c r="AJ2694" s="35" t="str">
        <f t="shared" si="1117"/>
        <v>0.7-0.8</v>
      </c>
      <c r="AK2694" s="36" t="str">
        <f t="shared" si="1109"/>
        <v>4-5</v>
      </c>
      <c r="AL2694" s="36" t="str">
        <f t="shared" si="1110"/>
        <v>Mar</v>
      </c>
      <c r="AM2694" s="35" t="str">
        <f t="shared" si="1111"/>
        <v>285-295</v>
      </c>
      <c r="AN2694" s="36" t="str">
        <f t="shared" si="1112"/>
        <v>Inner-TI</v>
      </c>
    </row>
    <row r="2695" spans="5:40" x14ac:dyDescent="0.3">
      <c r="E2695" s="12">
        <v>40994.180555555555</v>
      </c>
      <c r="F2695" s="16">
        <v>8.2899999999999991</v>
      </c>
      <c r="G2695" s="16">
        <v>761.26000404357956</v>
      </c>
      <c r="H2695" s="29">
        <v>1.2010939333396409</v>
      </c>
      <c r="I2695" s="26">
        <v>291.3</v>
      </c>
      <c r="J2695" s="30">
        <v>0.14837153196622438</v>
      </c>
      <c r="K2695" s="31">
        <v>0.18967447135854867</v>
      </c>
      <c r="L2695" s="111">
        <f t="shared" si="1092"/>
        <v>0.6</v>
      </c>
      <c r="M2695" s="112">
        <f t="shared" si="1093"/>
        <v>0.15000000000000002</v>
      </c>
      <c r="N2695" s="112" t="b">
        <f t="shared" si="1094"/>
        <v>1</v>
      </c>
      <c r="O2695" s="112" t="b">
        <f t="shared" si="1095"/>
        <v>1</v>
      </c>
      <c r="P2695" s="113">
        <f t="shared" si="1096"/>
        <v>6</v>
      </c>
      <c r="Q2695" s="113">
        <f t="shared" si="1097"/>
        <v>10.999999999999998</v>
      </c>
      <c r="R2695" s="114" t="str">
        <f t="shared" si="1113"/>
        <v>0.6-0.15</v>
      </c>
      <c r="S2695" s="127">
        <f t="shared" si="1098"/>
        <v>2.2030281169860458E-2</v>
      </c>
      <c r="T2695" s="112" t="b">
        <f t="shared" si="1099"/>
        <v>1</v>
      </c>
      <c r="U2695" s="22">
        <f t="shared" si="1100"/>
        <v>8.235718467017465</v>
      </c>
      <c r="V2695" s="22">
        <f t="shared" si="1101"/>
        <v>0.63090681368362889</v>
      </c>
      <c r="W2695" s="81">
        <f t="shared" si="1102"/>
        <v>9</v>
      </c>
      <c r="X2695" s="22">
        <f t="shared" si="1103"/>
        <v>0.22693023540707699</v>
      </c>
      <c r="Y2695" s="3">
        <f>IF(U2695&gt;'Power Curve'!$C$37,0,INDEX(Ci,$W2695,1)*POWER(1-X2695,3)+INDEX(Ci,$W2695,2)*3*X2695*POWER(1-X2695,2)+INDEX(Ci,$W2695,3)*3*POWER(X2695,2)*(1-X2695)+INDEX(Ci,$W2695,4)*POWER(X2695,3))</f>
        <v>949.82337647734528</v>
      </c>
      <c r="Z2695" s="3">
        <f t="shared" si="1104"/>
        <v>970.74825252284745</v>
      </c>
      <c r="AA2695" s="3">
        <f t="shared" si="1105"/>
        <v>761.26000404357956</v>
      </c>
      <c r="AB2695" s="3">
        <f t="shared" si="1114"/>
        <v>209.4882484792679</v>
      </c>
      <c r="AC2695" s="3">
        <f t="shared" si="1115"/>
        <v>209.4882484792679</v>
      </c>
      <c r="AE2695" s="34">
        <f t="shared" si="1106"/>
        <v>8</v>
      </c>
      <c r="AF2695" s="73" t="b">
        <f>COUNTIF('Power Curve'!$D$2:$D$31,AE2695)&gt;0</f>
        <v>1</v>
      </c>
      <c r="AG2695" s="73" t="b">
        <f t="shared" si="1107"/>
        <v>0</v>
      </c>
      <c r="AH2695" s="73" t="b">
        <f t="shared" si="1116"/>
        <v>1</v>
      </c>
      <c r="AI2695" s="34" t="str">
        <f t="shared" si="1108"/>
        <v>Outer</v>
      </c>
      <c r="AJ2695" s="35" t="str">
        <f t="shared" si="1117"/>
        <v>0.6-0.7</v>
      </c>
      <c r="AK2695" s="36" t="str">
        <f t="shared" si="1109"/>
        <v>4-5</v>
      </c>
      <c r="AL2695" s="36" t="str">
        <f t="shared" si="1110"/>
        <v>Mar</v>
      </c>
      <c r="AM2695" s="35" t="str">
        <f t="shared" si="1111"/>
        <v>285-295</v>
      </c>
      <c r="AN2695" s="36" t="str">
        <f t="shared" si="1112"/>
        <v>HWS-HTI</v>
      </c>
    </row>
    <row r="2696" spans="5:40" x14ac:dyDescent="0.3">
      <c r="E2696" s="12">
        <v>40994.1875</v>
      </c>
      <c r="F2696" s="16">
        <v>7.04</v>
      </c>
      <c r="G2696" s="16">
        <v>493.2999725341794</v>
      </c>
      <c r="H2696" s="29">
        <v>1.2017613942783596</v>
      </c>
      <c r="I2696" s="26">
        <v>291.2</v>
      </c>
      <c r="J2696" s="30">
        <v>0.17329545454545453</v>
      </c>
      <c r="K2696" s="31">
        <v>0.19848834952724981</v>
      </c>
      <c r="L2696" s="111">
        <f t="shared" si="1092"/>
        <v>0.4</v>
      </c>
      <c r="M2696" s="112">
        <f t="shared" si="1093"/>
        <v>0.17</v>
      </c>
      <c r="N2696" s="112" t="b">
        <f t="shared" si="1094"/>
        <v>1</v>
      </c>
      <c r="O2696" s="112" t="b">
        <f t="shared" si="1095"/>
        <v>1</v>
      </c>
      <c r="P2696" s="113">
        <f t="shared" si="1096"/>
        <v>4</v>
      </c>
      <c r="Q2696" s="113">
        <f t="shared" si="1097"/>
        <v>9</v>
      </c>
      <c r="R2696" s="114" t="str">
        <f t="shared" si="1113"/>
        <v>0.4-0.17</v>
      </c>
      <c r="S2696" s="127">
        <f t="shared" si="1098"/>
        <v>8.7124314714425499E-2</v>
      </c>
      <c r="T2696" s="112" t="b">
        <f t="shared" si="1099"/>
        <v>1</v>
      </c>
      <c r="U2696" s="22">
        <f t="shared" si="1100"/>
        <v>6.9951985472952662</v>
      </c>
      <c r="V2696" s="22">
        <f t="shared" si="1101"/>
        <v>0.43918046117571186</v>
      </c>
      <c r="W2696" s="81">
        <f t="shared" si="1102"/>
        <v>7</v>
      </c>
      <c r="X2696" s="22">
        <f t="shared" si="1103"/>
        <v>0.97974371273953198</v>
      </c>
      <c r="Y2696" s="3">
        <f>IF(U2696&gt;'Power Curve'!$C$37,0,INDEX(Ci,$W2696,1)*POWER(1-X2696,3)+INDEX(Ci,$W2696,2)*3*X2696*POWER(1-X2696,2)+INDEX(Ci,$W2696,3)*3*POWER(X2696,2)*(1-X2696)+INDEX(Ci,$W2696,4)*POWER(X2696,3))</f>
        <v>595.21031620644419</v>
      </c>
      <c r="Z2696" s="3">
        <f t="shared" si="1104"/>
        <v>647.06760711688707</v>
      </c>
      <c r="AA2696" s="3">
        <f t="shared" si="1105"/>
        <v>493.2999725341794</v>
      </c>
      <c r="AB2696" s="3">
        <f t="shared" si="1114"/>
        <v>153.76763458270767</v>
      </c>
      <c r="AC2696" s="3">
        <f t="shared" si="1115"/>
        <v>153.76763458270767</v>
      </c>
      <c r="AE2696" s="34">
        <f t="shared" si="1106"/>
        <v>7</v>
      </c>
      <c r="AF2696" s="73" t="b">
        <f>COUNTIF('Power Curve'!$D$2:$D$31,AE2696)&gt;0</f>
        <v>1</v>
      </c>
      <c r="AG2696" s="73" t="b">
        <f t="shared" si="1107"/>
        <v>0</v>
      </c>
      <c r="AH2696" s="73" t="b">
        <f t="shared" si="1116"/>
        <v>1</v>
      </c>
      <c r="AI2696" s="34" t="str">
        <f t="shared" si="1108"/>
        <v>Outer</v>
      </c>
      <c r="AJ2696" s="35" t="str">
        <f t="shared" si="1117"/>
        <v>0.4-0.5</v>
      </c>
      <c r="AK2696" s="36" t="str">
        <f t="shared" si="1109"/>
        <v>4-5</v>
      </c>
      <c r="AL2696" s="36" t="str">
        <f t="shared" si="1110"/>
        <v>Mar</v>
      </c>
      <c r="AM2696" s="35" t="str">
        <f t="shared" si="1111"/>
        <v>285-295</v>
      </c>
      <c r="AN2696" s="36" t="str">
        <f t="shared" si="1112"/>
        <v>LWS-HTI</v>
      </c>
    </row>
    <row r="2697" spans="5:40" x14ac:dyDescent="0.3">
      <c r="E2697" s="12">
        <v>40994.194444444445</v>
      </c>
      <c r="F2697" s="16">
        <v>5.51</v>
      </c>
      <c r="G2697" s="16">
        <v>237.87999725341808</v>
      </c>
      <c r="H2697" s="29">
        <v>1.2021556294608573</v>
      </c>
      <c r="I2697" s="26">
        <v>280.5</v>
      </c>
      <c r="J2697" s="30">
        <v>0.1397459165154265</v>
      </c>
      <c r="K2697" s="31">
        <v>0.20457093021943276</v>
      </c>
      <c r="L2697" s="111">
        <f t="shared" si="1092"/>
        <v>0.2</v>
      </c>
      <c r="M2697" s="112">
        <f t="shared" si="1093"/>
        <v>0.14000000000000001</v>
      </c>
      <c r="N2697" s="112" t="b">
        <f t="shared" si="1094"/>
        <v>1</v>
      </c>
      <c r="O2697" s="112" t="b">
        <f t="shared" si="1095"/>
        <v>1</v>
      </c>
      <c r="P2697" s="113">
        <f t="shared" si="1096"/>
        <v>2</v>
      </c>
      <c r="Q2697" s="113">
        <f t="shared" si="1097"/>
        <v>12</v>
      </c>
      <c r="R2697" s="114" t="str">
        <f t="shared" si="1113"/>
        <v>0.2-0.14</v>
      </c>
      <c r="S2697" s="127">
        <f t="shared" si="1098"/>
        <v>3.995737517900385E-2</v>
      </c>
      <c r="T2697" s="112" t="b">
        <f t="shared" si="1099"/>
        <v>1</v>
      </c>
      <c r="U2697" s="22">
        <f t="shared" si="1100"/>
        <v>5.4755338413475512</v>
      </c>
      <c r="V2697" s="22">
        <f t="shared" si="1101"/>
        <v>0.20431138211117039</v>
      </c>
      <c r="W2697" s="81">
        <f t="shared" si="1102"/>
        <v>6</v>
      </c>
      <c r="X2697" s="22">
        <f t="shared" si="1103"/>
        <v>0.44595628742314486</v>
      </c>
      <c r="Y2697" s="3">
        <f>IF(U2697&gt;'Power Curve'!$C$37,0,INDEX(Ci,$W2697,1)*POWER(1-X2697,3)+INDEX(Ci,$W2697,2)*3*X2697*POWER(1-X2697,2)+INDEX(Ci,$W2697,3)*3*POWER(X2697,2)*(1-X2697)+INDEX(Ci,$W2697,4)*POWER(X2697,3))</f>
        <v>277.99161739729703</v>
      </c>
      <c r="Z2697" s="3">
        <f t="shared" si="1104"/>
        <v>289.09943275025893</v>
      </c>
      <c r="AA2697" s="3">
        <f t="shared" si="1105"/>
        <v>237.87999725341808</v>
      </c>
      <c r="AB2697" s="3">
        <f t="shared" si="1114"/>
        <v>51.219435496840845</v>
      </c>
      <c r="AC2697" s="3">
        <f t="shared" si="1115"/>
        <v>51.219435496840845</v>
      </c>
      <c r="AE2697" s="34">
        <f t="shared" si="1106"/>
        <v>5</v>
      </c>
      <c r="AF2697" s="73" t="b">
        <f>COUNTIF('Power Curve'!$D$2:$D$31,AE2697)&gt;0</f>
        <v>1</v>
      </c>
      <c r="AG2697" s="73" t="b">
        <f t="shared" si="1107"/>
        <v>0</v>
      </c>
      <c r="AH2697" s="73" t="b">
        <f t="shared" si="1116"/>
        <v>1</v>
      </c>
      <c r="AI2697" s="34" t="str">
        <f t="shared" si="1108"/>
        <v>Inner</v>
      </c>
      <c r="AJ2697" s="35" t="str">
        <f t="shared" si="1117"/>
        <v>0.2-0.3</v>
      </c>
      <c r="AK2697" s="36" t="str">
        <f t="shared" si="1109"/>
        <v>4-5</v>
      </c>
      <c r="AL2697" s="36" t="str">
        <f t="shared" si="1110"/>
        <v>Mar</v>
      </c>
      <c r="AM2697" s="35" t="str">
        <f t="shared" si="1111"/>
        <v>275-285</v>
      </c>
      <c r="AN2697" s="36" t="str">
        <f t="shared" si="1112"/>
        <v>Inner-TI</v>
      </c>
    </row>
    <row r="2698" spans="5:40" x14ac:dyDescent="0.3">
      <c r="E2698" s="12">
        <v>40994.201388888891</v>
      </c>
      <c r="F2698" s="16">
        <v>5.99</v>
      </c>
      <c r="G2698" s="16">
        <v>394.42998886108398</v>
      </c>
      <c r="H2698" s="29">
        <v>1.2020679992911689</v>
      </c>
      <c r="I2698" s="26">
        <v>279.7</v>
      </c>
      <c r="J2698" s="30">
        <v>0.21368948247078465</v>
      </c>
      <c r="K2698" s="31">
        <v>0.23060290248690773</v>
      </c>
      <c r="L2698" s="111">
        <f t="shared" si="1092"/>
        <v>0.30000000000000004</v>
      </c>
      <c r="M2698" s="112">
        <f t="shared" si="1093"/>
        <v>0.21000000000000002</v>
      </c>
      <c r="N2698" s="112" t="b">
        <f t="shared" si="1094"/>
        <v>1</v>
      </c>
      <c r="O2698" s="112" t="b">
        <f t="shared" si="1095"/>
        <v>1</v>
      </c>
      <c r="P2698" s="113">
        <f t="shared" si="1096"/>
        <v>3.0000000000000004</v>
      </c>
      <c r="Q2698" s="113">
        <f t="shared" si="1097"/>
        <v>5</v>
      </c>
      <c r="R2698" s="114" t="str">
        <f t="shared" si="1113"/>
        <v>0.3-0.21</v>
      </c>
      <c r="S2698" s="127">
        <f t="shared" si="1098"/>
        <v>0</v>
      </c>
      <c r="T2698" s="112" t="b">
        <f t="shared" si="1099"/>
        <v>0</v>
      </c>
      <c r="U2698" s="22">
        <f t="shared" si="1100"/>
        <v>5.9523867062553597</v>
      </c>
      <c r="V2698" s="22">
        <f t="shared" si="1101"/>
        <v>0.27801052955589534</v>
      </c>
      <c r="W2698" s="81">
        <f t="shared" si="1102"/>
        <v>6</v>
      </c>
      <c r="X2698" s="22">
        <f t="shared" si="1103"/>
        <v>0.92124400336014078</v>
      </c>
      <c r="Y2698" s="3">
        <f>IF(U2698&gt;'Power Curve'!$C$37,0,INDEX(Ci,$W2698,1)*POWER(1-X2698,3)+INDEX(Ci,$W2698,2)*3*X2698*POWER(1-X2698,2)+INDEX(Ci,$W2698,3)*3*POWER(X2698,2)*(1-X2698)+INDEX(Ci,$W2698,4)*POWER(X2698,3))</f>
        <v>354.51165114212733</v>
      </c>
      <c r="Z2698" s="3">
        <f t="shared" si="1104"/>
        <v>354.51165114212733</v>
      </c>
      <c r="AA2698" s="3">
        <f t="shared" si="1105"/>
        <v>394.42998886108398</v>
      </c>
      <c r="AB2698" s="3">
        <f t="shared" si="1114"/>
        <v>-39.91833771895665</v>
      </c>
      <c r="AC2698" s="3">
        <f t="shared" si="1115"/>
        <v>39.91833771895665</v>
      </c>
      <c r="AE2698" s="34">
        <f t="shared" si="1106"/>
        <v>6</v>
      </c>
      <c r="AF2698" s="73" t="b">
        <f>COUNTIF('Power Curve'!$D$2:$D$31,AE2698)&gt;0</f>
        <v>1</v>
      </c>
      <c r="AG2698" s="73" t="b">
        <f t="shared" si="1107"/>
        <v>0</v>
      </c>
      <c r="AH2698" s="73" t="b">
        <f t="shared" si="1116"/>
        <v>1</v>
      </c>
      <c r="AI2698" s="34" t="str">
        <f t="shared" si="1108"/>
        <v>Outer</v>
      </c>
      <c r="AJ2698" s="35" t="str">
        <f t="shared" si="1117"/>
        <v>0.2-0.3</v>
      </c>
      <c r="AK2698" s="36" t="str">
        <f t="shared" si="1109"/>
        <v>4-5</v>
      </c>
      <c r="AL2698" s="36" t="str">
        <f t="shared" si="1110"/>
        <v>Mar</v>
      </c>
      <c r="AM2698" s="35" t="str">
        <f t="shared" si="1111"/>
        <v>275-285</v>
      </c>
      <c r="AN2698" s="36" t="str">
        <f t="shared" si="1112"/>
        <v>LWS-HTI</v>
      </c>
    </row>
    <row r="2699" spans="5:40" x14ac:dyDescent="0.3">
      <c r="E2699" s="12">
        <v>40994.208333333336</v>
      </c>
      <c r="F2699" s="16">
        <v>6.76</v>
      </c>
      <c r="G2699" s="16">
        <v>456.66000747680687</v>
      </c>
      <c r="H2699" s="29">
        <v>1.2018819950330002</v>
      </c>
      <c r="I2699" s="26">
        <v>281.2</v>
      </c>
      <c r="J2699" s="30">
        <v>0.21153846153846154</v>
      </c>
      <c r="K2699" s="31">
        <v>0.21824212393257728</v>
      </c>
      <c r="L2699" s="111">
        <f t="shared" si="1092"/>
        <v>0.4</v>
      </c>
      <c r="M2699" s="112">
        <f t="shared" si="1093"/>
        <v>0.21000000000000002</v>
      </c>
      <c r="N2699" s="112" t="b">
        <f t="shared" si="1094"/>
        <v>1</v>
      </c>
      <c r="O2699" s="112" t="b">
        <f t="shared" si="1095"/>
        <v>1</v>
      </c>
      <c r="P2699" s="113">
        <f t="shared" si="1096"/>
        <v>4</v>
      </c>
      <c r="Q2699" s="113">
        <f t="shared" si="1097"/>
        <v>5</v>
      </c>
      <c r="R2699" s="114" t="str">
        <f t="shared" si="1113"/>
        <v>0.4-0.21</v>
      </c>
      <c r="S2699" s="127">
        <f t="shared" si="1098"/>
        <v>0.12579562064343378</v>
      </c>
      <c r="T2699" s="112" t="b">
        <f t="shared" si="1099"/>
        <v>1</v>
      </c>
      <c r="U2699" s="22">
        <f t="shared" si="1100"/>
        <v>6.7172051061845428</v>
      </c>
      <c r="V2699" s="22">
        <f t="shared" si="1101"/>
        <v>0.39621567871803143</v>
      </c>
      <c r="W2699" s="81">
        <f t="shared" si="1102"/>
        <v>7</v>
      </c>
      <c r="X2699" s="22">
        <f t="shared" si="1103"/>
        <v>0.69715052310066106</v>
      </c>
      <c r="Y2699" s="3">
        <f>IF(U2699&gt;'Power Curve'!$C$37,0,INDEX(Ci,$W2699,1)*POWER(1-X2699,3)+INDEX(Ci,$W2699,2)*3*X2699*POWER(1-X2699,2)+INDEX(Ci,$W2699,3)*3*POWER(X2699,2)*(1-X2699)+INDEX(Ci,$W2699,4)*POWER(X2699,3))</f>
        <v>524.24739301178727</v>
      </c>
      <c r="Z2699" s="3">
        <f t="shared" si="1104"/>
        <v>590.19541918640721</v>
      </c>
      <c r="AA2699" s="3">
        <f t="shared" si="1105"/>
        <v>456.66000747680687</v>
      </c>
      <c r="AB2699" s="3">
        <f t="shared" si="1114"/>
        <v>133.53541170960034</v>
      </c>
      <c r="AC2699" s="3">
        <f t="shared" si="1115"/>
        <v>133.53541170960034</v>
      </c>
      <c r="AE2699" s="34">
        <f t="shared" si="1106"/>
        <v>7</v>
      </c>
      <c r="AF2699" s="73" t="b">
        <f>COUNTIF('Power Curve'!$D$2:$D$31,AE2699)&gt;0</f>
        <v>1</v>
      </c>
      <c r="AG2699" s="73" t="b">
        <f t="shared" si="1107"/>
        <v>0</v>
      </c>
      <c r="AH2699" s="73" t="b">
        <f t="shared" si="1116"/>
        <v>1</v>
      </c>
      <c r="AI2699" s="34" t="str">
        <f t="shared" si="1108"/>
        <v>Outer</v>
      </c>
      <c r="AJ2699" s="35" t="str">
        <f t="shared" si="1117"/>
        <v>0.3-0.4</v>
      </c>
      <c r="AK2699" s="36" t="str">
        <f t="shared" si="1109"/>
        <v>5-6</v>
      </c>
      <c r="AL2699" s="36" t="str">
        <f t="shared" si="1110"/>
        <v>Mar</v>
      </c>
      <c r="AM2699" s="35" t="str">
        <f t="shared" si="1111"/>
        <v>275-285</v>
      </c>
      <c r="AN2699" s="36" t="str">
        <f t="shared" si="1112"/>
        <v>LWS-HTI</v>
      </c>
    </row>
    <row r="2700" spans="5:40" x14ac:dyDescent="0.3">
      <c r="E2700" s="12">
        <v>40994.215277777781</v>
      </c>
      <c r="F2700" s="16">
        <v>5.66</v>
      </c>
      <c r="G2700" s="16">
        <v>336.94999313354469</v>
      </c>
      <c r="H2700" s="29">
        <v>1.2021010849951574</v>
      </c>
      <c r="I2700" s="26">
        <v>287.5</v>
      </c>
      <c r="J2700" s="30">
        <v>0.1519434628975265</v>
      </c>
      <c r="K2700" s="31">
        <v>0.17587835101161758</v>
      </c>
      <c r="L2700" s="111">
        <f t="shared" si="1092"/>
        <v>0.2</v>
      </c>
      <c r="M2700" s="112">
        <f t="shared" si="1093"/>
        <v>0.15000000000000002</v>
      </c>
      <c r="N2700" s="112" t="b">
        <f t="shared" si="1094"/>
        <v>1</v>
      </c>
      <c r="O2700" s="112" t="b">
        <f t="shared" si="1095"/>
        <v>1</v>
      </c>
      <c r="P2700" s="113">
        <f t="shared" si="1096"/>
        <v>2</v>
      </c>
      <c r="Q2700" s="113">
        <f t="shared" si="1097"/>
        <v>10.999999999999998</v>
      </c>
      <c r="R2700" s="114" t="str">
        <f t="shared" si="1113"/>
        <v>0.2-0.15</v>
      </c>
      <c r="S2700" s="127">
        <f t="shared" si="1098"/>
        <v>6.8623495782788868E-2</v>
      </c>
      <c r="T2700" s="112" t="b">
        <f t="shared" si="1099"/>
        <v>1</v>
      </c>
      <c r="U2700" s="22">
        <f t="shared" si="1100"/>
        <v>5.6245104930903533</v>
      </c>
      <c r="V2700" s="22">
        <f t="shared" si="1101"/>
        <v>0.22733620387613329</v>
      </c>
      <c r="W2700" s="81">
        <f t="shared" si="1102"/>
        <v>6</v>
      </c>
      <c r="X2700" s="22">
        <f t="shared" si="1103"/>
        <v>0.59444396097097396</v>
      </c>
      <c r="Y2700" s="3">
        <f>IF(U2700&gt;'Power Curve'!$C$37,0,INDEX(Ci,$W2700,1)*POWER(1-X2700,3)+INDEX(Ci,$W2700,2)*3*X2700*POWER(1-X2700,2)+INDEX(Ci,$W2700,3)*3*POWER(X2700,2)*(1-X2700)+INDEX(Ci,$W2700,4)*POWER(X2700,3))</f>
        <v>300.42488260149236</v>
      </c>
      <c r="Z2700" s="3">
        <f t="shared" si="1104"/>
        <v>321.04108826574071</v>
      </c>
      <c r="AA2700" s="3">
        <f t="shared" si="1105"/>
        <v>336.94999313354469</v>
      </c>
      <c r="AB2700" s="3">
        <f t="shared" si="1114"/>
        <v>-15.908904867803983</v>
      </c>
      <c r="AC2700" s="3">
        <f t="shared" si="1115"/>
        <v>15.908904867803983</v>
      </c>
      <c r="AE2700" s="34">
        <f t="shared" si="1106"/>
        <v>6</v>
      </c>
      <c r="AF2700" s="73" t="b">
        <f>COUNTIF('Power Curve'!$D$2:$D$31,AE2700)&gt;0</f>
        <v>1</v>
      </c>
      <c r="AG2700" s="73" t="b">
        <f t="shared" si="1107"/>
        <v>0</v>
      </c>
      <c r="AH2700" s="73" t="b">
        <f t="shared" si="1116"/>
        <v>1</v>
      </c>
      <c r="AI2700" s="34" t="str">
        <f t="shared" si="1108"/>
        <v>Outer</v>
      </c>
      <c r="AJ2700" s="35" t="str">
        <f t="shared" si="1117"/>
        <v>0.2-0.3</v>
      </c>
      <c r="AK2700" s="36" t="str">
        <f t="shared" si="1109"/>
        <v>5-6</v>
      </c>
      <c r="AL2700" s="36" t="str">
        <f t="shared" si="1110"/>
        <v>Mar</v>
      </c>
      <c r="AM2700" s="35" t="str">
        <f t="shared" si="1111"/>
        <v>285-295</v>
      </c>
      <c r="AN2700" s="36" t="str">
        <f t="shared" si="1112"/>
        <v>LWS-HTI</v>
      </c>
    </row>
    <row r="2701" spans="5:40" x14ac:dyDescent="0.3">
      <c r="E2701" s="12">
        <v>40994.222222222219</v>
      </c>
      <c r="F2701" s="16">
        <v>6.17</v>
      </c>
      <c r="G2701" s="16">
        <v>202.4999961853031</v>
      </c>
      <c r="H2701" s="29">
        <v>1.2018273887198201</v>
      </c>
      <c r="I2701" s="26">
        <v>281.2</v>
      </c>
      <c r="J2701" s="30">
        <v>0.15721231766612642</v>
      </c>
      <c r="K2701" s="31">
        <v>0.26179420043426588</v>
      </c>
      <c r="L2701" s="111">
        <f t="shared" si="1092"/>
        <v>0.30000000000000004</v>
      </c>
      <c r="M2701" s="112">
        <f t="shared" si="1093"/>
        <v>0.16</v>
      </c>
      <c r="N2701" s="112" t="b">
        <f t="shared" si="1094"/>
        <v>1</v>
      </c>
      <c r="O2701" s="112" t="b">
        <f t="shared" si="1095"/>
        <v>1</v>
      </c>
      <c r="P2701" s="113">
        <f t="shared" si="1096"/>
        <v>3.0000000000000004</v>
      </c>
      <c r="Q2701" s="113">
        <f t="shared" si="1097"/>
        <v>10</v>
      </c>
      <c r="R2701" s="114" t="str">
        <f t="shared" si="1113"/>
        <v>0.3-0.16</v>
      </c>
      <c r="S2701" s="127">
        <f t="shared" si="1098"/>
        <v>6.0526841784019153E-2</v>
      </c>
      <c r="T2701" s="112" t="b">
        <f t="shared" si="1099"/>
        <v>1</v>
      </c>
      <c r="U2701" s="22">
        <f t="shared" si="1100"/>
        <v>6.1308473110223884</v>
      </c>
      <c r="V2701" s="22">
        <f t="shared" si="1101"/>
        <v>0.30559219130462534</v>
      </c>
      <c r="W2701" s="81">
        <f t="shared" si="1102"/>
        <v>7</v>
      </c>
      <c r="X2701" s="22">
        <f t="shared" si="1103"/>
        <v>0.101090706212783</v>
      </c>
      <c r="Y2701" s="3">
        <f>IF(U2701&gt;'Power Curve'!$C$37,0,INDEX(Ci,$W2701,1)*POWER(1-X2701,3)+INDEX(Ci,$W2701,2)*3*X2701*POWER(1-X2701,2)+INDEX(Ci,$W2701,3)*3*POWER(X2701,2)*(1-X2701)+INDEX(Ci,$W2701,4)*POWER(X2701,3))</f>
        <v>388.47546570097558</v>
      </c>
      <c r="Z2701" s="3">
        <f t="shared" si="1104"/>
        <v>411.98865875043174</v>
      </c>
      <c r="AA2701" s="3">
        <f t="shared" si="1105"/>
        <v>202.4999961853031</v>
      </c>
      <c r="AB2701" s="3">
        <f t="shared" si="1114"/>
        <v>209.48866256512864</v>
      </c>
      <c r="AC2701" s="3">
        <f t="shared" si="1115"/>
        <v>209.48866256512864</v>
      </c>
      <c r="AE2701" s="34">
        <f t="shared" si="1106"/>
        <v>6</v>
      </c>
      <c r="AF2701" s="73" t="b">
        <f>COUNTIF('Power Curve'!$D$2:$D$31,AE2701)&gt;0</f>
        <v>1</v>
      </c>
      <c r="AG2701" s="73" t="b">
        <f t="shared" si="1107"/>
        <v>0</v>
      </c>
      <c r="AH2701" s="73" t="b">
        <f t="shared" si="1116"/>
        <v>1</v>
      </c>
      <c r="AI2701" s="34" t="str">
        <f t="shared" si="1108"/>
        <v>Outer</v>
      </c>
      <c r="AJ2701" s="35" t="str">
        <f t="shared" si="1117"/>
        <v>0.3-0.4</v>
      </c>
      <c r="AK2701" s="36" t="str">
        <f t="shared" si="1109"/>
        <v>5-6</v>
      </c>
      <c r="AL2701" s="36" t="str">
        <f t="shared" si="1110"/>
        <v>Mar</v>
      </c>
      <c r="AM2701" s="35" t="str">
        <f t="shared" si="1111"/>
        <v>275-285</v>
      </c>
      <c r="AN2701" s="36" t="str">
        <f t="shared" si="1112"/>
        <v>LWS-HTI</v>
      </c>
    </row>
    <row r="2702" spans="5:40" x14ac:dyDescent="0.3">
      <c r="E2702" s="12">
        <v>40994.229166666664</v>
      </c>
      <c r="F2702" s="16">
        <v>5.68</v>
      </c>
      <c r="G2702" s="16">
        <v>253.86999130249021</v>
      </c>
      <c r="H2702" s="29">
        <v>1.2013784615896537</v>
      </c>
      <c r="I2702" s="26">
        <v>275.5</v>
      </c>
      <c r="J2702" s="30">
        <v>0.12852112676056338</v>
      </c>
      <c r="K2702" s="31">
        <v>0.20818285753237278</v>
      </c>
      <c r="L2702" s="111">
        <f t="shared" si="1092"/>
        <v>0.2</v>
      </c>
      <c r="M2702" s="112">
        <f t="shared" si="1093"/>
        <v>0.13</v>
      </c>
      <c r="N2702" s="112" t="b">
        <f t="shared" si="1094"/>
        <v>1</v>
      </c>
      <c r="O2702" s="112" t="b">
        <f t="shared" si="1095"/>
        <v>1</v>
      </c>
      <c r="P2702" s="113">
        <f t="shared" si="1096"/>
        <v>2</v>
      </c>
      <c r="Q2702" s="113">
        <f t="shared" si="1097"/>
        <v>13</v>
      </c>
      <c r="R2702" s="114" t="str">
        <f t="shared" si="1113"/>
        <v>0.2-0.13</v>
      </c>
      <c r="S2702" s="127">
        <f t="shared" si="1098"/>
        <v>1.302763973689296E-2</v>
      </c>
      <c r="T2702" s="112" t="b">
        <f t="shared" si="1099"/>
        <v>1</v>
      </c>
      <c r="U2702" s="22">
        <f t="shared" si="1100"/>
        <v>5.6432538518420259</v>
      </c>
      <c r="V2702" s="22">
        <f t="shared" si="1101"/>
        <v>0.23023305039191536</v>
      </c>
      <c r="W2702" s="81">
        <f t="shared" si="1102"/>
        <v>6</v>
      </c>
      <c r="X2702" s="22">
        <f t="shared" si="1103"/>
        <v>0.61312579938625211</v>
      </c>
      <c r="Y2702" s="3">
        <f>IF(U2702&gt;'Power Curve'!$C$37,0,INDEX(Ci,$W2702,1)*POWER(1-X2702,3)+INDEX(Ci,$W2702,2)*3*X2702*POWER(1-X2702,2)+INDEX(Ci,$W2702,3)*3*POWER(X2702,2)*(1-X2702)+INDEX(Ci,$W2702,4)*POWER(X2702,3))</f>
        <v>303.3136932070654</v>
      </c>
      <c r="Z2702" s="3">
        <f t="shared" si="1104"/>
        <v>307.2651547294335</v>
      </c>
      <c r="AA2702" s="3">
        <f t="shared" si="1105"/>
        <v>253.86999130249021</v>
      </c>
      <c r="AB2702" s="3">
        <f t="shared" si="1114"/>
        <v>53.395163426943299</v>
      </c>
      <c r="AC2702" s="3">
        <f t="shared" si="1115"/>
        <v>53.395163426943299</v>
      </c>
      <c r="AE2702" s="34">
        <f t="shared" si="1106"/>
        <v>6</v>
      </c>
      <c r="AF2702" s="73" t="b">
        <f>COUNTIF('Power Curve'!$D$2:$D$31,AE2702)&gt;0</f>
        <v>1</v>
      </c>
      <c r="AG2702" s="73" t="b">
        <f t="shared" si="1107"/>
        <v>0</v>
      </c>
      <c r="AH2702" s="73" t="b">
        <f t="shared" si="1116"/>
        <v>1</v>
      </c>
      <c r="AI2702" s="34" t="str">
        <f t="shared" si="1108"/>
        <v>Inner</v>
      </c>
      <c r="AJ2702" s="35" t="str">
        <f t="shared" si="1117"/>
        <v>0.2-0.3</v>
      </c>
      <c r="AK2702" s="36" t="str">
        <f t="shared" si="1109"/>
        <v>5-6</v>
      </c>
      <c r="AL2702" s="36" t="str">
        <f t="shared" si="1110"/>
        <v>Mar</v>
      </c>
      <c r="AM2702" s="35" t="str">
        <f t="shared" si="1111"/>
        <v>275-285</v>
      </c>
      <c r="AN2702" s="36" t="str">
        <f t="shared" si="1112"/>
        <v>Inner-TI</v>
      </c>
    </row>
    <row r="2703" spans="5:40" x14ac:dyDescent="0.3">
      <c r="E2703" s="12">
        <v>40994.236111111109</v>
      </c>
      <c r="F2703" s="16">
        <v>5.18</v>
      </c>
      <c r="G2703" s="16">
        <v>246.4499893188478</v>
      </c>
      <c r="H2703" s="29">
        <v>1.2010719649232775</v>
      </c>
      <c r="I2703" s="26">
        <v>267.39999999999998</v>
      </c>
      <c r="J2703" s="30">
        <v>0.22200772200772201</v>
      </c>
      <c r="K2703" s="31">
        <v>0.20306865712253425</v>
      </c>
      <c r="L2703" s="111">
        <f t="shared" si="1092"/>
        <v>0.2</v>
      </c>
      <c r="M2703" s="112">
        <f t="shared" si="1093"/>
        <v>0.22</v>
      </c>
      <c r="N2703" s="112" t="b">
        <f t="shared" si="1094"/>
        <v>1</v>
      </c>
      <c r="O2703" s="112" t="b">
        <f t="shared" si="1095"/>
        <v>1</v>
      </c>
      <c r="P2703" s="113">
        <f t="shared" si="1096"/>
        <v>2</v>
      </c>
      <c r="Q2703" s="113">
        <f t="shared" si="1097"/>
        <v>4</v>
      </c>
      <c r="R2703" s="114" t="str">
        <f t="shared" si="1113"/>
        <v>0.2-0.22</v>
      </c>
      <c r="S2703" s="127">
        <f t="shared" si="1098"/>
        <v>5.6598947953733374E-2</v>
      </c>
      <c r="T2703" s="112" t="b">
        <f t="shared" si="1099"/>
        <v>1</v>
      </c>
      <c r="U2703" s="22">
        <f t="shared" si="1100"/>
        <v>5.146050851954362</v>
      </c>
      <c r="V2703" s="22">
        <f t="shared" si="1101"/>
        <v>0.15338872398577144</v>
      </c>
      <c r="W2703" s="81">
        <f t="shared" si="1102"/>
        <v>6</v>
      </c>
      <c r="X2703" s="22">
        <f t="shared" si="1103"/>
        <v>0.11755474264253801</v>
      </c>
      <c r="Y2703" s="3">
        <f>IF(U2703&gt;'Power Curve'!$C$37,0,INDEX(Ci,$W2703,1)*POWER(1-X2703,3)+INDEX(Ci,$W2703,2)*3*X2703*POWER(1-X2703,2)+INDEX(Ci,$W2703,3)*3*POWER(X2703,2)*(1-X2703)+INDEX(Ci,$W2703,4)*POWER(X2703,3))</f>
        <v>229.41595728284074</v>
      </c>
      <c r="Z2703" s="3">
        <f t="shared" si="1104"/>
        <v>242.40065910884817</v>
      </c>
      <c r="AA2703" s="3">
        <f t="shared" si="1105"/>
        <v>246.4499893188478</v>
      </c>
      <c r="AB2703" s="3">
        <f t="shared" si="1114"/>
        <v>-4.0493302099996242</v>
      </c>
      <c r="AC2703" s="3">
        <f t="shared" si="1115"/>
        <v>4.0493302099996242</v>
      </c>
      <c r="AE2703" s="34">
        <f t="shared" si="1106"/>
        <v>5</v>
      </c>
      <c r="AF2703" s="73" t="b">
        <f>COUNTIF('Power Curve'!$D$2:$D$31,AE2703)&gt;0</f>
        <v>1</v>
      </c>
      <c r="AG2703" s="73" t="b">
        <f t="shared" si="1107"/>
        <v>0</v>
      </c>
      <c r="AH2703" s="73" t="b">
        <f t="shared" si="1116"/>
        <v>1</v>
      </c>
      <c r="AI2703" s="34" t="str">
        <f t="shared" si="1108"/>
        <v>Outer</v>
      </c>
      <c r="AJ2703" s="35" t="str">
        <f t="shared" si="1117"/>
        <v>0.1-0.2</v>
      </c>
      <c r="AK2703" s="36" t="str">
        <f t="shared" si="1109"/>
        <v>5-6</v>
      </c>
      <c r="AL2703" s="36" t="str">
        <f t="shared" si="1110"/>
        <v>Mar</v>
      </c>
      <c r="AM2703" s="35" t="str">
        <f t="shared" si="1111"/>
        <v>265-275</v>
      </c>
      <c r="AN2703" s="36" t="str">
        <f t="shared" si="1112"/>
        <v>LWS-HTI</v>
      </c>
    </row>
    <row r="2704" spans="5:40" x14ac:dyDescent="0.3">
      <c r="E2704" s="12">
        <v>40994.597222222219</v>
      </c>
      <c r="F2704" s="16">
        <v>15.34</v>
      </c>
      <c r="G2704" s="16">
        <v>1585.9600524902371</v>
      </c>
      <c r="H2704" s="29">
        <v>1.1780254862905775</v>
      </c>
      <c r="I2704" s="26">
        <v>299.39999999999998</v>
      </c>
      <c r="J2704" s="30">
        <v>0.22359843546284225</v>
      </c>
      <c r="K2704" s="31">
        <v>8.8555967327215462E-2</v>
      </c>
      <c r="L2704" s="111">
        <f t="shared" si="1092"/>
        <v>1.7000000000000002</v>
      </c>
      <c r="M2704" s="112">
        <f t="shared" si="1093"/>
        <v>0.22</v>
      </c>
      <c r="N2704" s="112" t="b">
        <f t="shared" si="1094"/>
        <v>1</v>
      </c>
      <c r="O2704" s="112" t="b">
        <f t="shared" si="1095"/>
        <v>1</v>
      </c>
      <c r="P2704" s="113">
        <f t="shared" si="1096"/>
        <v>17</v>
      </c>
      <c r="Q2704" s="113">
        <f t="shared" si="1097"/>
        <v>4</v>
      </c>
      <c r="R2704" s="114" t="str">
        <f t="shared" si="1113"/>
        <v>1.7-0.22</v>
      </c>
      <c r="S2704" s="127">
        <f t="shared" si="1098"/>
        <v>0</v>
      </c>
      <c r="T2704" s="112" t="b">
        <f t="shared" si="1099"/>
        <v>0</v>
      </c>
      <c r="U2704" s="22">
        <f t="shared" si="1100"/>
        <v>15.141360238747906</v>
      </c>
      <c r="V2704" s="22">
        <f t="shared" si="1101"/>
        <v>1.6981960103913136</v>
      </c>
      <c r="W2704" s="81">
        <f t="shared" si="1102"/>
        <v>16</v>
      </c>
      <c r="X2704" s="22">
        <f t="shared" si="1103"/>
        <v>0.14131309146449117</v>
      </c>
      <c r="Y2704" s="3">
        <f>IF(U2704&gt;'Power Curve'!$C$37,0,INDEX(Ci,$W2704,1)*POWER(1-X2704,3)+INDEX(Ci,$W2704,2)*3*X2704*POWER(1-X2704,2)+INDEX(Ci,$W2704,3)*3*POWER(X2704,2)*(1-X2704)+INDEX(Ci,$W2704,4)*POWER(X2704,3))</f>
        <v>1979.560720060211</v>
      </c>
      <c r="Z2704" s="3">
        <f t="shared" si="1104"/>
        <v>1979.560720060211</v>
      </c>
      <c r="AA2704" s="3">
        <f t="shared" si="1105"/>
        <v>1585.9600524902371</v>
      </c>
      <c r="AB2704" s="3">
        <f t="shared" si="1114"/>
        <v>393.60066756997389</v>
      </c>
      <c r="AC2704" s="3">
        <f t="shared" si="1115"/>
        <v>393.60066756997389</v>
      </c>
      <c r="AE2704" s="34">
        <f t="shared" si="1106"/>
        <v>15</v>
      </c>
      <c r="AF2704" s="73" t="b">
        <f>COUNTIF('Power Curve'!$D$2:$D$31,AE2704)&gt;0</f>
        <v>1</v>
      </c>
      <c r="AG2704" s="73" t="b">
        <f t="shared" si="1107"/>
        <v>0</v>
      </c>
      <c r="AH2704" s="73" t="b">
        <f t="shared" si="1116"/>
        <v>1</v>
      </c>
      <c r="AI2704" s="34" t="str">
        <f t="shared" si="1108"/>
        <v>Outer</v>
      </c>
      <c r="AJ2704" s="35" t="str">
        <f t="shared" si="1117"/>
        <v>1.6-1.7</v>
      </c>
      <c r="AK2704" s="36" t="str">
        <f t="shared" si="1109"/>
        <v>14-15</v>
      </c>
      <c r="AL2704" s="36" t="str">
        <f t="shared" si="1110"/>
        <v>Mar</v>
      </c>
      <c r="AM2704" s="35" t="str">
        <f t="shared" si="1111"/>
        <v>295-305</v>
      </c>
      <c r="AN2704" s="36" t="str">
        <f t="shared" si="1112"/>
        <v>HWS-HTI</v>
      </c>
    </row>
    <row r="2705" spans="5:40" x14ac:dyDescent="0.3">
      <c r="E2705" s="12">
        <v>40994.604166666664</v>
      </c>
      <c r="F2705" s="16">
        <v>16.59</v>
      </c>
      <c r="G2705" s="16">
        <v>1983.9499969482449</v>
      </c>
      <c r="H2705" s="29">
        <v>1.178077055069549</v>
      </c>
      <c r="I2705" s="26">
        <v>296.3</v>
      </c>
      <c r="J2705" s="30">
        <v>0.18444846292947559</v>
      </c>
      <c r="K2705" s="31">
        <v>0.11908255756630418</v>
      </c>
      <c r="L2705" s="111">
        <f t="shared" si="1092"/>
        <v>1.9000000000000001</v>
      </c>
      <c r="M2705" s="112">
        <f t="shared" si="1093"/>
        <v>0.18000000000000002</v>
      </c>
      <c r="N2705" s="112" t="b">
        <f t="shared" si="1094"/>
        <v>1</v>
      </c>
      <c r="O2705" s="112" t="b">
        <f t="shared" si="1095"/>
        <v>1</v>
      </c>
      <c r="P2705" s="113">
        <f t="shared" si="1096"/>
        <v>19</v>
      </c>
      <c r="Q2705" s="113">
        <f t="shared" si="1097"/>
        <v>8</v>
      </c>
      <c r="R2705" s="114" t="str">
        <f t="shared" si="1113"/>
        <v>1.9-0.18</v>
      </c>
      <c r="S2705" s="127">
        <f t="shared" si="1098"/>
        <v>0</v>
      </c>
      <c r="T2705" s="112" t="b">
        <f t="shared" si="1099"/>
        <v>0</v>
      </c>
      <c r="U2705" s="22">
        <f t="shared" si="1100"/>
        <v>16.375412758421145</v>
      </c>
      <c r="V2705" s="22">
        <f t="shared" si="1101"/>
        <v>1.8889228053734848</v>
      </c>
      <c r="W2705" s="81">
        <f t="shared" si="1102"/>
        <v>17</v>
      </c>
      <c r="X2705" s="22">
        <f t="shared" si="1103"/>
        <v>0.38170280647343791</v>
      </c>
      <c r="Y2705" s="3">
        <f>IF(U2705&gt;'Power Curve'!$C$37,0,INDEX(Ci,$W2705,1)*POWER(1-X2705,3)+INDEX(Ci,$W2705,2)*3*X2705*POWER(1-X2705,2)+INDEX(Ci,$W2705,3)*3*POWER(X2705,2)*(1-X2705)+INDEX(Ci,$W2705,4)*POWER(X2705,3))</f>
        <v>1983.7452830907787</v>
      </c>
      <c r="Z2705" s="3">
        <f t="shared" si="1104"/>
        <v>1983.7452830907787</v>
      </c>
      <c r="AA2705" s="3">
        <f t="shared" si="1105"/>
        <v>1983.9499969482449</v>
      </c>
      <c r="AB2705" s="3">
        <f t="shared" si="1114"/>
        <v>-0.20471385746623127</v>
      </c>
      <c r="AC2705" s="3">
        <f t="shared" si="1115"/>
        <v>0.20471385746623127</v>
      </c>
      <c r="AE2705" s="34">
        <f t="shared" si="1106"/>
        <v>16</v>
      </c>
      <c r="AF2705" s="73" t="b">
        <f>COUNTIF('Power Curve'!$D$2:$D$31,AE2705)&gt;0</f>
        <v>1</v>
      </c>
      <c r="AG2705" s="73" t="b">
        <f t="shared" si="1107"/>
        <v>0</v>
      </c>
      <c r="AH2705" s="73" t="b">
        <f t="shared" si="1116"/>
        <v>1</v>
      </c>
      <c r="AI2705" s="34" t="str">
        <f t="shared" si="1108"/>
        <v>Outer</v>
      </c>
      <c r="AJ2705" s="35" t="str">
        <f t="shared" si="1117"/>
        <v>1.8-1.9</v>
      </c>
      <c r="AK2705" s="36" t="str">
        <f t="shared" si="1109"/>
        <v>14-15</v>
      </c>
      <c r="AL2705" s="36" t="str">
        <f t="shared" si="1110"/>
        <v>Mar</v>
      </c>
      <c r="AM2705" s="35" t="str">
        <f t="shared" si="1111"/>
        <v>295-305</v>
      </c>
      <c r="AN2705" s="36" t="str">
        <f t="shared" si="1112"/>
        <v>HWS-HTI</v>
      </c>
    </row>
    <row r="2706" spans="5:40" x14ac:dyDescent="0.3">
      <c r="E2706" s="12">
        <v>40994.638888888891</v>
      </c>
      <c r="F2706" s="16">
        <v>20.13</v>
      </c>
      <c r="G2706" s="16">
        <v>1974.5700225830051</v>
      </c>
      <c r="H2706" s="29">
        <v>1.1765749058717478</v>
      </c>
      <c r="I2706" s="26">
        <v>298.60000000000002</v>
      </c>
      <c r="J2706" s="30">
        <v>0.14157973174366617</v>
      </c>
      <c r="K2706" s="31">
        <v>0.14013042648946611</v>
      </c>
      <c r="L2706" s="111">
        <f t="shared" si="1092"/>
        <v>2.4000000000000004</v>
      </c>
      <c r="M2706" s="112">
        <f t="shared" si="1093"/>
        <v>0.14000000000000001</v>
      </c>
      <c r="N2706" s="112" t="b">
        <f t="shared" si="1094"/>
        <v>0</v>
      </c>
      <c r="O2706" s="112" t="b">
        <f t="shared" si="1095"/>
        <v>1</v>
      </c>
      <c r="P2706" s="113">
        <f t="shared" si="1096"/>
        <v>24</v>
      </c>
      <c r="Q2706" s="113">
        <f t="shared" si="1097"/>
        <v>12</v>
      </c>
      <c r="R2706" s="114" t="str">
        <f t="shared" si="1113"/>
        <v>2.4-0.14</v>
      </c>
      <c r="S2706" s="127">
        <f t="shared" si="1098"/>
        <v>0</v>
      </c>
      <c r="T2706" s="112" t="b">
        <f t="shared" si="1099"/>
        <v>0</v>
      </c>
      <c r="U2706" s="22">
        <f t="shared" si="1100"/>
        <v>19.861175049443712</v>
      </c>
      <c r="V2706" s="22">
        <f t="shared" si="1101"/>
        <v>2.4276586040836405</v>
      </c>
      <c r="W2706" s="81">
        <f t="shared" si="1102"/>
        <v>21</v>
      </c>
      <c r="X2706" s="22">
        <f t="shared" si="1103"/>
        <v>0.89855397510066226</v>
      </c>
      <c r="Y2706" s="3">
        <f>IF(U2706&gt;'Power Curve'!$C$37,0,INDEX(Ci,$W2706,1)*POWER(1-X2706,3)+INDEX(Ci,$W2706,2)*3*X2706*POWER(1-X2706,2)+INDEX(Ci,$W2706,3)*3*POWER(X2706,2)*(1-X2706)+INDEX(Ci,$W2706,4)*POWER(X2706,3))</f>
        <v>1983.061229925087</v>
      </c>
      <c r="Z2706" s="3">
        <f t="shared" si="1104"/>
        <v>1983.061229925087</v>
      </c>
      <c r="AA2706" s="3">
        <f t="shared" si="1105"/>
        <v>1974.5700225830051</v>
      </c>
      <c r="AB2706" s="3">
        <f t="shared" si="1114"/>
        <v>8.491207342081907</v>
      </c>
      <c r="AC2706" s="3">
        <f t="shared" si="1115"/>
        <v>8.491207342081907</v>
      </c>
      <c r="AE2706" s="34">
        <f t="shared" si="1106"/>
        <v>20</v>
      </c>
      <c r="AF2706" s="73" t="b">
        <f>COUNTIF('Power Curve'!$D$2:$D$31,AE2706)&gt;0</f>
        <v>1</v>
      </c>
      <c r="AG2706" s="73" t="b">
        <f t="shared" si="1107"/>
        <v>0</v>
      </c>
      <c r="AH2706" s="73" t="b">
        <f t="shared" si="1116"/>
        <v>1</v>
      </c>
      <c r="AI2706" s="34" t="str">
        <f t="shared" si="1108"/>
        <v>Outer</v>
      </c>
      <c r="AJ2706" s="35" t="str">
        <f t="shared" si="1117"/>
        <v>2.4-2.5</v>
      </c>
      <c r="AK2706" s="36" t="str">
        <f t="shared" si="1109"/>
        <v>15-16</v>
      </c>
      <c r="AL2706" s="36" t="str">
        <f t="shared" si="1110"/>
        <v>Mar</v>
      </c>
      <c r="AM2706" s="35" t="str">
        <f t="shared" si="1111"/>
        <v>295-305</v>
      </c>
      <c r="AN2706" s="36" t="str">
        <f t="shared" si="1112"/>
        <v>HWS-HTI</v>
      </c>
    </row>
    <row r="2707" spans="5:40" x14ac:dyDescent="0.3">
      <c r="E2707" s="12">
        <v>40994.715277777781</v>
      </c>
      <c r="F2707" s="16">
        <v>18.27</v>
      </c>
      <c r="G2707" s="16">
        <v>1988.0200347900391</v>
      </c>
      <c r="H2707" s="29">
        <v>1.1824837123929357</v>
      </c>
      <c r="I2707" s="26">
        <v>303.8</v>
      </c>
      <c r="J2707" s="30">
        <v>0.12588943623426382</v>
      </c>
      <c r="K2707" s="31">
        <v>0.13417055657946075</v>
      </c>
      <c r="L2707" s="111">
        <f t="shared" si="1092"/>
        <v>2.1</v>
      </c>
      <c r="M2707" s="112">
        <f t="shared" si="1093"/>
        <v>0.13</v>
      </c>
      <c r="N2707" s="112" t="b">
        <f t="shared" si="1094"/>
        <v>0</v>
      </c>
      <c r="O2707" s="112" t="b">
        <f t="shared" si="1095"/>
        <v>1</v>
      </c>
      <c r="P2707" s="113">
        <f t="shared" si="1096"/>
        <v>21</v>
      </c>
      <c r="Q2707" s="113">
        <f t="shared" si="1097"/>
        <v>13</v>
      </c>
      <c r="R2707" s="114" t="str">
        <f t="shared" si="1113"/>
        <v>2.1-0.13</v>
      </c>
      <c r="S2707" s="127">
        <f t="shared" si="1098"/>
        <v>0</v>
      </c>
      <c r="T2707" s="112" t="b">
        <f t="shared" si="1099"/>
        <v>0</v>
      </c>
      <c r="U2707" s="22">
        <f t="shared" si="1100"/>
        <v>18.056139730156051</v>
      </c>
      <c r="V2707" s="22">
        <f t="shared" si="1101"/>
        <v>2.1486845768124896</v>
      </c>
      <c r="W2707" s="81">
        <f t="shared" si="1102"/>
        <v>19</v>
      </c>
      <c r="X2707" s="22">
        <f t="shared" si="1103"/>
        <v>0.24394743403631858</v>
      </c>
      <c r="Y2707" s="3">
        <f>IF(U2707&gt;'Power Curve'!$C$37,0,INDEX(Ci,$W2707,1)*POWER(1-X2707,3)+INDEX(Ci,$W2707,2)*3*X2707*POWER(1-X2707,2)+INDEX(Ci,$W2707,3)*3*POWER(X2707,2)*(1-X2707)+INDEX(Ci,$W2707,4)*POWER(X2707,3))</f>
        <v>1981.3749050932311</v>
      </c>
      <c r="Z2707" s="3">
        <f t="shared" si="1104"/>
        <v>1981.3749050932311</v>
      </c>
      <c r="AA2707" s="3">
        <f t="shared" si="1105"/>
        <v>1988.0200347900391</v>
      </c>
      <c r="AB2707" s="3">
        <f t="shared" si="1114"/>
        <v>-6.6451296968079987</v>
      </c>
      <c r="AC2707" s="3">
        <f t="shared" si="1115"/>
        <v>6.6451296968079987</v>
      </c>
      <c r="AE2707" s="34">
        <f t="shared" si="1106"/>
        <v>18</v>
      </c>
      <c r="AF2707" s="73" t="b">
        <f>COUNTIF('Power Curve'!$D$2:$D$31,AE2707)&gt;0</f>
        <v>1</v>
      </c>
      <c r="AG2707" s="73" t="b">
        <f t="shared" si="1107"/>
        <v>0</v>
      </c>
      <c r="AH2707" s="73" t="b">
        <f t="shared" si="1116"/>
        <v>1</v>
      </c>
      <c r="AI2707" s="34" t="str">
        <f t="shared" si="1108"/>
        <v>Inner</v>
      </c>
      <c r="AJ2707" s="35" t="str">
        <f t="shared" si="1117"/>
        <v>2.1-2.2</v>
      </c>
      <c r="AK2707" s="36" t="str">
        <f t="shared" si="1109"/>
        <v>17-18</v>
      </c>
      <c r="AL2707" s="36" t="str">
        <f t="shared" si="1110"/>
        <v>Mar</v>
      </c>
      <c r="AM2707" s="35" t="str">
        <f t="shared" si="1111"/>
        <v>295-305</v>
      </c>
      <c r="AN2707" s="36" t="str">
        <f t="shared" si="1112"/>
        <v>Inner-TI</v>
      </c>
    </row>
    <row r="2708" spans="5:40" x14ac:dyDescent="0.3">
      <c r="E2708" s="12">
        <v>40994.722222222219</v>
      </c>
      <c r="F2708" s="16">
        <v>18.329999999999998</v>
      </c>
      <c r="G2708" s="16">
        <v>1988.209960937498</v>
      </c>
      <c r="H2708" s="29">
        <v>1.1830829372231781</v>
      </c>
      <c r="I2708" s="26">
        <v>302.3</v>
      </c>
      <c r="J2708" s="30">
        <v>0.11947626841243864</v>
      </c>
      <c r="K2708" s="31">
        <v>0.16207937184127247</v>
      </c>
      <c r="L2708" s="111">
        <f t="shared" si="1092"/>
        <v>2.2000000000000002</v>
      </c>
      <c r="M2708" s="112">
        <f t="shared" si="1093"/>
        <v>0.12</v>
      </c>
      <c r="N2708" s="112" t="b">
        <f t="shared" si="1094"/>
        <v>0</v>
      </c>
      <c r="O2708" s="112" t="b">
        <f t="shared" si="1095"/>
        <v>1</v>
      </c>
      <c r="P2708" s="113">
        <f t="shared" si="1096"/>
        <v>22</v>
      </c>
      <c r="Q2708" s="113">
        <f t="shared" si="1097"/>
        <v>14</v>
      </c>
      <c r="R2708" s="114" t="str">
        <f t="shared" si="1113"/>
        <v>2.2-0.12</v>
      </c>
      <c r="S2708" s="127">
        <f t="shared" si="1098"/>
        <v>0</v>
      </c>
      <c r="T2708" s="112" t="b">
        <f t="shared" si="1099"/>
        <v>0</v>
      </c>
      <c r="U2708" s="22">
        <f t="shared" si="1100"/>
        <v>18.118496886311299</v>
      </c>
      <c r="V2708" s="22">
        <f t="shared" si="1101"/>
        <v>2.1583220763095468</v>
      </c>
      <c r="W2708" s="81">
        <f t="shared" si="1102"/>
        <v>19</v>
      </c>
      <c r="X2708" s="22">
        <f t="shared" si="1103"/>
        <v>0.35273606193362755</v>
      </c>
      <c r="Y2708" s="3">
        <f>IF(U2708&gt;'Power Curve'!$C$37,0,INDEX(Ci,$W2708,1)*POWER(1-X2708,3)+INDEX(Ci,$W2708,2)*3*X2708*POWER(1-X2708,2)+INDEX(Ci,$W2708,3)*3*POWER(X2708,2)*(1-X2708)+INDEX(Ci,$W2708,4)*POWER(X2708,3))</f>
        <v>1982.6695198980415</v>
      </c>
      <c r="Z2708" s="3">
        <f t="shared" si="1104"/>
        <v>1982.6695198980415</v>
      </c>
      <c r="AA2708" s="3">
        <f t="shared" si="1105"/>
        <v>1988.209960937498</v>
      </c>
      <c r="AB2708" s="3">
        <f t="shared" si="1114"/>
        <v>-5.540441039456482</v>
      </c>
      <c r="AC2708" s="3">
        <f t="shared" si="1115"/>
        <v>5.540441039456482</v>
      </c>
      <c r="AE2708" s="34">
        <f t="shared" si="1106"/>
        <v>18</v>
      </c>
      <c r="AF2708" s="73" t="b">
        <f>COUNTIF('Power Curve'!$D$2:$D$31,AE2708)&gt;0</f>
        <v>1</v>
      </c>
      <c r="AG2708" s="73" t="b">
        <f t="shared" si="1107"/>
        <v>0</v>
      </c>
      <c r="AH2708" s="73" t="b">
        <f t="shared" si="1116"/>
        <v>1</v>
      </c>
      <c r="AI2708" s="34" t="str">
        <f t="shared" si="1108"/>
        <v>Inner</v>
      </c>
      <c r="AJ2708" s="35" t="str">
        <f t="shared" si="1117"/>
        <v>2.1-2.2</v>
      </c>
      <c r="AK2708" s="36" t="str">
        <f t="shared" si="1109"/>
        <v>17-18</v>
      </c>
      <c r="AL2708" s="36" t="str">
        <f t="shared" si="1110"/>
        <v>Mar</v>
      </c>
      <c r="AM2708" s="35" t="str">
        <f t="shared" si="1111"/>
        <v>295-305</v>
      </c>
      <c r="AN2708" s="36" t="str">
        <f t="shared" si="1112"/>
        <v>Inner-TI</v>
      </c>
    </row>
    <row r="2709" spans="5:40" x14ac:dyDescent="0.3">
      <c r="E2709" s="12">
        <v>40994.729166666664</v>
      </c>
      <c r="F2709" s="16">
        <v>15.3</v>
      </c>
      <c r="G2709" s="16">
        <v>1983.7000427246071</v>
      </c>
      <c r="H2709" s="29">
        <v>1.1848864204086158</v>
      </c>
      <c r="I2709" s="26">
        <v>303.7</v>
      </c>
      <c r="J2709" s="30">
        <v>0.13660130718954247</v>
      </c>
      <c r="K2709" s="31">
        <v>0.11983511148045257</v>
      </c>
      <c r="L2709" s="111">
        <f t="shared" si="1092"/>
        <v>1.7000000000000002</v>
      </c>
      <c r="M2709" s="112">
        <f t="shared" si="1093"/>
        <v>0.14000000000000001</v>
      </c>
      <c r="N2709" s="112" t="b">
        <f t="shared" si="1094"/>
        <v>1</v>
      </c>
      <c r="O2709" s="112" t="b">
        <f t="shared" si="1095"/>
        <v>1</v>
      </c>
      <c r="P2709" s="113">
        <f t="shared" si="1096"/>
        <v>17</v>
      </c>
      <c r="Q2709" s="113">
        <f t="shared" si="1097"/>
        <v>12</v>
      </c>
      <c r="R2709" s="114" t="str">
        <f t="shared" si="1113"/>
        <v>1.7-0.14</v>
      </c>
      <c r="S2709" s="127">
        <f t="shared" si="1098"/>
        <v>-9.4036246511131213E-4</v>
      </c>
      <c r="T2709" s="112" t="b">
        <f t="shared" si="1099"/>
        <v>1</v>
      </c>
      <c r="U2709" s="22">
        <f t="shared" si="1100"/>
        <v>15.131139735567116</v>
      </c>
      <c r="V2709" s="22">
        <f t="shared" si="1101"/>
        <v>1.6966163986781158</v>
      </c>
      <c r="W2709" s="81">
        <f t="shared" si="1102"/>
        <v>16</v>
      </c>
      <c r="X2709" s="22">
        <f t="shared" si="1103"/>
        <v>0.13106740351903653</v>
      </c>
      <c r="Y2709" s="3">
        <f>IF(U2709&gt;'Power Curve'!$C$37,0,INDEX(Ci,$W2709,1)*POWER(1-X2709,3)+INDEX(Ci,$W2709,2)*3*X2709*POWER(1-X2709,2)+INDEX(Ci,$W2709,3)*3*POWER(X2709,2)*(1-X2709)+INDEX(Ci,$W2709,4)*POWER(X2709,3))</f>
        <v>1979.5241465798892</v>
      </c>
      <c r="Z2709" s="3">
        <f t="shared" si="1104"/>
        <v>1977.662676373664</v>
      </c>
      <c r="AA2709" s="3">
        <f t="shared" si="1105"/>
        <v>1983.7000427246071</v>
      </c>
      <c r="AB2709" s="3">
        <f t="shared" si="1114"/>
        <v>-6.0373663509431026</v>
      </c>
      <c r="AC2709" s="3">
        <f t="shared" si="1115"/>
        <v>6.0373663509431026</v>
      </c>
      <c r="AE2709" s="34">
        <f t="shared" si="1106"/>
        <v>15</v>
      </c>
      <c r="AF2709" s="73" t="b">
        <f>COUNTIF('Power Curve'!$D$2:$D$31,AE2709)&gt;0</f>
        <v>1</v>
      </c>
      <c r="AG2709" s="73" t="b">
        <f t="shared" si="1107"/>
        <v>0</v>
      </c>
      <c r="AH2709" s="73" t="b">
        <f t="shared" si="1116"/>
        <v>1</v>
      </c>
      <c r="AI2709" s="34" t="str">
        <f t="shared" si="1108"/>
        <v>Inner</v>
      </c>
      <c r="AJ2709" s="35" t="str">
        <f t="shared" si="1117"/>
        <v>1.6-1.7</v>
      </c>
      <c r="AK2709" s="36" t="str">
        <f t="shared" si="1109"/>
        <v>17-18</v>
      </c>
      <c r="AL2709" s="36" t="str">
        <f t="shared" si="1110"/>
        <v>Mar</v>
      </c>
      <c r="AM2709" s="35" t="str">
        <f t="shared" si="1111"/>
        <v>295-305</v>
      </c>
      <c r="AN2709" s="36" t="str">
        <f t="shared" si="1112"/>
        <v>Inner-TI</v>
      </c>
    </row>
    <row r="2710" spans="5:40" x14ac:dyDescent="0.3">
      <c r="E2710" s="12">
        <v>40994.736111111109</v>
      </c>
      <c r="F2710" s="16">
        <v>15.36</v>
      </c>
      <c r="G2710" s="16">
        <v>1981.529968261721</v>
      </c>
      <c r="H2710" s="29">
        <v>1.1852728250707856</v>
      </c>
      <c r="I2710" s="26">
        <v>304.10000000000002</v>
      </c>
      <c r="J2710" s="30">
        <v>0.13541666666666669</v>
      </c>
      <c r="K2710" s="31">
        <v>0.13446481061785148</v>
      </c>
      <c r="L2710" s="111">
        <f t="shared" si="1092"/>
        <v>1.7000000000000002</v>
      </c>
      <c r="M2710" s="112">
        <f t="shared" si="1093"/>
        <v>0.14000000000000001</v>
      </c>
      <c r="N2710" s="112" t="b">
        <f t="shared" si="1094"/>
        <v>1</v>
      </c>
      <c r="O2710" s="112" t="b">
        <f t="shared" si="1095"/>
        <v>1</v>
      </c>
      <c r="P2710" s="113">
        <f t="shared" si="1096"/>
        <v>17</v>
      </c>
      <c r="Q2710" s="113">
        <f t="shared" si="1097"/>
        <v>12</v>
      </c>
      <c r="R2710" s="114" t="str">
        <f t="shared" si="1113"/>
        <v>1.7-0.14</v>
      </c>
      <c r="S2710" s="127">
        <f t="shared" si="1098"/>
        <v>-9.4036246511131213E-4</v>
      </c>
      <c r="T2710" s="112" t="b">
        <f t="shared" si="1099"/>
        <v>1</v>
      </c>
      <c r="U2710" s="22">
        <f t="shared" si="1100"/>
        <v>15.192128620305292</v>
      </c>
      <c r="V2710" s="22">
        <f t="shared" si="1101"/>
        <v>1.7060424274169328</v>
      </c>
      <c r="W2710" s="81">
        <f t="shared" si="1102"/>
        <v>16</v>
      </c>
      <c r="X2710" s="22">
        <f t="shared" si="1103"/>
        <v>0.19220657349093648</v>
      </c>
      <c r="Y2710" s="3">
        <f>IF(U2710&gt;'Power Curve'!$C$37,0,INDEX(Ci,$W2710,1)*POWER(1-X2710,3)+INDEX(Ci,$W2710,2)*3*X2710*POWER(1-X2710,2)+INDEX(Ci,$W2710,3)*3*POWER(X2710,2)*(1-X2710)+INDEX(Ci,$W2710,4)*POWER(X2710,3))</f>
        <v>1979.7414877708595</v>
      </c>
      <c r="Z2710" s="3">
        <f t="shared" si="1104"/>
        <v>1977.8798131851361</v>
      </c>
      <c r="AA2710" s="3">
        <f t="shared" si="1105"/>
        <v>1981.529968261721</v>
      </c>
      <c r="AB2710" s="3">
        <f t="shared" si="1114"/>
        <v>-3.6501550765849515</v>
      </c>
      <c r="AC2710" s="3">
        <f t="shared" si="1115"/>
        <v>3.6501550765849515</v>
      </c>
      <c r="AE2710" s="34">
        <f t="shared" si="1106"/>
        <v>15</v>
      </c>
      <c r="AF2710" s="73" t="b">
        <f>COUNTIF('Power Curve'!$D$2:$D$31,AE2710)&gt;0</f>
        <v>1</v>
      </c>
      <c r="AG2710" s="73" t="b">
        <f t="shared" si="1107"/>
        <v>0</v>
      </c>
      <c r="AH2710" s="73" t="b">
        <f t="shared" si="1116"/>
        <v>1</v>
      </c>
      <c r="AI2710" s="34" t="str">
        <f t="shared" si="1108"/>
        <v>Inner</v>
      </c>
      <c r="AJ2710" s="35" t="str">
        <f t="shared" si="1117"/>
        <v>1.7-1.8</v>
      </c>
      <c r="AK2710" s="36" t="str">
        <f t="shared" si="1109"/>
        <v>17-18</v>
      </c>
      <c r="AL2710" s="36" t="str">
        <f t="shared" si="1110"/>
        <v>Mar</v>
      </c>
      <c r="AM2710" s="35" t="str">
        <f t="shared" si="1111"/>
        <v>295-305</v>
      </c>
      <c r="AN2710" s="36" t="str">
        <f t="shared" si="1112"/>
        <v>Inner-TI</v>
      </c>
    </row>
    <row r="2711" spans="5:40" x14ac:dyDescent="0.3">
      <c r="E2711" s="12">
        <v>40994.743055555555</v>
      </c>
      <c r="F2711" s="16">
        <v>15.54</v>
      </c>
      <c r="G2711" s="16">
        <v>1986.7699890136769</v>
      </c>
      <c r="H2711" s="29">
        <v>1.1856165066060393</v>
      </c>
      <c r="I2711" s="26">
        <v>304.8</v>
      </c>
      <c r="J2711" s="30">
        <v>0.12612612612612614</v>
      </c>
      <c r="K2711" s="31">
        <v>0.15639093051577643</v>
      </c>
      <c r="L2711" s="111">
        <f t="shared" si="1092"/>
        <v>1.7000000000000002</v>
      </c>
      <c r="M2711" s="112">
        <f t="shared" si="1093"/>
        <v>0.13</v>
      </c>
      <c r="N2711" s="112" t="b">
        <f t="shared" si="1094"/>
        <v>1</v>
      </c>
      <c r="O2711" s="112" t="b">
        <f t="shared" si="1095"/>
        <v>1</v>
      </c>
      <c r="P2711" s="113">
        <f t="shared" si="1096"/>
        <v>17</v>
      </c>
      <c r="Q2711" s="113">
        <f t="shared" si="1097"/>
        <v>13</v>
      </c>
      <c r="R2711" s="114" t="str">
        <f t="shared" si="1113"/>
        <v>1.7-0.13</v>
      </c>
      <c r="S2711" s="127">
        <f t="shared" si="1098"/>
        <v>-4.0609135420812854E-3</v>
      </c>
      <c r="T2711" s="112" t="b">
        <f t="shared" si="1099"/>
        <v>1</v>
      </c>
      <c r="U2711" s="22">
        <f t="shared" si="1100"/>
        <v>15.37164681059453</v>
      </c>
      <c r="V2711" s="22">
        <f t="shared" si="1101"/>
        <v>1.7337875424173317</v>
      </c>
      <c r="W2711" s="81">
        <f t="shared" si="1102"/>
        <v>16</v>
      </c>
      <c r="X2711" s="22">
        <f t="shared" si="1103"/>
        <v>0.37216712197874041</v>
      </c>
      <c r="Y2711" s="3">
        <f>IF(U2711&gt;'Power Curve'!$C$37,0,INDEX(Ci,$W2711,1)*POWER(1-X2711,3)+INDEX(Ci,$W2711,2)*3*X2711*POWER(1-X2711,2)+INDEX(Ci,$W2711,3)*3*POWER(X2711,2)*(1-X2711)+INDEX(Ci,$W2711,4)*POWER(X2711,3))</f>
        <v>1980.3685135908431</v>
      </c>
      <c r="Z2711" s="3">
        <f t="shared" si="1104"/>
        <v>1972.3264082756907</v>
      </c>
      <c r="AA2711" s="3">
        <f t="shared" si="1105"/>
        <v>1986.7699890136769</v>
      </c>
      <c r="AB2711" s="3">
        <f t="shared" si="1114"/>
        <v>-14.443580737986167</v>
      </c>
      <c r="AC2711" s="3">
        <f t="shared" si="1115"/>
        <v>14.443580737986167</v>
      </c>
      <c r="AE2711" s="34">
        <f t="shared" si="1106"/>
        <v>15</v>
      </c>
      <c r="AF2711" s="73" t="b">
        <f>COUNTIF('Power Curve'!$D$2:$D$31,AE2711)&gt;0</f>
        <v>1</v>
      </c>
      <c r="AG2711" s="73" t="b">
        <f t="shared" si="1107"/>
        <v>0</v>
      </c>
      <c r="AH2711" s="73" t="b">
        <f t="shared" si="1116"/>
        <v>1</v>
      </c>
      <c r="AI2711" s="34" t="str">
        <f t="shared" si="1108"/>
        <v>Inner</v>
      </c>
      <c r="AJ2711" s="35" t="str">
        <f t="shared" si="1117"/>
        <v>1.7-1.8</v>
      </c>
      <c r="AK2711" s="36" t="str">
        <f t="shared" si="1109"/>
        <v>17-18</v>
      </c>
      <c r="AL2711" s="36" t="str">
        <f t="shared" si="1110"/>
        <v>Mar</v>
      </c>
      <c r="AM2711" s="35" t="str">
        <f t="shared" si="1111"/>
        <v>295-305</v>
      </c>
      <c r="AN2711" s="36" t="str">
        <f t="shared" si="1112"/>
        <v>Inner-TI</v>
      </c>
    </row>
    <row r="2712" spans="5:40" x14ac:dyDescent="0.3">
      <c r="E2712" s="12">
        <v>40994.75</v>
      </c>
      <c r="F2712" s="16">
        <v>15.48</v>
      </c>
      <c r="G2712" s="16">
        <v>1982.960021972656</v>
      </c>
      <c r="H2712" s="29">
        <v>1.1856446366049047</v>
      </c>
      <c r="I2712" s="26">
        <v>301.60000000000002</v>
      </c>
      <c r="J2712" s="30">
        <v>0.1479328165374677</v>
      </c>
      <c r="K2712" s="31">
        <v>0.11778568413232234</v>
      </c>
      <c r="L2712" s="111">
        <f t="shared" si="1092"/>
        <v>1.7000000000000002</v>
      </c>
      <c r="M2712" s="112">
        <f t="shared" si="1093"/>
        <v>0.15000000000000002</v>
      </c>
      <c r="N2712" s="112" t="b">
        <f t="shared" si="1094"/>
        <v>1</v>
      </c>
      <c r="O2712" s="112" t="b">
        <f t="shared" si="1095"/>
        <v>1</v>
      </c>
      <c r="P2712" s="113">
        <f t="shared" si="1096"/>
        <v>17</v>
      </c>
      <c r="Q2712" s="113">
        <f t="shared" si="1097"/>
        <v>10.999999999999998</v>
      </c>
      <c r="R2712" s="114" t="str">
        <f t="shared" si="1113"/>
        <v>1.7-0.15</v>
      </c>
      <c r="S2712" s="127">
        <f t="shared" si="1098"/>
        <v>-1.9711728107279537E-3</v>
      </c>
      <c r="T2712" s="112" t="b">
        <f t="shared" si="1099"/>
        <v>1</v>
      </c>
      <c r="U2712" s="22">
        <f t="shared" si="1100"/>
        <v>15.312417922067899</v>
      </c>
      <c r="V2712" s="22">
        <f t="shared" si="1101"/>
        <v>1.7246335267664969</v>
      </c>
      <c r="W2712" s="81">
        <f t="shared" si="1102"/>
        <v>16</v>
      </c>
      <c r="X2712" s="22">
        <f t="shared" si="1103"/>
        <v>0.31279228509785373</v>
      </c>
      <c r="Y2712" s="3">
        <f>IF(U2712&gt;'Power Curve'!$C$37,0,INDEX(Ci,$W2712,1)*POWER(1-X2712,3)+INDEX(Ci,$W2712,2)*3*X2712*POWER(1-X2712,2)+INDEX(Ci,$W2712,3)*3*POWER(X2712,2)*(1-X2712)+INDEX(Ci,$W2712,4)*POWER(X2712,3))</f>
        <v>1980.1637479089156</v>
      </c>
      <c r="Z2712" s="3">
        <f t="shared" si="1104"/>
        <v>1976.2605029682484</v>
      </c>
      <c r="AA2712" s="3">
        <f t="shared" si="1105"/>
        <v>1982.960021972656</v>
      </c>
      <c r="AB2712" s="3">
        <f t="shared" si="1114"/>
        <v>-6.699519004407648</v>
      </c>
      <c r="AC2712" s="3">
        <f t="shared" si="1115"/>
        <v>6.699519004407648</v>
      </c>
      <c r="AE2712" s="34">
        <f t="shared" si="1106"/>
        <v>15</v>
      </c>
      <c r="AF2712" s="73" t="b">
        <f>COUNTIF('Power Curve'!$D$2:$D$31,AE2712)&gt;0</f>
        <v>1</v>
      </c>
      <c r="AG2712" s="73" t="b">
        <f t="shared" si="1107"/>
        <v>0</v>
      </c>
      <c r="AH2712" s="73" t="b">
        <f t="shared" si="1116"/>
        <v>1</v>
      </c>
      <c r="AI2712" s="34" t="str">
        <f t="shared" si="1108"/>
        <v>Outer</v>
      </c>
      <c r="AJ2712" s="35" t="str">
        <f t="shared" si="1117"/>
        <v>1.7-1.8</v>
      </c>
      <c r="AK2712" s="36" t="str">
        <f t="shared" si="1109"/>
        <v>18-19</v>
      </c>
      <c r="AL2712" s="36" t="str">
        <f t="shared" si="1110"/>
        <v>Mar</v>
      </c>
      <c r="AM2712" s="35" t="str">
        <f t="shared" si="1111"/>
        <v>295-305</v>
      </c>
      <c r="AN2712" s="36" t="str">
        <f t="shared" si="1112"/>
        <v>HWS-HTI</v>
      </c>
    </row>
    <row r="2713" spans="5:40" x14ac:dyDescent="0.3">
      <c r="E2713" s="12">
        <v>40994.756944444445</v>
      </c>
      <c r="F2713" s="16">
        <v>16.82</v>
      </c>
      <c r="G2713" s="16">
        <v>1977.05004882813</v>
      </c>
      <c r="H2713" s="29">
        <v>1.1853288857030124</v>
      </c>
      <c r="I2713" s="26">
        <v>300.10000000000002</v>
      </c>
      <c r="J2713" s="30">
        <v>0.12722948870392389</v>
      </c>
      <c r="K2713" s="31">
        <v>0.13163908086939693</v>
      </c>
      <c r="L2713" s="111">
        <f t="shared" si="1092"/>
        <v>1.9000000000000001</v>
      </c>
      <c r="M2713" s="112">
        <f t="shared" si="1093"/>
        <v>0.13</v>
      </c>
      <c r="N2713" s="112" t="b">
        <f t="shared" si="1094"/>
        <v>1</v>
      </c>
      <c r="O2713" s="112" t="b">
        <f t="shared" si="1095"/>
        <v>1</v>
      </c>
      <c r="P2713" s="113">
        <f t="shared" si="1096"/>
        <v>19</v>
      </c>
      <c r="Q2713" s="113">
        <f t="shared" si="1097"/>
        <v>13</v>
      </c>
      <c r="R2713" s="114" t="str">
        <f t="shared" si="1113"/>
        <v>1.9-0.13</v>
      </c>
      <c r="S2713" s="127">
        <f t="shared" si="1098"/>
        <v>-5.5644227078488625E-4</v>
      </c>
      <c r="T2713" s="112" t="b">
        <f t="shared" si="1099"/>
        <v>1</v>
      </c>
      <c r="U2713" s="22">
        <f t="shared" si="1100"/>
        <v>16.636434375807401</v>
      </c>
      <c r="V2713" s="22">
        <f t="shared" si="1101"/>
        <v>1.9292645377645219</v>
      </c>
      <c r="W2713" s="81">
        <f t="shared" si="1102"/>
        <v>17</v>
      </c>
      <c r="X2713" s="22">
        <f t="shared" si="1103"/>
        <v>0.6456469916292793</v>
      </c>
      <c r="Y2713" s="3">
        <f>IF(U2713&gt;'Power Curve'!$C$37,0,INDEX(Ci,$W2713,1)*POWER(1-X2713,3)+INDEX(Ci,$W2713,2)*3*X2713*POWER(1-X2713,2)+INDEX(Ci,$W2713,3)*3*POWER(X2713,2)*(1-X2713)+INDEX(Ci,$W2713,4)*POWER(X2713,3))</f>
        <v>1984.618801528638</v>
      </c>
      <c r="Z2713" s="3">
        <f t="shared" si="1104"/>
        <v>1983.5144757360729</v>
      </c>
      <c r="AA2713" s="3">
        <f t="shared" si="1105"/>
        <v>1977.05004882813</v>
      </c>
      <c r="AB2713" s="3">
        <f t="shared" si="1114"/>
        <v>6.4644269079428796</v>
      </c>
      <c r="AC2713" s="3">
        <f t="shared" si="1115"/>
        <v>6.4644269079428796</v>
      </c>
      <c r="AE2713" s="34">
        <f t="shared" si="1106"/>
        <v>17</v>
      </c>
      <c r="AF2713" s="73" t="b">
        <f>COUNTIF('Power Curve'!$D$2:$D$31,AE2713)&gt;0</f>
        <v>1</v>
      </c>
      <c r="AG2713" s="73" t="b">
        <f t="shared" si="1107"/>
        <v>0</v>
      </c>
      <c r="AH2713" s="73" t="b">
        <f t="shared" si="1116"/>
        <v>1</v>
      </c>
      <c r="AI2713" s="34" t="str">
        <f t="shared" si="1108"/>
        <v>Inner</v>
      </c>
      <c r="AJ2713" s="35" t="str">
        <f t="shared" si="1117"/>
        <v>1.9-2.0</v>
      </c>
      <c r="AK2713" s="36" t="str">
        <f t="shared" si="1109"/>
        <v>18-19</v>
      </c>
      <c r="AL2713" s="36" t="str">
        <f t="shared" si="1110"/>
        <v>Mar</v>
      </c>
      <c r="AM2713" s="35" t="str">
        <f t="shared" si="1111"/>
        <v>295-305</v>
      </c>
      <c r="AN2713" s="36" t="str">
        <f t="shared" si="1112"/>
        <v>Inner-TI</v>
      </c>
    </row>
    <row r="2714" spans="5:40" x14ac:dyDescent="0.3">
      <c r="E2714" s="12">
        <v>40994.763888888891</v>
      </c>
      <c r="F2714" s="16">
        <v>18.28</v>
      </c>
      <c r="G2714" s="16">
        <v>1986.560043334958</v>
      </c>
      <c r="H2714" s="29">
        <v>1.1850560995958817</v>
      </c>
      <c r="I2714" s="26">
        <v>301.89999999999998</v>
      </c>
      <c r="J2714" s="30">
        <v>0.14824945295404812</v>
      </c>
      <c r="K2714" s="31">
        <v>0.13741444159100422</v>
      </c>
      <c r="L2714" s="111">
        <f t="shared" si="1092"/>
        <v>2.2000000000000002</v>
      </c>
      <c r="M2714" s="112">
        <f t="shared" si="1093"/>
        <v>0.15000000000000002</v>
      </c>
      <c r="N2714" s="112" t="b">
        <f t="shared" si="1094"/>
        <v>0</v>
      </c>
      <c r="O2714" s="112" t="b">
        <f t="shared" si="1095"/>
        <v>1</v>
      </c>
      <c r="P2714" s="113">
        <f t="shared" si="1096"/>
        <v>22</v>
      </c>
      <c r="Q2714" s="113">
        <f t="shared" si="1097"/>
        <v>10.999999999999998</v>
      </c>
      <c r="R2714" s="114" t="str">
        <f t="shared" si="1113"/>
        <v>2.2-0.15</v>
      </c>
      <c r="S2714" s="127">
        <f t="shared" si="1098"/>
        <v>0</v>
      </c>
      <c r="T2714" s="112" t="b">
        <f t="shared" si="1099"/>
        <v>0</v>
      </c>
      <c r="U2714" s="22">
        <f t="shared" si="1100"/>
        <v>18.079113523696606</v>
      </c>
      <c r="V2714" s="22">
        <f t="shared" si="1101"/>
        <v>2.152235250662037</v>
      </c>
      <c r="W2714" s="81">
        <f t="shared" si="1102"/>
        <v>19</v>
      </c>
      <c r="X2714" s="22">
        <f t="shared" si="1103"/>
        <v>0.28402763703099393</v>
      </c>
      <c r="Y2714" s="3">
        <f>IF(U2714&gt;'Power Curve'!$C$37,0,INDEX(Ci,$W2714,1)*POWER(1-X2714,3)+INDEX(Ci,$W2714,2)*3*X2714*POWER(1-X2714,2)+INDEX(Ci,$W2714,3)*3*POWER(X2714,2)*(1-X2714)+INDEX(Ci,$W2714,4)*POWER(X2714,3))</f>
        <v>1981.8194007608215</v>
      </c>
      <c r="Z2714" s="3">
        <f t="shared" si="1104"/>
        <v>1981.8194007608215</v>
      </c>
      <c r="AA2714" s="3">
        <f t="shared" si="1105"/>
        <v>1986.560043334958</v>
      </c>
      <c r="AB2714" s="3">
        <f t="shared" si="1114"/>
        <v>-4.7406425741364728</v>
      </c>
      <c r="AC2714" s="3">
        <f t="shared" si="1115"/>
        <v>4.7406425741364728</v>
      </c>
      <c r="AE2714" s="34">
        <f t="shared" si="1106"/>
        <v>18</v>
      </c>
      <c r="AF2714" s="73" t="b">
        <f>COUNTIF('Power Curve'!$D$2:$D$31,AE2714)&gt;0</f>
        <v>1</v>
      </c>
      <c r="AG2714" s="73" t="b">
        <f t="shared" si="1107"/>
        <v>0</v>
      </c>
      <c r="AH2714" s="73" t="b">
        <f t="shared" si="1116"/>
        <v>1</v>
      </c>
      <c r="AI2714" s="34" t="str">
        <f t="shared" si="1108"/>
        <v>Outer</v>
      </c>
      <c r="AJ2714" s="35" t="str">
        <f t="shared" si="1117"/>
        <v>2.1-2.2</v>
      </c>
      <c r="AK2714" s="36" t="str">
        <f t="shared" si="1109"/>
        <v>18-19</v>
      </c>
      <c r="AL2714" s="36" t="str">
        <f t="shared" si="1110"/>
        <v>Mar</v>
      </c>
      <c r="AM2714" s="35" t="str">
        <f t="shared" si="1111"/>
        <v>295-305</v>
      </c>
      <c r="AN2714" s="36" t="str">
        <f t="shared" si="1112"/>
        <v>HWS-HTI</v>
      </c>
    </row>
    <row r="2715" spans="5:40" x14ac:dyDescent="0.3">
      <c r="E2715" s="12">
        <v>40994.770833333336</v>
      </c>
      <c r="F2715" s="16">
        <v>19.03</v>
      </c>
      <c r="G2715" s="16">
        <v>1985.819946289063</v>
      </c>
      <c r="H2715" s="29">
        <v>1.1852709713359233</v>
      </c>
      <c r="I2715" s="26">
        <v>301.7</v>
      </c>
      <c r="J2715" s="30">
        <v>0.13767735155018393</v>
      </c>
      <c r="K2715" s="31">
        <v>0.16493230133672993</v>
      </c>
      <c r="L2715" s="111">
        <f t="shared" si="1092"/>
        <v>2.3000000000000003</v>
      </c>
      <c r="M2715" s="112">
        <f t="shared" si="1093"/>
        <v>0.14000000000000001</v>
      </c>
      <c r="N2715" s="112" t="b">
        <f t="shared" si="1094"/>
        <v>0</v>
      </c>
      <c r="O2715" s="112" t="b">
        <f t="shared" si="1095"/>
        <v>1</v>
      </c>
      <c r="P2715" s="113">
        <f t="shared" si="1096"/>
        <v>23</v>
      </c>
      <c r="Q2715" s="113">
        <f t="shared" si="1097"/>
        <v>12</v>
      </c>
      <c r="R2715" s="114" t="str">
        <f t="shared" si="1113"/>
        <v>2.3-0.14</v>
      </c>
      <c r="S2715" s="127">
        <f t="shared" si="1098"/>
        <v>0</v>
      </c>
      <c r="T2715" s="112" t="b">
        <f t="shared" si="1099"/>
        <v>0</v>
      </c>
      <c r="U2715" s="22">
        <f t="shared" si="1100"/>
        <v>18.822008914467233</v>
      </c>
      <c r="V2715" s="22">
        <f t="shared" si="1101"/>
        <v>2.2670521280881508</v>
      </c>
      <c r="W2715" s="81">
        <f t="shared" si="1102"/>
        <v>20</v>
      </c>
      <c r="X2715" s="22">
        <f t="shared" si="1103"/>
        <v>0.58008690618627567</v>
      </c>
      <c r="Y2715" s="3">
        <f>IF(U2715&gt;'Power Curve'!$C$37,0,INDEX(Ci,$W2715,1)*POWER(1-X2715,3)+INDEX(Ci,$W2715,2)*3*X2715*POWER(1-X2715,2)+INDEX(Ci,$W2715,3)*3*POWER(X2715,2)*(1-X2715)+INDEX(Ci,$W2715,4)*POWER(X2715,3))</f>
        <v>1989.4713307698571</v>
      </c>
      <c r="Z2715" s="3">
        <f t="shared" si="1104"/>
        <v>1989.4713307698571</v>
      </c>
      <c r="AA2715" s="3">
        <f t="shared" si="1105"/>
        <v>1985.819946289063</v>
      </c>
      <c r="AB2715" s="3">
        <f t="shared" si="1114"/>
        <v>3.6513844807941496</v>
      </c>
      <c r="AC2715" s="3">
        <f t="shared" si="1115"/>
        <v>3.6513844807941496</v>
      </c>
      <c r="AE2715" s="34">
        <f t="shared" si="1106"/>
        <v>19</v>
      </c>
      <c r="AF2715" s="73" t="b">
        <f>COUNTIF('Power Curve'!$D$2:$D$31,AE2715)&gt;0</f>
        <v>1</v>
      </c>
      <c r="AG2715" s="73" t="b">
        <f t="shared" si="1107"/>
        <v>0</v>
      </c>
      <c r="AH2715" s="73" t="b">
        <f t="shared" si="1116"/>
        <v>1</v>
      </c>
      <c r="AI2715" s="34" t="str">
        <f t="shared" si="1108"/>
        <v>Inner</v>
      </c>
      <c r="AJ2715" s="35" t="str">
        <f t="shared" si="1117"/>
        <v>2.2-2.3</v>
      </c>
      <c r="AK2715" s="36" t="str">
        <f t="shared" si="1109"/>
        <v>18-19</v>
      </c>
      <c r="AL2715" s="36" t="str">
        <f t="shared" si="1110"/>
        <v>Mar</v>
      </c>
      <c r="AM2715" s="35" t="str">
        <f t="shared" si="1111"/>
        <v>295-305</v>
      </c>
      <c r="AN2715" s="36" t="str">
        <f t="shared" si="1112"/>
        <v>Inner-TI</v>
      </c>
    </row>
    <row r="2716" spans="5:40" x14ac:dyDescent="0.3">
      <c r="E2716" s="12">
        <v>40994.777777777781</v>
      </c>
      <c r="F2716" s="16">
        <v>17.649999999999999</v>
      </c>
      <c r="G2716" s="16">
        <v>1986.640014648438</v>
      </c>
      <c r="H2716" s="29">
        <v>1.186016880781938</v>
      </c>
      <c r="I2716" s="26">
        <v>302</v>
      </c>
      <c r="J2716" s="30">
        <v>0.13994334277620399</v>
      </c>
      <c r="K2716" s="31">
        <v>0.12813799544477389</v>
      </c>
      <c r="L2716" s="111">
        <f t="shared" si="1092"/>
        <v>2.1</v>
      </c>
      <c r="M2716" s="112">
        <f t="shared" si="1093"/>
        <v>0.14000000000000001</v>
      </c>
      <c r="N2716" s="112" t="b">
        <f t="shared" si="1094"/>
        <v>0</v>
      </c>
      <c r="O2716" s="112" t="b">
        <f t="shared" si="1095"/>
        <v>1</v>
      </c>
      <c r="P2716" s="113">
        <f t="shared" si="1096"/>
        <v>21</v>
      </c>
      <c r="Q2716" s="113">
        <f t="shared" si="1097"/>
        <v>12</v>
      </c>
      <c r="R2716" s="114" t="str">
        <f t="shared" si="1113"/>
        <v>2.1-0.14</v>
      </c>
      <c r="S2716" s="127">
        <f t="shared" si="1098"/>
        <v>0</v>
      </c>
      <c r="T2716" s="112" t="b">
        <f t="shared" si="1099"/>
        <v>0</v>
      </c>
      <c r="U2716" s="22">
        <f t="shared" si="1100"/>
        <v>17.460753058795948</v>
      </c>
      <c r="V2716" s="22">
        <f t="shared" si="1101"/>
        <v>2.0566656474773883</v>
      </c>
      <c r="W2716" s="81">
        <f t="shared" si="1102"/>
        <v>18</v>
      </c>
      <c r="X2716" s="22">
        <f t="shared" si="1103"/>
        <v>0.50986190232523698</v>
      </c>
      <c r="Y2716" s="3">
        <f>IF(U2716&gt;'Power Curve'!$C$37,0,INDEX(Ci,$W2716,1)*POWER(1-X2716,3)+INDEX(Ci,$W2716,2)*3*X2716*POWER(1-X2716,2)+INDEX(Ci,$W2716,3)*3*POWER(X2716,2)*(1-X2716)+INDEX(Ci,$W2716,4)*POWER(X2716,3))</f>
        <v>1982.4837827980175</v>
      </c>
      <c r="Z2716" s="3">
        <f t="shared" si="1104"/>
        <v>1982.4837827980175</v>
      </c>
      <c r="AA2716" s="3">
        <f t="shared" si="1105"/>
        <v>1986.640014648438</v>
      </c>
      <c r="AB2716" s="3">
        <f t="shared" si="1114"/>
        <v>-4.1562318504204541</v>
      </c>
      <c r="AC2716" s="3">
        <f t="shared" si="1115"/>
        <v>4.1562318504204541</v>
      </c>
      <c r="AE2716" s="34">
        <f t="shared" si="1106"/>
        <v>17</v>
      </c>
      <c r="AF2716" s="73" t="b">
        <f>COUNTIF('Power Curve'!$D$2:$D$31,AE2716)&gt;0</f>
        <v>1</v>
      </c>
      <c r="AG2716" s="73" t="b">
        <f t="shared" si="1107"/>
        <v>0</v>
      </c>
      <c r="AH2716" s="73" t="b">
        <f t="shared" si="1116"/>
        <v>1</v>
      </c>
      <c r="AI2716" s="34" t="str">
        <f t="shared" si="1108"/>
        <v>Inner</v>
      </c>
      <c r="AJ2716" s="35" t="str">
        <f t="shared" si="1117"/>
        <v>2.0-2.1</v>
      </c>
      <c r="AK2716" s="36" t="str">
        <f t="shared" si="1109"/>
        <v>18-19</v>
      </c>
      <c r="AL2716" s="36" t="str">
        <f t="shared" si="1110"/>
        <v>Mar</v>
      </c>
      <c r="AM2716" s="35" t="str">
        <f t="shared" si="1111"/>
        <v>295-305</v>
      </c>
      <c r="AN2716" s="36" t="str">
        <f t="shared" si="1112"/>
        <v>Inner-TI</v>
      </c>
    </row>
    <row r="2717" spans="5:40" x14ac:dyDescent="0.3">
      <c r="E2717" s="12">
        <v>40994.784722222219</v>
      </c>
      <c r="F2717" s="16">
        <v>17.89</v>
      </c>
      <c r="G2717" s="16">
        <v>1979.2399444580051</v>
      </c>
      <c r="H2717" s="29">
        <v>1.1864619371483234</v>
      </c>
      <c r="I2717" s="26">
        <v>303.7</v>
      </c>
      <c r="J2717" s="30">
        <v>0.13247624371157071</v>
      </c>
      <c r="K2717" s="31">
        <v>0.16774592295371882</v>
      </c>
      <c r="L2717" s="111">
        <f t="shared" si="1092"/>
        <v>2.1</v>
      </c>
      <c r="M2717" s="112">
        <f t="shared" si="1093"/>
        <v>0.13</v>
      </c>
      <c r="N2717" s="112" t="b">
        <f t="shared" si="1094"/>
        <v>0</v>
      </c>
      <c r="O2717" s="112" t="b">
        <f t="shared" si="1095"/>
        <v>1</v>
      </c>
      <c r="P2717" s="113">
        <f t="shared" si="1096"/>
        <v>21</v>
      </c>
      <c r="Q2717" s="113">
        <f t="shared" si="1097"/>
        <v>13</v>
      </c>
      <c r="R2717" s="114" t="str">
        <f t="shared" si="1113"/>
        <v>2.1-0.13</v>
      </c>
      <c r="S2717" s="127">
        <f t="shared" si="1098"/>
        <v>0</v>
      </c>
      <c r="T2717" s="112" t="b">
        <f t="shared" si="1099"/>
        <v>0</v>
      </c>
      <c r="U2717" s="22">
        <f t="shared" si="1100"/>
        <v>17.700393217316687</v>
      </c>
      <c r="V2717" s="22">
        <f t="shared" si="1101"/>
        <v>2.0937028064759229</v>
      </c>
      <c r="W2717" s="81">
        <f t="shared" si="1102"/>
        <v>18</v>
      </c>
      <c r="X2717" s="22">
        <f t="shared" si="1103"/>
        <v>0.76769297084614274</v>
      </c>
      <c r="Y2717" s="3">
        <f>IF(U2717&gt;'Power Curve'!$C$37,0,INDEX(Ci,$W2717,1)*POWER(1-X2717,3)+INDEX(Ci,$W2717,2)*3*X2717*POWER(1-X2717,2)+INDEX(Ci,$W2717,3)*3*POWER(X2717,2)*(1-X2717)+INDEX(Ci,$W2717,4)*POWER(X2717,3))</f>
        <v>1980.6657793783479</v>
      </c>
      <c r="Z2717" s="3">
        <f t="shared" si="1104"/>
        <v>1980.6657793783479</v>
      </c>
      <c r="AA2717" s="3">
        <f t="shared" si="1105"/>
        <v>1979.2399444580051</v>
      </c>
      <c r="AB2717" s="3">
        <f t="shared" si="1114"/>
        <v>1.4258349203428224</v>
      </c>
      <c r="AC2717" s="3">
        <f t="shared" si="1115"/>
        <v>1.4258349203428224</v>
      </c>
      <c r="AE2717" s="34">
        <f t="shared" si="1106"/>
        <v>18</v>
      </c>
      <c r="AF2717" s="73" t="b">
        <f>COUNTIF('Power Curve'!$D$2:$D$31,AE2717)&gt;0</f>
        <v>1</v>
      </c>
      <c r="AG2717" s="73" t="b">
        <f t="shared" si="1107"/>
        <v>0</v>
      </c>
      <c r="AH2717" s="73" t="b">
        <f t="shared" si="1116"/>
        <v>1</v>
      </c>
      <c r="AI2717" s="34" t="str">
        <f t="shared" si="1108"/>
        <v>Inner</v>
      </c>
      <c r="AJ2717" s="35" t="str">
        <f t="shared" si="1117"/>
        <v>2.0-2.1</v>
      </c>
      <c r="AK2717" s="36" t="str">
        <f t="shared" si="1109"/>
        <v>18-19</v>
      </c>
      <c r="AL2717" s="36" t="str">
        <f t="shared" si="1110"/>
        <v>Mar</v>
      </c>
      <c r="AM2717" s="35" t="str">
        <f t="shared" si="1111"/>
        <v>295-305</v>
      </c>
      <c r="AN2717" s="36" t="str">
        <f t="shared" si="1112"/>
        <v>Inner-TI</v>
      </c>
    </row>
    <row r="2718" spans="5:40" x14ac:dyDescent="0.3">
      <c r="E2718" s="12">
        <v>40994.791666666664</v>
      </c>
      <c r="F2718" s="16">
        <v>17.48</v>
      </c>
      <c r="G2718" s="16">
        <v>1979.200012207031</v>
      </c>
      <c r="H2718" s="29">
        <v>1.1864188932938169</v>
      </c>
      <c r="I2718" s="26">
        <v>302.10000000000002</v>
      </c>
      <c r="J2718" s="30">
        <v>0.12757437070938216</v>
      </c>
      <c r="K2718" s="31">
        <v>0.13646025883492877</v>
      </c>
      <c r="L2718" s="111">
        <f t="shared" si="1092"/>
        <v>2</v>
      </c>
      <c r="M2718" s="112">
        <f t="shared" si="1093"/>
        <v>0.13</v>
      </c>
      <c r="N2718" s="112" t="b">
        <f t="shared" si="1094"/>
        <v>1</v>
      </c>
      <c r="O2718" s="112" t="b">
        <f t="shared" si="1095"/>
        <v>1</v>
      </c>
      <c r="P2718" s="113">
        <f t="shared" si="1096"/>
        <v>19.999999999999996</v>
      </c>
      <c r="Q2718" s="113">
        <f t="shared" si="1097"/>
        <v>13</v>
      </c>
      <c r="R2718" s="114" t="str">
        <f t="shared" si="1113"/>
        <v>2-0.13</v>
      </c>
      <c r="S2718" s="127">
        <f t="shared" si="1098"/>
        <v>-3.7048256344578942E-4</v>
      </c>
      <c r="T2718" s="112" t="b">
        <f t="shared" si="1099"/>
        <v>1</v>
      </c>
      <c r="U2718" s="22">
        <f t="shared" si="1100"/>
        <v>17.294529444770781</v>
      </c>
      <c r="V2718" s="22">
        <f t="shared" si="1101"/>
        <v>2.030975252094728</v>
      </c>
      <c r="W2718" s="81">
        <f t="shared" si="1102"/>
        <v>18</v>
      </c>
      <c r="X2718" s="22">
        <f t="shared" si="1103"/>
        <v>0.33102037475294399</v>
      </c>
      <c r="Y2718" s="3">
        <f>IF(U2718&gt;'Power Curve'!$C$37,0,INDEX(Ci,$W2718,1)*POWER(1-X2718,3)+INDEX(Ci,$W2718,2)*3*X2718*POWER(1-X2718,2)+INDEX(Ci,$W2718,3)*3*POWER(X2718,2)*(1-X2718)+INDEX(Ci,$W2718,4)*POWER(X2718,3))</f>
        <v>1983.8333156046624</v>
      </c>
      <c r="Z2718" s="3">
        <f t="shared" si="1104"/>
        <v>1983.0983399524482</v>
      </c>
      <c r="AA2718" s="3">
        <f t="shared" si="1105"/>
        <v>1979.200012207031</v>
      </c>
      <c r="AB2718" s="3">
        <f t="shared" si="1114"/>
        <v>3.8983277454171912</v>
      </c>
      <c r="AC2718" s="3">
        <f t="shared" si="1115"/>
        <v>3.8983277454171912</v>
      </c>
      <c r="AE2718" s="34">
        <f t="shared" si="1106"/>
        <v>17</v>
      </c>
      <c r="AF2718" s="73" t="b">
        <f>COUNTIF('Power Curve'!$D$2:$D$31,AE2718)&gt;0</f>
        <v>1</v>
      </c>
      <c r="AG2718" s="73" t="b">
        <f t="shared" si="1107"/>
        <v>0</v>
      </c>
      <c r="AH2718" s="73" t="b">
        <f t="shared" si="1116"/>
        <v>1</v>
      </c>
      <c r="AI2718" s="34" t="str">
        <f t="shared" si="1108"/>
        <v>Inner</v>
      </c>
      <c r="AJ2718" s="35" t="str">
        <f t="shared" si="1117"/>
        <v>2.0-2.1</v>
      </c>
      <c r="AK2718" s="36" t="str">
        <f t="shared" si="1109"/>
        <v>19-20</v>
      </c>
      <c r="AL2718" s="36" t="str">
        <f t="shared" si="1110"/>
        <v>Mar</v>
      </c>
      <c r="AM2718" s="35" t="str">
        <f t="shared" si="1111"/>
        <v>295-305</v>
      </c>
      <c r="AN2718" s="36" t="str">
        <f t="shared" si="1112"/>
        <v>Inner-TI</v>
      </c>
    </row>
    <row r="2719" spans="5:40" x14ac:dyDescent="0.3">
      <c r="E2719" s="12">
        <v>40994.798611111109</v>
      </c>
      <c r="F2719" s="16">
        <v>17.54</v>
      </c>
      <c r="G2719" s="16">
        <v>1982.249938964841</v>
      </c>
      <c r="H2719" s="29">
        <v>1.1865049841262467</v>
      </c>
      <c r="I2719" s="26">
        <v>301.3</v>
      </c>
      <c r="J2719" s="30">
        <v>0.11117445838084379</v>
      </c>
      <c r="K2719" s="31">
        <v>0.10674667134737913</v>
      </c>
      <c r="L2719" s="111">
        <f t="shared" si="1092"/>
        <v>2</v>
      </c>
      <c r="M2719" s="112">
        <f t="shared" si="1093"/>
        <v>0.11</v>
      </c>
      <c r="N2719" s="112" t="b">
        <f t="shared" si="1094"/>
        <v>1</v>
      </c>
      <c r="O2719" s="112" t="b">
        <f t="shared" si="1095"/>
        <v>1</v>
      </c>
      <c r="P2719" s="113">
        <f t="shared" si="1096"/>
        <v>19.999999999999996</v>
      </c>
      <c r="Q2719" s="113">
        <f t="shared" si="1097"/>
        <v>15</v>
      </c>
      <c r="R2719" s="114" t="str">
        <f t="shared" si="1113"/>
        <v>2-0.11</v>
      </c>
      <c r="S2719" s="127">
        <f t="shared" si="1098"/>
        <v>4.8156202281070699E-4</v>
      </c>
      <c r="T2719" s="112" t="b">
        <f t="shared" si="1099"/>
        <v>1</v>
      </c>
      <c r="U2719" s="22">
        <f t="shared" si="1100"/>
        <v>17.354312561675417</v>
      </c>
      <c r="V2719" s="22">
        <f t="shared" si="1101"/>
        <v>2.0402149255279829</v>
      </c>
      <c r="W2719" s="81">
        <f t="shared" si="1102"/>
        <v>18</v>
      </c>
      <c r="X2719" s="22">
        <f t="shared" si="1103"/>
        <v>0.39534158454591234</v>
      </c>
      <c r="Y2719" s="3">
        <f>IF(U2719&gt;'Power Curve'!$C$37,0,INDEX(Ci,$W2719,1)*POWER(1-X2719,3)+INDEX(Ci,$W2719,2)*3*X2719*POWER(1-X2719,2)+INDEX(Ci,$W2719,3)*3*POWER(X2719,2)*(1-X2719)+INDEX(Ci,$W2719,4)*POWER(X2719,3))</f>
        <v>1983.368228376874</v>
      </c>
      <c r="Z2719" s="3">
        <f t="shared" si="1104"/>
        <v>1984.3233431929095</v>
      </c>
      <c r="AA2719" s="3">
        <f t="shared" si="1105"/>
        <v>1982.249938964841</v>
      </c>
      <c r="AB2719" s="3">
        <f t="shared" si="1114"/>
        <v>2.0734042280685117</v>
      </c>
      <c r="AC2719" s="3">
        <f t="shared" si="1115"/>
        <v>2.0734042280685117</v>
      </c>
      <c r="AE2719" s="34">
        <f t="shared" si="1106"/>
        <v>17</v>
      </c>
      <c r="AF2719" s="73" t="b">
        <f>COUNTIF('Power Curve'!$D$2:$D$31,AE2719)&gt;0</f>
        <v>1</v>
      </c>
      <c r="AG2719" s="73" t="b">
        <f t="shared" si="1107"/>
        <v>0</v>
      </c>
      <c r="AH2719" s="73" t="b">
        <f t="shared" si="1116"/>
        <v>1</v>
      </c>
      <c r="AI2719" s="34" t="str">
        <f t="shared" si="1108"/>
        <v>Inner</v>
      </c>
      <c r="AJ2719" s="35" t="str">
        <f t="shared" si="1117"/>
        <v>2.0-2.1</v>
      </c>
      <c r="AK2719" s="36" t="str">
        <f t="shared" si="1109"/>
        <v>19-20</v>
      </c>
      <c r="AL2719" s="36" t="str">
        <f t="shared" si="1110"/>
        <v>Mar</v>
      </c>
      <c r="AM2719" s="35" t="str">
        <f t="shared" si="1111"/>
        <v>295-305</v>
      </c>
      <c r="AN2719" s="36" t="str">
        <f t="shared" si="1112"/>
        <v>Inner-TI</v>
      </c>
    </row>
    <row r="2720" spans="5:40" x14ac:dyDescent="0.3">
      <c r="E2720" s="12">
        <v>40994.805555555555</v>
      </c>
      <c r="F2720" s="16">
        <v>19.510000000000002</v>
      </c>
      <c r="G2720" s="16">
        <v>1974.310012817383</v>
      </c>
      <c r="H2720" s="29">
        <v>1.1855289190706737</v>
      </c>
      <c r="I2720" s="26">
        <v>300.8</v>
      </c>
      <c r="J2720" s="30">
        <v>0.11840082009226037</v>
      </c>
      <c r="K2720" s="31">
        <v>0.1378484630567676</v>
      </c>
      <c r="L2720" s="111">
        <f t="shared" si="1092"/>
        <v>2.3000000000000003</v>
      </c>
      <c r="M2720" s="112">
        <f t="shared" si="1093"/>
        <v>0.12</v>
      </c>
      <c r="N2720" s="112" t="b">
        <f t="shared" si="1094"/>
        <v>0</v>
      </c>
      <c r="O2720" s="112" t="b">
        <f t="shared" si="1095"/>
        <v>1</v>
      </c>
      <c r="P2720" s="113">
        <f t="shared" si="1096"/>
        <v>23</v>
      </c>
      <c r="Q2720" s="113">
        <f t="shared" si="1097"/>
        <v>14</v>
      </c>
      <c r="R2720" s="114" t="str">
        <f t="shared" si="1113"/>
        <v>2.3-0.12</v>
      </c>
      <c r="S2720" s="127">
        <f t="shared" si="1098"/>
        <v>0</v>
      </c>
      <c r="T2720" s="112" t="b">
        <f t="shared" si="1099"/>
        <v>0</v>
      </c>
      <c r="U2720" s="22">
        <f t="shared" si="1100"/>
        <v>19.298162421180038</v>
      </c>
      <c r="V2720" s="22">
        <f t="shared" si="1101"/>
        <v>2.3406431874694009</v>
      </c>
      <c r="W2720" s="81">
        <f t="shared" si="1102"/>
        <v>21</v>
      </c>
      <c r="X2720" s="22">
        <f t="shared" si="1103"/>
        <v>0.26497373668873336</v>
      </c>
      <c r="Y2720" s="3">
        <f>IF(U2720&gt;'Power Curve'!$C$37,0,INDEX(Ci,$W2720,1)*POWER(1-X2720,3)+INDEX(Ci,$W2720,2)*3*X2720*POWER(1-X2720,2)+INDEX(Ci,$W2720,3)*3*POWER(X2720,2)*(1-X2720)+INDEX(Ci,$W2720,4)*POWER(X2720,3))</f>
        <v>1988.3267097497571</v>
      </c>
      <c r="Z2720" s="3">
        <f t="shared" si="1104"/>
        <v>1988.3267097497571</v>
      </c>
      <c r="AA2720" s="3">
        <f t="shared" si="1105"/>
        <v>1974.310012817383</v>
      </c>
      <c r="AB2720" s="3">
        <f t="shared" si="1114"/>
        <v>14.016696932374089</v>
      </c>
      <c r="AC2720" s="3">
        <f t="shared" si="1115"/>
        <v>14.016696932374089</v>
      </c>
      <c r="AE2720" s="34">
        <f t="shared" si="1106"/>
        <v>19</v>
      </c>
      <c r="AF2720" s="73" t="b">
        <f>COUNTIF('Power Curve'!$D$2:$D$31,AE2720)&gt;0</f>
        <v>1</v>
      </c>
      <c r="AG2720" s="73" t="b">
        <f t="shared" si="1107"/>
        <v>0</v>
      </c>
      <c r="AH2720" s="73" t="b">
        <f t="shared" si="1116"/>
        <v>1</v>
      </c>
      <c r="AI2720" s="34" t="str">
        <f t="shared" si="1108"/>
        <v>Inner</v>
      </c>
      <c r="AJ2720" s="35" t="str">
        <f t="shared" si="1117"/>
        <v>2.3-2.4</v>
      </c>
      <c r="AK2720" s="36" t="str">
        <f t="shared" si="1109"/>
        <v>19-20</v>
      </c>
      <c r="AL2720" s="36" t="str">
        <f t="shared" si="1110"/>
        <v>Mar</v>
      </c>
      <c r="AM2720" s="35" t="str">
        <f t="shared" si="1111"/>
        <v>295-305</v>
      </c>
      <c r="AN2720" s="36" t="str">
        <f t="shared" si="1112"/>
        <v>Inner-TI</v>
      </c>
    </row>
    <row r="2721" spans="5:40" x14ac:dyDescent="0.3">
      <c r="E2721" s="12">
        <v>40994.8125</v>
      </c>
      <c r="F2721" s="16">
        <v>17.96</v>
      </c>
      <c r="G2721" s="16">
        <v>1978.620056152349</v>
      </c>
      <c r="H2721" s="29">
        <v>1.186189004103843</v>
      </c>
      <c r="I2721" s="26">
        <v>302</v>
      </c>
      <c r="J2721" s="30">
        <v>0.12639198218262807</v>
      </c>
      <c r="K2721" s="31">
        <v>0.12952655335579785</v>
      </c>
      <c r="L2721" s="111">
        <f t="shared" si="1092"/>
        <v>2.1</v>
      </c>
      <c r="M2721" s="112">
        <f t="shared" si="1093"/>
        <v>0.13</v>
      </c>
      <c r="N2721" s="112" t="b">
        <f t="shared" si="1094"/>
        <v>0</v>
      </c>
      <c r="O2721" s="112" t="b">
        <f t="shared" si="1095"/>
        <v>1</v>
      </c>
      <c r="P2721" s="113">
        <f t="shared" si="1096"/>
        <v>21</v>
      </c>
      <c r="Q2721" s="113">
        <f t="shared" si="1097"/>
        <v>13</v>
      </c>
      <c r="R2721" s="114" t="str">
        <f t="shared" si="1113"/>
        <v>2.1-0.13</v>
      </c>
      <c r="S2721" s="127">
        <f t="shared" si="1098"/>
        <v>0</v>
      </c>
      <c r="T2721" s="112" t="b">
        <f t="shared" si="1099"/>
        <v>0</v>
      </c>
      <c r="U2721" s="22">
        <f t="shared" si="1100"/>
        <v>17.768288645746512</v>
      </c>
      <c r="V2721" s="22">
        <f t="shared" si="1101"/>
        <v>2.1041962638060783</v>
      </c>
      <c r="W2721" s="81">
        <f t="shared" si="1102"/>
        <v>18</v>
      </c>
      <c r="X2721" s="22">
        <f t="shared" si="1103"/>
        <v>0.84074229182725657</v>
      </c>
      <c r="Y2721" s="3">
        <f>IF(U2721&gt;'Power Curve'!$C$37,0,INDEX(Ci,$W2721,1)*POWER(1-X2721,3)+INDEX(Ci,$W2721,2)*3*X2721*POWER(1-X2721,2)+INDEX(Ci,$W2721,3)*3*POWER(X2721,2)*(1-X2721)+INDEX(Ci,$W2721,4)*POWER(X2721,3))</f>
        <v>1980.3066722488586</v>
      </c>
      <c r="Z2721" s="3">
        <f t="shared" si="1104"/>
        <v>1980.3066722488586</v>
      </c>
      <c r="AA2721" s="3">
        <f t="shared" si="1105"/>
        <v>1978.620056152349</v>
      </c>
      <c r="AB2721" s="3">
        <f t="shared" si="1114"/>
        <v>1.6866160965096242</v>
      </c>
      <c r="AC2721" s="3">
        <f t="shared" si="1115"/>
        <v>1.6866160965096242</v>
      </c>
      <c r="AE2721" s="34">
        <f t="shared" si="1106"/>
        <v>18</v>
      </c>
      <c r="AF2721" s="73" t="b">
        <f>COUNTIF('Power Curve'!$D$2:$D$31,AE2721)&gt;0</f>
        <v>1</v>
      </c>
      <c r="AG2721" s="73" t="b">
        <f t="shared" si="1107"/>
        <v>0</v>
      </c>
      <c r="AH2721" s="73" t="b">
        <f t="shared" si="1116"/>
        <v>1</v>
      </c>
      <c r="AI2721" s="34" t="str">
        <f t="shared" si="1108"/>
        <v>Inner</v>
      </c>
      <c r="AJ2721" s="35" t="str">
        <f t="shared" si="1117"/>
        <v>2.1-2.2</v>
      </c>
      <c r="AK2721" s="36" t="str">
        <f t="shared" si="1109"/>
        <v>19-20</v>
      </c>
      <c r="AL2721" s="36" t="str">
        <f t="shared" si="1110"/>
        <v>Mar</v>
      </c>
      <c r="AM2721" s="35" t="str">
        <f t="shared" si="1111"/>
        <v>295-305</v>
      </c>
      <c r="AN2721" s="36" t="str">
        <f t="shared" si="1112"/>
        <v>Inner-TI</v>
      </c>
    </row>
    <row r="2722" spans="5:40" x14ac:dyDescent="0.3">
      <c r="E2722" s="12">
        <v>40994.819444444445</v>
      </c>
      <c r="F2722" s="16">
        <v>18.64</v>
      </c>
      <c r="G2722" s="16">
        <v>1979.929992675781</v>
      </c>
      <c r="H2722" s="29">
        <v>1.1861029361983992</v>
      </c>
      <c r="I2722" s="26">
        <v>301.10000000000002</v>
      </c>
      <c r="J2722" s="30">
        <v>0.11909871244635194</v>
      </c>
      <c r="K2722" s="31">
        <v>0.16673086176672094</v>
      </c>
      <c r="L2722" s="111">
        <f t="shared" si="1092"/>
        <v>2.2000000000000002</v>
      </c>
      <c r="M2722" s="112">
        <f t="shared" si="1093"/>
        <v>0.12</v>
      </c>
      <c r="N2722" s="112" t="b">
        <f t="shared" si="1094"/>
        <v>0</v>
      </c>
      <c r="O2722" s="112" t="b">
        <f t="shared" si="1095"/>
        <v>1</v>
      </c>
      <c r="P2722" s="113">
        <f t="shared" si="1096"/>
        <v>22</v>
      </c>
      <c r="Q2722" s="113">
        <f t="shared" si="1097"/>
        <v>14</v>
      </c>
      <c r="R2722" s="114" t="str">
        <f t="shared" si="1113"/>
        <v>2.2-0.12</v>
      </c>
      <c r="S2722" s="127">
        <f t="shared" si="1098"/>
        <v>0</v>
      </c>
      <c r="T2722" s="112" t="b">
        <f t="shared" si="1099"/>
        <v>0</v>
      </c>
      <c r="U2722" s="22">
        <f t="shared" si="1100"/>
        <v>18.440584059043307</v>
      </c>
      <c r="V2722" s="22">
        <f t="shared" si="1101"/>
        <v>2.2081016871289556</v>
      </c>
      <c r="W2722" s="81">
        <f t="shared" si="1102"/>
        <v>19</v>
      </c>
      <c r="X2722" s="22">
        <f t="shared" si="1103"/>
        <v>0.91465106488217229</v>
      </c>
      <c r="Y2722" s="3">
        <f>IF(U2722&gt;'Power Curve'!$C$37,0,INDEX(Ci,$W2722,1)*POWER(1-X2722,3)+INDEX(Ci,$W2722,2)*3*X2722*POWER(1-X2722,2)+INDEX(Ci,$W2722,3)*3*POWER(X2722,2)*(1-X2722)+INDEX(Ci,$W2722,4)*POWER(X2722,3))</f>
        <v>1989.2751336424001</v>
      </c>
      <c r="Z2722" s="3">
        <f t="shared" si="1104"/>
        <v>1989.2751336424001</v>
      </c>
      <c r="AA2722" s="3">
        <f t="shared" si="1105"/>
        <v>1979.929992675781</v>
      </c>
      <c r="AB2722" s="3">
        <f t="shared" si="1114"/>
        <v>9.3451409666190557</v>
      </c>
      <c r="AC2722" s="3">
        <f t="shared" si="1115"/>
        <v>9.3451409666190557</v>
      </c>
      <c r="AE2722" s="34">
        <f t="shared" si="1106"/>
        <v>18</v>
      </c>
      <c r="AF2722" s="73" t="b">
        <f>COUNTIF('Power Curve'!$D$2:$D$31,AE2722)&gt;0</f>
        <v>1</v>
      </c>
      <c r="AG2722" s="73" t="b">
        <f t="shared" si="1107"/>
        <v>0</v>
      </c>
      <c r="AH2722" s="73" t="b">
        <f t="shared" si="1116"/>
        <v>1</v>
      </c>
      <c r="AI2722" s="34" t="str">
        <f t="shared" si="1108"/>
        <v>Inner</v>
      </c>
      <c r="AJ2722" s="35" t="str">
        <f t="shared" si="1117"/>
        <v>2.2-2.3</v>
      </c>
      <c r="AK2722" s="36" t="str">
        <f t="shared" si="1109"/>
        <v>19-20</v>
      </c>
      <c r="AL2722" s="36" t="str">
        <f t="shared" si="1110"/>
        <v>Mar</v>
      </c>
      <c r="AM2722" s="35" t="str">
        <f t="shared" si="1111"/>
        <v>295-305</v>
      </c>
      <c r="AN2722" s="36" t="str">
        <f t="shared" si="1112"/>
        <v>Inner-TI</v>
      </c>
    </row>
    <row r="2723" spans="5:40" x14ac:dyDescent="0.3">
      <c r="E2723" s="12">
        <v>40994.826388888891</v>
      </c>
      <c r="F2723" s="16">
        <v>19.46</v>
      </c>
      <c r="G2723" s="16">
        <v>1977.820007324219</v>
      </c>
      <c r="H2723" s="29">
        <v>1.1858448074050918</v>
      </c>
      <c r="I2723" s="26">
        <v>299.60000000000002</v>
      </c>
      <c r="J2723" s="30">
        <v>9.9691675231243573E-2</v>
      </c>
      <c r="K2723" s="31">
        <v>0.15575916630888659</v>
      </c>
      <c r="L2723" s="111">
        <f t="shared" si="1092"/>
        <v>2.3000000000000003</v>
      </c>
      <c r="M2723" s="112">
        <f t="shared" si="1093"/>
        <v>9.9999999999999992E-2</v>
      </c>
      <c r="N2723" s="112" t="b">
        <f t="shared" si="1094"/>
        <v>0</v>
      </c>
      <c r="O2723" s="112" t="b">
        <f t="shared" si="1095"/>
        <v>1</v>
      </c>
      <c r="P2723" s="113">
        <f t="shared" si="1096"/>
        <v>23</v>
      </c>
      <c r="Q2723" s="113">
        <f t="shared" si="1097"/>
        <v>16</v>
      </c>
      <c r="R2723" s="114" t="str">
        <f t="shared" si="1113"/>
        <v>2.3-0.1</v>
      </c>
      <c r="S2723" s="127">
        <f t="shared" si="1098"/>
        <v>0</v>
      </c>
      <c r="T2723" s="112" t="b">
        <f t="shared" si="1099"/>
        <v>0</v>
      </c>
      <c r="U2723" s="22">
        <f t="shared" si="1100"/>
        <v>19.250414792553855</v>
      </c>
      <c r="V2723" s="22">
        <f t="shared" si="1101"/>
        <v>2.3332636375469371</v>
      </c>
      <c r="W2723" s="81">
        <f t="shared" si="1102"/>
        <v>21</v>
      </c>
      <c r="X2723" s="22">
        <f t="shared" si="1103"/>
        <v>0.21124145359256519</v>
      </c>
      <c r="Y2723" s="3">
        <f>IF(U2723&gt;'Power Curve'!$C$37,0,INDEX(Ci,$W2723,1)*POWER(1-X2723,3)+INDEX(Ci,$W2723,2)*3*X2723*POWER(1-X2723,2)+INDEX(Ci,$W2723,3)*3*POWER(X2723,2)*(1-X2723)+INDEX(Ci,$W2723,4)*POWER(X2723,3))</f>
        <v>1988.7122120235204</v>
      </c>
      <c r="Z2723" s="3">
        <f t="shared" si="1104"/>
        <v>1988.7122120235204</v>
      </c>
      <c r="AA2723" s="3">
        <f t="shared" si="1105"/>
        <v>1977.820007324219</v>
      </c>
      <c r="AB2723" s="3">
        <f t="shared" si="1114"/>
        <v>10.892204699301374</v>
      </c>
      <c r="AC2723" s="3">
        <f t="shared" si="1115"/>
        <v>10.892204699301374</v>
      </c>
      <c r="AE2723" s="34">
        <f t="shared" si="1106"/>
        <v>19</v>
      </c>
      <c r="AF2723" s="73" t="b">
        <f>COUNTIF('Power Curve'!$D$2:$D$31,AE2723)&gt;0</f>
        <v>1</v>
      </c>
      <c r="AG2723" s="73" t="b">
        <f t="shared" si="1107"/>
        <v>0</v>
      </c>
      <c r="AH2723" s="73" t="b">
        <f t="shared" si="1116"/>
        <v>1</v>
      </c>
      <c r="AI2723" s="34" t="str">
        <f t="shared" si="1108"/>
        <v>Outer</v>
      </c>
      <c r="AJ2723" s="35" t="str">
        <f t="shared" si="1117"/>
        <v>2.3-2.4</v>
      </c>
      <c r="AK2723" s="36" t="str">
        <f t="shared" si="1109"/>
        <v>19-20</v>
      </c>
      <c r="AL2723" s="36" t="str">
        <f t="shared" si="1110"/>
        <v>Mar</v>
      </c>
      <c r="AM2723" s="35" t="str">
        <f t="shared" si="1111"/>
        <v>295-305</v>
      </c>
      <c r="AN2723" s="36" t="str">
        <f t="shared" si="1112"/>
        <v>HWS-LTI</v>
      </c>
    </row>
    <row r="2724" spans="5:40" x14ac:dyDescent="0.3">
      <c r="E2724" s="12">
        <v>40994.833333333336</v>
      </c>
      <c r="F2724" s="16">
        <v>18.11</v>
      </c>
      <c r="G2724" s="16">
        <v>1984.619934082031</v>
      </c>
      <c r="H2724" s="29">
        <v>1.1868209641486505</v>
      </c>
      <c r="I2724" s="26">
        <v>300.5</v>
      </c>
      <c r="J2724" s="30">
        <v>0.11374930977360576</v>
      </c>
      <c r="K2724" s="31">
        <v>0.11677913293121171</v>
      </c>
      <c r="L2724" s="111">
        <f t="shared" si="1092"/>
        <v>2.1</v>
      </c>
      <c r="M2724" s="112">
        <f t="shared" si="1093"/>
        <v>0.11</v>
      </c>
      <c r="N2724" s="112" t="b">
        <f t="shared" si="1094"/>
        <v>0</v>
      </c>
      <c r="O2724" s="112" t="b">
        <f t="shared" si="1095"/>
        <v>1</v>
      </c>
      <c r="P2724" s="113">
        <f t="shared" si="1096"/>
        <v>21</v>
      </c>
      <c r="Q2724" s="113">
        <f t="shared" si="1097"/>
        <v>15</v>
      </c>
      <c r="R2724" s="114" t="str">
        <f t="shared" si="1113"/>
        <v>2.1-0.11</v>
      </c>
      <c r="S2724" s="127">
        <f t="shared" si="1098"/>
        <v>0</v>
      </c>
      <c r="T2724" s="112" t="b">
        <f t="shared" si="1099"/>
        <v>0</v>
      </c>
      <c r="U2724" s="22">
        <f t="shared" si="1100"/>
        <v>17.919868723101015</v>
      </c>
      <c r="V2724" s="22">
        <f t="shared" si="1101"/>
        <v>2.1276234533916796</v>
      </c>
      <c r="W2724" s="81">
        <f t="shared" si="1102"/>
        <v>19</v>
      </c>
      <c r="X2724" s="22">
        <f t="shared" si="1103"/>
        <v>6.2083068254249682E-3</v>
      </c>
      <c r="Y2724" s="3">
        <f>IF(U2724&gt;'Power Curve'!$C$37,0,INDEX(Ci,$W2724,1)*POWER(1-X2724,3)+INDEX(Ci,$W2724,2)*3*X2724*POWER(1-X2724,2)+INDEX(Ci,$W2724,3)*3*POWER(X2724,2)*(1-X2724)+INDEX(Ci,$W2724,4)*POWER(X2724,3))</f>
        <v>1979.9528619384882</v>
      </c>
      <c r="Z2724" s="3">
        <f t="shared" si="1104"/>
        <v>1979.9528619384882</v>
      </c>
      <c r="AA2724" s="3">
        <f t="shared" si="1105"/>
        <v>1984.619934082031</v>
      </c>
      <c r="AB2724" s="3">
        <f t="shared" si="1114"/>
        <v>-4.6670721435427822</v>
      </c>
      <c r="AC2724" s="3">
        <f t="shared" si="1115"/>
        <v>4.6670721435427822</v>
      </c>
      <c r="AE2724" s="34">
        <f t="shared" si="1106"/>
        <v>18</v>
      </c>
      <c r="AF2724" s="73" t="b">
        <f>COUNTIF('Power Curve'!$D$2:$D$31,AE2724)&gt;0</f>
        <v>1</v>
      </c>
      <c r="AG2724" s="73" t="b">
        <f t="shared" si="1107"/>
        <v>0</v>
      </c>
      <c r="AH2724" s="73" t="b">
        <f t="shared" si="1116"/>
        <v>1</v>
      </c>
      <c r="AI2724" s="34" t="str">
        <f t="shared" si="1108"/>
        <v>Inner</v>
      </c>
      <c r="AJ2724" s="35" t="str">
        <f t="shared" si="1117"/>
        <v>2.1-2.2</v>
      </c>
      <c r="AK2724" s="36" t="str">
        <f t="shared" si="1109"/>
        <v>20-21</v>
      </c>
      <c r="AL2724" s="36" t="str">
        <f t="shared" si="1110"/>
        <v>Mar</v>
      </c>
      <c r="AM2724" s="35" t="str">
        <f t="shared" si="1111"/>
        <v>295-305</v>
      </c>
      <c r="AN2724" s="36" t="str">
        <f t="shared" si="1112"/>
        <v>Inner-TI</v>
      </c>
    </row>
    <row r="2725" spans="5:40" x14ac:dyDescent="0.3">
      <c r="E2725" s="12">
        <v>40994.840277777781</v>
      </c>
      <c r="F2725" s="16">
        <v>17.8</v>
      </c>
      <c r="G2725" s="16">
        <v>1974.239990234378</v>
      </c>
      <c r="H2725" s="29">
        <v>1.1866917981955607</v>
      </c>
      <c r="I2725" s="26">
        <v>302.8</v>
      </c>
      <c r="J2725" s="30">
        <v>0.13033707865168537</v>
      </c>
      <c r="K2725" s="31">
        <v>0.15187871234481226</v>
      </c>
      <c r="L2725" s="111">
        <f t="shared" si="1092"/>
        <v>2.1</v>
      </c>
      <c r="M2725" s="112">
        <f t="shared" si="1093"/>
        <v>0.13</v>
      </c>
      <c r="N2725" s="112" t="b">
        <f t="shared" si="1094"/>
        <v>0</v>
      </c>
      <c r="O2725" s="112" t="b">
        <f t="shared" si="1095"/>
        <v>1</v>
      </c>
      <c r="P2725" s="113">
        <f t="shared" si="1096"/>
        <v>21</v>
      </c>
      <c r="Q2725" s="113">
        <f t="shared" si="1097"/>
        <v>13</v>
      </c>
      <c r="R2725" s="114" t="str">
        <f t="shared" si="1113"/>
        <v>2.1-0.13</v>
      </c>
      <c r="S2725" s="127">
        <f t="shared" si="1098"/>
        <v>0</v>
      </c>
      <c r="T2725" s="112" t="b">
        <f t="shared" si="1099"/>
        <v>0</v>
      </c>
      <c r="U2725" s="22">
        <f t="shared" si="1100"/>
        <v>17.612484327519692</v>
      </c>
      <c r="V2725" s="22">
        <f t="shared" si="1101"/>
        <v>2.0801162041764831</v>
      </c>
      <c r="W2725" s="81">
        <f t="shared" si="1102"/>
        <v>18</v>
      </c>
      <c r="X2725" s="22">
        <f t="shared" si="1103"/>
        <v>0.67311098121319735</v>
      </c>
      <c r="Y2725" s="3">
        <f>IF(U2725&gt;'Power Curve'!$C$37,0,INDEX(Ci,$W2725,1)*POWER(1-X2725,3)+INDEX(Ci,$W2725,2)*3*X2725*POWER(1-X2725,2)+INDEX(Ci,$W2725,3)*3*POWER(X2725,2)*(1-X2725)+INDEX(Ci,$W2725,4)*POWER(X2725,3))</f>
        <v>1981.2600661650113</v>
      </c>
      <c r="Z2725" s="3">
        <f t="shared" si="1104"/>
        <v>1981.2600661650113</v>
      </c>
      <c r="AA2725" s="3">
        <f t="shared" si="1105"/>
        <v>1974.239990234378</v>
      </c>
      <c r="AB2725" s="3">
        <f t="shared" si="1114"/>
        <v>7.0200759306333111</v>
      </c>
      <c r="AC2725" s="3">
        <f t="shared" si="1115"/>
        <v>7.0200759306333111</v>
      </c>
      <c r="AE2725" s="34">
        <f t="shared" si="1106"/>
        <v>18</v>
      </c>
      <c r="AF2725" s="73" t="b">
        <f>COUNTIF('Power Curve'!$D$2:$D$31,AE2725)&gt;0</f>
        <v>1</v>
      </c>
      <c r="AG2725" s="73" t="b">
        <f t="shared" si="1107"/>
        <v>0</v>
      </c>
      <c r="AH2725" s="73" t="b">
        <f t="shared" si="1116"/>
        <v>1</v>
      </c>
      <c r="AI2725" s="34" t="str">
        <f t="shared" si="1108"/>
        <v>Inner</v>
      </c>
      <c r="AJ2725" s="35" t="str">
        <f t="shared" si="1117"/>
        <v>2.0-2.1</v>
      </c>
      <c r="AK2725" s="36" t="str">
        <f t="shared" si="1109"/>
        <v>20-21</v>
      </c>
      <c r="AL2725" s="36" t="str">
        <f t="shared" si="1110"/>
        <v>Mar</v>
      </c>
      <c r="AM2725" s="35" t="str">
        <f t="shared" si="1111"/>
        <v>295-305</v>
      </c>
      <c r="AN2725" s="36" t="str">
        <f t="shared" si="1112"/>
        <v>Inner-TI</v>
      </c>
    </row>
    <row r="2726" spans="5:40" x14ac:dyDescent="0.3">
      <c r="E2726" s="12">
        <v>40994.847222222219</v>
      </c>
      <c r="F2726" s="16">
        <v>15.87</v>
      </c>
      <c r="G2726" s="16">
        <v>1974.529968261721</v>
      </c>
      <c r="H2726" s="29">
        <v>1.1874385210420879</v>
      </c>
      <c r="I2726" s="26">
        <v>301.39999999999998</v>
      </c>
      <c r="J2726" s="30">
        <v>0.11846250787649654</v>
      </c>
      <c r="K2726" s="31">
        <v>0.14706704281673741</v>
      </c>
      <c r="L2726" s="111">
        <f t="shared" si="1092"/>
        <v>1.8000000000000003</v>
      </c>
      <c r="M2726" s="112">
        <f t="shared" si="1093"/>
        <v>0.12</v>
      </c>
      <c r="N2726" s="112" t="b">
        <f t="shared" si="1094"/>
        <v>1</v>
      </c>
      <c r="O2726" s="112" t="b">
        <f t="shared" si="1095"/>
        <v>1</v>
      </c>
      <c r="P2726" s="113">
        <f t="shared" si="1096"/>
        <v>18</v>
      </c>
      <c r="Q2726" s="113">
        <f t="shared" si="1097"/>
        <v>14</v>
      </c>
      <c r="R2726" s="114" t="str">
        <f t="shared" si="1113"/>
        <v>1.8-0.12</v>
      </c>
      <c r="S2726" s="127">
        <f t="shared" si="1098"/>
        <v>5.6493233000505191E-4</v>
      </c>
      <c r="T2726" s="112" t="b">
        <f t="shared" si="1099"/>
        <v>1</v>
      </c>
      <c r="U2726" s="22">
        <f t="shared" si="1100"/>
        <v>15.706109045003869</v>
      </c>
      <c r="V2726" s="22">
        <f t="shared" si="1101"/>
        <v>1.7854797589109694</v>
      </c>
      <c r="W2726" s="81">
        <f t="shared" si="1102"/>
        <v>16</v>
      </c>
      <c r="X2726" s="22">
        <f t="shared" si="1103"/>
        <v>0.70745351861511074</v>
      </c>
      <c r="Y2726" s="3">
        <f>IF(U2726&gt;'Power Curve'!$C$37,0,INDEX(Ci,$W2726,1)*POWER(1-X2726,3)+INDEX(Ci,$W2726,2)*3*X2726*POWER(1-X2726,2)+INDEX(Ci,$W2726,3)*3*POWER(X2726,2)*(1-X2726)+INDEX(Ci,$W2726,4)*POWER(X2726,3))</f>
        <v>1981.4851062685386</v>
      </c>
      <c r="Z2726" s="3">
        <f t="shared" si="1104"/>
        <v>1982.6045112664931</v>
      </c>
      <c r="AA2726" s="3">
        <f t="shared" si="1105"/>
        <v>1974.529968261721</v>
      </c>
      <c r="AB2726" s="3">
        <f t="shared" si="1114"/>
        <v>8.0745430047720674</v>
      </c>
      <c r="AC2726" s="3">
        <f t="shared" si="1115"/>
        <v>8.0745430047720674</v>
      </c>
      <c r="AE2726" s="34">
        <f t="shared" si="1106"/>
        <v>16</v>
      </c>
      <c r="AF2726" s="73" t="b">
        <f>COUNTIF('Power Curve'!$D$2:$D$31,AE2726)&gt;0</f>
        <v>1</v>
      </c>
      <c r="AG2726" s="73" t="b">
        <f t="shared" si="1107"/>
        <v>0</v>
      </c>
      <c r="AH2726" s="73" t="b">
        <f t="shared" si="1116"/>
        <v>1</v>
      </c>
      <c r="AI2726" s="34" t="str">
        <f t="shared" si="1108"/>
        <v>Inner</v>
      </c>
      <c r="AJ2726" s="35" t="str">
        <f t="shared" si="1117"/>
        <v>1.7-1.8</v>
      </c>
      <c r="AK2726" s="36" t="str">
        <f t="shared" si="1109"/>
        <v>20-21</v>
      </c>
      <c r="AL2726" s="36" t="str">
        <f t="shared" si="1110"/>
        <v>Mar</v>
      </c>
      <c r="AM2726" s="35" t="str">
        <f t="shared" si="1111"/>
        <v>295-305</v>
      </c>
      <c r="AN2726" s="36" t="str">
        <f t="shared" si="1112"/>
        <v>Inner-TI</v>
      </c>
    </row>
    <row r="2727" spans="5:40" x14ac:dyDescent="0.3">
      <c r="E2727" s="12">
        <v>40994.854166666664</v>
      </c>
      <c r="F2727" s="16">
        <v>16.21</v>
      </c>
      <c r="G2727" s="16">
        <v>1979.950012207031</v>
      </c>
      <c r="H2727" s="29">
        <v>1.187481615960726</v>
      </c>
      <c r="I2727" s="26">
        <v>301.2</v>
      </c>
      <c r="J2727" s="30">
        <v>0.12214682294879703</v>
      </c>
      <c r="K2727" s="31">
        <v>0.12877039282025357</v>
      </c>
      <c r="L2727" s="111">
        <f t="shared" si="1092"/>
        <v>1.8000000000000003</v>
      </c>
      <c r="M2727" s="112">
        <f t="shared" si="1093"/>
        <v>0.12</v>
      </c>
      <c r="N2727" s="112" t="b">
        <f t="shared" si="1094"/>
        <v>1</v>
      </c>
      <c r="O2727" s="112" t="b">
        <f t="shared" si="1095"/>
        <v>1</v>
      </c>
      <c r="P2727" s="113">
        <f t="shared" si="1096"/>
        <v>18</v>
      </c>
      <c r="Q2727" s="113">
        <f t="shared" si="1097"/>
        <v>14</v>
      </c>
      <c r="R2727" s="114" t="str">
        <f t="shared" si="1113"/>
        <v>1.8-0.12</v>
      </c>
      <c r="S2727" s="127">
        <f t="shared" si="1098"/>
        <v>5.6493233000505191E-4</v>
      </c>
      <c r="T2727" s="112" t="b">
        <f t="shared" si="1099"/>
        <v>1</v>
      </c>
      <c r="U2727" s="22">
        <f t="shared" si="1100"/>
        <v>16.042791905724069</v>
      </c>
      <c r="V2727" s="22">
        <f t="shared" si="1101"/>
        <v>1.8375151803593175</v>
      </c>
      <c r="W2727" s="81">
        <f t="shared" si="1102"/>
        <v>17</v>
      </c>
      <c r="X2727" s="22">
        <f t="shared" si="1103"/>
        <v>4.5357714407535311E-2</v>
      </c>
      <c r="Y2727" s="3">
        <f>IF(U2727&gt;'Power Curve'!$C$37,0,INDEX(Ci,$W2727,1)*POWER(1-X2727,3)+INDEX(Ci,$W2727,2)*3*X2727*POWER(1-X2727,2)+INDEX(Ci,$W2727,3)*3*POWER(X2727,2)*(1-X2727)+INDEX(Ci,$W2727,4)*POWER(X2727,3))</f>
        <v>1982.5443223111461</v>
      </c>
      <c r="Z2727" s="3">
        <f t="shared" si="1104"/>
        <v>1983.6643256944874</v>
      </c>
      <c r="AA2727" s="3">
        <f t="shared" si="1105"/>
        <v>1979.950012207031</v>
      </c>
      <c r="AB2727" s="3">
        <f t="shared" si="1114"/>
        <v>3.7143134874563657</v>
      </c>
      <c r="AC2727" s="3">
        <f t="shared" si="1115"/>
        <v>3.7143134874563657</v>
      </c>
      <c r="AE2727" s="34">
        <f t="shared" si="1106"/>
        <v>16</v>
      </c>
      <c r="AF2727" s="73" t="b">
        <f>COUNTIF('Power Curve'!$D$2:$D$31,AE2727)&gt;0</f>
        <v>1</v>
      </c>
      <c r="AG2727" s="73" t="b">
        <f t="shared" si="1107"/>
        <v>0</v>
      </c>
      <c r="AH2727" s="73" t="b">
        <f t="shared" si="1116"/>
        <v>1</v>
      </c>
      <c r="AI2727" s="34" t="str">
        <f t="shared" si="1108"/>
        <v>Inner</v>
      </c>
      <c r="AJ2727" s="35" t="str">
        <f t="shared" si="1117"/>
        <v>1.8-1.9</v>
      </c>
      <c r="AK2727" s="36" t="str">
        <f t="shared" si="1109"/>
        <v>20-21</v>
      </c>
      <c r="AL2727" s="36" t="str">
        <f t="shared" si="1110"/>
        <v>Mar</v>
      </c>
      <c r="AM2727" s="35" t="str">
        <f t="shared" si="1111"/>
        <v>295-305</v>
      </c>
      <c r="AN2727" s="36" t="str">
        <f t="shared" si="1112"/>
        <v>Inner-TI</v>
      </c>
    </row>
    <row r="2728" spans="5:40" x14ac:dyDescent="0.3">
      <c r="E2728" s="12">
        <v>40994.861111111109</v>
      </c>
      <c r="F2728" s="16">
        <v>16.66</v>
      </c>
      <c r="G2728" s="16">
        <v>1974.740051269529</v>
      </c>
      <c r="H2728" s="29">
        <v>1.187395429251253</v>
      </c>
      <c r="I2728" s="26">
        <v>301.5</v>
      </c>
      <c r="J2728" s="30">
        <v>9.963985594237694E-2</v>
      </c>
      <c r="K2728" s="31">
        <v>0.12817671735438921</v>
      </c>
      <c r="L2728" s="111">
        <f t="shared" si="1092"/>
        <v>1.9000000000000001</v>
      </c>
      <c r="M2728" s="112">
        <f t="shared" si="1093"/>
        <v>9.9999999999999992E-2</v>
      </c>
      <c r="N2728" s="112" t="b">
        <f t="shared" si="1094"/>
        <v>1</v>
      </c>
      <c r="O2728" s="112" t="b">
        <f t="shared" si="1095"/>
        <v>1</v>
      </c>
      <c r="P2728" s="113">
        <f t="shared" si="1096"/>
        <v>19</v>
      </c>
      <c r="Q2728" s="113">
        <f t="shared" si="1097"/>
        <v>16</v>
      </c>
      <c r="R2728" s="114" t="str">
        <f t="shared" si="1113"/>
        <v>1.9-0.1</v>
      </c>
      <c r="S2728" s="127">
        <f t="shared" si="1098"/>
        <v>1.9552526408647022E-3</v>
      </c>
      <c r="T2728" s="112" t="b">
        <f t="shared" si="1099"/>
        <v>1</v>
      </c>
      <c r="U2728" s="22">
        <f t="shared" si="1100"/>
        <v>16.487751192055814</v>
      </c>
      <c r="V2728" s="22">
        <f t="shared" si="1101"/>
        <v>1.9062850724236189</v>
      </c>
      <c r="W2728" s="81">
        <f t="shared" si="1102"/>
        <v>17</v>
      </c>
      <c r="X2728" s="22">
        <f t="shared" si="1103"/>
        <v>0.49529905426432136</v>
      </c>
      <c r="Y2728" s="3">
        <f>IF(U2728&gt;'Power Curve'!$C$37,0,INDEX(Ci,$W2728,1)*POWER(1-X2728,3)+INDEX(Ci,$W2728,2)*3*X2728*POWER(1-X2728,2)+INDEX(Ci,$W2728,3)*3*POWER(X2728,2)*(1-X2728)+INDEX(Ci,$W2728,4)*POWER(X2728,3))</f>
        <v>1984.147984590046</v>
      </c>
      <c r="Z2728" s="3">
        <f t="shared" si="1104"/>
        <v>1988.0274951767819</v>
      </c>
      <c r="AA2728" s="3">
        <f t="shared" si="1105"/>
        <v>1974.740051269529</v>
      </c>
      <c r="AB2728" s="3">
        <f t="shared" si="1114"/>
        <v>13.287443907252964</v>
      </c>
      <c r="AC2728" s="3">
        <f t="shared" si="1115"/>
        <v>13.287443907252964</v>
      </c>
      <c r="AE2728" s="34">
        <f t="shared" si="1106"/>
        <v>16</v>
      </c>
      <c r="AF2728" s="73" t="b">
        <f>COUNTIF('Power Curve'!$D$2:$D$31,AE2728)&gt;0</f>
        <v>1</v>
      </c>
      <c r="AG2728" s="73" t="b">
        <f t="shared" si="1107"/>
        <v>0</v>
      </c>
      <c r="AH2728" s="73" t="b">
        <f t="shared" si="1116"/>
        <v>1</v>
      </c>
      <c r="AI2728" s="34" t="str">
        <f t="shared" si="1108"/>
        <v>Outer</v>
      </c>
      <c r="AJ2728" s="35" t="str">
        <f t="shared" si="1117"/>
        <v>1.9-2.0</v>
      </c>
      <c r="AK2728" s="36" t="str">
        <f t="shared" si="1109"/>
        <v>20-21</v>
      </c>
      <c r="AL2728" s="36" t="str">
        <f t="shared" si="1110"/>
        <v>Mar</v>
      </c>
      <c r="AM2728" s="35" t="str">
        <f t="shared" si="1111"/>
        <v>295-305</v>
      </c>
      <c r="AN2728" s="36" t="str">
        <f t="shared" si="1112"/>
        <v>HWS-LTI</v>
      </c>
    </row>
    <row r="2729" spans="5:40" x14ac:dyDescent="0.3">
      <c r="E2729" s="12">
        <v>40994.868055555555</v>
      </c>
      <c r="F2729" s="16">
        <v>14.72</v>
      </c>
      <c r="G2729" s="16">
        <v>1974.0899963378929</v>
      </c>
      <c r="H2729" s="29">
        <v>1.1884588160965741</v>
      </c>
      <c r="I2729" s="26">
        <v>303.7</v>
      </c>
      <c r="J2729" s="30">
        <v>0.11752717391304347</v>
      </c>
      <c r="K2729" s="31">
        <v>9.8297471290426472E-2</v>
      </c>
      <c r="L2729" s="111">
        <f t="shared" si="1092"/>
        <v>1.6</v>
      </c>
      <c r="M2729" s="112">
        <f t="shared" si="1093"/>
        <v>0.12</v>
      </c>
      <c r="N2729" s="112" t="b">
        <f t="shared" si="1094"/>
        <v>1</v>
      </c>
      <c r="O2729" s="112" t="b">
        <f t="shared" si="1095"/>
        <v>1</v>
      </c>
      <c r="P2729" s="113">
        <f t="shared" si="1096"/>
        <v>16</v>
      </c>
      <c r="Q2729" s="113">
        <f t="shared" si="1097"/>
        <v>14</v>
      </c>
      <c r="R2729" s="114" t="str">
        <f t="shared" si="1113"/>
        <v>1.6-0.12</v>
      </c>
      <c r="S2729" s="127">
        <f t="shared" si="1098"/>
        <v>6.9193617767456883E-4</v>
      </c>
      <c r="T2729" s="112" t="b">
        <f t="shared" si="1099"/>
        <v>1</v>
      </c>
      <c r="U2729" s="22">
        <f t="shared" si="1100"/>
        <v>14.572156473436641</v>
      </c>
      <c r="V2729" s="22">
        <f t="shared" si="1101"/>
        <v>1.6102237335887453</v>
      </c>
      <c r="W2729" s="81">
        <f t="shared" si="1102"/>
        <v>15</v>
      </c>
      <c r="X2729" s="22">
        <f t="shared" si="1103"/>
        <v>0.5908871922155271</v>
      </c>
      <c r="Y2729" s="3">
        <f>IF(U2729&gt;'Power Curve'!$C$37,0,INDEX(Ci,$W2729,1)*POWER(1-X2729,3)+INDEX(Ci,$W2729,2)*3*X2729*POWER(1-X2729,2)+INDEX(Ci,$W2729,3)*3*POWER(X2729,2)*(1-X2729)+INDEX(Ci,$W2729,4)*POWER(X2729,3))</f>
        <v>1977.680982045385</v>
      </c>
      <c r="Z2729" s="3">
        <f t="shared" si="1104"/>
        <v>1979.049411064761</v>
      </c>
      <c r="AA2729" s="3">
        <f t="shared" si="1105"/>
        <v>1974.0899963378929</v>
      </c>
      <c r="AB2729" s="3">
        <f t="shared" si="1114"/>
        <v>4.9594147268680899</v>
      </c>
      <c r="AC2729" s="3">
        <f t="shared" si="1115"/>
        <v>4.9594147268680899</v>
      </c>
      <c r="AE2729" s="34">
        <f t="shared" si="1106"/>
        <v>15</v>
      </c>
      <c r="AF2729" s="73" t="b">
        <f>COUNTIF('Power Curve'!$D$2:$D$31,AE2729)&gt;0</f>
        <v>1</v>
      </c>
      <c r="AG2729" s="73" t="b">
        <f t="shared" si="1107"/>
        <v>0</v>
      </c>
      <c r="AH2729" s="73" t="b">
        <f t="shared" si="1116"/>
        <v>1</v>
      </c>
      <c r="AI2729" s="34" t="str">
        <f t="shared" si="1108"/>
        <v>Outer</v>
      </c>
      <c r="AJ2729" s="35" t="str">
        <f t="shared" si="1117"/>
        <v>1.6-1.7</v>
      </c>
      <c r="AK2729" s="36" t="str">
        <f t="shared" si="1109"/>
        <v>20-21</v>
      </c>
      <c r="AL2729" s="36" t="str">
        <f t="shared" si="1110"/>
        <v>Mar</v>
      </c>
      <c r="AM2729" s="35" t="str">
        <f t="shared" si="1111"/>
        <v>295-305</v>
      </c>
      <c r="AN2729" s="36" t="str">
        <f t="shared" si="1112"/>
        <v>Inner-TI</v>
      </c>
    </row>
    <row r="2730" spans="5:40" x14ac:dyDescent="0.3">
      <c r="E2730" s="12">
        <v>40994.875</v>
      </c>
      <c r="F2730" s="16">
        <v>14.71</v>
      </c>
      <c r="G2730" s="16">
        <v>1974.009948730474</v>
      </c>
      <c r="H2730" s="29">
        <v>1.1884588160965741</v>
      </c>
      <c r="I2730" s="26">
        <v>302.8</v>
      </c>
      <c r="J2730" s="30">
        <v>0.15839564921821889</v>
      </c>
      <c r="K2730" s="31">
        <v>0.14212538377441489</v>
      </c>
      <c r="L2730" s="111">
        <f t="shared" si="1092"/>
        <v>1.6</v>
      </c>
      <c r="M2730" s="112">
        <f t="shared" si="1093"/>
        <v>0.16</v>
      </c>
      <c r="N2730" s="112" t="b">
        <f t="shared" si="1094"/>
        <v>1</v>
      </c>
      <c r="O2730" s="112" t="b">
        <f t="shared" si="1095"/>
        <v>1</v>
      </c>
      <c r="P2730" s="113">
        <f t="shared" si="1096"/>
        <v>16</v>
      </c>
      <c r="Q2730" s="113">
        <f t="shared" si="1097"/>
        <v>10</v>
      </c>
      <c r="R2730" s="114" t="str">
        <f t="shared" si="1113"/>
        <v>1.6-0.16</v>
      </c>
      <c r="S2730" s="127">
        <f t="shared" si="1098"/>
        <v>-1.7083171206946416E-2</v>
      </c>
      <c r="T2730" s="112" t="b">
        <f t="shared" si="1099"/>
        <v>1</v>
      </c>
      <c r="U2730" s="22">
        <f t="shared" si="1100"/>
        <v>14.562256910615012</v>
      </c>
      <c r="V2730" s="22">
        <f t="shared" si="1101"/>
        <v>1.6086937242426329</v>
      </c>
      <c r="W2730" s="81">
        <f t="shared" si="1102"/>
        <v>15</v>
      </c>
      <c r="X2730" s="22">
        <f t="shared" si="1103"/>
        <v>0.58142974652761004</v>
      </c>
      <c r="Y2730" s="3">
        <f>IF(U2730&gt;'Power Curve'!$C$37,0,INDEX(Ci,$W2730,1)*POWER(1-X2730,3)+INDEX(Ci,$W2730,2)*3*X2730*POWER(1-X2730,2)+INDEX(Ci,$W2730,3)*3*POWER(X2730,2)*(1-X2730)+INDEX(Ci,$W2730,4)*POWER(X2730,3))</f>
        <v>1977.6496072318889</v>
      </c>
      <c r="Z2730" s="3">
        <f t="shared" si="1104"/>
        <v>1943.8650804041961</v>
      </c>
      <c r="AA2730" s="3">
        <f t="shared" si="1105"/>
        <v>1974.009948730474</v>
      </c>
      <c r="AB2730" s="3">
        <f t="shared" si="1114"/>
        <v>-30.144868326277901</v>
      </c>
      <c r="AC2730" s="3">
        <f t="shared" si="1115"/>
        <v>30.144868326277901</v>
      </c>
      <c r="AE2730" s="34">
        <f t="shared" si="1106"/>
        <v>15</v>
      </c>
      <c r="AF2730" s="73" t="b">
        <f>COUNTIF('Power Curve'!$D$2:$D$31,AE2730)&gt;0</f>
        <v>1</v>
      </c>
      <c r="AG2730" s="73" t="b">
        <f t="shared" si="1107"/>
        <v>0</v>
      </c>
      <c r="AH2730" s="73" t="b">
        <f t="shared" si="1116"/>
        <v>1</v>
      </c>
      <c r="AI2730" s="34" t="str">
        <f t="shared" si="1108"/>
        <v>Outer</v>
      </c>
      <c r="AJ2730" s="35" t="str">
        <f t="shared" si="1117"/>
        <v>1.6-1.7</v>
      </c>
      <c r="AK2730" s="36" t="str">
        <f t="shared" si="1109"/>
        <v>21-22</v>
      </c>
      <c r="AL2730" s="36" t="str">
        <f t="shared" si="1110"/>
        <v>Mar</v>
      </c>
      <c r="AM2730" s="35" t="str">
        <f t="shared" si="1111"/>
        <v>295-305</v>
      </c>
      <c r="AN2730" s="36" t="str">
        <f t="shared" si="1112"/>
        <v>HWS-HTI</v>
      </c>
    </row>
    <row r="2731" spans="5:40" x14ac:dyDescent="0.3">
      <c r="E2731" s="12">
        <v>40994.881944444445</v>
      </c>
      <c r="F2731" s="16">
        <v>16.059999999999999</v>
      </c>
      <c r="G2731" s="16">
        <v>1972.8899993896509</v>
      </c>
      <c r="H2731" s="29">
        <v>1.1879270266951933</v>
      </c>
      <c r="I2731" s="26">
        <v>302.39999999999998</v>
      </c>
      <c r="J2731" s="30">
        <v>0.14694894146948942</v>
      </c>
      <c r="K2731" s="31">
        <v>0.13534461227393241</v>
      </c>
      <c r="L2731" s="111">
        <f t="shared" si="1092"/>
        <v>1.8000000000000003</v>
      </c>
      <c r="M2731" s="112">
        <f t="shared" si="1093"/>
        <v>0.15000000000000002</v>
      </c>
      <c r="N2731" s="112" t="b">
        <f t="shared" si="1094"/>
        <v>1</v>
      </c>
      <c r="O2731" s="112" t="b">
        <f t="shared" si="1095"/>
        <v>1</v>
      </c>
      <c r="P2731" s="113">
        <f t="shared" si="1096"/>
        <v>18</v>
      </c>
      <c r="Q2731" s="113">
        <f t="shared" si="1097"/>
        <v>10.999999999999998</v>
      </c>
      <c r="R2731" s="114" t="str">
        <f t="shared" si="1113"/>
        <v>1.8-0.15</v>
      </c>
      <c r="S2731" s="127">
        <f t="shared" si="1098"/>
        <v>-4.4168342286410719E-3</v>
      </c>
      <c r="T2731" s="112" t="b">
        <f t="shared" si="1099"/>
        <v>1</v>
      </c>
      <c r="U2731" s="22">
        <f t="shared" si="1100"/>
        <v>15.896326186742897</v>
      </c>
      <c r="V2731" s="22">
        <f t="shared" si="1101"/>
        <v>1.8148784313468564</v>
      </c>
      <c r="W2731" s="81">
        <f t="shared" si="1102"/>
        <v>16</v>
      </c>
      <c r="X2731" s="22">
        <f t="shared" si="1103"/>
        <v>0.89813938228154011</v>
      </c>
      <c r="Y2731" s="3">
        <f>IF(U2731&gt;'Power Curve'!$C$37,0,INDEX(Ci,$W2731,1)*POWER(1-X2731,3)+INDEX(Ci,$W2731,2)*3*X2731*POWER(1-X2731,2)+INDEX(Ci,$W2731,3)*3*POWER(X2731,2)*(1-X2731)+INDEX(Ci,$W2731,4)*POWER(X2731,3))</f>
        <v>1982.0894401738965</v>
      </c>
      <c r="Z2731" s="3">
        <f t="shared" si="1104"/>
        <v>1973.3348796903085</v>
      </c>
      <c r="AA2731" s="3">
        <f t="shared" si="1105"/>
        <v>1972.8899993896509</v>
      </c>
      <c r="AB2731" s="3">
        <f t="shared" si="1114"/>
        <v>0.44488030065758721</v>
      </c>
      <c r="AC2731" s="3">
        <f t="shared" si="1115"/>
        <v>0.44488030065758721</v>
      </c>
      <c r="AE2731" s="34">
        <f t="shared" si="1106"/>
        <v>16</v>
      </c>
      <c r="AF2731" s="73" t="b">
        <f>COUNTIF('Power Curve'!$D$2:$D$31,AE2731)&gt;0</f>
        <v>1</v>
      </c>
      <c r="AG2731" s="73" t="b">
        <f t="shared" si="1107"/>
        <v>0</v>
      </c>
      <c r="AH2731" s="73" t="b">
        <f t="shared" si="1116"/>
        <v>1</v>
      </c>
      <c r="AI2731" s="34" t="str">
        <f t="shared" si="1108"/>
        <v>Outer</v>
      </c>
      <c r="AJ2731" s="35" t="str">
        <f t="shared" si="1117"/>
        <v>1.8-1.9</v>
      </c>
      <c r="AK2731" s="36" t="str">
        <f t="shared" si="1109"/>
        <v>21-22</v>
      </c>
      <c r="AL2731" s="36" t="str">
        <f t="shared" si="1110"/>
        <v>Mar</v>
      </c>
      <c r="AM2731" s="35" t="str">
        <f t="shared" si="1111"/>
        <v>295-305</v>
      </c>
      <c r="AN2731" s="36" t="str">
        <f t="shared" si="1112"/>
        <v>HWS-HTI</v>
      </c>
    </row>
    <row r="2732" spans="5:40" x14ac:dyDescent="0.3">
      <c r="E2732" s="12">
        <v>40994.888888888891</v>
      </c>
      <c r="F2732" s="16">
        <v>15.42</v>
      </c>
      <c r="G2732" s="16">
        <v>1971.3399505615209</v>
      </c>
      <c r="H2732" s="29">
        <v>1.1883293967692232</v>
      </c>
      <c r="I2732" s="26">
        <v>303.2</v>
      </c>
      <c r="J2732" s="30">
        <v>0.14591439688715954</v>
      </c>
      <c r="K2732" s="31">
        <v>0.157756701168693</v>
      </c>
      <c r="L2732" s="111">
        <f t="shared" si="1092"/>
        <v>1.7000000000000002</v>
      </c>
      <c r="M2732" s="112">
        <f t="shared" si="1093"/>
        <v>0.15000000000000002</v>
      </c>
      <c r="N2732" s="112" t="b">
        <f t="shared" si="1094"/>
        <v>1</v>
      </c>
      <c r="O2732" s="112" t="b">
        <f t="shared" si="1095"/>
        <v>1</v>
      </c>
      <c r="P2732" s="113">
        <f t="shared" si="1096"/>
        <v>17</v>
      </c>
      <c r="Q2732" s="113">
        <f t="shared" si="1097"/>
        <v>10.999999999999998</v>
      </c>
      <c r="R2732" s="114" t="str">
        <f t="shared" si="1113"/>
        <v>1.7-0.15</v>
      </c>
      <c r="S2732" s="127">
        <f t="shared" si="1098"/>
        <v>-1.9711728107279537E-3</v>
      </c>
      <c r="T2732" s="112" t="b">
        <f t="shared" si="1099"/>
        <v>1</v>
      </c>
      <c r="U2732" s="22">
        <f t="shared" si="1100"/>
        <v>15.264571743197937</v>
      </c>
      <c r="V2732" s="22">
        <f t="shared" si="1101"/>
        <v>1.7172387455861728</v>
      </c>
      <c r="W2732" s="81">
        <f t="shared" si="1102"/>
        <v>16</v>
      </c>
      <c r="X2732" s="22">
        <f t="shared" si="1103"/>
        <v>0.26482820647935312</v>
      </c>
      <c r="Y2732" s="3">
        <f>IF(U2732&gt;'Power Curve'!$C$37,0,INDEX(Ci,$W2732,1)*POWER(1-X2732,3)+INDEX(Ci,$W2732,2)*3*X2732*POWER(1-X2732,2)+INDEX(Ci,$W2732,3)*3*POWER(X2732,2)*(1-X2732)+INDEX(Ci,$W2732,4)*POWER(X2732,3))</f>
        <v>1979.9968129712729</v>
      </c>
      <c r="Z2732" s="3">
        <f t="shared" si="1104"/>
        <v>1976.0938970882157</v>
      </c>
      <c r="AA2732" s="3">
        <f t="shared" si="1105"/>
        <v>1971.3399505615209</v>
      </c>
      <c r="AB2732" s="3">
        <f t="shared" si="1114"/>
        <v>4.75394652669479</v>
      </c>
      <c r="AC2732" s="3">
        <f t="shared" si="1115"/>
        <v>4.75394652669479</v>
      </c>
      <c r="AE2732" s="34">
        <f t="shared" si="1106"/>
        <v>15</v>
      </c>
      <c r="AF2732" s="73" t="b">
        <f>COUNTIF('Power Curve'!$D$2:$D$31,AE2732)&gt;0</f>
        <v>1</v>
      </c>
      <c r="AG2732" s="73" t="b">
        <f t="shared" si="1107"/>
        <v>0</v>
      </c>
      <c r="AH2732" s="73" t="b">
        <f t="shared" si="1116"/>
        <v>1</v>
      </c>
      <c r="AI2732" s="34" t="str">
        <f t="shared" si="1108"/>
        <v>Outer</v>
      </c>
      <c r="AJ2732" s="35" t="str">
        <f t="shared" si="1117"/>
        <v>1.7-1.8</v>
      </c>
      <c r="AK2732" s="36" t="str">
        <f t="shared" si="1109"/>
        <v>21-22</v>
      </c>
      <c r="AL2732" s="36" t="str">
        <f t="shared" si="1110"/>
        <v>Mar</v>
      </c>
      <c r="AM2732" s="35" t="str">
        <f t="shared" si="1111"/>
        <v>295-305</v>
      </c>
      <c r="AN2732" s="36" t="str">
        <f t="shared" si="1112"/>
        <v>HWS-HTI</v>
      </c>
    </row>
    <row r="2733" spans="5:40" x14ac:dyDescent="0.3">
      <c r="E2733" s="12">
        <v>40994.895833333336</v>
      </c>
      <c r="F2733" s="16">
        <v>16.14</v>
      </c>
      <c r="G2733" s="16">
        <v>1975.539978027349</v>
      </c>
      <c r="H2733" s="29">
        <v>1.1885019621369772</v>
      </c>
      <c r="I2733" s="26">
        <v>304.10000000000002</v>
      </c>
      <c r="J2733" s="30">
        <v>0.1406443618339529</v>
      </c>
      <c r="K2733" s="31">
        <v>0.14055605689907949</v>
      </c>
      <c r="L2733" s="111">
        <f t="shared" si="1092"/>
        <v>1.8000000000000003</v>
      </c>
      <c r="M2733" s="112">
        <f t="shared" si="1093"/>
        <v>0.14000000000000001</v>
      </c>
      <c r="N2733" s="112" t="b">
        <f t="shared" si="1094"/>
        <v>1</v>
      </c>
      <c r="O2733" s="112" t="b">
        <f t="shared" si="1095"/>
        <v>1</v>
      </c>
      <c r="P2733" s="113">
        <f t="shared" si="1096"/>
        <v>18</v>
      </c>
      <c r="Q2733" s="113">
        <f t="shared" si="1097"/>
        <v>12</v>
      </c>
      <c r="R2733" s="114" t="str">
        <f t="shared" si="1113"/>
        <v>1.8-0.14</v>
      </c>
      <c r="S2733" s="127">
        <f t="shared" si="1098"/>
        <v>-3.1735133711910239E-3</v>
      </c>
      <c r="T2733" s="112" t="b">
        <f t="shared" si="1099"/>
        <v>1</v>
      </c>
      <c r="U2733" s="22">
        <f t="shared" si="1100"/>
        <v>15.978087746631688</v>
      </c>
      <c r="V2733" s="22">
        <f t="shared" si="1101"/>
        <v>1.8275149439925751</v>
      </c>
      <c r="W2733" s="81">
        <f t="shared" si="1102"/>
        <v>16</v>
      </c>
      <c r="X2733" s="22">
        <f t="shared" si="1103"/>
        <v>0.98010241421216782</v>
      </c>
      <c r="Y2733" s="3">
        <f>IF(U2733&gt;'Power Curve'!$C$37,0,INDEX(Ci,$W2733,1)*POWER(1-X2733,3)+INDEX(Ci,$W2733,2)*3*X2733*POWER(1-X2733,2)+INDEX(Ci,$W2733,3)*3*POWER(X2733,2)*(1-X2733)+INDEX(Ci,$W2733,4)*POWER(X2733,3))</f>
        <v>1982.3422223883231</v>
      </c>
      <c r="Z2733" s="3">
        <f t="shared" si="1104"/>
        <v>1976.0512328392972</v>
      </c>
      <c r="AA2733" s="3">
        <f t="shared" si="1105"/>
        <v>1975.539978027349</v>
      </c>
      <c r="AB2733" s="3">
        <f t="shared" si="1114"/>
        <v>0.51125481194821987</v>
      </c>
      <c r="AC2733" s="3">
        <f t="shared" si="1115"/>
        <v>0.51125481194821987</v>
      </c>
      <c r="AE2733" s="34">
        <f t="shared" si="1106"/>
        <v>16</v>
      </c>
      <c r="AF2733" s="73" t="b">
        <f>COUNTIF('Power Curve'!$D$2:$D$31,AE2733)&gt;0</f>
        <v>1</v>
      </c>
      <c r="AG2733" s="73" t="b">
        <f t="shared" si="1107"/>
        <v>0</v>
      </c>
      <c r="AH2733" s="73" t="b">
        <f t="shared" si="1116"/>
        <v>1</v>
      </c>
      <c r="AI2733" s="34" t="str">
        <f t="shared" si="1108"/>
        <v>Outer</v>
      </c>
      <c r="AJ2733" s="35" t="str">
        <f t="shared" si="1117"/>
        <v>1.8-1.9</v>
      </c>
      <c r="AK2733" s="36" t="str">
        <f t="shared" si="1109"/>
        <v>21-22</v>
      </c>
      <c r="AL2733" s="36" t="str">
        <f t="shared" si="1110"/>
        <v>Mar</v>
      </c>
      <c r="AM2733" s="35" t="str">
        <f t="shared" si="1111"/>
        <v>295-305</v>
      </c>
      <c r="AN2733" s="36" t="str">
        <f t="shared" si="1112"/>
        <v>HWS-HTI</v>
      </c>
    </row>
    <row r="2734" spans="5:40" x14ac:dyDescent="0.3">
      <c r="E2734" s="12">
        <v>40994.902777777781</v>
      </c>
      <c r="F2734" s="16">
        <v>14.6</v>
      </c>
      <c r="G2734" s="16">
        <v>1974.270019531248</v>
      </c>
      <c r="H2734" s="29">
        <v>1.1893070195449267</v>
      </c>
      <c r="I2734" s="26">
        <v>305.2</v>
      </c>
      <c r="J2734" s="30">
        <v>0.15479452054794521</v>
      </c>
      <c r="K2734" s="31">
        <v>0.14042220894146948</v>
      </c>
      <c r="L2734" s="111">
        <f t="shared" si="1092"/>
        <v>1.6</v>
      </c>
      <c r="M2734" s="112">
        <f t="shared" si="1093"/>
        <v>0.15000000000000002</v>
      </c>
      <c r="N2734" s="112" t="b">
        <f t="shared" si="1094"/>
        <v>1</v>
      </c>
      <c r="O2734" s="112" t="b">
        <f t="shared" si="1095"/>
        <v>1</v>
      </c>
      <c r="P2734" s="113">
        <f t="shared" si="1096"/>
        <v>16</v>
      </c>
      <c r="Q2734" s="113">
        <f t="shared" si="1097"/>
        <v>10.999999999999998</v>
      </c>
      <c r="R2734" s="114" t="str">
        <f t="shared" si="1113"/>
        <v>1.6-0.15</v>
      </c>
      <c r="S2734" s="127">
        <f t="shared" si="1098"/>
        <v>-3.7924166262919348E-4</v>
      </c>
      <c r="T2734" s="112" t="b">
        <f t="shared" si="1099"/>
        <v>1</v>
      </c>
      <c r="U2734" s="22">
        <f t="shared" si="1100"/>
        <v>14.45679935823151</v>
      </c>
      <c r="V2734" s="22">
        <f t="shared" si="1101"/>
        <v>1.5923949195709359</v>
      </c>
      <c r="W2734" s="81">
        <f t="shared" si="1102"/>
        <v>15</v>
      </c>
      <c r="X2734" s="22">
        <f t="shared" si="1103"/>
        <v>0.48068195674959646</v>
      </c>
      <c r="Y2734" s="3">
        <f>IF(U2734&gt;'Power Curve'!$C$37,0,INDEX(Ci,$W2734,1)*POWER(1-X2734,3)+INDEX(Ci,$W2734,2)*3*X2734*POWER(1-X2734,2)+INDEX(Ci,$W2734,3)*3*POWER(X2734,2)*(1-X2734)+INDEX(Ci,$W2734,4)*POWER(X2734,3))</f>
        <v>1977.3010874840857</v>
      </c>
      <c r="Z2734" s="3">
        <f t="shared" si="1104"/>
        <v>1976.5512125321497</v>
      </c>
      <c r="AA2734" s="3">
        <f t="shared" si="1105"/>
        <v>1974.270019531248</v>
      </c>
      <c r="AB2734" s="3">
        <f t="shared" si="1114"/>
        <v>2.2811930009017942</v>
      </c>
      <c r="AC2734" s="3">
        <f t="shared" si="1115"/>
        <v>2.2811930009017942</v>
      </c>
      <c r="AE2734" s="34">
        <f t="shared" si="1106"/>
        <v>14</v>
      </c>
      <c r="AF2734" s="73" t="b">
        <f>COUNTIF('Power Curve'!$D$2:$D$31,AE2734)&gt;0</f>
        <v>1</v>
      </c>
      <c r="AG2734" s="73" t="b">
        <f t="shared" si="1107"/>
        <v>0</v>
      </c>
      <c r="AH2734" s="73" t="b">
        <f t="shared" si="1116"/>
        <v>1</v>
      </c>
      <c r="AI2734" s="34" t="str">
        <f t="shared" si="1108"/>
        <v>Outer</v>
      </c>
      <c r="AJ2734" s="35" t="str">
        <f t="shared" si="1117"/>
        <v>1.5-1.6</v>
      </c>
      <c r="AK2734" s="36" t="str">
        <f t="shared" si="1109"/>
        <v>21-22</v>
      </c>
      <c r="AL2734" s="36" t="str">
        <f t="shared" si="1110"/>
        <v>Mar</v>
      </c>
      <c r="AM2734" s="35" t="str">
        <f t="shared" si="1111"/>
        <v>305-315</v>
      </c>
      <c r="AN2734" s="36" t="str">
        <f t="shared" si="1112"/>
        <v>HWS-HTI</v>
      </c>
    </row>
    <row r="2735" spans="5:40" x14ac:dyDescent="0.3">
      <c r="E2735" s="12">
        <v>40994.909722222219</v>
      </c>
      <c r="F2735" s="16">
        <v>14.98</v>
      </c>
      <c r="G2735" s="16">
        <v>1976.100036621091</v>
      </c>
      <c r="H2735" s="29">
        <v>1.1888612978256374</v>
      </c>
      <c r="I2735" s="26">
        <v>306.10000000000002</v>
      </c>
      <c r="J2735" s="30">
        <v>0.12416555407209613</v>
      </c>
      <c r="K2735" s="31">
        <v>0.13843182334599441</v>
      </c>
      <c r="L2735" s="111">
        <f t="shared" si="1092"/>
        <v>1.7000000000000002</v>
      </c>
      <c r="M2735" s="112">
        <f t="shared" si="1093"/>
        <v>0.12</v>
      </c>
      <c r="N2735" s="112" t="b">
        <f t="shared" si="1094"/>
        <v>1</v>
      </c>
      <c r="O2735" s="112" t="b">
        <f t="shared" si="1095"/>
        <v>1</v>
      </c>
      <c r="P2735" s="113">
        <f t="shared" si="1096"/>
        <v>17</v>
      </c>
      <c r="Q2735" s="113">
        <f t="shared" si="1097"/>
        <v>14</v>
      </c>
      <c r="R2735" s="114" t="str">
        <f t="shared" si="1113"/>
        <v>1.7-0.12</v>
      </c>
      <c r="S2735" s="127">
        <f t="shared" si="1098"/>
        <v>-1.9369753789638688E-3</v>
      </c>
      <c r="T2735" s="112" t="b">
        <f t="shared" si="1099"/>
        <v>1</v>
      </c>
      <c r="U2735" s="22">
        <f t="shared" si="1100"/>
        <v>14.831218968562036</v>
      </c>
      <c r="V2735" s="22">
        <f t="shared" si="1101"/>
        <v>1.6502626773189797</v>
      </c>
      <c r="W2735" s="81">
        <f t="shared" si="1102"/>
        <v>15</v>
      </c>
      <c r="X2735" s="22">
        <f t="shared" si="1103"/>
        <v>0.83837988674865094</v>
      </c>
      <c r="Y2735" s="3">
        <f>IF(U2735&gt;'Power Curve'!$C$37,0,INDEX(Ci,$W2735,1)*POWER(1-X2735,3)+INDEX(Ci,$W2735,2)*3*X2735*POWER(1-X2735,2)+INDEX(Ci,$W2735,3)*3*POWER(X2735,2)*(1-X2735)+INDEX(Ci,$W2735,4)*POWER(X2735,3))</f>
        <v>1978.4798143897815</v>
      </c>
      <c r="Z2735" s="3">
        <f t="shared" si="1104"/>
        <v>1974.6475477015315</v>
      </c>
      <c r="AA2735" s="3">
        <f t="shared" si="1105"/>
        <v>1976.100036621091</v>
      </c>
      <c r="AB2735" s="3">
        <f t="shared" si="1114"/>
        <v>-1.4524889195595279</v>
      </c>
      <c r="AC2735" s="3">
        <f t="shared" si="1115"/>
        <v>1.4524889195595279</v>
      </c>
      <c r="AE2735" s="34">
        <f t="shared" si="1106"/>
        <v>15</v>
      </c>
      <c r="AF2735" s="73" t="b">
        <f>COUNTIF('Power Curve'!$D$2:$D$31,AE2735)&gt;0</f>
        <v>1</v>
      </c>
      <c r="AG2735" s="73" t="b">
        <f t="shared" si="1107"/>
        <v>0</v>
      </c>
      <c r="AH2735" s="73" t="b">
        <f t="shared" si="1116"/>
        <v>1</v>
      </c>
      <c r="AI2735" s="34" t="str">
        <f t="shared" si="1108"/>
        <v>Inner</v>
      </c>
      <c r="AJ2735" s="35" t="str">
        <f t="shared" si="1117"/>
        <v>1.6-1.7</v>
      </c>
      <c r="AK2735" s="36" t="str">
        <f t="shared" si="1109"/>
        <v>21-22</v>
      </c>
      <c r="AL2735" s="36" t="str">
        <f t="shared" si="1110"/>
        <v>Mar</v>
      </c>
      <c r="AM2735" s="35" t="str">
        <f t="shared" si="1111"/>
        <v>305-315</v>
      </c>
      <c r="AN2735" s="36" t="str">
        <f t="shared" si="1112"/>
        <v>Inner-TI</v>
      </c>
    </row>
    <row r="2736" spans="5:40" x14ac:dyDescent="0.3">
      <c r="E2736" s="12">
        <v>40994.916666666664</v>
      </c>
      <c r="F2736" s="16">
        <v>16.309999999999999</v>
      </c>
      <c r="G2736" s="16">
        <v>1978.099975585943</v>
      </c>
      <c r="H2736" s="29">
        <v>1.1883867019212804</v>
      </c>
      <c r="I2736" s="26">
        <v>304.5</v>
      </c>
      <c r="J2736" s="30">
        <v>9.9938687921520539E-2</v>
      </c>
      <c r="K2736" s="31">
        <v>0.17281283529861946</v>
      </c>
      <c r="L2736" s="111">
        <f t="shared" si="1092"/>
        <v>1.9000000000000001</v>
      </c>
      <c r="M2736" s="112">
        <f t="shared" si="1093"/>
        <v>9.9999999999999992E-2</v>
      </c>
      <c r="N2736" s="112" t="b">
        <f t="shared" si="1094"/>
        <v>1</v>
      </c>
      <c r="O2736" s="112" t="b">
        <f t="shared" si="1095"/>
        <v>1</v>
      </c>
      <c r="P2736" s="113">
        <f t="shared" si="1096"/>
        <v>19</v>
      </c>
      <c r="Q2736" s="113">
        <f t="shared" si="1097"/>
        <v>16</v>
      </c>
      <c r="R2736" s="114" t="str">
        <f t="shared" si="1113"/>
        <v>1.9-0.1</v>
      </c>
      <c r="S2736" s="127">
        <f t="shared" si="1098"/>
        <v>1.9552526408647022E-3</v>
      </c>
      <c r="T2736" s="112" t="b">
        <f t="shared" si="1099"/>
        <v>1</v>
      </c>
      <c r="U2736" s="22">
        <f t="shared" si="1100"/>
        <v>16.145860378746825</v>
      </c>
      <c r="V2736" s="22">
        <f t="shared" si="1101"/>
        <v>1.8534447451144234</v>
      </c>
      <c r="W2736" s="81">
        <f t="shared" si="1102"/>
        <v>17</v>
      </c>
      <c r="X2736" s="22">
        <f t="shared" si="1103"/>
        <v>0.14958020907927561</v>
      </c>
      <c r="Y2736" s="3">
        <f>IF(U2736&gt;'Power Curve'!$C$37,0,INDEX(Ci,$W2736,1)*POWER(1-X2736,3)+INDEX(Ci,$W2736,2)*3*X2736*POWER(1-X2736,2)+INDEX(Ci,$W2736,3)*3*POWER(X2736,2)*(1-X2736)+INDEX(Ci,$W2736,4)*POWER(X2736,3))</f>
        <v>1982.8968021714697</v>
      </c>
      <c r="Z2736" s="3">
        <f t="shared" si="1104"/>
        <v>1986.7738663804776</v>
      </c>
      <c r="AA2736" s="3">
        <f t="shared" si="1105"/>
        <v>1978.099975585943</v>
      </c>
      <c r="AB2736" s="3">
        <f t="shared" si="1114"/>
        <v>8.6738907945346</v>
      </c>
      <c r="AC2736" s="3">
        <f t="shared" si="1115"/>
        <v>8.6738907945346</v>
      </c>
      <c r="AE2736" s="34">
        <f t="shared" si="1106"/>
        <v>16</v>
      </c>
      <c r="AF2736" s="73" t="b">
        <f>COUNTIF('Power Curve'!$D$2:$D$31,AE2736)&gt;0</f>
        <v>1</v>
      </c>
      <c r="AG2736" s="73" t="b">
        <f t="shared" si="1107"/>
        <v>0</v>
      </c>
      <c r="AH2736" s="73" t="b">
        <f t="shared" si="1116"/>
        <v>1</v>
      </c>
      <c r="AI2736" s="34" t="str">
        <f t="shared" si="1108"/>
        <v>Outer</v>
      </c>
      <c r="AJ2736" s="35" t="str">
        <f t="shared" si="1117"/>
        <v>1.8-1.9</v>
      </c>
      <c r="AK2736" s="36" t="str">
        <f t="shared" si="1109"/>
        <v>22-23</v>
      </c>
      <c r="AL2736" s="36" t="str">
        <f t="shared" si="1110"/>
        <v>Mar</v>
      </c>
      <c r="AM2736" s="35" t="str">
        <f t="shared" si="1111"/>
        <v>295-305</v>
      </c>
      <c r="AN2736" s="36" t="str">
        <f t="shared" si="1112"/>
        <v>HWS-LTI</v>
      </c>
    </row>
    <row r="2737" spans="5:40" x14ac:dyDescent="0.3">
      <c r="E2737" s="12">
        <v>40994.923611111109</v>
      </c>
      <c r="F2737" s="16">
        <v>15.14</v>
      </c>
      <c r="G2737" s="16">
        <v>1967.6200256347711</v>
      </c>
      <c r="H2737" s="29">
        <v>1.1886596245445735</v>
      </c>
      <c r="I2737" s="26">
        <v>304.2</v>
      </c>
      <c r="J2737" s="30">
        <v>0.11822985468956407</v>
      </c>
      <c r="K2737" s="31">
        <v>0.13359513267335391</v>
      </c>
      <c r="L2737" s="111">
        <f t="shared" si="1092"/>
        <v>1.7000000000000002</v>
      </c>
      <c r="M2737" s="112">
        <f t="shared" si="1093"/>
        <v>0.12</v>
      </c>
      <c r="N2737" s="112" t="b">
        <f t="shared" si="1094"/>
        <v>1</v>
      </c>
      <c r="O2737" s="112" t="b">
        <f t="shared" si="1095"/>
        <v>1</v>
      </c>
      <c r="P2737" s="113">
        <f t="shared" si="1096"/>
        <v>17</v>
      </c>
      <c r="Q2737" s="113">
        <f t="shared" si="1097"/>
        <v>14</v>
      </c>
      <c r="R2737" s="114" t="str">
        <f t="shared" si="1113"/>
        <v>1.7-0.12</v>
      </c>
      <c r="S2737" s="127">
        <f t="shared" si="1098"/>
        <v>-1.9369753789638688E-3</v>
      </c>
      <c r="T2737" s="112" t="b">
        <f t="shared" si="1099"/>
        <v>1</v>
      </c>
      <c r="U2737" s="22">
        <f t="shared" si="1100"/>
        <v>14.988782212179183</v>
      </c>
      <c r="V2737" s="22">
        <f t="shared" si="1101"/>
        <v>1.6746145845376859</v>
      </c>
      <c r="W2737" s="81">
        <f t="shared" si="1102"/>
        <v>15</v>
      </c>
      <c r="X2737" s="22">
        <f t="shared" si="1103"/>
        <v>0.98890631359909709</v>
      </c>
      <c r="Y2737" s="3">
        <f>IF(U2737&gt;'Power Curve'!$C$37,0,INDEX(Ci,$W2737,1)*POWER(1-X2737,3)+INDEX(Ci,$W2737,2)*3*X2737*POWER(1-X2737,2)+INDEX(Ci,$W2737,3)*3*POWER(X2737,2)*(1-X2737)+INDEX(Ci,$W2737,4)*POWER(X2737,3))</f>
        <v>1979.0087438969244</v>
      </c>
      <c r="Z2737" s="3">
        <f t="shared" si="1104"/>
        <v>1975.1754526852419</v>
      </c>
      <c r="AA2737" s="3">
        <f t="shared" si="1105"/>
        <v>1967.6200256347711</v>
      </c>
      <c r="AB2737" s="3">
        <f t="shared" si="1114"/>
        <v>7.5554270504708256</v>
      </c>
      <c r="AC2737" s="3">
        <f t="shared" si="1115"/>
        <v>7.5554270504708256</v>
      </c>
      <c r="AE2737" s="34">
        <f t="shared" si="1106"/>
        <v>15</v>
      </c>
      <c r="AF2737" s="73" t="b">
        <f>COUNTIF('Power Curve'!$D$2:$D$31,AE2737)&gt;0</f>
        <v>1</v>
      </c>
      <c r="AG2737" s="73" t="b">
        <f t="shared" si="1107"/>
        <v>0</v>
      </c>
      <c r="AH2737" s="73" t="b">
        <f t="shared" si="1116"/>
        <v>1</v>
      </c>
      <c r="AI2737" s="34" t="str">
        <f t="shared" si="1108"/>
        <v>Inner</v>
      </c>
      <c r="AJ2737" s="35" t="str">
        <f t="shared" si="1117"/>
        <v>1.6-1.7</v>
      </c>
      <c r="AK2737" s="36" t="str">
        <f t="shared" si="1109"/>
        <v>22-23</v>
      </c>
      <c r="AL2737" s="36" t="str">
        <f t="shared" si="1110"/>
        <v>Mar</v>
      </c>
      <c r="AM2737" s="35" t="str">
        <f t="shared" si="1111"/>
        <v>295-305</v>
      </c>
      <c r="AN2737" s="36" t="str">
        <f t="shared" si="1112"/>
        <v>Inner-TI</v>
      </c>
    </row>
    <row r="2738" spans="5:40" x14ac:dyDescent="0.3">
      <c r="E2738" s="12">
        <v>40994.930555555555</v>
      </c>
      <c r="F2738" s="16">
        <v>14.66</v>
      </c>
      <c r="G2738" s="16">
        <v>1957.8199768066429</v>
      </c>
      <c r="H2738" s="29">
        <v>1.188573358597069</v>
      </c>
      <c r="I2738" s="26">
        <v>300.8</v>
      </c>
      <c r="J2738" s="30">
        <v>0.1534788540245566</v>
      </c>
      <c r="K2738" s="31">
        <v>0.14288187786570661</v>
      </c>
      <c r="L2738" s="111">
        <f t="shared" si="1092"/>
        <v>1.6</v>
      </c>
      <c r="M2738" s="112">
        <f t="shared" si="1093"/>
        <v>0.15000000000000002</v>
      </c>
      <c r="N2738" s="112" t="b">
        <f t="shared" si="1094"/>
        <v>1</v>
      </c>
      <c r="O2738" s="112" t="b">
        <f t="shared" si="1095"/>
        <v>1</v>
      </c>
      <c r="P2738" s="113">
        <f t="shared" si="1096"/>
        <v>16</v>
      </c>
      <c r="Q2738" s="113">
        <f t="shared" si="1097"/>
        <v>10.999999999999998</v>
      </c>
      <c r="R2738" s="114" t="str">
        <f t="shared" si="1113"/>
        <v>1.6-0.15</v>
      </c>
      <c r="S2738" s="127">
        <f t="shared" si="1098"/>
        <v>-3.7924166262919348E-4</v>
      </c>
      <c r="T2738" s="112" t="b">
        <f t="shared" si="1099"/>
        <v>1</v>
      </c>
      <c r="U2738" s="22">
        <f t="shared" si="1100"/>
        <v>14.513225323380373</v>
      </c>
      <c r="V2738" s="22">
        <f t="shared" si="1101"/>
        <v>1.6011157343782891</v>
      </c>
      <c r="W2738" s="81">
        <f t="shared" si="1102"/>
        <v>15</v>
      </c>
      <c r="X2738" s="22">
        <f t="shared" si="1103"/>
        <v>0.53458792314417125</v>
      </c>
      <c r="Y2738" s="3">
        <f>IF(U2738&gt;'Power Curve'!$C$37,0,INDEX(Ci,$W2738,1)*POWER(1-X2738,3)+INDEX(Ci,$W2738,2)*3*X2738*POWER(1-X2738,2)+INDEX(Ci,$W2738,3)*3*POWER(X2738,2)*(1-X2738)+INDEX(Ci,$W2738,4)*POWER(X2738,3))</f>
        <v>1977.4911889364412</v>
      </c>
      <c r="Z2738" s="3">
        <f t="shared" si="1104"/>
        <v>1976.7412418901145</v>
      </c>
      <c r="AA2738" s="3">
        <f t="shared" si="1105"/>
        <v>1957.8199768066429</v>
      </c>
      <c r="AB2738" s="3">
        <f t="shared" si="1114"/>
        <v>18.921265083471553</v>
      </c>
      <c r="AC2738" s="3">
        <f t="shared" si="1115"/>
        <v>18.921265083471553</v>
      </c>
      <c r="AE2738" s="34">
        <f t="shared" si="1106"/>
        <v>15</v>
      </c>
      <c r="AF2738" s="73" t="b">
        <f>COUNTIF('Power Curve'!$D$2:$D$31,AE2738)&gt;0</f>
        <v>1</v>
      </c>
      <c r="AG2738" s="73" t="b">
        <f t="shared" si="1107"/>
        <v>0</v>
      </c>
      <c r="AH2738" s="73" t="b">
        <f t="shared" si="1116"/>
        <v>1</v>
      </c>
      <c r="AI2738" s="34" t="str">
        <f t="shared" si="1108"/>
        <v>Outer</v>
      </c>
      <c r="AJ2738" s="35" t="str">
        <f t="shared" si="1117"/>
        <v>1.6-1.7</v>
      </c>
      <c r="AK2738" s="36" t="str">
        <f t="shared" si="1109"/>
        <v>22-23</v>
      </c>
      <c r="AL2738" s="36" t="str">
        <f t="shared" si="1110"/>
        <v>Mar</v>
      </c>
      <c r="AM2738" s="35" t="str">
        <f t="shared" si="1111"/>
        <v>295-305</v>
      </c>
      <c r="AN2738" s="36" t="str">
        <f t="shared" si="1112"/>
        <v>HWS-HTI</v>
      </c>
    </row>
    <row r="2739" spans="5:40" x14ac:dyDescent="0.3">
      <c r="E2739" s="12">
        <v>40994.9375</v>
      </c>
      <c r="F2739" s="16">
        <v>13.54</v>
      </c>
      <c r="G2739" s="16">
        <v>1970.290023803708</v>
      </c>
      <c r="H2739" s="29">
        <v>1.1891482897481029</v>
      </c>
      <c r="I2739" s="26">
        <v>296.8</v>
      </c>
      <c r="J2739" s="30">
        <v>0.12481536189069424</v>
      </c>
      <c r="K2739" s="31">
        <v>0.14987610293820811</v>
      </c>
      <c r="L2739" s="111">
        <f t="shared" si="1092"/>
        <v>1.4000000000000001</v>
      </c>
      <c r="M2739" s="112">
        <f t="shared" si="1093"/>
        <v>0.12</v>
      </c>
      <c r="N2739" s="112" t="b">
        <f t="shared" si="1094"/>
        <v>1</v>
      </c>
      <c r="O2739" s="112" t="b">
        <f t="shared" si="1095"/>
        <v>1</v>
      </c>
      <c r="P2739" s="113">
        <f t="shared" si="1096"/>
        <v>14</v>
      </c>
      <c r="Q2739" s="113">
        <f t="shared" si="1097"/>
        <v>14</v>
      </c>
      <c r="R2739" s="114" t="str">
        <f t="shared" si="1113"/>
        <v>1.4-0.12</v>
      </c>
      <c r="S2739" s="127">
        <f t="shared" si="1098"/>
        <v>-1.0712795490469469E-3</v>
      </c>
      <c r="T2739" s="112" t="b">
        <f t="shared" si="1099"/>
        <v>1</v>
      </c>
      <c r="U2739" s="22">
        <f t="shared" si="1100"/>
        <v>13.406599630807435</v>
      </c>
      <c r="V2739" s="22">
        <f t="shared" si="1101"/>
        <v>1.4300831662950053</v>
      </c>
      <c r="W2739" s="81">
        <f t="shared" si="1102"/>
        <v>14</v>
      </c>
      <c r="X2739" s="22">
        <f t="shared" si="1103"/>
        <v>0.43238635465465514</v>
      </c>
      <c r="Y2739" s="3">
        <f>IF(U2739&gt;'Power Curve'!$C$37,0,INDEX(Ci,$W2739,1)*POWER(1-X2739,3)+INDEX(Ci,$W2739,2)*3*X2739*POWER(1-X2739,2)+INDEX(Ci,$W2739,3)*3*POWER(X2739,2)*(1-X2739)+INDEX(Ci,$W2739,4)*POWER(X2739,3))</f>
        <v>1964.8820104519084</v>
      </c>
      <c r="Z2739" s="3">
        <f t="shared" si="1104"/>
        <v>1962.7770725378209</v>
      </c>
      <c r="AA2739" s="3">
        <f t="shared" si="1105"/>
        <v>1970.290023803708</v>
      </c>
      <c r="AB2739" s="3">
        <f t="shared" si="1114"/>
        <v>-7.5129512658870681</v>
      </c>
      <c r="AC2739" s="3">
        <f t="shared" si="1115"/>
        <v>7.5129512658870681</v>
      </c>
      <c r="AE2739" s="34">
        <f t="shared" si="1106"/>
        <v>13</v>
      </c>
      <c r="AF2739" s="73" t="b">
        <f>COUNTIF('Power Curve'!$D$2:$D$31,AE2739)&gt;0</f>
        <v>1</v>
      </c>
      <c r="AG2739" s="73" t="b">
        <f t="shared" si="1107"/>
        <v>0</v>
      </c>
      <c r="AH2739" s="73" t="b">
        <f t="shared" si="1116"/>
        <v>1</v>
      </c>
      <c r="AI2739" s="34" t="str">
        <f t="shared" si="1108"/>
        <v>Inner</v>
      </c>
      <c r="AJ2739" s="35" t="str">
        <f t="shared" si="1117"/>
        <v>1.4-1.5</v>
      </c>
      <c r="AK2739" s="36" t="str">
        <f t="shared" si="1109"/>
        <v>22-23</v>
      </c>
      <c r="AL2739" s="36" t="str">
        <f t="shared" si="1110"/>
        <v>Mar</v>
      </c>
      <c r="AM2739" s="35" t="str">
        <f t="shared" si="1111"/>
        <v>295-305</v>
      </c>
      <c r="AN2739" s="36" t="str">
        <f t="shared" si="1112"/>
        <v>Inner-TI</v>
      </c>
    </row>
    <row r="2740" spans="5:40" x14ac:dyDescent="0.3">
      <c r="E2740" s="12">
        <v>40994.944444444445</v>
      </c>
      <c r="F2740" s="16">
        <v>13.47</v>
      </c>
      <c r="G2740" s="16">
        <v>1973.8999481201149</v>
      </c>
      <c r="H2740" s="29">
        <v>1.1893780465425106</v>
      </c>
      <c r="I2740" s="26">
        <v>293.8</v>
      </c>
      <c r="J2740" s="30">
        <v>0.13659985152190052</v>
      </c>
      <c r="K2740" s="31">
        <v>0.15177706989310055</v>
      </c>
      <c r="L2740" s="111">
        <f t="shared" si="1092"/>
        <v>1.4000000000000001</v>
      </c>
      <c r="M2740" s="112">
        <f t="shared" si="1093"/>
        <v>0.14000000000000001</v>
      </c>
      <c r="N2740" s="112" t="b">
        <f t="shared" si="1094"/>
        <v>1</v>
      </c>
      <c r="O2740" s="112" t="b">
        <f t="shared" si="1095"/>
        <v>1</v>
      </c>
      <c r="P2740" s="113">
        <f t="shared" si="1096"/>
        <v>14</v>
      </c>
      <c r="Q2740" s="113">
        <f t="shared" si="1097"/>
        <v>12</v>
      </c>
      <c r="R2740" s="114" t="str">
        <f t="shared" si="1113"/>
        <v>1.4-0.14</v>
      </c>
      <c r="S2740" s="127">
        <f t="shared" si="1098"/>
        <v>-4.3734296661873655E-3</v>
      </c>
      <c r="T2740" s="112" t="b">
        <f t="shared" si="1099"/>
        <v>1</v>
      </c>
      <c r="U2740" s="22">
        <f t="shared" si="1100"/>
        <v>13.338148208988557</v>
      </c>
      <c r="V2740" s="22">
        <f t="shared" si="1101"/>
        <v>1.4195037783942828</v>
      </c>
      <c r="W2740" s="81">
        <f t="shared" si="1102"/>
        <v>14</v>
      </c>
      <c r="X2740" s="22">
        <f t="shared" si="1103"/>
        <v>0.3613614274511473</v>
      </c>
      <c r="Y2740" s="3">
        <f>IF(U2740&gt;'Power Curve'!$C$37,0,INDEX(Ci,$W2740,1)*POWER(1-X2740,3)+INDEX(Ci,$W2740,2)*3*X2740*POWER(1-X2740,2)+INDEX(Ci,$W2740,3)*3*POWER(X2740,2)*(1-X2740)+INDEX(Ci,$W2740,4)*POWER(X2740,3))</f>
        <v>1963.0443880086755</v>
      </c>
      <c r="Z2740" s="3">
        <f t="shared" si="1104"/>
        <v>1954.4591514461158</v>
      </c>
      <c r="AA2740" s="3">
        <f t="shared" si="1105"/>
        <v>1973.8999481201149</v>
      </c>
      <c r="AB2740" s="3">
        <f t="shared" si="1114"/>
        <v>-19.440796673999102</v>
      </c>
      <c r="AC2740" s="3">
        <f t="shared" si="1115"/>
        <v>19.440796673999102</v>
      </c>
      <c r="AE2740" s="34">
        <f t="shared" si="1106"/>
        <v>13</v>
      </c>
      <c r="AF2740" s="73" t="b">
        <f>COUNTIF('Power Curve'!$D$2:$D$31,AE2740)&gt;0</f>
        <v>1</v>
      </c>
      <c r="AG2740" s="73" t="b">
        <f t="shared" si="1107"/>
        <v>0</v>
      </c>
      <c r="AH2740" s="73" t="b">
        <f t="shared" si="1116"/>
        <v>1</v>
      </c>
      <c r="AI2740" s="34" t="str">
        <f t="shared" si="1108"/>
        <v>Inner</v>
      </c>
      <c r="AJ2740" s="35" t="str">
        <f t="shared" si="1117"/>
        <v>1.4-1.5</v>
      </c>
      <c r="AK2740" s="36" t="str">
        <f t="shared" si="1109"/>
        <v>22-23</v>
      </c>
      <c r="AL2740" s="36" t="str">
        <f t="shared" si="1110"/>
        <v>Mar</v>
      </c>
      <c r="AM2740" s="35" t="str">
        <f t="shared" si="1111"/>
        <v>285-295</v>
      </c>
      <c r="AN2740" s="36" t="str">
        <f t="shared" si="1112"/>
        <v>Inner-TI</v>
      </c>
    </row>
    <row r="2741" spans="5:40" x14ac:dyDescent="0.3">
      <c r="E2741" s="12">
        <v>40994.951388888891</v>
      </c>
      <c r="F2741" s="16">
        <v>12.01</v>
      </c>
      <c r="G2741" s="16">
        <v>1934.1800384521509</v>
      </c>
      <c r="H2741" s="29">
        <v>1.1899532364369982</v>
      </c>
      <c r="I2741" s="26">
        <v>291.10000000000002</v>
      </c>
      <c r="J2741" s="30">
        <v>0.13155703580349709</v>
      </c>
      <c r="K2741" s="31">
        <v>0.21321641182385284</v>
      </c>
      <c r="L2741" s="111">
        <f t="shared" si="1092"/>
        <v>1.2000000000000002</v>
      </c>
      <c r="M2741" s="112">
        <f t="shared" si="1093"/>
        <v>0.13</v>
      </c>
      <c r="N2741" s="112" t="b">
        <f t="shared" si="1094"/>
        <v>1</v>
      </c>
      <c r="O2741" s="112" t="b">
        <f t="shared" si="1095"/>
        <v>1</v>
      </c>
      <c r="P2741" s="113">
        <f t="shared" si="1096"/>
        <v>12</v>
      </c>
      <c r="Q2741" s="113">
        <f t="shared" si="1097"/>
        <v>13</v>
      </c>
      <c r="R2741" s="114" t="str">
        <f t="shared" si="1113"/>
        <v>1.2-0.13</v>
      </c>
      <c r="S2741" s="127">
        <f t="shared" si="1098"/>
        <v>2.7735419214426767E-4</v>
      </c>
      <c r="T2741" s="112" t="b">
        <f t="shared" si="1099"/>
        <v>1</v>
      </c>
      <c r="U2741" s="22">
        <f t="shared" si="1100"/>
        <v>11.894356268955368</v>
      </c>
      <c r="V2741" s="22">
        <f t="shared" si="1101"/>
        <v>1.1963610798837405</v>
      </c>
      <c r="W2741" s="81">
        <f t="shared" si="1102"/>
        <v>12</v>
      </c>
      <c r="X2741" s="22">
        <f t="shared" si="1103"/>
        <v>0.88040445936545964</v>
      </c>
      <c r="Y2741" s="3">
        <f>IF(U2741&gt;'Power Curve'!$C$37,0,INDEX(Ci,$W2741,1)*POWER(1-X2741,3)+INDEX(Ci,$W2741,2)*3*X2741*POWER(1-X2741,2)+INDEX(Ci,$W2741,3)*3*POWER(X2741,2)*(1-X2741)+INDEX(Ci,$W2741,4)*POWER(X2741,3))</f>
        <v>1908.2991501657116</v>
      </c>
      <c r="Z2741" s="3">
        <f t="shared" si="1104"/>
        <v>1908.8284249348756</v>
      </c>
      <c r="AA2741" s="3">
        <f t="shared" si="1105"/>
        <v>1934.1800384521509</v>
      </c>
      <c r="AB2741" s="3">
        <f t="shared" si="1114"/>
        <v>-25.351613517275382</v>
      </c>
      <c r="AC2741" s="3">
        <f t="shared" si="1115"/>
        <v>25.351613517275382</v>
      </c>
      <c r="AE2741" s="34">
        <f t="shared" si="1106"/>
        <v>12</v>
      </c>
      <c r="AF2741" s="73" t="b">
        <f>COUNTIF('Power Curve'!$D$2:$D$31,AE2741)&gt;0</f>
        <v>1</v>
      </c>
      <c r="AG2741" s="73" t="b">
        <f t="shared" si="1107"/>
        <v>0</v>
      </c>
      <c r="AH2741" s="73" t="b">
        <f t="shared" si="1116"/>
        <v>1</v>
      </c>
      <c r="AI2741" s="34" t="str">
        <f t="shared" si="1108"/>
        <v>Inner</v>
      </c>
      <c r="AJ2741" s="35" t="str">
        <f t="shared" si="1117"/>
        <v>1.1-1.2</v>
      </c>
      <c r="AK2741" s="36" t="str">
        <f t="shared" si="1109"/>
        <v>22-23</v>
      </c>
      <c r="AL2741" s="36" t="str">
        <f t="shared" si="1110"/>
        <v>Mar</v>
      </c>
      <c r="AM2741" s="35" t="str">
        <f t="shared" si="1111"/>
        <v>285-295</v>
      </c>
      <c r="AN2741" s="36" t="str">
        <f t="shared" si="1112"/>
        <v>Inner-TI</v>
      </c>
    </row>
    <row r="2742" spans="5:40" x14ac:dyDescent="0.3">
      <c r="E2742" s="12">
        <v>40994.958333333336</v>
      </c>
      <c r="F2742" s="16">
        <v>11.6</v>
      </c>
      <c r="G2742" s="16">
        <v>1890.9699859619141</v>
      </c>
      <c r="H2742" s="29">
        <v>1.1900101900697722</v>
      </c>
      <c r="I2742" s="26">
        <v>294.8</v>
      </c>
      <c r="J2742" s="30">
        <v>0.13362068965517243</v>
      </c>
      <c r="K2742" s="31">
        <v>0.25681236764324794</v>
      </c>
      <c r="L2742" s="111">
        <f t="shared" si="1092"/>
        <v>1.1000000000000001</v>
      </c>
      <c r="M2742" s="112">
        <f t="shared" si="1093"/>
        <v>0.13</v>
      </c>
      <c r="N2742" s="112" t="b">
        <f t="shared" si="1094"/>
        <v>1</v>
      </c>
      <c r="O2742" s="112" t="b">
        <f t="shared" si="1095"/>
        <v>1</v>
      </c>
      <c r="P2742" s="113">
        <f t="shared" si="1096"/>
        <v>11</v>
      </c>
      <c r="Q2742" s="113">
        <f t="shared" si="1097"/>
        <v>13</v>
      </c>
      <c r="R2742" s="114" t="str">
        <f t="shared" si="1113"/>
        <v>1.1-0.13</v>
      </c>
      <c r="S2742" s="127">
        <f t="shared" si="1098"/>
        <v>-4.3216784295225328E-3</v>
      </c>
      <c r="T2742" s="112" t="b">
        <f t="shared" si="1099"/>
        <v>1</v>
      </c>
      <c r="U2742" s="22">
        <f t="shared" si="1100"/>
        <v>11.488487421646584</v>
      </c>
      <c r="V2742" s="22">
        <f t="shared" si="1101"/>
        <v>1.1336327411815841</v>
      </c>
      <c r="W2742" s="81">
        <f t="shared" si="1102"/>
        <v>12</v>
      </c>
      <c r="X2742" s="22">
        <f t="shared" si="1103"/>
        <v>0.48946980858317407</v>
      </c>
      <c r="Y2742" s="3">
        <f>IF(U2742&gt;'Power Curve'!$C$37,0,INDEX(Ci,$W2742,1)*POWER(1-X2742,3)+INDEX(Ci,$W2742,2)*3*X2742*POWER(1-X2742,2)+INDEX(Ci,$W2742,3)*3*POWER(X2742,2)*(1-X2742)+INDEX(Ci,$W2742,4)*POWER(X2742,3))</f>
        <v>1860.3550309757211</v>
      </c>
      <c r="Z2742" s="3">
        <f t="shared" si="1104"/>
        <v>1852.3151747670995</v>
      </c>
      <c r="AA2742" s="3">
        <f t="shared" si="1105"/>
        <v>1890.9699859619141</v>
      </c>
      <c r="AB2742" s="3">
        <f t="shared" si="1114"/>
        <v>-38.654811194814556</v>
      </c>
      <c r="AC2742" s="3">
        <f t="shared" si="1115"/>
        <v>38.654811194814556</v>
      </c>
      <c r="AE2742" s="34">
        <f t="shared" si="1106"/>
        <v>11</v>
      </c>
      <c r="AF2742" s="73" t="b">
        <f>COUNTIF('Power Curve'!$D$2:$D$31,AE2742)&gt;0</f>
        <v>1</v>
      </c>
      <c r="AG2742" s="73" t="b">
        <f t="shared" si="1107"/>
        <v>0</v>
      </c>
      <c r="AH2742" s="73" t="b">
        <f t="shared" si="1116"/>
        <v>1</v>
      </c>
      <c r="AI2742" s="34" t="str">
        <f t="shared" si="1108"/>
        <v>Inner</v>
      </c>
      <c r="AJ2742" s="35" t="str">
        <f t="shared" si="1117"/>
        <v>1.1-1.2</v>
      </c>
      <c r="AK2742" s="36" t="str">
        <f t="shared" si="1109"/>
        <v>23-24</v>
      </c>
      <c r="AL2742" s="36" t="str">
        <f t="shared" si="1110"/>
        <v>Mar</v>
      </c>
      <c r="AM2742" s="35" t="str">
        <f t="shared" si="1111"/>
        <v>285-295</v>
      </c>
      <c r="AN2742" s="36" t="str">
        <f t="shared" si="1112"/>
        <v>Inner-TI</v>
      </c>
    </row>
    <row r="2743" spans="5:40" x14ac:dyDescent="0.3">
      <c r="E2743" s="12">
        <v>40994.965277777781</v>
      </c>
      <c r="F2743" s="16">
        <v>11.62</v>
      </c>
      <c r="G2743" s="16">
        <v>1752.630050659182</v>
      </c>
      <c r="H2743" s="29">
        <v>1.1901397699593941</v>
      </c>
      <c r="I2743" s="26">
        <v>290.10000000000002</v>
      </c>
      <c r="J2743" s="30">
        <v>0.15232358003442342</v>
      </c>
      <c r="K2743" s="31">
        <v>0.1696839853502802</v>
      </c>
      <c r="L2743" s="111">
        <f t="shared" si="1092"/>
        <v>1.1000000000000001</v>
      </c>
      <c r="M2743" s="112">
        <f t="shared" si="1093"/>
        <v>0.15000000000000002</v>
      </c>
      <c r="N2743" s="112" t="b">
        <f t="shared" si="1094"/>
        <v>1</v>
      </c>
      <c r="O2743" s="112" t="b">
        <f t="shared" si="1095"/>
        <v>1</v>
      </c>
      <c r="P2743" s="113">
        <f t="shared" si="1096"/>
        <v>11</v>
      </c>
      <c r="Q2743" s="113">
        <f t="shared" si="1097"/>
        <v>10.999999999999998</v>
      </c>
      <c r="R2743" s="114" t="str">
        <f t="shared" si="1113"/>
        <v>1.1-0.15</v>
      </c>
      <c r="S2743" s="127">
        <f t="shared" si="1098"/>
        <v>-6.3511724029231345E-3</v>
      </c>
      <c r="T2743" s="112" t="b">
        <f t="shared" si="1099"/>
        <v>1</v>
      </c>
      <c r="U2743" s="22">
        <f t="shared" si="1100"/>
        <v>11.508712855141676</v>
      </c>
      <c r="V2743" s="22">
        <f t="shared" si="1101"/>
        <v>1.1367586471265476</v>
      </c>
      <c r="W2743" s="81">
        <f t="shared" si="1102"/>
        <v>12</v>
      </c>
      <c r="X2743" s="22">
        <f t="shared" si="1103"/>
        <v>0.50895103468060032</v>
      </c>
      <c r="Y2743" s="3">
        <f>IF(U2743&gt;'Power Curve'!$C$37,0,INDEX(Ci,$W2743,1)*POWER(1-X2743,3)+INDEX(Ci,$W2743,2)*3*X2743*POWER(1-X2743,2)+INDEX(Ci,$W2743,3)*3*POWER(X2743,2)*(1-X2743)+INDEX(Ci,$W2743,4)*POWER(X2743,3))</f>
        <v>1863.2952450813998</v>
      </c>
      <c r="Z2743" s="3">
        <f t="shared" si="1104"/>
        <v>1851.461135742341</v>
      </c>
      <c r="AA2743" s="3">
        <f t="shared" si="1105"/>
        <v>1752.630050659182</v>
      </c>
      <c r="AB2743" s="3">
        <f t="shared" si="1114"/>
        <v>98.831085083158996</v>
      </c>
      <c r="AC2743" s="3">
        <f t="shared" si="1115"/>
        <v>98.831085083158996</v>
      </c>
      <c r="AE2743" s="34">
        <f t="shared" si="1106"/>
        <v>12</v>
      </c>
      <c r="AF2743" s="73" t="b">
        <f>COUNTIF('Power Curve'!$D$2:$D$31,AE2743)&gt;0</f>
        <v>1</v>
      </c>
      <c r="AG2743" s="73" t="b">
        <f t="shared" si="1107"/>
        <v>0</v>
      </c>
      <c r="AH2743" s="73" t="b">
        <f t="shared" si="1116"/>
        <v>1</v>
      </c>
      <c r="AI2743" s="34" t="str">
        <f t="shared" si="1108"/>
        <v>Outer</v>
      </c>
      <c r="AJ2743" s="35" t="str">
        <f t="shared" si="1117"/>
        <v>1.1-1.2</v>
      </c>
      <c r="AK2743" s="36" t="str">
        <f t="shared" si="1109"/>
        <v>23-24</v>
      </c>
      <c r="AL2743" s="36" t="str">
        <f t="shared" si="1110"/>
        <v>Mar</v>
      </c>
      <c r="AM2743" s="35" t="str">
        <f t="shared" si="1111"/>
        <v>285-295</v>
      </c>
      <c r="AN2743" s="36" t="str">
        <f t="shared" si="1112"/>
        <v>HWS-HTI</v>
      </c>
    </row>
    <row r="2744" spans="5:40" x14ac:dyDescent="0.3">
      <c r="E2744" s="12">
        <v>40994.972222222219</v>
      </c>
      <c r="F2744" s="16">
        <v>11.11</v>
      </c>
      <c r="G2744" s="16">
        <v>1800.7800140380909</v>
      </c>
      <c r="H2744" s="29">
        <v>1.1903557974470875</v>
      </c>
      <c r="I2744" s="26">
        <v>285.8</v>
      </c>
      <c r="J2744" s="30">
        <v>0.10621062106210621</v>
      </c>
      <c r="K2744" s="31">
        <v>0.16544824563199576</v>
      </c>
      <c r="L2744" s="111">
        <f t="shared" si="1092"/>
        <v>1.1000000000000001</v>
      </c>
      <c r="M2744" s="112">
        <f t="shared" si="1093"/>
        <v>0.11</v>
      </c>
      <c r="N2744" s="112" t="b">
        <f t="shared" si="1094"/>
        <v>1</v>
      </c>
      <c r="O2744" s="112" t="b">
        <f t="shared" si="1095"/>
        <v>1</v>
      </c>
      <c r="P2744" s="113">
        <f t="shared" si="1096"/>
        <v>11</v>
      </c>
      <c r="Q2744" s="113">
        <f t="shared" si="1097"/>
        <v>15</v>
      </c>
      <c r="R2744" s="114" t="str">
        <f t="shared" si="1113"/>
        <v>1.1-0.11</v>
      </c>
      <c r="S2744" s="127">
        <f t="shared" si="1098"/>
        <v>5.1890265707928524E-3</v>
      </c>
      <c r="T2744" s="112" t="b">
        <f t="shared" si="1099"/>
        <v>1</v>
      </c>
      <c r="U2744" s="22">
        <f t="shared" si="1100"/>
        <v>11.004262960804798</v>
      </c>
      <c r="V2744" s="22">
        <f t="shared" si="1101"/>
        <v>1.0587942898223359</v>
      </c>
      <c r="W2744" s="81">
        <f t="shared" si="1102"/>
        <v>12</v>
      </c>
      <c r="X2744" s="22">
        <f t="shared" si="1103"/>
        <v>2.3062687774011686E-2</v>
      </c>
      <c r="Y2744" s="3">
        <f>IF(U2744&gt;'Power Curve'!$C$37,0,INDEX(Ci,$W2744,1)*POWER(1-X2744,3)+INDEX(Ci,$W2744,2)*3*X2744*POWER(1-X2744,2)+INDEX(Ci,$W2744,3)*3*POWER(X2744,2)*(1-X2744)+INDEX(Ci,$W2744,4)*POWER(X2744,3))</f>
        <v>1780.3241344534749</v>
      </c>
      <c r="Z2744" s="3">
        <f t="shared" si="1104"/>
        <v>1789.5622836917776</v>
      </c>
      <c r="AA2744" s="3">
        <f t="shared" si="1105"/>
        <v>1800.7800140380909</v>
      </c>
      <c r="AB2744" s="3">
        <f t="shared" si="1114"/>
        <v>-11.217730346313374</v>
      </c>
      <c r="AC2744" s="3">
        <f t="shared" si="1115"/>
        <v>11.217730346313374</v>
      </c>
      <c r="AE2744" s="34">
        <f t="shared" si="1106"/>
        <v>11</v>
      </c>
      <c r="AF2744" s="73" t="b">
        <f>COUNTIF('Power Curve'!$D$2:$D$31,AE2744)&gt;0</f>
        <v>1</v>
      </c>
      <c r="AG2744" s="73" t="b">
        <f t="shared" si="1107"/>
        <v>0</v>
      </c>
      <c r="AH2744" s="73" t="b">
        <f t="shared" si="1116"/>
        <v>1</v>
      </c>
      <c r="AI2744" s="34" t="str">
        <f t="shared" si="1108"/>
        <v>Inner</v>
      </c>
      <c r="AJ2744" s="35" t="str">
        <f t="shared" si="1117"/>
        <v>1.0-1.1</v>
      </c>
      <c r="AK2744" s="36" t="str">
        <f t="shared" si="1109"/>
        <v>23-24</v>
      </c>
      <c r="AL2744" s="36" t="str">
        <f t="shared" si="1110"/>
        <v>Mar</v>
      </c>
      <c r="AM2744" s="35" t="str">
        <f t="shared" si="1111"/>
        <v>285-295</v>
      </c>
      <c r="AN2744" s="36" t="str">
        <f t="shared" si="1112"/>
        <v>Inner-TI</v>
      </c>
    </row>
    <row r="2745" spans="5:40" x14ac:dyDescent="0.3">
      <c r="E2745" s="12">
        <v>40994.979166666664</v>
      </c>
      <c r="F2745" s="16">
        <v>11.2</v>
      </c>
      <c r="G2745" s="16">
        <v>1869.4100036621139</v>
      </c>
      <c r="H2745" s="29">
        <v>1.1907151873923534</v>
      </c>
      <c r="I2745" s="26">
        <v>282.89999999999998</v>
      </c>
      <c r="J2745" s="30">
        <v>0.13125000000000001</v>
      </c>
      <c r="K2745" s="31">
        <v>0.18707093195538485</v>
      </c>
      <c r="L2745" s="111">
        <f t="shared" si="1092"/>
        <v>1.1000000000000001</v>
      </c>
      <c r="M2745" s="112">
        <f t="shared" si="1093"/>
        <v>0.13</v>
      </c>
      <c r="N2745" s="112" t="b">
        <f t="shared" si="1094"/>
        <v>1</v>
      </c>
      <c r="O2745" s="112" t="b">
        <f t="shared" si="1095"/>
        <v>1</v>
      </c>
      <c r="P2745" s="113">
        <f t="shared" si="1096"/>
        <v>11</v>
      </c>
      <c r="Q2745" s="113">
        <f t="shared" si="1097"/>
        <v>13</v>
      </c>
      <c r="R2745" s="114" t="str">
        <f t="shared" si="1113"/>
        <v>1.1-0.13</v>
      </c>
      <c r="S2745" s="127">
        <f t="shared" si="1098"/>
        <v>-4.3216784295225328E-3</v>
      </c>
      <c r="T2745" s="112" t="b">
        <f t="shared" si="1099"/>
        <v>1</v>
      </c>
      <c r="U2745" s="22">
        <f t="shared" si="1100"/>
        <v>11.094522726140328</v>
      </c>
      <c r="V2745" s="22">
        <f t="shared" si="1101"/>
        <v>1.0727442275144907</v>
      </c>
      <c r="W2745" s="81">
        <f t="shared" si="1102"/>
        <v>12</v>
      </c>
      <c r="X2745" s="22">
        <f t="shared" si="1103"/>
        <v>0.11000128893817306</v>
      </c>
      <c r="Y2745" s="3">
        <f>IF(U2745&gt;'Power Curve'!$C$37,0,INDEX(Ci,$W2745,1)*POWER(1-X2745,3)+INDEX(Ci,$W2745,2)*3*X2745*POWER(1-X2745,2)+INDEX(Ci,$W2745,3)*3*POWER(X2745,2)*(1-X2745)+INDEX(Ci,$W2745,4)*POWER(X2745,3))</f>
        <v>1796.1289147933169</v>
      </c>
      <c r="Z2745" s="3">
        <f t="shared" si="1104"/>
        <v>1788.3666232056128</v>
      </c>
      <c r="AA2745" s="3">
        <f t="shared" si="1105"/>
        <v>1869.4100036621139</v>
      </c>
      <c r="AB2745" s="3">
        <f t="shared" si="1114"/>
        <v>-81.043380456501154</v>
      </c>
      <c r="AC2745" s="3">
        <f t="shared" si="1115"/>
        <v>81.043380456501154</v>
      </c>
      <c r="AE2745" s="34">
        <f t="shared" si="1106"/>
        <v>11</v>
      </c>
      <c r="AF2745" s="73" t="b">
        <f>COUNTIF('Power Curve'!$D$2:$D$31,AE2745)&gt;0</f>
        <v>1</v>
      </c>
      <c r="AG2745" s="73" t="b">
        <f t="shared" si="1107"/>
        <v>0</v>
      </c>
      <c r="AH2745" s="73" t="b">
        <f t="shared" si="1116"/>
        <v>1</v>
      </c>
      <c r="AI2745" s="34" t="str">
        <f t="shared" si="1108"/>
        <v>Inner</v>
      </c>
      <c r="AJ2745" s="35" t="str">
        <f t="shared" si="1117"/>
        <v>1.0-1.1</v>
      </c>
      <c r="AK2745" s="36" t="str">
        <f t="shared" si="1109"/>
        <v>23-24</v>
      </c>
      <c r="AL2745" s="36" t="str">
        <f t="shared" si="1110"/>
        <v>Mar</v>
      </c>
      <c r="AM2745" s="35" t="str">
        <f t="shared" si="1111"/>
        <v>275-285</v>
      </c>
      <c r="AN2745" s="36" t="str">
        <f t="shared" si="1112"/>
        <v>Inner-TI</v>
      </c>
    </row>
    <row r="2746" spans="5:40" x14ac:dyDescent="0.3">
      <c r="E2746" s="12">
        <v>40994.986111111109</v>
      </c>
      <c r="F2746" s="16">
        <v>11.19</v>
      </c>
      <c r="G2746" s="16">
        <v>1795.8800354003929</v>
      </c>
      <c r="H2746" s="29">
        <v>1.1907584169179124</v>
      </c>
      <c r="I2746" s="26">
        <v>282.7</v>
      </c>
      <c r="J2746" s="30">
        <v>0.13315460232350312</v>
      </c>
      <c r="K2746" s="31">
        <v>0.15200707462736318</v>
      </c>
      <c r="L2746" s="111">
        <f t="shared" si="1092"/>
        <v>1.1000000000000001</v>
      </c>
      <c r="M2746" s="112">
        <f t="shared" si="1093"/>
        <v>0.13</v>
      </c>
      <c r="N2746" s="112" t="b">
        <f t="shared" si="1094"/>
        <v>1</v>
      </c>
      <c r="O2746" s="112" t="b">
        <f t="shared" si="1095"/>
        <v>1</v>
      </c>
      <c r="P2746" s="113">
        <f t="shared" si="1096"/>
        <v>11</v>
      </c>
      <c r="Q2746" s="113">
        <f t="shared" si="1097"/>
        <v>13</v>
      </c>
      <c r="R2746" s="114" t="str">
        <f t="shared" si="1113"/>
        <v>1.1-0.13</v>
      </c>
      <c r="S2746" s="127">
        <f t="shared" si="1098"/>
        <v>-4.3216784295225328E-3</v>
      </c>
      <c r="T2746" s="112" t="b">
        <f t="shared" si="1099"/>
        <v>1</v>
      </c>
      <c r="U2746" s="22">
        <f t="shared" si="1100"/>
        <v>11.084751044888208</v>
      </c>
      <c r="V2746" s="22">
        <f t="shared" si="1101"/>
        <v>1.071233982677182</v>
      </c>
      <c r="W2746" s="81">
        <f t="shared" si="1102"/>
        <v>12</v>
      </c>
      <c r="X2746" s="22">
        <f t="shared" si="1103"/>
        <v>0.10058916277184249</v>
      </c>
      <c r="Y2746" s="3">
        <f>IF(U2746&gt;'Power Curve'!$C$37,0,INDEX(Ci,$W2746,1)*POWER(1-X2746,3)+INDEX(Ci,$W2746,2)*3*X2746*POWER(1-X2746,2)+INDEX(Ci,$W2746,3)*3*POWER(X2746,2)*(1-X2746)+INDEX(Ci,$W2746,4)*POWER(X2746,3))</f>
        <v>1794.4263522747524</v>
      </c>
      <c r="Z2746" s="3">
        <f t="shared" si="1104"/>
        <v>1786.6714186147597</v>
      </c>
      <c r="AA2746" s="3">
        <f t="shared" si="1105"/>
        <v>1795.8800354003929</v>
      </c>
      <c r="AB2746" s="3">
        <f t="shared" si="1114"/>
        <v>-9.2086167856332395</v>
      </c>
      <c r="AC2746" s="3">
        <f t="shared" si="1115"/>
        <v>9.2086167856332395</v>
      </c>
      <c r="AE2746" s="34">
        <f t="shared" si="1106"/>
        <v>11</v>
      </c>
      <c r="AF2746" s="73" t="b">
        <f>COUNTIF('Power Curve'!$D$2:$D$31,AE2746)&gt;0</f>
        <v>1</v>
      </c>
      <c r="AG2746" s="73" t="b">
        <f t="shared" si="1107"/>
        <v>0</v>
      </c>
      <c r="AH2746" s="73" t="b">
        <f t="shared" si="1116"/>
        <v>1</v>
      </c>
      <c r="AI2746" s="34" t="str">
        <f t="shared" si="1108"/>
        <v>Inner</v>
      </c>
      <c r="AJ2746" s="35" t="str">
        <f t="shared" si="1117"/>
        <v>1.0-1.1</v>
      </c>
      <c r="AK2746" s="36" t="str">
        <f t="shared" si="1109"/>
        <v>23-24</v>
      </c>
      <c r="AL2746" s="36" t="str">
        <f t="shared" si="1110"/>
        <v>Mar</v>
      </c>
      <c r="AM2746" s="35" t="str">
        <f t="shared" si="1111"/>
        <v>275-285</v>
      </c>
      <c r="AN2746" s="36" t="str">
        <f t="shared" si="1112"/>
        <v>Inner-TI</v>
      </c>
    </row>
    <row r="2747" spans="5:40" x14ac:dyDescent="0.3">
      <c r="E2747" s="12">
        <v>40994.993055555555</v>
      </c>
      <c r="F2747" s="16">
        <v>10.35</v>
      </c>
      <c r="G2747" s="16">
        <v>1739.200057983398</v>
      </c>
      <c r="H2747" s="29">
        <v>1.1912908555607282</v>
      </c>
      <c r="I2747" s="26">
        <v>281.3</v>
      </c>
      <c r="J2747" s="30">
        <v>0.12173913043478261</v>
      </c>
      <c r="K2747" s="31">
        <v>0.135603368551095</v>
      </c>
      <c r="L2747" s="111">
        <f t="shared" si="1092"/>
        <v>0.9</v>
      </c>
      <c r="M2747" s="112">
        <f t="shared" si="1093"/>
        <v>0.12</v>
      </c>
      <c r="N2747" s="112" t="b">
        <f t="shared" si="1094"/>
        <v>1</v>
      </c>
      <c r="O2747" s="112" t="b">
        <f t="shared" si="1095"/>
        <v>1</v>
      </c>
      <c r="P2747" s="113">
        <f t="shared" si="1096"/>
        <v>9</v>
      </c>
      <c r="Q2747" s="113">
        <f t="shared" si="1097"/>
        <v>14</v>
      </c>
      <c r="R2747" s="114" t="str">
        <f t="shared" si="1113"/>
        <v>0.9-0.12</v>
      </c>
      <c r="S2747" s="127">
        <f t="shared" si="1098"/>
        <v>-6.8685837526370197E-3</v>
      </c>
      <c r="T2747" s="112" t="b">
        <f t="shared" si="1099"/>
        <v>1</v>
      </c>
      <c r="U2747" s="22">
        <f t="shared" si="1100"/>
        <v>10.254179674997214</v>
      </c>
      <c r="V2747" s="22">
        <f t="shared" si="1101"/>
        <v>0.94286650004750783</v>
      </c>
      <c r="W2747" s="81">
        <f t="shared" si="1102"/>
        <v>11</v>
      </c>
      <c r="X2747" s="22">
        <f t="shared" si="1103"/>
        <v>0.29527736294449153</v>
      </c>
      <c r="Y2747" s="3">
        <f>IF(U2747&gt;'Power Curve'!$C$37,0,INDEX(Ci,$W2747,1)*POWER(1-X2747,3)+INDEX(Ci,$W2747,2)*3*X2747*POWER(1-X2747,2)+INDEX(Ci,$W2747,3)*3*POWER(X2747,2)*(1-X2747)+INDEX(Ci,$W2747,4)*POWER(X2747,3))</f>
        <v>1605.4692409137056</v>
      </c>
      <c r="Z2747" s="3">
        <f t="shared" si="1104"/>
        <v>1594.4419409702073</v>
      </c>
      <c r="AA2747" s="3">
        <f t="shared" si="1105"/>
        <v>1739.200057983398</v>
      </c>
      <c r="AB2747" s="3">
        <f t="shared" si="1114"/>
        <v>-144.75811701319071</v>
      </c>
      <c r="AC2747" s="3">
        <f t="shared" si="1115"/>
        <v>144.75811701319071</v>
      </c>
      <c r="AE2747" s="34">
        <f t="shared" si="1106"/>
        <v>10</v>
      </c>
      <c r="AF2747" s="73" t="b">
        <f>COUNTIF('Power Curve'!$D$2:$D$31,AE2747)&gt;0</f>
        <v>1</v>
      </c>
      <c r="AG2747" s="73" t="b">
        <f t="shared" si="1107"/>
        <v>0</v>
      </c>
      <c r="AH2747" s="73" t="b">
        <f t="shared" si="1116"/>
        <v>1</v>
      </c>
      <c r="AI2747" s="34" t="str">
        <f t="shared" si="1108"/>
        <v>Inner</v>
      </c>
      <c r="AJ2747" s="35" t="str">
        <f t="shared" si="1117"/>
        <v>0.9-1.0</v>
      </c>
      <c r="AK2747" s="36" t="str">
        <f t="shared" si="1109"/>
        <v>23-24</v>
      </c>
      <c r="AL2747" s="36" t="str">
        <f t="shared" si="1110"/>
        <v>Mar</v>
      </c>
      <c r="AM2747" s="35" t="str">
        <f t="shared" si="1111"/>
        <v>275-285</v>
      </c>
      <c r="AN2747" s="36" t="str">
        <f t="shared" si="1112"/>
        <v>Inner-TI</v>
      </c>
    </row>
    <row r="2748" spans="5:40" x14ac:dyDescent="0.3">
      <c r="E2748" s="12">
        <v>40995</v>
      </c>
      <c r="F2748" s="16">
        <v>10.59</v>
      </c>
      <c r="G2748" s="16">
        <v>1713.240051269531</v>
      </c>
      <c r="H2748" s="29">
        <v>1.1910746034332917</v>
      </c>
      <c r="I2748" s="26">
        <v>278.8</v>
      </c>
      <c r="J2748" s="30">
        <v>9.9150141643059492E-2</v>
      </c>
      <c r="K2748" s="31">
        <v>0.17931758810232284</v>
      </c>
      <c r="L2748" s="111">
        <f t="shared" si="1092"/>
        <v>1</v>
      </c>
      <c r="M2748" s="112">
        <f t="shared" si="1093"/>
        <v>9.9999999999999992E-2</v>
      </c>
      <c r="N2748" s="112" t="b">
        <f t="shared" si="1094"/>
        <v>1</v>
      </c>
      <c r="O2748" s="112" t="b">
        <f t="shared" si="1095"/>
        <v>1</v>
      </c>
      <c r="P2748" s="113">
        <f t="shared" si="1096"/>
        <v>10</v>
      </c>
      <c r="Q2748" s="113">
        <f t="shared" si="1097"/>
        <v>16</v>
      </c>
      <c r="R2748" s="114" t="str">
        <f t="shared" si="1113"/>
        <v>1-0.1</v>
      </c>
      <c r="S2748" s="127">
        <f t="shared" si="1098"/>
        <v>9.5759205925877739E-3</v>
      </c>
      <c r="T2748" s="112" t="b">
        <f t="shared" si="1099"/>
        <v>1</v>
      </c>
      <c r="U2748" s="22">
        <f t="shared" si="1100"/>
        <v>10.491322856153255</v>
      </c>
      <c r="V2748" s="22">
        <f t="shared" si="1101"/>
        <v>0.97951774314512274</v>
      </c>
      <c r="W2748" s="81">
        <f t="shared" si="1102"/>
        <v>11</v>
      </c>
      <c r="X2748" s="22">
        <f t="shared" si="1103"/>
        <v>0.52542618543316022</v>
      </c>
      <c r="Y2748" s="3">
        <f>IF(U2748&gt;'Power Curve'!$C$37,0,INDEX(Ci,$W2748,1)*POWER(1-X2748,3)+INDEX(Ci,$W2748,2)*3*X2748*POWER(1-X2748,2)+INDEX(Ci,$W2748,3)*3*POWER(X2748,2)*(1-X2748)+INDEX(Ci,$W2748,4)*POWER(X2748,3))</f>
        <v>1668.7867932814206</v>
      </c>
      <c r="Z2748" s="3">
        <f t="shared" si="1104"/>
        <v>1684.7669630998428</v>
      </c>
      <c r="AA2748" s="3">
        <f t="shared" si="1105"/>
        <v>1713.240051269531</v>
      </c>
      <c r="AB2748" s="3">
        <f t="shared" si="1114"/>
        <v>-28.473088169688253</v>
      </c>
      <c r="AC2748" s="3">
        <f t="shared" si="1115"/>
        <v>28.473088169688253</v>
      </c>
      <c r="AE2748" s="34">
        <f t="shared" si="1106"/>
        <v>10</v>
      </c>
      <c r="AF2748" s="73" t="b">
        <f>COUNTIF('Power Curve'!$D$2:$D$31,AE2748)&gt;0</f>
        <v>1</v>
      </c>
      <c r="AG2748" s="73" t="b">
        <f t="shared" si="1107"/>
        <v>0</v>
      </c>
      <c r="AH2748" s="73" t="b">
        <f t="shared" si="1116"/>
        <v>1</v>
      </c>
      <c r="AI2748" s="34" t="str">
        <f t="shared" si="1108"/>
        <v>Outer</v>
      </c>
      <c r="AJ2748" s="35" t="str">
        <f t="shared" si="1117"/>
        <v>0.9-1.0</v>
      </c>
      <c r="AK2748" s="36" t="str">
        <f t="shared" si="1109"/>
        <v>0-1</v>
      </c>
      <c r="AL2748" s="36" t="str">
        <f t="shared" si="1110"/>
        <v>Mar</v>
      </c>
      <c r="AM2748" s="35" t="str">
        <f t="shared" si="1111"/>
        <v>275-285</v>
      </c>
      <c r="AN2748" s="36" t="str">
        <f t="shared" si="1112"/>
        <v>HWS-LTI</v>
      </c>
    </row>
    <row r="2749" spans="5:40" x14ac:dyDescent="0.3">
      <c r="E2749" s="12">
        <v>40995.006944444445</v>
      </c>
      <c r="F2749" s="16">
        <v>11.03</v>
      </c>
      <c r="G2749" s="16">
        <v>1755.1000061035161</v>
      </c>
      <c r="H2749" s="29">
        <v>1.1909448898382189</v>
      </c>
      <c r="I2749" s="26">
        <v>279</v>
      </c>
      <c r="J2749" s="30">
        <v>0.13236627379873073</v>
      </c>
      <c r="K2749" s="31">
        <v>0.19665330210555418</v>
      </c>
      <c r="L2749" s="111">
        <f t="shared" si="1092"/>
        <v>1</v>
      </c>
      <c r="M2749" s="112">
        <f t="shared" si="1093"/>
        <v>0.13</v>
      </c>
      <c r="N2749" s="112" t="b">
        <f t="shared" si="1094"/>
        <v>1</v>
      </c>
      <c r="O2749" s="112" t="b">
        <f t="shared" si="1095"/>
        <v>1</v>
      </c>
      <c r="P2749" s="113">
        <f t="shared" si="1096"/>
        <v>10</v>
      </c>
      <c r="Q2749" s="113">
        <f t="shared" si="1097"/>
        <v>13</v>
      </c>
      <c r="R2749" s="114" t="str">
        <f t="shared" si="1113"/>
        <v>1-0.13</v>
      </c>
      <c r="S2749" s="127">
        <f t="shared" si="1098"/>
        <v>8.64709772836692E-3</v>
      </c>
      <c r="T2749" s="112" t="b">
        <f t="shared" si="1099"/>
        <v>1</v>
      </c>
      <c r="U2749" s="22">
        <f t="shared" si="1100"/>
        <v>10.926826266306813</v>
      </c>
      <c r="V2749" s="22">
        <f t="shared" si="1101"/>
        <v>1.0468261990643146</v>
      </c>
      <c r="W2749" s="81">
        <f t="shared" si="1102"/>
        <v>11</v>
      </c>
      <c r="X2749" s="22">
        <f t="shared" si="1103"/>
        <v>0.94808475207644494</v>
      </c>
      <c r="Y2749" s="3">
        <f>IF(U2749&gt;'Power Curve'!$C$37,0,INDEX(Ci,$W2749,1)*POWER(1-X2749,3)+INDEX(Ci,$W2749,2)*3*X2749*POWER(1-X2749,2)+INDEX(Ci,$W2749,3)*3*POWER(X2749,2)*(1-X2749)+INDEX(Ci,$W2749,4)*POWER(X2749,3))</f>
        <v>1766.4028033486115</v>
      </c>
      <c r="Z2749" s="3">
        <f t="shared" si="1104"/>
        <v>1781.6770610168285</v>
      </c>
      <c r="AA2749" s="3">
        <f t="shared" si="1105"/>
        <v>1755.1000061035161</v>
      </c>
      <c r="AB2749" s="3">
        <f t="shared" si="1114"/>
        <v>26.577054913312395</v>
      </c>
      <c r="AC2749" s="3">
        <f t="shared" si="1115"/>
        <v>26.577054913312395</v>
      </c>
      <c r="AE2749" s="34">
        <f t="shared" si="1106"/>
        <v>11</v>
      </c>
      <c r="AF2749" s="73" t="b">
        <f>COUNTIF('Power Curve'!$D$2:$D$31,AE2749)&gt;0</f>
        <v>1</v>
      </c>
      <c r="AG2749" s="73" t="b">
        <f t="shared" si="1107"/>
        <v>0</v>
      </c>
      <c r="AH2749" s="73" t="b">
        <f t="shared" si="1116"/>
        <v>1</v>
      </c>
      <c r="AI2749" s="34" t="str">
        <f t="shared" si="1108"/>
        <v>Inner</v>
      </c>
      <c r="AJ2749" s="35" t="str">
        <f t="shared" si="1117"/>
        <v>1.0-1.1</v>
      </c>
      <c r="AK2749" s="36" t="str">
        <f t="shared" si="1109"/>
        <v>0-1</v>
      </c>
      <c r="AL2749" s="36" t="str">
        <f t="shared" si="1110"/>
        <v>Mar</v>
      </c>
      <c r="AM2749" s="35" t="str">
        <f t="shared" si="1111"/>
        <v>275-285</v>
      </c>
      <c r="AN2749" s="36" t="str">
        <f t="shared" si="1112"/>
        <v>Inner-TI</v>
      </c>
    </row>
    <row r="2750" spans="5:40" x14ac:dyDescent="0.3">
      <c r="E2750" s="12">
        <v>40995.013888888891</v>
      </c>
      <c r="F2750" s="16">
        <v>11.62</v>
      </c>
      <c r="G2750" s="16">
        <v>1933.3200378417969</v>
      </c>
      <c r="H2750" s="29">
        <v>1.1909448898382189</v>
      </c>
      <c r="I2750" s="26">
        <v>283.10000000000002</v>
      </c>
      <c r="J2750" s="30">
        <v>8.0895008605851984E-2</v>
      </c>
      <c r="K2750" s="31">
        <v>0.17229819339605076</v>
      </c>
      <c r="L2750" s="111">
        <f t="shared" si="1092"/>
        <v>1.1000000000000001</v>
      </c>
      <c r="M2750" s="112">
        <f t="shared" si="1093"/>
        <v>0.08</v>
      </c>
      <c r="N2750" s="112" t="b">
        <f t="shared" si="1094"/>
        <v>1</v>
      </c>
      <c r="O2750" s="112" t="b">
        <f t="shared" si="1095"/>
        <v>1</v>
      </c>
      <c r="P2750" s="113">
        <f t="shared" si="1096"/>
        <v>11</v>
      </c>
      <c r="Q2750" s="113">
        <f t="shared" si="1097"/>
        <v>18</v>
      </c>
      <c r="R2750" s="114" t="str">
        <f t="shared" si="1113"/>
        <v>1.1-0.08</v>
      </c>
      <c r="S2750" s="127">
        <f t="shared" si="1098"/>
        <v>1.1887013215281341E-2</v>
      </c>
      <c r="T2750" s="112" t="b">
        <f t="shared" si="1099"/>
        <v>1</v>
      </c>
      <c r="U2750" s="22">
        <f t="shared" si="1100"/>
        <v>11.511307453715791</v>
      </c>
      <c r="V2750" s="22">
        <f t="shared" si="1101"/>
        <v>1.1371596507000725</v>
      </c>
      <c r="W2750" s="81">
        <f t="shared" si="1102"/>
        <v>12</v>
      </c>
      <c r="X2750" s="22">
        <f t="shared" si="1103"/>
        <v>0.51145016338736737</v>
      </c>
      <c r="Y2750" s="3">
        <f>IF(U2750&gt;'Power Curve'!$C$37,0,INDEX(Ci,$W2750,1)*POWER(1-X2750,3)+INDEX(Ci,$W2750,2)*3*X2750*POWER(1-X2750,2)+INDEX(Ci,$W2750,3)*3*POWER(X2750,2)*(1-X2750)+INDEX(Ci,$W2750,4)*POWER(X2750,3))</f>
        <v>1863.6690391260277</v>
      </c>
      <c r="Z2750" s="3">
        <f t="shared" si="1104"/>
        <v>1885.8224976230294</v>
      </c>
      <c r="AA2750" s="3">
        <f t="shared" si="1105"/>
        <v>1933.3200378417969</v>
      </c>
      <c r="AB2750" s="3">
        <f t="shared" si="1114"/>
        <v>-47.497540218767426</v>
      </c>
      <c r="AC2750" s="3">
        <f t="shared" si="1115"/>
        <v>47.497540218767426</v>
      </c>
      <c r="AE2750" s="34">
        <f t="shared" si="1106"/>
        <v>12</v>
      </c>
      <c r="AF2750" s="73" t="b">
        <f>COUNTIF('Power Curve'!$D$2:$D$31,AE2750)&gt;0</f>
        <v>1</v>
      </c>
      <c r="AG2750" s="73" t="b">
        <f t="shared" si="1107"/>
        <v>0</v>
      </c>
      <c r="AH2750" s="73" t="b">
        <f t="shared" si="1116"/>
        <v>1</v>
      </c>
      <c r="AI2750" s="34" t="str">
        <f t="shared" si="1108"/>
        <v>Outer</v>
      </c>
      <c r="AJ2750" s="35" t="str">
        <f t="shared" si="1117"/>
        <v>1.1-1.2</v>
      </c>
      <c r="AK2750" s="36" t="str">
        <f t="shared" si="1109"/>
        <v>0-1</v>
      </c>
      <c r="AL2750" s="36" t="str">
        <f t="shared" si="1110"/>
        <v>Mar</v>
      </c>
      <c r="AM2750" s="35" t="str">
        <f t="shared" si="1111"/>
        <v>275-285</v>
      </c>
      <c r="AN2750" s="36" t="str">
        <f t="shared" si="1112"/>
        <v>HWS-LTI</v>
      </c>
    </row>
    <row r="2751" spans="5:40" x14ac:dyDescent="0.3">
      <c r="E2751" s="12">
        <v>40995.020833333336</v>
      </c>
      <c r="F2751" s="16">
        <v>11.54</v>
      </c>
      <c r="G2751" s="16">
        <v>1922.339965820318</v>
      </c>
      <c r="H2751" s="29">
        <v>1.1911745589322782</v>
      </c>
      <c r="I2751" s="26">
        <v>284.2</v>
      </c>
      <c r="J2751" s="30">
        <v>8.058925476603121E-2</v>
      </c>
      <c r="K2751" s="31">
        <v>0.22568676873820187</v>
      </c>
      <c r="L2751" s="111">
        <f t="shared" si="1092"/>
        <v>1.1000000000000001</v>
      </c>
      <c r="M2751" s="112">
        <f t="shared" si="1093"/>
        <v>0.08</v>
      </c>
      <c r="N2751" s="112" t="b">
        <f t="shared" si="1094"/>
        <v>1</v>
      </c>
      <c r="O2751" s="112" t="b">
        <f t="shared" si="1095"/>
        <v>1</v>
      </c>
      <c r="P2751" s="113">
        <f t="shared" si="1096"/>
        <v>11</v>
      </c>
      <c r="Q2751" s="113">
        <f t="shared" si="1097"/>
        <v>18</v>
      </c>
      <c r="R2751" s="114" t="str">
        <f t="shared" si="1113"/>
        <v>1.1-0.08</v>
      </c>
      <c r="S2751" s="127">
        <f t="shared" si="1098"/>
        <v>1.1887013215281341E-2</v>
      </c>
      <c r="T2751" s="112" t="b">
        <f t="shared" si="1099"/>
        <v>1</v>
      </c>
      <c r="U2751" s="22">
        <f t="shared" si="1100"/>
        <v>11.432790595896659</v>
      </c>
      <c r="V2751" s="22">
        <f t="shared" si="1101"/>
        <v>1.1250246172187754</v>
      </c>
      <c r="W2751" s="81">
        <f t="shared" si="1102"/>
        <v>12</v>
      </c>
      <c r="X2751" s="22">
        <f t="shared" si="1103"/>
        <v>0.43582238215809771</v>
      </c>
      <c r="Y2751" s="3">
        <f>IF(U2751&gt;'Power Curve'!$C$37,0,INDEX(Ci,$W2751,1)*POWER(1-X2751,3)+INDEX(Ci,$W2751,2)*3*X2751*POWER(1-X2751,2)+INDEX(Ci,$W2751,3)*3*POWER(X2751,2)*(1-X2751)+INDEX(Ci,$W2751,4)*POWER(X2751,3))</f>
        <v>1852.0279152874082</v>
      </c>
      <c r="Z2751" s="3">
        <f t="shared" si="1104"/>
        <v>1874.0429955914994</v>
      </c>
      <c r="AA2751" s="3">
        <f t="shared" si="1105"/>
        <v>1922.339965820318</v>
      </c>
      <c r="AB2751" s="3">
        <f t="shared" si="1114"/>
        <v>-48.296970228818509</v>
      </c>
      <c r="AC2751" s="3">
        <f t="shared" si="1115"/>
        <v>48.296970228818509</v>
      </c>
      <c r="AE2751" s="34">
        <f t="shared" si="1106"/>
        <v>11</v>
      </c>
      <c r="AF2751" s="73" t="b">
        <f>COUNTIF('Power Curve'!$D$2:$D$31,AE2751)&gt;0</f>
        <v>1</v>
      </c>
      <c r="AG2751" s="73" t="b">
        <f t="shared" si="1107"/>
        <v>0</v>
      </c>
      <c r="AH2751" s="73" t="b">
        <f t="shared" si="1116"/>
        <v>1</v>
      </c>
      <c r="AI2751" s="34" t="str">
        <f t="shared" si="1108"/>
        <v>Outer</v>
      </c>
      <c r="AJ2751" s="35" t="str">
        <f t="shared" si="1117"/>
        <v>1.1-1.2</v>
      </c>
      <c r="AK2751" s="36" t="str">
        <f t="shared" si="1109"/>
        <v>0-1</v>
      </c>
      <c r="AL2751" s="36" t="str">
        <f t="shared" si="1110"/>
        <v>Mar</v>
      </c>
      <c r="AM2751" s="35" t="str">
        <f t="shared" si="1111"/>
        <v>275-285</v>
      </c>
      <c r="AN2751" s="36" t="str">
        <f t="shared" si="1112"/>
        <v>HWS-LTI</v>
      </c>
    </row>
    <row r="2752" spans="5:40" x14ac:dyDescent="0.3">
      <c r="E2752" s="12">
        <v>40995.027777777781</v>
      </c>
      <c r="F2752" s="16">
        <v>11.44</v>
      </c>
      <c r="G2752" s="16">
        <v>1939.1899566650391</v>
      </c>
      <c r="H2752" s="29">
        <v>1.1908584298030498</v>
      </c>
      <c r="I2752" s="26">
        <v>283.89999999999998</v>
      </c>
      <c r="J2752" s="30">
        <v>8.6538461538461536E-2</v>
      </c>
      <c r="K2752" s="31">
        <v>0.19521787751724223</v>
      </c>
      <c r="L2752" s="111">
        <f t="shared" si="1092"/>
        <v>1.1000000000000001</v>
      </c>
      <c r="M2752" s="112">
        <f t="shared" si="1093"/>
        <v>0.09</v>
      </c>
      <c r="N2752" s="112" t="b">
        <f t="shared" si="1094"/>
        <v>1</v>
      </c>
      <c r="O2752" s="112" t="b">
        <f t="shared" si="1095"/>
        <v>1</v>
      </c>
      <c r="P2752" s="113">
        <f t="shared" si="1096"/>
        <v>11</v>
      </c>
      <c r="Q2752" s="113">
        <f t="shared" si="1097"/>
        <v>17</v>
      </c>
      <c r="R2752" s="114" t="str">
        <f t="shared" si="1113"/>
        <v>1.1-0.09</v>
      </c>
      <c r="S2752" s="127">
        <f t="shared" si="1098"/>
        <v>1.1181626133052857E-2</v>
      </c>
      <c r="T2752" s="112" t="b">
        <f t="shared" si="1099"/>
        <v>1</v>
      </c>
      <c r="U2752" s="22">
        <f t="shared" si="1100"/>
        <v>11.332716902361504</v>
      </c>
      <c r="V2752" s="22">
        <f t="shared" si="1101"/>
        <v>1.1095579052873885</v>
      </c>
      <c r="W2752" s="81">
        <f t="shared" si="1102"/>
        <v>12</v>
      </c>
      <c r="X2752" s="22">
        <f t="shared" si="1103"/>
        <v>0.3394309623827953</v>
      </c>
      <c r="Y2752" s="3">
        <f>IF(U2752&gt;'Power Curve'!$C$37,0,INDEX(Ci,$W2752,1)*POWER(1-X2752,3)+INDEX(Ci,$W2752,2)*3*X2752*POWER(1-X2752,2)+INDEX(Ci,$W2752,3)*3*POWER(X2752,2)*(1-X2752)+INDEX(Ci,$W2752,4)*POWER(X2752,3))</f>
        <v>1836.3130764947148</v>
      </c>
      <c r="Z2752" s="3">
        <f t="shared" si="1104"/>
        <v>1856.8460427793148</v>
      </c>
      <c r="AA2752" s="3">
        <f t="shared" si="1105"/>
        <v>1939.1899566650391</v>
      </c>
      <c r="AB2752" s="3">
        <f t="shared" si="1114"/>
        <v>-82.343913885724305</v>
      </c>
      <c r="AC2752" s="3">
        <f t="shared" si="1115"/>
        <v>82.343913885724305</v>
      </c>
      <c r="AE2752" s="34">
        <f t="shared" si="1106"/>
        <v>11</v>
      </c>
      <c r="AF2752" s="73" t="b">
        <f>COUNTIF('Power Curve'!$D$2:$D$31,AE2752)&gt;0</f>
        <v>1</v>
      </c>
      <c r="AG2752" s="73" t="b">
        <f t="shared" si="1107"/>
        <v>0</v>
      </c>
      <c r="AH2752" s="73" t="b">
        <f t="shared" si="1116"/>
        <v>1</v>
      </c>
      <c r="AI2752" s="34" t="str">
        <f t="shared" si="1108"/>
        <v>Outer</v>
      </c>
      <c r="AJ2752" s="35" t="str">
        <f t="shared" si="1117"/>
        <v>1.1-1.2</v>
      </c>
      <c r="AK2752" s="36" t="str">
        <f t="shared" si="1109"/>
        <v>0-1</v>
      </c>
      <c r="AL2752" s="36" t="str">
        <f t="shared" si="1110"/>
        <v>Mar</v>
      </c>
      <c r="AM2752" s="35" t="str">
        <f t="shared" si="1111"/>
        <v>275-285</v>
      </c>
      <c r="AN2752" s="36" t="str">
        <f t="shared" si="1112"/>
        <v>HWS-LTI</v>
      </c>
    </row>
    <row r="2753" spans="5:40" x14ac:dyDescent="0.3">
      <c r="E2753" s="12">
        <v>40995.034722222219</v>
      </c>
      <c r="F2753" s="16">
        <v>11.91</v>
      </c>
      <c r="G2753" s="16">
        <v>1941.5200347900391</v>
      </c>
      <c r="H2753" s="29">
        <v>1.1909448898382189</v>
      </c>
      <c r="I2753" s="26">
        <v>282.39999999999998</v>
      </c>
      <c r="J2753" s="30">
        <v>0.10243492863140218</v>
      </c>
      <c r="K2753" s="31">
        <v>0.25730542376999221</v>
      </c>
      <c r="L2753" s="111">
        <f t="shared" si="1092"/>
        <v>1.2000000000000002</v>
      </c>
      <c r="M2753" s="112">
        <f t="shared" si="1093"/>
        <v>9.9999999999999992E-2</v>
      </c>
      <c r="N2753" s="112" t="b">
        <f t="shared" si="1094"/>
        <v>1</v>
      </c>
      <c r="O2753" s="112" t="b">
        <f t="shared" si="1095"/>
        <v>1</v>
      </c>
      <c r="P2753" s="113">
        <f t="shared" si="1096"/>
        <v>12</v>
      </c>
      <c r="Q2753" s="113">
        <f t="shared" si="1097"/>
        <v>16</v>
      </c>
      <c r="R2753" s="114" t="str">
        <f t="shared" si="1113"/>
        <v>1.2-0.1</v>
      </c>
      <c r="S2753" s="127">
        <f t="shared" si="1098"/>
        <v>7.9080893564048085E-3</v>
      </c>
      <c r="T2753" s="112" t="b">
        <f t="shared" si="1099"/>
        <v>1</v>
      </c>
      <c r="U2753" s="22">
        <f t="shared" si="1100"/>
        <v>11.798594817018509</v>
      </c>
      <c r="V2753" s="22">
        <f t="shared" si="1101"/>
        <v>1.1815608387922247</v>
      </c>
      <c r="W2753" s="81">
        <f t="shared" si="1102"/>
        <v>12</v>
      </c>
      <c r="X2753" s="22">
        <f t="shared" si="1103"/>
        <v>0.78816660957833629</v>
      </c>
      <c r="Y2753" s="3">
        <f>IF(U2753&gt;'Power Curve'!$C$37,0,INDEX(Ci,$W2753,1)*POWER(1-X2753,3)+INDEX(Ci,$W2753,2)*3*X2753*POWER(1-X2753,2)+INDEX(Ci,$W2753,3)*3*POWER(X2753,2)*(1-X2753)+INDEX(Ci,$W2753,4)*POWER(X2753,3))</f>
        <v>1899.3867734001155</v>
      </c>
      <c r="Z2753" s="3">
        <f t="shared" si="1104"/>
        <v>1914.4072937265369</v>
      </c>
      <c r="AA2753" s="3">
        <f t="shared" si="1105"/>
        <v>1941.5200347900391</v>
      </c>
      <c r="AB2753" s="3">
        <f t="shared" si="1114"/>
        <v>-27.112741063502199</v>
      </c>
      <c r="AC2753" s="3">
        <f t="shared" si="1115"/>
        <v>27.112741063502199</v>
      </c>
      <c r="AE2753" s="34">
        <f t="shared" si="1106"/>
        <v>12</v>
      </c>
      <c r="AF2753" s="73" t="b">
        <f>COUNTIF('Power Curve'!$D$2:$D$31,AE2753)&gt;0</f>
        <v>1</v>
      </c>
      <c r="AG2753" s="73" t="b">
        <f t="shared" si="1107"/>
        <v>0</v>
      </c>
      <c r="AH2753" s="73" t="b">
        <f t="shared" si="1116"/>
        <v>1</v>
      </c>
      <c r="AI2753" s="34" t="str">
        <f t="shared" si="1108"/>
        <v>Inner</v>
      </c>
      <c r="AJ2753" s="35" t="str">
        <f t="shared" si="1117"/>
        <v>1.1-1.2</v>
      </c>
      <c r="AK2753" s="36" t="str">
        <f t="shared" si="1109"/>
        <v>0-1</v>
      </c>
      <c r="AL2753" s="36" t="str">
        <f t="shared" si="1110"/>
        <v>Mar</v>
      </c>
      <c r="AM2753" s="35" t="str">
        <f t="shared" si="1111"/>
        <v>275-285</v>
      </c>
      <c r="AN2753" s="36" t="str">
        <f t="shared" si="1112"/>
        <v>Inner-TI</v>
      </c>
    </row>
    <row r="2754" spans="5:40" x14ac:dyDescent="0.3">
      <c r="E2754" s="12">
        <v>40995.041666666664</v>
      </c>
      <c r="F2754" s="16">
        <v>12.48</v>
      </c>
      <c r="G2754" s="16">
        <v>1973.389999389648</v>
      </c>
      <c r="H2754" s="29">
        <v>1.1908584298030498</v>
      </c>
      <c r="I2754" s="26">
        <v>284.10000000000002</v>
      </c>
      <c r="J2754" s="30">
        <v>8.6538461538461536E-2</v>
      </c>
      <c r="K2754" s="31">
        <v>0.18926616364435903</v>
      </c>
      <c r="L2754" s="111">
        <f t="shared" si="1092"/>
        <v>1.3000000000000003</v>
      </c>
      <c r="M2754" s="112">
        <f t="shared" si="1093"/>
        <v>0.09</v>
      </c>
      <c r="N2754" s="112" t="b">
        <f t="shared" si="1094"/>
        <v>1</v>
      </c>
      <c r="O2754" s="112" t="b">
        <f t="shared" si="1095"/>
        <v>1</v>
      </c>
      <c r="P2754" s="113">
        <f t="shared" si="1096"/>
        <v>13.000000000000002</v>
      </c>
      <c r="Q2754" s="113">
        <f t="shared" si="1097"/>
        <v>17</v>
      </c>
      <c r="R2754" s="114" t="str">
        <f t="shared" si="1113"/>
        <v>1.3-0.09</v>
      </c>
      <c r="S2754" s="127">
        <f t="shared" si="1098"/>
        <v>1.752914764645979E-2</v>
      </c>
      <c r="T2754" s="112" t="b">
        <f t="shared" si="1099"/>
        <v>1</v>
      </c>
      <c r="U2754" s="22">
        <f t="shared" si="1100"/>
        <v>12.362963893485277</v>
      </c>
      <c r="V2754" s="22">
        <f t="shared" si="1101"/>
        <v>1.2687858988488712</v>
      </c>
      <c r="W2754" s="81">
        <f t="shared" si="1102"/>
        <v>13</v>
      </c>
      <c r="X2754" s="22">
        <f t="shared" si="1103"/>
        <v>0.35459918157484449</v>
      </c>
      <c r="Y2754" s="3">
        <f>IF(U2754&gt;'Power Curve'!$C$37,0,INDEX(Ci,$W2754,1)*POWER(1-X2754,3)+INDEX(Ci,$W2754,2)*3*X2754*POWER(1-X2754,2)+INDEX(Ci,$W2754,3)*3*POWER(X2754,2)*(1-X2754)+INDEX(Ci,$W2754,4)*POWER(X2754,3))</f>
        <v>1933.6250129217299</v>
      </c>
      <c r="Z2754" s="3">
        <f t="shared" si="1104"/>
        <v>1967.5198112661228</v>
      </c>
      <c r="AA2754" s="3">
        <f t="shared" si="1105"/>
        <v>1973.389999389648</v>
      </c>
      <c r="AB2754" s="3">
        <f t="shared" si="1114"/>
        <v>-5.8701881235251676</v>
      </c>
      <c r="AC2754" s="3">
        <f t="shared" si="1115"/>
        <v>5.8701881235251676</v>
      </c>
      <c r="AE2754" s="34">
        <f t="shared" si="1106"/>
        <v>12</v>
      </c>
      <c r="AF2754" s="73" t="b">
        <f>COUNTIF('Power Curve'!$D$2:$D$31,AE2754)&gt;0</f>
        <v>1</v>
      </c>
      <c r="AG2754" s="73" t="b">
        <f t="shared" si="1107"/>
        <v>0</v>
      </c>
      <c r="AH2754" s="73" t="b">
        <f t="shared" si="1116"/>
        <v>1</v>
      </c>
      <c r="AI2754" s="34" t="str">
        <f t="shared" si="1108"/>
        <v>Outer</v>
      </c>
      <c r="AJ2754" s="35" t="str">
        <f t="shared" si="1117"/>
        <v>1.2-1.3</v>
      </c>
      <c r="AK2754" s="36" t="str">
        <f t="shared" si="1109"/>
        <v>1-2</v>
      </c>
      <c r="AL2754" s="36" t="str">
        <f t="shared" si="1110"/>
        <v>Mar</v>
      </c>
      <c r="AM2754" s="35" t="str">
        <f t="shared" si="1111"/>
        <v>275-285</v>
      </c>
      <c r="AN2754" s="36" t="str">
        <f t="shared" si="1112"/>
        <v>HWS-LTI</v>
      </c>
    </row>
    <row r="2755" spans="5:40" x14ac:dyDescent="0.3">
      <c r="E2755" s="12">
        <v>40995.048611111109</v>
      </c>
      <c r="F2755" s="16">
        <v>12.24</v>
      </c>
      <c r="G2755" s="16">
        <v>1977.300048828123</v>
      </c>
      <c r="H2755" s="29">
        <v>1.1911178475776356</v>
      </c>
      <c r="I2755" s="26">
        <v>286.10000000000002</v>
      </c>
      <c r="J2755" s="30">
        <v>7.7614379084967322E-2</v>
      </c>
      <c r="K2755" s="31">
        <v>0.30355480614388813</v>
      </c>
      <c r="L2755" s="111">
        <f t="shared" ref="L2755:L2818" si="1118">ROUND((V2755-CenterOfFirstWindSpeedBin)/WindSpeedBinWidth,0)*WindSpeedBinWidth+CenterOfFirstWindSpeedBin</f>
        <v>1.2000000000000002</v>
      </c>
      <c r="M2755" s="112">
        <f t="shared" ref="M2755:M2818" si="1119">ROUND((J2755-CenterOfFirstTurbulenceBin)/TurbulenceBinWidth,0)*TurbulenceBinWidth+CenterOfFirstTurbulenceBin</f>
        <v>0.08</v>
      </c>
      <c r="N2755" s="112" t="b">
        <f t="shared" ref="N2755:N2818" si="1120">IF(AND(L2755&gt;=CenterOfFirstWindSpeedBin,L2755&lt;=CenterOfLastWindSpeedBin),TRUE,FALSE)</f>
        <v>1</v>
      </c>
      <c r="O2755" s="112" t="b">
        <f t="shared" ref="O2755:O2818" si="1121">IF(AND(M2755&gt;=CenterOfFirstTurbulenceBin,M2755&lt;=CenterOfLastTurbulenceBin),TRUE,FALSE)</f>
        <v>1</v>
      </c>
      <c r="P2755" s="113">
        <f t="shared" ref="P2755:P2818" si="1122">(L2755-CenterOfFirstWindSpeedBin)/WindSpeedBinWidth+1</f>
        <v>12</v>
      </c>
      <c r="Q2755" s="113">
        <f t="shared" ref="Q2755:Q2818" si="1123">NumberOfTurbulenceBins-(M2755-CenterOfFirstTurbulenceBin)/TurbulenceBinWidth</f>
        <v>18</v>
      </c>
      <c r="R2755" s="114" t="str">
        <f t="shared" si="1113"/>
        <v>1.2-0.08</v>
      </c>
      <c r="S2755" s="127">
        <f t="shared" ref="S2755:S2818" si="1124">IF(T2755,INDEX(PowerDeviationMatrix,Q2755,P2755),IF(UseMatrixPadValue,MatrixPadValue,0))</f>
        <v>1.0627438266313389E-2</v>
      </c>
      <c r="T2755" s="112" t="b">
        <f t="shared" ref="T2755:T2818" si="1125">IF(AND(P2755&gt;0,Q2755&gt;0,N2755,O2755),LEN(INDEX(PowerDeviationMatrix,Q2755,P2755))&gt;0,FALSE)</f>
        <v>1</v>
      </c>
      <c r="U2755" s="22">
        <f t="shared" ref="U2755:U2818" si="1126">F2755*(H2755/Ref_Density)^(1/3)</f>
        <v>12.126094980149848</v>
      </c>
      <c r="V2755" s="22">
        <f t="shared" ref="V2755:V2818" si="1127">(U2755-CutInWindSpeed)/(RatedWindSpeed-CutInWindSpeed)</f>
        <v>1.2321770447270561</v>
      </c>
      <c r="W2755" s="81">
        <f t="shared" ref="W2755:W2818" si="1128">COUNTIF(xa,"&lt;"&amp;U2755)</f>
        <v>13</v>
      </c>
      <c r="X2755" s="22">
        <f t="shared" ref="X2755:X2818" si="1129">(U2755-INDEX(xa,$W2755))/(INDEX(xb,$W2755)-INDEX(xa,$W2755))</f>
        <v>0.11074626744865543</v>
      </c>
      <c r="Y2755" s="3">
        <f>IF(U2755&gt;'Power Curve'!$C$37,0,INDEX(Ci,$W2755,1)*POWER(1-X2755,3)+INDEX(Ci,$W2755,2)*3*X2755*POWER(1-X2755,2)+INDEX(Ci,$W2755,3)*3*POWER(X2755,2)*(1-X2755)+INDEX(Ci,$W2755,4)*POWER(X2755,3))</f>
        <v>1922.9995010219641</v>
      </c>
      <c r="Z2755" s="3">
        <f t="shared" ref="Z2755:Z2818" si="1130">IF(OR(T2755,UseMatrixPadValue),Y2755*(1+S2755),"")</f>
        <v>1943.4360595052265</v>
      </c>
      <c r="AA2755" s="3">
        <f t="shared" ref="AA2755:AA2818" si="1131">IF(AH2755,G2755,"")</f>
        <v>1977.300048828123</v>
      </c>
      <c r="AB2755" s="3">
        <f t="shared" si="1114"/>
        <v>-33.863989322896487</v>
      </c>
      <c r="AC2755" s="3">
        <f t="shared" si="1115"/>
        <v>33.863989322896487</v>
      </c>
      <c r="AE2755" s="34">
        <f t="shared" ref="AE2755:AE2818" si="1132">MROUND(U2755-Centre_First_Bin,Bin_Width)+Centre_First_Bin</f>
        <v>12</v>
      </c>
      <c r="AF2755" s="73" t="b">
        <f>COUNTIF('Power Curve'!$D$2:$D$31,AE2755)&gt;0</f>
        <v>1</v>
      </c>
      <c r="AG2755" s="73" t="b">
        <f t="shared" ref="AG2755:AG2818" si="1133">(G2755&lt;0)</f>
        <v>0</v>
      </c>
      <c r="AH2755" s="73" t="b">
        <f t="shared" si="1116"/>
        <v>1</v>
      </c>
      <c r="AI2755" s="34" t="str">
        <f t="shared" ref="AI2755:AI2818" si="1134">IF(AH2755,IF(AND(J2755&gt;=LowerTurbLimit,J2755&lt;=UpperTurbLimit,K2755&gt;=LowerShearLimit,K2755&lt;=UpperShearLimit),"Inner","Outer"),"")</f>
        <v>Outer</v>
      </c>
      <c r="AJ2755" s="35" t="str">
        <f t="shared" si="1117"/>
        <v>1.2-1.3</v>
      </c>
      <c r="AK2755" s="36" t="str">
        <f t="shared" ref="AK2755:AK2818" si="1135">IF(AH2755,HOUR(E2755)&amp;"-"&amp;HOUR(E2755)+1,"")</f>
        <v>1-2</v>
      </c>
      <c r="AL2755" s="36" t="str">
        <f t="shared" ref="AL2755:AL2818" si="1136">IF(AH2755,TEXT(E2755,"mmm"),"")</f>
        <v>Mar</v>
      </c>
      <c r="AM2755" s="35" t="str">
        <f t="shared" ref="AM2755:AM2818" si="1137">IF(AH2755,IF(OR(I2755&lt;5,I2755&gt;=355),"355-5",MROUND(I2755,10)-5&amp;"-"&amp;MROUND(I2755,10)+5),"")</f>
        <v>285-295</v>
      </c>
      <c r="AN2755" s="36" t="str">
        <f t="shared" ref="AN2755:AN2818" si="1138">IF(AH2755,IF(V2755&lt;0.5,IF(J2755&lt;=LowerTurbLimit,"LWS-LTI",IF(J2755&gt;=UpperTurbLimit,"LWS-HTI","Inner-TI")),IF(J2755&lt;=LowerTurbLimit,"HWS-LTI",IF(J2755&gt;=UpperTurbLimit,"HWS-HTI","Inner-TI"))),"")</f>
        <v>HWS-LTI</v>
      </c>
    </row>
    <row r="2756" spans="5:40" x14ac:dyDescent="0.3">
      <c r="E2756" s="12">
        <v>40995.055555555555</v>
      </c>
      <c r="F2756" s="16">
        <v>12.43</v>
      </c>
      <c r="G2756" s="16">
        <v>1975.4499969482449</v>
      </c>
      <c r="H2756" s="29">
        <v>1.1915205662444255</v>
      </c>
      <c r="I2756" s="26">
        <v>284.7</v>
      </c>
      <c r="J2756" s="30">
        <v>8.1255028157683026E-2</v>
      </c>
      <c r="K2756" s="31">
        <v>0.1965240701016549</v>
      </c>
      <c r="L2756" s="111">
        <f t="shared" si="1118"/>
        <v>1.3000000000000003</v>
      </c>
      <c r="M2756" s="112">
        <f t="shared" si="1119"/>
        <v>0.08</v>
      </c>
      <c r="N2756" s="112" t="b">
        <f t="shared" si="1120"/>
        <v>1</v>
      </c>
      <c r="O2756" s="112" t="b">
        <f t="shared" si="1121"/>
        <v>1</v>
      </c>
      <c r="P2756" s="113">
        <f t="shared" si="1122"/>
        <v>13.000000000000002</v>
      </c>
      <c r="Q2756" s="113">
        <f t="shared" si="1123"/>
        <v>18</v>
      </c>
      <c r="R2756" s="114" t="str">
        <f t="shared" ref="R2756:R2819" si="1139">L2756&amp;"-"&amp;M2756</f>
        <v>1.3-0.08</v>
      </c>
      <c r="S2756" s="127">
        <f t="shared" si="1124"/>
        <v>3.2668659250828534E-2</v>
      </c>
      <c r="T2756" s="112" t="b">
        <f t="shared" si="1125"/>
        <v>1</v>
      </c>
      <c r="U2756" s="22">
        <f t="shared" si="1126"/>
        <v>12.315714520863681</v>
      </c>
      <c r="V2756" s="22">
        <f t="shared" si="1127"/>
        <v>1.2614833559980843</v>
      </c>
      <c r="W2756" s="81">
        <f t="shared" si="1128"/>
        <v>13</v>
      </c>
      <c r="X2756" s="22">
        <f t="shared" si="1129"/>
        <v>0.30595667698373191</v>
      </c>
      <c r="Y2756" s="3">
        <f>IF(U2756&gt;'Power Curve'!$C$37,0,INDEX(Ci,$W2756,1)*POWER(1-X2756,3)+INDEX(Ci,$W2756,2)*3*X2756*POWER(1-X2756,2)+INDEX(Ci,$W2756,3)*3*POWER(X2756,2)*(1-X2756)+INDEX(Ci,$W2756,4)*POWER(X2756,3))</f>
        <v>1931.7221737948134</v>
      </c>
      <c r="Z2756" s="3">
        <f t="shared" si="1130"/>
        <v>1994.828947257786</v>
      </c>
      <c r="AA2756" s="3">
        <f t="shared" si="1131"/>
        <v>1975.4499969482449</v>
      </c>
      <c r="AB2756" s="3">
        <f t="shared" ref="AB2756:AB2819" si="1140">IF(AH2756,Z2756-AA2756,"")</f>
        <v>19.378950309541096</v>
      </c>
      <c r="AC2756" s="3">
        <f t="shared" ref="AC2756:AC2819" si="1141">IF(AH2756,ABS(AB2756),"")</f>
        <v>19.378950309541096</v>
      </c>
      <c r="AE2756" s="34">
        <f t="shared" si="1132"/>
        <v>12</v>
      </c>
      <c r="AF2756" s="73" t="b">
        <f>COUNTIF('Power Curve'!$D$2:$D$31,AE2756)&gt;0</f>
        <v>1</v>
      </c>
      <c r="AG2756" s="73" t="b">
        <f t="shared" si="1133"/>
        <v>0</v>
      </c>
      <c r="AH2756" s="73" t="b">
        <f t="shared" ref="AH2756:AH2819" si="1142">AND(AF2756,NOT(AG2756))</f>
        <v>1</v>
      </c>
      <c r="AI2756" s="34" t="str">
        <f t="shared" si="1134"/>
        <v>Outer</v>
      </c>
      <c r="AJ2756" s="35" t="str">
        <f t="shared" ref="AJ2756:AJ2819" si="1143">IF(AH2756,TEXT(ROUND(V2756+0.05,1)-0.1,"0.0")&amp;"-"&amp;TEXT(ROUND(V2756+0.05,1),"0.0"),"")</f>
        <v>1.2-1.3</v>
      </c>
      <c r="AK2756" s="36" t="str">
        <f t="shared" si="1135"/>
        <v>1-2</v>
      </c>
      <c r="AL2756" s="36" t="str">
        <f t="shared" si="1136"/>
        <v>Mar</v>
      </c>
      <c r="AM2756" s="35" t="str">
        <f t="shared" si="1137"/>
        <v>275-285</v>
      </c>
      <c r="AN2756" s="36" t="str">
        <f t="shared" si="1138"/>
        <v>HWS-LTI</v>
      </c>
    </row>
    <row r="2757" spans="5:40" x14ac:dyDescent="0.3">
      <c r="E2757" s="12">
        <v>40995.0625</v>
      </c>
      <c r="F2757" s="16">
        <v>11.53</v>
      </c>
      <c r="G2757" s="16">
        <v>1972.0299987792969</v>
      </c>
      <c r="H2757" s="29">
        <v>1.1918234875783296</v>
      </c>
      <c r="I2757" s="26">
        <v>287.89999999999998</v>
      </c>
      <c r="J2757" s="30">
        <v>0.10841283607979185</v>
      </c>
      <c r="K2757" s="31">
        <v>0.17310102360701932</v>
      </c>
      <c r="L2757" s="111">
        <f t="shared" si="1118"/>
        <v>1.1000000000000001</v>
      </c>
      <c r="M2757" s="112">
        <f t="shared" si="1119"/>
        <v>0.11</v>
      </c>
      <c r="N2757" s="112" t="b">
        <f t="shared" si="1120"/>
        <v>1</v>
      </c>
      <c r="O2757" s="112" t="b">
        <f t="shared" si="1121"/>
        <v>1</v>
      </c>
      <c r="P2757" s="113">
        <f t="shared" si="1122"/>
        <v>11</v>
      </c>
      <c r="Q2757" s="113">
        <f t="shared" si="1123"/>
        <v>15</v>
      </c>
      <c r="R2757" s="114" t="str">
        <f t="shared" si="1139"/>
        <v>1.1-0.11</v>
      </c>
      <c r="S2757" s="127">
        <f t="shared" si="1124"/>
        <v>5.1890265707928524E-3</v>
      </c>
      <c r="T2757" s="112" t="b">
        <f t="shared" si="1125"/>
        <v>1</v>
      </c>
      <c r="U2757" s="22">
        <f t="shared" si="1126"/>
        <v>11.424957443069511</v>
      </c>
      <c r="V2757" s="22">
        <f t="shared" si="1127"/>
        <v>1.123813978198547</v>
      </c>
      <c r="W2757" s="81">
        <f t="shared" si="1128"/>
        <v>12</v>
      </c>
      <c r="X2757" s="22">
        <f t="shared" si="1129"/>
        <v>0.42827745505834514</v>
      </c>
      <c r="Y2757" s="3">
        <f>IF(U2757&gt;'Power Curve'!$C$37,0,INDEX(Ci,$W2757,1)*POWER(1-X2757,3)+INDEX(Ci,$W2757,2)*3*X2757*POWER(1-X2757,2)+INDEX(Ci,$W2757,3)*3*POWER(X2757,2)*(1-X2757)+INDEX(Ci,$W2757,4)*POWER(X2757,3))</f>
        <v>1850.8311491545687</v>
      </c>
      <c r="Z2757" s="3">
        <f t="shared" si="1130"/>
        <v>1860.4351611655827</v>
      </c>
      <c r="AA2757" s="3">
        <f t="shared" si="1131"/>
        <v>1972.0299987792969</v>
      </c>
      <c r="AB2757" s="3">
        <f t="shared" si="1140"/>
        <v>-111.59483761371416</v>
      </c>
      <c r="AC2757" s="3">
        <f t="shared" si="1141"/>
        <v>111.59483761371416</v>
      </c>
      <c r="AE2757" s="34">
        <f t="shared" si="1132"/>
        <v>11</v>
      </c>
      <c r="AF2757" s="73" t="b">
        <f>COUNTIF('Power Curve'!$D$2:$D$31,AE2757)&gt;0</f>
        <v>1</v>
      </c>
      <c r="AG2757" s="73" t="b">
        <f t="shared" si="1133"/>
        <v>0</v>
      </c>
      <c r="AH2757" s="73" t="b">
        <f t="shared" si="1142"/>
        <v>1</v>
      </c>
      <c r="AI2757" s="34" t="str">
        <f t="shared" si="1134"/>
        <v>Inner</v>
      </c>
      <c r="AJ2757" s="35" t="str">
        <f t="shared" si="1143"/>
        <v>1.1-1.2</v>
      </c>
      <c r="AK2757" s="36" t="str">
        <f t="shared" si="1135"/>
        <v>1-2</v>
      </c>
      <c r="AL2757" s="36" t="str">
        <f t="shared" si="1136"/>
        <v>Mar</v>
      </c>
      <c r="AM2757" s="35" t="str">
        <f t="shared" si="1137"/>
        <v>285-295</v>
      </c>
      <c r="AN2757" s="36" t="str">
        <f t="shared" si="1138"/>
        <v>Inner-TI</v>
      </c>
    </row>
    <row r="2758" spans="5:40" x14ac:dyDescent="0.3">
      <c r="E2758" s="12">
        <v>40995.069444444445</v>
      </c>
      <c r="F2758" s="16">
        <v>10.77</v>
      </c>
      <c r="G2758" s="16">
        <v>1756.0599517822241</v>
      </c>
      <c r="H2758" s="29">
        <v>1.1920964935353344</v>
      </c>
      <c r="I2758" s="26">
        <v>290.3</v>
      </c>
      <c r="J2758" s="30">
        <v>0.11234911792014857</v>
      </c>
      <c r="K2758" s="31">
        <v>0.18219184748552261</v>
      </c>
      <c r="L2758" s="111">
        <f t="shared" si="1118"/>
        <v>1</v>
      </c>
      <c r="M2758" s="112">
        <f t="shared" si="1119"/>
        <v>0.11</v>
      </c>
      <c r="N2758" s="112" t="b">
        <f t="shared" si="1120"/>
        <v>1</v>
      </c>
      <c r="O2758" s="112" t="b">
        <f t="shared" si="1121"/>
        <v>1</v>
      </c>
      <c r="P2758" s="113">
        <f t="shared" si="1122"/>
        <v>10</v>
      </c>
      <c r="Q2758" s="113">
        <f t="shared" si="1123"/>
        <v>15</v>
      </c>
      <c r="R2758" s="114" t="str">
        <f t="shared" si="1139"/>
        <v>1-0.11</v>
      </c>
      <c r="S2758" s="127">
        <f t="shared" si="1124"/>
        <v>3.3916226553713921E-4</v>
      </c>
      <c r="T2758" s="112" t="b">
        <f t="shared" si="1125"/>
        <v>1</v>
      </c>
      <c r="U2758" s="22">
        <f t="shared" si="1126"/>
        <v>10.672696115668678</v>
      </c>
      <c r="V2758" s="22">
        <f t="shared" si="1127"/>
        <v>1.0075495650743918</v>
      </c>
      <c r="W2758" s="81">
        <f t="shared" si="1128"/>
        <v>11</v>
      </c>
      <c r="X2758" s="22">
        <f t="shared" si="1129"/>
        <v>0.70144997791547259</v>
      </c>
      <c r="Y2758" s="3">
        <f>IF(U2758&gt;'Power Curve'!$C$37,0,INDEX(Ci,$W2758,1)*POWER(1-X2758,3)+INDEX(Ci,$W2758,2)*3*X2758*POWER(1-X2758,2)+INDEX(Ci,$W2758,3)*3*POWER(X2758,2)*(1-X2758)+INDEX(Ci,$W2758,4)*POWER(X2758,3))</f>
        <v>1713.0014084230554</v>
      </c>
      <c r="Z2758" s="3">
        <f t="shared" si="1130"/>
        <v>1713.5823938616045</v>
      </c>
      <c r="AA2758" s="3">
        <f t="shared" si="1131"/>
        <v>1756.0599517822241</v>
      </c>
      <c r="AB2758" s="3">
        <f t="shared" si="1140"/>
        <v>-42.477557920619574</v>
      </c>
      <c r="AC2758" s="3">
        <f t="shared" si="1141"/>
        <v>42.477557920619574</v>
      </c>
      <c r="AE2758" s="34">
        <f t="shared" si="1132"/>
        <v>11</v>
      </c>
      <c r="AF2758" s="73" t="b">
        <f>COUNTIF('Power Curve'!$D$2:$D$31,AE2758)&gt;0</f>
        <v>1</v>
      </c>
      <c r="AG2758" s="73" t="b">
        <f t="shared" si="1133"/>
        <v>0</v>
      </c>
      <c r="AH2758" s="73" t="b">
        <f t="shared" si="1142"/>
        <v>1</v>
      </c>
      <c r="AI2758" s="34" t="str">
        <f t="shared" si="1134"/>
        <v>Inner</v>
      </c>
      <c r="AJ2758" s="35" t="str">
        <f t="shared" si="1143"/>
        <v>1.0-1.1</v>
      </c>
      <c r="AK2758" s="36" t="str">
        <f t="shared" si="1135"/>
        <v>1-2</v>
      </c>
      <c r="AL2758" s="36" t="str">
        <f t="shared" si="1136"/>
        <v>Mar</v>
      </c>
      <c r="AM2758" s="35" t="str">
        <f t="shared" si="1137"/>
        <v>285-295</v>
      </c>
      <c r="AN2758" s="36" t="str">
        <f t="shared" si="1138"/>
        <v>Inner-TI</v>
      </c>
    </row>
    <row r="2759" spans="5:40" x14ac:dyDescent="0.3">
      <c r="E2759" s="12">
        <v>40995.076388888891</v>
      </c>
      <c r="F2759" s="16">
        <v>10.33</v>
      </c>
      <c r="G2759" s="16">
        <v>1624.9299621582011</v>
      </c>
      <c r="H2759" s="29">
        <v>1.1923694796633375</v>
      </c>
      <c r="I2759" s="26">
        <v>289.39999999999998</v>
      </c>
      <c r="J2759" s="30">
        <v>0.10551790900290417</v>
      </c>
      <c r="K2759" s="31">
        <v>0.17896040808501568</v>
      </c>
      <c r="L2759" s="111">
        <f t="shared" si="1118"/>
        <v>0.9</v>
      </c>
      <c r="M2759" s="112">
        <f t="shared" si="1119"/>
        <v>0.11</v>
      </c>
      <c r="N2759" s="112" t="b">
        <f t="shared" si="1120"/>
        <v>1</v>
      </c>
      <c r="O2759" s="112" t="b">
        <f t="shared" si="1121"/>
        <v>1</v>
      </c>
      <c r="P2759" s="113">
        <f t="shared" si="1122"/>
        <v>9</v>
      </c>
      <c r="Q2759" s="113">
        <f t="shared" si="1123"/>
        <v>15</v>
      </c>
      <c r="R2759" s="114" t="str">
        <f t="shared" si="1139"/>
        <v>0.9-0.11</v>
      </c>
      <c r="S2759" s="127">
        <f t="shared" si="1124"/>
        <v>4.9096544614539309E-3</v>
      </c>
      <c r="T2759" s="112" t="b">
        <f t="shared" si="1125"/>
        <v>1</v>
      </c>
      <c r="U2759" s="22">
        <f t="shared" si="1126"/>
        <v>10.237452718674341</v>
      </c>
      <c r="V2759" s="22">
        <f t="shared" si="1127"/>
        <v>0.94028129502713065</v>
      </c>
      <c r="W2759" s="81">
        <f t="shared" si="1128"/>
        <v>11</v>
      </c>
      <c r="X2759" s="22">
        <f t="shared" si="1129"/>
        <v>0.27904375554004485</v>
      </c>
      <c r="Y2759" s="3">
        <f>IF(U2759&gt;'Power Curve'!$C$37,0,INDEX(Ci,$W2759,1)*POWER(1-X2759,3)+INDEX(Ci,$W2759,2)*3*X2759*POWER(1-X2759,2)+INDEX(Ci,$W2759,3)*3*POWER(X2759,2)*(1-X2759)+INDEX(Ci,$W2759,4)*POWER(X2759,3))</f>
        <v>1600.8272599603206</v>
      </c>
      <c r="Z2759" s="3">
        <f t="shared" si="1130"/>
        <v>1608.686768659202</v>
      </c>
      <c r="AA2759" s="3">
        <f t="shared" si="1131"/>
        <v>1624.9299621582011</v>
      </c>
      <c r="AB2759" s="3">
        <f t="shared" si="1140"/>
        <v>-16.243193498999062</v>
      </c>
      <c r="AC2759" s="3">
        <f t="shared" si="1141"/>
        <v>16.243193498999062</v>
      </c>
      <c r="AE2759" s="34">
        <f t="shared" si="1132"/>
        <v>10</v>
      </c>
      <c r="AF2759" s="73" t="b">
        <f>COUNTIF('Power Curve'!$D$2:$D$31,AE2759)&gt;0</f>
        <v>1</v>
      </c>
      <c r="AG2759" s="73" t="b">
        <f t="shared" si="1133"/>
        <v>0</v>
      </c>
      <c r="AH2759" s="73" t="b">
        <f t="shared" si="1142"/>
        <v>1</v>
      </c>
      <c r="AI2759" s="34" t="str">
        <f t="shared" si="1134"/>
        <v>Inner</v>
      </c>
      <c r="AJ2759" s="35" t="str">
        <f t="shared" si="1143"/>
        <v>0.9-1.0</v>
      </c>
      <c r="AK2759" s="36" t="str">
        <f t="shared" si="1135"/>
        <v>1-2</v>
      </c>
      <c r="AL2759" s="36" t="str">
        <f t="shared" si="1136"/>
        <v>Mar</v>
      </c>
      <c r="AM2759" s="35" t="str">
        <f t="shared" si="1137"/>
        <v>285-295</v>
      </c>
      <c r="AN2759" s="36" t="str">
        <f t="shared" si="1138"/>
        <v>Inner-TI</v>
      </c>
    </row>
    <row r="2760" spans="5:40" x14ac:dyDescent="0.3">
      <c r="E2760" s="12">
        <v>40995.083333333336</v>
      </c>
      <c r="F2760" s="16">
        <v>11.21</v>
      </c>
      <c r="G2760" s="16">
        <v>1891.350021362302</v>
      </c>
      <c r="H2760" s="29">
        <v>1.1918800637320186</v>
      </c>
      <c r="I2760" s="26">
        <v>290.7</v>
      </c>
      <c r="J2760" s="30">
        <v>9.9018733273862625E-2</v>
      </c>
      <c r="K2760" s="31">
        <v>0.188900273232703</v>
      </c>
      <c r="L2760" s="111">
        <f t="shared" si="1118"/>
        <v>1.1000000000000001</v>
      </c>
      <c r="M2760" s="112">
        <f t="shared" si="1119"/>
        <v>9.9999999999999992E-2</v>
      </c>
      <c r="N2760" s="112" t="b">
        <f t="shared" si="1120"/>
        <v>1</v>
      </c>
      <c r="O2760" s="112" t="b">
        <f t="shared" si="1121"/>
        <v>1</v>
      </c>
      <c r="P2760" s="113">
        <f t="shared" si="1122"/>
        <v>11</v>
      </c>
      <c r="Q2760" s="113">
        <f t="shared" si="1123"/>
        <v>16</v>
      </c>
      <c r="R2760" s="114" t="str">
        <f t="shared" si="1139"/>
        <v>1.1-0.1</v>
      </c>
      <c r="S2760" s="127">
        <f t="shared" si="1124"/>
        <v>2.1645494498070362E-3</v>
      </c>
      <c r="T2760" s="112" t="b">
        <f t="shared" si="1125"/>
        <v>1</v>
      </c>
      <c r="U2760" s="22">
        <f t="shared" si="1126"/>
        <v>11.108048522916659</v>
      </c>
      <c r="V2760" s="22">
        <f t="shared" si="1127"/>
        <v>1.0748346830077569</v>
      </c>
      <c r="W2760" s="81">
        <f t="shared" si="1128"/>
        <v>12</v>
      </c>
      <c r="X2760" s="22">
        <f t="shared" si="1129"/>
        <v>0.12302939561442769</v>
      </c>
      <c r="Y2760" s="3">
        <f>IF(U2760&gt;'Power Curve'!$C$37,0,INDEX(Ci,$W2760,1)*POWER(1-X2760,3)+INDEX(Ci,$W2760,2)*3*X2760*POWER(1-X2760,2)+INDEX(Ci,$W2760,3)*3*POWER(X2760,2)*(1-X2760)+INDEX(Ci,$W2760,4)*POWER(X2760,3))</f>
        <v>1798.481025245283</v>
      </c>
      <c r="Z2760" s="3">
        <f t="shared" si="1130"/>
        <v>1802.3739263589662</v>
      </c>
      <c r="AA2760" s="3">
        <f t="shared" si="1131"/>
        <v>1891.350021362302</v>
      </c>
      <c r="AB2760" s="3">
        <f t="shared" si="1140"/>
        <v>-88.976095003335786</v>
      </c>
      <c r="AC2760" s="3">
        <f t="shared" si="1141"/>
        <v>88.976095003335786</v>
      </c>
      <c r="AE2760" s="34">
        <f t="shared" si="1132"/>
        <v>11</v>
      </c>
      <c r="AF2760" s="73" t="b">
        <f>COUNTIF('Power Curve'!$D$2:$D$31,AE2760)&gt;0</f>
        <v>1</v>
      </c>
      <c r="AG2760" s="73" t="b">
        <f t="shared" si="1133"/>
        <v>0</v>
      </c>
      <c r="AH2760" s="73" t="b">
        <f t="shared" si="1142"/>
        <v>1</v>
      </c>
      <c r="AI2760" s="34" t="str">
        <f t="shared" si="1134"/>
        <v>Outer</v>
      </c>
      <c r="AJ2760" s="35" t="str">
        <f t="shared" si="1143"/>
        <v>1.0-1.1</v>
      </c>
      <c r="AK2760" s="36" t="str">
        <f t="shared" si="1135"/>
        <v>2-3</v>
      </c>
      <c r="AL2760" s="36" t="str">
        <f t="shared" si="1136"/>
        <v>Mar</v>
      </c>
      <c r="AM2760" s="35" t="str">
        <f t="shared" si="1137"/>
        <v>285-295</v>
      </c>
      <c r="AN2760" s="36" t="str">
        <f t="shared" si="1138"/>
        <v>HWS-LTI</v>
      </c>
    </row>
    <row r="2761" spans="5:40" x14ac:dyDescent="0.3">
      <c r="E2761" s="12">
        <v>40995.090277777781</v>
      </c>
      <c r="F2761" s="16">
        <v>13.47</v>
      </c>
      <c r="G2761" s="16">
        <v>1982.230041503911</v>
      </c>
      <c r="H2761" s="29">
        <v>1.1907719823205942</v>
      </c>
      <c r="I2761" s="26">
        <v>291.89999999999998</v>
      </c>
      <c r="J2761" s="30">
        <v>7.3496659242761692E-2</v>
      </c>
      <c r="K2761" s="31">
        <v>0.15953107228720109</v>
      </c>
      <c r="L2761" s="111">
        <f t="shared" si="1118"/>
        <v>1.4000000000000001</v>
      </c>
      <c r="M2761" s="112">
        <f t="shared" si="1119"/>
        <v>6.9999999999999993E-2</v>
      </c>
      <c r="N2761" s="112" t="b">
        <f t="shared" si="1120"/>
        <v>1</v>
      </c>
      <c r="O2761" s="112" t="b">
        <f t="shared" si="1121"/>
        <v>1</v>
      </c>
      <c r="P2761" s="113">
        <f t="shared" si="1122"/>
        <v>14</v>
      </c>
      <c r="Q2761" s="113">
        <f t="shared" si="1123"/>
        <v>19</v>
      </c>
      <c r="R2761" s="114" t="str">
        <f t="shared" si="1139"/>
        <v>1.4-0.07</v>
      </c>
      <c r="S2761" s="127">
        <f t="shared" si="1124"/>
        <v>6.4243699807707035E-3</v>
      </c>
      <c r="T2761" s="112" t="b">
        <f t="shared" si="1125"/>
        <v>1</v>
      </c>
      <c r="U2761" s="22">
        <f t="shared" si="1126"/>
        <v>13.343356887418581</v>
      </c>
      <c r="V2761" s="22">
        <f t="shared" si="1127"/>
        <v>1.4203087964362329</v>
      </c>
      <c r="W2761" s="81">
        <f t="shared" si="1128"/>
        <v>14</v>
      </c>
      <c r="X2761" s="22">
        <f t="shared" si="1129"/>
        <v>0.36676593179143496</v>
      </c>
      <c r="Y2761" s="3">
        <f>IF(U2761&gt;'Power Curve'!$C$37,0,INDEX(Ci,$W2761,1)*POWER(1-X2761,3)+INDEX(Ci,$W2761,2)*3*X2761*POWER(1-X2761,2)+INDEX(Ci,$W2761,3)*3*POWER(X2761,2)*(1-X2761)+INDEX(Ci,$W2761,4)*POWER(X2761,3))</f>
        <v>1963.1866542675157</v>
      </c>
      <c r="Z2761" s="3">
        <f t="shared" si="1130"/>
        <v>1975.7988916758416</v>
      </c>
      <c r="AA2761" s="3">
        <f t="shared" si="1131"/>
        <v>1982.230041503911</v>
      </c>
      <c r="AB2761" s="3">
        <f t="shared" si="1140"/>
        <v>-6.431149828069465</v>
      </c>
      <c r="AC2761" s="3">
        <f t="shared" si="1141"/>
        <v>6.431149828069465</v>
      </c>
      <c r="AE2761" s="34">
        <f t="shared" si="1132"/>
        <v>13</v>
      </c>
      <c r="AF2761" s="73" t="b">
        <f>COUNTIF('Power Curve'!$D$2:$D$31,AE2761)&gt;0</f>
        <v>1</v>
      </c>
      <c r="AG2761" s="73" t="b">
        <f t="shared" si="1133"/>
        <v>0</v>
      </c>
      <c r="AH2761" s="73" t="b">
        <f t="shared" si="1142"/>
        <v>1</v>
      </c>
      <c r="AI2761" s="34" t="str">
        <f t="shared" si="1134"/>
        <v>Outer</v>
      </c>
      <c r="AJ2761" s="35" t="str">
        <f t="shared" si="1143"/>
        <v>1.4-1.5</v>
      </c>
      <c r="AK2761" s="36" t="str">
        <f t="shared" si="1135"/>
        <v>2-3</v>
      </c>
      <c r="AL2761" s="36" t="str">
        <f t="shared" si="1136"/>
        <v>Mar</v>
      </c>
      <c r="AM2761" s="35" t="str">
        <f t="shared" si="1137"/>
        <v>285-295</v>
      </c>
      <c r="AN2761" s="36" t="str">
        <f t="shared" si="1138"/>
        <v>HWS-LTI</v>
      </c>
    </row>
    <row r="2762" spans="5:40" x14ac:dyDescent="0.3">
      <c r="E2762" s="12">
        <v>40995.097222222219</v>
      </c>
      <c r="F2762" s="16">
        <v>15.49</v>
      </c>
      <c r="G2762" s="16">
        <v>1982.8999938964871</v>
      </c>
      <c r="H2762" s="29">
        <v>1.1896509430935371</v>
      </c>
      <c r="I2762" s="26">
        <v>289.89999999999998</v>
      </c>
      <c r="J2762" s="30">
        <v>5.8747579083279537E-2</v>
      </c>
      <c r="K2762" s="31">
        <v>0.16719668034976226</v>
      </c>
      <c r="L2762" s="111">
        <f t="shared" si="1118"/>
        <v>1.7000000000000002</v>
      </c>
      <c r="M2762" s="112">
        <f t="shared" si="1119"/>
        <v>6.0000000000000005E-2</v>
      </c>
      <c r="N2762" s="112" t="b">
        <f t="shared" si="1120"/>
        <v>1</v>
      </c>
      <c r="O2762" s="112" t="b">
        <f t="shared" si="1121"/>
        <v>1</v>
      </c>
      <c r="P2762" s="113">
        <f t="shared" si="1122"/>
        <v>17</v>
      </c>
      <c r="Q2762" s="113">
        <f t="shared" si="1123"/>
        <v>20</v>
      </c>
      <c r="R2762" s="114" t="str">
        <f t="shared" si="1139"/>
        <v>1.7-0.06</v>
      </c>
      <c r="S2762" s="127">
        <f t="shared" si="1124"/>
        <v>0</v>
      </c>
      <c r="T2762" s="112" t="b">
        <f t="shared" si="1125"/>
        <v>0</v>
      </c>
      <c r="U2762" s="22">
        <f t="shared" si="1126"/>
        <v>15.339548348145337</v>
      </c>
      <c r="V2762" s="22">
        <f t="shared" si="1127"/>
        <v>1.7288266215738561</v>
      </c>
      <c r="W2762" s="81">
        <f t="shared" si="1128"/>
        <v>16</v>
      </c>
      <c r="X2762" s="22">
        <f t="shared" si="1129"/>
        <v>0.3399895643804548</v>
      </c>
      <c r="Y2762" s="3">
        <f>IF(U2762&gt;'Power Curve'!$C$37,0,INDEX(Ci,$W2762,1)*POWER(1-X2762,3)+INDEX(Ci,$W2762,2)*3*X2762*POWER(1-X2762,2)+INDEX(Ci,$W2762,3)*3*POWER(X2762,2)*(1-X2762)+INDEX(Ci,$W2762,4)*POWER(X2762,3))</f>
        <v>1980.257802322182</v>
      </c>
      <c r="Z2762" s="3">
        <f t="shared" si="1130"/>
        <v>1980.257802322182</v>
      </c>
      <c r="AA2762" s="3">
        <f t="shared" si="1131"/>
        <v>1982.8999938964871</v>
      </c>
      <c r="AB2762" s="3">
        <f t="shared" si="1140"/>
        <v>-2.6421915743051159</v>
      </c>
      <c r="AC2762" s="3">
        <f t="shared" si="1141"/>
        <v>2.6421915743051159</v>
      </c>
      <c r="AE2762" s="34">
        <f t="shared" si="1132"/>
        <v>15</v>
      </c>
      <c r="AF2762" s="73" t="b">
        <f>COUNTIF('Power Curve'!$D$2:$D$31,AE2762)&gt;0</f>
        <v>1</v>
      </c>
      <c r="AG2762" s="73" t="b">
        <f t="shared" si="1133"/>
        <v>0</v>
      </c>
      <c r="AH2762" s="73" t="b">
        <f t="shared" si="1142"/>
        <v>1</v>
      </c>
      <c r="AI2762" s="34" t="str">
        <f t="shared" si="1134"/>
        <v>Outer</v>
      </c>
      <c r="AJ2762" s="35" t="str">
        <f t="shared" si="1143"/>
        <v>1.7-1.8</v>
      </c>
      <c r="AK2762" s="36" t="str">
        <f t="shared" si="1135"/>
        <v>2-3</v>
      </c>
      <c r="AL2762" s="36" t="str">
        <f t="shared" si="1136"/>
        <v>Mar</v>
      </c>
      <c r="AM2762" s="35" t="str">
        <f t="shared" si="1137"/>
        <v>285-295</v>
      </c>
      <c r="AN2762" s="36" t="str">
        <f t="shared" si="1138"/>
        <v>HWS-LTI</v>
      </c>
    </row>
    <row r="2763" spans="5:40" x14ac:dyDescent="0.3">
      <c r="E2763" s="12">
        <v>40995.104166666664</v>
      </c>
      <c r="F2763" s="16">
        <v>15.86</v>
      </c>
      <c r="G2763" s="16">
        <v>1981.3499450683571</v>
      </c>
      <c r="H2763" s="29">
        <v>1.1896370958322062</v>
      </c>
      <c r="I2763" s="26">
        <v>291.10000000000002</v>
      </c>
      <c r="J2763" s="30">
        <v>7.7553593947036578E-2</v>
      </c>
      <c r="K2763" s="31">
        <v>0.23665998876840241</v>
      </c>
      <c r="L2763" s="111">
        <f t="shared" si="1118"/>
        <v>1.8000000000000003</v>
      </c>
      <c r="M2763" s="112">
        <f t="shared" si="1119"/>
        <v>0.08</v>
      </c>
      <c r="N2763" s="112" t="b">
        <f t="shared" si="1120"/>
        <v>1</v>
      </c>
      <c r="O2763" s="112" t="b">
        <f t="shared" si="1121"/>
        <v>1</v>
      </c>
      <c r="P2763" s="113">
        <f t="shared" si="1122"/>
        <v>18</v>
      </c>
      <c r="Q2763" s="113">
        <f t="shared" si="1123"/>
        <v>18</v>
      </c>
      <c r="R2763" s="114" t="str">
        <f t="shared" si="1139"/>
        <v>1.8-0.08</v>
      </c>
      <c r="S2763" s="127">
        <f t="shared" si="1124"/>
        <v>0</v>
      </c>
      <c r="T2763" s="112" t="b">
        <f t="shared" si="1125"/>
        <v>0</v>
      </c>
      <c r="U2763" s="22">
        <f t="shared" si="1126"/>
        <v>15.70589366494473</v>
      </c>
      <c r="V2763" s="22">
        <f t="shared" si="1127"/>
        <v>1.7854464712285349</v>
      </c>
      <c r="W2763" s="81">
        <f t="shared" si="1128"/>
        <v>16</v>
      </c>
      <c r="X2763" s="22">
        <f t="shared" si="1129"/>
        <v>0.70723760782905898</v>
      </c>
      <c r="Y2763" s="3">
        <f>IF(U2763&gt;'Power Curve'!$C$37,0,INDEX(Ci,$W2763,1)*POWER(1-X2763,3)+INDEX(Ci,$W2763,2)*3*X2763*POWER(1-X2763,2)+INDEX(Ci,$W2763,3)*3*POWER(X2763,2)*(1-X2763)+INDEX(Ci,$W2763,4)*POWER(X2763,3))</f>
        <v>1981.4844092312387</v>
      </c>
      <c r="Z2763" s="3">
        <f t="shared" si="1130"/>
        <v>1981.4844092312387</v>
      </c>
      <c r="AA2763" s="3">
        <f t="shared" si="1131"/>
        <v>1981.3499450683571</v>
      </c>
      <c r="AB2763" s="3">
        <f t="shared" si="1140"/>
        <v>0.13446416288161345</v>
      </c>
      <c r="AC2763" s="3">
        <f t="shared" si="1141"/>
        <v>0.13446416288161345</v>
      </c>
      <c r="AE2763" s="34">
        <f t="shared" si="1132"/>
        <v>16</v>
      </c>
      <c r="AF2763" s="73" t="b">
        <f>COUNTIF('Power Curve'!$D$2:$D$31,AE2763)&gt;0</f>
        <v>1</v>
      </c>
      <c r="AG2763" s="73" t="b">
        <f t="shared" si="1133"/>
        <v>0</v>
      </c>
      <c r="AH2763" s="73" t="b">
        <f t="shared" si="1142"/>
        <v>1</v>
      </c>
      <c r="AI2763" s="34" t="str">
        <f t="shared" si="1134"/>
        <v>Outer</v>
      </c>
      <c r="AJ2763" s="35" t="str">
        <f t="shared" si="1143"/>
        <v>1.7-1.8</v>
      </c>
      <c r="AK2763" s="36" t="str">
        <f t="shared" si="1135"/>
        <v>2-3</v>
      </c>
      <c r="AL2763" s="36" t="str">
        <f t="shared" si="1136"/>
        <v>Mar</v>
      </c>
      <c r="AM2763" s="35" t="str">
        <f t="shared" si="1137"/>
        <v>285-295</v>
      </c>
      <c r="AN2763" s="36" t="str">
        <f t="shared" si="1138"/>
        <v>HWS-LTI</v>
      </c>
    </row>
    <row r="2764" spans="5:40" x14ac:dyDescent="0.3">
      <c r="E2764" s="12">
        <v>40995.111111111109</v>
      </c>
      <c r="F2764" s="16">
        <v>15</v>
      </c>
      <c r="G2764" s="16">
        <v>1985.800048828123</v>
      </c>
      <c r="H2764" s="29">
        <v>1.1899394614590693</v>
      </c>
      <c r="I2764" s="26">
        <v>292.2</v>
      </c>
      <c r="J2764" s="30">
        <v>8.533333333333333E-2</v>
      </c>
      <c r="K2764" s="31">
        <v>0.22242117561130806</v>
      </c>
      <c r="L2764" s="111">
        <f t="shared" si="1118"/>
        <v>1.7000000000000002</v>
      </c>
      <c r="M2764" s="112">
        <f t="shared" si="1119"/>
        <v>0.09</v>
      </c>
      <c r="N2764" s="112" t="b">
        <f t="shared" si="1120"/>
        <v>1</v>
      </c>
      <c r="O2764" s="112" t="b">
        <f t="shared" si="1121"/>
        <v>1</v>
      </c>
      <c r="P2764" s="113">
        <f t="shared" si="1122"/>
        <v>17</v>
      </c>
      <c r="Q2764" s="113">
        <f t="shared" si="1123"/>
        <v>17</v>
      </c>
      <c r="R2764" s="114" t="str">
        <f t="shared" si="1139"/>
        <v>1.7-0.09</v>
      </c>
      <c r="S2764" s="127">
        <f t="shared" si="1124"/>
        <v>9.8694091911563165E-4</v>
      </c>
      <c r="T2764" s="112" t="b">
        <f t="shared" si="1125"/>
        <v>1</v>
      </c>
      <c r="U2764" s="22">
        <f t="shared" si="1126"/>
        <v>14.855508374885236</v>
      </c>
      <c r="V2764" s="22">
        <f t="shared" si="1127"/>
        <v>1.654016683365068</v>
      </c>
      <c r="W2764" s="81">
        <f t="shared" si="1128"/>
        <v>15</v>
      </c>
      <c r="X2764" s="22">
        <f t="shared" si="1129"/>
        <v>0.86158452166359312</v>
      </c>
      <c r="Y2764" s="3">
        <f>IF(U2764&gt;'Power Curve'!$C$37,0,INDEX(Ci,$W2764,1)*POWER(1-X2764,3)+INDEX(Ci,$W2764,2)*3*X2764*POWER(1-X2764,2)+INDEX(Ci,$W2764,3)*3*POWER(X2764,2)*(1-X2764)+INDEX(Ci,$W2764,4)*POWER(X2764,3))</f>
        <v>1978.5571313095038</v>
      </c>
      <c r="Z2764" s="3">
        <f t="shared" si="1130"/>
        <v>1980.5098503032013</v>
      </c>
      <c r="AA2764" s="3">
        <f t="shared" si="1131"/>
        <v>1985.800048828123</v>
      </c>
      <c r="AB2764" s="3">
        <f t="shared" si="1140"/>
        <v>-5.2901985249216068</v>
      </c>
      <c r="AC2764" s="3">
        <f t="shared" si="1141"/>
        <v>5.2901985249216068</v>
      </c>
      <c r="AE2764" s="34">
        <f t="shared" si="1132"/>
        <v>15</v>
      </c>
      <c r="AF2764" s="73" t="b">
        <f>COUNTIF('Power Curve'!$D$2:$D$31,AE2764)&gt;0</f>
        <v>1</v>
      </c>
      <c r="AG2764" s="73" t="b">
        <f t="shared" si="1133"/>
        <v>0</v>
      </c>
      <c r="AH2764" s="73" t="b">
        <f t="shared" si="1142"/>
        <v>1</v>
      </c>
      <c r="AI2764" s="34" t="str">
        <f t="shared" si="1134"/>
        <v>Outer</v>
      </c>
      <c r="AJ2764" s="35" t="str">
        <f t="shared" si="1143"/>
        <v>1.6-1.7</v>
      </c>
      <c r="AK2764" s="36" t="str">
        <f t="shared" si="1135"/>
        <v>2-3</v>
      </c>
      <c r="AL2764" s="36" t="str">
        <f t="shared" si="1136"/>
        <v>Mar</v>
      </c>
      <c r="AM2764" s="35" t="str">
        <f t="shared" si="1137"/>
        <v>285-295</v>
      </c>
      <c r="AN2764" s="36" t="str">
        <f t="shared" si="1138"/>
        <v>HWS-LTI</v>
      </c>
    </row>
    <row r="2765" spans="5:40" x14ac:dyDescent="0.3">
      <c r="E2765" s="12">
        <v>40995.118055555555</v>
      </c>
      <c r="F2765" s="16">
        <v>14.24</v>
      </c>
      <c r="G2765" s="16">
        <v>1977.7500457763649</v>
      </c>
      <c r="H2765" s="29">
        <v>1.1901123108364917</v>
      </c>
      <c r="I2765" s="26">
        <v>292.8</v>
      </c>
      <c r="J2765" s="30">
        <v>0.10674157303370786</v>
      </c>
      <c r="K2765" s="31">
        <v>0.21217362448686669</v>
      </c>
      <c r="L2765" s="111">
        <f t="shared" si="1118"/>
        <v>1.5000000000000002</v>
      </c>
      <c r="M2765" s="112">
        <f t="shared" si="1119"/>
        <v>0.11</v>
      </c>
      <c r="N2765" s="112" t="b">
        <f t="shared" si="1120"/>
        <v>1</v>
      </c>
      <c r="O2765" s="112" t="b">
        <f t="shared" si="1121"/>
        <v>1</v>
      </c>
      <c r="P2765" s="113">
        <f t="shared" si="1122"/>
        <v>15</v>
      </c>
      <c r="Q2765" s="113">
        <f t="shared" si="1123"/>
        <v>15</v>
      </c>
      <c r="R2765" s="114" t="str">
        <f t="shared" si="1139"/>
        <v>1.5-0.11</v>
      </c>
      <c r="S2765" s="127">
        <f t="shared" si="1124"/>
        <v>2.8630694196125571E-3</v>
      </c>
      <c r="T2765" s="112" t="b">
        <f t="shared" si="1125"/>
        <v>1</v>
      </c>
      <c r="U2765" s="22">
        <f t="shared" si="1126"/>
        <v>14.10351210496982</v>
      </c>
      <c r="V2765" s="22">
        <f t="shared" si="1127"/>
        <v>1.5377932357297177</v>
      </c>
      <c r="W2765" s="81">
        <f t="shared" si="1128"/>
        <v>15</v>
      </c>
      <c r="X2765" s="22">
        <f t="shared" si="1129"/>
        <v>0.14317260707850663</v>
      </c>
      <c r="Y2765" s="3">
        <f>IF(U2765&gt;'Power Curve'!$C$37,0,INDEX(Ci,$W2765,1)*POWER(1-X2765,3)+INDEX(Ci,$W2765,2)*3*X2765*POWER(1-X2765,2)+INDEX(Ci,$W2765,3)*3*POWER(X2765,2)*(1-X2765)+INDEX(Ci,$W2765,4)*POWER(X2765,3))</f>
        <v>1975.7695036437649</v>
      </c>
      <c r="Z2765" s="3">
        <f t="shared" si="1130"/>
        <v>1981.4262688898505</v>
      </c>
      <c r="AA2765" s="3">
        <f t="shared" si="1131"/>
        <v>1977.7500457763649</v>
      </c>
      <c r="AB2765" s="3">
        <f t="shared" si="1140"/>
        <v>3.6762231134855483</v>
      </c>
      <c r="AC2765" s="3">
        <f t="shared" si="1141"/>
        <v>3.6762231134855483</v>
      </c>
      <c r="AE2765" s="34">
        <f t="shared" si="1132"/>
        <v>14</v>
      </c>
      <c r="AF2765" s="73" t="b">
        <f>COUNTIF('Power Curve'!$D$2:$D$31,AE2765)&gt;0</f>
        <v>1</v>
      </c>
      <c r="AG2765" s="73" t="b">
        <f t="shared" si="1133"/>
        <v>0</v>
      </c>
      <c r="AH2765" s="73" t="b">
        <f t="shared" si="1142"/>
        <v>1</v>
      </c>
      <c r="AI2765" s="34" t="str">
        <f t="shared" si="1134"/>
        <v>Inner</v>
      </c>
      <c r="AJ2765" s="35" t="str">
        <f t="shared" si="1143"/>
        <v>1.5-1.6</v>
      </c>
      <c r="AK2765" s="36" t="str">
        <f t="shared" si="1135"/>
        <v>2-3</v>
      </c>
      <c r="AL2765" s="36" t="str">
        <f t="shared" si="1136"/>
        <v>Mar</v>
      </c>
      <c r="AM2765" s="35" t="str">
        <f t="shared" si="1137"/>
        <v>285-295</v>
      </c>
      <c r="AN2765" s="36" t="str">
        <f t="shared" si="1138"/>
        <v>Inner-TI</v>
      </c>
    </row>
    <row r="2766" spans="5:40" x14ac:dyDescent="0.3">
      <c r="E2766" s="12">
        <v>40995.125</v>
      </c>
      <c r="F2766" s="16">
        <v>14.02</v>
      </c>
      <c r="G2766" s="16">
        <v>1972.650024414063</v>
      </c>
      <c r="H2766" s="29">
        <v>1.1902556824161403</v>
      </c>
      <c r="I2766" s="26">
        <v>294.60000000000002</v>
      </c>
      <c r="J2766" s="30">
        <v>0.10556348074179743</v>
      </c>
      <c r="K2766" s="31">
        <v>0.28454390650583938</v>
      </c>
      <c r="L2766" s="111">
        <f t="shared" si="1118"/>
        <v>1.5000000000000002</v>
      </c>
      <c r="M2766" s="112">
        <f t="shared" si="1119"/>
        <v>0.11</v>
      </c>
      <c r="N2766" s="112" t="b">
        <f t="shared" si="1120"/>
        <v>1</v>
      </c>
      <c r="O2766" s="112" t="b">
        <f t="shared" si="1121"/>
        <v>1</v>
      </c>
      <c r="P2766" s="113">
        <f t="shared" si="1122"/>
        <v>15</v>
      </c>
      <c r="Q2766" s="113">
        <f t="shared" si="1123"/>
        <v>15</v>
      </c>
      <c r="R2766" s="114" t="str">
        <f t="shared" si="1139"/>
        <v>1.5-0.11</v>
      </c>
      <c r="S2766" s="127">
        <f t="shared" si="1124"/>
        <v>2.8630694196125571E-3</v>
      </c>
      <c r="T2766" s="112" t="b">
        <f t="shared" si="1125"/>
        <v>1</v>
      </c>
      <c r="U2766" s="22">
        <f t="shared" si="1126"/>
        <v>13.886178339261379</v>
      </c>
      <c r="V2766" s="22">
        <f t="shared" si="1127"/>
        <v>1.5042036016467593</v>
      </c>
      <c r="W2766" s="81">
        <f t="shared" si="1128"/>
        <v>14</v>
      </c>
      <c r="X2766" s="22">
        <f t="shared" si="1129"/>
        <v>0.9299953443761777</v>
      </c>
      <c r="Y2766" s="3">
        <f>IF(U2766&gt;'Power Curve'!$C$37,0,INDEX(Ci,$W2766,1)*POWER(1-X2766,3)+INDEX(Ci,$W2766,2)*3*X2766*POWER(1-X2766,2)+INDEX(Ci,$W2766,3)*3*POWER(X2766,2)*(1-X2766)+INDEX(Ci,$W2766,4)*POWER(X2766,3))</f>
        <v>1974.2631448301156</v>
      </c>
      <c r="Z2766" s="3">
        <f t="shared" si="1130"/>
        <v>1979.9155972663468</v>
      </c>
      <c r="AA2766" s="3">
        <f t="shared" si="1131"/>
        <v>1972.650024414063</v>
      </c>
      <c r="AB2766" s="3">
        <f t="shared" si="1140"/>
        <v>7.2655728522838672</v>
      </c>
      <c r="AC2766" s="3">
        <f t="shared" si="1141"/>
        <v>7.2655728522838672</v>
      </c>
      <c r="AE2766" s="34">
        <f t="shared" si="1132"/>
        <v>14</v>
      </c>
      <c r="AF2766" s="73" t="b">
        <f>COUNTIF('Power Curve'!$D$2:$D$31,AE2766)&gt;0</f>
        <v>1</v>
      </c>
      <c r="AG2766" s="73" t="b">
        <f t="shared" si="1133"/>
        <v>0</v>
      </c>
      <c r="AH2766" s="73" t="b">
        <f t="shared" si="1142"/>
        <v>1</v>
      </c>
      <c r="AI2766" s="34" t="str">
        <f t="shared" si="1134"/>
        <v>Inner</v>
      </c>
      <c r="AJ2766" s="35" t="str">
        <f t="shared" si="1143"/>
        <v>1.5-1.6</v>
      </c>
      <c r="AK2766" s="36" t="str">
        <f t="shared" si="1135"/>
        <v>3-4</v>
      </c>
      <c r="AL2766" s="36" t="str">
        <f t="shared" si="1136"/>
        <v>Mar</v>
      </c>
      <c r="AM2766" s="35" t="str">
        <f t="shared" si="1137"/>
        <v>285-295</v>
      </c>
      <c r="AN2766" s="36" t="str">
        <f t="shared" si="1138"/>
        <v>Inner-TI</v>
      </c>
    </row>
    <row r="2767" spans="5:40" x14ac:dyDescent="0.3">
      <c r="E2767" s="12">
        <v>40995.131944444445</v>
      </c>
      <c r="F2767" s="16">
        <v>15.38</v>
      </c>
      <c r="G2767" s="16">
        <v>1980.0599670410211</v>
      </c>
      <c r="H2767" s="29">
        <v>1.1895075575981939</v>
      </c>
      <c r="I2767" s="26">
        <v>299.2</v>
      </c>
      <c r="J2767" s="30">
        <v>9.6879063719115727E-2</v>
      </c>
      <c r="K2767" s="31">
        <v>0.18681644282081966</v>
      </c>
      <c r="L2767" s="111">
        <f t="shared" si="1118"/>
        <v>1.7000000000000002</v>
      </c>
      <c r="M2767" s="112">
        <f t="shared" si="1119"/>
        <v>9.9999999999999992E-2</v>
      </c>
      <c r="N2767" s="112" t="b">
        <f t="shared" si="1120"/>
        <v>1</v>
      </c>
      <c r="O2767" s="112" t="b">
        <f t="shared" si="1121"/>
        <v>1</v>
      </c>
      <c r="P2767" s="113">
        <f t="shared" si="1122"/>
        <v>17</v>
      </c>
      <c r="Q2767" s="113">
        <f t="shared" si="1123"/>
        <v>16</v>
      </c>
      <c r="R2767" s="114" t="str">
        <f t="shared" si="1139"/>
        <v>1.7-0.1</v>
      </c>
      <c r="S2767" s="127">
        <f t="shared" si="1124"/>
        <v>6.7365920678817139E-4</v>
      </c>
      <c r="T2767" s="112" t="b">
        <f t="shared" si="1125"/>
        <v>1</v>
      </c>
      <c r="U2767" s="22">
        <f t="shared" si="1126"/>
        <v>15.230004832214318</v>
      </c>
      <c r="V2767" s="22">
        <f t="shared" si="1127"/>
        <v>1.7118963180644611</v>
      </c>
      <c r="W2767" s="81">
        <f t="shared" si="1128"/>
        <v>16</v>
      </c>
      <c r="X2767" s="22">
        <f t="shared" si="1129"/>
        <v>0.23017611774049906</v>
      </c>
      <c r="Y2767" s="3">
        <f>IF(U2767&gt;'Power Curve'!$C$37,0,INDEX(Ci,$W2767,1)*POWER(1-X2767,3)+INDEX(Ci,$W2767,2)*3*X2767*POWER(1-X2767,2)+INDEX(Ci,$W2767,3)*3*POWER(X2767,2)*(1-X2767)+INDEX(Ci,$W2767,4)*POWER(X2767,3))</f>
        <v>1979.8753674454188</v>
      </c>
      <c r="Z2767" s="3">
        <f t="shared" si="1130"/>
        <v>1981.2091287149915</v>
      </c>
      <c r="AA2767" s="3">
        <f t="shared" si="1131"/>
        <v>1980.0599670410211</v>
      </c>
      <c r="AB2767" s="3">
        <f t="shared" si="1140"/>
        <v>1.1491616739704114</v>
      </c>
      <c r="AC2767" s="3">
        <f t="shared" si="1141"/>
        <v>1.1491616739704114</v>
      </c>
      <c r="AE2767" s="34">
        <f t="shared" si="1132"/>
        <v>15</v>
      </c>
      <c r="AF2767" s="73" t="b">
        <f>COUNTIF('Power Curve'!$D$2:$D$31,AE2767)&gt;0</f>
        <v>1</v>
      </c>
      <c r="AG2767" s="73" t="b">
        <f t="shared" si="1133"/>
        <v>0</v>
      </c>
      <c r="AH2767" s="73" t="b">
        <f t="shared" si="1142"/>
        <v>1</v>
      </c>
      <c r="AI2767" s="34" t="str">
        <f t="shared" si="1134"/>
        <v>Outer</v>
      </c>
      <c r="AJ2767" s="35" t="str">
        <f t="shared" si="1143"/>
        <v>1.7-1.8</v>
      </c>
      <c r="AK2767" s="36" t="str">
        <f t="shared" si="1135"/>
        <v>3-4</v>
      </c>
      <c r="AL2767" s="36" t="str">
        <f t="shared" si="1136"/>
        <v>Mar</v>
      </c>
      <c r="AM2767" s="35" t="str">
        <f t="shared" si="1137"/>
        <v>295-305</v>
      </c>
      <c r="AN2767" s="36" t="str">
        <f t="shared" si="1138"/>
        <v>HWS-LTI</v>
      </c>
    </row>
    <row r="2768" spans="5:40" x14ac:dyDescent="0.3">
      <c r="E2768" s="12">
        <v>40995.138888888891</v>
      </c>
      <c r="F2768" s="16">
        <v>16.170000000000002</v>
      </c>
      <c r="G2768" s="16">
        <v>1971.9999694824269</v>
      </c>
      <c r="H2768" s="29">
        <v>1.1893641294322748</v>
      </c>
      <c r="I2768" s="26">
        <v>297</v>
      </c>
      <c r="J2768" s="30">
        <v>8.2251082251082241E-2</v>
      </c>
      <c r="K2768" s="31">
        <v>0.16763207198077051</v>
      </c>
      <c r="L2768" s="111">
        <f t="shared" si="1118"/>
        <v>1.8000000000000003</v>
      </c>
      <c r="M2768" s="112">
        <f t="shared" si="1119"/>
        <v>0.08</v>
      </c>
      <c r="N2768" s="112" t="b">
        <f t="shared" si="1120"/>
        <v>1</v>
      </c>
      <c r="O2768" s="112" t="b">
        <f t="shared" si="1121"/>
        <v>1</v>
      </c>
      <c r="P2768" s="113">
        <f t="shared" si="1122"/>
        <v>18</v>
      </c>
      <c r="Q2768" s="113">
        <f t="shared" si="1123"/>
        <v>18</v>
      </c>
      <c r="R2768" s="114" t="str">
        <f t="shared" si="1139"/>
        <v>1.8-0.08</v>
      </c>
      <c r="S2768" s="127">
        <f t="shared" si="1124"/>
        <v>0</v>
      </c>
      <c r="T2768" s="112" t="b">
        <f t="shared" si="1125"/>
        <v>0</v>
      </c>
      <c r="U2768" s="22">
        <f t="shared" si="1126"/>
        <v>16.011656667303622</v>
      </c>
      <c r="V2768" s="22">
        <f t="shared" si="1127"/>
        <v>1.8327031288945144</v>
      </c>
      <c r="W2768" s="81">
        <f t="shared" si="1128"/>
        <v>17</v>
      </c>
      <c r="X2768" s="22">
        <f t="shared" si="1129"/>
        <v>1.3873865610610247E-2</v>
      </c>
      <c r="Y2768" s="3">
        <f>IF(U2768&gt;'Power Curve'!$C$37,0,INDEX(Ci,$W2768,1)*POWER(1-X2768,3)+INDEX(Ci,$W2768,2)*3*X2768*POWER(1-X2768,2)+INDEX(Ci,$W2768,3)*3*POWER(X2768,2)*(1-X2768)+INDEX(Ci,$W2768,4)*POWER(X2768,3))</f>
        <v>1982.4452686708314</v>
      </c>
      <c r="Z2768" s="3">
        <f t="shared" si="1130"/>
        <v>1982.4452686708314</v>
      </c>
      <c r="AA2768" s="3">
        <f t="shared" si="1131"/>
        <v>1971.9999694824269</v>
      </c>
      <c r="AB2768" s="3">
        <f t="shared" si="1140"/>
        <v>10.445299188404533</v>
      </c>
      <c r="AC2768" s="3">
        <f t="shared" si="1141"/>
        <v>10.445299188404533</v>
      </c>
      <c r="AE2768" s="34">
        <f t="shared" si="1132"/>
        <v>16</v>
      </c>
      <c r="AF2768" s="73" t="b">
        <f>COUNTIF('Power Curve'!$D$2:$D$31,AE2768)&gt;0</f>
        <v>1</v>
      </c>
      <c r="AG2768" s="73" t="b">
        <f t="shared" si="1133"/>
        <v>0</v>
      </c>
      <c r="AH2768" s="73" t="b">
        <f t="shared" si="1142"/>
        <v>1</v>
      </c>
      <c r="AI2768" s="34" t="str">
        <f t="shared" si="1134"/>
        <v>Outer</v>
      </c>
      <c r="AJ2768" s="35" t="str">
        <f t="shared" si="1143"/>
        <v>1.8-1.9</v>
      </c>
      <c r="AK2768" s="36" t="str">
        <f t="shared" si="1135"/>
        <v>3-4</v>
      </c>
      <c r="AL2768" s="36" t="str">
        <f t="shared" si="1136"/>
        <v>Mar</v>
      </c>
      <c r="AM2768" s="35" t="str">
        <f t="shared" si="1137"/>
        <v>295-305</v>
      </c>
      <c r="AN2768" s="36" t="str">
        <f t="shared" si="1138"/>
        <v>HWS-LTI</v>
      </c>
    </row>
    <row r="2769" spans="5:40" x14ac:dyDescent="0.3">
      <c r="E2769" s="12">
        <v>40995.145833333336</v>
      </c>
      <c r="F2769" s="16">
        <v>15.12</v>
      </c>
      <c r="G2769" s="16">
        <v>1973.8600158691411</v>
      </c>
      <c r="H2769" s="29">
        <v>1.1901555310273577</v>
      </c>
      <c r="I2769" s="26">
        <v>295</v>
      </c>
      <c r="J2769" s="30">
        <v>0.11441798941798942</v>
      </c>
      <c r="K2769" s="31">
        <v>0.17790674917233734</v>
      </c>
      <c r="L2769" s="111">
        <f t="shared" si="1118"/>
        <v>1.7000000000000002</v>
      </c>
      <c r="M2769" s="112">
        <f t="shared" si="1119"/>
        <v>0.11</v>
      </c>
      <c r="N2769" s="112" t="b">
        <f t="shared" si="1120"/>
        <v>1</v>
      </c>
      <c r="O2769" s="112" t="b">
        <f t="shared" si="1121"/>
        <v>1</v>
      </c>
      <c r="P2769" s="113">
        <f t="shared" si="1122"/>
        <v>17</v>
      </c>
      <c r="Q2769" s="113">
        <f t="shared" si="1123"/>
        <v>15</v>
      </c>
      <c r="R2769" s="114" t="str">
        <f t="shared" si="1139"/>
        <v>1.7-0.11</v>
      </c>
      <c r="S2769" s="127">
        <f t="shared" si="1124"/>
        <v>1.0144075492843235E-3</v>
      </c>
      <c r="T2769" s="112" t="b">
        <f t="shared" si="1125"/>
        <v>1</v>
      </c>
      <c r="U2769" s="22">
        <f t="shared" si="1126"/>
        <v>14.975258736184038</v>
      </c>
      <c r="V2769" s="22">
        <f t="shared" si="1127"/>
        <v>1.6725244877286336</v>
      </c>
      <c r="W2769" s="81">
        <f t="shared" si="1128"/>
        <v>15</v>
      </c>
      <c r="X2769" s="22">
        <f t="shared" si="1129"/>
        <v>0.97598679967303703</v>
      </c>
      <c r="Y2769" s="3">
        <f>IF(U2769&gt;'Power Curve'!$C$37,0,INDEX(Ci,$W2769,1)*POWER(1-X2769,3)+INDEX(Ci,$W2769,2)*3*X2769*POWER(1-X2769,2)+INDEX(Ci,$W2769,3)*3*POWER(X2769,2)*(1-X2769)+INDEX(Ci,$W2769,4)*POWER(X2769,3))</f>
        <v>1978.9602732612846</v>
      </c>
      <c r="Z2769" s="3">
        <f t="shared" si="1130"/>
        <v>1980.9677455022147</v>
      </c>
      <c r="AA2769" s="3">
        <f t="shared" si="1131"/>
        <v>1973.8600158691411</v>
      </c>
      <c r="AB2769" s="3">
        <f t="shared" si="1140"/>
        <v>7.1077296330736317</v>
      </c>
      <c r="AC2769" s="3">
        <f t="shared" si="1141"/>
        <v>7.1077296330736317</v>
      </c>
      <c r="AE2769" s="34">
        <f t="shared" si="1132"/>
        <v>15</v>
      </c>
      <c r="AF2769" s="73" t="b">
        <f>COUNTIF('Power Curve'!$D$2:$D$31,AE2769)&gt;0</f>
        <v>1</v>
      </c>
      <c r="AG2769" s="73" t="b">
        <f t="shared" si="1133"/>
        <v>0</v>
      </c>
      <c r="AH2769" s="73" t="b">
        <f t="shared" si="1142"/>
        <v>1</v>
      </c>
      <c r="AI2769" s="34" t="str">
        <f t="shared" si="1134"/>
        <v>Inner</v>
      </c>
      <c r="AJ2769" s="35" t="str">
        <f t="shared" si="1143"/>
        <v>1.6-1.7</v>
      </c>
      <c r="AK2769" s="36" t="str">
        <f t="shared" si="1135"/>
        <v>3-4</v>
      </c>
      <c r="AL2769" s="36" t="str">
        <f t="shared" si="1136"/>
        <v>Mar</v>
      </c>
      <c r="AM2769" s="35" t="str">
        <f t="shared" si="1137"/>
        <v>295-305</v>
      </c>
      <c r="AN2769" s="36" t="str">
        <f t="shared" si="1138"/>
        <v>Inner-TI</v>
      </c>
    </row>
    <row r="2770" spans="5:40" x14ac:dyDescent="0.3">
      <c r="E2770" s="12">
        <v>40995.152777777781</v>
      </c>
      <c r="F2770" s="16">
        <v>13.27</v>
      </c>
      <c r="G2770" s="16">
        <v>1973.509963989263</v>
      </c>
      <c r="H2770" s="29">
        <v>1.1914804068076899</v>
      </c>
      <c r="I2770" s="26">
        <v>291.7</v>
      </c>
      <c r="J2770" s="30">
        <v>0.12660135644310475</v>
      </c>
      <c r="K2770" s="31">
        <v>0.20337616061172445</v>
      </c>
      <c r="L2770" s="111">
        <f t="shared" si="1118"/>
        <v>1.4000000000000001</v>
      </c>
      <c r="M2770" s="112">
        <f t="shared" si="1119"/>
        <v>0.13</v>
      </c>
      <c r="N2770" s="112" t="b">
        <f t="shared" si="1120"/>
        <v>1</v>
      </c>
      <c r="O2770" s="112" t="b">
        <f t="shared" si="1121"/>
        <v>1</v>
      </c>
      <c r="P2770" s="113">
        <f t="shared" si="1122"/>
        <v>14</v>
      </c>
      <c r="Q2770" s="113">
        <f t="shared" si="1123"/>
        <v>13</v>
      </c>
      <c r="R2770" s="114" t="str">
        <f t="shared" si="1139"/>
        <v>1.4-0.13</v>
      </c>
      <c r="S2770" s="127">
        <f t="shared" si="1124"/>
        <v>-2.6749175816282314E-3</v>
      </c>
      <c r="T2770" s="112" t="b">
        <f t="shared" si="1125"/>
        <v>1</v>
      </c>
      <c r="U2770" s="22">
        <f t="shared" si="1126"/>
        <v>13.147843570021871</v>
      </c>
      <c r="V2770" s="22">
        <f t="shared" si="1127"/>
        <v>1.3900915829798071</v>
      </c>
      <c r="W2770" s="81">
        <f t="shared" si="1128"/>
        <v>14</v>
      </c>
      <c r="X2770" s="22">
        <f t="shared" si="1129"/>
        <v>0.16390207934786222</v>
      </c>
      <c r="Y2770" s="3">
        <f>IF(U2770&gt;'Power Curve'!$C$37,0,INDEX(Ci,$W2770,1)*POWER(1-X2770,3)+INDEX(Ci,$W2770,2)*3*X2770*POWER(1-X2770,2)+INDEX(Ci,$W2770,3)*3*POWER(X2770,2)*(1-X2770)+INDEX(Ci,$W2770,4)*POWER(X2770,3))</f>
        <v>1957.6759923561351</v>
      </c>
      <c r="Z2770" s="3">
        <f t="shared" si="1130"/>
        <v>1952.4393704250504</v>
      </c>
      <c r="AA2770" s="3">
        <f t="shared" si="1131"/>
        <v>1973.509963989263</v>
      </c>
      <c r="AB2770" s="3">
        <f t="shared" si="1140"/>
        <v>-21.070593564212686</v>
      </c>
      <c r="AC2770" s="3">
        <f t="shared" si="1141"/>
        <v>21.070593564212686</v>
      </c>
      <c r="AE2770" s="34">
        <f t="shared" si="1132"/>
        <v>13</v>
      </c>
      <c r="AF2770" s="73" t="b">
        <f>COUNTIF('Power Curve'!$D$2:$D$31,AE2770)&gt;0</f>
        <v>1</v>
      </c>
      <c r="AG2770" s="73" t="b">
        <f t="shared" si="1133"/>
        <v>0</v>
      </c>
      <c r="AH2770" s="73" t="b">
        <f t="shared" si="1142"/>
        <v>1</v>
      </c>
      <c r="AI2770" s="34" t="str">
        <f t="shared" si="1134"/>
        <v>Inner</v>
      </c>
      <c r="AJ2770" s="35" t="str">
        <f t="shared" si="1143"/>
        <v>1.3-1.4</v>
      </c>
      <c r="AK2770" s="36" t="str">
        <f t="shared" si="1135"/>
        <v>3-4</v>
      </c>
      <c r="AL2770" s="36" t="str">
        <f t="shared" si="1136"/>
        <v>Mar</v>
      </c>
      <c r="AM2770" s="35" t="str">
        <f t="shared" si="1137"/>
        <v>285-295</v>
      </c>
      <c r="AN2770" s="36" t="str">
        <f t="shared" si="1138"/>
        <v>Inner-TI</v>
      </c>
    </row>
    <row r="2771" spans="5:40" x14ac:dyDescent="0.3">
      <c r="E2771" s="12">
        <v>40995.159722222219</v>
      </c>
      <c r="F2771" s="16">
        <v>11.29</v>
      </c>
      <c r="G2771" s="16">
        <v>1867.429992675786</v>
      </c>
      <c r="H2771" s="29">
        <v>1.1921133313265786</v>
      </c>
      <c r="I2771" s="26">
        <v>290.60000000000002</v>
      </c>
      <c r="J2771" s="30">
        <v>0.15854738706820196</v>
      </c>
      <c r="K2771" s="31">
        <v>0.20338833261778833</v>
      </c>
      <c r="L2771" s="111">
        <f t="shared" si="1118"/>
        <v>1.1000000000000001</v>
      </c>
      <c r="M2771" s="112">
        <f t="shared" si="1119"/>
        <v>0.16</v>
      </c>
      <c r="N2771" s="112" t="b">
        <f t="shared" si="1120"/>
        <v>1</v>
      </c>
      <c r="O2771" s="112" t="b">
        <f t="shared" si="1121"/>
        <v>1</v>
      </c>
      <c r="P2771" s="113">
        <f t="shared" si="1122"/>
        <v>11</v>
      </c>
      <c r="Q2771" s="113">
        <f t="shared" si="1123"/>
        <v>10</v>
      </c>
      <c r="R2771" s="114" t="str">
        <f t="shared" si="1139"/>
        <v>1.1-0.16</v>
      </c>
      <c r="S2771" s="127">
        <f t="shared" si="1124"/>
        <v>-1.5477473835889021E-2</v>
      </c>
      <c r="T2771" s="112" t="b">
        <f t="shared" si="1125"/>
        <v>1</v>
      </c>
      <c r="U2771" s="22">
        <f t="shared" si="1126"/>
        <v>11.188050738473741</v>
      </c>
      <c r="V2771" s="22">
        <f t="shared" si="1127"/>
        <v>1.0871992833156232</v>
      </c>
      <c r="W2771" s="81">
        <f t="shared" si="1128"/>
        <v>12</v>
      </c>
      <c r="X2771" s="22">
        <f t="shared" si="1129"/>
        <v>0.20008787992037502</v>
      </c>
      <c r="Y2771" s="3">
        <f>IF(U2771&gt;'Power Curve'!$C$37,0,INDEX(Ci,$W2771,1)*POWER(1-X2771,3)+INDEX(Ci,$W2771,2)*3*X2771*POWER(1-X2771,2)+INDEX(Ci,$W2771,3)*3*POWER(X2771,2)*(1-X2771)+INDEX(Ci,$W2771,4)*POWER(X2771,3))</f>
        <v>1812.2581831020352</v>
      </c>
      <c r="Z2771" s="3">
        <f t="shared" si="1130"/>
        <v>1784.2090044891977</v>
      </c>
      <c r="AA2771" s="3">
        <f t="shared" si="1131"/>
        <v>1867.429992675786</v>
      </c>
      <c r="AB2771" s="3">
        <f t="shared" si="1140"/>
        <v>-83.220988186588329</v>
      </c>
      <c r="AC2771" s="3">
        <f t="shared" si="1141"/>
        <v>83.220988186588329</v>
      </c>
      <c r="AE2771" s="34">
        <f t="shared" si="1132"/>
        <v>11</v>
      </c>
      <c r="AF2771" s="73" t="b">
        <f>COUNTIF('Power Curve'!$D$2:$D$31,AE2771)&gt;0</f>
        <v>1</v>
      </c>
      <c r="AG2771" s="73" t="b">
        <f t="shared" si="1133"/>
        <v>0</v>
      </c>
      <c r="AH2771" s="73" t="b">
        <f t="shared" si="1142"/>
        <v>1</v>
      </c>
      <c r="AI2771" s="34" t="str">
        <f t="shared" si="1134"/>
        <v>Outer</v>
      </c>
      <c r="AJ2771" s="35" t="str">
        <f t="shared" si="1143"/>
        <v>1.0-1.1</v>
      </c>
      <c r="AK2771" s="36" t="str">
        <f t="shared" si="1135"/>
        <v>3-4</v>
      </c>
      <c r="AL2771" s="36" t="str">
        <f t="shared" si="1136"/>
        <v>Mar</v>
      </c>
      <c r="AM2771" s="35" t="str">
        <f t="shared" si="1137"/>
        <v>285-295</v>
      </c>
      <c r="AN2771" s="36" t="str">
        <f t="shared" si="1138"/>
        <v>HWS-HTI</v>
      </c>
    </row>
    <row r="2772" spans="5:40" x14ac:dyDescent="0.3">
      <c r="E2772" s="12">
        <v>40995.166666666664</v>
      </c>
      <c r="F2772" s="16">
        <v>9.9499999999999993</v>
      </c>
      <c r="G2772" s="16">
        <v>1587.7899627685549</v>
      </c>
      <c r="H2772" s="29">
        <v>1.1924731246902256</v>
      </c>
      <c r="I2772" s="26">
        <v>288.5</v>
      </c>
      <c r="J2772" s="30">
        <v>0.13467336683417086</v>
      </c>
      <c r="K2772" s="31">
        <v>0.167272056616208</v>
      </c>
      <c r="L2772" s="111">
        <f t="shared" si="1118"/>
        <v>0.9</v>
      </c>
      <c r="M2772" s="112">
        <f t="shared" si="1119"/>
        <v>0.13</v>
      </c>
      <c r="N2772" s="112" t="b">
        <f t="shared" si="1120"/>
        <v>1</v>
      </c>
      <c r="O2772" s="112" t="b">
        <f t="shared" si="1121"/>
        <v>1</v>
      </c>
      <c r="P2772" s="113">
        <f t="shared" si="1122"/>
        <v>9</v>
      </c>
      <c r="Q2772" s="113">
        <f t="shared" si="1123"/>
        <v>13</v>
      </c>
      <c r="R2772" s="114" t="str">
        <f t="shared" si="1139"/>
        <v>0.9-0.13</v>
      </c>
      <c r="S2772" s="127">
        <f t="shared" si="1124"/>
        <v>-3.9361611857989297E-3</v>
      </c>
      <c r="T2772" s="112" t="b">
        <f t="shared" si="1125"/>
        <v>1</v>
      </c>
      <c r="U2772" s="22">
        <f t="shared" si="1126"/>
        <v>9.8611428739191407</v>
      </c>
      <c r="V2772" s="22">
        <f t="shared" si="1127"/>
        <v>0.88212139545543178</v>
      </c>
      <c r="W2772" s="81">
        <f t="shared" si="1128"/>
        <v>10</v>
      </c>
      <c r="X2772" s="22">
        <f t="shared" si="1129"/>
        <v>0.90562646447590378</v>
      </c>
      <c r="Y2772" s="3">
        <f>IF(U2772&gt;'Power Curve'!$C$37,0,INDEX(Ci,$W2772,1)*POWER(1-X2772,3)+INDEX(Ci,$W2772,2)*3*X2772*POWER(1-X2772,2)+INDEX(Ci,$W2772,3)*3*POWER(X2772,2)*(1-X2772)+INDEX(Ci,$W2772,4)*POWER(X2772,3))</f>
        <v>1492.3790134395331</v>
      </c>
      <c r="Z2772" s="3">
        <f t="shared" si="1130"/>
        <v>1486.5047690923313</v>
      </c>
      <c r="AA2772" s="3">
        <f t="shared" si="1131"/>
        <v>1587.7899627685549</v>
      </c>
      <c r="AB2772" s="3">
        <f t="shared" si="1140"/>
        <v>-101.28519367622357</v>
      </c>
      <c r="AC2772" s="3">
        <f t="shared" si="1141"/>
        <v>101.28519367622357</v>
      </c>
      <c r="AE2772" s="34">
        <f t="shared" si="1132"/>
        <v>10</v>
      </c>
      <c r="AF2772" s="73" t="b">
        <f>COUNTIF('Power Curve'!$D$2:$D$31,AE2772)&gt;0</f>
        <v>1</v>
      </c>
      <c r="AG2772" s="73" t="b">
        <f t="shared" si="1133"/>
        <v>0</v>
      </c>
      <c r="AH2772" s="73" t="b">
        <f t="shared" si="1142"/>
        <v>1</v>
      </c>
      <c r="AI2772" s="34" t="str">
        <f t="shared" si="1134"/>
        <v>Inner</v>
      </c>
      <c r="AJ2772" s="35" t="str">
        <f t="shared" si="1143"/>
        <v>0.8-0.9</v>
      </c>
      <c r="AK2772" s="36" t="str">
        <f t="shared" si="1135"/>
        <v>4-5</v>
      </c>
      <c r="AL2772" s="36" t="str">
        <f t="shared" si="1136"/>
        <v>Mar</v>
      </c>
      <c r="AM2772" s="35" t="str">
        <f t="shared" si="1137"/>
        <v>285-295</v>
      </c>
      <c r="AN2772" s="36" t="str">
        <f t="shared" si="1138"/>
        <v>Inner-TI</v>
      </c>
    </row>
    <row r="2773" spans="5:40" x14ac:dyDescent="0.3">
      <c r="E2773" s="12">
        <v>40995.173611111109</v>
      </c>
      <c r="F2773" s="16">
        <v>9.68</v>
      </c>
      <c r="G2773" s="16">
        <v>1394.940048217778</v>
      </c>
      <c r="H2773" s="29">
        <v>1.1927462558454671</v>
      </c>
      <c r="I2773" s="26">
        <v>286.39999999999998</v>
      </c>
      <c r="J2773" s="30">
        <v>0.15289256198347106</v>
      </c>
      <c r="K2773" s="31">
        <v>0.25026982041542423</v>
      </c>
      <c r="L2773" s="111">
        <f t="shared" si="1118"/>
        <v>0.8</v>
      </c>
      <c r="M2773" s="112">
        <f t="shared" si="1119"/>
        <v>0.15000000000000002</v>
      </c>
      <c r="N2773" s="112" t="b">
        <f t="shared" si="1120"/>
        <v>1</v>
      </c>
      <c r="O2773" s="112" t="b">
        <f t="shared" si="1121"/>
        <v>1</v>
      </c>
      <c r="P2773" s="113">
        <f t="shared" si="1122"/>
        <v>8</v>
      </c>
      <c r="Q2773" s="113">
        <f t="shared" si="1123"/>
        <v>10.999999999999998</v>
      </c>
      <c r="R2773" s="114" t="str">
        <f t="shared" si="1139"/>
        <v>0.8-0.15</v>
      </c>
      <c r="S2773" s="127">
        <f t="shared" si="1124"/>
        <v>1.2610160596368438E-2</v>
      </c>
      <c r="T2773" s="112" t="b">
        <f t="shared" si="1125"/>
        <v>1</v>
      </c>
      <c r="U2773" s="22">
        <f t="shared" si="1126"/>
        <v>9.5942864713442884</v>
      </c>
      <c r="V2773" s="22">
        <f t="shared" si="1127"/>
        <v>0.8408778782046018</v>
      </c>
      <c r="W2773" s="81">
        <f t="shared" si="1128"/>
        <v>10</v>
      </c>
      <c r="X2773" s="22">
        <f t="shared" si="1129"/>
        <v>0.62197540155340503</v>
      </c>
      <c r="Y2773" s="3">
        <f>IF(U2773&gt;'Power Curve'!$C$37,0,INDEX(Ci,$W2773,1)*POWER(1-X2773,3)+INDEX(Ci,$W2773,2)*3*X2773*POWER(1-X2773,2)+INDEX(Ci,$W2773,3)*3*POWER(X2773,2)*(1-X2773)+INDEX(Ci,$W2773,4)*POWER(X2773,3))</f>
        <v>1403.8830726993199</v>
      </c>
      <c r="Z2773" s="3">
        <f t="shared" si="1130"/>
        <v>1421.5862637045816</v>
      </c>
      <c r="AA2773" s="3">
        <f t="shared" si="1131"/>
        <v>1394.940048217778</v>
      </c>
      <c r="AB2773" s="3">
        <f t="shared" si="1140"/>
        <v>26.646215486803612</v>
      </c>
      <c r="AC2773" s="3">
        <f t="shared" si="1141"/>
        <v>26.646215486803612</v>
      </c>
      <c r="AE2773" s="34">
        <f t="shared" si="1132"/>
        <v>10</v>
      </c>
      <c r="AF2773" s="73" t="b">
        <f>COUNTIF('Power Curve'!$D$2:$D$31,AE2773)&gt;0</f>
        <v>1</v>
      </c>
      <c r="AG2773" s="73" t="b">
        <f t="shared" si="1133"/>
        <v>0</v>
      </c>
      <c r="AH2773" s="73" t="b">
        <f t="shared" si="1142"/>
        <v>1</v>
      </c>
      <c r="AI2773" s="34" t="str">
        <f t="shared" si="1134"/>
        <v>Outer</v>
      </c>
      <c r="AJ2773" s="35" t="str">
        <f t="shared" si="1143"/>
        <v>0.8-0.9</v>
      </c>
      <c r="AK2773" s="36" t="str">
        <f t="shared" si="1135"/>
        <v>4-5</v>
      </c>
      <c r="AL2773" s="36" t="str">
        <f t="shared" si="1136"/>
        <v>Mar</v>
      </c>
      <c r="AM2773" s="35" t="str">
        <f t="shared" si="1137"/>
        <v>285-295</v>
      </c>
      <c r="AN2773" s="36" t="str">
        <f t="shared" si="1138"/>
        <v>HWS-HTI</v>
      </c>
    </row>
    <row r="2774" spans="5:40" x14ac:dyDescent="0.3">
      <c r="E2774" s="12">
        <v>40995.180555555555</v>
      </c>
      <c r="F2774" s="16">
        <v>10.78</v>
      </c>
      <c r="G2774" s="16">
        <v>1730.200012207036</v>
      </c>
      <c r="H2774" s="29">
        <v>1.1922131852923243</v>
      </c>
      <c r="I2774" s="26">
        <v>288.7</v>
      </c>
      <c r="J2774" s="30">
        <v>0.12430426716141003</v>
      </c>
      <c r="K2774" s="31">
        <v>0.19404380437257066</v>
      </c>
      <c r="L2774" s="111">
        <f t="shared" si="1118"/>
        <v>1</v>
      </c>
      <c r="M2774" s="112">
        <f t="shared" si="1119"/>
        <v>0.12</v>
      </c>
      <c r="N2774" s="112" t="b">
        <f t="shared" si="1120"/>
        <v>1</v>
      </c>
      <c r="O2774" s="112" t="b">
        <f t="shared" si="1121"/>
        <v>1</v>
      </c>
      <c r="P2774" s="113">
        <f t="shared" si="1122"/>
        <v>10</v>
      </c>
      <c r="Q2774" s="113">
        <f t="shared" si="1123"/>
        <v>14</v>
      </c>
      <c r="R2774" s="114" t="str">
        <f t="shared" si="1139"/>
        <v>1-0.12</v>
      </c>
      <c r="S2774" s="127">
        <f t="shared" si="1124"/>
        <v>-3.7188827238498106E-3</v>
      </c>
      <c r="T2774" s="112" t="b">
        <f t="shared" si="1125"/>
        <v>1</v>
      </c>
      <c r="U2774" s="22">
        <f t="shared" si="1126"/>
        <v>10.682954322895505</v>
      </c>
      <c r="V2774" s="22">
        <f t="shared" si="1127"/>
        <v>1.0091350040694467</v>
      </c>
      <c r="W2774" s="81">
        <f t="shared" si="1128"/>
        <v>11</v>
      </c>
      <c r="X2774" s="22">
        <f t="shared" si="1129"/>
        <v>0.71140562708315969</v>
      </c>
      <c r="Y2774" s="3">
        <f>IF(U2774&gt;'Power Curve'!$C$37,0,INDEX(Ci,$W2774,1)*POWER(1-X2774,3)+INDEX(Ci,$W2774,2)*3*X2774*POWER(1-X2774,2)+INDEX(Ci,$W2774,3)*3*POWER(X2774,2)*(1-X2774)+INDEX(Ci,$W2774,4)*POWER(X2774,3))</f>
        <v>1715.3657711671672</v>
      </c>
      <c r="Z2774" s="3">
        <f t="shared" si="1130"/>
        <v>1708.9865270356904</v>
      </c>
      <c r="AA2774" s="3">
        <f t="shared" si="1131"/>
        <v>1730.200012207036</v>
      </c>
      <c r="AB2774" s="3">
        <f t="shared" si="1140"/>
        <v>-21.21348517134561</v>
      </c>
      <c r="AC2774" s="3">
        <f t="shared" si="1141"/>
        <v>21.21348517134561</v>
      </c>
      <c r="AE2774" s="34">
        <f t="shared" si="1132"/>
        <v>11</v>
      </c>
      <c r="AF2774" s="73" t="b">
        <f>COUNTIF('Power Curve'!$D$2:$D$31,AE2774)&gt;0</f>
        <v>1</v>
      </c>
      <c r="AG2774" s="73" t="b">
        <f t="shared" si="1133"/>
        <v>0</v>
      </c>
      <c r="AH2774" s="73" t="b">
        <f t="shared" si="1142"/>
        <v>1</v>
      </c>
      <c r="AI2774" s="34" t="str">
        <f t="shared" si="1134"/>
        <v>Inner</v>
      </c>
      <c r="AJ2774" s="35" t="str">
        <f t="shared" si="1143"/>
        <v>1.0-1.1</v>
      </c>
      <c r="AK2774" s="36" t="str">
        <f t="shared" si="1135"/>
        <v>4-5</v>
      </c>
      <c r="AL2774" s="36" t="str">
        <f t="shared" si="1136"/>
        <v>Mar</v>
      </c>
      <c r="AM2774" s="35" t="str">
        <f t="shared" si="1137"/>
        <v>285-295</v>
      </c>
      <c r="AN2774" s="36" t="str">
        <f t="shared" si="1138"/>
        <v>Inner-TI</v>
      </c>
    </row>
    <row r="2775" spans="5:40" x14ac:dyDescent="0.3">
      <c r="E2775" s="12">
        <v>40995.1875</v>
      </c>
      <c r="F2775" s="16">
        <v>10.61</v>
      </c>
      <c r="G2775" s="16">
        <v>1645.2900085449239</v>
      </c>
      <c r="H2775" s="29">
        <v>1.1918967805191576</v>
      </c>
      <c r="I2775" s="26">
        <v>284.3</v>
      </c>
      <c r="J2775" s="30">
        <v>0.14326107445805844</v>
      </c>
      <c r="K2775" s="31">
        <v>0.23460104373124768</v>
      </c>
      <c r="L2775" s="111">
        <f t="shared" si="1118"/>
        <v>1</v>
      </c>
      <c r="M2775" s="112">
        <f t="shared" si="1119"/>
        <v>0.14000000000000001</v>
      </c>
      <c r="N2775" s="112" t="b">
        <f t="shared" si="1120"/>
        <v>1</v>
      </c>
      <c r="O2775" s="112" t="b">
        <f t="shared" si="1121"/>
        <v>1</v>
      </c>
      <c r="P2775" s="113">
        <f t="shared" si="1122"/>
        <v>10</v>
      </c>
      <c r="Q2775" s="113">
        <f t="shared" si="1123"/>
        <v>12</v>
      </c>
      <c r="R2775" s="114" t="str">
        <f t="shared" si="1139"/>
        <v>1-0.14</v>
      </c>
      <c r="S2775" s="127">
        <f t="shared" si="1124"/>
        <v>-3.1492945966296315E-3</v>
      </c>
      <c r="T2775" s="112" t="b">
        <f t="shared" si="1125"/>
        <v>1</v>
      </c>
      <c r="U2775" s="22">
        <f t="shared" si="1126"/>
        <v>10.513554489408964</v>
      </c>
      <c r="V2775" s="22">
        <f t="shared" si="1127"/>
        <v>0.98295371373023455</v>
      </c>
      <c r="W2775" s="81">
        <f t="shared" si="1128"/>
        <v>11</v>
      </c>
      <c r="X2775" s="22">
        <f t="shared" si="1129"/>
        <v>0.54700211349003569</v>
      </c>
      <c r="Y2775" s="3">
        <f>IF(U2775&gt;'Power Curve'!$C$37,0,INDEX(Ci,$W2775,1)*POWER(1-X2775,3)+INDEX(Ci,$W2775,2)*3*X2775*POWER(1-X2775,2)+INDEX(Ci,$W2775,3)*3*POWER(X2775,2)*(1-X2775)+INDEX(Ci,$W2775,4)*POWER(X2775,3))</f>
        <v>1674.4323668322702</v>
      </c>
      <c r="Z2775" s="3">
        <f t="shared" si="1130"/>
        <v>1669.1590860269837</v>
      </c>
      <c r="AA2775" s="3">
        <f t="shared" si="1131"/>
        <v>1645.2900085449239</v>
      </c>
      <c r="AB2775" s="3">
        <f t="shared" si="1140"/>
        <v>23.869077482059765</v>
      </c>
      <c r="AC2775" s="3">
        <f t="shared" si="1141"/>
        <v>23.869077482059765</v>
      </c>
      <c r="AE2775" s="34">
        <f t="shared" si="1132"/>
        <v>11</v>
      </c>
      <c r="AF2775" s="73" t="b">
        <f>COUNTIF('Power Curve'!$D$2:$D$31,AE2775)&gt;0</f>
        <v>1</v>
      </c>
      <c r="AG2775" s="73" t="b">
        <f t="shared" si="1133"/>
        <v>0</v>
      </c>
      <c r="AH2775" s="73" t="b">
        <f t="shared" si="1142"/>
        <v>1</v>
      </c>
      <c r="AI2775" s="34" t="str">
        <f t="shared" si="1134"/>
        <v>Outer</v>
      </c>
      <c r="AJ2775" s="35" t="str">
        <f t="shared" si="1143"/>
        <v>0.9-1.0</v>
      </c>
      <c r="AK2775" s="36" t="str">
        <f t="shared" si="1135"/>
        <v>4-5</v>
      </c>
      <c r="AL2775" s="36" t="str">
        <f t="shared" si="1136"/>
        <v>Mar</v>
      </c>
      <c r="AM2775" s="35" t="str">
        <f t="shared" si="1137"/>
        <v>275-285</v>
      </c>
      <c r="AN2775" s="36" t="str">
        <f t="shared" si="1138"/>
        <v>HWS-HTI</v>
      </c>
    </row>
    <row r="2776" spans="5:40" x14ac:dyDescent="0.3">
      <c r="E2776" s="12">
        <v>40995.194444444445</v>
      </c>
      <c r="F2776" s="16">
        <v>11.02</v>
      </c>
      <c r="G2776" s="16">
        <v>1797.9200134277389</v>
      </c>
      <c r="H2776" s="29">
        <v>1.1919100648230365</v>
      </c>
      <c r="I2776" s="26">
        <v>293.89999999999998</v>
      </c>
      <c r="J2776" s="30">
        <v>0.14700544464609802</v>
      </c>
      <c r="K2776" s="31">
        <v>0.23300598823535551</v>
      </c>
      <c r="L2776" s="111">
        <f t="shared" si="1118"/>
        <v>1</v>
      </c>
      <c r="M2776" s="112">
        <f t="shared" si="1119"/>
        <v>0.15000000000000002</v>
      </c>
      <c r="N2776" s="112" t="b">
        <f t="shared" si="1120"/>
        <v>1</v>
      </c>
      <c r="O2776" s="112" t="b">
        <f t="shared" si="1121"/>
        <v>1</v>
      </c>
      <c r="P2776" s="113">
        <f t="shared" si="1122"/>
        <v>10</v>
      </c>
      <c r="Q2776" s="113">
        <f t="shared" si="1123"/>
        <v>10.999999999999998</v>
      </c>
      <c r="R2776" s="114" t="str">
        <f t="shared" si="1139"/>
        <v>1-0.15</v>
      </c>
      <c r="S2776" s="127">
        <f t="shared" si="1124"/>
        <v>-1.7592900824812019E-2</v>
      </c>
      <c r="T2776" s="112" t="b">
        <f t="shared" si="1125"/>
        <v>1</v>
      </c>
      <c r="U2776" s="22">
        <f t="shared" si="1126"/>
        <v>10.919868134698605</v>
      </c>
      <c r="V2776" s="22">
        <f t="shared" si="1127"/>
        <v>1.0457507973941742</v>
      </c>
      <c r="W2776" s="81">
        <f t="shared" si="1128"/>
        <v>11</v>
      </c>
      <c r="X2776" s="22">
        <f t="shared" si="1129"/>
        <v>0.94133184529437508</v>
      </c>
      <c r="Y2776" s="3">
        <f>IF(U2776&gt;'Power Curve'!$C$37,0,INDEX(Ci,$W2776,1)*POWER(1-X2776,3)+INDEX(Ci,$W2776,2)*3*X2776*POWER(1-X2776,2)+INDEX(Ci,$W2776,3)*3*POWER(X2776,2)*(1-X2776)+INDEX(Ci,$W2776,4)*POWER(X2776,3))</f>
        <v>1765.097363940225</v>
      </c>
      <c r="Z2776" s="3">
        <f t="shared" si="1130"/>
        <v>1734.0441810702876</v>
      </c>
      <c r="AA2776" s="3">
        <f t="shared" si="1131"/>
        <v>1797.9200134277389</v>
      </c>
      <c r="AB2776" s="3">
        <f t="shared" si="1140"/>
        <v>-63.875832357451372</v>
      </c>
      <c r="AC2776" s="3">
        <f t="shared" si="1141"/>
        <v>63.875832357451372</v>
      </c>
      <c r="AE2776" s="34">
        <f t="shared" si="1132"/>
        <v>11</v>
      </c>
      <c r="AF2776" s="73" t="b">
        <f>COUNTIF('Power Curve'!$D$2:$D$31,AE2776)&gt;0</f>
        <v>1</v>
      </c>
      <c r="AG2776" s="73" t="b">
        <f t="shared" si="1133"/>
        <v>0</v>
      </c>
      <c r="AH2776" s="73" t="b">
        <f t="shared" si="1142"/>
        <v>1</v>
      </c>
      <c r="AI2776" s="34" t="str">
        <f t="shared" si="1134"/>
        <v>Outer</v>
      </c>
      <c r="AJ2776" s="35" t="str">
        <f t="shared" si="1143"/>
        <v>1.0-1.1</v>
      </c>
      <c r="AK2776" s="36" t="str">
        <f t="shared" si="1135"/>
        <v>4-5</v>
      </c>
      <c r="AL2776" s="36" t="str">
        <f t="shared" si="1136"/>
        <v>Mar</v>
      </c>
      <c r="AM2776" s="35" t="str">
        <f t="shared" si="1137"/>
        <v>285-295</v>
      </c>
      <c r="AN2776" s="36" t="str">
        <f t="shared" si="1138"/>
        <v>HWS-HTI</v>
      </c>
    </row>
    <row r="2777" spans="5:40" x14ac:dyDescent="0.3">
      <c r="E2777" s="12">
        <v>40995.201388888891</v>
      </c>
      <c r="F2777" s="16">
        <v>7.62</v>
      </c>
      <c r="G2777" s="16">
        <v>659.98997306823708</v>
      </c>
      <c r="H2777" s="29">
        <v>1.1927029163912828</v>
      </c>
      <c r="I2777" s="26">
        <v>291</v>
      </c>
      <c r="J2777" s="30">
        <v>0.24278215223097113</v>
      </c>
      <c r="K2777" s="31">
        <v>0.18617805244200933</v>
      </c>
      <c r="L2777" s="111">
        <f t="shared" si="1118"/>
        <v>0.5</v>
      </c>
      <c r="M2777" s="112">
        <f t="shared" si="1119"/>
        <v>0.24000000000000002</v>
      </c>
      <c r="N2777" s="112" t="b">
        <f t="shared" si="1120"/>
        <v>1</v>
      </c>
      <c r="O2777" s="112" t="b">
        <f t="shared" si="1121"/>
        <v>1</v>
      </c>
      <c r="P2777" s="113">
        <f t="shared" si="1122"/>
        <v>5</v>
      </c>
      <c r="Q2777" s="113">
        <f t="shared" si="1123"/>
        <v>2</v>
      </c>
      <c r="R2777" s="114" t="str">
        <f t="shared" si="1139"/>
        <v>0.5-0.24</v>
      </c>
      <c r="S2777" s="127">
        <f t="shared" si="1124"/>
        <v>0</v>
      </c>
      <c r="T2777" s="112" t="b">
        <f t="shared" si="1125"/>
        <v>0</v>
      </c>
      <c r="U2777" s="22">
        <f t="shared" si="1126"/>
        <v>7.5524356833435782</v>
      </c>
      <c r="V2777" s="22">
        <f t="shared" si="1127"/>
        <v>0.52530325685030754</v>
      </c>
      <c r="W2777" s="81">
        <f t="shared" si="1128"/>
        <v>8</v>
      </c>
      <c r="X2777" s="22">
        <f t="shared" si="1129"/>
        <v>0.54079295644580805</v>
      </c>
      <c r="Y2777" s="3">
        <f>IF(U2777&gt;'Power Curve'!$C$37,0,INDEX(Ci,$W2777,1)*POWER(1-X2777,3)+INDEX(Ci,$W2777,2)*3*X2777*POWER(1-X2777,2)+INDEX(Ci,$W2777,3)*3*POWER(X2777,2)*(1-X2777)+INDEX(Ci,$W2777,4)*POWER(X2777,3))</f>
        <v>746.84839409943379</v>
      </c>
      <c r="Z2777" s="3">
        <f t="shared" si="1130"/>
        <v>746.84839409943379</v>
      </c>
      <c r="AA2777" s="3">
        <f t="shared" si="1131"/>
        <v>659.98997306823708</v>
      </c>
      <c r="AB2777" s="3">
        <f t="shared" si="1140"/>
        <v>86.858421031196713</v>
      </c>
      <c r="AC2777" s="3">
        <f t="shared" si="1141"/>
        <v>86.858421031196713</v>
      </c>
      <c r="AE2777" s="34">
        <f t="shared" si="1132"/>
        <v>8</v>
      </c>
      <c r="AF2777" s="73" t="b">
        <f>COUNTIF('Power Curve'!$D$2:$D$31,AE2777)&gt;0</f>
        <v>1</v>
      </c>
      <c r="AG2777" s="73" t="b">
        <f t="shared" si="1133"/>
        <v>0</v>
      </c>
      <c r="AH2777" s="73" t="b">
        <f t="shared" si="1142"/>
        <v>1</v>
      </c>
      <c r="AI2777" s="34" t="str">
        <f t="shared" si="1134"/>
        <v>Outer</v>
      </c>
      <c r="AJ2777" s="35" t="str">
        <f t="shared" si="1143"/>
        <v>0.5-0.6</v>
      </c>
      <c r="AK2777" s="36" t="str">
        <f t="shared" si="1135"/>
        <v>4-5</v>
      </c>
      <c r="AL2777" s="36" t="str">
        <f t="shared" si="1136"/>
        <v>Mar</v>
      </c>
      <c r="AM2777" s="35" t="str">
        <f t="shared" si="1137"/>
        <v>285-295</v>
      </c>
      <c r="AN2777" s="36" t="str">
        <f t="shared" si="1138"/>
        <v>HWS-HTI</v>
      </c>
    </row>
    <row r="2778" spans="5:40" x14ac:dyDescent="0.3">
      <c r="E2778" s="12">
        <v>40995.208333333336</v>
      </c>
      <c r="F2778" s="16">
        <v>8.1199999999999992</v>
      </c>
      <c r="G2778" s="16">
        <v>973.38000488281295</v>
      </c>
      <c r="H2778" s="29">
        <v>1.1929630003699725</v>
      </c>
      <c r="I2778" s="26">
        <v>291.5</v>
      </c>
      <c r="J2778" s="30">
        <v>0.1576354679802956</v>
      </c>
      <c r="K2778" s="31">
        <v>0.2286014505425219</v>
      </c>
      <c r="L2778" s="111">
        <f t="shared" si="1118"/>
        <v>0.6</v>
      </c>
      <c r="M2778" s="112">
        <f t="shared" si="1119"/>
        <v>0.16</v>
      </c>
      <c r="N2778" s="112" t="b">
        <f t="shared" si="1120"/>
        <v>1</v>
      </c>
      <c r="O2778" s="112" t="b">
        <f t="shared" si="1121"/>
        <v>1</v>
      </c>
      <c r="P2778" s="113">
        <f t="shared" si="1122"/>
        <v>6</v>
      </c>
      <c r="Q2778" s="113">
        <f t="shared" si="1123"/>
        <v>10</v>
      </c>
      <c r="R2778" s="114" t="str">
        <f t="shared" si="1139"/>
        <v>0.6-0.16</v>
      </c>
      <c r="S2778" s="127">
        <f t="shared" si="1124"/>
        <v>2.2867532805969572E-2</v>
      </c>
      <c r="T2778" s="112" t="b">
        <f t="shared" si="1125"/>
        <v>1</v>
      </c>
      <c r="U2778" s="22">
        <f t="shared" si="1126"/>
        <v>8.0485872763328175</v>
      </c>
      <c r="V2778" s="22">
        <f t="shared" si="1127"/>
        <v>0.601985084931006</v>
      </c>
      <c r="W2778" s="81">
        <f t="shared" si="1128"/>
        <v>9</v>
      </c>
      <c r="X2778" s="22">
        <f t="shared" si="1129"/>
        <v>3.9883559453193412E-2</v>
      </c>
      <c r="Y2778" s="3">
        <f>IF(U2778&gt;'Power Curve'!$C$37,0,INDEX(Ci,$W2778,1)*POWER(1-X2778,3)+INDEX(Ci,$W2778,2)*3*X2778*POWER(1-X2778,2)+INDEX(Ci,$W2778,3)*3*POWER(X2778,2)*(1-X2778)+INDEX(Ci,$W2778,4)*POWER(X2778,3))</f>
        <v>892.70572084120192</v>
      </c>
      <c r="Z2778" s="3">
        <f t="shared" si="1130"/>
        <v>913.11969819861474</v>
      </c>
      <c r="AA2778" s="3">
        <f t="shared" si="1131"/>
        <v>973.38000488281295</v>
      </c>
      <c r="AB2778" s="3">
        <f t="shared" si="1140"/>
        <v>-60.260306684198213</v>
      </c>
      <c r="AC2778" s="3">
        <f t="shared" si="1141"/>
        <v>60.260306684198213</v>
      </c>
      <c r="AE2778" s="34">
        <f t="shared" si="1132"/>
        <v>8</v>
      </c>
      <c r="AF2778" s="73" t="b">
        <f>COUNTIF('Power Curve'!$D$2:$D$31,AE2778)&gt;0</f>
        <v>1</v>
      </c>
      <c r="AG2778" s="73" t="b">
        <f t="shared" si="1133"/>
        <v>0</v>
      </c>
      <c r="AH2778" s="73" t="b">
        <f t="shared" si="1142"/>
        <v>1</v>
      </c>
      <c r="AI2778" s="34" t="str">
        <f t="shared" si="1134"/>
        <v>Outer</v>
      </c>
      <c r="AJ2778" s="35" t="str">
        <f t="shared" si="1143"/>
        <v>0.6-0.7</v>
      </c>
      <c r="AK2778" s="36" t="str">
        <f t="shared" si="1135"/>
        <v>5-6</v>
      </c>
      <c r="AL2778" s="36" t="str">
        <f t="shared" si="1136"/>
        <v>Mar</v>
      </c>
      <c r="AM2778" s="35" t="str">
        <f t="shared" si="1137"/>
        <v>285-295</v>
      </c>
      <c r="AN2778" s="36" t="str">
        <f t="shared" si="1138"/>
        <v>HWS-HTI</v>
      </c>
    </row>
    <row r="2779" spans="5:40" x14ac:dyDescent="0.3">
      <c r="E2779" s="12">
        <v>40995.215277777781</v>
      </c>
      <c r="F2779" s="16">
        <v>8.25</v>
      </c>
      <c r="G2779" s="16">
        <v>640.51998519897506</v>
      </c>
      <c r="H2779" s="29">
        <v>1.1927462558454671</v>
      </c>
      <c r="I2779" s="26">
        <v>289</v>
      </c>
      <c r="J2779" s="30">
        <v>0.13454545454545455</v>
      </c>
      <c r="K2779" s="31">
        <v>0.20128625869301503</v>
      </c>
      <c r="L2779" s="111">
        <f t="shared" si="1118"/>
        <v>0.6</v>
      </c>
      <c r="M2779" s="112">
        <f t="shared" si="1119"/>
        <v>0.13</v>
      </c>
      <c r="N2779" s="112" t="b">
        <f t="shared" si="1120"/>
        <v>1</v>
      </c>
      <c r="O2779" s="112" t="b">
        <f t="shared" si="1121"/>
        <v>1</v>
      </c>
      <c r="P2779" s="113">
        <f t="shared" si="1122"/>
        <v>6</v>
      </c>
      <c r="Q2779" s="113">
        <f t="shared" si="1123"/>
        <v>13</v>
      </c>
      <c r="R2779" s="114" t="str">
        <f t="shared" si="1139"/>
        <v>0.6-0.13</v>
      </c>
      <c r="S2779" s="127">
        <f t="shared" si="1124"/>
        <v>1.7757460449273912E-2</v>
      </c>
      <c r="T2779" s="112" t="b">
        <f t="shared" si="1125"/>
        <v>1</v>
      </c>
      <c r="U2779" s="22">
        <f t="shared" si="1126"/>
        <v>8.1769486971684273</v>
      </c>
      <c r="V2779" s="22">
        <f t="shared" si="1127"/>
        <v>0.6218237563044221</v>
      </c>
      <c r="W2779" s="81">
        <f t="shared" si="1128"/>
        <v>9</v>
      </c>
      <c r="X2779" s="22">
        <f t="shared" si="1129"/>
        <v>0.16818700795996427</v>
      </c>
      <c r="Y2779" s="3">
        <f>IF(U2779&gt;'Power Curve'!$C$37,0,INDEX(Ci,$W2779,1)*POWER(1-X2779,3)+INDEX(Ci,$W2779,2)*3*X2779*POWER(1-X2779,2)+INDEX(Ci,$W2779,3)*3*POWER(X2779,2)*(1-X2779)+INDEX(Ci,$W2779,4)*POWER(X2779,3))</f>
        <v>931.71384277596599</v>
      </c>
      <c r="Z2779" s="3">
        <f t="shared" si="1130"/>
        <v>948.25871448910118</v>
      </c>
      <c r="AA2779" s="3">
        <f t="shared" si="1131"/>
        <v>640.51998519897506</v>
      </c>
      <c r="AB2779" s="3">
        <f t="shared" si="1140"/>
        <v>307.73872929012612</v>
      </c>
      <c r="AC2779" s="3">
        <f t="shared" si="1141"/>
        <v>307.73872929012612</v>
      </c>
      <c r="AE2779" s="34">
        <f t="shared" si="1132"/>
        <v>8</v>
      </c>
      <c r="AF2779" s="73" t="b">
        <f>COUNTIF('Power Curve'!$D$2:$D$31,AE2779)&gt;0</f>
        <v>1</v>
      </c>
      <c r="AG2779" s="73" t="b">
        <f t="shared" si="1133"/>
        <v>0</v>
      </c>
      <c r="AH2779" s="73" t="b">
        <f t="shared" si="1142"/>
        <v>1</v>
      </c>
      <c r="AI2779" s="34" t="str">
        <f t="shared" si="1134"/>
        <v>Inner</v>
      </c>
      <c r="AJ2779" s="35" t="str">
        <f t="shared" si="1143"/>
        <v>0.6-0.7</v>
      </c>
      <c r="AK2779" s="36" t="str">
        <f t="shared" si="1135"/>
        <v>5-6</v>
      </c>
      <c r="AL2779" s="36" t="str">
        <f t="shared" si="1136"/>
        <v>Mar</v>
      </c>
      <c r="AM2779" s="35" t="str">
        <f t="shared" si="1137"/>
        <v>285-295</v>
      </c>
      <c r="AN2779" s="36" t="str">
        <f t="shared" si="1138"/>
        <v>Inner-TI</v>
      </c>
    </row>
    <row r="2780" spans="5:40" x14ac:dyDescent="0.3">
      <c r="E2780" s="12">
        <v>40995.222222222219</v>
      </c>
      <c r="F2780" s="16">
        <v>9.43</v>
      </c>
      <c r="G2780" s="16">
        <v>1240.600051879888</v>
      </c>
      <c r="H2780" s="29">
        <v>1.1929630003699725</v>
      </c>
      <c r="I2780" s="26">
        <v>288.60000000000002</v>
      </c>
      <c r="J2780" s="30">
        <v>0.10922587486744434</v>
      </c>
      <c r="K2780" s="31">
        <v>0.14723398267892338</v>
      </c>
      <c r="L2780" s="111">
        <f t="shared" si="1118"/>
        <v>0.8</v>
      </c>
      <c r="M2780" s="112">
        <f t="shared" si="1119"/>
        <v>0.11</v>
      </c>
      <c r="N2780" s="112" t="b">
        <f t="shared" si="1120"/>
        <v>1</v>
      </c>
      <c r="O2780" s="112" t="b">
        <f t="shared" si="1121"/>
        <v>1</v>
      </c>
      <c r="P2780" s="113">
        <f t="shared" si="1122"/>
        <v>8</v>
      </c>
      <c r="Q2780" s="113">
        <f t="shared" si="1123"/>
        <v>15</v>
      </c>
      <c r="R2780" s="114" t="str">
        <f t="shared" si="1139"/>
        <v>0.8-0.11</v>
      </c>
      <c r="S2780" s="127">
        <f t="shared" si="1124"/>
        <v>-6.4327119838497289E-3</v>
      </c>
      <c r="T2780" s="112" t="b">
        <f t="shared" si="1125"/>
        <v>1</v>
      </c>
      <c r="U2780" s="22">
        <f t="shared" si="1126"/>
        <v>9.3470662581057233</v>
      </c>
      <c r="V2780" s="22">
        <f t="shared" si="1127"/>
        <v>0.80266919731451658</v>
      </c>
      <c r="W2780" s="81">
        <f t="shared" si="1128"/>
        <v>10</v>
      </c>
      <c r="X2780" s="22">
        <f t="shared" si="1129"/>
        <v>0.35919633541735396</v>
      </c>
      <c r="Y2780" s="3">
        <f>IF(U2780&gt;'Power Curve'!$C$37,0,INDEX(Ci,$W2780,1)*POWER(1-X2780,3)+INDEX(Ci,$W2780,2)*3*X2780*POWER(1-X2780,2)+INDEX(Ci,$W2780,3)*3*POWER(X2780,2)*(1-X2780)+INDEX(Ci,$W2780,4)*POWER(X2780,3))</f>
        <v>1315.8538178742099</v>
      </c>
      <c r="Z2780" s="3">
        <f t="shared" si="1130"/>
        <v>1307.3893092509759</v>
      </c>
      <c r="AA2780" s="3">
        <f t="shared" si="1131"/>
        <v>1240.600051879888</v>
      </c>
      <c r="AB2780" s="3">
        <f t="shared" si="1140"/>
        <v>66.789257371087842</v>
      </c>
      <c r="AC2780" s="3">
        <f t="shared" si="1141"/>
        <v>66.789257371087842</v>
      </c>
      <c r="AE2780" s="34">
        <f t="shared" si="1132"/>
        <v>9</v>
      </c>
      <c r="AF2780" s="73" t="b">
        <f>COUNTIF('Power Curve'!$D$2:$D$31,AE2780)&gt;0</f>
        <v>1</v>
      </c>
      <c r="AG2780" s="73" t="b">
        <f t="shared" si="1133"/>
        <v>0</v>
      </c>
      <c r="AH2780" s="73" t="b">
        <f t="shared" si="1142"/>
        <v>1</v>
      </c>
      <c r="AI2780" s="34" t="str">
        <f t="shared" si="1134"/>
        <v>Inner</v>
      </c>
      <c r="AJ2780" s="35" t="str">
        <f t="shared" si="1143"/>
        <v>0.8-0.9</v>
      </c>
      <c r="AK2780" s="36" t="str">
        <f t="shared" si="1135"/>
        <v>5-6</v>
      </c>
      <c r="AL2780" s="36" t="str">
        <f t="shared" si="1136"/>
        <v>Mar</v>
      </c>
      <c r="AM2780" s="35" t="str">
        <f t="shared" si="1137"/>
        <v>285-295</v>
      </c>
      <c r="AN2780" s="36" t="str">
        <f t="shared" si="1138"/>
        <v>Inner-TI</v>
      </c>
    </row>
    <row r="2781" spans="5:40" x14ac:dyDescent="0.3">
      <c r="E2781" s="12">
        <v>40995.229166666664</v>
      </c>
      <c r="F2781" s="16">
        <v>9.02</v>
      </c>
      <c r="G2781" s="16">
        <v>1108.4799880981495</v>
      </c>
      <c r="H2781" s="29">
        <v>1.1942651245946914</v>
      </c>
      <c r="I2781" s="26">
        <v>284.5</v>
      </c>
      <c r="J2781" s="30">
        <v>0.1352549889135255</v>
      </c>
      <c r="K2781" s="31">
        <v>0.18275966593004345</v>
      </c>
      <c r="L2781" s="111">
        <f t="shared" si="1118"/>
        <v>0.70000000000000007</v>
      </c>
      <c r="M2781" s="112">
        <f t="shared" si="1119"/>
        <v>0.14000000000000001</v>
      </c>
      <c r="N2781" s="112" t="b">
        <f t="shared" si="1120"/>
        <v>1</v>
      </c>
      <c r="O2781" s="112" t="b">
        <f t="shared" si="1121"/>
        <v>1</v>
      </c>
      <c r="P2781" s="113">
        <f t="shared" si="1122"/>
        <v>7.0000000000000009</v>
      </c>
      <c r="Q2781" s="113">
        <f t="shared" si="1123"/>
        <v>12</v>
      </c>
      <c r="R2781" s="114" t="str">
        <f t="shared" si="1139"/>
        <v>0.7-0.14</v>
      </c>
      <c r="S2781" s="127">
        <f t="shared" si="1124"/>
        <v>1.0811335537812461E-2</v>
      </c>
      <c r="T2781" s="112" t="b">
        <f t="shared" si="1125"/>
        <v>1</v>
      </c>
      <c r="U2781" s="22">
        <f t="shared" si="1126"/>
        <v>8.9439238174475619</v>
      </c>
      <c r="V2781" s="22">
        <f t="shared" si="1127"/>
        <v>0.74036223354900321</v>
      </c>
      <c r="W2781" s="81">
        <f t="shared" si="1128"/>
        <v>9</v>
      </c>
      <c r="X2781" s="22">
        <f t="shared" si="1129"/>
        <v>0.9348157365148978</v>
      </c>
      <c r="Y2781" s="3">
        <f>IF(U2781&gt;'Power Curve'!$C$37,0,INDEX(Ci,$W2781,1)*POWER(1-X2781,3)+INDEX(Ci,$W2781,2)*3*X2781*POWER(1-X2781,2)+INDEX(Ci,$W2781,3)*3*POWER(X2781,2)*(1-X2781)+INDEX(Ci,$W2781,4)*POWER(X2781,3))</f>
        <v>1176.8770796670851</v>
      </c>
      <c r="Z2781" s="3">
        <f t="shared" si="1130"/>
        <v>1189.6006926621269</v>
      </c>
      <c r="AA2781" s="3">
        <f t="shared" si="1131"/>
        <v>1108.4799880981495</v>
      </c>
      <c r="AB2781" s="3">
        <f t="shared" si="1140"/>
        <v>81.12070456397737</v>
      </c>
      <c r="AC2781" s="3">
        <f t="shared" si="1141"/>
        <v>81.12070456397737</v>
      </c>
      <c r="AE2781" s="34">
        <f t="shared" si="1132"/>
        <v>9</v>
      </c>
      <c r="AF2781" s="73" t="b">
        <f>COUNTIF('Power Curve'!$D$2:$D$31,AE2781)&gt;0</f>
        <v>1</v>
      </c>
      <c r="AG2781" s="73" t="b">
        <f t="shared" si="1133"/>
        <v>0</v>
      </c>
      <c r="AH2781" s="73" t="b">
        <f t="shared" si="1142"/>
        <v>1</v>
      </c>
      <c r="AI2781" s="34" t="str">
        <f t="shared" si="1134"/>
        <v>Inner</v>
      </c>
      <c r="AJ2781" s="35" t="str">
        <f t="shared" si="1143"/>
        <v>0.7-0.8</v>
      </c>
      <c r="AK2781" s="36" t="str">
        <f t="shared" si="1135"/>
        <v>5-6</v>
      </c>
      <c r="AL2781" s="36" t="str">
        <f t="shared" si="1136"/>
        <v>Mar</v>
      </c>
      <c r="AM2781" s="35" t="str">
        <f t="shared" si="1137"/>
        <v>275-285</v>
      </c>
      <c r="AN2781" s="36" t="str">
        <f t="shared" si="1138"/>
        <v>Inner-TI</v>
      </c>
    </row>
    <row r="2782" spans="5:40" x14ac:dyDescent="0.3">
      <c r="E2782" s="12">
        <v>40995.236111111109</v>
      </c>
      <c r="F2782" s="16">
        <v>8.7200000000000006</v>
      </c>
      <c r="G2782" s="16">
        <v>900.97998428344772</v>
      </c>
      <c r="H2782" s="29">
        <v>1.195626014784503</v>
      </c>
      <c r="I2782" s="26">
        <v>291.2</v>
      </c>
      <c r="J2782" s="30">
        <v>9.5183486238532095E-2</v>
      </c>
      <c r="K2782" s="31">
        <v>0.17721829699128308</v>
      </c>
      <c r="L2782" s="111">
        <f t="shared" si="1118"/>
        <v>0.70000000000000007</v>
      </c>
      <c r="M2782" s="112">
        <f t="shared" si="1119"/>
        <v>9.9999999999999992E-2</v>
      </c>
      <c r="N2782" s="112" t="b">
        <f t="shared" si="1120"/>
        <v>1</v>
      </c>
      <c r="O2782" s="112" t="b">
        <f t="shared" si="1121"/>
        <v>1</v>
      </c>
      <c r="P2782" s="113">
        <f t="shared" si="1122"/>
        <v>7.0000000000000009</v>
      </c>
      <c r="Q2782" s="113">
        <f t="shared" si="1123"/>
        <v>16</v>
      </c>
      <c r="R2782" s="114" t="str">
        <f t="shared" si="1139"/>
        <v>0.7-0.1</v>
      </c>
      <c r="S2782" s="127">
        <f t="shared" si="1124"/>
        <v>-1.3669081380489443E-2</v>
      </c>
      <c r="T2782" s="112" t="b">
        <f t="shared" si="1125"/>
        <v>1</v>
      </c>
      <c r="U2782" s="22">
        <f t="shared" si="1126"/>
        <v>8.6497370927087456</v>
      </c>
      <c r="V2782" s="22">
        <f t="shared" si="1127"/>
        <v>0.69489472690626042</v>
      </c>
      <c r="W2782" s="81">
        <f t="shared" si="1128"/>
        <v>9</v>
      </c>
      <c r="X2782" s="22">
        <f t="shared" si="1129"/>
        <v>0.64076187638162729</v>
      </c>
      <c r="Y2782" s="3">
        <f>IF(U2782&gt;'Power Curve'!$C$37,0,INDEX(Ci,$W2782,1)*POWER(1-X2782,3)+INDEX(Ci,$W2782,2)*3*X2782*POWER(1-X2782,2)+INDEX(Ci,$W2782,3)*3*POWER(X2782,2)*(1-X2782)+INDEX(Ci,$W2782,4)*POWER(X2782,3))</f>
        <v>1080.9968167630448</v>
      </c>
      <c r="Z2782" s="3">
        <f t="shared" si="1130"/>
        <v>1066.2205833026608</v>
      </c>
      <c r="AA2782" s="3">
        <f t="shared" si="1131"/>
        <v>900.97998428344772</v>
      </c>
      <c r="AB2782" s="3">
        <f t="shared" si="1140"/>
        <v>165.24059901921305</v>
      </c>
      <c r="AC2782" s="3">
        <f t="shared" si="1141"/>
        <v>165.24059901921305</v>
      </c>
      <c r="AE2782" s="34">
        <f t="shared" si="1132"/>
        <v>9</v>
      </c>
      <c r="AF2782" s="73" t="b">
        <f>COUNTIF('Power Curve'!$D$2:$D$31,AE2782)&gt;0</f>
        <v>1</v>
      </c>
      <c r="AG2782" s="73" t="b">
        <f t="shared" si="1133"/>
        <v>0</v>
      </c>
      <c r="AH2782" s="73" t="b">
        <f t="shared" si="1142"/>
        <v>1</v>
      </c>
      <c r="AI2782" s="34" t="str">
        <f t="shared" si="1134"/>
        <v>Outer</v>
      </c>
      <c r="AJ2782" s="35" t="str">
        <f t="shared" si="1143"/>
        <v>0.6-0.7</v>
      </c>
      <c r="AK2782" s="36" t="str">
        <f t="shared" si="1135"/>
        <v>5-6</v>
      </c>
      <c r="AL2782" s="36" t="str">
        <f t="shared" si="1136"/>
        <v>Mar</v>
      </c>
      <c r="AM2782" s="35" t="str">
        <f t="shared" si="1137"/>
        <v>285-295</v>
      </c>
      <c r="AN2782" s="36" t="str">
        <f t="shared" si="1138"/>
        <v>HWS-LTI</v>
      </c>
    </row>
    <row r="2783" spans="5:40" x14ac:dyDescent="0.3">
      <c r="E2783" s="12">
        <v>40995.243055555555</v>
      </c>
      <c r="F2783" s="16">
        <v>7.81</v>
      </c>
      <c r="G2783" s="16">
        <v>829.66999816894554</v>
      </c>
      <c r="H2783" s="29">
        <v>1.195843750020023</v>
      </c>
      <c r="I2783" s="26">
        <v>289.89999999999998</v>
      </c>
      <c r="J2783" s="30">
        <v>0.12548015364916773</v>
      </c>
      <c r="K2783" s="31">
        <v>0.22410295127342877</v>
      </c>
      <c r="L2783" s="111">
        <f t="shared" si="1118"/>
        <v>0.6</v>
      </c>
      <c r="M2783" s="112">
        <f t="shared" si="1119"/>
        <v>0.13</v>
      </c>
      <c r="N2783" s="112" t="b">
        <f t="shared" si="1120"/>
        <v>1</v>
      </c>
      <c r="O2783" s="112" t="b">
        <f t="shared" si="1121"/>
        <v>1</v>
      </c>
      <c r="P2783" s="113">
        <f t="shared" si="1122"/>
        <v>6</v>
      </c>
      <c r="Q2783" s="113">
        <f t="shared" si="1123"/>
        <v>13</v>
      </c>
      <c r="R2783" s="114" t="str">
        <f t="shared" si="1139"/>
        <v>0.6-0.13</v>
      </c>
      <c r="S2783" s="127">
        <f t="shared" si="1124"/>
        <v>1.7757460449273912E-2</v>
      </c>
      <c r="T2783" s="112" t="b">
        <f t="shared" si="1125"/>
        <v>1</v>
      </c>
      <c r="U2783" s="22">
        <f t="shared" si="1126"/>
        <v>7.7475398189380051</v>
      </c>
      <c r="V2783" s="22">
        <f t="shared" si="1127"/>
        <v>0.55545722994016034</v>
      </c>
      <c r="W2783" s="81">
        <f t="shared" si="1128"/>
        <v>8</v>
      </c>
      <c r="X2783" s="22">
        <f t="shared" si="1129"/>
        <v>0.73716159383535063</v>
      </c>
      <c r="Y2783" s="3">
        <f>IF(U2783&gt;'Power Curve'!$C$37,0,INDEX(Ci,$W2783,1)*POWER(1-X2783,3)+INDEX(Ci,$W2783,2)*3*X2783*POWER(1-X2783,2)+INDEX(Ci,$W2783,3)*3*POWER(X2783,2)*(1-X2783)+INDEX(Ci,$W2783,4)*POWER(X2783,3))</f>
        <v>803.3886564860818</v>
      </c>
      <c r="Z2783" s="3">
        <f t="shared" si="1130"/>
        <v>817.65479877902862</v>
      </c>
      <c r="AA2783" s="3">
        <f t="shared" si="1131"/>
        <v>829.66999816894554</v>
      </c>
      <c r="AB2783" s="3">
        <f t="shared" si="1140"/>
        <v>-12.015199389916916</v>
      </c>
      <c r="AC2783" s="3">
        <f t="shared" si="1141"/>
        <v>12.015199389916916</v>
      </c>
      <c r="AE2783" s="34">
        <f t="shared" si="1132"/>
        <v>8</v>
      </c>
      <c r="AF2783" s="73" t="b">
        <f>COUNTIF('Power Curve'!$D$2:$D$31,AE2783)&gt;0</f>
        <v>1</v>
      </c>
      <c r="AG2783" s="73" t="b">
        <f t="shared" si="1133"/>
        <v>0</v>
      </c>
      <c r="AH2783" s="73" t="b">
        <f t="shared" si="1142"/>
        <v>1</v>
      </c>
      <c r="AI2783" s="34" t="str">
        <f t="shared" si="1134"/>
        <v>Inner</v>
      </c>
      <c r="AJ2783" s="35" t="str">
        <f t="shared" si="1143"/>
        <v>0.5-0.6</v>
      </c>
      <c r="AK2783" s="36" t="str">
        <f t="shared" si="1135"/>
        <v>5-6</v>
      </c>
      <c r="AL2783" s="36" t="str">
        <f t="shared" si="1136"/>
        <v>Mar</v>
      </c>
      <c r="AM2783" s="35" t="str">
        <f t="shared" si="1137"/>
        <v>285-295</v>
      </c>
      <c r="AN2783" s="36" t="str">
        <f t="shared" si="1138"/>
        <v>Inner-TI</v>
      </c>
    </row>
    <row r="2784" spans="5:40" x14ac:dyDescent="0.3">
      <c r="E2784" s="12">
        <v>40995.25</v>
      </c>
      <c r="F2784" s="16">
        <v>6.69</v>
      </c>
      <c r="G2784" s="16">
        <v>507.63002777099609</v>
      </c>
      <c r="H2784" s="29">
        <v>1.1962045179671665</v>
      </c>
      <c r="I2784" s="26">
        <v>292.3</v>
      </c>
      <c r="J2784" s="30">
        <v>0.14947683109118085</v>
      </c>
      <c r="K2784" s="31">
        <v>0.29516133924745114</v>
      </c>
      <c r="L2784" s="111">
        <f t="shared" si="1118"/>
        <v>0.4</v>
      </c>
      <c r="M2784" s="112">
        <f t="shared" si="1119"/>
        <v>0.15000000000000002</v>
      </c>
      <c r="N2784" s="112" t="b">
        <f t="shared" si="1120"/>
        <v>1</v>
      </c>
      <c r="O2784" s="112" t="b">
        <f t="shared" si="1121"/>
        <v>1</v>
      </c>
      <c r="P2784" s="113">
        <f t="shared" si="1122"/>
        <v>4</v>
      </c>
      <c r="Q2784" s="113">
        <f t="shared" si="1123"/>
        <v>10.999999999999998</v>
      </c>
      <c r="R2784" s="114" t="str">
        <f t="shared" si="1139"/>
        <v>0.4-0.15</v>
      </c>
      <c r="S2784" s="127">
        <f t="shared" si="1124"/>
        <v>4.2340806602081477E-2</v>
      </c>
      <c r="T2784" s="112" t="b">
        <f t="shared" si="1125"/>
        <v>1</v>
      </c>
      <c r="U2784" s="22">
        <f t="shared" si="1126"/>
        <v>6.6371642865581721</v>
      </c>
      <c r="V2784" s="22">
        <f t="shared" si="1127"/>
        <v>0.38384511202681321</v>
      </c>
      <c r="W2784" s="81">
        <f t="shared" si="1128"/>
        <v>7</v>
      </c>
      <c r="X2784" s="22">
        <f t="shared" si="1129"/>
        <v>0.61578532819120058</v>
      </c>
      <c r="Y2784" s="3">
        <f>IF(U2784&gt;'Power Curve'!$C$37,0,INDEX(Ci,$W2784,1)*POWER(1-X2784,3)+INDEX(Ci,$W2784,2)*3*X2784*POWER(1-X2784,2)+INDEX(Ci,$W2784,3)*3*POWER(X2784,2)*(1-X2784)+INDEX(Ci,$W2784,4)*POWER(X2784,3))</f>
        <v>504.22266898768282</v>
      </c>
      <c r="Z2784" s="3">
        <f t="shared" si="1130"/>
        <v>525.5718634996756</v>
      </c>
      <c r="AA2784" s="3">
        <f t="shared" si="1131"/>
        <v>507.63002777099609</v>
      </c>
      <c r="AB2784" s="3">
        <f t="shared" si="1140"/>
        <v>17.941835728679507</v>
      </c>
      <c r="AC2784" s="3">
        <f t="shared" si="1141"/>
        <v>17.941835728679507</v>
      </c>
      <c r="AE2784" s="34">
        <f t="shared" si="1132"/>
        <v>7</v>
      </c>
      <c r="AF2784" s="73" t="b">
        <f>COUNTIF('Power Curve'!$D$2:$D$31,AE2784)&gt;0</f>
        <v>1</v>
      </c>
      <c r="AG2784" s="73" t="b">
        <f t="shared" si="1133"/>
        <v>0</v>
      </c>
      <c r="AH2784" s="73" t="b">
        <f t="shared" si="1142"/>
        <v>1</v>
      </c>
      <c r="AI2784" s="34" t="str">
        <f t="shared" si="1134"/>
        <v>Outer</v>
      </c>
      <c r="AJ2784" s="35" t="str">
        <f t="shared" si="1143"/>
        <v>0.3-0.4</v>
      </c>
      <c r="AK2784" s="36" t="str">
        <f t="shared" si="1135"/>
        <v>6-7</v>
      </c>
      <c r="AL2784" s="36" t="str">
        <f t="shared" si="1136"/>
        <v>Mar</v>
      </c>
      <c r="AM2784" s="35" t="str">
        <f t="shared" si="1137"/>
        <v>285-295</v>
      </c>
      <c r="AN2784" s="36" t="str">
        <f t="shared" si="1138"/>
        <v>LWS-HTI</v>
      </c>
    </row>
    <row r="2785" spans="5:40" x14ac:dyDescent="0.3">
      <c r="E2785" s="12">
        <v>40995.256944444445</v>
      </c>
      <c r="F2785" s="16">
        <v>5.81</v>
      </c>
      <c r="G2785" s="16">
        <v>284.64998626709024</v>
      </c>
      <c r="H2785" s="29">
        <v>1.1961173851138058</v>
      </c>
      <c r="I2785" s="26">
        <v>290.7</v>
      </c>
      <c r="J2785" s="30">
        <v>0.12908777969018934</v>
      </c>
      <c r="K2785" s="31">
        <v>0.33702883881869683</v>
      </c>
      <c r="L2785" s="111">
        <f t="shared" si="1118"/>
        <v>0.2</v>
      </c>
      <c r="M2785" s="112">
        <f t="shared" si="1119"/>
        <v>0.13</v>
      </c>
      <c r="N2785" s="112" t="b">
        <f t="shared" si="1120"/>
        <v>1</v>
      </c>
      <c r="O2785" s="112" t="b">
        <f t="shared" si="1121"/>
        <v>1</v>
      </c>
      <c r="P2785" s="113">
        <f t="shared" si="1122"/>
        <v>2</v>
      </c>
      <c r="Q2785" s="113">
        <f t="shared" si="1123"/>
        <v>13</v>
      </c>
      <c r="R2785" s="114" t="str">
        <f t="shared" si="1139"/>
        <v>0.2-0.13</v>
      </c>
      <c r="S2785" s="127">
        <f t="shared" si="1124"/>
        <v>1.302763973689296E-2</v>
      </c>
      <c r="T2785" s="112" t="b">
        <f t="shared" si="1125"/>
        <v>1</v>
      </c>
      <c r="U2785" s="22">
        <f t="shared" si="1126"/>
        <v>5.7639743175631164</v>
      </c>
      <c r="V2785" s="22">
        <f t="shared" si="1127"/>
        <v>0.24889078752115457</v>
      </c>
      <c r="W2785" s="81">
        <f t="shared" si="1128"/>
        <v>6</v>
      </c>
      <c r="X2785" s="22">
        <f t="shared" si="1129"/>
        <v>0.73345003069923875</v>
      </c>
      <c r="Y2785" s="3">
        <f>IF(U2785&gt;'Power Curve'!$C$37,0,INDEX(Ci,$W2785,1)*POWER(1-X2785,3)+INDEX(Ci,$W2785,2)*3*X2785*POWER(1-X2785,2)+INDEX(Ci,$W2785,3)*3*POWER(X2785,2)*(1-X2785)+INDEX(Ci,$W2785,4)*POWER(X2785,3))</f>
        <v>322.41715155899749</v>
      </c>
      <c r="Z2785" s="3">
        <f t="shared" si="1130"/>
        <v>326.61748605450333</v>
      </c>
      <c r="AA2785" s="3">
        <f t="shared" si="1131"/>
        <v>284.64998626709024</v>
      </c>
      <c r="AB2785" s="3">
        <f t="shared" si="1140"/>
        <v>41.96749978741309</v>
      </c>
      <c r="AC2785" s="3">
        <f t="shared" si="1141"/>
        <v>41.96749978741309</v>
      </c>
      <c r="AE2785" s="34">
        <f t="shared" si="1132"/>
        <v>6</v>
      </c>
      <c r="AF2785" s="73" t="b">
        <f>COUNTIF('Power Curve'!$D$2:$D$31,AE2785)&gt;0</f>
        <v>1</v>
      </c>
      <c r="AG2785" s="73" t="b">
        <f t="shared" si="1133"/>
        <v>0</v>
      </c>
      <c r="AH2785" s="73" t="b">
        <f t="shared" si="1142"/>
        <v>1</v>
      </c>
      <c r="AI2785" s="34" t="str">
        <f t="shared" si="1134"/>
        <v>Outer</v>
      </c>
      <c r="AJ2785" s="35" t="str">
        <f t="shared" si="1143"/>
        <v>0.2-0.3</v>
      </c>
      <c r="AK2785" s="36" t="str">
        <f t="shared" si="1135"/>
        <v>6-7</v>
      </c>
      <c r="AL2785" s="36" t="str">
        <f t="shared" si="1136"/>
        <v>Mar</v>
      </c>
      <c r="AM2785" s="35" t="str">
        <f t="shared" si="1137"/>
        <v>285-295</v>
      </c>
      <c r="AN2785" s="36" t="str">
        <f t="shared" si="1138"/>
        <v>Inner-TI</v>
      </c>
    </row>
    <row r="2786" spans="5:40" x14ac:dyDescent="0.3">
      <c r="E2786" s="12">
        <v>40995.263888888891</v>
      </c>
      <c r="F2786" s="16">
        <v>4.96</v>
      </c>
      <c r="G2786" s="16">
        <v>140.50000381469721</v>
      </c>
      <c r="H2786" s="29">
        <v>1.1960302644339869</v>
      </c>
      <c r="I2786" s="26">
        <v>284.10000000000002</v>
      </c>
      <c r="J2786" s="30">
        <v>0.15120967741935484</v>
      </c>
      <c r="K2786" s="31">
        <v>0.17230592697759609</v>
      </c>
      <c r="L2786" s="111">
        <f t="shared" si="1118"/>
        <v>0.1</v>
      </c>
      <c r="M2786" s="112">
        <f t="shared" si="1119"/>
        <v>0.15000000000000002</v>
      </c>
      <c r="N2786" s="112" t="b">
        <f t="shared" si="1120"/>
        <v>1</v>
      </c>
      <c r="O2786" s="112" t="b">
        <f t="shared" si="1121"/>
        <v>1</v>
      </c>
      <c r="P2786" s="113">
        <f t="shared" si="1122"/>
        <v>1</v>
      </c>
      <c r="Q2786" s="113">
        <f t="shared" si="1123"/>
        <v>10.999999999999998</v>
      </c>
      <c r="R2786" s="114" t="str">
        <f t="shared" si="1139"/>
        <v>0.1-0.15</v>
      </c>
      <c r="S2786" s="127">
        <f t="shared" si="1124"/>
        <v>6.5027635811455417E-2</v>
      </c>
      <c r="T2786" s="112" t="b">
        <f t="shared" si="1125"/>
        <v>1</v>
      </c>
      <c r="U2786" s="22">
        <f t="shared" si="1126"/>
        <v>4.9205883796361967</v>
      </c>
      <c r="V2786" s="22">
        <f t="shared" si="1127"/>
        <v>0.11854277209274638</v>
      </c>
      <c r="W2786" s="81">
        <f t="shared" si="1128"/>
        <v>5</v>
      </c>
      <c r="X2786" s="22">
        <f t="shared" si="1129"/>
        <v>0.87705234206574134</v>
      </c>
      <c r="Y2786" s="3">
        <f>IF(U2786&gt;'Power Curve'!$C$37,0,INDEX(Ci,$W2786,1)*POWER(1-X2786,3)+INDEX(Ci,$W2786,2)*3*X2786*POWER(1-X2786,2)+INDEX(Ci,$W2786,3)*3*POWER(X2786,2)*(1-X2786)+INDEX(Ci,$W2786,4)*POWER(X2786,3))</f>
        <v>194.02371590379826</v>
      </c>
      <c r="Z2786" s="3">
        <f t="shared" si="1130"/>
        <v>206.64061944037576</v>
      </c>
      <c r="AA2786" s="3">
        <f t="shared" si="1131"/>
        <v>140.50000381469721</v>
      </c>
      <c r="AB2786" s="3">
        <f t="shared" si="1140"/>
        <v>66.140615625678549</v>
      </c>
      <c r="AC2786" s="3">
        <f t="shared" si="1141"/>
        <v>66.140615625678549</v>
      </c>
      <c r="AE2786" s="34">
        <f t="shared" si="1132"/>
        <v>5</v>
      </c>
      <c r="AF2786" s="73" t="b">
        <f>COUNTIF('Power Curve'!$D$2:$D$31,AE2786)&gt;0</f>
        <v>1</v>
      </c>
      <c r="AG2786" s="73" t="b">
        <f t="shared" si="1133"/>
        <v>0</v>
      </c>
      <c r="AH2786" s="73" t="b">
        <f t="shared" si="1142"/>
        <v>1</v>
      </c>
      <c r="AI2786" s="34" t="str">
        <f t="shared" si="1134"/>
        <v>Outer</v>
      </c>
      <c r="AJ2786" s="35" t="str">
        <f t="shared" si="1143"/>
        <v>0.1-0.2</v>
      </c>
      <c r="AK2786" s="36" t="str">
        <f t="shared" si="1135"/>
        <v>6-7</v>
      </c>
      <c r="AL2786" s="36" t="str">
        <f t="shared" si="1136"/>
        <v>Mar</v>
      </c>
      <c r="AM2786" s="35" t="str">
        <f t="shared" si="1137"/>
        <v>275-285</v>
      </c>
      <c r="AN2786" s="36" t="str">
        <f t="shared" si="1138"/>
        <v>LWS-HTI</v>
      </c>
    </row>
    <row r="2787" spans="5:40" x14ac:dyDescent="0.3">
      <c r="E2787" s="12">
        <v>40995.270833333336</v>
      </c>
      <c r="F2787" s="16">
        <v>5.31</v>
      </c>
      <c r="G2787" s="16">
        <v>123.28999328613259</v>
      </c>
      <c r="H2787" s="29">
        <v>1.195998983565594</v>
      </c>
      <c r="I2787" s="26">
        <v>277.89999999999998</v>
      </c>
      <c r="J2787" s="30">
        <v>0.13935969868173259</v>
      </c>
      <c r="K2787" s="31">
        <v>0.33533247318353737</v>
      </c>
      <c r="L2787" s="111">
        <f t="shared" si="1118"/>
        <v>0.2</v>
      </c>
      <c r="M2787" s="112">
        <f t="shared" si="1119"/>
        <v>0.14000000000000001</v>
      </c>
      <c r="N2787" s="112" t="b">
        <f t="shared" si="1120"/>
        <v>1</v>
      </c>
      <c r="O2787" s="112" t="b">
        <f t="shared" si="1121"/>
        <v>1</v>
      </c>
      <c r="P2787" s="113">
        <f t="shared" si="1122"/>
        <v>2</v>
      </c>
      <c r="Q2787" s="113">
        <f t="shared" si="1123"/>
        <v>12</v>
      </c>
      <c r="R2787" s="114" t="str">
        <f t="shared" si="1139"/>
        <v>0.2-0.14</v>
      </c>
      <c r="S2787" s="127">
        <f t="shared" si="1124"/>
        <v>3.995737517900385E-2</v>
      </c>
      <c r="T2787" s="112" t="b">
        <f t="shared" si="1125"/>
        <v>1</v>
      </c>
      <c r="U2787" s="22">
        <f t="shared" si="1126"/>
        <v>5.2677613927280929</v>
      </c>
      <c r="V2787" s="22">
        <f t="shared" si="1127"/>
        <v>0.1721994804059821</v>
      </c>
      <c r="W2787" s="81">
        <f t="shared" si="1128"/>
        <v>6</v>
      </c>
      <c r="X2787" s="22">
        <f t="shared" si="1129"/>
        <v>0.23886579933711616</v>
      </c>
      <c r="Y2787" s="3">
        <f>IF(U2787&gt;'Power Curve'!$C$37,0,INDEX(Ci,$W2787,1)*POWER(1-X2787,3)+INDEX(Ci,$W2787,2)*3*X2787*POWER(1-X2787,2)+INDEX(Ci,$W2787,3)*3*POWER(X2787,2)*(1-X2787)+INDEX(Ci,$W2787,4)*POWER(X2787,3))</f>
        <v>247.45675990101668</v>
      </c>
      <c r="Z2787" s="3">
        <f t="shared" si="1130"/>
        <v>257.34448249696231</v>
      </c>
      <c r="AA2787" s="3">
        <f t="shared" si="1131"/>
        <v>123.28999328613259</v>
      </c>
      <c r="AB2787" s="3">
        <f t="shared" si="1140"/>
        <v>134.05448921082973</v>
      </c>
      <c r="AC2787" s="3">
        <f t="shared" si="1141"/>
        <v>134.05448921082973</v>
      </c>
      <c r="AE2787" s="34">
        <f t="shared" si="1132"/>
        <v>5</v>
      </c>
      <c r="AF2787" s="73" t="b">
        <f>COUNTIF('Power Curve'!$D$2:$D$31,AE2787)&gt;0</f>
        <v>1</v>
      </c>
      <c r="AG2787" s="73" t="b">
        <f t="shared" si="1133"/>
        <v>0</v>
      </c>
      <c r="AH2787" s="73" t="b">
        <f t="shared" si="1142"/>
        <v>1</v>
      </c>
      <c r="AI2787" s="34" t="str">
        <f t="shared" si="1134"/>
        <v>Outer</v>
      </c>
      <c r="AJ2787" s="35" t="str">
        <f t="shared" si="1143"/>
        <v>0.1-0.2</v>
      </c>
      <c r="AK2787" s="36" t="str">
        <f t="shared" si="1135"/>
        <v>6-7</v>
      </c>
      <c r="AL2787" s="36" t="str">
        <f t="shared" si="1136"/>
        <v>Mar</v>
      </c>
      <c r="AM2787" s="35" t="str">
        <f t="shared" si="1137"/>
        <v>275-285</v>
      </c>
      <c r="AN2787" s="36" t="str">
        <f t="shared" si="1138"/>
        <v>Inner-TI</v>
      </c>
    </row>
    <row r="2788" spans="5:40" x14ac:dyDescent="0.3">
      <c r="E2788" s="12">
        <v>40995.298611111109</v>
      </c>
      <c r="F2788" s="16">
        <v>6.1</v>
      </c>
      <c r="G2788" s="16">
        <v>317.25000381469704</v>
      </c>
      <c r="H2788" s="29">
        <v>1.1963596126787417</v>
      </c>
      <c r="I2788" s="26">
        <v>271.2</v>
      </c>
      <c r="J2788" s="30">
        <v>0.13770491803278689</v>
      </c>
      <c r="K2788" s="31">
        <v>0.2503315819730651</v>
      </c>
      <c r="L2788" s="111">
        <f t="shared" si="1118"/>
        <v>0.30000000000000004</v>
      </c>
      <c r="M2788" s="112">
        <f t="shared" si="1119"/>
        <v>0.14000000000000001</v>
      </c>
      <c r="N2788" s="112" t="b">
        <f t="shared" si="1120"/>
        <v>1</v>
      </c>
      <c r="O2788" s="112" t="b">
        <f t="shared" si="1121"/>
        <v>1</v>
      </c>
      <c r="P2788" s="113">
        <f t="shared" si="1122"/>
        <v>3.0000000000000004</v>
      </c>
      <c r="Q2788" s="113">
        <f t="shared" si="1123"/>
        <v>12</v>
      </c>
      <c r="R2788" s="114" t="str">
        <f t="shared" si="1139"/>
        <v>0.3-0.14</v>
      </c>
      <c r="S2788" s="127">
        <f t="shared" si="1124"/>
        <v>9.4822453068533555E-3</v>
      </c>
      <c r="T2788" s="112" t="b">
        <f t="shared" si="1125"/>
        <v>1</v>
      </c>
      <c r="U2788" s="22">
        <f t="shared" si="1126"/>
        <v>6.0520854782315388</v>
      </c>
      <c r="V2788" s="22">
        <f t="shared" si="1127"/>
        <v>0.29341929615175288</v>
      </c>
      <c r="W2788" s="81">
        <f t="shared" si="1128"/>
        <v>7</v>
      </c>
      <c r="X2788" s="22">
        <f t="shared" si="1129"/>
        <v>2.1025660572714985E-2</v>
      </c>
      <c r="Y2788" s="3">
        <f>IF(U2788&gt;'Power Curve'!$C$37,0,INDEX(Ci,$W2788,1)*POWER(1-X2788,3)+INDEX(Ci,$W2788,2)*3*X2788*POWER(1-X2788,2)+INDEX(Ci,$W2788,3)*3*POWER(X2788,2)*(1-X2788)+INDEX(Ci,$W2788,4)*POWER(X2788,3))</f>
        <v>372.96656394524803</v>
      </c>
      <c r="Z2788" s="3">
        <f t="shared" si="1130"/>
        <v>376.50312439583104</v>
      </c>
      <c r="AA2788" s="3">
        <f t="shared" si="1131"/>
        <v>317.25000381469704</v>
      </c>
      <c r="AB2788" s="3">
        <f t="shared" si="1140"/>
        <v>59.253120581133999</v>
      </c>
      <c r="AC2788" s="3">
        <f t="shared" si="1141"/>
        <v>59.253120581133999</v>
      </c>
      <c r="AE2788" s="34">
        <f t="shared" si="1132"/>
        <v>6</v>
      </c>
      <c r="AF2788" s="73" t="b">
        <f>COUNTIF('Power Curve'!$D$2:$D$31,AE2788)&gt;0</f>
        <v>1</v>
      </c>
      <c r="AG2788" s="73" t="b">
        <f t="shared" si="1133"/>
        <v>0</v>
      </c>
      <c r="AH2788" s="73" t="b">
        <f t="shared" si="1142"/>
        <v>1</v>
      </c>
      <c r="AI2788" s="34" t="str">
        <f t="shared" si="1134"/>
        <v>Inner</v>
      </c>
      <c r="AJ2788" s="35" t="str">
        <f t="shared" si="1143"/>
        <v>0.2-0.3</v>
      </c>
      <c r="AK2788" s="36" t="str">
        <f t="shared" si="1135"/>
        <v>7-8</v>
      </c>
      <c r="AL2788" s="36" t="str">
        <f t="shared" si="1136"/>
        <v>Mar</v>
      </c>
      <c r="AM2788" s="35" t="str">
        <f t="shared" si="1137"/>
        <v>265-275</v>
      </c>
      <c r="AN2788" s="36" t="str">
        <f t="shared" si="1138"/>
        <v>Inner-TI</v>
      </c>
    </row>
    <row r="2789" spans="5:40" x14ac:dyDescent="0.3">
      <c r="E2789" s="12">
        <v>40995.486111111109</v>
      </c>
      <c r="F2789" s="16">
        <v>10.85</v>
      </c>
      <c r="G2789" s="16">
        <v>1758.910049438482</v>
      </c>
      <c r="H2789" s="29">
        <v>1.185936137578306</v>
      </c>
      <c r="I2789" s="26">
        <v>277.89999999999998</v>
      </c>
      <c r="J2789" s="30">
        <v>7.7419354838709681E-2</v>
      </c>
      <c r="K2789" s="31">
        <v>0.12576185089790765</v>
      </c>
      <c r="L2789" s="111">
        <f t="shared" si="1118"/>
        <v>1</v>
      </c>
      <c r="M2789" s="112">
        <f t="shared" si="1119"/>
        <v>0.08</v>
      </c>
      <c r="N2789" s="112" t="b">
        <f t="shared" si="1120"/>
        <v>1</v>
      </c>
      <c r="O2789" s="112" t="b">
        <f t="shared" si="1121"/>
        <v>1</v>
      </c>
      <c r="P2789" s="113">
        <f t="shared" si="1122"/>
        <v>10</v>
      </c>
      <c r="Q2789" s="113">
        <f t="shared" si="1123"/>
        <v>18</v>
      </c>
      <c r="R2789" s="114" t="str">
        <f t="shared" si="1139"/>
        <v>1-0.08</v>
      </c>
      <c r="S2789" s="127">
        <f t="shared" si="1124"/>
        <v>6.6467624446601226E-3</v>
      </c>
      <c r="T2789" s="112" t="b">
        <f t="shared" si="1125"/>
        <v>1</v>
      </c>
      <c r="U2789" s="22">
        <f t="shared" si="1126"/>
        <v>10.733420475985843</v>
      </c>
      <c r="V2789" s="22">
        <f t="shared" si="1127"/>
        <v>1.0169347107112259</v>
      </c>
      <c r="W2789" s="81">
        <f t="shared" si="1128"/>
        <v>11</v>
      </c>
      <c r="X2789" s="22">
        <f t="shared" si="1129"/>
        <v>0.76038331917893964</v>
      </c>
      <c r="Y2789" s="3">
        <f>IF(U2789&gt;'Power Curve'!$C$37,0,INDEX(Ci,$W2789,1)*POWER(1-X2789,3)+INDEX(Ci,$W2789,2)*3*X2789*POWER(1-X2789,2)+INDEX(Ci,$W2789,3)*3*POWER(X2789,2)*(1-X2789)+INDEX(Ci,$W2789,4)*POWER(X2789,3))</f>
        <v>1726.7609013418992</v>
      </c>
      <c r="Z2789" s="3">
        <f t="shared" si="1130"/>
        <v>1738.2382708518462</v>
      </c>
      <c r="AA2789" s="3">
        <f t="shared" si="1131"/>
        <v>1758.910049438482</v>
      </c>
      <c r="AB2789" s="3">
        <f t="shared" si="1140"/>
        <v>-20.67177858663581</v>
      </c>
      <c r="AC2789" s="3">
        <f t="shared" si="1141"/>
        <v>20.67177858663581</v>
      </c>
      <c r="AE2789" s="34">
        <f t="shared" si="1132"/>
        <v>11</v>
      </c>
      <c r="AF2789" s="73" t="b">
        <f>COUNTIF('Power Curve'!$D$2:$D$31,AE2789)&gt;0</f>
        <v>1</v>
      </c>
      <c r="AG2789" s="73" t="b">
        <f t="shared" si="1133"/>
        <v>0</v>
      </c>
      <c r="AH2789" s="73" t="b">
        <f t="shared" si="1142"/>
        <v>1</v>
      </c>
      <c r="AI2789" s="34" t="str">
        <f t="shared" si="1134"/>
        <v>Outer</v>
      </c>
      <c r="AJ2789" s="35" t="str">
        <f t="shared" si="1143"/>
        <v>1.0-1.1</v>
      </c>
      <c r="AK2789" s="36" t="str">
        <f t="shared" si="1135"/>
        <v>11-12</v>
      </c>
      <c r="AL2789" s="36" t="str">
        <f t="shared" si="1136"/>
        <v>Mar</v>
      </c>
      <c r="AM2789" s="35" t="str">
        <f t="shared" si="1137"/>
        <v>275-285</v>
      </c>
      <c r="AN2789" s="36" t="str">
        <f t="shared" si="1138"/>
        <v>HWS-LTI</v>
      </c>
    </row>
    <row r="2790" spans="5:40" x14ac:dyDescent="0.3">
      <c r="E2790" s="12">
        <v>40995.493055555555</v>
      </c>
      <c r="F2790" s="16">
        <v>9.58</v>
      </c>
      <c r="G2790" s="16">
        <v>1321.7499542236351</v>
      </c>
      <c r="H2790" s="29">
        <v>1.1866655750900144</v>
      </c>
      <c r="I2790" s="26">
        <v>270.8</v>
      </c>
      <c r="J2790" s="30">
        <v>0.10647181628392484</v>
      </c>
      <c r="K2790" s="31">
        <v>0.19029944934237297</v>
      </c>
      <c r="L2790" s="111">
        <f t="shared" si="1118"/>
        <v>0.8</v>
      </c>
      <c r="M2790" s="112">
        <f t="shared" si="1119"/>
        <v>0.11</v>
      </c>
      <c r="N2790" s="112" t="b">
        <f t="shared" si="1120"/>
        <v>1</v>
      </c>
      <c r="O2790" s="112" t="b">
        <f t="shared" si="1121"/>
        <v>1</v>
      </c>
      <c r="P2790" s="113">
        <f t="shared" si="1122"/>
        <v>8</v>
      </c>
      <c r="Q2790" s="113">
        <f t="shared" si="1123"/>
        <v>15</v>
      </c>
      <c r="R2790" s="114" t="str">
        <f t="shared" si="1139"/>
        <v>0.8-0.11</v>
      </c>
      <c r="S2790" s="127">
        <f t="shared" si="1124"/>
        <v>-6.4327119838497289E-3</v>
      </c>
      <c r="T2790" s="112" t="b">
        <f t="shared" si="1125"/>
        <v>1</v>
      </c>
      <c r="U2790" s="22">
        <f t="shared" si="1126"/>
        <v>9.4790088213711297</v>
      </c>
      <c r="V2790" s="22">
        <f t="shared" si="1127"/>
        <v>0.82306134579455592</v>
      </c>
      <c r="W2790" s="81">
        <f t="shared" si="1128"/>
        <v>10</v>
      </c>
      <c r="X2790" s="22">
        <f t="shared" si="1129"/>
        <v>0.49944272993454669</v>
      </c>
      <c r="Y2790" s="3">
        <f>IF(U2790&gt;'Power Curve'!$C$37,0,INDEX(Ci,$W2790,1)*POWER(1-X2790,3)+INDEX(Ci,$W2790,2)*3*X2790*POWER(1-X2790,2)+INDEX(Ci,$W2790,3)*3*POWER(X2790,2)*(1-X2790)+INDEX(Ci,$W2790,4)*POWER(X2790,3))</f>
        <v>1363.1386674902158</v>
      </c>
      <c r="Z2790" s="3">
        <f t="shared" si="1130"/>
        <v>1354.3699890482026</v>
      </c>
      <c r="AA2790" s="3">
        <f t="shared" si="1131"/>
        <v>1321.7499542236351</v>
      </c>
      <c r="AB2790" s="3">
        <f t="shared" si="1140"/>
        <v>32.620034824567483</v>
      </c>
      <c r="AC2790" s="3">
        <f t="shared" si="1141"/>
        <v>32.620034824567483</v>
      </c>
      <c r="AE2790" s="34">
        <f t="shared" si="1132"/>
        <v>9</v>
      </c>
      <c r="AF2790" s="73" t="b">
        <f>COUNTIF('Power Curve'!$D$2:$D$31,AE2790)&gt;0</f>
        <v>1</v>
      </c>
      <c r="AG2790" s="73" t="b">
        <f t="shared" si="1133"/>
        <v>0</v>
      </c>
      <c r="AH2790" s="73" t="b">
        <f t="shared" si="1142"/>
        <v>1</v>
      </c>
      <c r="AI2790" s="34" t="str">
        <f t="shared" si="1134"/>
        <v>Inner</v>
      </c>
      <c r="AJ2790" s="35" t="str">
        <f t="shared" si="1143"/>
        <v>0.8-0.9</v>
      </c>
      <c r="AK2790" s="36" t="str">
        <f t="shared" si="1135"/>
        <v>11-12</v>
      </c>
      <c r="AL2790" s="36" t="str">
        <f t="shared" si="1136"/>
        <v>Mar</v>
      </c>
      <c r="AM2790" s="35" t="str">
        <f t="shared" si="1137"/>
        <v>265-275</v>
      </c>
      <c r="AN2790" s="36" t="str">
        <f t="shared" si="1138"/>
        <v>Inner-TI</v>
      </c>
    </row>
    <row r="2791" spans="5:40" x14ac:dyDescent="0.3">
      <c r="E2791" s="12">
        <v>40995.5</v>
      </c>
      <c r="F2791" s="16">
        <v>9.5500000000000007</v>
      </c>
      <c r="G2791" s="16">
        <v>1202.33996582031</v>
      </c>
      <c r="H2791" s="29">
        <v>1.1860794962677992</v>
      </c>
      <c r="I2791" s="26">
        <v>277.89999999999998</v>
      </c>
      <c r="J2791" s="30">
        <v>0.11518324607329843</v>
      </c>
      <c r="K2791" s="31">
        <v>0.21051974093126849</v>
      </c>
      <c r="L2791" s="111">
        <f t="shared" si="1118"/>
        <v>0.8</v>
      </c>
      <c r="M2791" s="112">
        <f t="shared" si="1119"/>
        <v>0.12</v>
      </c>
      <c r="N2791" s="112" t="b">
        <f t="shared" si="1120"/>
        <v>1</v>
      </c>
      <c r="O2791" s="112" t="b">
        <f t="shared" si="1121"/>
        <v>1</v>
      </c>
      <c r="P2791" s="113">
        <f t="shared" si="1122"/>
        <v>8</v>
      </c>
      <c r="Q2791" s="113">
        <f t="shared" si="1123"/>
        <v>14</v>
      </c>
      <c r="R2791" s="114" t="str">
        <f t="shared" si="1139"/>
        <v>0.8-0.12</v>
      </c>
      <c r="S2791" s="127">
        <f t="shared" si="1124"/>
        <v>-1.2779651666675459E-3</v>
      </c>
      <c r="T2791" s="112" t="b">
        <f t="shared" si="1125"/>
        <v>1</v>
      </c>
      <c r="U2791" s="22">
        <f t="shared" si="1126"/>
        <v>9.4477691882386843</v>
      </c>
      <c r="V2791" s="22">
        <f t="shared" si="1127"/>
        <v>0.81823315979048872</v>
      </c>
      <c r="W2791" s="81">
        <f t="shared" si="1128"/>
        <v>10</v>
      </c>
      <c r="X2791" s="22">
        <f t="shared" si="1129"/>
        <v>0.46623702432723413</v>
      </c>
      <c r="Y2791" s="3">
        <f>IF(U2791&gt;'Power Curve'!$C$37,0,INDEX(Ci,$W2791,1)*POWER(1-X2791,3)+INDEX(Ci,$W2791,2)*3*X2791*POWER(1-X2791,2)+INDEX(Ci,$W2791,3)*3*POWER(X2791,2)*(1-X2791)+INDEX(Ci,$W2791,4)*POWER(X2791,3))</f>
        <v>1351.9725710266027</v>
      </c>
      <c r="Z2791" s="3">
        <f t="shared" si="1130"/>
        <v>1350.2447971745407</v>
      </c>
      <c r="AA2791" s="3">
        <f t="shared" si="1131"/>
        <v>1202.33996582031</v>
      </c>
      <c r="AB2791" s="3">
        <f t="shared" si="1140"/>
        <v>147.90483135423074</v>
      </c>
      <c r="AC2791" s="3">
        <f t="shared" si="1141"/>
        <v>147.90483135423074</v>
      </c>
      <c r="AE2791" s="34">
        <f t="shared" si="1132"/>
        <v>9</v>
      </c>
      <c r="AF2791" s="73" t="b">
        <f>COUNTIF('Power Curve'!$D$2:$D$31,AE2791)&gt;0</f>
        <v>1</v>
      </c>
      <c r="AG2791" s="73" t="b">
        <f t="shared" si="1133"/>
        <v>0</v>
      </c>
      <c r="AH2791" s="73" t="b">
        <f t="shared" si="1142"/>
        <v>1</v>
      </c>
      <c r="AI2791" s="34" t="str">
        <f t="shared" si="1134"/>
        <v>Inner</v>
      </c>
      <c r="AJ2791" s="35" t="str">
        <f t="shared" si="1143"/>
        <v>0.8-0.9</v>
      </c>
      <c r="AK2791" s="36" t="str">
        <f t="shared" si="1135"/>
        <v>12-13</v>
      </c>
      <c r="AL2791" s="36" t="str">
        <f t="shared" si="1136"/>
        <v>Mar</v>
      </c>
      <c r="AM2791" s="35" t="str">
        <f t="shared" si="1137"/>
        <v>275-285</v>
      </c>
      <c r="AN2791" s="36" t="str">
        <f t="shared" si="1138"/>
        <v>Inner-TI</v>
      </c>
    </row>
    <row r="2792" spans="5:40" x14ac:dyDescent="0.3">
      <c r="E2792" s="12">
        <v>40995.506944444445</v>
      </c>
      <c r="F2792" s="16">
        <v>8.74</v>
      </c>
      <c r="G2792" s="16">
        <v>942.65000152587891</v>
      </c>
      <c r="H2792" s="29">
        <v>1.1857365503764425</v>
      </c>
      <c r="I2792" s="26">
        <v>280.39999999999998</v>
      </c>
      <c r="J2792" s="30">
        <v>0.14073226544622425</v>
      </c>
      <c r="K2792" s="31">
        <v>0.15258997792790779</v>
      </c>
      <c r="L2792" s="111">
        <f t="shared" si="1118"/>
        <v>0.70000000000000007</v>
      </c>
      <c r="M2792" s="112">
        <f t="shared" si="1119"/>
        <v>0.14000000000000001</v>
      </c>
      <c r="N2792" s="112" t="b">
        <f t="shared" si="1120"/>
        <v>1</v>
      </c>
      <c r="O2792" s="112" t="b">
        <f t="shared" si="1121"/>
        <v>1</v>
      </c>
      <c r="P2792" s="113">
        <f t="shared" si="1122"/>
        <v>7.0000000000000009</v>
      </c>
      <c r="Q2792" s="113">
        <f t="shared" si="1123"/>
        <v>12</v>
      </c>
      <c r="R2792" s="114" t="str">
        <f t="shared" si="1139"/>
        <v>0.7-0.14</v>
      </c>
      <c r="S2792" s="127">
        <f t="shared" si="1124"/>
        <v>1.0811335537812461E-2</v>
      </c>
      <c r="T2792" s="112" t="b">
        <f t="shared" si="1125"/>
        <v>1</v>
      </c>
      <c r="U2792" s="22">
        <f t="shared" si="1126"/>
        <v>8.6456066426534779</v>
      </c>
      <c r="V2792" s="22">
        <f t="shared" si="1127"/>
        <v>0.69425635253538376</v>
      </c>
      <c r="W2792" s="81">
        <f t="shared" si="1128"/>
        <v>9</v>
      </c>
      <c r="X2792" s="22">
        <f t="shared" si="1129"/>
        <v>0.63663329177633121</v>
      </c>
      <c r="Y2792" s="3">
        <f>IF(U2792&gt;'Power Curve'!$C$37,0,INDEX(Ci,$W2792,1)*POWER(1-X2792,3)+INDEX(Ci,$W2792,2)*3*X2792*POWER(1-X2792,2)+INDEX(Ci,$W2792,3)*3*POWER(X2792,2)*(1-X2792)+INDEX(Ci,$W2792,4)*POWER(X2792,3))</f>
        <v>1079.6627957006544</v>
      </c>
      <c r="Z2792" s="3">
        <f t="shared" si="1130"/>
        <v>1091.3353924526671</v>
      </c>
      <c r="AA2792" s="3">
        <f t="shared" si="1131"/>
        <v>942.65000152587891</v>
      </c>
      <c r="AB2792" s="3">
        <f t="shared" si="1140"/>
        <v>148.68539092678816</v>
      </c>
      <c r="AC2792" s="3">
        <f t="shared" si="1141"/>
        <v>148.68539092678816</v>
      </c>
      <c r="AE2792" s="34">
        <f t="shared" si="1132"/>
        <v>9</v>
      </c>
      <c r="AF2792" s="73" t="b">
        <f>COUNTIF('Power Curve'!$D$2:$D$31,AE2792)&gt;0</f>
        <v>1</v>
      </c>
      <c r="AG2792" s="73" t="b">
        <f t="shared" si="1133"/>
        <v>0</v>
      </c>
      <c r="AH2792" s="73" t="b">
        <f t="shared" si="1142"/>
        <v>1</v>
      </c>
      <c r="AI2792" s="34" t="str">
        <f t="shared" si="1134"/>
        <v>Outer</v>
      </c>
      <c r="AJ2792" s="35" t="str">
        <f t="shared" si="1143"/>
        <v>0.6-0.7</v>
      </c>
      <c r="AK2792" s="36" t="str">
        <f t="shared" si="1135"/>
        <v>12-13</v>
      </c>
      <c r="AL2792" s="36" t="str">
        <f t="shared" si="1136"/>
        <v>Mar</v>
      </c>
      <c r="AM2792" s="35" t="str">
        <f t="shared" si="1137"/>
        <v>275-285</v>
      </c>
      <c r="AN2792" s="36" t="str">
        <f t="shared" si="1138"/>
        <v>HWS-HTI</v>
      </c>
    </row>
    <row r="2793" spans="5:40" x14ac:dyDescent="0.3">
      <c r="E2793" s="12">
        <v>40995.513888888891</v>
      </c>
      <c r="F2793" s="16">
        <v>8.6199999999999992</v>
      </c>
      <c r="G2793" s="16">
        <v>1147.4699554443384</v>
      </c>
      <c r="H2793" s="29">
        <v>1.1860366171829879</v>
      </c>
      <c r="I2793" s="26">
        <v>282.60000000000002</v>
      </c>
      <c r="J2793" s="30">
        <v>0.1751740139211137</v>
      </c>
      <c r="K2793" s="31">
        <v>0.14615994019975476</v>
      </c>
      <c r="L2793" s="111">
        <f t="shared" si="1118"/>
        <v>0.70000000000000007</v>
      </c>
      <c r="M2793" s="112">
        <f t="shared" si="1119"/>
        <v>0.18000000000000002</v>
      </c>
      <c r="N2793" s="112" t="b">
        <f t="shared" si="1120"/>
        <v>1</v>
      </c>
      <c r="O2793" s="112" t="b">
        <f t="shared" si="1121"/>
        <v>1</v>
      </c>
      <c r="P2793" s="113">
        <f t="shared" si="1122"/>
        <v>7.0000000000000009</v>
      </c>
      <c r="Q2793" s="113">
        <f t="shared" si="1123"/>
        <v>8</v>
      </c>
      <c r="R2793" s="114" t="str">
        <f t="shared" si="1139"/>
        <v>0.7-0.18</v>
      </c>
      <c r="S2793" s="127">
        <f t="shared" si="1124"/>
        <v>1.1824268788753331E-2</v>
      </c>
      <c r="T2793" s="112" t="b">
        <f t="shared" si="1125"/>
        <v>1</v>
      </c>
      <c r="U2793" s="22">
        <f t="shared" si="1126"/>
        <v>8.5276218836296795</v>
      </c>
      <c r="V2793" s="22">
        <f t="shared" si="1127"/>
        <v>0.67602142769497964</v>
      </c>
      <c r="W2793" s="81">
        <f t="shared" si="1128"/>
        <v>9</v>
      </c>
      <c r="X2793" s="22">
        <f t="shared" si="1129"/>
        <v>0.51870181863238363</v>
      </c>
      <c r="Y2793" s="3">
        <f>IF(U2793&gt;'Power Curve'!$C$37,0,INDEX(Ci,$W2793,1)*POWER(1-X2793,3)+INDEX(Ci,$W2793,2)*3*X2793*POWER(1-X2793,2)+INDEX(Ci,$W2793,3)*3*POWER(X2793,2)*(1-X2793)+INDEX(Ci,$W2793,4)*POWER(X2793,3))</f>
        <v>1041.7425079980821</v>
      </c>
      <c r="Z2793" s="3">
        <f t="shared" si="1130"/>
        <v>1054.0603514213215</v>
      </c>
      <c r="AA2793" s="3">
        <f t="shared" si="1131"/>
        <v>1147.4699554443384</v>
      </c>
      <c r="AB2793" s="3">
        <f t="shared" si="1140"/>
        <v>-93.409604023016982</v>
      </c>
      <c r="AC2793" s="3">
        <f t="shared" si="1141"/>
        <v>93.409604023016982</v>
      </c>
      <c r="AE2793" s="34">
        <f t="shared" si="1132"/>
        <v>9</v>
      </c>
      <c r="AF2793" s="73" t="b">
        <f>COUNTIF('Power Curve'!$D$2:$D$31,AE2793)&gt;0</f>
        <v>1</v>
      </c>
      <c r="AG2793" s="73" t="b">
        <f t="shared" si="1133"/>
        <v>0</v>
      </c>
      <c r="AH2793" s="73" t="b">
        <f t="shared" si="1142"/>
        <v>1</v>
      </c>
      <c r="AI2793" s="34" t="str">
        <f t="shared" si="1134"/>
        <v>Outer</v>
      </c>
      <c r="AJ2793" s="35" t="str">
        <f t="shared" si="1143"/>
        <v>0.6-0.7</v>
      </c>
      <c r="AK2793" s="36" t="str">
        <f t="shared" si="1135"/>
        <v>12-13</v>
      </c>
      <c r="AL2793" s="36" t="str">
        <f t="shared" si="1136"/>
        <v>Mar</v>
      </c>
      <c r="AM2793" s="35" t="str">
        <f t="shared" si="1137"/>
        <v>275-285</v>
      </c>
      <c r="AN2793" s="36" t="str">
        <f t="shared" si="1138"/>
        <v>HWS-HTI</v>
      </c>
    </row>
    <row r="2794" spans="5:40" x14ac:dyDescent="0.3">
      <c r="E2794" s="12">
        <v>40995.520833333336</v>
      </c>
      <c r="F2794" s="16">
        <v>9.32</v>
      </c>
      <c r="G2794" s="16">
        <v>1295.200012207036</v>
      </c>
      <c r="H2794" s="29">
        <v>1.1851219455229198</v>
      </c>
      <c r="I2794" s="26">
        <v>293.7</v>
      </c>
      <c r="J2794" s="30">
        <v>0.13412017167381973</v>
      </c>
      <c r="K2794" s="31">
        <v>0.11096843797501051</v>
      </c>
      <c r="L2794" s="111">
        <f t="shared" si="1118"/>
        <v>0.8</v>
      </c>
      <c r="M2794" s="112">
        <f t="shared" si="1119"/>
        <v>0.13</v>
      </c>
      <c r="N2794" s="112" t="b">
        <f t="shared" si="1120"/>
        <v>1</v>
      </c>
      <c r="O2794" s="112" t="b">
        <f t="shared" si="1121"/>
        <v>1</v>
      </c>
      <c r="P2794" s="113">
        <f t="shared" si="1122"/>
        <v>8</v>
      </c>
      <c r="Q2794" s="113">
        <f t="shared" si="1123"/>
        <v>13</v>
      </c>
      <c r="R2794" s="114" t="str">
        <f t="shared" si="1139"/>
        <v>0.8-0.13</v>
      </c>
      <c r="S2794" s="127">
        <f t="shared" si="1124"/>
        <v>5.5344116648088706E-3</v>
      </c>
      <c r="T2794" s="112" t="b">
        <f t="shared" si="1125"/>
        <v>1</v>
      </c>
      <c r="U2794" s="22">
        <f t="shared" si="1126"/>
        <v>9.2177493847535157</v>
      </c>
      <c r="V2794" s="22">
        <f t="shared" si="1127"/>
        <v>0.78268285767468304</v>
      </c>
      <c r="W2794" s="81">
        <f t="shared" si="1128"/>
        <v>10</v>
      </c>
      <c r="X2794" s="22">
        <f t="shared" si="1129"/>
        <v>0.22174087912610388</v>
      </c>
      <c r="Y2794" s="3">
        <f>IF(U2794&gt;'Power Curve'!$C$37,0,INDEX(Ci,$W2794,1)*POWER(1-X2794,3)+INDEX(Ci,$W2794,2)*3*X2794*POWER(1-X2794,2)+INDEX(Ci,$W2794,3)*3*POWER(X2794,2)*(1-X2794)+INDEX(Ci,$W2794,4)*POWER(X2794,3))</f>
        <v>1269.7561913554255</v>
      </c>
      <c r="Z2794" s="3">
        <f t="shared" si="1130"/>
        <v>1276.7835448323262</v>
      </c>
      <c r="AA2794" s="3">
        <f t="shared" si="1131"/>
        <v>1295.200012207036</v>
      </c>
      <c r="AB2794" s="3">
        <f t="shared" si="1140"/>
        <v>-18.416467374709782</v>
      </c>
      <c r="AC2794" s="3">
        <f t="shared" si="1141"/>
        <v>18.416467374709782</v>
      </c>
      <c r="AE2794" s="34">
        <f t="shared" si="1132"/>
        <v>9</v>
      </c>
      <c r="AF2794" s="73" t="b">
        <f>COUNTIF('Power Curve'!$D$2:$D$31,AE2794)&gt;0</f>
        <v>1</v>
      </c>
      <c r="AG2794" s="73" t="b">
        <f t="shared" si="1133"/>
        <v>0</v>
      </c>
      <c r="AH2794" s="73" t="b">
        <f t="shared" si="1142"/>
        <v>1</v>
      </c>
      <c r="AI2794" s="34" t="str">
        <f t="shared" si="1134"/>
        <v>Inner</v>
      </c>
      <c r="AJ2794" s="35" t="str">
        <f t="shared" si="1143"/>
        <v>0.7-0.8</v>
      </c>
      <c r="AK2794" s="36" t="str">
        <f t="shared" si="1135"/>
        <v>12-13</v>
      </c>
      <c r="AL2794" s="36" t="str">
        <f t="shared" si="1136"/>
        <v>Mar</v>
      </c>
      <c r="AM2794" s="35" t="str">
        <f t="shared" si="1137"/>
        <v>285-295</v>
      </c>
      <c r="AN2794" s="36" t="str">
        <f t="shared" si="1138"/>
        <v>Inner-TI</v>
      </c>
    </row>
    <row r="2795" spans="5:40" x14ac:dyDescent="0.3">
      <c r="E2795" s="12">
        <v>40995.527777777781</v>
      </c>
      <c r="F2795" s="16">
        <v>9.76</v>
      </c>
      <c r="G2795" s="16">
        <v>1272.5800399780269</v>
      </c>
      <c r="H2795" s="29">
        <v>1.1848650634324924</v>
      </c>
      <c r="I2795" s="26">
        <v>291.60000000000002</v>
      </c>
      <c r="J2795" s="30">
        <v>0.14139344262295081</v>
      </c>
      <c r="K2795" s="31">
        <v>0.20399483094979068</v>
      </c>
      <c r="L2795" s="111">
        <f t="shared" si="1118"/>
        <v>0.8</v>
      </c>
      <c r="M2795" s="112">
        <f t="shared" si="1119"/>
        <v>0.14000000000000001</v>
      </c>
      <c r="N2795" s="112" t="b">
        <f t="shared" si="1120"/>
        <v>1</v>
      </c>
      <c r="O2795" s="112" t="b">
        <f t="shared" si="1121"/>
        <v>1</v>
      </c>
      <c r="P2795" s="113">
        <f t="shared" si="1122"/>
        <v>8</v>
      </c>
      <c r="Q2795" s="113">
        <f t="shared" si="1123"/>
        <v>12</v>
      </c>
      <c r="R2795" s="114" t="str">
        <f t="shared" si="1139"/>
        <v>0.8-0.14</v>
      </c>
      <c r="S2795" s="127">
        <f t="shared" si="1124"/>
        <v>-7.2881878221121429E-3</v>
      </c>
      <c r="T2795" s="112" t="b">
        <f t="shared" si="1125"/>
        <v>1</v>
      </c>
      <c r="U2795" s="22">
        <f t="shared" si="1126"/>
        <v>9.6522246097117002</v>
      </c>
      <c r="V2795" s="22">
        <f t="shared" si="1127"/>
        <v>0.84983240425749296</v>
      </c>
      <c r="W2795" s="81">
        <f t="shared" si="1128"/>
        <v>10</v>
      </c>
      <c r="X2795" s="22">
        <f t="shared" si="1129"/>
        <v>0.68355988809034474</v>
      </c>
      <c r="Y2795" s="3">
        <f>IF(U2795&gt;'Power Curve'!$C$37,0,INDEX(Ci,$W2795,1)*POWER(1-X2795,3)+INDEX(Ci,$W2795,2)*3*X2795*POWER(1-X2795,2)+INDEX(Ci,$W2795,3)*3*POWER(X2795,2)*(1-X2795)+INDEX(Ci,$W2795,4)*POWER(X2795,3))</f>
        <v>1423.9395606657872</v>
      </c>
      <c r="Z2795" s="3">
        <f t="shared" si="1130"/>
        <v>1413.5616217003192</v>
      </c>
      <c r="AA2795" s="3">
        <f t="shared" si="1131"/>
        <v>1272.5800399780269</v>
      </c>
      <c r="AB2795" s="3">
        <f t="shared" si="1140"/>
        <v>140.98158172229228</v>
      </c>
      <c r="AC2795" s="3">
        <f t="shared" si="1141"/>
        <v>140.98158172229228</v>
      </c>
      <c r="AE2795" s="34">
        <f t="shared" si="1132"/>
        <v>10</v>
      </c>
      <c r="AF2795" s="73" t="b">
        <f>COUNTIF('Power Curve'!$D$2:$D$31,AE2795)&gt;0</f>
        <v>1</v>
      </c>
      <c r="AG2795" s="73" t="b">
        <f t="shared" si="1133"/>
        <v>0</v>
      </c>
      <c r="AH2795" s="73" t="b">
        <f t="shared" si="1142"/>
        <v>1</v>
      </c>
      <c r="AI2795" s="34" t="str">
        <f t="shared" si="1134"/>
        <v>Outer</v>
      </c>
      <c r="AJ2795" s="35" t="str">
        <f t="shared" si="1143"/>
        <v>0.8-0.9</v>
      </c>
      <c r="AK2795" s="36" t="str">
        <f t="shared" si="1135"/>
        <v>12-13</v>
      </c>
      <c r="AL2795" s="36" t="str">
        <f t="shared" si="1136"/>
        <v>Mar</v>
      </c>
      <c r="AM2795" s="35" t="str">
        <f t="shared" si="1137"/>
        <v>285-295</v>
      </c>
      <c r="AN2795" s="36" t="str">
        <f t="shared" si="1138"/>
        <v>HWS-HTI</v>
      </c>
    </row>
    <row r="2796" spans="5:40" x14ac:dyDescent="0.3">
      <c r="E2796" s="12">
        <v>40995.534722222219</v>
      </c>
      <c r="F2796" s="16">
        <v>11.12</v>
      </c>
      <c r="G2796" s="16">
        <v>1594.0699615478541</v>
      </c>
      <c r="H2796" s="29">
        <v>1.1841654311905454</v>
      </c>
      <c r="I2796" s="26">
        <v>289.3</v>
      </c>
      <c r="J2796" s="30">
        <v>0.13938848920863312</v>
      </c>
      <c r="K2796" s="31">
        <v>0.15416879496883851</v>
      </c>
      <c r="L2796" s="111">
        <f t="shared" si="1118"/>
        <v>1.1000000000000001</v>
      </c>
      <c r="M2796" s="112">
        <f t="shared" si="1119"/>
        <v>0.14000000000000001</v>
      </c>
      <c r="N2796" s="112" t="b">
        <f t="shared" si="1120"/>
        <v>1</v>
      </c>
      <c r="O2796" s="112" t="b">
        <f t="shared" si="1121"/>
        <v>1</v>
      </c>
      <c r="P2796" s="113">
        <f t="shared" si="1122"/>
        <v>11</v>
      </c>
      <c r="Q2796" s="113">
        <f t="shared" si="1123"/>
        <v>12</v>
      </c>
      <c r="R2796" s="114" t="str">
        <f t="shared" si="1139"/>
        <v>1.1-0.14</v>
      </c>
      <c r="S2796" s="127">
        <f t="shared" si="1124"/>
        <v>-8.0926408820270745E-3</v>
      </c>
      <c r="T2796" s="112" t="b">
        <f t="shared" si="1125"/>
        <v>1</v>
      </c>
      <c r="U2796" s="22">
        <f t="shared" si="1126"/>
        <v>10.995041779031817</v>
      </c>
      <c r="V2796" s="22">
        <f t="shared" si="1127"/>
        <v>1.0573691264541072</v>
      </c>
      <c r="W2796" s="81">
        <f t="shared" si="1128"/>
        <v>12</v>
      </c>
      <c r="X2796" s="22">
        <f t="shared" si="1129"/>
        <v>1.4180805116292846E-2</v>
      </c>
      <c r="Y2796" s="3">
        <f>IF(U2796&gt;'Power Curve'!$C$37,0,INDEX(Ci,$W2796,1)*POWER(1-X2796,3)+INDEX(Ci,$W2796,2)*3*X2796*POWER(1-X2796,2)+INDEX(Ci,$W2796,3)*3*POWER(X2796,2)*(1-X2796)+INDEX(Ci,$W2796,4)*POWER(X2796,3))</f>
        <v>1778.7024558311489</v>
      </c>
      <c r="Z2796" s="3">
        <f t="shared" si="1130"/>
        <v>1764.3080556201278</v>
      </c>
      <c r="AA2796" s="3">
        <f t="shared" si="1131"/>
        <v>1594.0699615478541</v>
      </c>
      <c r="AB2796" s="3">
        <f t="shared" si="1140"/>
        <v>170.23809407227373</v>
      </c>
      <c r="AC2796" s="3">
        <f t="shared" si="1141"/>
        <v>170.23809407227373</v>
      </c>
      <c r="AE2796" s="34">
        <f t="shared" si="1132"/>
        <v>11</v>
      </c>
      <c r="AF2796" s="73" t="b">
        <f>COUNTIF('Power Curve'!$D$2:$D$31,AE2796)&gt;0</f>
        <v>1</v>
      </c>
      <c r="AG2796" s="73" t="b">
        <f t="shared" si="1133"/>
        <v>0</v>
      </c>
      <c r="AH2796" s="73" t="b">
        <f t="shared" si="1142"/>
        <v>1</v>
      </c>
      <c r="AI2796" s="34" t="str">
        <f t="shared" si="1134"/>
        <v>Inner</v>
      </c>
      <c r="AJ2796" s="35" t="str">
        <f t="shared" si="1143"/>
        <v>1.0-1.1</v>
      </c>
      <c r="AK2796" s="36" t="str">
        <f t="shared" si="1135"/>
        <v>12-13</v>
      </c>
      <c r="AL2796" s="36" t="str">
        <f t="shared" si="1136"/>
        <v>Mar</v>
      </c>
      <c r="AM2796" s="35" t="str">
        <f t="shared" si="1137"/>
        <v>285-295</v>
      </c>
      <c r="AN2796" s="36" t="str">
        <f t="shared" si="1138"/>
        <v>Inner-TI</v>
      </c>
    </row>
    <row r="2797" spans="5:40" x14ac:dyDescent="0.3">
      <c r="E2797" s="12">
        <v>40995.541666666664</v>
      </c>
      <c r="F2797" s="16">
        <v>11.65</v>
      </c>
      <c r="G2797" s="16">
        <v>1920.580017089844</v>
      </c>
      <c r="H2797" s="29">
        <v>1.1845504418012041</v>
      </c>
      <c r="I2797" s="26">
        <v>290.89999999999998</v>
      </c>
      <c r="J2797" s="30">
        <v>0.11244635193133047</v>
      </c>
      <c r="K2797" s="31">
        <v>0.1157901049662278</v>
      </c>
      <c r="L2797" s="111">
        <f t="shared" si="1118"/>
        <v>1.1000000000000001</v>
      </c>
      <c r="M2797" s="112">
        <f t="shared" si="1119"/>
        <v>0.11</v>
      </c>
      <c r="N2797" s="112" t="b">
        <f t="shared" si="1120"/>
        <v>1</v>
      </c>
      <c r="O2797" s="112" t="b">
        <f t="shared" si="1121"/>
        <v>1</v>
      </c>
      <c r="P2797" s="113">
        <f t="shared" si="1122"/>
        <v>11</v>
      </c>
      <c r="Q2797" s="113">
        <f t="shared" si="1123"/>
        <v>15</v>
      </c>
      <c r="R2797" s="114" t="str">
        <f t="shared" si="1139"/>
        <v>1.1-0.11</v>
      </c>
      <c r="S2797" s="127">
        <f t="shared" si="1124"/>
        <v>5.1890265707928524E-3</v>
      </c>
      <c r="T2797" s="112" t="b">
        <f t="shared" si="1125"/>
        <v>1</v>
      </c>
      <c r="U2797" s="22">
        <f t="shared" si="1126"/>
        <v>11.520334310774665</v>
      </c>
      <c r="V2797" s="22">
        <f t="shared" si="1127"/>
        <v>1.1385547805573148</v>
      </c>
      <c r="W2797" s="81">
        <f t="shared" si="1128"/>
        <v>12</v>
      </c>
      <c r="X2797" s="22">
        <f t="shared" si="1129"/>
        <v>0.52014487162962808</v>
      </c>
      <c r="Y2797" s="3">
        <f>IF(U2797&gt;'Power Curve'!$C$37,0,INDEX(Ci,$W2797,1)*POWER(1-X2797,3)+INDEX(Ci,$W2797,2)*3*X2797*POWER(1-X2797,2)+INDEX(Ci,$W2797,3)*3*POWER(X2797,2)*(1-X2797)+INDEX(Ci,$W2797,4)*POWER(X2797,3))</f>
        <v>1864.963384115083</v>
      </c>
      <c r="Z2797" s="3">
        <f t="shared" si="1130"/>
        <v>1874.6407286688118</v>
      </c>
      <c r="AA2797" s="3">
        <f t="shared" si="1131"/>
        <v>1920.580017089844</v>
      </c>
      <c r="AB2797" s="3">
        <f t="shared" si="1140"/>
        <v>-45.939288421032188</v>
      </c>
      <c r="AC2797" s="3">
        <f t="shared" si="1141"/>
        <v>45.939288421032188</v>
      </c>
      <c r="AE2797" s="34">
        <f t="shared" si="1132"/>
        <v>12</v>
      </c>
      <c r="AF2797" s="73" t="b">
        <f>COUNTIF('Power Curve'!$D$2:$D$31,AE2797)&gt;0</f>
        <v>1</v>
      </c>
      <c r="AG2797" s="73" t="b">
        <f t="shared" si="1133"/>
        <v>0</v>
      </c>
      <c r="AH2797" s="73" t="b">
        <f t="shared" si="1142"/>
        <v>1</v>
      </c>
      <c r="AI2797" s="34" t="str">
        <f t="shared" si="1134"/>
        <v>Inner</v>
      </c>
      <c r="AJ2797" s="35" t="str">
        <f t="shared" si="1143"/>
        <v>1.1-1.2</v>
      </c>
      <c r="AK2797" s="36" t="str">
        <f t="shared" si="1135"/>
        <v>13-14</v>
      </c>
      <c r="AL2797" s="36" t="str">
        <f t="shared" si="1136"/>
        <v>Mar</v>
      </c>
      <c r="AM2797" s="35" t="str">
        <f t="shared" si="1137"/>
        <v>285-295</v>
      </c>
      <c r="AN2797" s="36" t="str">
        <f t="shared" si="1138"/>
        <v>Inner-TI</v>
      </c>
    </row>
    <row r="2798" spans="5:40" x14ac:dyDescent="0.3">
      <c r="E2798" s="12">
        <v>40995.548611111109</v>
      </c>
      <c r="F2798" s="16">
        <v>11.79</v>
      </c>
      <c r="G2798" s="16">
        <v>1869.730041503906</v>
      </c>
      <c r="H2798" s="29">
        <v>1.1853360981820282</v>
      </c>
      <c r="I2798" s="26">
        <v>293.39999999999998</v>
      </c>
      <c r="J2798" s="30">
        <v>0.17217981340118743</v>
      </c>
      <c r="K2798" s="31">
        <v>0.11058993306587024</v>
      </c>
      <c r="L2798" s="111">
        <f t="shared" si="1118"/>
        <v>1.2000000000000002</v>
      </c>
      <c r="M2798" s="112">
        <f t="shared" si="1119"/>
        <v>0.17</v>
      </c>
      <c r="N2798" s="112" t="b">
        <f t="shared" si="1120"/>
        <v>1</v>
      </c>
      <c r="O2798" s="112" t="b">
        <f t="shared" si="1121"/>
        <v>1</v>
      </c>
      <c r="P2798" s="113">
        <f t="shared" si="1122"/>
        <v>12</v>
      </c>
      <c r="Q2798" s="113">
        <f t="shared" si="1123"/>
        <v>9</v>
      </c>
      <c r="R2798" s="114" t="str">
        <f t="shared" si="1139"/>
        <v>1.2-0.17</v>
      </c>
      <c r="S2798" s="127">
        <f t="shared" si="1124"/>
        <v>-1.2088257084346176E-2</v>
      </c>
      <c r="T2798" s="112" t="b">
        <f t="shared" si="1125"/>
        <v>1</v>
      </c>
      <c r="U2798" s="22">
        <f t="shared" si="1126"/>
        <v>11.661353098742428</v>
      </c>
      <c r="V2798" s="22">
        <f t="shared" si="1127"/>
        <v>1.1603496888230371</v>
      </c>
      <c r="W2798" s="81">
        <f t="shared" si="1128"/>
        <v>12</v>
      </c>
      <c r="X2798" s="22">
        <f t="shared" si="1129"/>
        <v>0.65597478563624889</v>
      </c>
      <c r="Y2798" s="3">
        <f>IF(U2798&gt;'Power Curve'!$C$37,0,INDEX(Ci,$W2798,1)*POWER(1-X2798,3)+INDEX(Ci,$W2798,2)*3*X2798*POWER(1-X2798,2)+INDEX(Ci,$W2798,3)*3*POWER(X2798,2)*(1-X2798)+INDEX(Ci,$W2798,4)*POWER(X2798,3))</f>
        <v>1883.8361813159654</v>
      </c>
      <c r="Z2798" s="3">
        <f t="shared" si="1130"/>
        <v>1861.0638852514251</v>
      </c>
      <c r="AA2798" s="3">
        <f t="shared" si="1131"/>
        <v>1869.730041503906</v>
      </c>
      <c r="AB2798" s="3">
        <f t="shared" si="1140"/>
        <v>-8.6661562524809597</v>
      </c>
      <c r="AC2798" s="3">
        <f t="shared" si="1141"/>
        <v>8.6661562524809597</v>
      </c>
      <c r="AE2798" s="34">
        <f t="shared" si="1132"/>
        <v>12</v>
      </c>
      <c r="AF2798" s="73" t="b">
        <f>COUNTIF('Power Curve'!$D$2:$D$31,AE2798)&gt;0</f>
        <v>1</v>
      </c>
      <c r="AG2798" s="73" t="b">
        <f t="shared" si="1133"/>
        <v>0</v>
      </c>
      <c r="AH2798" s="73" t="b">
        <f t="shared" si="1142"/>
        <v>1</v>
      </c>
      <c r="AI2798" s="34" t="str">
        <f t="shared" si="1134"/>
        <v>Outer</v>
      </c>
      <c r="AJ2798" s="35" t="str">
        <f t="shared" si="1143"/>
        <v>1.1-1.2</v>
      </c>
      <c r="AK2798" s="36" t="str">
        <f t="shared" si="1135"/>
        <v>13-14</v>
      </c>
      <c r="AL2798" s="36" t="str">
        <f t="shared" si="1136"/>
        <v>Mar</v>
      </c>
      <c r="AM2798" s="35" t="str">
        <f t="shared" si="1137"/>
        <v>285-295</v>
      </c>
      <c r="AN2798" s="36" t="str">
        <f t="shared" si="1138"/>
        <v>HWS-HTI</v>
      </c>
    </row>
    <row r="2799" spans="5:40" x14ac:dyDescent="0.3">
      <c r="E2799" s="12">
        <v>40995.555555555555</v>
      </c>
      <c r="F2799" s="16">
        <v>14.42</v>
      </c>
      <c r="G2799" s="16">
        <v>1984.239974975588</v>
      </c>
      <c r="H2799" s="29">
        <v>1.1855503282503019</v>
      </c>
      <c r="I2799" s="26">
        <v>291.8</v>
      </c>
      <c r="J2799" s="30">
        <v>0.10887656033287102</v>
      </c>
      <c r="K2799" s="31">
        <v>0.15997542582569513</v>
      </c>
      <c r="L2799" s="111">
        <f t="shared" si="1118"/>
        <v>1.6</v>
      </c>
      <c r="M2799" s="112">
        <f t="shared" si="1119"/>
        <v>0.11</v>
      </c>
      <c r="N2799" s="112" t="b">
        <f t="shared" si="1120"/>
        <v>1</v>
      </c>
      <c r="O2799" s="112" t="b">
        <f t="shared" si="1121"/>
        <v>1</v>
      </c>
      <c r="P2799" s="113">
        <f t="shared" si="1122"/>
        <v>16</v>
      </c>
      <c r="Q2799" s="113">
        <f t="shared" si="1123"/>
        <v>15</v>
      </c>
      <c r="R2799" s="114" t="str">
        <f t="shared" si="1139"/>
        <v>1.6-0.11</v>
      </c>
      <c r="S2799" s="127">
        <f t="shared" si="1124"/>
        <v>1.6107408058097011E-3</v>
      </c>
      <c r="T2799" s="112" t="b">
        <f t="shared" si="1125"/>
        <v>1</v>
      </c>
      <c r="U2799" s="22">
        <f t="shared" si="1126"/>
        <v>14.263514978508978</v>
      </c>
      <c r="V2799" s="22">
        <f t="shared" si="1127"/>
        <v>1.5625221956172122</v>
      </c>
      <c r="W2799" s="81">
        <f t="shared" si="1128"/>
        <v>15</v>
      </c>
      <c r="X2799" s="22">
        <f t="shared" si="1129"/>
        <v>0.29602970932358968</v>
      </c>
      <c r="Y2799" s="3">
        <f>IF(U2799&gt;'Power Curve'!$C$37,0,INDEX(Ci,$W2799,1)*POWER(1-X2799,3)+INDEX(Ci,$W2799,2)*3*X2799*POWER(1-X2799,2)+INDEX(Ci,$W2799,3)*3*POWER(X2799,2)*(1-X2799)+INDEX(Ci,$W2799,4)*POWER(X2799,3))</f>
        <v>1976.5537384500358</v>
      </c>
      <c r="Z2799" s="3">
        <f t="shared" si="1130"/>
        <v>1979.737454211433</v>
      </c>
      <c r="AA2799" s="3">
        <f t="shared" si="1131"/>
        <v>1984.239974975588</v>
      </c>
      <c r="AB2799" s="3">
        <f t="shared" si="1140"/>
        <v>-4.5025207641549514</v>
      </c>
      <c r="AC2799" s="3">
        <f t="shared" si="1141"/>
        <v>4.5025207641549514</v>
      </c>
      <c r="AE2799" s="34">
        <f t="shared" si="1132"/>
        <v>14</v>
      </c>
      <c r="AF2799" s="73" t="b">
        <f>COUNTIF('Power Curve'!$D$2:$D$31,AE2799)&gt;0</f>
        <v>1</v>
      </c>
      <c r="AG2799" s="73" t="b">
        <f t="shared" si="1133"/>
        <v>0</v>
      </c>
      <c r="AH2799" s="73" t="b">
        <f t="shared" si="1142"/>
        <v>1</v>
      </c>
      <c r="AI2799" s="34" t="str">
        <f t="shared" si="1134"/>
        <v>Inner</v>
      </c>
      <c r="AJ2799" s="35" t="str">
        <f t="shared" si="1143"/>
        <v>1.5-1.6</v>
      </c>
      <c r="AK2799" s="36" t="str">
        <f t="shared" si="1135"/>
        <v>13-14</v>
      </c>
      <c r="AL2799" s="36" t="str">
        <f t="shared" si="1136"/>
        <v>Mar</v>
      </c>
      <c r="AM2799" s="35" t="str">
        <f t="shared" si="1137"/>
        <v>285-295</v>
      </c>
      <c r="AN2799" s="36" t="str">
        <f t="shared" si="1138"/>
        <v>Inner-TI</v>
      </c>
    </row>
    <row r="2800" spans="5:40" x14ac:dyDescent="0.3">
      <c r="E2800" s="12">
        <v>40995.5625</v>
      </c>
      <c r="F2800" s="16">
        <v>14.77</v>
      </c>
      <c r="G2800" s="16">
        <v>1985.4800109863311</v>
      </c>
      <c r="H2800" s="29">
        <v>1.1857498562939419</v>
      </c>
      <c r="I2800" s="26">
        <v>290.7</v>
      </c>
      <c r="J2800" s="30">
        <v>9.0724441435341918E-2</v>
      </c>
      <c r="K2800" s="31">
        <v>0.20506066144825255</v>
      </c>
      <c r="L2800" s="111">
        <f t="shared" si="1118"/>
        <v>1.6</v>
      </c>
      <c r="M2800" s="112">
        <f t="shared" si="1119"/>
        <v>0.09</v>
      </c>
      <c r="N2800" s="112" t="b">
        <f t="shared" si="1120"/>
        <v>1</v>
      </c>
      <c r="O2800" s="112" t="b">
        <f t="shared" si="1121"/>
        <v>1</v>
      </c>
      <c r="P2800" s="113">
        <f t="shared" si="1122"/>
        <v>16</v>
      </c>
      <c r="Q2800" s="113">
        <f t="shared" si="1123"/>
        <v>17</v>
      </c>
      <c r="R2800" s="114" t="str">
        <f t="shared" si="1139"/>
        <v>1.6-0.09</v>
      </c>
      <c r="S2800" s="127">
        <f t="shared" si="1124"/>
        <v>6.1784572449577919E-3</v>
      </c>
      <c r="T2800" s="112" t="b">
        <f t="shared" si="1125"/>
        <v>1</v>
      </c>
      <c r="U2800" s="22">
        <f t="shared" si="1126"/>
        <v>14.610536357197907</v>
      </c>
      <c r="V2800" s="22">
        <f t="shared" si="1127"/>
        <v>1.6161554683446637</v>
      </c>
      <c r="W2800" s="81">
        <f t="shared" si="1128"/>
        <v>15</v>
      </c>
      <c r="X2800" s="22">
        <f t="shared" si="1129"/>
        <v>0.62755302006276559</v>
      </c>
      <c r="Y2800" s="3">
        <f>IF(U2800&gt;'Power Curve'!$C$37,0,INDEX(Ci,$W2800,1)*POWER(1-X2800,3)+INDEX(Ci,$W2800,2)*3*X2800*POWER(1-X2800,2)+INDEX(Ci,$W2800,3)*3*POWER(X2800,2)*(1-X2800)+INDEX(Ci,$W2800,4)*POWER(X2800,3))</f>
        <v>1977.8010942749661</v>
      </c>
      <c r="Z2800" s="3">
        <f t="shared" si="1130"/>
        <v>1990.0208537749745</v>
      </c>
      <c r="AA2800" s="3">
        <f t="shared" si="1131"/>
        <v>1985.4800109863311</v>
      </c>
      <c r="AB2800" s="3">
        <f t="shared" si="1140"/>
        <v>4.540842788643431</v>
      </c>
      <c r="AC2800" s="3">
        <f t="shared" si="1141"/>
        <v>4.540842788643431</v>
      </c>
      <c r="AE2800" s="34">
        <f t="shared" si="1132"/>
        <v>15</v>
      </c>
      <c r="AF2800" s="73" t="b">
        <f>COUNTIF('Power Curve'!$D$2:$D$31,AE2800)&gt;0</f>
        <v>1</v>
      </c>
      <c r="AG2800" s="73" t="b">
        <f t="shared" si="1133"/>
        <v>0</v>
      </c>
      <c r="AH2800" s="73" t="b">
        <f t="shared" si="1142"/>
        <v>1</v>
      </c>
      <c r="AI2800" s="34" t="str">
        <f t="shared" si="1134"/>
        <v>Outer</v>
      </c>
      <c r="AJ2800" s="35" t="str">
        <f t="shared" si="1143"/>
        <v>1.6-1.7</v>
      </c>
      <c r="AK2800" s="36" t="str">
        <f t="shared" si="1135"/>
        <v>13-14</v>
      </c>
      <c r="AL2800" s="36" t="str">
        <f t="shared" si="1136"/>
        <v>Mar</v>
      </c>
      <c r="AM2800" s="35" t="str">
        <f t="shared" si="1137"/>
        <v>285-295</v>
      </c>
      <c r="AN2800" s="36" t="str">
        <f t="shared" si="1138"/>
        <v>HWS-LTI</v>
      </c>
    </row>
    <row r="2801" spans="5:40" x14ac:dyDescent="0.3">
      <c r="E2801" s="12">
        <v>40995.569444444445</v>
      </c>
      <c r="F2801" s="16">
        <v>13.34</v>
      </c>
      <c r="G2801" s="16">
        <v>1975.0999450683571</v>
      </c>
      <c r="H2801" s="29">
        <v>1.1860071905661973</v>
      </c>
      <c r="I2801" s="26">
        <v>285.89999999999998</v>
      </c>
      <c r="J2801" s="30">
        <v>0.12743628185907047</v>
      </c>
      <c r="K2801" s="31">
        <v>0.12466955085010077</v>
      </c>
      <c r="L2801" s="111">
        <f t="shared" si="1118"/>
        <v>1.4000000000000001</v>
      </c>
      <c r="M2801" s="112">
        <f t="shared" si="1119"/>
        <v>0.13</v>
      </c>
      <c r="N2801" s="112" t="b">
        <f t="shared" si="1120"/>
        <v>1</v>
      </c>
      <c r="O2801" s="112" t="b">
        <f t="shared" si="1121"/>
        <v>1</v>
      </c>
      <c r="P2801" s="113">
        <f t="shared" si="1122"/>
        <v>14</v>
      </c>
      <c r="Q2801" s="113">
        <f t="shared" si="1123"/>
        <v>13</v>
      </c>
      <c r="R2801" s="114" t="str">
        <f t="shared" si="1139"/>
        <v>1.4-0.13</v>
      </c>
      <c r="S2801" s="127">
        <f t="shared" si="1124"/>
        <v>-2.6749175816282314E-3</v>
      </c>
      <c r="T2801" s="112" t="b">
        <f t="shared" si="1125"/>
        <v>1</v>
      </c>
      <c r="U2801" s="22">
        <f t="shared" si="1126"/>
        <v>13.196929826418407</v>
      </c>
      <c r="V2801" s="22">
        <f t="shared" si="1127"/>
        <v>1.3976780221393521</v>
      </c>
      <c r="W2801" s="81">
        <f t="shared" si="1128"/>
        <v>14</v>
      </c>
      <c r="X2801" s="22">
        <f t="shared" si="1129"/>
        <v>0.21483378674879061</v>
      </c>
      <c r="Y2801" s="3">
        <f>IF(U2801&gt;'Power Curve'!$C$37,0,INDEX(Ci,$W2801,1)*POWER(1-X2801,3)+INDEX(Ci,$W2801,2)*3*X2801*POWER(1-X2801,2)+INDEX(Ci,$W2801,3)*3*POWER(X2801,2)*(1-X2801)+INDEX(Ci,$W2801,4)*POWER(X2801,3))</f>
        <v>1959.0814367407258</v>
      </c>
      <c r="Z2801" s="3">
        <f t="shared" si="1130"/>
        <v>1953.8410553617466</v>
      </c>
      <c r="AA2801" s="3">
        <f t="shared" si="1131"/>
        <v>1975.0999450683571</v>
      </c>
      <c r="AB2801" s="3">
        <f t="shared" si="1140"/>
        <v>-21.258889706610489</v>
      </c>
      <c r="AC2801" s="3">
        <f t="shared" si="1141"/>
        <v>21.258889706610489</v>
      </c>
      <c r="AE2801" s="34">
        <f t="shared" si="1132"/>
        <v>13</v>
      </c>
      <c r="AF2801" s="73" t="b">
        <f>COUNTIF('Power Curve'!$D$2:$D$31,AE2801)&gt;0</f>
        <v>1</v>
      </c>
      <c r="AG2801" s="73" t="b">
        <f t="shared" si="1133"/>
        <v>0</v>
      </c>
      <c r="AH2801" s="73" t="b">
        <f t="shared" si="1142"/>
        <v>1</v>
      </c>
      <c r="AI2801" s="34" t="str">
        <f t="shared" si="1134"/>
        <v>Inner</v>
      </c>
      <c r="AJ2801" s="35" t="str">
        <f t="shared" si="1143"/>
        <v>1.3-1.4</v>
      </c>
      <c r="AK2801" s="36" t="str">
        <f t="shared" si="1135"/>
        <v>13-14</v>
      </c>
      <c r="AL2801" s="36" t="str">
        <f t="shared" si="1136"/>
        <v>Mar</v>
      </c>
      <c r="AM2801" s="35" t="str">
        <f t="shared" si="1137"/>
        <v>285-295</v>
      </c>
      <c r="AN2801" s="36" t="str">
        <f t="shared" si="1138"/>
        <v>Inner-TI</v>
      </c>
    </row>
    <row r="2802" spans="5:40" x14ac:dyDescent="0.3">
      <c r="E2802" s="12">
        <v>40995.576388888891</v>
      </c>
      <c r="F2802" s="16">
        <v>12.03</v>
      </c>
      <c r="G2802" s="16">
        <v>1943.779968261719</v>
      </c>
      <c r="H2802" s="29">
        <v>1.1858785099810352</v>
      </c>
      <c r="I2802" s="26">
        <v>287.5</v>
      </c>
      <c r="J2802" s="30">
        <v>0.13050706566916045</v>
      </c>
      <c r="K2802" s="31">
        <v>0.16358438375384907</v>
      </c>
      <c r="L2802" s="111">
        <f t="shared" si="1118"/>
        <v>1.2000000000000002</v>
      </c>
      <c r="M2802" s="112">
        <f t="shared" si="1119"/>
        <v>0.13</v>
      </c>
      <c r="N2802" s="112" t="b">
        <f t="shared" si="1120"/>
        <v>1</v>
      </c>
      <c r="O2802" s="112" t="b">
        <f t="shared" si="1121"/>
        <v>1</v>
      </c>
      <c r="P2802" s="113">
        <f t="shared" si="1122"/>
        <v>12</v>
      </c>
      <c r="Q2802" s="113">
        <f t="shared" si="1123"/>
        <v>13</v>
      </c>
      <c r="R2802" s="114" t="str">
        <f t="shared" si="1139"/>
        <v>1.2-0.13</v>
      </c>
      <c r="S2802" s="127">
        <f t="shared" si="1124"/>
        <v>2.7735419214426767E-4</v>
      </c>
      <c r="T2802" s="112" t="b">
        <f t="shared" si="1125"/>
        <v>1</v>
      </c>
      <c r="U2802" s="22">
        <f t="shared" si="1126"/>
        <v>11.900549015835949</v>
      </c>
      <c r="V2802" s="22">
        <f t="shared" si="1127"/>
        <v>1.1973181888769475</v>
      </c>
      <c r="W2802" s="81">
        <f t="shared" si="1128"/>
        <v>12</v>
      </c>
      <c r="X2802" s="22">
        <f t="shared" si="1129"/>
        <v>0.88636934027513226</v>
      </c>
      <c r="Y2802" s="3">
        <f>IF(U2802&gt;'Power Curve'!$C$37,0,INDEX(Ci,$W2802,1)*POWER(1-X2802,3)+INDEX(Ci,$W2802,2)*3*X2802*POWER(1-X2802,2)+INDEX(Ci,$W2802,3)*3*POWER(X2802,2)*(1-X2802)+INDEX(Ci,$W2802,4)*POWER(X2802,3))</f>
        <v>1908.8153640785752</v>
      </c>
      <c r="Z2802" s="3">
        <f t="shared" si="1130"/>
        <v>1909.3447820218319</v>
      </c>
      <c r="AA2802" s="3">
        <f t="shared" si="1131"/>
        <v>1943.779968261719</v>
      </c>
      <c r="AB2802" s="3">
        <f t="shared" si="1140"/>
        <v>-34.435186239887116</v>
      </c>
      <c r="AC2802" s="3">
        <f t="shared" si="1141"/>
        <v>34.435186239887116</v>
      </c>
      <c r="AE2802" s="34">
        <f t="shared" si="1132"/>
        <v>12</v>
      </c>
      <c r="AF2802" s="73" t="b">
        <f>COUNTIF('Power Curve'!$D$2:$D$31,AE2802)&gt;0</f>
        <v>1</v>
      </c>
      <c r="AG2802" s="73" t="b">
        <f t="shared" si="1133"/>
        <v>0</v>
      </c>
      <c r="AH2802" s="73" t="b">
        <f t="shared" si="1142"/>
        <v>1</v>
      </c>
      <c r="AI2802" s="34" t="str">
        <f t="shared" si="1134"/>
        <v>Inner</v>
      </c>
      <c r="AJ2802" s="35" t="str">
        <f t="shared" si="1143"/>
        <v>1.1-1.2</v>
      </c>
      <c r="AK2802" s="36" t="str">
        <f t="shared" si="1135"/>
        <v>13-14</v>
      </c>
      <c r="AL2802" s="36" t="str">
        <f t="shared" si="1136"/>
        <v>Mar</v>
      </c>
      <c r="AM2802" s="35" t="str">
        <f t="shared" si="1137"/>
        <v>285-295</v>
      </c>
      <c r="AN2802" s="36" t="str">
        <f t="shared" si="1138"/>
        <v>Inner-TI</v>
      </c>
    </row>
    <row r="2803" spans="5:40" x14ac:dyDescent="0.3">
      <c r="E2803" s="12">
        <v>40995.583333333336</v>
      </c>
      <c r="F2803" s="16">
        <v>11</v>
      </c>
      <c r="G2803" s="16">
        <v>1818.149963378909</v>
      </c>
      <c r="H2803" s="29">
        <v>1.1860929931387931</v>
      </c>
      <c r="I2803" s="26">
        <v>286</v>
      </c>
      <c r="J2803" s="30">
        <v>0.14363636363636365</v>
      </c>
      <c r="K2803" s="31">
        <v>0.13841027931976366</v>
      </c>
      <c r="L2803" s="111">
        <f t="shared" si="1118"/>
        <v>1</v>
      </c>
      <c r="M2803" s="112">
        <f t="shared" si="1119"/>
        <v>0.14000000000000001</v>
      </c>
      <c r="N2803" s="112" t="b">
        <f t="shared" si="1120"/>
        <v>1</v>
      </c>
      <c r="O2803" s="112" t="b">
        <f t="shared" si="1121"/>
        <v>1</v>
      </c>
      <c r="P2803" s="113">
        <f t="shared" si="1122"/>
        <v>10</v>
      </c>
      <c r="Q2803" s="113">
        <f t="shared" si="1123"/>
        <v>12</v>
      </c>
      <c r="R2803" s="114" t="str">
        <f t="shared" si="1139"/>
        <v>1-0.14</v>
      </c>
      <c r="S2803" s="127">
        <f t="shared" si="1124"/>
        <v>-3.1492945966296315E-3</v>
      </c>
      <c r="T2803" s="112" t="b">
        <f t="shared" si="1125"/>
        <v>1</v>
      </c>
      <c r="U2803" s="22">
        <f t="shared" si="1126"/>
        <v>10.882288510178185</v>
      </c>
      <c r="V2803" s="22">
        <f t="shared" si="1127"/>
        <v>1.0399427452836278</v>
      </c>
      <c r="W2803" s="81">
        <f t="shared" si="1128"/>
        <v>11</v>
      </c>
      <c r="X2803" s="22">
        <f t="shared" si="1129"/>
        <v>0.90486060336037233</v>
      </c>
      <c r="Y2803" s="3">
        <f>IF(U2803&gt;'Power Curve'!$C$37,0,INDEX(Ci,$W2803,1)*POWER(1-X2803,3)+INDEX(Ci,$W2803,2)*3*X2803*POWER(1-X2803,2)+INDEX(Ci,$W2803,3)*3*POWER(X2803,2)*(1-X2803)+INDEX(Ci,$W2803,4)*POWER(X2803,3))</f>
        <v>1757.8830751696862</v>
      </c>
      <c r="Z2803" s="3">
        <f t="shared" si="1130"/>
        <v>1752.3469834995476</v>
      </c>
      <c r="AA2803" s="3">
        <f t="shared" si="1131"/>
        <v>1818.149963378909</v>
      </c>
      <c r="AB2803" s="3">
        <f t="shared" si="1140"/>
        <v>-65.802979879361374</v>
      </c>
      <c r="AC2803" s="3">
        <f t="shared" si="1141"/>
        <v>65.802979879361374</v>
      </c>
      <c r="AE2803" s="34">
        <f t="shared" si="1132"/>
        <v>11</v>
      </c>
      <c r="AF2803" s="73" t="b">
        <f>COUNTIF('Power Curve'!$D$2:$D$31,AE2803)&gt;0</f>
        <v>1</v>
      </c>
      <c r="AG2803" s="73" t="b">
        <f t="shared" si="1133"/>
        <v>0</v>
      </c>
      <c r="AH2803" s="73" t="b">
        <f t="shared" si="1142"/>
        <v>1</v>
      </c>
      <c r="AI2803" s="34" t="str">
        <f t="shared" si="1134"/>
        <v>Outer</v>
      </c>
      <c r="AJ2803" s="35" t="str">
        <f t="shared" si="1143"/>
        <v>1.0-1.1</v>
      </c>
      <c r="AK2803" s="36" t="str">
        <f t="shared" si="1135"/>
        <v>14-15</v>
      </c>
      <c r="AL2803" s="36" t="str">
        <f t="shared" si="1136"/>
        <v>Mar</v>
      </c>
      <c r="AM2803" s="35" t="str">
        <f t="shared" si="1137"/>
        <v>285-295</v>
      </c>
      <c r="AN2803" s="36" t="str">
        <f t="shared" si="1138"/>
        <v>HWS-HTI</v>
      </c>
    </row>
    <row r="2804" spans="5:40" x14ac:dyDescent="0.3">
      <c r="E2804" s="12">
        <v>40995.590277777781</v>
      </c>
      <c r="F2804" s="16">
        <v>11.22</v>
      </c>
      <c r="G2804" s="16">
        <v>1594.9399566650391</v>
      </c>
      <c r="H2804" s="29">
        <v>1.1858785099810352</v>
      </c>
      <c r="I2804" s="26">
        <v>283.60000000000002</v>
      </c>
      <c r="J2804" s="30">
        <v>0.17736185383244205</v>
      </c>
      <c r="K2804" s="31">
        <v>0.11178771460595539</v>
      </c>
      <c r="L2804" s="111">
        <f t="shared" si="1118"/>
        <v>1.1000000000000001</v>
      </c>
      <c r="M2804" s="112">
        <f t="shared" si="1119"/>
        <v>0.18000000000000002</v>
      </c>
      <c r="N2804" s="112" t="b">
        <f t="shared" si="1120"/>
        <v>1</v>
      </c>
      <c r="O2804" s="112" t="b">
        <f t="shared" si="1121"/>
        <v>1</v>
      </c>
      <c r="P2804" s="113">
        <f t="shared" si="1122"/>
        <v>11</v>
      </c>
      <c r="Q2804" s="113">
        <f t="shared" si="1123"/>
        <v>8</v>
      </c>
      <c r="R2804" s="114" t="str">
        <f t="shared" si="1139"/>
        <v>1.1-0.18</v>
      </c>
      <c r="S2804" s="127">
        <f t="shared" si="1124"/>
        <v>-1.4387574373000834E-2</v>
      </c>
      <c r="T2804" s="112" t="b">
        <f t="shared" si="1125"/>
        <v>1</v>
      </c>
      <c r="U2804" s="22">
        <f t="shared" si="1126"/>
        <v>11.09926516688939</v>
      </c>
      <c r="V2804" s="22">
        <f t="shared" si="1127"/>
        <v>1.073477187019894</v>
      </c>
      <c r="W2804" s="81">
        <f t="shared" si="1128"/>
        <v>12</v>
      </c>
      <c r="X2804" s="22">
        <f t="shared" si="1129"/>
        <v>0.11456922863195268</v>
      </c>
      <c r="Y2804" s="3">
        <f>IF(U2804&gt;'Power Curve'!$C$37,0,INDEX(Ci,$W2804,1)*POWER(1-X2804,3)+INDEX(Ci,$W2804,2)*3*X2804*POWER(1-X2804,2)+INDEX(Ci,$W2804,3)*3*POWER(X2804,2)*(1-X2804)+INDEX(Ci,$W2804,4)*POWER(X2804,3))</f>
        <v>1796.9542386278615</v>
      </c>
      <c r="Z2804" s="3">
        <f t="shared" si="1130"/>
        <v>1771.1004258747239</v>
      </c>
      <c r="AA2804" s="3">
        <f t="shared" si="1131"/>
        <v>1594.9399566650391</v>
      </c>
      <c r="AB2804" s="3">
        <f t="shared" si="1140"/>
        <v>176.16046920968483</v>
      </c>
      <c r="AC2804" s="3">
        <f t="shared" si="1141"/>
        <v>176.16046920968483</v>
      </c>
      <c r="AE2804" s="34">
        <f t="shared" si="1132"/>
        <v>11</v>
      </c>
      <c r="AF2804" s="73" t="b">
        <f>COUNTIF('Power Curve'!$D$2:$D$31,AE2804)&gt;0</f>
        <v>1</v>
      </c>
      <c r="AG2804" s="73" t="b">
        <f t="shared" si="1133"/>
        <v>0</v>
      </c>
      <c r="AH2804" s="73" t="b">
        <f t="shared" si="1142"/>
        <v>1</v>
      </c>
      <c r="AI2804" s="34" t="str">
        <f t="shared" si="1134"/>
        <v>Outer</v>
      </c>
      <c r="AJ2804" s="35" t="str">
        <f t="shared" si="1143"/>
        <v>1.0-1.1</v>
      </c>
      <c r="AK2804" s="36" t="str">
        <f t="shared" si="1135"/>
        <v>14-15</v>
      </c>
      <c r="AL2804" s="36" t="str">
        <f t="shared" si="1136"/>
        <v>Mar</v>
      </c>
      <c r="AM2804" s="35" t="str">
        <f t="shared" si="1137"/>
        <v>275-285</v>
      </c>
      <c r="AN2804" s="36" t="str">
        <f t="shared" si="1138"/>
        <v>HWS-HTI</v>
      </c>
    </row>
    <row r="2805" spans="5:40" x14ac:dyDescent="0.3">
      <c r="E2805" s="12">
        <v>40995.597222222219</v>
      </c>
      <c r="F2805" s="16">
        <v>10.039999999999999</v>
      </c>
      <c r="G2805" s="16">
        <v>1665.560012817388</v>
      </c>
      <c r="H2805" s="29">
        <v>1.1854926346897126</v>
      </c>
      <c r="I2805" s="26">
        <v>284.89999999999998</v>
      </c>
      <c r="J2805" s="30">
        <v>0.14741035856573706</v>
      </c>
      <c r="K2805" s="31">
        <v>0.12655143017748327</v>
      </c>
      <c r="L2805" s="111">
        <f t="shared" si="1118"/>
        <v>0.9</v>
      </c>
      <c r="M2805" s="112">
        <f t="shared" si="1119"/>
        <v>0.15000000000000002</v>
      </c>
      <c r="N2805" s="112" t="b">
        <f t="shared" si="1120"/>
        <v>1</v>
      </c>
      <c r="O2805" s="112" t="b">
        <f t="shared" si="1121"/>
        <v>1</v>
      </c>
      <c r="P2805" s="113">
        <f t="shared" si="1122"/>
        <v>9</v>
      </c>
      <c r="Q2805" s="113">
        <f t="shared" si="1123"/>
        <v>10.999999999999998</v>
      </c>
      <c r="R2805" s="114" t="str">
        <f t="shared" si="1139"/>
        <v>0.9-0.15</v>
      </c>
      <c r="S2805" s="127">
        <f t="shared" si="1124"/>
        <v>-4.0074750862699677E-3</v>
      </c>
      <c r="T2805" s="112" t="b">
        <f t="shared" si="1125"/>
        <v>1</v>
      </c>
      <c r="U2805" s="22">
        <f t="shared" si="1126"/>
        <v>9.9308853926316001</v>
      </c>
      <c r="V2805" s="22">
        <f t="shared" si="1127"/>
        <v>0.8929003265430111</v>
      </c>
      <c r="W2805" s="81">
        <f t="shared" si="1128"/>
        <v>10</v>
      </c>
      <c r="X2805" s="22">
        <f t="shared" si="1129"/>
        <v>0.9797582423639476</v>
      </c>
      <c r="Y2805" s="3">
        <f>IF(U2805&gt;'Power Curve'!$C$37,0,INDEX(Ci,$W2805,1)*POWER(1-X2805,3)+INDEX(Ci,$W2805,2)*3*X2805*POWER(1-X2805,2)+INDEX(Ci,$W2805,3)*3*POWER(X2805,2)*(1-X2805)+INDEX(Ci,$W2805,4)*POWER(X2805,3))</f>
        <v>1513.3997394558987</v>
      </c>
      <c r="Z2805" s="3">
        <f t="shared" si="1130"/>
        <v>1507.3348277044618</v>
      </c>
      <c r="AA2805" s="3">
        <f t="shared" si="1131"/>
        <v>1665.560012817388</v>
      </c>
      <c r="AB2805" s="3">
        <f t="shared" si="1140"/>
        <v>-158.22518511292628</v>
      </c>
      <c r="AC2805" s="3">
        <f t="shared" si="1141"/>
        <v>158.22518511292628</v>
      </c>
      <c r="AE2805" s="34">
        <f t="shared" si="1132"/>
        <v>10</v>
      </c>
      <c r="AF2805" s="73" t="b">
        <f>COUNTIF('Power Curve'!$D$2:$D$31,AE2805)&gt;0</f>
        <v>1</v>
      </c>
      <c r="AG2805" s="73" t="b">
        <f t="shared" si="1133"/>
        <v>0</v>
      </c>
      <c r="AH2805" s="73" t="b">
        <f t="shared" si="1142"/>
        <v>1</v>
      </c>
      <c r="AI2805" s="34" t="str">
        <f t="shared" si="1134"/>
        <v>Outer</v>
      </c>
      <c r="AJ2805" s="35" t="str">
        <f t="shared" si="1143"/>
        <v>0.8-0.9</v>
      </c>
      <c r="AK2805" s="36" t="str">
        <f t="shared" si="1135"/>
        <v>14-15</v>
      </c>
      <c r="AL2805" s="36" t="str">
        <f t="shared" si="1136"/>
        <v>Mar</v>
      </c>
      <c r="AM2805" s="35" t="str">
        <f t="shared" si="1137"/>
        <v>275-285</v>
      </c>
      <c r="AN2805" s="36" t="str">
        <f t="shared" si="1138"/>
        <v>HWS-HTI</v>
      </c>
    </row>
    <row r="2806" spans="5:40" x14ac:dyDescent="0.3">
      <c r="E2806" s="12">
        <v>40995.604166666664</v>
      </c>
      <c r="F2806" s="16">
        <v>12.6</v>
      </c>
      <c r="G2806" s="16">
        <v>1871.4499816894511</v>
      </c>
      <c r="H2806" s="29">
        <v>1.1844925658386272</v>
      </c>
      <c r="I2806" s="26">
        <v>287.3</v>
      </c>
      <c r="J2806" s="30">
        <v>0.18095238095238095</v>
      </c>
      <c r="K2806" s="31">
        <v>0.21426294360451884</v>
      </c>
      <c r="L2806" s="111">
        <f t="shared" si="1118"/>
        <v>1.3000000000000003</v>
      </c>
      <c r="M2806" s="112">
        <f t="shared" si="1119"/>
        <v>0.18000000000000002</v>
      </c>
      <c r="N2806" s="112" t="b">
        <f t="shared" si="1120"/>
        <v>1</v>
      </c>
      <c r="O2806" s="112" t="b">
        <f t="shared" si="1121"/>
        <v>1</v>
      </c>
      <c r="P2806" s="113">
        <f t="shared" si="1122"/>
        <v>13.000000000000002</v>
      </c>
      <c r="Q2806" s="113">
        <f t="shared" si="1123"/>
        <v>8</v>
      </c>
      <c r="R2806" s="114" t="str">
        <f t="shared" si="1139"/>
        <v>1.3-0.18</v>
      </c>
      <c r="S2806" s="127">
        <f t="shared" si="1124"/>
        <v>0</v>
      </c>
      <c r="T2806" s="112" t="b">
        <f t="shared" si="1125"/>
        <v>0</v>
      </c>
      <c r="U2806" s="22">
        <f t="shared" si="1126"/>
        <v>12.459557786634022</v>
      </c>
      <c r="V2806" s="22">
        <f t="shared" si="1127"/>
        <v>1.2837147964131248</v>
      </c>
      <c r="W2806" s="81">
        <f t="shared" si="1128"/>
        <v>13</v>
      </c>
      <c r="X2806" s="22">
        <f t="shared" si="1129"/>
        <v>0.45404111339879527</v>
      </c>
      <c r="Y2806" s="3">
        <f>IF(U2806&gt;'Power Curve'!$C$37,0,INDEX(Ci,$W2806,1)*POWER(1-X2806,3)+INDEX(Ci,$W2806,2)*3*X2806*POWER(1-X2806,2)+INDEX(Ci,$W2806,3)*3*POWER(X2806,2)*(1-X2806)+INDEX(Ci,$W2806,4)*POWER(X2806,3))</f>
        <v>1937.2365031323898</v>
      </c>
      <c r="Z2806" s="3">
        <f t="shared" si="1130"/>
        <v>1937.2365031323898</v>
      </c>
      <c r="AA2806" s="3">
        <f t="shared" si="1131"/>
        <v>1871.4499816894511</v>
      </c>
      <c r="AB2806" s="3">
        <f t="shared" si="1140"/>
        <v>65.786521442938692</v>
      </c>
      <c r="AC2806" s="3">
        <f t="shared" si="1141"/>
        <v>65.786521442938692</v>
      </c>
      <c r="AE2806" s="34">
        <f t="shared" si="1132"/>
        <v>12</v>
      </c>
      <c r="AF2806" s="73" t="b">
        <f>COUNTIF('Power Curve'!$D$2:$D$31,AE2806)&gt;0</f>
        <v>1</v>
      </c>
      <c r="AG2806" s="73" t="b">
        <f t="shared" si="1133"/>
        <v>0</v>
      </c>
      <c r="AH2806" s="73" t="b">
        <f t="shared" si="1142"/>
        <v>1</v>
      </c>
      <c r="AI2806" s="34" t="str">
        <f t="shared" si="1134"/>
        <v>Outer</v>
      </c>
      <c r="AJ2806" s="35" t="str">
        <f t="shared" si="1143"/>
        <v>1.2-1.3</v>
      </c>
      <c r="AK2806" s="36" t="str">
        <f t="shared" si="1135"/>
        <v>14-15</v>
      </c>
      <c r="AL2806" s="36" t="str">
        <f t="shared" si="1136"/>
        <v>Mar</v>
      </c>
      <c r="AM2806" s="35" t="str">
        <f t="shared" si="1137"/>
        <v>285-295</v>
      </c>
      <c r="AN2806" s="36" t="str">
        <f t="shared" si="1138"/>
        <v>HWS-HTI</v>
      </c>
    </row>
    <row r="2807" spans="5:40" x14ac:dyDescent="0.3">
      <c r="E2807" s="12">
        <v>40995.611111111109</v>
      </c>
      <c r="F2807" s="16">
        <v>13.3</v>
      </c>
      <c r="G2807" s="16">
        <v>1940.0599670410129</v>
      </c>
      <c r="H2807" s="29">
        <v>1.1833928216794309</v>
      </c>
      <c r="I2807" s="26">
        <v>288.2</v>
      </c>
      <c r="J2807" s="30">
        <v>0.14285714285714285</v>
      </c>
      <c r="K2807" s="31">
        <v>0.14742425257381828</v>
      </c>
      <c r="L2807" s="111">
        <f t="shared" si="1118"/>
        <v>1.4000000000000001</v>
      </c>
      <c r="M2807" s="112">
        <f t="shared" si="1119"/>
        <v>0.14000000000000001</v>
      </c>
      <c r="N2807" s="112" t="b">
        <f t="shared" si="1120"/>
        <v>1</v>
      </c>
      <c r="O2807" s="112" t="b">
        <f t="shared" si="1121"/>
        <v>1</v>
      </c>
      <c r="P2807" s="113">
        <f t="shared" si="1122"/>
        <v>14</v>
      </c>
      <c r="Q2807" s="113">
        <f t="shared" si="1123"/>
        <v>12</v>
      </c>
      <c r="R2807" s="114" t="str">
        <f t="shared" si="1139"/>
        <v>1.4-0.14</v>
      </c>
      <c r="S2807" s="127">
        <f t="shared" si="1124"/>
        <v>-4.3734296661873655E-3</v>
      </c>
      <c r="T2807" s="112" t="b">
        <f t="shared" si="1125"/>
        <v>1</v>
      </c>
      <c r="U2807" s="22">
        <f t="shared" si="1126"/>
        <v>13.147683924467671</v>
      </c>
      <c r="V2807" s="22">
        <f t="shared" si="1127"/>
        <v>1.3900669092447755</v>
      </c>
      <c r="W2807" s="81">
        <f t="shared" si="1128"/>
        <v>14</v>
      </c>
      <c r="X2807" s="22">
        <f t="shared" si="1129"/>
        <v>0.16373643174604258</v>
      </c>
      <c r="Y2807" s="3">
        <f>IF(U2807&gt;'Power Curve'!$C$37,0,INDEX(Ci,$W2807,1)*POWER(1-X2807,3)+INDEX(Ci,$W2807,2)*3*X2807*POWER(1-X2807,2)+INDEX(Ci,$W2807,3)*3*POWER(X2807,2)*(1-X2807)+INDEX(Ci,$W2807,4)*POWER(X2807,3))</f>
        <v>1957.671414100922</v>
      </c>
      <c r="Z2807" s="3">
        <f t="shared" si="1130"/>
        <v>1949.109675861846</v>
      </c>
      <c r="AA2807" s="3">
        <f t="shared" si="1131"/>
        <v>1940.0599670410129</v>
      </c>
      <c r="AB2807" s="3">
        <f t="shared" si="1140"/>
        <v>9.0497088208330752</v>
      </c>
      <c r="AC2807" s="3">
        <f t="shared" si="1141"/>
        <v>9.0497088208330752</v>
      </c>
      <c r="AE2807" s="34">
        <f t="shared" si="1132"/>
        <v>13</v>
      </c>
      <c r="AF2807" s="73" t="b">
        <f>COUNTIF('Power Curve'!$D$2:$D$31,AE2807)&gt;0</f>
        <v>1</v>
      </c>
      <c r="AG2807" s="73" t="b">
        <f t="shared" si="1133"/>
        <v>0</v>
      </c>
      <c r="AH2807" s="73" t="b">
        <f t="shared" si="1142"/>
        <v>1</v>
      </c>
      <c r="AI2807" s="34" t="str">
        <f t="shared" si="1134"/>
        <v>Outer</v>
      </c>
      <c r="AJ2807" s="35" t="str">
        <f t="shared" si="1143"/>
        <v>1.3-1.4</v>
      </c>
      <c r="AK2807" s="36" t="str">
        <f t="shared" si="1135"/>
        <v>14-15</v>
      </c>
      <c r="AL2807" s="36" t="str">
        <f t="shared" si="1136"/>
        <v>Mar</v>
      </c>
      <c r="AM2807" s="35" t="str">
        <f t="shared" si="1137"/>
        <v>285-295</v>
      </c>
      <c r="AN2807" s="36" t="str">
        <f t="shared" si="1138"/>
        <v>HWS-HTI</v>
      </c>
    </row>
    <row r="2808" spans="5:40" x14ac:dyDescent="0.3">
      <c r="E2808" s="12">
        <v>40995.618055555555</v>
      </c>
      <c r="F2808" s="16">
        <v>14.36</v>
      </c>
      <c r="G2808" s="16">
        <v>1976.9800262451149</v>
      </c>
      <c r="H2808" s="29">
        <v>1.1835210655503434</v>
      </c>
      <c r="I2808" s="26">
        <v>286.8</v>
      </c>
      <c r="J2808" s="30">
        <v>0.11350974930362116</v>
      </c>
      <c r="K2808" s="31">
        <v>0.16212084926538703</v>
      </c>
      <c r="L2808" s="111">
        <f t="shared" si="1118"/>
        <v>1.6</v>
      </c>
      <c r="M2808" s="112">
        <f t="shared" si="1119"/>
        <v>0.11</v>
      </c>
      <c r="N2808" s="112" t="b">
        <f t="shared" si="1120"/>
        <v>1</v>
      </c>
      <c r="O2808" s="112" t="b">
        <f t="shared" si="1121"/>
        <v>1</v>
      </c>
      <c r="P2808" s="113">
        <f t="shared" si="1122"/>
        <v>16</v>
      </c>
      <c r="Q2808" s="113">
        <f t="shared" si="1123"/>
        <v>15</v>
      </c>
      <c r="R2808" s="114" t="str">
        <f t="shared" si="1139"/>
        <v>1.6-0.11</v>
      </c>
      <c r="S2808" s="127">
        <f t="shared" si="1124"/>
        <v>1.6107408058097011E-3</v>
      </c>
      <c r="T2808" s="112" t="b">
        <f t="shared" si="1125"/>
        <v>1</v>
      </c>
      <c r="U2808" s="22">
        <f t="shared" si="1126"/>
        <v>14.196057217996485</v>
      </c>
      <c r="V2808" s="22">
        <f t="shared" si="1127"/>
        <v>1.5520963812745379</v>
      </c>
      <c r="W2808" s="81">
        <f t="shared" si="1128"/>
        <v>15</v>
      </c>
      <c r="X2808" s="22">
        <f t="shared" si="1129"/>
        <v>0.23158463050843361</v>
      </c>
      <c r="Y2808" s="3">
        <f>IF(U2808&gt;'Power Curve'!$C$37,0,INDEX(Ci,$W2808,1)*POWER(1-X2808,3)+INDEX(Ci,$W2808,2)*3*X2808*POWER(1-X2808,2)+INDEX(Ci,$W2808,3)*3*POWER(X2808,2)*(1-X2808)+INDEX(Ci,$W2808,4)*POWER(X2808,3))</f>
        <v>1976.2451093582713</v>
      </c>
      <c r="Z2808" s="3">
        <f t="shared" si="1130"/>
        <v>1979.4283279981964</v>
      </c>
      <c r="AA2808" s="3">
        <f t="shared" si="1131"/>
        <v>1976.9800262451149</v>
      </c>
      <c r="AB2808" s="3">
        <f t="shared" si="1140"/>
        <v>2.4483017530815232</v>
      </c>
      <c r="AC2808" s="3">
        <f t="shared" si="1141"/>
        <v>2.4483017530815232</v>
      </c>
      <c r="AE2808" s="34">
        <f t="shared" si="1132"/>
        <v>14</v>
      </c>
      <c r="AF2808" s="73" t="b">
        <f>COUNTIF('Power Curve'!$D$2:$D$31,AE2808)&gt;0</f>
        <v>1</v>
      </c>
      <c r="AG2808" s="73" t="b">
        <f t="shared" si="1133"/>
        <v>0</v>
      </c>
      <c r="AH2808" s="73" t="b">
        <f t="shared" si="1142"/>
        <v>1</v>
      </c>
      <c r="AI2808" s="34" t="str">
        <f t="shared" si="1134"/>
        <v>Inner</v>
      </c>
      <c r="AJ2808" s="35" t="str">
        <f t="shared" si="1143"/>
        <v>1.5-1.6</v>
      </c>
      <c r="AK2808" s="36" t="str">
        <f t="shared" si="1135"/>
        <v>14-15</v>
      </c>
      <c r="AL2808" s="36" t="str">
        <f t="shared" si="1136"/>
        <v>Mar</v>
      </c>
      <c r="AM2808" s="35" t="str">
        <f t="shared" si="1137"/>
        <v>285-295</v>
      </c>
      <c r="AN2808" s="36" t="str">
        <f t="shared" si="1138"/>
        <v>Inner-TI</v>
      </c>
    </row>
    <row r="2809" spans="5:40" x14ac:dyDescent="0.3">
      <c r="E2809" s="12">
        <v>40995.625</v>
      </c>
      <c r="F2809" s="16">
        <v>13.15</v>
      </c>
      <c r="G2809" s="16">
        <v>1864.839965820313</v>
      </c>
      <c r="H2809" s="29">
        <v>1.1832492094185803</v>
      </c>
      <c r="I2809" s="26">
        <v>287</v>
      </c>
      <c r="J2809" s="30">
        <v>0.1596958174904943</v>
      </c>
      <c r="K2809" s="31">
        <v>0.1434923862173231</v>
      </c>
      <c r="L2809" s="111">
        <f t="shared" si="1118"/>
        <v>1.4000000000000001</v>
      </c>
      <c r="M2809" s="112">
        <f t="shared" si="1119"/>
        <v>0.16</v>
      </c>
      <c r="N2809" s="112" t="b">
        <f t="shared" si="1120"/>
        <v>1</v>
      </c>
      <c r="O2809" s="112" t="b">
        <f t="shared" si="1121"/>
        <v>1</v>
      </c>
      <c r="P2809" s="113">
        <f t="shared" si="1122"/>
        <v>14</v>
      </c>
      <c r="Q2809" s="113">
        <f t="shared" si="1123"/>
        <v>10</v>
      </c>
      <c r="R2809" s="114" t="str">
        <f t="shared" si="1139"/>
        <v>1.4-0.16</v>
      </c>
      <c r="S2809" s="127">
        <f t="shared" si="1124"/>
        <v>-4.4284408338542292E-3</v>
      </c>
      <c r="T2809" s="112" t="b">
        <f t="shared" si="1125"/>
        <v>1</v>
      </c>
      <c r="U2809" s="22">
        <f t="shared" si="1126"/>
        <v>12.998875900252768</v>
      </c>
      <c r="V2809" s="22">
        <f t="shared" si="1127"/>
        <v>1.3670681494078336</v>
      </c>
      <c r="W2809" s="81">
        <f t="shared" si="1128"/>
        <v>14</v>
      </c>
      <c r="X2809" s="22">
        <f t="shared" si="1129"/>
        <v>9.3338085963438032E-3</v>
      </c>
      <c r="Y2809" s="3">
        <f>IF(U2809&gt;'Power Curve'!$C$37,0,INDEX(Ci,$W2809,1)*POWER(1-X2809,3)+INDEX(Ci,$W2809,2)*3*X2809*POWER(1-X2809,2)+INDEX(Ci,$W2809,3)*3*POWER(X2809,2)*(1-X2809)+INDEX(Ci,$W2809,4)*POWER(X2809,3))</f>
        <v>1953.4311747363915</v>
      </c>
      <c r="Z2809" s="3">
        <f t="shared" si="1130"/>
        <v>1944.7805203560652</v>
      </c>
      <c r="AA2809" s="3">
        <f t="shared" si="1131"/>
        <v>1864.839965820313</v>
      </c>
      <c r="AB2809" s="3">
        <f t="shared" si="1140"/>
        <v>79.940554535752199</v>
      </c>
      <c r="AC2809" s="3">
        <f t="shared" si="1141"/>
        <v>79.940554535752199</v>
      </c>
      <c r="AE2809" s="34">
        <f t="shared" si="1132"/>
        <v>13</v>
      </c>
      <c r="AF2809" s="73" t="b">
        <f>COUNTIF('Power Curve'!$D$2:$D$31,AE2809)&gt;0</f>
        <v>1</v>
      </c>
      <c r="AG2809" s="73" t="b">
        <f t="shared" si="1133"/>
        <v>0</v>
      </c>
      <c r="AH2809" s="73" t="b">
        <f t="shared" si="1142"/>
        <v>1</v>
      </c>
      <c r="AI2809" s="34" t="str">
        <f t="shared" si="1134"/>
        <v>Outer</v>
      </c>
      <c r="AJ2809" s="35" t="str">
        <f t="shared" si="1143"/>
        <v>1.3-1.4</v>
      </c>
      <c r="AK2809" s="36" t="str">
        <f t="shared" si="1135"/>
        <v>15-16</v>
      </c>
      <c r="AL2809" s="36" t="str">
        <f t="shared" si="1136"/>
        <v>Mar</v>
      </c>
      <c r="AM2809" s="35" t="str">
        <f t="shared" si="1137"/>
        <v>285-295</v>
      </c>
      <c r="AN2809" s="36" t="str">
        <f t="shared" si="1138"/>
        <v>HWS-HTI</v>
      </c>
    </row>
    <row r="2810" spans="5:40" x14ac:dyDescent="0.3">
      <c r="E2810" s="12">
        <v>40995.631944444445</v>
      </c>
      <c r="F2810" s="16">
        <v>13.85</v>
      </c>
      <c r="G2810" s="16">
        <v>1924.1500091552759</v>
      </c>
      <c r="H2810" s="29">
        <v>1.1832919552760499</v>
      </c>
      <c r="I2810" s="26">
        <v>286.10000000000002</v>
      </c>
      <c r="J2810" s="30">
        <v>0.13646209386281588</v>
      </c>
      <c r="K2810" s="31">
        <v>0.15343992349874877</v>
      </c>
      <c r="L2810" s="111">
        <f t="shared" si="1118"/>
        <v>1.5000000000000002</v>
      </c>
      <c r="M2810" s="112">
        <f t="shared" si="1119"/>
        <v>0.14000000000000001</v>
      </c>
      <c r="N2810" s="112" t="b">
        <f t="shared" si="1120"/>
        <v>1</v>
      </c>
      <c r="O2810" s="112" t="b">
        <f t="shared" si="1121"/>
        <v>1</v>
      </c>
      <c r="P2810" s="113">
        <f t="shared" si="1122"/>
        <v>15</v>
      </c>
      <c r="Q2810" s="113">
        <f t="shared" si="1123"/>
        <v>12</v>
      </c>
      <c r="R2810" s="114" t="str">
        <f t="shared" si="1139"/>
        <v>1.5-0.14</v>
      </c>
      <c r="S2810" s="127">
        <f t="shared" si="1124"/>
        <v>-1.010407212220238E-3</v>
      </c>
      <c r="T2810" s="112" t="b">
        <f t="shared" si="1125"/>
        <v>1</v>
      </c>
      <c r="U2810" s="22">
        <f t="shared" si="1126"/>
        <v>13.690996133589058</v>
      </c>
      <c r="V2810" s="22">
        <f t="shared" si="1127"/>
        <v>1.4740375625747026</v>
      </c>
      <c r="W2810" s="81">
        <f t="shared" si="1128"/>
        <v>14</v>
      </c>
      <c r="X2810" s="22">
        <f t="shared" si="1129"/>
        <v>0.72747505216110064</v>
      </c>
      <c r="Y2810" s="3">
        <f>IF(U2810&gt;'Power Curve'!$C$37,0,INDEX(Ci,$W2810,1)*POWER(1-X2810,3)+INDEX(Ci,$W2810,2)*3*X2810*POWER(1-X2810,2)+INDEX(Ci,$W2810,3)*3*POWER(X2810,2)*(1-X2810)+INDEX(Ci,$W2810,4)*POWER(X2810,3))</f>
        <v>1971.3957632258875</v>
      </c>
      <c r="Z2810" s="3">
        <f t="shared" si="1130"/>
        <v>1969.4038507285836</v>
      </c>
      <c r="AA2810" s="3">
        <f t="shared" si="1131"/>
        <v>1924.1500091552759</v>
      </c>
      <c r="AB2810" s="3">
        <f t="shared" si="1140"/>
        <v>45.253841573307682</v>
      </c>
      <c r="AC2810" s="3">
        <f t="shared" si="1141"/>
        <v>45.253841573307682</v>
      </c>
      <c r="AE2810" s="34">
        <f t="shared" si="1132"/>
        <v>14</v>
      </c>
      <c r="AF2810" s="73" t="b">
        <f>COUNTIF('Power Curve'!$D$2:$D$31,AE2810)&gt;0</f>
        <v>1</v>
      </c>
      <c r="AG2810" s="73" t="b">
        <f t="shared" si="1133"/>
        <v>0</v>
      </c>
      <c r="AH2810" s="73" t="b">
        <f t="shared" si="1142"/>
        <v>1</v>
      </c>
      <c r="AI2810" s="34" t="str">
        <f t="shared" si="1134"/>
        <v>Inner</v>
      </c>
      <c r="AJ2810" s="35" t="str">
        <f t="shared" si="1143"/>
        <v>1.4-1.5</v>
      </c>
      <c r="AK2810" s="36" t="str">
        <f t="shared" si="1135"/>
        <v>15-16</v>
      </c>
      <c r="AL2810" s="36" t="str">
        <f t="shared" si="1136"/>
        <v>Mar</v>
      </c>
      <c r="AM2810" s="35" t="str">
        <f t="shared" si="1137"/>
        <v>285-295</v>
      </c>
      <c r="AN2810" s="36" t="str">
        <f t="shared" si="1138"/>
        <v>Inner-TI</v>
      </c>
    </row>
    <row r="2811" spans="5:40" x14ac:dyDescent="0.3">
      <c r="E2811" s="12">
        <v>40995.638888888891</v>
      </c>
      <c r="F2811" s="16">
        <v>15.63</v>
      </c>
      <c r="G2811" s="16">
        <v>1983.559936523438</v>
      </c>
      <c r="H2811" s="29">
        <v>1.1829773336447615</v>
      </c>
      <c r="I2811" s="26">
        <v>290</v>
      </c>
      <c r="J2811" s="30">
        <v>8.8931541906589875E-2</v>
      </c>
      <c r="K2811" s="31">
        <v>0.12763393528979994</v>
      </c>
      <c r="L2811" s="111">
        <f t="shared" si="1118"/>
        <v>1.7000000000000002</v>
      </c>
      <c r="M2811" s="112">
        <f t="shared" si="1119"/>
        <v>0.09</v>
      </c>
      <c r="N2811" s="112" t="b">
        <f t="shared" si="1120"/>
        <v>1</v>
      </c>
      <c r="O2811" s="112" t="b">
        <f t="shared" si="1121"/>
        <v>1</v>
      </c>
      <c r="P2811" s="113">
        <f t="shared" si="1122"/>
        <v>17</v>
      </c>
      <c r="Q2811" s="113">
        <f t="shared" si="1123"/>
        <v>17</v>
      </c>
      <c r="R2811" s="114" t="str">
        <f t="shared" si="1139"/>
        <v>1.7-0.09</v>
      </c>
      <c r="S2811" s="127">
        <f t="shared" si="1124"/>
        <v>9.8694091911563165E-4</v>
      </c>
      <c r="T2811" s="112" t="b">
        <f t="shared" si="1125"/>
        <v>1</v>
      </c>
      <c r="U2811" s="22">
        <f t="shared" si="1126"/>
        <v>15.449191491865278</v>
      </c>
      <c r="V2811" s="22">
        <f t="shared" si="1127"/>
        <v>1.7457723228791875</v>
      </c>
      <c r="W2811" s="81">
        <f t="shared" si="1128"/>
        <v>16</v>
      </c>
      <c r="X2811" s="22">
        <f t="shared" si="1129"/>
        <v>0.44990288430628816</v>
      </c>
      <c r="Y2811" s="3">
        <f>IF(U2811&gt;'Power Curve'!$C$37,0,INDEX(Ci,$W2811,1)*POWER(1-X2811,3)+INDEX(Ci,$W2811,2)*3*X2811*POWER(1-X2811,2)+INDEX(Ci,$W2811,3)*3*POWER(X2811,2)*(1-X2811)+INDEX(Ci,$W2811,4)*POWER(X2811,3))</f>
        <v>1980.6334303926187</v>
      </c>
      <c r="Z2811" s="3">
        <f t="shared" si="1130"/>
        <v>1982.5881985708415</v>
      </c>
      <c r="AA2811" s="3">
        <f t="shared" si="1131"/>
        <v>1983.559936523438</v>
      </c>
      <c r="AB2811" s="3">
        <f t="shared" si="1140"/>
        <v>-0.97173795259641338</v>
      </c>
      <c r="AC2811" s="3">
        <f t="shared" si="1141"/>
        <v>0.97173795259641338</v>
      </c>
      <c r="AE2811" s="34">
        <f t="shared" si="1132"/>
        <v>15</v>
      </c>
      <c r="AF2811" s="73" t="b">
        <f>COUNTIF('Power Curve'!$D$2:$D$31,AE2811)&gt;0</f>
        <v>1</v>
      </c>
      <c r="AG2811" s="73" t="b">
        <f t="shared" si="1133"/>
        <v>0</v>
      </c>
      <c r="AH2811" s="73" t="b">
        <f t="shared" si="1142"/>
        <v>1</v>
      </c>
      <c r="AI2811" s="34" t="str">
        <f t="shared" si="1134"/>
        <v>Outer</v>
      </c>
      <c r="AJ2811" s="35" t="str">
        <f t="shared" si="1143"/>
        <v>1.7-1.8</v>
      </c>
      <c r="AK2811" s="36" t="str">
        <f t="shared" si="1135"/>
        <v>15-16</v>
      </c>
      <c r="AL2811" s="36" t="str">
        <f t="shared" si="1136"/>
        <v>Mar</v>
      </c>
      <c r="AM2811" s="35" t="str">
        <f t="shared" si="1137"/>
        <v>285-295</v>
      </c>
      <c r="AN2811" s="36" t="str">
        <f t="shared" si="1138"/>
        <v>HWS-LTI</v>
      </c>
    </row>
    <row r="2812" spans="5:40" x14ac:dyDescent="0.3">
      <c r="E2812" s="12">
        <v>40995.645833333336</v>
      </c>
      <c r="F2812" s="16">
        <v>16.25</v>
      </c>
      <c r="G2812" s="16">
        <v>1984.7099914550811</v>
      </c>
      <c r="H2812" s="29">
        <v>1.1826627120134729</v>
      </c>
      <c r="I2812" s="26">
        <v>291</v>
      </c>
      <c r="J2812" s="30">
        <v>9.7846153846153847E-2</v>
      </c>
      <c r="K2812" s="31">
        <v>0.15095806091522718</v>
      </c>
      <c r="L2812" s="111">
        <f t="shared" si="1118"/>
        <v>1.8000000000000003</v>
      </c>
      <c r="M2812" s="112">
        <f t="shared" si="1119"/>
        <v>9.9999999999999992E-2</v>
      </c>
      <c r="N2812" s="112" t="b">
        <f t="shared" si="1120"/>
        <v>1</v>
      </c>
      <c r="O2812" s="112" t="b">
        <f t="shared" si="1121"/>
        <v>1</v>
      </c>
      <c r="P2812" s="113">
        <f t="shared" si="1122"/>
        <v>18</v>
      </c>
      <c r="Q2812" s="113">
        <f t="shared" si="1123"/>
        <v>16</v>
      </c>
      <c r="R2812" s="114" t="str">
        <f t="shared" si="1139"/>
        <v>1.8-0.1</v>
      </c>
      <c r="S2812" s="127">
        <f t="shared" si="1124"/>
        <v>4.1250342524700992E-3</v>
      </c>
      <c r="T2812" s="112" t="b">
        <f t="shared" si="1125"/>
        <v>1</v>
      </c>
      <c r="U2812" s="22">
        <f t="shared" si="1126"/>
        <v>16.06059524122621</v>
      </c>
      <c r="V2812" s="22">
        <f t="shared" si="1127"/>
        <v>1.8402667432516446</v>
      </c>
      <c r="W2812" s="81">
        <f t="shared" si="1128"/>
        <v>17</v>
      </c>
      <c r="X2812" s="22">
        <f t="shared" si="1129"/>
        <v>6.3360387631396745E-2</v>
      </c>
      <c r="Y2812" s="3">
        <f>IF(U2812&gt;'Power Curve'!$C$37,0,INDEX(Ci,$W2812,1)*POWER(1-X2812,3)+INDEX(Ci,$W2812,2)*3*X2812*POWER(1-X2812,2)+INDEX(Ci,$W2812,3)*3*POWER(X2812,2)*(1-X2812)+INDEX(Ci,$W2812,4)*POWER(X2812,3))</f>
        <v>1982.602703151729</v>
      </c>
      <c r="Z2812" s="3">
        <f t="shared" si="1130"/>
        <v>1990.7810072112698</v>
      </c>
      <c r="AA2812" s="3">
        <f t="shared" si="1131"/>
        <v>1984.7099914550811</v>
      </c>
      <c r="AB2812" s="3">
        <f t="shared" si="1140"/>
        <v>6.0710157561886717</v>
      </c>
      <c r="AC2812" s="3">
        <f t="shared" si="1141"/>
        <v>6.0710157561886717</v>
      </c>
      <c r="AE2812" s="34">
        <f t="shared" si="1132"/>
        <v>16</v>
      </c>
      <c r="AF2812" s="73" t="b">
        <f>COUNTIF('Power Curve'!$D$2:$D$31,AE2812)&gt;0</f>
        <v>1</v>
      </c>
      <c r="AG2812" s="73" t="b">
        <f t="shared" si="1133"/>
        <v>0</v>
      </c>
      <c r="AH2812" s="73" t="b">
        <f t="shared" si="1142"/>
        <v>1</v>
      </c>
      <c r="AI2812" s="34" t="str">
        <f t="shared" si="1134"/>
        <v>Outer</v>
      </c>
      <c r="AJ2812" s="35" t="str">
        <f t="shared" si="1143"/>
        <v>1.8-1.9</v>
      </c>
      <c r="AK2812" s="36" t="str">
        <f t="shared" si="1135"/>
        <v>15-16</v>
      </c>
      <c r="AL2812" s="36" t="str">
        <f t="shared" si="1136"/>
        <v>Mar</v>
      </c>
      <c r="AM2812" s="35" t="str">
        <f t="shared" si="1137"/>
        <v>285-295</v>
      </c>
      <c r="AN2812" s="36" t="str">
        <f t="shared" si="1138"/>
        <v>HWS-LTI</v>
      </c>
    </row>
    <row r="2813" spans="5:40" x14ac:dyDescent="0.3">
      <c r="E2813" s="12">
        <v>40995.652777777781</v>
      </c>
      <c r="F2813" s="16">
        <v>16.11</v>
      </c>
      <c r="G2813" s="16">
        <v>1981.3499450683571</v>
      </c>
      <c r="H2813" s="29">
        <v>1.183004609201078</v>
      </c>
      <c r="I2813" s="26">
        <v>290.8</v>
      </c>
      <c r="J2813" s="30">
        <v>0.11421477343265053</v>
      </c>
      <c r="K2813" s="31">
        <v>0.14913015832955467</v>
      </c>
      <c r="L2813" s="111">
        <f t="shared" si="1118"/>
        <v>1.8000000000000003</v>
      </c>
      <c r="M2813" s="112">
        <f t="shared" si="1119"/>
        <v>0.11</v>
      </c>
      <c r="N2813" s="112" t="b">
        <f t="shared" si="1120"/>
        <v>1</v>
      </c>
      <c r="O2813" s="112" t="b">
        <f t="shared" si="1121"/>
        <v>1</v>
      </c>
      <c r="P2813" s="113">
        <f t="shared" si="1122"/>
        <v>18</v>
      </c>
      <c r="Q2813" s="113">
        <f t="shared" si="1123"/>
        <v>15</v>
      </c>
      <c r="R2813" s="114" t="str">
        <f t="shared" si="1139"/>
        <v>1.8-0.11</v>
      </c>
      <c r="S2813" s="127">
        <f t="shared" si="1124"/>
        <v>7.6294021619234314E-4</v>
      </c>
      <c r="T2813" s="112" t="b">
        <f t="shared" si="1125"/>
        <v>1</v>
      </c>
      <c r="U2813" s="22">
        <f t="shared" si="1126"/>
        <v>15.923761212606681</v>
      </c>
      <c r="V2813" s="22">
        <f t="shared" si="1127"/>
        <v>1.8191186030330972</v>
      </c>
      <c r="W2813" s="81">
        <f t="shared" si="1128"/>
        <v>16</v>
      </c>
      <c r="X2813" s="22">
        <f t="shared" si="1129"/>
        <v>0.92564201192742135</v>
      </c>
      <c r="Y2813" s="3">
        <f>IF(U2813&gt;'Power Curve'!$C$37,0,INDEX(Ci,$W2813,1)*POWER(1-X2813,3)+INDEX(Ci,$W2813,2)*3*X2813*POWER(1-X2813,2)+INDEX(Ci,$W2813,3)*3*POWER(X2813,2)*(1-X2813)+INDEX(Ci,$W2813,4)*POWER(X2813,3))</f>
        <v>1982.1747322569686</v>
      </c>
      <c r="Z2813" s="3">
        <f t="shared" si="1130"/>
        <v>1983.6870130757277</v>
      </c>
      <c r="AA2813" s="3">
        <f t="shared" si="1131"/>
        <v>1981.3499450683571</v>
      </c>
      <c r="AB2813" s="3">
        <f t="shared" si="1140"/>
        <v>2.3370680073705898</v>
      </c>
      <c r="AC2813" s="3">
        <f t="shared" si="1141"/>
        <v>2.3370680073705898</v>
      </c>
      <c r="AE2813" s="34">
        <f t="shared" si="1132"/>
        <v>16</v>
      </c>
      <c r="AF2813" s="73" t="b">
        <f>COUNTIF('Power Curve'!$D$2:$D$31,AE2813)&gt;0</f>
        <v>1</v>
      </c>
      <c r="AG2813" s="73" t="b">
        <f t="shared" si="1133"/>
        <v>0</v>
      </c>
      <c r="AH2813" s="73" t="b">
        <f t="shared" si="1142"/>
        <v>1</v>
      </c>
      <c r="AI2813" s="34" t="str">
        <f t="shared" si="1134"/>
        <v>Inner</v>
      </c>
      <c r="AJ2813" s="35" t="str">
        <f t="shared" si="1143"/>
        <v>1.8-1.9</v>
      </c>
      <c r="AK2813" s="36" t="str">
        <f t="shared" si="1135"/>
        <v>15-16</v>
      </c>
      <c r="AL2813" s="36" t="str">
        <f t="shared" si="1136"/>
        <v>Mar</v>
      </c>
      <c r="AM2813" s="35" t="str">
        <f t="shared" si="1137"/>
        <v>285-295</v>
      </c>
      <c r="AN2813" s="36" t="str">
        <f t="shared" si="1138"/>
        <v>Inner-TI</v>
      </c>
    </row>
    <row r="2814" spans="5:40" x14ac:dyDescent="0.3">
      <c r="E2814" s="12">
        <v>40995.659722222219</v>
      </c>
      <c r="F2814" s="16">
        <v>14.23</v>
      </c>
      <c r="G2814" s="16">
        <v>1980.0800018310549</v>
      </c>
      <c r="H2814" s="29">
        <v>1.1839182752810942</v>
      </c>
      <c r="I2814" s="26">
        <v>292.5</v>
      </c>
      <c r="J2814" s="30">
        <v>0.13211524947294448</v>
      </c>
      <c r="K2814" s="31">
        <v>0.15845596833947542</v>
      </c>
      <c r="L2814" s="111">
        <f t="shared" si="1118"/>
        <v>1.5000000000000002</v>
      </c>
      <c r="M2814" s="112">
        <f t="shared" si="1119"/>
        <v>0.13</v>
      </c>
      <c r="N2814" s="112" t="b">
        <f t="shared" si="1120"/>
        <v>1</v>
      </c>
      <c r="O2814" s="112" t="b">
        <f t="shared" si="1121"/>
        <v>1</v>
      </c>
      <c r="P2814" s="113">
        <f t="shared" si="1122"/>
        <v>15</v>
      </c>
      <c r="Q2814" s="113">
        <f t="shared" si="1123"/>
        <v>13</v>
      </c>
      <c r="R2814" s="114" t="str">
        <f t="shared" si="1139"/>
        <v>1.5-0.13</v>
      </c>
      <c r="S2814" s="127">
        <f t="shared" si="1124"/>
        <v>-1.1197886700886556E-3</v>
      </c>
      <c r="T2814" s="112" t="b">
        <f t="shared" si="1125"/>
        <v>1</v>
      </c>
      <c r="U2814" s="22">
        <f t="shared" si="1126"/>
        <v>14.069114972089512</v>
      </c>
      <c r="V2814" s="22">
        <f t="shared" si="1127"/>
        <v>1.5324770479611665</v>
      </c>
      <c r="W2814" s="81">
        <f t="shared" si="1128"/>
        <v>15</v>
      </c>
      <c r="X2814" s="22">
        <f t="shared" si="1129"/>
        <v>0.11031165938848803</v>
      </c>
      <c r="Y2814" s="3">
        <f>IF(U2814&gt;'Power Curve'!$C$37,0,INDEX(Ci,$W2814,1)*POWER(1-X2814,3)+INDEX(Ci,$W2814,2)*3*X2814*POWER(1-X2814,2)+INDEX(Ci,$W2814,3)*3*POWER(X2814,2)*(1-X2814)+INDEX(Ci,$W2814,4)*POWER(X2814,3))</f>
        <v>1975.5753979139545</v>
      </c>
      <c r="Z2814" s="3">
        <f t="shared" si="1130"/>
        <v>1973.3631709664646</v>
      </c>
      <c r="AA2814" s="3">
        <f t="shared" si="1131"/>
        <v>1980.0800018310549</v>
      </c>
      <c r="AB2814" s="3">
        <f t="shared" si="1140"/>
        <v>-6.7168308645902925</v>
      </c>
      <c r="AC2814" s="3">
        <f t="shared" si="1141"/>
        <v>6.7168308645902925</v>
      </c>
      <c r="AE2814" s="34">
        <f t="shared" si="1132"/>
        <v>14</v>
      </c>
      <c r="AF2814" s="73" t="b">
        <f>COUNTIF('Power Curve'!$D$2:$D$31,AE2814)&gt;0</f>
        <v>1</v>
      </c>
      <c r="AG2814" s="73" t="b">
        <f t="shared" si="1133"/>
        <v>0</v>
      </c>
      <c r="AH2814" s="73" t="b">
        <f t="shared" si="1142"/>
        <v>1</v>
      </c>
      <c r="AI2814" s="34" t="str">
        <f t="shared" si="1134"/>
        <v>Inner</v>
      </c>
      <c r="AJ2814" s="35" t="str">
        <f t="shared" si="1143"/>
        <v>1.5-1.6</v>
      </c>
      <c r="AK2814" s="36" t="str">
        <f t="shared" si="1135"/>
        <v>15-16</v>
      </c>
      <c r="AL2814" s="36" t="str">
        <f t="shared" si="1136"/>
        <v>Mar</v>
      </c>
      <c r="AM2814" s="35" t="str">
        <f t="shared" si="1137"/>
        <v>285-295</v>
      </c>
      <c r="AN2814" s="36" t="str">
        <f t="shared" si="1138"/>
        <v>Inner-TI</v>
      </c>
    </row>
    <row r="2815" spans="5:40" x14ac:dyDescent="0.3">
      <c r="E2815" s="12">
        <v>40995.666666666664</v>
      </c>
      <c r="F2815" s="16">
        <v>14.45</v>
      </c>
      <c r="G2815" s="16">
        <v>1977.300048828123</v>
      </c>
      <c r="H2815" s="29">
        <v>1.1840467013527429</v>
      </c>
      <c r="I2815" s="26">
        <v>293</v>
      </c>
      <c r="J2815" s="30">
        <v>0.11972318339100346</v>
      </c>
      <c r="K2815" s="31">
        <v>0.13484512386558697</v>
      </c>
      <c r="L2815" s="111">
        <f t="shared" si="1118"/>
        <v>1.6</v>
      </c>
      <c r="M2815" s="112">
        <f t="shared" si="1119"/>
        <v>0.12</v>
      </c>
      <c r="N2815" s="112" t="b">
        <f t="shared" si="1120"/>
        <v>1</v>
      </c>
      <c r="O2815" s="112" t="b">
        <f t="shared" si="1121"/>
        <v>1</v>
      </c>
      <c r="P2815" s="113">
        <f t="shared" si="1122"/>
        <v>16</v>
      </c>
      <c r="Q2815" s="113">
        <f t="shared" si="1123"/>
        <v>14</v>
      </c>
      <c r="R2815" s="114" t="str">
        <f t="shared" si="1139"/>
        <v>1.6-0.12</v>
      </c>
      <c r="S2815" s="127">
        <f t="shared" si="1124"/>
        <v>6.9193617767456883E-4</v>
      </c>
      <c r="T2815" s="112" t="b">
        <f t="shared" si="1125"/>
        <v>1</v>
      </c>
      <c r="U2815" s="22">
        <f t="shared" si="1126"/>
        <v>14.28714420619837</v>
      </c>
      <c r="V2815" s="22">
        <f t="shared" si="1127"/>
        <v>1.566174168927307</v>
      </c>
      <c r="W2815" s="81">
        <f t="shared" si="1128"/>
        <v>15</v>
      </c>
      <c r="X2815" s="22">
        <f t="shared" si="1129"/>
        <v>0.31860364935977192</v>
      </c>
      <c r="Y2815" s="3">
        <f>IF(U2815&gt;'Power Curve'!$C$37,0,INDEX(Ci,$W2815,1)*POWER(1-X2815,3)+INDEX(Ci,$W2815,2)*3*X2815*POWER(1-X2815,2)+INDEX(Ci,$W2815,3)*3*POWER(X2815,2)*(1-X2815)+INDEX(Ci,$W2815,4)*POWER(X2815,3))</f>
        <v>1976.6551619360835</v>
      </c>
      <c r="Z2815" s="3">
        <f t="shared" si="1130"/>
        <v>1978.0228811534141</v>
      </c>
      <c r="AA2815" s="3">
        <f t="shared" si="1131"/>
        <v>1977.300048828123</v>
      </c>
      <c r="AB2815" s="3">
        <f t="shared" si="1140"/>
        <v>0.72283232529116503</v>
      </c>
      <c r="AC2815" s="3">
        <f t="shared" si="1141"/>
        <v>0.72283232529116503</v>
      </c>
      <c r="AE2815" s="34">
        <f t="shared" si="1132"/>
        <v>14</v>
      </c>
      <c r="AF2815" s="73" t="b">
        <f>COUNTIF('Power Curve'!$D$2:$D$31,AE2815)&gt;0</f>
        <v>1</v>
      </c>
      <c r="AG2815" s="73" t="b">
        <f t="shared" si="1133"/>
        <v>0</v>
      </c>
      <c r="AH2815" s="73" t="b">
        <f t="shared" si="1142"/>
        <v>1</v>
      </c>
      <c r="AI2815" s="34" t="str">
        <f t="shared" si="1134"/>
        <v>Inner</v>
      </c>
      <c r="AJ2815" s="35" t="str">
        <f t="shared" si="1143"/>
        <v>1.5-1.6</v>
      </c>
      <c r="AK2815" s="36" t="str">
        <f t="shared" si="1135"/>
        <v>16-17</v>
      </c>
      <c r="AL2815" s="36" t="str">
        <f t="shared" si="1136"/>
        <v>Mar</v>
      </c>
      <c r="AM2815" s="35" t="str">
        <f t="shared" si="1137"/>
        <v>285-295</v>
      </c>
      <c r="AN2815" s="36" t="str">
        <f t="shared" si="1138"/>
        <v>Inner-TI</v>
      </c>
    </row>
    <row r="2816" spans="5:40" x14ac:dyDescent="0.3">
      <c r="E2816" s="12">
        <v>40995.673611111109</v>
      </c>
      <c r="F2816" s="16">
        <v>14.25</v>
      </c>
      <c r="G2816" s="16">
        <v>1978.140014648438</v>
      </c>
      <c r="H2816" s="29">
        <v>1.1846186124936715</v>
      </c>
      <c r="I2816" s="26">
        <v>292</v>
      </c>
      <c r="J2816" s="30">
        <v>0.10245614035087719</v>
      </c>
      <c r="K2816" s="31">
        <v>0.13429074317851838</v>
      </c>
      <c r="L2816" s="111">
        <f t="shared" si="1118"/>
        <v>1.5000000000000002</v>
      </c>
      <c r="M2816" s="112">
        <f t="shared" si="1119"/>
        <v>9.9999999999999992E-2</v>
      </c>
      <c r="N2816" s="112" t="b">
        <f t="shared" si="1120"/>
        <v>1</v>
      </c>
      <c r="O2816" s="112" t="b">
        <f t="shared" si="1121"/>
        <v>1</v>
      </c>
      <c r="P2816" s="113">
        <f t="shared" si="1122"/>
        <v>15</v>
      </c>
      <c r="Q2816" s="113">
        <f t="shared" si="1123"/>
        <v>16</v>
      </c>
      <c r="R2816" s="114" t="str">
        <f t="shared" si="1139"/>
        <v>1.5-0.1</v>
      </c>
      <c r="S2816" s="127">
        <f t="shared" si="1124"/>
        <v>4.3430159491362154E-3</v>
      </c>
      <c r="T2816" s="112" t="b">
        <f t="shared" si="1125"/>
        <v>1</v>
      </c>
      <c r="U2816" s="22">
        <f t="shared" si="1126"/>
        <v>14.091666359394777</v>
      </c>
      <c r="V2816" s="22">
        <f t="shared" si="1127"/>
        <v>1.5359624375653895</v>
      </c>
      <c r="W2816" s="81">
        <f t="shared" si="1128"/>
        <v>15</v>
      </c>
      <c r="X2816" s="22">
        <f t="shared" si="1129"/>
        <v>0.13185589568150535</v>
      </c>
      <c r="Y2816" s="3">
        <f>IF(U2816&gt;'Power Curve'!$C$37,0,INDEX(Ci,$W2816,1)*POWER(1-X2816,3)+INDEX(Ci,$W2816,2)*3*X2816*POWER(1-X2816,2)+INDEX(Ci,$W2816,3)*3*POWER(X2816,2)*(1-X2816)+INDEX(Ci,$W2816,4)*POWER(X2816,3))</f>
        <v>1975.7037813323668</v>
      </c>
      <c r="Z2816" s="3">
        <f t="shared" si="1130"/>
        <v>1984.2842943654621</v>
      </c>
      <c r="AA2816" s="3">
        <f t="shared" si="1131"/>
        <v>1978.140014648438</v>
      </c>
      <c r="AB2816" s="3">
        <f t="shared" si="1140"/>
        <v>6.1442797170241192</v>
      </c>
      <c r="AC2816" s="3">
        <f t="shared" si="1141"/>
        <v>6.1442797170241192</v>
      </c>
      <c r="AE2816" s="34">
        <f t="shared" si="1132"/>
        <v>14</v>
      </c>
      <c r="AF2816" s="73" t="b">
        <f>COUNTIF('Power Curve'!$D$2:$D$31,AE2816)&gt;0</f>
        <v>1</v>
      </c>
      <c r="AG2816" s="73" t="b">
        <f t="shared" si="1133"/>
        <v>0</v>
      </c>
      <c r="AH2816" s="73" t="b">
        <f t="shared" si="1142"/>
        <v>1</v>
      </c>
      <c r="AI2816" s="34" t="str">
        <f t="shared" si="1134"/>
        <v>Inner</v>
      </c>
      <c r="AJ2816" s="35" t="str">
        <f t="shared" si="1143"/>
        <v>1.5-1.6</v>
      </c>
      <c r="AK2816" s="36" t="str">
        <f t="shared" si="1135"/>
        <v>16-17</v>
      </c>
      <c r="AL2816" s="36" t="str">
        <f t="shared" si="1136"/>
        <v>Mar</v>
      </c>
      <c r="AM2816" s="35" t="str">
        <f t="shared" si="1137"/>
        <v>285-295</v>
      </c>
      <c r="AN2816" s="36" t="str">
        <f t="shared" si="1138"/>
        <v>Inner-TI</v>
      </c>
    </row>
    <row r="2817" spans="5:40" x14ac:dyDescent="0.3">
      <c r="E2817" s="12">
        <v>40995.680555555555</v>
      </c>
      <c r="F2817" s="16">
        <v>14.3</v>
      </c>
      <c r="G2817" s="16">
        <v>1978.4400177001951</v>
      </c>
      <c r="H2817" s="29">
        <v>1.1847900105234768</v>
      </c>
      <c r="I2817" s="26">
        <v>291.3</v>
      </c>
      <c r="J2817" s="30">
        <v>0.13916083916083916</v>
      </c>
      <c r="K2817" s="31">
        <v>0.14027565356438718</v>
      </c>
      <c r="L2817" s="111">
        <f t="shared" si="1118"/>
        <v>1.5000000000000002</v>
      </c>
      <c r="M2817" s="112">
        <f t="shared" si="1119"/>
        <v>0.14000000000000001</v>
      </c>
      <c r="N2817" s="112" t="b">
        <f t="shared" si="1120"/>
        <v>1</v>
      </c>
      <c r="O2817" s="112" t="b">
        <f t="shared" si="1121"/>
        <v>1</v>
      </c>
      <c r="P2817" s="113">
        <f t="shared" si="1122"/>
        <v>15</v>
      </c>
      <c r="Q2817" s="113">
        <f t="shared" si="1123"/>
        <v>12</v>
      </c>
      <c r="R2817" s="114" t="str">
        <f t="shared" si="1139"/>
        <v>1.5-0.14</v>
      </c>
      <c r="S2817" s="127">
        <f t="shared" si="1124"/>
        <v>-1.010407212220238E-3</v>
      </c>
      <c r="T2817" s="112" t="b">
        <f t="shared" si="1125"/>
        <v>1</v>
      </c>
      <c r="U2817" s="22">
        <f t="shared" si="1126"/>
        <v>14.141792777989174</v>
      </c>
      <c r="V2817" s="22">
        <f t="shared" si="1127"/>
        <v>1.54370963714566</v>
      </c>
      <c r="W2817" s="81">
        <f t="shared" si="1128"/>
        <v>15</v>
      </c>
      <c r="X2817" s="22">
        <f t="shared" si="1129"/>
        <v>0.17974365496220601</v>
      </c>
      <c r="Y2817" s="3">
        <f>IF(U2817&gt;'Power Curve'!$C$37,0,INDEX(Ci,$W2817,1)*POWER(1-X2817,3)+INDEX(Ci,$W2817,2)*3*X2817*POWER(1-X2817,2)+INDEX(Ci,$W2817,3)*3*POWER(X2817,2)*(1-X2817)+INDEX(Ci,$W2817,4)*POWER(X2817,3))</f>
        <v>1975.9741355047856</v>
      </c>
      <c r="Z2817" s="3">
        <f t="shared" si="1130"/>
        <v>1973.9775969871109</v>
      </c>
      <c r="AA2817" s="3">
        <f t="shared" si="1131"/>
        <v>1978.4400177001951</v>
      </c>
      <c r="AB2817" s="3">
        <f t="shared" si="1140"/>
        <v>-4.4624207130841569</v>
      </c>
      <c r="AC2817" s="3">
        <f t="shared" si="1141"/>
        <v>4.4624207130841569</v>
      </c>
      <c r="AE2817" s="34">
        <f t="shared" si="1132"/>
        <v>14</v>
      </c>
      <c r="AF2817" s="73" t="b">
        <f>COUNTIF('Power Curve'!$D$2:$D$31,AE2817)&gt;0</f>
        <v>1</v>
      </c>
      <c r="AG2817" s="73" t="b">
        <f t="shared" si="1133"/>
        <v>0</v>
      </c>
      <c r="AH2817" s="73" t="b">
        <f t="shared" si="1142"/>
        <v>1</v>
      </c>
      <c r="AI2817" s="34" t="str">
        <f t="shared" si="1134"/>
        <v>Inner</v>
      </c>
      <c r="AJ2817" s="35" t="str">
        <f t="shared" si="1143"/>
        <v>1.5-1.6</v>
      </c>
      <c r="AK2817" s="36" t="str">
        <f t="shared" si="1135"/>
        <v>16-17</v>
      </c>
      <c r="AL2817" s="36" t="str">
        <f t="shared" si="1136"/>
        <v>Mar</v>
      </c>
      <c r="AM2817" s="35" t="str">
        <f t="shared" si="1137"/>
        <v>285-295</v>
      </c>
      <c r="AN2817" s="36" t="str">
        <f t="shared" si="1138"/>
        <v>Inner-TI</v>
      </c>
    </row>
    <row r="2818" spans="5:40" x14ac:dyDescent="0.3">
      <c r="E2818" s="12">
        <v>40995.6875</v>
      </c>
      <c r="F2818" s="16">
        <v>13.96</v>
      </c>
      <c r="G2818" s="16">
        <v>1978.5499725341849</v>
      </c>
      <c r="H2818" s="29">
        <v>1.18513295541979</v>
      </c>
      <c r="I2818" s="26">
        <v>290.8</v>
      </c>
      <c r="J2818" s="30">
        <v>0.11246418338108882</v>
      </c>
      <c r="K2818" s="31">
        <v>0.13850705718990219</v>
      </c>
      <c r="L2818" s="111">
        <f t="shared" si="1118"/>
        <v>1.5000000000000002</v>
      </c>
      <c r="M2818" s="112">
        <f t="shared" si="1119"/>
        <v>0.11</v>
      </c>
      <c r="N2818" s="112" t="b">
        <f t="shared" si="1120"/>
        <v>1</v>
      </c>
      <c r="O2818" s="112" t="b">
        <f t="shared" si="1121"/>
        <v>1</v>
      </c>
      <c r="P2818" s="113">
        <f t="shared" si="1122"/>
        <v>15</v>
      </c>
      <c r="Q2818" s="113">
        <f t="shared" si="1123"/>
        <v>15</v>
      </c>
      <c r="R2818" s="114" t="str">
        <f t="shared" si="1139"/>
        <v>1.5-0.11</v>
      </c>
      <c r="S2818" s="127">
        <f t="shared" si="1124"/>
        <v>2.8630694196125571E-3</v>
      </c>
      <c r="T2818" s="112" t="b">
        <f t="shared" si="1125"/>
        <v>1</v>
      </c>
      <c r="U2818" s="22">
        <f t="shared" si="1126"/>
        <v>13.80688625455373</v>
      </c>
      <c r="V2818" s="22">
        <f t="shared" si="1127"/>
        <v>1.4919487543508361</v>
      </c>
      <c r="W2818" s="81">
        <f t="shared" si="1128"/>
        <v>14</v>
      </c>
      <c r="X2818" s="22">
        <f t="shared" si="1129"/>
        <v>0.84772218781448272</v>
      </c>
      <c r="Y2818" s="3">
        <f>IF(U2818&gt;'Power Curve'!$C$37,0,INDEX(Ci,$W2818,1)*POWER(1-X2818,3)+INDEX(Ci,$W2818,2)*3*X2818*POWER(1-X2818,2)+INDEX(Ci,$W2818,3)*3*POWER(X2818,2)*(1-X2818)+INDEX(Ci,$W2818,4)*POWER(X2818,3))</f>
        <v>1973.2956105411563</v>
      </c>
      <c r="Z2818" s="3">
        <f t="shared" si="1130"/>
        <v>1978.9452928595524</v>
      </c>
      <c r="AA2818" s="3">
        <f t="shared" si="1131"/>
        <v>1978.5499725341849</v>
      </c>
      <c r="AB2818" s="3">
        <f t="shared" si="1140"/>
        <v>0.39532032536749284</v>
      </c>
      <c r="AC2818" s="3">
        <f t="shared" si="1141"/>
        <v>0.39532032536749284</v>
      </c>
      <c r="AE2818" s="34">
        <f t="shared" si="1132"/>
        <v>14</v>
      </c>
      <c r="AF2818" s="73" t="b">
        <f>COUNTIF('Power Curve'!$D$2:$D$31,AE2818)&gt;0</f>
        <v>1</v>
      </c>
      <c r="AG2818" s="73" t="b">
        <f t="shared" si="1133"/>
        <v>0</v>
      </c>
      <c r="AH2818" s="73" t="b">
        <f t="shared" si="1142"/>
        <v>1</v>
      </c>
      <c r="AI2818" s="34" t="str">
        <f t="shared" si="1134"/>
        <v>Inner</v>
      </c>
      <c r="AJ2818" s="35" t="str">
        <f t="shared" si="1143"/>
        <v>1.4-1.5</v>
      </c>
      <c r="AK2818" s="36" t="str">
        <f t="shared" si="1135"/>
        <v>16-17</v>
      </c>
      <c r="AL2818" s="36" t="str">
        <f t="shared" si="1136"/>
        <v>Mar</v>
      </c>
      <c r="AM2818" s="35" t="str">
        <f t="shared" si="1137"/>
        <v>285-295</v>
      </c>
      <c r="AN2818" s="36" t="str">
        <f t="shared" si="1138"/>
        <v>Inner-TI</v>
      </c>
    </row>
    <row r="2819" spans="5:40" x14ac:dyDescent="0.3">
      <c r="E2819" s="12">
        <v>40995.694444444445</v>
      </c>
      <c r="F2819" s="16">
        <v>14.27</v>
      </c>
      <c r="G2819" s="16">
        <v>1983.1799774169949</v>
      </c>
      <c r="H2819" s="29">
        <v>1.1850751148571517</v>
      </c>
      <c r="I2819" s="26">
        <v>292.60000000000002</v>
      </c>
      <c r="J2819" s="30">
        <v>0.11843027330063069</v>
      </c>
      <c r="K2819" s="31">
        <v>0.15082297838441064</v>
      </c>
      <c r="L2819" s="111">
        <f t="shared" ref="L2819:L2882" si="1144">ROUND((V2819-CenterOfFirstWindSpeedBin)/WindSpeedBinWidth,0)*WindSpeedBinWidth+CenterOfFirstWindSpeedBin</f>
        <v>1.5000000000000002</v>
      </c>
      <c r="M2819" s="112">
        <f t="shared" ref="M2819:M2882" si="1145">ROUND((J2819-CenterOfFirstTurbulenceBin)/TurbulenceBinWidth,0)*TurbulenceBinWidth+CenterOfFirstTurbulenceBin</f>
        <v>0.12</v>
      </c>
      <c r="N2819" s="112" t="b">
        <f t="shared" ref="N2819:N2882" si="1146">IF(AND(L2819&gt;=CenterOfFirstWindSpeedBin,L2819&lt;=CenterOfLastWindSpeedBin),TRUE,FALSE)</f>
        <v>1</v>
      </c>
      <c r="O2819" s="112" t="b">
        <f t="shared" ref="O2819:O2882" si="1147">IF(AND(M2819&gt;=CenterOfFirstTurbulenceBin,M2819&lt;=CenterOfLastTurbulenceBin),TRUE,FALSE)</f>
        <v>1</v>
      </c>
      <c r="P2819" s="113">
        <f t="shared" ref="P2819:P2882" si="1148">(L2819-CenterOfFirstWindSpeedBin)/WindSpeedBinWidth+1</f>
        <v>15</v>
      </c>
      <c r="Q2819" s="113">
        <f t="shared" ref="Q2819:Q2882" si="1149">NumberOfTurbulenceBins-(M2819-CenterOfFirstTurbulenceBin)/TurbulenceBinWidth</f>
        <v>14</v>
      </c>
      <c r="R2819" s="114" t="str">
        <f t="shared" si="1139"/>
        <v>1.5-0.12</v>
      </c>
      <c r="S2819" s="127">
        <f t="shared" ref="S2819:S2882" si="1150">IF(T2819,INDEX(PowerDeviationMatrix,Q2819,P2819),IF(UseMatrixPadValue,MatrixPadValue,0))</f>
        <v>-2.6858717067739375E-4</v>
      </c>
      <c r="T2819" s="112" t="b">
        <f t="shared" ref="T2819:T2882" si="1151">IF(AND(P2819&gt;0,Q2819&gt;0,N2819,O2819),LEN(INDEX(PowerDeviationMatrix,Q2819,P2819))&gt;0,FALSE)</f>
        <v>1</v>
      </c>
      <c r="U2819" s="22">
        <f t="shared" ref="U2819:U2882" si="1152">F2819*(H2819/Ref_Density)^(1/3)</f>
        <v>14.113256556994623</v>
      </c>
      <c r="V2819" s="22">
        <f t="shared" ref="V2819:V2882" si="1153">(U2819-CutInWindSpeed)/(RatedWindSpeed-CutInWindSpeed)</f>
        <v>1.5392992722021688</v>
      </c>
      <c r="W2819" s="81">
        <f t="shared" ref="W2819:W2882" si="1154">COUNTIF(xa,"&lt;"&amp;U2819)</f>
        <v>15</v>
      </c>
      <c r="X2819" s="22">
        <f t="shared" ref="X2819:X2882" si="1155">(U2819-INDEX(xa,$W2819))/(INDEX(xb,$W2819)-INDEX(xa,$W2819))</f>
        <v>0.15248186925943286</v>
      </c>
      <c r="Y2819" s="3">
        <f>IF(U2819&gt;'Power Curve'!$C$37,0,INDEX(Ci,$W2819,1)*POWER(1-X2819,3)+INDEX(Ci,$W2819,2)*3*X2819*POWER(1-X2819,2)+INDEX(Ci,$W2819,3)*3*POWER(X2819,2)*(1-X2819)+INDEX(Ci,$W2819,4)*POWER(X2819,3))</f>
        <v>1975.8227034973975</v>
      </c>
      <c r="Z2819" s="3">
        <f t="shared" ref="Z2819:Z2882" si="1156">IF(OR(T2819,UseMatrixPadValue),Y2819*(1+S2819),"")</f>
        <v>1975.2920228677051</v>
      </c>
      <c r="AA2819" s="3">
        <f t="shared" ref="AA2819:AA2882" si="1157">IF(AH2819,G2819,"")</f>
        <v>1983.1799774169949</v>
      </c>
      <c r="AB2819" s="3">
        <f t="shared" si="1140"/>
        <v>-7.887954549289816</v>
      </c>
      <c r="AC2819" s="3">
        <f t="shared" si="1141"/>
        <v>7.887954549289816</v>
      </c>
      <c r="AE2819" s="34">
        <f t="shared" ref="AE2819:AE2882" si="1158">MROUND(U2819-Centre_First_Bin,Bin_Width)+Centre_First_Bin</f>
        <v>14</v>
      </c>
      <c r="AF2819" s="73" t="b">
        <f>COUNTIF('Power Curve'!$D$2:$D$31,AE2819)&gt;0</f>
        <v>1</v>
      </c>
      <c r="AG2819" s="73" t="b">
        <f t="shared" ref="AG2819:AG2882" si="1159">(G2819&lt;0)</f>
        <v>0</v>
      </c>
      <c r="AH2819" s="73" t="b">
        <f t="shared" si="1142"/>
        <v>1</v>
      </c>
      <c r="AI2819" s="34" t="str">
        <f t="shared" ref="AI2819:AI2882" si="1160">IF(AH2819,IF(AND(J2819&gt;=LowerTurbLimit,J2819&lt;=UpperTurbLimit,K2819&gt;=LowerShearLimit,K2819&lt;=UpperShearLimit),"Inner","Outer"),"")</f>
        <v>Inner</v>
      </c>
      <c r="AJ2819" s="35" t="str">
        <f t="shared" si="1143"/>
        <v>1.5-1.6</v>
      </c>
      <c r="AK2819" s="36" t="str">
        <f t="shared" ref="AK2819:AK2882" si="1161">IF(AH2819,HOUR(E2819)&amp;"-"&amp;HOUR(E2819)+1,"")</f>
        <v>16-17</v>
      </c>
      <c r="AL2819" s="36" t="str">
        <f t="shared" ref="AL2819:AL2882" si="1162">IF(AH2819,TEXT(E2819,"mmm"),"")</f>
        <v>Mar</v>
      </c>
      <c r="AM2819" s="35" t="str">
        <f t="shared" ref="AM2819:AM2882" si="1163">IF(AH2819,IF(OR(I2819&lt;5,I2819&gt;=355),"355-5",MROUND(I2819,10)-5&amp;"-"&amp;MROUND(I2819,10)+5),"")</f>
        <v>285-295</v>
      </c>
      <c r="AN2819" s="36" t="str">
        <f t="shared" ref="AN2819:AN2882" si="1164">IF(AH2819,IF(V2819&lt;0.5,IF(J2819&lt;=LowerTurbLimit,"LWS-LTI",IF(J2819&gt;=UpperTurbLimit,"LWS-HTI","Inner-TI")),IF(J2819&lt;=LowerTurbLimit,"HWS-LTI",IF(J2819&gt;=UpperTurbLimit,"HWS-HTI","Inner-TI"))),"")</f>
        <v>Inner-TI</v>
      </c>
    </row>
    <row r="2820" spans="5:40" x14ac:dyDescent="0.3">
      <c r="E2820" s="12">
        <v>40995.701388888891</v>
      </c>
      <c r="F2820" s="16">
        <v>14.22</v>
      </c>
      <c r="G2820" s="16">
        <v>1987.669982910161</v>
      </c>
      <c r="H2820" s="29">
        <v>1.1849743567870841</v>
      </c>
      <c r="I2820" s="26">
        <v>292.3</v>
      </c>
      <c r="J2820" s="30">
        <v>0.11603375527426159</v>
      </c>
      <c r="K2820" s="31">
        <v>0.12910718412074385</v>
      </c>
      <c r="L2820" s="111">
        <f t="shared" si="1144"/>
        <v>1.5000000000000002</v>
      </c>
      <c r="M2820" s="112">
        <f t="shared" si="1145"/>
        <v>0.12</v>
      </c>
      <c r="N2820" s="112" t="b">
        <f t="shared" si="1146"/>
        <v>1</v>
      </c>
      <c r="O2820" s="112" t="b">
        <f t="shared" si="1147"/>
        <v>1</v>
      </c>
      <c r="P2820" s="113">
        <f t="shared" si="1148"/>
        <v>15</v>
      </c>
      <c r="Q2820" s="113">
        <f t="shared" si="1149"/>
        <v>14</v>
      </c>
      <c r="R2820" s="114" t="str">
        <f t="shared" ref="R2820:R2883" si="1165">L2820&amp;"-"&amp;M2820</f>
        <v>1.5-0.12</v>
      </c>
      <c r="S2820" s="127">
        <f t="shared" si="1150"/>
        <v>-2.6858717067739375E-4</v>
      </c>
      <c r="T2820" s="112" t="b">
        <f t="shared" si="1151"/>
        <v>1</v>
      </c>
      <c r="U2820" s="22">
        <f t="shared" si="1152"/>
        <v>14.063407171816618</v>
      </c>
      <c r="V2820" s="22">
        <f t="shared" si="1153"/>
        <v>1.5315948890294413</v>
      </c>
      <c r="W2820" s="81">
        <f t="shared" si="1154"/>
        <v>15</v>
      </c>
      <c r="X2820" s="22">
        <f t="shared" si="1155"/>
        <v>0.10485877100836281</v>
      </c>
      <c r="Y2820" s="3">
        <f>IF(U2820&gt;'Power Curve'!$C$37,0,INDEX(Ci,$W2820,1)*POWER(1-X2820,3)+INDEX(Ci,$W2820,2)*3*X2820*POWER(1-X2820,2)+INDEX(Ci,$W2820,3)*3*POWER(X2820,2)*(1-X2820)+INDEX(Ci,$W2820,4)*POWER(X2820,3))</f>
        <v>1975.5422102618941</v>
      </c>
      <c r="Z2820" s="3">
        <f t="shared" si="1156"/>
        <v>1975.0116049690862</v>
      </c>
      <c r="AA2820" s="3">
        <f t="shared" si="1157"/>
        <v>1987.669982910161</v>
      </c>
      <c r="AB2820" s="3">
        <f t="shared" ref="AB2820:AB2883" si="1166">IF(AH2820,Z2820-AA2820,"")</f>
        <v>-12.658377941074832</v>
      </c>
      <c r="AC2820" s="3">
        <f t="shared" ref="AC2820:AC2883" si="1167">IF(AH2820,ABS(AB2820),"")</f>
        <v>12.658377941074832</v>
      </c>
      <c r="AE2820" s="34">
        <f t="shared" si="1158"/>
        <v>14</v>
      </c>
      <c r="AF2820" s="73" t="b">
        <f>COUNTIF('Power Curve'!$D$2:$D$31,AE2820)&gt;0</f>
        <v>1</v>
      </c>
      <c r="AG2820" s="73" t="b">
        <f t="shared" si="1159"/>
        <v>0</v>
      </c>
      <c r="AH2820" s="73" t="b">
        <f t="shared" ref="AH2820:AH2883" si="1168">AND(AF2820,NOT(AG2820))</f>
        <v>1</v>
      </c>
      <c r="AI2820" s="34" t="str">
        <f t="shared" si="1160"/>
        <v>Inner</v>
      </c>
      <c r="AJ2820" s="35" t="str">
        <f t="shared" ref="AJ2820:AJ2883" si="1169">IF(AH2820,TEXT(ROUND(V2820+0.05,1)-0.1,"0.0")&amp;"-"&amp;TEXT(ROUND(V2820+0.05,1),"0.0"),"")</f>
        <v>1.5-1.6</v>
      </c>
      <c r="AK2820" s="36" t="str">
        <f t="shared" si="1161"/>
        <v>16-17</v>
      </c>
      <c r="AL2820" s="36" t="str">
        <f t="shared" si="1162"/>
        <v>Mar</v>
      </c>
      <c r="AM2820" s="35" t="str">
        <f t="shared" si="1163"/>
        <v>285-295</v>
      </c>
      <c r="AN2820" s="36" t="str">
        <f t="shared" si="1164"/>
        <v>Inner-TI</v>
      </c>
    </row>
    <row r="2821" spans="5:40" x14ac:dyDescent="0.3">
      <c r="E2821" s="12">
        <v>40995.708333333336</v>
      </c>
      <c r="F2821" s="16">
        <v>15.95</v>
      </c>
      <c r="G2821" s="16">
        <v>1992.6200103759791</v>
      </c>
      <c r="H2821" s="29">
        <v>1.1843438835991154</v>
      </c>
      <c r="I2821" s="26">
        <v>288.5</v>
      </c>
      <c r="J2821" s="30">
        <v>0.11598746081504703</v>
      </c>
      <c r="K2821" s="31">
        <v>0.15528269859182436</v>
      </c>
      <c r="L2821" s="111">
        <f t="shared" si="1144"/>
        <v>1.8000000000000003</v>
      </c>
      <c r="M2821" s="112">
        <f t="shared" si="1145"/>
        <v>0.12</v>
      </c>
      <c r="N2821" s="112" t="b">
        <f t="shared" si="1146"/>
        <v>1</v>
      </c>
      <c r="O2821" s="112" t="b">
        <f t="shared" si="1147"/>
        <v>1</v>
      </c>
      <c r="P2821" s="113">
        <f t="shared" si="1148"/>
        <v>18</v>
      </c>
      <c r="Q2821" s="113">
        <f t="shared" si="1149"/>
        <v>14</v>
      </c>
      <c r="R2821" s="114" t="str">
        <f t="shared" si="1165"/>
        <v>1.8-0.12</v>
      </c>
      <c r="S2821" s="127">
        <f t="shared" si="1150"/>
        <v>5.6493233000505191E-4</v>
      </c>
      <c r="T2821" s="112" t="b">
        <f t="shared" si="1151"/>
        <v>1</v>
      </c>
      <c r="U2821" s="22">
        <f t="shared" si="1152"/>
        <v>15.77155803358945</v>
      </c>
      <c r="V2821" s="22">
        <f t="shared" si="1153"/>
        <v>1.7955951110769035</v>
      </c>
      <c r="W2821" s="81">
        <f t="shared" si="1154"/>
        <v>16</v>
      </c>
      <c r="X2821" s="22">
        <f t="shared" si="1155"/>
        <v>0.77306378276080101</v>
      </c>
      <c r="Y2821" s="3">
        <f>IF(U2821&gt;'Power Curve'!$C$37,0,INDEX(Ci,$W2821,1)*POWER(1-X2821,3)+INDEX(Ci,$W2821,2)*3*X2821*POWER(1-X2821,2)+INDEX(Ci,$W2821,3)*3*POWER(X2821,2)*(1-X2821)+INDEX(Ci,$W2821,4)*POWER(X2821,3))</f>
        <v>1981.6955883380219</v>
      </c>
      <c r="Z2821" s="3">
        <f t="shared" si="1156"/>
        <v>1982.8151122441022</v>
      </c>
      <c r="AA2821" s="3">
        <f t="shared" si="1157"/>
        <v>1992.6200103759791</v>
      </c>
      <c r="AB2821" s="3">
        <f t="shared" si="1166"/>
        <v>-9.8048981318768256</v>
      </c>
      <c r="AC2821" s="3">
        <f t="shared" si="1167"/>
        <v>9.8048981318768256</v>
      </c>
      <c r="AE2821" s="34">
        <f t="shared" si="1158"/>
        <v>16</v>
      </c>
      <c r="AF2821" s="73" t="b">
        <f>COUNTIF('Power Curve'!$D$2:$D$31,AE2821)&gt;0</f>
        <v>1</v>
      </c>
      <c r="AG2821" s="73" t="b">
        <f t="shared" si="1159"/>
        <v>0</v>
      </c>
      <c r="AH2821" s="73" t="b">
        <f t="shared" si="1168"/>
        <v>1</v>
      </c>
      <c r="AI2821" s="34" t="str">
        <f t="shared" si="1160"/>
        <v>Inner</v>
      </c>
      <c r="AJ2821" s="35" t="str">
        <f t="shared" si="1169"/>
        <v>1.7-1.8</v>
      </c>
      <c r="AK2821" s="36" t="str">
        <f t="shared" si="1161"/>
        <v>17-18</v>
      </c>
      <c r="AL2821" s="36" t="str">
        <f t="shared" si="1162"/>
        <v>Mar</v>
      </c>
      <c r="AM2821" s="35" t="str">
        <f t="shared" si="1163"/>
        <v>285-295</v>
      </c>
      <c r="AN2821" s="36" t="str">
        <f t="shared" si="1164"/>
        <v>Inner-TI</v>
      </c>
    </row>
    <row r="2822" spans="5:40" x14ac:dyDescent="0.3">
      <c r="E2822" s="12">
        <v>40995.715277777781</v>
      </c>
      <c r="F2822" s="16">
        <v>17.149999999999999</v>
      </c>
      <c r="G2822" s="16">
        <v>1985.050048828123</v>
      </c>
      <c r="H2822" s="29">
        <v>1.1838848200743783</v>
      </c>
      <c r="I2822" s="26">
        <v>283.39999999999998</v>
      </c>
      <c r="J2822" s="30">
        <v>0.11486880466472305</v>
      </c>
      <c r="K2822" s="31">
        <v>0.17063992176048573</v>
      </c>
      <c r="L2822" s="111">
        <f t="shared" si="1144"/>
        <v>2</v>
      </c>
      <c r="M2822" s="112">
        <f t="shared" si="1145"/>
        <v>0.11</v>
      </c>
      <c r="N2822" s="112" t="b">
        <f t="shared" si="1146"/>
        <v>1</v>
      </c>
      <c r="O2822" s="112" t="b">
        <f t="shared" si="1147"/>
        <v>1</v>
      </c>
      <c r="P2822" s="113">
        <f t="shared" si="1148"/>
        <v>19.999999999999996</v>
      </c>
      <c r="Q2822" s="113">
        <f t="shared" si="1149"/>
        <v>15</v>
      </c>
      <c r="R2822" s="114" t="str">
        <f t="shared" si="1165"/>
        <v>2-0.11</v>
      </c>
      <c r="S2822" s="127">
        <f t="shared" si="1150"/>
        <v>4.8156202281070699E-4</v>
      </c>
      <c r="T2822" s="112" t="b">
        <f t="shared" si="1151"/>
        <v>1</v>
      </c>
      <c r="U2822" s="22">
        <f t="shared" si="1152"/>
        <v>16.9559416022528</v>
      </c>
      <c r="V2822" s="22">
        <f t="shared" si="1153"/>
        <v>1.9786454095686727</v>
      </c>
      <c r="W2822" s="81">
        <f t="shared" si="1154"/>
        <v>17</v>
      </c>
      <c r="X2822" s="22">
        <f t="shared" si="1155"/>
        <v>0.96873162875625174</v>
      </c>
      <c r="Y2822" s="3">
        <f>IF(U2822&gt;'Power Curve'!$C$37,0,INDEX(Ci,$W2822,1)*POWER(1-X2822,3)+INDEX(Ci,$W2822,2)*3*X2822*POWER(1-X2822,2)+INDEX(Ci,$W2822,3)*3*POWER(X2822,2)*(1-X2822)+INDEX(Ci,$W2822,4)*POWER(X2822,3))</f>
        <v>1985.1650823423747</v>
      </c>
      <c r="Z2822" s="3">
        <f t="shared" si="1156"/>
        <v>1986.1210624550406</v>
      </c>
      <c r="AA2822" s="3">
        <f t="shared" si="1157"/>
        <v>1985.050048828123</v>
      </c>
      <c r="AB2822" s="3">
        <f t="shared" si="1166"/>
        <v>1.0710136269176473</v>
      </c>
      <c r="AC2822" s="3">
        <f t="shared" si="1167"/>
        <v>1.0710136269176473</v>
      </c>
      <c r="AE2822" s="34">
        <f t="shared" si="1158"/>
        <v>17</v>
      </c>
      <c r="AF2822" s="73" t="b">
        <f>COUNTIF('Power Curve'!$D$2:$D$31,AE2822)&gt;0</f>
        <v>1</v>
      </c>
      <c r="AG2822" s="73" t="b">
        <f t="shared" si="1159"/>
        <v>0</v>
      </c>
      <c r="AH2822" s="73" t="b">
        <f t="shared" si="1168"/>
        <v>1</v>
      </c>
      <c r="AI2822" s="34" t="str">
        <f t="shared" si="1160"/>
        <v>Inner</v>
      </c>
      <c r="AJ2822" s="35" t="str">
        <f t="shared" si="1169"/>
        <v>1.9-2.0</v>
      </c>
      <c r="AK2822" s="36" t="str">
        <f t="shared" si="1161"/>
        <v>17-18</v>
      </c>
      <c r="AL2822" s="36" t="str">
        <f t="shared" si="1162"/>
        <v>Mar</v>
      </c>
      <c r="AM2822" s="35" t="str">
        <f t="shared" si="1163"/>
        <v>275-285</v>
      </c>
      <c r="AN2822" s="36" t="str">
        <f t="shared" si="1164"/>
        <v>Inner-TI</v>
      </c>
    </row>
    <row r="2823" spans="5:40" x14ac:dyDescent="0.3">
      <c r="E2823" s="12">
        <v>40995.722222222219</v>
      </c>
      <c r="F2823" s="16">
        <v>16.7</v>
      </c>
      <c r="G2823" s="16">
        <v>1985.5199432373049</v>
      </c>
      <c r="H2823" s="29">
        <v>1.1839552883817892</v>
      </c>
      <c r="I2823" s="26">
        <v>278.5</v>
      </c>
      <c r="J2823" s="30">
        <v>0.12694610778443116</v>
      </c>
      <c r="K2823" s="31">
        <v>0.1559797474943761</v>
      </c>
      <c r="L2823" s="111">
        <f t="shared" si="1144"/>
        <v>1.9000000000000001</v>
      </c>
      <c r="M2823" s="112">
        <f t="shared" si="1145"/>
        <v>0.13</v>
      </c>
      <c r="N2823" s="112" t="b">
        <f t="shared" si="1146"/>
        <v>1</v>
      </c>
      <c r="O2823" s="112" t="b">
        <f t="shared" si="1147"/>
        <v>1</v>
      </c>
      <c r="P2823" s="113">
        <f t="shared" si="1148"/>
        <v>19</v>
      </c>
      <c r="Q2823" s="113">
        <f t="shared" si="1149"/>
        <v>13</v>
      </c>
      <c r="R2823" s="114" t="str">
        <f t="shared" si="1165"/>
        <v>1.9-0.13</v>
      </c>
      <c r="S2823" s="127">
        <f t="shared" si="1150"/>
        <v>-5.5644227078488625E-4</v>
      </c>
      <c r="T2823" s="112" t="b">
        <f t="shared" si="1151"/>
        <v>1</v>
      </c>
      <c r="U2823" s="22">
        <f t="shared" si="1152"/>
        <v>16.511361102160766</v>
      </c>
      <c r="V2823" s="22">
        <f t="shared" si="1153"/>
        <v>1.9099340601387664</v>
      </c>
      <c r="W2823" s="81">
        <f t="shared" si="1154"/>
        <v>17</v>
      </c>
      <c r="X2823" s="22">
        <f t="shared" si="1155"/>
        <v>0.51917331627623975</v>
      </c>
      <c r="Y2823" s="3">
        <f>IF(U2823&gt;'Power Curve'!$C$37,0,INDEX(Ci,$W2823,1)*POWER(1-X2823,3)+INDEX(Ci,$W2823,2)*3*X2823*POWER(1-X2823,2)+INDEX(Ci,$W2823,3)*3*POWER(X2823,2)*(1-X2823)+INDEX(Ci,$W2823,4)*POWER(X2823,3))</f>
        <v>1984.2285216433197</v>
      </c>
      <c r="Z2823" s="3">
        <f t="shared" si="1156"/>
        <v>1983.1244130189805</v>
      </c>
      <c r="AA2823" s="3">
        <f t="shared" si="1157"/>
        <v>1985.5199432373049</v>
      </c>
      <c r="AB2823" s="3">
        <f t="shared" si="1166"/>
        <v>-2.3955302183244385</v>
      </c>
      <c r="AC2823" s="3">
        <f t="shared" si="1167"/>
        <v>2.3955302183244385</v>
      </c>
      <c r="AE2823" s="34">
        <f t="shared" si="1158"/>
        <v>17</v>
      </c>
      <c r="AF2823" s="73" t="b">
        <f>COUNTIF('Power Curve'!$D$2:$D$31,AE2823)&gt;0</f>
        <v>1</v>
      </c>
      <c r="AG2823" s="73" t="b">
        <f t="shared" si="1159"/>
        <v>0</v>
      </c>
      <c r="AH2823" s="73" t="b">
        <f t="shared" si="1168"/>
        <v>1</v>
      </c>
      <c r="AI2823" s="34" t="str">
        <f t="shared" si="1160"/>
        <v>Inner</v>
      </c>
      <c r="AJ2823" s="35" t="str">
        <f t="shared" si="1169"/>
        <v>1.9-2.0</v>
      </c>
      <c r="AK2823" s="36" t="str">
        <f t="shared" si="1161"/>
        <v>17-18</v>
      </c>
      <c r="AL2823" s="36" t="str">
        <f t="shared" si="1162"/>
        <v>Mar</v>
      </c>
      <c r="AM2823" s="35" t="str">
        <f t="shared" si="1163"/>
        <v>275-285</v>
      </c>
      <c r="AN2823" s="36" t="str">
        <f t="shared" si="1164"/>
        <v>Inner-TI</v>
      </c>
    </row>
    <row r="2824" spans="5:40" x14ac:dyDescent="0.3">
      <c r="E2824" s="12">
        <v>40995.729166666664</v>
      </c>
      <c r="F2824" s="16">
        <v>16.510000000000002</v>
      </c>
      <c r="G2824" s="16">
        <v>1987.5199890136769</v>
      </c>
      <c r="H2824" s="29">
        <v>1.1843412904622015</v>
      </c>
      <c r="I2824" s="26">
        <v>280.60000000000002</v>
      </c>
      <c r="J2824" s="30">
        <v>8.6008479709267102E-2</v>
      </c>
      <c r="K2824" s="31">
        <v>0.12836102707773003</v>
      </c>
      <c r="L2824" s="111">
        <f t="shared" si="1144"/>
        <v>1.9000000000000001</v>
      </c>
      <c r="M2824" s="112">
        <f t="shared" si="1145"/>
        <v>0.09</v>
      </c>
      <c r="N2824" s="112" t="b">
        <f t="shared" si="1146"/>
        <v>1</v>
      </c>
      <c r="O2824" s="112" t="b">
        <f t="shared" si="1147"/>
        <v>1</v>
      </c>
      <c r="P2824" s="113">
        <f t="shared" si="1148"/>
        <v>19</v>
      </c>
      <c r="Q2824" s="113">
        <f t="shared" si="1149"/>
        <v>17</v>
      </c>
      <c r="R2824" s="114" t="str">
        <f t="shared" si="1165"/>
        <v>1.9-0.09</v>
      </c>
      <c r="S2824" s="127">
        <f t="shared" si="1150"/>
        <v>0</v>
      </c>
      <c r="T2824" s="112" t="b">
        <f t="shared" si="1151"/>
        <v>0</v>
      </c>
      <c r="U2824" s="22">
        <f t="shared" si="1152"/>
        <v>16.325281071667785</v>
      </c>
      <c r="V2824" s="22">
        <f t="shared" si="1153"/>
        <v>1.8811747915822643</v>
      </c>
      <c r="W2824" s="81">
        <f t="shared" si="1154"/>
        <v>17</v>
      </c>
      <c r="X2824" s="22">
        <f t="shared" si="1155"/>
        <v>0.33100981275474856</v>
      </c>
      <c r="Y2824" s="3">
        <f>IF(U2824&gt;'Power Curve'!$C$37,0,INDEX(Ci,$W2824,1)*POWER(1-X2824,3)+INDEX(Ci,$W2824,2)*3*X2824*POWER(1-X2824,2)+INDEX(Ci,$W2824,3)*3*POWER(X2824,2)*(1-X2824)+INDEX(Ci,$W2824,4)*POWER(X2824,3))</f>
        <v>1983.5591180653437</v>
      </c>
      <c r="Z2824" s="3">
        <f t="shared" si="1156"/>
        <v>1983.5591180653437</v>
      </c>
      <c r="AA2824" s="3">
        <f t="shared" si="1157"/>
        <v>1987.5199890136769</v>
      </c>
      <c r="AB2824" s="3">
        <f t="shared" si="1166"/>
        <v>-3.960870948333195</v>
      </c>
      <c r="AC2824" s="3">
        <f t="shared" si="1167"/>
        <v>3.960870948333195</v>
      </c>
      <c r="AE2824" s="34">
        <f t="shared" si="1158"/>
        <v>16</v>
      </c>
      <c r="AF2824" s="73" t="b">
        <f>COUNTIF('Power Curve'!$D$2:$D$31,AE2824)&gt;0</f>
        <v>1</v>
      </c>
      <c r="AG2824" s="73" t="b">
        <f t="shared" si="1159"/>
        <v>0</v>
      </c>
      <c r="AH2824" s="73" t="b">
        <f t="shared" si="1168"/>
        <v>1</v>
      </c>
      <c r="AI2824" s="34" t="str">
        <f t="shared" si="1160"/>
        <v>Outer</v>
      </c>
      <c r="AJ2824" s="35" t="str">
        <f t="shared" si="1169"/>
        <v>1.8-1.9</v>
      </c>
      <c r="AK2824" s="36" t="str">
        <f t="shared" si="1161"/>
        <v>17-18</v>
      </c>
      <c r="AL2824" s="36" t="str">
        <f t="shared" si="1162"/>
        <v>Mar</v>
      </c>
      <c r="AM2824" s="35" t="str">
        <f t="shared" si="1163"/>
        <v>275-285</v>
      </c>
      <c r="AN2824" s="36" t="str">
        <f t="shared" si="1164"/>
        <v>HWS-LTI</v>
      </c>
    </row>
    <row r="2825" spans="5:40" x14ac:dyDescent="0.3">
      <c r="E2825" s="12">
        <v>40995.736111111109</v>
      </c>
      <c r="F2825" s="16">
        <v>14.52</v>
      </c>
      <c r="G2825" s="16">
        <v>1982.039993286133</v>
      </c>
      <c r="H2825" s="29">
        <v>1.1852578876087339</v>
      </c>
      <c r="I2825" s="26">
        <v>282.39999999999998</v>
      </c>
      <c r="J2825" s="30">
        <v>0.13429752066115702</v>
      </c>
      <c r="K2825" s="31">
        <v>0.10377371881915047</v>
      </c>
      <c r="L2825" s="111">
        <f t="shared" si="1144"/>
        <v>1.6</v>
      </c>
      <c r="M2825" s="112">
        <f t="shared" si="1145"/>
        <v>0.13</v>
      </c>
      <c r="N2825" s="112" t="b">
        <f t="shared" si="1146"/>
        <v>1</v>
      </c>
      <c r="O2825" s="112" t="b">
        <f t="shared" si="1147"/>
        <v>1</v>
      </c>
      <c r="P2825" s="113">
        <f t="shared" si="1148"/>
        <v>16</v>
      </c>
      <c r="Q2825" s="113">
        <f t="shared" si="1149"/>
        <v>13</v>
      </c>
      <c r="R2825" s="114" t="str">
        <f t="shared" si="1165"/>
        <v>1.6-0.13</v>
      </c>
      <c r="S2825" s="127">
        <f t="shared" si="1150"/>
        <v>-5.0184284528389592E-3</v>
      </c>
      <c r="T2825" s="112" t="b">
        <f t="shared" si="1151"/>
        <v>1</v>
      </c>
      <c r="U2825" s="22">
        <f t="shared" si="1152"/>
        <v>14.361248756415515</v>
      </c>
      <c r="V2825" s="22">
        <f t="shared" si="1153"/>
        <v>1.5776272660452915</v>
      </c>
      <c r="W2825" s="81">
        <f t="shared" si="1154"/>
        <v>15</v>
      </c>
      <c r="X2825" s="22">
        <f t="shared" si="1155"/>
        <v>0.38939867046666365</v>
      </c>
      <c r="Y2825" s="3">
        <f>IF(U2825&gt;'Power Curve'!$C$37,0,INDEX(Ci,$W2825,1)*POWER(1-X2825,3)+INDEX(Ci,$W2825,2)*3*X2825*POWER(1-X2825,2)+INDEX(Ci,$W2825,3)*3*POWER(X2825,2)*(1-X2825)+INDEX(Ci,$W2825,4)*POWER(X2825,3))</f>
        <v>1976.9534846318588</v>
      </c>
      <c r="Z2825" s="3">
        <f t="shared" si="1156"/>
        <v>1967.0322850146431</v>
      </c>
      <c r="AA2825" s="3">
        <f t="shared" si="1157"/>
        <v>1982.039993286133</v>
      </c>
      <c r="AB2825" s="3">
        <f t="shared" si="1166"/>
        <v>-15.007708271489946</v>
      </c>
      <c r="AC2825" s="3">
        <f t="shared" si="1167"/>
        <v>15.007708271489946</v>
      </c>
      <c r="AE2825" s="34">
        <f t="shared" si="1158"/>
        <v>14</v>
      </c>
      <c r="AF2825" s="73" t="b">
        <f>COUNTIF('Power Curve'!$D$2:$D$31,AE2825)&gt;0</f>
        <v>1</v>
      </c>
      <c r="AG2825" s="73" t="b">
        <f t="shared" si="1159"/>
        <v>0</v>
      </c>
      <c r="AH2825" s="73" t="b">
        <f t="shared" si="1168"/>
        <v>1</v>
      </c>
      <c r="AI2825" s="34" t="str">
        <f t="shared" si="1160"/>
        <v>Inner</v>
      </c>
      <c r="AJ2825" s="35" t="str">
        <f t="shared" si="1169"/>
        <v>1.5-1.6</v>
      </c>
      <c r="AK2825" s="36" t="str">
        <f t="shared" si="1161"/>
        <v>17-18</v>
      </c>
      <c r="AL2825" s="36" t="str">
        <f t="shared" si="1162"/>
        <v>Mar</v>
      </c>
      <c r="AM2825" s="35" t="str">
        <f t="shared" si="1163"/>
        <v>275-285</v>
      </c>
      <c r="AN2825" s="36" t="str">
        <f t="shared" si="1164"/>
        <v>Inner-TI</v>
      </c>
    </row>
    <row r="2826" spans="5:40" x14ac:dyDescent="0.3">
      <c r="E2826" s="12">
        <v>40995.743055555555</v>
      </c>
      <c r="F2826" s="16">
        <v>13.7</v>
      </c>
      <c r="G2826" s="16">
        <v>1977.629943847661</v>
      </c>
      <c r="H2826" s="29">
        <v>1.1859603875067968</v>
      </c>
      <c r="I2826" s="26">
        <v>287</v>
      </c>
      <c r="J2826" s="30">
        <v>0.11313868613138688</v>
      </c>
      <c r="K2826" s="31">
        <v>0.11324034148500298</v>
      </c>
      <c r="L2826" s="111">
        <f t="shared" si="1144"/>
        <v>1.5000000000000002</v>
      </c>
      <c r="M2826" s="112">
        <f t="shared" si="1145"/>
        <v>0.11</v>
      </c>
      <c r="N2826" s="112" t="b">
        <f t="shared" si="1146"/>
        <v>1</v>
      </c>
      <c r="O2826" s="112" t="b">
        <f t="shared" si="1147"/>
        <v>1</v>
      </c>
      <c r="P2826" s="113">
        <f t="shared" si="1148"/>
        <v>15</v>
      </c>
      <c r="Q2826" s="113">
        <f t="shared" si="1149"/>
        <v>15</v>
      </c>
      <c r="R2826" s="114" t="str">
        <f t="shared" si="1165"/>
        <v>1.5-0.11</v>
      </c>
      <c r="S2826" s="127">
        <f t="shared" si="1150"/>
        <v>2.8630694196125571E-3</v>
      </c>
      <c r="T2826" s="112" t="b">
        <f t="shared" si="1151"/>
        <v>1</v>
      </c>
      <c r="U2826" s="22">
        <f t="shared" si="1152"/>
        <v>13.552890579587217</v>
      </c>
      <c r="V2826" s="22">
        <f t="shared" si="1153"/>
        <v>1.4526929040094558</v>
      </c>
      <c r="W2826" s="81">
        <f t="shared" si="1154"/>
        <v>14</v>
      </c>
      <c r="X2826" s="22">
        <f t="shared" si="1155"/>
        <v>0.58417727019047549</v>
      </c>
      <c r="Y2826" s="3">
        <f>IF(U2826&gt;'Power Curve'!$C$37,0,INDEX(Ci,$W2826,1)*POWER(1-X2826,3)+INDEX(Ci,$W2826,2)*3*X2826*POWER(1-X2826,2)+INDEX(Ci,$W2826,3)*3*POWER(X2826,2)*(1-X2826)+INDEX(Ci,$W2826,4)*POWER(X2826,3))</f>
        <v>1968.5054655422518</v>
      </c>
      <c r="Z2826" s="3">
        <f t="shared" si="1156"/>
        <v>1974.1414333429861</v>
      </c>
      <c r="AA2826" s="3">
        <f t="shared" si="1157"/>
        <v>1977.629943847661</v>
      </c>
      <c r="AB2826" s="3">
        <f t="shared" si="1166"/>
        <v>-3.4885105046748777</v>
      </c>
      <c r="AC2826" s="3">
        <f t="shared" si="1167"/>
        <v>3.4885105046748777</v>
      </c>
      <c r="AE2826" s="34">
        <f t="shared" si="1158"/>
        <v>14</v>
      </c>
      <c r="AF2826" s="73" t="b">
        <f>COUNTIF('Power Curve'!$D$2:$D$31,AE2826)&gt;0</f>
        <v>1</v>
      </c>
      <c r="AG2826" s="73" t="b">
        <f t="shared" si="1159"/>
        <v>0</v>
      </c>
      <c r="AH2826" s="73" t="b">
        <f t="shared" si="1168"/>
        <v>1</v>
      </c>
      <c r="AI2826" s="34" t="str">
        <f t="shared" si="1160"/>
        <v>Inner</v>
      </c>
      <c r="AJ2826" s="35" t="str">
        <f t="shared" si="1169"/>
        <v>1.4-1.5</v>
      </c>
      <c r="AK2826" s="36" t="str">
        <f t="shared" si="1161"/>
        <v>17-18</v>
      </c>
      <c r="AL2826" s="36" t="str">
        <f t="shared" si="1162"/>
        <v>Mar</v>
      </c>
      <c r="AM2826" s="35" t="str">
        <f t="shared" si="1163"/>
        <v>285-295</v>
      </c>
      <c r="AN2826" s="36" t="str">
        <f t="shared" si="1164"/>
        <v>Inner-TI</v>
      </c>
    </row>
    <row r="2827" spans="5:40" x14ac:dyDescent="0.3">
      <c r="E2827" s="12">
        <v>40995.75</v>
      </c>
      <c r="F2827" s="16">
        <v>12.54</v>
      </c>
      <c r="G2827" s="16">
        <v>1972.950012207031</v>
      </c>
      <c r="H2827" s="29">
        <v>1.1867924724083456</v>
      </c>
      <c r="I2827" s="26">
        <v>284.2</v>
      </c>
      <c r="J2827" s="30">
        <v>0.11403508771929825</v>
      </c>
      <c r="K2827" s="31">
        <v>0.15273489956369771</v>
      </c>
      <c r="L2827" s="111">
        <f t="shared" si="1144"/>
        <v>1.3000000000000003</v>
      </c>
      <c r="M2827" s="112">
        <f t="shared" si="1145"/>
        <v>0.11</v>
      </c>
      <c r="N2827" s="112" t="b">
        <f t="shared" si="1146"/>
        <v>1</v>
      </c>
      <c r="O2827" s="112" t="b">
        <f t="shared" si="1147"/>
        <v>1</v>
      </c>
      <c r="P2827" s="113">
        <f t="shared" si="1148"/>
        <v>13.000000000000002</v>
      </c>
      <c r="Q2827" s="113">
        <f t="shared" si="1149"/>
        <v>15</v>
      </c>
      <c r="R2827" s="114" t="str">
        <f t="shared" si="1165"/>
        <v>1.3-0.11</v>
      </c>
      <c r="S2827" s="127">
        <f t="shared" si="1150"/>
        <v>7.6432603684871349E-4</v>
      </c>
      <c r="T2827" s="112" t="b">
        <f t="shared" si="1151"/>
        <v>1</v>
      </c>
      <c r="U2827" s="22">
        <f t="shared" si="1152"/>
        <v>12.408247131132439</v>
      </c>
      <c r="V2827" s="22">
        <f t="shared" si="1153"/>
        <v>1.2757845692013665</v>
      </c>
      <c r="W2827" s="81">
        <f t="shared" si="1154"/>
        <v>13</v>
      </c>
      <c r="X2827" s="22">
        <f t="shared" si="1155"/>
        <v>0.4012175803585295</v>
      </c>
      <c r="Y2827" s="3">
        <f>IF(U2827&gt;'Power Curve'!$C$37,0,INDEX(Ci,$W2827,1)*POWER(1-X2827,3)+INDEX(Ci,$W2827,2)*3*X2827*POWER(1-X2827,2)+INDEX(Ci,$W2827,3)*3*POWER(X2827,2)*(1-X2827)+INDEX(Ci,$W2827,4)*POWER(X2827,3))</f>
        <v>1935.3619968994069</v>
      </c>
      <c r="Z2827" s="3">
        <f t="shared" si="1156"/>
        <v>1936.8412444643645</v>
      </c>
      <c r="AA2827" s="3">
        <f t="shared" si="1157"/>
        <v>1972.950012207031</v>
      </c>
      <c r="AB2827" s="3">
        <f t="shared" si="1166"/>
        <v>-36.108767742666487</v>
      </c>
      <c r="AC2827" s="3">
        <f t="shared" si="1167"/>
        <v>36.108767742666487</v>
      </c>
      <c r="AE2827" s="34">
        <f t="shared" si="1158"/>
        <v>12</v>
      </c>
      <c r="AF2827" s="73" t="b">
        <f>COUNTIF('Power Curve'!$D$2:$D$31,AE2827)&gt;0</f>
        <v>1</v>
      </c>
      <c r="AG2827" s="73" t="b">
        <f t="shared" si="1159"/>
        <v>0</v>
      </c>
      <c r="AH2827" s="73" t="b">
        <f t="shared" si="1168"/>
        <v>1</v>
      </c>
      <c r="AI2827" s="34" t="str">
        <f t="shared" si="1160"/>
        <v>Inner</v>
      </c>
      <c r="AJ2827" s="35" t="str">
        <f t="shared" si="1169"/>
        <v>1.2-1.3</v>
      </c>
      <c r="AK2827" s="36" t="str">
        <f t="shared" si="1161"/>
        <v>18-19</v>
      </c>
      <c r="AL2827" s="36" t="str">
        <f t="shared" si="1162"/>
        <v>Mar</v>
      </c>
      <c r="AM2827" s="35" t="str">
        <f t="shared" si="1163"/>
        <v>275-285</v>
      </c>
      <c r="AN2827" s="36" t="str">
        <f t="shared" si="1164"/>
        <v>Inner-TI</v>
      </c>
    </row>
    <row r="2828" spans="5:40" x14ac:dyDescent="0.3">
      <c r="E2828" s="12">
        <v>40995.756944444445</v>
      </c>
      <c r="F2828" s="16">
        <v>13.24</v>
      </c>
      <c r="G2828" s="16">
        <v>1950.999999999998</v>
      </c>
      <c r="H2828" s="29">
        <v>1.1865626603545927</v>
      </c>
      <c r="I2828" s="26">
        <v>285.39999999999998</v>
      </c>
      <c r="J2828" s="30">
        <v>0.12084592145015106</v>
      </c>
      <c r="K2828" s="31">
        <v>0.14884596703466607</v>
      </c>
      <c r="L2828" s="111">
        <f t="shared" si="1144"/>
        <v>1.4000000000000001</v>
      </c>
      <c r="M2828" s="112">
        <f t="shared" si="1145"/>
        <v>0.12</v>
      </c>
      <c r="N2828" s="112" t="b">
        <f t="shared" si="1146"/>
        <v>1</v>
      </c>
      <c r="O2828" s="112" t="b">
        <f t="shared" si="1147"/>
        <v>1</v>
      </c>
      <c r="P2828" s="113">
        <f t="shared" si="1148"/>
        <v>14</v>
      </c>
      <c r="Q2828" s="113">
        <f t="shared" si="1149"/>
        <v>14</v>
      </c>
      <c r="R2828" s="114" t="str">
        <f t="shared" si="1165"/>
        <v>1.4-0.12</v>
      </c>
      <c r="S2828" s="127">
        <f t="shared" si="1150"/>
        <v>-1.0712795490469469E-3</v>
      </c>
      <c r="T2828" s="112" t="b">
        <f t="shared" si="1151"/>
        <v>1</v>
      </c>
      <c r="U2828" s="22">
        <f t="shared" si="1152"/>
        <v>13.100046826010509</v>
      </c>
      <c r="V2828" s="22">
        <f t="shared" si="1153"/>
        <v>1.3827044421162367</v>
      </c>
      <c r="W2828" s="81">
        <f t="shared" si="1154"/>
        <v>14</v>
      </c>
      <c r="X2828" s="22">
        <f t="shared" si="1155"/>
        <v>0.11430836494768158</v>
      </c>
      <c r="Y2828" s="3">
        <f>IF(U2828&gt;'Power Curve'!$C$37,0,INDEX(Ci,$W2828,1)*POWER(1-X2828,3)+INDEX(Ci,$W2828,2)*3*X2828*POWER(1-X2828,2)+INDEX(Ci,$W2828,3)*3*POWER(X2828,2)*(1-X2828)+INDEX(Ci,$W2828,4)*POWER(X2828,3))</f>
        <v>1956.3055886718073</v>
      </c>
      <c r="Z2828" s="3">
        <f t="shared" si="1156"/>
        <v>1954.2098385029769</v>
      </c>
      <c r="AA2828" s="3">
        <f t="shared" si="1157"/>
        <v>1950.999999999998</v>
      </c>
      <c r="AB2828" s="3">
        <f t="shared" si="1166"/>
        <v>3.2098385029789824</v>
      </c>
      <c r="AC2828" s="3">
        <f t="shared" si="1167"/>
        <v>3.2098385029789824</v>
      </c>
      <c r="AE2828" s="34">
        <f t="shared" si="1158"/>
        <v>13</v>
      </c>
      <c r="AF2828" s="73" t="b">
        <f>COUNTIF('Power Curve'!$D$2:$D$31,AE2828)&gt;0</f>
        <v>1</v>
      </c>
      <c r="AG2828" s="73" t="b">
        <f t="shared" si="1159"/>
        <v>0</v>
      </c>
      <c r="AH2828" s="73" t="b">
        <f t="shared" si="1168"/>
        <v>1</v>
      </c>
      <c r="AI2828" s="34" t="str">
        <f t="shared" si="1160"/>
        <v>Inner</v>
      </c>
      <c r="AJ2828" s="35" t="str">
        <f t="shared" si="1169"/>
        <v>1.3-1.4</v>
      </c>
      <c r="AK2828" s="36" t="str">
        <f t="shared" si="1161"/>
        <v>18-19</v>
      </c>
      <c r="AL2828" s="36" t="str">
        <f t="shared" si="1162"/>
        <v>Mar</v>
      </c>
      <c r="AM2828" s="35" t="str">
        <f t="shared" si="1163"/>
        <v>285-295</v>
      </c>
      <c r="AN2828" s="36" t="str">
        <f t="shared" si="1164"/>
        <v>Inner-TI</v>
      </c>
    </row>
    <row r="2829" spans="5:40" x14ac:dyDescent="0.3">
      <c r="E2829" s="12">
        <v>40995.763888888891</v>
      </c>
      <c r="F2829" s="16">
        <v>11.6</v>
      </c>
      <c r="G2829" s="16">
        <v>1790.650039672852</v>
      </c>
      <c r="H2829" s="29">
        <v>1.1870793804279229</v>
      </c>
      <c r="I2829" s="26">
        <v>282.5</v>
      </c>
      <c r="J2829" s="30">
        <v>0.12413793103448276</v>
      </c>
      <c r="K2829" s="31">
        <v>0.12052518610810686</v>
      </c>
      <c r="L2829" s="111">
        <f t="shared" si="1144"/>
        <v>1.1000000000000001</v>
      </c>
      <c r="M2829" s="112">
        <f t="shared" si="1145"/>
        <v>0.12</v>
      </c>
      <c r="N2829" s="112" t="b">
        <f t="shared" si="1146"/>
        <v>1</v>
      </c>
      <c r="O2829" s="112" t="b">
        <f t="shared" si="1147"/>
        <v>1</v>
      </c>
      <c r="P2829" s="113">
        <f t="shared" si="1148"/>
        <v>11</v>
      </c>
      <c r="Q2829" s="113">
        <f t="shared" si="1149"/>
        <v>14</v>
      </c>
      <c r="R2829" s="114" t="str">
        <f t="shared" si="1165"/>
        <v>1.1-0.12</v>
      </c>
      <c r="S2829" s="127">
        <f t="shared" si="1150"/>
        <v>-5.3856963079778968E-4</v>
      </c>
      <c r="T2829" s="112" t="b">
        <f t="shared" si="1151"/>
        <v>1</v>
      </c>
      <c r="U2829" s="22">
        <f t="shared" si="1152"/>
        <v>11.479048216935444</v>
      </c>
      <c r="V2829" s="22">
        <f t="shared" si="1153"/>
        <v>1.1321738816654485</v>
      </c>
      <c r="W2829" s="81">
        <f t="shared" si="1154"/>
        <v>12</v>
      </c>
      <c r="X2829" s="22">
        <f t="shared" si="1155"/>
        <v>0.48037792527683043</v>
      </c>
      <c r="Y2829" s="3">
        <f>IF(U2829&gt;'Power Curve'!$C$37,0,INDEX(Ci,$W2829,1)*POWER(1-X2829,3)+INDEX(Ci,$W2829,2)*3*X2829*POWER(1-X2829,2)+INDEX(Ci,$W2829,3)*3*POWER(X2829,2)*(1-X2829)+INDEX(Ci,$W2829,4)*POWER(X2829,3))</f>
        <v>1858.9671266220994</v>
      </c>
      <c r="Z2829" s="3">
        <f t="shared" si="1156"/>
        <v>1857.9659433830493</v>
      </c>
      <c r="AA2829" s="3">
        <f t="shared" si="1157"/>
        <v>1790.650039672852</v>
      </c>
      <c r="AB2829" s="3">
        <f t="shared" si="1166"/>
        <v>67.31590371019729</v>
      </c>
      <c r="AC2829" s="3">
        <f t="shared" si="1167"/>
        <v>67.31590371019729</v>
      </c>
      <c r="AE2829" s="34">
        <f t="shared" si="1158"/>
        <v>11</v>
      </c>
      <c r="AF2829" s="73" t="b">
        <f>COUNTIF('Power Curve'!$D$2:$D$31,AE2829)&gt;0</f>
        <v>1</v>
      </c>
      <c r="AG2829" s="73" t="b">
        <f t="shared" si="1159"/>
        <v>0</v>
      </c>
      <c r="AH2829" s="73" t="b">
        <f t="shared" si="1168"/>
        <v>1</v>
      </c>
      <c r="AI2829" s="34" t="str">
        <f t="shared" si="1160"/>
        <v>Inner</v>
      </c>
      <c r="AJ2829" s="35" t="str">
        <f t="shared" si="1169"/>
        <v>1.1-1.2</v>
      </c>
      <c r="AK2829" s="36" t="str">
        <f t="shared" si="1161"/>
        <v>18-19</v>
      </c>
      <c r="AL2829" s="36" t="str">
        <f t="shared" si="1162"/>
        <v>Mar</v>
      </c>
      <c r="AM2829" s="35" t="str">
        <f t="shared" si="1163"/>
        <v>275-285</v>
      </c>
      <c r="AN2829" s="36" t="str">
        <f t="shared" si="1164"/>
        <v>Inner-TI</v>
      </c>
    </row>
    <row r="2830" spans="5:40" x14ac:dyDescent="0.3">
      <c r="E2830" s="12">
        <v>40995.770833333336</v>
      </c>
      <c r="F2830" s="16">
        <v>12.28</v>
      </c>
      <c r="G2830" s="16">
        <v>1861.3800354003911</v>
      </c>
      <c r="H2830" s="29">
        <v>1.1868925475374488</v>
      </c>
      <c r="I2830" s="26">
        <v>283.39999999999998</v>
      </c>
      <c r="J2830" s="30">
        <v>0.11482084690553745</v>
      </c>
      <c r="K2830" s="31">
        <v>0.14158696788224748</v>
      </c>
      <c r="L2830" s="111">
        <f t="shared" si="1144"/>
        <v>1.2000000000000002</v>
      </c>
      <c r="M2830" s="112">
        <f t="shared" si="1145"/>
        <v>0.11</v>
      </c>
      <c r="N2830" s="112" t="b">
        <f t="shared" si="1146"/>
        <v>1</v>
      </c>
      <c r="O2830" s="112" t="b">
        <f t="shared" si="1147"/>
        <v>1</v>
      </c>
      <c r="P2830" s="113">
        <f t="shared" si="1148"/>
        <v>12</v>
      </c>
      <c r="Q2830" s="113">
        <f t="shared" si="1149"/>
        <v>15</v>
      </c>
      <c r="R2830" s="114" t="str">
        <f t="shared" si="1165"/>
        <v>1.2-0.11</v>
      </c>
      <c r="S2830" s="127">
        <f t="shared" si="1150"/>
        <v>2.6357743500489005E-3</v>
      </c>
      <c r="T2830" s="112" t="b">
        <f t="shared" si="1151"/>
        <v>1</v>
      </c>
      <c r="U2830" s="22">
        <f t="shared" si="1152"/>
        <v>12.151320379559433</v>
      </c>
      <c r="V2830" s="22">
        <f t="shared" si="1153"/>
        <v>1.2360757115218934</v>
      </c>
      <c r="W2830" s="81">
        <f t="shared" si="1154"/>
        <v>13</v>
      </c>
      <c r="X2830" s="22">
        <f t="shared" si="1155"/>
        <v>0.13671542933404635</v>
      </c>
      <c r="Y2830" s="3">
        <f>IF(U2830&gt;'Power Curve'!$C$37,0,INDEX(Ci,$W2830,1)*POWER(1-X2830,3)+INDEX(Ci,$W2830,2)*3*X2830*POWER(1-X2830,2)+INDEX(Ci,$W2830,3)*3*POWER(X2830,2)*(1-X2830)+INDEX(Ci,$W2830,4)*POWER(X2830,3))</f>
        <v>1924.2710715495843</v>
      </c>
      <c r="Z2830" s="3">
        <f t="shared" si="1156"/>
        <v>1929.3430158825158</v>
      </c>
      <c r="AA2830" s="3">
        <f t="shared" si="1157"/>
        <v>1861.3800354003911</v>
      </c>
      <c r="AB2830" s="3">
        <f t="shared" si="1166"/>
        <v>67.962980482124749</v>
      </c>
      <c r="AC2830" s="3">
        <f t="shared" si="1167"/>
        <v>67.962980482124749</v>
      </c>
      <c r="AE2830" s="34">
        <f t="shared" si="1158"/>
        <v>12</v>
      </c>
      <c r="AF2830" s="73" t="b">
        <f>COUNTIF('Power Curve'!$D$2:$D$31,AE2830)&gt;0</f>
        <v>1</v>
      </c>
      <c r="AG2830" s="73" t="b">
        <f t="shared" si="1159"/>
        <v>0</v>
      </c>
      <c r="AH2830" s="73" t="b">
        <f t="shared" si="1168"/>
        <v>1</v>
      </c>
      <c r="AI2830" s="34" t="str">
        <f t="shared" si="1160"/>
        <v>Inner</v>
      </c>
      <c r="AJ2830" s="35" t="str">
        <f t="shared" si="1169"/>
        <v>1.2-1.3</v>
      </c>
      <c r="AK2830" s="36" t="str">
        <f t="shared" si="1161"/>
        <v>18-19</v>
      </c>
      <c r="AL2830" s="36" t="str">
        <f t="shared" si="1162"/>
        <v>Mar</v>
      </c>
      <c r="AM2830" s="35" t="str">
        <f t="shared" si="1163"/>
        <v>275-285</v>
      </c>
      <c r="AN2830" s="36" t="str">
        <f t="shared" si="1164"/>
        <v>Inner-TI</v>
      </c>
    </row>
    <row r="2831" spans="5:40" x14ac:dyDescent="0.3">
      <c r="E2831" s="12">
        <v>40995.777777777781</v>
      </c>
      <c r="F2831" s="16">
        <v>12.86</v>
      </c>
      <c r="G2831" s="16">
        <v>1950.959960937503</v>
      </c>
      <c r="H2831" s="29">
        <v>1.1867918303890785</v>
      </c>
      <c r="I2831" s="26">
        <v>285.3</v>
      </c>
      <c r="J2831" s="30">
        <v>0.11430793157076205</v>
      </c>
      <c r="K2831" s="31">
        <v>8.6077259039964785E-2</v>
      </c>
      <c r="L2831" s="111">
        <f t="shared" si="1144"/>
        <v>1.3000000000000003</v>
      </c>
      <c r="M2831" s="112">
        <f t="shared" si="1145"/>
        <v>0.11</v>
      </c>
      <c r="N2831" s="112" t="b">
        <f t="shared" si="1146"/>
        <v>1</v>
      </c>
      <c r="O2831" s="112" t="b">
        <f t="shared" si="1147"/>
        <v>1</v>
      </c>
      <c r="P2831" s="113">
        <f t="shared" si="1148"/>
        <v>13.000000000000002</v>
      </c>
      <c r="Q2831" s="113">
        <f t="shared" si="1149"/>
        <v>15</v>
      </c>
      <c r="R2831" s="114" t="str">
        <f t="shared" si="1165"/>
        <v>1.3-0.11</v>
      </c>
      <c r="S2831" s="127">
        <f t="shared" si="1150"/>
        <v>7.6432603684871349E-4</v>
      </c>
      <c r="T2831" s="112" t="b">
        <f t="shared" si="1151"/>
        <v>1</v>
      </c>
      <c r="U2831" s="22">
        <f t="shared" si="1152"/>
        <v>12.724882721861785</v>
      </c>
      <c r="V2831" s="22">
        <f t="shared" si="1153"/>
        <v>1.3247216204486549</v>
      </c>
      <c r="W2831" s="81">
        <f t="shared" si="1154"/>
        <v>13</v>
      </c>
      <c r="X2831" s="22">
        <f t="shared" si="1155"/>
        <v>0.72718906571793518</v>
      </c>
      <c r="Y2831" s="3">
        <f>IF(U2831&gt;'Power Curve'!$C$37,0,INDEX(Ci,$W2831,1)*POWER(1-X2831,3)+INDEX(Ci,$W2831,2)*3*X2831*POWER(1-X2831,2)+INDEX(Ci,$W2831,3)*3*POWER(X2831,2)*(1-X2831)+INDEX(Ci,$W2831,4)*POWER(X2831,3))</f>
        <v>1945.7187321786337</v>
      </c>
      <c r="Z2831" s="3">
        <f t="shared" si="1156"/>
        <v>1947.2058956660219</v>
      </c>
      <c r="AA2831" s="3">
        <f t="shared" si="1157"/>
        <v>1950.959960937503</v>
      </c>
      <c r="AB2831" s="3">
        <f t="shared" si="1166"/>
        <v>-3.7540652714810676</v>
      </c>
      <c r="AC2831" s="3">
        <f t="shared" si="1167"/>
        <v>3.7540652714810676</v>
      </c>
      <c r="AE2831" s="34">
        <f t="shared" si="1158"/>
        <v>13</v>
      </c>
      <c r="AF2831" s="73" t="b">
        <f>COUNTIF('Power Curve'!$D$2:$D$31,AE2831)&gt;0</f>
        <v>1</v>
      </c>
      <c r="AG2831" s="73" t="b">
        <f t="shared" si="1159"/>
        <v>0</v>
      </c>
      <c r="AH2831" s="73" t="b">
        <f t="shared" si="1168"/>
        <v>1</v>
      </c>
      <c r="AI2831" s="34" t="str">
        <f t="shared" si="1160"/>
        <v>Outer</v>
      </c>
      <c r="AJ2831" s="35" t="str">
        <f t="shared" si="1169"/>
        <v>1.3-1.4</v>
      </c>
      <c r="AK2831" s="36" t="str">
        <f t="shared" si="1161"/>
        <v>18-19</v>
      </c>
      <c r="AL2831" s="36" t="str">
        <f t="shared" si="1162"/>
        <v>Mar</v>
      </c>
      <c r="AM2831" s="35" t="str">
        <f t="shared" si="1163"/>
        <v>285-295</v>
      </c>
      <c r="AN2831" s="36" t="str">
        <f t="shared" si="1164"/>
        <v>Inner-TI</v>
      </c>
    </row>
    <row r="2832" spans="5:40" x14ac:dyDescent="0.3">
      <c r="E2832" s="12">
        <v>40995.784722222219</v>
      </c>
      <c r="F2832" s="16">
        <v>14.57</v>
      </c>
      <c r="G2832" s="16">
        <v>1984.239974975588</v>
      </c>
      <c r="H2832" s="29">
        <v>1.1857721538157389</v>
      </c>
      <c r="I2832" s="26">
        <v>283.2</v>
      </c>
      <c r="J2832" s="30">
        <v>0.10569663692518874</v>
      </c>
      <c r="K2832" s="31">
        <v>0.13078968897509247</v>
      </c>
      <c r="L2832" s="111">
        <f t="shared" si="1144"/>
        <v>1.6</v>
      </c>
      <c r="M2832" s="112">
        <f t="shared" si="1145"/>
        <v>0.11</v>
      </c>
      <c r="N2832" s="112" t="b">
        <f t="shared" si="1146"/>
        <v>1</v>
      </c>
      <c r="O2832" s="112" t="b">
        <f t="shared" si="1147"/>
        <v>1</v>
      </c>
      <c r="P2832" s="113">
        <f t="shared" si="1148"/>
        <v>16</v>
      </c>
      <c r="Q2832" s="113">
        <f t="shared" si="1149"/>
        <v>15</v>
      </c>
      <c r="R2832" s="114" t="str">
        <f t="shared" si="1165"/>
        <v>1.6-0.11</v>
      </c>
      <c r="S2832" s="127">
        <f t="shared" si="1150"/>
        <v>1.6107408058097011E-3</v>
      </c>
      <c r="T2832" s="112" t="b">
        <f t="shared" si="1151"/>
        <v>1</v>
      </c>
      <c r="U2832" s="22">
        <f t="shared" si="1152"/>
        <v>14.412785989202353</v>
      </c>
      <c r="V2832" s="22">
        <f t="shared" si="1153"/>
        <v>1.5855925115068756</v>
      </c>
      <c r="W2832" s="81">
        <f t="shared" si="1154"/>
        <v>15</v>
      </c>
      <c r="X2832" s="22">
        <f t="shared" si="1155"/>
        <v>0.4386342365991584</v>
      </c>
      <c r="Y2832" s="3">
        <f>IF(U2832&gt;'Power Curve'!$C$37,0,INDEX(Ci,$W2832,1)*POWER(1-X2832,3)+INDEX(Ci,$W2832,2)*3*X2832*POWER(1-X2832,2)+INDEX(Ci,$W2832,3)*3*POWER(X2832,2)*(1-X2832)+INDEX(Ci,$W2832,4)*POWER(X2832,3))</f>
        <v>1977.1455051214739</v>
      </c>
      <c r="Z2832" s="3">
        <f t="shared" si="1156"/>
        <v>1980.3301740655963</v>
      </c>
      <c r="AA2832" s="3">
        <f t="shared" si="1157"/>
        <v>1984.239974975588</v>
      </c>
      <c r="AB2832" s="3">
        <f t="shared" si="1166"/>
        <v>-3.9098009099916453</v>
      </c>
      <c r="AC2832" s="3">
        <f t="shared" si="1167"/>
        <v>3.9098009099916453</v>
      </c>
      <c r="AE2832" s="34">
        <f t="shared" si="1158"/>
        <v>14</v>
      </c>
      <c r="AF2832" s="73" t="b">
        <f>COUNTIF('Power Curve'!$D$2:$D$31,AE2832)&gt;0</f>
        <v>1</v>
      </c>
      <c r="AG2832" s="73" t="b">
        <f t="shared" si="1159"/>
        <v>0</v>
      </c>
      <c r="AH2832" s="73" t="b">
        <f t="shared" si="1168"/>
        <v>1</v>
      </c>
      <c r="AI2832" s="34" t="str">
        <f t="shared" si="1160"/>
        <v>Inner</v>
      </c>
      <c r="AJ2832" s="35" t="str">
        <f t="shared" si="1169"/>
        <v>1.5-1.6</v>
      </c>
      <c r="AK2832" s="36" t="str">
        <f t="shared" si="1161"/>
        <v>18-19</v>
      </c>
      <c r="AL2832" s="36" t="str">
        <f t="shared" si="1162"/>
        <v>Mar</v>
      </c>
      <c r="AM2832" s="35" t="str">
        <f t="shared" si="1163"/>
        <v>275-285</v>
      </c>
      <c r="AN2832" s="36" t="str">
        <f t="shared" si="1164"/>
        <v>Inner-TI</v>
      </c>
    </row>
    <row r="2833" spans="5:40" x14ac:dyDescent="0.3">
      <c r="E2833" s="12">
        <v>40995.791666666664</v>
      </c>
      <c r="F2833" s="16">
        <v>13.92</v>
      </c>
      <c r="G2833" s="16">
        <v>1984.7200164794949</v>
      </c>
      <c r="H2833" s="29">
        <v>1.1860021149656765</v>
      </c>
      <c r="I2833" s="26">
        <v>285.7</v>
      </c>
      <c r="J2833" s="30">
        <v>0.10201149425287356</v>
      </c>
      <c r="K2833" s="31">
        <v>0.13887929742951616</v>
      </c>
      <c r="L2833" s="111">
        <f t="shared" si="1144"/>
        <v>1.5000000000000002</v>
      </c>
      <c r="M2833" s="112">
        <f t="shared" si="1145"/>
        <v>9.9999999999999992E-2</v>
      </c>
      <c r="N2833" s="112" t="b">
        <f t="shared" si="1146"/>
        <v>1</v>
      </c>
      <c r="O2833" s="112" t="b">
        <f t="shared" si="1147"/>
        <v>1</v>
      </c>
      <c r="P2833" s="113">
        <f t="shared" si="1148"/>
        <v>15</v>
      </c>
      <c r="Q2833" s="113">
        <f t="shared" si="1149"/>
        <v>16</v>
      </c>
      <c r="R2833" s="114" t="str">
        <f t="shared" si="1165"/>
        <v>1.5-0.1</v>
      </c>
      <c r="S2833" s="127">
        <f t="shared" si="1150"/>
        <v>4.3430159491362154E-3</v>
      </c>
      <c r="T2833" s="112" t="b">
        <f t="shared" si="1151"/>
        <v>1</v>
      </c>
      <c r="U2833" s="22">
        <f t="shared" si="1152"/>
        <v>13.770689739823549</v>
      </c>
      <c r="V2833" s="22">
        <f t="shared" si="1153"/>
        <v>1.4863544663169361</v>
      </c>
      <c r="W2833" s="81">
        <f t="shared" si="1154"/>
        <v>14</v>
      </c>
      <c r="X2833" s="22">
        <f t="shared" si="1155"/>
        <v>0.81016482588657068</v>
      </c>
      <c r="Y2833" s="3">
        <f>IF(U2833&gt;'Power Curve'!$C$37,0,INDEX(Ci,$W2833,1)*POWER(1-X2833,3)+INDEX(Ci,$W2833,2)*3*X2833*POWER(1-X2833,2)+INDEX(Ci,$W2833,3)*3*POWER(X2833,2)*(1-X2833)+INDEX(Ci,$W2833,4)*POWER(X2833,3))</f>
        <v>1972.7605478276682</v>
      </c>
      <c r="Z2833" s="3">
        <f t="shared" si="1156"/>
        <v>1981.3282783507104</v>
      </c>
      <c r="AA2833" s="3">
        <f t="shared" si="1157"/>
        <v>1984.7200164794949</v>
      </c>
      <c r="AB2833" s="3">
        <f t="shared" si="1166"/>
        <v>-3.3917381287844819</v>
      </c>
      <c r="AC2833" s="3">
        <f t="shared" si="1167"/>
        <v>3.3917381287844819</v>
      </c>
      <c r="AE2833" s="34">
        <f t="shared" si="1158"/>
        <v>14</v>
      </c>
      <c r="AF2833" s="73" t="b">
        <f>COUNTIF('Power Curve'!$D$2:$D$31,AE2833)&gt;0</f>
        <v>1</v>
      </c>
      <c r="AG2833" s="73" t="b">
        <f t="shared" si="1159"/>
        <v>0</v>
      </c>
      <c r="AH2833" s="73" t="b">
        <f t="shared" si="1168"/>
        <v>1</v>
      </c>
      <c r="AI2833" s="34" t="str">
        <f t="shared" si="1160"/>
        <v>Inner</v>
      </c>
      <c r="AJ2833" s="35" t="str">
        <f t="shared" si="1169"/>
        <v>1.4-1.5</v>
      </c>
      <c r="AK2833" s="36" t="str">
        <f t="shared" si="1161"/>
        <v>19-20</v>
      </c>
      <c r="AL2833" s="36" t="str">
        <f t="shared" si="1162"/>
        <v>Mar</v>
      </c>
      <c r="AM2833" s="35" t="str">
        <f t="shared" si="1163"/>
        <v>285-295</v>
      </c>
      <c r="AN2833" s="36" t="str">
        <f t="shared" si="1164"/>
        <v>Inner-TI</v>
      </c>
    </row>
    <row r="2834" spans="5:40" x14ac:dyDescent="0.3">
      <c r="E2834" s="12">
        <v>40995.798611111109</v>
      </c>
      <c r="F2834" s="16">
        <v>14.15</v>
      </c>
      <c r="G2834" s="16">
        <v>1975.4299774169949</v>
      </c>
      <c r="H2834" s="29">
        <v>1.1854280156628709</v>
      </c>
      <c r="I2834" s="26">
        <v>287.39999999999998</v>
      </c>
      <c r="J2834" s="30">
        <v>0.12226148409893993</v>
      </c>
      <c r="K2834" s="31">
        <v>0.12566619320501893</v>
      </c>
      <c r="L2834" s="111">
        <f t="shared" si="1144"/>
        <v>1.5000000000000002</v>
      </c>
      <c r="M2834" s="112">
        <f t="shared" si="1145"/>
        <v>0.12</v>
      </c>
      <c r="N2834" s="112" t="b">
        <f t="shared" si="1146"/>
        <v>1</v>
      </c>
      <c r="O2834" s="112" t="b">
        <f t="shared" si="1147"/>
        <v>1</v>
      </c>
      <c r="P2834" s="113">
        <f t="shared" si="1148"/>
        <v>15</v>
      </c>
      <c r="Q2834" s="113">
        <f t="shared" si="1149"/>
        <v>14</v>
      </c>
      <c r="R2834" s="114" t="str">
        <f t="shared" si="1165"/>
        <v>1.5-0.12</v>
      </c>
      <c r="S2834" s="127">
        <f t="shared" si="1150"/>
        <v>-2.6858717067739375E-4</v>
      </c>
      <c r="T2834" s="112" t="b">
        <f t="shared" si="1151"/>
        <v>1</v>
      </c>
      <c r="U2834" s="22">
        <f t="shared" si="1152"/>
        <v>13.995963651403908</v>
      </c>
      <c r="V2834" s="22">
        <f t="shared" si="1153"/>
        <v>1.5211712755400928</v>
      </c>
      <c r="W2834" s="81">
        <f t="shared" si="1154"/>
        <v>15</v>
      </c>
      <c r="X2834" s="22">
        <f t="shared" si="1155"/>
        <v>4.0427296326310619E-2</v>
      </c>
      <c r="Y2834" s="3">
        <f>IF(U2834&gt;'Power Curve'!$C$37,0,INDEX(Ci,$W2834,1)*POWER(1-X2834,3)+INDEX(Ci,$W2834,2)*3*X2834*POWER(1-X2834,2)+INDEX(Ci,$W2834,3)*3*POWER(X2834,2)*(1-X2834)+INDEX(Ci,$W2834,4)*POWER(X2834,3))</f>
        <v>1975.1277710115198</v>
      </c>
      <c r="Z2834" s="3">
        <f t="shared" si="1156"/>
        <v>1974.5972770317776</v>
      </c>
      <c r="AA2834" s="3">
        <f t="shared" si="1157"/>
        <v>1975.4299774169949</v>
      </c>
      <c r="AB2834" s="3">
        <f t="shared" si="1166"/>
        <v>-0.83270038521732204</v>
      </c>
      <c r="AC2834" s="3">
        <f t="shared" si="1167"/>
        <v>0.83270038521732204</v>
      </c>
      <c r="AE2834" s="34">
        <f t="shared" si="1158"/>
        <v>14</v>
      </c>
      <c r="AF2834" s="73" t="b">
        <f>COUNTIF('Power Curve'!$D$2:$D$31,AE2834)&gt;0</f>
        <v>1</v>
      </c>
      <c r="AG2834" s="73" t="b">
        <f t="shared" si="1159"/>
        <v>0</v>
      </c>
      <c r="AH2834" s="73" t="b">
        <f t="shared" si="1168"/>
        <v>1</v>
      </c>
      <c r="AI2834" s="34" t="str">
        <f t="shared" si="1160"/>
        <v>Inner</v>
      </c>
      <c r="AJ2834" s="35" t="str">
        <f t="shared" si="1169"/>
        <v>1.5-1.6</v>
      </c>
      <c r="AK2834" s="36" t="str">
        <f t="shared" si="1161"/>
        <v>19-20</v>
      </c>
      <c r="AL2834" s="36" t="str">
        <f t="shared" si="1162"/>
        <v>Mar</v>
      </c>
      <c r="AM2834" s="35" t="str">
        <f t="shared" si="1163"/>
        <v>285-295</v>
      </c>
      <c r="AN2834" s="36" t="str">
        <f t="shared" si="1164"/>
        <v>Inner-TI</v>
      </c>
    </row>
    <row r="2835" spans="5:40" x14ac:dyDescent="0.3">
      <c r="E2835" s="12">
        <v>40995.805555555555</v>
      </c>
      <c r="F2835" s="16">
        <v>13.7</v>
      </c>
      <c r="G2835" s="16">
        <v>1980.1600494384741</v>
      </c>
      <c r="H2835" s="29">
        <v>1.1855570440590353</v>
      </c>
      <c r="I2835" s="26">
        <v>289.2</v>
      </c>
      <c r="J2835" s="30">
        <v>8.7591240875912413E-2</v>
      </c>
      <c r="K2835" s="31">
        <v>0.15659061137278843</v>
      </c>
      <c r="L2835" s="111">
        <f t="shared" si="1144"/>
        <v>1.5000000000000002</v>
      </c>
      <c r="M2835" s="112">
        <f t="shared" si="1145"/>
        <v>0.09</v>
      </c>
      <c r="N2835" s="112" t="b">
        <f t="shared" si="1146"/>
        <v>1</v>
      </c>
      <c r="O2835" s="112" t="b">
        <f t="shared" si="1147"/>
        <v>1</v>
      </c>
      <c r="P2835" s="113">
        <f t="shared" si="1148"/>
        <v>15</v>
      </c>
      <c r="Q2835" s="113">
        <f t="shared" si="1149"/>
        <v>17</v>
      </c>
      <c r="R2835" s="114" t="str">
        <f t="shared" si="1165"/>
        <v>1.5-0.09</v>
      </c>
      <c r="S2835" s="127">
        <f t="shared" si="1150"/>
        <v>6.7040725477101725E-3</v>
      </c>
      <c r="T2835" s="112" t="b">
        <f t="shared" si="1151"/>
        <v>1</v>
      </c>
      <c r="U2835" s="22">
        <f t="shared" si="1152"/>
        <v>13.551353965744948</v>
      </c>
      <c r="V2835" s="22">
        <f t="shared" si="1153"/>
        <v>1.4524554153867359</v>
      </c>
      <c r="W2835" s="81">
        <f t="shared" si="1154"/>
        <v>14</v>
      </c>
      <c r="X2835" s="22">
        <f t="shared" si="1155"/>
        <v>0.58258288568556549</v>
      </c>
      <c r="Y2835" s="3">
        <f>IF(U2835&gt;'Power Curve'!$C$37,0,INDEX(Ci,$W2835,1)*POWER(1-X2835,3)+INDEX(Ci,$W2835,2)*3*X2835*POWER(1-X2835,2)+INDEX(Ci,$W2835,3)*3*POWER(X2835,2)*(1-X2835)+INDEX(Ci,$W2835,4)*POWER(X2835,3))</f>
        <v>1968.4700718135418</v>
      </c>
      <c r="Z2835" s="3">
        <f t="shared" si="1156"/>
        <v>1981.6668379829759</v>
      </c>
      <c r="AA2835" s="3">
        <f t="shared" si="1157"/>
        <v>1980.1600494384741</v>
      </c>
      <c r="AB2835" s="3">
        <f t="shared" si="1166"/>
        <v>1.5067885445018874</v>
      </c>
      <c r="AC2835" s="3">
        <f t="shared" si="1167"/>
        <v>1.5067885445018874</v>
      </c>
      <c r="AE2835" s="34">
        <f t="shared" si="1158"/>
        <v>14</v>
      </c>
      <c r="AF2835" s="73" t="b">
        <f>COUNTIF('Power Curve'!$D$2:$D$31,AE2835)&gt;0</f>
        <v>1</v>
      </c>
      <c r="AG2835" s="73" t="b">
        <f t="shared" si="1159"/>
        <v>0</v>
      </c>
      <c r="AH2835" s="73" t="b">
        <f t="shared" si="1168"/>
        <v>1</v>
      </c>
      <c r="AI2835" s="34" t="str">
        <f t="shared" si="1160"/>
        <v>Outer</v>
      </c>
      <c r="AJ2835" s="35" t="str">
        <f t="shared" si="1169"/>
        <v>1.4-1.5</v>
      </c>
      <c r="AK2835" s="36" t="str">
        <f t="shared" si="1161"/>
        <v>19-20</v>
      </c>
      <c r="AL2835" s="36" t="str">
        <f t="shared" si="1162"/>
        <v>Mar</v>
      </c>
      <c r="AM2835" s="35" t="str">
        <f t="shared" si="1163"/>
        <v>285-295</v>
      </c>
      <c r="AN2835" s="36" t="str">
        <f t="shared" si="1164"/>
        <v>HWS-LTI</v>
      </c>
    </row>
    <row r="2836" spans="5:40" x14ac:dyDescent="0.3">
      <c r="E2836" s="12">
        <v>40995.8125</v>
      </c>
      <c r="F2836" s="16">
        <v>14.96</v>
      </c>
      <c r="G2836" s="16">
        <v>1983.759948730466</v>
      </c>
      <c r="H2836" s="29">
        <v>1.1851550649121458</v>
      </c>
      <c r="I2836" s="26">
        <v>292.2</v>
      </c>
      <c r="J2836" s="30">
        <v>0.13368983957219249</v>
      </c>
      <c r="K2836" s="31">
        <v>0.13202316568660369</v>
      </c>
      <c r="L2836" s="111">
        <f t="shared" si="1144"/>
        <v>1.6</v>
      </c>
      <c r="M2836" s="112">
        <f t="shared" si="1145"/>
        <v>0.13</v>
      </c>
      <c r="N2836" s="112" t="b">
        <f t="shared" si="1146"/>
        <v>1</v>
      </c>
      <c r="O2836" s="112" t="b">
        <f t="shared" si="1147"/>
        <v>1</v>
      </c>
      <c r="P2836" s="113">
        <f t="shared" si="1148"/>
        <v>16</v>
      </c>
      <c r="Q2836" s="113">
        <f t="shared" si="1149"/>
        <v>13</v>
      </c>
      <c r="R2836" s="114" t="str">
        <f t="shared" si="1165"/>
        <v>1.6-0.13</v>
      </c>
      <c r="S2836" s="127">
        <f t="shared" si="1150"/>
        <v>-5.0184284528389592E-3</v>
      </c>
      <c r="T2836" s="112" t="b">
        <f t="shared" si="1151"/>
        <v>1</v>
      </c>
      <c r="U2836" s="22">
        <f t="shared" si="1152"/>
        <v>14.796010230075124</v>
      </c>
      <c r="V2836" s="22">
        <f t="shared" si="1153"/>
        <v>1.6448210532876522</v>
      </c>
      <c r="W2836" s="81">
        <f t="shared" si="1154"/>
        <v>15</v>
      </c>
      <c r="X2836" s="22">
        <f t="shared" si="1155"/>
        <v>0.80474357997634105</v>
      </c>
      <c r="Y2836" s="3">
        <f>IF(U2836&gt;'Power Curve'!$C$37,0,INDEX(Ci,$W2836,1)*POWER(1-X2836,3)+INDEX(Ci,$W2836,2)*3*X2836*POWER(1-X2836,2)+INDEX(Ci,$W2836,3)*3*POWER(X2836,2)*(1-X2836)+INDEX(Ci,$W2836,4)*POWER(X2836,3))</f>
        <v>1978.3695479468797</v>
      </c>
      <c r="Z2836" s="3">
        <f t="shared" si="1156"/>
        <v>1968.4412419172329</v>
      </c>
      <c r="AA2836" s="3">
        <f t="shared" si="1157"/>
        <v>1983.759948730466</v>
      </c>
      <c r="AB2836" s="3">
        <f t="shared" si="1166"/>
        <v>-15.318706813233121</v>
      </c>
      <c r="AC2836" s="3">
        <f t="shared" si="1167"/>
        <v>15.318706813233121</v>
      </c>
      <c r="AE2836" s="34">
        <f t="shared" si="1158"/>
        <v>15</v>
      </c>
      <c r="AF2836" s="73" t="b">
        <f>COUNTIF('Power Curve'!$D$2:$D$31,AE2836)&gt;0</f>
        <v>1</v>
      </c>
      <c r="AG2836" s="73" t="b">
        <f t="shared" si="1159"/>
        <v>0</v>
      </c>
      <c r="AH2836" s="73" t="b">
        <f t="shared" si="1168"/>
        <v>1</v>
      </c>
      <c r="AI2836" s="34" t="str">
        <f t="shared" si="1160"/>
        <v>Inner</v>
      </c>
      <c r="AJ2836" s="35" t="str">
        <f t="shared" si="1169"/>
        <v>1.6-1.7</v>
      </c>
      <c r="AK2836" s="36" t="str">
        <f t="shared" si="1161"/>
        <v>19-20</v>
      </c>
      <c r="AL2836" s="36" t="str">
        <f t="shared" si="1162"/>
        <v>Mar</v>
      </c>
      <c r="AM2836" s="35" t="str">
        <f t="shared" si="1163"/>
        <v>285-295</v>
      </c>
      <c r="AN2836" s="36" t="str">
        <f t="shared" si="1164"/>
        <v>Inner-TI</v>
      </c>
    </row>
    <row r="2837" spans="5:40" x14ac:dyDescent="0.3">
      <c r="E2837" s="12">
        <v>40995.819444444445</v>
      </c>
      <c r="F2837" s="16">
        <v>13.22</v>
      </c>
      <c r="G2837" s="16">
        <v>1985.159988403323</v>
      </c>
      <c r="H2837" s="29">
        <v>1.1857142834309926</v>
      </c>
      <c r="I2837" s="26">
        <v>291.7</v>
      </c>
      <c r="J2837" s="30">
        <v>0.16263237518910739</v>
      </c>
      <c r="K2837" s="31">
        <v>0.11748736213894048</v>
      </c>
      <c r="L2837" s="111">
        <f t="shared" si="1144"/>
        <v>1.4000000000000001</v>
      </c>
      <c r="M2837" s="112">
        <f t="shared" si="1145"/>
        <v>0.16</v>
      </c>
      <c r="N2837" s="112" t="b">
        <f t="shared" si="1146"/>
        <v>1</v>
      </c>
      <c r="O2837" s="112" t="b">
        <f t="shared" si="1147"/>
        <v>1</v>
      </c>
      <c r="P2837" s="113">
        <f t="shared" si="1148"/>
        <v>14</v>
      </c>
      <c r="Q2837" s="113">
        <f t="shared" si="1149"/>
        <v>10</v>
      </c>
      <c r="R2837" s="114" t="str">
        <f t="shared" si="1165"/>
        <v>1.4-0.16</v>
      </c>
      <c r="S2837" s="127">
        <f t="shared" si="1150"/>
        <v>-4.4284408338542292E-3</v>
      </c>
      <c r="T2837" s="112" t="b">
        <f t="shared" si="1151"/>
        <v>1</v>
      </c>
      <c r="U2837" s="22">
        <f t="shared" si="1152"/>
        <v>13.0771400873387</v>
      </c>
      <c r="V2837" s="22">
        <f t="shared" si="1153"/>
        <v>1.3791641318128103</v>
      </c>
      <c r="W2837" s="81">
        <f t="shared" si="1154"/>
        <v>14</v>
      </c>
      <c r="X2837" s="22">
        <f t="shared" si="1155"/>
        <v>9.0540422611291527E-2</v>
      </c>
      <c r="Y2837" s="3">
        <f>IF(U2837&gt;'Power Curve'!$C$37,0,INDEX(Ci,$W2837,1)*POWER(1-X2837,3)+INDEX(Ci,$W2837,2)*3*X2837*POWER(1-X2837,2)+INDEX(Ci,$W2837,3)*3*POWER(X2837,2)*(1-X2837)+INDEX(Ci,$W2837,4)*POWER(X2837,3))</f>
        <v>1955.6502683513379</v>
      </c>
      <c r="Z2837" s="3">
        <f t="shared" si="1156"/>
        <v>1946.9897868462328</v>
      </c>
      <c r="AA2837" s="3">
        <f t="shared" si="1157"/>
        <v>1985.159988403323</v>
      </c>
      <c r="AB2837" s="3">
        <f t="shared" si="1166"/>
        <v>-38.170201557090195</v>
      </c>
      <c r="AC2837" s="3">
        <f t="shared" si="1167"/>
        <v>38.170201557090195</v>
      </c>
      <c r="AE2837" s="34">
        <f t="shared" si="1158"/>
        <v>13</v>
      </c>
      <c r="AF2837" s="73" t="b">
        <f>COUNTIF('Power Curve'!$D$2:$D$31,AE2837)&gt;0</f>
        <v>1</v>
      </c>
      <c r="AG2837" s="73" t="b">
        <f t="shared" si="1159"/>
        <v>0</v>
      </c>
      <c r="AH2837" s="73" t="b">
        <f t="shared" si="1168"/>
        <v>1</v>
      </c>
      <c r="AI2837" s="34" t="str">
        <f t="shared" si="1160"/>
        <v>Outer</v>
      </c>
      <c r="AJ2837" s="35" t="str">
        <f t="shared" si="1169"/>
        <v>1.3-1.4</v>
      </c>
      <c r="AK2837" s="36" t="str">
        <f t="shared" si="1161"/>
        <v>19-20</v>
      </c>
      <c r="AL2837" s="36" t="str">
        <f t="shared" si="1162"/>
        <v>Mar</v>
      </c>
      <c r="AM2837" s="35" t="str">
        <f t="shared" si="1163"/>
        <v>285-295</v>
      </c>
      <c r="AN2837" s="36" t="str">
        <f t="shared" si="1164"/>
        <v>HWS-HTI</v>
      </c>
    </row>
    <row r="2838" spans="5:40" x14ac:dyDescent="0.3">
      <c r="E2838" s="12">
        <v>40995.826388888891</v>
      </c>
      <c r="F2838" s="16">
        <v>14.42</v>
      </c>
      <c r="G2838" s="16">
        <v>1984.8700103759791</v>
      </c>
      <c r="H2838" s="29">
        <v>1.1854412043664424</v>
      </c>
      <c r="I2838" s="26">
        <v>293.8</v>
      </c>
      <c r="J2838" s="30">
        <v>0.10124826629680998</v>
      </c>
      <c r="K2838" s="31">
        <v>0.15156265202811561</v>
      </c>
      <c r="L2838" s="111">
        <f t="shared" si="1144"/>
        <v>1.6</v>
      </c>
      <c r="M2838" s="112">
        <f t="shared" si="1145"/>
        <v>9.9999999999999992E-2</v>
      </c>
      <c r="N2838" s="112" t="b">
        <f t="shared" si="1146"/>
        <v>1</v>
      </c>
      <c r="O2838" s="112" t="b">
        <f t="shared" si="1147"/>
        <v>1</v>
      </c>
      <c r="P2838" s="113">
        <f t="shared" si="1148"/>
        <v>16</v>
      </c>
      <c r="Q2838" s="113">
        <f t="shared" si="1149"/>
        <v>16</v>
      </c>
      <c r="R2838" s="114" t="str">
        <f t="shared" si="1165"/>
        <v>1.6-0.1</v>
      </c>
      <c r="S2838" s="127">
        <f t="shared" si="1150"/>
        <v>1.2087194893846741E-3</v>
      </c>
      <c r="T2838" s="112" t="b">
        <f t="shared" si="1151"/>
        <v>1</v>
      </c>
      <c r="U2838" s="22">
        <f t="shared" si="1152"/>
        <v>14.263077337054497</v>
      </c>
      <c r="V2838" s="22">
        <f t="shared" si="1153"/>
        <v>1.5624545567196504</v>
      </c>
      <c r="W2838" s="81">
        <f t="shared" si="1154"/>
        <v>15</v>
      </c>
      <c r="X2838" s="22">
        <f t="shared" si="1155"/>
        <v>0.29561161305397593</v>
      </c>
      <c r="Y2838" s="3">
        <f>IF(U2838&gt;'Power Curve'!$C$37,0,INDEX(Ci,$W2838,1)*POWER(1-X2838,3)+INDEX(Ci,$W2838,2)*3*X2838*POWER(1-X2838,2)+INDEX(Ci,$W2838,3)*3*POWER(X2838,2)*(1-X2838)+INDEX(Ci,$W2838,4)*POWER(X2838,3))</f>
        <v>1976.5518288724038</v>
      </c>
      <c r="Z2838" s="3">
        <f t="shared" si="1156"/>
        <v>1978.9409255897406</v>
      </c>
      <c r="AA2838" s="3">
        <f t="shared" si="1157"/>
        <v>1984.8700103759791</v>
      </c>
      <c r="AB2838" s="3">
        <f t="shared" si="1166"/>
        <v>-5.9290847862384908</v>
      </c>
      <c r="AC2838" s="3">
        <f t="shared" si="1167"/>
        <v>5.9290847862384908</v>
      </c>
      <c r="AE2838" s="34">
        <f t="shared" si="1158"/>
        <v>14</v>
      </c>
      <c r="AF2838" s="73" t="b">
        <f>COUNTIF('Power Curve'!$D$2:$D$31,AE2838)&gt;0</f>
        <v>1</v>
      </c>
      <c r="AG2838" s="73" t="b">
        <f t="shared" si="1159"/>
        <v>0</v>
      </c>
      <c r="AH2838" s="73" t="b">
        <f t="shared" si="1168"/>
        <v>1</v>
      </c>
      <c r="AI2838" s="34" t="str">
        <f t="shared" si="1160"/>
        <v>Inner</v>
      </c>
      <c r="AJ2838" s="35" t="str">
        <f t="shared" si="1169"/>
        <v>1.5-1.6</v>
      </c>
      <c r="AK2838" s="36" t="str">
        <f t="shared" si="1161"/>
        <v>19-20</v>
      </c>
      <c r="AL2838" s="36" t="str">
        <f t="shared" si="1162"/>
        <v>Mar</v>
      </c>
      <c r="AM2838" s="35" t="str">
        <f t="shared" si="1163"/>
        <v>285-295</v>
      </c>
      <c r="AN2838" s="36" t="str">
        <f t="shared" si="1164"/>
        <v>Inner-TI</v>
      </c>
    </row>
    <row r="2839" spans="5:40" x14ac:dyDescent="0.3">
      <c r="E2839" s="12">
        <v>40995.833333333336</v>
      </c>
      <c r="F2839" s="16">
        <v>14.39</v>
      </c>
      <c r="G2839" s="16">
        <v>1986.2999725341849</v>
      </c>
      <c r="H2839" s="29">
        <v>1.1857424816607733</v>
      </c>
      <c r="I2839" s="26">
        <v>296.60000000000002</v>
      </c>
      <c r="J2839" s="30">
        <v>0.1271716469770674</v>
      </c>
      <c r="K2839" s="31">
        <v>0.17652603242530124</v>
      </c>
      <c r="L2839" s="111">
        <f t="shared" si="1144"/>
        <v>1.6</v>
      </c>
      <c r="M2839" s="112">
        <f t="shared" si="1145"/>
        <v>0.13</v>
      </c>
      <c r="N2839" s="112" t="b">
        <f t="shared" si="1146"/>
        <v>1</v>
      </c>
      <c r="O2839" s="112" t="b">
        <f t="shared" si="1147"/>
        <v>1</v>
      </c>
      <c r="P2839" s="113">
        <f t="shared" si="1148"/>
        <v>16</v>
      </c>
      <c r="Q2839" s="113">
        <f t="shared" si="1149"/>
        <v>13</v>
      </c>
      <c r="R2839" s="114" t="str">
        <f t="shared" si="1165"/>
        <v>1.6-0.13</v>
      </c>
      <c r="S2839" s="127">
        <f t="shared" si="1150"/>
        <v>-5.0184284528389592E-3</v>
      </c>
      <c r="T2839" s="112" t="b">
        <f t="shared" si="1151"/>
        <v>1</v>
      </c>
      <c r="U2839" s="22">
        <f t="shared" si="1152"/>
        <v>14.234609499873178</v>
      </c>
      <c r="V2839" s="22">
        <f t="shared" si="1153"/>
        <v>1.5580547607149347</v>
      </c>
      <c r="W2839" s="81">
        <f t="shared" si="1154"/>
        <v>15</v>
      </c>
      <c r="X2839" s="22">
        <f t="shared" si="1155"/>
        <v>0.26841515712497482</v>
      </c>
      <c r="Y2839" s="3">
        <f>IF(U2839&gt;'Power Curve'!$C$37,0,INDEX(Ci,$W2839,1)*POWER(1-X2839,3)+INDEX(Ci,$W2839,2)*3*X2839*POWER(1-X2839,2)+INDEX(Ci,$W2839,3)*3*POWER(X2839,2)*(1-X2839)+INDEX(Ci,$W2839,4)*POWER(X2839,3))</f>
        <v>1976.425086009117</v>
      </c>
      <c r="Z2839" s="3">
        <f t="shared" si="1156"/>
        <v>1966.5065381225841</v>
      </c>
      <c r="AA2839" s="3">
        <f t="shared" si="1157"/>
        <v>1986.2999725341849</v>
      </c>
      <c r="AB2839" s="3">
        <f t="shared" si="1166"/>
        <v>-19.793434411600856</v>
      </c>
      <c r="AC2839" s="3">
        <f t="shared" si="1167"/>
        <v>19.793434411600856</v>
      </c>
      <c r="AE2839" s="34">
        <f t="shared" si="1158"/>
        <v>14</v>
      </c>
      <c r="AF2839" s="73" t="b">
        <f>COUNTIF('Power Curve'!$D$2:$D$31,AE2839)&gt;0</f>
        <v>1</v>
      </c>
      <c r="AG2839" s="73" t="b">
        <f t="shared" si="1159"/>
        <v>0</v>
      </c>
      <c r="AH2839" s="73" t="b">
        <f t="shared" si="1168"/>
        <v>1</v>
      </c>
      <c r="AI2839" s="34" t="str">
        <f t="shared" si="1160"/>
        <v>Inner</v>
      </c>
      <c r="AJ2839" s="35" t="str">
        <f t="shared" si="1169"/>
        <v>1.5-1.6</v>
      </c>
      <c r="AK2839" s="36" t="str">
        <f t="shared" si="1161"/>
        <v>20-21</v>
      </c>
      <c r="AL2839" s="36" t="str">
        <f t="shared" si="1162"/>
        <v>Mar</v>
      </c>
      <c r="AM2839" s="35" t="str">
        <f t="shared" si="1163"/>
        <v>295-305</v>
      </c>
      <c r="AN2839" s="36" t="str">
        <f t="shared" si="1164"/>
        <v>Inner-TI</v>
      </c>
    </row>
    <row r="2840" spans="5:40" x14ac:dyDescent="0.3">
      <c r="E2840" s="12">
        <v>40995.840277777781</v>
      </c>
      <c r="F2840" s="16">
        <v>13.02</v>
      </c>
      <c r="G2840" s="16">
        <v>1989.670043945313</v>
      </c>
      <c r="H2840" s="29">
        <v>1.1861300632746115</v>
      </c>
      <c r="I2840" s="26">
        <v>300.89999999999998</v>
      </c>
      <c r="J2840" s="30">
        <v>0.14285714285714288</v>
      </c>
      <c r="K2840" s="31">
        <v>0.11562105458184024</v>
      </c>
      <c r="L2840" s="111">
        <f t="shared" si="1144"/>
        <v>1.3000000000000003</v>
      </c>
      <c r="M2840" s="112">
        <f t="shared" si="1145"/>
        <v>0.14000000000000001</v>
      </c>
      <c r="N2840" s="112" t="b">
        <f t="shared" si="1146"/>
        <v>1</v>
      </c>
      <c r="O2840" s="112" t="b">
        <f t="shared" si="1147"/>
        <v>1</v>
      </c>
      <c r="P2840" s="113">
        <f t="shared" si="1148"/>
        <v>13.000000000000002</v>
      </c>
      <c r="Q2840" s="113">
        <f t="shared" si="1149"/>
        <v>12</v>
      </c>
      <c r="R2840" s="114" t="str">
        <f t="shared" si="1165"/>
        <v>1.3-0.14</v>
      </c>
      <c r="S2840" s="127">
        <f t="shared" si="1150"/>
        <v>-8.9101516438049953E-3</v>
      </c>
      <c r="T2840" s="112" t="b">
        <f t="shared" si="1151"/>
        <v>1</v>
      </c>
      <c r="U2840" s="22">
        <f t="shared" si="1152"/>
        <v>12.880806589623367</v>
      </c>
      <c r="V2840" s="22">
        <f t="shared" si="1153"/>
        <v>1.3488201568442246</v>
      </c>
      <c r="W2840" s="81">
        <f t="shared" si="1154"/>
        <v>13</v>
      </c>
      <c r="X2840" s="22">
        <f t="shared" si="1155"/>
        <v>0.88771029663878853</v>
      </c>
      <c r="Y2840" s="3">
        <f>IF(U2840&gt;'Power Curve'!$C$37,0,INDEX(Ci,$W2840,1)*POWER(1-X2840,3)+INDEX(Ci,$W2840,2)*3*X2840*POWER(1-X2840,2)+INDEX(Ci,$W2840,3)*3*POWER(X2840,2)*(1-X2840)+INDEX(Ci,$W2840,4)*POWER(X2840,3))</f>
        <v>1950.1418918374534</v>
      </c>
      <c r="Z2840" s="3">
        <f t="shared" si="1156"/>
        <v>1932.7658318542449</v>
      </c>
      <c r="AA2840" s="3">
        <f t="shared" si="1157"/>
        <v>1989.670043945313</v>
      </c>
      <c r="AB2840" s="3">
        <f t="shared" si="1166"/>
        <v>-56.904212091068075</v>
      </c>
      <c r="AC2840" s="3">
        <f t="shared" si="1167"/>
        <v>56.904212091068075</v>
      </c>
      <c r="AE2840" s="34">
        <f t="shared" si="1158"/>
        <v>13</v>
      </c>
      <c r="AF2840" s="73" t="b">
        <f>COUNTIF('Power Curve'!$D$2:$D$31,AE2840)&gt;0</f>
        <v>1</v>
      </c>
      <c r="AG2840" s="73" t="b">
        <f t="shared" si="1159"/>
        <v>0</v>
      </c>
      <c r="AH2840" s="73" t="b">
        <f t="shared" si="1168"/>
        <v>1</v>
      </c>
      <c r="AI2840" s="34" t="str">
        <f t="shared" si="1160"/>
        <v>Outer</v>
      </c>
      <c r="AJ2840" s="35" t="str">
        <f t="shared" si="1169"/>
        <v>1.3-1.4</v>
      </c>
      <c r="AK2840" s="36" t="str">
        <f t="shared" si="1161"/>
        <v>20-21</v>
      </c>
      <c r="AL2840" s="36" t="str">
        <f t="shared" si="1162"/>
        <v>Mar</v>
      </c>
      <c r="AM2840" s="35" t="str">
        <f t="shared" si="1163"/>
        <v>295-305</v>
      </c>
      <c r="AN2840" s="36" t="str">
        <f t="shared" si="1164"/>
        <v>HWS-HTI</v>
      </c>
    </row>
    <row r="2841" spans="5:40" x14ac:dyDescent="0.3">
      <c r="E2841" s="12">
        <v>40995.847222222219</v>
      </c>
      <c r="F2841" s="16">
        <v>12.98</v>
      </c>
      <c r="G2841" s="16">
        <v>1965.1099548339871</v>
      </c>
      <c r="H2841" s="29">
        <v>1.1865756492747876</v>
      </c>
      <c r="I2841" s="26">
        <v>301</v>
      </c>
      <c r="J2841" s="30">
        <v>0.15177195685670261</v>
      </c>
      <c r="K2841" s="31">
        <v>0.18524380897655474</v>
      </c>
      <c r="L2841" s="111">
        <f t="shared" si="1144"/>
        <v>1.3000000000000003</v>
      </c>
      <c r="M2841" s="112">
        <f t="shared" si="1145"/>
        <v>0.15000000000000002</v>
      </c>
      <c r="N2841" s="112" t="b">
        <f t="shared" si="1146"/>
        <v>1</v>
      </c>
      <c r="O2841" s="112" t="b">
        <f t="shared" si="1147"/>
        <v>1</v>
      </c>
      <c r="P2841" s="113">
        <f t="shared" si="1148"/>
        <v>13.000000000000002</v>
      </c>
      <c r="Q2841" s="113">
        <f t="shared" si="1149"/>
        <v>10.999999999999998</v>
      </c>
      <c r="R2841" s="114" t="str">
        <f t="shared" si="1165"/>
        <v>1.3-0.15</v>
      </c>
      <c r="S2841" s="127">
        <f t="shared" si="1150"/>
        <v>-9.1865685167363716E-3</v>
      </c>
      <c r="T2841" s="112" t="b">
        <f t="shared" si="1151"/>
        <v>1</v>
      </c>
      <c r="U2841" s="22">
        <f t="shared" si="1152"/>
        <v>12.842842012992518</v>
      </c>
      <c r="V2841" s="22">
        <f t="shared" si="1153"/>
        <v>1.3429526091440878</v>
      </c>
      <c r="W2841" s="81">
        <f t="shared" si="1154"/>
        <v>13</v>
      </c>
      <c r="X2841" s="22">
        <f t="shared" si="1155"/>
        <v>0.84862634714690433</v>
      </c>
      <c r="Y2841" s="3">
        <f>IF(U2841&gt;'Power Curve'!$C$37,0,INDEX(Ci,$W2841,1)*POWER(1-X2841,3)+INDEX(Ci,$W2841,2)*3*X2841*POWER(1-X2841,2)+INDEX(Ci,$W2841,3)*3*POWER(X2841,2)*(1-X2841)+INDEX(Ci,$W2841,4)*POWER(X2841,3))</f>
        <v>1949.0819341080655</v>
      </c>
      <c r="Z2841" s="3">
        <f t="shared" si="1156"/>
        <v>1931.1765593756488</v>
      </c>
      <c r="AA2841" s="3">
        <f t="shared" si="1157"/>
        <v>1965.1099548339871</v>
      </c>
      <c r="AB2841" s="3">
        <f t="shared" si="1166"/>
        <v>-33.933395458338282</v>
      </c>
      <c r="AC2841" s="3">
        <f t="shared" si="1167"/>
        <v>33.933395458338282</v>
      </c>
      <c r="AE2841" s="34">
        <f t="shared" si="1158"/>
        <v>13</v>
      </c>
      <c r="AF2841" s="73" t="b">
        <f>COUNTIF('Power Curve'!$D$2:$D$31,AE2841)&gt;0</f>
        <v>1</v>
      </c>
      <c r="AG2841" s="73" t="b">
        <f t="shared" si="1159"/>
        <v>0</v>
      </c>
      <c r="AH2841" s="73" t="b">
        <f t="shared" si="1168"/>
        <v>1</v>
      </c>
      <c r="AI2841" s="34" t="str">
        <f t="shared" si="1160"/>
        <v>Outer</v>
      </c>
      <c r="AJ2841" s="35" t="str">
        <f t="shared" si="1169"/>
        <v>1.3-1.4</v>
      </c>
      <c r="AK2841" s="36" t="str">
        <f t="shared" si="1161"/>
        <v>20-21</v>
      </c>
      <c r="AL2841" s="36" t="str">
        <f t="shared" si="1162"/>
        <v>Mar</v>
      </c>
      <c r="AM2841" s="35" t="str">
        <f t="shared" si="1163"/>
        <v>295-305</v>
      </c>
      <c r="AN2841" s="36" t="str">
        <f t="shared" si="1164"/>
        <v>HWS-HTI</v>
      </c>
    </row>
    <row r="2842" spans="5:40" x14ac:dyDescent="0.3">
      <c r="E2842" s="12">
        <v>40995.854166666664</v>
      </c>
      <c r="F2842" s="16">
        <v>12.28</v>
      </c>
      <c r="G2842" s="16">
        <v>1825.3199768066429</v>
      </c>
      <c r="H2842" s="29">
        <v>1.1866618546957777</v>
      </c>
      <c r="I2842" s="26">
        <v>301.60000000000002</v>
      </c>
      <c r="J2842" s="30">
        <v>0.13925081433224756</v>
      </c>
      <c r="K2842" s="31">
        <v>8.8652884453686631E-2</v>
      </c>
      <c r="L2842" s="111">
        <f t="shared" si="1144"/>
        <v>1.2000000000000002</v>
      </c>
      <c r="M2842" s="112">
        <f t="shared" si="1145"/>
        <v>0.14000000000000001</v>
      </c>
      <c r="N2842" s="112" t="b">
        <f t="shared" si="1146"/>
        <v>1</v>
      </c>
      <c r="O2842" s="112" t="b">
        <f t="shared" si="1147"/>
        <v>1</v>
      </c>
      <c r="P2842" s="113">
        <f t="shared" si="1148"/>
        <v>12</v>
      </c>
      <c r="Q2842" s="113">
        <f t="shared" si="1149"/>
        <v>12</v>
      </c>
      <c r="R2842" s="114" t="str">
        <f t="shared" si="1165"/>
        <v>1.2-0.14</v>
      </c>
      <c r="S2842" s="127">
        <f t="shared" si="1150"/>
        <v>-1.1188851936056029E-2</v>
      </c>
      <c r="T2842" s="112" t="b">
        <f t="shared" si="1151"/>
        <v>1</v>
      </c>
      <c r="U2842" s="22">
        <f t="shared" si="1152"/>
        <v>12.150533056317206</v>
      </c>
      <c r="V2842" s="22">
        <f t="shared" si="1153"/>
        <v>1.2359540281768082</v>
      </c>
      <c r="W2842" s="81">
        <f t="shared" si="1154"/>
        <v>13</v>
      </c>
      <c r="X2842" s="22">
        <f t="shared" si="1155"/>
        <v>0.13590489212900431</v>
      </c>
      <c r="Y2842" s="3">
        <f>IF(U2842&gt;'Power Curve'!$C$37,0,INDEX(Ci,$W2842,1)*POWER(1-X2842,3)+INDEX(Ci,$W2842,2)*3*X2842*POWER(1-X2842,2)+INDEX(Ci,$W2842,3)*3*POWER(X2842,2)*(1-X2842)+INDEX(Ci,$W2842,4)*POWER(X2842,3))</f>
        <v>1924.2319391573362</v>
      </c>
      <c r="Z2842" s="3">
        <f t="shared" si="1156"/>
        <v>1902.7019928994748</v>
      </c>
      <c r="AA2842" s="3">
        <f t="shared" si="1157"/>
        <v>1825.3199768066429</v>
      </c>
      <c r="AB2842" s="3">
        <f t="shared" si="1166"/>
        <v>77.382016092831918</v>
      </c>
      <c r="AC2842" s="3">
        <f t="shared" si="1167"/>
        <v>77.382016092831918</v>
      </c>
      <c r="AE2842" s="34">
        <f t="shared" si="1158"/>
        <v>12</v>
      </c>
      <c r="AF2842" s="73" t="b">
        <f>COUNTIF('Power Curve'!$D$2:$D$31,AE2842)&gt;0</f>
        <v>1</v>
      </c>
      <c r="AG2842" s="73" t="b">
        <f t="shared" si="1159"/>
        <v>0</v>
      </c>
      <c r="AH2842" s="73" t="b">
        <f t="shared" si="1168"/>
        <v>1</v>
      </c>
      <c r="AI2842" s="34" t="str">
        <f t="shared" si="1160"/>
        <v>Outer</v>
      </c>
      <c r="AJ2842" s="35" t="str">
        <f t="shared" si="1169"/>
        <v>1.2-1.3</v>
      </c>
      <c r="AK2842" s="36" t="str">
        <f t="shared" si="1161"/>
        <v>20-21</v>
      </c>
      <c r="AL2842" s="36" t="str">
        <f t="shared" si="1162"/>
        <v>Mar</v>
      </c>
      <c r="AM2842" s="35" t="str">
        <f t="shared" si="1163"/>
        <v>295-305</v>
      </c>
      <c r="AN2842" s="36" t="str">
        <f t="shared" si="1164"/>
        <v>Inner-TI</v>
      </c>
    </row>
    <row r="2843" spans="5:40" x14ac:dyDescent="0.3">
      <c r="E2843" s="12">
        <v>40995.861111111109</v>
      </c>
      <c r="F2843" s="16">
        <v>13.67</v>
      </c>
      <c r="G2843" s="16">
        <v>1932.8599548339839</v>
      </c>
      <c r="H2843" s="29">
        <v>1.1861731435394502</v>
      </c>
      <c r="I2843" s="26">
        <v>300</v>
      </c>
      <c r="J2843" s="30">
        <v>0.13606437454279444</v>
      </c>
      <c r="K2843" s="31">
        <v>0.10738131959784918</v>
      </c>
      <c r="L2843" s="111">
        <f t="shared" si="1144"/>
        <v>1.4000000000000001</v>
      </c>
      <c r="M2843" s="112">
        <f t="shared" si="1145"/>
        <v>0.14000000000000001</v>
      </c>
      <c r="N2843" s="112" t="b">
        <f t="shared" si="1146"/>
        <v>1</v>
      </c>
      <c r="O2843" s="112" t="b">
        <f t="shared" si="1147"/>
        <v>1</v>
      </c>
      <c r="P2843" s="113">
        <f t="shared" si="1148"/>
        <v>14</v>
      </c>
      <c r="Q2843" s="113">
        <f t="shared" si="1149"/>
        <v>12</v>
      </c>
      <c r="R2843" s="114" t="str">
        <f t="shared" si="1165"/>
        <v>1.4-0.14</v>
      </c>
      <c r="S2843" s="127">
        <f t="shared" si="1150"/>
        <v>-4.3734296661873655E-3</v>
      </c>
      <c r="T2843" s="112" t="b">
        <f t="shared" si="1151"/>
        <v>1</v>
      </c>
      <c r="U2843" s="22">
        <f t="shared" si="1152"/>
        <v>13.524021336776203</v>
      </c>
      <c r="V2843" s="22">
        <f t="shared" si="1153"/>
        <v>1.4482310694707077</v>
      </c>
      <c r="W2843" s="81">
        <f t="shared" si="1154"/>
        <v>14</v>
      </c>
      <c r="X2843" s="22">
        <f t="shared" si="1155"/>
        <v>0.5542226569101536</v>
      </c>
      <c r="Y2843" s="3">
        <f>IF(U2843&gt;'Power Curve'!$C$37,0,INDEX(Ci,$W2843,1)*POWER(1-X2843,3)+INDEX(Ci,$W2843,2)*3*X2843*POWER(1-X2843,2)+INDEX(Ci,$W2843,3)*3*POWER(X2843,2)*(1-X2843)+INDEX(Ci,$W2843,4)*POWER(X2843,3))</f>
        <v>1967.8300377406958</v>
      </c>
      <c r="Z2843" s="3">
        <f t="shared" si="1156"/>
        <v>1959.2238714756261</v>
      </c>
      <c r="AA2843" s="3">
        <f t="shared" si="1157"/>
        <v>1932.8599548339839</v>
      </c>
      <c r="AB2843" s="3">
        <f t="shared" si="1166"/>
        <v>26.363916641642163</v>
      </c>
      <c r="AC2843" s="3">
        <f t="shared" si="1167"/>
        <v>26.363916641642163</v>
      </c>
      <c r="AE2843" s="34">
        <f t="shared" si="1158"/>
        <v>14</v>
      </c>
      <c r="AF2843" s="73" t="b">
        <f>COUNTIF('Power Curve'!$D$2:$D$31,AE2843)&gt;0</f>
        <v>1</v>
      </c>
      <c r="AG2843" s="73" t="b">
        <f t="shared" si="1159"/>
        <v>0</v>
      </c>
      <c r="AH2843" s="73" t="b">
        <f t="shared" si="1168"/>
        <v>1</v>
      </c>
      <c r="AI2843" s="34" t="str">
        <f t="shared" si="1160"/>
        <v>Inner</v>
      </c>
      <c r="AJ2843" s="35" t="str">
        <f t="shared" si="1169"/>
        <v>1.4-1.5</v>
      </c>
      <c r="AK2843" s="36" t="str">
        <f t="shared" si="1161"/>
        <v>20-21</v>
      </c>
      <c r="AL2843" s="36" t="str">
        <f t="shared" si="1162"/>
        <v>Mar</v>
      </c>
      <c r="AM2843" s="35" t="str">
        <f t="shared" si="1163"/>
        <v>295-305</v>
      </c>
      <c r="AN2843" s="36" t="str">
        <f t="shared" si="1164"/>
        <v>Inner-TI</v>
      </c>
    </row>
    <row r="2844" spans="5:40" x14ac:dyDescent="0.3">
      <c r="E2844" s="12">
        <v>40995.868055555555</v>
      </c>
      <c r="F2844" s="16">
        <v>12.98</v>
      </c>
      <c r="G2844" s="16">
        <v>1956.2999572753929</v>
      </c>
      <c r="H2844" s="29">
        <v>1.1863454958968718</v>
      </c>
      <c r="I2844" s="26">
        <v>297.7</v>
      </c>
      <c r="J2844" s="30">
        <v>0.12788906009244991</v>
      </c>
      <c r="K2844" s="31">
        <v>0.16659162265898139</v>
      </c>
      <c r="L2844" s="111">
        <f t="shared" si="1144"/>
        <v>1.3000000000000003</v>
      </c>
      <c r="M2844" s="112">
        <f t="shared" si="1145"/>
        <v>0.13</v>
      </c>
      <c r="N2844" s="112" t="b">
        <f t="shared" si="1146"/>
        <v>1</v>
      </c>
      <c r="O2844" s="112" t="b">
        <f t="shared" si="1147"/>
        <v>1</v>
      </c>
      <c r="P2844" s="113">
        <f t="shared" si="1148"/>
        <v>13.000000000000002</v>
      </c>
      <c r="Q2844" s="113">
        <f t="shared" si="1149"/>
        <v>13</v>
      </c>
      <c r="R2844" s="114" t="str">
        <f t="shared" si="1165"/>
        <v>1.3-0.13</v>
      </c>
      <c r="S2844" s="127">
        <f t="shared" si="1150"/>
        <v>-3.4559656700221307E-3</v>
      </c>
      <c r="T2844" s="112" t="b">
        <f t="shared" si="1151"/>
        <v>1</v>
      </c>
      <c r="U2844" s="22">
        <f t="shared" si="1152"/>
        <v>12.842011608120632</v>
      </c>
      <c r="V2844" s="22">
        <f t="shared" si="1153"/>
        <v>1.3428242673942619</v>
      </c>
      <c r="W2844" s="81">
        <f t="shared" si="1154"/>
        <v>13</v>
      </c>
      <c r="X2844" s="22">
        <f t="shared" si="1155"/>
        <v>0.84777145806474274</v>
      </c>
      <c r="Y2844" s="3">
        <f>IF(U2844&gt;'Power Curve'!$C$37,0,INDEX(Ci,$W2844,1)*POWER(1-X2844,3)+INDEX(Ci,$W2844,2)*3*X2844*POWER(1-X2844,2)+INDEX(Ci,$W2844,3)*3*POWER(X2844,2)*(1-X2844)+INDEX(Ci,$W2844,4)*POWER(X2844,3))</f>
        <v>1949.0586740058661</v>
      </c>
      <c r="Z2844" s="3">
        <f t="shared" si="1156"/>
        <v>1942.3227941396428</v>
      </c>
      <c r="AA2844" s="3">
        <f t="shared" si="1157"/>
        <v>1956.2999572753929</v>
      </c>
      <c r="AB2844" s="3">
        <f t="shared" si="1166"/>
        <v>-13.977163135750061</v>
      </c>
      <c r="AC2844" s="3">
        <f t="shared" si="1167"/>
        <v>13.977163135750061</v>
      </c>
      <c r="AE2844" s="34">
        <f t="shared" si="1158"/>
        <v>13</v>
      </c>
      <c r="AF2844" s="73" t="b">
        <f>COUNTIF('Power Curve'!$D$2:$D$31,AE2844)&gt;0</f>
        <v>1</v>
      </c>
      <c r="AG2844" s="73" t="b">
        <f t="shared" si="1159"/>
        <v>0</v>
      </c>
      <c r="AH2844" s="73" t="b">
        <f t="shared" si="1168"/>
        <v>1</v>
      </c>
      <c r="AI2844" s="34" t="str">
        <f t="shared" si="1160"/>
        <v>Inner</v>
      </c>
      <c r="AJ2844" s="35" t="str">
        <f t="shared" si="1169"/>
        <v>1.3-1.4</v>
      </c>
      <c r="AK2844" s="36" t="str">
        <f t="shared" si="1161"/>
        <v>20-21</v>
      </c>
      <c r="AL2844" s="36" t="str">
        <f t="shared" si="1162"/>
        <v>Mar</v>
      </c>
      <c r="AM2844" s="35" t="str">
        <f t="shared" si="1163"/>
        <v>295-305</v>
      </c>
      <c r="AN2844" s="36" t="str">
        <f t="shared" si="1164"/>
        <v>Inner-TI</v>
      </c>
    </row>
    <row r="2845" spans="5:40" x14ac:dyDescent="0.3">
      <c r="E2845" s="12">
        <v>40995.875</v>
      </c>
      <c r="F2845" s="16">
        <v>13.8</v>
      </c>
      <c r="G2845" s="16">
        <v>1988.3499450683571</v>
      </c>
      <c r="H2845" s="29">
        <v>1.1860722215212991</v>
      </c>
      <c r="I2845" s="26">
        <v>297.89999999999998</v>
      </c>
      <c r="J2845" s="30">
        <v>0.10942028985507246</v>
      </c>
      <c r="K2845" s="31">
        <v>0.10889422907295319</v>
      </c>
      <c r="L2845" s="111">
        <f t="shared" si="1144"/>
        <v>1.5000000000000002</v>
      </c>
      <c r="M2845" s="112">
        <f t="shared" si="1145"/>
        <v>0.11</v>
      </c>
      <c r="N2845" s="112" t="b">
        <f t="shared" si="1146"/>
        <v>1</v>
      </c>
      <c r="O2845" s="112" t="b">
        <f t="shared" si="1147"/>
        <v>1</v>
      </c>
      <c r="P2845" s="113">
        <f t="shared" si="1148"/>
        <v>15</v>
      </c>
      <c r="Q2845" s="113">
        <f t="shared" si="1149"/>
        <v>15</v>
      </c>
      <c r="R2845" s="114" t="str">
        <f t="shared" si="1165"/>
        <v>1.5-0.11</v>
      </c>
      <c r="S2845" s="127">
        <f t="shared" si="1150"/>
        <v>2.8630694196125571E-3</v>
      </c>
      <c r="T2845" s="112" t="b">
        <f t="shared" si="1151"/>
        <v>1</v>
      </c>
      <c r="U2845" s="22">
        <f t="shared" si="1152"/>
        <v>13.652245888951384</v>
      </c>
      <c r="V2845" s="22">
        <f t="shared" si="1153"/>
        <v>1.4680485873514479</v>
      </c>
      <c r="W2845" s="81">
        <f t="shared" si="1154"/>
        <v>14</v>
      </c>
      <c r="X2845" s="22">
        <f t="shared" si="1155"/>
        <v>0.68726795008232577</v>
      </c>
      <c r="Y2845" s="3">
        <f>IF(U2845&gt;'Power Curve'!$C$37,0,INDEX(Ci,$W2845,1)*POWER(1-X2845,3)+INDEX(Ci,$W2845,2)*3*X2845*POWER(1-X2845,2)+INDEX(Ci,$W2845,3)*3*POWER(X2845,2)*(1-X2845)+INDEX(Ci,$W2845,4)*POWER(X2845,3))</f>
        <v>1970.6470589371511</v>
      </c>
      <c r="Z2845" s="3">
        <f t="shared" si="1156"/>
        <v>1976.2891582684435</v>
      </c>
      <c r="AA2845" s="3">
        <f t="shared" si="1157"/>
        <v>1988.3499450683571</v>
      </c>
      <c r="AB2845" s="3">
        <f t="shared" si="1166"/>
        <v>-12.060786799913558</v>
      </c>
      <c r="AC2845" s="3">
        <f t="shared" si="1167"/>
        <v>12.060786799913558</v>
      </c>
      <c r="AE2845" s="34">
        <f t="shared" si="1158"/>
        <v>14</v>
      </c>
      <c r="AF2845" s="73" t="b">
        <f>COUNTIF('Power Curve'!$D$2:$D$31,AE2845)&gt;0</f>
        <v>1</v>
      </c>
      <c r="AG2845" s="73" t="b">
        <f t="shared" si="1159"/>
        <v>0</v>
      </c>
      <c r="AH2845" s="73" t="b">
        <f t="shared" si="1168"/>
        <v>1</v>
      </c>
      <c r="AI2845" s="34" t="str">
        <f t="shared" si="1160"/>
        <v>Inner</v>
      </c>
      <c r="AJ2845" s="35" t="str">
        <f t="shared" si="1169"/>
        <v>1.4-1.5</v>
      </c>
      <c r="AK2845" s="36" t="str">
        <f t="shared" si="1161"/>
        <v>21-22</v>
      </c>
      <c r="AL2845" s="36" t="str">
        <f t="shared" si="1162"/>
        <v>Mar</v>
      </c>
      <c r="AM2845" s="35" t="str">
        <f t="shared" si="1163"/>
        <v>295-305</v>
      </c>
      <c r="AN2845" s="36" t="str">
        <f t="shared" si="1164"/>
        <v>Inner-TI</v>
      </c>
    </row>
    <row r="2846" spans="5:40" x14ac:dyDescent="0.3">
      <c r="E2846" s="12">
        <v>40995.881944444445</v>
      </c>
      <c r="F2846" s="16">
        <v>14.94</v>
      </c>
      <c r="G2846" s="16">
        <v>1980.2500152587891</v>
      </c>
      <c r="H2846" s="29">
        <v>1.1855256142298813</v>
      </c>
      <c r="I2846" s="26">
        <v>297.5</v>
      </c>
      <c r="J2846" s="30">
        <v>0.13922356091030791</v>
      </c>
      <c r="K2846" s="31">
        <v>0.12002446076046801</v>
      </c>
      <c r="L2846" s="111">
        <f t="shared" si="1144"/>
        <v>1.6</v>
      </c>
      <c r="M2846" s="112">
        <f t="shared" si="1145"/>
        <v>0.14000000000000001</v>
      </c>
      <c r="N2846" s="112" t="b">
        <f t="shared" si="1146"/>
        <v>1</v>
      </c>
      <c r="O2846" s="112" t="b">
        <f t="shared" si="1147"/>
        <v>1</v>
      </c>
      <c r="P2846" s="113">
        <f t="shared" si="1148"/>
        <v>16</v>
      </c>
      <c r="Q2846" s="113">
        <f t="shared" si="1149"/>
        <v>12</v>
      </c>
      <c r="R2846" s="114" t="str">
        <f t="shared" si="1165"/>
        <v>1.6-0.14</v>
      </c>
      <c r="S2846" s="127">
        <f t="shared" si="1150"/>
        <v>-4.3153521593601672E-3</v>
      </c>
      <c r="T2846" s="112" t="b">
        <f t="shared" si="1151"/>
        <v>1</v>
      </c>
      <c r="U2846" s="22">
        <f t="shared" si="1152"/>
        <v>14.777769280646314</v>
      </c>
      <c r="V2846" s="22">
        <f t="shared" si="1153"/>
        <v>1.6420018557522753</v>
      </c>
      <c r="W2846" s="81">
        <f t="shared" si="1154"/>
        <v>15</v>
      </c>
      <c r="X2846" s="22">
        <f t="shared" si="1155"/>
        <v>0.78731727624683578</v>
      </c>
      <c r="Y2846" s="3">
        <f>IF(U2846&gt;'Power Curve'!$C$37,0,INDEX(Ci,$W2846,1)*POWER(1-X2846,3)+INDEX(Ci,$W2846,2)*3*X2846*POWER(1-X2846,2)+INDEX(Ci,$W2846,3)*3*POWER(X2846,2)*(1-X2846)+INDEX(Ci,$W2846,4)*POWER(X2846,3))</f>
        <v>1978.313089472083</v>
      </c>
      <c r="Z2846" s="3">
        <f t="shared" si="1156"/>
        <v>1969.7759718095392</v>
      </c>
      <c r="AA2846" s="3">
        <f t="shared" si="1157"/>
        <v>1980.2500152587891</v>
      </c>
      <c r="AB2846" s="3">
        <f t="shared" si="1166"/>
        <v>-10.474043449249848</v>
      </c>
      <c r="AC2846" s="3">
        <f t="shared" si="1167"/>
        <v>10.474043449249848</v>
      </c>
      <c r="AE2846" s="34">
        <f t="shared" si="1158"/>
        <v>15</v>
      </c>
      <c r="AF2846" s="73" t="b">
        <f>COUNTIF('Power Curve'!$D$2:$D$31,AE2846)&gt;0</f>
        <v>1</v>
      </c>
      <c r="AG2846" s="73" t="b">
        <f t="shared" si="1159"/>
        <v>0</v>
      </c>
      <c r="AH2846" s="73" t="b">
        <f t="shared" si="1168"/>
        <v>1</v>
      </c>
      <c r="AI2846" s="34" t="str">
        <f t="shared" si="1160"/>
        <v>Inner</v>
      </c>
      <c r="AJ2846" s="35" t="str">
        <f t="shared" si="1169"/>
        <v>1.6-1.7</v>
      </c>
      <c r="AK2846" s="36" t="str">
        <f t="shared" si="1161"/>
        <v>21-22</v>
      </c>
      <c r="AL2846" s="36" t="str">
        <f t="shared" si="1162"/>
        <v>Mar</v>
      </c>
      <c r="AM2846" s="35" t="str">
        <f t="shared" si="1163"/>
        <v>295-305</v>
      </c>
      <c r="AN2846" s="36" t="str">
        <f t="shared" si="1164"/>
        <v>Inner-TI</v>
      </c>
    </row>
    <row r="2847" spans="5:40" x14ac:dyDescent="0.3">
      <c r="E2847" s="12">
        <v>40995.888888888891</v>
      </c>
      <c r="F2847" s="16">
        <v>14.44</v>
      </c>
      <c r="G2847" s="16">
        <v>1983.240051269529</v>
      </c>
      <c r="H2847" s="29">
        <v>1.1857409996598929</v>
      </c>
      <c r="I2847" s="26">
        <v>294</v>
      </c>
      <c r="J2847" s="30">
        <v>0.10457063711911357</v>
      </c>
      <c r="K2847" s="31">
        <v>0.13106925353095264</v>
      </c>
      <c r="L2847" s="111">
        <f t="shared" si="1144"/>
        <v>1.6</v>
      </c>
      <c r="M2847" s="112">
        <f t="shared" si="1145"/>
        <v>9.9999999999999992E-2</v>
      </c>
      <c r="N2847" s="112" t="b">
        <f t="shared" si="1146"/>
        <v>1</v>
      </c>
      <c r="O2847" s="112" t="b">
        <f t="shared" si="1147"/>
        <v>1</v>
      </c>
      <c r="P2847" s="113">
        <f t="shared" si="1148"/>
        <v>16</v>
      </c>
      <c r="Q2847" s="113">
        <f t="shared" si="1149"/>
        <v>16</v>
      </c>
      <c r="R2847" s="114" t="str">
        <f t="shared" si="1165"/>
        <v>1.6-0.1</v>
      </c>
      <c r="S2847" s="127">
        <f t="shared" si="1150"/>
        <v>1.2087194893846741E-3</v>
      </c>
      <c r="T2847" s="112" t="b">
        <f t="shared" si="1151"/>
        <v>1</v>
      </c>
      <c r="U2847" s="22">
        <f t="shared" si="1152"/>
        <v>14.284063623590891</v>
      </c>
      <c r="V2847" s="22">
        <f t="shared" si="1153"/>
        <v>1.5656980549548172</v>
      </c>
      <c r="W2847" s="81">
        <f t="shared" si="1154"/>
        <v>15</v>
      </c>
      <c r="X2847" s="22">
        <f t="shared" si="1155"/>
        <v>0.31566064639869912</v>
      </c>
      <c r="Y2847" s="3">
        <f>IF(U2847&gt;'Power Curve'!$C$37,0,INDEX(Ci,$W2847,1)*POWER(1-X2847,3)+INDEX(Ci,$W2847,2)*3*X2847*POWER(1-X2847,2)+INDEX(Ci,$W2847,3)*3*POWER(X2847,2)*(1-X2847)+INDEX(Ci,$W2847,4)*POWER(X2847,3))</f>
        <v>1976.6421230220787</v>
      </c>
      <c r="Z2847" s="3">
        <f t="shared" si="1156"/>
        <v>1979.031328879714</v>
      </c>
      <c r="AA2847" s="3">
        <f t="shared" si="1157"/>
        <v>1983.240051269529</v>
      </c>
      <c r="AB2847" s="3">
        <f t="shared" si="1166"/>
        <v>-4.2087223898149659</v>
      </c>
      <c r="AC2847" s="3">
        <f t="shared" si="1167"/>
        <v>4.2087223898149659</v>
      </c>
      <c r="AE2847" s="34">
        <f t="shared" si="1158"/>
        <v>14</v>
      </c>
      <c r="AF2847" s="73" t="b">
        <f>COUNTIF('Power Curve'!$D$2:$D$31,AE2847)&gt;0</f>
        <v>1</v>
      </c>
      <c r="AG2847" s="73" t="b">
        <f t="shared" si="1159"/>
        <v>0</v>
      </c>
      <c r="AH2847" s="73" t="b">
        <f t="shared" si="1168"/>
        <v>1</v>
      </c>
      <c r="AI2847" s="34" t="str">
        <f t="shared" si="1160"/>
        <v>Inner</v>
      </c>
      <c r="AJ2847" s="35" t="str">
        <f t="shared" si="1169"/>
        <v>1.5-1.6</v>
      </c>
      <c r="AK2847" s="36" t="str">
        <f t="shared" si="1161"/>
        <v>21-22</v>
      </c>
      <c r="AL2847" s="36" t="str">
        <f t="shared" si="1162"/>
        <v>Mar</v>
      </c>
      <c r="AM2847" s="35" t="str">
        <f t="shared" si="1163"/>
        <v>285-295</v>
      </c>
      <c r="AN2847" s="36" t="str">
        <f t="shared" si="1164"/>
        <v>Inner-TI</v>
      </c>
    </row>
    <row r="2848" spans="5:40" x14ac:dyDescent="0.3">
      <c r="E2848" s="12">
        <v>40995.895833333336</v>
      </c>
      <c r="F2848" s="16">
        <v>15.31</v>
      </c>
      <c r="G2848" s="16">
        <v>1983.8599395751951</v>
      </c>
      <c r="H2848" s="29">
        <v>1.1856399551027534</v>
      </c>
      <c r="I2848" s="26">
        <v>293.8</v>
      </c>
      <c r="J2848" s="30">
        <v>7.5767472240365771E-2</v>
      </c>
      <c r="K2848" s="31">
        <v>0.14675801504697275</v>
      </c>
      <c r="L2848" s="111">
        <f t="shared" si="1144"/>
        <v>1.7000000000000002</v>
      </c>
      <c r="M2848" s="112">
        <f t="shared" si="1145"/>
        <v>0.08</v>
      </c>
      <c r="N2848" s="112" t="b">
        <f t="shared" si="1146"/>
        <v>1</v>
      </c>
      <c r="O2848" s="112" t="b">
        <f t="shared" si="1147"/>
        <v>1</v>
      </c>
      <c r="P2848" s="113">
        <f t="shared" si="1148"/>
        <v>17</v>
      </c>
      <c r="Q2848" s="113">
        <f t="shared" si="1149"/>
        <v>18</v>
      </c>
      <c r="R2848" s="114" t="str">
        <f t="shared" si="1165"/>
        <v>1.7-0.08</v>
      </c>
      <c r="S2848" s="127">
        <f t="shared" si="1150"/>
        <v>0</v>
      </c>
      <c r="T2848" s="112" t="b">
        <f t="shared" si="1151"/>
        <v>0</v>
      </c>
      <c r="U2848" s="22">
        <f t="shared" si="1152"/>
        <v>15.144238361397413</v>
      </c>
      <c r="V2848" s="22">
        <f t="shared" si="1153"/>
        <v>1.698640833524653</v>
      </c>
      <c r="W2848" s="81">
        <f t="shared" si="1154"/>
        <v>16</v>
      </c>
      <c r="X2848" s="22">
        <f t="shared" si="1155"/>
        <v>0.1441983062150744</v>
      </c>
      <c r="Y2848" s="3">
        <f>IF(U2848&gt;'Power Curve'!$C$37,0,INDEX(Ci,$W2848,1)*POWER(1-X2848,3)+INDEX(Ci,$W2848,2)*3*X2848*POWER(1-X2848,2)+INDEX(Ci,$W2848,3)*3*POWER(X2848,2)*(1-X2848)+INDEX(Ci,$W2848,4)*POWER(X2848,3))</f>
        <v>1979.5710082677072</v>
      </c>
      <c r="Z2848" s="3">
        <f t="shared" si="1156"/>
        <v>1979.5710082677072</v>
      </c>
      <c r="AA2848" s="3">
        <f t="shared" si="1157"/>
        <v>1983.8599395751951</v>
      </c>
      <c r="AB2848" s="3">
        <f t="shared" si="1166"/>
        <v>-4.2889313074879283</v>
      </c>
      <c r="AC2848" s="3">
        <f t="shared" si="1167"/>
        <v>4.2889313074879283</v>
      </c>
      <c r="AE2848" s="34">
        <f t="shared" si="1158"/>
        <v>15</v>
      </c>
      <c r="AF2848" s="73" t="b">
        <f>COUNTIF('Power Curve'!$D$2:$D$31,AE2848)&gt;0</f>
        <v>1</v>
      </c>
      <c r="AG2848" s="73" t="b">
        <f t="shared" si="1159"/>
        <v>0</v>
      </c>
      <c r="AH2848" s="73" t="b">
        <f t="shared" si="1168"/>
        <v>1</v>
      </c>
      <c r="AI2848" s="34" t="str">
        <f t="shared" si="1160"/>
        <v>Outer</v>
      </c>
      <c r="AJ2848" s="35" t="str">
        <f t="shared" si="1169"/>
        <v>1.6-1.7</v>
      </c>
      <c r="AK2848" s="36" t="str">
        <f t="shared" si="1161"/>
        <v>21-22</v>
      </c>
      <c r="AL2848" s="36" t="str">
        <f t="shared" si="1162"/>
        <v>Mar</v>
      </c>
      <c r="AM2848" s="35" t="str">
        <f t="shared" si="1163"/>
        <v>285-295</v>
      </c>
      <c r="AN2848" s="36" t="str">
        <f t="shared" si="1164"/>
        <v>HWS-LTI</v>
      </c>
    </row>
    <row r="2849" spans="5:40" x14ac:dyDescent="0.3">
      <c r="E2849" s="12">
        <v>40995.902777777781</v>
      </c>
      <c r="F2849" s="16">
        <v>15.58</v>
      </c>
      <c r="G2849" s="16">
        <v>1990.8899688720751</v>
      </c>
      <c r="H2849" s="29">
        <v>1.1856250665350996</v>
      </c>
      <c r="I2849" s="26">
        <v>294</v>
      </c>
      <c r="J2849" s="30">
        <v>9.0500641848523744E-2</v>
      </c>
      <c r="K2849" s="31">
        <v>0.13290363409963676</v>
      </c>
      <c r="L2849" s="111">
        <f t="shared" si="1144"/>
        <v>1.7000000000000002</v>
      </c>
      <c r="M2849" s="112">
        <f t="shared" si="1145"/>
        <v>0.09</v>
      </c>
      <c r="N2849" s="112" t="b">
        <f t="shared" si="1146"/>
        <v>1</v>
      </c>
      <c r="O2849" s="112" t="b">
        <f t="shared" si="1147"/>
        <v>1</v>
      </c>
      <c r="P2849" s="113">
        <f t="shared" si="1148"/>
        <v>17</v>
      </c>
      <c r="Q2849" s="113">
        <f t="shared" si="1149"/>
        <v>17</v>
      </c>
      <c r="R2849" s="114" t="str">
        <f t="shared" si="1165"/>
        <v>1.7-0.09</v>
      </c>
      <c r="S2849" s="127">
        <f t="shared" si="1150"/>
        <v>9.8694091911563165E-4</v>
      </c>
      <c r="T2849" s="112" t="b">
        <f t="shared" si="1151"/>
        <v>1</v>
      </c>
      <c r="U2849" s="22">
        <f t="shared" si="1152"/>
        <v>15.411250557653753</v>
      </c>
      <c r="V2849" s="22">
        <f t="shared" si="1153"/>
        <v>1.7399084291911702</v>
      </c>
      <c r="W2849" s="81">
        <f t="shared" si="1154"/>
        <v>16</v>
      </c>
      <c r="X2849" s="22">
        <f t="shared" si="1155"/>
        <v>0.41186845826932394</v>
      </c>
      <c r="Y2849" s="3">
        <f>IF(U2849&gt;'Power Curve'!$C$37,0,INDEX(Ci,$W2849,1)*POWER(1-X2849,3)+INDEX(Ci,$W2849,2)*3*X2849*POWER(1-X2849,2)+INDEX(Ci,$W2849,3)*3*POWER(X2849,2)*(1-X2849)+INDEX(Ci,$W2849,4)*POWER(X2849,3))</f>
        <v>1980.5042629962018</v>
      </c>
      <c r="Z2849" s="3">
        <f t="shared" si="1156"/>
        <v>1982.4589036938357</v>
      </c>
      <c r="AA2849" s="3">
        <f t="shared" si="1157"/>
        <v>1990.8899688720751</v>
      </c>
      <c r="AB2849" s="3">
        <f t="shared" si="1166"/>
        <v>-8.4310651782393506</v>
      </c>
      <c r="AC2849" s="3">
        <f t="shared" si="1167"/>
        <v>8.4310651782393506</v>
      </c>
      <c r="AE2849" s="34">
        <f t="shared" si="1158"/>
        <v>15</v>
      </c>
      <c r="AF2849" s="73" t="b">
        <f>COUNTIF('Power Curve'!$D$2:$D$31,AE2849)&gt;0</f>
        <v>1</v>
      </c>
      <c r="AG2849" s="73" t="b">
        <f t="shared" si="1159"/>
        <v>0</v>
      </c>
      <c r="AH2849" s="73" t="b">
        <f t="shared" si="1168"/>
        <v>1</v>
      </c>
      <c r="AI2849" s="34" t="str">
        <f t="shared" si="1160"/>
        <v>Outer</v>
      </c>
      <c r="AJ2849" s="35" t="str">
        <f t="shared" si="1169"/>
        <v>1.7-1.8</v>
      </c>
      <c r="AK2849" s="36" t="str">
        <f t="shared" si="1161"/>
        <v>21-22</v>
      </c>
      <c r="AL2849" s="36" t="str">
        <f t="shared" si="1162"/>
        <v>Mar</v>
      </c>
      <c r="AM2849" s="35" t="str">
        <f t="shared" si="1163"/>
        <v>285-295</v>
      </c>
      <c r="AN2849" s="36" t="str">
        <f t="shared" si="1164"/>
        <v>HWS-LTI</v>
      </c>
    </row>
    <row r="2850" spans="5:40" x14ac:dyDescent="0.3">
      <c r="E2850" s="12">
        <v>40995.909722222219</v>
      </c>
      <c r="F2850" s="16">
        <v>15.24</v>
      </c>
      <c r="G2850" s="16">
        <v>1977.4999694824269</v>
      </c>
      <c r="H2850" s="29">
        <v>1.18596996328867</v>
      </c>
      <c r="I2850" s="26">
        <v>292.5</v>
      </c>
      <c r="J2850" s="30">
        <v>0.13779527559055119</v>
      </c>
      <c r="K2850" s="31">
        <v>0.18668255244846776</v>
      </c>
      <c r="L2850" s="111">
        <f t="shared" si="1144"/>
        <v>1.7000000000000002</v>
      </c>
      <c r="M2850" s="112">
        <f t="shared" si="1145"/>
        <v>0.14000000000000001</v>
      </c>
      <c r="N2850" s="112" t="b">
        <f t="shared" si="1146"/>
        <v>1</v>
      </c>
      <c r="O2850" s="112" t="b">
        <f t="shared" si="1147"/>
        <v>1</v>
      </c>
      <c r="P2850" s="113">
        <f t="shared" si="1148"/>
        <v>17</v>
      </c>
      <c r="Q2850" s="113">
        <f t="shared" si="1149"/>
        <v>12</v>
      </c>
      <c r="R2850" s="114" t="str">
        <f t="shared" si="1165"/>
        <v>1.7-0.14</v>
      </c>
      <c r="S2850" s="127">
        <f t="shared" si="1150"/>
        <v>-9.4036246511131213E-4</v>
      </c>
      <c r="T2850" s="112" t="b">
        <f t="shared" si="1151"/>
        <v>1</v>
      </c>
      <c r="U2850" s="22">
        <f t="shared" si="1152"/>
        <v>15.076394768999533</v>
      </c>
      <c r="V2850" s="22">
        <f t="shared" si="1153"/>
        <v>1.6881553876203321</v>
      </c>
      <c r="W2850" s="81">
        <f t="shared" si="1154"/>
        <v>16</v>
      </c>
      <c r="X2850" s="22">
        <f t="shared" si="1155"/>
        <v>7.6187537614777381E-2</v>
      </c>
      <c r="Y2850" s="3">
        <f>IF(U2850&gt;'Power Curve'!$C$37,0,INDEX(Ci,$W2850,1)*POWER(1-X2850,3)+INDEX(Ci,$W2850,2)*3*X2850*POWER(1-X2850,2)+INDEX(Ci,$W2850,3)*3*POWER(X2850,2)*(1-X2850)+INDEX(Ci,$W2850,4)*POWER(X2850,3))</f>
        <v>1979.3272107662076</v>
      </c>
      <c r="Z2850" s="3">
        <f t="shared" si="1156"/>
        <v>1977.4659257510295</v>
      </c>
      <c r="AA2850" s="3">
        <f t="shared" si="1157"/>
        <v>1977.4999694824269</v>
      </c>
      <c r="AB2850" s="3">
        <f t="shared" si="1166"/>
        <v>-3.4043731397332522E-2</v>
      </c>
      <c r="AC2850" s="3">
        <f t="shared" si="1167"/>
        <v>3.4043731397332522E-2</v>
      </c>
      <c r="AE2850" s="34">
        <f t="shared" si="1158"/>
        <v>15</v>
      </c>
      <c r="AF2850" s="73" t="b">
        <f>COUNTIF('Power Curve'!$D$2:$D$31,AE2850)&gt;0</f>
        <v>1</v>
      </c>
      <c r="AG2850" s="73" t="b">
        <f t="shared" si="1159"/>
        <v>0</v>
      </c>
      <c r="AH2850" s="73" t="b">
        <f t="shared" si="1168"/>
        <v>1</v>
      </c>
      <c r="AI2850" s="34" t="str">
        <f t="shared" si="1160"/>
        <v>Inner</v>
      </c>
      <c r="AJ2850" s="35" t="str">
        <f t="shared" si="1169"/>
        <v>1.6-1.7</v>
      </c>
      <c r="AK2850" s="36" t="str">
        <f t="shared" si="1161"/>
        <v>21-22</v>
      </c>
      <c r="AL2850" s="36" t="str">
        <f t="shared" si="1162"/>
        <v>Mar</v>
      </c>
      <c r="AM2850" s="35" t="str">
        <f t="shared" si="1163"/>
        <v>285-295</v>
      </c>
      <c r="AN2850" s="36" t="str">
        <f t="shared" si="1164"/>
        <v>Inner-TI</v>
      </c>
    </row>
    <row r="2851" spans="5:40" x14ac:dyDescent="0.3">
      <c r="E2851" s="12">
        <v>40995.916666666664</v>
      </c>
      <c r="F2851" s="16">
        <v>15.63</v>
      </c>
      <c r="G2851" s="16">
        <v>1977.7500457763649</v>
      </c>
      <c r="H2851" s="29">
        <v>1.1858406036865408</v>
      </c>
      <c r="I2851" s="26">
        <v>294.10000000000002</v>
      </c>
      <c r="J2851" s="30">
        <v>0.10940499040307101</v>
      </c>
      <c r="K2851" s="31">
        <v>0.12878609019910756</v>
      </c>
      <c r="L2851" s="111">
        <f t="shared" si="1144"/>
        <v>1.7000000000000002</v>
      </c>
      <c r="M2851" s="112">
        <f t="shared" si="1145"/>
        <v>0.11</v>
      </c>
      <c r="N2851" s="112" t="b">
        <f t="shared" si="1146"/>
        <v>1</v>
      </c>
      <c r="O2851" s="112" t="b">
        <f t="shared" si="1147"/>
        <v>1</v>
      </c>
      <c r="P2851" s="113">
        <f t="shared" si="1148"/>
        <v>17</v>
      </c>
      <c r="Q2851" s="113">
        <f t="shared" si="1149"/>
        <v>15</v>
      </c>
      <c r="R2851" s="114" t="str">
        <f t="shared" si="1165"/>
        <v>1.7-0.11</v>
      </c>
      <c r="S2851" s="127">
        <f t="shared" si="1150"/>
        <v>1.0144075492843235E-3</v>
      </c>
      <c r="T2851" s="112" t="b">
        <f t="shared" si="1151"/>
        <v>1</v>
      </c>
      <c r="U2851" s="22">
        <f t="shared" si="1152"/>
        <v>15.461645820718914</v>
      </c>
      <c r="V2851" s="22">
        <f t="shared" si="1153"/>
        <v>1.7476971795510388</v>
      </c>
      <c r="W2851" s="81">
        <f t="shared" si="1154"/>
        <v>16</v>
      </c>
      <c r="X2851" s="22">
        <f t="shared" si="1155"/>
        <v>0.46238790238683275</v>
      </c>
      <c r="Y2851" s="3">
        <f>IF(U2851&gt;'Power Curve'!$C$37,0,INDEX(Ci,$W2851,1)*POWER(1-X2851,3)+INDEX(Ci,$W2851,2)*3*X2851*POWER(1-X2851,2)+INDEX(Ci,$W2851,3)*3*POWER(X2851,2)*(1-X2851)+INDEX(Ci,$W2851,4)*POWER(X2851,3))</f>
        <v>1980.675641502705</v>
      </c>
      <c r="Z2851" s="3">
        <f t="shared" si="1156"/>
        <v>1982.684853826129</v>
      </c>
      <c r="AA2851" s="3">
        <f t="shared" si="1157"/>
        <v>1977.7500457763649</v>
      </c>
      <c r="AB2851" s="3">
        <f t="shared" si="1166"/>
        <v>4.9348080497641149</v>
      </c>
      <c r="AC2851" s="3">
        <f t="shared" si="1167"/>
        <v>4.9348080497641149</v>
      </c>
      <c r="AE2851" s="34">
        <f t="shared" si="1158"/>
        <v>15</v>
      </c>
      <c r="AF2851" s="73" t="b">
        <f>COUNTIF('Power Curve'!$D$2:$D$31,AE2851)&gt;0</f>
        <v>1</v>
      </c>
      <c r="AG2851" s="73" t="b">
        <f t="shared" si="1159"/>
        <v>0</v>
      </c>
      <c r="AH2851" s="73" t="b">
        <f t="shared" si="1168"/>
        <v>1</v>
      </c>
      <c r="AI2851" s="34" t="str">
        <f t="shared" si="1160"/>
        <v>Inner</v>
      </c>
      <c r="AJ2851" s="35" t="str">
        <f t="shared" si="1169"/>
        <v>1.7-1.8</v>
      </c>
      <c r="AK2851" s="36" t="str">
        <f t="shared" si="1161"/>
        <v>22-23</v>
      </c>
      <c r="AL2851" s="36" t="str">
        <f t="shared" si="1162"/>
        <v>Mar</v>
      </c>
      <c r="AM2851" s="35" t="str">
        <f t="shared" si="1163"/>
        <v>285-295</v>
      </c>
      <c r="AN2851" s="36" t="str">
        <f t="shared" si="1164"/>
        <v>Inner-TI</v>
      </c>
    </row>
    <row r="2852" spans="5:40" x14ac:dyDescent="0.3">
      <c r="E2852" s="12">
        <v>40995.923611111109</v>
      </c>
      <c r="F2852" s="16">
        <v>15.5</v>
      </c>
      <c r="G2852" s="16">
        <v>1973.690002441406</v>
      </c>
      <c r="H2852" s="29">
        <v>1.1857826356691772</v>
      </c>
      <c r="I2852" s="26">
        <v>296.2</v>
      </c>
      <c r="J2852" s="30">
        <v>9.8064516129032261E-2</v>
      </c>
      <c r="K2852" s="31">
        <v>0.15514152019084188</v>
      </c>
      <c r="L2852" s="111">
        <f t="shared" si="1144"/>
        <v>1.7000000000000002</v>
      </c>
      <c r="M2852" s="112">
        <f t="shared" si="1145"/>
        <v>9.9999999999999992E-2</v>
      </c>
      <c r="N2852" s="112" t="b">
        <f t="shared" si="1146"/>
        <v>1</v>
      </c>
      <c r="O2852" s="112" t="b">
        <f t="shared" si="1147"/>
        <v>1</v>
      </c>
      <c r="P2852" s="113">
        <f t="shared" si="1148"/>
        <v>17</v>
      </c>
      <c r="Q2852" s="113">
        <f t="shared" si="1149"/>
        <v>16</v>
      </c>
      <c r="R2852" s="114" t="str">
        <f t="shared" si="1165"/>
        <v>1.7-0.1</v>
      </c>
      <c r="S2852" s="127">
        <f t="shared" si="1150"/>
        <v>6.7365920678817139E-4</v>
      </c>
      <c r="T2852" s="112" t="b">
        <f t="shared" si="1151"/>
        <v>1</v>
      </c>
      <c r="U2852" s="22">
        <f t="shared" si="1152"/>
        <v>15.332796231111114</v>
      </c>
      <c r="V2852" s="22">
        <f t="shared" si="1153"/>
        <v>1.7277830601202298</v>
      </c>
      <c r="W2852" s="81">
        <f t="shared" si="1154"/>
        <v>16</v>
      </c>
      <c r="X2852" s="22">
        <f t="shared" si="1155"/>
        <v>0.33322080917534269</v>
      </c>
      <c r="Y2852" s="3">
        <f>IF(U2852&gt;'Power Curve'!$C$37,0,INDEX(Ci,$W2852,1)*POWER(1-X2852,3)+INDEX(Ci,$W2852,2)*3*X2852*POWER(1-X2852,2)+INDEX(Ci,$W2852,3)*3*POWER(X2852,2)*(1-X2852)+INDEX(Ci,$W2852,4)*POWER(X2852,3))</f>
        <v>1980.2344353335368</v>
      </c>
      <c r="Z2852" s="3">
        <f t="shared" si="1156"/>
        <v>1981.5684384924982</v>
      </c>
      <c r="AA2852" s="3">
        <f t="shared" si="1157"/>
        <v>1973.690002441406</v>
      </c>
      <c r="AB2852" s="3">
        <f t="shared" si="1166"/>
        <v>7.8784360510921942</v>
      </c>
      <c r="AC2852" s="3">
        <f t="shared" si="1167"/>
        <v>7.8784360510921942</v>
      </c>
      <c r="AE2852" s="34">
        <f t="shared" si="1158"/>
        <v>15</v>
      </c>
      <c r="AF2852" s="73" t="b">
        <f>COUNTIF('Power Curve'!$D$2:$D$31,AE2852)&gt;0</f>
        <v>1</v>
      </c>
      <c r="AG2852" s="73" t="b">
        <f t="shared" si="1159"/>
        <v>0</v>
      </c>
      <c r="AH2852" s="73" t="b">
        <f t="shared" si="1168"/>
        <v>1</v>
      </c>
      <c r="AI2852" s="34" t="str">
        <f t="shared" si="1160"/>
        <v>Outer</v>
      </c>
      <c r="AJ2852" s="35" t="str">
        <f t="shared" si="1169"/>
        <v>1.7-1.8</v>
      </c>
      <c r="AK2852" s="36" t="str">
        <f t="shared" si="1161"/>
        <v>22-23</v>
      </c>
      <c r="AL2852" s="36" t="str">
        <f t="shared" si="1162"/>
        <v>Mar</v>
      </c>
      <c r="AM2852" s="35" t="str">
        <f t="shared" si="1163"/>
        <v>295-305</v>
      </c>
      <c r="AN2852" s="36" t="str">
        <f t="shared" si="1164"/>
        <v>HWS-LTI</v>
      </c>
    </row>
    <row r="2853" spans="5:40" x14ac:dyDescent="0.3">
      <c r="E2853" s="12">
        <v>40995.930555555555</v>
      </c>
      <c r="F2853" s="16">
        <v>16.23</v>
      </c>
      <c r="G2853" s="16">
        <v>1978.790023803708</v>
      </c>
      <c r="H2853" s="29">
        <v>1.185465920221616</v>
      </c>
      <c r="I2853" s="26">
        <v>292.7</v>
      </c>
      <c r="J2853" s="30">
        <v>0.10412815773259396</v>
      </c>
      <c r="K2853" s="31">
        <v>0.17568162910946522</v>
      </c>
      <c r="L2853" s="111">
        <f t="shared" si="1144"/>
        <v>1.8000000000000003</v>
      </c>
      <c r="M2853" s="112">
        <f t="shared" si="1145"/>
        <v>9.9999999999999992E-2</v>
      </c>
      <c r="N2853" s="112" t="b">
        <f t="shared" si="1146"/>
        <v>1</v>
      </c>
      <c r="O2853" s="112" t="b">
        <f t="shared" si="1147"/>
        <v>1</v>
      </c>
      <c r="P2853" s="113">
        <f t="shared" si="1148"/>
        <v>18</v>
      </c>
      <c r="Q2853" s="113">
        <f t="shared" si="1149"/>
        <v>16</v>
      </c>
      <c r="R2853" s="114" t="str">
        <f t="shared" si="1165"/>
        <v>1.8-0.1</v>
      </c>
      <c r="S2853" s="127">
        <f t="shared" si="1150"/>
        <v>4.1250342524700992E-3</v>
      </c>
      <c r="T2853" s="112" t="b">
        <f t="shared" si="1151"/>
        <v>1</v>
      </c>
      <c r="U2853" s="22">
        <f t="shared" si="1152"/>
        <v>16.053491954527171</v>
      </c>
      <c r="V2853" s="22">
        <f t="shared" si="1153"/>
        <v>1.8391689073942972</v>
      </c>
      <c r="W2853" s="81">
        <f t="shared" si="1154"/>
        <v>17</v>
      </c>
      <c r="X2853" s="22">
        <f t="shared" si="1155"/>
        <v>5.6177567915236364E-2</v>
      </c>
      <c r="Y2853" s="3">
        <f>IF(U2853&gt;'Power Curve'!$C$37,0,INDEX(Ci,$W2853,1)*POWER(1-X2853,3)+INDEX(Ci,$W2853,2)*3*X2853*POWER(1-X2853,2)+INDEX(Ci,$W2853,3)*3*POWER(X2853,2)*(1-X2853)+INDEX(Ci,$W2853,4)*POWER(X2853,3))</f>
        <v>1982.5792663617995</v>
      </c>
      <c r="Z2853" s="3">
        <f t="shared" si="1156"/>
        <v>1990.757473743779</v>
      </c>
      <c r="AA2853" s="3">
        <f t="shared" si="1157"/>
        <v>1978.790023803708</v>
      </c>
      <c r="AB2853" s="3">
        <f t="shared" si="1166"/>
        <v>11.967449940070992</v>
      </c>
      <c r="AC2853" s="3">
        <f t="shared" si="1167"/>
        <v>11.967449940070992</v>
      </c>
      <c r="AE2853" s="34">
        <f t="shared" si="1158"/>
        <v>16</v>
      </c>
      <c r="AF2853" s="73" t="b">
        <f>COUNTIF('Power Curve'!$D$2:$D$31,AE2853)&gt;0</f>
        <v>1</v>
      </c>
      <c r="AG2853" s="73" t="b">
        <f t="shared" si="1159"/>
        <v>0</v>
      </c>
      <c r="AH2853" s="73" t="b">
        <f t="shared" si="1168"/>
        <v>1</v>
      </c>
      <c r="AI2853" s="34" t="str">
        <f t="shared" si="1160"/>
        <v>Inner</v>
      </c>
      <c r="AJ2853" s="35" t="str">
        <f t="shared" si="1169"/>
        <v>1.8-1.9</v>
      </c>
      <c r="AK2853" s="36" t="str">
        <f t="shared" si="1161"/>
        <v>22-23</v>
      </c>
      <c r="AL2853" s="36" t="str">
        <f t="shared" si="1162"/>
        <v>Mar</v>
      </c>
      <c r="AM2853" s="35" t="str">
        <f t="shared" si="1163"/>
        <v>285-295</v>
      </c>
      <c r="AN2853" s="36" t="str">
        <f t="shared" si="1164"/>
        <v>Inner-TI</v>
      </c>
    </row>
    <row r="2854" spans="5:40" x14ac:dyDescent="0.3">
      <c r="E2854" s="12">
        <v>40995.9375</v>
      </c>
      <c r="F2854" s="16">
        <v>16.34</v>
      </c>
      <c r="G2854" s="16">
        <v>1986.860046386716</v>
      </c>
      <c r="H2854" s="29">
        <v>1.1851923057695923</v>
      </c>
      <c r="I2854" s="26">
        <v>290.2</v>
      </c>
      <c r="J2854" s="30">
        <v>0.102203182374541</v>
      </c>
      <c r="K2854" s="31">
        <v>0.16551951152213665</v>
      </c>
      <c r="L2854" s="111">
        <f t="shared" si="1144"/>
        <v>1.9000000000000001</v>
      </c>
      <c r="M2854" s="112">
        <f t="shared" si="1145"/>
        <v>9.9999999999999992E-2</v>
      </c>
      <c r="N2854" s="112" t="b">
        <f t="shared" si="1146"/>
        <v>1</v>
      </c>
      <c r="O2854" s="112" t="b">
        <f t="shared" si="1147"/>
        <v>1</v>
      </c>
      <c r="P2854" s="113">
        <f t="shared" si="1148"/>
        <v>19</v>
      </c>
      <c r="Q2854" s="113">
        <f t="shared" si="1149"/>
        <v>16</v>
      </c>
      <c r="R2854" s="114" t="str">
        <f t="shared" si="1165"/>
        <v>1.9-0.1</v>
      </c>
      <c r="S2854" s="127">
        <f t="shared" si="1150"/>
        <v>1.9552526408647022E-3</v>
      </c>
      <c r="T2854" s="112" t="b">
        <f t="shared" si="1151"/>
        <v>1</v>
      </c>
      <c r="U2854" s="22">
        <f t="shared" si="1152"/>
        <v>16.161052102985323</v>
      </c>
      <c r="V2854" s="22">
        <f t="shared" si="1153"/>
        <v>1.8557926750672176</v>
      </c>
      <c r="W2854" s="81">
        <f t="shared" si="1154"/>
        <v>17</v>
      </c>
      <c r="X2854" s="22">
        <f t="shared" si="1155"/>
        <v>0.16494202974146652</v>
      </c>
      <c r="Y2854" s="3">
        <f>IF(U2854&gt;'Power Curve'!$C$37,0,INDEX(Ci,$W2854,1)*POWER(1-X2854,3)+INDEX(Ci,$W2854,2)*3*X2854*POWER(1-X2854,2)+INDEX(Ci,$W2854,3)*3*POWER(X2854,2)*(1-X2854)+INDEX(Ci,$W2854,4)*POWER(X2854,3))</f>
        <v>1982.95125005113</v>
      </c>
      <c r="Z2854" s="3">
        <f t="shared" si="1156"/>
        <v>1986.8284207194984</v>
      </c>
      <c r="AA2854" s="3">
        <f t="shared" si="1157"/>
        <v>1986.860046386716</v>
      </c>
      <c r="AB2854" s="3">
        <f t="shared" si="1166"/>
        <v>-3.1625667217667797E-2</v>
      </c>
      <c r="AC2854" s="3">
        <f t="shared" si="1167"/>
        <v>3.1625667217667797E-2</v>
      </c>
      <c r="AE2854" s="34">
        <f t="shared" si="1158"/>
        <v>16</v>
      </c>
      <c r="AF2854" s="73" t="b">
        <f>COUNTIF('Power Curve'!$D$2:$D$31,AE2854)&gt;0</f>
        <v>1</v>
      </c>
      <c r="AG2854" s="73" t="b">
        <f t="shared" si="1159"/>
        <v>0</v>
      </c>
      <c r="AH2854" s="73" t="b">
        <f t="shared" si="1168"/>
        <v>1</v>
      </c>
      <c r="AI2854" s="34" t="str">
        <f t="shared" si="1160"/>
        <v>Inner</v>
      </c>
      <c r="AJ2854" s="35" t="str">
        <f t="shared" si="1169"/>
        <v>1.8-1.9</v>
      </c>
      <c r="AK2854" s="36" t="str">
        <f t="shared" si="1161"/>
        <v>22-23</v>
      </c>
      <c r="AL2854" s="36" t="str">
        <f t="shared" si="1162"/>
        <v>Mar</v>
      </c>
      <c r="AM2854" s="35" t="str">
        <f t="shared" si="1163"/>
        <v>285-295</v>
      </c>
      <c r="AN2854" s="36" t="str">
        <f t="shared" si="1164"/>
        <v>Inner-TI</v>
      </c>
    </row>
    <row r="2855" spans="5:40" x14ac:dyDescent="0.3">
      <c r="E2855" s="12">
        <v>40995.944444444445</v>
      </c>
      <c r="F2855" s="16">
        <v>14.21</v>
      </c>
      <c r="G2855" s="16">
        <v>1977.1100006103541</v>
      </c>
      <c r="H2855" s="29">
        <v>1.1857960500739662</v>
      </c>
      <c r="I2855" s="26">
        <v>291.3</v>
      </c>
      <c r="J2855" s="30">
        <v>0.10344827586206896</v>
      </c>
      <c r="K2855" s="31">
        <v>0.14374357346743319</v>
      </c>
      <c r="L2855" s="111">
        <f t="shared" si="1144"/>
        <v>1.5000000000000002</v>
      </c>
      <c r="M2855" s="112">
        <f t="shared" si="1145"/>
        <v>9.9999999999999992E-2</v>
      </c>
      <c r="N2855" s="112" t="b">
        <f t="shared" si="1146"/>
        <v>1</v>
      </c>
      <c r="O2855" s="112" t="b">
        <f t="shared" si="1147"/>
        <v>1</v>
      </c>
      <c r="P2855" s="113">
        <f t="shared" si="1148"/>
        <v>15</v>
      </c>
      <c r="Q2855" s="113">
        <f t="shared" si="1149"/>
        <v>16</v>
      </c>
      <c r="R2855" s="114" t="str">
        <f t="shared" si="1165"/>
        <v>1.5-0.1</v>
      </c>
      <c r="S2855" s="127">
        <f t="shared" si="1150"/>
        <v>4.3430159491362154E-3</v>
      </c>
      <c r="T2855" s="112" t="b">
        <f t="shared" si="1151"/>
        <v>1</v>
      </c>
      <c r="U2855" s="22">
        <f t="shared" si="1152"/>
        <v>14.056764905879854</v>
      </c>
      <c r="V2855" s="22">
        <f t="shared" si="1153"/>
        <v>1.5305683054170405</v>
      </c>
      <c r="W2855" s="81">
        <f t="shared" si="1154"/>
        <v>15</v>
      </c>
      <c r="X2855" s="22">
        <f t="shared" si="1155"/>
        <v>9.8513150451826903E-2</v>
      </c>
      <c r="Y2855" s="3">
        <f>IF(U2855&gt;'Power Curve'!$C$37,0,INDEX(Ci,$W2855,1)*POWER(1-X2855,3)+INDEX(Ci,$W2855,2)*3*X2855*POWER(1-X2855,2)+INDEX(Ci,$W2855,3)*3*POWER(X2855,2)*(1-X2855)+INDEX(Ci,$W2855,4)*POWER(X2855,3))</f>
        <v>1975.5032299442109</v>
      </c>
      <c r="Z2855" s="3">
        <f t="shared" si="1156"/>
        <v>1984.0828719794288</v>
      </c>
      <c r="AA2855" s="3">
        <f t="shared" si="1157"/>
        <v>1977.1100006103541</v>
      </c>
      <c r="AB2855" s="3">
        <f t="shared" si="1166"/>
        <v>6.9728713690747099</v>
      </c>
      <c r="AC2855" s="3">
        <f t="shared" si="1167"/>
        <v>6.9728713690747099</v>
      </c>
      <c r="AE2855" s="34">
        <f t="shared" si="1158"/>
        <v>14</v>
      </c>
      <c r="AF2855" s="73" t="b">
        <f>COUNTIF('Power Curve'!$D$2:$D$31,AE2855)&gt;0</f>
        <v>1</v>
      </c>
      <c r="AG2855" s="73" t="b">
        <f t="shared" si="1159"/>
        <v>0</v>
      </c>
      <c r="AH2855" s="73" t="b">
        <f t="shared" si="1168"/>
        <v>1</v>
      </c>
      <c r="AI2855" s="34" t="str">
        <f t="shared" si="1160"/>
        <v>Inner</v>
      </c>
      <c r="AJ2855" s="35" t="str">
        <f t="shared" si="1169"/>
        <v>1.5-1.6</v>
      </c>
      <c r="AK2855" s="36" t="str">
        <f t="shared" si="1161"/>
        <v>22-23</v>
      </c>
      <c r="AL2855" s="36" t="str">
        <f t="shared" si="1162"/>
        <v>Mar</v>
      </c>
      <c r="AM2855" s="35" t="str">
        <f t="shared" si="1163"/>
        <v>285-295</v>
      </c>
      <c r="AN2855" s="36" t="str">
        <f t="shared" si="1164"/>
        <v>Inner-TI</v>
      </c>
    </row>
    <row r="2856" spans="5:40" x14ac:dyDescent="0.3">
      <c r="E2856" s="12">
        <v>40995.951388888891</v>
      </c>
      <c r="F2856" s="16">
        <v>15.21</v>
      </c>
      <c r="G2856" s="16">
        <v>1978.6600494384741</v>
      </c>
      <c r="H2856" s="29">
        <v>1.1854791617655551</v>
      </c>
      <c r="I2856" s="26">
        <v>287.10000000000002</v>
      </c>
      <c r="J2856" s="30">
        <v>0.14069690992767916</v>
      </c>
      <c r="K2856" s="31">
        <v>0.18568798752086216</v>
      </c>
      <c r="L2856" s="111">
        <f t="shared" si="1144"/>
        <v>1.7000000000000002</v>
      </c>
      <c r="M2856" s="112">
        <f t="shared" si="1145"/>
        <v>0.14000000000000001</v>
      </c>
      <c r="N2856" s="112" t="b">
        <f t="shared" si="1146"/>
        <v>1</v>
      </c>
      <c r="O2856" s="112" t="b">
        <f t="shared" si="1147"/>
        <v>1</v>
      </c>
      <c r="P2856" s="113">
        <f t="shared" si="1148"/>
        <v>17</v>
      </c>
      <c r="Q2856" s="113">
        <f t="shared" si="1149"/>
        <v>12</v>
      </c>
      <c r="R2856" s="114" t="str">
        <f t="shared" si="1165"/>
        <v>1.7-0.14</v>
      </c>
      <c r="S2856" s="127">
        <f t="shared" si="1150"/>
        <v>-9.4036246511131213E-4</v>
      </c>
      <c r="T2856" s="112" t="b">
        <f t="shared" si="1151"/>
        <v>1</v>
      </c>
      <c r="U2856" s="22">
        <f t="shared" si="1152"/>
        <v>15.044640896928232</v>
      </c>
      <c r="V2856" s="22">
        <f t="shared" si="1153"/>
        <v>1.683247724330575</v>
      </c>
      <c r="W2856" s="81">
        <f t="shared" si="1154"/>
        <v>16</v>
      </c>
      <c r="X2856" s="22">
        <f t="shared" si="1155"/>
        <v>4.435541951378856E-2</v>
      </c>
      <c r="Y2856" s="3">
        <f>IF(U2856&gt;'Power Curve'!$C$37,0,INDEX(Ci,$W2856,1)*POWER(1-X2856,3)+INDEX(Ci,$W2856,2)*3*X2856*POWER(1-X2856,2)+INDEX(Ci,$W2856,3)*3*POWER(X2856,2)*(1-X2856)+INDEX(Ci,$W2856,4)*POWER(X2856,3))</f>
        <v>1979.2121856692443</v>
      </c>
      <c r="Z2856" s="3">
        <f t="shared" si="1156"/>
        <v>1977.35100881935</v>
      </c>
      <c r="AA2856" s="3">
        <f t="shared" si="1157"/>
        <v>1978.6600494384741</v>
      </c>
      <c r="AB2856" s="3">
        <f t="shared" si="1166"/>
        <v>-1.3090406191240618</v>
      </c>
      <c r="AC2856" s="3">
        <f t="shared" si="1167"/>
        <v>1.3090406191240618</v>
      </c>
      <c r="AE2856" s="34">
        <f t="shared" si="1158"/>
        <v>15</v>
      </c>
      <c r="AF2856" s="73" t="b">
        <f>COUNTIF('Power Curve'!$D$2:$D$31,AE2856)&gt;0</f>
        <v>1</v>
      </c>
      <c r="AG2856" s="73" t="b">
        <f t="shared" si="1159"/>
        <v>0</v>
      </c>
      <c r="AH2856" s="73" t="b">
        <f t="shared" si="1168"/>
        <v>1</v>
      </c>
      <c r="AI2856" s="34" t="str">
        <f t="shared" si="1160"/>
        <v>Outer</v>
      </c>
      <c r="AJ2856" s="35" t="str">
        <f t="shared" si="1169"/>
        <v>1.6-1.7</v>
      </c>
      <c r="AK2856" s="36" t="str">
        <f t="shared" si="1161"/>
        <v>22-23</v>
      </c>
      <c r="AL2856" s="36" t="str">
        <f t="shared" si="1162"/>
        <v>Mar</v>
      </c>
      <c r="AM2856" s="35" t="str">
        <f t="shared" si="1163"/>
        <v>285-295</v>
      </c>
      <c r="AN2856" s="36" t="str">
        <f t="shared" si="1164"/>
        <v>HWS-HTI</v>
      </c>
    </row>
    <row r="2857" spans="5:40" x14ac:dyDescent="0.3">
      <c r="E2857" s="12">
        <v>40995.958333333336</v>
      </c>
      <c r="F2857" s="16">
        <v>15.23</v>
      </c>
      <c r="G2857" s="16">
        <v>1985.369934082031</v>
      </c>
      <c r="H2857" s="29">
        <v>1.1854360278635405</v>
      </c>
      <c r="I2857" s="26">
        <v>286.3</v>
      </c>
      <c r="J2857" s="30">
        <v>0.13263296126066973</v>
      </c>
      <c r="K2857" s="31">
        <v>0.15694505879746432</v>
      </c>
      <c r="L2857" s="111">
        <f t="shared" si="1144"/>
        <v>1.7000000000000002</v>
      </c>
      <c r="M2857" s="112">
        <f t="shared" si="1145"/>
        <v>0.13</v>
      </c>
      <c r="N2857" s="112" t="b">
        <f t="shared" si="1146"/>
        <v>1</v>
      </c>
      <c r="O2857" s="112" t="b">
        <f t="shared" si="1147"/>
        <v>1</v>
      </c>
      <c r="P2857" s="113">
        <f t="shared" si="1148"/>
        <v>17</v>
      </c>
      <c r="Q2857" s="113">
        <f t="shared" si="1149"/>
        <v>13</v>
      </c>
      <c r="R2857" s="114" t="str">
        <f t="shared" si="1165"/>
        <v>1.7-0.13</v>
      </c>
      <c r="S2857" s="127">
        <f t="shared" si="1150"/>
        <v>-4.0609135420812854E-3</v>
      </c>
      <c r="T2857" s="112" t="b">
        <f t="shared" si="1151"/>
        <v>1</v>
      </c>
      <c r="U2857" s="22">
        <f t="shared" si="1152"/>
        <v>15.064240752616881</v>
      </c>
      <c r="V2857" s="22">
        <f t="shared" si="1153"/>
        <v>1.6862769452089525</v>
      </c>
      <c r="W2857" s="81">
        <f t="shared" si="1154"/>
        <v>16</v>
      </c>
      <c r="X2857" s="22">
        <f t="shared" si="1155"/>
        <v>6.4003572017598626E-2</v>
      </c>
      <c r="Y2857" s="3">
        <f>IF(U2857&gt;'Power Curve'!$C$37,0,INDEX(Ci,$W2857,1)*POWER(1-X2857,3)+INDEX(Ci,$W2857,2)*3*X2857*POWER(1-X2857,2)+INDEX(Ci,$W2857,3)*3*POWER(X2857,2)*(1-X2857)+INDEX(Ci,$W2857,4)*POWER(X2857,3))</f>
        <v>1979.2832529676605</v>
      </c>
      <c r="Z2857" s="3">
        <f t="shared" si="1156"/>
        <v>1971.2455548020694</v>
      </c>
      <c r="AA2857" s="3">
        <f t="shared" si="1157"/>
        <v>1985.369934082031</v>
      </c>
      <c r="AB2857" s="3">
        <f t="shared" si="1166"/>
        <v>-14.124379279961659</v>
      </c>
      <c r="AC2857" s="3">
        <f t="shared" si="1167"/>
        <v>14.124379279961659</v>
      </c>
      <c r="AE2857" s="34">
        <f t="shared" si="1158"/>
        <v>15</v>
      </c>
      <c r="AF2857" s="73" t="b">
        <f>COUNTIF('Power Curve'!$D$2:$D$31,AE2857)&gt;0</f>
        <v>1</v>
      </c>
      <c r="AG2857" s="73" t="b">
        <f t="shared" si="1159"/>
        <v>0</v>
      </c>
      <c r="AH2857" s="73" t="b">
        <f t="shared" si="1168"/>
        <v>1</v>
      </c>
      <c r="AI2857" s="34" t="str">
        <f t="shared" si="1160"/>
        <v>Inner</v>
      </c>
      <c r="AJ2857" s="35" t="str">
        <f t="shared" si="1169"/>
        <v>1.6-1.7</v>
      </c>
      <c r="AK2857" s="36" t="str">
        <f t="shared" si="1161"/>
        <v>23-24</v>
      </c>
      <c r="AL2857" s="36" t="str">
        <f t="shared" si="1162"/>
        <v>Mar</v>
      </c>
      <c r="AM2857" s="35" t="str">
        <f t="shared" si="1163"/>
        <v>285-295</v>
      </c>
      <c r="AN2857" s="36" t="str">
        <f t="shared" si="1164"/>
        <v>Inner-TI</v>
      </c>
    </row>
    <row r="2858" spans="5:40" x14ac:dyDescent="0.3">
      <c r="E2858" s="12">
        <v>40995.965277777781</v>
      </c>
      <c r="F2858" s="16">
        <v>13.38</v>
      </c>
      <c r="G2858" s="16">
        <v>1983.479980468753</v>
      </c>
      <c r="H2858" s="29">
        <v>1.1861413224798938</v>
      </c>
      <c r="I2858" s="26">
        <v>286.7</v>
      </c>
      <c r="J2858" s="30">
        <v>0.1210762331838565</v>
      </c>
      <c r="K2858" s="31">
        <v>0.21175718631642501</v>
      </c>
      <c r="L2858" s="111">
        <f t="shared" si="1144"/>
        <v>1.4000000000000001</v>
      </c>
      <c r="M2858" s="112">
        <f t="shared" si="1145"/>
        <v>0.12</v>
      </c>
      <c r="N2858" s="112" t="b">
        <f t="shared" si="1146"/>
        <v>1</v>
      </c>
      <c r="O2858" s="112" t="b">
        <f t="shared" si="1147"/>
        <v>1</v>
      </c>
      <c r="P2858" s="113">
        <f t="shared" si="1148"/>
        <v>14</v>
      </c>
      <c r="Q2858" s="113">
        <f t="shared" si="1149"/>
        <v>14</v>
      </c>
      <c r="R2858" s="114" t="str">
        <f t="shared" si="1165"/>
        <v>1.4-0.12</v>
      </c>
      <c r="S2858" s="127">
        <f t="shared" si="1150"/>
        <v>-1.0712795490469469E-3</v>
      </c>
      <c r="T2858" s="112" t="b">
        <f t="shared" si="1151"/>
        <v>1</v>
      </c>
      <c r="U2858" s="22">
        <f t="shared" si="1152"/>
        <v>13.236999807207429</v>
      </c>
      <c r="V2858" s="22">
        <f t="shared" si="1153"/>
        <v>1.403870966839073</v>
      </c>
      <c r="W2858" s="81">
        <f t="shared" si="1154"/>
        <v>14</v>
      </c>
      <c r="X2858" s="22">
        <f t="shared" si="1155"/>
        <v>0.25641024188973244</v>
      </c>
      <c r="Y2858" s="3">
        <f>IF(U2858&gt;'Power Curve'!$C$37,0,INDEX(Ci,$W2858,1)*POWER(1-X2858,3)+INDEX(Ci,$W2858,2)*3*X2858*POWER(1-X2858,2)+INDEX(Ci,$W2858,3)*3*POWER(X2858,2)*(1-X2858)+INDEX(Ci,$W2858,4)*POWER(X2858,3))</f>
        <v>1960.2219595284064</v>
      </c>
      <c r="Z2858" s="3">
        <f t="shared" si="1156"/>
        <v>1958.1220138315709</v>
      </c>
      <c r="AA2858" s="3">
        <f t="shared" si="1157"/>
        <v>1983.479980468753</v>
      </c>
      <c r="AB2858" s="3">
        <f t="shared" si="1166"/>
        <v>-25.357966637182017</v>
      </c>
      <c r="AC2858" s="3">
        <f t="shared" si="1167"/>
        <v>25.357966637182017</v>
      </c>
      <c r="AE2858" s="34">
        <f t="shared" si="1158"/>
        <v>13</v>
      </c>
      <c r="AF2858" s="73" t="b">
        <f>COUNTIF('Power Curve'!$D$2:$D$31,AE2858)&gt;0</f>
        <v>1</v>
      </c>
      <c r="AG2858" s="73" t="b">
        <f t="shared" si="1159"/>
        <v>0</v>
      </c>
      <c r="AH2858" s="73" t="b">
        <f t="shared" si="1168"/>
        <v>1</v>
      </c>
      <c r="AI2858" s="34" t="str">
        <f t="shared" si="1160"/>
        <v>Inner</v>
      </c>
      <c r="AJ2858" s="35" t="str">
        <f t="shared" si="1169"/>
        <v>1.4-1.5</v>
      </c>
      <c r="AK2858" s="36" t="str">
        <f t="shared" si="1161"/>
        <v>23-24</v>
      </c>
      <c r="AL2858" s="36" t="str">
        <f t="shared" si="1162"/>
        <v>Mar</v>
      </c>
      <c r="AM2858" s="35" t="str">
        <f t="shared" si="1163"/>
        <v>285-295</v>
      </c>
      <c r="AN2858" s="36" t="str">
        <f t="shared" si="1164"/>
        <v>Inner-TI</v>
      </c>
    </row>
    <row r="2859" spans="5:40" x14ac:dyDescent="0.3">
      <c r="E2859" s="12">
        <v>40995.972222222219</v>
      </c>
      <c r="F2859" s="16">
        <v>12.71</v>
      </c>
      <c r="G2859" s="16">
        <v>1962.7599792480469</v>
      </c>
      <c r="H2859" s="29">
        <v>1.1858391981315819</v>
      </c>
      <c r="I2859" s="26">
        <v>287</v>
      </c>
      <c r="J2859" s="30">
        <v>0.1117230527143981</v>
      </c>
      <c r="K2859" s="31">
        <v>0.21254267217045203</v>
      </c>
      <c r="L2859" s="111">
        <f t="shared" si="1144"/>
        <v>1.3000000000000003</v>
      </c>
      <c r="M2859" s="112">
        <f t="shared" si="1145"/>
        <v>0.11</v>
      </c>
      <c r="N2859" s="112" t="b">
        <f t="shared" si="1146"/>
        <v>1</v>
      </c>
      <c r="O2859" s="112" t="b">
        <f t="shared" si="1147"/>
        <v>1</v>
      </c>
      <c r="P2859" s="113">
        <f t="shared" si="1148"/>
        <v>13.000000000000002</v>
      </c>
      <c r="Q2859" s="113">
        <f t="shared" si="1149"/>
        <v>15</v>
      </c>
      <c r="R2859" s="114" t="str">
        <f t="shared" si="1165"/>
        <v>1.3-0.11</v>
      </c>
      <c r="S2859" s="127">
        <f t="shared" si="1150"/>
        <v>7.6432603684871349E-4</v>
      </c>
      <c r="T2859" s="112" t="b">
        <f t="shared" si="1151"/>
        <v>1</v>
      </c>
      <c r="U2859" s="22">
        <f t="shared" si="1152"/>
        <v>12.573092817558889</v>
      </c>
      <c r="V2859" s="22">
        <f t="shared" si="1153"/>
        <v>1.3012620014317855</v>
      </c>
      <c r="W2859" s="81">
        <f t="shared" si="1154"/>
        <v>13</v>
      </c>
      <c r="X2859" s="22">
        <f t="shared" si="1155"/>
        <v>0.5709236867875197</v>
      </c>
      <c r="Y2859" s="3">
        <f>IF(U2859&gt;'Power Curve'!$C$37,0,INDEX(Ci,$W2859,1)*POWER(1-X2859,3)+INDEX(Ci,$W2859,2)*3*X2859*POWER(1-X2859,2)+INDEX(Ci,$W2859,3)*3*POWER(X2859,2)*(1-X2859)+INDEX(Ci,$W2859,4)*POWER(X2859,3))</f>
        <v>1941.0792560660341</v>
      </c>
      <c r="Z2859" s="3">
        <f t="shared" si="1156"/>
        <v>1942.5628734810321</v>
      </c>
      <c r="AA2859" s="3">
        <f t="shared" si="1157"/>
        <v>1962.7599792480469</v>
      </c>
      <c r="AB2859" s="3">
        <f t="shared" si="1166"/>
        <v>-20.197105767014818</v>
      </c>
      <c r="AC2859" s="3">
        <f t="shared" si="1167"/>
        <v>20.197105767014818</v>
      </c>
      <c r="AE2859" s="34">
        <f t="shared" si="1158"/>
        <v>13</v>
      </c>
      <c r="AF2859" s="73" t="b">
        <f>COUNTIF('Power Curve'!$D$2:$D$31,AE2859)&gt;0</f>
        <v>1</v>
      </c>
      <c r="AG2859" s="73" t="b">
        <f t="shared" si="1159"/>
        <v>0</v>
      </c>
      <c r="AH2859" s="73" t="b">
        <f t="shared" si="1168"/>
        <v>1</v>
      </c>
      <c r="AI2859" s="34" t="str">
        <f t="shared" si="1160"/>
        <v>Inner</v>
      </c>
      <c r="AJ2859" s="35" t="str">
        <f t="shared" si="1169"/>
        <v>1.3-1.4</v>
      </c>
      <c r="AK2859" s="36" t="str">
        <f t="shared" si="1161"/>
        <v>23-24</v>
      </c>
      <c r="AL2859" s="36" t="str">
        <f t="shared" si="1162"/>
        <v>Mar</v>
      </c>
      <c r="AM2859" s="35" t="str">
        <f t="shared" si="1163"/>
        <v>285-295</v>
      </c>
      <c r="AN2859" s="36" t="str">
        <f t="shared" si="1164"/>
        <v>Inner-TI</v>
      </c>
    </row>
    <row r="2860" spans="5:40" x14ac:dyDescent="0.3">
      <c r="E2860" s="12">
        <v>40995.979166666664</v>
      </c>
      <c r="F2860" s="16">
        <v>12.08</v>
      </c>
      <c r="G2860" s="16">
        <v>1949.8600311279349</v>
      </c>
      <c r="H2860" s="29">
        <v>1.1859686611470432</v>
      </c>
      <c r="I2860" s="26">
        <v>285.3</v>
      </c>
      <c r="J2860" s="30">
        <v>0.1183774834437086</v>
      </c>
      <c r="K2860" s="31">
        <v>0.24077507033326107</v>
      </c>
      <c r="L2860" s="111">
        <f t="shared" si="1144"/>
        <v>1.2000000000000002</v>
      </c>
      <c r="M2860" s="112">
        <f t="shared" si="1145"/>
        <v>0.12</v>
      </c>
      <c r="N2860" s="112" t="b">
        <f t="shared" si="1146"/>
        <v>1</v>
      </c>
      <c r="O2860" s="112" t="b">
        <f t="shared" si="1147"/>
        <v>1</v>
      </c>
      <c r="P2860" s="113">
        <f t="shared" si="1148"/>
        <v>12</v>
      </c>
      <c r="Q2860" s="113">
        <f t="shared" si="1149"/>
        <v>14</v>
      </c>
      <c r="R2860" s="114" t="str">
        <f t="shared" si="1165"/>
        <v>1.2-0.12</v>
      </c>
      <c r="S2860" s="127">
        <f t="shared" si="1150"/>
        <v>7.4701128177118083E-4</v>
      </c>
      <c r="T2860" s="112" t="b">
        <f t="shared" si="1151"/>
        <v>1</v>
      </c>
      <c r="U2860" s="22">
        <f t="shared" si="1152"/>
        <v>11.950313789715249</v>
      </c>
      <c r="V2860" s="22">
        <f t="shared" si="1153"/>
        <v>1.2050094951007089</v>
      </c>
      <c r="W2860" s="81">
        <f t="shared" si="1154"/>
        <v>12</v>
      </c>
      <c r="X2860" s="22">
        <f t="shared" si="1155"/>
        <v>0.9343029883655517</v>
      </c>
      <c r="Y2860" s="3">
        <f>IF(U2860&gt;'Power Curve'!$C$37,0,INDEX(Ci,$W2860,1)*POWER(1-X2860,3)+INDEX(Ci,$W2860,2)*3*X2860*POWER(1-X2860,2)+INDEX(Ci,$W2860,3)*3*POWER(X2860,2)*(1-X2860)+INDEX(Ci,$W2860,4)*POWER(X2860,3))</f>
        <v>1912.683610469757</v>
      </c>
      <c r="Z2860" s="3">
        <f t="shared" si="1156"/>
        <v>1914.1124067052367</v>
      </c>
      <c r="AA2860" s="3">
        <f t="shared" si="1157"/>
        <v>1949.8600311279349</v>
      </c>
      <c r="AB2860" s="3">
        <f t="shared" si="1166"/>
        <v>-35.747624422698209</v>
      </c>
      <c r="AC2860" s="3">
        <f t="shared" si="1167"/>
        <v>35.747624422698209</v>
      </c>
      <c r="AE2860" s="34">
        <f t="shared" si="1158"/>
        <v>12</v>
      </c>
      <c r="AF2860" s="73" t="b">
        <f>COUNTIF('Power Curve'!$D$2:$D$31,AE2860)&gt;0</f>
        <v>1</v>
      </c>
      <c r="AG2860" s="73" t="b">
        <f t="shared" si="1159"/>
        <v>0</v>
      </c>
      <c r="AH2860" s="73" t="b">
        <f t="shared" si="1168"/>
        <v>1</v>
      </c>
      <c r="AI2860" s="34" t="str">
        <f t="shared" si="1160"/>
        <v>Inner</v>
      </c>
      <c r="AJ2860" s="35" t="str">
        <f t="shared" si="1169"/>
        <v>1.2-1.3</v>
      </c>
      <c r="AK2860" s="36" t="str">
        <f t="shared" si="1161"/>
        <v>23-24</v>
      </c>
      <c r="AL2860" s="36" t="str">
        <f t="shared" si="1162"/>
        <v>Mar</v>
      </c>
      <c r="AM2860" s="35" t="str">
        <f t="shared" si="1163"/>
        <v>285-295</v>
      </c>
      <c r="AN2860" s="36" t="str">
        <f t="shared" si="1164"/>
        <v>Inner-TI</v>
      </c>
    </row>
    <row r="2861" spans="5:40" x14ac:dyDescent="0.3">
      <c r="E2861" s="12">
        <v>40995.986111111109</v>
      </c>
      <c r="F2861" s="16">
        <v>15.78</v>
      </c>
      <c r="G2861" s="16">
        <v>1982.5499420165991</v>
      </c>
      <c r="H2861" s="29">
        <v>1.1846450176706709</v>
      </c>
      <c r="I2861" s="26">
        <v>287.8</v>
      </c>
      <c r="J2861" s="30">
        <v>9.7591888466413187E-2</v>
      </c>
      <c r="K2861" s="31">
        <v>0.17173356147325339</v>
      </c>
      <c r="L2861" s="111">
        <f t="shared" si="1144"/>
        <v>1.8000000000000003</v>
      </c>
      <c r="M2861" s="112">
        <f t="shared" si="1145"/>
        <v>9.9999999999999992E-2</v>
      </c>
      <c r="N2861" s="112" t="b">
        <f t="shared" si="1146"/>
        <v>1</v>
      </c>
      <c r="O2861" s="112" t="b">
        <f t="shared" si="1147"/>
        <v>1</v>
      </c>
      <c r="P2861" s="113">
        <f t="shared" si="1148"/>
        <v>18</v>
      </c>
      <c r="Q2861" s="113">
        <f t="shared" si="1149"/>
        <v>16</v>
      </c>
      <c r="R2861" s="114" t="str">
        <f t="shared" si="1165"/>
        <v>1.8-0.1</v>
      </c>
      <c r="S2861" s="127">
        <f t="shared" si="1150"/>
        <v>4.1250342524700992E-3</v>
      </c>
      <c r="T2861" s="112" t="b">
        <f t="shared" si="1151"/>
        <v>1</v>
      </c>
      <c r="U2861" s="22">
        <f t="shared" si="1152"/>
        <v>15.604782268336342</v>
      </c>
      <c r="V2861" s="22">
        <f t="shared" si="1153"/>
        <v>1.7698193789420613</v>
      </c>
      <c r="W2861" s="81">
        <f t="shared" si="1154"/>
        <v>16</v>
      </c>
      <c r="X2861" s="22">
        <f t="shared" si="1155"/>
        <v>0.60587705844575657</v>
      </c>
      <c r="Y2861" s="3">
        <f>IF(U2861&gt;'Power Curve'!$C$37,0,INDEX(Ci,$W2861,1)*POWER(1-X2861,3)+INDEX(Ci,$W2861,2)*3*X2861*POWER(1-X2861,2)+INDEX(Ci,$W2861,3)*3*POWER(X2861,2)*(1-X2861)+INDEX(Ci,$W2861,4)*POWER(X2861,3))</f>
        <v>1981.1540249848608</v>
      </c>
      <c r="Z2861" s="3">
        <f t="shared" si="1156"/>
        <v>1989.3263531973425</v>
      </c>
      <c r="AA2861" s="3">
        <f t="shared" si="1157"/>
        <v>1982.5499420165991</v>
      </c>
      <c r="AB2861" s="3">
        <f t="shared" si="1166"/>
        <v>6.7764111807434801</v>
      </c>
      <c r="AC2861" s="3">
        <f t="shared" si="1167"/>
        <v>6.7764111807434801</v>
      </c>
      <c r="AE2861" s="34">
        <f t="shared" si="1158"/>
        <v>16</v>
      </c>
      <c r="AF2861" s="73" t="b">
        <f>COUNTIF('Power Curve'!$D$2:$D$31,AE2861)&gt;0</f>
        <v>1</v>
      </c>
      <c r="AG2861" s="73" t="b">
        <f t="shared" si="1159"/>
        <v>0</v>
      </c>
      <c r="AH2861" s="73" t="b">
        <f t="shared" si="1168"/>
        <v>1</v>
      </c>
      <c r="AI2861" s="34" t="str">
        <f t="shared" si="1160"/>
        <v>Outer</v>
      </c>
      <c r="AJ2861" s="35" t="str">
        <f t="shared" si="1169"/>
        <v>1.7-1.8</v>
      </c>
      <c r="AK2861" s="36" t="str">
        <f t="shared" si="1161"/>
        <v>23-24</v>
      </c>
      <c r="AL2861" s="36" t="str">
        <f t="shared" si="1162"/>
        <v>Mar</v>
      </c>
      <c r="AM2861" s="35" t="str">
        <f t="shared" si="1163"/>
        <v>285-295</v>
      </c>
      <c r="AN2861" s="36" t="str">
        <f t="shared" si="1164"/>
        <v>HWS-LTI</v>
      </c>
    </row>
    <row r="2862" spans="5:40" x14ac:dyDescent="0.3">
      <c r="E2862" s="12">
        <v>40995.993055555555</v>
      </c>
      <c r="F2862" s="16">
        <v>15.27</v>
      </c>
      <c r="G2862" s="16">
        <v>1980.659973144536</v>
      </c>
      <c r="H2862" s="29">
        <v>1.1848453851487331</v>
      </c>
      <c r="I2862" s="26">
        <v>288.10000000000002</v>
      </c>
      <c r="J2862" s="30">
        <v>9.7576948264571056E-2</v>
      </c>
      <c r="K2862" s="31">
        <v>0.1646119510524611</v>
      </c>
      <c r="L2862" s="111">
        <f t="shared" si="1144"/>
        <v>1.7000000000000002</v>
      </c>
      <c r="M2862" s="112">
        <f t="shared" si="1145"/>
        <v>9.9999999999999992E-2</v>
      </c>
      <c r="N2862" s="112" t="b">
        <f t="shared" si="1146"/>
        <v>1</v>
      </c>
      <c r="O2862" s="112" t="b">
        <f t="shared" si="1147"/>
        <v>1</v>
      </c>
      <c r="P2862" s="113">
        <f t="shared" si="1148"/>
        <v>17</v>
      </c>
      <c r="Q2862" s="113">
        <f t="shared" si="1149"/>
        <v>16</v>
      </c>
      <c r="R2862" s="114" t="str">
        <f t="shared" si="1165"/>
        <v>1.7-0.1</v>
      </c>
      <c r="S2862" s="127">
        <f t="shared" si="1150"/>
        <v>6.7365920678817139E-4</v>
      </c>
      <c r="T2862" s="112" t="b">
        <f t="shared" si="1151"/>
        <v>1</v>
      </c>
      <c r="U2862" s="22">
        <f t="shared" si="1152"/>
        <v>15.101296499571591</v>
      </c>
      <c r="V2862" s="22">
        <f t="shared" si="1153"/>
        <v>1.6920040303529571</v>
      </c>
      <c r="W2862" s="81">
        <f t="shared" si="1154"/>
        <v>16</v>
      </c>
      <c r="X2862" s="22">
        <f t="shared" si="1155"/>
        <v>0.10115062957121229</v>
      </c>
      <c r="Y2862" s="3">
        <f>IF(U2862&gt;'Power Curve'!$C$37,0,INDEX(Ci,$W2862,1)*POWER(1-X2862,3)+INDEX(Ci,$W2862,2)*3*X2862*POWER(1-X2862,2)+INDEX(Ci,$W2862,3)*3*POWER(X2862,2)*(1-X2862)+INDEX(Ci,$W2862,4)*POWER(X2862,3))</f>
        <v>1979.4170063278809</v>
      </c>
      <c r="Z2862" s="3">
        <f t="shared" si="1156"/>
        <v>1980.7504588182669</v>
      </c>
      <c r="AA2862" s="3">
        <f t="shared" si="1157"/>
        <v>1980.659973144536</v>
      </c>
      <c r="AB2862" s="3">
        <f t="shared" si="1166"/>
        <v>9.0485673730881899E-2</v>
      </c>
      <c r="AC2862" s="3">
        <f t="shared" si="1167"/>
        <v>9.0485673730881899E-2</v>
      </c>
      <c r="AE2862" s="34">
        <f t="shared" si="1158"/>
        <v>15</v>
      </c>
      <c r="AF2862" s="73" t="b">
        <f>COUNTIF('Power Curve'!$D$2:$D$31,AE2862)&gt;0</f>
        <v>1</v>
      </c>
      <c r="AG2862" s="73" t="b">
        <f t="shared" si="1159"/>
        <v>0</v>
      </c>
      <c r="AH2862" s="73" t="b">
        <f t="shared" si="1168"/>
        <v>1</v>
      </c>
      <c r="AI2862" s="34" t="str">
        <f t="shared" si="1160"/>
        <v>Outer</v>
      </c>
      <c r="AJ2862" s="35" t="str">
        <f t="shared" si="1169"/>
        <v>1.6-1.7</v>
      </c>
      <c r="AK2862" s="36" t="str">
        <f t="shared" si="1161"/>
        <v>23-24</v>
      </c>
      <c r="AL2862" s="36" t="str">
        <f t="shared" si="1162"/>
        <v>Mar</v>
      </c>
      <c r="AM2862" s="35" t="str">
        <f t="shared" si="1163"/>
        <v>285-295</v>
      </c>
      <c r="AN2862" s="36" t="str">
        <f t="shared" si="1164"/>
        <v>HWS-LTI</v>
      </c>
    </row>
    <row r="2863" spans="5:40" x14ac:dyDescent="0.3">
      <c r="E2863" s="12">
        <v>40996</v>
      </c>
      <c r="F2863" s="16">
        <v>16.86</v>
      </c>
      <c r="G2863" s="16">
        <v>1980.9599761962941</v>
      </c>
      <c r="H2863" s="29">
        <v>1.1843992093404407</v>
      </c>
      <c r="I2863" s="26">
        <v>286.39999999999998</v>
      </c>
      <c r="J2863" s="30">
        <v>7.354685646500593E-2</v>
      </c>
      <c r="K2863" s="31">
        <v>0.19497590787998104</v>
      </c>
      <c r="L2863" s="111">
        <f t="shared" si="1144"/>
        <v>1.9000000000000001</v>
      </c>
      <c r="M2863" s="112">
        <f t="shared" si="1145"/>
        <v>6.9999999999999993E-2</v>
      </c>
      <c r="N2863" s="112" t="b">
        <f t="shared" si="1146"/>
        <v>1</v>
      </c>
      <c r="O2863" s="112" t="b">
        <f t="shared" si="1147"/>
        <v>1</v>
      </c>
      <c r="P2863" s="113">
        <f t="shared" si="1148"/>
        <v>19</v>
      </c>
      <c r="Q2863" s="113">
        <f t="shared" si="1149"/>
        <v>19</v>
      </c>
      <c r="R2863" s="114" t="str">
        <f t="shared" si="1165"/>
        <v>1.9-0.07</v>
      </c>
      <c r="S2863" s="127">
        <f t="shared" si="1150"/>
        <v>0</v>
      </c>
      <c r="T2863" s="112" t="b">
        <f t="shared" si="1151"/>
        <v>0</v>
      </c>
      <c r="U2863" s="22">
        <f t="shared" si="1152"/>
        <v>16.671636925001966</v>
      </c>
      <c r="V2863" s="22">
        <f t="shared" si="1153"/>
        <v>1.9347052052207654</v>
      </c>
      <c r="W2863" s="81">
        <f t="shared" si="1154"/>
        <v>17</v>
      </c>
      <c r="X2863" s="22">
        <f t="shared" si="1155"/>
        <v>0.68124369145670605</v>
      </c>
      <c r="Y2863" s="3">
        <f>IF(U2863&gt;'Power Curve'!$C$37,0,INDEX(Ci,$W2863,1)*POWER(1-X2863,3)+INDEX(Ci,$W2863,2)*3*X2863*POWER(1-X2863,2)+INDEX(Ci,$W2863,3)*3*POWER(X2863,2)*(1-X2863)+INDEX(Ci,$W2863,4)*POWER(X2863,3))</f>
        <v>1984.7149169293418</v>
      </c>
      <c r="Z2863" s="3">
        <f t="shared" si="1156"/>
        <v>1984.7149169293418</v>
      </c>
      <c r="AA2863" s="3">
        <f t="shared" si="1157"/>
        <v>1980.9599761962941</v>
      </c>
      <c r="AB2863" s="3">
        <f t="shared" si="1166"/>
        <v>3.7549407330477607</v>
      </c>
      <c r="AC2863" s="3">
        <f t="shared" si="1167"/>
        <v>3.7549407330477607</v>
      </c>
      <c r="AE2863" s="34">
        <f t="shared" si="1158"/>
        <v>17</v>
      </c>
      <c r="AF2863" s="73" t="b">
        <f>COUNTIF('Power Curve'!$D$2:$D$31,AE2863)&gt;0</f>
        <v>1</v>
      </c>
      <c r="AG2863" s="73" t="b">
        <f t="shared" si="1159"/>
        <v>0</v>
      </c>
      <c r="AH2863" s="73" t="b">
        <f t="shared" si="1168"/>
        <v>1</v>
      </c>
      <c r="AI2863" s="34" t="str">
        <f t="shared" si="1160"/>
        <v>Outer</v>
      </c>
      <c r="AJ2863" s="35" t="str">
        <f t="shared" si="1169"/>
        <v>1.9-2.0</v>
      </c>
      <c r="AK2863" s="36" t="str">
        <f t="shared" si="1161"/>
        <v>0-1</v>
      </c>
      <c r="AL2863" s="36" t="str">
        <f t="shared" si="1162"/>
        <v>Mar</v>
      </c>
      <c r="AM2863" s="35" t="str">
        <f t="shared" si="1163"/>
        <v>285-295</v>
      </c>
      <c r="AN2863" s="36" t="str">
        <f t="shared" si="1164"/>
        <v>HWS-LTI</v>
      </c>
    </row>
    <row r="2864" spans="5:40" x14ac:dyDescent="0.3">
      <c r="E2864" s="12">
        <v>40996.006944444445</v>
      </c>
      <c r="F2864" s="16">
        <v>15.41</v>
      </c>
      <c r="G2864" s="16">
        <v>1981.6100158691411</v>
      </c>
      <c r="H2864" s="29">
        <v>1.1847289009446378</v>
      </c>
      <c r="I2864" s="26">
        <v>289.60000000000002</v>
      </c>
      <c r="J2864" s="30">
        <v>0.11550940947436729</v>
      </c>
      <c r="K2864" s="31">
        <v>0.18318298005797232</v>
      </c>
      <c r="L2864" s="111">
        <f t="shared" si="1144"/>
        <v>1.7000000000000002</v>
      </c>
      <c r="M2864" s="112">
        <f t="shared" si="1145"/>
        <v>0.12</v>
      </c>
      <c r="N2864" s="112" t="b">
        <f t="shared" si="1146"/>
        <v>1</v>
      </c>
      <c r="O2864" s="112" t="b">
        <f t="shared" si="1147"/>
        <v>1</v>
      </c>
      <c r="P2864" s="113">
        <f t="shared" si="1148"/>
        <v>17</v>
      </c>
      <c r="Q2864" s="113">
        <f t="shared" si="1149"/>
        <v>14</v>
      </c>
      <c r="R2864" s="114" t="str">
        <f t="shared" si="1165"/>
        <v>1.7-0.12</v>
      </c>
      <c r="S2864" s="127">
        <f t="shared" si="1150"/>
        <v>-1.9369753789638688E-3</v>
      </c>
      <c r="T2864" s="112" t="b">
        <f t="shared" si="1151"/>
        <v>1</v>
      </c>
      <c r="U2864" s="22">
        <f t="shared" si="1152"/>
        <v>15.239250342842094</v>
      </c>
      <c r="V2864" s="22">
        <f t="shared" si="1153"/>
        <v>1.7133252415356248</v>
      </c>
      <c r="W2864" s="81">
        <f t="shared" si="1154"/>
        <v>16</v>
      </c>
      <c r="X2864" s="22">
        <f t="shared" si="1155"/>
        <v>0.23944441061345931</v>
      </c>
      <c r="Y2864" s="3">
        <f>IF(U2864&gt;'Power Curve'!$C$37,0,INDEX(Ci,$W2864,1)*POWER(1-X2864,3)+INDEX(Ci,$W2864,2)*3*X2864*POWER(1-X2864,2)+INDEX(Ci,$W2864,3)*3*POWER(X2864,2)*(1-X2864)+INDEX(Ci,$W2864,4)*POWER(X2864,3))</f>
        <v>1979.9079191300202</v>
      </c>
      <c r="Z2864" s="3">
        <f t="shared" si="1156"/>
        <v>1976.0728862380497</v>
      </c>
      <c r="AA2864" s="3">
        <f t="shared" si="1157"/>
        <v>1981.6100158691411</v>
      </c>
      <c r="AB2864" s="3">
        <f t="shared" si="1166"/>
        <v>-5.5371296310913749</v>
      </c>
      <c r="AC2864" s="3">
        <f t="shared" si="1167"/>
        <v>5.5371296310913749</v>
      </c>
      <c r="AE2864" s="34">
        <f t="shared" si="1158"/>
        <v>15</v>
      </c>
      <c r="AF2864" s="73" t="b">
        <f>COUNTIF('Power Curve'!$D$2:$D$31,AE2864)&gt;0</f>
        <v>1</v>
      </c>
      <c r="AG2864" s="73" t="b">
        <f t="shared" si="1159"/>
        <v>0</v>
      </c>
      <c r="AH2864" s="73" t="b">
        <f t="shared" si="1168"/>
        <v>1</v>
      </c>
      <c r="AI2864" s="34" t="str">
        <f t="shared" si="1160"/>
        <v>Inner</v>
      </c>
      <c r="AJ2864" s="35" t="str">
        <f t="shared" si="1169"/>
        <v>1.7-1.8</v>
      </c>
      <c r="AK2864" s="36" t="str">
        <f t="shared" si="1161"/>
        <v>0-1</v>
      </c>
      <c r="AL2864" s="36" t="str">
        <f t="shared" si="1162"/>
        <v>Mar</v>
      </c>
      <c r="AM2864" s="35" t="str">
        <f t="shared" si="1163"/>
        <v>285-295</v>
      </c>
      <c r="AN2864" s="36" t="str">
        <f t="shared" si="1164"/>
        <v>Inner-TI</v>
      </c>
    </row>
    <row r="2865" spans="5:40" x14ac:dyDescent="0.3">
      <c r="E2865" s="12">
        <v>40996.013888888891</v>
      </c>
      <c r="F2865" s="16">
        <v>14.97</v>
      </c>
      <c r="G2865" s="16">
        <v>1979.589950561528</v>
      </c>
      <c r="H2865" s="29">
        <v>1.1846426537322876</v>
      </c>
      <c r="I2865" s="26">
        <v>289.10000000000002</v>
      </c>
      <c r="J2865" s="30">
        <v>0.12491649966599866</v>
      </c>
      <c r="K2865" s="31">
        <v>0.16794488879222033</v>
      </c>
      <c r="L2865" s="111">
        <f t="shared" si="1144"/>
        <v>1.6</v>
      </c>
      <c r="M2865" s="112">
        <f t="shared" si="1145"/>
        <v>0.12</v>
      </c>
      <c r="N2865" s="112" t="b">
        <f t="shared" si="1146"/>
        <v>1</v>
      </c>
      <c r="O2865" s="112" t="b">
        <f t="shared" si="1147"/>
        <v>1</v>
      </c>
      <c r="P2865" s="113">
        <f t="shared" si="1148"/>
        <v>16</v>
      </c>
      <c r="Q2865" s="113">
        <f t="shared" si="1149"/>
        <v>14</v>
      </c>
      <c r="R2865" s="114" t="str">
        <f t="shared" si="1165"/>
        <v>1.6-0.12</v>
      </c>
      <c r="S2865" s="127">
        <f t="shared" si="1150"/>
        <v>6.9193617767456883E-4</v>
      </c>
      <c r="T2865" s="112" t="b">
        <f t="shared" si="1151"/>
        <v>1</v>
      </c>
      <c r="U2865" s="22">
        <f t="shared" si="1152"/>
        <v>14.803766487511655</v>
      </c>
      <c r="V2865" s="22">
        <f t="shared" si="1153"/>
        <v>1.6460198078773824</v>
      </c>
      <c r="W2865" s="81">
        <f t="shared" si="1154"/>
        <v>15</v>
      </c>
      <c r="X2865" s="22">
        <f t="shared" si="1155"/>
        <v>0.81215344087315111</v>
      </c>
      <c r="Y2865" s="3">
        <f>IF(U2865&gt;'Power Curve'!$C$37,0,INDEX(Ci,$W2865,1)*POWER(1-X2865,3)+INDEX(Ci,$W2865,2)*3*X2865*POWER(1-X2865,2)+INDEX(Ci,$W2865,3)*3*POWER(X2865,2)*(1-X2865)+INDEX(Ci,$W2865,4)*POWER(X2865,3))</f>
        <v>1978.3936803057859</v>
      </c>
      <c r="Z2865" s="3">
        <f t="shared" si="1156"/>
        <v>1979.7626024668721</v>
      </c>
      <c r="AA2865" s="3">
        <f t="shared" si="1157"/>
        <v>1979.589950561528</v>
      </c>
      <c r="AB2865" s="3">
        <f t="shared" si="1166"/>
        <v>0.17265190534408248</v>
      </c>
      <c r="AC2865" s="3">
        <f t="shared" si="1167"/>
        <v>0.17265190534408248</v>
      </c>
      <c r="AE2865" s="34">
        <f t="shared" si="1158"/>
        <v>15</v>
      </c>
      <c r="AF2865" s="73" t="b">
        <f>COUNTIF('Power Curve'!$D$2:$D$31,AE2865)&gt;0</f>
        <v>1</v>
      </c>
      <c r="AG2865" s="73" t="b">
        <f t="shared" si="1159"/>
        <v>0</v>
      </c>
      <c r="AH2865" s="73" t="b">
        <f t="shared" si="1168"/>
        <v>1</v>
      </c>
      <c r="AI2865" s="34" t="str">
        <f t="shared" si="1160"/>
        <v>Inner</v>
      </c>
      <c r="AJ2865" s="35" t="str">
        <f t="shared" si="1169"/>
        <v>1.6-1.7</v>
      </c>
      <c r="AK2865" s="36" t="str">
        <f t="shared" si="1161"/>
        <v>0-1</v>
      </c>
      <c r="AL2865" s="36" t="str">
        <f t="shared" si="1162"/>
        <v>Mar</v>
      </c>
      <c r="AM2865" s="35" t="str">
        <f t="shared" si="1163"/>
        <v>285-295</v>
      </c>
      <c r="AN2865" s="36" t="str">
        <f t="shared" si="1164"/>
        <v>Inner-TI</v>
      </c>
    </row>
    <row r="2866" spans="5:40" x14ac:dyDescent="0.3">
      <c r="E2866" s="12">
        <v>40996.020833333336</v>
      </c>
      <c r="F2866" s="16">
        <v>13.39</v>
      </c>
      <c r="G2866" s="16">
        <v>1974.889999389648</v>
      </c>
      <c r="H2866" s="29">
        <v>1.1852616570880299</v>
      </c>
      <c r="I2866" s="26">
        <v>289.7</v>
      </c>
      <c r="J2866" s="30">
        <v>0.13069454817027631</v>
      </c>
      <c r="K2866" s="31">
        <v>0.22085937958386792</v>
      </c>
      <c r="L2866" s="111">
        <f t="shared" si="1144"/>
        <v>1.4000000000000001</v>
      </c>
      <c r="M2866" s="112">
        <f t="shared" si="1145"/>
        <v>0.13</v>
      </c>
      <c r="N2866" s="112" t="b">
        <f t="shared" si="1146"/>
        <v>1</v>
      </c>
      <c r="O2866" s="112" t="b">
        <f t="shared" si="1147"/>
        <v>1</v>
      </c>
      <c r="P2866" s="113">
        <f t="shared" si="1148"/>
        <v>14</v>
      </c>
      <c r="Q2866" s="113">
        <f t="shared" si="1149"/>
        <v>13</v>
      </c>
      <c r="R2866" s="114" t="str">
        <f t="shared" si="1165"/>
        <v>1.4-0.13</v>
      </c>
      <c r="S2866" s="127">
        <f t="shared" si="1150"/>
        <v>-2.6749175816282314E-3</v>
      </c>
      <c r="T2866" s="112" t="b">
        <f t="shared" si="1151"/>
        <v>1</v>
      </c>
      <c r="U2866" s="22">
        <f t="shared" si="1152"/>
        <v>13.243617403757719</v>
      </c>
      <c r="V2866" s="22">
        <f t="shared" si="1153"/>
        <v>1.4048937377182702</v>
      </c>
      <c r="W2866" s="81">
        <f t="shared" si="1154"/>
        <v>14</v>
      </c>
      <c r="X2866" s="22">
        <f t="shared" si="1155"/>
        <v>0.26327663415387287</v>
      </c>
      <c r="Y2866" s="3">
        <f>IF(U2866&gt;'Power Curve'!$C$37,0,INDEX(Ci,$W2866,1)*POWER(1-X2866,3)+INDEX(Ci,$W2866,2)*3*X2866*POWER(1-X2866,2)+INDEX(Ci,$W2866,3)*3*POWER(X2866,2)*(1-X2866)+INDEX(Ci,$W2866,4)*POWER(X2866,3))</f>
        <v>1960.4094113383635</v>
      </c>
      <c r="Z2866" s="3">
        <f t="shared" si="1156"/>
        <v>1955.1654777367851</v>
      </c>
      <c r="AA2866" s="3">
        <f t="shared" si="1157"/>
        <v>1974.889999389648</v>
      </c>
      <c r="AB2866" s="3">
        <f t="shared" si="1166"/>
        <v>-19.724521652862904</v>
      </c>
      <c r="AC2866" s="3">
        <f t="shared" si="1167"/>
        <v>19.724521652862904</v>
      </c>
      <c r="AE2866" s="34">
        <f t="shared" si="1158"/>
        <v>13</v>
      </c>
      <c r="AF2866" s="73" t="b">
        <f>COUNTIF('Power Curve'!$D$2:$D$31,AE2866)&gt;0</f>
        <v>1</v>
      </c>
      <c r="AG2866" s="73" t="b">
        <f t="shared" si="1159"/>
        <v>0</v>
      </c>
      <c r="AH2866" s="73" t="b">
        <f t="shared" si="1168"/>
        <v>1</v>
      </c>
      <c r="AI2866" s="34" t="str">
        <f t="shared" si="1160"/>
        <v>Inner</v>
      </c>
      <c r="AJ2866" s="35" t="str">
        <f t="shared" si="1169"/>
        <v>1.4-1.5</v>
      </c>
      <c r="AK2866" s="36" t="str">
        <f t="shared" si="1161"/>
        <v>0-1</v>
      </c>
      <c r="AL2866" s="36" t="str">
        <f t="shared" si="1162"/>
        <v>Mar</v>
      </c>
      <c r="AM2866" s="35" t="str">
        <f t="shared" si="1163"/>
        <v>285-295</v>
      </c>
      <c r="AN2866" s="36" t="str">
        <f t="shared" si="1164"/>
        <v>Inner-TI</v>
      </c>
    </row>
    <row r="2867" spans="5:40" x14ac:dyDescent="0.3">
      <c r="E2867" s="12">
        <v>40996.027777777781</v>
      </c>
      <c r="F2867" s="16">
        <v>12.61</v>
      </c>
      <c r="G2867" s="16">
        <v>1969.639968872073</v>
      </c>
      <c r="H2867" s="29">
        <v>1.185218504922638</v>
      </c>
      <c r="I2867" s="26">
        <v>290.7</v>
      </c>
      <c r="J2867" s="30">
        <v>0.14908802537668517</v>
      </c>
      <c r="K2867" s="31">
        <v>0.1872931948301958</v>
      </c>
      <c r="L2867" s="111">
        <f t="shared" si="1144"/>
        <v>1.3000000000000003</v>
      </c>
      <c r="M2867" s="112">
        <f t="shared" si="1145"/>
        <v>0.15000000000000002</v>
      </c>
      <c r="N2867" s="112" t="b">
        <f t="shared" si="1146"/>
        <v>1</v>
      </c>
      <c r="O2867" s="112" t="b">
        <f t="shared" si="1147"/>
        <v>1</v>
      </c>
      <c r="P2867" s="113">
        <f t="shared" si="1148"/>
        <v>13.000000000000002</v>
      </c>
      <c r="Q2867" s="113">
        <f t="shared" si="1149"/>
        <v>10.999999999999998</v>
      </c>
      <c r="R2867" s="114" t="str">
        <f t="shared" si="1165"/>
        <v>1.3-0.15</v>
      </c>
      <c r="S2867" s="127">
        <f t="shared" si="1150"/>
        <v>-9.1865685167363716E-3</v>
      </c>
      <c r="T2867" s="112" t="b">
        <f t="shared" si="1151"/>
        <v>1</v>
      </c>
      <c r="U2867" s="22">
        <f t="shared" si="1152"/>
        <v>12.471993184453231</v>
      </c>
      <c r="V2867" s="22">
        <f t="shared" si="1153"/>
        <v>1.2856367272325793</v>
      </c>
      <c r="W2867" s="81">
        <f t="shared" si="1154"/>
        <v>13</v>
      </c>
      <c r="X2867" s="22">
        <f t="shared" si="1155"/>
        <v>0.4668431647690327</v>
      </c>
      <c r="Y2867" s="3">
        <f>IF(U2867&gt;'Power Curve'!$C$37,0,INDEX(Ci,$W2867,1)*POWER(1-X2867,3)+INDEX(Ci,$W2867,2)*3*X2867*POWER(1-X2867,2)+INDEX(Ci,$W2867,3)*3*POWER(X2867,2)*(1-X2867)+INDEX(Ci,$W2867,4)*POWER(X2867,3))</f>
        <v>1937.6768883469658</v>
      </c>
      <c r="Z2867" s="3">
        <f t="shared" si="1156"/>
        <v>1919.8762868488698</v>
      </c>
      <c r="AA2867" s="3">
        <f t="shared" si="1157"/>
        <v>1969.639968872073</v>
      </c>
      <c r="AB2867" s="3">
        <f t="shared" si="1166"/>
        <v>-49.763682023203273</v>
      </c>
      <c r="AC2867" s="3">
        <f t="shared" si="1167"/>
        <v>49.763682023203273</v>
      </c>
      <c r="AE2867" s="34">
        <f t="shared" si="1158"/>
        <v>12</v>
      </c>
      <c r="AF2867" s="73" t="b">
        <f>COUNTIF('Power Curve'!$D$2:$D$31,AE2867)&gt;0</f>
        <v>1</v>
      </c>
      <c r="AG2867" s="73" t="b">
        <f t="shared" si="1159"/>
        <v>0</v>
      </c>
      <c r="AH2867" s="73" t="b">
        <f t="shared" si="1168"/>
        <v>1</v>
      </c>
      <c r="AI2867" s="34" t="str">
        <f t="shared" si="1160"/>
        <v>Outer</v>
      </c>
      <c r="AJ2867" s="35" t="str">
        <f t="shared" si="1169"/>
        <v>1.2-1.3</v>
      </c>
      <c r="AK2867" s="36" t="str">
        <f t="shared" si="1161"/>
        <v>0-1</v>
      </c>
      <c r="AL2867" s="36" t="str">
        <f t="shared" si="1162"/>
        <v>Mar</v>
      </c>
      <c r="AM2867" s="35" t="str">
        <f t="shared" si="1163"/>
        <v>285-295</v>
      </c>
      <c r="AN2867" s="36" t="str">
        <f t="shared" si="1164"/>
        <v>HWS-HTI</v>
      </c>
    </row>
    <row r="2868" spans="5:40" x14ac:dyDescent="0.3">
      <c r="E2868" s="12">
        <v>40996.034722222219</v>
      </c>
      <c r="F2868" s="16">
        <v>11.64</v>
      </c>
      <c r="G2868" s="16">
        <v>1966.1200256347711</v>
      </c>
      <c r="H2868" s="29">
        <v>1.1852616570880299</v>
      </c>
      <c r="I2868" s="26">
        <v>294</v>
      </c>
      <c r="J2868" s="30">
        <v>0.15549828178694158</v>
      </c>
      <c r="K2868" s="31">
        <v>0.13456251975957206</v>
      </c>
      <c r="L2868" s="111">
        <f t="shared" si="1144"/>
        <v>1.1000000000000001</v>
      </c>
      <c r="M2868" s="112">
        <f t="shared" si="1145"/>
        <v>0.16</v>
      </c>
      <c r="N2868" s="112" t="b">
        <f t="shared" si="1146"/>
        <v>1</v>
      </c>
      <c r="O2868" s="112" t="b">
        <f t="shared" si="1147"/>
        <v>1</v>
      </c>
      <c r="P2868" s="113">
        <f t="shared" si="1148"/>
        <v>11</v>
      </c>
      <c r="Q2868" s="113">
        <f t="shared" si="1149"/>
        <v>10</v>
      </c>
      <c r="R2868" s="114" t="str">
        <f t="shared" si="1165"/>
        <v>1.1-0.16</v>
      </c>
      <c r="S2868" s="127">
        <f t="shared" si="1150"/>
        <v>-1.5477473835889021E-2</v>
      </c>
      <c r="T2868" s="112" t="b">
        <f t="shared" si="1151"/>
        <v>1</v>
      </c>
      <c r="U2868" s="22">
        <f t="shared" si="1152"/>
        <v>11.512748811033596</v>
      </c>
      <c r="V2868" s="22">
        <f t="shared" si="1153"/>
        <v>1.1373824171198694</v>
      </c>
      <c r="W2868" s="81">
        <f t="shared" si="1154"/>
        <v>12</v>
      </c>
      <c r="X2868" s="22">
        <f t="shared" si="1155"/>
        <v>0.51283848506671037</v>
      </c>
      <c r="Y2868" s="3">
        <f>IF(U2868&gt;'Power Curve'!$C$37,0,INDEX(Ci,$W2868,1)*POWER(1-X2868,3)+INDEX(Ci,$W2868,2)*3*X2868*POWER(1-X2868,2)+INDEX(Ci,$W2868,3)*3*POWER(X2868,2)*(1-X2868)+INDEX(Ci,$W2868,4)*POWER(X2868,3))</f>
        <v>1863.8763522062006</v>
      </c>
      <c r="Z2868" s="3">
        <f t="shared" si="1156"/>
        <v>1835.0282547315969</v>
      </c>
      <c r="AA2868" s="3">
        <f t="shared" si="1157"/>
        <v>1966.1200256347711</v>
      </c>
      <c r="AB2868" s="3">
        <f t="shared" si="1166"/>
        <v>-131.09177090317417</v>
      </c>
      <c r="AC2868" s="3">
        <f t="shared" si="1167"/>
        <v>131.09177090317417</v>
      </c>
      <c r="AE2868" s="34">
        <f t="shared" si="1158"/>
        <v>12</v>
      </c>
      <c r="AF2868" s="73" t="b">
        <f>COUNTIF('Power Curve'!$D$2:$D$31,AE2868)&gt;0</f>
        <v>1</v>
      </c>
      <c r="AG2868" s="73" t="b">
        <f t="shared" si="1159"/>
        <v>0</v>
      </c>
      <c r="AH2868" s="73" t="b">
        <f t="shared" si="1168"/>
        <v>1</v>
      </c>
      <c r="AI2868" s="34" t="str">
        <f t="shared" si="1160"/>
        <v>Outer</v>
      </c>
      <c r="AJ2868" s="35" t="str">
        <f t="shared" si="1169"/>
        <v>1.1-1.2</v>
      </c>
      <c r="AK2868" s="36" t="str">
        <f t="shared" si="1161"/>
        <v>0-1</v>
      </c>
      <c r="AL2868" s="36" t="str">
        <f t="shared" si="1162"/>
        <v>Mar</v>
      </c>
      <c r="AM2868" s="35" t="str">
        <f t="shared" si="1163"/>
        <v>285-295</v>
      </c>
      <c r="AN2868" s="36" t="str">
        <f t="shared" si="1164"/>
        <v>HWS-HTI</v>
      </c>
    </row>
    <row r="2869" spans="5:40" x14ac:dyDescent="0.3">
      <c r="E2869" s="12">
        <v>40996.041666666664</v>
      </c>
      <c r="F2869" s="16">
        <v>12.47</v>
      </c>
      <c r="G2869" s="16">
        <v>1971.9999694824269</v>
      </c>
      <c r="H2869" s="29">
        <v>1.1845995350919798</v>
      </c>
      <c r="I2869" s="26">
        <v>291.7</v>
      </c>
      <c r="J2869" s="30">
        <v>0.18043303929430632</v>
      </c>
      <c r="K2869" s="31">
        <v>0.14106401828586138</v>
      </c>
      <c r="L2869" s="111">
        <f t="shared" si="1144"/>
        <v>1.3000000000000003</v>
      </c>
      <c r="M2869" s="112">
        <f t="shared" si="1145"/>
        <v>0.18000000000000002</v>
      </c>
      <c r="N2869" s="112" t="b">
        <f t="shared" si="1146"/>
        <v>1</v>
      </c>
      <c r="O2869" s="112" t="b">
        <f t="shared" si="1147"/>
        <v>1</v>
      </c>
      <c r="P2869" s="113">
        <f t="shared" si="1148"/>
        <v>13.000000000000002</v>
      </c>
      <c r="Q2869" s="113">
        <f t="shared" si="1149"/>
        <v>8</v>
      </c>
      <c r="R2869" s="114" t="str">
        <f t="shared" si="1165"/>
        <v>1.3-0.18</v>
      </c>
      <c r="S2869" s="127">
        <f t="shared" si="1150"/>
        <v>0</v>
      </c>
      <c r="T2869" s="112" t="b">
        <f t="shared" si="1151"/>
        <v>0</v>
      </c>
      <c r="U2869" s="22">
        <f t="shared" si="1152"/>
        <v>12.331377978953601</v>
      </c>
      <c r="V2869" s="22">
        <f t="shared" si="1153"/>
        <v>1.2639041939382876</v>
      </c>
      <c r="W2869" s="81">
        <f t="shared" si="1154"/>
        <v>13</v>
      </c>
      <c r="X2869" s="22">
        <f t="shared" si="1155"/>
        <v>0.32208196690352592</v>
      </c>
      <c r="Y2869" s="3">
        <f>IF(U2869&gt;'Power Curve'!$C$37,0,INDEX(Ci,$W2869,1)*POWER(1-X2869,3)+INDEX(Ci,$W2869,2)*3*X2869*POWER(1-X2869,2)+INDEX(Ci,$W2869,3)*3*POWER(X2869,2)*(1-X2869)+INDEX(Ci,$W2869,4)*POWER(X2869,3))</f>
        <v>1932.3636822814774</v>
      </c>
      <c r="Z2869" s="3">
        <f t="shared" si="1156"/>
        <v>1932.3636822814774</v>
      </c>
      <c r="AA2869" s="3">
        <f t="shared" si="1157"/>
        <v>1971.9999694824269</v>
      </c>
      <c r="AB2869" s="3">
        <f t="shared" si="1166"/>
        <v>-39.636287200949482</v>
      </c>
      <c r="AC2869" s="3">
        <f t="shared" si="1167"/>
        <v>39.636287200949482</v>
      </c>
      <c r="AE2869" s="34">
        <f t="shared" si="1158"/>
        <v>12</v>
      </c>
      <c r="AF2869" s="73" t="b">
        <f>COUNTIF('Power Curve'!$D$2:$D$31,AE2869)&gt;0</f>
        <v>1</v>
      </c>
      <c r="AG2869" s="73" t="b">
        <f t="shared" si="1159"/>
        <v>0</v>
      </c>
      <c r="AH2869" s="73" t="b">
        <f t="shared" si="1168"/>
        <v>1</v>
      </c>
      <c r="AI2869" s="34" t="str">
        <f t="shared" si="1160"/>
        <v>Outer</v>
      </c>
      <c r="AJ2869" s="35" t="str">
        <f t="shared" si="1169"/>
        <v>1.2-1.3</v>
      </c>
      <c r="AK2869" s="36" t="str">
        <f t="shared" si="1161"/>
        <v>1-2</v>
      </c>
      <c r="AL2869" s="36" t="str">
        <f t="shared" si="1162"/>
        <v>Mar</v>
      </c>
      <c r="AM2869" s="35" t="str">
        <f t="shared" si="1163"/>
        <v>285-295</v>
      </c>
      <c r="AN2869" s="36" t="str">
        <f t="shared" si="1164"/>
        <v>HWS-HTI</v>
      </c>
    </row>
    <row r="2870" spans="5:40" x14ac:dyDescent="0.3">
      <c r="E2870" s="12">
        <v>40996.048611111109</v>
      </c>
      <c r="F2870" s="16">
        <v>13.02</v>
      </c>
      <c r="G2870" s="16">
        <v>1900.519973754888</v>
      </c>
      <c r="H2870" s="29">
        <v>1.184196338186005</v>
      </c>
      <c r="I2870" s="26">
        <v>290.89999999999998</v>
      </c>
      <c r="J2870" s="30">
        <v>0.16129032258064518</v>
      </c>
      <c r="K2870" s="31">
        <v>0.19312867864846398</v>
      </c>
      <c r="L2870" s="111">
        <f t="shared" si="1144"/>
        <v>1.3000000000000003</v>
      </c>
      <c r="M2870" s="112">
        <f t="shared" si="1145"/>
        <v>0.16</v>
      </c>
      <c r="N2870" s="112" t="b">
        <f t="shared" si="1146"/>
        <v>1</v>
      </c>
      <c r="O2870" s="112" t="b">
        <f t="shared" si="1147"/>
        <v>1</v>
      </c>
      <c r="P2870" s="113">
        <f t="shared" si="1148"/>
        <v>13.000000000000002</v>
      </c>
      <c r="Q2870" s="113">
        <f t="shared" si="1149"/>
        <v>10</v>
      </c>
      <c r="R2870" s="114" t="str">
        <f t="shared" si="1165"/>
        <v>1.3-0.16</v>
      </c>
      <c r="S2870" s="127">
        <f t="shared" si="1150"/>
        <v>-7.8046905946849605E-3</v>
      </c>
      <c r="T2870" s="112" t="b">
        <f t="shared" si="1151"/>
        <v>1</v>
      </c>
      <c r="U2870" s="22">
        <f t="shared" si="1152"/>
        <v>12.873803005010073</v>
      </c>
      <c r="V2870" s="22">
        <f t="shared" si="1153"/>
        <v>1.3477377302656268</v>
      </c>
      <c r="W2870" s="81">
        <f t="shared" si="1154"/>
        <v>13</v>
      </c>
      <c r="X2870" s="22">
        <f t="shared" si="1155"/>
        <v>0.88050021367250852</v>
      </c>
      <c r="Y2870" s="3">
        <f>IF(U2870&gt;'Power Curve'!$C$37,0,INDEX(Ci,$W2870,1)*POWER(1-X2870,3)+INDEX(Ci,$W2870,2)*3*X2870*POWER(1-X2870,2)+INDEX(Ci,$W2870,3)*3*POWER(X2870,2)*(1-X2870)+INDEX(Ci,$W2870,4)*POWER(X2870,3))</f>
        <v>1949.946776791031</v>
      </c>
      <c r="Z2870" s="3">
        <f t="shared" si="1156"/>
        <v>1934.7280455220739</v>
      </c>
      <c r="AA2870" s="3">
        <f t="shared" si="1157"/>
        <v>1900.519973754888</v>
      </c>
      <c r="AB2870" s="3">
        <f t="shared" si="1166"/>
        <v>34.208071767185857</v>
      </c>
      <c r="AC2870" s="3">
        <f t="shared" si="1167"/>
        <v>34.208071767185857</v>
      </c>
      <c r="AE2870" s="34">
        <f t="shared" si="1158"/>
        <v>13</v>
      </c>
      <c r="AF2870" s="73" t="b">
        <f>COUNTIF('Power Curve'!$D$2:$D$31,AE2870)&gt;0</f>
        <v>1</v>
      </c>
      <c r="AG2870" s="73" t="b">
        <f t="shared" si="1159"/>
        <v>0</v>
      </c>
      <c r="AH2870" s="73" t="b">
        <f t="shared" si="1168"/>
        <v>1</v>
      </c>
      <c r="AI2870" s="34" t="str">
        <f t="shared" si="1160"/>
        <v>Outer</v>
      </c>
      <c r="AJ2870" s="35" t="str">
        <f t="shared" si="1169"/>
        <v>1.3-1.4</v>
      </c>
      <c r="AK2870" s="36" t="str">
        <f t="shared" si="1161"/>
        <v>1-2</v>
      </c>
      <c r="AL2870" s="36" t="str">
        <f t="shared" si="1162"/>
        <v>Mar</v>
      </c>
      <c r="AM2870" s="35" t="str">
        <f t="shared" si="1163"/>
        <v>285-295</v>
      </c>
      <c r="AN2870" s="36" t="str">
        <f t="shared" si="1164"/>
        <v>HWS-HTI</v>
      </c>
    </row>
    <row r="2871" spans="5:40" x14ac:dyDescent="0.3">
      <c r="E2871" s="12">
        <v>40996.055555555555</v>
      </c>
      <c r="F2871" s="16">
        <v>13.63</v>
      </c>
      <c r="G2871" s="16">
        <v>1963.6199798584009</v>
      </c>
      <c r="H2871" s="29">
        <v>1.1836639697341866</v>
      </c>
      <c r="I2871" s="26">
        <v>289.3</v>
      </c>
      <c r="J2871" s="30">
        <v>0.12839325018341893</v>
      </c>
      <c r="K2871" s="31">
        <v>0.22746507587053591</v>
      </c>
      <c r="L2871" s="111">
        <f t="shared" si="1144"/>
        <v>1.4000000000000001</v>
      </c>
      <c r="M2871" s="112">
        <f t="shared" si="1145"/>
        <v>0.13</v>
      </c>
      <c r="N2871" s="112" t="b">
        <f t="shared" si="1146"/>
        <v>1</v>
      </c>
      <c r="O2871" s="112" t="b">
        <f t="shared" si="1147"/>
        <v>1</v>
      </c>
      <c r="P2871" s="113">
        <f t="shared" si="1148"/>
        <v>14</v>
      </c>
      <c r="Q2871" s="113">
        <f t="shared" si="1149"/>
        <v>13</v>
      </c>
      <c r="R2871" s="114" t="str">
        <f t="shared" si="1165"/>
        <v>1.4-0.13</v>
      </c>
      <c r="S2871" s="127">
        <f t="shared" si="1150"/>
        <v>-2.6749175816282314E-3</v>
      </c>
      <c r="T2871" s="112" t="b">
        <f t="shared" si="1151"/>
        <v>1</v>
      </c>
      <c r="U2871" s="22">
        <f t="shared" si="1152"/>
        <v>13.474933656349576</v>
      </c>
      <c r="V2871" s="22">
        <f t="shared" si="1153"/>
        <v>1.4406444102227216</v>
      </c>
      <c r="W2871" s="81">
        <f t="shared" si="1154"/>
        <v>14</v>
      </c>
      <c r="X2871" s="22">
        <f t="shared" si="1155"/>
        <v>0.50328947194117868</v>
      </c>
      <c r="Y2871" s="3">
        <f>IF(U2871&gt;'Power Curve'!$C$37,0,INDEX(Ci,$W2871,1)*POWER(1-X2871,3)+INDEX(Ci,$W2871,2)*3*X2871*POWER(1-X2871,2)+INDEX(Ci,$W2871,3)*3*POWER(X2871,2)*(1-X2871)+INDEX(Ci,$W2871,4)*POWER(X2871,3))</f>
        <v>1966.6339999257432</v>
      </c>
      <c r="Z2871" s="3">
        <f t="shared" si="1156"/>
        <v>1961.3734160627141</v>
      </c>
      <c r="AA2871" s="3">
        <f t="shared" si="1157"/>
        <v>1963.6199798584009</v>
      </c>
      <c r="AB2871" s="3">
        <f t="shared" si="1166"/>
        <v>-2.246563795686825</v>
      </c>
      <c r="AC2871" s="3">
        <f t="shared" si="1167"/>
        <v>2.246563795686825</v>
      </c>
      <c r="AE2871" s="34">
        <f t="shared" si="1158"/>
        <v>13</v>
      </c>
      <c r="AF2871" s="73" t="b">
        <f>COUNTIF('Power Curve'!$D$2:$D$31,AE2871)&gt;0</f>
        <v>1</v>
      </c>
      <c r="AG2871" s="73" t="b">
        <f t="shared" si="1159"/>
        <v>0</v>
      </c>
      <c r="AH2871" s="73" t="b">
        <f t="shared" si="1168"/>
        <v>1</v>
      </c>
      <c r="AI2871" s="34" t="str">
        <f t="shared" si="1160"/>
        <v>Inner</v>
      </c>
      <c r="AJ2871" s="35" t="str">
        <f t="shared" si="1169"/>
        <v>1.4-1.5</v>
      </c>
      <c r="AK2871" s="36" t="str">
        <f t="shared" si="1161"/>
        <v>1-2</v>
      </c>
      <c r="AL2871" s="36" t="str">
        <f t="shared" si="1162"/>
        <v>Mar</v>
      </c>
      <c r="AM2871" s="35" t="str">
        <f t="shared" si="1163"/>
        <v>285-295</v>
      </c>
      <c r="AN2871" s="36" t="str">
        <f t="shared" si="1164"/>
        <v>Inner-TI</v>
      </c>
    </row>
    <row r="2872" spans="5:40" x14ac:dyDescent="0.3">
      <c r="E2872" s="12">
        <v>40996.0625</v>
      </c>
      <c r="F2872" s="16">
        <v>13.93</v>
      </c>
      <c r="G2872" s="16">
        <v>1981.0300445556691</v>
      </c>
      <c r="H2872" s="29">
        <v>1.1831317944561812</v>
      </c>
      <c r="I2872" s="26">
        <v>285.7</v>
      </c>
      <c r="J2872" s="30">
        <v>9.2605886575735832E-2</v>
      </c>
      <c r="K2872" s="31">
        <v>0.17243118030825652</v>
      </c>
      <c r="L2872" s="111">
        <f t="shared" si="1144"/>
        <v>1.5000000000000002</v>
      </c>
      <c r="M2872" s="112">
        <f t="shared" si="1145"/>
        <v>0.09</v>
      </c>
      <c r="N2872" s="112" t="b">
        <f t="shared" si="1146"/>
        <v>1</v>
      </c>
      <c r="O2872" s="112" t="b">
        <f t="shared" si="1147"/>
        <v>1</v>
      </c>
      <c r="P2872" s="113">
        <f t="shared" si="1148"/>
        <v>15</v>
      </c>
      <c r="Q2872" s="113">
        <f t="shared" si="1149"/>
        <v>17</v>
      </c>
      <c r="R2872" s="114" t="str">
        <f t="shared" si="1165"/>
        <v>1.5-0.09</v>
      </c>
      <c r="S2872" s="127">
        <f t="shared" si="1150"/>
        <v>6.7040725477101725E-3</v>
      </c>
      <c r="T2872" s="112" t="b">
        <f t="shared" si="1151"/>
        <v>1</v>
      </c>
      <c r="U2872" s="22">
        <f t="shared" si="1152"/>
        <v>13.769456402923765</v>
      </c>
      <c r="V2872" s="22">
        <f t="shared" si="1153"/>
        <v>1.4861638501233148</v>
      </c>
      <c r="W2872" s="81">
        <f t="shared" si="1154"/>
        <v>14</v>
      </c>
      <c r="X2872" s="22">
        <f t="shared" si="1155"/>
        <v>0.80888512034946269</v>
      </c>
      <c r="Y2872" s="3">
        <f>IF(U2872&gt;'Power Curve'!$C$37,0,INDEX(Ci,$W2872,1)*POWER(1-X2872,3)+INDEX(Ci,$W2872,2)*3*X2872*POWER(1-X2872,2)+INDEX(Ci,$W2872,3)*3*POWER(X2872,2)*(1-X2872)+INDEX(Ci,$W2872,4)*POWER(X2872,3))</f>
        <v>1972.7413436899728</v>
      </c>
      <c r="Z2872" s="3">
        <f t="shared" si="1156"/>
        <v>1985.9667447759375</v>
      </c>
      <c r="AA2872" s="3">
        <f t="shared" si="1157"/>
        <v>1981.0300445556691</v>
      </c>
      <c r="AB2872" s="3">
        <f t="shared" si="1166"/>
        <v>4.9367002202684489</v>
      </c>
      <c r="AC2872" s="3">
        <f t="shared" si="1167"/>
        <v>4.9367002202684489</v>
      </c>
      <c r="AE2872" s="34">
        <f t="shared" si="1158"/>
        <v>14</v>
      </c>
      <c r="AF2872" s="73" t="b">
        <f>COUNTIF('Power Curve'!$D$2:$D$31,AE2872)&gt;0</f>
        <v>1</v>
      </c>
      <c r="AG2872" s="73" t="b">
        <f t="shared" si="1159"/>
        <v>0</v>
      </c>
      <c r="AH2872" s="73" t="b">
        <f t="shared" si="1168"/>
        <v>1</v>
      </c>
      <c r="AI2872" s="34" t="str">
        <f t="shared" si="1160"/>
        <v>Outer</v>
      </c>
      <c r="AJ2872" s="35" t="str">
        <f t="shared" si="1169"/>
        <v>1.4-1.5</v>
      </c>
      <c r="AK2872" s="36" t="str">
        <f t="shared" si="1161"/>
        <v>1-2</v>
      </c>
      <c r="AL2872" s="36" t="str">
        <f t="shared" si="1162"/>
        <v>Mar</v>
      </c>
      <c r="AM2872" s="35" t="str">
        <f t="shared" si="1163"/>
        <v>285-295</v>
      </c>
      <c r="AN2872" s="36" t="str">
        <f t="shared" si="1164"/>
        <v>HWS-LTI</v>
      </c>
    </row>
    <row r="2873" spans="5:40" x14ac:dyDescent="0.3">
      <c r="E2873" s="12">
        <v>40996.069444444445</v>
      </c>
      <c r="F2873" s="16">
        <v>12.35</v>
      </c>
      <c r="G2873" s="16">
        <v>1919.830017089844</v>
      </c>
      <c r="H2873" s="29">
        <v>1.1834055933688119</v>
      </c>
      <c r="I2873" s="26">
        <v>288.8</v>
      </c>
      <c r="J2873" s="30">
        <v>0.11659919028340081</v>
      </c>
      <c r="K2873" s="31">
        <v>0.14195599721381194</v>
      </c>
      <c r="L2873" s="111">
        <f t="shared" si="1144"/>
        <v>1.2000000000000002</v>
      </c>
      <c r="M2873" s="112">
        <f t="shared" si="1145"/>
        <v>0.12</v>
      </c>
      <c r="N2873" s="112" t="b">
        <f t="shared" si="1146"/>
        <v>1</v>
      </c>
      <c r="O2873" s="112" t="b">
        <f t="shared" si="1147"/>
        <v>1</v>
      </c>
      <c r="P2873" s="113">
        <f t="shared" si="1148"/>
        <v>12</v>
      </c>
      <c r="Q2873" s="113">
        <f t="shared" si="1149"/>
        <v>14</v>
      </c>
      <c r="R2873" s="114" t="str">
        <f t="shared" si="1165"/>
        <v>1.2-0.12</v>
      </c>
      <c r="S2873" s="127">
        <f t="shared" si="1150"/>
        <v>7.4701128177118083E-4</v>
      </c>
      <c r="T2873" s="112" t="b">
        <f t="shared" si="1151"/>
        <v>1</v>
      </c>
      <c r="U2873" s="22">
        <f t="shared" si="1152"/>
        <v>12.208607564031244</v>
      </c>
      <c r="V2873" s="22">
        <f t="shared" si="1153"/>
        <v>1.2449296305518178</v>
      </c>
      <c r="W2873" s="81">
        <f t="shared" si="1154"/>
        <v>13</v>
      </c>
      <c r="X2873" s="22">
        <f t="shared" si="1155"/>
        <v>0.19569170730494762</v>
      </c>
      <c r="Y2873" s="3">
        <f>IF(U2873&gt;'Power Curve'!$C$37,0,INDEX(Ci,$W2873,1)*POWER(1-X2873,3)+INDEX(Ci,$W2873,2)*3*X2873*POWER(1-X2873,2)+INDEX(Ci,$W2873,3)*3*POWER(X2873,2)*(1-X2873)+INDEX(Ci,$W2873,4)*POWER(X2873,3))</f>
        <v>1927.0258145633766</v>
      </c>
      <c r="Z2873" s="3">
        <f t="shared" si="1156"/>
        <v>1928.4653245871195</v>
      </c>
      <c r="AA2873" s="3">
        <f t="shared" si="1157"/>
        <v>1919.830017089844</v>
      </c>
      <c r="AB2873" s="3">
        <f t="shared" si="1166"/>
        <v>8.6353074972755621</v>
      </c>
      <c r="AC2873" s="3">
        <f t="shared" si="1167"/>
        <v>8.6353074972755621</v>
      </c>
      <c r="AE2873" s="34">
        <f t="shared" si="1158"/>
        <v>12</v>
      </c>
      <c r="AF2873" s="73" t="b">
        <f>COUNTIF('Power Curve'!$D$2:$D$31,AE2873)&gt;0</f>
        <v>1</v>
      </c>
      <c r="AG2873" s="73" t="b">
        <f t="shared" si="1159"/>
        <v>0</v>
      </c>
      <c r="AH2873" s="73" t="b">
        <f t="shared" si="1168"/>
        <v>1</v>
      </c>
      <c r="AI2873" s="34" t="str">
        <f t="shared" si="1160"/>
        <v>Inner</v>
      </c>
      <c r="AJ2873" s="35" t="str">
        <f t="shared" si="1169"/>
        <v>1.2-1.3</v>
      </c>
      <c r="AK2873" s="36" t="str">
        <f t="shared" si="1161"/>
        <v>1-2</v>
      </c>
      <c r="AL2873" s="36" t="str">
        <f t="shared" si="1162"/>
        <v>Mar</v>
      </c>
      <c r="AM2873" s="35" t="str">
        <f t="shared" si="1163"/>
        <v>285-295</v>
      </c>
      <c r="AN2873" s="36" t="str">
        <f t="shared" si="1164"/>
        <v>Inner-TI</v>
      </c>
    </row>
    <row r="2874" spans="5:40" x14ac:dyDescent="0.3">
      <c r="E2874" s="12">
        <v>40996.076388888891</v>
      </c>
      <c r="F2874" s="16">
        <v>10.93</v>
      </c>
      <c r="G2874" s="16">
        <v>1659.6799621582061</v>
      </c>
      <c r="H2874" s="29">
        <v>1.1837501200919847</v>
      </c>
      <c r="I2874" s="26">
        <v>283.39999999999998</v>
      </c>
      <c r="J2874" s="30">
        <v>0.12717291857273558</v>
      </c>
      <c r="K2874" s="31">
        <v>0.20911236058394761</v>
      </c>
      <c r="L2874" s="111">
        <f t="shared" si="1144"/>
        <v>1</v>
      </c>
      <c r="M2874" s="112">
        <f t="shared" si="1145"/>
        <v>0.13</v>
      </c>
      <c r="N2874" s="112" t="b">
        <f t="shared" si="1146"/>
        <v>1</v>
      </c>
      <c r="O2874" s="112" t="b">
        <f t="shared" si="1147"/>
        <v>1</v>
      </c>
      <c r="P2874" s="113">
        <f t="shared" si="1148"/>
        <v>10</v>
      </c>
      <c r="Q2874" s="113">
        <f t="shared" si="1149"/>
        <v>13</v>
      </c>
      <c r="R2874" s="114" t="str">
        <f t="shared" si="1165"/>
        <v>1-0.13</v>
      </c>
      <c r="S2874" s="127">
        <f t="shared" si="1150"/>
        <v>8.64709772836692E-3</v>
      </c>
      <c r="T2874" s="112" t="b">
        <f t="shared" si="1151"/>
        <v>1</v>
      </c>
      <c r="U2874" s="22">
        <f t="shared" si="1152"/>
        <v>10.805913275972442</v>
      </c>
      <c r="V2874" s="22">
        <f t="shared" si="1153"/>
        <v>1.0281387066354744</v>
      </c>
      <c r="W2874" s="81">
        <f t="shared" si="1154"/>
        <v>11</v>
      </c>
      <c r="X2874" s="22">
        <f t="shared" si="1155"/>
        <v>0.83073799888969191</v>
      </c>
      <c r="Y2874" s="3">
        <f>IF(U2874&gt;'Power Curve'!$C$37,0,INDEX(Ci,$W2874,1)*POWER(1-X2874,3)+INDEX(Ci,$W2874,2)*3*X2874*POWER(1-X2874,2)+INDEX(Ci,$W2874,3)*3*POWER(X2874,2)*(1-X2874)+INDEX(Ci,$W2874,4)*POWER(X2874,3))</f>
        <v>1742.4031101044372</v>
      </c>
      <c r="Z2874" s="3">
        <f t="shared" si="1156"/>
        <v>1757.4698400797211</v>
      </c>
      <c r="AA2874" s="3">
        <f t="shared" si="1157"/>
        <v>1659.6799621582061</v>
      </c>
      <c r="AB2874" s="3">
        <f t="shared" si="1166"/>
        <v>97.789877921514972</v>
      </c>
      <c r="AC2874" s="3">
        <f t="shared" si="1167"/>
        <v>97.789877921514972</v>
      </c>
      <c r="AE2874" s="34">
        <f t="shared" si="1158"/>
        <v>11</v>
      </c>
      <c r="AF2874" s="73" t="b">
        <f>COUNTIF('Power Curve'!$D$2:$D$31,AE2874)&gt;0</f>
        <v>1</v>
      </c>
      <c r="AG2874" s="73" t="b">
        <f t="shared" si="1159"/>
        <v>0</v>
      </c>
      <c r="AH2874" s="73" t="b">
        <f t="shared" si="1168"/>
        <v>1</v>
      </c>
      <c r="AI2874" s="34" t="str">
        <f t="shared" si="1160"/>
        <v>Inner</v>
      </c>
      <c r="AJ2874" s="35" t="str">
        <f t="shared" si="1169"/>
        <v>1.0-1.1</v>
      </c>
      <c r="AK2874" s="36" t="str">
        <f t="shared" si="1161"/>
        <v>1-2</v>
      </c>
      <c r="AL2874" s="36" t="str">
        <f t="shared" si="1162"/>
        <v>Mar</v>
      </c>
      <c r="AM2874" s="35" t="str">
        <f t="shared" si="1163"/>
        <v>275-285</v>
      </c>
      <c r="AN2874" s="36" t="str">
        <f t="shared" si="1164"/>
        <v>Inner-TI</v>
      </c>
    </row>
    <row r="2875" spans="5:40" x14ac:dyDescent="0.3">
      <c r="E2875" s="12">
        <v>40996.083333333336</v>
      </c>
      <c r="F2875" s="16">
        <v>10.58</v>
      </c>
      <c r="G2875" s="16">
        <v>1783.0300140380859</v>
      </c>
      <c r="H2875" s="29">
        <v>1.1836485587459065</v>
      </c>
      <c r="I2875" s="26">
        <v>276.60000000000002</v>
      </c>
      <c r="J2875" s="30">
        <v>9.5463137996219277E-2</v>
      </c>
      <c r="K2875" s="31">
        <v>0.25122487306343172</v>
      </c>
      <c r="L2875" s="111">
        <f t="shared" si="1144"/>
        <v>1</v>
      </c>
      <c r="M2875" s="112">
        <f t="shared" si="1145"/>
        <v>9.9999999999999992E-2</v>
      </c>
      <c r="N2875" s="112" t="b">
        <f t="shared" si="1146"/>
        <v>1</v>
      </c>
      <c r="O2875" s="112" t="b">
        <f t="shared" si="1147"/>
        <v>1</v>
      </c>
      <c r="P2875" s="113">
        <f t="shared" si="1148"/>
        <v>10</v>
      </c>
      <c r="Q2875" s="113">
        <f t="shared" si="1149"/>
        <v>16</v>
      </c>
      <c r="R2875" s="114" t="str">
        <f t="shared" si="1165"/>
        <v>1-0.1</v>
      </c>
      <c r="S2875" s="127">
        <f t="shared" si="1150"/>
        <v>9.5759205925877739E-3</v>
      </c>
      <c r="T2875" s="112" t="b">
        <f t="shared" si="1151"/>
        <v>1</v>
      </c>
      <c r="U2875" s="22">
        <f t="shared" si="1152"/>
        <v>10.45958762751142</v>
      </c>
      <c r="V2875" s="22">
        <f t="shared" si="1153"/>
        <v>0.97461296125748764</v>
      </c>
      <c r="W2875" s="81">
        <f t="shared" si="1154"/>
        <v>11</v>
      </c>
      <c r="X2875" s="22">
        <f t="shared" si="1155"/>
        <v>0.49462696334411693</v>
      </c>
      <c r="Y2875" s="3">
        <f>IF(U2875&gt;'Power Curve'!$C$37,0,INDEX(Ci,$W2875,1)*POWER(1-X2875,3)+INDEX(Ci,$W2875,2)*3*X2875*POWER(1-X2875,2)+INDEX(Ci,$W2875,3)*3*POWER(X2875,2)*(1-X2875)+INDEX(Ci,$W2875,4)*POWER(X2875,3))</f>
        <v>1660.6302436265696</v>
      </c>
      <c r="Z2875" s="3">
        <f t="shared" si="1156"/>
        <v>1676.5323069731874</v>
      </c>
      <c r="AA2875" s="3">
        <f t="shared" si="1157"/>
        <v>1783.0300140380859</v>
      </c>
      <c r="AB2875" s="3">
        <f t="shared" si="1166"/>
        <v>-106.49770706489858</v>
      </c>
      <c r="AC2875" s="3">
        <f t="shared" si="1167"/>
        <v>106.49770706489858</v>
      </c>
      <c r="AE2875" s="34">
        <f t="shared" si="1158"/>
        <v>10</v>
      </c>
      <c r="AF2875" s="73" t="b">
        <f>COUNTIF('Power Curve'!$D$2:$D$31,AE2875)&gt;0</f>
        <v>1</v>
      </c>
      <c r="AG2875" s="73" t="b">
        <f t="shared" si="1159"/>
        <v>0</v>
      </c>
      <c r="AH2875" s="73" t="b">
        <f t="shared" si="1168"/>
        <v>1</v>
      </c>
      <c r="AI2875" s="34" t="str">
        <f t="shared" si="1160"/>
        <v>Outer</v>
      </c>
      <c r="AJ2875" s="35" t="str">
        <f t="shared" si="1169"/>
        <v>0.9-1.0</v>
      </c>
      <c r="AK2875" s="36" t="str">
        <f t="shared" si="1161"/>
        <v>2-3</v>
      </c>
      <c r="AL2875" s="36" t="str">
        <f t="shared" si="1162"/>
        <v>Mar</v>
      </c>
      <c r="AM2875" s="35" t="str">
        <f t="shared" si="1163"/>
        <v>275-285</v>
      </c>
      <c r="AN2875" s="36" t="str">
        <f t="shared" si="1164"/>
        <v>HWS-LTI</v>
      </c>
    </row>
    <row r="2876" spans="5:40" x14ac:dyDescent="0.3">
      <c r="E2876" s="12">
        <v>40996.090277777781</v>
      </c>
      <c r="F2876" s="16">
        <v>11.22</v>
      </c>
      <c r="G2876" s="16">
        <v>1823.2700042724609</v>
      </c>
      <c r="H2876" s="29">
        <v>1.1829440552982671</v>
      </c>
      <c r="I2876" s="26">
        <v>277.89999999999998</v>
      </c>
      <c r="J2876" s="30">
        <v>0.12655971479500891</v>
      </c>
      <c r="K2876" s="31">
        <v>0.26205116860609107</v>
      </c>
      <c r="L2876" s="111">
        <f t="shared" si="1144"/>
        <v>1.1000000000000001</v>
      </c>
      <c r="M2876" s="112">
        <f t="shared" si="1145"/>
        <v>0.13</v>
      </c>
      <c r="N2876" s="112" t="b">
        <f t="shared" si="1146"/>
        <v>1</v>
      </c>
      <c r="O2876" s="112" t="b">
        <f t="shared" si="1147"/>
        <v>1</v>
      </c>
      <c r="P2876" s="113">
        <f t="shared" si="1148"/>
        <v>11</v>
      </c>
      <c r="Q2876" s="113">
        <f t="shared" si="1149"/>
        <v>13</v>
      </c>
      <c r="R2876" s="114" t="str">
        <f t="shared" si="1165"/>
        <v>1.1-0.13</v>
      </c>
      <c r="S2876" s="127">
        <f t="shared" si="1150"/>
        <v>-4.3216784295225328E-3</v>
      </c>
      <c r="T2876" s="112" t="b">
        <f t="shared" si="1151"/>
        <v>1</v>
      </c>
      <c r="U2876" s="22">
        <f t="shared" si="1152"/>
        <v>11.09010256650247</v>
      </c>
      <c r="V2876" s="22">
        <f t="shared" si="1153"/>
        <v>1.0720610775937227</v>
      </c>
      <c r="W2876" s="81">
        <f t="shared" si="1154"/>
        <v>12</v>
      </c>
      <c r="X2876" s="22">
        <f t="shared" si="1155"/>
        <v>0.10574377182177962</v>
      </c>
      <c r="Y2876" s="3">
        <f>IF(U2876&gt;'Power Curve'!$C$37,0,INDEX(Ci,$W2876,1)*POWER(1-X2876,3)+INDEX(Ci,$W2876,2)*3*X2876*POWER(1-X2876,2)+INDEX(Ci,$W2876,3)*3*POWER(X2876,2)*(1-X2876)+INDEX(Ci,$W2876,4)*POWER(X2876,3))</f>
        <v>1795.3590976780388</v>
      </c>
      <c r="Z2876" s="3">
        <f t="shared" si="1156"/>
        <v>1787.6001329923565</v>
      </c>
      <c r="AA2876" s="3">
        <f t="shared" si="1157"/>
        <v>1823.2700042724609</v>
      </c>
      <c r="AB2876" s="3">
        <f t="shared" si="1166"/>
        <v>-35.669871280104417</v>
      </c>
      <c r="AC2876" s="3">
        <f t="shared" si="1167"/>
        <v>35.669871280104417</v>
      </c>
      <c r="AE2876" s="34">
        <f t="shared" si="1158"/>
        <v>11</v>
      </c>
      <c r="AF2876" s="73" t="b">
        <f>COUNTIF('Power Curve'!$D$2:$D$31,AE2876)&gt;0</f>
        <v>1</v>
      </c>
      <c r="AG2876" s="73" t="b">
        <f t="shared" si="1159"/>
        <v>0</v>
      </c>
      <c r="AH2876" s="73" t="b">
        <f t="shared" si="1168"/>
        <v>1</v>
      </c>
      <c r="AI2876" s="34" t="str">
        <f t="shared" si="1160"/>
        <v>Inner</v>
      </c>
      <c r="AJ2876" s="35" t="str">
        <f t="shared" si="1169"/>
        <v>1.0-1.1</v>
      </c>
      <c r="AK2876" s="36" t="str">
        <f t="shared" si="1161"/>
        <v>2-3</v>
      </c>
      <c r="AL2876" s="36" t="str">
        <f t="shared" si="1162"/>
        <v>Mar</v>
      </c>
      <c r="AM2876" s="35" t="str">
        <f t="shared" si="1163"/>
        <v>275-285</v>
      </c>
      <c r="AN2876" s="36" t="str">
        <f t="shared" si="1164"/>
        <v>Inner-TI</v>
      </c>
    </row>
    <row r="2877" spans="5:40" x14ac:dyDescent="0.3">
      <c r="E2877" s="12">
        <v>40996.097222222219</v>
      </c>
      <c r="F2877" s="16">
        <v>11.27</v>
      </c>
      <c r="G2877" s="16">
        <v>1873.9200592041041</v>
      </c>
      <c r="H2877" s="29">
        <v>1.1823417630780033</v>
      </c>
      <c r="I2877" s="26">
        <v>280.5</v>
      </c>
      <c r="J2877" s="30">
        <v>0.13664596273291926</v>
      </c>
      <c r="K2877" s="31">
        <v>0.13664960630601625</v>
      </c>
      <c r="L2877" s="111">
        <f t="shared" si="1144"/>
        <v>1.1000000000000001</v>
      </c>
      <c r="M2877" s="112">
        <f t="shared" si="1145"/>
        <v>0.14000000000000001</v>
      </c>
      <c r="N2877" s="112" t="b">
        <f t="shared" si="1146"/>
        <v>1</v>
      </c>
      <c r="O2877" s="112" t="b">
        <f t="shared" si="1147"/>
        <v>1</v>
      </c>
      <c r="P2877" s="113">
        <f t="shared" si="1148"/>
        <v>11</v>
      </c>
      <c r="Q2877" s="113">
        <f t="shared" si="1149"/>
        <v>12</v>
      </c>
      <c r="R2877" s="114" t="str">
        <f t="shared" si="1165"/>
        <v>1.1-0.14</v>
      </c>
      <c r="S2877" s="127">
        <f t="shared" si="1150"/>
        <v>-8.0926408820270745E-3</v>
      </c>
      <c r="T2877" s="112" t="b">
        <f t="shared" si="1151"/>
        <v>1</v>
      </c>
      <c r="U2877" s="22">
        <f t="shared" si="1152"/>
        <v>11.137632828913524</v>
      </c>
      <c r="V2877" s="22">
        <f t="shared" si="1153"/>
        <v>1.0794070328669412</v>
      </c>
      <c r="W2877" s="81">
        <f t="shared" si="1154"/>
        <v>12</v>
      </c>
      <c r="X2877" s="22">
        <f t="shared" si="1155"/>
        <v>0.15152512868240975</v>
      </c>
      <c r="Y2877" s="3">
        <f>IF(U2877&gt;'Power Curve'!$C$37,0,INDEX(Ci,$W2877,1)*POWER(1-X2877,3)+INDEX(Ci,$W2877,2)*3*X2877*POWER(1-X2877,2)+INDEX(Ci,$W2877,3)*3*POWER(X2877,2)*(1-X2877)+INDEX(Ci,$W2877,4)*POWER(X2877,3))</f>
        <v>1803.6049096407974</v>
      </c>
      <c r="Z2877" s="3">
        <f t="shared" si="1156"/>
        <v>1789.0089828140135</v>
      </c>
      <c r="AA2877" s="3">
        <f t="shared" si="1157"/>
        <v>1873.9200592041041</v>
      </c>
      <c r="AB2877" s="3">
        <f t="shared" si="1166"/>
        <v>-84.911076390090557</v>
      </c>
      <c r="AC2877" s="3">
        <f t="shared" si="1167"/>
        <v>84.911076390090557</v>
      </c>
      <c r="AE2877" s="34">
        <f t="shared" si="1158"/>
        <v>11</v>
      </c>
      <c r="AF2877" s="73" t="b">
        <f>COUNTIF('Power Curve'!$D$2:$D$31,AE2877)&gt;0</f>
        <v>1</v>
      </c>
      <c r="AG2877" s="73" t="b">
        <f t="shared" si="1159"/>
        <v>0</v>
      </c>
      <c r="AH2877" s="73" t="b">
        <f t="shared" si="1168"/>
        <v>1</v>
      </c>
      <c r="AI2877" s="34" t="str">
        <f t="shared" si="1160"/>
        <v>Inner</v>
      </c>
      <c r="AJ2877" s="35" t="str">
        <f t="shared" si="1169"/>
        <v>1.0-1.1</v>
      </c>
      <c r="AK2877" s="36" t="str">
        <f t="shared" si="1161"/>
        <v>2-3</v>
      </c>
      <c r="AL2877" s="36" t="str">
        <f t="shared" si="1162"/>
        <v>Mar</v>
      </c>
      <c r="AM2877" s="35" t="str">
        <f t="shared" si="1163"/>
        <v>275-285</v>
      </c>
      <c r="AN2877" s="36" t="str">
        <f t="shared" si="1164"/>
        <v>Inner-TI</v>
      </c>
    </row>
    <row r="2878" spans="5:40" x14ac:dyDescent="0.3">
      <c r="E2878" s="12">
        <v>40996.104166666664</v>
      </c>
      <c r="F2878" s="16">
        <v>10.56</v>
      </c>
      <c r="G2878" s="16">
        <v>1499.020034790042</v>
      </c>
      <c r="H2878" s="29">
        <v>1.1822557715411937</v>
      </c>
      <c r="I2878" s="26">
        <v>280.2</v>
      </c>
      <c r="J2878" s="30">
        <v>0.14488636363636362</v>
      </c>
      <c r="K2878" s="31">
        <v>0.23435433008917184</v>
      </c>
      <c r="L2878" s="111">
        <f t="shared" si="1144"/>
        <v>1</v>
      </c>
      <c r="M2878" s="112">
        <f t="shared" si="1145"/>
        <v>0.14000000000000001</v>
      </c>
      <c r="N2878" s="112" t="b">
        <f t="shared" si="1146"/>
        <v>1</v>
      </c>
      <c r="O2878" s="112" t="b">
        <f t="shared" si="1147"/>
        <v>1</v>
      </c>
      <c r="P2878" s="113">
        <f t="shared" si="1148"/>
        <v>10</v>
      </c>
      <c r="Q2878" s="113">
        <f t="shared" si="1149"/>
        <v>12</v>
      </c>
      <c r="R2878" s="114" t="str">
        <f t="shared" si="1165"/>
        <v>1-0.14</v>
      </c>
      <c r="S2878" s="127">
        <f t="shared" si="1150"/>
        <v>-3.1492945966296315E-3</v>
      </c>
      <c r="T2878" s="112" t="b">
        <f t="shared" si="1151"/>
        <v>1</v>
      </c>
      <c r="U2878" s="22">
        <f t="shared" si="1152"/>
        <v>10.435718834891633</v>
      </c>
      <c r="V2878" s="22">
        <f t="shared" si="1153"/>
        <v>0.97092396241514389</v>
      </c>
      <c r="W2878" s="81">
        <f t="shared" si="1154"/>
        <v>11</v>
      </c>
      <c r="X2878" s="22">
        <f t="shared" si="1155"/>
        <v>0.47146216269966779</v>
      </c>
      <c r="Y2878" s="3">
        <f>IF(U2878&gt;'Power Curve'!$C$37,0,INDEX(Ci,$W2878,1)*POWER(1-X2878,3)+INDEX(Ci,$W2878,2)*3*X2878*POWER(1-X2878,2)+INDEX(Ci,$W2878,3)*3*POWER(X2878,2)*(1-X2878)+INDEX(Ci,$W2878,4)*POWER(X2878,3))</f>
        <v>1654.4232216252265</v>
      </c>
      <c r="Z2878" s="3">
        <f t="shared" si="1156"/>
        <v>1649.2129555128236</v>
      </c>
      <c r="AA2878" s="3">
        <f t="shared" si="1157"/>
        <v>1499.020034790042</v>
      </c>
      <c r="AB2878" s="3">
        <f t="shared" si="1166"/>
        <v>150.19292072278154</v>
      </c>
      <c r="AC2878" s="3">
        <f t="shared" si="1167"/>
        <v>150.19292072278154</v>
      </c>
      <c r="AE2878" s="34">
        <f t="shared" si="1158"/>
        <v>10</v>
      </c>
      <c r="AF2878" s="73" t="b">
        <f>COUNTIF('Power Curve'!$D$2:$D$31,AE2878)&gt;0</f>
        <v>1</v>
      </c>
      <c r="AG2878" s="73" t="b">
        <f t="shared" si="1159"/>
        <v>0</v>
      </c>
      <c r="AH2878" s="73" t="b">
        <f t="shared" si="1168"/>
        <v>1</v>
      </c>
      <c r="AI2878" s="34" t="str">
        <f t="shared" si="1160"/>
        <v>Outer</v>
      </c>
      <c r="AJ2878" s="35" t="str">
        <f t="shared" si="1169"/>
        <v>0.9-1.0</v>
      </c>
      <c r="AK2878" s="36" t="str">
        <f t="shared" si="1161"/>
        <v>2-3</v>
      </c>
      <c r="AL2878" s="36" t="str">
        <f t="shared" si="1162"/>
        <v>Mar</v>
      </c>
      <c r="AM2878" s="35" t="str">
        <f t="shared" si="1163"/>
        <v>275-285</v>
      </c>
      <c r="AN2878" s="36" t="str">
        <f t="shared" si="1164"/>
        <v>HWS-HTI</v>
      </c>
    </row>
    <row r="2879" spans="5:40" x14ac:dyDescent="0.3">
      <c r="E2879" s="12">
        <v>40996.111111111109</v>
      </c>
      <c r="F2879" s="16">
        <v>9.9700000000000006</v>
      </c>
      <c r="G2879" s="16">
        <v>1576.520019531253</v>
      </c>
      <c r="H2879" s="29">
        <v>1.1820250361122713</v>
      </c>
      <c r="I2879" s="26">
        <v>281.39999999999998</v>
      </c>
      <c r="J2879" s="30">
        <v>0.1424272818455366</v>
      </c>
      <c r="K2879" s="31">
        <v>0.1685194692883791</v>
      </c>
      <c r="L2879" s="111">
        <f t="shared" si="1144"/>
        <v>0.9</v>
      </c>
      <c r="M2879" s="112">
        <f t="shared" si="1145"/>
        <v>0.14000000000000001</v>
      </c>
      <c r="N2879" s="112" t="b">
        <f t="shared" si="1146"/>
        <v>1</v>
      </c>
      <c r="O2879" s="112" t="b">
        <f t="shared" si="1147"/>
        <v>1</v>
      </c>
      <c r="P2879" s="113">
        <f t="shared" si="1148"/>
        <v>9</v>
      </c>
      <c r="Q2879" s="113">
        <f t="shared" si="1149"/>
        <v>12</v>
      </c>
      <c r="R2879" s="114" t="str">
        <f t="shared" si="1165"/>
        <v>0.9-0.14</v>
      </c>
      <c r="S2879" s="127">
        <f t="shared" si="1150"/>
        <v>2.6289869952386964E-3</v>
      </c>
      <c r="T2879" s="112" t="b">
        <f t="shared" si="1151"/>
        <v>1</v>
      </c>
      <c r="U2879" s="22">
        <f t="shared" si="1152"/>
        <v>9.8520215662267052</v>
      </c>
      <c r="V2879" s="22">
        <f t="shared" si="1153"/>
        <v>0.88071166794830347</v>
      </c>
      <c r="W2879" s="81">
        <f t="shared" si="1154"/>
        <v>10</v>
      </c>
      <c r="X2879" s="22">
        <f t="shared" si="1155"/>
        <v>0.89593110548418253</v>
      </c>
      <c r="Y2879" s="3">
        <f>IF(U2879&gt;'Power Curve'!$C$37,0,INDEX(Ci,$W2879,1)*POWER(1-X2879,3)+INDEX(Ci,$W2879,2)*3*X2879*POWER(1-X2879,2)+INDEX(Ci,$W2879,3)*3*POWER(X2879,2)*(1-X2879)+INDEX(Ci,$W2879,4)*POWER(X2879,3))</f>
        <v>1489.551822267028</v>
      </c>
      <c r="Z2879" s="3">
        <f t="shared" si="1156"/>
        <v>1493.4678346365022</v>
      </c>
      <c r="AA2879" s="3">
        <f t="shared" si="1157"/>
        <v>1576.520019531253</v>
      </c>
      <c r="AB2879" s="3">
        <f t="shared" si="1166"/>
        <v>-83.052184894750781</v>
      </c>
      <c r="AC2879" s="3">
        <f t="shared" si="1167"/>
        <v>83.052184894750781</v>
      </c>
      <c r="AE2879" s="34">
        <f t="shared" si="1158"/>
        <v>10</v>
      </c>
      <c r="AF2879" s="73" t="b">
        <f>COUNTIF('Power Curve'!$D$2:$D$31,AE2879)&gt;0</f>
        <v>1</v>
      </c>
      <c r="AG2879" s="73" t="b">
        <f t="shared" si="1159"/>
        <v>0</v>
      </c>
      <c r="AH2879" s="73" t="b">
        <f t="shared" si="1168"/>
        <v>1</v>
      </c>
      <c r="AI2879" s="34" t="str">
        <f t="shared" si="1160"/>
        <v>Outer</v>
      </c>
      <c r="AJ2879" s="35" t="str">
        <f t="shared" si="1169"/>
        <v>0.8-0.9</v>
      </c>
      <c r="AK2879" s="36" t="str">
        <f t="shared" si="1161"/>
        <v>2-3</v>
      </c>
      <c r="AL2879" s="36" t="str">
        <f t="shared" si="1162"/>
        <v>Mar</v>
      </c>
      <c r="AM2879" s="35" t="str">
        <f t="shared" si="1163"/>
        <v>275-285</v>
      </c>
      <c r="AN2879" s="36" t="str">
        <f t="shared" si="1164"/>
        <v>HWS-HTI</v>
      </c>
    </row>
    <row r="2880" spans="5:40" x14ac:dyDescent="0.3">
      <c r="E2880" s="12">
        <v>40996.118055555555</v>
      </c>
      <c r="F2880" s="16">
        <v>9.76</v>
      </c>
      <c r="G2880" s="16">
        <v>1477.8299713134791</v>
      </c>
      <c r="H2880" s="29">
        <v>1.1819820502984426</v>
      </c>
      <c r="I2880" s="26">
        <v>278.7</v>
      </c>
      <c r="J2880" s="30">
        <v>0.10553278688524591</v>
      </c>
      <c r="K2880" s="31">
        <v>0.21368293997579282</v>
      </c>
      <c r="L2880" s="111">
        <f t="shared" si="1144"/>
        <v>0.8</v>
      </c>
      <c r="M2880" s="112">
        <f t="shared" si="1145"/>
        <v>0.11</v>
      </c>
      <c r="N2880" s="112" t="b">
        <f t="shared" si="1146"/>
        <v>1</v>
      </c>
      <c r="O2880" s="112" t="b">
        <f t="shared" si="1147"/>
        <v>1</v>
      </c>
      <c r="P2880" s="113">
        <f t="shared" si="1148"/>
        <v>8</v>
      </c>
      <c r="Q2880" s="113">
        <f t="shared" si="1149"/>
        <v>15</v>
      </c>
      <c r="R2880" s="114" t="str">
        <f t="shared" si="1165"/>
        <v>0.8-0.11</v>
      </c>
      <c r="S2880" s="127">
        <f t="shared" si="1150"/>
        <v>-6.4327119838497289E-3</v>
      </c>
      <c r="T2880" s="112" t="b">
        <f t="shared" si="1151"/>
        <v>1</v>
      </c>
      <c r="U2880" s="22">
        <f t="shared" si="1152"/>
        <v>9.6443896554239821</v>
      </c>
      <c r="V2880" s="22">
        <f t="shared" si="1153"/>
        <v>0.84862148681572636</v>
      </c>
      <c r="W2880" s="81">
        <f t="shared" si="1154"/>
        <v>10</v>
      </c>
      <c r="X2880" s="22">
        <f t="shared" si="1155"/>
        <v>0.67523183940866827</v>
      </c>
      <c r="Y2880" s="3">
        <f>IF(U2880&gt;'Power Curve'!$C$37,0,INDEX(Ci,$W2880,1)*POWER(1-X2880,3)+INDEX(Ci,$W2880,2)*3*X2880*POWER(1-X2880,2)+INDEX(Ci,$W2880,3)*3*POWER(X2880,2)*(1-X2880)+INDEX(Ci,$W2880,4)*POWER(X2880,3))</f>
        <v>1421.2485102258597</v>
      </c>
      <c r="Z2880" s="3">
        <f t="shared" si="1156"/>
        <v>1412.1060279021012</v>
      </c>
      <c r="AA2880" s="3">
        <f t="shared" si="1157"/>
        <v>1477.8299713134791</v>
      </c>
      <c r="AB2880" s="3">
        <f t="shared" si="1166"/>
        <v>-65.723943411377832</v>
      </c>
      <c r="AC2880" s="3">
        <f t="shared" si="1167"/>
        <v>65.723943411377832</v>
      </c>
      <c r="AE2880" s="34">
        <f t="shared" si="1158"/>
        <v>10</v>
      </c>
      <c r="AF2880" s="73" t="b">
        <f>COUNTIF('Power Curve'!$D$2:$D$31,AE2880)&gt;0</f>
        <v>1</v>
      </c>
      <c r="AG2880" s="73" t="b">
        <f t="shared" si="1159"/>
        <v>0</v>
      </c>
      <c r="AH2880" s="73" t="b">
        <f t="shared" si="1168"/>
        <v>1</v>
      </c>
      <c r="AI2880" s="34" t="str">
        <f t="shared" si="1160"/>
        <v>Inner</v>
      </c>
      <c r="AJ2880" s="35" t="str">
        <f t="shared" si="1169"/>
        <v>0.8-0.9</v>
      </c>
      <c r="AK2880" s="36" t="str">
        <f t="shared" si="1161"/>
        <v>2-3</v>
      </c>
      <c r="AL2880" s="36" t="str">
        <f t="shared" si="1162"/>
        <v>Mar</v>
      </c>
      <c r="AM2880" s="35" t="str">
        <f t="shared" si="1163"/>
        <v>275-285</v>
      </c>
      <c r="AN2880" s="36" t="str">
        <f t="shared" si="1164"/>
        <v>Inner-TI</v>
      </c>
    </row>
    <row r="2881" spans="5:40" x14ac:dyDescent="0.3">
      <c r="E2881" s="12">
        <v>40996.125</v>
      </c>
      <c r="F2881" s="16">
        <v>10.71</v>
      </c>
      <c r="G2881" s="16">
        <v>1692.069946289068</v>
      </c>
      <c r="H2881" s="29">
        <v>1.1813216529754882</v>
      </c>
      <c r="I2881" s="26">
        <v>279.3</v>
      </c>
      <c r="J2881" s="30">
        <v>9.8972922502334262E-2</v>
      </c>
      <c r="K2881" s="31">
        <v>0.19759640501586417</v>
      </c>
      <c r="L2881" s="111">
        <f t="shared" si="1144"/>
        <v>1</v>
      </c>
      <c r="M2881" s="112">
        <f t="shared" si="1145"/>
        <v>9.9999999999999992E-2</v>
      </c>
      <c r="N2881" s="112" t="b">
        <f t="shared" si="1146"/>
        <v>1</v>
      </c>
      <c r="O2881" s="112" t="b">
        <f t="shared" si="1147"/>
        <v>1</v>
      </c>
      <c r="P2881" s="113">
        <f t="shared" si="1148"/>
        <v>10</v>
      </c>
      <c r="Q2881" s="113">
        <f t="shared" si="1149"/>
        <v>16</v>
      </c>
      <c r="R2881" s="114" t="str">
        <f t="shared" si="1165"/>
        <v>1-0.1</v>
      </c>
      <c r="S2881" s="127">
        <f t="shared" si="1150"/>
        <v>9.5759205925877739E-3</v>
      </c>
      <c r="T2881" s="112" t="b">
        <f t="shared" si="1151"/>
        <v>1</v>
      </c>
      <c r="U2881" s="22">
        <f t="shared" si="1152"/>
        <v>10.581165227858442</v>
      </c>
      <c r="V2881" s="22">
        <f t="shared" si="1153"/>
        <v>0.99340317130620637</v>
      </c>
      <c r="W2881" s="81">
        <f t="shared" si="1154"/>
        <v>11</v>
      </c>
      <c r="X2881" s="22">
        <f t="shared" si="1155"/>
        <v>0.61261872437414866</v>
      </c>
      <c r="Y2881" s="3">
        <f>IF(U2881&gt;'Power Curve'!$C$37,0,INDEX(Ci,$W2881,1)*POWER(1-X2881,3)+INDEX(Ci,$W2881,2)*3*X2881*POWER(1-X2881,2)+INDEX(Ci,$W2881,3)*3*POWER(X2881,2)*(1-X2881)+INDEX(Ci,$W2881,4)*POWER(X2881,3))</f>
        <v>1691.2316020004278</v>
      </c>
      <c r="Z2881" s="3">
        <f t="shared" si="1156"/>
        <v>1707.426701524859</v>
      </c>
      <c r="AA2881" s="3">
        <f t="shared" si="1157"/>
        <v>1692.069946289068</v>
      </c>
      <c r="AB2881" s="3">
        <f t="shared" si="1166"/>
        <v>15.35675523579107</v>
      </c>
      <c r="AC2881" s="3">
        <f t="shared" si="1167"/>
        <v>15.35675523579107</v>
      </c>
      <c r="AE2881" s="34">
        <f t="shared" si="1158"/>
        <v>11</v>
      </c>
      <c r="AF2881" s="73" t="b">
        <f>COUNTIF('Power Curve'!$D$2:$D$31,AE2881)&gt;0</f>
        <v>1</v>
      </c>
      <c r="AG2881" s="73" t="b">
        <f t="shared" si="1159"/>
        <v>0</v>
      </c>
      <c r="AH2881" s="73" t="b">
        <f t="shared" si="1168"/>
        <v>1</v>
      </c>
      <c r="AI2881" s="34" t="str">
        <f t="shared" si="1160"/>
        <v>Outer</v>
      </c>
      <c r="AJ2881" s="35" t="str">
        <f t="shared" si="1169"/>
        <v>0.9-1.0</v>
      </c>
      <c r="AK2881" s="36" t="str">
        <f t="shared" si="1161"/>
        <v>3-4</v>
      </c>
      <c r="AL2881" s="36" t="str">
        <f t="shared" si="1162"/>
        <v>Mar</v>
      </c>
      <c r="AM2881" s="35" t="str">
        <f t="shared" si="1163"/>
        <v>275-285</v>
      </c>
      <c r="AN2881" s="36" t="str">
        <f t="shared" si="1164"/>
        <v>HWS-LTI</v>
      </c>
    </row>
    <row r="2882" spans="5:40" x14ac:dyDescent="0.3">
      <c r="E2882" s="12">
        <v>40996.131944444445</v>
      </c>
      <c r="F2882" s="16">
        <v>10.35</v>
      </c>
      <c r="G2882" s="16">
        <v>1682.9799652099659</v>
      </c>
      <c r="H2882" s="29">
        <v>1.1808333091890817</v>
      </c>
      <c r="I2882" s="26">
        <v>280.7</v>
      </c>
      <c r="J2882" s="30">
        <v>0.15072463768115943</v>
      </c>
      <c r="K2882" s="31">
        <v>0.21137070820693049</v>
      </c>
      <c r="L2882" s="111">
        <f t="shared" si="1144"/>
        <v>0.9</v>
      </c>
      <c r="M2882" s="112">
        <f t="shared" si="1145"/>
        <v>0.15000000000000002</v>
      </c>
      <c r="N2882" s="112" t="b">
        <f t="shared" si="1146"/>
        <v>1</v>
      </c>
      <c r="O2882" s="112" t="b">
        <f t="shared" si="1147"/>
        <v>1</v>
      </c>
      <c r="P2882" s="113">
        <f t="shared" si="1148"/>
        <v>9</v>
      </c>
      <c r="Q2882" s="113">
        <f t="shared" si="1149"/>
        <v>10.999999999999998</v>
      </c>
      <c r="R2882" s="114" t="str">
        <f t="shared" si="1165"/>
        <v>0.9-0.15</v>
      </c>
      <c r="S2882" s="127">
        <f t="shared" si="1150"/>
        <v>-4.0074750862699677E-3</v>
      </c>
      <c r="T2882" s="112" t="b">
        <f t="shared" si="1151"/>
        <v>1</v>
      </c>
      <c r="U2882" s="22">
        <f t="shared" si="1152"/>
        <v>10.224086582991211</v>
      </c>
      <c r="V2882" s="22">
        <f t="shared" si="1153"/>
        <v>0.93821551567049899</v>
      </c>
      <c r="W2882" s="81">
        <f t="shared" si="1154"/>
        <v>11</v>
      </c>
      <c r="X2882" s="22">
        <f t="shared" si="1155"/>
        <v>0.26607184391391209</v>
      </c>
      <c r="Y2882" s="3">
        <f>IF(U2882&gt;'Power Curve'!$C$37,0,INDEX(Ci,$W2882,1)*POWER(1-X2882,3)+INDEX(Ci,$W2882,2)*3*X2882*POWER(1-X2882,2)+INDEX(Ci,$W2882,3)*3*POWER(X2882,2)*(1-X2882)+INDEX(Ci,$W2882,4)*POWER(X2882,3))</f>
        <v>1597.104776454431</v>
      </c>
      <c r="Z2882" s="3">
        <f t="shared" si="1156"/>
        <v>1590.704418852627</v>
      </c>
      <c r="AA2882" s="3">
        <f t="shared" si="1157"/>
        <v>1682.9799652099659</v>
      </c>
      <c r="AB2882" s="3">
        <f t="shared" si="1166"/>
        <v>-92.275546357338953</v>
      </c>
      <c r="AC2882" s="3">
        <f t="shared" si="1167"/>
        <v>92.275546357338953</v>
      </c>
      <c r="AE2882" s="34">
        <f t="shared" si="1158"/>
        <v>10</v>
      </c>
      <c r="AF2882" s="73" t="b">
        <f>COUNTIF('Power Curve'!$D$2:$D$31,AE2882)&gt;0</f>
        <v>1</v>
      </c>
      <c r="AG2882" s="73" t="b">
        <f t="shared" si="1159"/>
        <v>0</v>
      </c>
      <c r="AH2882" s="73" t="b">
        <f t="shared" si="1168"/>
        <v>1</v>
      </c>
      <c r="AI2882" s="34" t="str">
        <f t="shared" si="1160"/>
        <v>Outer</v>
      </c>
      <c r="AJ2882" s="35" t="str">
        <f t="shared" si="1169"/>
        <v>0.9-1.0</v>
      </c>
      <c r="AK2882" s="36" t="str">
        <f t="shared" si="1161"/>
        <v>3-4</v>
      </c>
      <c r="AL2882" s="36" t="str">
        <f t="shared" si="1162"/>
        <v>Mar</v>
      </c>
      <c r="AM2882" s="35" t="str">
        <f t="shared" si="1163"/>
        <v>275-285</v>
      </c>
      <c r="AN2882" s="36" t="str">
        <f t="shared" si="1164"/>
        <v>HWS-HTI</v>
      </c>
    </row>
    <row r="2883" spans="5:40" x14ac:dyDescent="0.3">
      <c r="E2883" s="12">
        <v>40996.138888888891</v>
      </c>
      <c r="F2883" s="16">
        <v>9.92</v>
      </c>
      <c r="G2883" s="16">
        <v>1743.65002441406</v>
      </c>
      <c r="H2883" s="29">
        <v>1.1810909083446721</v>
      </c>
      <c r="I2883" s="26">
        <v>282.39999999999998</v>
      </c>
      <c r="J2883" s="30">
        <v>0.11290322580645162</v>
      </c>
      <c r="K2883" s="31">
        <v>0.22739650730631122</v>
      </c>
      <c r="L2883" s="111">
        <f t="shared" ref="L2883:L2946" si="1170">ROUND((V2883-CenterOfFirstWindSpeedBin)/WindSpeedBinWidth,0)*WindSpeedBinWidth+CenterOfFirstWindSpeedBin</f>
        <v>0.9</v>
      </c>
      <c r="M2883" s="112">
        <f t="shared" ref="M2883:M2946" si="1171">ROUND((J2883-CenterOfFirstTurbulenceBin)/TurbulenceBinWidth,0)*TurbulenceBinWidth+CenterOfFirstTurbulenceBin</f>
        <v>0.11</v>
      </c>
      <c r="N2883" s="112" t="b">
        <f t="shared" ref="N2883:N2946" si="1172">IF(AND(L2883&gt;=CenterOfFirstWindSpeedBin,L2883&lt;=CenterOfLastWindSpeedBin),TRUE,FALSE)</f>
        <v>1</v>
      </c>
      <c r="O2883" s="112" t="b">
        <f t="shared" ref="O2883:O2946" si="1173">IF(AND(M2883&gt;=CenterOfFirstTurbulenceBin,M2883&lt;=CenterOfLastTurbulenceBin),TRUE,FALSE)</f>
        <v>1</v>
      </c>
      <c r="P2883" s="113">
        <f t="shared" ref="P2883:P2946" si="1174">(L2883-CenterOfFirstWindSpeedBin)/WindSpeedBinWidth+1</f>
        <v>9</v>
      </c>
      <c r="Q2883" s="113">
        <f t="shared" ref="Q2883:Q2946" si="1175">NumberOfTurbulenceBins-(M2883-CenterOfFirstTurbulenceBin)/TurbulenceBinWidth</f>
        <v>15</v>
      </c>
      <c r="R2883" s="114" t="str">
        <f t="shared" si="1165"/>
        <v>0.9-0.11</v>
      </c>
      <c r="S2883" s="127">
        <f t="shared" ref="S2883:S2946" si="1176">IF(T2883,INDEX(PowerDeviationMatrix,Q2883,P2883),IF(UseMatrixPadValue,MatrixPadValue,0))</f>
        <v>4.9096544614539309E-3</v>
      </c>
      <c r="T2883" s="112" t="b">
        <f t="shared" ref="T2883:T2946" si="1177">IF(AND(P2883&gt;0,Q2883&gt;0,N2883,O2883),LEN(INDEX(PowerDeviationMatrix,Q2883,P2883))&gt;0,FALSE)</f>
        <v>1</v>
      </c>
      <c r="U2883" s="22">
        <f t="shared" ref="U2883:U2946" si="1178">F2883*(H2883/Ref_Density)^(1/3)</f>
        <v>9.800030291367289</v>
      </c>
      <c r="V2883" s="22">
        <f t="shared" ref="V2883:V2946" si="1179">(U2883-CutInWindSpeed)/(RatedWindSpeed-CutInWindSpeed)</f>
        <v>0.87267624882076156</v>
      </c>
      <c r="W2883" s="81">
        <f t="shared" ref="W2883:W2946" si="1180">COUNTIF(xa,"&lt;"&amp;U2883)</f>
        <v>10</v>
      </c>
      <c r="X2883" s="22">
        <f t="shared" ref="X2883:X2946" si="1181">(U2883-INDEX(xa,$W2883))/(INDEX(xb,$W2883)-INDEX(xa,$W2883))</f>
        <v>0.84066774948344869</v>
      </c>
      <c r="Y2883" s="3">
        <f>IF(U2883&gt;'Power Curve'!$C$37,0,INDEX(Ci,$W2883,1)*POWER(1-X2883,3)+INDEX(Ci,$W2883,2)*3*X2883*POWER(1-X2883,2)+INDEX(Ci,$W2883,3)*3*POWER(X2883,2)*(1-X2883)+INDEX(Ci,$W2883,4)*POWER(X2883,3))</f>
        <v>1473.1224873023566</v>
      </c>
      <c r="Z2883" s="3">
        <f t="shared" ref="Z2883:Z2946" si="1182">IF(OR(T2883,UseMatrixPadValue),Y2883*(1+S2883),"")</f>
        <v>1480.3550096944089</v>
      </c>
      <c r="AA2883" s="3">
        <f t="shared" ref="AA2883:AA2946" si="1183">IF(AH2883,G2883,"")</f>
        <v>1743.65002441406</v>
      </c>
      <c r="AB2883" s="3">
        <f t="shared" si="1166"/>
        <v>-263.29501471965114</v>
      </c>
      <c r="AC2883" s="3">
        <f t="shared" si="1167"/>
        <v>263.29501471965114</v>
      </c>
      <c r="AE2883" s="34">
        <f t="shared" ref="AE2883:AE2946" si="1184">MROUND(U2883-Centre_First_Bin,Bin_Width)+Centre_First_Bin</f>
        <v>10</v>
      </c>
      <c r="AF2883" s="73" t="b">
        <f>COUNTIF('Power Curve'!$D$2:$D$31,AE2883)&gt;0</f>
        <v>1</v>
      </c>
      <c r="AG2883" s="73" t="b">
        <f t="shared" ref="AG2883:AG2946" si="1185">(G2883&lt;0)</f>
        <v>0</v>
      </c>
      <c r="AH2883" s="73" t="b">
        <f t="shared" si="1168"/>
        <v>1</v>
      </c>
      <c r="AI2883" s="34" t="str">
        <f t="shared" ref="AI2883:AI2946" si="1186">IF(AH2883,IF(AND(J2883&gt;=LowerTurbLimit,J2883&lt;=UpperTurbLimit,K2883&gt;=LowerShearLimit,K2883&lt;=UpperShearLimit),"Inner","Outer"),"")</f>
        <v>Inner</v>
      </c>
      <c r="AJ2883" s="35" t="str">
        <f t="shared" si="1169"/>
        <v>0.8-0.9</v>
      </c>
      <c r="AK2883" s="36" t="str">
        <f t="shared" ref="AK2883:AK2946" si="1187">IF(AH2883,HOUR(E2883)&amp;"-"&amp;HOUR(E2883)+1,"")</f>
        <v>3-4</v>
      </c>
      <c r="AL2883" s="36" t="str">
        <f t="shared" ref="AL2883:AL2946" si="1188">IF(AH2883,TEXT(E2883,"mmm"),"")</f>
        <v>Mar</v>
      </c>
      <c r="AM2883" s="35" t="str">
        <f t="shared" ref="AM2883:AM2946" si="1189">IF(AH2883,IF(OR(I2883&lt;5,I2883&gt;=355),"355-5",MROUND(I2883,10)-5&amp;"-"&amp;MROUND(I2883,10)+5),"")</f>
        <v>275-285</v>
      </c>
      <c r="AN2883" s="36" t="str">
        <f t="shared" ref="AN2883:AN2946" si="1190">IF(AH2883,IF(V2883&lt;0.5,IF(J2883&lt;=LowerTurbLimit,"LWS-LTI",IF(J2883&gt;=UpperTurbLimit,"LWS-HTI","Inner-TI")),IF(J2883&lt;=LowerTurbLimit,"HWS-LTI",IF(J2883&gt;=UpperTurbLimit,"HWS-HTI","Inner-TI"))),"")</f>
        <v>Inner-TI</v>
      </c>
    </row>
    <row r="2884" spans="5:40" x14ac:dyDescent="0.3">
      <c r="E2884" s="12">
        <v>40996.145833333336</v>
      </c>
      <c r="F2884" s="16">
        <v>12.45</v>
      </c>
      <c r="G2884" s="16">
        <v>1977.6599426269511</v>
      </c>
      <c r="H2884" s="29">
        <v>1.1797284352100563</v>
      </c>
      <c r="I2884" s="26">
        <v>283.89999999999998</v>
      </c>
      <c r="J2884" s="30">
        <v>0.11485943775100402</v>
      </c>
      <c r="K2884" s="31">
        <v>0.2412734502258552</v>
      </c>
      <c r="L2884" s="111">
        <f t="shared" si="1170"/>
        <v>1.3000000000000003</v>
      </c>
      <c r="M2884" s="112">
        <f t="shared" si="1171"/>
        <v>0.11</v>
      </c>
      <c r="N2884" s="112" t="b">
        <f t="shared" si="1172"/>
        <v>1</v>
      </c>
      <c r="O2884" s="112" t="b">
        <f t="shared" si="1173"/>
        <v>1</v>
      </c>
      <c r="P2884" s="113">
        <f t="shared" si="1174"/>
        <v>13.000000000000002</v>
      </c>
      <c r="Q2884" s="113">
        <f t="shared" si="1175"/>
        <v>15</v>
      </c>
      <c r="R2884" s="114" t="str">
        <f t="shared" ref="R2884:R2947" si="1191">L2884&amp;"-"&amp;M2884</f>
        <v>1.3-0.11</v>
      </c>
      <c r="S2884" s="127">
        <f t="shared" si="1176"/>
        <v>7.6432603684871349E-4</v>
      </c>
      <c r="T2884" s="112" t="b">
        <f t="shared" si="1177"/>
        <v>1</v>
      </c>
      <c r="U2884" s="22">
        <f t="shared" si="1178"/>
        <v>12.294701932116135</v>
      </c>
      <c r="V2884" s="22">
        <f t="shared" si="1179"/>
        <v>1.2582357926713963</v>
      </c>
      <c r="W2884" s="81">
        <f t="shared" si="1180"/>
        <v>13</v>
      </c>
      <c r="X2884" s="22">
        <f t="shared" si="1181"/>
        <v>0.28432453907558813</v>
      </c>
      <c r="Y2884" s="3">
        <f>IF(U2884&gt;'Power Curve'!$C$37,0,INDEX(Ci,$W2884,1)*POWER(1-X2884,3)+INDEX(Ci,$W2884,2)*3*X2884*POWER(1-X2884,2)+INDEX(Ci,$W2884,3)*3*POWER(X2884,2)*(1-X2884)+INDEX(Ci,$W2884,4)*POWER(X2884,3))</f>
        <v>1930.8442591962471</v>
      </c>
      <c r="Z2884" s="3">
        <f t="shared" si="1182"/>
        <v>1932.3200537366504</v>
      </c>
      <c r="AA2884" s="3">
        <f t="shared" si="1183"/>
        <v>1977.6599426269511</v>
      </c>
      <c r="AB2884" s="3">
        <f t="shared" ref="AB2884:AB2947" si="1192">IF(AH2884,Z2884-AA2884,"")</f>
        <v>-45.339888890300699</v>
      </c>
      <c r="AC2884" s="3">
        <f t="shared" ref="AC2884:AC2947" si="1193">IF(AH2884,ABS(AB2884),"")</f>
        <v>45.339888890300699</v>
      </c>
      <c r="AE2884" s="34">
        <f t="shared" si="1184"/>
        <v>12</v>
      </c>
      <c r="AF2884" s="73" t="b">
        <f>COUNTIF('Power Curve'!$D$2:$D$31,AE2884)&gt;0</f>
        <v>1</v>
      </c>
      <c r="AG2884" s="73" t="b">
        <f t="shared" si="1185"/>
        <v>0</v>
      </c>
      <c r="AH2884" s="73" t="b">
        <f t="shared" ref="AH2884:AH2947" si="1194">AND(AF2884,NOT(AG2884))</f>
        <v>1</v>
      </c>
      <c r="AI2884" s="34" t="str">
        <f t="shared" si="1186"/>
        <v>Inner</v>
      </c>
      <c r="AJ2884" s="35" t="str">
        <f t="shared" ref="AJ2884:AJ2947" si="1195">IF(AH2884,TEXT(ROUND(V2884+0.05,1)-0.1,"0.0")&amp;"-"&amp;TEXT(ROUND(V2884+0.05,1),"0.0"),"")</f>
        <v>1.2-1.3</v>
      </c>
      <c r="AK2884" s="36" t="str">
        <f t="shared" si="1187"/>
        <v>3-4</v>
      </c>
      <c r="AL2884" s="36" t="str">
        <f t="shared" si="1188"/>
        <v>Mar</v>
      </c>
      <c r="AM2884" s="35" t="str">
        <f t="shared" si="1189"/>
        <v>275-285</v>
      </c>
      <c r="AN2884" s="36" t="str">
        <f t="shared" si="1190"/>
        <v>Inner-TI</v>
      </c>
    </row>
    <row r="2885" spans="5:40" x14ac:dyDescent="0.3">
      <c r="E2885" s="12">
        <v>40996.152777777781</v>
      </c>
      <c r="F2885" s="16">
        <v>13.88</v>
      </c>
      <c r="G2885" s="16">
        <v>1981.239944458013</v>
      </c>
      <c r="H2885" s="29">
        <v>1.1788813553831166</v>
      </c>
      <c r="I2885" s="26">
        <v>282.7</v>
      </c>
      <c r="J2885" s="30">
        <v>9.0057636887608067E-2</v>
      </c>
      <c r="K2885" s="31">
        <v>0.22728545080993423</v>
      </c>
      <c r="L2885" s="111">
        <f t="shared" si="1170"/>
        <v>1.5000000000000002</v>
      </c>
      <c r="M2885" s="112">
        <f t="shared" si="1171"/>
        <v>0.09</v>
      </c>
      <c r="N2885" s="112" t="b">
        <f t="shared" si="1172"/>
        <v>1</v>
      </c>
      <c r="O2885" s="112" t="b">
        <f t="shared" si="1173"/>
        <v>1</v>
      </c>
      <c r="P2885" s="113">
        <f t="shared" si="1174"/>
        <v>15</v>
      </c>
      <c r="Q2885" s="113">
        <f t="shared" si="1175"/>
        <v>17</v>
      </c>
      <c r="R2885" s="114" t="str">
        <f t="shared" si="1191"/>
        <v>1.5-0.09</v>
      </c>
      <c r="S2885" s="127">
        <f t="shared" si="1176"/>
        <v>6.7040725477101725E-3</v>
      </c>
      <c r="T2885" s="112" t="b">
        <f t="shared" si="1177"/>
        <v>1</v>
      </c>
      <c r="U2885" s="22">
        <f t="shared" si="1178"/>
        <v>13.703583053458665</v>
      </c>
      <c r="V2885" s="22">
        <f t="shared" si="1179"/>
        <v>1.4759829116154903</v>
      </c>
      <c r="W2885" s="81">
        <f t="shared" si="1180"/>
        <v>14</v>
      </c>
      <c r="X2885" s="22">
        <f t="shared" si="1181"/>
        <v>0.74053519092375042</v>
      </c>
      <c r="Y2885" s="3">
        <f>IF(U2885&gt;'Power Curve'!$C$37,0,INDEX(Ci,$W2885,1)*POWER(1-X2885,3)+INDEX(Ci,$W2885,2)*3*X2885*POWER(1-X2885,2)+INDEX(Ci,$W2885,3)*3*POWER(X2885,2)*(1-X2885)+INDEX(Ci,$W2885,4)*POWER(X2885,3))</f>
        <v>1971.6274499563269</v>
      </c>
      <c r="Z2885" s="3">
        <f t="shared" si="1182"/>
        <v>1984.8453834178908</v>
      </c>
      <c r="AA2885" s="3">
        <f t="shared" si="1183"/>
        <v>1981.239944458013</v>
      </c>
      <c r="AB2885" s="3">
        <f t="shared" si="1192"/>
        <v>3.6054389598778016</v>
      </c>
      <c r="AC2885" s="3">
        <f t="shared" si="1193"/>
        <v>3.6054389598778016</v>
      </c>
      <c r="AE2885" s="34">
        <f t="shared" si="1184"/>
        <v>14</v>
      </c>
      <c r="AF2885" s="73" t="b">
        <f>COUNTIF('Power Curve'!$D$2:$D$31,AE2885)&gt;0</f>
        <v>1</v>
      </c>
      <c r="AG2885" s="73" t="b">
        <f t="shared" si="1185"/>
        <v>0</v>
      </c>
      <c r="AH2885" s="73" t="b">
        <f t="shared" si="1194"/>
        <v>1</v>
      </c>
      <c r="AI2885" s="34" t="str">
        <f t="shared" si="1186"/>
        <v>Outer</v>
      </c>
      <c r="AJ2885" s="35" t="str">
        <f t="shared" si="1195"/>
        <v>1.4-1.5</v>
      </c>
      <c r="AK2885" s="36" t="str">
        <f t="shared" si="1187"/>
        <v>3-4</v>
      </c>
      <c r="AL2885" s="36" t="str">
        <f t="shared" si="1188"/>
        <v>Mar</v>
      </c>
      <c r="AM2885" s="35" t="str">
        <f t="shared" si="1189"/>
        <v>275-285</v>
      </c>
      <c r="AN2885" s="36" t="str">
        <f t="shared" si="1190"/>
        <v>HWS-LTI</v>
      </c>
    </row>
    <row r="2886" spans="5:40" x14ac:dyDescent="0.3">
      <c r="E2886" s="12">
        <v>40996.159722222219</v>
      </c>
      <c r="F2886" s="16">
        <v>12.06</v>
      </c>
      <c r="G2886" s="16">
        <v>1947.2399597167969</v>
      </c>
      <c r="H2886" s="29">
        <v>1.1789670173676741</v>
      </c>
      <c r="I2886" s="26">
        <v>285.5</v>
      </c>
      <c r="J2886" s="30">
        <v>0.14262023217247097</v>
      </c>
      <c r="K2886" s="31">
        <v>0.13365272346341536</v>
      </c>
      <c r="L2886" s="111">
        <f t="shared" si="1170"/>
        <v>1.2000000000000002</v>
      </c>
      <c r="M2886" s="112">
        <f t="shared" si="1171"/>
        <v>0.14000000000000001</v>
      </c>
      <c r="N2886" s="112" t="b">
        <f t="shared" si="1172"/>
        <v>1</v>
      </c>
      <c r="O2886" s="112" t="b">
        <f t="shared" si="1173"/>
        <v>1</v>
      </c>
      <c r="P2886" s="113">
        <f t="shared" si="1174"/>
        <v>12</v>
      </c>
      <c r="Q2886" s="113">
        <f t="shared" si="1175"/>
        <v>12</v>
      </c>
      <c r="R2886" s="114" t="str">
        <f t="shared" si="1191"/>
        <v>1.2-0.14</v>
      </c>
      <c r="S2886" s="127">
        <f t="shared" si="1176"/>
        <v>-1.1188851936056029E-2</v>
      </c>
      <c r="T2886" s="112" t="b">
        <f t="shared" si="1177"/>
        <v>1</v>
      </c>
      <c r="U2886" s="22">
        <f t="shared" si="1178"/>
        <v>11.90700392361992</v>
      </c>
      <c r="V2886" s="22">
        <f t="shared" si="1179"/>
        <v>1.1983158156828699</v>
      </c>
      <c r="W2886" s="81">
        <f t="shared" si="1180"/>
        <v>12</v>
      </c>
      <c r="X2886" s="22">
        <f t="shared" si="1181"/>
        <v>0.89258673571479374</v>
      </c>
      <c r="Y2886" s="3">
        <f>IF(U2886&gt;'Power Curve'!$C$37,0,INDEX(Ci,$W2886,1)*POWER(1-X2886,3)+INDEX(Ci,$W2886,2)*3*X2886*POWER(1-X2886,2)+INDEX(Ci,$W2886,3)*3*POWER(X2886,2)*(1-X2886)+INDEX(Ci,$W2886,4)*POWER(X2886,3))</f>
        <v>1909.3453452123865</v>
      </c>
      <c r="Z2886" s="3">
        <f t="shared" si="1182"/>
        <v>1887.9819628500074</v>
      </c>
      <c r="AA2886" s="3">
        <f t="shared" si="1183"/>
        <v>1947.2399597167969</v>
      </c>
      <c r="AB2886" s="3">
        <f t="shared" si="1192"/>
        <v>-59.257996866789426</v>
      </c>
      <c r="AC2886" s="3">
        <f t="shared" si="1193"/>
        <v>59.257996866789426</v>
      </c>
      <c r="AE2886" s="34">
        <f t="shared" si="1184"/>
        <v>12</v>
      </c>
      <c r="AF2886" s="73" t="b">
        <f>COUNTIF('Power Curve'!$D$2:$D$31,AE2886)&gt;0</f>
        <v>1</v>
      </c>
      <c r="AG2886" s="73" t="b">
        <f t="shared" si="1185"/>
        <v>0</v>
      </c>
      <c r="AH2886" s="73" t="b">
        <f t="shared" si="1194"/>
        <v>1</v>
      </c>
      <c r="AI2886" s="34" t="str">
        <f t="shared" si="1186"/>
        <v>Outer</v>
      </c>
      <c r="AJ2886" s="35" t="str">
        <f t="shared" si="1195"/>
        <v>1.1-1.2</v>
      </c>
      <c r="AK2886" s="36" t="str">
        <f t="shared" si="1187"/>
        <v>3-4</v>
      </c>
      <c r="AL2886" s="36" t="str">
        <f t="shared" si="1188"/>
        <v>Mar</v>
      </c>
      <c r="AM2886" s="35" t="str">
        <f t="shared" si="1189"/>
        <v>285-295</v>
      </c>
      <c r="AN2886" s="36" t="str">
        <f t="shared" si="1190"/>
        <v>HWS-HTI</v>
      </c>
    </row>
    <row r="2887" spans="5:40" x14ac:dyDescent="0.3">
      <c r="E2887" s="12">
        <v>40996.166666666664</v>
      </c>
      <c r="F2887" s="16">
        <v>11.55</v>
      </c>
      <c r="G2887" s="16">
        <v>1859.679992675786</v>
      </c>
      <c r="H2887" s="29">
        <v>1.1790098530285156</v>
      </c>
      <c r="I2887" s="26">
        <v>284.3</v>
      </c>
      <c r="J2887" s="30">
        <v>0.13852813852813853</v>
      </c>
      <c r="K2887" s="31">
        <v>0.24172570116616138</v>
      </c>
      <c r="L2887" s="111">
        <f t="shared" si="1170"/>
        <v>1.1000000000000001</v>
      </c>
      <c r="M2887" s="112">
        <f t="shared" si="1171"/>
        <v>0.14000000000000001</v>
      </c>
      <c r="N2887" s="112" t="b">
        <f t="shared" si="1172"/>
        <v>1</v>
      </c>
      <c r="O2887" s="112" t="b">
        <f t="shared" si="1173"/>
        <v>1</v>
      </c>
      <c r="P2887" s="113">
        <f t="shared" si="1174"/>
        <v>11</v>
      </c>
      <c r="Q2887" s="113">
        <f t="shared" si="1175"/>
        <v>12</v>
      </c>
      <c r="R2887" s="114" t="str">
        <f t="shared" si="1191"/>
        <v>1.1-0.14</v>
      </c>
      <c r="S2887" s="127">
        <f t="shared" si="1176"/>
        <v>-8.0926408820270745E-3</v>
      </c>
      <c r="T2887" s="112" t="b">
        <f t="shared" si="1177"/>
        <v>1</v>
      </c>
      <c r="U2887" s="22">
        <f t="shared" si="1178"/>
        <v>11.403612013562434</v>
      </c>
      <c r="V2887" s="22">
        <f t="shared" si="1179"/>
        <v>1.1205149732595348</v>
      </c>
      <c r="W2887" s="81">
        <f t="shared" si="1180"/>
        <v>12</v>
      </c>
      <c r="X2887" s="22">
        <f t="shared" si="1181"/>
        <v>0.4077174438983891</v>
      </c>
      <c r="Y2887" s="3">
        <f>IF(U2887&gt;'Power Curve'!$C$37,0,INDEX(Ci,$W2887,1)*POWER(1-X2887,3)+INDEX(Ci,$W2887,2)*3*X2887*POWER(1-X2887,2)+INDEX(Ci,$W2887,3)*3*POWER(X2887,2)*(1-X2887)+INDEX(Ci,$W2887,4)*POWER(X2887,3))</f>
        <v>1847.5397004082577</v>
      </c>
      <c r="Z2887" s="3">
        <f t="shared" si="1182"/>
        <v>1832.5882250975658</v>
      </c>
      <c r="AA2887" s="3">
        <f t="shared" si="1183"/>
        <v>1859.679992675786</v>
      </c>
      <c r="AB2887" s="3">
        <f t="shared" si="1192"/>
        <v>-27.091767578220242</v>
      </c>
      <c r="AC2887" s="3">
        <f t="shared" si="1193"/>
        <v>27.091767578220242</v>
      </c>
      <c r="AE2887" s="34">
        <f t="shared" si="1184"/>
        <v>11</v>
      </c>
      <c r="AF2887" s="73" t="b">
        <f>COUNTIF('Power Curve'!$D$2:$D$31,AE2887)&gt;0</f>
        <v>1</v>
      </c>
      <c r="AG2887" s="73" t="b">
        <f t="shared" si="1185"/>
        <v>0</v>
      </c>
      <c r="AH2887" s="73" t="b">
        <f t="shared" si="1194"/>
        <v>1</v>
      </c>
      <c r="AI2887" s="34" t="str">
        <f t="shared" si="1186"/>
        <v>Inner</v>
      </c>
      <c r="AJ2887" s="35" t="str">
        <f t="shared" si="1195"/>
        <v>1.1-1.2</v>
      </c>
      <c r="AK2887" s="36" t="str">
        <f t="shared" si="1187"/>
        <v>4-5</v>
      </c>
      <c r="AL2887" s="36" t="str">
        <f t="shared" si="1188"/>
        <v>Mar</v>
      </c>
      <c r="AM2887" s="35" t="str">
        <f t="shared" si="1189"/>
        <v>275-285</v>
      </c>
      <c r="AN2887" s="36" t="str">
        <f t="shared" si="1190"/>
        <v>Inner-TI</v>
      </c>
    </row>
    <row r="2888" spans="5:40" x14ac:dyDescent="0.3">
      <c r="E2888" s="12">
        <v>40996.173611111109</v>
      </c>
      <c r="F2888" s="16">
        <v>8.61</v>
      </c>
      <c r="G2888" s="16">
        <v>1136.4999694824189</v>
      </c>
      <c r="H2888" s="29">
        <v>1.1800551596461122</v>
      </c>
      <c r="I2888" s="26">
        <v>272.8</v>
      </c>
      <c r="J2888" s="30">
        <v>0.15447154471544716</v>
      </c>
      <c r="K2888" s="31">
        <v>9.1642111875857829E-2</v>
      </c>
      <c r="L2888" s="111">
        <f t="shared" si="1170"/>
        <v>0.70000000000000007</v>
      </c>
      <c r="M2888" s="112">
        <f t="shared" si="1171"/>
        <v>0.15000000000000002</v>
      </c>
      <c r="N2888" s="112" t="b">
        <f t="shared" si="1172"/>
        <v>1</v>
      </c>
      <c r="O2888" s="112" t="b">
        <f t="shared" si="1173"/>
        <v>1</v>
      </c>
      <c r="P2888" s="113">
        <f t="shared" si="1174"/>
        <v>7.0000000000000009</v>
      </c>
      <c r="Q2888" s="113">
        <f t="shared" si="1175"/>
        <v>10.999999999999998</v>
      </c>
      <c r="R2888" s="114" t="str">
        <f t="shared" si="1191"/>
        <v>0.7-0.15</v>
      </c>
      <c r="S2888" s="127">
        <f t="shared" si="1176"/>
        <v>1.0048182677690141E-2</v>
      </c>
      <c r="T2888" s="112" t="b">
        <f t="shared" si="1177"/>
        <v>1</v>
      </c>
      <c r="U2888" s="22">
        <f t="shared" si="1178"/>
        <v>8.5033859513099976</v>
      </c>
      <c r="V2888" s="22">
        <f t="shared" si="1179"/>
        <v>0.67227568622851297</v>
      </c>
      <c r="W2888" s="81">
        <f t="shared" si="1180"/>
        <v>9</v>
      </c>
      <c r="X2888" s="22">
        <f t="shared" si="1181"/>
        <v>0.49447683207373344</v>
      </c>
      <c r="Y2888" s="3">
        <f>IF(U2888&gt;'Power Curve'!$C$37,0,INDEX(Ci,$W2888,1)*POWER(1-X2888,3)+INDEX(Ci,$W2888,2)*3*X2888*POWER(1-X2888,2)+INDEX(Ci,$W2888,3)*3*POWER(X2888,2)*(1-X2888)+INDEX(Ci,$W2888,4)*POWER(X2888,3))</f>
        <v>1034.0011112045613</v>
      </c>
      <c r="Z2888" s="3">
        <f t="shared" si="1182"/>
        <v>1044.3909432588794</v>
      </c>
      <c r="AA2888" s="3">
        <f t="shared" si="1183"/>
        <v>1136.4999694824189</v>
      </c>
      <c r="AB2888" s="3">
        <f t="shared" si="1192"/>
        <v>-92.109026223539558</v>
      </c>
      <c r="AC2888" s="3">
        <f t="shared" si="1193"/>
        <v>92.109026223539558</v>
      </c>
      <c r="AE2888" s="34">
        <f t="shared" si="1184"/>
        <v>9</v>
      </c>
      <c r="AF2888" s="73" t="b">
        <f>COUNTIF('Power Curve'!$D$2:$D$31,AE2888)&gt;0</f>
        <v>1</v>
      </c>
      <c r="AG2888" s="73" t="b">
        <f t="shared" si="1185"/>
        <v>0</v>
      </c>
      <c r="AH2888" s="73" t="b">
        <f t="shared" si="1194"/>
        <v>1</v>
      </c>
      <c r="AI2888" s="34" t="str">
        <f t="shared" si="1186"/>
        <v>Outer</v>
      </c>
      <c r="AJ2888" s="35" t="str">
        <f t="shared" si="1195"/>
        <v>0.6-0.7</v>
      </c>
      <c r="AK2888" s="36" t="str">
        <f t="shared" si="1187"/>
        <v>4-5</v>
      </c>
      <c r="AL2888" s="36" t="str">
        <f t="shared" si="1188"/>
        <v>Mar</v>
      </c>
      <c r="AM2888" s="35" t="str">
        <f t="shared" si="1189"/>
        <v>265-275</v>
      </c>
      <c r="AN2888" s="36" t="str">
        <f t="shared" si="1190"/>
        <v>HWS-HTI</v>
      </c>
    </row>
    <row r="2889" spans="5:40" x14ac:dyDescent="0.3">
      <c r="E2889" s="12">
        <v>40996.180555555555</v>
      </c>
      <c r="F2889" s="16">
        <v>8.6999999999999993</v>
      </c>
      <c r="G2889" s="16">
        <v>1104.0900115966783</v>
      </c>
      <c r="H2889" s="29">
        <v>1.1800388440295975</v>
      </c>
      <c r="I2889" s="26">
        <v>267.10000000000002</v>
      </c>
      <c r="J2889" s="30">
        <v>0.1367816091954023</v>
      </c>
      <c r="K2889" s="31">
        <v>0.16775056512871075</v>
      </c>
      <c r="L2889" s="111">
        <f t="shared" si="1170"/>
        <v>0.70000000000000007</v>
      </c>
      <c r="M2889" s="112">
        <f t="shared" si="1171"/>
        <v>0.14000000000000001</v>
      </c>
      <c r="N2889" s="112" t="b">
        <f t="shared" si="1172"/>
        <v>1</v>
      </c>
      <c r="O2889" s="112" t="b">
        <f t="shared" si="1173"/>
        <v>1</v>
      </c>
      <c r="P2889" s="113">
        <f t="shared" si="1174"/>
        <v>7.0000000000000009</v>
      </c>
      <c r="Q2889" s="113">
        <f t="shared" si="1175"/>
        <v>12</v>
      </c>
      <c r="R2889" s="114" t="str">
        <f t="shared" si="1191"/>
        <v>0.7-0.14</v>
      </c>
      <c r="S2889" s="127">
        <f t="shared" si="1176"/>
        <v>1.0811335537812461E-2</v>
      </c>
      <c r="T2889" s="112" t="b">
        <f t="shared" si="1177"/>
        <v>1</v>
      </c>
      <c r="U2889" s="22">
        <f t="shared" si="1178"/>
        <v>8.5922319192254353</v>
      </c>
      <c r="V2889" s="22">
        <f t="shared" si="1179"/>
        <v>0.68600711697190397</v>
      </c>
      <c r="W2889" s="81">
        <f t="shared" si="1180"/>
        <v>9</v>
      </c>
      <c r="X2889" s="22">
        <f t="shared" si="1181"/>
        <v>0.58328267416605006</v>
      </c>
      <c r="Y2889" s="3">
        <f>IF(U2889&gt;'Power Curve'!$C$37,0,INDEX(Ci,$W2889,1)*POWER(1-X2889,3)+INDEX(Ci,$W2889,2)*3*X2889*POWER(1-X2889,2)+INDEX(Ci,$W2889,3)*3*POWER(X2889,2)*(1-X2889)+INDEX(Ci,$W2889,4)*POWER(X2889,3))</f>
        <v>1062.4623270641582</v>
      </c>
      <c r="Z2889" s="3">
        <f t="shared" si="1182"/>
        <v>1073.948963778334</v>
      </c>
      <c r="AA2889" s="3">
        <f t="shared" si="1183"/>
        <v>1104.0900115966783</v>
      </c>
      <c r="AB2889" s="3">
        <f t="shared" si="1192"/>
        <v>-30.141047818344305</v>
      </c>
      <c r="AC2889" s="3">
        <f t="shared" si="1193"/>
        <v>30.141047818344305</v>
      </c>
      <c r="AE2889" s="34">
        <f t="shared" si="1184"/>
        <v>9</v>
      </c>
      <c r="AF2889" s="73" t="b">
        <f>COUNTIF('Power Curve'!$D$2:$D$31,AE2889)&gt;0</f>
        <v>1</v>
      </c>
      <c r="AG2889" s="73" t="b">
        <f t="shared" si="1185"/>
        <v>0</v>
      </c>
      <c r="AH2889" s="73" t="b">
        <f t="shared" si="1194"/>
        <v>1</v>
      </c>
      <c r="AI2889" s="34" t="str">
        <f t="shared" si="1186"/>
        <v>Inner</v>
      </c>
      <c r="AJ2889" s="35" t="str">
        <f t="shared" si="1195"/>
        <v>0.6-0.7</v>
      </c>
      <c r="AK2889" s="36" t="str">
        <f t="shared" si="1187"/>
        <v>4-5</v>
      </c>
      <c r="AL2889" s="36" t="str">
        <f t="shared" si="1188"/>
        <v>Mar</v>
      </c>
      <c r="AM2889" s="35" t="str">
        <f t="shared" si="1189"/>
        <v>265-275</v>
      </c>
      <c r="AN2889" s="36" t="str">
        <f t="shared" si="1190"/>
        <v>Inner-TI</v>
      </c>
    </row>
    <row r="2890" spans="5:40" x14ac:dyDescent="0.3">
      <c r="E2890" s="12">
        <v>40996.1875</v>
      </c>
      <c r="F2890" s="16">
        <v>9.42</v>
      </c>
      <c r="G2890" s="16">
        <v>1504.360061645508</v>
      </c>
      <c r="H2890" s="29">
        <v>1.1800817576130753</v>
      </c>
      <c r="I2890" s="26">
        <v>271.3</v>
      </c>
      <c r="J2890" s="30">
        <v>0.13906581740976645</v>
      </c>
      <c r="K2890" s="31">
        <v>0.19091293870626896</v>
      </c>
      <c r="L2890" s="111">
        <f t="shared" si="1170"/>
        <v>0.8</v>
      </c>
      <c r="M2890" s="112">
        <f t="shared" si="1171"/>
        <v>0.14000000000000001</v>
      </c>
      <c r="N2890" s="112" t="b">
        <f t="shared" si="1172"/>
        <v>1</v>
      </c>
      <c r="O2890" s="112" t="b">
        <f t="shared" si="1173"/>
        <v>1</v>
      </c>
      <c r="P2890" s="113">
        <f t="shared" si="1174"/>
        <v>8</v>
      </c>
      <c r="Q2890" s="113">
        <f t="shared" si="1175"/>
        <v>12</v>
      </c>
      <c r="R2890" s="114" t="str">
        <f t="shared" si="1191"/>
        <v>0.8-0.14</v>
      </c>
      <c r="S2890" s="127">
        <f t="shared" si="1176"/>
        <v>-7.2881878221121429E-3</v>
      </c>
      <c r="T2890" s="112" t="b">
        <f t="shared" si="1177"/>
        <v>1</v>
      </c>
      <c r="U2890" s="22">
        <f t="shared" si="1178"/>
        <v>9.3034259556659151</v>
      </c>
      <c r="V2890" s="22">
        <f t="shared" si="1179"/>
        <v>0.79592444789445049</v>
      </c>
      <c r="W2890" s="81">
        <f t="shared" si="1180"/>
        <v>10</v>
      </c>
      <c r="X2890" s="22">
        <f t="shared" si="1181"/>
        <v>0.31280952193312905</v>
      </c>
      <c r="Y2890" s="3">
        <f>IF(U2890&gt;'Power Curve'!$C$37,0,INDEX(Ci,$W2890,1)*POWER(1-X2890,3)+INDEX(Ci,$W2890,2)*3*X2890*POWER(1-X2890,2)+INDEX(Ci,$W2890,3)*3*POWER(X2890,2)*(1-X2890)+INDEX(Ci,$W2890,4)*POWER(X2890,3))</f>
        <v>1300.2226276345366</v>
      </c>
      <c r="Z2890" s="3">
        <f t="shared" si="1182"/>
        <v>1290.7463609137758</v>
      </c>
      <c r="AA2890" s="3">
        <f t="shared" si="1183"/>
        <v>1504.360061645508</v>
      </c>
      <c r="AB2890" s="3">
        <f t="shared" si="1192"/>
        <v>-213.61370073173225</v>
      </c>
      <c r="AC2890" s="3">
        <f t="shared" si="1193"/>
        <v>213.61370073173225</v>
      </c>
      <c r="AE2890" s="34">
        <f t="shared" si="1184"/>
        <v>9</v>
      </c>
      <c r="AF2890" s="73" t="b">
        <f>COUNTIF('Power Curve'!$D$2:$D$31,AE2890)&gt;0</f>
        <v>1</v>
      </c>
      <c r="AG2890" s="73" t="b">
        <f t="shared" si="1185"/>
        <v>0</v>
      </c>
      <c r="AH2890" s="73" t="b">
        <f t="shared" si="1194"/>
        <v>1</v>
      </c>
      <c r="AI2890" s="34" t="str">
        <f t="shared" si="1186"/>
        <v>Inner</v>
      </c>
      <c r="AJ2890" s="35" t="str">
        <f t="shared" si="1195"/>
        <v>0.7-0.8</v>
      </c>
      <c r="AK2890" s="36" t="str">
        <f t="shared" si="1187"/>
        <v>4-5</v>
      </c>
      <c r="AL2890" s="36" t="str">
        <f t="shared" si="1188"/>
        <v>Mar</v>
      </c>
      <c r="AM2890" s="35" t="str">
        <f t="shared" si="1189"/>
        <v>265-275</v>
      </c>
      <c r="AN2890" s="36" t="str">
        <f t="shared" si="1190"/>
        <v>Inner-TI</v>
      </c>
    </row>
    <row r="2891" spans="5:40" x14ac:dyDescent="0.3">
      <c r="E2891" s="12">
        <v>40996.194444444445</v>
      </c>
      <c r="F2891" s="16">
        <v>9.15</v>
      </c>
      <c r="G2891" s="16">
        <v>1275.4200210571289</v>
      </c>
      <c r="H2891" s="29">
        <v>1.1796792411533723</v>
      </c>
      <c r="I2891" s="26">
        <v>268.39999999999998</v>
      </c>
      <c r="J2891" s="30">
        <v>0.17158469945355193</v>
      </c>
      <c r="K2891" s="31">
        <v>0.13887929742951591</v>
      </c>
      <c r="L2891" s="111">
        <f t="shared" si="1170"/>
        <v>0.8</v>
      </c>
      <c r="M2891" s="112">
        <f t="shared" si="1171"/>
        <v>0.17</v>
      </c>
      <c r="N2891" s="112" t="b">
        <f t="shared" si="1172"/>
        <v>1</v>
      </c>
      <c r="O2891" s="112" t="b">
        <f t="shared" si="1173"/>
        <v>1</v>
      </c>
      <c r="P2891" s="113">
        <f t="shared" si="1174"/>
        <v>8</v>
      </c>
      <c r="Q2891" s="113">
        <f t="shared" si="1175"/>
        <v>9</v>
      </c>
      <c r="R2891" s="114" t="str">
        <f t="shared" si="1191"/>
        <v>0.8-0.17</v>
      </c>
      <c r="S2891" s="127">
        <f t="shared" si="1176"/>
        <v>1.6635214384949217E-2</v>
      </c>
      <c r="T2891" s="112" t="b">
        <f t="shared" si="1177"/>
        <v>1</v>
      </c>
      <c r="U2891" s="22">
        <f t="shared" si="1178"/>
        <v>9.0357396767180393</v>
      </c>
      <c r="V2891" s="22">
        <f t="shared" si="1179"/>
        <v>0.75455267057499709</v>
      </c>
      <c r="W2891" s="81">
        <f t="shared" si="1180"/>
        <v>10</v>
      </c>
      <c r="X2891" s="22">
        <f t="shared" si="1181"/>
        <v>2.8276354204333415E-2</v>
      </c>
      <c r="Y2891" s="3">
        <f>IF(U2891&gt;'Power Curve'!$C$37,0,INDEX(Ci,$W2891,1)*POWER(1-X2891,3)+INDEX(Ci,$W2891,2)*3*X2891*POWER(1-X2891,2)+INDEX(Ci,$W2891,3)*3*POWER(X2891,2)*(1-X2891)+INDEX(Ci,$W2891,4)*POWER(X2891,3))</f>
        <v>1207.1042109640089</v>
      </c>
      <c r="Z2891" s="3">
        <f t="shared" si="1182"/>
        <v>1227.1846482983701</v>
      </c>
      <c r="AA2891" s="3">
        <f t="shared" si="1183"/>
        <v>1275.4200210571289</v>
      </c>
      <c r="AB2891" s="3">
        <f t="shared" si="1192"/>
        <v>-48.235372758758785</v>
      </c>
      <c r="AC2891" s="3">
        <f t="shared" si="1193"/>
        <v>48.235372758758785</v>
      </c>
      <c r="AE2891" s="34">
        <f t="shared" si="1184"/>
        <v>9</v>
      </c>
      <c r="AF2891" s="73" t="b">
        <f>COUNTIF('Power Curve'!$D$2:$D$31,AE2891)&gt;0</f>
        <v>1</v>
      </c>
      <c r="AG2891" s="73" t="b">
        <f t="shared" si="1185"/>
        <v>0</v>
      </c>
      <c r="AH2891" s="73" t="b">
        <f t="shared" si="1194"/>
        <v>1</v>
      </c>
      <c r="AI2891" s="34" t="str">
        <f t="shared" si="1186"/>
        <v>Outer</v>
      </c>
      <c r="AJ2891" s="35" t="str">
        <f t="shared" si="1195"/>
        <v>0.7-0.8</v>
      </c>
      <c r="AK2891" s="36" t="str">
        <f t="shared" si="1187"/>
        <v>4-5</v>
      </c>
      <c r="AL2891" s="36" t="str">
        <f t="shared" si="1188"/>
        <v>Mar</v>
      </c>
      <c r="AM2891" s="35" t="str">
        <f t="shared" si="1189"/>
        <v>265-275</v>
      </c>
      <c r="AN2891" s="36" t="str">
        <f t="shared" si="1190"/>
        <v>HWS-HTI</v>
      </c>
    </row>
    <row r="2892" spans="5:40" x14ac:dyDescent="0.3">
      <c r="E2892" s="12">
        <v>40996.201388888891</v>
      </c>
      <c r="F2892" s="16">
        <v>8.7899999999999991</v>
      </c>
      <c r="G2892" s="16">
        <v>1027.0600051879885</v>
      </c>
      <c r="H2892" s="29">
        <v>1.1798079473521463</v>
      </c>
      <c r="I2892" s="26">
        <v>269.89999999999998</v>
      </c>
      <c r="J2892" s="30">
        <v>0.15585893060295794</v>
      </c>
      <c r="K2892" s="31">
        <v>0.19128533014586302</v>
      </c>
      <c r="L2892" s="111">
        <f t="shared" si="1170"/>
        <v>0.70000000000000007</v>
      </c>
      <c r="M2892" s="112">
        <f t="shared" si="1171"/>
        <v>0.16</v>
      </c>
      <c r="N2892" s="112" t="b">
        <f t="shared" si="1172"/>
        <v>1</v>
      </c>
      <c r="O2892" s="112" t="b">
        <f t="shared" si="1173"/>
        <v>1</v>
      </c>
      <c r="P2892" s="113">
        <f t="shared" si="1174"/>
        <v>7.0000000000000009</v>
      </c>
      <c r="Q2892" s="113">
        <f t="shared" si="1175"/>
        <v>10</v>
      </c>
      <c r="R2892" s="114" t="str">
        <f t="shared" si="1191"/>
        <v>0.7-0.16</v>
      </c>
      <c r="S2892" s="127">
        <f t="shared" si="1176"/>
        <v>2.9400999933467547E-2</v>
      </c>
      <c r="T2892" s="112" t="b">
        <f t="shared" si="1177"/>
        <v>1</v>
      </c>
      <c r="U2892" s="22">
        <f t="shared" si="1178"/>
        <v>8.6805508324190956</v>
      </c>
      <c r="V2892" s="22">
        <f t="shared" si="1179"/>
        <v>0.69965708970904128</v>
      </c>
      <c r="W2892" s="81">
        <f t="shared" si="1180"/>
        <v>9</v>
      </c>
      <c r="X2892" s="22">
        <f t="shared" si="1181"/>
        <v>0.67156169957220357</v>
      </c>
      <c r="Y2892" s="3">
        <f>IF(U2892&gt;'Power Curve'!$C$37,0,INDEX(Ci,$W2892,1)*POWER(1-X2892,3)+INDEX(Ci,$W2892,2)*3*X2892*POWER(1-X2892,2)+INDEX(Ci,$W2892,3)*3*POWER(X2892,2)*(1-X2892)+INDEX(Ci,$W2892,4)*POWER(X2892,3))</f>
        <v>1090.9614773124408</v>
      </c>
      <c r="Z2892" s="3">
        <f t="shared" si="1182"/>
        <v>1123.0368356343195</v>
      </c>
      <c r="AA2892" s="3">
        <f t="shared" si="1183"/>
        <v>1027.0600051879885</v>
      </c>
      <c r="AB2892" s="3">
        <f t="shared" si="1192"/>
        <v>95.976830446330951</v>
      </c>
      <c r="AC2892" s="3">
        <f t="shared" si="1193"/>
        <v>95.976830446330951</v>
      </c>
      <c r="AE2892" s="34">
        <f t="shared" si="1184"/>
        <v>9</v>
      </c>
      <c r="AF2892" s="73" t="b">
        <f>COUNTIF('Power Curve'!$D$2:$D$31,AE2892)&gt;0</f>
        <v>1</v>
      </c>
      <c r="AG2892" s="73" t="b">
        <f t="shared" si="1185"/>
        <v>0</v>
      </c>
      <c r="AH2892" s="73" t="b">
        <f t="shared" si="1194"/>
        <v>1</v>
      </c>
      <c r="AI2892" s="34" t="str">
        <f t="shared" si="1186"/>
        <v>Outer</v>
      </c>
      <c r="AJ2892" s="35" t="str">
        <f t="shared" si="1195"/>
        <v>0.6-0.7</v>
      </c>
      <c r="AK2892" s="36" t="str">
        <f t="shared" si="1187"/>
        <v>4-5</v>
      </c>
      <c r="AL2892" s="36" t="str">
        <f t="shared" si="1188"/>
        <v>Mar</v>
      </c>
      <c r="AM2892" s="35" t="str">
        <f t="shared" si="1189"/>
        <v>265-275</v>
      </c>
      <c r="AN2892" s="36" t="str">
        <f t="shared" si="1190"/>
        <v>HWS-HTI</v>
      </c>
    </row>
    <row r="2893" spans="5:40" x14ac:dyDescent="0.3">
      <c r="E2893" s="12">
        <v>40996.333333333336</v>
      </c>
      <c r="F2893" s="16">
        <v>5.68</v>
      </c>
      <c r="G2893" s="16">
        <v>360.9199867248538</v>
      </c>
      <c r="H2893" s="29">
        <v>1.1788700574373339</v>
      </c>
      <c r="I2893" s="26">
        <v>277.3</v>
      </c>
      <c r="J2893" s="30">
        <v>0.20070422535211266</v>
      </c>
      <c r="K2893" s="31">
        <v>-2.1435656721414077E-3</v>
      </c>
      <c r="L2893" s="111">
        <f t="shared" si="1170"/>
        <v>0.2</v>
      </c>
      <c r="M2893" s="112">
        <f t="shared" si="1171"/>
        <v>0.2</v>
      </c>
      <c r="N2893" s="112" t="b">
        <f t="shared" si="1172"/>
        <v>1</v>
      </c>
      <c r="O2893" s="112" t="b">
        <f t="shared" si="1173"/>
        <v>1</v>
      </c>
      <c r="P2893" s="113">
        <f t="shared" si="1174"/>
        <v>2</v>
      </c>
      <c r="Q2893" s="113">
        <f t="shared" si="1175"/>
        <v>6</v>
      </c>
      <c r="R2893" s="114" t="str">
        <f t="shared" si="1191"/>
        <v>0.2-0.2</v>
      </c>
      <c r="S2893" s="127">
        <f t="shared" si="1176"/>
        <v>6.8697946750169242E-2</v>
      </c>
      <c r="T2893" s="112" t="b">
        <f t="shared" si="1177"/>
        <v>1</v>
      </c>
      <c r="U2893" s="22">
        <f t="shared" si="1178"/>
        <v>5.6077884071776065</v>
      </c>
      <c r="V2893" s="22">
        <f t="shared" si="1179"/>
        <v>0.22475175159334129</v>
      </c>
      <c r="W2893" s="81">
        <f t="shared" si="1180"/>
        <v>6</v>
      </c>
      <c r="X2893" s="22">
        <f t="shared" si="1181"/>
        <v>0.57777676107754727</v>
      </c>
      <c r="Y2893" s="3">
        <f>IF(U2893&gt;'Power Curve'!$C$37,0,INDEX(Ci,$W2893,1)*POWER(1-X2893,3)+INDEX(Ci,$W2893,2)*3*X2893*POWER(1-X2893,2)+INDEX(Ci,$W2893,3)*3*POWER(X2893,2)*(1-X2893)+INDEX(Ci,$W2893,4)*POWER(X2893,3))</f>
        <v>297.86241649798541</v>
      </c>
      <c r="Z2893" s="3">
        <f t="shared" si="1182"/>
        <v>318.3249529254407</v>
      </c>
      <c r="AA2893" s="3">
        <f t="shared" si="1183"/>
        <v>360.9199867248538</v>
      </c>
      <c r="AB2893" s="3">
        <f t="shared" si="1192"/>
        <v>-42.595033799413102</v>
      </c>
      <c r="AC2893" s="3">
        <f t="shared" si="1193"/>
        <v>42.595033799413102</v>
      </c>
      <c r="AE2893" s="34">
        <f t="shared" si="1184"/>
        <v>6</v>
      </c>
      <c r="AF2893" s="73" t="b">
        <f>COUNTIF('Power Curve'!$D$2:$D$31,AE2893)&gt;0</f>
        <v>1</v>
      </c>
      <c r="AG2893" s="73" t="b">
        <f t="shared" si="1185"/>
        <v>0</v>
      </c>
      <c r="AH2893" s="73" t="b">
        <f t="shared" si="1194"/>
        <v>1</v>
      </c>
      <c r="AI2893" s="34" t="str">
        <f t="shared" si="1186"/>
        <v>Outer</v>
      </c>
      <c r="AJ2893" s="35" t="str">
        <f t="shared" si="1195"/>
        <v>0.2-0.3</v>
      </c>
      <c r="AK2893" s="36" t="str">
        <f t="shared" si="1187"/>
        <v>8-9</v>
      </c>
      <c r="AL2893" s="36" t="str">
        <f t="shared" si="1188"/>
        <v>Mar</v>
      </c>
      <c r="AM2893" s="35" t="str">
        <f t="shared" si="1189"/>
        <v>275-285</v>
      </c>
      <c r="AN2893" s="36" t="str">
        <f t="shared" si="1190"/>
        <v>LWS-HTI</v>
      </c>
    </row>
    <row r="2894" spans="5:40" x14ac:dyDescent="0.3">
      <c r="E2894" s="12">
        <v>40996.340277777781</v>
      </c>
      <c r="F2894" s="16">
        <v>6.22</v>
      </c>
      <c r="G2894" s="16">
        <v>214.18000030517589</v>
      </c>
      <c r="H2894" s="29">
        <v>1.1793857298484476</v>
      </c>
      <c r="I2894" s="26">
        <v>280.89999999999998</v>
      </c>
      <c r="J2894" s="30">
        <v>9.4855305466237938E-2</v>
      </c>
      <c r="K2894" s="31">
        <v>0.25194630775978516</v>
      </c>
      <c r="L2894" s="111">
        <f t="shared" si="1170"/>
        <v>0.30000000000000004</v>
      </c>
      <c r="M2894" s="112">
        <f t="shared" si="1171"/>
        <v>0.09</v>
      </c>
      <c r="N2894" s="112" t="b">
        <f t="shared" si="1172"/>
        <v>1</v>
      </c>
      <c r="O2894" s="112" t="b">
        <f t="shared" si="1173"/>
        <v>1</v>
      </c>
      <c r="P2894" s="113">
        <f t="shared" si="1174"/>
        <v>3.0000000000000004</v>
      </c>
      <c r="Q2894" s="113">
        <f t="shared" si="1175"/>
        <v>17</v>
      </c>
      <c r="R2894" s="114" t="str">
        <f t="shared" si="1191"/>
        <v>0.3-0.09</v>
      </c>
      <c r="S2894" s="127">
        <f t="shared" si="1176"/>
        <v>-3.2202117881719686E-2</v>
      </c>
      <c r="T2894" s="112" t="b">
        <f t="shared" si="1177"/>
        <v>1</v>
      </c>
      <c r="U2894" s="22">
        <f t="shared" si="1178"/>
        <v>6.1418184967765486</v>
      </c>
      <c r="V2894" s="22">
        <f t="shared" si="1179"/>
        <v>0.30728782342942268</v>
      </c>
      <c r="W2894" s="81">
        <f t="shared" si="1180"/>
        <v>7</v>
      </c>
      <c r="X2894" s="22">
        <f t="shared" si="1181"/>
        <v>0.11224342393159342</v>
      </c>
      <c r="Y2894" s="3">
        <f>IF(U2894&gt;'Power Curve'!$C$37,0,INDEX(Ci,$W2894,1)*POWER(1-X2894,3)+INDEX(Ci,$W2894,2)*3*X2894*POWER(1-X2894,2)+INDEX(Ci,$W2894,3)*3*POWER(X2894,2)*(1-X2894)+INDEX(Ci,$W2894,4)*POWER(X2894,3))</f>
        <v>390.70186801202368</v>
      </c>
      <c r="Z2894" s="3">
        <f t="shared" si="1182"/>
        <v>378.12044040169241</v>
      </c>
      <c r="AA2894" s="3">
        <f t="shared" si="1183"/>
        <v>214.18000030517589</v>
      </c>
      <c r="AB2894" s="3">
        <f t="shared" si="1192"/>
        <v>163.94044009651651</v>
      </c>
      <c r="AC2894" s="3">
        <f t="shared" si="1193"/>
        <v>163.94044009651651</v>
      </c>
      <c r="AE2894" s="34">
        <f t="shared" si="1184"/>
        <v>6</v>
      </c>
      <c r="AF2894" s="73" t="b">
        <f>COUNTIF('Power Curve'!$D$2:$D$31,AE2894)&gt;0</f>
        <v>1</v>
      </c>
      <c r="AG2894" s="73" t="b">
        <f t="shared" si="1185"/>
        <v>0</v>
      </c>
      <c r="AH2894" s="73" t="b">
        <f t="shared" si="1194"/>
        <v>1</v>
      </c>
      <c r="AI2894" s="34" t="str">
        <f t="shared" si="1186"/>
        <v>Outer</v>
      </c>
      <c r="AJ2894" s="35" t="str">
        <f t="shared" si="1195"/>
        <v>0.3-0.4</v>
      </c>
      <c r="AK2894" s="36" t="str">
        <f t="shared" si="1187"/>
        <v>8-9</v>
      </c>
      <c r="AL2894" s="36" t="str">
        <f t="shared" si="1188"/>
        <v>Mar</v>
      </c>
      <c r="AM2894" s="35" t="str">
        <f t="shared" si="1189"/>
        <v>275-285</v>
      </c>
      <c r="AN2894" s="36" t="str">
        <f t="shared" si="1190"/>
        <v>LWS-LTI</v>
      </c>
    </row>
    <row r="2895" spans="5:40" x14ac:dyDescent="0.3">
      <c r="E2895" s="12">
        <v>40996.347222222219</v>
      </c>
      <c r="F2895" s="16">
        <v>4.4000000000000004</v>
      </c>
      <c r="G2895" s="16">
        <v>59.200000762939496</v>
      </c>
      <c r="H2895" s="29">
        <v>1.1791112454224311</v>
      </c>
      <c r="I2895" s="26">
        <v>274</v>
      </c>
      <c r="J2895" s="30">
        <v>0.25681818181818178</v>
      </c>
      <c r="K2895" s="31">
        <v>0.17174207931864716</v>
      </c>
      <c r="L2895" s="111">
        <f t="shared" si="1170"/>
        <v>0</v>
      </c>
      <c r="M2895" s="112">
        <f t="shared" si="1171"/>
        <v>0.26</v>
      </c>
      <c r="N2895" s="112" t="b">
        <f t="shared" si="1172"/>
        <v>0</v>
      </c>
      <c r="O2895" s="112" t="b">
        <f t="shared" si="1173"/>
        <v>0</v>
      </c>
      <c r="P2895" s="113">
        <f t="shared" si="1174"/>
        <v>0</v>
      </c>
      <c r="Q2895" s="113">
        <f t="shared" si="1175"/>
        <v>0</v>
      </c>
      <c r="R2895" s="114" t="str">
        <f t="shared" si="1191"/>
        <v>0-0.26</v>
      </c>
      <c r="S2895" s="127">
        <f t="shared" si="1176"/>
        <v>0</v>
      </c>
      <c r="T2895" s="112" t="b">
        <f t="shared" si="1177"/>
        <v>0</v>
      </c>
      <c r="U2895" s="22">
        <f t="shared" si="1178"/>
        <v>4.3443576761243525</v>
      </c>
      <c r="V2895" s="22">
        <f t="shared" si="1179"/>
        <v>2.9484459339382967E-2</v>
      </c>
      <c r="W2895" s="81">
        <f t="shared" si="1180"/>
        <v>5</v>
      </c>
      <c r="X2895" s="22">
        <f t="shared" si="1181"/>
        <v>0.21814413923300699</v>
      </c>
      <c r="Y2895" s="3">
        <f>IF(U2895&gt;'Power Curve'!$C$37,0,INDEX(Ci,$W2895,1)*POWER(1-X2895,3)+INDEX(Ci,$W2895,2)*3*X2895*POWER(1-X2895,2)+INDEX(Ci,$W2895,3)*3*POWER(X2895,2)*(1-X2895)+INDEX(Ci,$W2895,4)*POWER(X2895,3))</f>
        <v>98.541535582004471</v>
      </c>
      <c r="Z2895" s="3">
        <f t="shared" si="1182"/>
        <v>98.541535582004471</v>
      </c>
      <c r="AA2895" s="3">
        <f t="shared" si="1183"/>
        <v>59.200000762939496</v>
      </c>
      <c r="AB2895" s="3">
        <f t="shared" si="1192"/>
        <v>39.341534819064975</v>
      </c>
      <c r="AC2895" s="3">
        <f t="shared" si="1193"/>
        <v>39.341534819064975</v>
      </c>
      <c r="AE2895" s="34">
        <f t="shared" si="1184"/>
        <v>4</v>
      </c>
      <c r="AF2895" s="73" t="b">
        <f>COUNTIF('Power Curve'!$D$2:$D$31,AE2895)&gt;0</f>
        <v>1</v>
      </c>
      <c r="AG2895" s="73" t="b">
        <f t="shared" si="1185"/>
        <v>0</v>
      </c>
      <c r="AH2895" s="73" t="b">
        <f t="shared" si="1194"/>
        <v>1</v>
      </c>
      <c r="AI2895" s="34" t="str">
        <f t="shared" si="1186"/>
        <v>Outer</v>
      </c>
      <c r="AJ2895" s="35" t="str">
        <f t="shared" si="1195"/>
        <v>0.0-0.1</v>
      </c>
      <c r="AK2895" s="36" t="str">
        <f t="shared" si="1187"/>
        <v>8-9</v>
      </c>
      <c r="AL2895" s="36" t="str">
        <f t="shared" si="1188"/>
        <v>Mar</v>
      </c>
      <c r="AM2895" s="35" t="str">
        <f t="shared" si="1189"/>
        <v>265-275</v>
      </c>
      <c r="AN2895" s="36" t="str">
        <f t="shared" si="1190"/>
        <v>LWS-HTI</v>
      </c>
    </row>
    <row r="2896" spans="5:40" x14ac:dyDescent="0.3">
      <c r="E2896" s="12">
        <v>40996.354166666664</v>
      </c>
      <c r="F2896" s="16">
        <v>5.95</v>
      </c>
      <c r="G2896" s="16">
        <v>336.20000839233415</v>
      </c>
      <c r="H2896" s="29">
        <v>1.1787674810265283</v>
      </c>
      <c r="I2896" s="26">
        <v>283</v>
      </c>
      <c r="J2896" s="30">
        <v>0.26218487394957984</v>
      </c>
      <c r="K2896" s="31">
        <v>0.283426438188559</v>
      </c>
      <c r="L2896" s="111">
        <f t="shared" si="1170"/>
        <v>0.30000000000000004</v>
      </c>
      <c r="M2896" s="112">
        <f t="shared" si="1171"/>
        <v>0.26</v>
      </c>
      <c r="N2896" s="112" t="b">
        <f t="shared" si="1172"/>
        <v>1</v>
      </c>
      <c r="O2896" s="112" t="b">
        <f t="shared" si="1173"/>
        <v>0</v>
      </c>
      <c r="P2896" s="113">
        <f t="shared" si="1174"/>
        <v>3.0000000000000004</v>
      </c>
      <c r="Q2896" s="113">
        <f t="shared" si="1175"/>
        <v>0</v>
      </c>
      <c r="R2896" s="114" t="str">
        <f t="shared" si="1191"/>
        <v>0.3-0.26</v>
      </c>
      <c r="S2896" s="127">
        <f t="shared" si="1176"/>
        <v>0</v>
      </c>
      <c r="T2896" s="112" t="b">
        <f t="shared" si="1177"/>
        <v>0</v>
      </c>
      <c r="U2896" s="22">
        <f t="shared" si="1178"/>
        <v>5.8741854281530816</v>
      </c>
      <c r="V2896" s="22">
        <f t="shared" si="1179"/>
        <v>0.26592426993713436</v>
      </c>
      <c r="W2896" s="81">
        <f t="shared" si="1180"/>
        <v>6</v>
      </c>
      <c r="X2896" s="22">
        <f t="shared" si="1181"/>
        <v>0.84329940118233615</v>
      </c>
      <c r="Y2896" s="3">
        <f>IF(U2896&gt;'Power Curve'!$C$37,0,INDEX(Ci,$W2896,1)*POWER(1-X2896,3)+INDEX(Ci,$W2896,2)*3*X2896*POWER(1-X2896,2)+INDEX(Ci,$W2896,3)*3*POWER(X2896,2)*(1-X2896)+INDEX(Ci,$W2896,4)*POWER(X2896,3))</f>
        <v>340.79529478135765</v>
      </c>
      <c r="Z2896" s="3">
        <f t="shared" si="1182"/>
        <v>340.79529478135765</v>
      </c>
      <c r="AA2896" s="3">
        <f t="shared" si="1183"/>
        <v>336.20000839233415</v>
      </c>
      <c r="AB2896" s="3">
        <f t="shared" si="1192"/>
        <v>4.5952863890234994</v>
      </c>
      <c r="AC2896" s="3">
        <f t="shared" si="1193"/>
        <v>4.5952863890234994</v>
      </c>
      <c r="AE2896" s="34">
        <f t="shared" si="1184"/>
        <v>6</v>
      </c>
      <c r="AF2896" s="73" t="b">
        <f>COUNTIF('Power Curve'!$D$2:$D$31,AE2896)&gt;0</f>
        <v>1</v>
      </c>
      <c r="AG2896" s="73" t="b">
        <f t="shared" si="1185"/>
        <v>0</v>
      </c>
      <c r="AH2896" s="73" t="b">
        <f t="shared" si="1194"/>
        <v>1</v>
      </c>
      <c r="AI2896" s="34" t="str">
        <f t="shared" si="1186"/>
        <v>Outer</v>
      </c>
      <c r="AJ2896" s="35" t="str">
        <f t="shared" si="1195"/>
        <v>0.2-0.3</v>
      </c>
      <c r="AK2896" s="36" t="str">
        <f t="shared" si="1187"/>
        <v>8-9</v>
      </c>
      <c r="AL2896" s="36" t="str">
        <f t="shared" si="1188"/>
        <v>Mar</v>
      </c>
      <c r="AM2896" s="35" t="str">
        <f t="shared" si="1189"/>
        <v>275-285</v>
      </c>
      <c r="AN2896" s="36" t="str">
        <f t="shared" si="1190"/>
        <v>LWS-HTI</v>
      </c>
    </row>
    <row r="2897" spans="5:40" x14ac:dyDescent="0.3">
      <c r="E2897" s="12">
        <v>40996.5</v>
      </c>
      <c r="F2897" s="16">
        <v>8.6999999999999993</v>
      </c>
      <c r="G2897" s="16">
        <v>1213.390037536624</v>
      </c>
      <c r="H2897" s="29">
        <v>1.1726693655695446</v>
      </c>
      <c r="I2897" s="26">
        <v>282</v>
      </c>
      <c r="J2897" s="30">
        <v>0.14712643678160922</v>
      </c>
      <c r="K2897" s="31">
        <v>0.11324614801126408</v>
      </c>
      <c r="L2897" s="111">
        <f t="shared" si="1170"/>
        <v>0.70000000000000007</v>
      </c>
      <c r="M2897" s="112">
        <f t="shared" si="1171"/>
        <v>0.15000000000000002</v>
      </c>
      <c r="N2897" s="112" t="b">
        <f t="shared" si="1172"/>
        <v>1</v>
      </c>
      <c r="O2897" s="112" t="b">
        <f t="shared" si="1173"/>
        <v>1</v>
      </c>
      <c r="P2897" s="113">
        <f t="shared" si="1174"/>
        <v>7.0000000000000009</v>
      </c>
      <c r="Q2897" s="113">
        <f t="shared" si="1175"/>
        <v>10.999999999999998</v>
      </c>
      <c r="R2897" s="114" t="str">
        <f t="shared" si="1191"/>
        <v>0.7-0.15</v>
      </c>
      <c r="S2897" s="127">
        <f t="shared" si="1176"/>
        <v>1.0048182677690141E-2</v>
      </c>
      <c r="T2897" s="112" t="b">
        <f t="shared" si="1177"/>
        <v>1</v>
      </c>
      <c r="U2897" s="22">
        <f t="shared" si="1178"/>
        <v>8.5743080625269048</v>
      </c>
      <c r="V2897" s="22">
        <f t="shared" si="1179"/>
        <v>0.68323692714016515</v>
      </c>
      <c r="W2897" s="81">
        <f t="shared" si="1180"/>
        <v>9</v>
      </c>
      <c r="X2897" s="22">
        <f t="shared" si="1181"/>
        <v>0.56536691248320126</v>
      </c>
      <c r="Y2897" s="3">
        <f>IF(U2897&gt;'Power Curve'!$C$37,0,INDEX(Ci,$W2897,1)*POWER(1-X2897,3)+INDEX(Ci,$W2897,2)*3*X2897*POWER(1-X2897,2)+INDEX(Ci,$W2897,3)*3*POWER(X2897,2)*(1-X2897)+INDEX(Ci,$W2897,4)*POWER(X2897,3))</f>
        <v>1056.7027640702836</v>
      </c>
      <c r="Z2897" s="3">
        <f t="shared" si="1182"/>
        <v>1067.3207064796818</v>
      </c>
      <c r="AA2897" s="3">
        <f t="shared" si="1183"/>
        <v>1213.390037536624</v>
      </c>
      <c r="AB2897" s="3">
        <f t="shared" si="1192"/>
        <v>-146.06933105694225</v>
      </c>
      <c r="AC2897" s="3">
        <f t="shared" si="1193"/>
        <v>146.06933105694225</v>
      </c>
      <c r="AE2897" s="34">
        <f t="shared" si="1184"/>
        <v>9</v>
      </c>
      <c r="AF2897" s="73" t="b">
        <f>COUNTIF('Power Curve'!$D$2:$D$31,AE2897)&gt;0</f>
        <v>1</v>
      </c>
      <c r="AG2897" s="73" t="b">
        <f t="shared" si="1185"/>
        <v>0</v>
      </c>
      <c r="AH2897" s="73" t="b">
        <f t="shared" si="1194"/>
        <v>1</v>
      </c>
      <c r="AI2897" s="34" t="str">
        <f t="shared" si="1186"/>
        <v>Outer</v>
      </c>
      <c r="AJ2897" s="35" t="str">
        <f t="shared" si="1195"/>
        <v>0.6-0.7</v>
      </c>
      <c r="AK2897" s="36" t="str">
        <f t="shared" si="1187"/>
        <v>12-13</v>
      </c>
      <c r="AL2897" s="36" t="str">
        <f t="shared" si="1188"/>
        <v>Mar</v>
      </c>
      <c r="AM2897" s="35" t="str">
        <f t="shared" si="1189"/>
        <v>275-285</v>
      </c>
      <c r="AN2897" s="36" t="str">
        <f t="shared" si="1190"/>
        <v>HWS-HTI</v>
      </c>
    </row>
    <row r="2898" spans="5:40" x14ac:dyDescent="0.3">
      <c r="E2898" s="12">
        <v>40996.534722222219</v>
      </c>
      <c r="F2898" s="16">
        <v>13.11</v>
      </c>
      <c r="G2898" s="16">
        <v>1972.2700500488311</v>
      </c>
      <c r="H2898" s="29">
        <v>1.1713174584318258</v>
      </c>
      <c r="I2898" s="26">
        <v>293.7</v>
      </c>
      <c r="J2898" s="30">
        <v>0.11060259344012205</v>
      </c>
      <c r="K2898" s="31">
        <v>9.2607021147971258E-2</v>
      </c>
      <c r="L2898" s="111">
        <f t="shared" si="1170"/>
        <v>1.4000000000000001</v>
      </c>
      <c r="M2898" s="112">
        <f t="shared" si="1171"/>
        <v>0.11</v>
      </c>
      <c r="N2898" s="112" t="b">
        <f t="shared" si="1172"/>
        <v>1</v>
      </c>
      <c r="O2898" s="112" t="b">
        <f t="shared" si="1173"/>
        <v>1</v>
      </c>
      <c r="P2898" s="113">
        <f t="shared" si="1174"/>
        <v>14</v>
      </c>
      <c r="Q2898" s="113">
        <f t="shared" si="1175"/>
        <v>15</v>
      </c>
      <c r="R2898" s="114" t="str">
        <f t="shared" si="1191"/>
        <v>1.4-0.11</v>
      </c>
      <c r="S2898" s="127">
        <f t="shared" si="1176"/>
        <v>1.8738601164012363E-3</v>
      </c>
      <c r="T2898" s="112" t="b">
        <f t="shared" si="1177"/>
        <v>1</v>
      </c>
      <c r="U2898" s="22">
        <f t="shared" si="1178"/>
        <v>12.91562819159841</v>
      </c>
      <c r="V2898" s="22">
        <f t="shared" si="1179"/>
        <v>1.3542019476796774</v>
      </c>
      <c r="W2898" s="81">
        <f t="shared" si="1180"/>
        <v>13</v>
      </c>
      <c r="X2898" s="22">
        <f t="shared" si="1181"/>
        <v>0.92355860191695704</v>
      </c>
      <c r="Y2898" s="3">
        <f>IF(U2898&gt;'Power Curve'!$C$37,0,INDEX(Ci,$W2898,1)*POWER(1-X2898,3)+INDEX(Ci,$W2898,2)*3*X2898*POWER(1-X2898,2)+INDEX(Ci,$W2898,3)*3*POWER(X2898,2)*(1-X2898)+INDEX(Ci,$W2898,4)*POWER(X2898,3))</f>
        <v>1951.1104742010571</v>
      </c>
      <c r="Z2898" s="3">
        <f t="shared" si="1182"/>
        <v>1954.7665823013551</v>
      </c>
      <c r="AA2898" s="3">
        <f t="shared" si="1183"/>
        <v>1972.2700500488311</v>
      </c>
      <c r="AB2898" s="3">
        <f t="shared" si="1192"/>
        <v>-17.503467747475952</v>
      </c>
      <c r="AC2898" s="3">
        <f t="shared" si="1193"/>
        <v>17.503467747475952</v>
      </c>
      <c r="AE2898" s="34">
        <f t="shared" si="1184"/>
        <v>13</v>
      </c>
      <c r="AF2898" s="73" t="b">
        <f>COUNTIF('Power Curve'!$D$2:$D$31,AE2898)&gt;0</f>
        <v>1</v>
      </c>
      <c r="AG2898" s="73" t="b">
        <f t="shared" si="1185"/>
        <v>0</v>
      </c>
      <c r="AH2898" s="73" t="b">
        <f t="shared" si="1194"/>
        <v>1</v>
      </c>
      <c r="AI2898" s="34" t="str">
        <f t="shared" si="1186"/>
        <v>Outer</v>
      </c>
      <c r="AJ2898" s="35" t="str">
        <f t="shared" si="1195"/>
        <v>1.3-1.4</v>
      </c>
      <c r="AK2898" s="36" t="str">
        <f t="shared" si="1187"/>
        <v>12-13</v>
      </c>
      <c r="AL2898" s="36" t="str">
        <f t="shared" si="1188"/>
        <v>Mar</v>
      </c>
      <c r="AM2898" s="35" t="str">
        <f t="shared" si="1189"/>
        <v>285-295</v>
      </c>
      <c r="AN2898" s="36" t="str">
        <f t="shared" si="1190"/>
        <v>Inner-TI</v>
      </c>
    </row>
    <row r="2899" spans="5:40" x14ac:dyDescent="0.3">
      <c r="E2899" s="12">
        <v>40996.541666666664</v>
      </c>
      <c r="F2899" s="16">
        <v>11.89</v>
      </c>
      <c r="G2899" s="16">
        <v>1948.8400573730469</v>
      </c>
      <c r="H2899" s="29">
        <v>1.171487837913441</v>
      </c>
      <c r="I2899" s="26">
        <v>290.10000000000002</v>
      </c>
      <c r="J2899" s="30">
        <v>0.12111017661900755</v>
      </c>
      <c r="K2899" s="31">
        <v>0.13931361316256025</v>
      </c>
      <c r="L2899" s="111">
        <f t="shared" si="1170"/>
        <v>1.2000000000000002</v>
      </c>
      <c r="M2899" s="112">
        <f t="shared" si="1171"/>
        <v>0.12</v>
      </c>
      <c r="N2899" s="112" t="b">
        <f t="shared" si="1172"/>
        <v>1</v>
      </c>
      <c r="O2899" s="112" t="b">
        <f t="shared" si="1173"/>
        <v>1</v>
      </c>
      <c r="P2899" s="113">
        <f t="shared" si="1174"/>
        <v>12</v>
      </c>
      <c r="Q2899" s="113">
        <f t="shared" si="1175"/>
        <v>14</v>
      </c>
      <c r="R2899" s="114" t="str">
        <f t="shared" si="1191"/>
        <v>1.2-0.12</v>
      </c>
      <c r="S2899" s="127">
        <f t="shared" si="1176"/>
        <v>7.4701128177118083E-4</v>
      </c>
      <c r="T2899" s="112" t="b">
        <f t="shared" si="1177"/>
        <v>1</v>
      </c>
      <c r="U2899" s="22">
        <f t="shared" si="1178"/>
        <v>11.714284116302617</v>
      </c>
      <c r="V2899" s="22">
        <f t="shared" si="1179"/>
        <v>1.1685303482143188</v>
      </c>
      <c r="W2899" s="81">
        <f t="shared" si="1180"/>
        <v>12</v>
      </c>
      <c r="X2899" s="22">
        <f t="shared" si="1181"/>
        <v>0.70695817350316892</v>
      </c>
      <c r="Y2899" s="3">
        <f>IF(U2899&gt;'Power Curve'!$C$37,0,INDEX(Ci,$W2899,1)*POWER(1-X2899,3)+INDEX(Ci,$W2899,2)*3*X2899*POWER(1-X2899,2)+INDEX(Ci,$W2899,3)*3*POWER(X2899,2)*(1-X2899)+INDEX(Ci,$W2899,4)*POWER(X2899,3))</f>
        <v>1890.1931748813959</v>
      </c>
      <c r="Z2899" s="3">
        <f t="shared" si="1182"/>
        <v>1891.6051705077591</v>
      </c>
      <c r="AA2899" s="3">
        <f t="shared" si="1183"/>
        <v>1948.8400573730469</v>
      </c>
      <c r="AB2899" s="3">
        <f t="shared" si="1192"/>
        <v>-57.234886865287763</v>
      </c>
      <c r="AC2899" s="3">
        <f t="shared" si="1193"/>
        <v>57.234886865287763</v>
      </c>
      <c r="AE2899" s="34">
        <f t="shared" si="1184"/>
        <v>12</v>
      </c>
      <c r="AF2899" s="73" t="b">
        <f>COUNTIF('Power Curve'!$D$2:$D$31,AE2899)&gt;0</f>
        <v>1</v>
      </c>
      <c r="AG2899" s="73" t="b">
        <f t="shared" si="1185"/>
        <v>0</v>
      </c>
      <c r="AH2899" s="73" t="b">
        <f t="shared" si="1194"/>
        <v>1</v>
      </c>
      <c r="AI2899" s="34" t="str">
        <f t="shared" si="1186"/>
        <v>Inner</v>
      </c>
      <c r="AJ2899" s="35" t="str">
        <f t="shared" si="1195"/>
        <v>1.1-1.2</v>
      </c>
      <c r="AK2899" s="36" t="str">
        <f t="shared" si="1187"/>
        <v>13-14</v>
      </c>
      <c r="AL2899" s="36" t="str">
        <f t="shared" si="1188"/>
        <v>Mar</v>
      </c>
      <c r="AM2899" s="35" t="str">
        <f t="shared" si="1189"/>
        <v>285-295</v>
      </c>
      <c r="AN2899" s="36" t="str">
        <f t="shared" si="1190"/>
        <v>Inner-TI</v>
      </c>
    </row>
    <row r="2900" spans="5:40" x14ac:dyDescent="0.3">
      <c r="E2900" s="12">
        <v>40996.555555555555</v>
      </c>
      <c r="F2900" s="16">
        <v>13.06</v>
      </c>
      <c r="G2900" s="16">
        <v>1957.969970703128</v>
      </c>
      <c r="H2900" s="29">
        <v>1.1705139048590716</v>
      </c>
      <c r="I2900" s="26">
        <v>290.10000000000002</v>
      </c>
      <c r="J2900" s="30">
        <v>0.111791730474732</v>
      </c>
      <c r="K2900" s="31">
        <v>0.14285581893493457</v>
      </c>
      <c r="L2900" s="111">
        <f t="shared" si="1170"/>
        <v>1.3000000000000003</v>
      </c>
      <c r="M2900" s="112">
        <f t="shared" si="1171"/>
        <v>0.11</v>
      </c>
      <c r="N2900" s="112" t="b">
        <f t="shared" si="1172"/>
        <v>1</v>
      </c>
      <c r="O2900" s="112" t="b">
        <f t="shared" si="1173"/>
        <v>1</v>
      </c>
      <c r="P2900" s="113">
        <f t="shared" si="1174"/>
        <v>13.000000000000002</v>
      </c>
      <c r="Q2900" s="113">
        <f t="shared" si="1175"/>
        <v>15</v>
      </c>
      <c r="R2900" s="114" t="str">
        <f t="shared" si="1191"/>
        <v>1.3-0.11</v>
      </c>
      <c r="S2900" s="127">
        <f t="shared" si="1176"/>
        <v>7.6432603684871349E-4</v>
      </c>
      <c r="T2900" s="112" t="b">
        <f t="shared" si="1177"/>
        <v>1</v>
      </c>
      <c r="U2900" s="22">
        <f t="shared" si="1178"/>
        <v>12.863426610848745</v>
      </c>
      <c r="V2900" s="22">
        <f t="shared" si="1179"/>
        <v>1.34613402509886</v>
      </c>
      <c r="W2900" s="81">
        <f t="shared" si="1180"/>
        <v>13</v>
      </c>
      <c r="X2900" s="22">
        <f t="shared" si="1181"/>
        <v>0.86981787499525565</v>
      </c>
      <c r="Y2900" s="3">
        <f>IF(U2900&gt;'Power Curve'!$C$37,0,INDEX(Ci,$W2900,1)*POWER(1-X2900,3)+INDEX(Ci,$W2900,2)*3*X2900*POWER(1-X2900,2)+INDEX(Ci,$W2900,3)*3*POWER(X2900,2)*(1-X2900)+INDEX(Ci,$W2900,4)*POWER(X2900,3))</f>
        <v>1949.6573921739823</v>
      </c>
      <c r="Z2900" s="3">
        <f t="shared" si="1182"/>
        <v>1951.1475660817553</v>
      </c>
      <c r="AA2900" s="3">
        <f t="shared" si="1183"/>
        <v>1957.969970703128</v>
      </c>
      <c r="AB2900" s="3">
        <f t="shared" si="1192"/>
        <v>-6.8224046213726979</v>
      </c>
      <c r="AC2900" s="3">
        <f t="shared" si="1193"/>
        <v>6.8224046213726979</v>
      </c>
      <c r="AE2900" s="34">
        <f t="shared" si="1184"/>
        <v>13</v>
      </c>
      <c r="AF2900" s="73" t="b">
        <f>COUNTIF('Power Curve'!$D$2:$D$31,AE2900)&gt;0</f>
        <v>1</v>
      </c>
      <c r="AG2900" s="73" t="b">
        <f t="shared" si="1185"/>
        <v>0</v>
      </c>
      <c r="AH2900" s="73" t="b">
        <f t="shared" si="1194"/>
        <v>1</v>
      </c>
      <c r="AI2900" s="34" t="str">
        <f t="shared" si="1186"/>
        <v>Inner</v>
      </c>
      <c r="AJ2900" s="35" t="str">
        <f t="shared" si="1195"/>
        <v>1.3-1.4</v>
      </c>
      <c r="AK2900" s="36" t="str">
        <f t="shared" si="1187"/>
        <v>13-14</v>
      </c>
      <c r="AL2900" s="36" t="str">
        <f t="shared" si="1188"/>
        <v>Mar</v>
      </c>
      <c r="AM2900" s="35" t="str">
        <f t="shared" si="1189"/>
        <v>285-295</v>
      </c>
      <c r="AN2900" s="36" t="str">
        <f t="shared" si="1190"/>
        <v>Inner-TI</v>
      </c>
    </row>
    <row r="2901" spans="5:40" x14ac:dyDescent="0.3">
      <c r="E2901" s="12">
        <v>40996.5625</v>
      </c>
      <c r="F2901" s="16">
        <v>14.04</v>
      </c>
      <c r="G2901" s="16">
        <v>1967.3599548339871</v>
      </c>
      <c r="H2901" s="29">
        <v>1.1697720295376657</v>
      </c>
      <c r="I2901" s="26">
        <v>291.89999999999998</v>
      </c>
      <c r="J2901" s="30">
        <v>0.10185185185185186</v>
      </c>
      <c r="K2901" s="31">
        <v>0.11002483010164622</v>
      </c>
      <c r="L2901" s="111">
        <f t="shared" si="1170"/>
        <v>1.5000000000000002</v>
      </c>
      <c r="M2901" s="112">
        <f t="shared" si="1171"/>
        <v>9.9999999999999992E-2</v>
      </c>
      <c r="N2901" s="112" t="b">
        <f t="shared" si="1172"/>
        <v>1</v>
      </c>
      <c r="O2901" s="112" t="b">
        <f t="shared" si="1173"/>
        <v>1</v>
      </c>
      <c r="P2901" s="113">
        <f t="shared" si="1174"/>
        <v>15</v>
      </c>
      <c r="Q2901" s="113">
        <f t="shared" si="1175"/>
        <v>16</v>
      </c>
      <c r="R2901" s="114" t="str">
        <f t="shared" si="1191"/>
        <v>1.5-0.1</v>
      </c>
      <c r="S2901" s="127">
        <f t="shared" si="1176"/>
        <v>4.3430159491362154E-3</v>
      </c>
      <c r="T2901" s="112" t="b">
        <f t="shared" si="1177"/>
        <v>1</v>
      </c>
      <c r="U2901" s="22">
        <f t="shared" si="1178"/>
        <v>13.825753910924165</v>
      </c>
      <c r="V2901" s="22">
        <f t="shared" si="1179"/>
        <v>1.4948648114642811</v>
      </c>
      <c r="W2901" s="81">
        <f t="shared" si="1180"/>
        <v>14</v>
      </c>
      <c r="X2901" s="22">
        <f t="shared" si="1181"/>
        <v>0.86729919417319368</v>
      </c>
      <c r="Y2901" s="3">
        <f>IF(U2901&gt;'Power Curve'!$C$37,0,INDEX(Ci,$W2901,1)*POWER(1-X2901,3)+INDEX(Ci,$W2901,2)*3*X2901*POWER(1-X2901,2)+INDEX(Ci,$W2901,3)*3*POWER(X2901,2)*(1-X2901)+INDEX(Ci,$W2901,4)*POWER(X2901,3))</f>
        <v>1973.5519876304475</v>
      </c>
      <c r="Z2901" s="3">
        <f t="shared" si="1182"/>
        <v>1982.123155389176</v>
      </c>
      <c r="AA2901" s="3">
        <f t="shared" si="1183"/>
        <v>1967.3599548339871</v>
      </c>
      <c r="AB2901" s="3">
        <f t="shared" si="1192"/>
        <v>14.76320055518886</v>
      </c>
      <c r="AC2901" s="3">
        <f t="shared" si="1193"/>
        <v>14.76320055518886</v>
      </c>
      <c r="AE2901" s="34">
        <f t="shared" si="1184"/>
        <v>14</v>
      </c>
      <c r="AF2901" s="73" t="b">
        <f>COUNTIF('Power Curve'!$D$2:$D$31,AE2901)&gt;0</f>
        <v>1</v>
      </c>
      <c r="AG2901" s="73" t="b">
        <f t="shared" si="1185"/>
        <v>0</v>
      </c>
      <c r="AH2901" s="73" t="b">
        <f t="shared" si="1194"/>
        <v>1</v>
      </c>
      <c r="AI2901" s="34" t="str">
        <f t="shared" si="1186"/>
        <v>Inner</v>
      </c>
      <c r="AJ2901" s="35" t="str">
        <f t="shared" si="1195"/>
        <v>1.4-1.5</v>
      </c>
      <c r="AK2901" s="36" t="str">
        <f t="shared" si="1187"/>
        <v>13-14</v>
      </c>
      <c r="AL2901" s="36" t="str">
        <f t="shared" si="1188"/>
        <v>Mar</v>
      </c>
      <c r="AM2901" s="35" t="str">
        <f t="shared" si="1189"/>
        <v>285-295</v>
      </c>
      <c r="AN2901" s="36" t="str">
        <f t="shared" si="1190"/>
        <v>Inner-TI</v>
      </c>
    </row>
    <row r="2902" spans="5:40" x14ac:dyDescent="0.3">
      <c r="E2902" s="12">
        <v>40996.569444444445</v>
      </c>
      <c r="F2902" s="16">
        <v>13.55</v>
      </c>
      <c r="G2902" s="16">
        <v>1962.2200012207011</v>
      </c>
      <c r="H2902" s="29">
        <v>1.1693470755236277</v>
      </c>
      <c r="I2902" s="26">
        <v>292.7</v>
      </c>
      <c r="J2902" s="30">
        <v>9.1512915129151287E-2</v>
      </c>
      <c r="K2902" s="31">
        <v>0.17717295997746785</v>
      </c>
      <c r="L2902" s="111">
        <f t="shared" si="1170"/>
        <v>1.4000000000000001</v>
      </c>
      <c r="M2902" s="112">
        <f t="shared" si="1171"/>
        <v>0.09</v>
      </c>
      <c r="N2902" s="112" t="b">
        <f t="shared" si="1172"/>
        <v>1</v>
      </c>
      <c r="O2902" s="112" t="b">
        <f t="shared" si="1173"/>
        <v>1</v>
      </c>
      <c r="P2902" s="113">
        <f t="shared" si="1174"/>
        <v>14</v>
      </c>
      <c r="Q2902" s="113">
        <f t="shared" si="1175"/>
        <v>17</v>
      </c>
      <c r="R2902" s="114" t="str">
        <f t="shared" si="1191"/>
        <v>1.4-0.09</v>
      </c>
      <c r="S2902" s="127">
        <f t="shared" si="1176"/>
        <v>1.4349591422147685E-2</v>
      </c>
      <c r="T2902" s="112" t="b">
        <f t="shared" si="1177"/>
        <v>1</v>
      </c>
      <c r="U2902" s="22">
        <f t="shared" si="1178"/>
        <v>13.34161519135785</v>
      </c>
      <c r="V2902" s="22">
        <f t="shared" si="1179"/>
        <v>1.4200396116955509</v>
      </c>
      <c r="W2902" s="81">
        <f t="shared" si="1180"/>
        <v>14</v>
      </c>
      <c r="X2902" s="22">
        <f t="shared" si="1181"/>
        <v>0.36495875477981016</v>
      </c>
      <c r="Y2902" s="3">
        <f>IF(U2902&gt;'Power Curve'!$C$37,0,INDEX(Ci,$W2902,1)*POWER(1-X2902,3)+INDEX(Ci,$W2902,2)*3*X2902*POWER(1-X2902,2)+INDEX(Ci,$W2902,3)*3*POWER(X2902,2)*(1-X2902)+INDEX(Ci,$W2902,4)*POWER(X2902,3))</f>
        <v>1963.1391231696959</v>
      </c>
      <c r="Z2902" s="3">
        <f t="shared" si="1182"/>
        <v>1991.3093674920142</v>
      </c>
      <c r="AA2902" s="3">
        <f t="shared" si="1183"/>
        <v>1962.2200012207011</v>
      </c>
      <c r="AB2902" s="3">
        <f t="shared" si="1192"/>
        <v>29.089366271313111</v>
      </c>
      <c r="AC2902" s="3">
        <f t="shared" si="1193"/>
        <v>29.089366271313111</v>
      </c>
      <c r="AE2902" s="34">
        <f t="shared" si="1184"/>
        <v>13</v>
      </c>
      <c r="AF2902" s="73" t="b">
        <f>COUNTIF('Power Curve'!$D$2:$D$31,AE2902)&gt;0</f>
        <v>1</v>
      </c>
      <c r="AG2902" s="73" t="b">
        <f t="shared" si="1185"/>
        <v>0</v>
      </c>
      <c r="AH2902" s="73" t="b">
        <f t="shared" si="1194"/>
        <v>1</v>
      </c>
      <c r="AI2902" s="34" t="str">
        <f t="shared" si="1186"/>
        <v>Outer</v>
      </c>
      <c r="AJ2902" s="35" t="str">
        <f t="shared" si="1195"/>
        <v>1.4-1.5</v>
      </c>
      <c r="AK2902" s="36" t="str">
        <f t="shared" si="1187"/>
        <v>13-14</v>
      </c>
      <c r="AL2902" s="36" t="str">
        <f t="shared" si="1188"/>
        <v>Mar</v>
      </c>
      <c r="AM2902" s="35" t="str">
        <f t="shared" si="1189"/>
        <v>285-295</v>
      </c>
      <c r="AN2902" s="36" t="str">
        <f t="shared" si="1190"/>
        <v>HWS-LTI</v>
      </c>
    </row>
    <row r="2903" spans="5:40" x14ac:dyDescent="0.3">
      <c r="E2903" s="12">
        <v>40996.590277777781</v>
      </c>
      <c r="F2903" s="16">
        <v>14.94</v>
      </c>
      <c r="G2903" s="16">
        <v>1973.0899963378911</v>
      </c>
      <c r="H2903" s="29">
        <v>1.1684171876630438</v>
      </c>
      <c r="I2903" s="26">
        <v>293.10000000000002</v>
      </c>
      <c r="J2903" s="30">
        <v>9.2369477911646583E-2</v>
      </c>
      <c r="K2903" s="31">
        <v>0.13136999295425433</v>
      </c>
      <c r="L2903" s="111">
        <f t="shared" si="1170"/>
        <v>1.6</v>
      </c>
      <c r="M2903" s="112">
        <f t="shared" si="1171"/>
        <v>0.09</v>
      </c>
      <c r="N2903" s="112" t="b">
        <f t="shared" si="1172"/>
        <v>1</v>
      </c>
      <c r="O2903" s="112" t="b">
        <f t="shared" si="1173"/>
        <v>1</v>
      </c>
      <c r="P2903" s="113">
        <f t="shared" si="1174"/>
        <v>16</v>
      </c>
      <c r="Q2903" s="113">
        <f t="shared" si="1175"/>
        <v>17</v>
      </c>
      <c r="R2903" s="114" t="str">
        <f t="shared" si="1191"/>
        <v>1.6-0.09</v>
      </c>
      <c r="S2903" s="127">
        <f t="shared" si="1176"/>
        <v>6.1784572449577919E-3</v>
      </c>
      <c r="T2903" s="112" t="b">
        <f t="shared" si="1177"/>
        <v>1</v>
      </c>
      <c r="U2903" s="22">
        <f t="shared" si="1178"/>
        <v>14.706338122501755</v>
      </c>
      <c r="V2903" s="22">
        <f t="shared" si="1179"/>
        <v>1.6309619399970012</v>
      </c>
      <c r="W2903" s="81">
        <f t="shared" si="1180"/>
        <v>15</v>
      </c>
      <c r="X2903" s="22">
        <f t="shared" si="1181"/>
        <v>0.71907625280474485</v>
      </c>
      <c r="Y2903" s="3">
        <f>IF(U2903&gt;'Power Curve'!$C$37,0,INDEX(Ci,$W2903,1)*POWER(1-X2903,3)+INDEX(Ci,$W2903,2)*3*X2903*POWER(1-X2903,2)+INDEX(Ci,$W2903,3)*3*POWER(X2903,2)*(1-X2903)+INDEX(Ci,$W2903,4)*POWER(X2903,3))</f>
        <v>1978.0945618526516</v>
      </c>
      <c r="Z2903" s="3">
        <f t="shared" si="1182"/>
        <v>1990.3161345295416</v>
      </c>
      <c r="AA2903" s="3">
        <f t="shared" si="1183"/>
        <v>1973.0899963378911</v>
      </c>
      <c r="AB2903" s="3">
        <f t="shared" si="1192"/>
        <v>17.226138191650534</v>
      </c>
      <c r="AC2903" s="3">
        <f t="shared" si="1193"/>
        <v>17.226138191650534</v>
      </c>
      <c r="AE2903" s="34">
        <f t="shared" si="1184"/>
        <v>15</v>
      </c>
      <c r="AF2903" s="73" t="b">
        <f>COUNTIF('Power Curve'!$D$2:$D$31,AE2903)&gt;0</f>
        <v>1</v>
      </c>
      <c r="AG2903" s="73" t="b">
        <f t="shared" si="1185"/>
        <v>0</v>
      </c>
      <c r="AH2903" s="73" t="b">
        <f t="shared" si="1194"/>
        <v>1</v>
      </c>
      <c r="AI2903" s="34" t="str">
        <f t="shared" si="1186"/>
        <v>Outer</v>
      </c>
      <c r="AJ2903" s="35" t="str">
        <f t="shared" si="1195"/>
        <v>1.6-1.7</v>
      </c>
      <c r="AK2903" s="36" t="str">
        <f t="shared" si="1187"/>
        <v>14-15</v>
      </c>
      <c r="AL2903" s="36" t="str">
        <f t="shared" si="1188"/>
        <v>Mar</v>
      </c>
      <c r="AM2903" s="35" t="str">
        <f t="shared" si="1189"/>
        <v>285-295</v>
      </c>
      <c r="AN2903" s="36" t="str">
        <f t="shared" si="1190"/>
        <v>HWS-LTI</v>
      </c>
    </row>
    <row r="2904" spans="5:40" x14ac:dyDescent="0.3">
      <c r="E2904" s="12">
        <v>40996.597222222219</v>
      </c>
      <c r="F2904" s="16">
        <v>13.52</v>
      </c>
      <c r="G2904" s="16">
        <v>1960.280029296873</v>
      </c>
      <c r="H2904" s="29">
        <v>1.1696680681096225</v>
      </c>
      <c r="I2904" s="26">
        <v>295.8</v>
      </c>
      <c r="J2904" s="30">
        <v>9.9112426035502965E-2</v>
      </c>
      <c r="K2904" s="31">
        <v>0.15609513564329353</v>
      </c>
      <c r="L2904" s="111">
        <f t="shared" si="1170"/>
        <v>1.4000000000000001</v>
      </c>
      <c r="M2904" s="112">
        <f t="shared" si="1171"/>
        <v>9.9999999999999992E-2</v>
      </c>
      <c r="N2904" s="112" t="b">
        <f t="shared" si="1172"/>
        <v>1</v>
      </c>
      <c r="O2904" s="112" t="b">
        <f t="shared" si="1173"/>
        <v>1</v>
      </c>
      <c r="P2904" s="113">
        <f t="shared" si="1174"/>
        <v>14</v>
      </c>
      <c r="Q2904" s="113">
        <f t="shared" si="1175"/>
        <v>16</v>
      </c>
      <c r="R2904" s="114" t="str">
        <f t="shared" si="1191"/>
        <v>1.4-0.1</v>
      </c>
      <c r="S2904" s="127">
        <f t="shared" si="1176"/>
        <v>3.2653981276478494E-3</v>
      </c>
      <c r="T2904" s="112" t="b">
        <f t="shared" si="1177"/>
        <v>1</v>
      </c>
      <c r="U2904" s="22">
        <f t="shared" si="1178"/>
        <v>13.313294529359739</v>
      </c>
      <c r="V2904" s="22">
        <f t="shared" si="1179"/>
        <v>1.4156625620898311</v>
      </c>
      <c r="W2904" s="81">
        <f t="shared" si="1180"/>
        <v>14</v>
      </c>
      <c r="X2904" s="22">
        <f t="shared" si="1181"/>
        <v>0.33557334680255463</v>
      </c>
      <c r="Y2904" s="3">
        <f>IF(U2904&gt;'Power Curve'!$C$37,0,INDEX(Ci,$W2904,1)*POWER(1-X2904,3)+INDEX(Ci,$W2904,2)*3*X2904*POWER(1-X2904,2)+INDEX(Ci,$W2904,3)*3*POWER(X2904,2)*(1-X2904)+INDEX(Ci,$W2904,4)*POWER(X2904,3))</f>
        <v>1962.3607839607671</v>
      </c>
      <c r="Z2904" s="3">
        <f t="shared" si="1182"/>
        <v>1968.7686731904821</v>
      </c>
      <c r="AA2904" s="3">
        <f t="shared" si="1183"/>
        <v>1960.280029296873</v>
      </c>
      <c r="AB2904" s="3">
        <f t="shared" si="1192"/>
        <v>8.4886438936091508</v>
      </c>
      <c r="AC2904" s="3">
        <f t="shared" si="1193"/>
        <v>8.4886438936091508</v>
      </c>
      <c r="AE2904" s="34">
        <f t="shared" si="1184"/>
        <v>13</v>
      </c>
      <c r="AF2904" s="73" t="b">
        <f>COUNTIF('Power Curve'!$D$2:$D$31,AE2904)&gt;0</f>
        <v>1</v>
      </c>
      <c r="AG2904" s="73" t="b">
        <f t="shared" si="1185"/>
        <v>0</v>
      </c>
      <c r="AH2904" s="73" t="b">
        <f t="shared" si="1194"/>
        <v>1</v>
      </c>
      <c r="AI2904" s="34" t="str">
        <f t="shared" si="1186"/>
        <v>Outer</v>
      </c>
      <c r="AJ2904" s="35" t="str">
        <f t="shared" si="1195"/>
        <v>1.4-1.5</v>
      </c>
      <c r="AK2904" s="36" t="str">
        <f t="shared" si="1187"/>
        <v>14-15</v>
      </c>
      <c r="AL2904" s="36" t="str">
        <f t="shared" si="1188"/>
        <v>Mar</v>
      </c>
      <c r="AM2904" s="35" t="str">
        <f t="shared" si="1189"/>
        <v>295-305</v>
      </c>
      <c r="AN2904" s="36" t="str">
        <f t="shared" si="1190"/>
        <v>HWS-LTI</v>
      </c>
    </row>
    <row r="2905" spans="5:40" x14ac:dyDescent="0.3">
      <c r="E2905" s="12">
        <v>40996.604166666664</v>
      </c>
      <c r="F2905" s="16">
        <v>14.53</v>
      </c>
      <c r="G2905" s="16">
        <v>1967.229980468753</v>
      </c>
      <c r="H2905" s="29">
        <v>1.1706280058519678</v>
      </c>
      <c r="I2905" s="26">
        <v>293.39999999999998</v>
      </c>
      <c r="J2905" s="30">
        <v>0.12112869924294564</v>
      </c>
      <c r="K2905" s="31">
        <v>0.13943738824033372</v>
      </c>
      <c r="L2905" s="111">
        <f t="shared" si="1170"/>
        <v>1.6</v>
      </c>
      <c r="M2905" s="112">
        <f t="shared" si="1171"/>
        <v>0.12</v>
      </c>
      <c r="N2905" s="112" t="b">
        <f t="shared" si="1172"/>
        <v>1</v>
      </c>
      <c r="O2905" s="112" t="b">
        <f t="shared" si="1173"/>
        <v>1</v>
      </c>
      <c r="P2905" s="113">
        <f t="shared" si="1174"/>
        <v>16</v>
      </c>
      <c r="Q2905" s="113">
        <f t="shared" si="1175"/>
        <v>14</v>
      </c>
      <c r="R2905" s="114" t="str">
        <f t="shared" si="1191"/>
        <v>1.6-0.12</v>
      </c>
      <c r="S2905" s="127">
        <f t="shared" si="1176"/>
        <v>6.9193617767456883E-4</v>
      </c>
      <c r="T2905" s="112" t="b">
        <f t="shared" si="1177"/>
        <v>1</v>
      </c>
      <c r="U2905" s="22">
        <f t="shared" si="1178"/>
        <v>14.311765819793829</v>
      </c>
      <c r="V2905" s="22">
        <f t="shared" si="1179"/>
        <v>1.5699795186782191</v>
      </c>
      <c r="W2905" s="81">
        <f t="shared" si="1180"/>
        <v>15</v>
      </c>
      <c r="X2905" s="22">
        <f t="shared" si="1181"/>
        <v>0.34212565508099341</v>
      </c>
      <c r="Y2905" s="3">
        <f>IF(U2905&gt;'Power Curve'!$C$37,0,INDEX(Ci,$W2905,1)*POWER(1-X2905,3)+INDEX(Ci,$W2905,2)*3*X2905*POWER(1-X2905,2)+INDEX(Ci,$W2905,3)*3*POWER(X2905,2)*(1-X2905)+INDEX(Ci,$W2905,4)*POWER(X2905,3))</f>
        <v>1976.7574700858104</v>
      </c>
      <c r="Z2905" s="3">
        <f t="shared" si="1182"/>
        <v>1978.125260093851</v>
      </c>
      <c r="AA2905" s="3">
        <f t="shared" si="1183"/>
        <v>1967.229980468753</v>
      </c>
      <c r="AB2905" s="3">
        <f t="shared" si="1192"/>
        <v>10.895279625098055</v>
      </c>
      <c r="AC2905" s="3">
        <f t="shared" si="1193"/>
        <v>10.895279625098055</v>
      </c>
      <c r="AE2905" s="34">
        <f t="shared" si="1184"/>
        <v>14</v>
      </c>
      <c r="AF2905" s="73" t="b">
        <f>COUNTIF('Power Curve'!$D$2:$D$31,AE2905)&gt;0</f>
        <v>1</v>
      </c>
      <c r="AG2905" s="73" t="b">
        <f t="shared" si="1185"/>
        <v>0</v>
      </c>
      <c r="AH2905" s="73" t="b">
        <f t="shared" si="1194"/>
        <v>1</v>
      </c>
      <c r="AI2905" s="34" t="str">
        <f t="shared" si="1186"/>
        <v>Inner</v>
      </c>
      <c r="AJ2905" s="35" t="str">
        <f t="shared" si="1195"/>
        <v>1.5-1.6</v>
      </c>
      <c r="AK2905" s="36" t="str">
        <f t="shared" si="1187"/>
        <v>14-15</v>
      </c>
      <c r="AL2905" s="36" t="str">
        <f t="shared" si="1188"/>
        <v>Mar</v>
      </c>
      <c r="AM2905" s="35" t="str">
        <f t="shared" si="1189"/>
        <v>285-295</v>
      </c>
      <c r="AN2905" s="36" t="str">
        <f t="shared" si="1190"/>
        <v>Inner-TI</v>
      </c>
    </row>
    <row r="2906" spans="5:40" x14ac:dyDescent="0.3">
      <c r="E2906" s="12">
        <v>40996.611111111109</v>
      </c>
      <c r="F2906" s="16">
        <v>14.43</v>
      </c>
      <c r="G2906" s="16">
        <v>1974.0799713134791</v>
      </c>
      <c r="H2906" s="29">
        <v>1.1728044495539589</v>
      </c>
      <c r="I2906" s="26">
        <v>293.89999999999998</v>
      </c>
      <c r="J2906" s="30">
        <v>9.0783090783090784E-2</v>
      </c>
      <c r="K2906" s="31">
        <v>0.17285373700028081</v>
      </c>
      <c r="L2906" s="111">
        <f t="shared" si="1170"/>
        <v>1.6</v>
      </c>
      <c r="M2906" s="112">
        <f t="shared" si="1171"/>
        <v>0.09</v>
      </c>
      <c r="N2906" s="112" t="b">
        <f t="shared" si="1172"/>
        <v>1</v>
      </c>
      <c r="O2906" s="112" t="b">
        <f t="shared" si="1173"/>
        <v>1</v>
      </c>
      <c r="P2906" s="113">
        <f t="shared" si="1174"/>
        <v>16</v>
      </c>
      <c r="Q2906" s="113">
        <f t="shared" si="1175"/>
        <v>17</v>
      </c>
      <c r="R2906" s="114" t="str">
        <f t="shared" si="1191"/>
        <v>1.6-0.09</v>
      </c>
      <c r="S2906" s="127">
        <f t="shared" si="1176"/>
        <v>6.1784572449577919E-3</v>
      </c>
      <c r="T2906" s="112" t="b">
        <f t="shared" si="1177"/>
        <v>1</v>
      </c>
      <c r="U2906" s="22">
        <f t="shared" si="1178"/>
        <v>14.222070807142119</v>
      </c>
      <c r="V2906" s="22">
        <f t="shared" si="1179"/>
        <v>1.5561168653338739</v>
      </c>
      <c r="W2906" s="81">
        <f t="shared" si="1180"/>
        <v>15</v>
      </c>
      <c r="X2906" s="22">
        <f t="shared" si="1181"/>
        <v>0.2564364457780054</v>
      </c>
      <c r="Y2906" s="3">
        <f>IF(U2906&gt;'Power Curve'!$C$37,0,INDEX(Ci,$W2906,1)*POWER(1-X2906,3)+INDEX(Ci,$W2906,2)*3*X2906*POWER(1-X2906,2)+INDEX(Ci,$W2906,3)*3*POWER(X2906,2)*(1-X2906)+INDEX(Ci,$W2906,4)*POWER(X2906,3))</f>
        <v>1976.36763360809</v>
      </c>
      <c r="Z2906" s="3">
        <f t="shared" si="1182"/>
        <v>1988.5785365326558</v>
      </c>
      <c r="AA2906" s="3">
        <f t="shared" si="1183"/>
        <v>1974.0799713134791</v>
      </c>
      <c r="AB2906" s="3">
        <f t="shared" si="1192"/>
        <v>14.498565219176726</v>
      </c>
      <c r="AC2906" s="3">
        <f t="shared" si="1193"/>
        <v>14.498565219176726</v>
      </c>
      <c r="AE2906" s="34">
        <f t="shared" si="1184"/>
        <v>14</v>
      </c>
      <c r="AF2906" s="73" t="b">
        <f>COUNTIF('Power Curve'!$D$2:$D$31,AE2906)&gt;0</f>
        <v>1</v>
      </c>
      <c r="AG2906" s="73" t="b">
        <f t="shared" si="1185"/>
        <v>0</v>
      </c>
      <c r="AH2906" s="73" t="b">
        <f t="shared" si="1194"/>
        <v>1</v>
      </c>
      <c r="AI2906" s="34" t="str">
        <f t="shared" si="1186"/>
        <v>Outer</v>
      </c>
      <c r="AJ2906" s="35" t="str">
        <f t="shared" si="1195"/>
        <v>1.5-1.6</v>
      </c>
      <c r="AK2906" s="36" t="str">
        <f t="shared" si="1187"/>
        <v>14-15</v>
      </c>
      <c r="AL2906" s="36" t="str">
        <f t="shared" si="1188"/>
        <v>Mar</v>
      </c>
      <c r="AM2906" s="35" t="str">
        <f t="shared" si="1189"/>
        <v>285-295</v>
      </c>
      <c r="AN2906" s="36" t="str">
        <f t="shared" si="1190"/>
        <v>HWS-LTI</v>
      </c>
    </row>
    <row r="2907" spans="5:40" x14ac:dyDescent="0.3">
      <c r="E2907" s="12">
        <v>40996.618055555555</v>
      </c>
      <c r="F2907" s="16">
        <v>11.93</v>
      </c>
      <c r="G2907" s="16">
        <v>1921.8000335693359</v>
      </c>
      <c r="H2907" s="29">
        <v>1.1728653967205886</v>
      </c>
      <c r="I2907" s="26">
        <v>295.10000000000002</v>
      </c>
      <c r="J2907" s="30">
        <v>0.13076278290025148</v>
      </c>
      <c r="K2907" s="31">
        <v>0.14706704281673716</v>
      </c>
      <c r="L2907" s="111">
        <f t="shared" si="1170"/>
        <v>1.2000000000000002</v>
      </c>
      <c r="M2907" s="112">
        <f t="shared" si="1171"/>
        <v>0.13</v>
      </c>
      <c r="N2907" s="112" t="b">
        <f t="shared" si="1172"/>
        <v>1</v>
      </c>
      <c r="O2907" s="112" t="b">
        <f t="shared" si="1173"/>
        <v>1</v>
      </c>
      <c r="P2907" s="113">
        <f t="shared" si="1174"/>
        <v>12</v>
      </c>
      <c r="Q2907" s="113">
        <f t="shared" si="1175"/>
        <v>13</v>
      </c>
      <c r="R2907" s="114" t="str">
        <f t="shared" si="1191"/>
        <v>1.2-0.13</v>
      </c>
      <c r="S2907" s="127">
        <f t="shared" si="1176"/>
        <v>2.7735419214426767E-4</v>
      </c>
      <c r="T2907" s="112" t="b">
        <f t="shared" si="1177"/>
        <v>1</v>
      </c>
      <c r="U2907" s="22">
        <f t="shared" si="1178"/>
        <v>11.758298250060372</v>
      </c>
      <c r="V2907" s="22">
        <f t="shared" si="1179"/>
        <v>1.175332874469649</v>
      </c>
      <c r="W2907" s="81">
        <f t="shared" si="1180"/>
        <v>12</v>
      </c>
      <c r="X2907" s="22">
        <f t="shared" si="1181"/>
        <v>0.74935277984993842</v>
      </c>
      <c r="Y2907" s="3">
        <f>IF(U2907&gt;'Power Curve'!$C$37,0,INDEX(Ci,$W2907,1)*POWER(1-X2907,3)+INDEX(Ci,$W2907,2)*3*X2907*POWER(1-X2907,2)+INDEX(Ci,$W2907,3)*3*POWER(X2907,2)*(1-X2907)+INDEX(Ci,$W2907,4)*POWER(X2907,3))</f>
        <v>1895.1415605530121</v>
      </c>
      <c r="Z2907" s="3">
        <f t="shared" si="1182"/>
        <v>1895.6671860095385</v>
      </c>
      <c r="AA2907" s="3">
        <f t="shared" si="1183"/>
        <v>1921.8000335693359</v>
      </c>
      <c r="AB2907" s="3">
        <f t="shared" si="1192"/>
        <v>-26.132847559797483</v>
      </c>
      <c r="AC2907" s="3">
        <f t="shared" si="1193"/>
        <v>26.132847559797483</v>
      </c>
      <c r="AE2907" s="34">
        <f t="shared" si="1184"/>
        <v>12</v>
      </c>
      <c r="AF2907" s="73" t="b">
        <f>COUNTIF('Power Curve'!$D$2:$D$31,AE2907)&gt;0</f>
        <v>1</v>
      </c>
      <c r="AG2907" s="73" t="b">
        <f t="shared" si="1185"/>
        <v>0</v>
      </c>
      <c r="AH2907" s="73" t="b">
        <f t="shared" si="1194"/>
        <v>1</v>
      </c>
      <c r="AI2907" s="34" t="str">
        <f t="shared" si="1186"/>
        <v>Inner</v>
      </c>
      <c r="AJ2907" s="35" t="str">
        <f t="shared" si="1195"/>
        <v>1.1-1.2</v>
      </c>
      <c r="AK2907" s="36" t="str">
        <f t="shared" si="1187"/>
        <v>14-15</v>
      </c>
      <c r="AL2907" s="36" t="str">
        <f t="shared" si="1188"/>
        <v>Mar</v>
      </c>
      <c r="AM2907" s="35" t="str">
        <f t="shared" si="1189"/>
        <v>295-305</v>
      </c>
      <c r="AN2907" s="36" t="str">
        <f t="shared" si="1190"/>
        <v>Inner-TI</v>
      </c>
    </row>
    <row r="2908" spans="5:40" x14ac:dyDescent="0.3">
      <c r="E2908" s="12">
        <v>40996.625</v>
      </c>
      <c r="F2908" s="16">
        <v>13.03</v>
      </c>
      <c r="G2908" s="16">
        <v>1941.429992675779</v>
      </c>
      <c r="H2908" s="29">
        <v>1.1723343362012988</v>
      </c>
      <c r="I2908" s="26">
        <v>294.10000000000002</v>
      </c>
      <c r="J2908" s="30">
        <v>0.13123561013046817</v>
      </c>
      <c r="K2908" s="31">
        <v>0.12298165842177014</v>
      </c>
      <c r="L2908" s="111">
        <f t="shared" si="1170"/>
        <v>1.3000000000000003</v>
      </c>
      <c r="M2908" s="112">
        <f t="shared" si="1171"/>
        <v>0.13</v>
      </c>
      <c r="N2908" s="112" t="b">
        <f t="shared" si="1172"/>
        <v>1</v>
      </c>
      <c r="O2908" s="112" t="b">
        <f t="shared" si="1173"/>
        <v>1</v>
      </c>
      <c r="P2908" s="113">
        <f t="shared" si="1174"/>
        <v>13.000000000000002</v>
      </c>
      <c r="Q2908" s="113">
        <f t="shared" si="1175"/>
        <v>13</v>
      </c>
      <c r="R2908" s="114" t="str">
        <f t="shared" si="1191"/>
        <v>1.3-0.13</v>
      </c>
      <c r="S2908" s="127">
        <f t="shared" si="1176"/>
        <v>-3.4559656700221307E-3</v>
      </c>
      <c r="T2908" s="112" t="b">
        <f t="shared" si="1177"/>
        <v>1</v>
      </c>
      <c r="U2908" s="22">
        <f t="shared" si="1178"/>
        <v>12.840527969816199</v>
      </c>
      <c r="V2908" s="22">
        <f t="shared" si="1179"/>
        <v>1.342594966311685</v>
      </c>
      <c r="W2908" s="81">
        <f t="shared" si="1180"/>
        <v>13</v>
      </c>
      <c r="X2908" s="22">
        <f t="shared" si="1181"/>
        <v>0.84624407518046751</v>
      </c>
      <c r="Y2908" s="3">
        <f>IF(U2908&gt;'Power Curve'!$C$37,0,INDEX(Ci,$W2908,1)*POWER(1-X2908,3)+INDEX(Ci,$W2908,2)*3*X2908*POWER(1-X2908,2)+INDEX(Ci,$W2908,3)*3*POWER(X2908,2)*(1-X2908)+INDEX(Ci,$W2908,4)*POWER(X2908,3))</f>
        <v>1949.0171067120018</v>
      </c>
      <c r="Z2908" s="3">
        <f t="shared" si="1182"/>
        <v>1942.2813705009191</v>
      </c>
      <c r="AA2908" s="3">
        <f t="shared" si="1183"/>
        <v>1941.429992675779</v>
      </c>
      <c r="AB2908" s="3">
        <f t="shared" si="1192"/>
        <v>0.8513778251401618</v>
      </c>
      <c r="AC2908" s="3">
        <f t="shared" si="1193"/>
        <v>0.8513778251401618</v>
      </c>
      <c r="AE2908" s="34">
        <f t="shared" si="1184"/>
        <v>13</v>
      </c>
      <c r="AF2908" s="73" t="b">
        <f>COUNTIF('Power Curve'!$D$2:$D$31,AE2908)&gt;0</f>
        <v>1</v>
      </c>
      <c r="AG2908" s="73" t="b">
        <f t="shared" si="1185"/>
        <v>0</v>
      </c>
      <c r="AH2908" s="73" t="b">
        <f t="shared" si="1194"/>
        <v>1</v>
      </c>
      <c r="AI2908" s="34" t="str">
        <f t="shared" si="1186"/>
        <v>Inner</v>
      </c>
      <c r="AJ2908" s="35" t="str">
        <f t="shared" si="1195"/>
        <v>1.3-1.4</v>
      </c>
      <c r="AK2908" s="36" t="str">
        <f t="shared" si="1187"/>
        <v>15-16</v>
      </c>
      <c r="AL2908" s="36" t="str">
        <f t="shared" si="1188"/>
        <v>Mar</v>
      </c>
      <c r="AM2908" s="35" t="str">
        <f t="shared" si="1189"/>
        <v>285-295</v>
      </c>
      <c r="AN2908" s="36" t="str">
        <f t="shared" si="1190"/>
        <v>Inner-TI</v>
      </c>
    </row>
    <row r="2909" spans="5:40" x14ac:dyDescent="0.3">
      <c r="E2909" s="12">
        <v>40996.631944444445</v>
      </c>
      <c r="F2909" s="16">
        <v>13.12</v>
      </c>
      <c r="G2909" s="16">
        <v>1943.7100524902339</v>
      </c>
      <c r="H2909" s="29">
        <v>1.1731038086305547</v>
      </c>
      <c r="I2909" s="26">
        <v>293.8</v>
      </c>
      <c r="J2909" s="30">
        <v>8.6128048780487798E-2</v>
      </c>
      <c r="K2909" s="31">
        <v>0.13697299675792429</v>
      </c>
      <c r="L2909" s="111">
        <f t="shared" si="1170"/>
        <v>1.4000000000000001</v>
      </c>
      <c r="M2909" s="112">
        <f t="shared" si="1171"/>
        <v>0.09</v>
      </c>
      <c r="N2909" s="112" t="b">
        <f t="shared" si="1172"/>
        <v>1</v>
      </c>
      <c r="O2909" s="112" t="b">
        <f t="shared" si="1173"/>
        <v>1</v>
      </c>
      <c r="P2909" s="113">
        <f t="shared" si="1174"/>
        <v>14</v>
      </c>
      <c r="Q2909" s="113">
        <f t="shared" si="1175"/>
        <v>17</v>
      </c>
      <c r="R2909" s="114" t="str">
        <f t="shared" si="1191"/>
        <v>1.4-0.09</v>
      </c>
      <c r="S2909" s="127">
        <f t="shared" si="1176"/>
        <v>1.4349591422147685E-2</v>
      </c>
      <c r="T2909" s="112" t="b">
        <f t="shared" si="1177"/>
        <v>1</v>
      </c>
      <c r="U2909" s="22">
        <f t="shared" si="1178"/>
        <v>12.932047379156208</v>
      </c>
      <c r="V2909" s="22">
        <f t="shared" si="1179"/>
        <v>1.3567395860452949</v>
      </c>
      <c r="W2909" s="81">
        <f t="shared" si="1180"/>
        <v>13</v>
      </c>
      <c r="X2909" s="22">
        <f t="shared" si="1181"/>
        <v>0.94046190373556071</v>
      </c>
      <c r="Y2909" s="3">
        <f>IF(U2909&gt;'Power Curve'!$C$37,0,INDEX(Ci,$W2909,1)*POWER(1-X2909,3)+INDEX(Ci,$W2909,2)*3*X2909*POWER(1-X2909,2)+INDEX(Ci,$W2909,3)*3*POWER(X2909,2)*(1-X2909)+INDEX(Ci,$W2909,4)*POWER(X2909,3))</f>
        <v>1951.5669108407199</v>
      </c>
      <c r="Z2909" s="3">
        <f t="shared" si="1182"/>
        <v>1979.5710986442671</v>
      </c>
      <c r="AA2909" s="3">
        <f t="shared" si="1183"/>
        <v>1943.7100524902339</v>
      </c>
      <c r="AB2909" s="3">
        <f t="shared" si="1192"/>
        <v>35.861046154033147</v>
      </c>
      <c r="AC2909" s="3">
        <f t="shared" si="1193"/>
        <v>35.861046154033147</v>
      </c>
      <c r="AE2909" s="34">
        <f t="shared" si="1184"/>
        <v>13</v>
      </c>
      <c r="AF2909" s="73" t="b">
        <f>COUNTIF('Power Curve'!$D$2:$D$31,AE2909)&gt;0</f>
        <v>1</v>
      </c>
      <c r="AG2909" s="73" t="b">
        <f t="shared" si="1185"/>
        <v>0</v>
      </c>
      <c r="AH2909" s="73" t="b">
        <f t="shared" si="1194"/>
        <v>1</v>
      </c>
      <c r="AI2909" s="34" t="str">
        <f t="shared" si="1186"/>
        <v>Outer</v>
      </c>
      <c r="AJ2909" s="35" t="str">
        <f t="shared" si="1195"/>
        <v>1.3-1.4</v>
      </c>
      <c r="AK2909" s="36" t="str">
        <f t="shared" si="1187"/>
        <v>15-16</v>
      </c>
      <c r="AL2909" s="36" t="str">
        <f t="shared" si="1188"/>
        <v>Mar</v>
      </c>
      <c r="AM2909" s="35" t="str">
        <f t="shared" si="1189"/>
        <v>285-295</v>
      </c>
      <c r="AN2909" s="36" t="str">
        <f t="shared" si="1190"/>
        <v>HWS-LTI</v>
      </c>
    </row>
    <row r="2910" spans="5:40" x14ac:dyDescent="0.3">
      <c r="E2910" s="12">
        <v>40996.638888888891</v>
      </c>
      <c r="F2910" s="16">
        <v>11.86</v>
      </c>
      <c r="G2910" s="16">
        <v>1924.9599609375</v>
      </c>
      <c r="H2910" s="29">
        <v>1.1732321526754415</v>
      </c>
      <c r="I2910" s="26">
        <v>295.2</v>
      </c>
      <c r="J2910" s="30">
        <v>9.1905564924114683E-2</v>
      </c>
      <c r="K2910" s="31">
        <v>0.14840290118461932</v>
      </c>
      <c r="L2910" s="111">
        <f t="shared" si="1170"/>
        <v>1.2000000000000002</v>
      </c>
      <c r="M2910" s="112">
        <f t="shared" si="1171"/>
        <v>0.09</v>
      </c>
      <c r="N2910" s="112" t="b">
        <f t="shared" si="1172"/>
        <v>1</v>
      </c>
      <c r="O2910" s="112" t="b">
        <f t="shared" si="1173"/>
        <v>1</v>
      </c>
      <c r="P2910" s="113">
        <f t="shared" si="1174"/>
        <v>12</v>
      </c>
      <c r="Q2910" s="113">
        <f t="shared" si="1175"/>
        <v>17</v>
      </c>
      <c r="R2910" s="114" t="str">
        <f t="shared" si="1191"/>
        <v>1.2-0.09</v>
      </c>
      <c r="S2910" s="127">
        <f t="shared" si="1176"/>
        <v>1.4867427553726871E-2</v>
      </c>
      <c r="T2910" s="112" t="b">
        <f t="shared" si="1177"/>
        <v>1</v>
      </c>
      <c r="U2910" s="22">
        <f t="shared" si="1178"/>
        <v>11.690524011974595</v>
      </c>
      <c r="V2910" s="22">
        <f t="shared" si="1179"/>
        <v>1.1648581474978328</v>
      </c>
      <c r="W2910" s="81">
        <f t="shared" si="1180"/>
        <v>12</v>
      </c>
      <c r="X2910" s="22">
        <f t="shared" si="1181"/>
        <v>0.68407233698327752</v>
      </c>
      <c r="Y2910" s="3">
        <f>IF(U2910&gt;'Power Curve'!$C$37,0,INDEX(Ci,$W2910,1)*POWER(1-X2910,3)+INDEX(Ci,$W2910,2)*3*X2910*POWER(1-X2910,2)+INDEX(Ci,$W2910,3)*3*POWER(X2910,2)*(1-X2910)+INDEX(Ci,$W2910,4)*POWER(X2910,3))</f>
        <v>1887.3928033378916</v>
      </c>
      <c r="Z2910" s="3">
        <f t="shared" si="1182"/>
        <v>1915.453479106943</v>
      </c>
      <c r="AA2910" s="3">
        <f t="shared" si="1183"/>
        <v>1924.9599609375</v>
      </c>
      <c r="AB2910" s="3">
        <f t="shared" si="1192"/>
        <v>-9.5064818305570498</v>
      </c>
      <c r="AC2910" s="3">
        <f t="shared" si="1193"/>
        <v>9.5064818305570498</v>
      </c>
      <c r="AE2910" s="34">
        <f t="shared" si="1184"/>
        <v>12</v>
      </c>
      <c r="AF2910" s="73" t="b">
        <f>COUNTIF('Power Curve'!$D$2:$D$31,AE2910)&gt;0</f>
        <v>1</v>
      </c>
      <c r="AG2910" s="73" t="b">
        <f t="shared" si="1185"/>
        <v>0</v>
      </c>
      <c r="AH2910" s="73" t="b">
        <f t="shared" si="1194"/>
        <v>1</v>
      </c>
      <c r="AI2910" s="34" t="str">
        <f t="shared" si="1186"/>
        <v>Outer</v>
      </c>
      <c r="AJ2910" s="35" t="str">
        <f t="shared" si="1195"/>
        <v>1.1-1.2</v>
      </c>
      <c r="AK2910" s="36" t="str">
        <f t="shared" si="1187"/>
        <v>15-16</v>
      </c>
      <c r="AL2910" s="36" t="str">
        <f t="shared" si="1188"/>
        <v>Mar</v>
      </c>
      <c r="AM2910" s="35" t="str">
        <f t="shared" si="1189"/>
        <v>295-305</v>
      </c>
      <c r="AN2910" s="36" t="str">
        <f t="shared" si="1190"/>
        <v>HWS-LTI</v>
      </c>
    </row>
    <row r="2911" spans="5:40" x14ac:dyDescent="0.3">
      <c r="E2911" s="12">
        <v>40996.645833333336</v>
      </c>
      <c r="F2911" s="16">
        <v>11.81</v>
      </c>
      <c r="G2911" s="16">
        <v>1795.299942016602</v>
      </c>
      <c r="H2911" s="29">
        <v>1.1725724529548642</v>
      </c>
      <c r="I2911" s="26">
        <v>289.89999999999998</v>
      </c>
      <c r="J2911" s="30">
        <v>9.7375105842506332E-2</v>
      </c>
      <c r="K2911" s="31">
        <v>0.19872292388981969</v>
      </c>
      <c r="L2911" s="111">
        <f t="shared" si="1170"/>
        <v>1.2000000000000002</v>
      </c>
      <c r="M2911" s="112">
        <f t="shared" si="1171"/>
        <v>9.9999999999999992E-2</v>
      </c>
      <c r="N2911" s="112" t="b">
        <f t="shared" si="1172"/>
        <v>1</v>
      </c>
      <c r="O2911" s="112" t="b">
        <f t="shared" si="1173"/>
        <v>1</v>
      </c>
      <c r="P2911" s="113">
        <f t="shared" si="1174"/>
        <v>12</v>
      </c>
      <c r="Q2911" s="113">
        <f t="shared" si="1175"/>
        <v>16</v>
      </c>
      <c r="R2911" s="114" t="str">
        <f t="shared" si="1191"/>
        <v>1.2-0.1</v>
      </c>
      <c r="S2911" s="127">
        <f t="shared" si="1176"/>
        <v>7.9080893564048085E-3</v>
      </c>
      <c r="T2911" s="112" t="b">
        <f t="shared" si="1177"/>
        <v>1</v>
      </c>
      <c r="U2911" s="22">
        <f t="shared" si="1178"/>
        <v>11.639056161203465</v>
      </c>
      <c r="V2911" s="22">
        <f t="shared" si="1179"/>
        <v>1.1569036252504348</v>
      </c>
      <c r="W2911" s="81">
        <f t="shared" si="1180"/>
        <v>12</v>
      </c>
      <c r="X2911" s="22">
        <f t="shared" si="1181"/>
        <v>0.63449827777390189</v>
      </c>
      <c r="Y2911" s="3">
        <f>IF(U2911&gt;'Power Curve'!$C$37,0,INDEX(Ci,$W2911,1)*POWER(1-X2911,3)+INDEX(Ci,$W2911,2)*3*X2911*POWER(1-X2911,2)+INDEX(Ci,$W2911,3)*3*POWER(X2911,2)*(1-X2911)+INDEX(Ci,$W2911,4)*POWER(X2911,3))</f>
        <v>1881.032588624435</v>
      </c>
      <c r="Z2911" s="3">
        <f t="shared" si="1182"/>
        <v>1895.9079624175863</v>
      </c>
      <c r="AA2911" s="3">
        <f t="shared" si="1183"/>
        <v>1795.299942016602</v>
      </c>
      <c r="AB2911" s="3">
        <f t="shared" si="1192"/>
        <v>100.60802040098429</v>
      </c>
      <c r="AC2911" s="3">
        <f t="shared" si="1193"/>
        <v>100.60802040098429</v>
      </c>
      <c r="AE2911" s="34">
        <f t="shared" si="1184"/>
        <v>12</v>
      </c>
      <c r="AF2911" s="73" t="b">
        <f>COUNTIF('Power Curve'!$D$2:$D$31,AE2911)&gt;0</f>
        <v>1</v>
      </c>
      <c r="AG2911" s="73" t="b">
        <f t="shared" si="1185"/>
        <v>0</v>
      </c>
      <c r="AH2911" s="73" t="b">
        <f t="shared" si="1194"/>
        <v>1</v>
      </c>
      <c r="AI2911" s="34" t="str">
        <f t="shared" si="1186"/>
        <v>Outer</v>
      </c>
      <c r="AJ2911" s="35" t="str">
        <f t="shared" si="1195"/>
        <v>1.1-1.2</v>
      </c>
      <c r="AK2911" s="36" t="str">
        <f t="shared" si="1187"/>
        <v>15-16</v>
      </c>
      <c r="AL2911" s="36" t="str">
        <f t="shared" si="1188"/>
        <v>Mar</v>
      </c>
      <c r="AM2911" s="35" t="str">
        <f t="shared" si="1189"/>
        <v>285-295</v>
      </c>
      <c r="AN2911" s="36" t="str">
        <f t="shared" si="1190"/>
        <v>HWS-LTI</v>
      </c>
    </row>
    <row r="2912" spans="5:40" x14ac:dyDescent="0.3">
      <c r="E2912" s="12">
        <v>40996.652777777781</v>
      </c>
      <c r="F2912" s="16">
        <v>12.65</v>
      </c>
      <c r="G2912" s="16">
        <v>1912.980026245117</v>
      </c>
      <c r="H2912" s="29">
        <v>1.1718888619424155</v>
      </c>
      <c r="I2912" s="26">
        <v>285.60000000000002</v>
      </c>
      <c r="J2912" s="30">
        <v>0.14229249011857709</v>
      </c>
      <c r="K2912" s="31">
        <v>0.1530413446323465</v>
      </c>
      <c r="L2912" s="111">
        <f t="shared" si="1170"/>
        <v>1.3000000000000003</v>
      </c>
      <c r="M2912" s="112">
        <f t="shared" si="1171"/>
        <v>0.14000000000000001</v>
      </c>
      <c r="N2912" s="112" t="b">
        <f t="shared" si="1172"/>
        <v>1</v>
      </c>
      <c r="O2912" s="112" t="b">
        <f t="shared" si="1173"/>
        <v>1</v>
      </c>
      <c r="P2912" s="113">
        <f t="shared" si="1174"/>
        <v>13.000000000000002</v>
      </c>
      <c r="Q2912" s="113">
        <f t="shared" si="1175"/>
        <v>12</v>
      </c>
      <c r="R2912" s="114" t="str">
        <f t="shared" si="1191"/>
        <v>1.3-0.14</v>
      </c>
      <c r="S2912" s="127">
        <f t="shared" si="1176"/>
        <v>-8.9101516438049953E-3</v>
      </c>
      <c r="T2912" s="112" t="b">
        <f t="shared" si="1177"/>
        <v>1</v>
      </c>
      <c r="U2912" s="22">
        <f t="shared" si="1178"/>
        <v>12.464474443307925</v>
      </c>
      <c r="V2912" s="22">
        <f t="shared" si="1179"/>
        <v>1.2844746815513111</v>
      </c>
      <c r="W2912" s="81">
        <f t="shared" si="1180"/>
        <v>13</v>
      </c>
      <c r="X2912" s="22">
        <f t="shared" si="1181"/>
        <v>0.45910273605246654</v>
      </c>
      <c r="Y2912" s="3">
        <f>IF(U2912&gt;'Power Curve'!$C$37,0,INDEX(Ci,$W2912,1)*POWER(1-X2912,3)+INDEX(Ci,$W2912,2)*3*X2912*POWER(1-X2912,2)+INDEX(Ci,$W2912,3)*3*POWER(X2912,2)*(1-X2912)+INDEX(Ci,$W2912,4)*POWER(X2912,3))</f>
        <v>1937.4112437726744</v>
      </c>
      <c r="Z2912" s="3">
        <f t="shared" si="1182"/>
        <v>1920.148615794247</v>
      </c>
      <c r="AA2912" s="3">
        <f t="shared" si="1183"/>
        <v>1912.980026245117</v>
      </c>
      <c r="AB2912" s="3">
        <f t="shared" si="1192"/>
        <v>7.1685895491300471</v>
      </c>
      <c r="AC2912" s="3">
        <f t="shared" si="1193"/>
        <v>7.1685895491300471</v>
      </c>
      <c r="AE2912" s="34">
        <f t="shared" si="1184"/>
        <v>12</v>
      </c>
      <c r="AF2912" s="73" t="b">
        <f>COUNTIF('Power Curve'!$D$2:$D$31,AE2912)&gt;0</f>
        <v>1</v>
      </c>
      <c r="AG2912" s="73" t="b">
        <f t="shared" si="1185"/>
        <v>0</v>
      </c>
      <c r="AH2912" s="73" t="b">
        <f t="shared" si="1194"/>
        <v>1</v>
      </c>
      <c r="AI2912" s="34" t="str">
        <f t="shared" si="1186"/>
        <v>Outer</v>
      </c>
      <c r="AJ2912" s="35" t="str">
        <f t="shared" si="1195"/>
        <v>1.2-1.3</v>
      </c>
      <c r="AK2912" s="36" t="str">
        <f t="shared" si="1187"/>
        <v>15-16</v>
      </c>
      <c r="AL2912" s="36" t="str">
        <f t="shared" si="1188"/>
        <v>Mar</v>
      </c>
      <c r="AM2912" s="35" t="str">
        <f t="shared" si="1189"/>
        <v>285-295</v>
      </c>
      <c r="AN2912" s="36" t="str">
        <f t="shared" si="1190"/>
        <v>HWS-HTI</v>
      </c>
    </row>
    <row r="2913" spans="5:40" x14ac:dyDescent="0.3">
      <c r="E2913" s="12">
        <v>40996.659722222219</v>
      </c>
      <c r="F2913" s="16">
        <v>14.04</v>
      </c>
      <c r="G2913" s="16">
        <v>1907.7700500488261</v>
      </c>
      <c r="H2913" s="29">
        <v>1.1720596848343485</v>
      </c>
      <c r="I2913" s="26">
        <v>292.10000000000002</v>
      </c>
      <c r="J2913" s="30">
        <v>0.1396011396011396</v>
      </c>
      <c r="K2913" s="31">
        <v>6.7956751663370021E-2</v>
      </c>
      <c r="L2913" s="111">
        <f t="shared" si="1170"/>
        <v>1.5000000000000002</v>
      </c>
      <c r="M2913" s="112">
        <f t="shared" si="1171"/>
        <v>0.14000000000000001</v>
      </c>
      <c r="N2913" s="112" t="b">
        <f t="shared" si="1172"/>
        <v>1</v>
      </c>
      <c r="O2913" s="112" t="b">
        <f t="shared" si="1173"/>
        <v>1</v>
      </c>
      <c r="P2913" s="113">
        <f t="shared" si="1174"/>
        <v>15</v>
      </c>
      <c r="Q2913" s="113">
        <f t="shared" si="1175"/>
        <v>12</v>
      </c>
      <c r="R2913" s="114" t="str">
        <f t="shared" si="1191"/>
        <v>1.5-0.14</v>
      </c>
      <c r="S2913" s="127">
        <f t="shared" si="1176"/>
        <v>-1.010407212220238E-3</v>
      </c>
      <c r="T2913" s="112" t="b">
        <f t="shared" si="1177"/>
        <v>1</v>
      </c>
      <c r="U2913" s="22">
        <f t="shared" si="1178"/>
        <v>13.834760783685811</v>
      </c>
      <c r="V2913" s="22">
        <f t="shared" si="1179"/>
        <v>1.4962568526839659</v>
      </c>
      <c r="W2913" s="81">
        <f t="shared" si="1180"/>
        <v>14</v>
      </c>
      <c r="X2913" s="22">
        <f t="shared" si="1181"/>
        <v>0.87664469007713264</v>
      </c>
      <c r="Y2913" s="3">
        <f>IF(U2913&gt;'Power Curve'!$C$37,0,INDEX(Ci,$W2913,1)*POWER(1-X2913,3)+INDEX(Ci,$W2913,2)*3*X2913*POWER(1-X2913,2)+INDEX(Ci,$W2913,3)*3*POWER(X2913,2)*(1-X2913)+INDEX(Ci,$W2913,4)*POWER(X2913,3))</f>
        <v>1973.6687559689167</v>
      </c>
      <c r="Z2913" s="3">
        <f t="shared" si="1182"/>
        <v>1971.6745468233519</v>
      </c>
      <c r="AA2913" s="3">
        <f t="shared" si="1183"/>
        <v>1907.7700500488261</v>
      </c>
      <c r="AB2913" s="3">
        <f t="shared" si="1192"/>
        <v>63.904496774525796</v>
      </c>
      <c r="AC2913" s="3">
        <f t="shared" si="1193"/>
        <v>63.904496774525796</v>
      </c>
      <c r="AE2913" s="34">
        <f t="shared" si="1184"/>
        <v>14</v>
      </c>
      <c r="AF2913" s="73" t="b">
        <f>COUNTIF('Power Curve'!$D$2:$D$31,AE2913)&gt;0</f>
        <v>1</v>
      </c>
      <c r="AG2913" s="73" t="b">
        <f t="shared" si="1185"/>
        <v>0</v>
      </c>
      <c r="AH2913" s="73" t="b">
        <f t="shared" si="1194"/>
        <v>1</v>
      </c>
      <c r="AI2913" s="34" t="str">
        <f t="shared" si="1186"/>
        <v>Outer</v>
      </c>
      <c r="AJ2913" s="35" t="str">
        <f t="shared" si="1195"/>
        <v>1.4-1.5</v>
      </c>
      <c r="AK2913" s="36" t="str">
        <f t="shared" si="1187"/>
        <v>15-16</v>
      </c>
      <c r="AL2913" s="36" t="str">
        <f t="shared" si="1188"/>
        <v>Mar</v>
      </c>
      <c r="AM2913" s="35" t="str">
        <f t="shared" si="1189"/>
        <v>285-295</v>
      </c>
      <c r="AN2913" s="36" t="str">
        <f t="shared" si="1190"/>
        <v>Inner-TI</v>
      </c>
    </row>
    <row r="2914" spans="5:40" x14ac:dyDescent="0.3">
      <c r="E2914" s="12">
        <v>40996.666666666664</v>
      </c>
      <c r="F2914" s="16">
        <v>13.81</v>
      </c>
      <c r="G2914" s="16">
        <v>1973.5999450683571</v>
      </c>
      <c r="H2914" s="29">
        <v>1.1728717746433386</v>
      </c>
      <c r="I2914" s="26">
        <v>293.89999999999998</v>
      </c>
      <c r="J2914" s="30">
        <v>0.14047791455467051</v>
      </c>
      <c r="K2914" s="31">
        <v>0.11572289384341092</v>
      </c>
      <c r="L2914" s="111">
        <f t="shared" si="1170"/>
        <v>1.5000000000000002</v>
      </c>
      <c r="M2914" s="112">
        <f t="shared" si="1171"/>
        <v>0.14000000000000001</v>
      </c>
      <c r="N2914" s="112" t="b">
        <f t="shared" si="1172"/>
        <v>1</v>
      </c>
      <c r="O2914" s="112" t="b">
        <f t="shared" si="1173"/>
        <v>1</v>
      </c>
      <c r="P2914" s="113">
        <f t="shared" si="1174"/>
        <v>15</v>
      </c>
      <c r="Q2914" s="113">
        <f t="shared" si="1175"/>
        <v>12</v>
      </c>
      <c r="R2914" s="114" t="str">
        <f t="shared" si="1191"/>
        <v>1.5-0.14</v>
      </c>
      <c r="S2914" s="127">
        <f t="shared" si="1176"/>
        <v>-1.010407212220238E-3</v>
      </c>
      <c r="T2914" s="112" t="b">
        <f t="shared" si="1177"/>
        <v>1</v>
      </c>
      <c r="U2914" s="22">
        <f t="shared" si="1178"/>
        <v>13.611265144334736</v>
      </c>
      <c r="V2914" s="22">
        <f t="shared" si="1179"/>
        <v>1.4617148811662475</v>
      </c>
      <c r="W2914" s="81">
        <f t="shared" si="1180"/>
        <v>14</v>
      </c>
      <c r="X2914" s="22">
        <f t="shared" si="1181"/>
        <v>0.64474648996065609</v>
      </c>
      <c r="Y2914" s="3">
        <f>IF(U2914&gt;'Power Curve'!$C$37,0,INDEX(Ci,$W2914,1)*POWER(1-X2914,3)+INDEX(Ci,$W2914,2)*3*X2914*POWER(1-X2914,2)+INDEX(Ci,$W2914,3)*3*POWER(X2914,2)*(1-X2914)+INDEX(Ci,$W2914,4)*POWER(X2914,3))</f>
        <v>1969.8003412958687</v>
      </c>
      <c r="Z2914" s="3">
        <f t="shared" si="1182"/>
        <v>1967.8100408243895</v>
      </c>
      <c r="AA2914" s="3">
        <f t="shared" si="1183"/>
        <v>1973.5999450683571</v>
      </c>
      <c r="AB2914" s="3">
        <f t="shared" si="1192"/>
        <v>-5.7899042439676123</v>
      </c>
      <c r="AC2914" s="3">
        <f t="shared" si="1193"/>
        <v>5.7899042439676123</v>
      </c>
      <c r="AE2914" s="34">
        <f t="shared" si="1184"/>
        <v>14</v>
      </c>
      <c r="AF2914" s="73" t="b">
        <f>COUNTIF('Power Curve'!$D$2:$D$31,AE2914)&gt;0</f>
        <v>1</v>
      </c>
      <c r="AG2914" s="73" t="b">
        <f t="shared" si="1185"/>
        <v>0</v>
      </c>
      <c r="AH2914" s="73" t="b">
        <f t="shared" si="1194"/>
        <v>1</v>
      </c>
      <c r="AI2914" s="34" t="str">
        <f t="shared" si="1186"/>
        <v>Outer</v>
      </c>
      <c r="AJ2914" s="35" t="str">
        <f t="shared" si="1195"/>
        <v>1.4-1.5</v>
      </c>
      <c r="AK2914" s="36" t="str">
        <f t="shared" si="1187"/>
        <v>16-17</v>
      </c>
      <c r="AL2914" s="36" t="str">
        <f t="shared" si="1188"/>
        <v>Mar</v>
      </c>
      <c r="AM2914" s="35" t="str">
        <f t="shared" si="1189"/>
        <v>285-295</v>
      </c>
      <c r="AN2914" s="36" t="str">
        <f t="shared" si="1190"/>
        <v>HWS-HTI</v>
      </c>
    </row>
    <row r="2915" spans="5:40" x14ac:dyDescent="0.3">
      <c r="E2915" s="12">
        <v>40996.673611111109</v>
      </c>
      <c r="F2915" s="16">
        <v>13.34</v>
      </c>
      <c r="G2915" s="16">
        <v>1970.610046386721</v>
      </c>
      <c r="H2915" s="29">
        <v>1.1731531220156193</v>
      </c>
      <c r="I2915" s="26">
        <v>290.3</v>
      </c>
      <c r="J2915" s="30">
        <v>0.13118440779610194</v>
      </c>
      <c r="K2915" s="31">
        <v>0.13302160003351415</v>
      </c>
      <c r="L2915" s="111">
        <f t="shared" si="1170"/>
        <v>1.4000000000000001</v>
      </c>
      <c r="M2915" s="112">
        <f t="shared" si="1171"/>
        <v>0.13</v>
      </c>
      <c r="N2915" s="112" t="b">
        <f t="shared" si="1172"/>
        <v>1</v>
      </c>
      <c r="O2915" s="112" t="b">
        <f t="shared" si="1173"/>
        <v>1</v>
      </c>
      <c r="P2915" s="113">
        <f t="shared" si="1174"/>
        <v>14</v>
      </c>
      <c r="Q2915" s="113">
        <f t="shared" si="1175"/>
        <v>13</v>
      </c>
      <c r="R2915" s="114" t="str">
        <f t="shared" si="1191"/>
        <v>1.4-0.13</v>
      </c>
      <c r="S2915" s="127">
        <f t="shared" si="1176"/>
        <v>-2.6749175816282314E-3</v>
      </c>
      <c r="T2915" s="112" t="b">
        <f t="shared" si="1177"/>
        <v>1</v>
      </c>
      <c r="U2915" s="22">
        <f t="shared" si="1178"/>
        <v>13.149079977308963</v>
      </c>
      <c r="V2915" s="22">
        <f t="shared" si="1179"/>
        <v>1.3902826737116845</v>
      </c>
      <c r="W2915" s="81">
        <f t="shared" si="1180"/>
        <v>14</v>
      </c>
      <c r="X2915" s="22">
        <f t="shared" si="1181"/>
        <v>0.16518497070681645</v>
      </c>
      <c r="Y2915" s="3">
        <f>IF(U2915&gt;'Power Curve'!$C$37,0,INDEX(Ci,$W2915,1)*POWER(1-X2915,3)+INDEX(Ci,$W2915,2)*3*X2915*POWER(1-X2915,2)+INDEX(Ci,$W2915,3)*3*POWER(X2915,2)*(1-X2915)+INDEX(Ci,$W2915,4)*POWER(X2915,3))</f>
        <v>1957.711448882636</v>
      </c>
      <c r="Z2915" s="3">
        <f t="shared" si="1182"/>
        <v>1952.474732108265</v>
      </c>
      <c r="AA2915" s="3">
        <f t="shared" si="1183"/>
        <v>1970.610046386721</v>
      </c>
      <c r="AB2915" s="3">
        <f t="shared" si="1192"/>
        <v>-18.135314278456008</v>
      </c>
      <c r="AC2915" s="3">
        <f t="shared" si="1193"/>
        <v>18.135314278456008</v>
      </c>
      <c r="AE2915" s="34">
        <f t="shared" si="1184"/>
        <v>13</v>
      </c>
      <c r="AF2915" s="73" t="b">
        <f>COUNTIF('Power Curve'!$D$2:$D$31,AE2915)&gt;0</f>
        <v>1</v>
      </c>
      <c r="AG2915" s="73" t="b">
        <f t="shared" si="1185"/>
        <v>0</v>
      </c>
      <c r="AH2915" s="73" t="b">
        <f t="shared" si="1194"/>
        <v>1</v>
      </c>
      <c r="AI2915" s="34" t="str">
        <f t="shared" si="1186"/>
        <v>Inner</v>
      </c>
      <c r="AJ2915" s="35" t="str">
        <f t="shared" si="1195"/>
        <v>1.3-1.4</v>
      </c>
      <c r="AK2915" s="36" t="str">
        <f t="shared" si="1187"/>
        <v>16-17</v>
      </c>
      <c r="AL2915" s="36" t="str">
        <f t="shared" si="1188"/>
        <v>Mar</v>
      </c>
      <c r="AM2915" s="35" t="str">
        <f t="shared" si="1189"/>
        <v>285-295</v>
      </c>
      <c r="AN2915" s="36" t="str">
        <f t="shared" si="1190"/>
        <v>Inner-TI</v>
      </c>
    </row>
    <row r="2916" spans="5:40" x14ac:dyDescent="0.3">
      <c r="E2916" s="12">
        <v>40996.680555555555</v>
      </c>
      <c r="F2916" s="16">
        <v>11.15</v>
      </c>
      <c r="G2916" s="16">
        <v>1713.9100189209009</v>
      </c>
      <c r="H2916" s="29">
        <v>1.1738563383152725</v>
      </c>
      <c r="I2916" s="26">
        <v>285.5</v>
      </c>
      <c r="J2916" s="30">
        <v>0.14080717488789238</v>
      </c>
      <c r="K2916" s="31">
        <v>0.12361079677612961</v>
      </c>
      <c r="L2916" s="111">
        <f t="shared" si="1170"/>
        <v>1.1000000000000001</v>
      </c>
      <c r="M2916" s="112">
        <f t="shared" si="1171"/>
        <v>0.14000000000000001</v>
      </c>
      <c r="N2916" s="112" t="b">
        <f t="shared" si="1172"/>
        <v>1</v>
      </c>
      <c r="O2916" s="112" t="b">
        <f t="shared" si="1173"/>
        <v>1</v>
      </c>
      <c r="P2916" s="113">
        <f t="shared" si="1174"/>
        <v>11</v>
      </c>
      <c r="Q2916" s="113">
        <f t="shared" si="1175"/>
        <v>12</v>
      </c>
      <c r="R2916" s="114" t="str">
        <f t="shared" si="1191"/>
        <v>1.1-0.14</v>
      </c>
      <c r="S2916" s="127">
        <f t="shared" si="1176"/>
        <v>-8.0926408820270745E-3</v>
      </c>
      <c r="T2916" s="112" t="b">
        <f t="shared" si="1177"/>
        <v>1</v>
      </c>
      <c r="U2916" s="22">
        <f t="shared" si="1178"/>
        <v>10.992618455868042</v>
      </c>
      <c r="V2916" s="22">
        <f t="shared" si="1179"/>
        <v>1.0569945940473702</v>
      </c>
      <c r="W2916" s="81">
        <f t="shared" si="1180"/>
        <v>12</v>
      </c>
      <c r="X2916" s="22">
        <f t="shared" si="1181"/>
        <v>1.1846649634676626E-2</v>
      </c>
      <c r="Y2916" s="3">
        <f>IF(U2916&gt;'Power Curve'!$C$37,0,INDEX(Ci,$W2916,1)*POWER(1-X2916,3)+INDEX(Ci,$W2916,2)*3*X2916*POWER(1-X2916,2)+INDEX(Ci,$W2916,3)*3*POWER(X2916,2)*(1-X2916)+INDEX(Ci,$W2916,4)*POWER(X2916,3))</f>
        <v>1778.2761641242887</v>
      </c>
      <c r="Z2916" s="3">
        <f t="shared" si="1182"/>
        <v>1763.8852137389622</v>
      </c>
      <c r="AA2916" s="3">
        <f t="shared" si="1183"/>
        <v>1713.9100189209009</v>
      </c>
      <c r="AB2916" s="3">
        <f t="shared" si="1192"/>
        <v>49.975194818061254</v>
      </c>
      <c r="AC2916" s="3">
        <f t="shared" si="1193"/>
        <v>49.975194818061254</v>
      </c>
      <c r="AE2916" s="34">
        <f t="shared" si="1184"/>
        <v>11</v>
      </c>
      <c r="AF2916" s="73" t="b">
        <f>COUNTIF('Power Curve'!$D$2:$D$31,AE2916)&gt;0</f>
        <v>1</v>
      </c>
      <c r="AG2916" s="73" t="b">
        <f t="shared" si="1185"/>
        <v>0</v>
      </c>
      <c r="AH2916" s="73" t="b">
        <f t="shared" si="1194"/>
        <v>1</v>
      </c>
      <c r="AI2916" s="34" t="str">
        <f t="shared" si="1186"/>
        <v>Outer</v>
      </c>
      <c r="AJ2916" s="35" t="str">
        <f t="shared" si="1195"/>
        <v>1.0-1.1</v>
      </c>
      <c r="AK2916" s="36" t="str">
        <f t="shared" si="1187"/>
        <v>16-17</v>
      </c>
      <c r="AL2916" s="36" t="str">
        <f t="shared" si="1188"/>
        <v>Mar</v>
      </c>
      <c r="AM2916" s="35" t="str">
        <f t="shared" si="1189"/>
        <v>285-295</v>
      </c>
      <c r="AN2916" s="36" t="str">
        <f t="shared" si="1190"/>
        <v>HWS-HTI</v>
      </c>
    </row>
    <row r="2917" spans="5:40" x14ac:dyDescent="0.3">
      <c r="E2917" s="12">
        <v>40996.6875</v>
      </c>
      <c r="F2917" s="16">
        <v>12.81</v>
      </c>
      <c r="G2917" s="16">
        <v>1883.0499572753911</v>
      </c>
      <c r="H2917" s="29">
        <v>1.1736061236825408</v>
      </c>
      <c r="I2917" s="26">
        <v>289.60000000000002</v>
      </c>
      <c r="J2917" s="30">
        <v>0.16315378610460576</v>
      </c>
      <c r="K2917" s="31">
        <v>0.14375063529640741</v>
      </c>
      <c r="L2917" s="111">
        <f t="shared" si="1170"/>
        <v>1.3000000000000003</v>
      </c>
      <c r="M2917" s="112">
        <f t="shared" si="1171"/>
        <v>0.16</v>
      </c>
      <c r="N2917" s="112" t="b">
        <f t="shared" si="1172"/>
        <v>1</v>
      </c>
      <c r="O2917" s="112" t="b">
        <f t="shared" si="1173"/>
        <v>1</v>
      </c>
      <c r="P2917" s="113">
        <f t="shared" si="1174"/>
        <v>13.000000000000002</v>
      </c>
      <c r="Q2917" s="113">
        <f t="shared" si="1175"/>
        <v>10</v>
      </c>
      <c r="R2917" s="114" t="str">
        <f t="shared" si="1191"/>
        <v>1.3-0.16</v>
      </c>
      <c r="S2917" s="127">
        <f t="shared" si="1176"/>
        <v>-7.8046905946849605E-3</v>
      </c>
      <c r="T2917" s="112" t="b">
        <f t="shared" si="1177"/>
        <v>1</v>
      </c>
      <c r="U2917" s="22">
        <f t="shared" si="1178"/>
        <v>12.628290267752233</v>
      </c>
      <c r="V2917" s="22">
        <f t="shared" si="1179"/>
        <v>1.3097929452925476</v>
      </c>
      <c r="W2917" s="81">
        <f t="shared" si="1180"/>
        <v>13</v>
      </c>
      <c r="X2917" s="22">
        <f t="shared" si="1181"/>
        <v>0.62774861536276605</v>
      </c>
      <c r="Y2917" s="3">
        <f>IF(U2917&gt;'Power Curve'!$C$37,0,INDEX(Ci,$W2917,1)*POWER(1-X2917,3)+INDEX(Ci,$W2917,2)*3*X2917*POWER(1-X2917,2)+INDEX(Ci,$W2917,3)*3*POWER(X2917,2)*(1-X2917)+INDEX(Ci,$W2917,4)*POWER(X2917,3))</f>
        <v>1942.8211507622621</v>
      </c>
      <c r="Z2917" s="3">
        <f t="shared" si="1182"/>
        <v>1927.6580327997528</v>
      </c>
      <c r="AA2917" s="3">
        <f t="shared" si="1183"/>
        <v>1883.0499572753911</v>
      </c>
      <c r="AB2917" s="3">
        <f t="shared" si="1192"/>
        <v>44.608075524361766</v>
      </c>
      <c r="AC2917" s="3">
        <f t="shared" si="1193"/>
        <v>44.608075524361766</v>
      </c>
      <c r="AE2917" s="34">
        <f t="shared" si="1184"/>
        <v>13</v>
      </c>
      <c r="AF2917" s="73" t="b">
        <f>COUNTIF('Power Curve'!$D$2:$D$31,AE2917)&gt;0</f>
        <v>1</v>
      </c>
      <c r="AG2917" s="73" t="b">
        <f t="shared" si="1185"/>
        <v>0</v>
      </c>
      <c r="AH2917" s="73" t="b">
        <f t="shared" si="1194"/>
        <v>1</v>
      </c>
      <c r="AI2917" s="34" t="str">
        <f t="shared" si="1186"/>
        <v>Outer</v>
      </c>
      <c r="AJ2917" s="35" t="str">
        <f t="shared" si="1195"/>
        <v>1.3-1.4</v>
      </c>
      <c r="AK2917" s="36" t="str">
        <f t="shared" si="1187"/>
        <v>16-17</v>
      </c>
      <c r="AL2917" s="36" t="str">
        <f t="shared" si="1188"/>
        <v>Mar</v>
      </c>
      <c r="AM2917" s="35" t="str">
        <f t="shared" si="1189"/>
        <v>285-295</v>
      </c>
      <c r="AN2917" s="36" t="str">
        <f t="shared" si="1190"/>
        <v>HWS-HTI</v>
      </c>
    </row>
    <row r="2918" spans="5:40" x14ac:dyDescent="0.3">
      <c r="E2918" s="12">
        <v>40996.694444444445</v>
      </c>
      <c r="F2918" s="16">
        <v>13.35</v>
      </c>
      <c r="G2918" s="16">
        <v>1959.2100067138649</v>
      </c>
      <c r="H2918" s="29">
        <v>1.1741634118824162</v>
      </c>
      <c r="I2918" s="26">
        <v>289.60000000000002</v>
      </c>
      <c r="J2918" s="30">
        <v>0.10187265917602997</v>
      </c>
      <c r="K2918" s="31">
        <v>0.11086572456789308</v>
      </c>
      <c r="L2918" s="111">
        <f t="shared" si="1170"/>
        <v>1.4000000000000001</v>
      </c>
      <c r="M2918" s="112">
        <f t="shared" si="1171"/>
        <v>9.9999999999999992E-2</v>
      </c>
      <c r="N2918" s="112" t="b">
        <f t="shared" si="1172"/>
        <v>1</v>
      </c>
      <c r="O2918" s="112" t="b">
        <f t="shared" si="1173"/>
        <v>1</v>
      </c>
      <c r="P2918" s="113">
        <f t="shared" si="1174"/>
        <v>14</v>
      </c>
      <c r="Q2918" s="113">
        <f t="shared" si="1175"/>
        <v>16</v>
      </c>
      <c r="R2918" s="114" t="str">
        <f t="shared" si="1191"/>
        <v>1.4-0.1</v>
      </c>
      <c r="S2918" s="127">
        <f t="shared" si="1176"/>
        <v>3.2653981276478494E-3</v>
      </c>
      <c r="T2918" s="112" t="b">
        <f t="shared" si="1177"/>
        <v>1</v>
      </c>
      <c r="U2918" s="22">
        <f t="shared" si="1178"/>
        <v>13.162713156503331</v>
      </c>
      <c r="V2918" s="22">
        <f t="shared" si="1179"/>
        <v>1.392389725503814</v>
      </c>
      <c r="W2918" s="81">
        <f t="shared" si="1180"/>
        <v>14</v>
      </c>
      <c r="X2918" s="22">
        <f t="shared" si="1181"/>
        <v>0.17933070404738144</v>
      </c>
      <c r="Y2918" s="3">
        <f>IF(U2918&gt;'Power Curve'!$C$37,0,INDEX(Ci,$W2918,1)*POWER(1-X2918,3)+INDEX(Ci,$W2918,2)*3*X2918*POWER(1-X2918,2)+INDEX(Ci,$W2918,3)*3*POWER(X2918,2)*(1-X2918)+INDEX(Ci,$W2918,4)*POWER(X2918,3))</f>
        <v>1958.1022934189441</v>
      </c>
      <c r="Z2918" s="3">
        <f t="shared" si="1182"/>
        <v>1964.4962769816173</v>
      </c>
      <c r="AA2918" s="3">
        <f t="shared" si="1183"/>
        <v>1959.2100067138649</v>
      </c>
      <c r="AB2918" s="3">
        <f t="shared" si="1192"/>
        <v>5.286270267752343</v>
      </c>
      <c r="AC2918" s="3">
        <f t="shared" si="1193"/>
        <v>5.286270267752343</v>
      </c>
      <c r="AE2918" s="34">
        <f t="shared" si="1184"/>
        <v>13</v>
      </c>
      <c r="AF2918" s="73" t="b">
        <f>COUNTIF('Power Curve'!$D$2:$D$31,AE2918)&gt;0</f>
        <v>1</v>
      </c>
      <c r="AG2918" s="73" t="b">
        <f t="shared" si="1185"/>
        <v>0</v>
      </c>
      <c r="AH2918" s="73" t="b">
        <f t="shared" si="1194"/>
        <v>1</v>
      </c>
      <c r="AI2918" s="34" t="str">
        <f t="shared" si="1186"/>
        <v>Inner</v>
      </c>
      <c r="AJ2918" s="35" t="str">
        <f t="shared" si="1195"/>
        <v>1.3-1.4</v>
      </c>
      <c r="AK2918" s="36" t="str">
        <f t="shared" si="1187"/>
        <v>16-17</v>
      </c>
      <c r="AL2918" s="36" t="str">
        <f t="shared" si="1188"/>
        <v>Mar</v>
      </c>
      <c r="AM2918" s="35" t="str">
        <f t="shared" si="1189"/>
        <v>285-295</v>
      </c>
      <c r="AN2918" s="36" t="str">
        <f t="shared" si="1190"/>
        <v>Inner-TI</v>
      </c>
    </row>
    <row r="2919" spans="5:40" x14ac:dyDescent="0.3">
      <c r="E2919" s="12">
        <v>40996.701388888891</v>
      </c>
      <c r="F2919" s="16">
        <v>13.13</v>
      </c>
      <c r="G2919" s="16">
        <v>1938.5100402832031</v>
      </c>
      <c r="H2919" s="29">
        <v>1.1736738133453239</v>
      </c>
      <c r="I2919" s="26">
        <v>287.89999999999998</v>
      </c>
      <c r="J2919" s="30">
        <v>0.17974105102817972</v>
      </c>
      <c r="K2919" s="31">
        <v>0.1262313105250798</v>
      </c>
      <c r="L2919" s="111">
        <f t="shared" si="1170"/>
        <v>1.4000000000000001</v>
      </c>
      <c r="M2919" s="112">
        <f t="shared" si="1171"/>
        <v>0.18000000000000002</v>
      </c>
      <c r="N2919" s="112" t="b">
        <f t="shared" si="1172"/>
        <v>1</v>
      </c>
      <c r="O2919" s="112" t="b">
        <f t="shared" si="1173"/>
        <v>1</v>
      </c>
      <c r="P2919" s="113">
        <f t="shared" si="1174"/>
        <v>14</v>
      </c>
      <c r="Q2919" s="113">
        <f t="shared" si="1175"/>
        <v>8</v>
      </c>
      <c r="R2919" s="114" t="str">
        <f t="shared" si="1191"/>
        <v>1.4-0.18</v>
      </c>
      <c r="S2919" s="127">
        <f t="shared" si="1176"/>
        <v>0</v>
      </c>
      <c r="T2919" s="112" t="b">
        <f t="shared" si="1177"/>
        <v>0</v>
      </c>
      <c r="U2919" s="22">
        <f t="shared" si="1178"/>
        <v>12.943999916617816</v>
      </c>
      <c r="V2919" s="22">
        <f t="shared" si="1179"/>
        <v>1.3585868892399442</v>
      </c>
      <c r="W2919" s="81">
        <f t="shared" si="1180"/>
        <v>13</v>
      </c>
      <c r="X2919" s="22">
        <f t="shared" si="1181"/>
        <v>0.95276685777183912</v>
      </c>
      <c r="Y2919" s="3">
        <f>IF(U2919&gt;'Power Curve'!$C$37,0,INDEX(Ci,$W2919,1)*POWER(1-X2919,3)+INDEX(Ci,$W2919,2)*3*X2919*POWER(1-X2919,2)+INDEX(Ci,$W2919,3)*3*POWER(X2919,2)*(1-X2919)+INDEX(Ci,$W2919,4)*POWER(X2919,3))</f>
        <v>1951.8993352424891</v>
      </c>
      <c r="Z2919" s="3">
        <f t="shared" si="1182"/>
        <v>1951.8993352424891</v>
      </c>
      <c r="AA2919" s="3">
        <f t="shared" si="1183"/>
        <v>1938.5100402832031</v>
      </c>
      <c r="AB2919" s="3">
        <f t="shared" si="1192"/>
        <v>13.389294959285962</v>
      </c>
      <c r="AC2919" s="3">
        <f t="shared" si="1193"/>
        <v>13.389294959285962</v>
      </c>
      <c r="AE2919" s="34">
        <f t="shared" si="1184"/>
        <v>13</v>
      </c>
      <c r="AF2919" s="73" t="b">
        <f>COUNTIF('Power Curve'!$D$2:$D$31,AE2919)&gt;0</f>
        <v>1</v>
      </c>
      <c r="AG2919" s="73" t="b">
        <f t="shared" si="1185"/>
        <v>0</v>
      </c>
      <c r="AH2919" s="73" t="b">
        <f t="shared" si="1194"/>
        <v>1</v>
      </c>
      <c r="AI2919" s="34" t="str">
        <f t="shared" si="1186"/>
        <v>Outer</v>
      </c>
      <c r="AJ2919" s="35" t="str">
        <f t="shared" si="1195"/>
        <v>1.3-1.4</v>
      </c>
      <c r="AK2919" s="36" t="str">
        <f t="shared" si="1187"/>
        <v>16-17</v>
      </c>
      <c r="AL2919" s="36" t="str">
        <f t="shared" si="1188"/>
        <v>Mar</v>
      </c>
      <c r="AM2919" s="35" t="str">
        <f t="shared" si="1189"/>
        <v>285-295</v>
      </c>
      <c r="AN2919" s="36" t="str">
        <f t="shared" si="1190"/>
        <v>HWS-HTI</v>
      </c>
    </row>
    <row r="2920" spans="5:40" x14ac:dyDescent="0.3">
      <c r="E2920" s="12">
        <v>40996.708333333336</v>
      </c>
      <c r="F2920" s="16">
        <v>14.96</v>
      </c>
      <c r="G2920" s="16">
        <v>1965.8599548339871</v>
      </c>
      <c r="H2920" s="29">
        <v>1.1725666108997552</v>
      </c>
      <c r="I2920" s="26">
        <v>288.5</v>
      </c>
      <c r="J2920" s="30">
        <v>0.13435828877005346</v>
      </c>
      <c r="K2920" s="31">
        <v>0.12425566337724693</v>
      </c>
      <c r="L2920" s="111">
        <f t="shared" si="1170"/>
        <v>1.6</v>
      </c>
      <c r="M2920" s="112">
        <f t="shared" si="1171"/>
        <v>0.13</v>
      </c>
      <c r="N2920" s="112" t="b">
        <f t="shared" si="1172"/>
        <v>1</v>
      </c>
      <c r="O2920" s="112" t="b">
        <f t="shared" si="1173"/>
        <v>1</v>
      </c>
      <c r="P2920" s="113">
        <f t="shared" si="1174"/>
        <v>16</v>
      </c>
      <c r="Q2920" s="113">
        <f t="shared" si="1175"/>
        <v>13</v>
      </c>
      <c r="R2920" s="114" t="str">
        <f t="shared" si="1191"/>
        <v>1.6-0.13</v>
      </c>
      <c r="S2920" s="127">
        <f t="shared" si="1176"/>
        <v>-5.0184284528389592E-3</v>
      </c>
      <c r="T2920" s="112" t="b">
        <f t="shared" si="1177"/>
        <v>1</v>
      </c>
      <c r="U2920" s="22">
        <f t="shared" si="1178"/>
        <v>14.743437002588573</v>
      </c>
      <c r="V2920" s="22">
        <f t="shared" si="1179"/>
        <v>1.6366956915056159</v>
      </c>
      <c r="W2920" s="81">
        <f t="shared" si="1180"/>
        <v>15</v>
      </c>
      <c r="X2920" s="22">
        <f t="shared" si="1181"/>
        <v>0.75451828694559397</v>
      </c>
      <c r="Y2920" s="3">
        <f>IF(U2920&gt;'Power Curve'!$C$37,0,INDEX(Ci,$W2920,1)*POWER(1-X2920,3)+INDEX(Ci,$W2920,2)*3*X2920*POWER(1-X2920,2)+INDEX(Ci,$W2920,3)*3*POWER(X2920,2)*(1-X2920)+INDEX(Ci,$W2920,4)*POWER(X2920,3))</f>
        <v>1978.2077010881717</v>
      </c>
      <c r="Z2920" s="3">
        <f t="shared" si="1182"/>
        <v>1968.2802072754057</v>
      </c>
      <c r="AA2920" s="3">
        <f t="shared" si="1183"/>
        <v>1965.8599548339871</v>
      </c>
      <c r="AB2920" s="3">
        <f t="shared" si="1192"/>
        <v>2.4202524414185973</v>
      </c>
      <c r="AC2920" s="3">
        <f t="shared" si="1193"/>
        <v>2.4202524414185973</v>
      </c>
      <c r="AE2920" s="34">
        <f t="shared" si="1184"/>
        <v>15</v>
      </c>
      <c r="AF2920" s="73" t="b">
        <f>COUNTIF('Power Curve'!$D$2:$D$31,AE2920)&gt;0</f>
        <v>1</v>
      </c>
      <c r="AG2920" s="73" t="b">
        <f t="shared" si="1185"/>
        <v>0</v>
      </c>
      <c r="AH2920" s="73" t="b">
        <f t="shared" si="1194"/>
        <v>1</v>
      </c>
      <c r="AI2920" s="34" t="str">
        <f t="shared" si="1186"/>
        <v>Inner</v>
      </c>
      <c r="AJ2920" s="35" t="str">
        <f t="shared" si="1195"/>
        <v>1.6-1.7</v>
      </c>
      <c r="AK2920" s="36" t="str">
        <f t="shared" si="1187"/>
        <v>17-18</v>
      </c>
      <c r="AL2920" s="36" t="str">
        <f t="shared" si="1188"/>
        <v>Mar</v>
      </c>
      <c r="AM2920" s="35" t="str">
        <f t="shared" si="1189"/>
        <v>285-295</v>
      </c>
      <c r="AN2920" s="36" t="str">
        <f t="shared" si="1190"/>
        <v>Inner-TI</v>
      </c>
    </row>
    <row r="2921" spans="5:40" x14ac:dyDescent="0.3">
      <c r="E2921" s="12">
        <v>40996.715277777781</v>
      </c>
      <c r="F2921" s="16">
        <v>13.58</v>
      </c>
      <c r="G2921" s="16">
        <v>1967.7100067138649</v>
      </c>
      <c r="H2921" s="29">
        <v>1.17301302142427</v>
      </c>
      <c r="I2921" s="26">
        <v>285.3</v>
      </c>
      <c r="J2921" s="30">
        <v>0.1362297496318115</v>
      </c>
      <c r="K2921" s="31">
        <v>0.16114415581414532</v>
      </c>
      <c r="L2921" s="111">
        <f t="shared" si="1170"/>
        <v>1.4000000000000001</v>
      </c>
      <c r="M2921" s="112">
        <f t="shared" si="1171"/>
        <v>0.14000000000000001</v>
      </c>
      <c r="N2921" s="112" t="b">
        <f t="shared" si="1172"/>
        <v>1</v>
      </c>
      <c r="O2921" s="112" t="b">
        <f t="shared" si="1173"/>
        <v>1</v>
      </c>
      <c r="P2921" s="113">
        <f t="shared" si="1174"/>
        <v>14</v>
      </c>
      <c r="Q2921" s="113">
        <f t="shared" si="1175"/>
        <v>12</v>
      </c>
      <c r="R2921" s="114" t="str">
        <f t="shared" si="1191"/>
        <v>1.4-0.14</v>
      </c>
      <c r="S2921" s="127">
        <f t="shared" si="1176"/>
        <v>-4.3734296661873655E-3</v>
      </c>
      <c r="T2921" s="112" t="b">
        <f t="shared" si="1177"/>
        <v>1</v>
      </c>
      <c r="U2921" s="22">
        <f t="shared" si="1178"/>
        <v>13.385112265133564</v>
      </c>
      <c r="V2921" s="22">
        <f t="shared" si="1179"/>
        <v>1.4267622246638725</v>
      </c>
      <c r="W2921" s="81">
        <f t="shared" si="1180"/>
        <v>14</v>
      </c>
      <c r="X2921" s="22">
        <f t="shared" si="1181"/>
        <v>0.41009114818224696</v>
      </c>
      <c r="Y2921" s="3">
        <f>IF(U2921&gt;'Power Curve'!$C$37,0,INDEX(Ci,$W2921,1)*POWER(1-X2921,3)+INDEX(Ci,$W2921,2)*3*X2921*POWER(1-X2921,2)+INDEX(Ci,$W2921,3)*3*POWER(X2921,2)*(1-X2921)+INDEX(Ci,$W2921,4)*POWER(X2921,3))</f>
        <v>1964.3130884407637</v>
      </c>
      <c r="Z2921" s="3">
        <f t="shared" si="1182"/>
        <v>1955.7223033060968</v>
      </c>
      <c r="AA2921" s="3">
        <f t="shared" si="1183"/>
        <v>1967.7100067138649</v>
      </c>
      <c r="AB2921" s="3">
        <f t="shared" si="1192"/>
        <v>-11.987703407768095</v>
      </c>
      <c r="AC2921" s="3">
        <f t="shared" si="1193"/>
        <v>11.987703407768095</v>
      </c>
      <c r="AE2921" s="34">
        <f t="shared" si="1184"/>
        <v>13</v>
      </c>
      <c r="AF2921" s="73" t="b">
        <f>COUNTIF('Power Curve'!$D$2:$D$31,AE2921)&gt;0</f>
        <v>1</v>
      </c>
      <c r="AG2921" s="73" t="b">
        <f t="shared" si="1185"/>
        <v>0</v>
      </c>
      <c r="AH2921" s="73" t="b">
        <f t="shared" si="1194"/>
        <v>1</v>
      </c>
      <c r="AI2921" s="34" t="str">
        <f t="shared" si="1186"/>
        <v>Inner</v>
      </c>
      <c r="AJ2921" s="35" t="str">
        <f t="shared" si="1195"/>
        <v>1.4-1.5</v>
      </c>
      <c r="AK2921" s="36" t="str">
        <f t="shared" si="1187"/>
        <v>17-18</v>
      </c>
      <c r="AL2921" s="36" t="str">
        <f t="shared" si="1188"/>
        <v>Mar</v>
      </c>
      <c r="AM2921" s="35" t="str">
        <f t="shared" si="1189"/>
        <v>285-295</v>
      </c>
      <c r="AN2921" s="36" t="str">
        <f t="shared" si="1190"/>
        <v>Inner-TI</v>
      </c>
    </row>
    <row r="2922" spans="5:40" x14ac:dyDescent="0.3">
      <c r="E2922" s="12">
        <v>40996.722222222219</v>
      </c>
      <c r="F2922" s="16">
        <v>14.42</v>
      </c>
      <c r="G2922" s="16">
        <v>1962.4299468994191</v>
      </c>
      <c r="H2922" s="29">
        <v>1.1726522308700109</v>
      </c>
      <c r="I2922" s="26">
        <v>283.60000000000002</v>
      </c>
      <c r="J2922" s="30">
        <v>0.11789181692094314</v>
      </c>
      <c r="K2922" s="31">
        <v>0.16238780800596342</v>
      </c>
      <c r="L2922" s="111">
        <f t="shared" si="1170"/>
        <v>1.6</v>
      </c>
      <c r="M2922" s="112">
        <f t="shared" si="1171"/>
        <v>0.12</v>
      </c>
      <c r="N2922" s="112" t="b">
        <f t="shared" si="1172"/>
        <v>1</v>
      </c>
      <c r="O2922" s="112" t="b">
        <f t="shared" si="1173"/>
        <v>1</v>
      </c>
      <c r="P2922" s="113">
        <f t="shared" si="1174"/>
        <v>16</v>
      </c>
      <c r="Q2922" s="113">
        <f t="shared" si="1175"/>
        <v>14</v>
      </c>
      <c r="R2922" s="114" t="str">
        <f t="shared" si="1191"/>
        <v>1.6-0.12</v>
      </c>
      <c r="S2922" s="127">
        <f t="shared" si="1176"/>
        <v>6.9193617767456883E-4</v>
      </c>
      <c r="T2922" s="112" t="b">
        <f t="shared" si="1177"/>
        <v>1</v>
      </c>
      <c r="U2922" s="22">
        <f t="shared" si="1178"/>
        <v>14.211600006229565</v>
      </c>
      <c r="V2922" s="22">
        <f t="shared" si="1179"/>
        <v>1.5544985692993774</v>
      </c>
      <c r="W2922" s="81">
        <f t="shared" si="1180"/>
        <v>15</v>
      </c>
      <c r="X2922" s="22">
        <f t="shared" si="1181"/>
        <v>0.24643327364568465</v>
      </c>
      <c r="Y2922" s="3">
        <f>IF(U2922&gt;'Power Curve'!$C$37,0,INDEX(Ci,$W2922,1)*POWER(1-X2922,3)+INDEX(Ci,$W2922,2)*3*X2922*POWER(1-X2922,2)+INDEX(Ci,$W2922,3)*3*POWER(X2922,2)*(1-X2922)+INDEX(Ci,$W2922,4)*POWER(X2922,3))</f>
        <v>1976.3188649420592</v>
      </c>
      <c r="Z2922" s="3">
        <f t="shared" si="1182"/>
        <v>1977.6863514633333</v>
      </c>
      <c r="AA2922" s="3">
        <f t="shared" si="1183"/>
        <v>1962.4299468994191</v>
      </c>
      <c r="AB2922" s="3">
        <f t="shared" si="1192"/>
        <v>15.256404563914202</v>
      </c>
      <c r="AC2922" s="3">
        <f t="shared" si="1193"/>
        <v>15.256404563914202</v>
      </c>
      <c r="AE2922" s="34">
        <f t="shared" si="1184"/>
        <v>14</v>
      </c>
      <c r="AF2922" s="73" t="b">
        <f>COUNTIF('Power Curve'!$D$2:$D$31,AE2922)&gt;0</f>
        <v>1</v>
      </c>
      <c r="AG2922" s="73" t="b">
        <f t="shared" si="1185"/>
        <v>0</v>
      </c>
      <c r="AH2922" s="73" t="b">
        <f t="shared" si="1194"/>
        <v>1</v>
      </c>
      <c r="AI2922" s="34" t="str">
        <f t="shared" si="1186"/>
        <v>Inner</v>
      </c>
      <c r="AJ2922" s="35" t="str">
        <f t="shared" si="1195"/>
        <v>1.5-1.6</v>
      </c>
      <c r="AK2922" s="36" t="str">
        <f t="shared" si="1187"/>
        <v>17-18</v>
      </c>
      <c r="AL2922" s="36" t="str">
        <f t="shared" si="1188"/>
        <v>Mar</v>
      </c>
      <c r="AM2922" s="35" t="str">
        <f t="shared" si="1189"/>
        <v>275-285</v>
      </c>
      <c r="AN2922" s="36" t="str">
        <f t="shared" si="1190"/>
        <v>Inner-TI</v>
      </c>
    </row>
    <row r="2923" spans="5:40" x14ac:dyDescent="0.3">
      <c r="E2923" s="12">
        <v>40996.729166666664</v>
      </c>
      <c r="F2923" s="16">
        <v>12.96</v>
      </c>
      <c r="G2923" s="16">
        <v>1948.0600280761769</v>
      </c>
      <c r="H2923" s="29">
        <v>1.1733128932492085</v>
      </c>
      <c r="I2923" s="26">
        <v>282.8</v>
      </c>
      <c r="J2923" s="30">
        <v>0.13194444444444442</v>
      </c>
      <c r="K2923" s="31">
        <v>0.14500550164478179</v>
      </c>
      <c r="L2923" s="111">
        <f t="shared" si="1170"/>
        <v>1.3000000000000003</v>
      </c>
      <c r="M2923" s="112">
        <f t="shared" si="1171"/>
        <v>0.13</v>
      </c>
      <c r="N2923" s="112" t="b">
        <f t="shared" si="1172"/>
        <v>1</v>
      </c>
      <c r="O2923" s="112" t="b">
        <f t="shared" si="1173"/>
        <v>1</v>
      </c>
      <c r="P2923" s="113">
        <f t="shared" si="1174"/>
        <v>13.000000000000002</v>
      </c>
      <c r="Q2923" s="113">
        <f t="shared" si="1175"/>
        <v>13</v>
      </c>
      <c r="R2923" s="114" t="str">
        <f t="shared" si="1191"/>
        <v>1.3-0.13</v>
      </c>
      <c r="S2923" s="127">
        <f t="shared" si="1176"/>
        <v>-3.4559656700221307E-3</v>
      </c>
      <c r="T2923" s="112" t="b">
        <f t="shared" si="1177"/>
        <v>1</v>
      </c>
      <c r="U2923" s="22">
        <f t="shared" si="1178"/>
        <v>12.775098371158958</v>
      </c>
      <c r="V2923" s="22">
        <f t="shared" si="1179"/>
        <v>1.3324826109216816</v>
      </c>
      <c r="W2923" s="81">
        <f t="shared" si="1180"/>
        <v>13</v>
      </c>
      <c r="X2923" s="22">
        <f t="shared" si="1181"/>
        <v>0.77888530666160716</v>
      </c>
      <c r="Y2923" s="3">
        <f>IF(U2923&gt;'Power Curve'!$C$37,0,INDEX(Ci,$W2923,1)*POWER(1-X2923,3)+INDEX(Ci,$W2923,2)*3*X2923*POWER(1-X2923,2)+INDEX(Ci,$W2923,3)*3*POWER(X2923,2)*(1-X2923)+INDEX(Ci,$W2923,4)*POWER(X2923,3))</f>
        <v>1947.1678318280192</v>
      </c>
      <c r="Z2923" s="3">
        <f t="shared" si="1182"/>
        <v>1940.4384866474502</v>
      </c>
      <c r="AA2923" s="3">
        <f t="shared" si="1183"/>
        <v>1948.0600280761769</v>
      </c>
      <c r="AB2923" s="3">
        <f t="shared" si="1192"/>
        <v>-7.6215414287266867</v>
      </c>
      <c r="AC2923" s="3">
        <f t="shared" si="1193"/>
        <v>7.6215414287266867</v>
      </c>
      <c r="AE2923" s="34">
        <f t="shared" si="1184"/>
        <v>13</v>
      </c>
      <c r="AF2923" s="73" t="b">
        <f>COUNTIF('Power Curve'!$D$2:$D$31,AE2923)&gt;0</f>
        <v>1</v>
      </c>
      <c r="AG2923" s="73" t="b">
        <f t="shared" si="1185"/>
        <v>0</v>
      </c>
      <c r="AH2923" s="73" t="b">
        <f t="shared" si="1194"/>
        <v>1</v>
      </c>
      <c r="AI2923" s="34" t="str">
        <f t="shared" si="1186"/>
        <v>Inner</v>
      </c>
      <c r="AJ2923" s="35" t="str">
        <f t="shared" si="1195"/>
        <v>1.3-1.4</v>
      </c>
      <c r="AK2923" s="36" t="str">
        <f t="shared" si="1187"/>
        <v>17-18</v>
      </c>
      <c r="AL2923" s="36" t="str">
        <f t="shared" si="1188"/>
        <v>Mar</v>
      </c>
      <c r="AM2923" s="35" t="str">
        <f t="shared" si="1189"/>
        <v>275-285</v>
      </c>
      <c r="AN2923" s="36" t="str">
        <f t="shared" si="1190"/>
        <v>Inner-TI</v>
      </c>
    </row>
    <row r="2924" spans="5:40" x14ac:dyDescent="0.3">
      <c r="E2924" s="12">
        <v>40996.736111111109</v>
      </c>
      <c r="F2924" s="16">
        <v>14.58</v>
      </c>
      <c r="G2924" s="16">
        <v>1963.9200592041041</v>
      </c>
      <c r="H2924" s="29">
        <v>1.1735091195517235</v>
      </c>
      <c r="I2924" s="26">
        <v>289</v>
      </c>
      <c r="J2924" s="30">
        <v>0.11796982167352538</v>
      </c>
      <c r="K2924" s="31">
        <v>0.14588437654922037</v>
      </c>
      <c r="L2924" s="111">
        <f t="shared" si="1170"/>
        <v>1.6</v>
      </c>
      <c r="M2924" s="112">
        <f t="shared" si="1171"/>
        <v>0.12</v>
      </c>
      <c r="N2924" s="112" t="b">
        <f t="shared" si="1172"/>
        <v>1</v>
      </c>
      <c r="O2924" s="112" t="b">
        <f t="shared" si="1173"/>
        <v>1</v>
      </c>
      <c r="P2924" s="113">
        <f t="shared" si="1174"/>
        <v>16</v>
      </c>
      <c r="Q2924" s="113">
        <f t="shared" si="1175"/>
        <v>14</v>
      </c>
      <c r="R2924" s="114" t="str">
        <f t="shared" si="1191"/>
        <v>1.6-0.12</v>
      </c>
      <c r="S2924" s="127">
        <f t="shared" si="1176"/>
        <v>6.9193617767456883E-4</v>
      </c>
      <c r="T2924" s="112" t="b">
        <f t="shared" si="1177"/>
        <v>1</v>
      </c>
      <c r="U2924" s="22">
        <f t="shared" si="1178"/>
        <v>14.3727868191257</v>
      </c>
      <c r="V2924" s="22">
        <f t="shared" si="1179"/>
        <v>1.5794105108310159</v>
      </c>
      <c r="W2924" s="81">
        <f t="shared" si="1180"/>
        <v>15</v>
      </c>
      <c r="X2924" s="22">
        <f t="shared" si="1181"/>
        <v>0.40042144019816694</v>
      </c>
      <c r="Y2924" s="3">
        <f>IF(U2924&gt;'Power Curve'!$C$37,0,INDEX(Ci,$W2924,1)*POWER(1-X2924,3)+INDEX(Ci,$W2924,2)*3*X2924*POWER(1-X2924,2)+INDEX(Ci,$W2924,3)*3*POWER(X2924,2)*(1-X2924)+INDEX(Ci,$W2924,4)*POWER(X2924,3))</f>
        <v>1976.9974848645911</v>
      </c>
      <c r="Z2924" s="3">
        <f t="shared" si="1182"/>
        <v>1978.3654409475405</v>
      </c>
      <c r="AA2924" s="3">
        <f t="shared" si="1183"/>
        <v>1963.9200592041041</v>
      </c>
      <c r="AB2924" s="3">
        <f t="shared" si="1192"/>
        <v>14.445381743436428</v>
      </c>
      <c r="AC2924" s="3">
        <f t="shared" si="1193"/>
        <v>14.445381743436428</v>
      </c>
      <c r="AE2924" s="34">
        <f t="shared" si="1184"/>
        <v>14</v>
      </c>
      <c r="AF2924" s="73" t="b">
        <f>COUNTIF('Power Curve'!$D$2:$D$31,AE2924)&gt;0</f>
        <v>1</v>
      </c>
      <c r="AG2924" s="73" t="b">
        <f t="shared" si="1185"/>
        <v>0</v>
      </c>
      <c r="AH2924" s="73" t="b">
        <f t="shared" si="1194"/>
        <v>1</v>
      </c>
      <c r="AI2924" s="34" t="str">
        <f t="shared" si="1186"/>
        <v>Inner</v>
      </c>
      <c r="AJ2924" s="35" t="str">
        <f t="shared" si="1195"/>
        <v>1.5-1.6</v>
      </c>
      <c r="AK2924" s="36" t="str">
        <f t="shared" si="1187"/>
        <v>17-18</v>
      </c>
      <c r="AL2924" s="36" t="str">
        <f t="shared" si="1188"/>
        <v>Mar</v>
      </c>
      <c r="AM2924" s="35" t="str">
        <f t="shared" si="1189"/>
        <v>285-295</v>
      </c>
      <c r="AN2924" s="36" t="str">
        <f t="shared" si="1190"/>
        <v>Inner-TI</v>
      </c>
    </row>
    <row r="2925" spans="5:40" x14ac:dyDescent="0.3">
      <c r="E2925" s="12">
        <v>40996.743055555555</v>
      </c>
      <c r="F2925" s="16">
        <v>12.76</v>
      </c>
      <c r="G2925" s="16">
        <v>1858.1899719238261</v>
      </c>
      <c r="H2925" s="29">
        <v>1.1745819931296178</v>
      </c>
      <c r="I2925" s="26">
        <v>287.89999999999998</v>
      </c>
      <c r="J2925" s="30">
        <v>0.13636363636363635</v>
      </c>
      <c r="K2925" s="31">
        <v>0.14020913080933664</v>
      </c>
      <c r="L2925" s="111">
        <f t="shared" si="1170"/>
        <v>1.3000000000000003</v>
      </c>
      <c r="M2925" s="112">
        <f t="shared" si="1171"/>
        <v>0.14000000000000001</v>
      </c>
      <c r="N2925" s="112" t="b">
        <f t="shared" si="1172"/>
        <v>1</v>
      </c>
      <c r="O2925" s="112" t="b">
        <f t="shared" si="1173"/>
        <v>1</v>
      </c>
      <c r="P2925" s="113">
        <f t="shared" si="1174"/>
        <v>13.000000000000002</v>
      </c>
      <c r="Q2925" s="113">
        <f t="shared" si="1175"/>
        <v>12</v>
      </c>
      <c r="R2925" s="114" t="str">
        <f t="shared" si="1191"/>
        <v>1.3-0.14</v>
      </c>
      <c r="S2925" s="127">
        <f t="shared" si="1176"/>
        <v>-8.9101516438049953E-3</v>
      </c>
      <c r="T2925" s="112" t="b">
        <f t="shared" si="1177"/>
        <v>1</v>
      </c>
      <c r="U2925" s="22">
        <f t="shared" si="1178"/>
        <v>12.582485087741583</v>
      </c>
      <c r="V2925" s="22">
        <f t="shared" si="1179"/>
        <v>1.3027136070652525</v>
      </c>
      <c r="W2925" s="81">
        <f t="shared" si="1180"/>
        <v>13</v>
      </c>
      <c r="X2925" s="22">
        <f t="shared" si="1181"/>
        <v>0.58059288491934513</v>
      </c>
      <c r="Y2925" s="3">
        <f>IF(U2925&gt;'Power Curve'!$C$37,0,INDEX(Ci,$W2925,1)*POWER(1-X2925,3)+INDEX(Ci,$W2925,2)*3*X2925*POWER(1-X2925,2)+INDEX(Ci,$W2925,3)*3*POWER(X2925,2)*(1-X2925)+INDEX(Ci,$W2925,4)*POWER(X2925,3))</f>
        <v>1941.3808327922111</v>
      </c>
      <c r="Z2925" s="3">
        <f t="shared" si="1182"/>
        <v>1924.0828351736559</v>
      </c>
      <c r="AA2925" s="3">
        <f t="shared" si="1183"/>
        <v>1858.1899719238261</v>
      </c>
      <c r="AB2925" s="3">
        <f t="shared" si="1192"/>
        <v>65.892863249829816</v>
      </c>
      <c r="AC2925" s="3">
        <f t="shared" si="1193"/>
        <v>65.892863249829816</v>
      </c>
      <c r="AE2925" s="34">
        <f t="shared" si="1184"/>
        <v>13</v>
      </c>
      <c r="AF2925" s="73" t="b">
        <f>COUNTIF('Power Curve'!$D$2:$D$31,AE2925)&gt;0</f>
        <v>1</v>
      </c>
      <c r="AG2925" s="73" t="b">
        <f t="shared" si="1185"/>
        <v>0</v>
      </c>
      <c r="AH2925" s="73" t="b">
        <f t="shared" si="1194"/>
        <v>1</v>
      </c>
      <c r="AI2925" s="34" t="str">
        <f t="shared" si="1186"/>
        <v>Inner</v>
      </c>
      <c r="AJ2925" s="35" t="str">
        <f t="shared" si="1195"/>
        <v>1.3-1.4</v>
      </c>
      <c r="AK2925" s="36" t="str">
        <f t="shared" si="1187"/>
        <v>17-18</v>
      </c>
      <c r="AL2925" s="36" t="str">
        <f t="shared" si="1188"/>
        <v>Mar</v>
      </c>
      <c r="AM2925" s="35" t="str">
        <f t="shared" si="1189"/>
        <v>285-295</v>
      </c>
      <c r="AN2925" s="36" t="str">
        <f t="shared" si="1190"/>
        <v>Inner-TI</v>
      </c>
    </row>
    <row r="2926" spans="5:40" x14ac:dyDescent="0.3">
      <c r="E2926" s="12">
        <v>40996.75</v>
      </c>
      <c r="F2926" s="16">
        <v>12.86</v>
      </c>
      <c r="G2926" s="16">
        <v>1970.8900299072241</v>
      </c>
      <c r="H2926" s="29">
        <v>1.1755531964909831</v>
      </c>
      <c r="I2926" s="26">
        <v>287.39999999999998</v>
      </c>
      <c r="J2926" s="30">
        <v>0.11119751166407466</v>
      </c>
      <c r="K2926" s="31">
        <v>0.18398478418251854</v>
      </c>
      <c r="L2926" s="111">
        <f t="shared" si="1170"/>
        <v>1.3000000000000003</v>
      </c>
      <c r="M2926" s="112">
        <f t="shared" si="1171"/>
        <v>0.11</v>
      </c>
      <c r="N2926" s="112" t="b">
        <f t="shared" si="1172"/>
        <v>1</v>
      </c>
      <c r="O2926" s="112" t="b">
        <f t="shared" si="1173"/>
        <v>1</v>
      </c>
      <c r="P2926" s="113">
        <f t="shared" si="1174"/>
        <v>13.000000000000002</v>
      </c>
      <c r="Q2926" s="113">
        <f t="shared" si="1175"/>
        <v>15</v>
      </c>
      <c r="R2926" s="114" t="str">
        <f t="shared" si="1191"/>
        <v>1.3-0.11</v>
      </c>
      <c r="S2926" s="127">
        <f t="shared" si="1176"/>
        <v>7.6432603684871349E-4</v>
      </c>
      <c r="T2926" s="112" t="b">
        <f t="shared" si="1177"/>
        <v>1</v>
      </c>
      <c r="U2926" s="22">
        <f t="shared" si="1178"/>
        <v>12.684588063868608</v>
      </c>
      <c r="V2926" s="22">
        <f t="shared" si="1179"/>
        <v>1.3184939511627669</v>
      </c>
      <c r="W2926" s="81">
        <f t="shared" si="1180"/>
        <v>13</v>
      </c>
      <c r="X2926" s="22">
        <f t="shared" si="1181"/>
        <v>0.6857063331930473</v>
      </c>
      <c r="Y2926" s="3">
        <f>IF(U2926&gt;'Power Curve'!$C$37,0,INDEX(Ci,$W2926,1)*POWER(1-X2926,3)+INDEX(Ci,$W2926,2)*3*X2926*POWER(1-X2926,2)+INDEX(Ci,$W2926,3)*3*POWER(X2926,2)*(1-X2926)+INDEX(Ci,$W2926,4)*POWER(X2926,3))</f>
        <v>1944.5301422564357</v>
      </c>
      <c r="Z2926" s="3">
        <f t="shared" si="1182"/>
        <v>1946.0163972735993</v>
      </c>
      <c r="AA2926" s="3">
        <f t="shared" si="1183"/>
        <v>1970.8900299072241</v>
      </c>
      <c r="AB2926" s="3">
        <f t="shared" si="1192"/>
        <v>-24.873632633624766</v>
      </c>
      <c r="AC2926" s="3">
        <f t="shared" si="1193"/>
        <v>24.873632633624766</v>
      </c>
      <c r="AE2926" s="34">
        <f t="shared" si="1184"/>
        <v>13</v>
      </c>
      <c r="AF2926" s="73" t="b">
        <f>COUNTIF('Power Curve'!$D$2:$D$31,AE2926)&gt;0</f>
        <v>1</v>
      </c>
      <c r="AG2926" s="73" t="b">
        <f t="shared" si="1185"/>
        <v>0</v>
      </c>
      <c r="AH2926" s="73" t="b">
        <f t="shared" si="1194"/>
        <v>1</v>
      </c>
      <c r="AI2926" s="34" t="str">
        <f t="shared" si="1186"/>
        <v>Inner</v>
      </c>
      <c r="AJ2926" s="35" t="str">
        <f t="shared" si="1195"/>
        <v>1.3-1.4</v>
      </c>
      <c r="AK2926" s="36" t="str">
        <f t="shared" si="1187"/>
        <v>18-19</v>
      </c>
      <c r="AL2926" s="36" t="str">
        <f t="shared" si="1188"/>
        <v>Mar</v>
      </c>
      <c r="AM2926" s="35" t="str">
        <f t="shared" si="1189"/>
        <v>285-295</v>
      </c>
      <c r="AN2926" s="36" t="str">
        <f t="shared" si="1190"/>
        <v>Inner-TI</v>
      </c>
    </row>
    <row r="2927" spans="5:40" x14ac:dyDescent="0.3">
      <c r="E2927" s="12">
        <v>40996.756944444445</v>
      </c>
      <c r="F2927" s="16">
        <v>13.13</v>
      </c>
      <c r="G2927" s="16">
        <v>1886.839981079102</v>
      </c>
      <c r="H2927" s="29">
        <v>1.1757253693400493</v>
      </c>
      <c r="I2927" s="26">
        <v>288.3</v>
      </c>
      <c r="J2927" s="30">
        <v>0.11271896420411272</v>
      </c>
      <c r="K2927" s="31">
        <v>0.1456359518894646</v>
      </c>
      <c r="L2927" s="111">
        <f t="shared" si="1170"/>
        <v>1.4000000000000001</v>
      </c>
      <c r="M2927" s="112">
        <f t="shared" si="1171"/>
        <v>0.11</v>
      </c>
      <c r="N2927" s="112" t="b">
        <f t="shared" si="1172"/>
        <v>1</v>
      </c>
      <c r="O2927" s="112" t="b">
        <f t="shared" si="1173"/>
        <v>1</v>
      </c>
      <c r="P2927" s="113">
        <f t="shared" si="1174"/>
        <v>14</v>
      </c>
      <c r="Q2927" s="113">
        <f t="shared" si="1175"/>
        <v>15</v>
      </c>
      <c r="R2927" s="114" t="str">
        <f t="shared" si="1191"/>
        <v>1.4-0.11</v>
      </c>
      <c r="S2927" s="127">
        <f t="shared" si="1176"/>
        <v>1.8738601164012363E-3</v>
      </c>
      <c r="T2927" s="112" t="b">
        <f t="shared" si="1177"/>
        <v>1</v>
      </c>
      <c r="U2927" s="22">
        <f t="shared" si="1178"/>
        <v>12.951537468821831</v>
      </c>
      <c r="V2927" s="22">
        <f t="shared" si="1179"/>
        <v>1.3597518422309749</v>
      </c>
      <c r="W2927" s="81">
        <f t="shared" si="1180"/>
        <v>13</v>
      </c>
      <c r="X2927" s="22">
        <f t="shared" si="1181"/>
        <v>0.96052665218489697</v>
      </c>
      <c r="Y2927" s="3">
        <f>IF(U2927&gt;'Power Curve'!$C$37,0,INDEX(Ci,$W2927,1)*POWER(1-X2927,3)+INDEX(Ci,$W2927,2)*3*X2927*POWER(1-X2927,2)+INDEX(Ci,$W2927,3)*3*POWER(X2927,2)*(1-X2927)+INDEX(Ci,$W2927,4)*POWER(X2927,3))</f>
        <v>1952.1091029615418</v>
      </c>
      <c r="Z2927" s="3">
        <f t="shared" si="1182"/>
        <v>1955.7670823524452</v>
      </c>
      <c r="AA2927" s="3">
        <f t="shared" si="1183"/>
        <v>1886.839981079102</v>
      </c>
      <c r="AB2927" s="3">
        <f t="shared" si="1192"/>
        <v>68.927101273343169</v>
      </c>
      <c r="AC2927" s="3">
        <f t="shared" si="1193"/>
        <v>68.927101273343169</v>
      </c>
      <c r="AE2927" s="34">
        <f t="shared" si="1184"/>
        <v>13</v>
      </c>
      <c r="AF2927" s="73" t="b">
        <f>COUNTIF('Power Curve'!$D$2:$D$31,AE2927)&gt;0</f>
        <v>1</v>
      </c>
      <c r="AG2927" s="73" t="b">
        <f t="shared" si="1185"/>
        <v>0</v>
      </c>
      <c r="AH2927" s="73" t="b">
        <f t="shared" si="1194"/>
        <v>1</v>
      </c>
      <c r="AI2927" s="34" t="str">
        <f t="shared" si="1186"/>
        <v>Inner</v>
      </c>
      <c r="AJ2927" s="35" t="str">
        <f t="shared" si="1195"/>
        <v>1.3-1.4</v>
      </c>
      <c r="AK2927" s="36" t="str">
        <f t="shared" si="1187"/>
        <v>18-19</v>
      </c>
      <c r="AL2927" s="36" t="str">
        <f t="shared" si="1188"/>
        <v>Mar</v>
      </c>
      <c r="AM2927" s="35" t="str">
        <f t="shared" si="1189"/>
        <v>285-295</v>
      </c>
      <c r="AN2927" s="36" t="str">
        <f t="shared" si="1190"/>
        <v>Inner-TI</v>
      </c>
    </row>
    <row r="2928" spans="5:40" x14ac:dyDescent="0.3">
      <c r="E2928" s="12">
        <v>40996.763888888891</v>
      </c>
      <c r="F2928" s="16">
        <v>13.11</v>
      </c>
      <c r="G2928" s="16">
        <v>1978.829956054693</v>
      </c>
      <c r="H2928" s="29">
        <v>1.176242190619823</v>
      </c>
      <c r="I2928" s="26">
        <v>291.7</v>
      </c>
      <c r="J2928" s="30">
        <v>0.15102974828375287</v>
      </c>
      <c r="K2928" s="31">
        <v>0.10899297168189766</v>
      </c>
      <c r="L2928" s="111">
        <f t="shared" si="1170"/>
        <v>1.4000000000000001</v>
      </c>
      <c r="M2928" s="112">
        <f t="shared" si="1171"/>
        <v>0.15000000000000002</v>
      </c>
      <c r="N2928" s="112" t="b">
        <f t="shared" si="1172"/>
        <v>1</v>
      </c>
      <c r="O2928" s="112" t="b">
        <f t="shared" si="1173"/>
        <v>1</v>
      </c>
      <c r="P2928" s="113">
        <f t="shared" si="1174"/>
        <v>14</v>
      </c>
      <c r="Q2928" s="113">
        <f t="shared" si="1175"/>
        <v>10.999999999999998</v>
      </c>
      <c r="R2928" s="114" t="str">
        <f t="shared" si="1191"/>
        <v>1.4-0.15</v>
      </c>
      <c r="S2928" s="127">
        <f t="shared" si="1176"/>
        <v>-1.3938101452171635E-2</v>
      </c>
      <c r="T2928" s="112" t="b">
        <f t="shared" si="1177"/>
        <v>1</v>
      </c>
      <c r="U2928" s="22">
        <f t="shared" si="1178"/>
        <v>12.933703870554311</v>
      </c>
      <c r="V2928" s="22">
        <f t="shared" si="1179"/>
        <v>1.3569956021307041</v>
      </c>
      <c r="W2928" s="81">
        <f t="shared" si="1180"/>
        <v>13</v>
      </c>
      <c r="X2928" s="22">
        <f t="shared" si="1181"/>
        <v>0.94216723622923582</v>
      </c>
      <c r="Y2928" s="3">
        <f>IF(U2928&gt;'Power Curve'!$C$37,0,INDEX(Ci,$W2928,1)*POWER(1-X2928,3)+INDEX(Ci,$W2928,2)*3*X2928*POWER(1-X2928,2)+INDEX(Ci,$W2928,3)*3*POWER(X2928,2)*(1-X2928)+INDEX(Ci,$W2928,4)*POWER(X2928,3))</f>
        <v>1951.612969565721</v>
      </c>
      <c r="Z2928" s="3">
        <f t="shared" si="1182"/>
        <v>1924.4111900005398</v>
      </c>
      <c r="AA2928" s="3">
        <f t="shared" si="1183"/>
        <v>1978.829956054693</v>
      </c>
      <c r="AB2928" s="3">
        <f t="shared" si="1192"/>
        <v>-54.418766054153139</v>
      </c>
      <c r="AC2928" s="3">
        <f t="shared" si="1193"/>
        <v>54.418766054153139</v>
      </c>
      <c r="AE2928" s="34">
        <f t="shared" si="1184"/>
        <v>13</v>
      </c>
      <c r="AF2928" s="73" t="b">
        <f>COUNTIF('Power Curve'!$D$2:$D$31,AE2928)&gt;0</f>
        <v>1</v>
      </c>
      <c r="AG2928" s="73" t="b">
        <f t="shared" si="1185"/>
        <v>0</v>
      </c>
      <c r="AH2928" s="73" t="b">
        <f t="shared" si="1194"/>
        <v>1</v>
      </c>
      <c r="AI2928" s="34" t="str">
        <f t="shared" si="1186"/>
        <v>Outer</v>
      </c>
      <c r="AJ2928" s="35" t="str">
        <f t="shared" si="1195"/>
        <v>1.3-1.4</v>
      </c>
      <c r="AK2928" s="36" t="str">
        <f t="shared" si="1187"/>
        <v>18-19</v>
      </c>
      <c r="AL2928" s="36" t="str">
        <f t="shared" si="1188"/>
        <v>Mar</v>
      </c>
      <c r="AM2928" s="35" t="str">
        <f t="shared" si="1189"/>
        <v>285-295</v>
      </c>
      <c r="AN2928" s="36" t="str">
        <f t="shared" si="1190"/>
        <v>HWS-HTI</v>
      </c>
    </row>
    <row r="2929" spans="5:40" x14ac:dyDescent="0.3">
      <c r="E2929" s="12">
        <v>40996.770833333336</v>
      </c>
      <c r="F2929" s="16">
        <v>12.97</v>
      </c>
      <c r="G2929" s="16">
        <v>1968.4600067138649</v>
      </c>
      <c r="H2929" s="29">
        <v>1.1764834171293366</v>
      </c>
      <c r="I2929" s="26">
        <v>291.5</v>
      </c>
      <c r="J2929" s="30">
        <v>0.1218195836545875</v>
      </c>
      <c r="K2929" s="31">
        <v>0.12822899833657525</v>
      </c>
      <c r="L2929" s="111">
        <f t="shared" si="1170"/>
        <v>1.3000000000000003</v>
      </c>
      <c r="M2929" s="112">
        <f t="shared" si="1171"/>
        <v>0.12</v>
      </c>
      <c r="N2929" s="112" t="b">
        <f t="shared" si="1172"/>
        <v>1</v>
      </c>
      <c r="O2929" s="112" t="b">
        <f t="shared" si="1173"/>
        <v>1</v>
      </c>
      <c r="P2929" s="113">
        <f t="shared" si="1174"/>
        <v>13.000000000000002</v>
      </c>
      <c r="Q2929" s="113">
        <f t="shared" si="1175"/>
        <v>14</v>
      </c>
      <c r="R2929" s="114" t="str">
        <f t="shared" si="1191"/>
        <v>1.3-0.12</v>
      </c>
      <c r="S2929" s="127">
        <f t="shared" si="1176"/>
        <v>-8.674156854531109E-4</v>
      </c>
      <c r="T2929" s="112" t="b">
        <f t="shared" si="1177"/>
        <v>1</v>
      </c>
      <c r="U2929" s="22">
        <f t="shared" si="1178"/>
        <v>12.796461170711034</v>
      </c>
      <c r="V2929" s="22">
        <f t="shared" si="1179"/>
        <v>1.3357843004571421</v>
      </c>
      <c r="W2929" s="81">
        <f t="shared" si="1180"/>
        <v>13</v>
      </c>
      <c r="X2929" s="22">
        <f t="shared" si="1181"/>
        <v>0.80087798122287546</v>
      </c>
      <c r="Y2929" s="3">
        <f>IF(U2929&gt;'Power Curve'!$C$37,0,INDEX(Ci,$W2929,1)*POWER(1-X2929,3)+INDEX(Ci,$W2929,2)*3*X2929*POWER(1-X2929,2)+INDEX(Ci,$W2929,3)*3*POWER(X2929,2)*(1-X2929)+INDEX(Ci,$W2929,4)*POWER(X2929,3))</f>
        <v>1947.775620205935</v>
      </c>
      <c r="Z2929" s="3">
        <f t="shared" si="1182"/>
        <v>1946.0860890812251</v>
      </c>
      <c r="AA2929" s="3">
        <f t="shared" si="1183"/>
        <v>1968.4600067138649</v>
      </c>
      <c r="AB2929" s="3">
        <f t="shared" si="1192"/>
        <v>-22.373917632639859</v>
      </c>
      <c r="AC2929" s="3">
        <f t="shared" si="1193"/>
        <v>22.373917632639859</v>
      </c>
      <c r="AE2929" s="34">
        <f t="shared" si="1184"/>
        <v>13</v>
      </c>
      <c r="AF2929" s="73" t="b">
        <f>COUNTIF('Power Curve'!$D$2:$D$31,AE2929)&gt;0</f>
        <v>1</v>
      </c>
      <c r="AG2929" s="73" t="b">
        <f t="shared" si="1185"/>
        <v>0</v>
      </c>
      <c r="AH2929" s="73" t="b">
        <f t="shared" si="1194"/>
        <v>1</v>
      </c>
      <c r="AI2929" s="34" t="str">
        <f t="shared" si="1186"/>
        <v>Inner</v>
      </c>
      <c r="AJ2929" s="35" t="str">
        <f t="shared" si="1195"/>
        <v>1.3-1.4</v>
      </c>
      <c r="AK2929" s="36" t="str">
        <f t="shared" si="1187"/>
        <v>18-19</v>
      </c>
      <c r="AL2929" s="36" t="str">
        <f t="shared" si="1188"/>
        <v>Mar</v>
      </c>
      <c r="AM2929" s="35" t="str">
        <f t="shared" si="1189"/>
        <v>285-295</v>
      </c>
      <c r="AN2929" s="36" t="str">
        <f t="shared" si="1190"/>
        <v>Inner-TI</v>
      </c>
    </row>
    <row r="2930" spans="5:40" x14ac:dyDescent="0.3">
      <c r="E2930" s="12">
        <v>40996.777777777781</v>
      </c>
      <c r="F2930" s="16">
        <v>13.42</v>
      </c>
      <c r="G2930" s="16">
        <v>1972.689941406248</v>
      </c>
      <c r="H2930" s="29">
        <v>1.176612781583082</v>
      </c>
      <c r="I2930" s="26">
        <v>293.7</v>
      </c>
      <c r="J2930" s="30">
        <v>0.10506706408345752</v>
      </c>
      <c r="K2930" s="31">
        <v>7.8155103126235539E-2</v>
      </c>
      <c r="L2930" s="111">
        <f t="shared" si="1170"/>
        <v>1.4000000000000001</v>
      </c>
      <c r="M2930" s="112">
        <f t="shared" si="1171"/>
        <v>0.11</v>
      </c>
      <c r="N2930" s="112" t="b">
        <f t="shared" si="1172"/>
        <v>1</v>
      </c>
      <c r="O2930" s="112" t="b">
        <f t="shared" si="1173"/>
        <v>1</v>
      </c>
      <c r="P2930" s="113">
        <f t="shared" si="1174"/>
        <v>14</v>
      </c>
      <c r="Q2930" s="113">
        <f t="shared" si="1175"/>
        <v>15</v>
      </c>
      <c r="R2930" s="114" t="str">
        <f t="shared" si="1191"/>
        <v>1.4-0.11</v>
      </c>
      <c r="S2930" s="127">
        <f t="shared" si="1176"/>
        <v>1.8738601164012363E-3</v>
      </c>
      <c r="T2930" s="112" t="b">
        <f t="shared" si="1177"/>
        <v>1</v>
      </c>
      <c r="U2930" s="22">
        <f t="shared" si="1178"/>
        <v>13.240925444998103</v>
      </c>
      <c r="V2930" s="22">
        <f t="shared" si="1179"/>
        <v>1.4044776868142279</v>
      </c>
      <c r="W2930" s="81">
        <f t="shared" si="1180"/>
        <v>14</v>
      </c>
      <c r="X2930" s="22">
        <f t="shared" si="1181"/>
        <v>0.26048346828739188</v>
      </c>
      <c r="Y2930" s="3">
        <f>IF(U2930&gt;'Power Curve'!$C$37,0,INDEX(Ci,$W2930,1)*POWER(1-X2930,3)+INDEX(Ci,$W2930,2)*3*X2930*POWER(1-X2930,2)+INDEX(Ci,$W2930,3)*3*POWER(X2930,2)*(1-X2930)+INDEX(Ci,$W2930,4)*POWER(X2930,3))</f>
        <v>1960.3331942564018</v>
      </c>
      <c r="Z2930" s="3">
        <f t="shared" si="1182"/>
        <v>1964.0065844439764</v>
      </c>
      <c r="AA2930" s="3">
        <f t="shared" si="1183"/>
        <v>1972.689941406248</v>
      </c>
      <c r="AB2930" s="3">
        <f t="shared" si="1192"/>
        <v>-8.6833569622715459</v>
      </c>
      <c r="AC2930" s="3">
        <f t="shared" si="1193"/>
        <v>8.6833569622715459</v>
      </c>
      <c r="AE2930" s="34">
        <f t="shared" si="1184"/>
        <v>13</v>
      </c>
      <c r="AF2930" s="73" t="b">
        <f>COUNTIF('Power Curve'!$D$2:$D$31,AE2930)&gt;0</f>
        <v>1</v>
      </c>
      <c r="AG2930" s="73" t="b">
        <f t="shared" si="1185"/>
        <v>0</v>
      </c>
      <c r="AH2930" s="73" t="b">
        <f t="shared" si="1194"/>
        <v>1</v>
      </c>
      <c r="AI2930" s="34" t="str">
        <f t="shared" si="1186"/>
        <v>Outer</v>
      </c>
      <c r="AJ2930" s="35" t="str">
        <f t="shared" si="1195"/>
        <v>1.4-1.5</v>
      </c>
      <c r="AK2930" s="36" t="str">
        <f t="shared" si="1187"/>
        <v>18-19</v>
      </c>
      <c r="AL2930" s="36" t="str">
        <f t="shared" si="1188"/>
        <v>Mar</v>
      </c>
      <c r="AM2930" s="35" t="str">
        <f t="shared" si="1189"/>
        <v>285-295</v>
      </c>
      <c r="AN2930" s="36" t="str">
        <f t="shared" si="1190"/>
        <v>Inner-TI</v>
      </c>
    </row>
    <row r="2931" spans="5:40" x14ac:dyDescent="0.3">
      <c r="E2931" s="12">
        <v>40996.784722222219</v>
      </c>
      <c r="F2931" s="16">
        <v>12.64</v>
      </c>
      <c r="G2931" s="16">
        <v>1940.5299835205051</v>
      </c>
      <c r="H2931" s="29">
        <v>1.1777783430321385</v>
      </c>
      <c r="I2931" s="26">
        <v>293.7</v>
      </c>
      <c r="J2931" s="30">
        <v>0.11708860759493671</v>
      </c>
      <c r="K2931" s="31">
        <v>0.15734799146957831</v>
      </c>
      <c r="L2931" s="111">
        <f t="shared" si="1170"/>
        <v>1.3000000000000003</v>
      </c>
      <c r="M2931" s="112">
        <f t="shared" si="1171"/>
        <v>0.12</v>
      </c>
      <c r="N2931" s="112" t="b">
        <f t="shared" si="1172"/>
        <v>1</v>
      </c>
      <c r="O2931" s="112" t="b">
        <f t="shared" si="1173"/>
        <v>1</v>
      </c>
      <c r="P2931" s="113">
        <f t="shared" si="1174"/>
        <v>13.000000000000002</v>
      </c>
      <c r="Q2931" s="113">
        <f t="shared" si="1175"/>
        <v>14</v>
      </c>
      <c r="R2931" s="114" t="str">
        <f t="shared" si="1191"/>
        <v>1.3-0.12</v>
      </c>
      <c r="S2931" s="127">
        <f t="shared" si="1176"/>
        <v>-8.674156854531109E-4</v>
      </c>
      <c r="T2931" s="112" t="b">
        <f t="shared" si="1177"/>
        <v>1</v>
      </c>
      <c r="U2931" s="22">
        <f t="shared" si="1178"/>
        <v>12.475450359626551</v>
      </c>
      <c r="V2931" s="22">
        <f t="shared" si="1179"/>
        <v>1.2861710448000958</v>
      </c>
      <c r="W2931" s="81">
        <f t="shared" si="1180"/>
        <v>13</v>
      </c>
      <c r="X2931" s="22">
        <f t="shared" si="1181"/>
        <v>0.47040227359757297</v>
      </c>
      <c r="Y2931" s="3">
        <f>IF(U2931&gt;'Power Curve'!$C$37,0,INDEX(Ci,$W2931,1)*POWER(1-X2931,3)+INDEX(Ci,$W2931,2)*3*X2931*POWER(1-X2931,2)+INDEX(Ci,$W2931,3)*3*POWER(X2931,2)*(1-X2931)+INDEX(Ci,$W2931,4)*POWER(X2931,3))</f>
        <v>1937.7984018236639</v>
      </c>
      <c r="Z2931" s="3">
        <f t="shared" si="1182"/>
        <v>1936.117525094676</v>
      </c>
      <c r="AA2931" s="3">
        <f t="shared" si="1183"/>
        <v>1940.5299835205051</v>
      </c>
      <c r="AB2931" s="3">
        <f t="shared" si="1192"/>
        <v>-4.4124584258290724</v>
      </c>
      <c r="AC2931" s="3">
        <f t="shared" si="1193"/>
        <v>4.4124584258290724</v>
      </c>
      <c r="AE2931" s="34">
        <f t="shared" si="1184"/>
        <v>12</v>
      </c>
      <c r="AF2931" s="73" t="b">
        <f>COUNTIF('Power Curve'!$D$2:$D$31,AE2931)&gt;0</f>
        <v>1</v>
      </c>
      <c r="AG2931" s="73" t="b">
        <f t="shared" si="1185"/>
        <v>0</v>
      </c>
      <c r="AH2931" s="73" t="b">
        <f t="shared" si="1194"/>
        <v>1</v>
      </c>
      <c r="AI2931" s="34" t="str">
        <f t="shared" si="1186"/>
        <v>Inner</v>
      </c>
      <c r="AJ2931" s="35" t="str">
        <f t="shared" si="1195"/>
        <v>1.2-1.3</v>
      </c>
      <c r="AK2931" s="36" t="str">
        <f t="shared" si="1187"/>
        <v>18-19</v>
      </c>
      <c r="AL2931" s="36" t="str">
        <f t="shared" si="1188"/>
        <v>Mar</v>
      </c>
      <c r="AM2931" s="35" t="str">
        <f t="shared" si="1189"/>
        <v>285-295</v>
      </c>
      <c r="AN2931" s="36" t="str">
        <f t="shared" si="1190"/>
        <v>Inner-TI</v>
      </c>
    </row>
    <row r="2932" spans="5:40" x14ac:dyDescent="0.3">
      <c r="E2932" s="12">
        <v>40996.791666666664</v>
      </c>
      <c r="F2932" s="16">
        <v>11.3</v>
      </c>
      <c r="G2932" s="16">
        <v>1950.730041503909</v>
      </c>
      <c r="H2932" s="29">
        <v>1.1781673770182222</v>
      </c>
      <c r="I2932" s="26">
        <v>296.39999999999998</v>
      </c>
      <c r="J2932" s="30">
        <v>0.12654867256637167</v>
      </c>
      <c r="K2932" s="31">
        <v>0.10294136640531493</v>
      </c>
      <c r="L2932" s="111">
        <f t="shared" si="1170"/>
        <v>1.1000000000000001</v>
      </c>
      <c r="M2932" s="112">
        <f t="shared" si="1171"/>
        <v>0.13</v>
      </c>
      <c r="N2932" s="112" t="b">
        <f t="shared" si="1172"/>
        <v>1</v>
      </c>
      <c r="O2932" s="112" t="b">
        <f t="shared" si="1173"/>
        <v>1</v>
      </c>
      <c r="P2932" s="113">
        <f t="shared" si="1174"/>
        <v>11</v>
      </c>
      <c r="Q2932" s="113">
        <f t="shared" si="1175"/>
        <v>13</v>
      </c>
      <c r="R2932" s="114" t="str">
        <f t="shared" si="1191"/>
        <v>1.1-0.13</v>
      </c>
      <c r="S2932" s="127">
        <f t="shared" si="1176"/>
        <v>-4.3216784295225328E-3</v>
      </c>
      <c r="T2932" s="112" t="b">
        <f t="shared" si="1177"/>
        <v>1</v>
      </c>
      <c r="U2932" s="22">
        <f t="shared" si="1178"/>
        <v>11.154122546497087</v>
      </c>
      <c r="V2932" s="22">
        <f t="shared" si="1179"/>
        <v>1.0819555718753999</v>
      </c>
      <c r="W2932" s="81">
        <f t="shared" si="1180"/>
        <v>12</v>
      </c>
      <c r="X2932" s="22">
        <f t="shared" si="1181"/>
        <v>0.16740809685740748</v>
      </c>
      <c r="Y2932" s="3">
        <f>IF(U2932&gt;'Power Curve'!$C$37,0,INDEX(Ci,$W2932,1)*POWER(1-X2932,3)+INDEX(Ci,$W2932,2)*3*X2932*POWER(1-X2932,2)+INDEX(Ci,$W2932,3)*3*POWER(X2932,2)*(1-X2932)+INDEX(Ci,$W2932,4)*POWER(X2932,3))</f>
        <v>1806.4469035874165</v>
      </c>
      <c r="Z2932" s="3">
        <f t="shared" si="1182"/>
        <v>1798.6400209701048</v>
      </c>
      <c r="AA2932" s="3">
        <f t="shared" si="1183"/>
        <v>1950.730041503909</v>
      </c>
      <c r="AB2932" s="3">
        <f t="shared" si="1192"/>
        <v>-152.09002053380414</v>
      </c>
      <c r="AC2932" s="3">
        <f t="shared" si="1193"/>
        <v>152.09002053380414</v>
      </c>
      <c r="AE2932" s="34">
        <f t="shared" si="1184"/>
        <v>11</v>
      </c>
      <c r="AF2932" s="73" t="b">
        <f>COUNTIF('Power Curve'!$D$2:$D$31,AE2932)&gt;0</f>
        <v>1</v>
      </c>
      <c r="AG2932" s="73" t="b">
        <f t="shared" si="1185"/>
        <v>0</v>
      </c>
      <c r="AH2932" s="73" t="b">
        <f t="shared" si="1194"/>
        <v>1</v>
      </c>
      <c r="AI2932" s="34" t="str">
        <f t="shared" si="1186"/>
        <v>Inner</v>
      </c>
      <c r="AJ2932" s="35" t="str">
        <f t="shared" si="1195"/>
        <v>1.0-1.1</v>
      </c>
      <c r="AK2932" s="36" t="str">
        <f t="shared" si="1187"/>
        <v>19-20</v>
      </c>
      <c r="AL2932" s="36" t="str">
        <f t="shared" si="1188"/>
        <v>Mar</v>
      </c>
      <c r="AM2932" s="35" t="str">
        <f t="shared" si="1189"/>
        <v>295-305</v>
      </c>
      <c r="AN2932" s="36" t="str">
        <f t="shared" si="1190"/>
        <v>Inner-TI</v>
      </c>
    </row>
    <row r="2933" spans="5:40" x14ac:dyDescent="0.3">
      <c r="E2933" s="12">
        <v>40996.798611111109</v>
      </c>
      <c r="F2933" s="16">
        <v>12.17</v>
      </c>
      <c r="G2933" s="16">
        <v>1971.5499725341849</v>
      </c>
      <c r="H2933" s="29">
        <v>1.1773292299671707</v>
      </c>
      <c r="I2933" s="26">
        <v>293.3</v>
      </c>
      <c r="J2933" s="30">
        <v>0.10764174198849631</v>
      </c>
      <c r="K2933" s="31">
        <v>0.1695465898900895</v>
      </c>
      <c r="L2933" s="111">
        <f t="shared" si="1170"/>
        <v>1.2000000000000002</v>
      </c>
      <c r="M2933" s="112">
        <f t="shared" si="1171"/>
        <v>0.11</v>
      </c>
      <c r="N2933" s="112" t="b">
        <f t="shared" si="1172"/>
        <v>1</v>
      </c>
      <c r="O2933" s="112" t="b">
        <f t="shared" si="1173"/>
        <v>1</v>
      </c>
      <c r="P2933" s="113">
        <f t="shared" si="1174"/>
        <v>12</v>
      </c>
      <c r="Q2933" s="113">
        <f t="shared" si="1175"/>
        <v>15</v>
      </c>
      <c r="R2933" s="114" t="str">
        <f t="shared" si="1191"/>
        <v>1.2-0.11</v>
      </c>
      <c r="S2933" s="127">
        <f t="shared" si="1176"/>
        <v>2.6357743500489005E-3</v>
      </c>
      <c r="T2933" s="112" t="b">
        <f t="shared" si="1177"/>
        <v>1</v>
      </c>
      <c r="U2933" s="22">
        <f t="shared" si="1178"/>
        <v>12.010041944950698</v>
      </c>
      <c r="V2933" s="22">
        <f t="shared" si="1179"/>
        <v>1.2142406740308174</v>
      </c>
      <c r="W2933" s="81">
        <f t="shared" si="1180"/>
        <v>12</v>
      </c>
      <c r="X2933" s="22">
        <f t="shared" si="1181"/>
        <v>0.99183340900184158</v>
      </c>
      <c r="Y2933" s="3">
        <f>IF(U2933&gt;'Power Curve'!$C$37,0,INDEX(Ci,$W2933,1)*POWER(1-X2933,3)+INDEX(Ci,$W2933,2)*3*X2933*POWER(1-X2933,2)+INDEX(Ci,$W2933,3)*3*POWER(X2933,2)*(1-X2933)+INDEX(Ci,$W2933,4)*POWER(X2933,3))</f>
        <v>1916.6421472970633</v>
      </c>
      <c r="Z2933" s="3">
        <f t="shared" si="1182"/>
        <v>1921.6939835071316</v>
      </c>
      <c r="AA2933" s="3">
        <f t="shared" si="1183"/>
        <v>1971.5499725341849</v>
      </c>
      <c r="AB2933" s="3">
        <f t="shared" si="1192"/>
        <v>-49.855989027053283</v>
      </c>
      <c r="AC2933" s="3">
        <f t="shared" si="1193"/>
        <v>49.855989027053283</v>
      </c>
      <c r="AE2933" s="34">
        <f t="shared" si="1184"/>
        <v>12</v>
      </c>
      <c r="AF2933" s="73" t="b">
        <f>COUNTIF('Power Curve'!$D$2:$D$31,AE2933)&gt;0</f>
        <v>1</v>
      </c>
      <c r="AG2933" s="73" t="b">
        <f t="shared" si="1185"/>
        <v>0</v>
      </c>
      <c r="AH2933" s="73" t="b">
        <f t="shared" si="1194"/>
        <v>1</v>
      </c>
      <c r="AI2933" s="34" t="str">
        <f t="shared" si="1186"/>
        <v>Inner</v>
      </c>
      <c r="AJ2933" s="35" t="str">
        <f t="shared" si="1195"/>
        <v>1.2-1.3</v>
      </c>
      <c r="AK2933" s="36" t="str">
        <f t="shared" si="1187"/>
        <v>19-20</v>
      </c>
      <c r="AL2933" s="36" t="str">
        <f t="shared" si="1188"/>
        <v>Mar</v>
      </c>
      <c r="AM2933" s="35" t="str">
        <f t="shared" si="1189"/>
        <v>285-295</v>
      </c>
      <c r="AN2933" s="36" t="str">
        <f t="shared" si="1190"/>
        <v>Inner-TI</v>
      </c>
    </row>
    <row r="2934" spans="5:40" x14ac:dyDescent="0.3">
      <c r="E2934" s="12">
        <v>40996.805555555555</v>
      </c>
      <c r="F2934" s="16">
        <v>12.31</v>
      </c>
      <c r="G2934" s="16">
        <v>1947.109985351563</v>
      </c>
      <c r="H2934" s="29">
        <v>1.1773292299671707</v>
      </c>
      <c r="I2934" s="26">
        <v>291.2</v>
      </c>
      <c r="J2934" s="30">
        <v>0.12835093419983754</v>
      </c>
      <c r="K2934" s="31">
        <v>0.14350462471589326</v>
      </c>
      <c r="L2934" s="111">
        <f t="shared" si="1170"/>
        <v>1.2000000000000002</v>
      </c>
      <c r="M2934" s="112">
        <f t="shared" si="1171"/>
        <v>0.13</v>
      </c>
      <c r="N2934" s="112" t="b">
        <f t="shared" si="1172"/>
        <v>1</v>
      </c>
      <c r="O2934" s="112" t="b">
        <f t="shared" si="1173"/>
        <v>1</v>
      </c>
      <c r="P2934" s="113">
        <f t="shared" si="1174"/>
        <v>12</v>
      </c>
      <c r="Q2934" s="113">
        <f t="shared" si="1175"/>
        <v>13</v>
      </c>
      <c r="R2934" s="114" t="str">
        <f t="shared" si="1191"/>
        <v>1.2-0.13</v>
      </c>
      <c r="S2934" s="127">
        <f t="shared" si="1176"/>
        <v>2.7735419214426767E-4</v>
      </c>
      <c r="T2934" s="112" t="b">
        <f t="shared" si="1177"/>
        <v>1</v>
      </c>
      <c r="U2934" s="22">
        <f t="shared" si="1178"/>
        <v>12.148201835853994</v>
      </c>
      <c r="V2934" s="22">
        <f t="shared" si="1179"/>
        <v>1.2355937305393436</v>
      </c>
      <c r="W2934" s="81">
        <f t="shared" si="1180"/>
        <v>13</v>
      </c>
      <c r="X2934" s="22">
        <f t="shared" si="1181"/>
        <v>0.13350493640910857</v>
      </c>
      <c r="Y2934" s="3">
        <f>IF(U2934&gt;'Power Curve'!$C$37,0,INDEX(Ci,$W2934,1)*POWER(1-X2934,3)+INDEX(Ci,$W2934,2)*3*X2934*POWER(1-X2934,2)+INDEX(Ci,$W2934,3)*3*POWER(X2934,2)*(1-X2934)+INDEX(Ci,$W2934,4)*POWER(X2934,3))</f>
        <v>1924.1158625021208</v>
      </c>
      <c r="Z2934" s="3">
        <f t="shared" si="1182"/>
        <v>1924.6495241027571</v>
      </c>
      <c r="AA2934" s="3">
        <f t="shared" si="1183"/>
        <v>1947.109985351563</v>
      </c>
      <c r="AB2934" s="3">
        <f t="shared" si="1192"/>
        <v>-22.460461248805814</v>
      </c>
      <c r="AC2934" s="3">
        <f t="shared" si="1193"/>
        <v>22.460461248805814</v>
      </c>
      <c r="AE2934" s="34">
        <f t="shared" si="1184"/>
        <v>12</v>
      </c>
      <c r="AF2934" s="73" t="b">
        <f>COUNTIF('Power Curve'!$D$2:$D$31,AE2934)&gt;0</f>
        <v>1</v>
      </c>
      <c r="AG2934" s="73" t="b">
        <f t="shared" si="1185"/>
        <v>0</v>
      </c>
      <c r="AH2934" s="73" t="b">
        <f t="shared" si="1194"/>
        <v>1</v>
      </c>
      <c r="AI2934" s="34" t="str">
        <f t="shared" si="1186"/>
        <v>Inner</v>
      </c>
      <c r="AJ2934" s="35" t="str">
        <f t="shared" si="1195"/>
        <v>1.2-1.3</v>
      </c>
      <c r="AK2934" s="36" t="str">
        <f t="shared" si="1187"/>
        <v>19-20</v>
      </c>
      <c r="AL2934" s="36" t="str">
        <f t="shared" si="1188"/>
        <v>Mar</v>
      </c>
      <c r="AM2934" s="35" t="str">
        <f t="shared" si="1189"/>
        <v>285-295</v>
      </c>
      <c r="AN2934" s="36" t="str">
        <f t="shared" si="1190"/>
        <v>Inner-TI</v>
      </c>
    </row>
    <row r="2935" spans="5:40" x14ac:dyDescent="0.3">
      <c r="E2935" s="12">
        <v>40996.8125</v>
      </c>
      <c r="F2935" s="16">
        <v>12.56</v>
      </c>
      <c r="G2935" s="16">
        <v>1905.429946899412</v>
      </c>
      <c r="H2935" s="29">
        <v>1.176664408873495</v>
      </c>
      <c r="I2935" s="26">
        <v>295.3</v>
      </c>
      <c r="J2935" s="30">
        <v>0.11544585987261145</v>
      </c>
      <c r="K2935" s="31">
        <v>0.13758312464563766</v>
      </c>
      <c r="L2935" s="111">
        <f t="shared" si="1170"/>
        <v>1.3000000000000003</v>
      </c>
      <c r="M2935" s="112">
        <f t="shared" si="1171"/>
        <v>0.12</v>
      </c>
      <c r="N2935" s="112" t="b">
        <f t="shared" si="1172"/>
        <v>1</v>
      </c>
      <c r="O2935" s="112" t="b">
        <f t="shared" si="1173"/>
        <v>1</v>
      </c>
      <c r="P2935" s="113">
        <f t="shared" si="1174"/>
        <v>13.000000000000002</v>
      </c>
      <c r="Q2935" s="113">
        <f t="shared" si="1175"/>
        <v>14</v>
      </c>
      <c r="R2935" s="114" t="str">
        <f t="shared" si="1191"/>
        <v>1.3-0.12</v>
      </c>
      <c r="S2935" s="127">
        <f t="shared" si="1176"/>
        <v>-8.674156854531109E-4</v>
      </c>
      <c r="T2935" s="112" t="b">
        <f t="shared" si="1177"/>
        <v>1</v>
      </c>
      <c r="U2935" s="22">
        <f t="shared" si="1178"/>
        <v>12.392582409806449</v>
      </c>
      <c r="V2935" s="22">
        <f t="shared" si="1179"/>
        <v>1.2733635360239568</v>
      </c>
      <c r="W2935" s="81">
        <f t="shared" si="1180"/>
        <v>13</v>
      </c>
      <c r="X2935" s="22">
        <f t="shared" si="1181"/>
        <v>0.38509098995657148</v>
      </c>
      <c r="Y2935" s="3">
        <f>IF(U2935&gt;'Power Curve'!$C$37,0,INDEX(Ci,$W2935,1)*POWER(1-X2935,3)+INDEX(Ci,$W2935,2)*3*X2935*POWER(1-X2935,2)+INDEX(Ci,$W2935,3)*3*POWER(X2935,2)*(1-X2935)+INDEX(Ci,$W2935,4)*POWER(X2935,3))</f>
        <v>1934.7702810504238</v>
      </c>
      <c r="Z2935" s="3">
        <f t="shared" si="1182"/>
        <v>1933.0920309608921</v>
      </c>
      <c r="AA2935" s="3">
        <f t="shared" si="1183"/>
        <v>1905.429946899412</v>
      </c>
      <c r="AB2935" s="3">
        <f t="shared" si="1192"/>
        <v>27.662084061480073</v>
      </c>
      <c r="AC2935" s="3">
        <f t="shared" si="1193"/>
        <v>27.662084061480073</v>
      </c>
      <c r="AE2935" s="34">
        <f t="shared" si="1184"/>
        <v>12</v>
      </c>
      <c r="AF2935" s="73" t="b">
        <f>COUNTIF('Power Curve'!$D$2:$D$31,AE2935)&gt;0</f>
        <v>1</v>
      </c>
      <c r="AG2935" s="73" t="b">
        <f t="shared" si="1185"/>
        <v>0</v>
      </c>
      <c r="AH2935" s="73" t="b">
        <f t="shared" si="1194"/>
        <v>1</v>
      </c>
      <c r="AI2935" s="34" t="str">
        <f t="shared" si="1186"/>
        <v>Inner</v>
      </c>
      <c r="AJ2935" s="35" t="str">
        <f t="shared" si="1195"/>
        <v>1.2-1.3</v>
      </c>
      <c r="AK2935" s="36" t="str">
        <f t="shared" si="1187"/>
        <v>19-20</v>
      </c>
      <c r="AL2935" s="36" t="str">
        <f t="shared" si="1188"/>
        <v>Mar</v>
      </c>
      <c r="AM2935" s="35" t="str">
        <f t="shared" si="1189"/>
        <v>295-305</v>
      </c>
      <c r="AN2935" s="36" t="str">
        <f t="shared" si="1190"/>
        <v>Inner-TI</v>
      </c>
    </row>
    <row r="2936" spans="5:40" x14ac:dyDescent="0.3">
      <c r="E2936" s="12">
        <v>40996.819444444445</v>
      </c>
      <c r="F2936" s="16">
        <v>13.58</v>
      </c>
      <c r="G2936" s="16">
        <v>1914.1699981689451</v>
      </c>
      <c r="H2936" s="29">
        <v>1.1764744496594646</v>
      </c>
      <c r="I2936" s="26">
        <v>294.2</v>
      </c>
      <c r="J2936" s="30">
        <v>0.11929307805596466</v>
      </c>
      <c r="K2936" s="31">
        <v>0.21037504238465315</v>
      </c>
      <c r="L2936" s="111">
        <f t="shared" si="1170"/>
        <v>1.4000000000000001</v>
      </c>
      <c r="M2936" s="112">
        <f t="shared" si="1171"/>
        <v>0.12</v>
      </c>
      <c r="N2936" s="112" t="b">
        <f t="shared" si="1172"/>
        <v>1</v>
      </c>
      <c r="O2936" s="112" t="b">
        <f t="shared" si="1173"/>
        <v>1</v>
      </c>
      <c r="P2936" s="113">
        <f t="shared" si="1174"/>
        <v>14</v>
      </c>
      <c r="Q2936" s="113">
        <f t="shared" si="1175"/>
        <v>14</v>
      </c>
      <c r="R2936" s="114" t="str">
        <f t="shared" si="1191"/>
        <v>1.4-0.12</v>
      </c>
      <c r="S2936" s="127">
        <f t="shared" si="1176"/>
        <v>-1.0712795490469469E-3</v>
      </c>
      <c r="T2936" s="112" t="b">
        <f t="shared" si="1177"/>
        <v>1</v>
      </c>
      <c r="U2936" s="22">
        <f t="shared" si="1178"/>
        <v>13.398265318038934</v>
      </c>
      <c r="V2936" s="22">
        <f t="shared" si="1179"/>
        <v>1.4287950713903119</v>
      </c>
      <c r="W2936" s="81">
        <f t="shared" si="1180"/>
        <v>14</v>
      </c>
      <c r="X2936" s="22">
        <f t="shared" si="1181"/>
        <v>0.42373870436566197</v>
      </c>
      <c r="Y2936" s="3">
        <f>IF(U2936&gt;'Power Curve'!$C$37,0,INDEX(Ci,$W2936,1)*POWER(1-X2936,3)+INDEX(Ci,$W2936,2)*3*X2936*POWER(1-X2936,2)+INDEX(Ci,$W2936,3)*3*POWER(X2936,2)*(1-X2936)+INDEX(Ci,$W2936,4)*POWER(X2936,3))</f>
        <v>1964.6622744090748</v>
      </c>
      <c r="Z2936" s="3">
        <f t="shared" si="1182"/>
        <v>1962.5575718937164</v>
      </c>
      <c r="AA2936" s="3">
        <f t="shared" si="1183"/>
        <v>1914.1699981689451</v>
      </c>
      <c r="AB2936" s="3">
        <f t="shared" si="1192"/>
        <v>48.3875737247713</v>
      </c>
      <c r="AC2936" s="3">
        <f t="shared" si="1193"/>
        <v>48.3875737247713</v>
      </c>
      <c r="AE2936" s="34">
        <f t="shared" si="1184"/>
        <v>13</v>
      </c>
      <c r="AF2936" s="73" t="b">
        <f>COUNTIF('Power Curve'!$D$2:$D$31,AE2936)&gt;0</f>
        <v>1</v>
      </c>
      <c r="AG2936" s="73" t="b">
        <f t="shared" si="1185"/>
        <v>0</v>
      </c>
      <c r="AH2936" s="73" t="b">
        <f t="shared" si="1194"/>
        <v>1</v>
      </c>
      <c r="AI2936" s="34" t="str">
        <f t="shared" si="1186"/>
        <v>Inner</v>
      </c>
      <c r="AJ2936" s="35" t="str">
        <f t="shared" si="1195"/>
        <v>1.4-1.5</v>
      </c>
      <c r="AK2936" s="36" t="str">
        <f t="shared" si="1187"/>
        <v>19-20</v>
      </c>
      <c r="AL2936" s="36" t="str">
        <f t="shared" si="1188"/>
        <v>Mar</v>
      </c>
      <c r="AM2936" s="35" t="str">
        <f t="shared" si="1189"/>
        <v>285-295</v>
      </c>
      <c r="AN2936" s="36" t="str">
        <f t="shared" si="1190"/>
        <v>Inner-TI</v>
      </c>
    </row>
    <row r="2937" spans="5:40" x14ac:dyDescent="0.3">
      <c r="E2937" s="12">
        <v>40996.826388888891</v>
      </c>
      <c r="F2937" s="16">
        <v>13.79</v>
      </c>
      <c r="G2937" s="16">
        <v>1970.290023803708</v>
      </c>
      <c r="H2937" s="29">
        <v>1.1768197605500179</v>
      </c>
      <c r="I2937" s="26">
        <v>294.7</v>
      </c>
      <c r="J2937" s="30">
        <v>0.10369833212472807</v>
      </c>
      <c r="K2937" s="31">
        <v>0.15177083802371791</v>
      </c>
      <c r="L2937" s="111">
        <f t="shared" si="1170"/>
        <v>1.5000000000000002</v>
      </c>
      <c r="M2937" s="112">
        <f t="shared" si="1171"/>
        <v>9.9999999999999992E-2</v>
      </c>
      <c r="N2937" s="112" t="b">
        <f t="shared" si="1172"/>
        <v>1</v>
      </c>
      <c r="O2937" s="112" t="b">
        <f t="shared" si="1173"/>
        <v>1</v>
      </c>
      <c r="P2937" s="113">
        <f t="shared" si="1174"/>
        <v>15</v>
      </c>
      <c r="Q2937" s="113">
        <f t="shared" si="1175"/>
        <v>16</v>
      </c>
      <c r="R2937" s="114" t="str">
        <f t="shared" si="1191"/>
        <v>1.5-0.1</v>
      </c>
      <c r="S2937" s="127">
        <f t="shared" si="1176"/>
        <v>4.3430159491362154E-3</v>
      </c>
      <c r="T2937" s="112" t="b">
        <f t="shared" si="1177"/>
        <v>1</v>
      </c>
      <c r="U2937" s="22">
        <f t="shared" si="1178"/>
        <v>13.606785984993692</v>
      </c>
      <c r="V2937" s="22">
        <f t="shared" si="1179"/>
        <v>1.4610226126511623</v>
      </c>
      <c r="W2937" s="81">
        <f t="shared" si="1180"/>
        <v>14</v>
      </c>
      <c r="X2937" s="22">
        <f t="shared" si="1181"/>
        <v>0.6400989317700857</v>
      </c>
      <c r="Y2937" s="3">
        <f>IF(U2937&gt;'Power Curve'!$C$37,0,INDEX(Ci,$W2937,1)*POWER(1-X2937,3)+INDEX(Ci,$W2937,2)*3*X2937*POWER(1-X2937,2)+INDEX(Ci,$W2937,3)*3*POWER(X2937,2)*(1-X2937)+INDEX(Ci,$W2937,4)*POWER(X2937,3))</f>
        <v>1969.7045597203437</v>
      </c>
      <c r="Z2937" s="3">
        <f t="shared" si="1182"/>
        <v>1978.2590180382954</v>
      </c>
      <c r="AA2937" s="3">
        <f t="shared" si="1183"/>
        <v>1970.290023803708</v>
      </c>
      <c r="AB2937" s="3">
        <f t="shared" si="1192"/>
        <v>7.9689942345873988</v>
      </c>
      <c r="AC2937" s="3">
        <f t="shared" si="1193"/>
        <v>7.9689942345873988</v>
      </c>
      <c r="AE2937" s="34">
        <f t="shared" si="1184"/>
        <v>14</v>
      </c>
      <c r="AF2937" s="73" t="b">
        <f>COUNTIF('Power Curve'!$D$2:$D$31,AE2937)&gt;0</f>
        <v>1</v>
      </c>
      <c r="AG2937" s="73" t="b">
        <f t="shared" si="1185"/>
        <v>0</v>
      </c>
      <c r="AH2937" s="73" t="b">
        <f t="shared" si="1194"/>
        <v>1</v>
      </c>
      <c r="AI2937" s="34" t="str">
        <f t="shared" si="1186"/>
        <v>Inner</v>
      </c>
      <c r="AJ2937" s="35" t="str">
        <f t="shared" si="1195"/>
        <v>1.4-1.5</v>
      </c>
      <c r="AK2937" s="36" t="str">
        <f t="shared" si="1187"/>
        <v>19-20</v>
      </c>
      <c r="AL2937" s="36" t="str">
        <f t="shared" si="1188"/>
        <v>Mar</v>
      </c>
      <c r="AM2937" s="35" t="str">
        <f t="shared" si="1189"/>
        <v>285-295</v>
      </c>
      <c r="AN2937" s="36" t="str">
        <f t="shared" si="1190"/>
        <v>Inner-TI</v>
      </c>
    </row>
    <row r="2938" spans="5:40" x14ac:dyDescent="0.3">
      <c r="E2938" s="12">
        <v>40996.833333333336</v>
      </c>
      <c r="F2938" s="16">
        <v>14.38</v>
      </c>
      <c r="G2938" s="16">
        <v>1969.860046386721</v>
      </c>
      <c r="H2938" s="29">
        <v>1.1761807055619375</v>
      </c>
      <c r="I2938" s="26">
        <v>300.7</v>
      </c>
      <c r="J2938" s="30">
        <v>0.10431154381084839</v>
      </c>
      <c r="K2938" s="31">
        <v>0.16179632211268549</v>
      </c>
      <c r="L2938" s="111">
        <f t="shared" si="1170"/>
        <v>1.6</v>
      </c>
      <c r="M2938" s="112">
        <f t="shared" si="1171"/>
        <v>9.9999999999999992E-2</v>
      </c>
      <c r="N2938" s="112" t="b">
        <f t="shared" si="1172"/>
        <v>1</v>
      </c>
      <c r="O2938" s="112" t="b">
        <f t="shared" si="1173"/>
        <v>1</v>
      </c>
      <c r="P2938" s="113">
        <f t="shared" si="1174"/>
        <v>16</v>
      </c>
      <c r="Q2938" s="113">
        <f t="shared" si="1175"/>
        <v>16</v>
      </c>
      <c r="R2938" s="114" t="str">
        <f t="shared" si="1191"/>
        <v>1.6-0.1</v>
      </c>
      <c r="S2938" s="127">
        <f t="shared" si="1176"/>
        <v>1.2087194893846741E-3</v>
      </c>
      <c r="T2938" s="112" t="b">
        <f t="shared" si="1177"/>
        <v>1</v>
      </c>
      <c r="U2938" s="22">
        <f t="shared" si="1178"/>
        <v>14.186378409060424</v>
      </c>
      <c r="V2938" s="22">
        <f t="shared" si="1179"/>
        <v>1.5506004901530577</v>
      </c>
      <c r="W2938" s="81">
        <f t="shared" si="1180"/>
        <v>15</v>
      </c>
      <c r="X2938" s="22">
        <f t="shared" si="1181"/>
        <v>0.22233807977828102</v>
      </c>
      <c r="Y2938" s="3">
        <f>IF(U2938&gt;'Power Curve'!$C$37,0,INDEX(Ci,$W2938,1)*POWER(1-X2938,3)+INDEX(Ci,$W2938,2)*3*X2938*POWER(1-X2938,2)+INDEX(Ci,$W2938,3)*3*POWER(X2938,2)*(1-X2938)+INDEX(Ci,$W2938,4)*POWER(X2938,3))</f>
        <v>1976.1983369978861</v>
      </c>
      <c r="Z2938" s="3">
        <f t="shared" si="1182"/>
        <v>1978.5870064427049</v>
      </c>
      <c r="AA2938" s="3">
        <f t="shared" si="1183"/>
        <v>1969.860046386721</v>
      </c>
      <c r="AB2938" s="3">
        <f t="shared" si="1192"/>
        <v>8.7269600559839091</v>
      </c>
      <c r="AC2938" s="3">
        <f t="shared" si="1193"/>
        <v>8.7269600559839091</v>
      </c>
      <c r="AE2938" s="34">
        <f t="shared" si="1184"/>
        <v>14</v>
      </c>
      <c r="AF2938" s="73" t="b">
        <f>COUNTIF('Power Curve'!$D$2:$D$31,AE2938)&gt;0</f>
        <v>1</v>
      </c>
      <c r="AG2938" s="73" t="b">
        <f t="shared" si="1185"/>
        <v>0</v>
      </c>
      <c r="AH2938" s="73" t="b">
        <f t="shared" si="1194"/>
        <v>1</v>
      </c>
      <c r="AI2938" s="34" t="str">
        <f t="shared" si="1186"/>
        <v>Inner</v>
      </c>
      <c r="AJ2938" s="35" t="str">
        <f t="shared" si="1195"/>
        <v>1.5-1.6</v>
      </c>
      <c r="AK2938" s="36" t="str">
        <f t="shared" si="1187"/>
        <v>20-21</v>
      </c>
      <c r="AL2938" s="36" t="str">
        <f t="shared" si="1188"/>
        <v>Mar</v>
      </c>
      <c r="AM2938" s="35" t="str">
        <f t="shared" si="1189"/>
        <v>295-305</v>
      </c>
      <c r="AN2938" s="36" t="str">
        <f t="shared" si="1190"/>
        <v>Inner-TI</v>
      </c>
    </row>
    <row r="2939" spans="5:40" x14ac:dyDescent="0.3">
      <c r="E2939" s="12">
        <v>40996.840277777781</v>
      </c>
      <c r="F2939" s="16">
        <v>14.86</v>
      </c>
      <c r="G2939" s="16">
        <v>1977.9499664306691</v>
      </c>
      <c r="H2939" s="29">
        <v>1.1765260318498372</v>
      </c>
      <c r="I2939" s="26">
        <v>302.2</v>
      </c>
      <c r="J2939" s="30">
        <v>0.10565275908479139</v>
      </c>
      <c r="K2939" s="31">
        <v>0.10701421095781967</v>
      </c>
      <c r="L2939" s="111">
        <f t="shared" si="1170"/>
        <v>1.6</v>
      </c>
      <c r="M2939" s="112">
        <f t="shared" si="1171"/>
        <v>0.11</v>
      </c>
      <c r="N2939" s="112" t="b">
        <f t="shared" si="1172"/>
        <v>1</v>
      </c>
      <c r="O2939" s="112" t="b">
        <f t="shared" si="1173"/>
        <v>1</v>
      </c>
      <c r="P2939" s="113">
        <f t="shared" si="1174"/>
        <v>16</v>
      </c>
      <c r="Q2939" s="113">
        <f t="shared" si="1175"/>
        <v>15</v>
      </c>
      <c r="R2939" s="114" t="str">
        <f t="shared" si="1191"/>
        <v>1.6-0.11</v>
      </c>
      <c r="S2939" s="127">
        <f t="shared" si="1176"/>
        <v>1.6107408058097011E-3</v>
      </c>
      <c r="T2939" s="112" t="b">
        <f t="shared" si="1177"/>
        <v>1</v>
      </c>
      <c r="U2939" s="22">
        <f t="shared" si="1178"/>
        <v>14.661349954737521</v>
      </c>
      <c r="V2939" s="22">
        <f t="shared" si="1179"/>
        <v>1.6240088736460936</v>
      </c>
      <c r="W2939" s="81">
        <f t="shared" si="1180"/>
        <v>15</v>
      </c>
      <c r="X2939" s="22">
        <f t="shared" si="1181"/>
        <v>0.67609726869247777</v>
      </c>
      <c r="Y2939" s="3">
        <f>IF(U2939&gt;'Power Curve'!$C$37,0,INDEX(Ci,$W2939,1)*POWER(1-X2939,3)+INDEX(Ci,$W2939,2)*3*X2939*POWER(1-X2939,2)+INDEX(Ci,$W2939,3)*3*POWER(X2939,2)*(1-X2939)+INDEX(Ci,$W2939,4)*POWER(X2939,3))</f>
        <v>1977.9574136450474</v>
      </c>
      <c r="Z2939" s="3">
        <f t="shared" si="1182"/>
        <v>1981.1433903633592</v>
      </c>
      <c r="AA2939" s="3">
        <f t="shared" si="1183"/>
        <v>1977.9499664306691</v>
      </c>
      <c r="AB2939" s="3">
        <f t="shared" si="1192"/>
        <v>3.1934239326901661</v>
      </c>
      <c r="AC2939" s="3">
        <f t="shared" si="1193"/>
        <v>3.1934239326901661</v>
      </c>
      <c r="AE2939" s="34">
        <f t="shared" si="1184"/>
        <v>15</v>
      </c>
      <c r="AF2939" s="73" t="b">
        <f>COUNTIF('Power Curve'!$D$2:$D$31,AE2939)&gt;0</f>
        <v>1</v>
      </c>
      <c r="AG2939" s="73" t="b">
        <f t="shared" si="1185"/>
        <v>0</v>
      </c>
      <c r="AH2939" s="73" t="b">
        <f t="shared" si="1194"/>
        <v>1</v>
      </c>
      <c r="AI2939" s="34" t="str">
        <f t="shared" si="1186"/>
        <v>Inner</v>
      </c>
      <c r="AJ2939" s="35" t="str">
        <f t="shared" si="1195"/>
        <v>1.6-1.7</v>
      </c>
      <c r="AK2939" s="36" t="str">
        <f t="shared" si="1187"/>
        <v>20-21</v>
      </c>
      <c r="AL2939" s="36" t="str">
        <f t="shared" si="1188"/>
        <v>Mar</v>
      </c>
      <c r="AM2939" s="35" t="str">
        <f t="shared" si="1189"/>
        <v>295-305</v>
      </c>
      <c r="AN2939" s="36" t="str">
        <f t="shared" si="1190"/>
        <v>Inner-TI</v>
      </c>
    </row>
    <row r="2940" spans="5:40" x14ac:dyDescent="0.3">
      <c r="E2940" s="12">
        <v>40996.847222222219</v>
      </c>
      <c r="F2940" s="16">
        <v>12.64</v>
      </c>
      <c r="G2940" s="16">
        <v>1969.669998168943</v>
      </c>
      <c r="H2940" s="29">
        <v>1.1776064840703144</v>
      </c>
      <c r="I2940" s="26">
        <v>293</v>
      </c>
      <c r="J2940" s="30">
        <v>0.10363924050632911</v>
      </c>
      <c r="K2940" s="31">
        <v>0.14246300274037796</v>
      </c>
      <c r="L2940" s="111">
        <f t="shared" si="1170"/>
        <v>1.3000000000000003</v>
      </c>
      <c r="M2940" s="112">
        <f t="shared" si="1171"/>
        <v>9.9999999999999992E-2</v>
      </c>
      <c r="N2940" s="112" t="b">
        <f t="shared" si="1172"/>
        <v>1</v>
      </c>
      <c r="O2940" s="112" t="b">
        <f t="shared" si="1173"/>
        <v>1</v>
      </c>
      <c r="P2940" s="113">
        <f t="shared" si="1174"/>
        <v>13.000000000000002</v>
      </c>
      <c r="Q2940" s="113">
        <f t="shared" si="1175"/>
        <v>16</v>
      </c>
      <c r="R2940" s="114" t="str">
        <f t="shared" si="1191"/>
        <v>1.3-0.1</v>
      </c>
      <c r="S2940" s="127">
        <f t="shared" si="1176"/>
        <v>6.7406043568055728E-3</v>
      </c>
      <c r="T2940" s="112" t="b">
        <f t="shared" si="1177"/>
        <v>1</v>
      </c>
      <c r="U2940" s="22">
        <f t="shared" si="1178"/>
        <v>12.474843532868988</v>
      </c>
      <c r="V2940" s="22">
        <f t="shared" si="1179"/>
        <v>1.2860772577685602</v>
      </c>
      <c r="W2940" s="81">
        <f t="shared" si="1180"/>
        <v>13</v>
      </c>
      <c r="X2940" s="22">
        <f t="shared" si="1181"/>
        <v>0.46977755475575528</v>
      </c>
      <c r="Y2940" s="3">
        <f>IF(U2940&gt;'Power Curve'!$C$37,0,INDEX(Ci,$W2940,1)*POWER(1-X2940,3)+INDEX(Ci,$W2940,2)*3*X2940*POWER(1-X2940,2)+INDEX(Ci,$W2940,3)*3*POWER(X2940,2)*(1-X2940)+INDEX(Ci,$W2940,4)*POWER(X2940,3))</f>
        <v>1937.7771015402241</v>
      </c>
      <c r="Z2940" s="3">
        <f t="shared" si="1182"/>
        <v>1950.8388903133844</v>
      </c>
      <c r="AA2940" s="3">
        <f t="shared" si="1183"/>
        <v>1969.669998168943</v>
      </c>
      <c r="AB2940" s="3">
        <f t="shared" si="1192"/>
        <v>-18.831107855558685</v>
      </c>
      <c r="AC2940" s="3">
        <f t="shared" si="1193"/>
        <v>18.831107855558685</v>
      </c>
      <c r="AE2940" s="34">
        <f t="shared" si="1184"/>
        <v>12</v>
      </c>
      <c r="AF2940" s="73" t="b">
        <f>COUNTIF('Power Curve'!$D$2:$D$31,AE2940)&gt;0</f>
        <v>1</v>
      </c>
      <c r="AG2940" s="73" t="b">
        <f t="shared" si="1185"/>
        <v>0</v>
      </c>
      <c r="AH2940" s="73" t="b">
        <f t="shared" si="1194"/>
        <v>1</v>
      </c>
      <c r="AI2940" s="34" t="str">
        <f t="shared" si="1186"/>
        <v>Inner</v>
      </c>
      <c r="AJ2940" s="35" t="str">
        <f t="shared" si="1195"/>
        <v>1.2-1.3</v>
      </c>
      <c r="AK2940" s="36" t="str">
        <f t="shared" si="1187"/>
        <v>20-21</v>
      </c>
      <c r="AL2940" s="36" t="str">
        <f t="shared" si="1188"/>
        <v>Mar</v>
      </c>
      <c r="AM2940" s="35" t="str">
        <f t="shared" si="1189"/>
        <v>285-295</v>
      </c>
      <c r="AN2940" s="36" t="str">
        <f t="shared" si="1190"/>
        <v>Inner-TI</v>
      </c>
    </row>
    <row r="2941" spans="5:40" x14ac:dyDescent="0.3">
      <c r="E2941" s="12">
        <v>40996.854166666664</v>
      </c>
      <c r="F2941" s="16">
        <v>13.31</v>
      </c>
      <c r="G2941" s="16">
        <v>1968.4399719238311</v>
      </c>
      <c r="H2941" s="29">
        <v>1.1775028391458333</v>
      </c>
      <c r="I2941" s="26">
        <v>291.5</v>
      </c>
      <c r="J2941" s="30">
        <v>0.12772351615326821</v>
      </c>
      <c r="K2941" s="31">
        <v>0.18300296162852842</v>
      </c>
      <c r="L2941" s="111">
        <f t="shared" si="1170"/>
        <v>1.4000000000000001</v>
      </c>
      <c r="M2941" s="112">
        <f t="shared" si="1171"/>
        <v>0.13</v>
      </c>
      <c r="N2941" s="112" t="b">
        <f t="shared" si="1172"/>
        <v>1</v>
      </c>
      <c r="O2941" s="112" t="b">
        <f t="shared" si="1173"/>
        <v>1</v>
      </c>
      <c r="P2941" s="113">
        <f t="shared" si="1174"/>
        <v>14</v>
      </c>
      <c r="Q2941" s="113">
        <f t="shared" si="1175"/>
        <v>13</v>
      </c>
      <c r="R2941" s="114" t="str">
        <f t="shared" si="1191"/>
        <v>1.4-0.13</v>
      </c>
      <c r="S2941" s="127">
        <f t="shared" si="1176"/>
        <v>-2.6749175816282314E-3</v>
      </c>
      <c r="T2941" s="112" t="b">
        <f t="shared" si="1177"/>
        <v>1</v>
      </c>
      <c r="U2941" s="22">
        <f t="shared" si="1178"/>
        <v>13.135703800393047</v>
      </c>
      <c r="V2941" s="22">
        <f t="shared" si="1179"/>
        <v>1.3882153424501571</v>
      </c>
      <c r="W2941" s="81">
        <f t="shared" si="1180"/>
        <v>14</v>
      </c>
      <c r="X2941" s="22">
        <f t="shared" si="1181"/>
        <v>0.15130590192387777</v>
      </c>
      <c r="Y2941" s="3">
        <f>IF(U2941&gt;'Power Curve'!$C$37,0,INDEX(Ci,$W2941,1)*POWER(1-X2941,3)+INDEX(Ci,$W2941,2)*3*X2941*POWER(1-X2941,2)+INDEX(Ci,$W2941,3)*3*POWER(X2941,2)*(1-X2941)+INDEX(Ci,$W2941,4)*POWER(X2941,3))</f>
        <v>1957.3278150052211</v>
      </c>
      <c r="Z2941" s="3">
        <f t="shared" si="1182"/>
        <v>1952.0921244198537</v>
      </c>
      <c r="AA2941" s="3">
        <f t="shared" si="1183"/>
        <v>1968.4399719238311</v>
      </c>
      <c r="AB2941" s="3">
        <f t="shared" si="1192"/>
        <v>-16.347847503977391</v>
      </c>
      <c r="AC2941" s="3">
        <f t="shared" si="1193"/>
        <v>16.347847503977391</v>
      </c>
      <c r="AE2941" s="34">
        <f t="shared" si="1184"/>
        <v>13</v>
      </c>
      <c r="AF2941" s="73" t="b">
        <f>COUNTIF('Power Curve'!$D$2:$D$31,AE2941)&gt;0</f>
        <v>1</v>
      </c>
      <c r="AG2941" s="73" t="b">
        <f t="shared" si="1185"/>
        <v>0</v>
      </c>
      <c r="AH2941" s="73" t="b">
        <f t="shared" si="1194"/>
        <v>1</v>
      </c>
      <c r="AI2941" s="34" t="str">
        <f t="shared" si="1186"/>
        <v>Inner</v>
      </c>
      <c r="AJ2941" s="35" t="str">
        <f t="shared" si="1195"/>
        <v>1.3-1.4</v>
      </c>
      <c r="AK2941" s="36" t="str">
        <f t="shared" si="1187"/>
        <v>20-21</v>
      </c>
      <c r="AL2941" s="36" t="str">
        <f t="shared" si="1188"/>
        <v>Mar</v>
      </c>
      <c r="AM2941" s="35" t="str">
        <f t="shared" si="1189"/>
        <v>285-295</v>
      </c>
      <c r="AN2941" s="36" t="str">
        <f t="shared" si="1190"/>
        <v>Inner-TI</v>
      </c>
    </row>
    <row r="2942" spans="5:40" x14ac:dyDescent="0.3">
      <c r="E2942" s="12">
        <v>40996.861111111109</v>
      </c>
      <c r="F2942" s="16">
        <v>14.07</v>
      </c>
      <c r="G2942" s="16">
        <v>1973.5999450683571</v>
      </c>
      <c r="H2942" s="29">
        <v>1.177329816815242</v>
      </c>
      <c r="I2942" s="26">
        <v>293.5</v>
      </c>
      <c r="J2942" s="30">
        <v>0.12722103766879886</v>
      </c>
      <c r="K2942" s="31">
        <v>0.15831398156230472</v>
      </c>
      <c r="L2942" s="111">
        <f t="shared" si="1170"/>
        <v>1.5000000000000002</v>
      </c>
      <c r="M2942" s="112">
        <f t="shared" si="1171"/>
        <v>0.13</v>
      </c>
      <c r="N2942" s="112" t="b">
        <f t="shared" si="1172"/>
        <v>1</v>
      </c>
      <c r="O2942" s="112" t="b">
        <f t="shared" si="1173"/>
        <v>1</v>
      </c>
      <c r="P2942" s="113">
        <f t="shared" si="1174"/>
        <v>15</v>
      </c>
      <c r="Q2942" s="113">
        <f t="shared" si="1175"/>
        <v>13</v>
      </c>
      <c r="R2942" s="114" t="str">
        <f t="shared" si="1191"/>
        <v>1.5-0.13</v>
      </c>
      <c r="S2942" s="127">
        <f t="shared" si="1176"/>
        <v>-1.1197886700886556E-3</v>
      </c>
      <c r="T2942" s="112" t="b">
        <f t="shared" si="1177"/>
        <v>1</v>
      </c>
      <c r="U2942" s="22">
        <f t="shared" si="1178"/>
        <v>13.88507134281766</v>
      </c>
      <c r="V2942" s="22">
        <f t="shared" si="1179"/>
        <v>1.5040325117778914</v>
      </c>
      <c r="W2942" s="81">
        <f t="shared" si="1180"/>
        <v>14</v>
      </c>
      <c r="X2942" s="22">
        <f t="shared" si="1181"/>
        <v>0.92884672920149658</v>
      </c>
      <c r="Y2942" s="3">
        <f>IF(U2942&gt;'Power Curve'!$C$37,0,INDEX(Ci,$W2942,1)*POWER(1-X2942,3)+INDEX(Ci,$W2942,2)*3*X2942*POWER(1-X2942,2)+INDEX(Ci,$W2942,3)*3*POWER(X2942,2)*(1-X2942)+INDEX(Ci,$W2942,4)*POWER(X2942,3))</f>
        <v>1974.2516781739469</v>
      </c>
      <c r="Z2942" s="3">
        <f t="shared" si="1182"/>
        <v>1972.040933512824</v>
      </c>
      <c r="AA2942" s="3">
        <f t="shared" si="1183"/>
        <v>1973.5999450683571</v>
      </c>
      <c r="AB2942" s="3">
        <f t="shared" si="1192"/>
        <v>-1.5590115555330613</v>
      </c>
      <c r="AC2942" s="3">
        <f t="shared" si="1193"/>
        <v>1.5590115555330613</v>
      </c>
      <c r="AE2942" s="34">
        <f t="shared" si="1184"/>
        <v>14</v>
      </c>
      <c r="AF2942" s="73" t="b">
        <f>COUNTIF('Power Curve'!$D$2:$D$31,AE2942)&gt;0</f>
        <v>1</v>
      </c>
      <c r="AG2942" s="73" t="b">
        <f t="shared" si="1185"/>
        <v>0</v>
      </c>
      <c r="AH2942" s="73" t="b">
        <f t="shared" si="1194"/>
        <v>1</v>
      </c>
      <c r="AI2942" s="34" t="str">
        <f t="shared" si="1186"/>
        <v>Inner</v>
      </c>
      <c r="AJ2942" s="35" t="str">
        <f t="shared" si="1195"/>
        <v>1.5-1.6</v>
      </c>
      <c r="AK2942" s="36" t="str">
        <f t="shared" si="1187"/>
        <v>20-21</v>
      </c>
      <c r="AL2942" s="36" t="str">
        <f t="shared" si="1188"/>
        <v>Mar</v>
      </c>
      <c r="AM2942" s="35" t="str">
        <f t="shared" si="1189"/>
        <v>285-295</v>
      </c>
      <c r="AN2942" s="36" t="str">
        <f t="shared" si="1190"/>
        <v>Inner-TI</v>
      </c>
    </row>
    <row r="2943" spans="5:40" x14ac:dyDescent="0.3">
      <c r="E2943" s="12">
        <v>40996.868055555555</v>
      </c>
      <c r="F2943" s="16">
        <v>13.42</v>
      </c>
      <c r="G2943" s="16">
        <v>1977.629943847661</v>
      </c>
      <c r="H2943" s="29">
        <v>1.177286569241716</v>
      </c>
      <c r="I2943" s="26">
        <v>292</v>
      </c>
      <c r="J2943" s="30">
        <v>0.13040238450074515</v>
      </c>
      <c r="K2943" s="31">
        <v>0.18652707377562691</v>
      </c>
      <c r="L2943" s="111">
        <f t="shared" si="1170"/>
        <v>1.4000000000000001</v>
      </c>
      <c r="M2943" s="112">
        <f t="shared" si="1171"/>
        <v>0.13</v>
      </c>
      <c r="N2943" s="112" t="b">
        <f t="shared" si="1172"/>
        <v>1</v>
      </c>
      <c r="O2943" s="112" t="b">
        <f t="shared" si="1173"/>
        <v>1</v>
      </c>
      <c r="P2943" s="113">
        <f t="shared" si="1174"/>
        <v>14</v>
      </c>
      <c r="Q2943" s="113">
        <f t="shared" si="1175"/>
        <v>13</v>
      </c>
      <c r="R2943" s="114" t="str">
        <f t="shared" si="1191"/>
        <v>1.4-0.13</v>
      </c>
      <c r="S2943" s="127">
        <f t="shared" si="1176"/>
        <v>-2.6749175816282314E-3</v>
      </c>
      <c r="T2943" s="112" t="b">
        <f t="shared" si="1177"/>
        <v>1</v>
      </c>
      <c r="U2943" s="22">
        <f t="shared" si="1178"/>
        <v>13.243452435994239</v>
      </c>
      <c r="V2943" s="22">
        <f t="shared" si="1179"/>
        <v>1.404868241418638</v>
      </c>
      <c r="W2943" s="81">
        <f t="shared" si="1180"/>
        <v>14</v>
      </c>
      <c r="X2943" s="22">
        <f t="shared" si="1181"/>
        <v>0.26310546424854808</v>
      </c>
      <c r="Y2943" s="3">
        <f>IF(U2943&gt;'Power Curve'!$C$37,0,INDEX(Ci,$W2943,1)*POWER(1-X2943,3)+INDEX(Ci,$W2943,2)*3*X2943*POWER(1-X2943,2)+INDEX(Ci,$W2943,3)*3*POWER(X2943,2)*(1-X2943)+INDEX(Ci,$W2943,4)*POWER(X2943,3))</f>
        <v>1960.4047420790944</v>
      </c>
      <c r="Z2943" s="3">
        <f t="shared" si="1182"/>
        <v>1955.1608209673998</v>
      </c>
      <c r="AA2943" s="3">
        <f t="shared" si="1183"/>
        <v>1977.629943847661</v>
      </c>
      <c r="AB2943" s="3">
        <f t="shared" si="1192"/>
        <v>-22.469122880261239</v>
      </c>
      <c r="AC2943" s="3">
        <f t="shared" si="1193"/>
        <v>22.469122880261239</v>
      </c>
      <c r="AE2943" s="34">
        <f t="shared" si="1184"/>
        <v>13</v>
      </c>
      <c r="AF2943" s="73" t="b">
        <f>COUNTIF('Power Curve'!$D$2:$D$31,AE2943)&gt;0</f>
        <v>1</v>
      </c>
      <c r="AG2943" s="73" t="b">
        <f t="shared" si="1185"/>
        <v>0</v>
      </c>
      <c r="AH2943" s="73" t="b">
        <f t="shared" si="1194"/>
        <v>1</v>
      </c>
      <c r="AI2943" s="34" t="str">
        <f t="shared" si="1186"/>
        <v>Inner</v>
      </c>
      <c r="AJ2943" s="35" t="str">
        <f t="shared" si="1195"/>
        <v>1.4-1.5</v>
      </c>
      <c r="AK2943" s="36" t="str">
        <f t="shared" si="1187"/>
        <v>20-21</v>
      </c>
      <c r="AL2943" s="36" t="str">
        <f t="shared" si="1188"/>
        <v>Mar</v>
      </c>
      <c r="AM2943" s="35" t="str">
        <f t="shared" si="1189"/>
        <v>285-295</v>
      </c>
      <c r="AN2943" s="36" t="str">
        <f t="shared" si="1190"/>
        <v>Inner-TI</v>
      </c>
    </row>
    <row r="2944" spans="5:40" x14ac:dyDescent="0.3">
      <c r="E2944" s="12">
        <v>40996.875</v>
      </c>
      <c r="F2944" s="16">
        <v>11.69</v>
      </c>
      <c r="G2944" s="16">
        <v>1746.440002441406</v>
      </c>
      <c r="H2944" s="29">
        <v>1.1783423258771581</v>
      </c>
      <c r="I2944" s="26">
        <v>290.60000000000002</v>
      </c>
      <c r="J2944" s="30">
        <v>9.5808383233532954E-2</v>
      </c>
      <c r="K2944" s="31">
        <v>0.18562496709201878</v>
      </c>
      <c r="L2944" s="111">
        <f t="shared" si="1170"/>
        <v>1.1000000000000001</v>
      </c>
      <c r="M2944" s="112">
        <f t="shared" si="1171"/>
        <v>9.9999999999999992E-2</v>
      </c>
      <c r="N2944" s="112" t="b">
        <f t="shared" si="1172"/>
        <v>1</v>
      </c>
      <c r="O2944" s="112" t="b">
        <f t="shared" si="1173"/>
        <v>1</v>
      </c>
      <c r="P2944" s="113">
        <f t="shared" si="1174"/>
        <v>11</v>
      </c>
      <c r="Q2944" s="113">
        <f t="shared" si="1175"/>
        <v>16</v>
      </c>
      <c r="R2944" s="114" t="str">
        <f t="shared" si="1191"/>
        <v>1.1-0.1</v>
      </c>
      <c r="S2944" s="127">
        <f t="shared" si="1176"/>
        <v>2.1645494498070362E-3</v>
      </c>
      <c r="T2944" s="112" t="b">
        <f t="shared" si="1177"/>
        <v>1</v>
      </c>
      <c r="U2944" s="22">
        <f t="shared" si="1178"/>
        <v>11.539658965133391</v>
      </c>
      <c r="V2944" s="22">
        <f t="shared" si="1179"/>
        <v>1.1415414681830198</v>
      </c>
      <c r="W2944" s="81">
        <f t="shared" si="1180"/>
        <v>12</v>
      </c>
      <c r="X2944" s="22">
        <f t="shared" si="1181"/>
        <v>0.53875846331893928</v>
      </c>
      <c r="Y2944" s="3">
        <f>IF(U2944&gt;'Power Curve'!$C$37,0,INDEX(Ci,$W2944,1)*POWER(1-X2944,3)+INDEX(Ci,$W2944,2)*3*X2944*POWER(1-X2944,2)+INDEX(Ci,$W2944,3)*3*POWER(X2944,2)*(1-X2944)+INDEX(Ci,$W2944,4)*POWER(X2944,3))</f>
        <v>1867.7017535914465</v>
      </c>
      <c r="Z2944" s="3">
        <f t="shared" si="1182"/>
        <v>1871.7444863945866</v>
      </c>
      <c r="AA2944" s="3">
        <f t="shared" si="1183"/>
        <v>1746.440002441406</v>
      </c>
      <c r="AB2944" s="3">
        <f t="shared" si="1192"/>
        <v>125.30448395318058</v>
      </c>
      <c r="AC2944" s="3">
        <f t="shared" si="1193"/>
        <v>125.30448395318058</v>
      </c>
      <c r="AE2944" s="34">
        <f t="shared" si="1184"/>
        <v>12</v>
      </c>
      <c r="AF2944" s="73" t="b">
        <f>COUNTIF('Power Curve'!$D$2:$D$31,AE2944)&gt;0</f>
        <v>1</v>
      </c>
      <c r="AG2944" s="73" t="b">
        <f t="shared" si="1185"/>
        <v>0</v>
      </c>
      <c r="AH2944" s="73" t="b">
        <f t="shared" si="1194"/>
        <v>1</v>
      </c>
      <c r="AI2944" s="34" t="str">
        <f t="shared" si="1186"/>
        <v>Outer</v>
      </c>
      <c r="AJ2944" s="35" t="str">
        <f t="shared" si="1195"/>
        <v>1.1-1.2</v>
      </c>
      <c r="AK2944" s="36" t="str">
        <f t="shared" si="1187"/>
        <v>21-22</v>
      </c>
      <c r="AL2944" s="36" t="str">
        <f t="shared" si="1188"/>
        <v>Mar</v>
      </c>
      <c r="AM2944" s="35" t="str">
        <f t="shared" si="1189"/>
        <v>285-295</v>
      </c>
      <c r="AN2944" s="36" t="str">
        <f t="shared" si="1190"/>
        <v>HWS-LTI</v>
      </c>
    </row>
    <row r="2945" spans="5:40" x14ac:dyDescent="0.3">
      <c r="E2945" s="12">
        <v>40996.881944444445</v>
      </c>
      <c r="F2945" s="16">
        <v>12.24</v>
      </c>
      <c r="G2945" s="16">
        <v>1892.690002441404</v>
      </c>
      <c r="H2945" s="29">
        <v>1.1784722756476405</v>
      </c>
      <c r="I2945" s="26">
        <v>291.5</v>
      </c>
      <c r="J2945" s="30">
        <v>0.10294117647058823</v>
      </c>
      <c r="K2945" s="31">
        <v>0.16673086176672094</v>
      </c>
      <c r="L2945" s="111">
        <f t="shared" si="1170"/>
        <v>1.2000000000000002</v>
      </c>
      <c r="M2945" s="112">
        <f t="shared" si="1171"/>
        <v>9.9999999999999992E-2</v>
      </c>
      <c r="N2945" s="112" t="b">
        <f t="shared" si="1172"/>
        <v>1</v>
      </c>
      <c r="O2945" s="112" t="b">
        <f t="shared" si="1173"/>
        <v>1</v>
      </c>
      <c r="P2945" s="113">
        <f t="shared" si="1174"/>
        <v>12</v>
      </c>
      <c r="Q2945" s="113">
        <f t="shared" si="1175"/>
        <v>16</v>
      </c>
      <c r="R2945" s="114" t="str">
        <f t="shared" si="1191"/>
        <v>1.2-0.1</v>
      </c>
      <c r="S2945" s="127">
        <f t="shared" si="1176"/>
        <v>7.9080893564048085E-3</v>
      </c>
      <c r="T2945" s="112" t="b">
        <f t="shared" si="1177"/>
        <v>1</v>
      </c>
      <c r="U2945" s="22">
        <f t="shared" si="1178"/>
        <v>12.083029752889548</v>
      </c>
      <c r="V2945" s="22">
        <f t="shared" si="1179"/>
        <v>1.2255211750297839</v>
      </c>
      <c r="W2945" s="81">
        <f t="shared" si="1180"/>
        <v>13</v>
      </c>
      <c r="X2945" s="22">
        <f t="shared" si="1181"/>
        <v>6.64112763472295E-2</v>
      </c>
      <c r="Y2945" s="3">
        <f>IF(U2945&gt;'Power Curve'!$C$37,0,INDEX(Ci,$W2945,1)*POWER(1-X2945,3)+INDEX(Ci,$W2945,2)*3*X2945*POWER(1-X2945,2)+INDEX(Ci,$W2945,3)*3*POWER(X2945,2)*(1-X2945)+INDEX(Ci,$W2945,4)*POWER(X2945,3))</f>
        <v>1920.741319064324</v>
      </c>
      <c r="Z2945" s="3">
        <f t="shared" si="1182"/>
        <v>1935.9307130460234</v>
      </c>
      <c r="AA2945" s="3">
        <f t="shared" si="1183"/>
        <v>1892.690002441404</v>
      </c>
      <c r="AB2945" s="3">
        <f t="shared" si="1192"/>
        <v>43.24071060461938</v>
      </c>
      <c r="AC2945" s="3">
        <f t="shared" si="1193"/>
        <v>43.24071060461938</v>
      </c>
      <c r="AE2945" s="34">
        <f t="shared" si="1184"/>
        <v>12</v>
      </c>
      <c r="AF2945" s="73" t="b">
        <f>COUNTIF('Power Curve'!$D$2:$D$31,AE2945)&gt;0</f>
        <v>1</v>
      </c>
      <c r="AG2945" s="73" t="b">
        <f t="shared" si="1185"/>
        <v>0</v>
      </c>
      <c r="AH2945" s="73" t="b">
        <f t="shared" si="1194"/>
        <v>1</v>
      </c>
      <c r="AI2945" s="34" t="str">
        <f t="shared" si="1186"/>
        <v>Inner</v>
      </c>
      <c r="AJ2945" s="35" t="str">
        <f t="shared" si="1195"/>
        <v>1.2-1.3</v>
      </c>
      <c r="AK2945" s="36" t="str">
        <f t="shared" si="1187"/>
        <v>21-22</v>
      </c>
      <c r="AL2945" s="36" t="str">
        <f t="shared" si="1188"/>
        <v>Mar</v>
      </c>
      <c r="AM2945" s="35" t="str">
        <f t="shared" si="1189"/>
        <v>285-295</v>
      </c>
      <c r="AN2945" s="36" t="str">
        <f t="shared" si="1190"/>
        <v>Inner-TI</v>
      </c>
    </row>
    <row r="2946" spans="5:40" x14ac:dyDescent="0.3">
      <c r="E2946" s="12">
        <v>40996.888888888891</v>
      </c>
      <c r="F2946" s="16">
        <v>11.56</v>
      </c>
      <c r="G2946" s="16">
        <v>1835.8999481201149</v>
      </c>
      <c r="H2946" s="29">
        <v>1.1783856392828638</v>
      </c>
      <c r="I2946" s="26">
        <v>291</v>
      </c>
      <c r="J2946" s="30">
        <v>0.13321799307958476</v>
      </c>
      <c r="K2946" s="31">
        <v>0.23334007747223359</v>
      </c>
      <c r="L2946" s="111">
        <f t="shared" si="1170"/>
        <v>1.1000000000000001</v>
      </c>
      <c r="M2946" s="112">
        <f t="shared" si="1171"/>
        <v>0.13</v>
      </c>
      <c r="N2946" s="112" t="b">
        <f t="shared" si="1172"/>
        <v>1</v>
      </c>
      <c r="O2946" s="112" t="b">
        <f t="shared" si="1173"/>
        <v>1</v>
      </c>
      <c r="P2946" s="113">
        <f t="shared" si="1174"/>
        <v>11</v>
      </c>
      <c r="Q2946" s="113">
        <f t="shared" si="1175"/>
        <v>13</v>
      </c>
      <c r="R2946" s="114" t="str">
        <f t="shared" si="1191"/>
        <v>1.1-0.13</v>
      </c>
      <c r="S2946" s="127">
        <f t="shared" si="1176"/>
        <v>-4.3216784295225328E-3</v>
      </c>
      <c r="T2946" s="112" t="b">
        <f t="shared" si="1177"/>
        <v>1</v>
      </c>
      <c r="U2946" s="22">
        <f t="shared" si="1178"/>
        <v>11.411470667230146</v>
      </c>
      <c r="V2946" s="22">
        <f t="shared" si="1179"/>
        <v>1.1217295535168763</v>
      </c>
      <c r="W2946" s="81">
        <f t="shared" si="1180"/>
        <v>12</v>
      </c>
      <c r="X2946" s="22">
        <f t="shared" si="1181"/>
        <v>0.41528693351942614</v>
      </c>
      <c r="Y2946" s="3">
        <f>IF(U2946&gt;'Power Curve'!$C$37,0,INDEX(Ci,$W2946,1)*POWER(1-X2946,3)+INDEX(Ci,$W2946,2)*3*X2946*POWER(1-X2946,2)+INDEX(Ci,$W2946,3)*3*POWER(X2946,2)*(1-X2946)+INDEX(Ci,$W2946,4)*POWER(X2946,3))</f>
        <v>1848.7565668329944</v>
      </c>
      <c r="Z2946" s="3">
        <f t="shared" si="1182"/>
        <v>1840.766835456674</v>
      </c>
      <c r="AA2946" s="3">
        <f t="shared" si="1183"/>
        <v>1835.8999481201149</v>
      </c>
      <c r="AB2946" s="3">
        <f t="shared" si="1192"/>
        <v>4.8668873365591026</v>
      </c>
      <c r="AC2946" s="3">
        <f t="shared" si="1193"/>
        <v>4.8668873365591026</v>
      </c>
      <c r="AE2946" s="34">
        <f t="shared" si="1184"/>
        <v>11</v>
      </c>
      <c r="AF2946" s="73" t="b">
        <f>COUNTIF('Power Curve'!$D$2:$D$31,AE2946)&gt;0</f>
        <v>1</v>
      </c>
      <c r="AG2946" s="73" t="b">
        <f t="shared" si="1185"/>
        <v>0</v>
      </c>
      <c r="AH2946" s="73" t="b">
        <f t="shared" si="1194"/>
        <v>1</v>
      </c>
      <c r="AI2946" s="34" t="str">
        <f t="shared" si="1186"/>
        <v>Inner</v>
      </c>
      <c r="AJ2946" s="35" t="str">
        <f t="shared" si="1195"/>
        <v>1.1-1.2</v>
      </c>
      <c r="AK2946" s="36" t="str">
        <f t="shared" si="1187"/>
        <v>21-22</v>
      </c>
      <c r="AL2946" s="36" t="str">
        <f t="shared" si="1188"/>
        <v>Mar</v>
      </c>
      <c r="AM2946" s="35" t="str">
        <f t="shared" si="1189"/>
        <v>285-295</v>
      </c>
      <c r="AN2946" s="36" t="str">
        <f t="shared" si="1190"/>
        <v>Inner-TI</v>
      </c>
    </row>
    <row r="2947" spans="5:40" x14ac:dyDescent="0.3">
      <c r="E2947" s="12">
        <v>40996.895833333336</v>
      </c>
      <c r="F2947" s="16">
        <v>10.73</v>
      </c>
      <c r="G2947" s="16">
        <v>1806.829956054688</v>
      </c>
      <c r="H2947" s="29">
        <v>1.1783856392828638</v>
      </c>
      <c r="I2947" s="26">
        <v>291.8</v>
      </c>
      <c r="J2947" s="30">
        <v>0.12674743709226469</v>
      </c>
      <c r="K2947" s="31">
        <v>0.15769371714903921</v>
      </c>
      <c r="L2947" s="111">
        <f t="shared" ref="L2947:L3010" si="1196">ROUND((V2947-CenterOfFirstWindSpeedBin)/WindSpeedBinWidth,0)*WindSpeedBinWidth+CenterOfFirstWindSpeedBin</f>
        <v>1</v>
      </c>
      <c r="M2947" s="112">
        <f t="shared" ref="M2947:M3010" si="1197">ROUND((J2947-CenterOfFirstTurbulenceBin)/TurbulenceBinWidth,0)*TurbulenceBinWidth+CenterOfFirstTurbulenceBin</f>
        <v>0.13</v>
      </c>
      <c r="N2947" s="112" t="b">
        <f t="shared" ref="N2947:N3010" si="1198">IF(AND(L2947&gt;=CenterOfFirstWindSpeedBin,L2947&lt;=CenterOfLastWindSpeedBin),TRUE,FALSE)</f>
        <v>1</v>
      </c>
      <c r="O2947" s="112" t="b">
        <f t="shared" ref="O2947:O3010" si="1199">IF(AND(M2947&gt;=CenterOfFirstTurbulenceBin,M2947&lt;=CenterOfLastTurbulenceBin),TRUE,FALSE)</f>
        <v>1</v>
      </c>
      <c r="P2947" s="113">
        <f t="shared" ref="P2947:P3010" si="1200">(L2947-CenterOfFirstWindSpeedBin)/WindSpeedBinWidth+1</f>
        <v>10</v>
      </c>
      <c r="Q2947" s="113">
        <f t="shared" ref="Q2947:Q3010" si="1201">NumberOfTurbulenceBins-(M2947-CenterOfFirstTurbulenceBin)/TurbulenceBinWidth</f>
        <v>13</v>
      </c>
      <c r="R2947" s="114" t="str">
        <f t="shared" si="1191"/>
        <v>1-0.13</v>
      </c>
      <c r="S2947" s="127">
        <f t="shared" ref="S2947:S3010" si="1202">IF(T2947,INDEX(PowerDeviationMatrix,Q2947,P2947),IF(UseMatrixPadValue,MatrixPadValue,0))</f>
        <v>8.64709772836692E-3</v>
      </c>
      <c r="T2947" s="112" t="b">
        <f t="shared" ref="T2947:T3010" si="1203">IF(AND(P2947&gt;0,Q2947&gt;0,N2947,O2947),LEN(INDEX(PowerDeviationMatrix,Q2947,P2947))&gt;0,FALSE)</f>
        <v>1</v>
      </c>
      <c r="U2947" s="22">
        <f t="shared" ref="U2947:U3010" si="1204">F2947*(H2947/Ref_Density)^(1/3)</f>
        <v>10.592134970534556</v>
      </c>
      <c r="V2947" s="22">
        <f t="shared" ref="V2947:V3010" si="1205">(U2947-CutInWindSpeed)/(RatedWindSpeed-CutInWindSpeed)</f>
        <v>0.99509858039863974</v>
      </c>
      <c r="W2947" s="81">
        <f t="shared" ref="W2947:W3010" si="1206">COUNTIF(xa,"&lt;"&amp;U2947)</f>
        <v>11</v>
      </c>
      <c r="X2947" s="22">
        <f t="shared" ref="X2947:X3010" si="1207">(U2947-INDEX(xa,$W2947))/(INDEX(xb,$W2947)-INDEX(xa,$W2947))</f>
        <v>0.62326492279150914</v>
      </c>
      <c r="Y2947" s="3">
        <f>IF(U2947&gt;'Power Curve'!$C$37,0,INDEX(Ci,$W2947,1)*POWER(1-X2947,3)+INDEX(Ci,$W2947,2)*3*X2947*POWER(1-X2947,2)+INDEX(Ci,$W2947,3)*3*POWER(X2947,2)*(1-X2947)+INDEX(Ci,$W2947,4)*POWER(X2947,3))</f>
        <v>1693.9019272727473</v>
      </c>
      <c r="Z2947" s="3">
        <f t="shared" ref="Z2947:Z3010" si="1208">IF(OR(T2947,UseMatrixPadValue),Y2947*(1+S2947),"")</f>
        <v>1708.5492627801441</v>
      </c>
      <c r="AA2947" s="3">
        <f t="shared" ref="AA2947:AA3010" si="1209">IF(AH2947,G2947,"")</f>
        <v>1806.829956054688</v>
      </c>
      <c r="AB2947" s="3">
        <f t="shared" si="1192"/>
        <v>-98.280693274543864</v>
      </c>
      <c r="AC2947" s="3">
        <f t="shared" si="1193"/>
        <v>98.280693274543864</v>
      </c>
      <c r="AE2947" s="34">
        <f t="shared" ref="AE2947:AE3010" si="1210">MROUND(U2947-Centre_First_Bin,Bin_Width)+Centre_First_Bin</f>
        <v>11</v>
      </c>
      <c r="AF2947" s="73" t="b">
        <f>COUNTIF('Power Curve'!$D$2:$D$31,AE2947)&gt;0</f>
        <v>1</v>
      </c>
      <c r="AG2947" s="73" t="b">
        <f t="shared" ref="AG2947:AG3010" si="1211">(G2947&lt;0)</f>
        <v>0</v>
      </c>
      <c r="AH2947" s="73" t="b">
        <f t="shared" si="1194"/>
        <v>1</v>
      </c>
      <c r="AI2947" s="34" t="str">
        <f t="shared" ref="AI2947:AI3010" si="1212">IF(AH2947,IF(AND(J2947&gt;=LowerTurbLimit,J2947&lt;=UpperTurbLimit,K2947&gt;=LowerShearLimit,K2947&lt;=UpperShearLimit),"Inner","Outer"),"")</f>
        <v>Inner</v>
      </c>
      <c r="AJ2947" s="35" t="str">
        <f t="shared" si="1195"/>
        <v>0.9-1.0</v>
      </c>
      <c r="AK2947" s="36" t="str">
        <f t="shared" ref="AK2947:AK3010" si="1213">IF(AH2947,HOUR(E2947)&amp;"-"&amp;HOUR(E2947)+1,"")</f>
        <v>21-22</v>
      </c>
      <c r="AL2947" s="36" t="str">
        <f t="shared" ref="AL2947:AL3010" si="1214">IF(AH2947,TEXT(E2947,"mmm"),"")</f>
        <v>Mar</v>
      </c>
      <c r="AM2947" s="35" t="str">
        <f t="shared" ref="AM2947:AM3010" si="1215">IF(AH2947,IF(OR(I2947&lt;5,I2947&gt;=355),"355-5",MROUND(I2947,10)-5&amp;"-"&amp;MROUND(I2947,10)+5),"")</f>
        <v>285-295</v>
      </c>
      <c r="AN2947" s="36" t="str">
        <f t="shared" ref="AN2947:AN3010" si="1216">IF(AH2947,IF(V2947&lt;0.5,IF(J2947&lt;=LowerTurbLimit,"LWS-LTI",IF(J2947&gt;=UpperTurbLimit,"LWS-HTI","Inner-TI")),IF(J2947&lt;=LowerTurbLimit,"HWS-LTI",IF(J2947&gt;=UpperTurbLimit,"HWS-HTI","Inner-TI"))),"")</f>
        <v>Inner-TI</v>
      </c>
    </row>
    <row r="2948" spans="5:40" x14ac:dyDescent="0.3">
      <c r="E2948" s="12">
        <v>40996.902777777781</v>
      </c>
      <c r="F2948" s="16">
        <v>11.82</v>
      </c>
      <c r="G2948" s="16">
        <v>1845.3199615478491</v>
      </c>
      <c r="H2948" s="29">
        <v>1.1778057501749091</v>
      </c>
      <c r="I2948" s="26">
        <v>291.60000000000002</v>
      </c>
      <c r="J2948" s="30">
        <v>0.11505922165820644</v>
      </c>
      <c r="K2948" s="31">
        <v>0.16977852424477341</v>
      </c>
      <c r="L2948" s="111">
        <f t="shared" si="1196"/>
        <v>1.2000000000000002</v>
      </c>
      <c r="M2948" s="112">
        <f t="shared" si="1197"/>
        <v>0.12</v>
      </c>
      <c r="N2948" s="112" t="b">
        <f t="shared" si="1198"/>
        <v>1</v>
      </c>
      <c r="O2948" s="112" t="b">
        <f t="shared" si="1199"/>
        <v>1</v>
      </c>
      <c r="P2948" s="113">
        <f t="shared" si="1200"/>
        <v>12</v>
      </c>
      <c r="Q2948" s="113">
        <f t="shared" si="1201"/>
        <v>14</v>
      </c>
      <c r="R2948" s="114" t="str">
        <f t="shared" ref="R2948:R3011" si="1217">L2948&amp;"-"&amp;M2948</f>
        <v>1.2-0.12</v>
      </c>
      <c r="S2948" s="127">
        <f t="shared" si="1202"/>
        <v>7.4701128177118083E-4</v>
      </c>
      <c r="T2948" s="112" t="b">
        <f t="shared" si="1203"/>
        <v>1</v>
      </c>
      <c r="U2948" s="22">
        <f t="shared" si="1204"/>
        <v>11.666215747520248</v>
      </c>
      <c r="V2948" s="22">
        <f t="shared" si="1205"/>
        <v>1.1611012268667851</v>
      </c>
      <c r="W2948" s="81">
        <f t="shared" si="1206"/>
        <v>12</v>
      </c>
      <c r="X2948" s="22">
        <f t="shared" si="1207"/>
        <v>0.66065851022964628</v>
      </c>
      <c r="Y2948" s="3">
        <f>IF(U2948&gt;'Power Curve'!$C$37,0,INDEX(Ci,$W2948,1)*POWER(1-X2948,3)+INDEX(Ci,$W2948,2)*3*X2948*POWER(1-X2948,2)+INDEX(Ci,$W2948,3)*3*POWER(X2948,2)*(1-X2948)+INDEX(Ci,$W2948,4)*POWER(X2948,3))</f>
        <v>1884.4379277506443</v>
      </c>
      <c r="Z2948" s="3">
        <f t="shared" si="1208"/>
        <v>1885.8456241424715</v>
      </c>
      <c r="AA2948" s="3">
        <f t="shared" si="1209"/>
        <v>1845.3199615478491</v>
      </c>
      <c r="AB2948" s="3">
        <f t="shared" ref="AB2948:AB3011" si="1218">IF(AH2948,Z2948-AA2948,"")</f>
        <v>40.525662594622418</v>
      </c>
      <c r="AC2948" s="3">
        <f t="shared" ref="AC2948:AC3011" si="1219">IF(AH2948,ABS(AB2948),"")</f>
        <v>40.525662594622418</v>
      </c>
      <c r="AE2948" s="34">
        <f t="shared" si="1210"/>
        <v>12</v>
      </c>
      <c r="AF2948" s="73" t="b">
        <f>COUNTIF('Power Curve'!$D$2:$D$31,AE2948)&gt;0</f>
        <v>1</v>
      </c>
      <c r="AG2948" s="73" t="b">
        <f t="shared" si="1211"/>
        <v>0</v>
      </c>
      <c r="AH2948" s="73" t="b">
        <f t="shared" ref="AH2948:AH3011" si="1220">AND(AF2948,NOT(AG2948))</f>
        <v>1</v>
      </c>
      <c r="AI2948" s="34" t="str">
        <f t="shared" si="1212"/>
        <v>Inner</v>
      </c>
      <c r="AJ2948" s="35" t="str">
        <f t="shared" ref="AJ2948:AJ3011" si="1221">IF(AH2948,TEXT(ROUND(V2948+0.05,1)-0.1,"0.0")&amp;"-"&amp;TEXT(ROUND(V2948+0.05,1),"0.0"),"")</f>
        <v>1.1-1.2</v>
      </c>
      <c r="AK2948" s="36" t="str">
        <f t="shared" si="1213"/>
        <v>21-22</v>
      </c>
      <c r="AL2948" s="36" t="str">
        <f t="shared" si="1214"/>
        <v>Mar</v>
      </c>
      <c r="AM2948" s="35" t="str">
        <f t="shared" si="1215"/>
        <v>285-295</v>
      </c>
      <c r="AN2948" s="36" t="str">
        <f t="shared" si="1216"/>
        <v>Inner-TI</v>
      </c>
    </row>
    <row r="2949" spans="5:40" x14ac:dyDescent="0.3">
      <c r="E2949" s="12">
        <v>40996.909722222219</v>
      </c>
      <c r="F2949" s="16">
        <v>12.23</v>
      </c>
      <c r="G2949" s="16">
        <v>1956.899963378909</v>
      </c>
      <c r="H2949" s="29">
        <v>1.1777886793415995</v>
      </c>
      <c r="I2949" s="26">
        <v>286.89999999999998</v>
      </c>
      <c r="J2949" s="30">
        <v>0.11038430089942763</v>
      </c>
      <c r="K2949" s="31">
        <v>0.17860002621045046</v>
      </c>
      <c r="L2949" s="111">
        <f t="shared" si="1196"/>
        <v>1.2000000000000002</v>
      </c>
      <c r="M2949" s="112">
        <f t="shared" si="1197"/>
        <v>0.11</v>
      </c>
      <c r="N2949" s="112" t="b">
        <f t="shared" si="1198"/>
        <v>1</v>
      </c>
      <c r="O2949" s="112" t="b">
        <f t="shared" si="1199"/>
        <v>1</v>
      </c>
      <c r="P2949" s="113">
        <f t="shared" si="1200"/>
        <v>12</v>
      </c>
      <c r="Q2949" s="113">
        <f t="shared" si="1201"/>
        <v>15</v>
      </c>
      <c r="R2949" s="114" t="str">
        <f t="shared" si="1217"/>
        <v>1.2-0.11</v>
      </c>
      <c r="S2949" s="127">
        <f t="shared" si="1202"/>
        <v>2.6357743500489005E-3</v>
      </c>
      <c r="T2949" s="112" t="b">
        <f t="shared" si="1203"/>
        <v>1</v>
      </c>
      <c r="U2949" s="22">
        <f t="shared" si="1204"/>
        <v>12.07082311981204</v>
      </c>
      <c r="V2949" s="22">
        <f t="shared" si="1205"/>
        <v>1.2236346005386001</v>
      </c>
      <c r="W2949" s="81">
        <f t="shared" si="1206"/>
        <v>13</v>
      </c>
      <c r="X2949" s="22">
        <f t="shared" si="1207"/>
        <v>5.3844734770690121E-2</v>
      </c>
      <c r="Y2949" s="3">
        <f>IF(U2949&gt;'Power Curve'!$C$37,0,INDEX(Ci,$W2949,1)*POWER(1-X2949,3)+INDEX(Ci,$W2949,2)*3*X2949*POWER(1-X2949,2)+INDEX(Ci,$W2949,3)*3*POWER(X2949,2)*(1-X2949)+INDEX(Ci,$W2949,4)*POWER(X2949,3))</f>
        <v>1920.080538932539</v>
      </c>
      <c r="Z2949" s="3">
        <f t="shared" si="1208"/>
        <v>1925.1414379670855</v>
      </c>
      <c r="AA2949" s="3">
        <f t="shared" si="1209"/>
        <v>1956.899963378909</v>
      </c>
      <c r="AB2949" s="3">
        <f t="shared" si="1218"/>
        <v>-31.758525411823484</v>
      </c>
      <c r="AC2949" s="3">
        <f t="shared" si="1219"/>
        <v>31.758525411823484</v>
      </c>
      <c r="AE2949" s="34">
        <f t="shared" si="1210"/>
        <v>12</v>
      </c>
      <c r="AF2949" s="73" t="b">
        <f>COUNTIF('Power Curve'!$D$2:$D$31,AE2949)&gt;0</f>
        <v>1</v>
      </c>
      <c r="AG2949" s="73" t="b">
        <f t="shared" si="1211"/>
        <v>0</v>
      </c>
      <c r="AH2949" s="73" t="b">
        <f t="shared" si="1220"/>
        <v>1</v>
      </c>
      <c r="AI2949" s="34" t="str">
        <f t="shared" si="1212"/>
        <v>Inner</v>
      </c>
      <c r="AJ2949" s="35" t="str">
        <f t="shared" si="1221"/>
        <v>1.2-1.3</v>
      </c>
      <c r="AK2949" s="36" t="str">
        <f t="shared" si="1213"/>
        <v>21-22</v>
      </c>
      <c r="AL2949" s="36" t="str">
        <f t="shared" si="1214"/>
        <v>Mar</v>
      </c>
      <c r="AM2949" s="35" t="str">
        <f t="shared" si="1215"/>
        <v>285-295</v>
      </c>
      <c r="AN2949" s="36" t="str">
        <f t="shared" si="1216"/>
        <v>Inner-TI</v>
      </c>
    </row>
    <row r="2950" spans="5:40" x14ac:dyDescent="0.3">
      <c r="E2950" s="12">
        <v>40996.916666666664</v>
      </c>
      <c r="F2950" s="16">
        <v>12.9</v>
      </c>
      <c r="G2950" s="16">
        <v>1904.81994628906</v>
      </c>
      <c r="H2950" s="29">
        <v>1.1776416980491882</v>
      </c>
      <c r="I2950" s="26">
        <v>287.60000000000002</v>
      </c>
      <c r="J2950" s="30">
        <v>0.10542635658914729</v>
      </c>
      <c r="K2950" s="31">
        <v>0.15608771815442524</v>
      </c>
      <c r="L2950" s="111">
        <f t="shared" si="1196"/>
        <v>1.3000000000000003</v>
      </c>
      <c r="M2950" s="112">
        <f t="shared" si="1197"/>
        <v>0.11</v>
      </c>
      <c r="N2950" s="112" t="b">
        <f t="shared" si="1198"/>
        <v>1</v>
      </c>
      <c r="O2950" s="112" t="b">
        <f t="shared" si="1199"/>
        <v>1</v>
      </c>
      <c r="P2950" s="113">
        <f t="shared" si="1200"/>
        <v>13.000000000000002</v>
      </c>
      <c r="Q2950" s="113">
        <f t="shared" si="1201"/>
        <v>15</v>
      </c>
      <c r="R2950" s="114" t="str">
        <f t="shared" si="1217"/>
        <v>1.3-0.11</v>
      </c>
      <c r="S2950" s="127">
        <f t="shared" si="1202"/>
        <v>7.6432603684871349E-4</v>
      </c>
      <c r="T2950" s="112" t="b">
        <f t="shared" si="1203"/>
        <v>1</v>
      </c>
      <c r="U2950" s="22">
        <f t="shared" si="1204"/>
        <v>12.731573228649911</v>
      </c>
      <c r="V2950" s="22">
        <f t="shared" si="1205"/>
        <v>1.3257556598401417</v>
      </c>
      <c r="W2950" s="81">
        <f t="shared" si="1206"/>
        <v>13</v>
      </c>
      <c r="X2950" s="22">
        <f t="shared" si="1207"/>
        <v>0.73407683986394556</v>
      </c>
      <c r="Y2950" s="3">
        <f>IF(U2950&gt;'Power Curve'!$C$37,0,INDEX(Ci,$W2950,1)*POWER(1-X2950,3)+INDEX(Ci,$W2950,2)*3*X2950*POWER(1-X2950,2)+INDEX(Ci,$W2950,3)*3*POWER(X2950,2)*(1-X2950)+INDEX(Ci,$W2950,4)*POWER(X2950,3))</f>
        <v>1945.913692850243</v>
      </c>
      <c r="Z2950" s="3">
        <f t="shared" si="1208"/>
        <v>1947.4010053511488</v>
      </c>
      <c r="AA2950" s="3">
        <f t="shared" si="1209"/>
        <v>1904.81994628906</v>
      </c>
      <c r="AB2950" s="3">
        <f t="shared" si="1218"/>
        <v>42.581059062088798</v>
      </c>
      <c r="AC2950" s="3">
        <f t="shared" si="1219"/>
        <v>42.581059062088798</v>
      </c>
      <c r="AE2950" s="34">
        <f t="shared" si="1210"/>
        <v>13</v>
      </c>
      <c r="AF2950" s="73" t="b">
        <f>COUNTIF('Power Curve'!$D$2:$D$31,AE2950)&gt;0</f>
        <v>1</v>
      </c>
      <c r="AG2950" s="73" t="b">
        <f t="shared" si="1211"/>
        <v>0</v>
      </c>
      <c r="AH2950" s="73" t="b">
        <f t="shared" si="1220"/>
        <v>1</v>
      </c>
      <c r="AI2950" s="34" t="str">
        <f t="shared" si="1212"/>
        <v>Inner</v>
      </c>
      <c r="AJ2950" s="35" t="str">
        <f t="shared" si="1221"/>
        <v>1.3-1.4</v>
      </c>
      <c r="AK2950" s="36" t="str">
        <f t="shared" si="1213"/>
        <v>22-23</v>
      </c>
      <c r="AL2950" s="36" t="str">
        <f t="shared" si="1214"/>
        <v>Mar</v>
      </c>
      <c r="AM2950" s="35" t="str">
        <f t="shared" si="1215"/>
        <v>285-295</v>
      </c>
      <c r="AN2950" s="36" t="str">
        <f t="shared" si="1216"/>
        <v>Inner-TI</v>
      </c>
    </row>
    <row r="2951" spans="5:40" x14ac:dyDescent="0.3">
      <c r="E2951" s="12">
        <v>40996.923611111109</v>
      </c>
      <c r="F2951" s="16">
        <v>11.78</v>
      </c>
      <c r="G2951" s="16">
        <v>1791.7699432373049</v>
      </c>
      <c r="H2951" s="29">
        <v>1.1775984040315084</v>
      </c>
      <c r="I2951" s="26">
        <v>288.39999999999998</v>
      </c>
      <c r="J2951" s="30">
        <v>0.11629881154499153</v>
      </c>
      <c r="K2951" s="31">
        <v>0.16063701513057205</v>
      </c>
      <c r="L2951" s="111">
        <f t="shared" si="1196"/>
        <v>1.2000000000000002</v>
      </c>
      <c r="M2951" s="112">
        <f t="shared" si="1197"/>
        <v>0.12</v>
      </c>
      <c r="N2951" s="112" t="b">
        <f t="shared" si="1198"/>
        <v>1</v>
      </c>
      <c r="O2951" s="112" t="b">
        <f t="shared" si="1199"/>
        <v>1</v>
      </c>
      <c r="P2951" s="113">
        <f t="shared" si="1200"/>
        <v>12</v>
      </c>
      <c r="Q2951" s="113">
        <f t="shared" si="1201"/>
        <v>14</v>
      </c>
      <c r="R2951" s="114" t="str">
        <f t="shared" si="1217"/>
        <v>1.2-0.12</v>
      </c>
      <c r="S2951" s="127">
        <f t="shared" si="1202"/>
        <v>7.4701128177118083E-4</v>
      </c>
      <c r="T2951" s="112" t="b">
        <f t="shared" si="1203"/>
        <v>1</v>
      </c>
      <c r="U2951" s="22">
        <f t="shared" si="1204"/>
        <v>11.62605385390969</v>
      </c>
      <c r="V2951" s="22">
        <f t="shared" si="1205"/>
        <v>1.154894076744208</v>
      </c>
      <c r="W2951" s="81">
        <f t="shared" si="1206"/>
        <v>12</v>
      </c>
      <c r="X2951" s="22">
        <f t="shared" si="1207"/>
        <v>0.62197439845929026</v>
      </c>
      <c r="Y2951" s="3">
        <f>IF(U2951&gt;'Power Curve'!$C$37,0,INDEX(Ci,$W2951,1)*POWER(1-X2951,3)+INDEX(Ci,$W2951,2)*3*X2951*POWER(1-X2951,2)+INDEX(Ci,$W2951,3)*3*POWER(X2951,2)*(1-X2951)+INDEX(Ci,$W2951,4)*POWER(X2951,3))</f>
        <v>1879.3647057268317</v>
      </c>
      <c r="Z2951" s="3">
        <f t="shared" si="1208"/>
        <v>1880.7686123645722</v>
      </c>
      <c r="AA2951" s="3">
        <f t="shared" si="1209"/>
        <v>1791.7699432373049</v>
      </c>
      <c r="AB2951" s="3">
        <f t="shared" si="1218"/>
        <v>88.998669127267249</v>
      </c>
      <c r="AC2951" s="3">
        <f t="shared" si="1219"/>
        <v>88.998669127267249</v>
      </c>
      <c r="AE2951" s="34">
        <f t="shared" si="1210"/>
        <v>12</v>
      </c>
      <c r="AF2951" s="73" t="b">
        <f>COUNTIF('Power Curve'!$D$2:$D$31,AE2951)&gt;0</f>
        <v>1</v>
      </c>
      <c r="AG2951" s="73" t="b">
        <f t="shared" si="1211"/>
        <v>0</v>
      </c>
      <c r="AH2951" s="73" t="b">
        <f t="shared" si="1220"/>
        <v>1</v>
      </c>
      <c r="AI2951" s="34" t="str">
        <f t="shared" si="1212"/>
        <v>Inner</v>
      </c>
      <c r="AJ2951" s="35" t="str">
        <f t="shared" si="1221"/>
        <v>1.1-1.2</v>
      </c>
      <c r="AK2951" s="36" t="str">
        <f t="shared" si="1213"/>
        <v>22-23</v>
      </c>
      <c r="AL2951" s="36" t="str">
        <f t="shared" si="1214"/>
        <v>Mar</v>
      </c>
      <c r="AM2951" s="35" t="str">
        <f t="shared" si="1215"/>
        <v>285-295</v>
      </c>
      <c r="AN2951" s="36" t="str">
        <f t="shared" si="1216"/>
        <v>Inner-TI</v>
      </c>
    </row>
    <row r="2952" spans="5:40" x14ac:dyDescent="0.3">
      <c r="E2952" s="12">
        <v>40996.930555555555</v>
      </c>
      <c r="F2952" s="16">
        <v>10.33</v>
      </c>
      <c r="G2952" s="16">
        <v>1706.5499420165991</v>
      </c>
      <c r="H2952" s="29">
        <v>1.1782217855269026</v>
      </c>
      <c r="I2952" s="26">
        <v>291.5</v>
      </c>
      <c r="J2952" s="30">
        <v>0.14133591481122942</v>
      </c>
      <c r="K2952" s="31">
        <v>0.18434224960075171</v>
      </c>
      <c r="L2952" s="111">
        <f t="shared" si="1196"/>
        <v>0.9</v>
      </c>
      <c r="M2952" s="112">
        <f t="shared" si="1197"/>
        <v>0.14000000000000001</v>
      </c>
      <c r="N2952" s="112" t="b">
        <f t="shared" si="1198"/>
        <v>1</v>
      </c>
      <c r="O2952" s="112" t="b">
        <f t="shared" si="1199"/>
        <v>1</v>
      </c>
      <c r="P2952" s="113">
        <f t="shared" si="1200"/>
        <v>9</v>
      </c>
      <c r="Q2952" s="113">
        <f t="shared" si="1201"/>
        <v>12</v>
      </c>
      <c r="R2952" s="114" t="str">
        <f t="shared" si="1217"/>
        <v>0.9-0.14</v>
      </c>
      <c r="S2952" s="127">
        <f t="shared" si="1202"/>
        <v>2.6289869952386964E-3</v>
      </c>
      <c r="T2952" s="112" t="b">
        <f t="shared" si="1203"/>
        <v>1</v>
      </c>
      <c r="U2952" s="22">
        <f t="shared" si="1204"/>
        <v>10.196801730450073</v>
      </c>
      <c r="V2952" s="22">
        <f t="shared" si="1205"/>
        <v>0.93399855375536889</v>
      </c>
      <c r="W2952" s="81">
        <f t="shared" si="1206"/>
        <v>11</v>
      </c>
      <c r="X2952" s="22">
        <f t="shared" si="1207"/>
        <v>0.23959173745034953</v>
      </c>
      <c r="Y2952" s="3">
        <f>IF(U2952&gt;'Power Curve'!$C$37,0,INDEX(Ci,$W2952,1)*POWER(1-X2952,3)+INDEX(Ci,$W2952,2)*3*X2952*POWER(1-X2952,2)+INDEX(Ci,$W2952,3)*3*POWER(X2952,2)*(1-X2952)+INDEX(Ci,$W2952,4)*POWER(X2952,3))</f>
        <v>1589.4716276374243</v>
      </c>
      <c r="Z2952" s="3">
        <f t="shared" si="1208"/>
        <v>1593.6503278757839</v>
      </c>
      <c r="AA2952" s="3">
        <f t="shared" si="1209"/>
        <v>1706.5499420165991</v>
      </c>
      <c r="AB2952" s="3">
        <f t="shared" si="1218"/>
        <v>-112.89961414081517</v>
      </c>
      <c r="AC2952" s="3">
        <f t="shared" si="1219"/>
        <v>112.89961414081517</v>
      </c>
      <c r="AE2952" s="34">
        <f t="shared" si="1210"/>
        <v>10</v>
      </c>
      <c r="AF2952" s="73" t="b">
        <f>COUNTIF('Power Curve'!$D$2:$D$31,AE2952)&gt;0</f>
        <v>1</v>
      </c>
      <c r="AG2952" s="73" t="b">
        <f t="shared" si="1211"/>
        <v>0</v>
      </c>
      <c r="AH2952" s="73" t="b">
        <f t="shared" si="1220"/>
        <v>1</v>
      </c>
      <c r="AI2952" s="34" t="str">
        <f t="shared" si="1212"/>
        <v>Outer</v>
      </c>
      <c r="AJ2952" s="35" t="str">
        <f t="shared" si="1221"/>
        <v>0.9-1.0</v>
      </c>
      <c r="AK2952" s="36" t="str">
        <f t="shared" si="1213"/>
        <v>22-23</v>
      </c>
      <c r="AL2952" s="36" t="str">
        <f t="shared" si="1214"/>
        <v>Mar</v>
      </c>
      <c r="AM2952" s="35" t="str">
        <f t="shared" si="1215"/>
        <v>285-295</v>
      </c>
      <c r="AN2952" s="36" t="str">
        <f t="shared" si="1216"/>
        <v>HWS-HTI</v>
      </c>
    </row>
    <row r="2953" spans="5:40" x14ac:dyDescent="0.3">
      <c r="E2953" s="12">
        <v>40996.9375</v>
      </c>
      <c r="F2953" s="16">
        <v>10.14</v>
      </c>
      <c r="G2953" s="16">
        <v>1420.049942016602</v>
      </c>
      <c r="H2953" s="29">
        <v>1.1784384578322182</v>
      </c>
      <c r="I2953" s="26">
        <v>288.89999999999998</v>
      </c>
      <c r="J2953" s="30">
        <v>0.13412228796844181</v>
      </c>
      <c r="K2953" s="31">
        <v>0.16425096681577078</v>
      </c>
      <c r="L2953" s="111">
        <f t="shared" si="1196"/>
        <v>0.9</v>
      </c>
      <c r="M2953" s="112">
        <f t="shared" si="1197"/>
        <v>0.13</v>
      </c>
      <c r="N2953" s="112" t="b">
        <f t="shared" si="1198"/>
        <v>1</v>
      </c>
      <c r="O2953" s="112" t="b">
        <f t="shared" si="1199"/>
        <v>1</v>
      </c>
      <c r="P2953" s="113">
        <f t="shared" si="1200"/>
        <v>9</v>
      </c>
      <c r="Q2953" s="113">
        <f t="shared" si="1201"/>
        <v>13</v>
      </c>
      <c r="R2953" s="114" t="str">
        <f t="shared" si="1217"/>
        <v>0.9-0.13</v>
      </c>
      <c r="S2953" s="127">
        <f t="shared" si="1202"/>
        <v>-3.9361611857989297E-3</v>
      </c>
      <c r="T2953" s="112" t="b">
        <f t="shared" si="1203"/>
        <v>1</v>
      </c>
      <c r="U2953" s="22">
        <f t="shared" si="1204"/>
        <v>10.009865172146394</v>
      </c>
      <c r="V2953" s="22">
        <f t="shared" si="1205"/>
        <v>0.90510690606463784</v>
      </c>
      <c r="W2953" s="81">
        <f t="shared" si="1206"/>
        <v>11</v>
      </c>
      <c r="X2953" s="22">
        <f t="shared" si="1207"/>
        <v>5.8168731467451502E-2</v>
      </c>
      <c r="Y2953" s="3">
        <f>IF(U2953&gt;'Power Curve'!$C$37,0,INDEX(Ci,$W2953,1)*POWER(1-X2953,3)+INDEX(Ci,$W2953,2)*3*X2953*POWER(1-X2953,2)+INDEX(Ci,$W2953,3)*3*POWER(X2953,2)*(1-X2953)+INDEX(Ci,$W2953,4)*POWER(X2953,3))</f>
        <v>1536.2315521749233</v>
      </c>
      <c r="Z2953" s="3">
        <f t="shared" si="1208"/>
        <v>1530.1846971668526</v>
      </c>
      <c r="AA2953" s="3">
        <f t="shared" si="1209"/>
        <v>1420.049942016602</v>
      </c>
      <c r="AB2953" s="3">
        <f t="shared" si="1218"/>
        <v>110.13475515025061</v>
      </c>
      <c r="AC2953" s="3">
        <f t="shared" si="1219"/>
        <v>110.13475515025061</v>
      </c>
      <c r="AE2953" s="34">
        <f t="shared" si="1210"/>
        <v>10</v>
      </c>
      <c r="AF2953" s="73" t="b">
        <f>COUNTIF('Power Curve'!$D$2:$D$31,AE2953)&gt;0</f>
        <v>1</v>
      </c>
      <c r="AG2953" s="73" t="b">
        <f t="shared" si="1211"/>
        <v>0</v>
      </c>
      <c r="AH2953" s="73" t="b">
        <f t="shared" si="1220"/>
        <v>1</v>
      </c>
      <c r="AI2953" s="34" t="str">
        <f t="shared" si="1212"/>
        <v>Inner</v>
      </c>
      <c r="AJ2953" s="35" t="str">
        <f t="shared" si="1221"/>
        <v>0.9-1.0</v>
      </c>
      <c r="AK2953" s="36" t="str">
        <f t="shared" si="1213"/>
        <v>22-23</v>
      </c>
      <c r="AL2953" s="36" t="str">
        <f t="shared" si="1214"/>
        <v>Mar</v>
      </c>
      <c r="AM2953" s="35" t="str">
        <f t="shared" si="1215"/>
        <v>285-295</v>
      </c>
      <c r="AN2953" s="36" t="str">
        <f t="shared" si="1216"/>
        <v>Inner-TI</v>
      </c>
    </row>
    <row r="2954" spans="5:40" x14ac:dyDescent="0.3">
      <c r="E2954" s="12">
        <v>40996.944444444445</v>
      </c>
      <c r="F2954" s="16">
        <v>9.5</v>
      </c>
      <c r="G2954" s="16">
        <v>1394.910018920898</v>
      </c>
      <c r="H2954" s="29">
        <v>1.1786985703309623</v>
      </c>
      <c r="I2954" s="26">
        <v>291.8</v>
      </c>
      <c r="J2954" s="30">
        <v>0.10947368421052632</v>
      </c>
      <c r="K2954" s="31">
        <v>0.17244889968225025</v>
      </c>
      <c r="L2954" s="111">
        <f t="shared" si="1196"/>
        <v>0.8</v>
      </c>
      <c r="M2954" s="112">
        <f t="shared" si="1197"/>
        <v>0.11</v>
      </c>
      <c r="N2954" s="112" t="b">
        <f t="shared" si="1198"/>
        <v>1</v>
      </c>
      <c r="O2954" s="112" t="b">
        <f t="shared" si="1199"/>
        <v>1</v>
      </c>
      <c r="P2954" s="113">
        <f t="shared" si="1200"/>
        <v>8</v>
      </c>
      <c r="Q2954" s="113">
        <f t="shared" si="1201"/>
        <v>15</v>
      </c>
      <c r="R2954" s="114" t="str">
        <f t="shared" si="1217"/>
        <v>0.8-0.11</v>
      </c>
      <c r="S2954" s="127">
        <f t="shared" si="1202"/>
        <v>-6.4327119838497289E-3</v>
      </c>
      <c r="T2954" s="112" t="b">
        <f t="shared" si="1203"/>
        <v>1</v>
      </c>
      <c r="U2954" s="22">
        <f t="shared" si="1204"/>
        <v>9.378768756014539</v>
      </c>
      <c r="V2954" s="22">
        <f t="shared" si="1205"/>
        <v>0.80756892056185325</v>
      </c>
      <c r="W2954" s="81">
        <f t="shared" si="1206"/>
        <v>10</v>
      </c>
      <c r="X2954" s="22">
        <f t="shared" si="1207"/>
        <v>0.39289403628706238</v>
      </c>
      <c r="Y2954" s="3">
        <f>IF(U2954&gt;'Power Curve'!$C$37,0,INDEX(Ci,$W2954,1)*POWER(1-X2954,3)+INDEX(Ci,$W2954,2)*3*X2954*POWER(1-X2954,2)+INDEX(Ci,$W2954,3)*3*POWER(X2954,2)*(1-X2954)+INDEX(Ci,$W2954,4)*POWER(X2954,3))</f>
        <v>1327.2290201202845</v>
      </c>
      <c r="Z2954" s="3">
        <f t="shared" si="1208"/>
        <v>1318.6913380972437</v>
      </c>
      <c r="AA2954" s="3">
        <f t="shared" si="1209"/>
        <v>1394.910018920898</v>
      </c>
      <c r="AB2954" s="3">
        <f t="shared" si="1218"/>
        <v>-76.218680823654267</v>
      </c>
      <c r="AC2954" s="3">
        <f t="shared" si="1219"/>
        <v>76.218680823654267</v>
      </c>
      <c r="AE2954" s="34">
        <f t="shared" si="1210"/>
        <v>9</v>
      </c>
      <c r="AF2954" s="73" t="b">
        <f>COUNTIF('Power Curve'!$D$2:$D$31,AE2954)&gt;0</f>
        <v>1</v>
      </c>
      <c r="AG2954" s="73" t="b">
        <f t="shared" si="1211"/>
        <v>0</v>
      </c>
      <c r="AH2954" s="73" t="b">
        <f t="shared" si="1220"/>
        <v>1</v>
      </c>
      <c r="AI2954" s="34" t="str">
        <f t="shared" si="1212"/>
        <v>Inner</v>
      </c>
      <c r="AJ2954" s="35" t="str">
        <f t="shared" si="1221"/>
        <v>0.8-0.9</v>
      </c>
      <c r="AK2954" s="36" t="str">
        <f t="shared" si="1213"/>
        <v>22-23</v>
      </c>
      <c r="AL2954" s="36" t="str">
        <f t="shared" si="1214"/>
        <v>Mar</v>
      </c>
      <c r="AM2954" s="35" t="str">
        <f t="shared" si="1215"/>
        <v>285-295</v>
      </c>
      <c r="AN2954" s="36" t="str">
        <f t="shared" si="1216"/>
        <v>Inner-TI</v>
      </c>
    </row>
    <row r="2955" spans="5:40" x14ac:dyDescent="0.3">
      <c r="E2955" s="12">
        <v>40996.951388888891</v>
      </c>
      <c r="F2955" s="16">
        <v>10.220000000000001</v>
      </c>
      <c r="G2955" s="16">
        <v>1368.8100280761769</v>
      </c>
      <c r="H2955" s="29">
        <v>1.1788286693868497</v>
      </c>
      <c r="I2955" s="26">
        <v>295</v>
      </c>
      <c r="J2955" s="30">
        <v>0.14481409001956946</v>
      </c>
      <c r="K2955" s="31">
        <v>0.20466855502587489</v>
      </c>
      <c r="L2955" s="111">
        <f t="shared" si="1196"/>
        <v>0.9</v>
      </c>
      <c r="M2955" s="112">
        <f t="shared" si="1197"/>
        <v>0.14000000000000001</v>
      </c>
      <c r="N2955" s="112" t="b">
        <f t="shared" si="1198"/>
        <v>1</v>
      </c>
      <c r="O2955" s="112" t="b">
        <f t="shared" si="1199"/>
        <v>1</v>
      </c>
      <c r="P2955" s="113">
        <f t="shared" si="1200"/>
        <v>9</v>
      </c>
      <c r="Q2955" s="113">
        <f t="shared" si="1201"/>
        <v>12</v>
      </c>
      <c r="R2955" s="114" t="str">
        <f t="shared" si="1217"/>
        <v>0.9-0.14</v>
      </c>
      <c r="S2955" s="127">
        <f t="shared" si="1202"/>
        <v>2.6289869952386964E-3</v>
      </c>
      <c r="T2955" s="112" t="b">
        <f t="shared" si="1203"/>
        <v>1</v>
      </c>
      <c r="U2955" s="22">
        <f t="shared" si="1204"/>
        <v>10.089951903246179</v>
      </c>
      <c r="V2955" s="22">
        <f t="shared" si="1205"/>
        <v>0.9174845685220715</v>
      </c>
      <c r="W2955" s="81">
        <f t="shared" si="1206"/>
        <v>11</v>
      </c>
      <c r="X2955" s="22">
        <f t="shared" si="1207"/>
        <v>0.13589336504000146</v>
      </c>
      <c r="Y2955" s="3">
        <f>IF(U2955&gt;'Power Curve'!$C$37,0,INDEX(Ci,$W2955,1)*POWER(1-X2955,3)+INDEX(Ci,$W2955,2)*3*X2955*POWER(1-X2955,2)+INDEX(Ci,$W2955,3)*3*POWER(X2955,2)*(1-X2955)+INDEX(Ci,$W2955,4)*POWER(X2955,3))</f>
        <v>1559.2048904089193</v>
      </c>
      <c r="Z2955" s="3">
        <f t="shared" si="1208"/>
        <v>1563.3040197887169</v>
      </c>
      <c r="AA2955" s="3">
        <f t="shared" si="1209"/>
        <v>1368.8100280761769</v>
      </c>
      <c r="AB2955" s="3">
        <f t="shared" si="1218"/>
        <v>194.49399171254004</v>
      </c>
      <c r="AC2955" s="3">
        <f t="shared" si="1219"/>
        <v>194.49399171254004</v>
      </c>
      <c r="AE2955" s="34">
        <f t="shared" si="1210"/>
        <v>10</v>
      </c>
      <c r="AF2955" s="73" t="b">
        <f>COUNTIF('Power Curve'!$D$2:$D$31,AE2955)&gt;0</f>
        <v>1</v>
      </c>
      <c r="AG2955" s="73" t="b">
        <f t="shared" si="1211"/>
        <v>0</v>
      </c>
      <c r="AH2955" s="73" t="b">
        <f t="shared" si="1220"/>
        <v>1</v>
      </c>
      <c r="AI2955" s="34" t="str">
        <f t="shared" si="1212"/>
        <v>Outer</v>
      </c>
      <c r="AJ2955" s="35" t="str">
        <f t="shared" si="1221"/>
        <v>0.9-1.0</v>
      </c>
      <c r="AK2955" s="36" t="str">
        <f t="shared" si="1213"/>
        <v>22-23</v>
      </c>
      <c r="AL2955" s="36" t="str">
        <f t="shared" si="1214"/>
        <v>Mar</v>
      </c>
      <c r="AM2955" s="35" t="str">
        <f t="shared" si="1215"/>
        <v>295-305</v>
      </c>
      <c r="AN2955" s="36" t="str">
        <f t="shared" si="1216"/>
        <v>HWS-HTI</v>
      </c>
    </row>
    <row r="2956" spans="5:40" x14ac:dyDescent="0.3">
      <c r="E2956" s="12">
        <v>40996.993055555555</v>
      </c>
      <c r="F2956" s="16">
        <v>11.41</v>
      </c>
      <c r="G2956" s="16">
        <v>1910.9799652099659</v>
      </c>
      <c r="H2956" s="29">
        <v>1.1790554176268431</v>
      </c>
      <c r="I2956" s="26">
        <v>288</v>
      </c>
      <c r="J2956" s="30">
        <v>0.11481156879929887</v>
      </c>
      <c r="K2956" s="31">
        <v>0.1683048273064916</v>
      </c>
      <c r="L2956" s="111">
        <f t="shared" si="1196"/>
        <v>1.1000000000000001</v>
      </c>
      <c r="M2956" s="112">
        <f t="shared" si="1197"/>
        <v>0.11</v>
      </c>
      <c r="N2956" s="112" t="b">
        <f t="shared" si="1198"/>
        <v>1</v>
      </c>
      <c r="O2956" s="112" t="b">
        <f t="shared" si="1199"/>
        <v>1</v>
      </c>
      <c r="P2956" s="113">
        <f t="shared" si="1200"/>
        <v>11</v>
      </c>
      <c r="Q2956" s="113">
        <f t="shared" si="1201"/>
        <v>15</v>
      </c>
      <c r="R2956" s="114" t="str">
        <f t="shared" si="1217"/>
        <v>1.1-0.11</v>
      </c>
      <c r="S2956" s="127">
        <f t="shared" si="1202"/>
        <v>5.1890265707928524E-3</v>
      </c>
      <c r="T2956" s="112" t="b">
        <f t="shared" si="1203"/>
        <v>1</v>
      </c>
      <c r="U2956" s="22">
        <f t="shared" si="1204"/>
        <v>11.265531534094954</v>
      </c>
      <c r="V2956" s="22">
        <f t="shared" si="1205"/>
        <v>1.099174190044403</v>
      </c>
      <c r="W2956" s="81">
        <f t="shared" si="1206"/>
        <v>12</v>
      </c>
      <c r="X2956" s="22">
        <f t="shared" si="1207"/>
        <v>0.27471772150431889</v>
      </c>
      <c r="Y2956" s="3">
        <f>IF(U2956&gt;'Power Curve'!$C$37,0,INDEX(Ci,$W2956,1)*POWER(1-X2956,3)+INDEX(Ci,$W2956,2)*3*X2956*POWER(1-X2956,2)+INDEX(Ci,$W2956,3)*3*POWER(X2956,2)*(1-X2956)+INDEX(Ci,$W2956,4)*POWER(X2956,3))</f>
        <v>1825.3077346663113</v>
      </c>
      <c r="Z2956" s="3">
        <f t="shared" si="1208"/>
        <v>1834.7793050013684</v>
      </c>
      <c r="AA2956" s="3">
        <f t="shared" si="1209"/>
        <v>1910.9799652099659</v>
      </c>
      <c r="AB2956" s="3">
        <f t="shared" si="1218"/>
        <v>-76.200660208597583</v>
      </c>
      <c r="AC2956" s="3">
        <f t="shared" si="1219"/>
        <v>76.200660208597583</v>
      </c>
      <c r="AE2956" s="34">
        <f t="shared" si="1210"/>
        <v>11</v>
      </c>
      <c r="AF2956" s="73" t="b">
        <f>COUNTIF('Power Curve'!$D$2:$D$31,AE2956)&gt;0</f>
        <v>1</v>
      </c>
      <c r="AG2956" s="73" t="b">
        <f t="shared" si="1211"/>
        <v>0</v>
      </c>
      <c r="AH2956" s="73" t="b">
        <f t="shared" si="1220"/>
        <v>1</v>
      </c>
      <c r="AI2956" s="34" t="str">
        <f t="shared" si="1212"/>
        <v>Inner</v>
      </c>
      <c r="AJ2956" s="35" t="str">
        <f t="shared" si="1221"/>
        <v>1.0-1.1</v>
      </c>
      <c r="AK2956" s="36" t="str">
        <f t="shared" si="1213"/>
        <v>23-24</v>
      </c>
      <c r="AL2956" s="36" t="str">
        <f t="shared" si="1214"/>
        <v>Mar</v>
      </c>
      <c r="AM2956" s="35" t="str">
        <f t="shared" si="1215"/>
        <v>285-295</v>
      </c>
      <c r="AN2956" s="36" t="str">
        <f t="shared" si="1216"/>
        <v>Inner-TI</v>
      </c>
    </row>
    <row r="2957" spans="5:40" x14ac:dyDescent="0.3">
      <c r="E2957" s="12">
        <v>40997</v>
      </c>
      <c r="F2957" s="16">
        <v>10.75</v>
      </c>
      <c r="G2957" s="16">
        <v>1779.1200256347661</v>
      </c>
      <c r="H2957" s="29">
        <v>1.1796801160206292</v>
      </c>
      <c r="I2957" s="26">
        <v>288.2</v>
      </c>
      <c r="J2957" s="30">
        <v>0.11534883720930232</v>
      </c>
      <c r="K2957" s="31">
        <v>0.21310246895066948</v>
      </c>
      <c r="L2957" s="111">
        <f t="shared" si="1196"/>
        <v>1</v>
      </c>
      <c r="M2957" s="112">
        <f t="shared" si="1197"/>
        <v>0.12</v>
      </c>
      <c r="N2957" s="112" t="b">
        <f t="shared" si="1198"/>
        <v>1</v>
      </c>
      <c r="O2957" s="112" t="b">
        <f t="shared" si="1199"/>
        <v>1</v>
      </c>
      <c r="P2957" s="113">
        <f t="shared" si="1200"/>
        <v>10</v>
      </c>
      <c r="Q2957" s="113">
        <f t="shared" si="1201"/>
        <v>14</v>
      </c>
      <c r="R2957" s="114" t="str">
        <f t="shared" si="1217"/>
        <v>1-0.12</v>
      </c>
      <c r="S2957" s="127">
        <f t="shared" si="1202"/>
        <v>-3.7188827238498106E-3</v>
      </c>
      <c r="T2957" s="112" t="b">
        <f t="shared" si="1203"/>
        <v>1</v>
      </c>
      <c r="U2957" s="22">
        <f t="shared" si="1204"/>
        <v>10.615762353744021</v>
      </c>
      <c r="V2957" s="22">
        <f t="shared" si="1205"/>
        <v>0.99875026863841587</v>
      </c>
      <c r="W2957" s="81">
        <f t="shared" si="1206"/>
        <v>11</v>
      </c>
      <c r="X2957" s="22">
        <f t="shared" si="1207"/>
        <v>0.64619543421350478</v>
      </c>
      <c r="Y2957" s="3">
        <f>IF(U2957&gt;'Power Curve'!$C$37,0,INDEX(Ci,$W2957,1)*POWER(1-X2957,3)+INDEX(Ci,$W2957,2)*3*X2957*POWER(1-X2957,2)+INDEX(Ci,$W2957,3)*3*POWER(X2957,2)*(1-X2957)+INDEX(Ci,$W2957,4)*POWER(X2957,3))</f>
        <v>1699.5982888100752</v>
      </c>
      <c r="Z2957" s="3">
        <f t="shared" si="1208"/>
        <v>1693.2776820963347</v>
      </c>
      <c r="AA2957" s="3">
        <f t="shared" si="1209"/>
        <v>1779.1200256347661</v>
      </c>
      <c r="AB2957" s="3">
        <f t="shared" si="1218"/>
        <v>-85.842343538431351</v>
      </c>
      <c r="AC2957" s="3">
        <f t="shared" si="1219"/>
        <v>85.842343538431351</v>
      </c>
      <c r="AE2957" s="34">
        <f t="shared" si="1210"/>
        <v>11</v>
      </c>
      <c r="AF2957" s="73" t="b">
        <f>COUNTIF('Power Curve'!$D$2:$D$31,AE2957)&gt;0</f>
        <v>1</v>
      </c>
      <c r="AG2957" s="73" t="b">
        <f t="shared" si="1211"/>
        <v>0</v>
      </c>
      <c r="AH2957" s="73" t="b">
        <f t="shared" si="1220"/>
        <v>1</v>
      </c>
      <c r="AI2957" s="34" t="str">
        <f t="shared" si="1212"/>
        <v>Inner</v>
      </c>
      <c r="AJ2957" s="35" t="str">
        <f t="shared" si="1221"/>
        <v>0.9-1.0</v>
      </c>
      <c r="AK2957" s="36" t="str">
        <f t="shared" si="1213"/>
        <v>0-1</v>
      </c>
      <c r="AL2957" s="36" t="str">
        <f t="shared" si="1214"/>
        <v>Mar</v>
      </c>
      <c r="AM2957" s="35" t="str">
        <f t="shared" si="1215"/>
        <v>285-295</v>
      </c>
      <c r="AN2957" s="36" t="str">
        <f t="shared" si="1216"/>
        <v>Inner-TI</v>
      </c>
    </row>
    <row r="2958" spans="5:40" x14ac:dyDescent="0.3">
      <c r="E2958" s="12">
        <v>40997.006944444445</v>
      </c>
      <c r="F2958" s="16">
        <v>9.06</v>
      </c>
      <c r="G2958" s="16">
        <v>1412.019973754888</v>
      </c>
      <c r="H2958" s="29">
        <v>1.1803486180420839</v>
      </c>
      <c r="I2958" s="26">
        <v>297.10000000000002</v>
      </c>
      <c r="J2958" s="30">
        <v>0.1335540838852097</v>
      </c>
      <c r="K2958" s="31">
        <v>0.19436779690070574</v>
      </c>
      <c r="L2958" s="111">
        <f t="shared" si="1196"/>
        <v>0.70000000000000007</v>
      </c>
      <c r="M2958" s="112">
        <f t="shared" si="1197"/>
        <v>0.13</v>
      </c>
      <c r="N2958" s="112" t="b">
        <f t="shared" si="1198"/>
        <v>1</v>
      </c>
      <c r="O2958" s="112" t="b">
        <f t="shared" si="1199"/>
        <v>1</v>
      </c>
      <c r="P2958" s="113">
        <f t="shared" si="1200"/>
        <v>7.0000000000000009</v>
      </c>
      <c r="Q2958" s="113">
        <f t="shared" si="1201"/>
        <v>13</v>
      </c>
      <c r="R2958" s="114" t="str">
        <f t="shared" si="1217"/>
        <v>0.7-0.13</v>
      </c>
      <c r="S2958" s="127">
        <f t="shared" si="1202"/>
        <v>6.7771350788973393E-3</v>
      </c>
      <c r="T2958" s="112" t="b">
        <f t="shared" si="1203"/>
        <v>1</v>
      </c>
      <c r="U2958" s="22">
        <f t="shared" si="1204"/>
        <v>8.948555446881711</v>
      </c>
      <c r="V2958" s="22">
        <f t="shared" si="1205"/>
        <v>0.74107806680847765</v>
      </c>
      <c r="W2958" s="81">
        <f t="shared" si="1206"/>
        <v>9</v>
      </c>
      <c r="X2958" s="22">
        <f t="shared" si="1207"/>
        <v>0.93944527414963497</v>
      </c>
      <c r="Y2958" s="3">
        <f>IF(U2958&gt;'Power Curve'!$C$37,0,INDEX(Ci,$W2958,1)*POWER(1-X2958,3)+INDEX(Ci,$W2958,2)*3*X2958*POWER(1-X2958,2)+INDEX(Ci,$W2958,3)*3*POWER(X2958,2)*(1-X2958)+INDEX(Ci,$W2958,4)*POWER(X2958,3))</f>
        <v>1178.3972324237097</v>
      </c>
      <c r="Z2958" s="3">
        <f t="shared" si="1208"/>
        <v>1186.3833896444442</v>
      </c>
      <c r="AA2958" s="3">
        <f t="shared" si="1209"/>
        <v>1412.019973754888</v>
      </c>
      <c r="AB2958" s="3">
        <f t="shared" si="1218"/>
        <v>-225.63658411044389</v>
      </c>
      <c r="AC2958" s="3">
        <f t="shared" si="1219"/>
        <v>225.63658411044389</v>
      </c>
      <c r="AE2958" s="34">
        <f t="shared" si="1210"/>
        <v>9</v>
      </c>
      <c r="AF2958" s="73" t="b">
        <f>COUNTIF('Power Curve'!$D$2:$D$31,AE2958)&gt;0</f>
        <v>1</v>
      </c>
      <c r="AG2958" s="73" t="b">
        <f t="shared" si="1211"/>
        <v>0</v>
      </c>
      <c r="AH2958" s="73" t="b">
        <f t="shared" si="1220"/>
        <v>1</v>
      </c>
      <c r="AI2958" s="34" t="str">
        <f t="shared" si="1212"/>
        <v>Inner</v>
      </c>
      <c r="AJ2958" s="35" t="str">
        <f t="shared" si="1221"/>
        <v>0.7-0.8</v>
      </c>
      <c r="AK2958" s="36" t="str">
        <f t="shared" si="1213"/>
        <v>0-1</v>
      </c>
      <c r="AL2958" s="36" t="str">
        <f t="shared" si="1214"/>
        <v>Mar</v>
      </c>
      <c r="AM2958" s="35" t="str">
        <f t="shared" si="1215"/>
        <v>295-305</v>
      </c>
      <c r="AN2958" s="36" t="str">
        <f t="shared" si="1216"/>
        <v>Inner-TI</v>
      </c>
    </row>
    <row r="2959" spans="5:40" x14ac:dyDescent="0.3">
      <c r="E2959" s="12">
        <v>40997.131944444445</v>
      </c>
      <c r="F2959" s="16">
        <v>10.58</v>
      </c>
      <c r="G2959" s="16">
        <v>1425.1300354003929</v>
      </c>
      <c r="H2959" s="29">
        <v>1.1795331372953004</v>
      </c>
      <c r="I2959" s="26">
        <v>296.5</v>
      </c>
      <c r="J2959" s="30">
        <v>0.13610586011342155</v>
      </c>
      <c r="K2959" s="31">
        <v>0.15485040394197469</v>
      </c>
      <c r="L2959" s="111">
        <f t="shared" si="1196"/>
        <v>1</v>
      </c>
      <c r="M2959" s="112">
        <f t="shared" si="1197"/>
        <v>0.14000000000000001</v>
      </c>
      <c r="N2959" s="112" t="b">
        <f t="shared" si="1198"/>
        <v>1</v>
      </c>
      <c r="O2959" s="112" t="b">
        <f t="shared" si="1199"/>
        <v>1</v>
      </c>
      <c r="P2959" s="113">
        <f t="shared" si="1200"/>
        <v>10</v>
      </c>
      <c r="Q2959" s="113">
        <f t="shared" si="1201"/>
        <v>12</v>
      </c>
      <c r="R2959" s="114" t="str">
        <f t="shared" si="1217"/>
        <v>1-0.14</v>
      </c>
      <c r="S2959" s="127">
        <f t="shared" si="1202"/>
        <v>-3.1492945966296315E-3</v>
      </c>
      <c r="T2959" s="112" t="b">
        <f t="shared" si="1203"/>
        <v>1</v>
      </c>
      <c r="U2959" s="22">
        <f t="shared" si="1204"/>
        <v>10.447451255919756</v>
      </c>
      <c r="V2959" s="22">
        <f t="shared" si="1205"/>
        <v>0.97273724590543476</v>
      </c>
      <c r="W2959" s="81">
        <f t="shared" si="1206"/>
        <v>11</v>
      </c>
      <c r="X2959" s="22">
        <f t="shared" si="1207"/>
        <v>0.48284854484821049</v>
      </c>
      <c r="Y2959" s="3">
        <f>IF(U2959&gt;'Power Curve'!$C$37,0,INDEX(Ci,$W2959,1)*POWER(1-X2959,3)+INDEX(Ci,$W2959,2)*3*X2959*POWER(1-X2959,2)+INDEX(Ci,$W2959,3)*3*POWER(X2959,2)*(1-X2959)+INDEX(Ci,$W2959,4)*POWER(X2959,3))</f>
        <v>1657.4817634616973</v>
      </c>
      <c r="Z2959" s="3">
        <f t="shared" si="1208"/>
        <v>1652.2618651000153</v>
      </c>
      <c r="AA2959" s="3">
        <f t="shared" si="1209"/>
        <v>1425.1300354003929</v>
      </c>
      <c r="AB2959" s="3">
        <f t="shared" si="1218"/>
        <v>227.13182969962236</v>
      </c>
      <c r="AC2959" s="3">
        <f t="shared" si="1219"/>
        <v>227.13182969962236</v>
      </c>
      <c r="AE2959" s="34">
        <f t="shared" si="1210"/>
        <v>10</v>
      </c>
      <c r="AF2959" s="73" t="b">
        <f>COUNTIF('Power Curve'!$D$2:$D$31,AE2959)&gt;0</f>
        <v>1</v>
      </c>
      <c r="AG2959" s="73" t="b">
        <f t="shared" si="1211"/>
        <v>0</v>
      </c>
      <c r="AH2959" s="73" t="b">
        <f t="shared" si="1220"/>
        <v>1</v>
      </c>
      <c r="AI2959" s="34" t="str">
        <f t="shared" si="1212"/>
        <v>Inner</v>
      </c>
      <c r="AJ2959" s="35" t="str">
        <f t="shared" si="1221"/>
        <v>0.9-1.0</v>
      </c>
      <c r="AK2959" s="36" t="str">
        <f t="shared" si="1213"/>
        <v>3-4</v>
      </c>
      <c r="AL2959" s="36" t="str">
        <f t="shared" si="1214"/>
        <v>Mar</v>
      </c>
      <c r="AM2959" s="35" t="str">
        <f t="shared" si="1215"/>
        <v>295-305</v>
      </c>
      <c r="AN2959" s="36" t="str">
        <f t="shared" si="1216"/>
        <v>Inner-TI</v>
      </c>
    </row>
    <row r="2960" spans="5:40" x14ac:dyDescent="0.3">
      <c r="E2960" s="12">
        <v>40997.138888888891</v>
      </c>
      <c r="F2960" s="16">
        <v>10.32</v>
      </c>
      <c r="G2960" s="16">
        <v>1239.6999740600641</v>
      </c>
      <c r="H2960" s="29">
        <v>1.1794896922856395</v>
      </c>
      <c r="I2960" s="26">
        <v>296.10000000000002</v>
      </c>
      <c r="J2960" s="30">
        <v>0.13178294573643412</v>
      </c>
      <c r="K2960" s="31">
        <v>0.16778263217625877</v>
      </c>
      <c r="L2960" s="111">
        <f t="shared" si="1196"/>
        <v>0.9</v>
      </c>
      <c r="M2960" s="112">
        <f t="shared" si="1197"/>
        <v>0.13</v>
      </c>
      <c r="N2960" s="112" t="b">
        <f t="shared" si="1198"/>
        <v>1</v>
      </c>
      <c r="O2960" s="112" t="b">
        <f t="shared" si="1199"/>
        <v>1</v>
      </c>
      <c r="P2960" s="113">
        <f t="shared" si="1200"/>
        <v>9</v>
      </c>
      <c r="Q2960" s="113">
        <f t="shared" si="1201"/>
        <v>13</v>
      </c>
      <c r="R2960" s="114" t="str">
        <f t="shared" si="1217"/>
        <v>0.9-0.13</v>
      </c>
      <c r="S2960" s="127">
        <f t="shared" si="1202"/>
        <v>-3.9361611857989297E-3</v>
      </c>
      <c r="T2960" s="112" t="b">
        <f t="shared" si="1203"/>
        <v>1</v>
      </c>
      <c r="U2960" s="22">
        <f t="shared" si="1204"/>
        <v>10.19058347991224</v>
      </c>
      <c r="V2960" s="22">
        <f t="shared" si="1205"/>
        <v>0.93303750308972055</v>
      </c>
      <c r="W2960" s="81">
        <f t="shared" si="1206"/>
        <v>11</v>
      </c>
      <c r="X2960" s="22">
        <f t="shared" si="1207"/>
        <v>0.23355688950639766</v>
      </c>
      <c r="Y2960" s="3">
        <f>IF(U2960&gt;'Power Curve'!$C$37,0,INDEX(Ci,$W2960,1)*POWER(1-X2960,3)+INDEX(Ci,$W2960,2)*3*X2960*POWER(1-X2960,2)+INDEX(Ci,$W2960,3)*3*POWER(X2960,2)*(1-X2960)+INDEX(Ci,$W2960,4)*POWER(X2960,3))</f>
        <v>1587.7258996126411</v>
      </c>
      <c r="Z2960" s="3">
        <f t="shared" si="1208"/>
        <v>1581.4763545528981</v>
      </c>
      <c r="AA2960" s="3">
        <f t="shared" si="1209"/>
        <v>1239.6999740600641</v>
      </c>
      <c r="AB2960" s="3">
        <f t="shared" si="1218"/>
        <v>341.77638049283405</v>
      </c>
      <c r="AC2960" s="3">
        <f t="shared" si="1219"/>
        <v>341.77638049283405</v>
      </c>
      <c r="AE2960" s="34">
        <f t="shared" si="1210"/>
        <v>10</v>
      </c>
      <c r="AF2960" s="73" t="b">
        <f>COUNTIF('Power Curve'!$D$2:$D$31,AE2960)&gt;0</f>
        <v>1</v>
      </c>
      <c r="AG2960" s="73" t="b">
        <f t="shared" si="1211"/>
        <v>0</v>
      </c>
      <c r="AH2960" s="73" t="b">
        <f t="shared" si="1220"/>
        <v>1</v>
      </c>
      <c r="AI2960" s="34" t="str">
        <f t="shared" si="1212"/>
        <v>Inner</v>
      </c>
      <c r="AJ2960" s="35" t="str">
        <f t="shared" si="1221"/>
        <v>0.9-1.0</v>
      </c>
      <c r="AK2960" s="36" t="str">
        <f t="shared" si="1213"/>
        <v>3-4</v>
      </c>
      <c r="AL2960" s="36" t="str">
        <f t="shared" si="1214"/>
        <v>Mar</v>
      </c>
      <c r="AM2960" s="35" t="str">
        <f t="shared" si="1215"/>
        <v>295-305</v>
      </c>
      <c r="AN2960" s="36" t="str">
        <f t="shared" si="1216"/>
        <v>Inner-TI</v>
      </c>
    </row>
    <row r="2961" spans="5:40" x14ac:dyDescent="0.3">
      <c r="E2961" s="12">
        <v>40997.145833333336</v>
      </c>
      <c r="F2961" s="16">
        <v>9.5</v>
      </c>
      <c r="G2961" s="16">
        <v>1417.0999603271459</v>
      </c>
      <c r="H2961" s="29">
        <v>1.1795331372953004</v>
      </c>
      <c r="I2961" s="26">
        <v>296.39999999999998</v>
      </c>
      <c r="J2961" s="30">
        <v>0.14210526315789473</v>
      </c>
      <c r="K2961" s="31">
        <v>0.18847677886643391</v>
      </c>
      <c r="L2961" s="111">
        <f t="shared" si="1196"/>
        <v>0.8</v>
      </c>
      <c r="M2961" s="112">
        <f t="shared" si="1197"/>
        <v>0.14000000000000001</v>
      </c>
      <c r="N2961" s="112" t="b">
        <f t="shared" si="1198"/>
        <v>1</v>
      </c>
      <c r="O2961" s="112" t="b">
        <f t="shared" si="1199"/>
        <v>1</v>
      </c>
      <c r="P2961" s="113">
        <f t="shared" si="1200"/>
        <v>8</v>
      </c>
      <c r="Q2961" s="113">
        <f t="shared" si="1201"/>
        <v>12</v>
      </c>
      <c r="R2961" s="114" t="str">
        <f t="shared" si="1217"/>
        <v>0.8-0.14</v>
      </c>
      <c r="S2961" s="127">
        <f t="shared" si="1202"/>
        <v>-7.2881878221121429E-3</v>
      </c>
      <c r="T2961" s="112" t="b">
        <f t="shared" si="1203"/>
        <v>1</v>
      </c>
      <c r="U2961" s="22">
        <f t="shared" si="1204"/>
        <v>9.3809817515347529</v>
      </c>
      <c r="V2961" s="22">
        <f t="shared" si="1205"/>
        <v>0.80791094615326986</v>
      </c>
      <c r="W2961" s="81">
        <f t="shared" si="1206"/>
        <v>10</v>
      </c>
      <c r="X2961" s="22">
        <f t="shared" si="1207"/>
        <v>0.39524630711697184</v>
      </c>
      <c r="Y2961" s="3">
        <f>IF(U2961&gt;'Power Curve'!$C$37,0,INDEX(Ci,$W2961,1)*POWER(1-X2961,3)+INDEX(Ci,$W2961,2)*3*X2961*POWER(1-X2961,2)+INDEX(Ci,$W2961,3)*3*POWER(X2961,2)*(1-X2961)+INDEX(Ci,$W2961,4)*POWER(X2961,3))</f>
        <v>1328.0232722600952</v>
      </c>
      <c r="Z2961" s="3">
        <f t="shared" si="1208"/>
        <v>1318.3443892197276</v>
      </c>
      <c r="AA2961" s="3">
        <f t="shared" si="1209"/>
        <v>1417.0999603271459</v>
      </c>
      <c r="AB2961" s="3">
        <f t="shared" si="1218"/>
        <v>-98.755571107418291</v>
      </c>
      <c r="AC2961" s="3">
        <f t="shared" si="1219"/>
        <v>98.755571107418291</v>
      </c>
      <c r="AE2961" s="34">
        <f t="shared" si="1210"/>
        <v>9</v>
      </c>
      <c r="AF2961" s="73" t="b">
        <f>COUNTIF('Power Curve'!$D$2:$D$31,AE2961)&gt;0</f>
        <v>1</v>
      </c>
      <c r="AG2961" s="73" t="b">
        <f t="shared" si="1211"/>
        <v>0</v>
      </c>
      <c r="AH2961" s="73" t="b">
        <f t="shared" si="1220"/>
        <v>1</v>
      </c>
      <c r="AI2961" s="34" t="str">
        <f t="shared" si="1212"/>
        <v>Outer</v>
      </c>
      <c r="AJ2961" s="35" t="str">
        <f t="shared" si="1221"/>
        <v>0.8-0.9</v>
      </c>
      <c r="AK2961" s="36" t="str">
        <f t="shared" si="1213"/>
        <v>3-4</v>
      </c>
      <c r="AL2961" s="36" t="str">
        <f t="shared" si="1214"/>
        <v>Mar</v>
      </c>
      <c r="AM2961" s="35" t="str">
        <f t="shared" si="1215"/>
        <v>295-305</v>
      </c>
      <c r="AN2961" s="36" t="str">
        <f t="shared" si="1216"/>
        <v>HWS-HTI</v>
      </c>
    </row>
    <row r="2962" spans="5:40" x14ac:dyDescent="0.3">
      <c r="E2962" s="12">
        <v>40997.152777777781</v>
      </c>
      <c r="F2962" s="16">
        <v>10.119999999999999</v>
      </c>
      <c r="G2962" s="16">
        <v>1763.1199645996139</v>
      </c>
      <c r="H2962" s="29">
        <v>1.1792290894205086</v>
      </c>
      <c r="I2962" s="26">
        <v>295.39999999999998</v>
      </c>
      <c r="J2962" s="30">
        <v>0.12154150197628459</v>
      </c>
      <c r="K2962" s="31">
        <v>0.12960344769133131</v>
      </c>
      <c r="L2962" s="111">
        <f t="shared" si="1196"/>
        <v>0.9</v>
      </c>
      <c r="M2962" s="112">
        <f t="shared" si="1197"/>
        <v>0.12</v>
      </c>
      <c r="N2962" s="112" t="b">
        <f t="shared" si="1198"/>
        <v>1</v>
      </c>
      <c r="O2962" s="112" t="b">
        <f t="shared" si="1199"/>
        <v>1</v>
      </c>
      <c r="P2962" s="113">
        <f t="shared" si="1200"/>
        <v>9</v>
      </c>
      <c r="Q2962" s="113">
        <f t="shared" si="1201"/>
        <v>14</v>
      </c>
      <c r="R2962" s="114" t="str">
        <f t="shared" si="1217"/>
        <v>0.9-0.12</v>
      </c>
      <c r="S2962" s="127">
        <f t="shared" si="1202"/>
        <v>-6.8685837526370197E-3</v>
      </c>
      <c r="T2962" s="112" t="b">
        <f t="shared" si="1203"/>
        <v>1</v>
      </c>
      <c r="U2962" s="22">
        <f t="shared" si="1204"/>
        <v>9.992355521804523</v>
      </c>
      <c r="V2962" s="22">
        <f t="shared" si="1205"/>
        <v>0.90240073316054792</v>
      </c>
      <c r="W2962" s="81">
        <f t="shared" si="1206"/>
        <v>11</v>
      </c>
      <c r="X2962" s="22">
        <f t="shared" si="1207"/>
        <v>4.1175515011784604E-2</v>
      </c>
      <c r="Y2962" s="3">
        <f>IF(U2962&gt;'Power Curve'!$C$37,0,INDEX(Ci,$W2962,1)*POWER(1-X2962,3)+INDEX(Ci,$W2962,2)*3*X2962*POWER(1-X2962,2)+INDEX(Ci,$W2962,3)*3*POWER(X2962,2)*(1-X2962)+INDEX(Ci,$W2962,4)*POWER(X2962,3))</f>
        <v>1531.187278365516</v>
      </c>
      <c r="Z2962" s="3">
        <f t="shared" si="1208"/>
        <v>1520.6701903030903</v>
      </c>
      <c r="AA2962" s="3">
        <f t="shared" si="1209"/>
        <v>1763.1199645996139</v>
      </c>
      <c r="AB2962" s="3">
        <f t="shared" si="1218"/>
        <v>-242.44977429652363</v>
      </c>
      <c r="AC2962" s="3">
        <f t="shared" si="1219"/>
        <v>242.44977429652363</v>
      </c>
      <c r="AE2962" s="34">
        <f t="shared" si="1210"/>
        <v>10</v>
      </c>
      <c r="AF2962" s="73" t="b">
        <f>COUNTIF('Power Curve'!$D$2:$D$31,AE2962)&gt;0</f>
        <v>1</v>
      </c>
      <c r="AG2962" s="73" t="b">
        <f t="shared" si="1211"/>
        <v>0</v>
      </c>
      <c r="AH2962" s="73" t="b">
        <f t="shared" si="1220"/>
        <v>1</v>
      </c>
      <c r="AI2962" s="34" t="str">
        <f t="shared" si="1212"/>
        <v>Inner</v>
      </c>
      <c r="AJ2962" s="35" t="str">
        <f t="shared" si="1221"/>
        <v>0.9-1.0</v>
      </c>
      <c r="AK2962" s="36" t="str">
        <f t="shared" si="1213"/>
        <v>3-4</v>
      </c>
      <c r="AL2962" s="36" t="str">
        <f t="shared" si="1214"/>
        <v>Mar</v>
      </c>
      <c r="AM2962" s="35" t="str">
        <f t="shared" si="1215"/>
        <v>295-305</v>
      </c>
      <c r="AN2962" s="36" t="str">
        <f t="shared" si="1216"/>
        <v>Inner-TI</v>
      </c>
    </row>
    <row r="2963" spans="5:40" x14ac:dyDescent="0.3">
      <c r="E2963" s="12">
        <v>40997.173611111109</v>
      </c>
      <c r="F2963" s="16">
        <v>9.42</v>
      </c>
      <c r="G2963" s="16">
        <v>1636.139968872068</v>
      </c>
      <c r="H2963" s="29">
        <v>1.1789251977365758</v>
      </c>
      <c r="I2963" s="26">
        <v>295.7</v>
      </c>
      <c r="J2963" s="30">
        <v>0.12951167728237792</v>
      </c>
      <c r="K2963" s="31">
        <v>0.16246337472595265</v>
      </c>
      <c r="L2963" s="111">
        <f t="shared" si="1196"/>
        <v>0.8</v>
      </c>
      <c r="M2963" s="112">
        <f t="shared" si="1197"/>
        <v>0.13</v>
      </c>
      <c r="N2963" s="112" t="b">
        <f t="shared" si="1198"/>
        <v>1</v>
      </c>
      <c r="O2963" s="112" t="b">
        <f t="shared" si="1199"/>
        <v>1</v>
      </c>
      <c r="P2963" s="113">
        <f t="shared" si="1200"/>
        <v>8</v>
      </c>
      <c r="Q2963" s="113">
        <f t="shared" si="1201"/>
        <v>13</v>
      </c>
      <c r="R2963" s="114" t="str">
        <f t="shared" si="1217"/>
        <v>0.8-0.13</v>
      </c>
      <c r="S2963" s="127">
        <f t="shared" si="1202"/>
        <v>5.5344116648088706E-3</v>
      </c>
      <c r="T2963" s="112" t="b">
        <f t="shared" si="1203"/>
        <v>1</v>
      </c>
      <c r="U2963" s="22">
        <f t="shared" si="1204"/>
        <v>9.3003856334775783</v>
      </c>
      <c r="V2963" s="22">
        <f t="shared" si="1205"/>
        <v>0.79545455629952211</v>
      </c>
      <c r="W2963" s="81">
        <f t="shared" si="1206"/>
        <v>10</v>
      </c>
      <c r="X2963" s="22">
        <f t="shared" si="1207"/>
        <v>0.30957785646800423</v>
      </c>
      <c r="Y2963" s="3">
        <f>IF(U2963&gt;'Power Curve'!$C$37,0,INDEX(Ci,$W2963,1)*POWER(1-X2963,3)+INDEX(Ci,$W2963,2)*3*X2963*POWER(1-X2963,2)+INDEX(Ci,$W2963,3)*3*POWER(X2963,2)*(1-X2963)+INDEX(Ci,$W2963,4)*POWER(X2963,3))</f>
        <v>1299.1356257850864</v>
      </c>
      <c r="Z2963" s="3">
        <f t="shared" si="1208"/>
        <v>1306.3255771466002</v>
      </c>
      <c r="AA2963" s="3">
        <f t="shared" si="1209"/>
        <v>1636.139968872068</v>
      </c>
      <c r="AB2963" s="3">
        <f t="shared" si="1218"/>
        <v>-329.81439172546789</v>
      </c>
      <c r="AC2963" s="3">
        <f t="shared" si="1219"/>
        <v>329.81439172546789</v>
      </c>
      <c r="AE2963" s="34">
        <f t="shared" si="1210"/>
        <v>9</v>
      </c>
      <c r="AF2963" s="73" t="b">
        <f>COUNTIF('Power Curve'!$D$2:$D$31,AE2963)&gt;0</f>
        <v>1</v>
      </c>
      <c r="AG2963" s="73" t="b">
        <f t="shared" si="1211"/>
        <v>0</v>
      </c>
      <c r="AH2963" s="73" t="b">
        <f t="shared" si="1220"/>
        <v>1</v>
      </c>
      <c r="AI2963" s="34" t="str">
        <f t="shared" si="1212"/>
        <v>Inner</v>
      </c>
      <c r="AJ2963" s="35" t="str">
        <f t="shared" si="1221"/>
        <v>0.7-0.8</v>
      </c>
      <c r="AK2963" s="36" t="str">
        <f t="shared" si="1213"/>
        <v>4-5</v>
      </c>
      <c r="AL2963" s="36" t="str">
        <f t="shared" si="1214"/>
        <v>Mar</v>
      </c>
      <c r="AM2963" s="35" t="str">
        <f t="shared" si="1215"/>
        <v>295-305</v>
      </c>
      <c r="AN2963" s="36" t="str">
        <f t="shared" si="1216"/>
        <v>Inner-TI</v>
      </c>
    </row>
    <row r="2964" spans="5:40" x14ac:dyDescent="0.3">
      <c r="E2964" s="12">
        <v>40997.618055555555</v>
      </c>
      <c r="F2964" s="16">
        <v>13.01</v>
      </c>
      <c r="G2964" s="16">
        <v>1974.6400451660211</v>
      </c>
      <c r="H2964" s="29">
        <v>1.1675439752838304</v>
      </c>
      <c r="I2964" s="26">
        <v>297.7</v>
      </c>
      <c r="J2964" s="30">
        <v>0.11606456571867795</v>
      </c>
      <c r="K2964" s="31">
        <v>0.12619012279281502</v>
      </c>
      <c r="L2964" s="111">
        <f t="shared" si="1196"/>
        <v>1.3000000000000003</v>
      </c>
      <c r="M2964" s="112">
        <f t="shared" si="1197"/>
        <v>0.12</v>
      </c>
      <c r="N2964" s="112" t="b">
        <f t="shared" si="1198"/>
        <v>1</v>
      </c>
      <c r="O2964" s="112" t="b">
        <f t="shared" si="1199"/>
        <v>1</v>
      </c>
      <c r="P2964" s="113">
        <f t="shared" si="1200"/>
        <v>13.000000000000002</v>
      </c>
      <c r="Q2964" s="113">
        <f t="shared" si="1201"/>
        <v>14</v>
      </c>
      <c r="R2964" s="114" t="str">
        <f t="shared" si="1217"/>
        <v>1.3-0.12</v>
      </c>
      <c r="S2964" s="127">
        <f t="shared" si="1202"/>
        <v>-8.674156854531109E-4</v>
      </c>
      <c r="T2964" s="112" t="b">
        <f t="shared" si="1203"/>
        <v>1</v>
      </c>
      <c r="U2964" s="22">
        <f t="shared" si="1204"/>
        <v>12.803332260222005</v>
      </c>
      <c r="V2964" s="22">
        <f t="shared" si="1205"/>
        <v>1.3368462494905673</v>
      </c>
      <c r="W2964" s="81">
        <f t="shared" si="1206"/>
        <v>13</v>
      </c>
      <c r="X2964" s="22">
        <f t="shared" si="1207"/>
        <v>0.80795166251299699</v>
      </c>
      <c r="Y2964" s="3">
        <f>IF(U2964&gt;'Power Curve'!$C$37,0,INDEX(Ci,$W2964,1)*POWER(1-X2964,3)+INDEX(Ci,$W2964,2)*3*X2964*POWER(1-X2964,2)+INDEX(Ci,$W2964,3)*3*POWER(X2964,2)*(1-X2964)+INDEX(Ci,$W2964,4)*POWER(X2964,3))</f>
        <v>1947.9701944577196</v>
      </c>
      <c r="Z2964" s="3">
        <f t="shared" si="1208"/>
        <v>1946.2804945562518</v>
      </c>
      <c r="AA2964" s="3">
        <f t="shared" si="1209"/>
        <v>1974.6400451660211</v>
      </c>
      <c r="AB2964" s="3">
        <f t="shared" si="1218"/>
        <v>-28.359550609769258</v>
      </c>
      <c r="AC2964" s="3">
        <f t="shared" si="1219"/>
        <v>28.359550609769258</v>
      </c>
      <c r="AE2964" s="34">
        <f t="shared" si="1210"/>
        <v>13</v>
      </c>
      <c r="AF2964" s="73" t="b">
        <f>COUNTIF('Power Curve'!$D$2:$D$31,AE2964)&gt;0</f>
        <v>1</v>
      </c>
      <c r="AG2964" s="73" t="b">
        <f t="shared" si="1211"/>
        <v>0</v>
      </c>
      <c r="AH2964" s="73" t="b">
        <f t="shared" si="1220"/>
        <v>1</v>
      </c>
      <c r="AI2964" s="34" t="str">
        <f t="shared" si="1212"/>
        <v>Inner</v>
      </c>
      <c r="AJ2964" s="35" t="str">
        <f t="shared" si="1221"/>
        <v>1.3-1.4</v>
      </c>
      <c r="AK2964" s="36" t="str">
        <f t="shared" si="1213"/>
        <v>14-15</v>
      </c>
      <c r="AL2964" s="36" t="str">
        <f t="shared" si="1214"/>
        <v>Mar</v>
      </c>
      <c r="AM2964" s="35" t="str">
        <f t="shared" si="1215"/>
        <v>295-305</v>
      </c>
      <c r="AN2964" s="36" t="str">
        <f t="shared" si="1216"/>
        <v>Inner-TI</v>
      </c>
    </row>
    <row r="2965" spans="5:40" x14ac:dyDescent="0.3">
      <c r="E2965" s="12">
        <v>40997.645833333336</v>
      </c>
      <c r="F2965" s="16">
        <v>12.74</v>
      </c>
      <c r="G2965" s="16">
        <v>1924.450012207034</v>
      </c>
      <c r="H2965" s="29">
        <v>1.1700987762069832</v>
      </c>
      <c r="I2965" s="26">
        <v>294.2</v>
      </c>
      <c r="J2965" s="30">
        <v>0.11773940345368916</v>
      </c>
      <c r="K2965" s="31">
        <v>0.13812768732807273</v>
      </c>
      <c r="L2965" s="111">
        <f t="shared" si="1196"/>
        <v>1.3000000000000003</v>
      </c>
      <c r="M2965" s="112">
        <f t="shared" si="1197"/>
        <v>0.12</v>
      </c>
      <c r="N2965" s="112" t="b">
        <f t="shared" si="1198"/>
        <v>1</v>
      </c>
      <c r="O2965" s="112" t="b">
        <f t="shared" si="1199"/>
        <v>1</v>
      </c>
      <c r="P2965" s="113">
        <f t="shared" si="1200"/>
        <v>13.000000000000002</v>
      </c>
      <c r="Q2965" s="113">
        <f t="shared" si="1201"/>
        <v>14</v>
      </c>
      <c r="R2965" s="114" t="str">
        <f t="shared" si="1217"/>
        <v>1.3-0.12</v>
      </c>
      <c r="S2965" s="127">
        <f t="shared" si="1202"/>
        <v>-8.674156854531109E-4</v>
      </c>
      <c r="T2965" s="112" t="b">
        <f t="shared" si="1203"/>
        <v>1</v>
      </c>
      <c r="U2965" s="22">
        <f t="shared" si="1204"/>
        <v>12.546759502485276</v>
      </c>
      <c r="V2965" s="22">
        <f t="shared" si="1205"/>
        <v>1.2971921026996185</v>
      </c>
      <c r="W2965" s="81">
        <f t="shared" si="1206"/>
        <v>13</v>
      </c>
      <c r="X2965" s="22">
        <f t="shared" si="1207"/>
        <v>0.54381394271481331</v>
      </c>
      <c r="Y2965" s="3">
        <f>IF(U2965&gt;'Power Curve'!$C$37,0,INDEX(Ci,$W2965,1)*POWER(1-X2965,3)+INDEX(Ci,$W2965,2)*3*X2965*POWER(1-X2965,2)+INDEX(Ci,$W2965,3)*3*POWER(X2965,2)*(1-X2965)+INDEX(Ci,$W2965,4)*POWER(X2965,3))</f>
        <v>1940.2214400534135</v>
      </c>
      <c r="Z2965" s="3">
        <f t="shared" si="1208"/>
        <v>1938.5384615430587</v>
      </c>
      <c r="AA2965" s="3">
        <f t="shared" si="1209"/>
        <v>1924.450012207034</v>
      </c>
      <c r="AB2965" s="3">
        <f t="shared" si="1218"/>
        <v>14.088449336024723</v>
      </c>
      <c r="AC2965" s="3">
        <f t="shared" si="1219"/>
        <v>14.088449336024723</v>
      </c>
      <c r="AE2965" s="34">
        <f t="shared" si="1210"/>
        <v>13</v>
      </c>
      <c r="AF2965" s="73" t="b">
        <f>COUNTIF('Power Curve'!$D$2:$D$31,AE2965)&gt;0</f>
        <v>1</v>
      </c>
      <c r="AG2965" s="73" t="b">
        <f t="shared" si="1211"/>
        <v>0</v>
      </c>
      <c r="AH2965" s="73" t="b">
        <f t="shared" si="1220"/>
        <v>1</v>
      </c>
      <c r="AI2965" s="34" t="str">
        <f t="shared" si="1212"/>
        <v>Inner</v>
      </c>
      <c r="AJ2965" s="35" t="str">
        <f t="shared" si="1221"/>
        <v>1.2-1.3</v>
      </c>
      <c r="AK2965" s="36" t="str">
        <f t="shared" si="1213"/>
        <v>15-16</v>
      </c>
      <c r="AL2965" s="36" t="str">
        <f t="shared" si="1214"/>
        <v>Mar</v>
      </c>
      <c r="AM2965" s="35" t="str">
        <f t="shared" si="1215"/>
        <v>285-295</v>
      </c>
      <c r="AN2965" s="36" t="str">
        <f t="shared" si="1216"/>
        <v>Inner-TI</v>
      </c>
    </row>
    <row r="2966" spans="5:40" x14ac:dyDescent="0.3">
      <c r="E2966" s="12">
        <v>40997.666666666664</v>
      </c>
      <c r="F2966" s="16">
        <v>10.59</v>
      </c>
      <c r="G2966" s="16">
        <v>1778.749938964844</v>
      </c>
      <c r="H2966" s="29">
        <v>1.1712520878095496</v>
      </c>
      <c r="I2966" s="26">
        <v>298.3</v>
      </c>
      <c r="J2966" s="30">
        <v>0.12370160528800755</v>
      </c>
      <c r="K2966" s="31">
        <v>9.6381043629364518E-2</v>
      </c>
      <c r="L2966" s="111">
        <f t="shared" si="1196"/>
        <v>1</v>
      </c>
      <c r="M2966" s="112">
        <f t="shared" si="1197"/>
        <v>0.12</v>
      </c>
      <c r="N2966" s="112" t="b">
        <f t="shared" si="1198"/>
        <v>1</v>
      </c>
      <c r="O2966" s="112" t="b">
        <f t="shared" si="1199"/>
        <v>1</v>
      </c>
      <c r="P2966" s="113">
        <f t="shared" si="1200"/>
        <v>10</v>
      </c>
      <c r="Q2966" s="113">
        <f t="shared" si="1201"/>
        <v>14</v>
      </c>
      <c r="R2966" s="114" t="str">
        <f t="shared" si="1217"/>
        <v>1-0.12</v>
      </c>
      <c r="S2966" s="127">
        <f t="shared" si="1202"/>
        <v>-3.7188827238498106E-3</v>
      </c>
      <c r="T2966" s="112" t="b">
        <f t="shared" si="1203"/>
        <v>1</v>
      </c>
      <c r="U2966" s="22">
        <f t="shared" si="1204"/>
        <v>10.432796188129162</v>
      </c>
      <c r="V2966" s="22">
        <f t="shared" si="1205"/>
        <v>0.97047225793661918</v>
      </c>
      <c r="W2966" s="81">
        <f t="shared" si="1206"/>
        <v>11</v>
      </c>
      <c r="X2966" s="22">
        <f t="shared" si="1207"/>
        <v>0.46862571719170937</v>
      </c>
      <c r="Y2966" s="3">
        <f>IF(U2966&gt;'Power Curve'!$C$37,0,INDEX(Ci,$W2966,1)*POWER(1-X2966,3)+INDEX(Ci,$W2966,2)*3*X2966*POWER(1-X2966,2)+INDEX(Ci,$W2966,3)*3*POWER(X2966,2)*(1-X2966)+INDEX(Ci,$W2966,4)*POWER(X2966,3))</f>
        <v>1653.6590774243737</v>
      </c>
      <c r="Z2966" s="3">
        <f t="shared" si="1208"/>
        <v>1647.5093132502027</v>
      </c>
      <c r="AA2966" s="3">
        <f t="shared" si="1209"/>
        <v>1778.749938964844</v>
      </c>
      <c r="AB2966" s="3">
        <f t="shared" si="1218"/>
        <v>-131.24062571464128</v>
      </c>
      <c r="AC2966" s="3">
        <f t="shared" si="1219"/>
        <v>131.24062571464128</v>
      </c>
      <c r="AE2966" s="34">
        <f t="shared" si="1210"/>
        <v>10</v>
      </c>
      <c r="AF2966" s="73" t="b">
        <f>COUNTIF('Power Curve'!$D$2:$D$31,AE2966)&gt;0</f>
        <v>1</v>
      </c>
      <c r="AG2966" s="73" t="b">
        <f t="shared" si="1211"/>
        <v>0</v>
      </c>
      <c r="AH2966" s="73" t="b">
        <f t="shared" si="1220"/>
        <v>1</v>
      </c>
      <c r="AI2966" s="34" t="str">
        <f t="shared" si="1212"/>
        <v>Outer</v>
      </c>
      <c r="AJ2966" s="35" t="str">
        <f t="shared" si="1221"/>
        <v>0.9-1.0</v>
      </c>
      <c r="AK2966" s="36" t="str">
        <f t="shared" si="1213"/>
        <v>16-17</v>
      </c>
      <c r="AL2966" s="36" t="str">
        <f t="shared" si="1214"/>
        <v>Mar</v>
      </c>
      <c r="AM2966" s="35" t="str">
        <f t="shared" si="1215"/>
        <v>295-305</v>
      </c>
      <c r="AN2966" s="36" t="str">
        <f t="shared" si="1216"/>
        <v>Inner-TI</v>
      </c>
    </row>
    <row r="2967" spans="5:40" x14ac:dyDescent="0.3">
      <c r="E2967" s="12">
        <v>40997.680555555555</v>
      </c>
      <c r="F2967" s="16">
        <v>9.1</v>
      </c>
      <c r="G2967" s="16">
        <v>1409.5400085449239</v>
      </c>
      <c r="H2967" s="29">
        <v>1.1717226074085345</v>
      </c>
      <c r="I2967" s="26">
        <v>293.10000000000002</v>
      </c>
      <c r="J2967" s="30">
        <v>0.14725274725274726</v>
      </c>
      <c r="K2967" s="31">
        <v>0.12925857082203218</v>
      </c>
      <c r="L2967" s="111">
        <f t="shared" si="1196"/>
        <v>0.70000000000000007</v>
      </c>
      <c r="M2967" s="112">
        <f t="shared" si="1197"/>
        <v>0.15000000000000002</v>
      </c>
      <c r="N2967" s="112" t="b">
        <f t="shared" si="1198"/>
        <v>1</v>
      </c>
      <c r="O2967" s="112" t="b">
        <f t="shared" si="1199"/>
        <v>1</v>
      </c>
      <c r="P2967" s="113">
        <f t="shared" si="1200"/>
        <v>7.0000000000000009</v>
      </c>
      <c r="Q2967" s="113">
        <f t="shared" si="1201"/>
        <v>10.999999999999998</v>
      </c>
      <c r="R2967" s="114" t="str">
        <f t="shared" si="1217"/>
        <v>0.7-0.15</v>
      </c>
      <c r="S2967" s="127">
        <f t="shared" si="1202"/>
        <v>1.0048182677690141E-2</v>
      </c>
      <c r="T2967" s="112" t="b">
        <f t="shared" si="1203"/>
        <v>1</v>
      </c>
      <c r="U2967" s="22">
        <f t="shared" si="1204"/>
        <v>8.9661148833325548</v>
      </c>
      <c r="V2967" s="22">
        <f t="shared" si="1205"/>
        <v>0.74379193431619872</v>
      </c>
      <c r="W2967" s="81">
        <f t="shared" si="1206"/>
        <v>9</v>
      </c>
      <c r="X2967" s="22">
        <f t="shared" si="1207"/>
        <v>0.95699678016922041</v>
      </c>
      <c r="Y2967" s="3">
        <f>IF(U2967&gt;'Power Curve'!$C$37,0,INDEX(Ci,$W2967,1)*POWER(1-X2967,3)+INDEX(Ci,$W2967,2)*3*X2967*POWER(1-X2967,2)+INDEX(Ci,$W2967,3)*3*POWER(X2967,2)*(1-X2967)+INDEX(Ci,$W2967,4)*POWER(X2967,3))</f>
        <v>1184.1625383077812</v>
      </c>
      <c r="Z2967" s="3">
        <f t="shared" si="1208"/>
        <v>1196.0612198127751</v>
      </c>
      <c r="AA2967" s="3">
        <f t="shared" si="1209"/>
        <v>1409.5400085449239</v>
      </c>
      <c r="AB2967" s="3">
        <f t="shared" si="1218"/>
        <v>-213.47878873214881</v>
      </c>
      <c r="AC2967" s="3">
        <f t="shared" si="1219"/>
        <v>213.47878873214881</v>
      </c>
      <c r="AE2967" s="34">
        <f t="shared" si="1210"/>
        <v>9</v>
      </c>
      <c r="AF2967" s="73" t="b">
        <f>COUNTIF('Power Curve'!$D$2:$D$31,AE2967)&gt;0</f>
        <v>1</v>
      </c>
      <c r="AG2967" s="73" t="b">
        <f t="shared" si="1211"/>
        <v>0</v>
      </c>
      <c r="AH2967" s="73" t="b">
        <f t="shared" si="1220"/>
        <v>1</v>
      </c>
      <c r="AI2967" s="34" t="str">
        <f t="shared" si="1212"/>
        <v>Outer</v>
      </c>
      <c r="AJ2967" s="35" t="str">
        <f t="shared" si="1221"/>
        <v>0.7-0.8</v>
      </c>
      <c r="AK2967" s="36" t="str">
        <f t="shared" si="1213"/>
        <v>16-17</v>
      </c>
      <c r="AL2967" s="36" t="str">
        <f t="shared" si="1214"/>
        <v>Mar</v>
      </c>
      <c r="AM2967" s="35" t="str">
        <f t="shared" si="1215"/>
        <v>285-295</v>
      </c>
      <c r="AN2967" s="36" t="str">
        <f t="shared" si="1216"/>
        <v>HWS-HTI</v>
      </c>
    </row>
    <row r="2968" spans="5:40" x14ac:dyDescent="0.3">
      <c r="E2968" s="12">
        <v>40997.6875</v>
      </c>
      <c r="F2968" s="16">
        <v>10.45</v>
      </c>
      <c r="G2968" s="16">
        <v>1364.0200576782231</v>
      </c>
      <c r="H2968" s="29">
        <v>1.1716798173019012</v>
      </c>
      <c r="I2968" s="26">
        <v>295.7</v>
      </c>
      <c r="J2968" s="30">
        <v>0.11578947368421053</v>
      </c>
      <c r="K2968" s="31">
        <v>0.16655952362616264</v>
      </c>
      <c r="L2968" s="111">
        <f t="shared" si="1196"/>
        <v>0.9</v>
      </c>
      <c r="M2968" s="112">
        <f t="shared" si="1197"/>
        <v>0.12</v>
      </c>
      <c r="N2968" s="112" t="b">
        <f t="shared" si="1198"/>
        <v>1</v>
      </c>
      <c r="O2968" s="112" t="b">
        <f t="shared" si="1199"/>
        <v>1</v>
      </c>
      <c r="P2968" s="113">
        <f t="shared" si="1200"/>
        <v>9</v>
      </c>
      <c r="Q2968" s="113">
        <f t="shared" si="1201"/>
        <v>14</v>
      </c>
      <c r="R2968" s="114" t="str">
        <f t="shared" si="1217"/>
        <v>0.9-0.12</v>
      </c>
      <c r="S2968" s="127">
        <f t="shared" si="1202"/>
        <v>-6.8685837526370197E-3</v>
      </c>
      <c r="T2968" s="112" t="b">
        <f t="shared" si="1203"/>
        <v>1</v>
      </c>
      <c r="U2968" s="22">
        <f t="shared" si="1204"/>
        <v>10.29612746786562</v>
      </c>
      <c r="V2968" s="22">
        <f t="shared" si="1205"/>
        <v>0.9493496666573743</v>
      </c>
      <c r="W2968" s="81">
        <f t="shared" si="1206"/>
        <v>11</v>
      </c>
      <c r="X2968" s="22">
        <f t="shared" si="1207"/>
        <v>0.33598793740671778</v>
      </c>
      <c r="Y2968" s="3">
        <f>IF(U2968&gt;'Power Curve'!$C$37,0,INDEX(Ci,$W2968,1)*POWER(1-X2968,3)+INDEX(Ci,$W2968,2)*3*X2968*POWER(1-X2968,2)+INDEX(Ci,$W2968,3)*3*POWER(X2968,2)*(1-X2968)+INDEX(Ci,$W2968,4)*POWER(X2968,3))</f>
        <v>1617.0239926585825</v>
      </c>
      <c r="Z2968" s="3">
        <f t="shared" si="1208"/>
        <v>1605.9173279349836</v>
      </c>
      <c r="AA2968" s="3">
        <f t="shared" si="1209"/>
        <v>1364.0200576782231</v>
      </c>
      <c r="AB2968" s="3">
        <f t="shared" si="1218"/>
        <v>241.89727025676052</v>
      </c>
      <c r="AC2968" s="3">
        <f t="shared" si="1219"/>
        <v>241.89727025676052</v>
      </c>
      <c r="AE2968" s="34">
        <f t="shared" si="1210"/>
        <v>10</v>
      </c>
      <c r="AF2968" s="73" t="b">
        <f>COUNTIF('Power Curve'!$D$2:$D$31,AE2968)&gt;0</f>
        <v>1</v>
      </c>
      <c r="AG2968" s="73" t="b">
        <f t="shared" si="1211"/>
        <v>0</v>
      </c>
      <c r="AH2968" s="73" t="b">
        <f t="shared" si="1220"/>
        <v>1</v>
      </c>
      <c r="AI2968" s="34" t="str">
        <f t="shared" si="1212"/>
        <v>Inner</v>
      </c>
      <c r="AJ2968" s="35" t="str">
        <f t="shared" si="1221"/>
        <v>0.9-1.0</v>
      </c>
      <c r="AK2968" s="36" t="str">
        <f t="shared" si="1213"/>
        <v>16-17</v>
      </c>
      <c r="AL2968" s="36" t="str">
        <f t="shared" si="1214"/>
        <v>Mar</v>
      </c>
      <c r="AM2968" s="35" t="str">
        <f t="shared" si="1215"/>
        <v>295-305</v>
      </c>
      <c r="AN2968" s="36" t="str">
        <f t="shared" si="1216"/>
        <v>Inner-TI</v>
      </c>
    </row>
    <row r="2969" spans="5:40" x14ac:dyDescent="0.3">
      <c r="E2969" s="12">
        <v>40997.694444444445</v>
      </c>
      <c r="F2969" s="16">
        <v>10.220000000000001</v>
      </c>
      <c r="G2969" s="16">
        <v>1658.9699554443359</v>
      </c>
      <c r="H2969" s="29">
        <v>1.1724076751857821</v>
      </c>
      <c r="I2969" s="26">
        <v>291.89999999999998</v>
      </c>
      <c r="J2969" s="30">
        <v>0.12915851272015655</v>
      </c>
      <c r="K2969" s="31">
        <v>0.1188835808314255</v>
      </c>
      <c r="L2969" s="111">
        <f t="shared" si="1196"/>
        <v>0.9</v>
      </c>
      <c r="M2969" s="112">
        <f t="shared" si="1197"/>
        <v>0.13</v>
      </c>
      <c r="N2969" s="112" t="b">
        <f t="shared" si="1198"/>
        <v>1</v>
      </c>
      <c r="O2969" s="112" t="b">
        <f t="shared" si="1199"/>
        <v>1</v>
      </c>
      <c r="P2969" s="113">
        <f t="shared" si="1200"/>
        <v>9</v>
      </c>
      <c r="Q2969" s="113">
        <f t="shared" si="1201"/>
        <v>13</v>
      </c>
      <c r="R2969" s="114" t="str">
        <f t="shared" si="1217"/>
        <v>0.9-0.13</v>
      </c>
      <c r="S2969" s="127">
        <f t="shared" si="1202"/>
        <v>-3.9361611857989297E-3</v>
      </c>
      <c r="T2969" s="112" t="b">
        <f t="shared" si="1203"/>
        <v>1</v>
      </c>
      <c r="U2969" s="22">
        <f t="shared" si="1204"/>
        <v>10.071598794893619</v>
      </c>
      <c r="V2969" s="22">
        <f t="shared" si="1205"/>
        <v>0.91464803646347548</v>
      </c>
      <c r="W2969" s="81">
        <f t="shared" si="1206"/>
        <v>11</v>
      </c>
      <c r="X2969" s="22">
        <f t="shared" si="1207"/>
        <v>0.11808156772937464</v>
      </c>
      <c r="Y2969" s="3">
        <f>IF(U2969&gt;'Power Curve'!$C$37,0,INDEX(Ci,$W2969,1)*POWER(1-X2969,3)+INDEX(Ci,$W2969,2)*3*X2969*POWER(1-X2969,2)+INDEX(Ci,$W2969,3)*3*POWER(X2969,2)*(1-X2969)+INDEX(Ci,$W2969,4)*POWER(X2969,3))</f>
        <v>1553.9573749447766</v>
      </c>
      <c r="Z2969" s="3">
        <f t="shared" si="1208"/>
        <v>1547.8407482411328</v>
      </c>
      <c r="AA2969" s="3">
        <f t="shared" si="1209"/>
        <v>1658.9699554443359</v>
      </c>
      <c r="AB2969" s="3">
        <f t="shared" si="1218"/>
        <v>-111.12920720320312</v>
      </c>
      <c r="AC2969" s="3">
        <f t="shared" si="1219"/>
        <v>111.12920720320312</v>
      </c>
      <c r="AE2969" s="34">
        <f t="shared" si="1210"/>
        <v>10</v>
      </c>
      <c r="AF2969" s="73" t="b">
        <f>COUNTIF('Power Curve'!$D$2:$D$31,AE2969)&gt;0</f>
        <v>1</v>
      </c>
      <c r="AG2969" s="73" t="b">
        <f t="shared" si="1211"/>
        <v>0</v>
      </c>
      <c r="AH2969" s="73" t="b">
        <f t="shared" si="1220"/>
        <v>1</v>
      </c>
      <c r="AI2969" s="34" t="str">
        <f t="shared" si="1212"/>
        <v>Inner</v>
      </c>
      <c r="AJ2969" s="35" t="str">
        <f t="shared" si="1221"/>
        <v>0.9-1.0</v>
      </c>
      <c r="AK2969" s="36" t="str">
        <f t="shared" si="1213"/>
        <v>16-17</v>
      </c>
      <c r="AL2969" s="36" t="str">
        <f t="shared" si="1214"/>
        <v>Mar</v>
      </c>
      <c r="AM2969" s="35" t="str">
        <f t="shared" si="1215"/>
        <v>285-295</v>
      </c>
      <c r="AN2969" s="36" t="str">
        <f t="shared" si="1216"/>
        <v>Inner-TI</v>
      </c>
    </row>
    <row r="2970" spans="5:40" x14ac:dyDescent="0.3">
      <c r="E2970" s="12">
        <v>40997.701388888891</v>
      </c>
      <c r="F2970" s="16">
        <v>10.79</v>
      </c>
      <c r="G2970" s="16">
        <v>1687.5299987792969</v>
      </c>
      <c r="H2970" s="29">
        <v>1.1729220018898112</v>
      </c>
      <c r="I2970" s="26">
        <v>292.7</v>
      </c>
      <c r="J2970" s="30">
        <v>0.13994439295644115</v>
      </c>
      <c r="K2970" s="31">
        <v>0.17462773997267422</v>
      </c>
      <c r="L2970" s="111">
        <f t="shared" si="1196"/>
        <v>1</v>
      </c>
      <c r="M2970" s="112">
        <f t="shared" si="1197"/>
        <v>0.14000000000000001</v>
      </c>
      <c r="N2970" s="112" t="b">
        <f t="shared" si="1198"/>
        <v>1</v>
      </c>
      <c r="O2970" s="112" t="b">
        <f t="shared" si="1199"/>
        <v>1</v>
      </c>
      <c r="P2970" s="113">
        <f t="shared" si="1200"/>
        <v>10</v>
      </c>
      <c r="Q2970" s="113">
        <f t="shared" si="1201"/>
        <v>12</v>
      </c>
      <c r="R2970" s="114" t="str">
        <f t="shared" si="1217"/>
        <v>1-0.14</v>
      </c>
      <c r="S2970" s="127">
        <f t="shared" si="1202"/>
        <v>-3.1492945966296315E-3</v>
      </c>
      <c r="T2970" s="112" t="b">
        <f t="shared" si="1203"/>
        <v>1</v>
      </c>
      <c r="U2970" s="22">
        <f t="shared" si="1204"/>
        <v>10.634876708325615</v>
      </c>
      <c r="V2970" s="22">
        <f t="shared" si="1205"/>
        <v>1.001704453755647</v>
      </c>
      <c r="W2970" s="81">
        <f t="shared" si="1206"/>
        <v>11</v>
      </c>
      <c r="X2970" s="22">
        <f t="shared" si="1207"/>
        <v>0.66474602537172234</v>
      </c>
      <c r="Y2970" s="3">
        <f>IF(U2970&gt;'Power Curve'!$C$37,0,INDEX(Ci,$W2970,1)*POWER(1-X2970,3)+INDEX(Ci,$W2970,2)*3*X2970*POWER(1-X2970,2)+INDEX(Ci,$W2970,3)*3*POWER(X2970,2)*(1-X2970)+INDEX(Ci,$W2970,4)*POWER(X2970,3))</f>
        <v>1704.150041027405</v>
      </c>
      <c r="Z2970" s="3">
        <f t="shared" si="1208"/>
        <v>1698.7831705113513</v>
      </c>
      <c r="AA2970" s="3">
        <f t="shared" si="1209"/>
        <v>1687.5299987792969</v>
      </c>
      <c r="AB2970" s="3">
        <f t="shared" si="1218"/>
        <v>11.253171732054398</v>
      </c>
      <c r="AC2970" s="3">
        <f t="shared" si="1219"/>
        <v>11.253171732054398</v>
      </c>
      <c r="AE2970" s="34">
        <f t="shared" si="1210"/>
        <v>11</v>
      </c>
      <c r="AF2970" s="73" t="b">
        <f>COUNTIF('Power Curve'!$D$2:$D$31,AE2970)&gt;0</f>
        <v>1</v>
      </c>
      <c r="AG2970" s="73" t="b">
        <f t="shared" si="1211"/>
        <v>0</v>
      </c>
      <c r="AH2970" s="73" t="b">
        <f t="shared" si="1220"/>
        <v>1</v>
      </c>
      <c r="AI2970" s="34" t="str">
        <f t="shared" si="1212"/>
        <v>Inner</v>
      </c>
      <c r="AJ2970" s="35" t="str">
        <f t="shared" si="1221"/>
        <v>1.0-1.1</v>
      </c>
      <c r="AK2970" s="36" t="str">
        <f t="shared" si="1213"/>
        <v>16-17</v>
      </c>
      <c r="AL2970" s="36" t="str">
        <f t="shared" si="1214"/>
        <v>Mar</v>
      </c>
      <c r="AM2970" s="35" t="str">
        <f t="shared" si="1215"/>
        <v>285-295</v>
      </c>
      <c r="AN2970" s="36" t="str">
        <f t="shared" si="1216"/>
        <v>Inner-TI</v>
      </c>
    </row>
    <row r="2971" spans="5:40" x14ac:dyDescent="0.3">
      <c r="E2971" s="12">
        <v>40997.708333333336</v>
      </c>
      <c r="F2971" s="16">
        <v>11.28</v>
      </c>
      <c r="G2971" s="16">
        <v>1643.860061645508</v>
      </c>
      <c r="H2971" s="29">
        <v>1.1731182574566235</v>
      </c>
      <c r="I2971" s="26">
        <v>297.8</v>
      </c>
      <c r="J2971" s="30">
        <v>0.13741134751773051</v>
      </c>
      <c r="K2971" s="31">
        <v>0.15941311524139135</v>
      </c>
      <c r="L2971" s="111">
        <f t="shared" si="1196"/>
        <v>1.1000000000000001</v>
      </c>
      <c r="M2971" s="112">
        <f t="shared" si="1197"/>
        <v>0.14000000000000001</v>
      </c>
      <c r="N2971" s="112" t="b">
        <f t="shared" si="1198"/>
        <v>1</v>
      </c>
      <c r="O2971" s="112" t="b">
        <f t="shared" si="1199"/>
        <v>1</v>
      </c>
      <c r="P2971" s="113">
        <f t="shared" si="1200"/>
        <v>11</v>
      </c>
      <c r="Q2971" s="113">
        <f t="shared" si="1201"/>
        <v>12</v>
      </c>
      <c r="R2971" s="114" t="str">
        <f t="shared" si="1217"/>
        <v>1.1-0.14</v>
      </c>
      <c r="S2971" s="127">
        <f t="shared" si="1202"/>
        <v>-8.0926408820270745E-3</v>
      </c>
      <c r="T2971" s="112" t="b">
        <f t="shared" si="1203"/>
        <v>1</v>
      </c>
      <c r="U2971" s="22">
        <f t="shared" si="1204"/>
        <v>11.118452235533516</v>
      </c>
      <c r="V2971" s="22">
        <f t="shared" si="1205"/>
        <v>1.076442610329889</v>
      </c>
      <c r="W2971" s="81">
        <f t="shared" si="1206"/>
        <v>12</v>
      </c>
      <c r="X2971" s="22">
        <f t="shared" si="1207"/>
        <v>0.13305029715855554</v>
      </c>
      <c r="Y2971" s="3">
        <f>IF(U2971&gt;'Power Curve'!$C$37,0,INDEX(Ci,$W2971,1)*POWER(1-X2971,3)+INDEX(Ci,$W2971,2)*3*X2971*POWER(1-X2971,2)+INDEX(Ci,$W2971,3)*3*POWER(X2971,2)*(1-X2971)+INDEX(Ci,$W2971,4)*POWER(X2971,3))</f>
        <v>1800.2863241014159</v>
      </c>
      <c r="Z2971" s="3">
        <f t="shared" si="1208"/>
        <v>1785.7172533956384</v>
      </c>
      <c r="AA2971" s="3">
        <f t="shared" si="1209"/>
        <v>1643.860061645508</v>
      </c>
      <c r="AB2971" s="3">
        <f t="shared" si="1218"/>
        <v>141.85719175013037</v>
      </c>
      <c r="AC2971" s="3">
        <f t="shared" si="1219"/>
        <v>141.85719175013037</v>
      </c>
      <c r="AE2971" s="34">
        <f t="shared" si="1210"/>
        <v>11</v>
      </c>
      <c r="AF2971" s="73" t="b">
        <f>COUNTIF('Power Curve'!$D$2:$D$31,AE2971)&gt;0</f>
        <v>1</v>
      </c>
      <c r="AG2971" s="73" t="b">
        <f t="shared" si="1211"/>
        <v>0</v>
      </c>
      <c r="AH2971" s="73" t="b">
        <f t="shared" si="1220"/>
        <v>1</v>
      </c>
      <c r="AI2971" s="34" t="str">
        <f t="shared" si="1212"/>
        <v>Inner</v>
      </c>
      <c r="AJ2971" s="35" t="str">
        <f t="shared" si="1221"/>
        <v>1.0-1.1</v>
      </c>
      <c r="AK2971" s="36" t="str">
        <f t="shared" si="1213"/>
        <v>17-18</v>
      </c>
      <c r="AL2971" s="36" t="str">
        <f t="shared" si="1214"/>
        <v>Mar</v>
      </c>
      <c r="AM2971" s="35" t="str">
        <f t="shared" si="1215"/>
        <v>295-305</v>
      </c>
      <c r="AN2971" s="36" t="str">
        <f t="shared" si="1216"/>
        <v>Inner-TI</v>
      </c>
    </row>
    <row r="2972" spans="5:40" x14ac:dyDescent="0.3">
      <c r="E2972" s="12">
        <v>40997.715277777781</v>
      </c>
      <c r="F2972" s="16">
        <v>10.78</v>
      </c>
      <c r="G2972" s="16">
        <v>1875.2600402832061</v>
      </c>
      <c r="H2972" s="29">
        <v>1.1737621911279117</v>
      </c>
      <c r="I2972" s="26">
        <v>295.8</v>
      </c>
      <c r="J2972" s="30">
        <v>0.13636363636363638</v>
      </c>
      <c r="K2972" s="31">
        <v>0.15651743190202538</v>
      </c>
      <c r="L2972" s="111">
        <f t="shared" si="1196"/>
        <v>1</v>
      </c>
      <c r="M2972" s="112">
        <f t="shared" si="1197"/>
        <v>0.14000000000000001</v>
      </c>
      <c r="N2972" s="112" t="b">
        <f t="shared" si="1198"/>
        <v>1</v>
      </c>
      <c r="O2972" s="112" t="b">
        <f t="shared" si="1199"/>
        <v>1</v>
      </c>
      <c r="P2972" s="113">
        <f t="shared" si="1200"/>
        <v>10</v>
      </c>
      <c r="Q2972" s="113">
        <f t="shared" si="1201"/>
        <v>12</v>
      </c>
      <c r="R2972" s="114" t="str">
        <f t="shared" si="1217"/>
        <v>1-0.14</v>
      </c>
      <c r="S2972" s="127">
        <f t="shared" si="1202"/>
        <v>-3.1492945966296315E-3</v>
      </c>
      <c r="T2972" s="112" t="b">
        <f t="shared" si="1203"/>
        <v>1</v>
      </c>
      <c r="U2972" s="22">
        <f t="shared" si="1204"/>
        <v>10.627556845435475</v>
      </c>
      <c r="V2972" s="22">
        <f t="shared" si="1205"/>
        <v>1.0005731453498143</v>
      </c>
      <c r="W2972" s="81">
        <f t="shared" si="1206"/>
        <v>11</v>
      </c>
      <c r="X2972" s="22">
        <f t="shared" si="1207"/>
        <v>0.65764205629813621</v>
      </c>
      <c r="Y2972" s="3">
        <f>IF(U2972&gt;'Power Curve'!$C$37,0,INDEX(Ci,$W2972,1)*POWER(1-X2972,3)+INDEX(Ci,$W2972,2)*3*X2972*POWER(1-X2972,2)+INDEX(Ci,$W2972,3)*3*POWER(X2972,2)*(1-X2972)+INDEX(Ci,$W2972,4)*POWER(X2972,3))</f>
        <v>1702.4130180576362</v>
      </c>
      <c r="Z2972" s="3">
        <f t="shared" si="1208"/>
        <v>1697.0516179386354</v>
      </c>
      <c r="AA2972" s="3">
        <f t="shared" si="1209"/>
        <v>1875.2600402832061</v>
      </c>
      <c r="AB2972" s="3">
        <f t="shared" si="1218"/>
        <v>-178.20842234457064</v>
      </c>
      <c r="AC2972" s="3">
        <f t="shared" si="1219"/>
        <v>178.20842234457064</v>
      </c>
      <c r="AE2972" s="34">
        <f t="shared" si="1210"/>
        <v>11</v>
      </c>
      <c r="AF2972" s="73" t="b">
        <f>COUNTIF('Power Curve'!$D$2:$D$31,AE2972)&gt;0</f>
        <v>1</v>
      </c>
      <c r="AG2972" s="73" t="b">
        <f t="shared" si="1211"/>
        <v>0</v>
      </c>
      <c r="AH2972" s="73" t="b">
        <f t="shared" si="1220"/>
        <v>1</v>
      </c>
      <c r="AI2972" s="34" t="str">
        <f t="shared" si="1212"/>
        <v>Inner</v>
      </c>
      <c r="AJ2972" s="35" t="str">
        <f t="shared" si="1221"/>
        <v>1.0-1.1</v>
      </c>
      <c r="AK2972" s="36" t="str">
        <f t="shared" si="1213"/>
        <v>17-18</v>
      </c>
      <c r="AL2972" s="36" t="str">
        <f t="shared" si="1214"/>
        <v>Mar</v>
      </c>
      <c r="AM2972" s="35" t="str">
        <f t="shared" si="1215"/>
        <v>295-305</v>
      </c>
      <c r="AN2972" s="36" t="str">
        <f t="shared" si="1216"/>
        <v>Inner-TI</v>
      </c>
    </row>
    <row r="2973" spans="5:40" x14ac:dyDescent="0.3">
      <c r="E2973" s="12">
        <v>40997.722222222219</v>
      </c>
      <c r="F2973" s="16">
        <v>10.52</v>
      </c>
      <c r="G2973" s="16">
        <v>1422.830017089844</v>
      </c>
      <c r="H2973" s="29">
        <v>1.1744247021531176</v>
      </c>
      <c r="I2973" s="26">
        <v>296.8</v>
      </c>
      <c r="J2973" s="30">
        <v>0.14258555133079848</v>
      </c>
      <c r="K2973" s="31">
        <v>0.20485044222239701</v>
      </c>
      <c r="L2973" s="111">
        <f t="shared" si="1196"/>
        <v>1</v>
      </c>
      <c r="M2973" s="112">
        <f t="shared" si="1197"/>
        <v>0.14000000000000001</v>
      </c>
      <c r="N2973" s="112" t="b">
        <f t="shared" si="1198"/>
        <v>1</v>
      </c>
      <c r="O2973" s="112" t="b">
        <f t="shared" si="1199"/>
        <v>1</v>
      </c>
      <c r="P2973" s="113">
        <f t="shared" si="1200"/>
        <v>10</v>
      </c>
      <c r="Q2973" s="113">
        <f t="shared" si="1201"/>
        <v>12</v>
      </c>
      <c r="R2973" s="114" t="str">
        <f t="shared" si="1217"/>
        <v>1-0.14</v>
      </c>
      <c r="S2973" s="127">
        <f t="shared" si="1202"/>
        <v>-3.1492945966296315E-3</v>
      </c>
      <c r="T2973" s="112" t="b">
        <f t="shared" si="1203"/>
        <v>1</v>
      </c>
      <c r="U2973" s="22">
        <f t="shared" si="1204"/>
        <v>10.373184506501572</v>
      </c>
      <c r="V2973" s="22">
        <f t="shared" si="1205"/>
        <v>0.96125908037806729</v>
      </c>
      <c r="W2973" s="81">
        <f t="shared" si="1206"/>
        <v>11</v>
      </c>
      <c r="X2973" s="22">
        <f t="shared" si="1207"/>
        <v>0.41077223700190041</v>
      </c>
      <c r="Y2973" s="3">
        <f>IF(U2973&gt;'Power Curve'!$C$37,0,INDEX(Ci,$W2973,1)*POWER(1-X2973,3)+INDEX(Ci,$W2973,2)*3*X2973*POWER(1-X2973,2)+INDEX(Ci,$W2973,3)*3*POWER(X2973,2)*(1-X2973)+INDEX(Ci,$W2973,4)*POWER(X2973,3))</f>
        <v>1637.8876519158182</v>
      </c>
      <c r="Z2973" s="3">
        <f t="shared" si="1208"/>
        <v>1632.7294611837533</v>
      </c>
      <c r="AA2973" s="3">
        <f t="shared" si="1209"/>
        <v>1422.830017089844</v>
      </c>
      <c r="AB2973" s="3">
        <f t="shared" si="1218"/>
        <v>209.89944409390932</v>
      </c>
      <c r="AC2973" s="3">
        <f t="shared" si="1219"/>
        <v>209.89944409390932</v>
      </c>
      <c r="AE2973" s="34">
        <f t="shared" si="1210"/>
        <v>10</v>
      </c>
      <c r="AF2973" s="73" t="b">
        <f>COUNTIF('Power Curve'!$D$2:$D$31,AE2973)&gt;0</f>
        <v>1</v>
      </c>
      <c r="AG2973" s="73" t="b">
        <f t="shared" si="1211"/>
        <v>0</v>
      </c>
      <c r="AH2973" s="73" t="b">
        <f t="shared" si="1220"/>
        <v>1</v>
      </c>
      <c r="AI2973" s="34" t="str">
        <f t="shared" si="1212"/>
        <v>Outer</v>
      </c>
      <c r="AJ2973" s="35" t="str">
        <f t="shared" si="1221"/>
        <v>0.9-1.0</v>
      </c>
      <c r="AK2973" s="36" t="str">
        <f t="shared" si="1213"/>
        <v>17-18</v>
      </c>
      <c r="AL2973" s="36" t="str">
        <f t="shared" si="1214"/>
        <v>Mar</v>
      </c>
      <c r="AM2973" s="35" t="str">
        <f t="shared" si="1215"/>
        <v>295-305</v>
      </c>
      <c r="AN2973" s="36" t="str">
        <f t="shared" si="1216"/>
        <v>HWS-HTI</v>
      </c>
    </row>
    <row r="2974" spans="5:40" x14ac:dyDescent="0.3">
      <c r="E2974" s="12">
        <v>40997.729166666664</v>
      </c>
      <c r="F2974" s="16">
        <v>9.1</v>
      </c>
      <c r="G2974" s="16">
        <v>1339.8499908447291</v>
      </c>
      <c r="H2974" s="29">
        <v>1.1751129340255952</v>
      </c>
      <c r="I2974" s="26">
        <v>294.5</v>
      </c>
      <c r="J2974" s="30">
        <v>0.12637362637362637</v>
      </c>
      <c r="K2974" s="31">
        <v>0.12358335829061082</v>
      </c>
      <c r="L2974" s="111">
        <f t="shared" si="1196"/>
        <v>0.70000000000000007</v>
      </c>
      <c r="M2974" s="112">
        <f t="shared" si="1197"/>
        <v>0.13</v>
      </c>
      <c r="N2974" s="112" t="b">
        <f t="shared" si="1198"/>
        <v>1</v>
      </c>
      <c r="O2974" s="112" t="b">
        <f t="shared" si="1199"/>
        <v>1</v>
      </c>
      <c r="P2974" s="113">
        <f t="shared" si="1200"/>
        <v>7.0000000000000009</v>
      </c>
      <c r="Q2974" s="113">
        <f t="shared" si="1201"/>
        <v>13</v>
      </c>
      <c r="R2974" s="114" t="str">
        <f t="shared" si="1217"/>
        <v>0.7-0.13</v>
      </c>
      <c r="S2974" s="127">
        <f t="shared" si="1202"/>
        <v>6.7771350788973393E-3</v>
      </c>
      <c r="T2974" s="112" t="b">
        <f t="shared" si="1203"/>
        <v>1</v>
      </c>
      <c r="U2974" s="22">
        <f t="shared" si="1204"/>
        <v>8.9747542394155921</v>
      </c>
      <c r="V2974" s="22">
        <f t="shared" si="1205"/>
        <v>0.74512717464848521</v>
      </c>
      <c r="W2974" s="81">
        <f t="shared" si="1206"/>
        <v>9</v>
      </c>
      <c r="X2974" s="22">
        <f t="shared" si="1207"/>
        <v>0.96563223442888635</v>
      </c>
      <c r="Y2974" s="3">
        <f>IF(U2974&gt;'Power Curve'!$C$37,0,INDEX(Ci,$W2974,1)*POWER(1-X2974,3)+INDEX(Ci,$W2974,2)*3*X2974*POWER(1-X2974,2)+INDEX(Ci,$W2974,3)*3*POWER(X2974,2)*(1-X2974)+INDEX(Ci,$W2974,4)*POWER(X2974,3))</f>
        <v>1187.0002764500523</v>
      </c>
      <c r="Z2974" s="3">
        <f t="shared" si="1208"/>
        <v>1195.0447376622428</v>
      </c>
      <c r="AA2974" s="3">
        <f t="shared" si="1209"/>
        <v>1339.8499908447291</v>
      </c>
      <c r="AB2974" s="3">
        <f t="shared" si="1218"/>
        <v>-144.80525318248624</v>
      </c>
      <c r="AC2974" s="3">
        <f t="shared" si="1219"/>
        <v>144.80525318248624</v>
      </c>
      <c r="AE2974" s="34">
        <f t="shared" si="1210"/>
        <v>9</v>
      </c>
      <c r="AF2974" s="73" t="b">
        <f>COUNTIF('Power Curve'!$D$2:$D$31,AE2974)&gt;0</f>
        <v>1</v>
      </c>
      <c r="AG2974" s="73" t="b">
        <f t="shared" si="1211"/>
        <v>0</v>
      </c>
      <c r="AH2974" s="73" t="b">
        <f t="shared" si="1220"/>
        <v>1</v>
      </c>
      <c r="AI2974" s="34" t="str">
        <f t="shared" si="1212"/>
        <v>Inner</v>
      </c>
      <c r="AJ2974" s="35" t="str">
        <f t="shared" si="1221"/>
        <v>0.7-0.8</v>
      </c>
      <c r="AK2974" s="36" t="str">
        <f t="shared" si="1213"/>
        <v>17-18</v>
      </c>
      <c r="AL2974" s="36" t="str">
        <f t="shared" si="1214"/>
        <v>Mar</v>
      </c>
      <c r="AM2974" s="35" t="str">
        <f t="shared" si="1215"/>
        <v>285-295</v>
      </c>
      <c r="AN2974" s="36" t="str">
        <f t="shared" si="1216"/>
        <v>Inner-TI</v>
      </c>
    </row>
    <row r="2975" spans="5:40" x14ac:dyDescent="0.3">
      <c r="E2975" s="12">
        <v>40997.736111111109</v>
      </c>
      <c r="F2975" s="16">
        <v>8.84</v>
      </c>
      <c r="G2975" s="16">
        <v>1183.600044250486</v>
      </c>
      <c r="H2975" s="29">
        <v>1.1754573525688341</v>
      </c>
      <c r="I2975" s="26">
        <v>293.2</v>
      </c>
      <c r="J2975" s="30">
        <v>0.12104072398190047</v>
      </c>
      <c r="K2975" s="31">
        <v>0.13862488237161266</v>
      </c>
      <c r="L2975" s="111">
        <f t="shared" si="1196"/>
        <v>0.70000000000000007</v>
      </c>
      <c r="M2975" s="112">
        <f t="shared" si="1197"/>
        <v>0.12</v>
      </c>
      <c r="N2975" s="112" t="b">
        <f t="shared" si="1198"/>
        <v>1</v>
      </c>
      <c r="O2975" s="112" t="b">
        <f t="shared" si="1199"/>
        <v>1</v>
      </c>
      <c r="P2975" s="113">
        <f t="shared" si="1200"/>
        <v>7.0000000000000009</v>
      </c>
      <c r="Q2975" s="113">
        <f t="shared" si="1201"/>
        <v>14</v>
      </c>
      <c r="R2975" s="114" t="str">
        <f t="shared" si="1217"/>
        <v>0.7-0.12</v>
      </c>
      <c r="S2975" s="127">
        <f t="shared" si="1202"/>
        <v>7.9909258919463686E-3</v>
      </c>
      <c r="T2975" s="112" t="b">
        <f t="shared" si="1203"/>
        <v>1</v>
      </c>
      <c r="U2975" s="22">
        <f t="shared" si="1204"/>
        <v>8.7191843701656406</v>
      </c>
      <c r="V2975" s="22">
        <f t="shared" si="1205"/>
        <v>0.70562802750605846</v>
      </c>
      <c r="W2975" s="81">
        <f t="shared" si="1206"/>
        <v>9</v>
      </c>
      <c r="X2975" s="22">
        <f t="shared" si="1207"/>
        <v>0.7101777891155433</v>
      </c>
      <c r="Y2975" s="3">
        <f>IF(U2975&gt;'Power Curve'!$C$37,0,INDEX(Ci,$W2975,1)*POWER(1-X2975,3)+INDEX(Ci,$W2975,2)*3*X2975*POWER(1-X2975,2)+INDEX(Ci,$W2975,3)*3*POWER(X2975,2)*(1-X2975)+INDEX(Ci,$W2975,4)*POWER(X2975,3))</f>
        <v>1103.4850900899146</v>
      </c>
      <c r="Z2975" s="3">
        <f t="shared" si="1208"/>
        <v>1112.3029576676909</v>
      </c>
      <c r="AA2975" s="3">
        <f t="shared" si="1209"/>
        <v>1183.600044250486</v>
      </c>
      <c r="AB2975" s="3">
        <f t="shared" si="1218"/>
        <v>-71.297086582795146</v>
      </c>
      <c r="AC2975" s="3">
        <f t="shared" si="1219"/>
        <v>71.297086582795146</v>
      </c>
      <c r="AE2975" s="34">
        <f t="shared" si="1210"/>
        <v>9</v>
      </c>
      <c r="AF2975" s="73" t="b">
        <f>COUNTIF('Power Curve'!$D$2:$D$31,AE2975)&gt;0</f>
        <v>1</v>
      </c>
      <c r="AG2975" s="73" t="b">
        <f t="shared" si="1211"/>
        <v>0</v>
      </c>
      <c r="AH2975" s="73" t="b">
        <f t="shared" si="1220"/>
        <v>1</v>
      </c>
      <c r="AI2975" s="34" t="str">
        <f t="shared" si="1212"/>
        <v>Inner</v>
      </c>
      <c r="AJ2975" s="35" t="str">
        <f t="shared" si="1221"/>
        <v>0.7-0.8</v>
      </c>
      <c r="AK2975" s="36" t="str">
        <f t="shared" si="1213"/>
        <v>17-18</v>
      </c>
      <c r="AL2975" s="36" t="str">
        <f t="shared" si="1214"/>
        <v>Mar</v>
      </c>
      <c r="AM2975" s="35" t="str">
        <f t="shared" si="1215"/>
        <v>285-295</v>
      </c>
      <c r="AN2975" s="36" t="str">
        <f t="shared" si="1216"/>
        <v>Inner-TI</v>
      </c>
    </row>
    <row r="2976" spans="5:40" x14ac:dyDescent="0.3">
      <c r="E2976" s="12">
        <v>40997.743055555555</v>
      </c>
      <c r="F2976" s="16">
        <v>8.19</v>
      </c>
      <c r="G2976" s="16">
        <v>1161.7599792480471</v>
      </c>
      <c r="H2976" s="29">
        <v>1.1758019730331726</v>
      </c>
      <c r="I2976" s="26">
        <v>295</v>
      </c>
      <c r="J2976" s="30">
        <v>0.17094017094017094</v>
      </c>
      <c r="K2976" s="31">
        <v>0.13393850402242458</v>
      </c>
      <c r="L2976" s="111">
        <f t="shared" si="1196"/>
        <v>0.6</v>
      </c>
      <c r="M2976" s="112">
        <f t="shared" si="1197"/>
        <v>0.17</v>
      </c>
      <c r="N2976" s="112" t="b">
        <f t="shared" si="1198"/>
        <v>1</v>
      </c>
      <c r="O2976" s="112" t="b">
        <f t="shared" si="1199"/>
        <v>1</v>
      </c>
      <c r="P2976" s="113">
        <f t="shared" si="1200"/>
        <v>6</v>
      </c>
      <c r="Q2976" s="113">
        <f t="shared" si="1201"/>
        <v>9</v>
      </c>
      <c r="R2976" s="114" t="str">
        <f t="shared" si="1217"/>
        <v>0.6-0.17</v>
      </c>
      <c r="S2976" s="127">
        <f t="shared" si="1202"/>
        <v>1.9645999686223482E-2</v>
      </c>
      <c r="T2976" s="112" t="b">
        <f t="shared" si="1203"/>
        <v>1</v>
      </c>
      <c r="U2976" s="22">
        <f t="shared" si="1204"/>
        <v>8.0788572375885046</v>
      </c>
      <c r="V2976" s="22">
        <f t="shared" si="1205"/>
        <v>0.60666340502070559</v>
      </c>
      <c r="W2976" s="81">
        <f t="shared" si="1206"/>
        <v>9</v>
      </c>
      <c r="X2976" s="22">
        <f t="shared" si="1207"/>
        <v>7.0139849777720448E-2</v>
      </c>
      <c r="Y2976" s="3">
        <f>IF(U2976&gt;'Power Curve'!$C$37,0,INDEX(Ci,$W2976,1)*POWER(1-X2976,3)+INDEX(Ci,$W2976,2)*3*X2976*POWER(1-X2976,2)+INDEX(Ci,$W2976,3)*3*POWER(X2976,2)*(1-X2976)+INDEX(Ci,$W2976,4)*POWER(X2976,3))</f>
        <v>901.83373337487365</v>
      </c>
      <c r="Z2976" s="3">
        <f t="shared" si="1208"/>
        <v>919.55115861778222</v>
      </c>
      <c r="AA2976" s="3">
        <f t="shared" si="1209"/>
        <v>1161.7599792480471</v>
      </c>
      <c r="AB2976" s="3">
        <f t="shared" si="1218"/>
        <v>-242.20882063026488</v>
      </c>
      <c r="AC2976" s="3">
        <f t="shared" si="1219"/>
        <v>242.20882063026488</v>
      </c>
      <c r="AE2976" s="34">
        <f t="shared" si="1210"/>
        <v>8</v>
      </c>
      <c r="AF2976" s="73" t="b">
        <f>COUNTIF('Power Curve'!$D$2:$D$31,AE2976)&gt;0</f>
        <v>1</v>
      </c>
      <c r="AG2976" s="73" t="b">
        <f t="shared" si="1211"/>
        <v>0</v>
      </c>
      <c r="AH2976" s="73" t="b">
        <f t="shared" si="1220"/>
        <v>1</v>
      </c>
      <c r="AI2976" s="34" t="str">
        <f t="shared" si="1212"/>
        <v>Outer</v>
      </c>
      <c r="AJ2976" s="35" t="str">
        <f t="shared" si="1221"/>
        <v>0.6-0.7</v>
      </c>
      <c r="AK2976" s="36" t="str">
        <f t="shared" si="1213"/>
        <v>17-18</v>
      </c>
      <c r="AL2976" s="36" t="str">
        <f t="shared" si="1214"/>
        <v>Mar</v>
      </c>
      <c r="AM2976" s="35" t="str">
        <f t="shared" si="1215"/>
        <v>295-305</v>
      </c>
      <c r="AN2976" s="36" t="str">
        <f t="shared" si="1216"/>
        <v>HWS-HTI</v>
      </c>
    </row>
    <row r="2977" spans="5:40" x14ac:dyDescent="0.3">
      <c r="E2977" s="12">
        <v>40997.75</v>
      </c>
      <c r="F2977" s="16">
        <v>9.31</v>
      </c>
      <c r="G2977" s="16">
        <v>1159.519996643066</v>
      </c>
      <c r="H2977" s="29">
        <v>1.1756551477402311</v>
      </c>
      <c r="I2977" s="26">
        <v>297.2</v>
      </c>
      <c r="J2977" s="30">
        <v>0.12244897959183672</v>
      </c>
      <c r="K2977" s="31">
        <v>0.16770597052175384</v>
      </c>
      <c r="L2977" s="111">
        <f t="shared" si="1196"/>
        <v>0.8</v>
      </c>
      <c r="M2977" s="112">
        <f t="shared" si="1197"/>
        <v>0.12</v>
      </c>
      <c r="N2977" s="112" t="b">
        <f t="shared" si="1198"/>
        <v>1</v>
      </c>
      <c r="O2977" s="112" t="b">
        <f t="shared" si="1199"/>
        <v>1</v>
      </c>
      <c r="P2977" s="113">
        <f t="shared" si="1200"/>
        <v>8</v>
      </c>
      <c r="Q2977" s="113">
        <f t="shared" si="1201"/>
        <v>14</v>
      </c>
      <c r="R2977" s="114" t="str">
        <f t="shared" si="1217"/>
        <v>0.8-0.12</v>
      </c>
      <c r="S2977" s="127">
        <f t="shared" si="1202"/>
        <v>-1.2779651666675459E-3</v>
      </c>
      <c r="T2977" s="112" t="b">
        <f t="shared" si="1203"/>
        <v>1</v>
      </c>
      <c r="U2977" s="22">
        <f t="shared" si="1204"/>
        <v>9.1832759494124669</v>
      </c>
      <c r="V2977" s="22">
        <f t="shared" si="1205"/>
        <v>0.77735487711485696</v>
      </c>
      <c r="W2977" s="81">
        <f t="shared" si="1206"/>
        <v>10</v>
      </c>
      <c r="X2977" s="22">
        <f t="shared" si="1207"/>
        <v>0.18509785133015022</v>
      </c>
      <c r="Y2977" s="3">
        <f>IF(U2977&gt;'Power Curve'!$C$37,0,INDEX(Ci,$W2977,1)*POWER(1-X2977,3)+INDEX(Ci,$W2977,2)*3*X2977*POWER(1-X2977,2)+INDEX(Ci,$W2977,3)*3*POWER(X2977,2)*(1-X2977)+INDEX(Ci,$W2977,4)*POWER(X2977,3))</f>
        <v>1257.6293226163484</v>
      </c>
      <c r="Z2977" s="3">
        <f t="shared" si="1208"/>
        <v>1256.0221161494651</v>
      </c>
      <c r="AA2977" s="3">
        <f t="shared" si="1209"/>
        <v>1159.519996643066</v>
      </c>
      <c r="AB2977" s="3">
        <f t="shared" si="1218"/>
        <v>96.50211950639914</v>
      </c>
      <c r="AC2977" s="3">
        <f t="shared" si="1219"/>
        <v>96.50211950639914</v>
      </c>
      <c r="AE2977" s="34">
        <f t="shared" si="1210"/>
        <v>9</v>
      </c>
      <c r="AF2977" s="73" t="b">
        <f>COUNTIF('Power Curve'!$D$2:$D$31,AE2977)&gt;0</f>
        <v>1</v>
      </c>
      <c r="AG2977" s="73" t="b">
        <f t="shared" si="1211"/>
        <v>0</v>
      </c>
      <c r="AH2977" s="73" t="b">
        <f t="shared" si="1220"/>
        <v>1</v>
      </c>
      <c r="AI2977" s="34" t="str">
        <f t="shared" si="1212"/>
        <v>Inner</v>
      </c>
      <c r="AJ2977" s="35" t="str">
        <f t="shared" si="1221"/>
        <v>0.7-0.8</v>
      </c>
      <c r="AK2977" s="36" t="str">
        <f t="shared" si="1213"/>
        <v>18-19</v>
      </c>
      <c r="AL2977" s="36" t="str">
        <f t="shared" si="1214"/>
        <v>Mar</v>
      </c>
      <c r="AM2977" s="35" t="str">
        <f t="shared" si="1215"/>
        <v>295-305</v>
      </c>
      <c r="AN2977" s="36" t="str">
        <f t="shared" si="1216"/>
        <v>Inner-TI</v>
      </c>
    </row>
    <row r="2978" spans="5:40" x14ac:dyDescent="0.3">
      <c r="E2978" s="12">
        <v>40997.909722222219</v>
      </c>
      <c r="F2978" s="16">
        <v>6.68</v>
      </c>
      <c r="G2978" s="16">
        <v>546.1699943542485</v>
      </c>
      <c r="H2978" s="29">
        <v>1.1788986123621266</v>
      </c>
      <c r="I2978" s="26">
        <v>289.89999999999998</v>
      </c>
      <c r="J2978" s="30">
        <v>0.13023952095808383</v>
      </c>
      <c r="K2978" s="31">
        <v>0.22460984026041309</v>
      </c>
      <c r="L2978" s="111">
        <f t="shared" si="1196"/>
        <v>0.4</v>
      </c>
      <c r="M2978" s="112">
        <f t="shared" si="1197"/>
        <v>0.13</v>
      </c>
      <c r="N2978" s="112" t="b">
        <f t="shared" si="1198"/>
        <v>1</v>
      </c>
      <c r="O2978" s="112" t="b">
        <f t="shared" si="1199"/>
        <v>1</v>
      </c>
      <c r="P2978" s="113">
        <f t="shared" si="1200"/>
        <v>4</v>
      </c>
      <c r="Q2978" s="113">
        <f t="shared" si="1201"/>
        <v>13</v>
      </c>
      <c r="R2978" s="114" t="str">
        <f t="shared" si="1217"/>
        <v>0.4-0.13</v>
      </c>
      <c r="S2978" s="127">
        <f t="shared" si="1202"/>
        <v>1.1783103696728841E-2</v>
      </c>
      <c r="T2978" s="112" t="b">
        <f t="shared" si="1203"/>
        <v>1</v>
      </c>
      <c r="U2978" s="22">
        <f t="shared" si="1204"/>
        <v>6.5951283474118583</v>
      </c>
      <c r="V2978" s="22">
        <f t="shared" si="1205"/>
        <v>0.37734832212554958</v>
      </c>
      <c r="W2978" s="81">
        <f t="shared" si="1206"/>
        <v>7</v>
      </c>
      <c r="X2978" s="22">
        <f t="shared" si="1207"/>
        <v>0.57305385195435321</v>
      </c>
      <c r="Y2978" s="3">
        <f>IF(U2978&gt;'Power Curve'!$C$37,0,INDEX(Ci,$W2978,1)*POWER(1-X2978,3)+INDEX(Ci,$W2978,2)*3*X2978*POWER(1-X2978,2)+INDEX(Ci,$W2978,3)*3*POWER(X2978,2)*(1-X2978)+INDEX(Ci,$W2978,4)*POWER(X2978,3))</f>
        <v>493.83261808691833</v>
      </c>
      <c r="Z2978" s="3">
        <f t="shared" si="1208"/>
        <v>499.65149903466357</v>
      </c>
      <c r="AA2978" s="3">
        <f t="shared" si="1209"/>
        <v>546.1699943542485</v>
      </c>
      <c r="AB2978" s="3">
        <f t="shared" si="1218"/>
        <v>-46.518495319584929</v>
      </c>
      <c r="AC2978" s="3">
        <f t="shared" si="1219"/>
        <v>46.518495319584929</v>
      </c>
      <c r="AE2978" s="34">
        <f t="shared" si="1210"/>
        <v>7</v>
      </c>
      <c r="AF2978" s="73" t="b">
        <f>COUNTIF('Power Curve'!$D$2:$D$31,AE2978)&gt;0</f>
        <v>1</v>
      </c>
      <c r="AG2978" s="73" t="b">
        <f t="shared" si="1211"/>
        <v>0</v>
      </c>
      <c r="AH2978" s="73" t="b">
        <f t="shared" si="1220"/>
        <v>1</v>
      </c>
      <c r="AI2978" s="34" t="str">
        <f t="shared" si="1212"/>
        <v>Inner</v>
      </c>
      <c r="AJ2978" s="35" t="str">
        <f t="shared" si="1221"/>
        <v>0.3-0.4</v>
      </c>
      <c r="AK2978" s="36" t="str">
        <f t="shared" si="1213"/>
        <v>21-22</v>
      </c>
      <c r="AL2978" s="36" t="str">
        <f t="shared" si="1214"/>
        <v>Mar</v>
      </c>
      <c r="AM2978" s="35" t="str">
        <f t="shared" si="1215"/>
        <v>285-295</v>
      </c>
      <c r="AN2978" s="36" t="str">
        <f t="shared" si="1216"/>
        <v>Inner-TI</v>
      </c>
    </row>
    <row r="2979" spans="5:40" x14ac:dyDescent="0.3">
      <c r="E2979" s="12">
        <v>40997.916666666664</v>
      </c>
      <c r="F2979" s="16">
        <v>6.81</v>
      </c>
      <c r="G2979" s="16">
        <v>513.47000122070313</v>
      </c>
      <c r="H2979" s="29">
        <v>1.1791155926846102</v>
      </c>
      <c r="I2979" s="26">
        <v>291.2</v>
      </c>
      <c r="J2979" s="30">
        <v>0.15418502202643172</v>
      </c>
      <c r="K2979" s="31">
        <v>0.21947843465825104</v>
      </c>
      <c r="L2979" s="111">
        <f t="shared" si="1196"/>
        <v>0.4</v>
      </c>
      <c r="M2979" s="112">
        <f t="shared" si="1197"/>
        <v>0.15000000000000002</v>
      </c>
      <c r="N2979" s="112" t="b">
        <f t="shared" si="1198"/>
        <v>1</v>
      </c>
      <c r="O2979" s="112" t="b">
        <f t="shared" si="1199"/>
        <v>1</v>
      </c>
      <c r="P2979" s="113">
        <f t="shared" si="1200"/>
        <v>4</v>
      </c>
      <c r="Q2979" s="113">
        <f t="shared" si="1201"/>
        <v>10.999999999999998</v>
      </c>
      <c r="R2979" s="114" t="str">
        <f t="shared" si="1217"/>
        <v>0.4-0.15</v>
      </c>
      <c r="S2979" s="127">
        <f t="shared" si="1202"/>
        <v>4.2340806602081477E-2</v>
      </c>
      <c r="T2979" s="112" t="b">
        <f t="shared" si="1203"/>
        <v>1</v>
      </c>
      <c r="U2979" s="22">
        <f t="shared" si="1204"/>
        <v>6.7238891212291856</v>
      </c>
      <c r="V2979" s="22">
        <f t="shared" si="1205"/>
        <v>0.3972487147896363</v>
      </c>
      <c r="W2979" s="81">
        <f t="shared" si="1206"/>
        <v>7</v>
      </c>
      <c r="X2979" s="22">
        <f t="shared" si="1207"/>
        <v>0.70394513351849275</v>
      </c>
      <c r="Y2979" s="3">
        <f>IF(U2979&gt;'Power Curve'!$C$37,0,INDEX(Ci,$W2979,1)*POWER(1-X2979,3)+INDEX(Ci,$W2979,2)*3*X2979*POWER(1-X2979,2)+INDEX(Ci,$W2979,3)*3*POWER(X2979,2)*(1-X2979)+INDEX(Ci,$W2979,4)*POWER(X2979,3))</f>
        <v>525.93195495524344</v>
      </c>
      <c r="Z2979" s="3">
        <f t="shared" si="1208"/>
        <v>548.20033814585804</v>
      </c>
      <c r="AA2979" s="3">
        <f t="shared" si="1209"/>
        <v>513.47000122070313</v>
      </c>
      <c r="AB2979" s="3">
        <f t="shared" si="1218"/>
        <v>34.730336925154916</v>
      </c>
      <c r="AC2979" s="3">
        <f t="shared" si="1219"/>
        <v>34.730336925154916</v>
      </c>
      <c r="AE2979" s="34">
        <f t="shared" si="1210"/>
        <v>7</v>
      </c>
      <c r="AF2979" s="73" t="b">
        <f>COUNTIF('Power Curve'!$D$2:$D$31,AE2979)&gt;0</f>
        <v>1</v>
      </c>
      <c r="AG2979" s="73" t="b">
        <f t="shared" si="1211"/>
        <v>0</v>
      </c>
      <c r="AH2979" s="73" t="b">
        <f t="shared" si="1220"/>
        <v>1</v>
      </c>
      <c r="AI2979" s="34" t="str">
        <f t="shared" si="1212"/>
        <v>Outer</v>
      </c>
      <c r="AJ2979" s="35" t="str">
        <f t="shared" si="1221"/>
        <v>0.3-0.4</v>
      </c>
      <c r="AK2979" s="36" t="str">
        <f t="shared" si="1213"/>
        <v>22-23</v>
      </c>
      <c r="AL2979" s="36" t="str">
        <f t="shared" si="1214"/>
        <v>Mar</v>
      </c>
      <c r="AM2979" s="35" t="str">
        <f t="shared" si="1215"/>
        <v>285-295</v>
      </c>
      <c r="AN2979" s="36" t="str">
        <f t="shared" si="1216"/>
        <v>LWS-HTI</v>
      </c>
    </row>
    <row r="2980" spans="5:40" x14ac:dyDescent="0.3">
      <c r="E2980" s="12">
        <v>40997.923611111109</v>
      </c>
      <c r="F2980" s="16">
        <v>7.64</v>
      </c>
      <c r="G2980" s="16">
        <v>506.47997283935524</v>
      </c>
      <c r="H2980" s="29">
        <v>1.1794028118667077</v>
      </c>
      <c r="I2980" s="26">
        <v>294.39999999999998</v>
      </c>
      <c r="J2980" s="30">
        <v>0.12041884816753928</v>
      </c>
      <c r="K2980" s="31">
        <v>0.1776608702996724</v>
      </c>
      <c r="L2980" s="111">
        <f t="shared" si="1196"/>
        <v>0.5</v>
      </c>
      <c r="M2980" s="112">
        <f t="shared" si="1197"/>
        <v>0.12</v>
      </c>
      <c r="N2980" s="112" t="b">
        <f t="shared" si="1198"/>
        <v>1</v>
      </c>
      <c r="O2980" s="112" t="b">
        <f t="shared" si="1199"/>
        <v>1</v>
      </c>
      <c r="P2980" s="113">
        <f t="shared" si="1200"/>
        <v>5</v>
      </c>
      <c r="Q2980" s="113">
        <f t="shared" si="1201"/>
        <v>14</v>
      </c>
      <c r="R2980" s="114" t="str">
        <f t="shared" si="1217"/>
        <v>0.5-0.12</v>
      </c>
      <c r="S2980" s="127">
        <f t="shared" si="1202"/>
        <v>-3.7124310330351562E-3</v>
      </c>
      <c r="T2980" s="112" t="b">
        <f t="shared" si="1203"/>
        <v>1</v>
      </c>
      <c r="U2980" s="22">
        <f t="shared" si="1204"/>
        <v>7.5440064080692473</v>
      </c>
      <c r="V2980" s="22">
        <f t="shared" si="1205"/>
        <v>0.52400048518421893</v>
      </c>
      <c r="W2980" s="81">
        <f t="shared" si="1206"/>
        <v>8</v>
      </c>
      <c r="X2980" s="22">
        <f t="shared" si="1207"/>
        <v>0.53230904966054871</v>
      </c>
      <c r="Y2980" s="3">
        <f>IF(U2980&gt;'Power Curve'!$C$37,0,INDEX(Ci,$W2980,1)*POWER(1-X2980,3)+INDEX(Ci,$W2980,2)*3*X2980*POWER(1-X2980,2)+INDEX(Ci,$W2980,3)*3*POWER(X2980,2)*(1-X2980)+INDEX(Ci,$W2980,4)*POWER(X2980,3))</f>
        <v>744.43720171933398</v>
      </c>
      <c r="Z2980" s="3">
        <f t="shared" si="1208"/>
        <v>741.67352994952523</v>
      </c>
      <c r="AA2980" s="3">
        <f t="shared" si="1209"/>
        <v>506.47997283935524</v>
      </c>
      <c r="AB2980" s="3">
        <f t="shared" si="1218"/>
        <v>235.19355711016999</v>
      </c>
      <c r="AC2980" s="3">
        <f t="shared" si="1219"/>
        <v>235.19355711016999</v>
      </c>
      <c r="AE2980" s="34">
        <f t="shared" si="1210"/>
        <v>8</v>
      </c>
      <c r="AF2980" s="73" t="b">
        <f>COUNTIF('Power Curve'!$D$2:$D$31,AE2980)&gt;0</f>
        <v>1</v>
      </c>
      <c r="AG2980" s="73" t="b">
        <f t="shared" si="1211"/>
        <v>0</v>
      </c>
      <c r="AH2980" s="73" t="b">
        <f t="shared" si="1220"/>
        <v>1</v>
      </c>
      <c r="AI2980" s="34" t="str">
        <f t="shared" si="1212"/>
        <v>Inner</v>
      </c>
      <c r="AJ2980" s="35" t="str">
        <f t="shared" si="1221"/>
        <v>0.5-0.6</v>
      </c>
      <c r="AK2980" s="36" t="str">
        <f t="shared" si="1213"/>
        <v>22-23</v>
      </c>
      <c r="AL2980" s="36" t="str">
        <f t="shared" si="1214"/>
        <v>Mar</v>
      </c>
      <c r="AM2980" s="35" t="str">
        <f t="shared" si="1215"/>
        <v>285-295</v>
      </c>
      <c r="AN2980" s="36" t="str">
        <f t="shared" si="1216"/>
        <v>Inner-TI</v>
      </c>
    </row>
    <row r="2981" spans="5:40" x14ac:dyDescent="0.3">
      <c r="E2981" s="12">
        <v>40997.930555555555</v>
      </c>
      <c r="F2981" s="16">
        <v>6.72</v>
      </c>
      <c r="G2981" s="16">
        <v>539.66000747680687</v>
      </c>
      <c r="H2981" s="29">
        <v>1.1804626564996037</v>
      </c>
      <c r="I2981" s="26">
        <v>293.5</v>
      </c>
      <c r="J2981" s="30">
        <v>0.18005952380952381</v>
      </c>
      <c r="K2981" s="31">
        <v>0.19598179720907971</v>
      </c>
      <c r="L2981" s="111">
        <f t="shared" si="1196"/>
        <v>0.4</v>
      </c>
      <c r="M2981" s="112">
        <f t="shared" si="1197"/>
        <v>0.18000000000000002</v>
      </c>
      <c r="N2981" s="112" t="b">
        <f t="shared" si="1198"/>
        <v>1</v>
      </c>
      <c r="O2981" s="112" t="b">
        <f t="shared" si="1199"/>
        <v>1</v>
      </c>
      <c r="P2981" s="113">
        <f t="shared" si="1200"/>
        <v>4</v>
      </c>
      <c r="Q2981" s="113">
        <f t="shared" si="1201"/>
        <v>8</v>
      </c>
      <c r="R2981" s="114" t="str">
        <f t="shared" si="1217"/>
        <v>0.4-0.18</v>
      </c>
      <c r="S2981" s="127">
        <f t="shared" si="1202"/>
        <v>7.6941696996559256E-2</v>
      </c>
      <c r="T2981" s="112" t="b">
        <f t="shared" si="1203"/>
        <v>1</v>
      </c>
      <c r="U2981" s="22">
        <f t="shared" si="1204"/>
        <v>6.6375528863000754</v>
      </c>
      <c r="V2981" s="22">
        <f t="shared" si="1205"/>
        <v>0.38390517136960661</v>
      </c>
      <c r="W2981" s="81">
        <f t="shared" si="1206"/>
        <v>7</v>
      </c>
      <c r="X2981" s="22">
        <f t="shared" si="1207"/>
        <v>0.61618035780095881</v>
      </c>
      <c r="Y2981" s="3">
        <f>IF(U2981&gt;'Power Curve'!$C$37,0,INDEX(Ci,$W2981,1)*POWER(1-X2981,3)+INDEX(Ci,$W2981,2)*3*X2981*POWER(1-X2981,2)+INDEX(Ci,$W2981,3)*3*POWER(X2981,2)*(1-X2981)+INDEX(Ci,$W2981,4)*POWER(X2981,3))</f>
        <v>504.31916035094571</v>
      </c>
      <c r="Z2981" s="3">
        <f t="shared" si="1208"/>
        <v>543.1223323762274</v>
      </c>
      <c r="AA2981" s="3">
        <f t="shared" si="1209"/>
        <v>539.66000747680687</v>
      </c>
      <c r="AB2981" s="3">
        <f t="shared" si="1218"/>
        <v>3.4623248994205369</v>
      </c>
      <c r="AC2981" s="3">
        <f t="shared" si="1219"/>
        <v>3.4623248994205369</v>
      </c>
      <c r="AE2981" s="34">
        <f t="shared" si="1210"/>
        <v>7</v>
      </c>
      <c r="AF2981" s="73" t="b">
        <f>COUNTIF('Power Curve'!$D$2:$D$31,AE2981)&gt;0</f>
        <v>1</v>
      </c>
      <c r="AG2981" s="73" t="b">
        <f t="shared" si="1211"/>
        <v>0</v>
      </c>
      <c r="AH2981" s="73" t="b">
        <f t="shared" si="1220"/>
        <v>1</v>
      </c>
      <c r="AI2981" s="34" t="str">
        <f t="shared" si="1212"/>
        <v>Outer</v>
      </c>
      <c r="AJ2981" s="35" t="str">
        <f t="shared" si="1221"/>
        <v>0.3-0.4</v>
      </c>
      <c r="AK2981" s="36" t="str">
        <f t="shared" si="1213"/>
        <v>22-23</v>
      </c>
      <c r="AL2981" s="36" t="str">
        <f t="shared" si="1214"/>
        <v>Mar</v>
      </c>
      <c r="AM2981" s="35" t="str">
        <f t="shared" si="1215"/>
        <v>285-295</v>
      </c>
      <c r="AN2981" s="36" t="str">
        <f t="shared" si="1216"/>
        <v>LWS-HTI</v>
      </c>
    </row>
    <row r="2982" spans="5:40" x14ac:dyDescent="0.3">
      <c r="E2982" s="12">
        <v>40997.9375</v>
      </c>
      <c r="F2982" s="16">
        <v>7.31</v>
      </c>
      <c r="G2982" s="16">
        <v>593.670022010803</v>
      </c>
      <c r="H2982" s="29">
        <v>1.1804462234197182</v>
      </c>
      <c r="I2982" s="26">
        <v>291.8</v>
      </c>
      <c r="J2982" s="30">
        <v>0.13406292749658003</v>
      </c>
      <c r="K2982" s="31">
        <v>0.14706704281673741</v>
      </c>
      <c r="L2982" s="111">
        <f t="shared" si="1196"/>
        <v>0.5</v>
      </c>
      <c r="M2982" s="112">
        <f t="shared" si="1197"/>
        <v>0.13</v>
      </c>
      <c r="N2982" s="112" t="b">
        <f t="shared" si="1198"/>
        <v>1</v>
      </c>
      <c r="O2982" s="112" t="b">
        <f t="shared" si="1199"/>
        <v>1</v>
      </c>
      <c r="P2982" s="113">
        <f t="shared" si="1200"/>
        <v>5</v>
      </c>
      <c r="Q2982" s="113">
        <f t="shared" si="1201"/>
        <v>13</v>
      </c>
      <c r="R2982" s="114" t="str">
        <f t="shared" si="1217"/>
        <v>0.5-0.13</v>
      </c>
      <c r="S2982" s="127">
        <f t="shared" si="1202"/>
        <v>1.7080752491931649E-2</v>
      </c>
      <c r="T2982" s="112" t="b">
        <f t="shared" si="1203"/>
        <v>1</v>
      </c>
      <c r="U2982" s="22">
        <f t="shared" si="1204"/>
        <v>7.2202807214866009</v>
      </c>
      <c r="V2982" s="22">
        <f t="shared" si="1205"/>
        <v>0.4739676367673139</v>
      </c>
      <c r="W2982" s="81">
        <f t="shared" si="1206"/>
        <v>8</v>
      </c>
      <c r="X2982" s="22">
        <f t="shared" si="1207"/>
        <v>0.20648524398595389</v>
      </c>
      <c r="Y2982" s="3">
        <f>IF(U2982&gt;'Power Curve'!$C$37,0,INDEX(Ci,$W2982,1)*POWER(1-X2982,3)+INDEX(Ci,$W2982,2)*3*X2982*POWER(1-X2982,2)+INDEX(Ci,$W2982,3)*3*POWER(X2982,2)*(1-X2982)+INDEX(Ci,$W2982,4)*POWER(X2982,3))</f>
        <v>654.34338769150622</v>
      </c>
      <c r="Z2982" s="3">
        <f t="shared" si="1208"/>
        <v>665.52006514139691</v>
      </c>
      <c r="AA2982" s="3">
        <f t="shared" si="1209"/>
        <v>593.670022010803</v>
      </c>
      <c r="AB2982" s="3">
        <f t="shared" si="1218"/>
        <v>71.850043130593917</v>
      </c>
      <c r="AC2982" s="3">
        <f t="shared" si="1219"/>
        <v>71.850043130593917</v>
      </c>
      <c r="AE2982" s="34">
        <f t="shared" si="1210"/>
        <v>7</v>
      </c>
      <c r="AF2982" s="73" t="b">
        <f>COUNTIF('Power Curve'!$D$2:$D$31,AE2982)&gt;0</f>
        <v>1</v>
      </c>
      <c r="AG2982" s="73" t="b">
        <f t="shared" si="1211"/>
        <v>0</v>
      </c>
      <c r="AH2982" s="73" t="b">
        <f t="shared" si="1220"/>
        <v>1</v>
      </c>
      <c r="AI2982" s="34" t="str">
        <f t="shared" si="1212"/>
        <v>Inner</v>
      </c>
      <c r="AJ2982" s="35" t="str">
        <f t="shared" si="1221"/>
        <v>0.4-0.5</v>
      </c>
      <c r="AK2982" s="36" t="str">
        <f t="shared" si="1213"/>
        <v>22-23</v>
      </c>
      <c r="AL2982" s="36" t="str">
        <f t="shared" si="1214"/>
        <v>Mar</v>
      </c>
      <c r="AM2982" s="35" t="str">
        <f t="shared" si="1215"/>
        <v>285-295</v>
      </c>
      <c r="AN2982" s="36" t="str">
        <f t="shared" si="1216"/>
        <v>Inner-TI</v>
      </c>
    </row>
    <row r="2983" spans="5:40" x14ac:dyDescent="0.3">
      <c r="E2983" s="12">
        <v>40997.944444444445</v>
      </c>
      <c r="F2983" s="16">
        <v>6.94</v>
      </c>
      <c r="G2983" s="16">
        <v>511.72999763488787</v>
      </c>
      <c r="H2983" s="29">
        <v>1.1805767795595399</v>
      </c>
      <c r="I2983" s="26">
        <v>291.7</v>
      </c>
      <c r="J2983" s="30">
        <v>0.15273775216138327</v>
      </c>
      <c r="K2983" s="31">
        <v>0.23613937907808008</v>
      </c>
      <c r="L2983" s="111">
        <f t="shared" si="1196"/>
        <v>0.4</v>
      </c>
      <c r="M2983" s="112">
        <f t="shared" si="1197"/>
        <v>0.15000000000000002</v>
      </c>
      <c r="N2983" s="112" t="b">
        <f t="shared" si="1198"/>
        <v>1</v>
      </c>
      <c r="O2983" s="112" t="b">
        <f t="shared" si="1199"/>
        <v>1</v>
      </c>
      <c r="P2983" s="113">
        <f t="shared" si="1200"/>
        <v>4</v>
      </c>
      <c r="Q2983" s="113">
        <f t="shared" si="1201"/>
        <v>10.999999999999998</v>
      </c>
      <c r="R2983" s="114" t="str">
        <f t="shared" si="1217"/>
        <v>0.4-0.15</v>
      </c>
      <c r="S2983" s="127">
        <f t="shared" si="1202"/>
        <v>4.2340806602081477E-2</v>
      </c>
      <c r="T2983" s="112" t="b">
        <f t="shared" si="1203"/>
        <v>1</v>
      </c>
      <c r="U2983" s="22">
        <f t="shared" si="1204"/>
        <v>6.8550746189299634</v>
      </c>
      <c r="V2983" s="22">
        <f t="shared" si="1205"/>
        <v>0.41752385634620104</v>
      </c>
      <c r="W2983" s="81">
        <f t="shared" si="1206"/>
        <v>7</v>
      </c>
      <c r="X2983" s="22">
        <f t="shared" si="1207"/>
        <v>0.83730125904974195</v>
      </c>
      <c r="Y2983" s="3">
        <f>IF(U2983&gt;'Power Curve'!$C$37,0,INDEX(Ci,$W2983,1)*POWER(1-X2983,3)+INDEX(Ci,$W2983,2)*3*X2983*POWER(1-X2983,2)+INDEX(Ci,$W2983,3)*3*POWER(X2983,2)*(1-X2983)+INDEX(Ci,$W2983,4)*POWER(X2983,3))</f>
        <v>559.27664301385687</v>
      </c>
      <c r="Z2983" s="3">
        <f t="shared" si="1208"/>
        <v>582.95686719276785</v>
      </c>
      <c r="AA2983" s="3">
        <f t="shared" si="1209"/>
        <v>511.72999763488787</v>
      </c>
      <c r="AB2983" s="3">
        <f t="shared" si="1218"/>
        <v>71.226869557879979</v>
      </c>
      <c r="AC2983" s="3">
        <f t="shared" si="1219"/>
        <v>71.226869557879979</v>
      </c>
      <c r="AE2983" s="34">
        <f t="shared" si="1210"/>
        <v>7</v>
      </c>
      <c r="AF2983" s="73" t="b">
        <f>COUNTIF('Power Curve'!$D$2:$D$31,AE2983)&gt;0</f>
        <v>1</v>
      </c>
      <c r="AG2983" s="73" t="b">
        <f t="shared" si="1211"/>
        <v>0</v>
      </c>
      <c r="AH2983" s="73" t="b">
        <f t="shared" si="1220"/>
        <v>1</v>
      </c>
      <c r="AI2983" s="34" t="str">
        <f t="shared" si="1212"/>
        <v>Outer</v>
      </c>
      <c r="AJ2983" s="35" t="str">
        <f t="shared" si="1221"/>
        <v>0.4-0.5</v>
      </c>
      <c r="AK2983" s="36" t="str">
        <f t="shared" si="1213"/>
        <v>22-23</v>
      </c>
      <c r="AL2983" s="36" t="str">
        <f t="shared" si="1214"/>
        <v>Mar</v>
      </c>
      <c r="AM2983" s="35" t="str">
        <f t="shared" si="1215"/>
        <v>285-295</v>
      </c>
      <c r="AN2983" s="36" t="str">
        <f t="shared" si="1216"/>
        <v>LWS-HTI</v>
      </c>
    </row>
    <row r="2984" spans="5:40" x14ac:dyDescent="0.3">
      <c r="E2984" s="12">
        <v>40997.951388888891</v>
      </c>
      <c r="F2984" s="16">
        <v>6.76</v>
      </c>
      <c r="G2984" s="16">
        <v>555.70002746582054</v>
      </c>
      <c r="H2984" s="29">
        <v>1.1804462234197182</v>
      </c>
      <c r="I2984" s="26">
        <v>289.39999999999998</v>
      </c>
      <c r="J2984" s="30">
        <v>0.13313609467455623</v>
      </c>
      <c r="K2984" s="31">
        <v>0.2795721606668044</v>
      </c>
      <c r="L2984" s="111">
        <f t="shared" si="1196"/>
        <v>0.4</v>
      </c>
      <c r="M2984" s="112">
        <f t="shared" si="1197"/>
        <v>0.13</v>
      </c>
      <c r="N2984" s="112" t="b">
        <f t="shared" si="1198"/>
        <v>1</v>
      </c>
      <c r="O2984" s="112" t="b">
        <f t="shared" si="1199"/>
        <v>1</v>
      </c>
      <c r="P2984" s="113">
        <f t="shared" si="1200"/>
        <v>4</v>
      </c>
      <c r="Q2984" s="113">
        <f t="shared" si="1201"/>
        <v>13</v>
      </c>
      <c r="R2984" s="114" t="str">
        <f t="shared" si="1217"/>
        <v>0.4-0.13</v>
      </c>
      <c r="S2984" s="127">
        <f t="shared" si="1202"/>
        <v>1.1783103696728841E-2</v>
      </c>
      <c r="T2984" s="112" t="b">
        <f t="shared" si="1203"/>
        <v>1</v>
      </c>
      <c r="U2984" s="22">
        <f t="shared" si="1204"/>
        <v>6.6770311459985532</v>
      </c>
      <c r="V2984" s="22">
        <f t="shared" si="1205"/>
        <v>0.39000666366732356</v>
      </c>
      <c r="W2984" s="81">
        <f t="shared" si="1206"/>
        <v>7</v>
      </c>
      <c r="X2984" s="22">
        <f t="shared" si="1207"/>
        <v>0.65631183459051734</v>
      </c>
      <c r="Y2984" s="3">
        <f>IF(U2984&gt;'Power Curve'!$C$37,0,INDEX(Ci,$W2984,1)*POWER(1-X2984,3)+INDEX(Ci,$W2984,2)*3*X2984*POWER(1-X2984,2)+INDEX(Ci,$W2984,3)*3*POWER(X2984,2)*(1-X2984)+INDEX(Ci,$W2984,4)*POWER(X2984,3))</f>
        <v>514.16054354896437</v>
      </c>
      <c r="Z2984" s="3">
        <f t="shared" si="1208"/>
        <v>520.21895055036828</v>
      </c>
      <c r="AA2984" s="3">
        <f t="shared" si="1209"/>
        <v>555.70002746582054</v>
      </c>
      <c r="AB2984" s="3">
        <f t="shared" si="1218"/>
        <v>-35.481076915452263</v>
      </c>
      <c r="AC2984" s="3">
        <f t="shared" si="1219"/>
        <v>35.481076915452263</v>
      </c>
      <c r="AE2984" s="34">
        <f t="shared" si="1210"/>
        <v>7</v>
      </c>
      <c r="AF2984" s="73" t="b">
        <f>COUNTIF('Power Curve'!$D$2:$D$31,AE2984)&gt;0</f>
        <v>1</v>
      </c>
      <c r="AG2984" s="73" t="b">
        <f t="shared" si="1211"/>
        <v>0</v>
      </c>
      <c r="AH2984" s="73" t="b">
        <f t="shared" si="1220"/>
        <v>1</v>
      </c>
      <c r="AI2984" s="34" t="str">
        <f t="shared" si="1212"/>
        <v>Inner</v>
      </c>
      <c r="AJ2984" s="35" t="str">
        <f t="shared" si="1221"/>
        <v>0.3-0.4</v>
      </c>
      <c r="AK2984" s="36" t="str">
        <f t="shared" si="1213"/>
        <v>22-23</v>
      </c>
      <c r="AL2984" s="36" t="str">
        <f t="shared" si="1214"/>
        <v>Mar</v>
      </c>
      <c r="AM2984" s="35" t="str">
        <f t="shared" si="1215"/>
        <v>285-295</v>
      </c>
      <c r="AN2984" s="36" t="str">
        <f t="shared" si="1216"/>
        <v>Inner-TI</v>
      </c>
    </row>
    <row r="2985" spans="5:40" x14ac:dyDescent="0.3">
      <c r="E2985" s="12">
        <v>40997.958333333336</v>
      </c>
      <c r="F2985" s="16">
        <v>6.97</v>
      </c>
      <c r="G2985" s="16">
        <v>444.14999389648398</v>
      </c>
      <c r="H2985" s="29">
        <v>1.180402711122998</v>
      </c>
      <c r="I2985" s="26">
        <v>291.2</v>
      </c>
      <c r="J2985" s="30">
        <v>0.11764705882352941</v>
      </c>
      <c r="K2985" s="31">
        <v>0.33200324391519703</v>
      </c>
      <c r="L2985" s="111">
        <f t="shared" si="1196"/>
        <v>0.4</v>
      </c>
      <c r="M2985" s="112">
        <f t="shared" si="1197"/>
        <v>0.12</v>
      </c>
      <c r="N2985" s="112" t="b">
        <f t="shared" si="1198"/>
        <v>1</v>
      </c>
      <c r="O2985" s="112" t="b">
        <f t="shared" si="1199"/>
        <v>1</v>
      </c>
      <c r="P2985" s="113">
        <f t="shared" si="1200"/>
        <v>4</v>
      </c>
      <c r="Q2985" s="113">
        <f t="shared" si="1201"/>
        <v>14</v>
      </c>
      <c r="R2985" s="114" t="str">
        <f t="shared" si="1217"/>
        <v>0.4-0.12</v>
      </c>
      <c r="S2985" s="127">
        <f t="shared" si="1202"/>
        <v>-3.0982127234546147E-3</v>
      </c>
      <c r="T2985" s="112" t="b">
        <f t="shared" si="1203"/>
        <v>1</v>
      </c>
      <c r="U2985" s="22">
        <f t="shared" si="1204"/>
        <v>6.8843691211184668</v>
      </c>
      <c r="V2985" s="22">
        <f t="shared" si="1205"/>
        <v>0.42205141609259728</v>
      </c>
      <c r="W2985" s="81">
        <f t="shared" si="1206"/>
        <v>7</v>
      </c>
      <c r="X2985" s="22">
        <f t="shared" si="1207"/>
        <v>0.86708047534799559</v>
      </c>
      <c r="Y2985" s="3">
        <f>IF(U2985&gt;'Power Curve'!$C$37,0,INDEX(Ci,$W2985,1)*POWER(1-X2985,3)+INDEX(Ci,$W2985,2)*3*X2985*POWER(1-X2985,2)+INDEX(Ci,$W2985,3)*3*POWER(X2985,2)*(1-X2985)+INDEX(Ci,$W2985,4)*POWER(X2985,3))</f>
        <v>566.77552829561216</v>
      </c>
      <c r="Z2985" s="3">
        <f t="shared" si="1208"/>
        <v>565.01953714250396</v>
      </c>
      <c r="AA2985" s="3">
        <f t="shared" si="1209"/>
        <v>444.14999389648398</v>
      </c>
      <c r="AB2985" s="3">
        <f t="shared" si="1218"/>
        <v>120.86954324601999</v>
      </c>
      <c r="AC2985" s="3">
        <f t="shared" si="1219"/>
        <v>120.86954324601999</v>
      </c>
      <c r="AE2985" s="34">
        <f t="shared" si="1210"/>
        <v>7</v>
      </c>
      <c r="AF2985" s="73" t="b">
        <f>COUNTIF('Power Curve'!$D$2:$D$31,AE2985)&gt;0</f>
        <v>1</v>
      </c>
      <c r="AG2985" s="73" t="b">
        <f t="shared" si="1211"/>
        <v>0</v>
      </c>
      <c r="AH2985" s="73" t="b">
        <f t="shared" si="1220"/>
        <v>1</v>
      </c>
      <c r="AI2985" s="34" t="str">
        <f t="shared" si="1212"/>
        <v>Outer</v>
      </c>
      <c r="AJ2985" s="35" t="str">
        <f t="shared" si="1221"/>
        <v>0.4-0.5</v>
      </c>
      <c r="AK2985" s="36" t="str">
        <f t="shared" si="1213"/>
        <v>23-24</v>
      </c>
      <c r="AL2985" s="36" t="str">
        <f t="shared" si="1214"/>
        <v>Mar</v>
      </c>
      <c r="AM2985" s="35" t="str">
        <f t="shared" si="1215"/>
        <v>285-295</v>
      </c>
      <c r="AN2985" s="36" t="str">
        <f t="shared" si="1216"/>
        <v>Inner-TI</v>
      </c>
    </row>
    <row r="2986" spans="5:40" x14ac:dyDescent="0.3">
      <c r="E2986" s="12">
        <v>40997.965277777781</v>
      </c>
      <c r="F2986" s="16">
        <v>6.32</v>
      </c>
      <c r="G2986" s="16">
        <v>378.27999114990212</v>
      </c>
      <c r="H2986" s="29">
        <v>1.1805332576376342</v>
      </c>
      <c r="I2986" s="26">
        <v>291.39999999999998</v>
      </c>
      <c r="J2986" s="30">
        <v>0.14240506329113925</v>
      </c>
      <c r="K2986" s="31">
        <v>0.26455947293807608</v>
      </c>
      <c r="L2986" s="111">
        <f t="shared" si="1196"/>
        <v>0.30000000000000004</v>
      </c>
      <c r="M2986" s="112">
        <f t="shared" si="1197"/>
        <v>0.14000000000000001</v>
      </c>
      <c r="N2986" s="112" t="b">
        <f t="shared" si="1198"/>
        <v>1</v>
      </c>
      <c r="O2986" s="112" t="b">
        <f t="shared" si="1199"/>
        <v>1</v>
      </c>
      <c r="P2986" s="113">
        <f t="shared" si="1200"/>
        <v>3.0000000000000004</v>
      </c>
      <c r="Q2986" s="113">
        <f t="shared" si="1201"/>
        <v>12</v>
      </c>
      <c r="R2986" s="114" t="str">
        <f t="shared" si="1217"/>
        <v>0.3-0.14</v>
      </c>
      <c r="S2986" s="127">
        <f t="shared" si="1202"/>
        <v>9.4822453068533555E-3</v>
      </c>
      <c r="T2986" s="112" t="b">
        <f t="shared" si="1203"/>
        <v>1</v>
      </c>
      <c r="U2986" s="22">
        <f t="shared" si="1204"/>
        <v>6.2425848998507965</v>
      </c>
      <c r="V2986" s="22">
        <f t="shared" si="1205"/>
        <v>0.32286159585308072</v>
      </c>
      <c r="W2986" s="81">
        <f t="shared" si="1206"/>
        <v>7</v>
      </c>
      <c r="X2986" s="22">
        <f t="shared" si="1207"/>
        <v>0.21467713294074242</v>
      </c>
      <c r="Y2986" s="3">
        <f>IF(U2986&gt;'Power Curve'!$C$37,0,INDEX(Ci,$W2986,1)*POWER(1-X2986,3)+INDEX(Ci,$W2986,2)*3*X2986*POWER(1-X2986,2)+INDEX(Ci,$W2986,3)*3*POWER(X2986,2)*(1-X2986)+INDEX(Ci,$W2986,4)*POWER(X2986,3))</f>
        <v>411.85026091817031</v>
      </c>
      <c r="Z2986" s="3">
        <f t="shared" si="1208"/>
        <v>415.7555261218879</v>
      </c>
      <c r="AA2986" s="3">
        <f t="shared" si="1209"/>
        <v>378.27999114990212</v>
      </c>
      <c r="AB2986" s="3">
        <f t="shared" si="1218"/>
        <v>37.47553497198578</v>
      </c>
      <c r="AC2986" s="3">
        <f t="shared" si="1219"/>
        <v>37.47553497198578</v>
      </c>
      <c r="AE2986" s="34">
        <f t="shared" si="1210"/>
        <v>6</v>
      </c>
      <c r="AF2986" s="73" t="b">
        <f>COUNTIF('Power Curve'!$D$2:$D$31,AE2986)&gt;0</f>
        <v>1</v>
      </c>
      <c r="AG2986" s="73" t="b">
        <f t="shared" si="1211"/>
        <v>0</v>
      </c>
      <c r="AH2986" s="73" t="b">
        <f t="shared" si="1220"/>
        <v>1</v>
      </c>
      <c r="AI2986" s="34" t="str">
        <f t="shared" si="1212"/>
        <v>Outer</v>
      </c>
      <c r="AJ2986" s="35" t="str">
        <f t="shared" si="1221"/>
        <v>0.3-0.4</v>
      </c>
      <c r="AK2986" s="36" t="str">
        <f t="shared" si="1213"/>
        <v>23-24</v>
      </c>
      <c r="AL2986" s="36" t="str">
        <f t="shared" si="1214"/>
        <v>Mar</v>
      </c>
      <c r="AM2986" s="35" t="str">
        <f t="shared" si="1215"/>
        <v>285-295</v>
      </c>
      <c r="AN2986" s="36" t="str">
        <f t="shared" si="1216"/>
        <v>LWS-HTI</v>
      </c>
    </row>
    <row r="2987" spans="5:40" x14ac:dyDescent="0.3">
      <c r="E2987" s="12">
        <v>40997.972222222219</v>
      </c>
      <c r="F2987" s="16">
        <v>6.42</v>
      </c>
      <c r="G2987" s="16">
        <v>499.20001220703102</v>
      </c>
      <c r="H2987" s="29">
        <v>1.1807073645813058</v>
      </c>
      <c r="I2987" s="26">
        <v>296.2</v>
      </c>
      <c r="J2987" s="30">
        <v>0.16043613707165111</v>
      </c>
      <c r="K2987" s="31">
        <v>0.2402620069163075</v>
      </c>
      <c r="L2987" s="111">
        <f t="shared" si="1196"/>
        <v>0.30000000000000004</v>
      </c>
      <c r="M2987" s="112">
        <f t="shared" si="1197"/>
        <v>0.16</v>
      </c>
      <c r="N2987" s="112" t="b">
        <f t="shared" si="1198"/>
        <v>1</v>
      </c>
      <c r="O2987" s="112" t="b">
        <f t="shared" si="1199"/>
        <v>1</v>
      </c>
      <c r="P2987" s="113">
        <f t="shared" si="1200"/>
        <v>3.0000000000000004</v>
      </c>
      <c r="Q2987" s="113">
        <f t="shared" si="1201"/>
        <v>10</v>
      </c>
      <c r="R2987" s="114" t="str">
        <f t="shared" si="1217"/>
        <v>0.3-0.16</v>
      </c>
      <c r="S2987" s="127">
        <f t="shared" si="1202"/>
        <v>6.0526841784019153E-2</v>
      </c>
      <c r="T2987" s="112" t="b">
        <f t="shared" si="1203"/>
        <v>1</v>
      </c>
      <c r="U2987" s="22">
        <f t="shared" si="1204"/>
        <v>6.341671706712221</v>
      </c>
      <c r="V2987" s="22">
        <f t="shared" si="1205"/>
        <v>0.33817578126773468</v>
      </c>
      <c r="W2987" s="81">
        <f t="shared" si="1206"/>
        <v>7</v>
      </c>
      <c r="X2987" s="22">
        <f t="shared" si="1207"/>
        <v>0.31540345472093134</v>
      </c>
      <c r="Y2987" s="3">
        <f>IF(U2987&gt;'Power Curve'!$C$37,0,INDEX(Ci,$W2987,1)*POWER(1-X2987,3)+INDEX(Ci,$W2987,2)*3*X2987*POWER(1-X2987,2)+INDEX(Ci,$W2987,3)*3*POWER(X2987,2)*(1-X2987)+INDEX(Ci,$W2987,4)*POWER(X2987,3))</f>
        <v>433.76764491190181</v>
      </c>
      <c r="Z2987" s="3">
        <f t="shared" si="1208"/>
        <v>460.02223052651112</v>
      </c>
      <c r="AA2987" s="3">
        <f t="shared" si="1209"/>
        <v>499.20001220703102</v>
      </c>
      <c r="AB2987" s="3">
        <f t="shared" si="1218"/>
        <v>-39.1777816805199</v>
      </c>
      <c r="AC2987" s="3">
        <f t="shared" si="1219"/>
        <v>39.1777816805199</v>
      </c>
      <c r="AE2987" s="34">
        <f t="shared" si="1210"/>
        <v>6</v>
      </c>
      <c r="AF2987" s="73" t="b">
        <f>COUNTIF('Power Curve'!$D$2:$D$31,AE2987)&gt;0</f>
        <v>1</v>
      </c>
      <c r="AG2987" s="73" t="b">
        <f t="shared" si="1211"/>
        <v>0</v>
      </c>
      <c r="AH2987" s="73" t="b">
        <f t="shared" si="1220"/>
        <v>1</v>
      </c>
      <c r="AI2987" s="34" t="str">
        <f t="shared" si="1212"/>
        <v>Outer</v>
      </c>
      <c r="AJ2987" s="35" t="str">
        <f t="shared" si="1221"/>
        <v>0.3-0.4</v>
      </c>
      <c r="AK2987" s="36" t="str">
        <f t="shared" si="1213"/>
        <v>23-24</v>
      </c>
      <c r="AL2987" s="36" t="str">
        <f t="shared" si="1214"/>
        <v>Mar</v>
      </c>
      <c r="AM2987" s="35" t="str">
        <f t="shared" si="1215"/>
        <v>295-305</v>
      </c>
      <c r="AN2987" s="36" t="str">
        <f t="shared" si="1216"/>
        <v>LWS-HTI</v>
      </c>
    </row>
    <row r="2988" spans="5:40" x14ac:dyDescent="0.3">
      <c r="E2988" s="12">
        <v>40997.979166666664</v>
      </c>
      <c r="F2988" s="16">
        <v>6.75</v>
      </c>
      <c r="G2988" s="16">
        <v>446.36000061035162</v>
      </c>
      <c r="H2988" s="29">
        <v>1.1804297818569858</v>
      </c>
      <c r="I2988" s="26">
        <v>294.7</v>
      </c>
      <c r="J2988" s="30">
        <v>0.15111111111111111</v>
      </c>
      <c r="K2988" s="31">
        <v>0.24405349398253307</v>
      </c>
      <c r="L2988" s="111">
        <f t="shared" si="1196"/>
        <v>0.4</v>
      </c>
      <c r="M2988" s="112">
        <f t="shared" si="1197"/>
        <v>0.15000000000000002</v>
      </c>
      <c r="N2988" s="112" t="b">
        <f t="shared" si="1198"/>
        <v>1</v>
      </c>
      <c r="O2988" s="112" t="b">
        <f t="shared" si="1199"/>
        <v>1</v>
      </c>
      <c r="P2988" s="113">
        <f t="shared" si="1200"/>
        <v>4</v>
      </c>
      <c r="Q2988" s="113">
        <f t="shared" si="1201"/>
        <v>10.999999999999998</v>
      </c>
      <c r="R2988" s="114" t="str">
        <f t="shared" si="1217"/>
        <v>0.4-0.15</v>
      </c>
      <c r="S2988" s="127">
        <f t="shared" si="1202"/>
        <v>4.2340806602081477E-2</v>
      </c>
      <c r="T2988" s="112" t="b">
        <f t="shared" si="1203"/>
        <v>1</v>
      </c>
      <c r="U2988" s="22">
        <f t="shared" si="1204"/>
        <v>6.6671229268935246</v>
      </c>
      <c r="V2988" s="22">
        <f t="shared" si="1205"/>
        <v>0.38847531646470723</v>
      </c>
      <c r="W2988" s="81">
        <f t="shared" si="1206"/>
        <v>7</v>
      </c>
      <c r="X2988" s="22">
        <f t="shared" si="1207"/>
        <v>0.64623967163104812</v>
      </c>
      <c r="Y2988" s="3">
        <f>IF(U2988&gt;'Power Curve'!$C$37,0,INDEX(Ci,$W2988,1)*POWER(1-X2988,3)+INDEX(Ci,$W2988,2)*3*X2988*POWER(1-X2988,2)+INDEX(Ci,$W2988,3)*3*POWER(X2988,2)*(1-X2988)+INDEX(Ci,$W2988,4)*POWER(X2988,3))</f>
        <v>511.68358258501456</v>
      </c>
      <c r="Z2988" s="3">
        <f t="shared" si="1208"/>
        <v>533.34867819670683</v>
      </c>
      <c r="AA2988" s="3">
        <f t="shared" si="1209"/>
        <v>446.36000061035162</v>
      </c>
      <c r="AB2988" s="3">
        <f t="shared" si="1218"/>
        <v>86.988677586355209</v>
      </c>
      <c r="AC2988" s="3">
        <f t="shared" si="1219"/>
        <v>86.988677586355209</v>
      </c>
      <c r="AE2988" s="34">
        <f t="shared" si="1210"/>
        <v>7</v>
      </c>
      <c r="AF2988" s="73" t="b">
        <f>COUNTIF('Power Curve'!$D$2:$D$31,AE2988)&gt;0</f>
        <v>1</v>
      </c>
      <c r="AG2988" s="73" t="b">
        <f t="shared" si="1211"/>
        <v>0</v>
      </c>
      <c r="AH2988" s="73" t="b">
        <f t="shared" si="1220"/>
        <v>1</v>
      </c>
      <c r="AI2988" s="34" t="str">
        <f t="shared" si="1212"/>
        <v>Outer</v>
      </c>
      <c r="AJ2988" s="35" t="str">
        <f t="shared" si="1221"/>
        <v>0.3-0.4</v>
      </c>
      <c r="AK2988" s="36" t="str">
        <f t="shared" si="1213"/>
        <v>23-24</v>
      </c>
      <c r="AL2988" s="36" t="str">
        <f t="shared" si="1214"/>
        <v>Mar</v>
      </c>
      <c r="AM2988" s="35" t="str">
        <f t="shared" si="1215"/>
        <v>285-295</v>
      </c>
      <c r="AN2988" s="36" t="str">
        <f t="shared" si="1216"/>
        <v>LWS-HTI</v>
      </c>
    </row>
    <row r="2989" spans="5:40" x14ac:dyDescent="0.3">
      <c r="E2989" s="12">
        <v>40997.986111111109</v>
      </c>
      <c r="F2989" s="16">
        <v>6.89</v>
      </c>
      <c r="G2989" s="16">
        <v>565.49002647399925</v>
      </c>
      <c r="H2989" s="29">
        <v>1.1805603698785472</v>
      </c>
      <c r="I2989" s="26">
        <v>297.7</v>
      </c>
      <c r="J2989" s="30">
        <v>0.14804063860667635</v>
      </c>
      <c r="K2989" s="31">
        <v>0.21387501449572296</v>
      </c>
      <c r="L2989" s="111">
        <f t="shared" si="1196"/>
        <v>0.4</v>
      </c>
      <c r="M2989" s="112">
        <f t="shared" si="1197"/>
        <v>0.15000000000000002</v>
      </c>
      <c r="N2989" s="112" t="b">
        <f t="shared" si="1198"/>
        <v>1</v>
      </c>
      <c r="O2989" s="112" t="b">
        <f t="shared" si="1199"/>
        <v>1</v>
      </c>
      <c r="P2989" s="113">
        <f t="shared" si="1200"/>
        <v>4</v>
      </c>
      <c r="Q2989" s="113">
        <f t="shared" si="1201"/>
        <v>10.999999999999998</v>
      </c>
      <c r="R2989" s="114" t="str">
        <f t="shared" si="1217"/>
        <v>0.4-0.15</v>
      </c>
      <c r="S2989" s="127">
        <f t="shared" si="1202"/>
        <v>4.2340806602081477E-2</v>
      </c>
      <c r="T2989" s="112" t="b">
        <f t="shared" si="1203"/>
        <v>1</v>
      </c>
      <c r="U2989" s="22">
        <f t="shared" si="1204"/>
        <v>6.8056549407464635</v>
      </c>
      <c r="V2989" s="22">
        <f t="shared" si="1205"/>
        <v>0.40988588577466889</v>
      </c>
      <c r="W2989" s="81">
        <f t="shared" si="1206"/>
        <v>7</v>
      </c>
      <c r="X2989" s="22">
        <f t="shared" si="1207"/>
        <v>0.78706387059553273</v>
      </c>
      <c r="Y2989" s="3">
        <f>IF(U2989&gt;'Power Curve'!$C$37,0,INDEX(Ci,$W2989,1)*POWER(1-X2989,3)+INDEX(Ci,$W2989,2)*3*X2989*POWER(1-X2989,2)+INDEX(Ci,$W2989,3)*3*POWER(X2989,2)*(1-X2989)+INDEX(Ci,$W2989,4)*POWER(X2989,3))</f>
        <v>546.66145400456185</v>
      </c>
      <c r="Z2989" s="3">
        <f t="shared" si="1208"/>
        <v>569.80754090538164</v>
      </c>
      <c r="AA2989" s="3">
        <f t="shared" si="1209"/>
        <v>565.49002647399925</v>
      </c>
      <c r="AB2989" s="3">
        <f t="shared" si="1218"/>
        <v>4.3175144313823921</v>
      </c>
      <c r="AC2989" s="3">
        <f t="shared" si="1219"/>
        <v>4.3175144313823921</v>
      </c>
      <c r="AE2989" s="34">
        <f t="shared" si="1210"/>
        <v>7</v>
      </c>
      <c r="AF2989" s="73" t="b">
        <f>COUNTIF('Power Curve'!$D$2:$D$31,AE2989)&gt;0</f>
        <v>1</v>
      </c>
      <c r="AG2989" s="73" t="b">
        <f t="shared" si="1211"/>
        <v>0</v>
      </c>
      <c r="AH2989" s="73" t="b">
        <f t="shared" si="1220"/>
        <v>1</v>
      </c>
      <c r="AI2989" s="34" t="str">
        <f t="shared" si="1212"/>
        <v>Outer</v>
      </c>
      <c r="AJ2989" s="35" t="str">
        <f t="shared" si="1221"/>
        <v>0.4-0.5</v>
      </c>
      <c r="AK2989" s="36" t="str">
        <f t="shared" si="1213"/>
        <v>23-24</v>
      </c>
      <c r="AL2989" s="36" t="str">
        <f t="shared" si="1214"/>
        <v>Mar</v>
      </c>
      <c r="AM2989" s="35" t="str">
        <f t="shared" si="1215"/>
        <v>295-305</v>
      </c>
      <c r="AN2989" s="36" t="str">
        <f t="shared" si="1216"/>
        <v>LWS-HTI</v>
      </c>
    </row>
    <row r="2990" spans="5:40" x14ac:dyDescent="0.3">
      <c r="E2990" s="12">
        <v>40997.993055555555</v>
      </c>
      <c r="F2990" s="16">
        <v>7.3</v>
      </c>
      <c r="G2990" s="16">
        <v>735.1400222778318</v>
      </c>
      <c r="H2990" s="29">
        <v>1.180690986796564</v>
      </c>
      <c r="I2990" s="26">
        <v>297.60000000000002</v>
      </c>
      <c r="J2990" s="30">
        <v>0.11369863013698629</v>
      </c>
      <c r="K2990" s="31">
        <v>0.19101610115498791</v>
      </c>
      <c r="L2990" s="111">
        <f t="shared" si="1196"/>
        <v>0.5</v>
      </c>
      <c r="M2990" s="112">
        <f t="shared" si="1197"/>
        <v>0.11</v>
      </c>
      <c r="N2990" s="112" t="b">
        <f t="shared" si="1198"/>
        <v>1</v>
      </c>
      <c r="O2990" s="112" t="b">
        <f t="shared" si="1199"/>
        <v>1</v>
      </c>
      <c r="P2990" s="113">
        <f t="shared" si="1200"/>
        <v>5</v>
      </c>
      <c r="Q2990" s="113">
        <f t="shared" si="1201"/>
        <v>15</v>
      </c>
      <c r="R2990" s="114" t="str">
        <f t="shared" si="1217"/>
        <v>0.5-0.11</v>
      </c>
      <c r="S2990" s="127">
        <f t="shared" si="1202"/>
        <v>-1.6291054077775705E-2</v>
      </c>
      <c r="T2990" s="112" t="b">
        <f t="shared" si="1203"/>
        <v>1</v>
      </c>
      <c r="U2990" s="22">
        <f t="shared" si="1204"/>
        <v>7.2109017767169989</v>
      </c>
      <c r="V2990" s="22">
        <f t="shared" si="1205"/>
        <v>0.47251809061939581</v>
      </c>
      <c r="W2990" s="81">
        <f t="shared" si="1206"/>
        <v>8</v>
      </c>
      <c r="X2990" s="22">
        <f t="shared" si="1207"/>
        <v>0.19704551274218865</v>
      </c>
      <c r="Y2990" s="3">
        <f>IF(U2990&gt;'Power Curve'!$C$37,0,INDEX(Ci,$W2990,1)*POWER(1-X2990,3)+INDEX(Ci,$W2990,2)*3*X2990*POWER(1-X2990,2)+INDEX(Ci,$W2990,3)*3*POWER(X2990,2)*(1-X2990)+INDEX(Ci,$W2990,4)*POWER(X2990,3))</f>
        <v>651.81602205618606</v>
      </c>
      <c r="Z2990" s="3">
        <f t="shared" si="1208"/>
        <v>641.19725199210802</v>
      </c>
      <c r="AA2990" s="3">
        <f t="shared" si="1209"/>
        <v>735.1400222778318</v>
      </c>
      <c r="AB2990" s="3">
        <f t="shared" si="1218"/>
        <v>-93.942770285723782</v>
      </c>
      <c r="AC2990" s="3">
        <f t="shared" si="1219"/>
        <v>93.942770285723782</v>
      </c>
      <c r="AE2990" s="34">
        <f t="shared" si="1210"/>
        <v>7</v>
      </c>
      <c r="AF2990" s="73" t="b">
        <f>COUNTIF('Power Curve'!$D$2:$D$31,AE2990)&gt;0</f>
        <v>1</v>
      </c>
      <c r="AG2990" s="73" t="b">
        <f t="shared" si="1211"/>
        <v>0</v>
      </c>
      <c r="AH2990" s="73" t="b">
        <f t="shared" si="1220"/>
        <v>1</v>
      </c>
      <c r="AI2990" s="34" t="str">
        <f t="shared" si="1212"/>
        <v>Inner</v>
      </c>
      <c r="AJ2990" s="35" t="str">
        <f t="shared" si="1221"/>
        <v>0.4-0.5</v>
      </c>
      <c r="AK2990" s="36" t="str">
        <f t="shared" si="1213"/>
        <v>23-24</v>
      </c>
      <c r="AL2990" s="36" t="str">
        <f t="shared" si="1214"/>
        <v>Mar</v>
      </c>
      <c r="AM2990" s="35" t="str">
        <f t="shared" si="1215"/>
        <v>295-305</v>
      </c>
      <c r="AN2990" s="36" t="str">
        <f t="shared" si="1216"/>
        <v>Inner-TI</v>
      </c>
    </row>
    <row r="2991" spans="5:40" x14ac:dyDescent="0.3">
      <c r="E2991" s="12">
        <v>40998</v>
      </c>
      <c r="F2991" s="16">
        <v>7.55</v>
      </c>
      <c r="G2991" s="16">
        <v>728.07997131347656</v>
      </c>
      <c r="H2991" s="29">
        <v>1.1803697977359557</v>
      </c>
      <c r="I2991" s="26">
        <v>296.89999999999998</v>
      </c>
      <c r="J2991" s="30">
        <v>9.6688741721854307E-2</v>
      </c>
      <c r="K2991" s="31">
        <v>0.14347204433787314</v>
      </c>
      <c r="L2991" s="111">
        <f t="shared" si="1196"/>
        <v>0.5</v>
      </c>
      <c r="M2991" s="112">
        <f t="shared" si="1197"/>
        <v>9.9999999999999992E-2</v>
      </c>
      <c r="N2991" s="112" t="b">
        <f t="shared" si="1198"/>
        <v>1</v>
      </c>
      <c r="O2991" s="112" t="b">
        <f t="shared" si="1199"/>
        <v>1</v>
      </c>
      <c r="P2991" s="113">
        <f t="shared" si="1200"/>
        <v>5</v>
      </c>
      <c r="Q2991" s="113">
        <f t="shared" si="1201"/>
        <v>16</v>
      </c>
      <c r="R2991" s="114" t="str">
        <f t="shared" si="1217"/>
        <v>0.5-0.1</v>
      </c>
      <c r="S2991" s="127">
        <f t="shared" si="1202"/>
        <v>-1.2082008028820396E-2</v>
      </c>
      <c r="T2991" s="112" t="b">
        <f t="shared" si="1203"/>
        <v>1</v>
      </c>
      <c r="U2991" s="22">
        <f t="shared" si="1204"/>
        <v>7.4571741413643196</v>
      </c>
      <c r="V2991" s="22">
        <f t="shared" si="1205"/>
        <v>0.51058027845423859</v>
      </c>
      <c r="W2991" s="81">
        <f t="shared" si="1206"/>
        <v>8</v>
      </c>
      <c r="X2991" s="22">
        <f t="shared" si="1207"/>
        <v>0.44491400884123433</v>
      </c>
      <c r="Y2991" s="3">
        <f>IF(U2991&gt;'Power Curve'!$C$37,0,INDEX(Ci,$W2991,1)*POWER(1-X2991,3)+INDEX(Ci,$W2991,2)*3*X2991*POWER(1-X2991,2)+INDEX(Ci,$W2991,3)*3*POWER(X2991,2)*(1-X2991)+INDEX(Ci,$W2991,4)*POWER(X2991,3))</f>
        <v>719.77348605055761</v>
      </c>
      <c r="Z2991" s="3">
        <f t="shared" si="1208"/>
        <v>711.07717701316267</v>
      </c>
      <c r="AA2991" s="3">
        <f t="shared" si="1209"/>
        <v>728.07997131347656</v>
      </c>
      <c r="AB2991" s="3">
        <f t="shared" si="1218"/>
        <v>-17.002794300313894</v>
      </c>
      <c r="AC2991" s="3">
        <f t="shared" si="1219"/>
        <v>17.002794300313894</v>
      </c>
      <c r="AE2991" s="34">
        <f t="shared" si="1210"/>
        <v>7</v>
      </c>
      <c r="AF2991" s="73" t="b">
        <f>COUNTIF('Power Curve'!$D$2:$D$31,AE2991)&gt;0</f>
        <v>1</v>
      </c>
      <c r="AG2991" s="73" t="b">
        <f t="shared" si="1211"/>
        <v>0</v>
      </c>
      <c r="AH2991" s="73" t="b">
        <f t="shared" si="1220"/>
        <v>1</v>
      </c>
      <c r="AI2991" s="34" t="str">
        <f t="shared" si="1212"/>
        <v>Outer</v>
      </c>
      <c r="AJ2991" s="35" t="str">
        <f t="shared" si="1221"/>
        <v>0.5-0.6</v>
      </c>
      <c r="AK2991" s="36" t="str">
        <f t="shared" si="1213"/>
        <v>0-1</v>
      </c>
      <c r="AL2991" s="36" t="str">
        <f t="shared" si="1214"/>
        <v>Mar</v>
      </c>
      <c r="AM2991" s="35" t="str">
        <f t="shared" si="1215"/>
        <v>295-305</v>
      </c>
      <c r="AN2991" s="36" t="str">
        <f t="shared" si="1216"/>
        <v>HWS-LTI</v>
      </c>
    </row>
    <row r="2992" spans="5:40" x14ac:dyDescent="0.3">
      <c r="E2992" s="12">
        <v>40998.006944444445</v>
      </c>
      <c r="F2992" s="16">
        <v>7.55</v>
      </c>
      <c r="G2992" s="16">
        <v>619.83999538421676</v>
      </c>
      <c r="H2992" s="29">
        <v>1.1804133312858562</v>
      </c>
      <c r="I2992" s="26">
        <v>295.89999999999998</v>
      </c>
      <c r="J2992" s="30">
        <v>0.12317880794701988</v>
      </c>
      <c r="K2992" s="31">
        <v>0.17686861729983036</v>
      </c>
      <c r="L2992" s="111">
        <f t="shared" si="1196"/>
        <v>0.5</v>
      </c>
      <c r="M2992" s="112">
        <f t="shared" si="1197"/>
        <v>0.12</v>
      </c>
      <c r="N2992" s="112" t="b">
        <f t="shared" si="1198"/>
        <v>1</v>
      </c>
      <c r="O2992" s="112" t="b">
        <f t="shared" si="1199"/>
        <v>1</v>
      </c>
      <c r="P2992" s="113">
        <f t="shared" si="1200"/>
        <v>5</v>
      </c>
      <c r="Q2992" s="113">
        <f t="shared" si="1201"/>
        <v>14</v>
      </c>
      <c r="R2992" s="114" t="str">
        <f t="shared" si="1217"/>
        <v>0.5-0.12</v>
      </c>
      <c r="S2992" s="127">
        <f t="shared" si="1202"/>
        <v>-3.7124310330351562E-3</v>
      </c>
      <c r="T2992" s="112" t="b">
        <f t="shared" si="1203"/>
        <v>1</v>
      </c>
      <c r="U2992" s="22">
        <f t="shared" si="1204"/>
        <v>7.4572658169483308</v>
      </c>
      <c r="V2992" s="22">
        <f t="shared" si="1205"/>
        <v>0.51059444721127112</v>
      </c>
      <c r="W2992" s="81">
        <f t="shared" si="1206"/>
        <v>8</v>
      </c>
      <c r="X2992" s="22">
        <f t="shared" si="1207"/>
        <v>0.44500627858969111</v>
      </c>
      <c r="Y2992" s="3">
        <f>IF(U2992&gt;'Power Curve'!$C$37,0,INDEX(Ci,$W2992,1)*POWER(1-X2992,3)+INDEX(Ci,$W2992,2)*3*X2992*POWER(1-X2992,2)+INDEX(Ci,$W2992,3)*3*POWER(X2992,2)*(1-X2992)+INDEX(Ci,$W2992,4)*POWER(X2992,3))</f>
        <v>719.7993505085492</v>
      </c>
      <c r="Z2992" s="3">
        <f t="shared" si="1208"/>
        <v>717.12714506216264</v>
      </c>
      <c r="AA2992" s="3">
        <f t="shared" si="1209"/>
        <v>619.83999538421676</v>
      </c>
      <c r="AB2992" s="3">
        <f t="shared" si="1218"/>
        <v>97.287149677945877</v>
      </c>
      <c r="AC2992" s="3">
        <f t="shared" si="1219"/>
        <v>97.287149677945877</v>
      </c>
      <c r="AE2992" s="34">
        <f t="shared" si="1210"/>
        <v>7</v>
      </c>
      <c r="AF2992" s="73" t="b">
        <f>COUNTIF('Power Curve'!$D$2:$D$31,AE2992)&gt;0</f>
        <v>1</v>
      </c>
      <c r="AG2992" s="73" t="b">
        <f t="shared" si="1211"/>
        <v>0</v>
      </c>
      <c r="AH2992" s="73" t="b">
        <f t="shared" si="1220"/>
        <v>1</v>
      </c>
      <c r="AI2992" s="34" t="str">
        <f t="shared" si="1212"/>
        <v>Inner</v>
      </c>
      <c r="AJ2992" s="35" t="str">
        <f t="shared" si="1221"/>
        <v>0.5-0.6</v>
      </c>
      <c r="AK2992" s="36" t="str">
        <f t="shared" si="1213"/>
        <v>0-1</v>
      </c>
      <c r="AL2992" s="36" t="str">
        <f t="shared" si="1214"/>
        <v>Mar</v>
      </c>
      <c r="AM2992" s="35" t="str">
        <f t="shared" si="1215"/>
        <v>295-305</v>
      </c>
      <c r="AN2992" s="36" t="str">
        <f t="shared" si="1216"/>
        <v>Inner-TI</v>
      </c>
    </row>
    <row r="2993" spans="5:40" x14ac:dyDescent="0.3">
      <c r="E2993" s="12">
        <v>40998.013888888891</v>
      </c>
      <c r="F2993" s="16">
        <v>7.5</v>
      </c>
      <c r="G2993" s="16">
        <v>716.08997821807884</v>
      </c>
      <c r="H2993" s="29">
        <v>1.1803697977359557</v>
      </c>
      <c r="I2993" s="26">
        <v>296.89999999999998</v>
      </c>
      <c r="J2993" s="30">
        <v>0.14533333333333334</v>
      </c>
      <c r="K2993" s="31">
        <v>0.2876476985928233</v>
      </c>
      <c r="L2993" s="111">
        <f t="shared" si="1196"/>
        <v>0.5</v>
      </c>
      <c r="M2993" s="112">
        <f t="shared" si="1197"/>
        <v>0.15000000000000002</v>
      </c>
      <c r="N2993" s="112" t="b">
        <f t="shared" si="1198"/>
        <v>1</v>
      </c>
      <c r="O2993" s="112" t="b">
        <f t="shared" si="1199"/>
        <v>1</v>
      </c>
      <c r="P2993" s="113">
        <f t="shared" si="1200"/>
        <v>5</v>
      </c>
      <c r="Q2993" s="113">
        <f t="shared" si="1201"/>
        <v>10.999999999999998</v>
      </c>
      <c r="R2993" s="114" t="str">
        <f t="shared" si="1217"/>
        <v>0.5-0.15</v>
      </c>
      <c r="S2993" s="127">
        <f t="shared" si="1202"/>
        <v>3.6961852981718626E-2</v>
      </c>
      <c r="T2993" s="112" t="b">
        <f t="shared" si="1203"/>
        <v>1</v>
      </c>
      <c r="U2993" s="22">
        <f t="shared" si="1204"/>
        <v>7.4077888821499869</v>
      </c>
      <c r="V2993" s="22">
        <f t="shared" si="1205"/>
        <v>0.5029476274453436</v>
      </c>
      <c r="W2993" s="81">
        <f t="shared" si="1206"/>
        <v>8</v>
      </c>
      <c r="X2993" s="22">
        <f t="shared" si="1207"/>
        <v>0.39520867568926565</v>
      </c>
      <c r="Y2993" s="3">
        <f>IF(U2993&gt;'Power Curve'!$C$37,0,INDEX(Ci,$W2993,1)*POWER(1-X2993,3)+INDEX(Ci,$W2993,2)*3*X2993*POWER(1-X2993,2)+INDEX(Ci,$W2993,3)*3*POWER(X2993,2)*(1-X2993)+INDEX(Ci,$W2993,4)*POWER(X2993,3))</f>
        <v>705.89727161929488</v>
      </c>
      <c r="Z2993" s="3">
        <f t="shared" si="1208"/>
        <v>731.98854279308352</v>
      </c>
      <c r="AA2993" s="3">
        <f t="shared" si="1209"/>
        <v>716.08997821807884</v>
      </c>
      <c r="AB2993" s="3">
        <f t="shared" si="1218"/>
        <v>15.898564575004684</v>
      </c>
      <c r="AC2993" s="3">
        <f t="shared" si="1219"/>
        <v>15.898564575004684</v>
      </c>
      <c r="AE2993" s="34">
        <f t="shared" si="1210"/>
        <v>7</v>
      </c>
      <c r="AF2993" s="73" t="b">
        <f>COUNTIF('Power Curve'!$D$2:$D$31,AE2993)&gt;0</f>
        <v>1</v>
      </c>
      <c r="AG2993" s="73" t="b">
        <f t="shared" si="1211"/>
        <v>0</v>
      </c>
      <c r="AH2993" s="73" t="b">
        <f t="shared" si="1220"/>
        <v>1</v>
      </c>
      <c r="AI2993" s="34" t="str">
        <f t="shared" si="1212"/>
        <v>Outer</v>
      </c>
      <c r="AJ2993" s="35" t="str">
        <f t="shared" si="1221"/>
        <v>0.5-0.6</v>
      </c>
      <c r="AK2993" s="36" t="str">
        <f t="shared" si="1213"/>
        <v>0-1</v>
      </c>
      <c r="AL2993" s="36" t="str">
        <f t="shared" si="1214"/>
        <v>Mar</v>
      </c>
      <c r="AM2993" s="35" t="str">
        <f t="shared" si="1215"/>
        <v>295-305</v>
      </c>
      <c r="AN2993" s="36" t="str">
        <f t="shared" si="1216"/>
        <v>HWS-HTI</v>
      </c>
    </row>
    <row r="2994" spans="5:40" x14ac:dyDescent="0.3">
      <c r="E2994" s="12">
        <v>40998.020833333336</v>
      </c>
      <c r="F2994" s="16">
        <v>7</v>
      </c>
      <c r="G2994" s="16">
        <v>490.73001480102585</v>
      </c>
      <c r="H2994" s="29">
        <v>1.1802827402685272</v>
      </c>
      <c r="I2994" s="26">
        <v>296.7</v>
      </c>
      <c r="J2994" s="30">
        <v>0.1142857142857143</v>
      </c>
      <c r="K2994" s="31">
        <v>0.28322199407449888</v>
      </c>
      <c r="L2994" s="111">
        <f t="shared" si="1196"/>
        <v>0.4</v>
      </c>
      <c r="M2994" s="112">
        <f t="shared" si="1197"/>
        <v>0.11</v>
      </c>
      <c r="N2994" s="112" t="b">
        <f t="shared" si="1198"/>
        <v>1</v>
      </c>
      <c r="O2994" s="112" t="b">
        <f t="shared" si="1199"/>
        <v>1</v>
      </c>
      <c r="P2994" s="113">
        <f t="shared" si="1200"/>
        <v>4</v>
      </c>
      <c r="Q2994" s="113">
        <f t="shared" si="1201"/>
        <v>15</v>
      </c>
      <c r="R2994" s="114" t="str">
        <f t="shared" si="1217"/>
        <v>0.4-0.11</v>
      </c>
      <c r="S2994" s="127">
        <f t="shared" si="1202"/>
        <v>-7.3544994965231711E-3</v>
      </c>
      <c r="T2994" s="112" t="b">
        <f t="shared" si="1203"/>
        <v>1</v>
      </c>
      <c r="U2994" s="22">
        <f t="shared" si="1204"/>
        <v>6.913766308084333</v>
      </c>
      <c r="V2994" s="22">
        <f t="shared" si="1205"/>
        <v>0.42659484610234755</v>
      </c>
      <c r="W2994" s="81">
        <f t="shared" si="1206"/>
        <v>7</v>
      </c>
      <c r="X2994" s="22">
        <f t="shared" si="1207"/>
        <v>0.89696407547144441</v>
      </c>
      <c r="Y2994" s="3">
        <f>IF(U2994&gt;'Power Curve'!$C$37,0,INDEX(Ci,$W2994,1)*POWER(1-X2994,3)+INDEX(Ci,$W2994,2)*3*X2994*POWER(1-X2994,2)+INDEX(Ci,$W2994,3)*3*POWER(X2994,2)*(1-X2994)+INDEX(Ci,$W2994,4)*POWER(X2994,3))</f>
        <v>574.31152264528941</v>
      </c>
      <c r="Z2994" s="3">
        <f t="shared" si="1208"/>
        <v>570.08774884114712</v>
      </c>
      <c r="AA2994" s="3">
        <f t="shared" si="1209"/>
        <v>490.73001480102585</v>
      </c>
      <c r="AB2994" s="3">
        <f t="shared" si="1218"/>
        <v>79.357734040121272</v>
      </c>
      <c r="AC2994" s="3">
        <f t="shared" si="1219"/>
        <v>79.357734040121272</v>
      </c>
      <c r="AE2994" s="34">
        <f t="shared" si="1210"/>
        <v>7</v>
      </c>
      <c r="AF2994" s="73" t="b">
        <f>COUNTIF('Power Curve'!$D$2:$D$31,AE2994)&gt;0</f>
        <v>1</v>
      </c>
      <c r="AG2994" s="73" t="b">
        <f t="shared" si="1211"/>
        <v>0</v>
      </c>
      <c r="AH2994" s="73" t="b">
        <f t="shared" si="1220"/>
        <v>1</v>
      </c>
      <c r="AI2994" s="34" t="str">
        <f t="shared" si="1212"/>
        <v>Inner</v>
      </c>
      <c r="AJ2994" s="35" t="str">
        <f t="shared" si="1221"/>
        <v>0.4-0.5</v>
      </c>
      <c r="AK2994" s="36" t="str">
        <f t="shared" si="1213"/>
        <v>0-1</v>
      </c>
      <c r="AL2994" s="36" t="str">
        <f t="shared" si="1214"/>
        <v>Mar</v>
      </c>
      <c r="AM2994" s="35" t="str">
        <f t="shared" si="1215"/>
        <v>295-305</v>
      </c>
      <c r="AN2994" s="36" t="str">
        <f t="shared" si="1216"/>
        <v>Inner-TI</v>
      </c>
    </row>
    <row r="2995" spans="5:40" x14ac:dyDescent="0.3">
      <c r="E2995" s="12">
        <v>40998.027777777781</v>
      </c>
      <c r="F2995" s="16">
        <v>6.9</v>
      </c>
      <c r="G2995" s="16">
        <v>559.48000335693337</v>
      </c>
      <c r="H2995" s="29">
        <v>1.1802827402685272</v>
      </c>
      <c r="I2995" s="26">
        <v>295.5</v>
      </c>
      <c r="J2995" s="30">
        <v>0.10579710144927536</v>
      </c>
      <c r="K2995" s="31">
        <v>0.24456324438188881</v>
      </c>
      <c r="L2995" s="111">
        <f t="shared" si="1196"/>
        <v>0.4</v>
      </c>
      <c r="M2995" s="112">
        <f t="shared" si="1197"/>
        <v>0.11</v>
      </c>
      <c r="N2995" s="112" t="b">
        <f t="shared" si="1198"/>
        <v>1</v>
      </c>
      <c r="O2995" s="112" t="b">
        <f t="shared" si="1199"/>
        <v>1</v>
      </c>
      <c r="P2995" s="113">
        <f t="shared" si="1200"/>
        <v>4</v>
      </c>
      <c r="Q2995" s="113">
        <f t="shared" si="1201"/>
        <v>15</v>
      </c>
      <c r="R2995" s="114" t="str">
        <f t="shared" si="1217"/>
        <v>0.4-0.11</v>
      </c>
      <c r="S2995" s="127">
        <f t="shared" si="1202"/>
        <v>-7.3544994965231711E-3</v>
      </c>
      <c r="T2995" s="112" t="b">
        <f t="shared" si="1203"/>
        <v>1</v>
      </c>
      <c r="U2995" s="22">
        <f t="shared" si="1204"/>
        <v>6.8149982179688431</v>
      </c>
      <c r="V2995" s="22">
        <f t="shared" si="1205"/>
        <v>0.41132991938818664</v>
      </c>
      <c r="W2995" s="81">
        <f t="shared" si="1206"/>
        <v>7</v>
      </c>
      <c r="X2995" s="22">
        <f t="shared" si="1207"/>
        <v>0.79656174400363522</v>
      </c>
      <c r="Y2995" s="3">
        <f>IF(U2995&gt;'Power Curve'!$C$37,0,INDEX(Ci,$W2995,1)*POWER(1-X2995,3)+INDEX(Ci,$W2995,2)*3*X2995*POWER(1-X2995,2)+INDEX(Ci,$W2995,3)*3*POWER(X2995,2)*(1-X2995)+INDEX(Ci,$W2995,4)*POWER(X2995,3))</f>
        <v>549.04239419234875</v>
      </c>
      <c r="Z2995" s="3">
        <f t="shared" si="1208"/>
        <v>545.00446218069123</v>
      </c>
      <c r="AA2995" s="3">
        <f t="shared" si="1209"/>
        <v>559.48000335693337</v>
      </c>
      <c r="AB2995" s="3">
        <f t="shared" si="1218"/>
        <v>-14.475541176242132</v>
      </c>
      <c r="AC2995" s="3">
        <f t="shared" si="1219"/>
        <v>14.475541176242132</v>
      </c>
      <c r="AE2995" s="34">
        <f t="shared" si="1210"/>
        <v>7</v>
      </c>
      <c r="AF2995" s="73" t="b">
        <f>COUNTIF('Power Curve'!$D$2:$D$31,AE2995)&gt;0</f>
        <v>1</v>
      </c>
      <c r="AG2995" s="73" t="b">
        <f t="shared" si="1211"/>
        <v>0</v>
      </c>
      <c r="AH2995" s="73" t="b">
        <f t="shared" si="1220"/>
        <v>1</v>
      </c>
      <c r="AI2995" s="34" t="str">
        <f t="shared" si="1212"/>
        <v>Inner</v>
      </c>
      <c r="AJ2995" s="35" t="str">
        <f t="shared" si="1221"/>
        <v>0.4-0.5</v>
      </c>
      <c r="AK2995" s="36" t="str">
        <f t="shared" si="1213"/>
        <v>0-1</v>
      </c>
      <c r="AL2995" s="36" t="str">
        <f t="shared" si="1214"/>
        <v>Mar</v>
      </c>
      <c r="AM2995" s="35" t="str">
        <f t="shared" si="1215"/>
        <v>295-305</v>
      </c>
      <c r="AN2995" s="36" t="str">
        <f t="shared" si="1216"/>
        <v>Inner-TI</v>
      </c>
    </row>
    <row r="2996" spans="5:40" x14ac:dyDescent="0.3">
      <c r="E2996" s="12">
        <v>40998.034722222219</v>
      </c>
      <c r="F2996" s="16">
        <v>6.91</v>
      </c>
      <c r="G2996" s="16">
        <v>650.4500093460083</v>
      </c>
      <c r="H2996" s="29">
        <v>1.1802827402685272</v>
      </c>
      <c r="I2996" s="26">
        <v>295</v>
      </c>
      <c r="J2996" s="30">
        <v>0.11722141823444285</v>
      </c>
      <c r="K2996" s="31">
        <v>0.1986764023252478</v>
      </c>
      <c r="L2996" s="111">
        <f t="shared" si="1196"/>
        <v>0.4</v>
      </c>
      <c r="M2996" s="112">
        <f t="shared" si="1197"/>
        <v>0.12</v>
      </c>
      <c r="N2996" s="112" t="b">
        <f t="shared" si="1198"/>
        <v>1</v>
      </c>
      <c r="O2996" s="112" t="b">
        <f t="shared" si="1199"/>
        <v>1</v>
      </c>
      <c r="P2996" s="113">
        <f t="shared" si="1200"/>
        <v>4</v>
      </c>
      <c r="Q2996" s="113">
        <f t="shared" si="1201"/>
        <v>14</v>
      </c>
      <c r="R2996" s="114" t="str">
        <f t="shared" si="1217"/>
        <v>0.4-0.12</v>
      </c>
      <c r="S2996" s="127">
        <f t="shared" si="1202"/>
        <v>-3.0982127234546147E-3</v>
      </c>
      <c r="T2996" s="112" t="b">
        <f t="shared" si="1203"/>
        <v>1</v>
      </c>
      <c r="U2996" s="22">
        <f t="shared" si="1204"/>
        <v>6.8248750269803917</v>
      </c>
      <c r="V2996" s="22">
        <f t="shared" si="1205"/>
        <v>0.41285641205960266</v>
      </c>
      <c r="W2996" s="81">
        <f t="shared" si="1206"/>
        <v>7</v>
      </c>
      <c r="X2996" s="22">
        <f t="shared" si="1207"/>
        <v>0.80660197715041582</v>
      </c>
      <c r="Y2996" s="3">
        <f>IF(U2996&gt;'Power Curve'!$C$37,0,INDEX(Ci,$W2996,1)*POWER(1-X2996,3)+INDEX(Ci,$W2996,2)*3*X2996*POWER(1-X2996,2)+INDEX(Ci,$W2996,3)*3*POWER(X2996,2)*(1-X2996)+INDEX(Ci,$W2996,4)*POWER(X2996,3))</f>
        <v>551.56151498778877</v>
      </c>
      <c r="Z2996" s="3">
        <f t="shared" si="1208"/>
        <v>549.85266008428573</v>
      </c>
      <c r="AA2996" s="3">
        <f t="shared" si="1209"/>
        <v>650.4500093460083</v>
      </c>
      <c r="AB2996" s="3">
        <f t="shared" si="1218"/>
        <v>-100.59734926172257</v>
      </c>
      <c r="AC2996" s="3">
        <f t="shared" si="1219"/>
        <v>100.59734926172257</v>
      </c>
      <c r="AE2996" s="34">
        <f t="shared" si="1210"/>
        <v>7</v>
      </c>
      <c r="AF2996" s="73" t="b">
        <f>COUNTIF('Power Curve'!$D$2:$D$31,AE2996)&gt;0</f>
        <v>1</v>
      </c>
      <c r="AG2996" s="73" t="b">
        <f t="shared" si="1211"/>
        <v>0</v>
      </c>
      <c r="AH2996" s="73" t="b">
        <f t="shared" si="1220"/>
        <v>1</v>
      </c>
      <c r="AI2996" s="34" t="str">
        <f t="shared" si="1212"/>
        <v>Inner</v>
      </c>
      <c r="AJ2996" s="35" t="str">
        <f t="shared" si="1221"/>
        <v>0.4-0.5</v>
      </c>
      <c r="AK2996" s="36" t="str">
        <f t="shared" si="1213"/>
        <v>0-1</v>
      </c>
      <c r="AL2996" s="36" t="str">
        <f t="shared" si="1214"/>
        <v>Mar</v>
      </c>
      <c r="AM2996" s="35" t="str">
        <f t="shared" si="1215"/>
        <v>295-305</v>
      </c>
      <c r="AN2996" s="36" t="str">
        <f t="shared" si="1216"/>
        <v>Inner-TI</v>
      </c>
    </row>
    <row r="2997" spans="5:40" x14ac:dyDescent="0.3">
      <c r="E2997" s="12">
        <v>40998.041666666664</v>
      </c>
      <c r="F2997" s="16">
        <v>7.35</v>
      </c>
      <c r="G2997" s="16">
        <v>557.28001022338867</v>
      </c>
      <c r="H2997" s="29">
        <v>1.1803262673969643</v>
      </c>
      <c r="I2997" s="26">
        <v>295.60000000000002</v>
      </c>
      <c r="J2997" s="30">
        <v>0.10204081632653061</v>
      </c>
      <c r="K2997" s="31">
        <v>0.22729939106918118</v>
      </c>
      <c r="L2997" s="111">
        <f t="shared" si="1196"/>
        <v>0.5</v>
      </c>
      <c r="M2997" s="112">
        <f t="shared" si="1197"/>
        <v>9.9999999999999992E-2</v>
      </c>
      <c r="N2997" s="112" t="b">
        <f t="shared" si="1198"/>
        <v>1</v>
      </c>
      <c r="O2997" s="112" t="b">
        <f t="shared" si="1199"/>
        <v>1</v>
      </c>
      <c r="P2997" s="113">
        <f t="shared" si="1200"/>
        <v>5</v>
      </c>
      <c r="Q2997" s="113">
        <f t="shared" si="1201"/>
        <v>16</v>
      </c>
      <c r="R2997" s="114" t="str">
        <f t="shared" si="1217"/>
        <v>0.5-0.1</v>
      </c>
      <c r="S2997" s="127">
        <f t="shared" si="1202"/>
        <v>-1.2082008028820396E-2</v>
      </c>
      <c r="T2997" s="112" t="b">
        <f t="shared" si="1203"/>
        <v>1</v>
      </c>
      <c r="U2997" s="22">
        <f t="shared" si="1204"/>
        <v>7.2595438618037269</v>
      </c>
      <c r="V2997" s="22">
        <f t="shared" si="1205"/>
        <v>0.48003588167118849</v>
      </c>
      <c r="W2997" s="81">
        <f t="shared" si="1206"/>
        <v>8</v>
      </c>
      <c r="X2997" s="22">
        <f t="shared" si="1207"/>
        <v>0.24600285513355002</v>
      </c>
      <c r="Y2997" s="3">
        <f>IF(U2997&gt;'Power Curve'!$C$37,0,INDEX(Ci,$W2997,1)*POWER(1-X2997,3)+INDEX(Ci,$W2997,2)*3*X2997*POWER(1-X2997,2)+INDEX(Ci,$W2997,3)*3*POWER(X2997,2)*(1-X2997)+INDEX(Ci,$W2997,4)*POWER(X2997,3))</f>
        <v>664.97941588456172</v>
      </c>
      <c r="Z2997" s="3">
        <f t="shared" si="1208"/>
        <v>656.94512924284413</v>
      </c>
      <c r="AA2997" s="3">
        <f t="shared" si="1209"/>
        <v>557.28001022338867</v>
      </c>
      <c r="AB2997" s="3">
        <f t="shared" si="1218"/>
        <v>99.66511901945546</v>
      </c>
      <c r="AC2997" s="3">
        <f t="shared" si="1219"/>
        <v>99.66511901945546</v>
      </c>
      <c r="AE2997" s="34">
        <f t="shared" si="1210"/>
        <v>7</v>
      </c>
      <c r="AF2997" s="73" t="b">
        <f>COUNTIF('Power Curve'!$D$2:$D$31,AE2997)&gt;0</f>
        <v>1</v>
      </c>
      <c r="AG2997" s="73" t="b">
        <f t="shared" si="1211"/>
        <v>0</v>
      </c>
      <c r="AH2997" s="73" t="b">
        <f t="shared" si="1220"/>
        <v>1</v>
      </c>
      <c r="AI2997" s="34" t="str">
        <f t="shared" si="1212"/>
        <v>Inner</v>
      </c>
      <c r="AJ2997" s="35" t="str">
        <f t="shared" si="1221"/>
        <v>0.4-0.5</v>
      </c>
      <c r="AK2997" s="36" t="str">
        <f t="shared" si="1213"/>
        <v>1-2</v>
      </c>
      <c r="AL2997" s="36" t="str">
        <f t="shared" si="1214"/>
        <v>Mar</v>
      </c>
      <c r="AM2997" s="35" t="str">
        <f t="shared" si="1215"/>
        <v>295-305</v>
      </c>
      <c r="AN2997" s="36" t="str">
        <f t="shared" si="1216"/>
        <v>Inner-TI</v>
      </c>
    </row>
    <row r="2998" spans="5:40" x14ac:dyDescent="0.3">
      <c r="E2998" s="12">
        <v>40998.048611111109</v>
      </c>
      <c r="F2998" s="16">
        <v>6.75</v>
      </c>
      <c r="G2998" s="16">
        <v>651.62001466751144</v>
      </c>
      <c r="H2998" s="29">
        <v>1.1803697977359557</v>
      </c>
      <c r="I2998" s="26">
        <v>294.39999999999998</v>
      </c>
      <c r="J2998" s="30">
        <v>0.12740740740740741</v>
      </c>
      <c r="K2998" s="31">
        <v>0.20689007102837617</v>
      </c>
      <c r="L2998" s="111">
        <f t="shared" si="1196"/>
        <v>0.4</v>
      </c>
      <c r="M2998" s="112">
        <f t="shared" si="1197"/>
        <v>0.13</v>
      </c>
      <c r="N2998" s="112" t="b">
        <f t="shared" si="1198"/>
        <v>1</v>
      </c>
      <c r="O2998" s="112" t="b">
        <f t="shared" si="1199"/>
        <v>1</v>
      </c>
      <c r="P2998" s="113">
        <f t="shared" si="1200"/>
        <v>4</v>
      </c>
      <c r="Q2998" s="113">
        <f t="shared" si="1201"/>
        <v>13</v>
      </c>
      <c r="R2998" s="114" t="str">
        <f t="shared" si="1217"/>
        <v>0.4-0.13</v>
      </c>
      <c r="S2998" s="127">
        <f t="shared" si="1202"/>
        <v>1.1783103696728841E-2</v>
      </c>
      <c r="T2998" s="112" t="b">
        <f t="shared" si="1203"/>
        <v>1</v>
      </c>
      <c r="U2998" s="22">
        <f t="shared" si="1204"/>
        <v>6.6670099939349878</v>
      </c>
      <c r="V2998" s="22">
        <f t="shared" si="1205"/>
        <v>0.38845786231191698</v>
      </c>
      <c r="W2998" s="81">
        <f t="shared" si="1206"/>
        <v>7</v>
      </c>
      <c r="X2998" s="22">
        <f t="shared" si="1207"/>
        <v>0.64612487005572761</v>
      </c>
      <c r="Y2998" s="3">
        <f>IF(U2998&gt;'Power Curve'!$C$37,0,INDEX(Ci,$W2998,1)*POWER(1-X2998,3)+INDEX(Ci,$W2998,2)*3*X2998*POWER(1-X2998,2)+INDEX(Ci,$W2998,3)*3*POWER(X2998,2)*(1-X2998)+INDEX(Ci,$W2998,4)*POWER(X2998,3))</f>
        <v>511.65537650207159</v>
      </c>
      <c r="Z2998" s="3">
        <f t="shared" si="1208"/>
        <v>517.68426486038436</v>
      </c>
      <c r="AA2998" s="3">
        <f t="shared" si="1209"/>
        <v>651.62001466751144</v>
      </c>
      <c r="AB2998" s="3">
        <f t="shared" si="1218"/>
        <v>-133.93574980712708</v>
      </c>
      <c r="AC2998" s="3">
        <f t="shared" si="1219"/>
        <v>133.93574980712708</v>
      </c>
      <c r="AE2998" s="34">
        <f t="shared" si="1210"/>
        <v>7</v>
      </c>
      <c r="AF2998" s="73" t="b">
        <f>COUNTIF('Power Curve'!$D$2:$D$31,AE2998)&gt;0</f>
        <v>1</v>
      </c>
      <c r="AG2998" s="73" t="b">
        <f t="shared" si="1211"/>
        <v>0</v>
      </c>
      <c r="AH2998" s="73" t="b">
        <f t="shared" si="1220"/>
        <v>1</v>
      </c>
      <c r="AI2998" s="34" t="str">
        <f t="shared" si="1212"/>
        <v>Inner</v>
      </c>
      <c r="AJ2998" s="35" t="str">
        <f t="shared" si="1221"/>
        <v>0.3-0.4</v>
      </c>
      <c r="AK2998" s="36" t="str">
        <f t="shared" si="1213"/>
        <v>1-2</v>
      </c>
      <c r="AL2998" s="36" t="str">
        <f t="shared" si="1214"/>
        <v>Mar</v>
      </c>
      <c r="AM2998" s="35" t="str">
        <f t="shared" si="1215"/>
        <v>285-295</v>
      </c>
      <c r="AN2998" s="36" t="str">
        <f t="shared" si="1216"/>
        <v>Inner-TI</v>
      </c>
    </row>
    <row r="2999" spans="5:40" x14ac:dyDescent="0.3">
      <c r="E2999" s="12">
        <v>40998.055555555555</v>
      </c>
      <c r="F2999" s="16">
        <v>7.34</v>
      </c>
      <c r="G2999" s="16">
        <v>805.50002288818337</v>
      </c>
      <c r="H2999" s="29">
        <v>1.1800921303793839</v>
      </c>
      <c r="I2999" s="26">
        <v>295</v>
      </c>
      <c r="J2999" s="30">
        <v>0.13079019073569481</v>
      </c>
      <c r="K2999" s="31">
        <v>0.26741674351525124</v>
      </c>
      <c r="L2999" s="111">
        <f t="shared" si="1196"/>
        <v>0.5</v>
      </c>
      <c r="M2999" s="112">
        <f t="shared" si="1197"/>
        <v>0.13</v>
      </c>
      <c r="N2999" s="112" t="b">
        <f t="shared" si="1198"/>
        <v>1</v>
      </c>
      <c r="O2999" s="112" t="b">
        <f t="shared" si="1199"/>
        <v>1</v>
      </c>
      <c r="P2999" s="113">
        <f t="shared" si="1200"/>
        <v>5</v>
      </c>
      <c r="Q2999" s="113">
        <f t="shared" si="1201"/>
        <v>13</v>
      </c>
      <c r="R2999" s="114" t="str">
        <f t="shared" si="1217"/>
        <v>0.5-0.13</v>
      </c>
      <c r="S2999" s="127">
        <f t="shared" si="1202"/>
        <v>1.7080752491931649E-2</v>
      </c>
      <c r="T2999" s="112" t="b">
        <f t="shared" si="1203"/>
        <v>1</v>
      </c>
      <c r="U2999" s="22">
        <f t="shared" si="1204"/>
        <v>7.249187536348451</v>
      </c>
      <c r="V2999" s="22">
        <f t="shared" si="1205"/>
        <v>0.47843527818763493</v>
      </c>
      <c r="W2999" s="81">
        <f t="shared" si="1206"/>
        <v>8</v>
      </c>
      <c r="X2999" s="22">
        <f t="shared" si="1207"/>
        <v>0.23557940864012139</v>
      </c>
      <c r="Y2999" s="3">
        <f>IF(U2999&gt;'Power Curve'!$C$37,0,INDEX(Ci,$W2999,1)*POWER(1-X2999,3)+INDEX(Ci,$W2999,2)*3*X2999*POWER(1-X2999,2)+INDEX(Ci,$W2999,3)*3*POWER(X2999,2)*(1-X2999)+INDEX(Ci,$W2999,4)*POWER(X2999,3))</f>
        <v>662.16535728261965</v>
      </c>
      <c r="Z2999" s="3">
        <f t="shared" si="1208"/>
        <v>673.47563985909551</v>
      </c>
      <c r="AA2999" s="3">
        <f t="shared" si="1209"/>
        <v>805.50002288818337</v>
      </c>
      <c r="AB2999" s="3">
        <f t="shared" si="1218"/>
        <v>-132.02438302908786</v>
      </c>
      <c r="AC2999" s="3">
        <f t="shared" si="1219"/>
        <v>132.02438302908786</v>
      </c>
      <c r="AE2999" s="34">
        <f t="shared" si="1210"/>
        <v>7</v>
      </c>
      <c r="AF2999" s="73" t="b">
        <f>COUNTIF('Power Curve'!$D$2:$D$31,AE2999)&gt;0</f>
        <v>1</v>
      </c>
      <c r="AG2999" s="73" t="b">
        <f t="shared" si="1211"/>
        <v>0</v>
      </c>
      <c r="AH2999" s="73" t="b">
        <f t="shared" si="1220"/>
        <v>1</v>
      </c>
      <c r="AI2999" s="34" t="str">
        <f t="shared" si="1212"/>
        <v>Inner</v>
      </c>
      <c r="AJ2999" s="35" t="str">
        <f t="shared" si="1221"/>
        <v>0.4-0.5</v>
      </c>
      <c r="AK2999" s="36" t="str">
        <f t="shared" si="1213"/>
        <v>1-2</v>
      </c>
      <c r="AL2999" s="36" t="str">
        <f t="shared" si="1214"/>
        <v>Mar</v>
      </c>
      <c r="AM2999" s="35" t="str">
        <f t="shared" si="1215"/>
        <v>295-305</v>
      </c>
      <c r="AN2999" s="36" t="str">
        <f t="shared" si="1216"/>
        <v>Inner-TI</v>
      </c>
    </row>
    <row r="3000" spans="5:40" x14ac:dyDescent="0.3">
      <c r="E3000" s="12">
        <v>40998.0625</v>
      </c>
      <c r="F3000" s="16">
        <v>7.96</v>
      </c>
      <c r="G3000" s="16">
        <v>715.2799711227417</v>
      </c>
      <c r="H3000" s="29">
        <v>1.1800921303793839</v>
      </c>
      <c r="I3000" s="26">
        <v>295.10000000000002</v>
      </c>
      <c r="J3000" s="30">
        <v>0.12060301507537688</v>
      </c>
      <c r="K3000" s="31">
        <v>0.19639945577037543</v>
      </c>
      <c r="L3000" s="111">
        <f t="shared" si="1196"/>
        <v>0.6</v>
      </c>
      <c r="M3000" s="112">
        <f t="shared" si="1197"/>
        <v>0.12</v>
      </c>
      <c r="N3000" s="112" t="b">
        <f t="shared" si="1198"/>
        <v>1</v>
      </c>
      <c r="O3000" s="112" t="b">
        <f t="shared" si="1199"/>
        <v>1</v>
      </c>
      <c r="P3000" s="113">
        <f t="shared" si="1200"/>
        <v>6</v>
      </c>
      <c r="Q3000" s="113">
        <f t="shared" si="1201"/>
        <v>14</v>
      </c>
      <c r="R3000" s="114" t="str">
        <f t="shared" si="1217"/>
        <v>0.6-0.12</v>
      </c>
      <c r="S3000" s="127">
        <f t="shared" si="1202"/>
        <v>4.5001612482616585E-3</v>
      </c>
      <c r="T3000" s="112" t="b">
        <f t="shared" si="1203"/>
        <v>1</v>
      </c>
      <c r="U3000" s="22">
        <f t="shared" si="1204"/>
        <v>7.8615167287920533</v>
      </c>
      <c r="V3000" s="22">
        <f t="shared" si="1205"/>
        <v>0.5730727287717583</v>
      </c>
      <c r="W3000" s="81">
        <f t="shared" si="1206"/>
        <v>8</v>
      </c>
      <c r="X3000" s="22">
        <f t="shared" si="1207"/>
        <v>0.85187720667318267</v>
      </c>
      <c r="Y3000" s="3">
        <f>IF(U3000&gt;'Power Curve'!$C$37,0,INDEX(Ci,$W3000,1)*POWER(1-X3000,3)+INDEX(Ci,$W3000,2)*3*X3000*POWER(1-X3000,2)+INDEX(Ci,$W3000,3)*3*POWER(X3000,2)*(1-X3000)+INDEX(Ci,$W3000,4)*POWER(X3000,3))</f>
        <v>836.96253126702072</v>
      </c>
      <c r="Z3000" s="3">
        <f t="shared" si="1208"/>
        <v>840.72899761647545</v>
      </c>
      <c r="AA3000" s="3">
        <f t="shared" si="1209"/>
        <v>715.2799711227417</v>
      </c>
      <c r="AB3000" s="3">
        <f t="shared" si="1218"/>
        <v>125.44902649373375</v>
      </c>
      <c r="AC3000" s="3">
        <f t="shared" si="1219"/>
        <v>125.44902649373375</v>
      </c>
      <c r="AE3000" s="34">
        <f t="shared" si="1210"/>
        <v>8</v>
      </c>
      <c r="AF3000" s="73" t="b">
        <f>COUNTIF('Power Curve'!$D$2:$D$31,AE3000)&gt;0</f>
        <v>1</v>
      </c>
      <c r="AG3000" s="73" t="b">
        <f t="shared" si="1211"/>
        <v>0</v>
      </c>
      <c r="AH3000" s="73" t="b">
        <f t="shared" si="1220"/>
        <v>1</v>
      </c>
      <c r="AI3000" s="34" t="str">
        <f t="shared" si="1212"/>
        <v>Inner</v>
      </c>
      <c r="AJ3000" s="35" t="str">
        <f t="shared" si="1221"/>
        <v>0.5-0.6</v>
      </c>
      <c r="AK3000" s="36" t="str">
        <f t="shared" si="1213"/>
        <v>1-2</v>
      </c>
      <c r="AL3000" s="36" t="str">
        <f t="shared" si="1214"/>
        <v>Mar</v>
      </c>
      <c r="AM3000" s="35" t="str">
        <f t="shared" si="1215"/>
        <v>295-305</v>
      </c>
      <c r="AN3000" s="36" t="str">
        <f t="shared" si="1216"/>
        <v>Inner-TI</v>
      </c>
    </row>
    <row r="3001" spans="5:40" x14ac:dyDescent="0.3">
      <c r="E3001" s="12">
        <v>40998.069444444445</v>
      </c>
      <c r="F3001" s="16">
        <v>7.91</v>
      </c>
      <c r="G3001" s="16">
        <v>767.01001739501976</v>
      </c>
      <c r="H3001" s="29">
        <v>1.1801356552938116</v>
      </c>
      <c r="I3001" s="26">
        <v>297.8</v>
      </c>
      <c r="J3001" s="30">
        <v>0.12768647281921619</v>
      </c>
      <c r="K3001" s="31">
        <v>0.20302049544452291</v>
      </c>
      <c r="L3001" s="111">
        <f t="shared" si="1196"/>
        <v>0.6</v>
      </c>
      <c r="M3001" s="112">
        <f t="shared" si="1197"/>
        <v>0.13</v>
      </c>
      <c r="N3001" s="112" t="b">
        <f t="shared" si="1198"/>
        <v>1</v>
      </c>
      <c r="O3001" s="112" t="b">
        <f t="shared" si="1199"/>
        <v>1</v>
      </c>
      <c r="P3001" s="113">
        <f t="shared" si="1200"/>
        <v>6</v>
      </c>
      <c r="Q3001" s="113">
        <f t="shared" si="1201"/>
        <v>13</v>
      </c>
      <c r="R3001" s="114" t="str">
        <f t="shared" si="1217"/>
        <v>0.6-0.13</v>
      </c>
      <c r="S3001" s="127">
        <f t="shared" si="1202"/>
        <v>1.7757460449273912E-2</v>
      </c>
      <c r="T3001" s="112" t="b">
        <f t="shared" si="1203"/>
        <v>1</v>
      </c>
      <c r="U3001" s="22">
        <f t="shared" si="1204"/>
        <v>7.8122313851850738</v>
      </c>
      <c r="V3001" s="22">
        <f t="shared" si="1205"/>
        <v>0.56545552004206556</v>
      </c>
      <c r="W3001" s="81">
        <f t="shared" si="1206"/>
        <v>8</v>
      </c>
      <c r="X3001" s="22">
        <f t="shared" si="1207"/>
        <v>0.8022724366979509</v>
      </c>
      <c r="Y3001" s="3">
        <f>IF(U3001&gt;'Power Curve'!$C$37,0,INDEX(Ci,$W3001,1)*POWER(1-X3001,3)+INDEX(Ci,$W3001,2)*3*X3001*POWER(1-X3001,2)+INDEX(Ci,$W3001,3)*3*POWER(X3001,2)*(1-X3001)+INDEX(Ci,$W3001,4)*POWER(X3001,3))</f>
        <v>822.40318265515214</v>
      </c>
      <c r="Z3001" s="3">
        <f t="shared" si="1208"/>
        <v>837.00697464450798</v>
      </c>
      <c r="AA3001" s="3">
        <f t="shared" si="1209"/>
        <v>767.01001739501976</v>
      </c>
      <c r="AB3001" s="3">
        <f t="shared" si="1218"/>
        <v>69.996957249488219</v>
      </c>
      <c r="AC3001" s="3">
        <f t="shared" si="1219"/>
        <v>69.996957249488219</v>
      </c>
      <c r="AE3001" s="34">
        <f t="shared" si="1210"/>
        <v>8</v>
      </c>
      <c r="AF3001" s="73" t="b">
        <f>COUNTIF('Power Curve'!$D$2:$D$31,AE3001)&gt;0</f>
        <v>1</v>
      </c>
      <c r="AG3001" s="73" t="b">
        <f t="shared" si="1211"/>
        <v>0</v>
      </c>
      <c r="AH3001" s="73" t="b">
        <f t="shared" si="1220"/>
        <v>1</v>
      </c>
      <c r="AI3001" s="34" t="str">
        <f t="shared" si="1212"/>
        <v>Inner</v>
      </c>
      <c r="AJ3001" s="35" t="str">
        <f t="shared" si="1221"/>
        <v>0.5-0.6</v>
      </c>
      <c r="AK3001" s="36" t="str">
        <f t="shared" si="1213"/>
        <v>1-2</v>
      </c>
      <c r="AL3001" s="36" t="str">
        <f t="shared" si="1214"/>
        <v>Mar</v>
      </c>
      <c r="AM3001" s="35" t="str">
        <f t="shared" si="1215"/>
        <v>295-305</v>
      </c>
      <c r="AN3001" s="36" t="str">
        <f t="shared" si="1216"/>
        <v>Inner-TI</v>
      </c>
    </row>
    <row r="3002" spans="5:40" x14ac:dyDescent="0.3">
      <c r="E3002" s="12">
        <v>40998.076388888891</v>
      </c>
      <c r="F3002" s="16">
        <v>7.54</v>
      </c>
      <c r="G3002" s="16">
        <v>770.97002410888717</v>
      </c>
      <c r="H3002" s="29">
        <v>1.1802662493029912</v>
      </c>
      <c r="I3002" s="26">
        <v>295.39999999999998</v>
      </c>
      <c r="J3002" s="30">
        <v>0.1286472148541114</v>
      </c>
      <c r="K3002" s="31">
        <v>0.21300865171695288</v>
      </c>
      <c r="L3002" s="111">
        <f t="shared" si="1196"/>
        <v>0.5</v>
      </c>
      <c r="M3002" s="112">
        <f t="shared" si="1197"/>
        <v>0.13</v>
      </c>
      <c r="N3002" s="112" t="b">
        <f t="shared" si="1198"/>
        <v>1</v>
      </c>
      <c r="O3002" s="112" t="b">
        <f t="shared" si="1199"/>
        <v>1</v>
      </c>
      <c r="P3002" s="113">
        <f t="shared" si="1200"/>
        <v>5</v>
      </c>
      <c r="Q3002" s="113">
        <f t="shared" si="1201"/>
        <v>13</v>
      </c>
      <c r="R3002" s="114" t="str">
        <f t="shared" si="1217"/>
        <v>0.5-0.13</v>
      </c>
      <c r="S3002" s="127">
        <f t="shared" si="1202"/>
        <v>1.7080752491931649E-2</v>
      </c>
      <c r="T3002" s="112" t="b">
        <f t="shared" si="1203"/>
        <v>1</v>
      </c>
      <c r="U3002" s="22">
        <f t="shared" si="1204"/>
        <v>7.4470793107383377</v>
      </c>
      <c r="V3002" s="22">
        <f t="shared" si="1205"/>
        <v>0.50902008983950187</v>
      </c>
      <c r="W3002" s="81">
        <f t="shared" si="1206"/>
        <v>8</v>
      </c>
      <c r="X3002" s="22">
        <f t="shared" si="1207"/>
        <v>0.43475375196783311</v>
      </c>
      <c r="Y3002" s="3">
        <f>IF(U3002&gt;'Power Curve'!$C$37,0,INDEX(Ci,$W3002,1)*POWER(1-X3002,3)+INDEX(Ci,$W3002,2)*3*X3002*POWER(1-X3002,2)+INDEX(Ci,$W3002,3)*3*POWER(X3002,2)*(1-X3002)+INDEX(Ci,$W3002,4)*POWER(X3002,3))</f>
        <v>716.92778401618159</v>
      </c>
      <c r="Z3002" s="3">
        <f t="shared" si="1208"/>
        <v>729.17345004955098</v>
      </c>
      <c r="AA3002" s="3">
        <f t="shared" si="1209"/>
        <v>770.97002410888717</v>
      </c>
      <c r="AB3002" s="3">
        <f t="shared" si="1218"/>
        <v>-41.796574059336194</v>
      </c>
      <c r="AC3002" s="3">
        <f t="shared" si="1219"/>
        <v>41.796574059336194</v>
      </c>
      <c r="AE3002" s="34">
        <f t="shared" si="1210"/>
        <v>7</v>
      </c>
      <c r="AF3002" s="73" t="b">
        <f>COUNTIF('Power Curve'!$D$2:$D$31,AE3002)&gt;0</f>
        <v>1</v>
      </c>
      <c r="AG3002" s="73" t="b">
        <f t="shared" si="1211"/>
        <v>0</v>
      </c>
      <c r="AH3002" s="73" t="b">
        <f t="shared" si="1220"/>
        <v>1</v>
      </c>
      <c r="AI3002" s="34" t="str">
        <f t="shared" si="1212"/>
        <v>Inner</v>
      </c>
      <c r="AJ3002" s="35" t="str">
        <f t="shared" si="1221"/>
        <v>0.5-0.6</v>
      </c>
      <c r="AK3002" s="36" t="str">
        <f t="shared" si="1213"/>
        <v>1-2</v>
      </c>
      <c r="AL3002" s="36" t="str">
        <f t="shared" si="1214"/>
        <v>Mar</v>
      </c>
      <c r="AM3002" s="35" t="str">
        <f t="shared" si="1215"/>
        <v>295-305</v>
      </c>
      <c r="AN3002" s="36" t="str">
        <f t="shared" si="1216"/>
        <v>Inner-TI</v>
      </c>
    </row>
    <row r="3003" spans="5:40" x14ac:dyDescent="0.3">
      <c r="E3003" s="12">
        <v>40998.083333333336</v>
      </c>
      <c r="F3003" s="16">
        <v>7.6</v>
      </c>
      <c r="G3003" s="16">
        <v>716.71998786926292</v>
      </c>
      <c r="H3003" s="29">
        <v>1.1803533280342455</v>
      </c>
      <c r="I3003" s="26">
        <v>297.10000000000002</v>
      </c>
      <c r="J3003" s="30">
        <v>0.12368421052631579</v>
      </c>
      <c r="K3003" s="31">
        <v>0.20020811360941956</v>
      </c>
      <c r="L3003" s="111">
        <f t="shared" si="1196"/>
        <v>0.5</v>
      </c>
      <c r="M3003" s="112">
        <f t="shared" si="1197"/>
        <v>0.12</v>
      </c>
      <c r="N3003" s="112" t="b">
        <f t="shared" si="1198"/>
        <v>1</v>
      </c>
      <c r="O3003" s="112" t="b">
        <f t="shared" si="1199"/>
        <v>1</v>
      </c>
      <c r="P3003" s="113">
        <f t="shared" si="1200"/>
        <v>5</v>
      </c>
      <c r="Q3003" s="113">
        <f t="shared" si="1201"/>
        <v>14</v>
      </c>
      <c r="R3003" s="114" t="str">
        <f t="shared" si="1217"/>
        <v>0.5-0.12</v>
      </c>
      <c r="S3003" s="127">
        <f t="shared" si="1202"/>
        <v>-3.7124310330351562E-3</v>
      </c>
      <c r="T3003" s="112" t="b">
        <f t="shared" si="1203"/>
        <v>1</v>
      </c>
      <c r="U3003" s="22">
        <f t="shared" si="1204"/>
        <v>7.5065244874044241</v>
      </c>
      <c r="V3003" s="22">
        <f t="shared" si="1205"/>
        <v>0.51820753351951132</v>
      </c>
      <c r="W3003" s="81">
        <f t="shared" si="1206"/>
        <v>8</v>
      </c>
      <c r="X3003" s="22">
        <f t="shared" si="1207"/>
        <v>0.49458420254098567</v>
      </c>
      <c r="Y3003" s="3">
        <f>IF(U3003&gt;'Power Curve'!$C$37,0,INDEX(Ci,$W3003,1)*POWER(1-X3003,3)+INDEX(Ci,$W3003,2)*3*X3003*POWER(1-X3003,2)+INDEX(Ci,$W3003,3)*3*POWER(X3003,2)*(1-X3003)+INDEX(Ci,$W3003,4)*POWER(X3003,3))</f>
        <v>733.75104459589954</v>
      </c>
      <c r="Z3003" s="3">
        <f t="shared" si="1208"/>
        <v>731.02704444741971</v>
      </c>
      <c r="AA3003" s="3">
        <f t="shared" si="1209"/>
        <v>716.71998786926292</v>
      </c>
      <c r="AB3003" s="3">
        <f t="shared" si="1218"/>
        <v>14.307056578156789</v>
      </c>
      <c r="AC3003" s="3">
        <f t="shared" si="1219"/>
        <v>14.307056578156789</v>
      </c>
      <c r="AE3003" s="34">
        <f t="shared" si="1210"/>
        <v>8</v>
      </c>
      <c r="AF3003" s="73" t="b">
        <f>COUNTIF('Power Curve'!$D$2:$D$31,AE3003)&gt;0</f>
        <v>1</v>
      </c>
      <c r="AG3003" s="73" t="b">
        <f t="shared" si="1211"/>
        <v>0</v>
      </c>
      <c r="AH3003" s="73" t="b">
        <f t="shared" si="1220"/>
        <v>1</v>
      </c>
      <c r="AI3003" s="34" t="str">
        <f t="shared" si="1212"/>
        <v>Inner</v>
      </c>
      <c r="AJ3003" s="35" t="str">
        <f t="shared" si="1221"/>
        <v>0.5-0.6</v>
      </c>
      <c r="AK3003" s="36" t="str">
        <f t="shared" si="1213"/>
        <v>2-3</v>
      </c>
      <c r="AL3003" s="36" t="str">
        <f t="shared" si="1214"/>
        <v>Mar</v>
      </c>
      <c r="AM3003" s="35" t="str">
        <f t="shared" si="1215"/>
        <v>295-305</v>
      </c>
      <c r="AN3003" s="36" t="str">
        <f t="shared" si="1216"/>
        <v>Inner-TI</v>
      </c>
    </row>
    <row r="3004" spans="5:40" x14ac:dyDescent="0.3">
      <c r="E3004" s="12">
        <v>40998.090277777781</v>
      </c>
      <c r="F3004" s="16">
        <v>7.5</v>
      </c>
      <c r="G3004" s="16">
        <v>916.80000305175827</v>
      </c>
      <c r="H3004" s="29">
        <v>1.180440419615592</v>
      </c>
      <c r="I3004" s="26">
        <v>296</v>
      </c>
      <c r="J3004" s="30">
        <v>0.15733333333333333</v>
      </c>
      <c r="K3004" s="31">
        <v>0.1727471916939419</v>
      </c>
      <c r="L3004" s="111">
        <f t="shared" si="1196"/>
        <v>0.5</v>
      </c>
      <c r="M3004" s="112">
        <f t="shared" si="1197"/>
        <v>0.16</v>
      </c>
      <c r="N3004" s="112" t="b">
        <f t="shared" si="1198"/>
        <v>1</v>
      </c>
      <c r="O3004" s="112" t="b">
        <f t="shared" si="1199"/>
        <v>1</v>
      </c>
      <c r="P3004" s="113">
        <f t="shared" si="1200"/>
        <v>5</v>
      </c>
      <c r="Q3004" s="113">
        <f t="shared" si="1201"/>
        <v>10</v>
      </c>
      <c r="R3004" s="114" t="str">
        <f t="shared" si="1217"/>
        <v>0.5-0.16</v>
      </c>
      <c r="S3004" s="127">
        <f t="shared" si="1202"/>
        <v>2.7070438384100125E-2</v>
      </c>
      <c r="T3004" s="112" t="b">
        <f t="shared" si="1203"/>
        <v>1</v>
      </c>
      <c r="U3004" s="22">
        <f t="shared" si="1204"/>
        <v>7.4079366159485271</v>
      </c>
      <c r="V3004" s="22">
        <f t="shared" si="1205"/>
        <v>0.50297046018013969</v>
      </c>
      <c r="W3004" s="81">
        <f t="shared" si="1206"/>
        <v>8</v>
      </c>
      <c r="X3004" s="22">
        <f t="shared" si="1207"/>
        <v>0.39535736697470331</v>
      </c>
      <c r="Y3004" s="3">
        <f>IF(U3004&gt;'Power Curve'!$C$37,0,INDEX(Ci,$W3004,1)*POWER(1-X3004,3)+INDEX(Ci,$W3004,2)*3*X3004*POWER(1-X3004,2)+INDEX(Ci,$W3004,3)*3*POWER(X3004,2)*(1-X3004)+INDEX(Ci,$W3004,4)*POWER(X3004,3))</f>
        <v>705.93860906831719</v>
      </c>
      <c r="Z3004" s="3">
        <f t="shared" si="1208"/>
        <v>725.04867668805832</v>
      </c>
      <c r="AA3004" s="3">
        <f t="shared" si="1209"/>
        <v>916.80000305175827</v>
      </c>
      <c r="AB3004" s="3">
        <f t="shared" si="1218"/>
        <v>-191.75132636369995</v>
      </c>
      <c r="AC3004" s="3">
        <f t="shared" si="1219"/>
        <v>191.75132636369995</v>
      </c>
      <c r="AE3004" s="34">
        <f t="shared" si="1210"/>
        <v>7</v>
      </c>
      <c r="AF3004" s="73" t="b">
        <f>COUNTIF('Power Curve'!$D$2:$D$31,AE3004)&gt;0</f>
        <v>1</v>
      </c>
      <c r="AG3004" s="73" t="b">
        <f t="shared" si="1211"/>
        <v>0</v>
      </c>
      <c r="AH3004" s="73" t="b">
        <f t="shared" si="1220"/>
        <v>1</v>
      </c>
      <c r="AI3004" s="34" t="str">
        <f t="shared" si="1212"/>
        <v>Outer</v>
      </c>
      <c r="AJ3004" s="35" t="str">
        <f t="shared" si="1221"/>
        <v>0.5-0.6</v>
      </c>
      <c r="AK3004" s="36" t="str">
        <f t="shared" si="1213"/>
        <v>2-3</v>
      </c>
      <c r="AL3004" s="36" t="str">
        <f t="shared" si="1214"/>
        <v>Mar</v>
      </c>
      <c r="AM3004" s="35" t="str">
        <f t="shared" si="1215"/>
        <v>295-305</v>
      </c>
      <c r="AN3004" s="36" t="str">
        <f t="shared" si="1216"/>
        <v>HWS-HTI</v>
      </c>
    </row>
    <row r="3005" spans="5:40" x14ac:dyDescent="0.3">
      <c r="E3005" s="12">
        <v>40998.097222222219</v>
      </c>
      <c r="F3005" s="16">
        <v>8.74</v>
      </c>
      <c r="G3005" s="16">
        <v>820.09000396728493</v>
      </c>
      <c r="H3005" s="29">
        <v>1.180571081087757</v>
      </c>
      <c r="I3005" s="26">
        <v>296.2</v>
      </c>
      <c r="J3005" s="30">
        <v>0.13501144164759724</v>
      </c>
      <c r="K3005" s="31">
        <v>0.18957286992276623</v>
      </c>
      <c r="L3005" s="111">
        <f t="shared" si="1196"/>
        <v>0.70000000000000007</v>
      </c>
      <c r="M3005" s="112">
        <f t="shared" si="1197"/>
        <v>0.14000000000000001</v>
      </c>
      <c r="N3005" s="112" t="b">
        <f t="shared" si="1198"/>
        <v>1</v>
      </c>
      <c r="O3005" s="112" t="b">
        <f t="shared" si="1199"/>
        <v>1</v>
      </c>
      <c r="P3005" s="113">
        <f t="shared" si="1200"/>
        <v>7.0000000000000009</v>
      </c>
      <c r="Q3005" s="113">
        <f t="shared" si="1201"/>
        <v>12</v>
      </c>
      <c r="R3005" s="114" t="str">
        <f t="shared" si="1217"/>
        <v>0.7-0.14</v>
      </c>
      <c r="S3005" s="127">
        <f t="shared" si="1202"/>
        <v>1.0811335537812461E-2</v>
      </c>
      <c r="T3005" s="112" t="b">
        <f t="shared" si="1203"/>
        <v>1</v>
      </c>
      <c r="U3005" s="22">
        <f t="shared" si="1204"/>
        <v>8.6330339728565395</v>
      </c>
      <c r="V3005" s="22">
        <f t="shared" si="1205"/>
        <v>0.69231320588926359</v>
      </c>
      <c r="W3005" s="81">
        <f t="shared" si="1206"/>
        <v>9</v>
      </c>
      <c r="X3005" s="22">
        <f t="shared" si="1207"/>
        <v>0.62406630021934306</v>
      </c>
      <c r="Y3005" s="3">
        <f>IF(U3005&gt;'Power Curve'!$C$37,0,INDEX(Ci,$W3005,1)*POWER(1-X3005,3)+INDEX(Ci,$W3005,2)*3*X3005*POWER(1-X3005,2)+INDEX(Ci,$W3005,3)*3*POWER(X3005,2)*(1-X3005)+INDEX(Ci,$W3005,4)*POWER(X3005,3))</f>
        <v>1075.6047154901007</v>
      </c>
      <c r="Z3005" s="3">
        <f t="shared" si="1208"/>
        <v>1087.2334389753175</v>
      </c>
      <c r="AA3005" s="3">
        <f t="shared" si="1209"/>
        <v>820.09000396728493</v>
      </c>
      <c r="AB3005" s="3">
        <f t="shared" si="1218"/>
        <v>267.14343500803261</v>
      </c>
      <c r="AC3005" s="3">
        <f t="shared" si="1219"/>
        <v>267.14343500803261</v>
      </c>
      <c r="AE3005" s="34">
        <f t="shared" si="1210"/>
        <v>9</v>
      </c>
      <c r="AF3005" s="73" t="b">
        <f>COUNTIF('Power Curve'!$D$2:$D$31,AE3005)&gt;0</f>
        <v>1</v>
      </c>
      <c r="AG3005" s="73" t="b">
        <f t="shared" si="1211"/>
        <v>0</v>
      </c>
      <c r="AH3005" s="73" t="b">
        <f t="shared" si="1220"/>
        <v>1</v>
      </c>
      <c r="AI3005" s="34" t="str">
        <f t="shared" si="1212"/>
        <v>Inner</v>
      </c>
      <c r="AJ3005" s="35" t="str">
        <f t="shared" si="1221"/>
        <v>0.6-0.7</v>
      </c>
      <c r="AK3005" s="36" t="str">
        <f t="shared" si="1213"/>
        <v>2-3</v>
      </c>
      <c r="AL3005" s="36" t="str">
        <f t="shared" si="1214"/>
        <v>Mar</v>
      </c>
      <c r="AM3005" s="35" t="str">
        <f t="shared" si="1215"/>
        <v>295-305</v>
      </c>
      <c r="AN3005" s="36" t="str">
        <f t="shared" si="1216"/>
        <v>Inner-TI</v>
      </c>
    </row>
    <row r="3006" spans="5:40" x14ac:dyDescent="0.3">
      <c r="E3006" s="12">
        <v>40998.104166666664</v>
      </c>
      <c r="F3006" s="16">
        <v>7.99</v>
      </c>
      <c r="G3006" s="16">
        <v>905.06002044677712</v>
      </c>
      <c r="H3006" s="29">
        <v>1.1807017725273834</v>
      </c>
      <c r="I3006" s="26">
        <v>295</v>
      </c>
      <c r="J3006" s="30">
        <v>0.14893617021276595</v>
      </c>
      <c r="K3006" s="31">
        <v>0.22701790347249109</v>
      </c>
      <c r="L3006" s="111">
        <f t="shared" si="1196"/>
        <v>0.6</v>
      </c>
      <c r="M3006" s="112">
        <f t="shared" si="1197"/>
        <v>0.15000000000000002</v>
      </c>
      <c r="N3006" s="112" t="b">
        <f t="shared" si="1198"/>
        <v>1</v>
      </c>
      <c r="O3006" s="112" t="b">
        <f t="shared" si="1199"/>
        <v>1</v>
      </c>
      <c r="P3006" s="113">
        <f t="shared" si="1200"/>
        <v>6</v>
      </c>
      <c r="Q3006" s="113">
        <f t="shared" si="1201"/>
        <v>10.999999999999998</v>
      </c>
      <c r="R3006" s="114" t="str">
        <f t="shared" si="1217"/>
        <v>0.6-0.15</v>
      </c>
      <c r="S3006" s="127">
        <f t="shared" si="1202"/>
        <v>2.2030281169860458E-2</v>
      </c>
      <c r="T3006" s="112" t="b">
        <f t="shared" si="1203"/>
        <v>1</v>
      </c>
      <c r="U3006" s="22">
        <f t="shared" si="1204"/>
        <v>7.8925041966246514</v>
      </c>
      <c r="V3006" s="22">
        <f t="shared" si="1205"/>
        <v>0.57786194181585904</v>
      </c>
      <c r="W3006" s="81">
        <f t="shared" si="1206"/>
        <v>8</v>
      </c>
      <c r="X3006" s="22">
        <f t="shared" si="1207"/>
        <v>0.88306550935011152</v>
      </c>
      <c r="Y3006" s="3">
        <f>IF(U3006&gt;'Power Curve'!$C$37,0,INDEX(Ci,$W3006,1)*POWER(1-X3006,3)+INDEX(Ci,$W3006,2)*3*X3006*POWER(1-X3006,2)+INDEX(Ci,$W3006,3)*3*POWER(X3006,2)*(1-X3006)+INDEX(Ci,$W3006,4)*POWER(X3006,3))</f>
        <v>846.1455262777547</v>
      </c>
      <c r="Z3006" s="3">
        <f t="shared" si="1208"/>
        <v>864.78635013227324</v>
      </c>
      <c r="AA3006" s="3">
        <f t="shared" si="1209"/>
        <v>905.06002044677712</v>
      </c>
      <c r="AB3006" s="3">
        <f t="shared" si="1218"/>
        <v>-40.273670314503875</v>
      </c>
      <c r="AC3006" s="3">
        <f t="shared" si="1219"/>
        <v>40.273670314503875</v>
      </c>
      <c r="AE3006" s="34">
        <f t="shared" si="1210"/>
        <v>8</v>
      </c>
      <c r="AF3006" s="73" t="b">
        <f>COUNTIF('Power Curve'!$D$2:$D$31,AE3006)&gt;0</f>
        <v>1</v>
      </c>
      <c r="AG3006" s="73" t="b">
        <f t="shared" si="1211"/>
        <v>0</v>
      </c>
      <c r="AH3006" s="73" t="b">
        <f t="shared" si="1220"/>
        <v>1</v>
      </c>
      <c r="AI3006" s="34" t="str">
        <f t="shared" si="1212"/>
        <v>Outer</v>
      </c>
      <c r="AJ3006" s="35" t="str">
        <f t="shared" si="1221"/>
        <v>0.5-0.6</v>
      </c>
      <c r="AK3006" s="36" t="str">
        <f t="shared" si="1213"/>
        <v>2-3</v>
      </c>
      <c r="AL3006" s="36" t="str">
        <f t="shared" si="1214"/>
        <v>Mar</v>
      </c>
      <c r="AM3006" s="35" t="str">
        <f t="shared" si="1215"/>
        <v>295-305</v>
      </c>
      <c r="AN3006" s="36" t="str">
        <f t="shared" si="1216"/>
        <v>HWS-HTI</v>
      </c>
    </row>
    <row r="3007" spans="5:40" x14ac:dyDescent="0.3">
      <c r="E3007" s="12">
        <v>40998.111111111109</v>
      </c>
      <c r="F3007" s="16">
        <v>7.8</v>
      </c>
      <c r="G3007" s="16">
        <v>775.24998855590843</v>
      </c>
      <c r="H3007" s="29">
        <v>1.1807453424246821</v>
      </c>
      <c r="I3007" s="26">
        <v>294.8</v>
      </c>
      <c r="J3007" s="30">
        <v>0.15128205128205127</v>
      </c>
      <c r="K3007" s="31">
        <v>0.20034931305516124</v>
      </c>
      <c r="L3007" s="111">
        <f t="shared" si="1196"/>
        <v>0.5</v>
      </c>
      <c r="M3007" s="112">
        <f t="shared" si="1197"/>
        <v>0.15000000000000002</v>
      </c>
      <c r="N3007" s="112" t="b">
        <f t="shared" si="1198"/>
        <v>1</v>
      </c>
      <c r="O3007" s="112" t="b">
        <f t="shared" si="1199"/>
        <v>1</v>
      </c>
      <c r="P3007" s="113">
        <f t="shared" si="1200"/>
        <v>5</v>
      </c>
      <c r="Q3007" s="113">
        <f t="shared" si="1201"/>
        <v>10.999999999999998</v>
      </c>
      <c r="R3007" s="114" t="str">
        <f t="shared" si="1217"/>
        <v>0.5-0.15</v>
      </c>
      <c r="S3007" s="127">
        <f t="shared" si="1202"/>
        <v>3.6961852981718626E-2</v>
      </c>
      <c r="T3007" s="112" t="b">
        <f t="shared" si="1203"/>
        <v>1</v>
      </c>
      <c r="U3007" s="22">
        <f t="shared" si="1204"/>
        <v>7.7049173924910308</v>
      </c>
      <c r="V3007" s="22">
        <f t="shared" si="1205"/>
        <v>0.54886979653599111</v>
      </c>
      <c r="W3007" s="81">
        <f t="shared" si="1206"/>
        <v>8</v>
      </c>
      <c r="X3007" s="22">
        <f t="shared" si="1207"/>
        <v>0.69426292447537918</v>
      </c>
      <c r="Y3007" s="3">
        <f>IF(U3007&gt;'Power Curve'!$C$37,0,INDEX(Ci,$W3007,1)*POWER(1-X3007,3)+INDEX(Ci,$W3007,2)*3*X3007*POWER(1-X3007,2)+INDEX(Ci,$W3007,3)*3*POWER(X3007,2)*(1-X3007)+INDEX(Ci,$W3007,4)*POWER(X3007,3))</f>
        <v>790.92703655675382</v>
      </c>
      <c r="Z3007" s="3">
        <f t="shared" si="1208"/>
        <v>820.16116540123096</v>
      </c>
      <c r="AA3007" s="3">
        <f t="shared" si="1209"/>
        <v>775.24998855590843</v>
      </c>
      <c r="AB3007" s="3">
        <f t="shared" si="1218"/>
        <v>44.91117684532253</v>
      </c>
      <c r="AC3007" s="3">
        <f t="shared" si="1219"/>
        <v>44.91117684532253</v>
      </c>
      <c r="AE3007" s="34">
        <f t="shared" si="1210"/>
        <v>8</v>
      </c>
      <c r="AF3007" s="73" t="b">
        <f>COUNTIF('Power Curve'!$D$2:$D$31,AE3007)&gt;0</f>
        <v>1</v>
      </c>
      <c r="AG3007" s="73" t="b">
        <f t="shared" si="1211"/>
        <v>0</v>
      </c>
      <c r="AH3007" s="73" t="b">
        <f t="shared" si="1220"/>
        <v>1</v>
      </c>
      <c r="AI3007" s="34" t="str">
        <f t="shared" si="1212"/>
        <v>Outer</v>
      </c>
      <c r="AJ3007" s="35" t="str">
        <f t="shared" si="1221"/>
        <v>0.5-0.6</v>
      </c>
      <c r="AK3007" s="36" t="str">
        <f t="shared" si="1213"/>
        <v>2-3</v>
      </c>
      <c r="AL3007" s="36" t="str">
        <f t="shared" si="1214"/>
        <v>Mar</v>
      </c>
      <c r="AM3007" s="35" t="str">
        <f t="shared" si="1215"/>
        <v>285-295</v>
      </c>
      <c r="AN3007" s="36" t="str">
        <f t="shared" si="1216"/>
        <v>HWS-HTI</v>
      </c>
    </row>
    <row r="3008" spans="5:40" x14ac:dyDescent="0.3">
      <c r="E3008" s="12">
        <v>40998.256944444445</v>
      </c>
      <c r="F3008" s="16">
        <v>9.08</v>
      </c>
      <c r="G3008" s="16">
        <v>1283.059989929204</v>
      </c>
      <c r="H3008" s="29">
        <v>1.1782764062709163</v>
      </c>
      <c r="I3008" s="26">
        <v>295.7</v>
      </c>
      <c r="J3008" s="30">
        <v>0.17180616740088106</v>
      </c>
      <c r="K3008" s="31">
        <v>0.15961616048086</v>
      </c>
      <c r="L3008" s="111">
        <f t="shared" si="1196"/>
        <v>0.70000000000000007</v>
      </c>
      <c r="M3008" s="112">
        <f t="shared" si="1197"/>
        <v>0.17</v>
      </c>
      <c r="N3008" s="112" t="b">
        <f t="shared" si="1198"/>
        <v>1</v>
      </c>
      <c r="O3008" s="112" t="b">
        <f t="shared" si="1199"/>
        <v>1</v>
      </c>
      <c r="P3008" s="113">
        <f t="shared" si="1200"/>
        <v>7.0000000000000009</v>
      </c>
      <c r="Q3008" s="113">
        <f t="shared" si="1201"/>
        <v>9</v>
      </c>
      <c r="R3008" s="114" t="str">
        <f t="shared" si="1217"/>
        <v>0.7-0.17</v>
      </c>
      <c r="S3008" s="127">
        <f t="shared" si="1202"/>
        <v>2.7711055118690941E-2</v>
      </c>
      <c r="T3008" s="112" t="b">
        <f t="shared" si="1203"/>
        <v>1</v>
      </c>
      <c r="U3008" s="22">
        <f t="shared" si="1204"/>
        <v>8.9630581244093044</v>
      </c>
      <c r="V3008" s="22">
        <f t="shared" si="1205"/>
        <v>0.74331950237090427</v>
      </c>
      <c r="W3008" s="81">
        <f t="shared" si="1206"/>
        <v>9</v>
      </c>
      <c r="X3008" s="22">
        <f t="shared" si="1207"/>
        <v>0.95394140178096509</v>
      </c>
      <c r="Y3008" s="3">
        <f>IF(U3008&gt;'Power Curve'!$C$37,0,INDEX(Ci,$W3008,1)*POWER(1-X3008,3)+INDEX(Ci,$W3008,2)*3*X3008*POWER(1-X3008,2)+INDEX(Ci,$W3008,3)*3*POWER(X3008,2)*(1-X3008)+INDEX(Ci,$W3008,4)*POWER(X3008,3))</f>
        <v>1183.1586768577617</v>
      </c>
      <c r="Z3008" s="3">
        <f t="shared" si="1208"/>
        <v>1215.9452521663247</v>
      </c>
      <c r="AA3008" s="3">
        <f t="shared" si="1209"/>
        <v>1283.059989929204</v>
      </c>
      <c r="AB3008" s="3">
        <f t="shared" si="1218"/>
        <v>-67.114737762879258</v>
      </c>
      <c r="AC3008" s="3">
        <f t="shared" si="1219"/>
        <v>67.114737762879258</v>
      </c>
      <c r="AE3008" s="34">
        <f t="shared" si="1210"/>
        <v>9</v>
      </c>
      <c r="AF3008" s="73" t="b">
        <f>COUNTIF('Power Curve'!$D$2:$D$31,AE3008)&gt;0</f>
        <v>1</v>
      </c>
      <c r="AG3008" s="73" t="b">
        <f t="shared" si="1211"/>
        <v>0</v>
      </c>
      <c r="AH3008" s="73" t="b">
        <f t="shared" si="1220"/>
        <v>1</v>
      </c>
      <c r="AI3008" s="34" t="str">
        <f t="shared" si="1212"/>
        <v>Outer</v>
      </c>
      <c r="AJ3008" s="35" t="str">
        <f t="shared" si="1221"/>
        <v>0.7-0.8</v>
      </c>
      <c r="AK3008" s="36" t="str">
        <f t="shared" si="1213"/>
        <v>6-7</v>
      </c>
      <c r="AL3008" s="36" t="str">
        <f t="shared" si="1214"/>
        <v>Mar</v>
      </c>
      <c r="AM3008" s="35" t="str">
        <f t="shared" si="1215"/>
        <v>295-305</v>
      </c>
      <c r="AN3008" s="36" t="str">
        <f t="shared" si="1216"/>
        <v>HWS-HTI</v>
      </c>
    </row>
    <row r="3009" spans="5:40" x14ac:dyDescent="0.3">
      <c r="E3009" s="12">
        <v>40998.263888888891</v>
      </c>
      <c r="F3009" s="16">
        <v>8.9499999999999993</v>
      </c>
      <c r="G3009" s="16">
        <v>1192.6800155639671</v>
      </c>
      <c r="H3009" s="29">
        <v>1.1784066600054393</v>
      </c>
      <c r="I3009" s="26">
        <v>295</v>
      </c>
      <c r="J3009" s="30">
        <v>0.13184357541899441</v>
      </c>
      <c r="K3009" s="31">
        <v>0.10736421673911398</v>
      </c>
      <c r="L3009" s="111">
        <f t="shared" si="1196"/>
        <v>0.70000000000000007</v>
      </c>
      <c r="M3009" s="112">
        <f t="shared" si="1197"/>
        <v>0.13</v>
      </c>
      <c r="N3009" s="112" t="b">
        <f t="shared" si="1198"/>
        <v>1</v>
      </c>
      <c r="O3009" s="112" t="b">
        <f t="shared" si="1199"/>
        <v>1</v>
      </c>
      <c r="P3009" s="113">
        <f t="shared" si="1200"/>
        <v>7.0000000000000009</v>
      </c>
      <c r="Q3009" s="113">
        <f t="shared" si="1201"/>
        <v>13</v>
      </c>
      <c r="R3009" s="114" t="str">
        <f t="shared" si="1217"/>
        <v>0.7-0.13</v>
      </c>
      <c r="S3009" s="127">
        <f t="shared" si="1202"/>
        <v>6.7771350788973393E-3</v>
      </c>
      <c r="T3009" s="112" t="b">
        <f t="shared" si="1203"/>
        <v>1</v>
      </c>
      <c r="U3009" s="22">
        <f t="shared" si="1204"/>
        <v>8.8350579384551988</v>
      </c>
      <c r="V3009" s="22">
        <f t="shared" si="1205"/>
        <v>0.72353666101289416</v>
      </c>
      <c r="W3009" s="81">
        <f t="shared" si="1206"/>
        <v>9</v>
      </c>
      <c r="X3009" s="22">
        <f t="shared" si="1207"/>
        <v>0.82599902500989353</v>
      </c>
      <c r="Y3009" s="3">
        <f>IF(U3009&gt;'Power Curve'!$C$37,0,INDEX(Ci,$W3009,1)*POWER(1-X3009,3)+INDEX(Ci,$W3009,2)*3*X3009*POWER(1-X3009,2)+INDEX(Ci,$W3009,3)*3*POWER(X3009,2)*(1-X3009)+INDEX(Ci,$W3009,4)*POWER(X3009,3))</f>
        <v>1141.2244235539147</v>
      </c>
      <c r="Z3009" s="3">
        <f t="shared" si="1208"/>
        <v>1148.9586556276763</v>
      </c>
      <c r="AA3009" s="3">
        <f t="shared" si="1209"/>
        <v>1192.6800155639671</v>
      </c>
      <c r="AB3009" s="3">
        <f t="shared" si="1218"/>
        <v>-43.72135993629081</v>
      </c>
      <c r="AC3009" s="3">
        <f t="shared" si="1219"/>
        <v>43.72135993629081</v>
      </c>
      <c r="AE3009" s="34">
        <f t="shared" si="1210"/>
        <v>9</v>
      </c>
      <c r="AF3009" s="73" t="b">
        <f>COUNTIF('Power Curve'!$D$2:$D$31,AE3009)&gt;0</f>
        <v>1</v>
      </c>
      <c r="AG3009" s="73" t="b">
        <f t="shared" si="1211"/>
        <v>0</v>
      </c>
      <c r="AH3009" s="73" t="b">
        <f t="shared" si="1220"/>
        <v>1</v>
      </c>
      <c r="AI3009" s="34" t="str">
        <f t="shared" si="1212"/>
        <v>Inner</v>
      </c>
      <c r="AJ3009" s="35" t="str">
        <f t="shared" si="1221"/>
        <v>0.7-0.8</v>
      </c>
      <c r="AK3009" s="36" t="str">
        <f t="shared" si="1213"/>
        <v>6-7</v>
      </c>
      <c r="AL3009" s="36" t="str">
        <f t="shared" si="1214"/>
        <v>Mar</v>
      </c>
      <c r="AM3009" s="35" t="str">
        <f t="shared" si="1215"/>
        <v>295-305</v>
      </c>
      <c r="AN3009" s="36" t="str">
        <f t="shared" si="1216"/>
        <v>Inner-TI</v>
      </c>
    </row>
    <row r="3010" spans="5:40" x14ac:dyDescent="0.3">
      <c r="E3010" s="12">
        <v>40998.270833333336</v>
      </c>
      <c r="F3010" s="16">
        <v>9.26</v>
      </c>
      <c r="G3010" s="16">
        <v>1299.98998260498</v>
      </c>
      <c r="H3010" s="29">
        <v>1.1788410477011708</v>
      </c>
      <c r="I3010" s="26">
        <v>295.39999999999998</v>
      </c>
      <c r="J3010" s="30">
        <v>0.1187904967602592</v>
      </c>
      <c r="K3010" s="31">
        <v>0.18608980299638606</v>
      </c>
      <c r="L3010" s="111">
        <f t="shared" si="1196"/>
        <v>0.8</v>
      </c>
      <c r="M3010" s="112">
        <f t="shared" si="1197"/>
        <v>0.12</v>
      </c>
      <c r="N3010" s="112" t="b">
        <f t="shared" si="1198"/>
        <v>1</v>
      </c>
      <c r="O3010" s="112" t="b">
        <f t="shared" si="1199"/>
        <v>1</v>
      </c>
      <c r="P3010" s="113">
        <f t="shared" si="1200"/>
        <v>8</v>
      </c>
      <c r="Q3010" s="113">
        <f t="shared" si="1201"/>
        <v>14</v>
      </c>
      <c r="R3010" s="114" t="str">
        <f t="shared" si="1217"/>
        <v>0.8-0.12</v>
      </c>
      <c r="S3010" s="127">
        <f t="shared" si="1202"/>
        <v>-1.2779651666675459E-3</v>
      </c>
      <c r="T3010" s="112" t="b">
        <f t="shared" si="1203"/>
        <v>1</v>
      </c>
      <c r="U3010" s="22">
        <f t="shared" si="1204"/>
        <v>9.1421997704950257</v>
      </c>
      <c r="V3010" s="22">
        <f t="shared" si="1205"/>
        <v>0.7710064212508293</v>
      </c>
      <c r="W3010" s="81">
        <f t="shared" si="1206"/>
        <v>10</v>
      </c>
      <c r="X3010" s="22">
        <f t="shared" si="1207"/>
        <v>0.14143653498808204</v>
      </c>
      <c r="Y3010" s="3">
        <f>IF(U3010&gt;'Power Curve'!$C$37,0,INDEX(Ci,$W3010,1)*POWER(1-X3010,3)+INDEX(Ci,$W3010,2)*3*X3010*POWER(1-X3010,2)+INDEX(Ci,$W3010,3)*3*POWER(X3010,2)*(1-X3010)+INDEX(Ci,$W3010,4)*POWER(X3010,3))</f>
        <v>1243.3147197523879</v>
      </c>
      <c r="Z3010" s="3">
        <f t="shared" si="1208"/>
        <v>1241.7258068493393</v>
      </c>
      <c r="AA3010" s="3">
        <f t="shared" si="1209"/>
        <v>1299.98998260498</v>
      </c>
      <c r="AB3010" s="3">
        <f t="shared" si="1218"/>
        <v>-58.264175755640736</v>
      </c>
      <c r="AC3010" s="3">
        <f t="shared" si="1219"/>
        <v>58.264175755640736</v>
      </c>
      <c r="AE3010" s="34">
        <f t="shared" si="1210"/>
        <v>9</v>
      </c>
      <c r="AF3010" s="73" t="b">
        <f>COUNTIF('Power Curve'!$D$2:$D$31,AE3010)&gt;0</f>
        <v>1</v>
      </c>
      <c r="AG3010" s="73" t="b">
        <f t="shared" si="1211"/>
        <v>0</v>
      </c>
      <c r="AH3010" s="73" t="b">
        <f t="shared" si="1220"/>
        <v>1</v>
      </c>
      <c r="AI3010" s="34" t="str">
        <f t="shared" si="1212"/>
        <v>Inner</v>
      </c>
      <c r="AJ3010" s="35" t="str">
        <f t="shared" si="1221"/>
        <v>0.7-0.8</v>
      </c>
      <c r="AK3010" s="36" t="str">
        <f t="shared" si="1213"/>
        <v>6-7</v>
      </c>
      <c r="AL3010" s="36" t="str">
        <f t="shared" si="1214"/>
        <v>Mar</v>
      </c>
      <c r="AM3010" s="35" t="str">
        <f t="shared" si="1215"/>
        <v>295-305</v>
      </c>
      <c r="AN3010" s="36" t="str">
        <f t="shared" si="1216"/>
        <v>Inner-TI</v>
      </c>
    </row>
    <row r="3011" spans="5:40" x14ac:dyDescent="0.3">
      <c r="E3011" s="12">
        <v>40998.277777777781</v>
      </c>
      <c r="F3011" s="16">
        <v>9.06</v>
      </c>
      <c r="G3011" s="16">
        <v>1373.9399566650391</v>
      </c>
      <c r="H3011" s="29">
        <v>1.1786238140882828</v>
      </c>
      <c r="I3011" s="26">
        <v>296.8</v>
      </c>
      <c r="J3011" s="30">
        <v>0.1269315673289183</v>
      </c>
      <c r="K3011" s="31">
        <v>0.11093228928477727</v>
      </c>
      <c r="L3011" s="111">
        <f t="shared" ref="L3011:L3074" si="1222">ROUND((V3011-CenterOfFirstWindSpeedBin)/WindSpeedBinWidth,0)*WindSpeedBinWidth+CenterOfFirstWindSpeedBin</f>
        <v>0.70000000000000007</v>
      </c>
      <c r="M3011" s="112">
        <f t="shared" ref="M3011:M3074" si="1223">ROUND((J3011-CenterOfFirstTurbulenceBin)/TurbulenceBinWidth,0)*TurbulenceBinWidth+CenterOfFirstTurbulenceBin</f>
        <v>0.13</v>
      </c>
      <c r="N3011" s="112" t="b">
        <f t="shared" ref="N3011:N3074" si="1224">IF(AND(L3011&gt;=CenterOfFirstWindSpeedBin,L3011&lt;=CenterOfLastWindSpeedBin),TRUE,FALSE)</f>
        <v>1</v>
      </c>
      <c r="O3011" s="112" t="b">
        <f t="shared" ref="O3011:O3074" si="1225">IF(AND(M3011&gt;=CenterOfFirstTurbulenceBin,M3011&lt;=CenterOfLastTurbulenceBin),TRUE,FALSE)</f>
        <v>1</v>
      </c>
      <c r="P3011" s="113">
        <f t="shared" ref="P3011:P3074" si="1226">(L3011-CenterOfFirstWindSpeedBin)/WindSpeedBinWidth+1</f>
        <v>7.0000000000000009</v>
      </c>
      <c r="Q3011" s="113">
        <f t="shared" ref="Q3011:Q3074" si="1227">NumberOfTurbulenceBins-(M3011-CenterOfFirstTurbulenceBin)/TurbulenceBinWidth</f>
        <v>13</v>
      </c>
      <c r="R3011" s="114" t="str">
        <f t="shared" si="1217"/>
        <v>0.7-0.13</v>
      </c>
      <c r="S3011" s="127">
        <f t="shared" ref="S3011:S3074" si="1228">IF(T3011,INDEX(PowerDeviationMatrix,Q3011,P3011),IF(UseMatrixPadValue,MatrixPadValue,0))</f>
        <v>6.7771350788973393E-3</v>
      </c>
      <c r="T3011" s="112" t="b">
        <f t="shared" ref="T3011:T3074" si="1229">IF(AND(P3011&gt;0,Q3011&gt;0,N3011,O3011),LEN(INDEX(PowerDeviationMatrix,Q3011,P3011))&gt;0,FALSE)</f>
        <v>1</v>
      </c>
      <c r="U3011" s="22">
        <f t="shared" ref="U3011:U3074" si="1230">F3011*(H3011/Ref_Density)^(1/3)</f>
        <v>8.9441945804779426</v>
      </c>
      <c r="V3011" s="22">
        <f t="shared" ref="V3011:V3074" si="1231">(U3011-CutInWindSpeed)/(RatedWindSpeed-CutInWindSpeed)</f>
        <v>0.74040408084817477</v>
      </c>
      <c r="W3011" s="81">
        <f t="shared" ref="W3011:W3074" si="1232">COUNTIF(xa,"&lt;"&amp;U3011)</f>
        <v>9</v>
      </c>
      <c r="X3011" s="22">
        <f t="shared" ref="X3011:X3074" si="1233">(U3011-INDEX(xa,$W3011))/(INDEX(xb,$W3011)-INDEX(xa,$W3011))</f>
        <v>0.93508637725959998</v>
      </c>
      <c r="Y3011" s="3">
        <f>IF(U3011&gt;'Power Curve'!$C$37,0,INDEX(Ci,$W3011,1)*POWER(1-X3011,3)+INDEX(Ci,$W3011,2)*3*X3011*POWER(1-X3011,2)+INDEX(Ci,$W3011,3)*3*POWER(X3011,2)*(1-X3011)+INDEX(Ci,$W3011,4)*POWER(X3011,3))</f>
        <v>1176.9659405762873</v>
      </c>
      <c r="Z3011" s="3">
        <f t="shared" ref="Z3011:Z3074" si="1234">IF(OR(T3011,UseMatrixPadValue),Y3011*(1+S3011),"")</f>
        <v>1184.9423977388344</v>
      </c>
      <c r="AA3011" s="3">
        <f t="shared" ref="AA3011:AA3074" si="1235">IF(AH3011,G3011,"")</f>
        <v>1373.9399566650391</v>
      </c>
      <c r="AB3011" s="3">
        <f t="shared" si="1218"/>
        <v>-188.99755892620465</v>
      </c>
      <c r="AC3011" s="3">
        <f t="shared" si="1219"/>
        <v>188.99755892620465</v>
      </c>
      <c r="AE3011" s="34">
        <f t="shared" ref="AE3011:AE3074" si="1236">MROUND(U3011-Centre_First_Bin,Bin_Width)+Centre_First_Bin</f>
        <v>9</v>
      </c>
      <c r="AF3011" s="73" t="b">
        <f>COUNTIF('Power Curve'!$D$2:$D$31,AE3011)&gt;0</f>
        <v>1</v>
      </c>
      <c r="AG3011" s="73" t="b">
        <f t="shared" ref="AG3011:AG3074" si="1237">(G3011&lt;0)</f>
        <v>0</v>
      </c>
      <c r="AH3011" s="73" t="b">
        <f t="shared" si="1220"/>
        <v>1</v>
      </c>
      <c r="AI3011" s="34" t="str">
        <f t="shared" ref="AI3011:AI3074" si="1238">IF(AH3011,IF(AND(J3011&gt;=LowerTurbLimit,J3011&lt;=UpperTurbLimit,K3011&gt;=LowerShearLimit,K3011&lt;=UpperShearLimit),"Inner","Outer"),"")</f>
        <v>Inner</v>
      </c>
      <c r="AJ3011" s="35" t="str">
        <f t="shared" si="1221"/>
        <v>0.7-0.8</v>
      </c>
      <c r="AK3011" s="36" t="str">
        <f t="shared" ref="AK3011:AK3074" si="1239">IF(AH3011,HOUR(E3011)&amp;"-"&amp;HOUR(E3011)+1,"")</f>
        <v>6-7</v>
      </c>
      <c r="AL3011" s="36" t="str">
        <f t="shared" ref="AL3011:AL3074" si="1240">IF(AH3011,TEXT(E3011,"mmm"),"")</f>
        <v>Mar</v>
      </c>
      <c r="AM3011" s="35" t="str">
        <f t="shared" ref="AM3011:AM3074" si="1241">IF(AH3011,IF(OR(I3011&lt;5,I3011&gt;=355),"355-5",MROUND(I3011,10)-5&amp;"-"&amp;MROUND(I3011,10)+5),"")</f>
        <v>295-305</v>
      </c>
      <c r="AN3011" s="36" t="str">
        <f t="shared" ref="AN3011:AN3074" si="1242">IF(AH3011,IF(V3011&lt;0.5,IF(J3011&lt;=LowerTurbLimit,"LWS-LTI",IF(J3011&gt;=UpperTurbLimit,"LWS-HTI","Inner-TI")),IF(J3011&lt;=LowerTurbLimit,"HWS-LTI",IF(J3011&gt;=UpperTurbLimit,"HWS-HTI","Inner-TI"))),"")</f>
        <v>Inner-TI</v>
      </c>
    </row>
    <row r="3012" spans="5:40" x14ac:dyDescent="0.3">
      <c r="E3012" s="12">
        <v>40998.284722222219</v>
      </c>
      <c r="F3012" s="16">
        <v>8.99</v>
      </c>
      <c r="G3012" s="16">
        <v>1185.4999771118189</v>
      </c>
      <c r="H3012" s="29">
        <v>1.178754144647461</v>
      </c>
      <c r="I3012" s="26">
        <v>295.8</v>
      </c>
      <c r="J3012" s="30">
        <v>0.10344827586206896</v>
      </c>
      <c r="K3012" s="31">
        <v>0.17176849749282627</v>
      </c>
      <c r="L3012" s="111">
        <f t="shared" si="1222"/>
        <v>0.70000000000000007</v>
      </c>
      <c r="M3012" s="112">
        <f t="shared" si="1223"/>
        <v>9.9999999999999992E-2</v>
      </c>
      <c r="N3012" s="112" t="b">
        <f t="shared" si="1224"/>
        <v>1</v>
      </c>
      <c r="O3012" s="112" t="b">
        <f t="shared" si="1225"/>
        <v>1</v>
      </c>
      <c r="P3012" s="113">
        <f t="shared" si="1226"/>
        <v>7.0000000000000009</v>
      </c>
      <c r="Q3012" s="113">
        <f t="shared" si="1227"/>
        <v>16</v>
      </c>
      <c r="R3012" s="114" t="str">
        <f t="shared" ref="R3012:R3075" si="1243">L3012&amp;"-"&amp;M3012</f>
        <v>0.7-0.1</v>
      </c>
      <c r="S3012" s="127">
        <f t="shared" si="1228"/>
        <v>-1.3669081380489443E-2</v>
      </c>
      <c r="T3012" s="112" t="b">
        <f t="shared" si="1229"/>
        <v>1</v>
      </c>
      <c r="U3012" s="22">
        <f t="shared" si="1230"/>
        <v>8.8754164439005976</v>
      </c>
      <c r="V3012" s="22">
        <f t="shared" si="1231"/>
        <v>0.7297741981283401</v>
      </c>
      <c r="W3012" s="81">
        <f t="shared" si="1232"/>
        <v>9</v>
      </c>
      <c r="X3012" s="22">
        <f t="shared" si="1233"/>
        <v>0.86633930319873886</v>
      </c>
      <c r="Y3012" s="3">
        <f>IF(U3012&gt;'Power Curve'!$C$37,0,INDEX(Ci,$W3012,1)*POWER(1-X3012,3)+INDEX(Ci,$W3012,2)*3*X3012*POWER(1-X3012,2)+INDEX(Ci,$W3012,3)*3*POWER(X3012,2)*(1-X3012)+INDEX(Ci,$W3012,4)*POWER(X3012,3))</f>
        <v>1154.4225007686673</v>
      </c>
      <c r="Z3012" s="3">
        <f t="shared" si="1234"/>
        <v>1138.6426056581922</v>
      </c>
      <c r="AA3012" s="3">
        <f t="shared" si="1235"/>
        <v>1185.4999771118189</v>
      </c>
      <c r="AB3012" s="3">
        <f t="shared" ref="AB3012:AB3075" si="1244">IF(AH3012,Z3012-AA3012,"")</f>
        <v>-46.857371453626683</v>
      </c>
      <c r="AC3012" s="3">
        <f t="shared" ref="AC3012:AC3075" si="1245">IF(AH3012,ABS(AB3012),"")</f>
        <v>46.857371453626683</v>
      </c>
      <c r="AE3012" s="34">
        <f t="shared" si="1236"/>
        <v>9</v>
      </c>
      <c r="AF3012" s="73" t="b">
        <f>COUNTIF('Power Curve'!$D$2:$D$31,AE3012)&gt;0</f>
        <v>1</v>
      </c>
      <c r="AG3012" s="73" t="b">
        <f t="shared" si="1237"/>
        <v>0</v>
      </c>
      <c r="AH3012" s="73" t="b">
        <f t="shared" ref="AH3012:AH3075" si="1246">AND(AF3012,NOT(AG3012))</f>
        <v>1</v>
      </c>
      <c r="AI3012" s="34" t="str">
        <f t="shared" si="1238"/>
        <v>Inner</v>
      </c>
      <c r="AJ3012" s="35" t="str">
        <f t="shared" ref="AJ3012:AJ3075" si="1247">IF(AH3012,TEXT(ROUND(V3012+0.05,1)-0.1,"0.0")&amp;"-"&amp;TEXT(ROUND(V3012+0.05,1),"0.0"),"")</f>
        <v>0.7-0.8</v>
      </c>
      <c r="AK3012" s="36" t="str">
        <f t="shared" si="1239"/>
        <v>6-7</v>
      </c>
      <c r="AL3012" s="36" t="str">
        <f t="shared" si="1240"/>
        <v>Mar</v>
      </c>
      <c r="AM3012" s="35" t="str">
        <f t="shared" si="1241"/>
        <v>295-305</v>
      </c>
      <c r="AN3012" s="36" t="str">
        <f t="shared" si="1242"/>
        <v>Inner-TI</v>
      </c>
    </row>
    <row r="3013" spans="5:40" x14ac:dyDescent="0.3">
      <c r="E3013" s="12">
        <v>40998.291666666664</v>
      </c>
      <c r="F3013" s="16">
        <v>8.9</v>
      </c>
      <c r="G3013" s="16">
        <v>1039.4100036621096</v>
      </c>
      <c r="H3013" s="29">
        <v>1.1787975945726541</v>
      </c>
      <c r="I3013" s="26">
        <v>295.89999999999998</v>
      </c>
      <c r="J3013" s="30">
        <v>8.98876404494382E-2</v>
      </c>
      <c r="K3013" s="31">
        <v>0.14582612741943202</v>
      </c>
      <c r="L3013" s="111">
        <f t="shared" si="1222"/>
        <v>0.70000000000000007</v>
      </c>
      <c r="M3013" s="112">
        <f t="shared" si="1223"/>
        <v>0.09</v>
      </c>
      <c r="N3013" s="112" t="b">
        <f t="shared" si="1224"/>
        <v>1</v>
      </c>
      <c r="O3013" s="112" t="b">
        <f t="shared" si="1225"/>
        <v>1</v>
      </c>
      <c r="P3013" s="113">
        <f t="shared" si="1226"/>
        <v>7.0000000000000009</v>
      </c>
      <c r="Q3013" s="113">
        <f t="shared" si="1227"/>
        <v>17</v>
      </c>
      <c r="R3013" s="114" t="str">
        <f t="shared" si="1243"/>
        <v>0.7-0.09</v>
      </c>
      <c r="S3013" s="127">
        <f t="shared" si="1228"/>
        <v>-1.3720698393030565E-2</v>
      </c>
      <c r="T3013" s="112" t="b">
        <f t="shared" si="1229"/>
        <v>1</v>
      </c>
      <c r="U3013" s="22">
        <f t="shared" si="1230"/>
        <v>8.7866715128819894</v>
      </c>
      <c r="V3013" s="22">
        <f t="shared" si="1231"/>
        <v>0.71605838296305457</v>
      </c>
      <c r="W3013" s="81">
        <f t="shared" si="1232"/>
        <v>9</v>
      </c>
      <c r="X3013" s="22">
        <f t="shared" si="1233"/>
        <v>0.77763445237159567</v>
      </c>
      <c r="Y3013" s="3">
        <f>IF(U3013&gt;'Power Curve'!$C$37,0,INDEX(Ci,$W3013,1)*POWER(1-X3013,3)+INDEX(Ci,$W3013,2)*3*X3013*POWER(1-X3013,2)+INDEX(Ci,$W3013,3)*3*POWER(X3013,2)*(1-X3013)+INDEX(Ci,$W3013,4)*POWER(X3013,3))</f>
        <v>1125.4354241340864</v>
      </c>
      <c r="Z3013" s="3">
        <f t="shared" si="1234"/>
        <v>1109.9936641187101</v>
      </c>
      <c r="AA3013" s="3">
        <f t="shared" si="1235"/>
        <v>1039.4100036621096</v>
      </c>
      <c r="AB3013" s="3">
        <f t="shared" si="1244"/>
        <v>70.583660456600455</v>
      </c>
      <c r="AC3013" s="3">
        <f t="shared" si="1245"/>
        <v>70.583660456600455</v>
      </c>
      <c r="AE3013" s="34">
        <f t="shared" si="1236"/>
        <v>9</v>
      </c>
      <c r="AF3013" s="73" t="b">
        <f>COUNTIF('Power Curve'!$D$2:$D$31,AE3013)&gt;0</f>
        <v>1</v>
      </c>
      <c r="AG3013" s="73" t="b">
        <f t="shared" si="1237"/>
        <v>0</v>
      </c>
      <c r="AH3013" s="73" t="b">
        <f t="shared" si="1246"/>
        <v>1</v>
      </c>
      <c r="AI3013" s="34" t="str">
        <f t="shared" si="1238"/>
        <v>Outer</v>
      </c>
      <c r="AJ3013" s="35" t="str">
        <f t="shared" si="1247"/>
        <v>0.7-0.8</v>
      </c>
      <c r="AK3013" s="36" t="str">
        <f t="shared" si="1239"/>
        <v>7-8</v>
      </c>
      <c r="AL3013" s="36" t="str">
        <f t="shared" si="1240"/>
        <v>Mar</v>
      </c>
      <c r="AM3013" s="35" t="str">
        <f t="shared" si="1241"/>
        <v>295-305</v>
      </c>
      <c r="AN3013" s="36" t="str">
        <f t="shared" si="1242"/>
        <v>HWS-LTI</v>
      </c>
    </row>
    <row r="3014" spans="5:40" x14ac:dyDescent="0.3">
      <c r="E3014" s="12">
        <v>40998.298611111109</v>
      </c>
      <c r="F3014" s="16">
        <v>7.71</v>
      </c>
      <c r="G3014" s="16">
        <v>817.21002578735374</v>
      </c>
      <c r="H3014" s="29">
        <v>1.1792055510115882</v>
      </c>
      <c r="I3014" s="26">
        <v>296.10000000000002</v>
      </c>
      <c r="J3014" s="30">
        <v>0.11543450064850844</v>
      </c>
      <c r="K3014" s="31">
        <v>0.19935009832235989</v>
      </c>
      <c r="L3014" s="111">
        <f t="shared" si="1222"/>
        <v>0.5</v>
      </c>
      <c r="M3014" s="112">
        <f t="shared" si="1223"/>
        <v>0.12</v>
      </c>
      <c r="N3014" s="112" t="b">
        <f t="shared" si="1224"/>
        <v>1</v>
      </c>
      <c r="O3014" s="112" t="b">
        <f t="shared" si="1225"/>
        <v>1</v>
      </c>
      <c r="P3014" s="113">
        <f t="shared" si="1226"/>
        <v>5</v>
      </c>
      <c r="Q3014" s="113">
        <f t="shared" si="1227"/>
        <v>14</v>
      </c>
      <c r="R3014" s="114" t="str">
        <f t="shared" si="1243"/>
        <v>0.5-0.12</v>
      </c>
      <c r="S3014" s="127">
        <f t="shared" si="1228"/>
        <v>-3.7124310330351562E-3</v>
      </c>
      <c r="T3014" s="112" t="b">
        <f t="shared" si="1229"/>
        <v>1</v>
      </c>
      <c r="U3014" s="22">
        <f t="shared" si="1230"/>
        <v>7.6127024178009828</v>
      </c>
      <c r="V3014" s="22">
        <f t="shared" si="1231"/>
        <v>0.5346176749353222</v>
      </c>
      <c r="W3014" s="81">
        <f t="shared" si="1232"/>
        <v>8</v>
      </c>
      <c r="X3014" s="22">
        <f t="shared" si="1233"/>
        <v>0.60145028946061874</v>
      </c>
      <c r="Y3014" s="3">
        <f>IF(U3014&gt;'Power Curve'!$C$37,0,INDEX(Ci,$W3014,1)*POWER(1-X3014,3)+INDEX(Ci,$W3014,2)*3*X3014*POWER(1-X3014,2)+INDEX(Ci,$W3014,3)*3*POWER(X3014,2)*(1-X3014)+INDEX(Ci,$W3014,4)*POWER(X3014,3))</f>
        <v>764.16907792284815</v>
      </c>
      <c r="Z3014" s="3">
        <f t="shared" si="1234"/>
        <v>761.33215292348143</v>
      </c>
      <c r="AA3014" s="3">
        <f t="shared" si="1235"/>
        <v>817.21002578735374</v>
      </c>
      <c r="AB3014" s="3">
        <f t="shared" si="1244"/>
        <v>-55.877872863872312</v>
      </c>
      <c r="AC3014" s="3">
        <f t="shared" si="1245"/>
        <v>55.877872863872312</v>
      </c>
      <c r="AE3014" s="34">
        <f t="shared" si="1236"/>
        <v>8</v>
      </c>
      <c r="AF3014" s="73" t="b">
        <f>COUNTIF('Power Curve'!$D$2:$D$31,AE3014)&gt;0</f>
        <v>1</v>
      </c>
      <c r="AG3014" s="73" t="b">
        <f t="shared" si="1237"/>
        <v>0</v>
      </c>
      <c r="AH3014" s="73" t="b">
        <f t="shared" si="1246"/>
        <v>1</v>
      </c>
      <c r="AI3014" s="34" t="str">
        <f t="shared" si="1238"/>
        <v>Inner</v>
      </c>
      <c r="AJ3014" s="35" t="str">
        <f t="shared" si="1247"/>
        <v>0.5-0.6</v>
      </c>
      <c r="AK3014" s="36" t="str">
        <f t="shared" si="1239"/>
        <v>7-8</v>
      </c>
      <c r="AL3014" s="36" t="str">
        <f t="shared" si="1240"/>
        <v>Mar</v>
      </c>
      <c r="AM3014" s="35" t="str">
        <f t="shared" si="1241"/>
        <v>295-305</v>
      </c>
      <c r="AN3014" s="36" t="str">
        <f t="shared" si="1242"/>
        <v>Inner-TI</v>
      </c>
    </row>
    <row r="3015" spans="5:40" x14ac:dyDescent="0.3">
      <c r="E3015" s="12">
        <v>40998.305555555555</v>
      </c>
      <c r="F3015" s="16">
        <v>8.1199999999999992</v>
      </c>
      <c r="G3015" s="16">
        <v>1027.4599990844727</v>
      </c>
      <c r="H3015" s="29">
        <v>1.1790316975706421</v>
      </c>
      <c r="I3015" s="26">
        <v>297.7</v>
      </c>
      <c r="J3015" s="30">
        <v>0.16748768472906406</v>
      </c>
      <c r="K3015" s="31">
        <v>0.14051660228658244</v>
      </c>
      <c r="L3015" s="111">
        <f t="shared" si="1222"/>
        <v>0.6</v>
      </c>
      <c r="M3015" s="112">
        <f t="shared" si="1223"/>
        <v>0.17</v>
      </c>
      <c r="N3015" s="112" t="b">
        <f t="shared" si="1224"/>
        <v>1</v>
      </c>
      <c r="O3015" s="112" t="b">
        <f t="shared" si="1225"/>
        <v>1</v>
      </c>
      <c r="P3015" s="113">
        <f t="shared" si="1226"/>
        <v>6</v>
      </c>
      <c r="Q3015" s="113">
        <f t="shared" si="1227"/>
        <v>9</v>
      </c>
      <c r="R3015" s="114" t="str">
        <f t="shared" si="1243"/>
        <v>0.6-0.17</v>
      </c>
      <c r="S3015" s="127">
        <f t="shared" si="1228"/>
        <v>1.9645999686223482E-2</v>
      </c>
      <c r="T3015" s="112" t="b">
        <f t="shared" si="1229"/>
        <v>1</v>
      </c>
      <c r="U3015" s="22">
        <f t="shared" si="1230"/>
        <v>8.0171343223992952</v>
      </c>
      <c r="V3015" s="22">
        <f t="shared" si="1231"/>
        <v>0.59712392950947579</v>
      </c>
      <c r="W3015" s="81">
        <f t="shared" si="1232"/>
        <v>9</v>
      </c>
      <c r="X3015" s="22">
        <f t="shared" si="1233"/>
        <v>8.4448107300570136E-3</v>
      </c>
      <c r="Y3015" s="3">
        <f>IF(U3015&gt;'Power Curve'!$C$37,0,INDEX(Ci,$W3015,1)*POWER(1-X3015,3)+INDEX(Ci,$W3015,2)*3*X3015*POWER(1-X3015,2)+INDEX(Ci,$W3015,3)*3*POWER(X3015,2)*(1-X3015)+INDEX(Ci,$W3015,4)*POWER(X3015,3))</f>
        <v>883.2695142657119</v>
      </c>
      <c r="Z3015" s="3">
        <f t="shared" si="1234"/>
        <v>900.62222686582686</v>
      </c>
      <c r="AA3015" s="3">
        <f t="shared" si="1235"/>
        <v>1027.4599990844727</v>
      </c>
      <c r="AB3015" s="3">
        <f t="shared" si="1244"/>
        <v>-126.8377722186458</v>
      </c>
      <c r="AC3015" s="3">
        <f t="shared" si="1245"/>
        <v>126.8377722186458</v>
      </c>
      <c r="AE3015" s="34">
        <f t="shared" si="1236"/>
        <v>8</v>
      </c>
      <c r="AF3015" s="73" t="b">
        <f>COUNTIF('Power Curve'!$D$2:$D$31,AE3015)&gt;0</f>
        <v>1</v>
      </c>
      <c r="AG3015" s="73" t="b">
        <f t="shared" si="1237"/>
        <v>0</v>
      </c>
      <c r="AH3015" s="73" t="b">
        <f t="shared" si="1246"/>
        <v>1</v>
      </c>
      <c r="AI3015" s="34" t="str">
        <f t="shared" si="1238"/>
        <v>Outer</v>
      </c>
      <c r="AJ3015" s="35" t="str">
        <f t="shared" si="1247"/>
        <v>0.5-0.6</v>
      </c>
      <c r="AK3015" s="36" t="str">
        <f t="shared" si="1239"/>
        <v>7-8</v>
      </c>
      <c r="AL3015" s="36" t="str">
        <f t="shared" si="1240"/>
        <v>Mar</v>
      </c>
      <c r="AM3015" s="35" t="str">
        <f t="shared" si="1241"/>
        <v>295-305</v>
      </c>
      <c r="AN3015" s="36" t="str">
        <f t="shared" si="1242"/>
        <v>HWS-HTI</v>
      </c>
    </row>
    <row r="3016" spans="5:40" x14ac:dyDescent="0.3">
      <c r="E3016" s="12">
        <v>40998.3125</v>
      </c>
      <c r="F3016" s="16">
        <v>7.79</v>
      </c>
      <c r="G3016" s="16">
        <v>809.9100265502932</v>
      </c>
      <c r="H3016" s="29">
        <v>1.1791620828448801</v>
      </c>
      <c r="I3016" s="26">
        <v>297</v>
      </c>
      <c r="J3016" s="30">
        <v>0.14377406931964057</v>
      </c>
      <c r="K3016" s="31">
        <v>0.13029042201973337</v>
      </c>
      <c r="L3016" s="111">
        <f t="shared" si="1222"/>
        <v>0.5</v>
      </c>
      <c r="M3016" s="112">
        <f t="shared" si="1223"/>
        <v>0.14000000000000001</v>
      </c>
      <c r="N3016" s="112" t="b">
        <f t="shared" si="1224"/>
        <v>1</v>
      </c>
      <c r="O3016" s="112" t="b">
        <f t="shared" si="1225"/>
        <v>1</v>
      </c>
      <c r="P3016" s="113">
        <f t="shared" si="1226"/>
        <v>5</v>
      </c>
      <c r="Q3016" s="113">
        <f t="shared" si="1227"/>
        <v>12</v>
      </c>
      <c r="R3016" s="114" t="str">
        <f t="shared" si="1243"/>
        <v>0.5-0.14</v>
      </c>
      <c r="S3016" s="127">
        <f t="shared" si="1228"/>
        <v>9.3358922793565797E-3</v>
      </c>
      <c r="T3016" s="112" t="b">
        <f t="shared" si="1229"/>
        <v>1</v>
      </c>
      <c r="U3016" s="22">
        <f t="shared" si="1230"/>
        <v>7.691598332774233</v>
      </c>
      <c r="V3016" s="22">
        <f t="shared" si="1231"/>
        <v>0.54681129292170927</v>
      </c>
      <c r="W3016" s="81">
        <f t="shared" si="1232"/>
        <v>8</v>
      </c>
      <c r="X3016" s="22">
        <f t="shared" si="1233"/>
        <v>0.68085754175538193</v>
      </c>
      <c r="Y3016" s="3">
        <f>IF(U3016&gt;'Power Curve'!$C$37,0,INDEX(Ci,$W3016,1)*POWER(1-X3016,3)+INDEX(Ci,$W3016,2)*3*X3016*POWER(1-X3016,2)+INDEX(Ci,$W3016,3)*3*POWER(X3016,2)*(1-X3016)+INDEX(Ci,$W3016,4)*POWER(X3016,3))</f>
        <v>787.04453644087266</v>
      </c>
      <c r="Z3016" s="3">
        <f t="shared" si="1234"/>
        <v>794.39229945214072</v>
      </c>
      <c r="AA3016" s="3">
        <f t="shared" si="1235"/>
        <v>809.9100265502932</v>
      </c>
      <c r="AB3016" s="3">
        <f t="shared" si="1244"/>
        <v>-15.517727098152477</v>
      </c>
      <c r="AC3016" s="3">
        <f t="shared" si="1245"/>
        <v>15.517727098152477</v>
      </c>
      <c r="AE3016" s="34">
        <f t="shared" si="1236"/>
        <v>8</v>
      </c>
      <c r="AF3016" s="73" t="b">
        <f>COUNTIF('Power Curve'!$D$2:$D$31,AE3016)&gt;0</f>
        <v>1</v>
      </c>
      <c r="AG3016" s="73" t="b">
        <f t="shared" si="1237"/>
        <v>0</v>
      </c>
      <c r="AH3016" s="73" t="b">
        <f t="shared" si="1246"/>
        <v>1</v>
      </c>
      <c r="AI3016" s="34" t="str">
        <f t="shared" si="1238"/>
        <v>Outer</v>
      </c>
      <c r="AJ3016" s="35" t="str">
        <f t="shared" si="1247"/>
        <v>0.5-0.6</v>
      </c>
      <c r="AK3016" s="36" t="str">
        <f t="shared" si="1239"/>
        <v>7-8</v>
      </c>
      <c r="AL3016" s="36" t="str">
        <f t="shared" si="1240"/>
        <v>Mar</v>
      </c>
      <c r="AM3016" s="35" t="str">
        <f t="shared" si="1241"/>
        <v>295-305</v>
      </c>
      <c r="AN3016" s="36" t="str">
        <f t="shared" si="1242"/>
        <v>HWS-HTI</v>
      </c>
    </row>
    <row r="3017" spans="5:40" x14ac:dyDescent="0.3">
      <c r="E3017" s="12">
        <v>40998.319444444445</v>
      </c>
      <c r="F3017" s="16">
        <v>7.99</v>
      </c>
      <c r="G3017" s="16">
        <v>1054.2099761962893</v>
      </c>
      <c r="H3017" s="29">
        <v>1.1789714263102069</v>
      </c>
      <c r="I3017" s="26">
        <v>296.2</v>
      </c>
      <c r="J3017" s="30">
        <v>0.10638297872340426</v>
      </c>
      <c r="K3017" s="31">
        <v>0.16763664831160138</v>
      </c>
      <c r="L3017" s="111">
        <f t="shared" si="1222"/>
        <v>0.6</v>
      </c>
      <c r="M3017" s="112">
        <f t="shared" si="1223"/>
        <v>0.11</v>
      </c>
      <c r="N3017" s="112" t="b">
        <f t="shared" si="1224"/>
        <v>1</v>
      </c>
      <c r="O3017" s="112" t="b">
        <f t="shared" si="1225"/>
        <v>1</v>
      </c>
      <c r="P3017" s="113">
        <f t="shared" si="1226"/>
        <v>6</v>
      </c>
      <c r="Q3017" s="113">
        <f t="shared" si="1227"/>
        <v>15</v>
      </c>
      <c r="R3017" s="114" t="str">
        <f t="shared" si="1243"/>
        <v>0.6-0.11</v>
      </c>
      <c r="S3017" s="127">
        <f t="shared" si="1228"/>
        <v>-1.5111837704289E-2</v>
      </c>
      <c r="T3017" s="112" t="b">
        <f t="shared" si="1229"/>
        <v>1</v>
      </c>
      <c r="U3017" s="22">
        <f t="shared" si="1230"/>
        <v>7.8886467614471654</v>
      </c>
      <c r="V3017" s="22">
        <f t="shared" si="1231"/>
        <v>0.57726576277442876</v>
      </c>
      <c r="W3017" s="81">
        <f t="shared" si="1232"/>
        <v>8</v>
      </c>
      <c r="X3017" s="22">
        <f t="shared" si="1233"/>
        <v>0.87918307350469194</v>
      </c>
      <c r="Y3017" s="3">
        <f>IF(U3017&gt;'Power Curve'!$C$37,0,INDEX(Ci,$W3017,1)*POWER(1-X3017,3)+INDEX(Ci,$W3017,2)*3*X3017*POWER(1-X3017,2)+INDEX(Ci,$W3017,3)*3*POWER(X3017,2)*(1-X3017)+INDEX(Ci,$W3017,4)*POWER(X3017,3))</f>
        <v>845.00124708566682</v>
      </c>
      <c r="Z3017" s="3">
        <f t="shared" si="1234"/>
        <v>832.23172537978644</v>
      </c>
      <c r="AA3017" s="3">
        <f t="shared" si="1235"/>
        <v>1054.2099761962893</v>
      </c>
      <c r="AB3017" s="3">
        <f t="shared" si="1244"/>
        <v>-221.97825081650285</v>
      </c>
      <c r="AC3017" s="3">
        <f t="shared" si="1245"/>
        <v>221.97825081650285</v>
      </c>
      <c r="AE3017" s="34">
        <f t="shared" si="1236"/>
        <v>8</v>
      </c>
      <c r="AF3017" s="73" t="b">
        <f>COUNTIF('Power Curve'!$D$2:$D$31,AE3017)&gt;0</f>
        <v>1</v>
      </c>
      <c r="AG3017" s="73" t="b">
        <f t="shared" si="1237"/>
        <v>0</v>
      </c>
      <c r="AH3017" s="73" t="b">
        <f t="shared" si="1246"/>
        <v>1</v>
      </c>
      <c r="AI3017" s="34" t="str">
        <f t="shared" si="1238"/>
        <v>Inner</v>
      </c>
      <c r="AJ3017" s="35" t="str">
        <f t="shared" si="1247"/>
        <v>0.5-0.6</v>
      </c>
      <c r="AK3017" s="36" t="str">
        <f t="shared" si="1239"/>
        <v>7-8</v>
      </c>
      <c r="AL3017" s="36" t="str">
        <f t="shared" si="1240"/>
        <v>Mar</v>
      </c>
      <c r="AM3017" s="35" t="str">
        <f t="shared" si="1241"/>
        <v>295-305</v>
      </c>
      <c r="AN3017" s="36" t="str">
        <f t="shared" si="1242"/>
        <v>Inner-TI</v>
      </c>
    </row>
    <row r="3018" spans="5:40" x14ac:dyDescent="0.3">
      <c r="E3018" s="12">
        <v>40998.326388888891</v>
      </c>
      <c r="F3018" s="16">
        <v>7.72</v>
      </c>
      <c r="G3018" s="16">
        <v>790.25000762939476</v>
      </c>
      <c r="H3018" s="29">
        <v>1.1787975945726541</v>
      </c>
      <c r="I3018" s="26">
        <v>297.60000000000002</v>
      </c>
      <c r="J3018" s="30">
        <v>0.13212435233160622</v>
      </c>
      <c r="K3018" s="31">
        <v>0.10475725129196541</v>
      </c>
      <c r="L3018" s="111">
        <f t="shared" si="1222"/>
        <v>0.5</v>
      </c>
      <c r="M3018" s="112">
        <f t="shared" si="1223"/>
        <v>0.13</v>
      </c>
      <c r="N3018" s="112" t="b">
        <f t="shared" si="1224"/>
        <v>1</v>
      </c>
      <c r="O3018" s="112" t="b">
        <f t="shared" si="1225"/>
        <v>1</v>
      </c>
      <c r="P3018" s="113">
        <f t="shared" si="1226"/>
        <v>5</v>
      </c>
      <c r="Q3018" s="113">
        <f t="shared" si="1227"/>
        <v>13</v>
      </c>
      <c r="R3018" s="114" t="str">
        <f t="shared" si="1243"/>
        <v>0.5-0.13</v>
      </c>
      <c r="S3018" s="127">
        <f t="shared" si="1228"/>
        <v>1.7080752491931649E-2</v>
      </c>
      <c r="T3018" s="112" t="b">
        <f t="shared" si="1229"/>
        <v>1</v>
      </c>
      <c r="U3018" s="22">
        <f t="shared" si="1230"/>
        <v>7.6216970875785348</v>
      </c>
      <c r="V3018" s="22">
        <f t="shared" si="1231"/>
        <v>0.53600783014447795</v>
      </c>
      <c r="W3018" s="81">
        <f t="shared" si="1232"/>
        <v>8</v>
      </c>
      <c r="X3018" s="22">
        <f t="shared" si="1233"/>
        <v>0.61050325516329573</v>
      </c>
      <c r="Y3018" s="3">
        <f>IF(U3018&gt;'Power Curve'!$C$37,0,INDEX(Ci,$W3018,1)*POWER(1-X3018,3)+INDEX(Ci,$W3018,2)*3*X3018*POWER(1-X3018,2)+INDEX(Ci,$W3018,3)*3*POWER(X3018,2)*(1-X3018)+INDEX(Ci,$W3018,4)*POWER(X3018,3))</f>
        <v>766.76594632903357</v>
      </c>
      <c r="Z3018" s="3">
        <f t="shared" si="1234"/>
        <v>779.86288567752149</v>
      </c>
      <c r="AA3018" s="3">
        <f t="shared" si="1235"/>
        <v>790.25000762939476</v>
      </c>
      <c r="AB3018" s="3">
        <f t="shared" si="1244"/>
        <v>-10.387121951873269</v>
      </c>
      <c r="AC3018" s="3">
        <f t="shared" si="1245"/>
        <v>10.387121951873269</v>
      </c>
      <c r="AE3018" s="34">
        <f t="shared" si="1236"/>
        <v>8</v>
      </c>
      <c r="AF3018" s="73" t="b">
        <f>COUNTIF('Power Curve'!$D$2:$D$31,AE3018)&gt;0</f>
        <v>1</v>
      </c>
      <c r="AG3018" s="73" t="b">
        <f t="shared" si="1237"/>
        <v>0</v>
      </c>
      <c r="AH3018" s="73" t="b">
        <f t="shared" si="1246"/>
        <v>1</v>
      </c>
      <c r="AI3018" s="34" t="str">
        <f t="shared" si="1238"/>
        <v>Inner</v>
      </c>
      <c r="AJ3018" s="35" t="str">
        <f t="shared" si="1247"/>
        <v>0.5-0.6</v>
      </c>
      <c r="AK3018" s="36" t="str">
        <f t="shared" si="1239"/>
        <v>7-8</v>
      </c>
      <c r="AL3018" s="36" t="str">
        <f t="shared" si="1240"/>
        <v>Mar</v>
      </c>
      <c r="AM3018" s="35" t="str">
        <f t="shared" si="1241"/>
        <v>295-305</v>
      </c>
      <c r="AN3018" s="36" t="str">
        <f t="shared" si="1242"/>
        <v>Inner-TI</v>
      </c>
    </row>
    <row r="3019" spans="5:40" x14ac:dyDescent="0.3">
      <c r="E3019" s="12">
        <v>40998.333333333336</v>
      </c>
      <c r="F3019" s="16">
        <v>8.5500000000000007</v>
      </c>
      <c r="G3019" s="16">
        <v>1100.1300277709936</v>
      </c>
      <c r="H3019" s="29">
        <v>1.1787975945726541</v>
      </c>
      <c r="I3019" s="26">
        <v>299.39999999999998</v>
      </c>
      <c r="J3019" s="30">
        <v>0.1134502923976608</v>
      </c>
      <c r="K3019" s="31">
        <v>0.10623192232027635</v>
      </c>
      <c r="L3019" s="111">
        <f t="shared" si="1222"/>
        <v>0.70000000000000007</v>
      </c>
      <c r="M3019" s="112">
        <f t="shared" si="1223"/>
        <v>0.11</v>
      </c>
      <c r="N3019" s="112" t="b">
        <f t="shared" si="1224"/>
        <v>1</v>
      </c>
      <c r="O3019" s="112" t="b">
        <f t="shared" si="1225"/>
        <v>1</v>
      </c>
      <c r="P3019" s="113">
        <f t="shared" si="1226"/>
        <v>7.0000000000000009</v>
      </c>
      <c r="Q3019" s="113">
        <f t="shared" si="1227"/>
        <v>15</v>
      </c>
      <c r="R3019" s="114" t="str">
        <f t="shared" si="1243"/>
        <v>0.7-0.11</v>
      </c>
      <c r="S3019" s="127">
        <f t="shared" si="1228"/>
        <v>-5.1188842505708954E-3</v>
      </c>
      <c r="T3019" s="112" t="b">
        <f t="shared" si="1229"/>
        <v>1</v>
      </c>
      <c r="U3019" s="22">
        <f t="shared" si="1230"/>
        <v>8.4411282511394408</v>
      </c>
      <c r="V3019" s="22">
        <f t="shared" si="1231"/>
        <v>0.66265355797449388</v>
      </c>
      <c r="W3019" s="81">
        <f t="shared" si="1232"/>
        <v>9</v>
      </c>
      <c r="X3019" s="22">
        <f t="shared" si="1233"/>
        <v>0.4322472495715815</v>
      </c>
      <c r="Y3019" s="3">
        <f>IF(U3019&gt;'Power Curve'!$C$37,0,INDEX(Ci,$W3019,1)*POWER(1-X3019,3)+INDEX(Ci,$W3019,2)*3*X3019*POWER(1-X3019,2)+INDEX(Ci,$W3019,3)*3*POWER(X3019,2)*(1-X3019)+INDEX(Ci,$W3019,4)*POWER(X3019,3))</f>
        <v>1014.197861376427</v>
      </c>
      <c r="Z3019" s="3">
        <f t="shared" si="1234"/>
        <v>1009.0062999168645</v>
      </c>
      <c r="AA3019" s="3">
        <f t="shared" si="1235"/>
        <v>1100.1300277709936</v>
      </c>
      <c r="AB3019" s="3">
        <f t="shared" si="1244"/>
        <v>-91.123727854129129</v>
      </c>
      <c r="AC3019" s="3">
        <f t="shared" si="1245"/>
        <v>91.123727854129129</v>
      </c>
      <c r="AE3019" s="34">
        <f t="shared" si="1236"/>
        <v>8</v>
      </c>
      <c r="AF3019" s="73" t="b">
        <f>COUNTIF('Power Curve'!$D$2:$D$31,AE3019)&gt;0</f>
        <v>1</v>
      </c>
      <c r="AG3019" s="73" t="b">
        <f t="shared" si="1237"/>
        <v>0</v>
      </c>
      <c r="AH3019" s="73" t="b">
        <f t="shared" si="1246"/>
        <v>1</v>
      </c>
      <c r="AI3019" s="34" t="str">
        <f t="shared" si="1238"/>
        <v>Inner</v>
      </c>
      <c r="AJ3019" s="35" t="str">
        <f t="shared" si="1247"/>
        <v>0.6-0.7</v>
      </c>
      <c r="AK3019" s="36" t="str">
        <f t="shared" si="1239"/>
        <v>8-9</v>
      </c>
      <c r="AL3019" s="36" t="str">
        <f t="shared" si="1240"/>
        <v>Mar</v>
      </c>
      <c r="AM3019" s="35" t="str">
        <f t="shared" si="1241"/>
        <v>295-305</v>
      </c>
      <c r="AN3019" s="36" t="str">
        <f t="shared" si="1242"/>
        <v>Inner-TI</v>
      </c>
    </row>
    <row r="3020" spans="5:40" x14ac:dyDescent="0.3">
      <c r="E3020" s="12">
        <v>40998.340277777781</v>
      </c>
      <c r="F3020" s="16">
        <v>7.68</v>
      </c>
      <c r="G3020" s="16">
        <v>951.39000320434548</v>
      </c>
      <c r="H3020" s="29">
        <v>1.1785369425412031</v>
      </c>
      <c r="I3020" s="26">
        <v>301.39999999999998</v>
      </c>
      <c r="J3020" s="30">
        <v>0.15364583333333334</v>
      </c>
      <c r="K3020" s="31">
        <v>8.6146341266177623E-2</v>
      </c>
      <c r="L3020" s="111">
        <f t="shared" si="1222"/>
        <v>0.5</v>
      </c>
      <c r="M3020" s="112">
        <f t="shared" si="1223"/>
        <v>0.15000000000000002</v>
      </c>
      <c r="N3020" s="112" t="b">
        <f t="shared" si="1224"/>
        <v>1</v>
      </c>
      <c r="O3020" s="112" t="b">
        <f t="shared" si="1225"/>
        <v>1</v>
      </c>
      <c r="P3020" s="113">
        <f t="shared" si="1226"/>
        <v>5</v>
      </c>
      <c r="Q3020" s="113">
        <f t="shared" si="1227"/>
        <v>10.999999999999998</v>
      </c>
      <c r="R3020" s="114" t="str">
        <f t="shared" si="1243"/>
        <v>0.5-0.15</v>
      </c>
      <c r="S3020" s="127">
        <f t="shared" si="1228"/>
        <v>3.6961852981718626E-2</v>
      </c>
      <c r="T3020" s="112" t="b">
        <f t="shared" si="1229"/>
        <v>1</v>
      </c>
      <c r="U3020" s="22">
        <f t="shared" si="1230"/>
        <v>7.5816475366535183</v>
      </c>
      <c r="V3020" s="22">
        <f t="shared" si="1231"/>
        <v>0.52981804294609658</v>
      </c>
      <c r="W3020" s="81">
        <f t="shared" si="1232"/>
        <v>8</v>
      </c>
      <c r="X3020" s="22">
        <f t="shared" si="1233"/>
        <v>0.57019413655211026</v>
      </c>
      <c r="Y3020" s="3">
        <f>IF(U3020&gt;'Power Curve'!$C$37,0,INDEX(Ci,$W3020,1)*POWER(1-X3020,3)+INDEX(Ci,$W3020,2)*3*X3020*POWER(1-X3020,2)+INDEX(Ci,$W3020,3)*3*POWER(X3020,2)*(1-X3020)+INDEX(Ci,$W3020,4)*POWER(X3020,3))</f>
        <v>755.22637549856972</v>
      </c>
      <c r="Z3020" s="3">
        <f t="shared" si="1234"/>
        <v>783.14094175766411</v>
      </c>
      <c r="AA3020" s="3">
        <f t="shared" si="1235"/>
        <v>951.39000320434548</v>
      </c>
      <c r="AB3020" s="3">
        <f t="shared" si="1244"/>
        <v>-168.24906144668137</v>
      </c>
      <c r="AC3020" s="3">
        <f t="shared" si="1245"/>
        <v>168.24906144668137</v>
      </c>
      <c r="AE3020" s="34">
        <f t="shared" si="1236"/>
        <v>8</v>
      </c>
      <c r="AF3020" s="73" t="b">
        <f>COUNTIF('Power Curve'!$D$2:$D$31,AE3020)&gt;0</f>
        <v>1</v>
      </c>
      <c r="AG3020" s="73" t="b">
        <f t="shared" si="1237"/>
        <v>0</v>
      </c>
      <c r="AH3020" s="73" t="b">
        <f t="shared" si="1246"/>
        <v>1</v>
      </c>
      <c r="AI3020" s="34" t="str">
        <f t="shared" si="1238"/>
        <v>Outer</v>
      </c>
      <c r="AJ3020" s="35" t="str">
        <f t="shared" si="1247"/>
        <v>0.5-0.6</v>
      </c>
      <c r="AK3020" s="36" t="str">
        <f t="shared" si="1239"/>
        <v>8-9</v>
      </c>
      <c r="AL3020" s="36" t="str">
        <f t="shared" si="1240"/>
        <v>Mar</v>
      </c>
      <c r="AM3020" s="35" t="str">
        <f t="shared" si="1241"/>
        <v>295-305</v>
      </c>
      <c r="AN3020" s="36" t="str">
        <f t="shared" si="1242"/>
        <v>HWS-HTI</v>
      </c>
    </row>
    <row r="3021" spans="5:40" x14ac:dyDescent="0.3">
      <c r="E3021" s="12">
        <v>40998.347222222219</v>
      </c>
      <c r="F3021" s="16">
        <v>7.89</v>
      </c>
      <c r="G3021" s="16">
        <v>1040.0499954223637</v>
      </c>
      <c r="H3021" s="29">
        <v>1.1787106979252375</v>
      </c>
      <c r="I3021" s="26">
        <v>299</v>
      </c>
      <c r="J3021" s="30">
        <v>0.14575411913814956</v>
      </c>
      <c r="K3021" s="31">
        <v>0.1077785286666865</v>
      </c>
      <c r="L3021" s="111">
        <f t="shared" si="1222"/>
        <v>0.6</v>
      </c>
      <c r="M3021" s="112">
        <f t="shared" si="1223"/>
        <v>0.15000000000000002</v>
      </c>
      <c r="N3021" s="112" t="b">
        <f t="shared" si="1224"/>
        <v>1</v>
      </c>
      <c r="O3021" s="112" t="b">
        <f t="shared" si="1225"/>
        <v>1</v>
      </c>
      <c r="P3021" s="113">
        <f t="shared" si="1226"/>
        <v>6</v>
      </c>
      <c r="Q3021" s="113">
        <f t="shared" si="1227"/>
        <v>10.999999999999998</v>
      </c>
      <c r="R3021" s="114" t="str">
        <f t="shared" si="1243"/>
        <v>0.6-0.15</v>
      </c>
      <c r="S3021" s="127">
        <f t="shared" si="1228"/>
        <v>2.2030281169860458E-2</v>
      </c>
      <c r="T3021" s="112" t="b">
        <f t="shared" si="1229"/>
        <v>1</v>
      </c>
      <c r="U3021" s="22">
        <f t="shared" si="1230"/>
        <v>7.7893409761562458</v>
      </c>
      <c r="V3021" s="22">
        <f t="shared" si="1231"/>
        <v>0.56191773353760199</v>
      </c>
      <c r="W3021" s="81">
        <f t="shared" si="1232"/>
        <v>8</v>
      </c>
      <c r="X3021" s="22">
        <f t="shared" si="1233"/>
        <v>0.77923367118646969</v>
      </c>
      <c r="Y3021" s="3">
        <f>IF(U3021&gt;'Power Curve'!$C$37,0,INDEX(Ci,$W3021,1)*POWER(1-X3021,3)+INDEX(Ci,$W3021,2)*3*X3021*POWER(1-X3021,2)+INDEX(Ci,$W3021,3)*3*POWER(X3021,2)*(1-X3021)+INDEX(Ci,$W3021,4)*POWER(X3021,3))</f>
        <v>815.66200101487971</v>
      </c>
      <c r="Z3021" s="3">
        <f t="shared" si="1234"/>
        <v>833.63126423680853</v>
      </c>
      <c r="AA3021" s="3">
        <f t="shared" si="1235"/>
        <v>1040.0499954223637</v>
      </c>
      <c r="AB3021" s="3">
        <f t="shared" si="1244"/>
        <v>-206.4187311855552</v>
      </c>
      <c r="AC3021" s="3">
        <f t="shared" si="1245"/>
        <v>206.4187311855552</v>
      </c>
      <c r="AE3021" s="34">
        <f t="shared" si="1236"/>
        <v>8</v>
      </c>
      <c r="AF3021" s="73" t="b">
        <f>COUNTIF('Power Curve'!$D$2:$D$31,AE3021)&gt;0</f>
        <v>1</v>
      </c>
      <c r="AG3021" s="73" t="b">
        <f t="shared" si="1237"/>
        <v>0</v>
      </c>
      <c r="AH3021" s="73" t="b">
        <f t="shared" si="1246"/>
        <v>1</v>
      </c>
      <c r="AI3021" s="34" t="str">
        <f t="shared" si="1238"/>
        <v>Outer</v>
      </c>
      <c r="AJ3021" s="35" t="str">
        <f t="shared" si="1247"/>
        <v>0.5-0.6</v>
      </c>
      <c r="AK3021" s="36" t="str">
        <f t="shared" si="1239"/>
        <v>8-9</v>
      </c>
      <c r="AL3021" s="36" t="str">
        <f t="shared" si="1240"/>
        <v>Mar</v>
      </c>
      <c r="AM3021" s="35" t="str">
        <f t="shared" si="1241"/>
        <v>295-305</v>
      </c>
      <c r="AN3021" s="36" t="str">
        <f t="shared" si="1242"/>
        <v>HWS-HTI</v>
      </c>
    </row>
    <row r="3022" spans="5:40" x14ac:dyDescent="0.3">
      <c r="E3022" s="12">
        <v>40998.354166666664</v>
      </c>
      <c r="F3022" s="16">
        <v>7.78</v>
      </c>
      <c r="G3022" s="16">
        <v>693.59001207351662</v>
      </c>
      <c r="H3022" s="29">
        <v>1.1788845040333658</v>
      </c>
      <c r="I3022" s="26">
        <v>303.60000000000002</v>
      </c>
      <c r="J3022" s="30">
        <v>0.18123393316195371</v>
      </c>
      <c r="K3022" s="31">
        <v>6.6080323344328215E-2</v>
      </c>
      <c r="L3022" s="111">
        <f t="shared" si="1222"/>
        <v>0.5</v>
      </c>
      <c r="M3022" s="112">
        <f t="shared" si="1223"/>
        <v>0.18000000000000002</v>
      </c>
      <c r="N3022" s="112" t="b">
        <f t="shared" si="1224"/>
        <v>1</v>
      </c>
      <c r="O3022" s="112" t="b">
        <f t="shared" si="1225"/>
        <v>1</v>
      </c>
      <c r="P3022" s="113">
        <f t="shared" si="1226"/>
        <v>5</v>
      </c>
      <c r="Q3022" s="113">
        <f t="shared" si="1227"/>
        <v>8</v>
      </c>
      <c r="R3022" s="114" t="str">
        <f t="shared" si="1243"/>
        <v>0.5-0.18</v>
      </c>
      <c r="S3022" s="127">
        <f t="shared" si="1228"/>
        <v>0.10912678642423018</v>
      </c>
      <c r="T3022" s="112" t="b">
        <f t="shared" si="1229"/>
        <v>1</v>
      </c>
      <c r="U3022" s="22">
        <f t="shared" si="1230"/>
        <v>7.6811218352619219</v>
      </c>
      <c r="V3022" s="22">
        <f t="shared" si="1231"/>
        <v>0.54519211645935672</v>
      </c>
      <c r="W3022" s="81">
        <f t="shared" si="1232"/>
        <v>8</v>
      </c>
      <c r="X3022" s="22">
        <f t="shared" si="1233"/>
        <v>0.67031314435017275</v>
      </c>
      <c r="Y3022" s="3">
        <f>IF(U3022&gt;'Power Curve'!$C$37,0,INDEX(Ci,$W3022,1)*POWER(1-X3022,3)+INDEX(Ci,$W3022,2)*3*X3022*POWER(1-X3022,2)+INDEX(Ci,$W3022,3)*3*POWER(X3022,2)*(1-X3022)+INDEX(Ci,$W3022,4)*POWER(X3022,3))</f>
        <v>783.99468601195804</v>
      </c>
      <c r="Z3022" s="3">
        <f t="shared" si="1234"/>
        <v>869.54950667011644</v>
      </c>
      <c r="AA3022" s="3">
        <f t="shared" si="1235"/>
        <v>693.59001207351662</v>
      </c>
      <c r="AB3022" s="3">
        <f t="shared" si="1244"/>
        <v>175.95949459659982</v>
      </c>
      <c r="AC3022" s="3">
        <f t="shared" si="1245"/>
        <v>175.95949459659982</v>
      </c>
      <c r="AE3022" s="34">
        <f t="shared" si="1236"/>
        <v>8</v>
      </c>
      <c r="AF3022" s="73" t="b">
        <f>COUNTIF('Power Curve'!$D$2:$D$31,AE3022)&gt;0</f>
        <v>1</v>
      </c>
      <c r="AG3022" s="73" t="b">
        <f t="shared" si="1237"/>
        <v>0</v>
      </c>
      <c r="AH3022" s="73" t="b">
        <f t="shared" si="1246"/>
        <v>1</v>
      </c>
      <c r="AI3022" s="34" t="str">
        <f t="shared" si="1238"/>
        <v>Outer</v>
      </c>
      <c r="AJ3022" s="35" t="str">
        <f t="shared" si="1247"/>
        <v>0.5-0.6</v>
      </c>
      <c r="AK3022" s="36" t="str">
        <f t="shared" si="1239"/>
        <v>8-9</v>
      </c>
      <c r="AL3022" s="36" t="str">
        <f t="shared" si="1240"/>
        <v>Mar</v>
      </c>
      <c r="AM3022" s="35" t="str">
        <f t="shared" si="1241"/>
        <v>295-305</v>
      </c>
      <c r="AN3022" s="36" t="str">
        <f t="shared" si="1242"/>
        <v>HWS-HTI</v>
      </c>
    </row>
    <row r="3023" spans="5:40" x14ac:dyDescent="0.3">
      <c r="E3023" s="12">
        <v>40998.361111111109</v>
      </c>
      <c r="F3023" s="16">
        <v>7.24</v>
      </c>
      <c r="G3023" s="16">
        <v>733.41002273559548</v>
      </c>
      <c r="H3023" s="29">
        <v>1.1788845040333658</v>
      </c>
      <c r="I3023" s="26">
        <v>301.39999999999998</v>
      </c>
      <c r="J3023" s="30">
        <v>0.1546961325966851</v>
      </c>
      <c r="K3023" s="31">
        <v>0.11584974941427249</v>
      </c>
      <c r="L3023" s="111">
        <f t="shared" si="1222"/>
        <v>0.5</v>
      </c>
      <c r="M3023" s="112">
        <f t="shared" si="1223"/>
        <v>0.15000000000000002</v>
      </c>
      <c r="N3023" s="112" t="b">
        <f t="shared" si="1224"/>
        <v>1</v>
      </c>
      <c r="O3023" s="112" t="b">
        <f t="shared" si="1225"/>
        <v>1</v>
      </c>
      <c r="P3023" s="113">
        <f t="shared" si="1226"/>
        <v>5</v>
      </c>
      <c r="Q3023" s="113">
        <f t="shared" si="1227"/>
        <v>10.999999999999998</v>
      </c>
      <c r="R3023" s="114" t="str">
        <f t="shared" si="1243"/>
        <v>0.5-0.15</v>
      </c>
      <c r="S3023" s="127">
        <f t="shared" si="1228"/>
        <v>3.6961852981718626E-2</v>
      </c>
      <c r="T3023" s="112" t="b">
        <f t="shared" si="1229"/>
        <v>1</v>
      </c>
      <c r="U3023" s="22">
        <f t="shared" si="1230"/>
        <v>7.1479848441254905</v>
      </c>
      <c r="V3023" s="22">
        <f t="shared" si="1231"/>
        <v>0.46279407586963045</v>
      </c>
      <c r="W3023" s="81">
        <f t="shared" si="1232"/>
        <v>8</v>
      </c>
      <c r="X3023" s="22">
        <f t="shared" si="1233"/>
        <v>0.13372080522595739</v>
      </c>
      <c r="Y3023" s="3">
        <f>IF(U3023&gt;'Power Curve'!$C$37,0,INDEX(Ci,$W3023,1)*POWER(1-X3023,3)+INDEX(Ci,$W3023,2)*3*X3023*POWER(1-X3023,2)+INDEX(Ci,$W3023,3)*3*POWER(X3023,2)*(1-X3023)+INDEX(Ci,$W3023,4)*POWER(X3023,3))</f>
        <v>634.99904854858289</v>
      </c>
      <c r="Z3023" s="3">
        <f t="shared" si="1234"/>
        <v>658.46979002456681</v>
      </c>
      <c r="AA3023" s="3">
        <f t="shared" si="1235"/>
        <v>733.41002273559548</v>
      </c>
      <c r="AB3023" s="3">
        <f t="shared" si="1244"/>
        <v>-74.940232711028671</v>
      </c>
      <c r="AC3023" s="3">
        <f t="shared" si="1245"/>
        <v>74.940232711028671</v>
      </c>
      <c r="AE3023" s="34">
        <f t="shared" si="1236"/>
        <v>7</v>
      </c>
      <c r="AF3023" s="73" t="b">
        <f>COUNTIF('Power Curve'!$D$2:$D$31,AE3023)&gt;0</f>
        <v>1</v>
      </c>
      <c r="AG3023" s="73" t="b">
        <f t="shared" si="1237"/>
        <v>0</v>
      </c>
      <c r="AH3023" s="73" t="b">
        <f t="shared" si="1246"/>
        <v>1</v>
      </c>
      <c r="AI3023" s="34" t="str">
        <f t="shared" si="1238"/>
        <v>Outer</v>
      </c>
      <c r="AJ3023" s="35" t="str">
        <f t="shared" si="1247"/>
        <v>0.4-0.5</v>
      </c>
      <c r="AK3023" s="36" t="str">
        <f t="shared" si="1239"/>
        <v>8-9</v>
      </c>
      <c r="AL3023" s="36" t="str">
        <f t="shared" si="1240"/>
        <v>Mar</v>
      </c>
      <c r="AM3023" s="35" t="str">
        <f t="shared" si="1241"/>
        <v>295-305</v>
      </c>
      <c r="AN3023" s="36" t="str">
        <f t="shared" si="1242"/>
        <v>LWS-HTI</v>
      </c>
    </row>
    <row r="3024" spans="5:40" x14ac:dyDescent="0.3">
      <c r="E3024" s="12">
        <v>40998.423611111109</v>
      </c>
      <c r="F3024" s="16">
        <v>9.01</v>
      </c>
      <c r="G3024" s="16">
        <v>1128.749984741215</v>
      </c>
      <c r="H3024" s="29">
        <v>1.1776689355287433</v>
      </c>
      <c r="I3024" s="26">
        <v>324.3</v>
      </c>
      <c r="J3024" s="30">
        <v>0.11098779134295228</v>
      </c>
      <c r="K3024" s="31">
        <v>0.13187202071576906</v>
      </c>
      <c r="L3024" s="111">
        <f t="shared" si="1222"/>
        <v>0.70000000000000007</v>
      </c>
      <c r="M3024" s="112">
        <f t="shared" si="1223"/>
        <v>0.11</v>
      </c>
      <c r="N3024" s="112" t="b">
        <f t="shared" si="1224"/>
        <v>1</v>
      </c>
      <c r="O3024" s="112" t="b">
        <f t="shared" si="1225"/>
        <v>1</v>
      </c>
      <c r="P3024" s="113">
        <f t="shared" si="1226"/>
        <v>7.0000000000000009</v>
      </c>
      <c r="Q3024" s="113">
        <f t="shared" si="1227"/>
        <v>15</v>
      </c>
      <c r="R3024" s="114" t="str">
        <f t="shared" si="1243"/>
        <v>0.7-0.11</v>
      </c>
      <c r="S3024" s="127">
        <f t="shared" si="1228"/>
        <v>-5.1188842505708954E-3</v>
      </c>
      <c r="T3024" s="112" t="b">
        <f t="shared" si="1229"/>
        <v>1</v>
      </c>
      <c r="U3024" s="22">
        <f t="shared" si="1230"/>
        <v>8.8924309429620525</v>
      </c>
      <c r="V3024" s="22">
        <f t="shared" si="1231"/>
        <v>0.73240384380588197</v>
      </c>
      <c r="W3024" s="81">
        <f t="shared" si="1232"/>
        <v>9</v>
      </c>
      <c r="X3024" s="22">
        <f t="shared" si="1233"/>
        <v>0.88334611794096296</v>
      </c>
      <c r="Y3024" s="3">
        <f>IF(U3024&gt;'Power Curve'!$C$37,0,INDEX(Ci,$W3024,1)*POWER(1-X3024,3)+INDEX(Ci,$W3024,2)*3*X3024*POWER(1-X3024,2)+INDEX(Ci,$W3024,3)*3*POWER(X3024,2)*(1-X3024)+INDEX(Ci,$W3024,4)*POWER(X3024,3))</f>
        <v>1159.9936673811449</v>
      </c>
      <c r="Z3024" s="3">
        <f t="shared" si="1234"/>
        <v>1154.0557940664255</v>
      </c>
      <c r="AA3024" s="3">
        <f t="shared" si="1235"/>
        <v>1128.749984741215</v>
      </c>
      <c r="AB3024" s="3">
        <f t="shared" si="1244"/>
        <v>25.305809325210475</v>
      </c>
      <c r="AC3024" s="3">
        <f t="shared" si="1245"/>
        <v>25.305809325210475</v>
      </c>
      <c r="AE3024" s="34">
        <f t="shared" si="1236"/>
        <v>9</v>
      </c>
      <c r="AF3024" s="73" t="b">
        <f>COUNTIF('Power Curve'!$D$2:$D$31,AE3024)&gt;0</f>
        <v>1</v>
      </c>
      <c r="AG3024" s="73" t="b">
        <f t="shared" si="1237"/>
        <v>0</v>
      </c>
      <c r="AH3024" s="73" t="b">
        <f t="shared" si="1246"/>
        <v>1</v>
      </c>
      <c r="AI3024" s="34" t="str">
        <f t="shared" si="1238"/>
        <v>Inner</v>
      </c>
      <c r="AJ3024" s="35" t="str">
        <f t="shared" si="1247"/>
        <v>0.7-0.8</v>
      </c>
      <c r="AK3024" s="36" t="str">
        <f t="shared" si="1239"/>
        <v>10-11</v>
      </c>
      <c r="AL3024" s="36" t="str">
        <f t="shared" si="1240"/>
        <v>Mar</v>
      </c>
      <c r="AM3024" s="35" t="str">
        <f t="shared" si="1241"/>
        <v>315-325</v>
      </c>
      <c r="AN3024" s="36" t="str">
        <f t="shared" si="1242"/>
        <v>Inner-TI</v>
      </c>
    </row>
    <row r="3025" spans="5:40" x14ac:dyDescent="0.3">
      <c r="E3025" s="12">
        <v>40998.430555555555</v>
      </c>
      <c r="F3025" s="16">
        <v>9.1</v>
      </c>
      <c r="G3025" s="16">
        <v>1032.6400070190432</v>
      </c>
      <c r="H3025" s="29">
        <v>1.1794932297873915</v>
      </c>
      <c r="I3025" s="26">
        <v>325.39999999999998</v>
      </c>
      <c r="J3025" s="30">
        <v>0.1142857142857143</v>
      </c>
      <c r="K3025" s="31">
        <v>9.5983631183500062E-2</v>
      </c>
      <c r="L3025" s="111">
        <f t="shared" si="1222"/>
        <v>0.70000000000000007</v>
      </c>
      <c r="M3025" s="112">
        <f t="shared" si="1223"/>
        <v>0.11</v>
      </c>
      <c r="N3025" s="112" t="b">
        <f t="shared" si="1224"/>
        <v>1</v>
      </c>
      <c r="O3025" s="112" t="b">
        <f t="shared" si="1225"/>
        <v>1</v>
      </c>
      <c r="P3025" s="113">
        <f t="shared" si="1226"/>
        <v>7.0000000000000009</v>
      </c>
      <c r="Q3025" s="113">
        <f t="shared" si="1227"/>
        <v>15</v>
      </c>
      <c r="R3025" s="114" t="str">
        <f t="shared" si="1243"/>
        <v>0.7-0.11</v>
      </c>
      <c r="S3025" s="127">
        <f t="shared" si="1228"/>
        <v>-5.1188842505708954E-3</v>
      </c>
      <c r="T3025" s="112" t="b">
        <f t="shared" si="1229"/>
        <v>1</v>
      </c>
      <c r="U3025" s="22">
        <f t="shared" si="1230"/>
        <v>8.9858917031072885</v>
      </c>
      <c r="V3025" s="22">
        <f t="shared" si="1231"/>
        <v>0.74684850556453886</v>
      </c>
      <c r="W3025" s="81">
        <f t="shared" si="1232"/>
        <v>9</v>
      </c>
      <c r="X3025" s="22">
        <f t="shared" si="1233"/>
        <v>0.97676466806791296</v>
      </c>
      <c r="Y3025" s="3">
        <f>IF(U3025&gt;'Power Curve'!$C$37,0,INDEX(Ci,$W3025,1)*POWER(1-X3025,3)+INDEX(Ci,$W3025,2)*3*X3025*POWER(1-X3025,2)+INDEX(Ci,$W3025,3)*3*POWER(X3025,2)*(1-X3025)+INDEX(Ci,$W3025,4)*POWER(X3025,3))</f>
        <v>1190.6596385767282</v>
      </c>
      <c r="Z3025" s="3">
        <f t="shared" si="1234"/>
        <v>1184.5647897050274</v>
      </c>
      <c r="AA3025" s="3">
        <f t="shared" si="1235"/>
        <v>1032.6400070190432</v>
      </c>
      <c r="AB3025" s="3">
        <f t="shared" si="1244"/>
        <v>151.92478268598416</v>
      </c>
      <c r="AC3025" s="3">
        <f t="shared" si="1245"/>
        <v>151.92478268598416</v>
      </c>
      <c r="AE3025" s="34">
        <f t="shared" si="1236"/>
        <v>9</v>
      </c>
      <c r="AF3025" s="73" t="b">
        <f>COUNTIF('Power Curve'!$D$2:$D$31,AE3025)&gt;0</f>
        <v>1</v>
      </c>
      <c r="AG3025" s="73" t="b">
        <f t="shared" si="1237"/>
        <v>0</v>
      </c>
      <c r="AH3025" s="73" t="b">
        <f t="shared" si="1246"/>
        <v>1</v>
      </c>
      <c r="AI3025" s="34" t="str">
        <f t="shared" si="1238"/>
        <v>Outer</v>
      </c>
      <c r="AJ3025" s="35" t="str">
        <f t="shared" si="1247"/>
        <v>0.7-0.8</v>
      </c>
      <c r="AK3025" s="36" t="str">
        <f t="shared" si="1239"/>
        <v>10-11</v>
      </c>
      <c r="AL3025" s="36" t="str">
        <f t="shared" si="1240"/>
        <v>Mar</v>
      </c>
      <c r="AM3025" s="35" t="str">
        <f t="shared" si="1241"/>
        <v>325-335</v>
      </c>
      <c r="AN3025" s="36" t="str">
        <f t="shared" si="1242"/>
        <v>Inner-TI</v>
      </c>
    </row>
    <row r="3026" spans="5:40" x14ac:dyDescent="0.3">
      <c r="E3026" s="12">
        <v>40998.4375</v>
      </c>
      <c r="F3026" s="16">
        <v>8.4</v>
      </c>
      <c r="G3026" s="16">
        <v>1110.369987487798</v>
      </c>
      <c r="H3026" s="29">
        <v>1.1794932297873915</v>
      </c>
      <c r="I3026" s="26">
        <v>327</v>
      </c>
      <c r="J3026" s="30">
        <v>0.12619047619047619</v>
      </c>
      <c r="K3026" s="31">
        <v>0.13692928728362794</v>
      </c>
      <c r="L3026" s="111">
        <f t="shared" si="1222"/>
        <v>0.6</v>
      </c>
      <c r="M3026" s="112">
        <f t="shared" si="1223"/>
        <v>0.13</v>
      </c>
      <c r="N3026" s="112" t="b">
        <f t="shared" si="1224"/>
        <v>1</v>
      </c>
      <c r="O3026" s="112" t="b">
        <f t="shared" si="1225"/>
        <v>1</v>
      </c>
      <c r="P3026" s="113">
        <f t="shared" si="1226"/>
        <v>6</v>
      </c>
      <c r="Q3026" s="113">
        <f t="shared" si="1227"/>
        <v>13</v>
      </c>
      <c r="R3026" s="114" t="str">
        <f t="shared" si="1243"/>
        <v>0.6-0.13</v>
      </c>
      <c r="S3026" s="127">
        <f t="shared" si="1228"/>
        <v>1.7757460449273912E-2</v>
      </c>
      <c r="T3026" s="112" t="b">
        <f t="shared" si="1229"/>
        <v>1</v>
      </c>
      <c r="U3026" s="22">
        <f t="shared" si="1230"/>
        <v>8.2946692644067284</v>
      </c>
      <c r="V3026" s="22">
        <f t="shared" si="1231"/>
        <v>0.64001784945273432</v>
      </c>
      <c r="W3026" s="81">
        <f t="shared" si="1232"/>
        <v>9</v>
      </c>
      <c r="X3026" s="22">
        <f t="shared" si="1233"/>
        <v>0.28585440863629813</v>
      </c>
      <c r="Y3026" s="3">
        <f>IF(U3026&gt;'Power Curve'!$C$37,0,INDEX(Ci,$W3026,1)*POWER(1-X3026,3)+INDEX(Ci,$W3026,2)*3*X3026*POWER(1-X3026,2)+INDEX(Ci,$W3026,3)*3*POWER(X3026,2)*(1-X3026)+INDEX(Ci,$W3026,4)*POWER(X3026,3))</f>
        <v>968.13399388302469</v>
      </c>
      <c r="Z3026" s="3">
        <f t="shared" si="1234"/>
        <v>985.32559498900002</v>
      </c>
      <c r="AA3026" s="3">
        <f t="shared" si="1235"/>
        <v>1110.369987487798</v>
      </c>
      <c r="AB3026" s="3">
        <f t="shared" si="1244"/>
        <v>-125.04439249879795</v>
      </c>
      <c r="AC3026" s="3">
        <f t="shared" si="1245"/>
        <v>125.04439249879795</v>
      </c>
      <c r="AE3026" s="34">
        <f t="shared" si="1236"/>
        <v>8</v>
      </c>
      <c r="AF3026" s="73" t="b">
        <f>COUNTIF('Power Curve'!$D$2:$D$31,AE3026)&gt;0</f>
        <v>1</v>
      </c>
      <c r="AG3026" s="73" t="b">
        <f t="shared" si="1237"/>
        <v>0</v>
      </c>
      <c r="AH3026" s="73" t="b">
        <f t="shared" si="1246"/>
        <v>1</v>
      </c>
      <c r="AI3026" s="34" t="str">
        <f t="shared" si="1238"/>
        <v>Inner</v>
      </c>
      <c r="AJ3026" s="35" t="str">
        <f t="shared" si="1247"/>
        <v>0.6-0.7</v>
      </c>
      <c r="AK3026" s="36" t="str">
        <f t="shared" si="1239"/>
        <v>10-11</v>
      </c>
      <c r="AL3026" s="36" t="str">
        <f t="shared" si="1240"/>
        <v>Mar</v>
      </c>
      <c r="AM3026" s="35" t="str">
        <f t="shared" si="1241"/>
        <v>325-335</v>
      </c>
      <c r="AN3026" s="36" t="str">
        <f t="shared" si="1242"/>
        <v>Inner-TI</v>
      </c>
    </row>
    <row r="3027" spans="5:40" x14ac:dyDescent="0.3">
      <c r="E3027" s="12">
        <v>40998.444444444445</v>
      </c>
      <c r="F3027" s="16">
        <v>9.3000000000000007</v>
      </c>
      <c r="G3027" s="16">
        <v>1111.7500228881836</v>
      </c>
      <c r="H3027" s="29">
        <v>1.1800154958803772</v>
      </c>
      <c r="I3027" s="26">
        <v>325.8</v>
      </c>
      <c r="J3027" s="30">
        <v>0.12150537634408599</v>
      </c>
      <c r="K3027" s="31">
        <v>0.11476515349951126</v>
      </c>
      <c r="L3027" s="111">
        <f t="shared" si="1222"/>
        <v>0.8</v>
      </c>
      <c r="M3027" s="112">
        <f t="shared" si="1223"/>
        <v>0.12</v>
      </c>
      <c r="N3027" s="112" t="b">
        <f t="shared" si="1224"/>
        <v>1</v>
      </c>
      <c r="O3027" s="112" t="b">
        <f t="shared" si="1225"/>
        <v>1</v>
      </c>
      <c r="P3027" s="113">
        <f t="shared" si="1226"/>
        <v>8</v>
      </c>
      <c r="Q3027" s="113">
        <f t="shared" si="1227"/>
        <v>14</v>
      </c>
      <c r="R3027" s="114" t="str">
        <f t="shared" si="1243"/>
        <v>0.8-0.12</v>
      </c>
      <c r="S3027" s="127">
        <f t="shared" si="1228"/>
        <v>-1.2779651666675459E-3</v>
      </c>
      <c r="T3027" s="112" t="b">
        <f t="shared" si="1229"/>
        <v>1</v>
      </c>
      <c r="U3027" s="22">
        <f t="shared" si="1230"/>
        <v>9.1847390608357298</v>
      </c>
      <c r="V3027" s="22">
        <f t="shared" si="1231"/>
        <v>0.77758100570177857</v>
      </c>
      <c r="W3027" s="81">
        <f t="shared" si="1232"/>
        <v>10</v>
      </c>
      <c r="X3027" s="22">
        <f t="shared" si="1233"/>
        <v>0.18665304395951254</v>
      </c>
      <c r="Y3027" s="3">
        <f>IF(U3027&gt;'Power Curve'!$C$37,0,INDEX(Ci,$W3027,1)*POWER(1-X3027,3)+INDEX(Ci,$W3027,2)*3*X3027*POWER(1-X3027,2)+INDEX(Ci,$W3027,3)*3*POWER(X3027,2)*(1-X3027)+INDEX(Ci,$W3027,4)*POWER(X3027,3))</f>
        <v>1258.1420560210538</v>
      </c>
      <c r="Z3027" s="3">
        <f t="shared" si="1234"/>
        <v>1256.5341942987393</v>
      </c>
      <c r="AA3027" s="3">
        <f t="shared" si="1235"/>
        <v>1111.7500228881836</v>
      </c>
      <c r="AB3027" s="3">
        <f t="shared" si="1244"/>
        <v>144.7841714105557</v>
      </c>
      <c r="AC3027" s="3">
        <f t="shared" si="1245"/>
        <v>144.7841714105557</v>
      </c>
      <c r="AE3027" s="34">
        <f t="shared" si="1236"/>
        <v>9</v>
      </c>
      <c r="AF3027" s="73" t="b">
        <f>COUNTIF('Power Curve'!$D$2:$D$31,AE3027)&gt;0</f>
        <v>1</v>
      </c>
      <c r="AG3027" s="73" t="b">
        <f t="shared" si="1237"/>
        <v>0</v>
      </c>
      <c r="AH3027" s="73" t="b">
        <f t="shared" si="1246"/>
        <v>1</v>
      </c>
      <c r="AI3027" s="34" t="str">
        <f t="shared" si="1238"/>
        <v>Inner</v>
      </c>
      <c r="AJ3027" s="35" t="str">
        <f t="shared" si="1247"/>
        <v>0.7-0.8</v>
      </c>
      <c r="AK3027" s="36" t="str">
        <f t="shared" si="1239"/>
        <v>10-11</v>
      </c>
      <c r="AL3027" s="36" t="str">
        <f t="shared" si="1240"/>
        <v>Mar</v>
      </c>
      <c r="AM3027" s="35" t="str">
        <f t="shared" si="1241"/>
        <v>325-335</v>
      </c>
      <c r="AN3027" s="36" t="str">
        <f t="shared" si="1242"/>
        <v>Inner-TI</v>
      </c>
    </row>
    <row r="3028" spans="5:40" x14ac:dyDescent="0.3">
      <c r="E3028" s="12">
        <v>40998.451388888891</v>
      </c>
      <c r="F3028" s="16">
        <v>9.0399999999999991</v>
      </c>
      <c r="G3028" s="16">
        <v>1108.109992980962</v>
      </c>
      <c r="H3028" s="29">
        <v>1.1801461344187409</v>
      </c>
      <c r="I3028" s="26">
        <v>326.60000000000002</v>
      </c>
      <c r="J3028" s="30">
        <v>0.11504424778761063</v>
      </c>
      <c r="K3028" s="31">
        <v>0.14004042496340979</v>
      </c>
      <c r="L3028" s="111">
        <f t="shared" si="1222"/>
        <v>0.70000000000000007</v>
      </c>
      <c r="M3028" s="112">
        <f t="shared" si="1223"/>
        <v>0.12</v>
      </c>
      <c r="N3028" s="112" t="b">
        <f t="shared" si="1224"/>
        <v>1</v>
      </c>
      <c r="O3028" s="112" t="b">
        <f t="shared" si="1225"/>
        <v>1</v>
      </c>
      <c r="P3028" s="113">
        <f t="shared" si="1226"/>
        <v>7.0000000000000009</v>
      </c>
      <c r="Q3028" s="113">
        <f t="shared" si="1227"/>
        <v>14</v>
      </c>
      <c r="R3028" s="114" t="str">
        <f t="shared" si="1243"/>
        <v>0.7-0.12</v>
      </c>
      <c r="S3028" s="127">
        <f t="shared" si="1228"/>
        <v>7.9909258919463686E-3</v>
      </c>
      <c r="T3028" s="112" t="b">
        <f t="shared" si="1229"/>
        <v>1</v>
      </c>
      <c r="U3028" s="22">
        <f t="shared" si="1230"/>
        <v>8.9282908665863463</v>
      </c>
      <c r="V3028" s="22">
        <f t="shared" si="1231"/>
        <v>0.73794611059933901</v>
      </c>
      <c r="W3028" s="81">
        <f t="shared" si="1232"/>
        <v>9</v>
      </c>
      <c r="X3028" s="22">
        <f t="shared" si="1233"/>
        <v>0.91918984601934461</v>
      </c>
      <c r="Y3028" s="3">
        <f>IF(U3028&gt;'Power Curve'!$C$37,0,INDEX(Ci,$W3028,1)*POWER(1-X3028,3)+INDEX(Ci,$W3028,2)*3*X3028*POWER(1-X3028,2)+INDEX(Ci,$W3028,3)*3*POWER(X3028,2)*(1-X3028)+INDEX(Ci,$W3028,4)*POWER(X3028,3))</f>
        <v>1171.7479650902255</v>
      </c>
      <c r="Z3028" s="3">
        <f t="shared" si="1234"/>
        <v>1181.1113162433005</v>
      </c>
      <c r="AA3028" s="3">
        <f t="shared" si="1235"/>
        <v>1108.109992980962</v>
      </c>
      <c r="AB3028" s="3">
        <f t="shared" si="1244"/>
        <v>73.001323262338474</v>
      </c>
      <c r="AC3028" s="3">
        <f t="shared" si="1245"/>
        <v>73.001323262338474</v>
      </c>
      <c r="AE3028" s="34">
        <f t="shared" si="1236"/>
        <v>9</v>
      </c>
      <c r="AF3028" s="73" t="b">
        <f>COUNTIF('Power Curve'!$D$2:$D$31,AE3028)&gt;0</f>
        <v>1</v>
      </c>
      <c r="AG3028" s="73" t="b">
        <f t="shared" si="1237"/>
        <v>0</v>
      </c>
      <c r="AH3028" s="73" t="b">
        <f t="shared" si="1246"/>
        <v>1</v>
      </c>
      <c r="AI3028" s="34" t="str">
        <f t="shared" si="1238"/>
        <v>Inner</v>
      </c>
      <c r="AJ3028" s="35" t="str">
        <f t="shared" si="1247"/>
        <v>0.7-0.8</v>
      </c>
      <c r="AK3028" s="36" t="str">
        <f t="shared" si="1239"/>
        <v>10-11</v>
      </c>
      <c r="AL3028" s="36" t="str">
        <f t="shared" si="1240"/>
        <v>Mar</v>
      </c>
      <c r="AM3028" s="35" t="str">
        <f t="shared" si="1241"/>
        <v>325-335</v>
      </c>
      <c r="AN3028" s="36" t="str">
        <f t="shared" si="1242"/>
        <v>Inner-TI</v>
      </c>
    </row>
    <row r="3029" spans="5:40" x14ac:dyDescent="0.3">
      <c r="E3029" s="12">
        <v>40998.458333333336</v>
      </c>
      <c r="F3029" s="16">
        <v>8.27</v>
      </c>
      <c r="G3029" s="16">
        <v>954.19001007080055</v>
      </c>
      <c r="H3029" s="29">
        <v>1.1809033144049486</v>
      </c>
      <c r="I3029" s="26">
        <v>333.9</v>
      </c>
      <c r="J3029" s="30">
        <v>0.11124546553808949</v>
      </c>
      <c r="K3029" s="31">
        <v>0.1806994851082091</v>
      </c>
      <c r="L3029" s="111">
        <f t="shared" si="1222"/>
        <v>0.6</v>
      </c>
      <c r="M3029" s="112">
        <f t="shared" si="1223"/>
        <v>0.11</v>
      </c>
      <c r="N3029" s="112" t="b">
        <f t="shared" si="1224"/>
        <v>1</v>
      </c>
      <c r="O3029" s="112" t="b">
        <f t="shared" si="1225"/>
        <v>1</v>
      </c>
      <c r="P3029" s="113">
        <f t="shared" si="1226"/>
        <v>6</v>
      </c>
      <c r="Q3029" s="113">
        <f t="shared" si="1227"/>
        <v>15</v>
      </c>
      <c r="R3029" s="114" t="str">
        <f t="shared" si="1243"/>
        <v>0.6-0.11</v>
      </c>
      <c r="S3029" s="127">
        <f t="shared" si="1228"/>
        <v>-1.5111837704289E-2</v>
      </c>
      <c r="T3029" s="112" t="b">
        <f t="shared" si="1229"/>
        <v>1</v>
      </c>
      <c r="U3029" s="22">
        <f t="shared" si="1230"/>
        <v>8.1695523583356469</v>
      </c>
      <c r="V3029" s="22">
        <f t="shared" si="1231"/>
        <v>0.62068062829512805</v>
      </c>
      <c r="W3029" s="81">
        <f t="shared" si="1232"/>
        <v>9</v>
      </c>
      <c r="X3029" s="22">
        <f t="shared" si="1233"/>
        <v>0.16079400956221662</v>
      </c>
      <c r="Y3029" s="3">
        <f>IF(U3029&gt;'Power Curve'!$C$37,0,INDEX(Ci,$W3029,1)*POWER(1-X3029,3)+INDEX(Ci,$W3029,2)*3*X3029*POWER(1-X3029,2)+INDEX(Ci,$W3029,3)*3*POWER(X3029,2)*(1-X3029)+INDEX(Ci,$W3029,4)*POWER(X3029,3))</f>
        <v>929.44539665304353</v>
      </c>
      <c r="Z3029" s="3">
        <f t="shared" si="1234"/>
        <v>915.39976866382415</v>
      </c>
      <c r="AA3029" s="3">
        <f t="shared" si="1235"/>
        <v>954.19001007080055</v>
      </c>
      <c r="AB3029" s="3">
        <f t="shared" si="1244"/>
        <v>-38.790241406976406</v>
      </c>
      <c r="AC3029" s="3">
        <f t="shared" si="1245"/>
        <v>38.790241406976406</v>
      </c>
      <c r="AE3029" s="34">
        <f t="shared" si="1236"/>
        <v>8</v>
      </c>
      <c r="AF3029" s="73" t="b">
        <f>COUNTIF('Power Curve'!$D$2:$D$31,AE3029)&gt;0</f>
        <v>1</v>
      </c>
      <c r="AG3029" s="73" t="b">
        <f t="shared" si="1237"/>
        <v>0</v>
      </c>
      <c r="AH3029" s="73" t="b">
        <f t="shared" si="1246"/>
        <v>1</v>
      </c>
      <c r="AI3029" s="34" t="str">
        <f t="shared" si="1238"/>
        <v>Inner</v>
      </c>
      <c r="AJ3029" s="35" t="str">
        <f t="shared" si="1247"/>
        <v>0.6-0.7</v>
      </c>
      <c r="AK3029" s="36" t="str">
        <f t="shared" si="1239"/>
        <v>11-12</v>
      </c>
      <c r="AL3029" s="36" t="str">
        <f t="shared" si="1240"/>
        <v>Mar</v>
      </c>
      <c r="AM3029" s="35" t="str">
        <f t="shared" si="1241"/>
        <v>325-335</v>
      </c>
      <c r="AN3029" s="36" t="str">
        <f t="shared" si="1242"/>
        <v>Inner-TI</v>
      </c>
    </row>
    <row r="3030" spans="5:40" x14ac:dyDescent="0.3">
      <c r="E3030" s="12">
        <v>40998.465277777781</v>
      </c>
      <c r="F3030" s="16">
        <v>7.44</v>
      </c>
      <c r="G3030" s="16">
        <v>719.70997810363792</v>
      </c>
      <c r="H3030" s="29">
        <v>1.1812085584991414</v>
      </c>
      <c r="I3030" s="26">
        <v>339.2</v>
      </c>
      <c r="J3030" s="30">
        <v>0.11155913978494622</v>
      </c>
      <c r="K3030" s="31">
        <v>0.24998645414344303</v>
      </c>
      <c r="L3030" s="111">
        <f t="shared" si="1222"/>
        <v>0.5</v>
      </c>
      <c r="M3030" s="112">
        <f t="shared" si="1223"/>
        <v>0.11</v>
      </c>
      <c r="N3030" s="112" t="b">
        <f t="shared" si="1224"/>
        <v>1</v>
      </c>
      <c r="O3030" s="112" t="b">
        <f t="shared" si="1225"/>
        <v>1</v>
      </c>
      <c r="P3030" s="113">
        <f t="shared" si="1226"/>
        <v>5</v>
      </c>
      <c r="Q3030" s="113">
        <f t="shared" si="1227"/>
        <v>15</v>
      </c>
      <c r="R3030" s="114" t="str">
        <f t="shared" si="1243"/>
        <v>0.5-0.11</v>
      </c>
      <c r="S3030" s="127">
        <f t="shared" si="1228"/>
        <v>-1.6291054077775705E-2</v>
      </c>
      <c r="T3030" s="112" t="b">
        <f t="shared" si="1229"/>
        <v>1</v>
      </c>
      <c r="U3030" s="22">
        <f t="shared" si="1230"/>
        <v>7.3502667591806761</v>
      </c>
      <c r="V3030" s="22">
        <f t="shared" si="1231"/>
        <v>0.49405739791328779</v>
      </c>
      <c r="W3030" s="81">
        <f t="shared" si="1232"/>
        <v>8</v>
      </c>
      <c r="X3030" s="22">
        <f t="shared" si="1233"/>
        <v>0.33731374243824586</v>
      </c>
      <c r="Y3030" s="3">
        <f>IF(U3030&gt;'Power Curve'!$C$37,0,INDEX(Ci,$W3030,1)*POWER(1-X3030,3)+INDEX(Ci,$W3030,2)*3*X3030*POWER(1-X3030,2)+INDEX(Ci,$W3030,3)*3*POWER(X3030,2)*(1-X3030)+INDEX(Ci,$W3030,4)*POWER(X3030,3))</f>
        <v>689.88402032886108</v>
      </c>
      <c r="Z3030" s="3">
        <f t="shared" si="1234"/>
        <v>678.6450824462903</v>
      </c>
      <c r="AA3030" s="3">
        <f t="shared" si="1235"/>
        <v>719.70997810363792</v>
      </c>
      <c r="AB3030" s="3">
        <f t="shared" si="1244"/>
        <v>-41.06489565734762</v>
      </c>
      <c r="AC3030" s="3">
        <f t="shared" si="1245"/>
        <v>41.06489565734762</v>
      </c>
      <c r="AE3030" s="34">
        <f t="shared" si="1236"/>
        <v>7</v>
      </c>
      <c r="AF3030" s="73" t="b">
        <f>COUNTIF('Power Curve'!$D$2:$D$31,AE3030)&gt;0</f>
        <v>1</v>
      </c>
      <c r="AG3030" s="73" t="b">
        <f t="shared" si="1237"/>
        <v>0</v>
      </c>
      <c r="AH3030" s="73" t="b">
        <f t="shared" si="1246"/>
        <v>1</v>
      </c>
      <c r="AI3030" s="34" t="str">
        <f t="shared" si="1238"/>
        <v>Inner</v>
      </c>
      <c r="AJ3030" s="35" t="str">
        <f t="shared" si="1247"/>
        <v>0.4-0.5</v>
      </c>
      <c r="AK3030" s="36" t="str">
        <f t="shared" si="1239"/>
        <v>11-12</v>
      </c>
      <c r="AL3030" s="36" t="str">
        <f t="shared" si="1240"/>
        <v>Mar</v>
      </c>
      <c r="AM3030" s="35" t="str">
        <f t="shared" si="1241"/>
        <v>335-345</v>
      </c>
      <c r="AN3030" s="36" t="str">
        <f t="shared" si="1242"/>
        <v>Inner-TI</v>
      </c>
    </row>
    <row r="3031" spans="5:40" x14ac:dyDescent="0.3">
      <c r="E3031" s="12">
        <v>40998.472222222219</v>
      </c>
      <c r="F3031" s="16">
        <v>6.84</v>
      </c>
      <c r="G3031" s="16">
        <v>699.70997047424316</v>
      </c>
      <c r="H3031" s="29">
        <v>1.1796839129657277</v>
      </c>
      <c r="I3031" s="26">
        <v>343</v>
      </c>
      <c r="J3031" s="30">
        <v>0.16666666666666666</v>
      </c>
      <c r="K3031" s="31">
        <v>0.30975048873040617</v>
      </c>
      <c r="L3031" s="111">
        <f t="shared" si="1222"/>
        <v>0.4</v>
      </c>
      <c r="M3031" s="112">
        <f t="shared" si="1223"/>
        <v>0.17</v>
      </c>
      <c r="N3031" s="112" t="b">
        <f t="shared" si="1224"/>
        <v>1</v>
      </c>
      <c r="O3031" s="112" t="b">
        <f t="shared" si="1225"/>
        <v>1</v>
      </c>
      <c r="P3031" s="113">
        <f t="shared" si="1226"/>
        <v>4</v>
      </c>
      <c r="Q3031" s="113">
        <f t="shared" si="1227"/>
        <v>9</v>
      </c>
      <c r="R3031" s="114" t="str">
        <f t="shared" si="1243"/>
        <v>0.4-0.17</v>
      </c>
      <c r="S3031" s="127">
        <f t="shared" si="1228"/>
        <v>8.7124314714425499E-2</v>
      </c>
      <c r="T3031" s="112" t="b">
        <f t="shared" si="1229"/>
        <v>1</v>
      </c>
      <c r="U3031" s="22">
        <f t="shared" si="1230"/>
        <v>6.7545946421272793</v>
      </c>
      <c r="V3031" s="22">
        <f t="shared" si="1231"/>
        <v>0.40199435202613104</v>
      </c>
      <c r="W3031" s="81">
        <f t="shared" si="1232"/>
        <v>7</v>
      </c>
      <c r="X3031" s="22">
        <f t="shared" si="1233"/>
        <v>0.73515871559239232</v>
      </c>
      <c r="Y3031" s="3">
        <f>IF(U3031&gt;'Power Curve'!$C$37,0,INDEX(Ci,$W3031,1)*POWER(1-X3031,3)+INDEX(Ci,$W3031,2)*3*X3031*POWER(1-X3031,2)+INDEX(Ci,$W3031,3)*3*POWER(X3031,2)*(1-X3031)+INDEX(Ci,$W3031,4)*POWER(X3031,3))</f>
        <v>533.69154800825879</v>
      </c>
      <c r="Z3031" s="3">
        <f t="shared" si="1234"/>
        <v>580.18905839735919</v>
      </c>
      <c r="AA3031" s="3">
        <f t="shared" si="1235"/>
        <v>699.70997047424316</v>
      </c>
      <c r="AB3031" s="3">
        <f t="shared" si="1244"/>
        <v>-119.52091207688397</v>
      </c>
      <c r="AC3031" s="3">
        <f t="shared" si="1245"/>
        <v>119.52091207688397</v>
      </c>
      <c r="AE3031" s="34">
        <f t="shared" si="1236"/>
        <v>7</v>
      </c>
      <c r="AF3031" s="73" t="b">
        <f>COUNTIF('Power Curve'!$D$2:$D$31,AE3031)&gt;0</f>
        <v>1</v>
      </c>
      <c r="AG3031" s="73" t="b">
        <f t="shared" si="1237"/>
        <v>0</v>
      </c>
      <c r="AH3031" s="73" t="b">
        <f t="shared" si="1246"/>
        <v>1</v>
      </c>
      <c r="AI3031" s="34" t="str">
        <f t="shared" si="1238"/>
        <v>Outer</v>
      </c>
      <c r="AJ3031" s="35" t="str">
        <f t="shared" si="1247"/>
        <v>0.4-0.5</v>
      </c>
      <c r="AK3031" s="36" t="str">
        <f t="shared" si="1239"/>
        <v>11-12</v>
      </c>
      <c r="AL3031" s="36" t="str">
        <f t="shared" si="1240"/>
        <v>Mar</v>
      </c>
      <c r="AM3031" s="35" t="str">
        <f t="shared" si="1241"/>
        <v>335-345</v>
      </c>
      <c r="AN3031" s="36" t="str">
        <f t="shared" si="1242"/>
        <v>LWS-HTI</v>
      </c>
    </row>
    <row r="3032" spans="5:40" x14ac:dyDescent="0.3">
      <c r="E3032" s="12">
        <v>40998.479166666664</v>
      </c>
      <c r="F3032" s="16">
        <v>6.5</v>
      </c>
      <c r="G3032" s="16">
        <v>771.20000457763717</v>
      </c>
      <c r="H3032" s="29">
        <v>1.1782065922668354</v>
      </c>
      <c r="I3032" s="26">
        <v>345.5</v>
      </c>
      <c r="J3032" s="30">
        <v>0.16</v>
      </c>
      <c r="K3032" s="31">
        <v>0.14387079275681733</v>
      </c>
      <c r="L3032" s="111">
        <f t="shared" si="1222"/>
        <v>0.30000000000000004</v>
      </c>
      <c r="M3032" s="112">
        <f t="shared" si="1223"/>
        <v>0.16</v>
      </c>
      <c r="N3032" s="112" t="b">
        <f t="shared" si="1224"/>
        <v>1</v>
      </c>
      <c r="O3032" s="112" t="b">
        <f t="shared" si="1225"/>
        <v>1</v>
      </c>
      <c r="P3032" s="113">
        <f t="shared" si="1226"/>
        <v>3.0000000000000004</v>
      </c>
      <c r="Q3032" s="113">
        <f t="shared" si="1227"/>
        <v>10</v>
      </c>
      <c r="R3032" s="114" t="str">
        <f t="shared" si="1243"/>
        <v>0.3-0.16</v>
      </c>
      <c r="S3032" s="127">
        <f t="shared" si="1228"/>
        <v>6.0526841784019153E-2</v>
      </c>
      <c r="T3032" s="112" t="b">
        <f t="shared" si="1229"/>
        <v>1</v>
      </c>
      <c r="U3032" s="22">
        <f t="shared" si="1230"/>
        <v>6.4161593760762443</v>
      </c>
      <c r="V3032" s="22">
        <f t="shared" si="1231"/>
        <v>0.34968809068488454</v>
      </c>
      <c r="W3032" s="81">
        <f t="shared" si="1232"/>
        <v>7</v>
      </c>
      <c r="X3032" s="22">
        <f t="shared" si="1233"/>
        <v>0.39112361556444186</v>
      </c>
      <c r="Y3032" s="3">
        <f>IF(U3032&gt;'Power Curve'!$C$37,0,INDEX(Ci,$W3032,1)*POWER(1-X3032,3)+INDEX(Ci,$W3032,2)*3*X3032*POWER(1-X3032,2)+INDEX(Ci,$W3032,3)*3*POWER(X3032,2)*(1-X3032)+INDEX(Ci,$W3032,4)*POWER(X3032,3))</f>
        <v>450.88338238595986</v>
      </c>
      <c r="Z3032" s="3">
        <f t="shared" si="1234"/>
        <v>478.17392953467828</v>
      </c>
      <c r="AA3032" s="3">
        <f t="shared" si="1235"/>
        <v>771.20000457763717</v>
      </c>
      <c r="AB3032" s="3">
        <f t="shared" si="1244"/>
        <v>-293.02607504295889</v>
      </c>
      <c r="AC3032" s="3">
        <f t="shared" si="1245"/>
        <v>293.02607504295889</v>
      </c>
      <c r="AE3032" s="34">
        <f t="shared" si="1236"/>
        <v>6</v>
      </c>
      <c r="AF3032" s="73" t="b">
        <f>COUNTIF('Power Curve'!$D$2:$D$31,AE3032)&gt;0</f>
        <v>1</v>
      </c>
      <c r="AG3032" s="73" t="b">
        <f t="shared" si="1237"/>
        <v>0</v>
      </c>
      <c r="AH3032" s="73" t="b">
        <f t="shared" si="1246"/>
        <v>1</v>
      </c>
      <c r="AI3032" s="34" t="str">
        <f t="shared" si="1238"/>
        <v>Outer</v>
      </c>
      <c r="AJ3032" s="35" t="str">
        <f t="shared" si="1247"/>
        <v>0.3-0.4</v>
      </c>
      <c r="AK3032" s="36" t="str">
        <f t="shared" si="1239"/>
        <v>11-12</v>
      </c>
      <c r="AL3032" s="36" t="str">
        <f t="shared" si="1240"/>
        <v>Mar</v>
      </c>
      <c r="AM3032" s="35" t="str">
        <f t="shared" si="1241"/>
        <v>345-355</v>
      </c>
      <c r="AN3032" s="36" t="str">
        <f t="shared" si="1242"/>
        <v>LWS-HTI</v>
      </c>
    </row>
    <row r="3033" spans="5:40" x14ac:dyDescent="0.3">
      <c r="E3033" s="12">
        <v>40998.486111111109</v>
      </c>
      <c r="F3033" s="16">
        <v>6.28</v>
      </c>
      <c r="G3033" s="16">
        <v>448.4699859619144</v>
      </c>
      <c r="H3033" s="29">
        <v>1.1784236135005639</v>
      </c>
      <c r="I3033" s="26">
        <v>352</v>
      </c>
      <c r="J3033" s="30">
        <v>0.12898089171974522</v>
      </c>
      <c r="K3033" s="31">
        <v>0.26444541110876185</v>
      </c>
      <c r="L3033" s="111">
        <f t="shared" si="1222"/>
        <v>0.30000000000000004</v>
      </c>
      <c r="M3033" s="112">
        <f t="shared" si="1223"/>
        <v>0.13</v>
      </c>
      <c r="N3033" s="112" t="b">
        <f t="shared" si="1224"/>
        <v>1</v>
      </c>
      <c r="O3033" s="112" t="b">
        <f t="shared" si="1225"/>
        <v>1</v>
      </c>
      <c r="P3033" s="113">
        <f t="shared" si="1226"/>
        <v>3.0000000000000004</v>
      </c>
      <c r="Q3033" s="113">
        <f t="shared" si="1227"/>
        <v>13</v>
      </c>
      <c r="R3033" s="114" t="str">
        <f t="shared" si="1243"/>
        <v>0.3-0.13</v>
      </c>
      <c r="S3033" s="127">
        <f t="shared" si="1228"/>
        <v>2.3144625764960111E-2</v>
      </c>
      <c r="T3033" s="112" t="b">
        <f t="shared" si="1229"/>
        <v>1</v>
      </c>
      <c r="U3033" s="22">
        <f t="shared" si="1230"/>
        <v>6.1993776460321364</v>
      </c>
      <c r="V3033" s="22">
        <f t="shared" si="1231"/>
        <v>0.31618377549337978</v>
      </c>
      <c r="W3033" s="81">
        <f t="shared" si="1232"/>
        <v>7</v>
      </c>
      <c r="X3033" s="22">
        <f t="shared" si="1233"/>
        <v>0.17075496116803421</v>
      </c>
      <c r="Y3033" s="3">
        <f>IF(U3033&gt;'Power Curve'!$C$37,0,INDEX(Ci,$W3033,1)*POWER(1-X3033,3)+INDEX(Ci,$W3033,2)*3*X3033*POWER(1-X3033,2)+INDEX(Ci,$W3033,3)*3*POWER(X3033,2)*(1-X3033)+INDEX(Ci,$W3033,4)*POWER(X3033,3))</f>
        <v>402.63202671915911</v>
      </c>
      <c r="Z3033" s="3">
        <f t="shared" si="1234"/>
        <v>411.9507942985615</v>
      </c>
      <c r="AA3033" s="3">
        <f t="shared" si="1235"/>
        <v>448.4699859619144</v>
      </c>
      <c r="AB3033" s="3">
        <f t="shared" si="1244"/>
        <v>-36.519191663352899</v>
      </c>
      <c r="AC3033" s="3">
        <f t="shared" si="1245"/>
        <v>36.519191663352899</v>
      </c>
      <c r="AE3033" s="34">
        <f t="shared" si="1236"/>
        <v>6</v>
      </c>
      <c r="AF3033" s="73" t="b">
        <f>COUNTIF('Power Curve'!$D$2:$D$31,AE3033)&gt;0</f>
        <v>1</v>
      </c>
      <c r="AG3033" s="73" t="b">
        <f t="shared" si="1237"/>
        <v>0</v>
      </c>
      <c r="AH3033" s="73" t="b">
        <f t="shared" si="1246"/>
        <v>1</v>
      </c>
      <c r="AI3033" s="34" t="str">
        <f t="shared" si="1238"/>
        <v>Inner</v>
      </c>
      <c r="AJ3033" s="35" t="str">
        <f t="shared" si="1247"/>
        <v>0.3-0.4</v>
      </c>
      <c r="AK3033" s="36" t="str">
        <f t="shared" si="1239"/>
        <v>11-12</v>
      </c>
      <c r="AL3033" s="36" t="str">
        <f t="shared" si="1240"/>
        <v>Mar</v>
      </c>
      <c r="AM3033" s="35" t="str">
        <f t="shared" si="1241"/>
        <v>345-355</v>
      </c>
      <c r="AN3033" s="36" t="str">
        <f t="shared" si="1242"/>
        <v>Inner-TI</v>
      </c>
    </row>
    <row r="3034" spans="5:40" x14ac:dyDescent="0.3">
      <c r="E3034" s="12">
        <v>40998.493055555555</v>
      </c>
      <c r="F3034" s="16">
        <v>6.36</v>
      </c>
      <c r="G3034" s="16">
        <v>452.58000564575252</v>
      </c>
      <c r="H3034" s="29">
        <v>1.1779462728967987</v>
      </c>
      <c r="I3034" s="26">
        <v>339.8</v>
      </c>
      <c r="J3034" s="30">
        <v>0.19182389937106917</v>
      </c>
      <c r="K3034" s="31">
        <v>0.2216340736111273</v>
      </c>
      <c r="L3034" s="111">
        <f t="shared" si="1222"/>
        <v>0.30000000000000004</v>
      </c>
      <c r="M3034" s="112">
        <f t="shared" si="1223"/>
        <v>0.19</v>
      </c>
      <c r="N3034" s="112" t="b">
        <f t="shared" si="1224"/>
        <v>1</v>
      </c>
      <c r="O3034" s="112" t="b">
        <f t="shared" si="1225"/>
        <v>1</v>
      </c>
      <c r="P3034" s="113">
        <f t="shared" si="1226"/>
        <v>3.0000000000000004</v>
      </c>
      <c r="Q3034" s="113">
        <f t="shared" si="1227"/>
        <v>7</v>
      </c>
      <c r="R3034" s="114" t="str">
        <f t="shared" si="1243"/>
        <v>0.3-0.19</v>
      </c>
      <c r="S3034" s="127">
        <f t="shared" si="1228"/>
        <v>7.0507632160865044E-2</v>
      </c>
      <c r="T3034" s="112" t="b">
        <f t="shared" si="1229"/>
        <v>1</v>
      </c>
      <c r="U3034" s="22">
        <f t="shared" si="1230"/>
        <v>6.2775027774878689</v>
      </c>
      <c r="V3034" s="22">
        <f t="shared" si="1231"/>
        <v>0.32825826640245237</v>
      </c>
      <c r="W3034" s="81">
        <f t="shared" si="1232"/>
        <v>7</v>
      </c>
      <c r="X3034" s="22">
        <f t="shared" si="1233"/>
        <v>0.25017277045454228</v>
      </c>
      <c r="Y3034" s="3">
        <f>IF(U3034&gt;'Power Curve'!$C$37,0,INDEX(Ci,$W3034,1)*POWER(1-X3034,3)+INDEX(Ci,$W3034,2)*3*X3034*POWER(1-X3034,2)+INDEX(Ci,$W3034,3)*3*POWER(X3034,2)*(1-X3034)+INDEX(Ci,$W3034,4)*POWER(X3034,3))</f>
        <v>419.45492765902037</v>
      </c>
      <c r="Z3034" s="3">
        <f t="shared" si="1234"/>
        <v>449.02970140646488</v>
      </c>
      <c r="AA3034" s="3">
        <f t="shared" si="1235"/>
        <v>452.58000564575252</v>
      </c>
      <c r="AB3034" s="3">
        <f t="shared" si="1244"/>
        <v>-3.5503042392876409</v>
      </c>
      <c r="AC3034" s="3">
        <f t="shared" si="1245"/>
        <v>3.5503042392876409</v>
      </c>
      <c r="AE3034" s="34">
        <f t="shared" si="1236"/>
        <v>6</v>
      </c>
      <c r="AF3034" s="73" t="b">
        <f>COUNTIF('Power Curve'!$D$2:$D$31,AE3034)&gt;0</f>
        <v>1</v>
      </c>
      <c r="AG3034" s="73" t="b">
        <f t="shared" si="1237"/>
        <v>0</v>
      </c>
      <c r="AH3034" s="73" t="b">
        <f t="shared" si="1246"/>
        <v>1</v>
      </c>
      <c r="AI3034" s="34" t="str">
        <f t="shared" si="1238"/>
        <v>Outer</v>
      </c>
      <c r="AJ3034" s="35" t="str">
        <f t="shared" si="1247"/>
        <v>0.3-0.4</v>
      </c>
      <c r="AK3034" s="36" t="str">
        <f t="shared" si="1239"/>
        <v>11-12</v>
      </c>
      <c r="AL3034" s="36" t="str">
        <f t="shared" si="1240"/>
        <v>Mar</v>
      </c>
      <c r="AM3034" s="35" t="str">
        <f t="shared" si="1241"/>
        <v>335-345</v>
      </c>
      <c r="AN3034" s="36" t="str">
        <f t="shared" si="1242"/>
        <v>LWS-HTI</v>
      </c>
    </row>
    <row r="3035" spans="5:40" x14ac:dyDescent="0.3">
      <c r="E3035" s="12">
        <v>40998.5</v>
      </c>
      <c r="F3035" s="16">
        <v>7.6</v>
      </c>
      <c r="G3035" s="16">
        <v>647.98001956939697</v>
      </c>
      <c r="H3035" s="29">
        <v>1.1765857227476249</v>
      </c>
      <c r="I3035" s="26">
        <v>338.9</v>
      </c>
      <c r="J3035" s="30">
        <v>9.6052631578947376E-2</v>
      </c>
      <c r="K3035" s="31">
        <v>0.16075941711256336</v>
      </c>
      <c r="L3035" s="111">
        <f t="shared" si="1222"/>
        <v>0.5</v>
      </c>
      <c r="M3035" s="112">
        <f t="shared" si="1223"/>
        <v>9.9999999999999992E-2</v>
      </c>
      <c r="N3035" s="112" t="b">
        <f t="shared" si="1224"/>
        <v>1</v>
      </c>
      <c r="O3035" s="112" t="b">
        <f t="shared" si="1225"/>
        <v>1</v>
      </c>
      <c r="P3035" s="113">
        <f t="shared" si="1226"/>
        <v>5</v>
      </c>
      <c r="Q3035" s="113">
        <f t="shared" si="1227"/>
        <v>16</v>
      </c>
      <c r="R3035" s="114" t="str">
        <f t="shared" si="1243"/>
        <v>0.5-0.1</v>
      </c>
      <c r="S3035" s="127">
        <f t="shared" si="1228"/>
        <v>-1.2082008028820396E-2</v>
      </c>
      <c r="T3035" s="112" t="b">
        <f t="shared" si="1229"/>
        <v>1</v>
      </c>
      <c r="U3035" s="22">
        <f t="shared" si="1230"/>
        <v>7.4985292074797973</v>
      </c>
      <c r="V3035" s="22">
        <f t="shared" si="1231"/>
        <v>0.51697183723373807</v>
      </c>
      <c r="W3035" s="81">
        <f t="shared" si="1232"/>
        <v>8</v>
      </c>
      <c r="X3035" s="22">
        <f t="shared" si="1233"/>
        <v>0.48653710390023408</v>
      </c>
      <c r="Y3035" s="3">
        <f>IF(U3035&gt;'Power Curve'!$C$37,0,INDEX(Ci,$W3035,1)*POWER(1-X3035,3)+INDEX(Ci,$W3035,2)*3*X3035*POWER(1-X3035,2)+INDEX(Ci,$W3035,3)*3*POWER(X3035,2)*(1-X3035)+INDEX(Ci,$W3035,4)*POWER(X3035,3))</f>
        <v>731.47926908756017</v>
      </c>
      <c r="Z3035" s="3">
        <f t="shared" si="1234"/>
        <v>722.64153068552855</v>
      </c>
      <c r="AA3035" s="3">
        <f t="shared" si="1235"/>
        <v>647.98001956939697</v>
      </c>
      <c r="AB3035" s="3">
        <f t="shared" si="1244"/>
        <v>74.661511116131578</v>
      </c>
      <c r="AC3035" s="3">
        <f t="shared" si="1245"/>
        <v>74.661511116131578</v>
      </c>
      <c r="AE3035" s="34">
        <f t="shared" si="1236"/>
        <v>7</v>
      </c>
      <c r="AF3035" s="73" t="b">
        <f>COUNTIF('Power Curve'!$D$2:$D$31,AE3035)&gt;0</f>
        <v>1</v>
      </c>
      <c r="AG3035" s="73" t="b">
        <f t="shared" si="1237"/>
        <v>0</v>
      </c>
      <c r="AH3035" s="73" t="b">
        <f t="shared" si="1246"/>
        <v>1</v>
      </c>
      <c r="AI3035" s="34" t="str">
        <f t="shared" si="1238"/>
        <v>Outer</v>
      </c>
      <c r="AJ3035" s="35" t="str">
        <f t="shared" si="1247"/>
        <v>0.5-0.6</v>
      </c>
      <c r="AK3035" s="36" t="str">
        <f t="shared" si="1239"/>
        <v>12-13</v>
      </c>
      <c r="AL3035" s="36" t="str">
        <f t="shared" si="1240"/>
        <v>Mar</v>
      </c>
      <c r="AM3035" s="35" t="str">
        <f t="shared" si="1241"/>
        <v>335-345</v>
      </c>
      <c r="AN3035" s="36" t="str">
        <f t="shared" si="1242"/>
        <v>HWS-LTI</v>
      </c>
    </row>
    <row r="3036" spans="5:40" x14ac:dyDescent="0.3">
      <c r="E3036" s="12">
        <v>40998.506944444445</v>
      </c>
      <c r="F3036" s="16">
        <v>7.98</v>
      </c>
      <c r="G3036" s="16">
        <v>716.28000640869163</v>
      </c>
      <c r="H3036" s="29">
        <v>1.1761097400830005</v>
      </c>
      <c r="I3036" s="26">
        <v>342</v>
      </c>
      <c r="J3036" s="30">
        <v>8.8972431077694231E-2</v>
      </c>
      <c r="K3036" s="31">
        <v>0.25161826260238651</v>
      </c>
      <c r="L3036" s="111">
        <f t="shared" si="1222"/>
        <v>0.6</v>
      </c>
      <c r="M3036" s="112">
        <f t="shared" si="1223"/>
        <v>0.09</v>
      </c>
      <c r="N3036" s="112" t="b">
        <f t="shared" si="1224"/>
        <v>1</v>
      </c>
      <c r="O3036" s="112" t="b">
        <f t="shared" si="1225"/>
        <v>1</v>
      </c>
      <c r="P3036" s="113">
        <f t="shared" si="1226"/>
        <v>6</v>
      </c>
      <c r="Q3036" s="113">
        <f t="shared" si="1227"/>
        <v>17</v>
      </c>
      <c r="R3036" s="114" t="str">
        <f t="shared" si="1243"/>
        <v>0.6-0.09</v>
      </c>
      <c r="S3036" s="127">
        <f t="shared" si="1228"/>
        <v>-2.6533940218358566E-2</v>
      </c>
      <c r="T3036" s="112" t="b">
        <f t="shared" si="1229"/>
        <v>1</v>
      </c>
      <c r="U3036" s="22">
        <f t="shared" si="1230"/>
        <v>7.8723938005054608</v>
      </c>
      <c r="V3036" s="22">
        <f t="shared" si="1231"/>
        <v>0.57475381526817315</v>
      </c>
      <c r="W3036" s="81">
        <f t="shared" si="1232"/>
        <v>8</v>
      </c>
      <c r="X3036" s="22">
        <f t="shared" si="1233"/>
        <v>0.86282477446636463</v>
      </c>
      <c r="Y3036" s="3">
        <f>IF(U3036&gt;'Power Curve'!$C$37,0,INDEX(Ci,$W3036,1)*POWER(1-X3036,3)+INDEX(Ci,$W3036,2)*3*X3036*POWER(1-X3036,2)+INDEX(Ci,$W3036,3)*3*POWER(X3036,2)*(1-X3036)+INDEX(Ci,$W3036,4)*POWER(X3036,3))</f>
        <v>840.18347375890289</v>
      </c>
      <c r="Z3036" s="3">
        <f t="shared" si="1234"/>
        <v>817.89009569373138</v>
      </c>
      <c r="AA3036" s="3">
        <f t="shared" si="1235"/>
        <v>716.28000640869163</v>
      </c>
      <c r="AB3036" s="3">
        <f t="shared" si="1244"/>
        <v>101.61008928503975</v>
      </c>
      <c r="AC3036" s="3">
        <f t="shared" si="1245"/>
        <v>101.61008928503975</v>
      </c>
      <c r="AE3036" s="34">
        <f t="shared" si="1236"/>
        <v>8</v>
      </c>
      <c r="AF3036" s="73" t="b">
        <f>COUNTIF('Power Curve'!$D$2:$D$31,AE3036)&gt;0</f>
        <v>1</v>
      </c>
      <c r="AG3036" s="73" t="b">
        <f t="shared" si="1237"/>
        <v>0</v>
      </c>
      <c r="AH3036" s="73" t="b">
        <f t="shared" si="1246"/>
        <v>1</v>
      </c>
      <c r="AI3036" s="34" t="str">
        <f t="shared" si="1238"/>
        <v>Outer</v>
      </c>
      <c r="AJ3036" s="35" t="str">
        <f t="shared" si="1247"/>
        <v>0.5-0.6</v>
      </c>
      <c r="AK3036" s="36" t="str">
        <f t="shared" si="1239"/>
        <v>12-13</v>
      </c>
      <c r="AL3036" s="36" t="str">
        <f t="shared" si="1240"/>
        <v>Mar</v>
      </c>
      <c r="AM3036" s="35" t="str">
        <f t="shared" si="1241"/>
        <v>335-345</v>
      </c>
      <c r="AN3036" s="36" t="str">
        <f t="shared" si="1242"/>
        <v>HWS-LTI</v>
      </c>
    </row>
    <row r="3037" spans="5:40" x14ac:dyDescent="0.3">
      <c r="E3037" s="12">
        <v>40998.513888888891</v>
      </c>
      <c r="F3037" s="16">
        <v>7.8</v>
      </c>
      <c r="G3037" s="16">
        <v>699.94997978210449</v>
      </c>
      <c r="H3037" s="29">
        <v>1.1764125932439582</v>
      </c>
      <c r="I3037" s="26">
        <v>336</v>
      </c>
      <c r="J3037" s="30">
        <v>0.13461538461538464</v>
      </c>
      <c r="K3037" s="31">
        <v>0.28315522080795946</v>
      </c>
      <c r="L3037" s="111">
        <f t="shared" si="1222"/>
        <v>0.5</v>
      </c>
      <c r="M3037" s="112">
        <f t="shared" si="1223"/>
        <v>0.13</v>
      </c>
      <c r="N3037" s="112" t="b">
        <f t="shared" si="1224"/>
        <v>1</v>
      </c>
      <c r="O3037" s="112" t="b">
        <f t="shared" si="1225"/>
        <v>1</v>
      </c>
      <c r="P3037" s="113">
        <f t="shared" si="1226"/>
        <v>5</v>
      </c>
      <c r="Q3037" s="113">
        <f t="shared" si="1227"/>
        <v>13</v>
      </c>
      <c r="R3037" s="114" t="str">
        <f t="shared" si="1243"/>
        <v>0.5-0.13</v>
      </c>
      <c r="S3037" s="127">
        <f t="shared" si="1228"/>
        <v>1.7080752491931649E-2</v>
      </c>
      <c r="T3037" s="112" t="b">
        <f t="shared" si="1229"/>
        <v>1</v>
      </c>
      <c r="U3037" s="22">
        <f t="shared" si="1230"/>
        <v>7.6954814341576734</v>
      </c>
      <c r="V3037" s="22">
        <f t="shared" si="1231"/>
        <v>0.5474114387580068</v>
      </c>
      <c r="W3037" s="81">
        <f t="shared" si="1232"/>
        <v>8</v>
      </c>
      <c r="X3037" s="22">
        <f t="shared" si="1233"/>
        <v>0.68476581015363225</v>
      </c>
      <c r="Y3037" s="3">
        <f>IF(U3037&gt;'Power Curve'!$C$37,0,INDEX(Ci,$W3037,1)*POWER(1-X3037,3)+INDEX(Ci,$W3037,2)*3*X3037*POWER(1-X3037,2)+INDEX(Ci,$W3037,3)*3*POWER(X3037,2)*(1-X3037)+INDEX(Ci,$W3037,4)*POWER(X3037,3))</f>
        <v>788.17586933019606</v>
      </c>
      <c r="Z3037" s="3">
        <f t="shared" si="1234"/>
        <v>801.63850627433817</v>
      </c>
      <c r="AA3037" s="3">
        <f t="shared" si="1235"/>
        <v>699.94997978210449</v>
      </c>
      <c r="AB3037" s="3">
        <f t="shared" si="1244"/>
        <v>101.68852649223368</v>
      </c>
      <c r="AC3037" s="3">
        <f t="shared" si="1245"/>
        <v>101.68852649223368</v>
      </c>
      <c r="AE3037" s="34">
        <f t="shared" si="1236"/>
        <v>8</v>
      </c>
      <c r="AF3037" s="73" t="b">
        <f>COUNTIF('Power Curve'!$D$2:$D$31,AE3037)&gt;0</f>
        <v>1</v>
      </c>
      <c r="AG3037" s="73" t="b">
        <f t="shared" si="1237"/>
        <v>0</v>
      </c>
      <c r="AH3037" s="73" t="b">
        <f t="shared" si="1246"/>
        <v>1</v>
      </c>
      <c r="AI3037" s="34" t="str">
        <f t="shared" si="1238"/>
        <v>Inner</v>
      </c>
      <c r="AJ3037" s="35" t="str">
        <f t="shared" si="1247"/>
        <v>0.5-0.6</v>
      </c>
      <c r="AK3037" s="36" t="str">
        <f t="shared" si="1239"/>
        <v>12-13</v>
      </c>
      <c r="AL3037" s="36" t="str">
        <f t="shared" si="1240"/>
        <v>Mar</v>
      </c>
      <c r="AM3037" s="35" t="str">
        <f t="shared" si="1241"/>
        <v>335-345</v>
      </c>
      <c r="AN3037" s="36" t="str">
        <f t="shared" si="1242"/>
        <v>Inner-TI</v>
      </c>
    </row>
    <row r="3038" spans="5:40" x14ac:dyDescent="0.3">
      <c r="E3038" s="12">
        <v>40999.159722222219</v>
      </c>
      <c r="F3038" s="16">
        <v>4.7300000000000004</v>
      </c>
      <c r="G3038" s="16">
        <v>121.31999969482419</v>
      </c>
      <c r="H3038" s="29">
        <v>1.2159111035618773</v>
      </c>
      <c r="I3038" s="26">
        <v>353.4</v>
      </c>
      <c r="J3038" s="30">
        <v>0.20507399577167015</v>
      </c>
      <c r="K3038" s="31">
        <v>0.4269265648358454</v>
      </c>
      <c r="L3038" s="111">
        <f t="shared" si="1222"/>
        <v>0.1</v>
      </c>
      <c r="M3038" s="112">
        <f t="shared" si="1223"/>
        <v>0.21000000000000002</v>
      </c>
      <c r="N3038" s="112" t="b">
        <f t="shared" si="1224"/>
        <v>1</v>
      </c>
      <c r="O3038" s="112" t="b">
        <f t="shared" si="1225"/>
        <v>1</v>
      </c>
      <c r="P3038" s="113">
        <f t="shared" si="1226"/>
        <v>1</v>
      </c>
      <c r="Q3038" s="113">
        <f t="shared" si="1227"/>
        <v>5</v>
      </c>
      <c r="R3038" s="114" t="str">
        <f t="shared" si="1243"/>
        <v>0.1-0.21</v>
      </c>
      <c r="S3038" s="127">
        <f t="shared" si="1228"/>
        <v>0.18166420813498674</v>
      </c>
      <c r="T3038" s="112" t="b">
        <f t="shared" si="1229"/>
        <v>1</v>
      </c>
      <c r="U3038" s="22">
        <f t="shared" si="1230"/>
        <v>4.7182728589616847</v>
      </c>
      <c r="V3038" s="22">
        <f t="shared" si="1231"/>
        <v>8.727425619229176E-2</v>
      </c>
      <c r="W3038" s="81">
        <f t="shared" si="1232"/>
        <v>5</v>
      </c>
      <c r="X3038" s="22">
        <f t="shared" si="1233"/>
        <v>0.64570861928184853</v>
      </c>
      <c r="Y3038" s="3">
        <f>IF(U3038&gt;'Power Curve'!$C$37,0,INDEX(Ci,$W3038,1)*POWER(1-X3038,3)+INDEX(Ci,$W3038,2)*3*X3038*POWER(1-X3038,2)+INDEX(Ci,$W3038,3)*3*POWER(X3038,2)*(1-X3038)+INDEX(Ci,$W3038,4)*POWER(X3038,3))</f>
        <v>158.83415266424964</v>
      </c>
      <c r="Z3038" s="3">
        <f t="shared" si="1234"/>
        <v>187.68863323279214</v>
      </c>
      <c r="AA3038" s="3">
        <f t="shared" si="1235"/>
        <v>121.31999969482419</v>
      </c>
      <c r="AB3038" s="3">
        <f t="shared" si="1244"/>
        <v>66.368633537967952</v>
      </c>
      <c r="AC3038" s="3">
        <f t="shared" si="1245"/>
        <v>66.368633537967952</v>
      </c>
      <c r="AE3038" s="34">
        <f t="shared" si="1236"/>
        <v>5</v>
      </c>
      <c r="AF3038" s="73" t="b">
        <f>COUNTIF('Power Curve'!$D$2:$D$31,AE3038)&gt;0</f>
        <v>1</v>
      </c>
      <c r="AG3038" s="73" t="b">
        <f t="shared" si="1237"/>
        <v>0</v>
      </c>
      <c r="AH3038" s="73" t="b">
        <f t="shared" si="1246"/>
        <v>1</v>
      </c>
      <c r="AI3038" s="34" t="str">
        <f t="shared" si="1238"/>
        <v>Outer</v>
      </c>
      <c r="AJ3038" s="35" t="str">
        <f t="shared" si="1247"/>
        <v>0.0-0.1</v>
      </c>
      <c r="AK3038" s="36" t="str">
        <f t="shared" si="1239"/>
        <v>3-4</v>
      </c>
      <c r="AL3038" s="36" t="str">
        <f t="shared" si="1240"/>
        <v>Mar</v>
      </c>
      <c r="AM3038" s="35" t="str">
        <f t="shared" si="1241"/>
        <v>345-355</v>
      </c>
      <c r="AN3038" s="36" t="str">
        <f t="shared" si="1242"/>
        <v>LWS-HTI</v>
      </c>
    </row>
    <row r="3039" spans="5:40" x14ac:dyDescent="0.3">
      <c r="E3039" s="12">
        <v>40999.166666666664</v>
      </c>
      <c r="F3039" s="16">
        <v>4.1399999999999997</v>
      </c>
      <c r="G3039" s="16">
        <v>121.00999450683591</v>
      </c>
      <c r="H3039" s="29">
        <v>1.2166462365395254</v>
      </c>
      <c r="I3039" s="26">
        <v>351.8</v>
      </c>
      <c r="J3039" s="30">
        <v>0.21497584541062803</v>
      </c>
      <c r="K3039" s="31">
        <v>0.55352553130750415</v>
      </c>
      <c r="L3039" s="111">
        <f t="shared" si="1222"/>
        <v>0</v>
      </c>
      <c r="M3039" s="112">
        <f t="shared" si="1223"/>
        <v>0.21000000000000002</v>
      </c>
      <c r="N3039" s="112" t="b">
        <f t="shared" si="1224"/>
        <v>0</v>
      </c>
      <c r="O3039" s="112" t="b">
        <f t="shared" si="1225"/>
        <v>1</v>
      </c>
      <c r="P3039" s="113">
        <f t="shared" si="1226"/>
        <v>0</v>
      </c>
      <c r="Q3039" s="113">
        <f t="shared" si="1227"/>
        <v>5</v>
      </c>
      <c r="R3039" s="114" t="str">
        <f t="shared" si="1243"/>
        <v>0-0.21</v>
      </c>
      <c r="S3039" s="127">
        <f t="shared" si="1228"/>
        <v>0</v>
      </c>
      <c r="T3039" s="112" t="b">
        <f t="shared" si="1229"/>
        <v>0</v>
      </c>
      <c r="U3039" s="22">
        <f t="shared" si="1230"/>
        <v>4.1305677563878724</v>
      </c>
      <c r="V3039" s="22">
        <f t="shared" si="1231"/>
        <v>-3.5574619247389009E-3</v>
      </c>
      <c r="W3039" s="81">
        <f t="shared" si="1232"/>
        <v>4</v>
      </c>
      <c r="X3039" s="22">
        <f t="shared" si="1233"/>
        <v>0.98360075324185947</v>
      </c>
      <c r="Y3039" s="3">
        <f>IF(U3039&gt;'Power Curve'!$C$37,0,INDEX(Ci,$W3039,1)*POWER(1-X3039,3)+INDEX(Ci,$W3039,2)*3*X3039*POWER(1-X3039,2)+INDEX(Ci,$W3039,3)*3*POWER(X3039,2)*(1-X3039)+INDEX(Ci,$W3039,4)*POWER(X3039,3))</f>
        <v>75.481022384244497</v>
      </c>
      <c r="Z3039" s="3">
        <f t="shared" si="1234"/>
        <v>75.481022384244497</v>
      </c>
      <c r="AA3039" s="3">
        <f t="shared" si="1235"/>
        <v>121.00999450683591</v>
      </c>
      <c r="AB3039" s="3">
        <f t="shared" si="1244"/>
        <v>-45.528972122591412</v>
      </c>
      <c r="AC3039" s="3">
        <f t="shared" si="1245"/>
        <v>45.528972122591412</v>
      </c>
      <c r="AE3039" s="34">
        <f t="shared" si="1236"/>
        <v>4</v>
      </c>
      <c r="AF3039" s="73" t="b">
        <f>COUNTIF('Power Curve'!$D$2:$D$31,AE3039)&gt;0</f>
        <v>1</v>
      </c>
      <c r="AG3039" s="73" t="b">
        <f t="shared" si="1237"/>
        <v>0</v>
      </c>
      <c r="AH3039" s="73" t="b">
        <f t="shared" si="1246"/>
        <v>1</v>
      </c>
      <c r="AI3039" s="34" t="str">
        <f t="shared" si="1238"/>
        <v>Outer</v>
      </c>
      <c r="AJ3039" s="35" t="str">
        <f t="shared" si="1247"/>
        <v>-0.1-0.0</v>
      </c>
      <c r="AK3039" s="36" t="str">
        <f t="shared" si="1239"/>
        <v>4-5</v>
      </c>
      <c r="AL3039" s="36" t="str">
        <f t="shared" si="1240"/>
        <v>Mar</v>
      </c>
      <c r="AM3039" s="35" t="str">
        <f t="shared" si="1241"/>
        <v>345-355</v>
      </c>
      <c r="AN3039" s="36" t="str">
        <f t="shared" si="1242"/>
        <v>LWS-HTI</v>
      </c>
    </row>
    <row r="3040" spans="5:40" x14ac:dyDescent="0.3">
      <c r="E3040" s="12">
        <v>40999.173611111109</v>
      </c>
      <c r="F3040" s="16">
        <v>5.08</v>
      </c>
      <c r="G3040" s="16">
        <v>277.09000396728572</v>
      </c>
      <c r="H3040" s="29">
        <v>1.2167841718488914</v>
      </c>
      <c r="I3040" s="26">
        <v>354.5</v>
      </c>
      <c r="J3040" s="30">
        <v>0.19488188976377951</v>
      </c>
      <c r="K3040" s="31">
        <v>0.62909882072048784</v>
      </c>
      <c r="L3040" s="111">
        <f t="shared" si="1222"/>
        <v>0.1</v>
      </c>
      <c r="M3040" s="112">
        <f t="shared" si="1223"/>
        <v>0.19</v>
      </c>
      <c r="N3040" s="112" t="b">
        <f t="shared" si="1224"/>
        <v>1</v>
      </c>
      <c r="O3040" s="112" t="b">
        <f t="shared" si="1225"/>
        <v>1</v>
      </c>
      <c r="P3040" s="113">
        <f t="shared" si="1226"/>
        <v>1</v>
      </c>
      <c r="Q3040" s="113">
        <f t="shared" si="1227"/>
        <v>7</v>
      </c>
      <c r="R3040" s="114" t="str">
        <f t="shared" si="1243"/>
        <v>0.1-0.19</v>
      </c>
      <c r="S3040" s="127">
        <f t="shared" si="1228"/>
        <v>9.0716742799455075E-2</v>
      </c>
      <c r="T3040" s="112" t="b">
        <f t="shared" si="1229"/>
        <v>1</v>
      </c>
      <c r="U3040" s="22">
        <f t="shared" si="1230"/>
        <v>5.0686176701719887</v>
      </c>
      <c r="V3040" s="22">
        <f t="shared" si="1231"/>
        <v>0.14142117612927149</v>
      </c>
      <c r="W3040" s="81">
        <f t="shared" si="1232"/>
        <v>6</v>
      </c>
      <c r="X3040" s="22">
        <f t="shared" si="1233"/>
        <v>4.0375715702658715E-2</v>
      </c>
      <c r="Y3040" s="3">
        <f>IF(U3040&gt;'Power Curve'!$C$37,0,INDEX(Ci,$W3040,1)*POWER(1-X3040,3)+INDEX(Ci,$W3040,2)*3*X3040*POWER(1-X3040,2)+INDEX(Ci,$W3040,3)*3*POWER(X3040,2)*(1-X3040)+INDEX(Ci,$W3040,4)*POWER(X3040,3))</f>
        <v>217.69572356644872</v>
      </c>
      <c r="Z3040" s="3">
        <f t="shared" si="1234"/>
        <v>237.44437052976753</v>
      </c>
      <c r="AA3040" s="3">
        <f t="shared" si="1235"/>
        <v>277.09000396728572</v>
      </c>
      <c r="AB3040" s="3">
        <f t="shared" si="1244"/>
        <v>-39.6456334375182</v>
      </c>
      <c r="AC3040" s="3">
        <f t="shared" si="1245"/>
        <v>39.6456334375182</v>
      </c>
      <c r="AE3040" s="34">
        <f t="shared" si="1236"/>
        <v>5</v>
      </c>
      <c r="AF3040" s="73" t="b">
        <f>COUNTIF('Power Curve'!$D$2:$D$31,AE3040)&gt;0</f>
        <v>1</v>
      </c>
      <c r="AG3040" s="73" t="b">
        <f t="shared" si="1237"/>
        <v>0</v>
      </c>
      <c r="AH3040" s="73" t="b">
        <f t="shared" si="1246"/>
        <v>1</v>
      </c>
      <c r="AI3040" s="34" t="str">
        <f t="shared" si="1238"/>
        <v>Outer</v>
      </c>
      <c r="AJ3040" s="35" t="str">
        <f t="shared" si="1247"/>
        <v>0.1-0.2</v>
      </c>
      <c r="AK3040" s="36" t="str">
        <f t="shared" si="1239"/>
        <v>4-5</v>
      </c>
      <c r="AL3040" s="36" t="str">
        <f t="shared" si="1240"/>
        <v>Mar</v>
      </c>
      <c r="AM3040" s="35" t="str">
        <f t="shared" si="1241"/>
        <v>345-355</v>
      </c>
      <c r="AN3040" s="36" t="str">
        <f t="shared" si="1242"/>
        <v>LWS-HTI</v>
      </c>
    </row>
    <row r="3041" spans="5:40" x14ac:dyDescent="0.3">
      <c r="E3041" s="12">
        <v>40999.180555555555</v>
      </c>
      <c r="F3041" s="16">
        <v>5.81</v>
      </c>
      <c r="G3041" s="16">
        <v>338.87001037597639</v>
      </c>
      <c r="H3041" s="29">
        <v>1.2172973129238513</v>
      </c>
      <c r="I3041" s="26">
        <v>356.3</v>
      </c>
      <c r="J3041" s="30">
        <v>0.15662650602409639</v>
      </c>
      <c r="K3041" s="31">
        <v>0.5841178560639656</v>
      </c>
      <c r="L3041" s="111">
        <f t="shared" si="1222"/>
        <v>0.30000000000000004</v>
      </c>
      <c r="M3041" s="112">
        <f t="shared" si="1223"/>
        <v>0.16</v>
      </c>
      <c r="N3041" s="112" t="b">
        <f t="shared" si="1224"/>
        <v>1</v>
      </c>
      <c r="O3041" s="112" t="b">
        <f t="shared" si="1225"/>
        <v>1</v>
      </c>
      <c r="P3041" s="113">
        <f t="shared" si="1226"/>
        <v>3.0000000000000004</v>
      </c>
      <c r="Q3041" s="113">
        <f t="shared" si="1227"/>
        <v>10</v>
      </c>
      <c r="R3041" s="114" t="str">
        <f t="shared" si="1243"/>
        <v>0.3-0.16</v>
      </c>
      <c r="S3041" s="127">
        <f t="shared" si="1228"/>
        <v>6.0526841784019153E-2</v>
      </c>
      <c r="T3041" s="112" t="b">
        <f t="shared" si="1229"/>
        <v>1</v>
      </c>
      <c r="U3041" s="22">
        <f t="shared" si="1230"/>
        <v>5.7977968051531965</v>
      </c>
      <c r="V3041" s="22">
        <f t="shared" si="1231"/>
        <v>0.25411816200768644</v>
      </c>
      <c r="W3041" s="81">
        <f t="shared" si="1232"/>
        <v>6</v>
      </c>
      <c r="X3041" s="22">
        <f t="shared" si="1233"/>
        <v>0.76716150452482745</v>
      </c>
      <c r="Y3041" s="3">
        <f>IF(U3041&gt;'Power Curve'!$C$37,0,INDEX(Ci,$W3041,1)*POWER(1-X3041,3)+INDEX(Ci,$W3041,2)*3*X3041*POWER(1-X3041,2)+INDEX(Ci,$W3041,3)*3*POWER(X3041,2)*(1-X3041)+INDEX(Ci,$W3041,4)*POWER(X3041,3))</f>
        <v>327.95032409997731</v>
      </c>
      <c r="Z3041" s="3">
        <f t="shared" si="1234"/>
        <v>347.80012147979448</v>
      </c>
      <c r="AA3041" s="3">
        <f t="shared" si="1235"/>
        <v>338.87001037597639</v>
      </c>
      <c r="AB3041" s="3">
        <f t="shared" si="1244"/>
        <v>8.930111103818092</v>
      </c>
      <c r="AC3041" s="3">
        <f t="shared" si="1245"/>
        <v>8.930111103818092</v>
      </c>
      <c r="AE3041" s="34">
        <f t="shared" si="1236"/>
        <v>6</v>
      </c>
      <c r="AF3041" s="73" t="b">
        <f>COUNTIF('Power Curve'!$D$2:$D$31,AE3041)&gt;0</f>
        <v>1</v>
      </c>
      <c r="AG3041" s="73" t="b">
        <f t="shared" si="1237"/>
        <v>0</v>
      </c>
      <c r="AH3041" s="73" t="b">
        <f t="shared" si="1246"/>
        <v>1</v>
      </c>
      <c r="AI3041" s="34" t="str">
        <f t="shared" si="1238"/>
        <v>Outer</v>
      </c>
      <c r="AJ3041" s="35" t="str">
        <f t="shared" si="1247"/>
        <v>0.2-0.3</v>
      </c>
      <c r="AK3041" s="36" t="str">
        <f t="shared" si="1239"/>
        <v>4-5</v>
      </c>
      <c r="AL3041" s="36" t="str">
        <f t="shared" si="1240"/>
        <v>Mar</v>
      </c>
      <c r="AM3041" s="35" t="str">
        <f t="shared" si="1241"/>
        <v>355-5</v>
      </c>
      <c r="AN3041" s="36" t="str">
        <f t="shared" si="1242"/>
        <v>LWS-HTI</v>
      </c>
    </row>
    <row r="3042" spans="5:40" x14ac:dyDescent="0.3">
      <c r="E3042" s="12">
        <v>40999.1875</v>
      </c>
      <c r="F3042" s="16">
        <v>5.62</v>
      </c>
      <c r="G3042" s="16">
        <v>363.32001495361379</v>
      </c>
      <c r="H3042" s="29">
        <v>1.2172513032037953</v>
      </c>
      <c r="I3042" s="26">
        <v>353.3</v>
      </c>
      <c r="J3042" s="30">
        <v>0.1494661921708185</v>
      </c>
      <c r="K3042" s="31">
        <v>0.61623988660114815</v>
      </c>
      <c r="L3042" s="111">
        <f t="shared" si="1222"/>
        <v>0.2</v>
      </c>
      <c r="M3042" s="112">
        <f t="shared" si="1223"/>
        <v>0.15000000000000002</v>
      </c>
      <c r="N3042" s="112" t="b">
        <f t="shared" si="1224"/>
        <v>1</v>
      </c>
      <c r="O3042" s="112" t="b">
        <f t="shared" si="1225"/>
        <v>1</v>
      </c>
      <c r="P3042" s="113">
        <f t="shared" si="1226"/>
        <v>2</v>
      </c>
      <c r="Q3042" s="113">
        <f t="shared" si="1227"/>
        <v>10.999999999999998</v>
      </c>
      <c r="R3042" s="114" t="str">
        <f t="shared" si="1243"/>
        <v>0.2-0.15</v>
      </c>
      <c r="S3042" s="127">
        <f t="shared" si="1228"/>
        <v>6.8623495782788868E-2</v>
      </c>
      <c r="T3042" s="112" t="b">
        <f t="shared" si="1229"/>
        <v>1</v>
      </c>
      <c r="U3042" s="22">
        <f t="shared" si="1230"/>
        <v>5.6081252190959008</v>
      </c>
      <c r="V3042" s="22">
        <f t="shared" si="1231"/>
        <v>0.22480380696105373</v>
      </c>
      <c r="W3042" s="81">
        <f t="shared" si="1232"/>
        <v>6</v>
      </c>
      <c r="X3042" s="22">
        <f t="shared" si="1233"/>
        <v>0.57811246749587275</v>
      </c>
      <c r="Y3042" s="3">
        <f>IF(U3042&gt;'Power Curve'!$C$37,0,INDEX(Ci,$W3042,1)*POWER(1-X3042,3)+INDEX(Ci,$W3042,2)*3*X3042*POWER(1-X3042,2)+INDEX(Ci,$W3042,3)*3*POWER(X3042,2)*(1-X3042)+INDEX(Ci,$W3042,4)*POWER(X3042,3))</f>
        <v>297.91389681123854</v>
      </c>
      <c r="Z3042" s="3">
        <f t="shared" si="1234"/>
        <v>318.35778985269877</v>
      </c>
      <c r="AA3042" s="3">
        <f t="shared" si="1235"/>
        <v>363.32001495361379</v>
      </c>
      <c r="AB3042" s="3">
        <f t="shared" si="1244"/>
        <v>-44.96222510091502</v>
      </c>
      <c r="AC3042" s="3">
        <f t="shared" si="1245"/>
        <v>44.96222510091502</v>
      </c>
      <c r="AE3042" s="34">
        <f t="shared" si="1236"/>
        <v>6</v>
      </c>
      <c r="AF3042" s="73" t="b">
        <f>COUNTIF('Power Curve'!$D$2:$D$31,AE3042)&gt;0</f>
        <v>1</v>
      </c>
      <c r="AG3042" s="73" t="b">
        <f t="shared" si="1237"/>
        <v>0</v>
      </c>
      <c r="AH3042" s="73" t="b">
        <f t="shared" si="1246"/>
        <v>1</v>
      </c>
      <c r="AI3042" s="34" t="str">
        <f t="shared" si="1238"/>
        <v>Outer</v>
      </c>
      <c r="AJ3042" s="35" t="str">
        <f t="shared" si="1247"/>
        <v>0.2-0.3</v>
      </c>
      <c r="AK3042" s="36" t="str">
        <f t="shared" si="1239"/>
        <v>4-5</v>
      </c>
      <c r="AL3042" s="36" t="str">
        <f t="shared" si="1240"/>
        <v>Mar</v>
      </c>
      <c r="AM3042" s="35" t="str">
        <f t="shared" si="1241"/>
        <v>345-355</v>
      </c>
      <c r="AN3042" s="36" t="str">
        <f t="shared" si="1242"/>
        <v>LWS-HTI</v>
      </c>
    </row>
    <row r="3043" spans="5:40" x14ac:dyDescent="0.3">
      <c r="E3043" s="12">
        <v>40999.194444444445</v>
      </c>
      <c r="F3043" s="16">
        <v>5.95</v>
      </c>
      <c r="G3043" s="16">
        <v>284.23999023437489</v>
      </c>
      <c r="H3043" s="29">
        <v>1.2166994708767236</v>
      </c>
      <c r="I3043" s="26">
        <v>350.7</v>
      </c>
      <c r="J3043" s="30">
        <v>0.11932773109243697</v>
      </c>
      <c r="K3043" s="31">
        <v>0.59001274757287892</v>
      </c>
      <c r="L3043" s="111">
        <f t="shared" si="1222"/>
        <v>0.30000000000000004</v>
      </c>
      <c r="M3043" s="112">
        <f t="shared" si="1223"/>
        <v>0.12</v>
      </c>
      <c r="N3043" s="112" t="b">
        <f t="shared" si="1224"/>
        <v>1</v>
      </c>
      <c r="O3043" s="112" t="b">
        <f t="shared" si="1225"/>
        <v>1</v>
      </c>
      <c r="P3043" s="113">
        <f t="shared" si="1226"/>
        <v>3.0000000000000004</v>
      </c>
      <c r="Q3043" s="113">
        <f t="shared" si="1227"/>
        <v>14</v>
      </c>
      <c r="R3043" s="114" t="str">
        <f t="shared" si="1243"/>
        <v>0.3-0.12</v>
      </c>
      <c r="S3043" s="127">
        <f t="shared" si="1228"/>
        <v>1.2614701106734599E-2</v>
      </c>
      <c r="T3043" s="112" t="b">
        <f t="shared" si="1229"/>
        <v>1</v>
      </c>
      <c r="U3043" s="22">
        <f t="shared" si="1230"/>
        <v>5.936530579449423</v>
      </c>
      <c r="V3043" s="22">
        <f t="shared" si="1231"/>
        <v>0.27555991404454905</v>
      </c>
      <c r="W3043" s="81">
        <f t="shared" si="1232"/>
        <v>6</v>
      </c>
      <c r="X3043" s="22">
        <f t="shared" si="1233"/>
        <v>0.9054399202816884</v>
      </c>
      <c r="Y3043" s="3">
        <f>IF(U3043&gt;'Power Curve'!$C$37,0,INDEX(Ci,$W3043,1)*POWER(1-X3043,3)+INDEX(Ci,$W3043,2)*3*X3043*POWER(1-X3043,2)+INDEX(Ci,$W3043,3)*3*POWER(X3043,2)*(1-X3043)+INDEX(Ci,$W3043,4)*POWER(X3043,3))</f>
        <v>351.6801779656621</v>
      </c>
      <c r="Z3043" s="3">
        <f t="shared" si="1234"/>
        <v>356.11651829586214</v>
      </c>
      <c r="AA3043" s="3">
        <f t="shared" si="1235"/>
        <v>284.23999023437489</v>
      </c>
      <c r="AB3043" s="3">
        <f t="shared" si="1244"/>
        <v>71.876528061487249</v>
      </c>
      <c r="AC3043" s="3">
        <f t="shared" si="1245"/>
        <v>71.876528061487249</v>
      </c>
      <c r="AE3043" s="34">
        <f t="shared" si="1236"/>
        <v>6</v>
      </c>
      <c r="AF3043" s="73" t="b">
        <f>COUNTIF('Power Curve'!$D$2:$D$31,AE3043)&gt;0</f>
        <v>1</v>
      </c>
      <c r="AG3043" s="73" t="b">
        <f t="shared" si="1237"/>
        <v>0</v>
      </c>
      <c r="AH3043" s="73" t="b">
        <f t="shared" si="1246"/>
        <v>1</v>
      </c>
      <c r="AI3043" s="34" t="str">
        <f t="shared" si="1238"/>
        <v>Outer</v>
      </c>
      <c r="AJ3043" s="35" t="str">
        <f t="shared" si="1247"/>
        <v>0.2-0.3</v>
      </c>
      <c r="AK3043" s="36" t="str">
        <f t="shared" si="1239"/>
        <v>4-5</v>
      </c>
      <c r="AL3043" s="36" t="str">
        <f t="shared" si="1240"/>
        <v>Mar</v>
      </c>
      <c r="AM3043" s="35" t="str">
        <f t="shared" si="1241"/>
        <v>345-355</v>
      </c>
      <c r="AN3043" s="36" t="str">
        <f t="shared" si="1242"/>
        <v>Inner-TI</v>
      </c>
    </row>
    <row r="3044" spans="5:40" x14ac:dyDescent="0.3">
      <c r="E3044" s="12">
        <v>40999.201388888891</v>
      </c>
      <c r="F3044" s="16">
        <v>5</v>
      </c>
      <c r="G3044" s="16">
        <v>172.45999526977531</v>
      </c>
      <c r="H3044" s="29">
        <v>1.2160637209187455</v>
      </c>
      <c r="I3044" s="26">
        <v>344</v>
      </c>
      <c r="J3044" s="30">
        <v>0.16599999999999998</v>
      </c>
      <c r="K3044" s="31">
        <v>0.30064049413882099</v>
      </c>
      <c r="L3044" s="111">
        <f t="shared" si="1222"/>
        <v>0.1</v>
      </c>
      <c r="M3044" s="112">
        <f t="shared" si="1223"/>
        <v>0.17</v>
      </c>
      <c r="N3044" s="112" t="b">
        <f t="shared" si="1224"/>
        <v>1</v>
      </c>
      <c r="O3044" s="112" t="b">
        <f t="shared" si="1225"/>
        <v>1</v>
      </c>
      <c r="P3044" s="113">
        <f t="shared" si="1226"/>
        <v>1</v>
      </c>
      <c r="Q3044" s="113">
        <f t="shared" si="1227"/>
        <v>9</v>
      </c>
      <c r="R3044" s="114" t="str">
        <f t="shared" si="1243"/>
        <v>0.1-0.17</v>
      </c>
      <c r="S3044" s="127">
        <f t="shared" si="1228"/>
        <v>7.1072639023830667E-2</v>
      </c>
      <c r="T3044" s="112" t="b">
        <f t="shared" si="1229"/>
        <v>1</v>
      </c>
      <c r="U3044" s="22">
        <f t="shared" si="1230"/>
        <v>4.9878121123867327</v>
      </c>
      <c r="V3044" s="22">
        <f t="shared" si="1231"/>
        <v>0.12893241669040309</v>
      </c>
      <c r="W3044" s="81">
        <f t="shared" si="1232"/>
        <v>5</v>
      </c>
      <c r="X3044" s="22">
        <f t="shared" si="1233"/>
        <v>0.95392132642289529</v>
      </c>
      <c r="Y3044" s="3">
        <f>IF(U3044&gt;'Power Curve'!$C$37,0,INDEX(Ci,$W3044,1)*POWER(1-X3044,3)+INDEX(Ci,$W3044,2)*3*X3044*POWER(1-X3044,2)+INDEX(Ci,$W3044,3)*3*POWER(X3044,2)*(1-X3044)+INDEX(Ci,$W3044,4)*POWER(X3044,3))</f>
        <v>205.08995497543398</v>
      </c>
      <c r="Z3044" s="3">
        <f t="shared" si="1234"/>
        <v>219.66623931281671</v>
      </c>
      <c r="AA3044" s="3">
        <f t="shared" si="1235"/>
        <v>172.45999526977531</v>
      </c>
      <c r="AB3044" s="3">
        <f t="shared" si="1244"/>
        <v>47.206244043041409</v>
      </c>
      <c r="AC3044" s="3">
        <f t="shared" si="1245"/>
        <v>47.206244043041409</v>
      </c>
      <c r="AE3044" s="34">
        <f t="shared" si="1236"/>
        <v>5</v>
      </c>
      <c r="AF3044" s="73" t="b">
        <f>COUNTIF('Power Curve'!$D$2:$D$31,AE3044)&gt;0</f>
        <v>1</v>
      </c>
      <c r="AG3044" s="73" t="b">
        <f t="shared" si="1237"/>
        <v>0</v>
      </c>
      <c r="AH3044" s="73" t="b">
        <f t="shared" si="1246"/>
        <v>1</v>
      </c>
      <c r="AI3044" s="34" t="str">
        <f t="shared" si="1238"/>
        <v>Outer</v>
      </c>
      <c r="AJ3044" s="35" t="str">
        <f t="shared" si="1247"/>
        <v>0.1-0.2</v>
      </c>
      <c r="AK3044" s="36" t="str">
        <f t="shared" si="1239"/>
        <v>4-5</v>
      </c>
      <c r="AL3044" s="36" t="str">
        <f t="shared" si="1240"/>
        <v>Mar</v>
      </c>
      <c r="AM3044" s="35" t="str">
        <f t="shared" si="1241"/>
        <v>335-345</v>
      </c>
      <c r="AN3044" s="36" t="str">
        <f t="shared" si="1242"/>
        <v>LWS-HTI</v>
      </c>
    </row>
    <row r="3045" spans="5:40" x14ac:dyDescent="0.3">
      <c r="E3045" s="12">
        <v>40999.208333333336</v>
      </c>
      <c r="F3045" s="16">
        <v>5.29</v>
      </c>
      <c r="G3045" s="16">
        <v>247.88999557495171</v>
      </c>
      <c r="H3045" s="29">
        <v>1.2156965938390851</v>
      </c>
      <c r="I3045" s="26">
        <v>341.4</v>
      </c>
      <c r="J3045" s="30">
        <v>0.10964083175803402</v>
      </c>
      <c r="K3045" s="31">
        <v>0.66612192507181911</v>
      </c>
      <c r="L3045" s="111">
        <f t="shared" si="1222"/>
        <v>0.2</v>
      </c>
      <c r="M3045" s="112">
        <f t="shared" si="1223"/>
        <v>0.11</v>
      </c>
      <c r="N3045" s="112" t="b">
        <f t="shared" si="1224"/>
        <v>1</v>
      </c>
      <c r="O3045" s="112" t="b">
        <f t="shared" si="1225"/>
        <v>1</v>
      </c>
      <c r="P3045" s="113">
        <f t="shared" si="1226"/>
        <v>2</v>
      </c>
      <c r="Q3045" s="113">
        <f t="shared" si="1227"/>
        <v>15</v>
      </c>
      <c r="R3045" s="114" t="str">
        <f t="shared" si="1243"/>
        <v>0.2-0.11</v>
      </c>
      <c r="S3045" s="127">
        <f t="shared" si="1228"/>
        <v>1.2047330358197833E-2</v>
      </c>
      <c r="T3045" s="112" t="b">
        <f t="shared" si="1229"/>
        <v>1</v>
      </c>
      <c r="U3045" s="22">
        <f t="shared" si="1230"/>
        <v>5.2765741124669026</v>
      </c>
      <c r="V3045" s="22">
        <f t="shared" si="1231"/>
        <v>0.17356151465011974</v>
      </c>
      <c r="W3045" s="81">
        <f t="shared" si="1232"/>
        <v>6</v>
      </c>
      <c r="X3045" s="22">
        <f t="shared" si="1233"/>
        <v>0.24764959355142066</v>
      </c>
      <c r="Y3045" s="3">
        <f>IF(U3045&gt;'Power Curve'!$C$37,0,INDEX(Ci,$W3045,1)*POWER(1-X3045,3)+INDEX(Ci,$W3045,2)*3*X3045*POWER(1-X3045,2)+INDEX(Ci,$W3045,3)*3*POWER(X3045,2)*(1-X3045)+INDEX(Ci,$W3045,4)*POWER(X3045,3))</f>
        <v>248.75194263781293</v>
      </c>
      <c r="Z3045" s="3">
        <f t="shared" si="1234"/>
        <v>251.74873946801415</v>
      </c>
      <c r="AA3045" s="3">
        <f t="shared" si="1235"/>
        <v>247.88999557495171</v>
      </c>
      <c r="AB3045" s="3">
        <f t="shared" si="1244"/>
        <v>3.8587438930624387</v>
      </c>
      <c r="AC3045" s="3">
        <f t="shared" si="1245"/>
        <v>3.8587438930624387</v>
      </c>
      <c r="AE3045" s="34">
        <f t="shared" si="1236"/>
        <v>5</v>
      </c>
      <c r="AF3045" s="73" t="b">
        <f>COUNTIF('Power Curve'!$D$2:$D$31,AE3045)&gt;0</f>
        <v>1</v>
      </c>
      <c r="AG3045" s="73" t="b">
        <f t="shared" si="1237"/>
        <v>0</v>
      </c>
      <c r="AH3045" s="73" t="b">
        <f t="shared" si="1246"/>
        <v>1</v>
      </c>
      <c r="AI3045" s="34" t="str">
        <f t="shared" si="1238"/>
        <v>Outer</v>
      </c>
      <c r="AJ3045" s="35" t="str">
        <f t="shared" si="1247"/>
        <v>0.1-0.2</v>
      </c>
      <c r="AK3045" s="36" t="str">
        <f t="shared" si="1239"/>
        <v>5-6</v>
      </c>
      <c r="AL3045" s="36" t="str">
        <f t="shared" si="1240"/>
        <v>Mar</v>
      </c>
      <c r="AM3045" s="35" t="str">
        <f t="shared" si="1241"/>
        <v>335-345</v>
      </c>
      <c r="AN3045" s="36" t="str">
        <f t="shared" si="1242"/>
        <v>Inner-TI</v>
      </c>
    </row>
    <row r="3046" spans="5:40" x14ac:dyDescent="0.3">
      <c r="E3046" s="12">
        <v>40999.215277777781</v>
      </c>
      <c r="F3046" s="16">
        <v>6.2</v>
      </c>
      <c r="G3046" s="16">
        <v>403.34000396728572</v>
      </c>
      <c r="H3046" s="29">
        <v>1.2153372983287032</v>
      </c>
      <c r="I3046" s="26">
        <v>344.2</v>
      </c>
      <c r="J3046" s="30">
        <v>8.7096774193548387E-2</v>
      </c>
      <c r="K3046" s="31">
        <v>0.83332682069023489</v>
      </c>
      <c r="L3046" s="111">
        <f t="shared" si="1222"/>
        <v>0.30000000000000004</v>
      </c>
      <c r="M3046" s="112">
        <f t="shared" si="1223"/>
        <v>0.09</v>
      </c>
      <c r="N3046" s="112" t="b">
        <f t="shared" si="1224"/>
        <v>1</v>
      </c>
      <c r="O3046" s="112" t="b">
        <f t="shared" si="1225"/>
        <v>1</v>
      </c>
      <c r="P3046" s="113">
        <f t="shared" si="1226"/>
        <v>3.0000000000000004</v>
      </c>
      <c r="Q3046" s="113">
        <f t="shared" si="1227"/>
        <v>17</v>
      </c>
      <c r="R3046" s="114" t="str">
        <f t="shared" si="1243"/>
        <v>0.3-0.09</v>
      </c>
      <c r="S3046" s="127">
        <f t="shared" si="1228"/>
        <v>-3.2202117881719686E-2</v>
      </c>
      <c r="T3046" s="112" t="b">
        <f t="shared" si="1229"/>
        <v>1</v>
      </c>
      <c r="U3046" s="22">
        <f t="shared" si="1230"/>
        <v>6.1836552482290257</v>
      </c>
      <c r="V3046" s="22">
        <f t="shared" si="1231"/>
        <v>0.3137538282305064</v>
      </c>
      <c r="W3046" s="81">
        <f t="shared" si="1232"/>
        <v>7</v>
      </c>
      <c r="X3046" s="22">
        <f t="shared" si="1233"/>
        <v>0.15477241666554509</v>
      </c>
      <c r="Y3046" s="3">
        <f>IF(U3046&gt;'Power Curve'!$C$37,0,INDEX(Ci,$W3046,1)*POWER(1-X3046,3)+INDEX(Ci,$W3046,2)*3*X3046*POWER(1-X3046,2)+INDEX(Ci,$W3046,3)*3*POWER(X3046,2)*(1-X3046)+INDEX(Ci,$W3046,4)*POWER(X3046,3))</f>
        <v>399.33256909575732</v>
      </c>
      <c r="Z3046" s="3">
        <f t="shared" si="1234"/>
        <v>386.4732146317258</v>
      </c>
      <c r="AA3046" s="3">
        <f t="shared" si="1235"/>
        <v>403.34000396728572</v>
      </c>
      <c r="AB3046" s="3">
        <f t="shared" si="1244"/>
        <v>-16.866789335559929</v>
      </c>
      <c r="AC3046" s="3">
        <f t="shared" si="1245"/>
        <v>16.866789335559929</v>
      </c>
      <c r="AE3046" s="34">
        <f t="shared" si="1236"/>
        <v>6</v>
      </c>
      <c r="AF3046" s="73" t="b">
        <f>COUNTIF('Power Curve'!$D$2:$D$31,AE3046)&gt;0</f>
        <v>1</v>
      </c>
      <c r="AG3046" s="73" t="b">
        <f t="shared" si="1237"/>
        <v>0</v>
      </c>
      <c r="AH3046" s="73" t="b">
        <f t="shared" si="1246"/>
        <v>1</v>
      </c>
      <c r="AI3046" s="34" t="str">
        <f t="shared" si="1238"/>
        <v>Outer</v>
      </c>
      <c r="AJ3046" s="35" t="str">
        <f t="shared" si="1247"/>
        <v>0.3-0.4</v>
      </c>
      <c r="AK3046" s="36" t="str">
        <f t="shared" si="1239"/>
        <v>5-6</v>
      </c>
      <c r="AL3046" s="36" t="str">
        <f t="shared" si="1240"/>
        <v>Mar</v>
      </c>
      <c r="AM3046" s="35" t="str">
        <f t="shared" si="1241"/>
        <v>335-345</v>
      </c>
      <c r="AN3046" s="36" t="str">
        <f t="shared" si="1242"/>
        <v>LWS-LTI</v>
      </c>
    </row>
    <row r="3047" spans="5:40" x14ac:dyDescent="0.3">
      <c r="E3047" s="12">
        <v>40999.222222222219</v>
      </c>
      <c r="F3047" s="16">
        <v>5.56</v>
      </c>
      <c r="G3047" s="16">
        <v>336.9199981689456</v>
      </c>
      <c r="H3047" s="29">
        <v>1.2146501231214031</v>
      </c>
      <c r="I3047" s="26">
        <v>343.8</v>
      </c>
      <c r="J3047" s="30">
        <v>0.18165467625899281</v>
      </c>
      <c r="K3047" s="31">
        <v>0.51104942773833351</v>
      </c>
      <c r="L3047" s="111">
        <f t="shared" si="1222"/>
        <v>0.2</v>
      </c>
      <c r="M3047" s="112">
        <f t="shared" si="1223"/>
        <v>0.18000000000000002</v>
      </c>
      <c r="N3047" s="112" t="b">
        <f t="shared" si="1224"/>
        <v>1</v>
      </c>
      <c r="O3047" s="112" t="b">
        <f t="shared" si="1225"/>
        <v>1</v>
      </c>
      <c r="P3047" s="113">
        <f t="shared" si="1226"/>
        <v>2</v>
      </c>
      <c r="Q3047" s="113">
        <f t="shared" si="1227"/>
        <v>8</v>
      </c>
      <c r="R3047" s="114" t="str">
        <f t="shared" si="1243"/>
        <v>0.2-0.18</v>
      </c>
      <c r="S3047" s="127">
        <f t="shared" si="1228"/>
        <v>0.10965762067765471</v>
      </c>
      <c r="T3047" s="112" t="b">
        <f t="shared" si="1229"/>
        <v>1</v>
      </c>
      <c r="U3047" s="22">
        <f t="shared" si="1230"/>
        <v>5.5442971034207167</v>
      </c>
      <c r="V3047" s="22">
        <f t="shared" si="1231"/>
        <v>0.21493896592843501</v>
      </c>
      <c r="W3047" s="81">
        <f t="shared" si="1232"/>
        <v>6</v>
      </c>
      <c r="X3047" s="22">
        <f t="shared" si="1233"/>
        <v>0.51449385147332727</v>
      </c>
      <c r="Y3047" s="3">
        <f>IF(U3047&gt;'Power Curve'!$C$37,0,INDEX(Ci,$W3047,1)*POWER(1-X3047,3)+INDEX(Ci,$W3047,2)*3*X3047*POWER(1-X3047,2)+INDEX(Ci,$W3047,3)*3*POWER(X3047,2)*(1-X3047)+INDEX(Ci,$W3047,4)*POWER(X3047,3))</f>
        <v>288.24562049935503</v>
      </c>
      <c r="Z3047" s="3">
        <f t="shared" si="1234"/>
        <v>319.8539494140685</v>
      </c>
      <c r="AA3047" s="3">
        <f t="shared" si="1235"/>
        <v>336.9199981689456</v>
      </c>
      <c r="AB3047" s="3">
        <f t="shared" si="1244"/>
        <v>-17.066048754877102</v>
      </c>
      <c r="AC3047" s="3">
        <f t="shared" si="1245"/>
        <v>17.066048754877102</v>
      </c>
      <c r="AE3047" s="34">
        <f t="shared" si="1236"/>
        <v>6</v>
      </c>
      <c r="AF3047" s="73" t="b">
        <f>COUNTIF('Power Curve'!$D$2:$D$31,AE3047)&gt;0</f>
        <v>1</v>
      </c>
      <c r="AG3047" s="73" t="b">
        <f t="shared" si="1237"/>
        <v>0</v>
      </c>
      <c r="AH3047" s="73" t="b">
        <f t="shared" si="1246"/>
        <v>1</v>
      </c>
      <c r="AI3047" s="34" t="str">
        <f t="shared" si="1238"/>
        <v>Outer</v>
      </c>
      <c r="AJ3047" s="35" t="str">
        <f t="shared" si="1247"/>
        <v>0.2-0.3</v>
      </c>
      <c r="AK3047" s="36" t="str">
        <f t="shared" si="1239"/>
        <v>5-6</v>
      </c>
      <c r="AL3047" s="36" t="str">
        <f t="shared" si="1240"/>
        <v>Mar</v>
      </c>
      <c r="AM3047" s="35" t="str">
        <f t="shared" si="1241"/>
        <v>335-345</v>
      </c>
      <c r="AN3047" s="36" t="str">
        <f t="shared" si="1242"/>
        <v>LWS-HTI</v>
      </c>
    </row>
    <row r="3048" spans="5:40" x14ac:dyDescent="0.3">
      <c r="E3048" s="12">
        <v>40999.229166666664</v>
      </c>
      <c r="F3048" s="16">
        <v>6.08</v>
      </c>
      <c r="G3048" s="16">
        <v>355.570003509522</v>
      </c>
      <c r="H3048" s="29">
        <v>1.2137888205563236</v>
      </c>
      <c r="I3048" s="26">
        <v>338.5</v>
      </c>
      <c r="J3048" s="30">
        <v>0.13980263157894737</v>
      </c>
      <c r="K3048" s="31">
        <v>0.47164837607296617</v>
      </c>
      <c r="L3048" s="111">
        <f t="shared" si="1222"/>
        <v>0.30000000000000004</v>
      </c>
      <c r="M3048" s="112">
        <f t="shared" si="1223"/>
        <v>0.14000000000000001</v>
      </c>
      <c r="N3048" s="112" t="b">
        <f t="shared" si="1224"/>
        <v>1</v>
      </c>
      <c r="O3048" s="112" t="b">
        <f t="shared" si="1225"/>
        <v>1</v>
      </c>
      <c r="P3048" s="113">
        <f t="shared" si="1226"/>
        <v>3.0000000000000004</v>
      </c>
      <c r="Q3048" s="113">
        <f t="shared" si="1227"/>
        <v>12</v>
      </c>
      <c r="R3048" s="114" t="str">
        <f t="shared" si="1243"/>
        <v>0.3-0.14</v>
      </c>
      <c r="S3048" s="127">
        <f t="shared" si="1228"/>
        <v>9.4822453068533555E-3</v>
      </c>
      <c r="T3048" s="112" t="b">
        <f t="shared" si="1229"/>
        <v>1</v>
      </c>
      <c r="U3048" s="22">
        <f t="shared" si="1230"/>
        <v>6.06139510749151</v>
      </c>
      <c r="V3048" s="22">
        <f t="shared" si="1231"/>
        <v>0.29485812936421352</v>
      </c>
      <c r="W3048" s="81">
        <f t="shared" si="1232"/>
        <v>7</v>
      </c>
      <c r="X3048" s="22">
        <f t="shared" si="1233"/>
        <v>3.048932927086527E-2</v>
      </c>
      <c r="Y3048" s="3">
        <f>IF(U3048&gt;'Power Curve'!$C$37,0,INDEX(Ci,$W3048,1)*POWER(1-X3048,3)+INDEX(Ci,$W3048,2)*3*X3048*POWER(1-X3048,2)+INDEX(Ci,$W3048,3)*3*POWER(X3048,2)*(1-X3048)+INDEX(Ci,$W3048,4)*POWER(X3048,3))</f>
        <v>374.75495498137343</v>
      </c>
      <c r="Z3048" s="3">
        <f t="shared" si="1234"/>
        <v>378.30847339446558</v>
      </c>
      <c r="AA3048" s="3">
        <f t="shared" si="1235"/>
        <v>355.570003509522</v>
      </c>
      <c r="AB3048" s="3">
        <f t="shared" si="1244"/>
        <v>22.738469884943584</v>
      </c>
      <c r="AC3048" s="3">
        <f t="shared" si="1245"/>
        <v>22.738469884943584</v>
      </c>
      <c r="AE3048" s="34">
        <f t="shared" si="1236"/>
        <v>6</v>
      </c>
      <c r="AF3048" s="73" t="b">
        <f>COUNTIF('Power Curve'!$D$2:$D$31,AE3048)&gt;0</f>
        <v>1</v>
      </c>
      <c r="AG3048" s="73" t="b">
        <f t="shared" si="1237"/>
        <v>0</v>
      </c>
      <c r="AH3048" s="73" t="b">
        <f t="shared" si="1246"/>
        <v>1</v>
      </c>
      <c r="AI3048" s="34" t="str">
        <f t="shared" si="1238"/>
        <v>Outer</v>
      </c>
      <c r="AJ3048" s="35" t="str">
        <f t="shared" si="1247"/>
        <v>0.2-0.3</v>
      </c>
      <c r="AK3048" s="36" t="str">
        <f t="shared" si="1239"/>
        <v>5-6</v>
      </c>
      <c r="AL3048" s="36" t="str">
        <f t="shared" si="1240"/>
        <v>Mar</v>
      </c>
      <c r="AM3048" s="35" t="str">
        <f t="shared" si="1241"/>
        <v>335-345</v>
      </c>
      <c r="AN3048" s="36" t="str">
        <f t="shared" si="1242"/>
        <v>Inner-TI</v>
      </c>
    </row>
    <row r="3049" spans="5:40" x14ac:dyDescent="0.3">
      <c r="E3049" s="12">
        <v>40999.236111111109</v>
      </c>
      <c r="F3049" s="16">
        <v>6.06</v>
      </c>
      <c r="G3049" s="16">
        <v>345.31000900268549</v>
      </c>
      <c r="H3049" s="29">
        <v>1.2140631331848142</v>
      </c>
      <c r="I3049" s="26">
        <v>333.3</v>
      </c>
      <c r="J3049" s="30">
        <v>0.12211221122112212</v>
      </c>
      <c r="K3049" s="31">
        <v>0.74029900283135364</v>
      </c>
      <c r="L3049" s="111">
        <f t="shared" si="1222"/>
        <v>0.30000000000000004</v>
      </c>
      <c r="M3049" s="112">
        <f t="shared" si="1223"/>
        <v>0.12</v>
      </c>
      <c r="N3049" s="112" t="b">
        <f t="shared" si="1224"/>
        <v>1</v>
      </c>
      <c r="O3049" s="112" t="b">
        <f t="shared" si="1225"/>
        <v>1</v>
      </c>
      <c r="P3049" s="113">
        <f t="shared" si="1226"/>
        <v>3.0000000000000004</v>
      </c>
      <c r="Q3049" s="113">
        <f t="shared" si="1227"/>
        <v>14</v>
      </c>
      <c r="R3049" s="114" t="str">
        <f t="shared" si="1243"/>
        <v>0.3-0.12</v>
      </c>
      <c r="S3049" s="127">
        <f t="shared" si="1228"/>
        <v>1.2614701106734599E-2</v>
      </c>
      <c r="T3049" s="112" t="b">
        <f t="shared" si="1229"/>
        <v>1</v>
      </c>
      <c r="U3049" s="22">
        <f t="shared" si="1230"/>
        <v>6.0419113905095365</v>
      </c>
      <c r="V3049" s="22">
        <f t="shared" si="1231"/>
        <v>0.29184685809733463</v>
      </c>
      <c r="W3049" s="81">
        <f t="shared" si="1232"/>
        <v>7</v>
      </c>
      <c r="X3049" s="22">
        <f t="shared" si="1233"/>
        <v>1.068322986809582E-2</v>
      </c>
      <c r="Y3049" s="3">
        <f>IF(U3049&gt;'Power Curve'!$C$37,0,INDEX(Ci,$W3049,1)*POWER(1-X3049,3)+INDEX(Ci,$W3049,2)*3*X3049*POWER(1-X3049,2)+INDEX(Ci,$W3049,3)*3*POWER(X3049,2)*(1-X3049)+INDEX(Ci,$W3049,4)*POWER(X3049,3))</f>
        <v>371.02629195749967</v>
      </c>
      <c r="Z3049" s="3">
        <f t="shared" si="1234"/>
        <v>375.70667773328358</v>
      </c>
      <c r="AA3049" s="3">
        <f t="shared" si="1235"/>
        <v>345.31000900268549</v>
      </c>
      <c r="AB3049" s="3">
        <f t="shared" si="1244"/>
        <v>30.396668730598094</v>
      </c>
      <c r="AC3049" s="3">
        <f t="shared" si="1245"/>
        <v>30.396668730598094</v>
      </c>
      <c r="AE3049" s="34">
        <f t="shared" si="1236"/>
        <v>6</v>
      </c>
      <c r="AF3049" s="73" t="b">
        <f>COUNTIF('Power Curve'!$D$2:$D$31,AE3049)&gt;0</f>
        <v>1</v>
      </c>
      <c r="AG3049" s="73" t="b">
        <f t="shared" si="1237"/>
        <v>0</v>
      </c>
      <c r="AH3049" s="73" t="b">
        <f t="shared" si="1246"/>
        <v>1</v>
      </c>
      <c r="AI3049" s="34" t="str">
        <f t="shared" si="1238"/>
        <v>Outer</v>
      </c>
      <c r="AJ3049" s="35" t="str">
        <f t="shared" si="1247"/>
        <v>0.2-0.3</v>
      </c>
      <c r="AK3049" s="36" t="str">
        <f t="shared" si="1239"/>
        <v>5-6</v>
      </c>
      <c r="AL3049" s="36" t="str">
        <f t="shared" si="1240"/>
        <v>Mar</v>
      </c>
      <c r="AM3049" s="35" t="str">
        <f t="shared" si="1241"/>
        <v>325-335</v>
      </c>
      <c r="AN3049" s="36" t="str">
        <f t="shared" si="1242"/>
        <v>Inner-TI</v>
      </c>
    </row>
    <row r="3050" spans="5:40" x14ac:dyDescent="0.3">
      <c r="E3050" s="12">
        <v>40999.243055555555</v>
      </c>
      <c r="F3050" s="16">
        <v>6.02</v>
      </c>
      <c r="G3050" s="16">
        <v>350.72999191284151</v>
      </c>
      <c r="H3050" s="29">
        <v>1.2137511267745407</v>
      </c>
      <c r="I3050" s="26">
        <v>335.3</v>
      </c>
      <c r="J3050" s="30">
        <v>6.6445182724252497E-2</v>
      </c>
      <c r="K3050" s="31">
        <v>1.1407410089719965</v>
      </c>
      <c r="L3050" s="111">
        <f t="shared" si="1222"/>
        <v>0.30000000000000004</v>
      </c>
      <c r="M3050" s="112">
        <f t="shared" si="1223"/>
        <v>6.9999999999999993E-2</v>
      </c>
      <c r="N3050" s="112" t="b">
        <f t="shared" si="1224"/>
        <v>1</v>
      </c>
      <c r="O3050" s="112" t="b">
        <f t="shared" si="1225"/>
        <v>1</v>
      </c>
      <c r="P3050" s="113">
        <f t="shared" si="1226"/>
        <v>3.0000000000000004</v>
      </c>
      <c r="Q3050" s="113">
        <f t="shared" si="1227"/>
        <v>19</v>
      </c>
      <c r="R3050" s="114" t="str">
        <f t="shared" si="1243"/>
        <v>0.3-0.07</v>
      </c>
      <c r="S3050" s="127">
        <f t="shared" si="1228"/>
        <v>-5.596465047464419E-2</v>
      </c>
      <c r="T3050" s="112" t="b">
        <f t="shared" si="1229"/>
        <v>1</v>
      </c>
      <c r="U3050" s="22">
        <f t="shared" si="1230"/>
        <v>6.0015165821278282</v>
      </c>
      <c r="V3050" s="22">
        <f t="shared" si="1231"/>
        <v>0.28560371024605669</v>
      </c>
      <c r="W3050" s="81">
        <f t="shared" si="1232"/>
        <v>6</v>
      </c>
      <c r="X3050" s="22">
        <f t="shared" si="1233"/>
        <v>0.97021262283610465</v>
      </c>
      <c r="Y3050" s="3">
        <f>IF(U3050&gt;'Power Curve'!$C$37,0,INDEX(Ci,$W3050,1)*POWER(1-X3050,3)+INDEX(Ci,$W3050,2)*3*X3050*POWER(1-X3050,2)+INDEX(Ci,$W3050,3)*3*POWER(X3050,2)*(1-X3050)+INDEX(Ci,$W3050,4)*POWER(X3050,3))</f>
        <v>363.45937142920286</v>
      </c>
      <c r="Z3050" s="3">
        <f t="shared" si="1234"/>
        <v>343.11849474543368</v>
      </c>
      <c r="AA3050" s="3">
        <f t="shared" si="1235"/>
        <v>350.72999191284151</v>
      </c>
      <c r="AB3050" s="3">
        <f t="shared" si="1244"/>
        <v>-7.6114971674078333</v>
      </c>
      <c r="AC3050" s="3">
        <f t="shared" si="1245"/>
        <v>7.6114971674078333</v>
      </c>
      <c r="AE3050" s="34">
        <f t="shared" si="1236"/>
        <v>6</v>
      </c>
      <c r="AF3050" s="73" t="b">
        <f>COUNTIF('Power Curve'!$D$2:$D$31,AE3050)&gt;0</f>
        <v>1</v>
      </c>
      <c r="AG3050" s="73" t="b">
        <f t="shared" si="1237"/>
        <v>0</v>
      </c>
      <c r="AH3050" s="73" t="b">
        <f t="shared" si="1246"/>
        <v>1</v>
      </c>
      <c r="AI3050" s="34" t="str">
        <f t="shared" si="1238"/>
        <v>Outer</v>
      </c>
      <c r="AJ3050" s="35" t="str">
        <f t="shared" si="1247"/>
        <v>0.2-0.3</v>
      </c>
      <c r="AK3050" s="36" t="str">
        <f t="shared" si="1239"/>
        <v>5-6</v>
      </c>
      <c r="AL3050" s="36" t="str">
        <f t="shared" si="1240"/>
        <v>Mar</v>
      </c>
      <c r="AM3050" s="35" t="str">
        <f t="shared" si="1241"/>
        <v>335-345</v>
      </c>
      <c r="AN3050" s="36" t="str">
        <f t="shared" si="1242"/>
        <v>LWS-LTI</v>
      </c>
    </row>
    <row r="3051" spans="5:40" x14ac:dyDescent="0.3">
      <c r="E3051" s="12">
        <v>40999.25</v>
      </c>
      <c r="F3051" s="16">
        <v>6.32</v>
      </c>
      <c r="G3051" s="16">
        <v>345.45999526977585</v>
      </c>
      <c r="H3051" s="29">
        <v>1.2123362859085456</v>
      </c>
      <c r="I3051" s="26">
        <v>336.1</v>
      </c>
      <c r="J3051" s="30">
        <v>3.9556962025316451E-2</v>
      </c>
      <c r="K3051" s="31">
        <v>0.98109590046362738</v>
      </c>
      <c r="L3051" s="111">
        <f t="shared" si="1222"/>
        <v>0.30000000000000004</v>
      </c>
      <c r="M3051" s="112">
        <f t="shared" si="1223"/>
        <v>0.04</v>
      </c>
      <c r="N3051" s="112" t="b">
        <f t="shared" si="1224"/>
        <v>1</v>
      </c>
      <c r="O3051" s="112" t="b">
        <f t="shared" si="1225"/>
        <v>1</v>
      </c>
      <c r="P3051" s="113">
        <f t="shared" si="1226"/>
        <v>3.0000000000000004</v>
      </c>
      <c r="Q3051" s="113">
        <f t="shared" si="1227"/>
        <v>22</v>
      </c>
      <c r="R3051" s="114" t="str">
        <f t="shared" si="1243"/>
        <v>0.3-0.04</v>
      </c>
      <c r="S3051" s="127">
        <f t="shared" si="1228"/>
        <v>-0.12203555786097718</v>
      </c>
      <c r="T3051" s="112" t="b">
        <f t="shared" si="1229"/>
        <v>1</v>
      </c>
      <c r="U3051" s="22">
        <f t="shared" si="1230"/>
        <v>6.2981463781905402</v>
      </c>
      <c r="V3051" s="22">
        <f t="shared" si="1231"/>
        <v>0.33144880143734273</v>
      </c>
      <c r="W3051" s="81">
        <f t="shared" si="1232"/>
        <v>7</v>
      </c>
      <c r="X3051" s="22">
        <f t="shared" si="1233"/>
        <v>0.27115794530215881</v>
      </c>
      <c r="Y3051" s="3">
        <f>IF(U3051&gt;'Power Curve'!$C$37,0,INDEX(Ci,$W3051,1)*POWER(1-X3051,3)+INDEX(Ci,$W3051,2)*3*X3051*POWER(1-X3051,2)+INDEX(Ci,$W3051,3)*3*POWER(X3051,2)*(1-X3051)+INDEX(Ci,$W3051,4)*POWER(X3051,3))</f>
        <v>424.01303498785455</v>
      </c>
      <c r="Z3051" s="3">
        <f t="shared" si="1234"/>
        <v>372.26836772278568</v>
      </c>
      <c r="AA3051" s="3">
        <f t="shared" si="1235"/>
        <v>345.45999526977585</v>
      </c>
      <c r="AB3051" s="3">
        <f t="shared" si="1244"/>
        <v>26.808372453009838</v>
      </c>
      <c r="AC3051" s="3">
        <f t="shared" si="1245"/>
        <v>26.808372453009838</v>
      </c>
      <c r="AE3051" s="34">
        <f t="shared" si="1236"/>
        <v>6</v>
      </c>
      <c r="AF3051" s="73" t="b">
        <f>COUNTIF('Power Curve'!$D$2:$D$31,AE3051)&gt;0</f>
        <v>1</v>
      </c>
      <c r="AG3051" s="73" t="b">
        <f t="shared" si="1237"/>
        <v>0</v>
      </c>
      <c r="AH3051" s="73" t="b">
        <f t="shared" si="1246"/>
        <v>1</v>
      </c>
      <c r="AI3051" s="34" t="str">
        <f t="shared" si="1238"/>
        <v>Outer</v>
      </c>
      <c r="AJ3051" s="35" t="str">
        <f t="shared" si="1247"/>
        <v>0.3-0.4</v>
      </c>
      <c r="AK3051" s="36" t="str">
        <f t="shared" si="1239"/>
        <v>6-7</v>
      </c>
      <c r="AL3051" s="36" t="str">
        <f t="shared" si="1240"/>
        <v>Mar</v>
      </c>
      <c r="AM3051" s="35" t="str">
        <f t="shared" si="1241"/>
        <v>335-345</v>
      </c>
      <c r="AN3051" s="36" t="str">
        <f t="shared" si="1242"/>
        <v>LWS-LTI</v>
      </c>
    </row>
    <row r="3052" spans="5:40" x14ac:dyDescent="0.3">
      <c r="E3052" s="12">
        <v>40999.256944444445</v>
      </c>
      <c r="F3052" s="16">
        <v>5.27</v>
      </c>
      <c r="G3052" s="16">
        <v>251.17999649047891</v>
      </c>
      <c r="H3052" s="29">
        <v>1.2137134556904328</v>
      </c>
      <c r="I3052" s="26">
        <v>329.5</v>
      </c>
      <c r="J3052" s="30">
        <v>8.5388994307400393E-2</v>
      </c>
      <c r="K3052" s="31">
        <v>0.68173711140839832</v>
      </c>
      <c r="L3052" s="111">
        <f t="shared" si="1222"/>
        <v>0.2</v>
      </c>
      <c r="M3052" s="112">
        <f t="shared" si="1223"/>
        <v>0.09</v>
      </c>
      <c r="N3052" s="112" t="b">
        <f t="shared" si="1224"/>
        <v>1</v>
      </c>
      <c r="O3052" s="112" t="b">
        <f t="shared" si="1225"/>
        <v>1</v>
      </c>
      <c r="P3052" s="113">
        <f t="shared" si="1226"/>
        <v>2</v>
      </c>
      <c r="Q3052" s="113">
        <f t="shared" si="1227"/>
        <v>17</v>
      </c>
      <c r="R3052" s="114" t="str">
        <f t="shared" si="1243"/>
        <v>0.2-0.09</v>
      </c>
      <c r="S3052" s="127">
        <f t="shared" si="1228"/>
        <v>2.727872872332233E-3</v>
      </c>
      <c r="T3052" s="112" t="b">
        <f t="shared" si="1229"/>
        <v>1</v>
      </c>
      <c r="U3052" s="22">
        <f t="shared" si="1230"/>
        <v>5.2537649788561316</v>
      </c>
      <c r="V3052" s="22">
        <f t="shared" si="1231"/>
        <v>0.1700362895235146</v>
      </c>
      <c r="W3052" s="81">
        <f t="shared" si="1232"/>
        <v>6</v>
      </c>
      <c r="X3052" s="22">
        <f t="shared" si="1233"/>
        <v>0.22491532515510726</v>
      </c>
      <c r="Y3052" s="3">
        <f>IF(U3052&gt;'Power Curve'!$C$37,0,INDEX(Ci,$W3052,1)*POWER(1-X3052,3)+INDEX(Ci,$W3052,2)*3*X3052*POWER(1-X3052,2)+INDEX(Ci,$W3052,3)*3*POWER(X3052,2)*(1-X3052)+INDEX(Ci,$W3052,4)*POWER(X3052,3))</f>
        <v>245.39766683389604</v>
      </c>
      <c r="Z3052" s="3">
        <f t="shared" si="1234"/>
        <v>246.06708047218586</v>
      </c>
      <c r="AA3052" s="3">
        <f t="shared" si="1235"/>
        <v>251.17999649047891</v>
      </c>
      <c r="AB3052" s="3">
        <f t="shared" si="1244"/>
        <v>-5.1129160182930491</v>
      </c>
      <c r="AC3052" s="3">
        <f t="shared" si="1245"/>
        <v>5.1129160182930491</v>
      </c>
      <c r="AE3052" s="34">
        <f t="shared" si="1236"/>
        <v>5</v>
      </c>
      <c r="AF3052" s="73" t="b">
        <f>COUNTIF('Power Curve'!$D$2:$D$31,AE3052)&gt;0</f>
        <v>1</v>
      </c>
      <c r="AG3052" s="73" t="b">
        <f t="shared" si="1237"/>
        <v>0</v>
      </c>
      <c r="AH3052" s="73" t="b">
        <f t="shared" si="1246"/>
        <v>1</v>
      </c>
      <c r="AI3052" s="34" t="str">
        <f t="shared" si="1238"/>
        <v>Outer</v>
      </c>
      <c r="AJ3052" s="35" t="str">
        <f t="shared" si="1247"/>
        <v>0.1-0.2</v>
      </c>
      <c r="AK3052" s="36" t="str">
        <f t="shared" si="1239"/>
        <v>6-7</v>
      </c>
      <c r="AL3052" s="36" t="str">
        <f t="shared" si="1240"/>
        <v>Mar</v>
      </c>
      <c r="AM3052" s="35" t="str">
        <f t="shared" si="1241"/>
        <v>325-335</v>
      </c>
      <c r="AN3052" s="36" t="str">
        <f t="shared" si="1242"/>
        <v>LWS-LTI</v>
      </c>
    </row>
    <row r="3053" spans="5:40" x14ac:dyDescent="0.3">
      <c r="E3053" s="12">
        <v>40999.263888888891</v>
      </c>
      <c r="F3053" s="16">
        <v>5.97</v>
      </c>
      <c r="G3053" s="16">
        <v>366.9699859619144</v>
      </c>
      <c r="H3053" s="29">
        <v>1.2138961955253094</v>
      </c>
      <c r="I3053" s="26">
        <v>329.3</v>
      </c>
      <c r="J3053" s="30">
        <v>8.0402010050251257E-2</v>
      </c>
      <c r="K3053" s="31">
        <v>0.59499937638338907</v>
      </c>
      <c r="L3053" s="111">
        <f t="shared" si="1222"/>
        <v>0.30000000000000004</v>
      </c>
      <c r="M3053" s="112">
        <f t="shared" si="1223"/>
        <v>0.08</v>
      </c>
      <c r="N3053" s="112" t="b">
        <f t="shared" si="1224"/>
        <v>1</v>
      </c>
      <c r="O3053" s="112" t="b">
        <f t="shared" si="1225"/>
        <v>1</v>
      </c>
      <c r="P3053" s="113">
        <f t="shared" si="1226"/>
        <v>3.0000000000000004</v>
      </c>
      <c r="Q3053" s="113">
        <f t="shared" si="1227"/>
        <v>18</v>
      </c>
      <c r="R3053" s="114" t="str">
        <f t="shared" si="1243"/>
        <v>0.3-0.08</v>
      </c>
      <c r="S3053" s="127">
        <f t="shared" si="1228"/>
        <v>-1.9975433083800127E-2</v>
      </c>
      <c r="T3053" s="112" t="b">
        <f t="shared" si="1229"/>
        <v>1</v>
      </c>
      <c r="U3053" s="22">
        <f t="shared" si="1230"/>
        <v>5.9519072059658535</v>
      </c>
      <c r="V3053" s="22">
        <f t="shared" si="1231"/>
        <v>0.27793642124044471</v>
      </c>
      <c r="W3053" s="81">
        <f t="shared" si="1232"/>
        <v>6</v>
      </c>
      <c r="X3053" s="22">
        <f t="shared" si="1233"/>
        <v>0.92076607690910739</v>
      </c>
      <c r="Y3053" s="3">
        <f>IF(U3053&gt;'Power Curve'!$C$37,0,INDEX(Ci,$W3053,1)*POWER(1-X3053,3)+INDEX(Ci,$W3053,2)*3*X3053*POWER(1-X3053,2)+INDEX(Ci,$W3053,3)*3*POWER(X3053,2)*(1-X3053)+INDEX(Ci,$W3053,4)*POWER(X3053,3))</f>
        <v>354.42563323105946</v>
      </c>
      <c r="Z3053" s="3">
        <f t="shared" si="1234"/>
        <v>347.34582771126895</v>
      </c>
      <c r="AA3053" s="3">
        <f t="shared" si="1235"/>
        <v>366.9699859619144</v>
      </c>
      <c r="AB3053" s="3">
        <f t="shared" si="1244"/>
        <v>-19.624158250645451</v>
      </c>
      <c r="AC3053" s="3">
        <f t="shared" si="1245"/>
        <v>19.624158250645451</v>
      </c>
      <c r="AE3053" s="34">
        <f t="shared" si="1236"/>
        <v>6</v>
      </c>
      <c r="AF3053" s="73" t="b">
        <f>COUNTIF('Power Curve'!$D$2:$D$31,AE3053)&gt;0</f>
        <v>1</v>
      </c>
      <c r="AG3053" s="73" t="b">
        <f t="shared" si="1237"/>
        <v>0</v>
      </c>
      <c r="AH3053" s="73" t="b">
        <f t="shared" si="1246"/>
        <v>1</v>
      </c>
      <c r="AI3053" s="34" t="str">
        <f t="shared" si="1238"/>
        <v>Outer</v>
      </c>
      <c r="AJ3053" s="35" t="str">
        <f t="shared" si="1247"/>
        <v>0.2-0.3</v>
      </c>
      <c r="AK3053" s="36" t="str">
        <f t="shared" si="1239"/>
        <v>6-7</v>
      </c>
      <c r="AL3053" s="36" t="str">
        <f t="shared" si="1240"/>
        <v>Mar</v>
      </c>
      <c r="AM3053" s="35" t="str">
        <f t="shared" si="1241"/>
        <v>325-335</v>
      </c>
      <c r="AN3053" s="36" t="str">
        <f t="shared" si="1242"/>
        <v>LWS-LTI</v>
      </c>
    </row>
    <row r="3054" spans="5:40" x14ac:dyDescent="0.3">
      <c r="E3054" s="12">
        <v>40999.270833333336</v>
      </c>
      <c r="F3054" s="16">
        <v>5.22</v>
      </c>
      <c r="G3054" s="16">
        <v>229.3400115966796</v>
      </c>
      <c r="H3054" s="29">
        <v>1.2160090942275272</v>
      </c>
      <c r="I3054" s="26">
        <v>324.89999999999998</v>
      </c>
      <c r="J3054" s="30">
        <v>6.8965517241379309E-2</v>
      </c>
      <c r="K3054" s="31">
        <v>0.4728386844419325</v>
      </c>
      <c r="L3054" s="111">
        <f t="shared" si="1222"/>
        <v>0.2</v>
      </c>
      <c r="M3054" s="112">
        <f t="shared" si="1223"/>
        <v>6.9999999999999993E-2</v>
      </c>
      <c r="N3054" s="112" t="b">
        <f t="shared" si="1224"/>
        <v>1</v>
      </c>
      <c r="O3054" s="112" t="b">
        <f t="shared" si="1225"/>
        <v>1</v>
      </c>
      <c r="P3054" s="113">
        <f t="shared" si="1226"/>
        <v>2</v>
      </c>
      <c r="Q3054" s="113">
        <f t="shared" si="1227"/>
        <v>19</v>
      </c>
      <c r="R3054" s="114" t="str">
        <f t="shared" si="1243"/>
        <v>0.2-0.07</v>
      </c>
      <c r="S3054" s="127">
        <f t="shared" si="1228"/>
        <v>-5.0323808394424734E-2</v>
      </c>
      <c r="T3054" s="112" t="b">
        <f t="shared" si="1229"/>
        <v>1</v>
      </c>
      <c r="U3054" s="22">
        <f t="shared" si="1230"/>
        <v>5.2071978723044445</v>
      </c>
      <c r="V3054" s="22">
        <f t="shared" si="1231"/>
        <v>0.16283919309317124</v>
      </c>
      <c r="W3054" s="81">
        <f t="shared" si="1232"/>
        <v>6</v>
      </c>
      <c r="X3054" s="22">
        <f t="shared" si="1233"/>
        <v>0.17850106335755037</v>
      </c>
      <c r="Y3054" s="3">
        <f>IF(U3054&gt;'Power Curve'!$C$37,0,INDEX(Ci,$W3054,1)*POWER(1-X3054,3)+INDEX(Ci,$W3054,2)*3*X3054*POWER(1-X3054,2)+INDEX(Ci,$W3054,3)*3*POWER(X3054,2)*(1-X3054)+INDEX(Ci,$W3054,4)*POWER(X3054,3))</f>
        <v>238.52285266251582</v>
      </c>
      <c r="Z3054" s="3">
        <f t="shared" si="1234"/>
        <v>226.51947432743577</v>
      </c>
      <c r="AA3054" s="3">
        <f t="shared" si="1235"/>
        <v>229.3400115966796</v>
      </c>
      <c r="AB3054" s="3">
        <f t="shared" si="1244"/>
        <v>-2.8205372692438289</v>
      </c>
      <c r="AC3054" s="3">
        <f t="shared" si="1245"/>
        <v>2.8205372692438289</v>
      </c>
      <c r="AE3054" s="34">
        <f t="shared" si="1236"/>
        <v>5</v>
      </c>
      <c r="AF3054" s="73" t="b">
        <f>COUNTIF('Power Curve'!$D$2:$D$31,AE3054)&gt;0</f>
        <v>1</v>
      </c>
      <c r="AG3054" s="73" t="b">
        <f t="shared" si="1237"/>
        <v>0</v>
      </c>
      <c r="AH3054" s="73" t="b">
        <f t="shared" si="1246"/>
        <v>1</v>
      </c>
      <c r="AI3054" s="34" t="str">
        <f t="shared" si="1238"/>
        <v>Outer</v>
      </c>
      <c r="AJ3054" s="35" t="str">
        <f t="shared" si="1247"/>
        <v>0.1-0.2</v>
      </c>
      <c r="AK3054" s="36" t="str">
        <f t="shared" si="1239"/>
        <v>6-7</v>
      </c>
      <c r="AL3054" s="36" t="str">
        <f t="shared" si="1240"/>
        <v>Mar</v>
      </c>
      <c r="AM3054" s="35" t="str">
        <f t="shared" si="1241"/>
        <v>315-325</v>
      </c>
      <c r="AN3054" s="36" t="str">
        <f t="shared" si="1242"/>
        <v>LWS-LTI</v>
      </c>
    </row>
    <row r="3055" spans="5:40" x14ac:dyDescent="0.3">
      <c r="E3055" s="12">
        <v>40999.277777777781</v>
      </c>
      <c r="F3055" s="16">
        <v>5.94</v>
      </c>
      <c r="G3055" s="16">
        <v>337.07999801635765</v>
      </c>
      <c r="H3055" s="29">
        <v>1.2161007784568825</v>
      </c>
      <c r="I3055" s="26">
        <v>311.7</v>
      </c>
      <c r="J3055" s="30">
        <v>6.3973063973063973E-2</v>
      </c>
      <c r="K3055" s="31">
        <v>0.48348282594312797</v>
      </c>
      <c r="L3055" s="111">
        <f t="shared" si="1222"/>
        <v>0.30000000000000004</v>
      </c>
      <c r="M3055" s="112">
        <f t="shared" si="1223"/>
        <v>6.0000000000000005E-2</v>
      </c>
      <c r="N3055" s="112" t="b">
        <f t="shared" si="1224"/>
        <v>1</v>
      </c>
      <c r="O3055" s="112" t="b">
        <f t="shared" si="1225"/>
        <v>1</v>
      </c>
      <c r="P3055" s="113">
        <f t="shared" si="1226"/>
        <v>3.0000000000000004</v>
      </c>
      <c r="Q3055" s="113">
        <f t="shared" si="1227"/>
        <v>20</v>
      </c>
      <c r="R3055" s="114" t="str">
        <f t="shared" si="1243"/>
        <v>0.3-0.06</v>
      </c>
      <c r="S3055" s="127">
        <f t="shared" si="1228"/>
        <v>-9.0712576007974638E-2</v>
      </c>
      <c r="T3055" s="112" t="b">
        <f t="shared" si="1229"/>
        <v>1</v>
      </c>
      <c r="U3055" s="22">
        <f t="shared" si="1230"/>
        <v>5.9255809790648293</v>
      </c>
      <c r="V3055" s="22">
        <f t="shared" si="1231"/>
        <v>0.27386761800820036</v>
      </c>
      <c r="W3055" s="81">
        <f t="shared" si="1232"/>
        <v>6</v>
      </c>
      <c r="X3055" s="22">
        <f t="shared" si="1233"/>
        <v>0.89452625919207218</v>
      </c>
      <c r="Y3055" s="3">
        <f>IF(U3055&gt;'Power Curve'!$C$37,0,INDEX(Ci,$W3055,1)*POWER(1-X3055,3)+INDEX(Ci,$W3055,2)*3*X3055*POWER(1-X3055,2)+INDEX(Ci,$W3055,3)*3*POWER(X3055,2)*(1-X3055)+INDEX(Ci,$W3055,4)*POWER(X3055,3))</f>
        <v>349.7402639121849</v>
      </c>
      <c r="Z3055" s="3">
        <f t="shared" si="1234"/>
        <v>318.01442363900173</v>
      </c>
      <c r="AA3055" s="3">
        <f t="shared" si="1235"/>
        <v>337.07999801635765</v>
      </c>
      <c r="AB3055" s="3">
        <f t="shared" si="1244"/>
        <v>-19.065574377355915</v>
      </c>
      <c r="AC3055" s="3">
        <f t="shared" si="1245"/>
        <v>19.065574377355915</v>
      </c>
      <c r="AE3055" s="34">
        <f t="shared" si="1236"/>
        <v>6</v>
      </c>
      <c r="AF3055" s="73" t="b">
        <f>COUNTIF('Power Curve'!$D$2:$D$31,AE3055)&gt;0</f>
        <v>1</v>
      </c>
      <c r="AG3055" s="73" t="b">
        <f t="shared" si="1237"/>
        <v>0</v>
      </c>
      <c r="AH3055" s="73" t="b">
        <f t="shared" si="1246"/>
        <v>1</v>
      </c>
      <c r="AI3055" s="34" t="str">
        <f t="shared" si="1238"/>
        <v>Outer</v>
      </c>
      <c r="AJ3055" s="35" t="str">
        <f t="shared" si="1247"/>
        <v>0.2-0.3</v>
      </c>
      <c r="AK3055" s="36" t="str">
        <f t="shared" si="1239"/>
        <v>6-7</v>
      </c>
      <c r="AL3055" s="36" t="str">
        <f t="shared" si="1240"/>
        <v>Mar</v>
      </c>
      <c r="AM3055" s="35" t="str">
        <f t="shared" si="1241"/>
        <v>305-315</v>
      </c>
      <c r="AN3055" s="36" t="str">
        <f t="shared" si="1242"/>
        <v>LWS-LTI</v>
      </c>
    </row>
    <row r="3056" spans="5:40" x14ac:dyDescent="0.3">
      <c r="E3056" s="12">
        <v>40999.284722222219</v>
      </c>
      <c r="F3056" s="16">
        <v>6.41</v>
      </c>
      <c r="G3056" s="16">
        <v>424.38999176025374</v>
      </c>
      <c r="H3056" s="29">
        <v>1.214315425017277</v>
      </c>
      <c r="I3056" s="26">
        <v>315.5</v>
      </c>
      <c r="J3056" s="30">
        <v>3.1201248049921998E-2</v>
      </c>
      <c r="K3056" s="31">
        <v>0.47925530708899361</v>
      </c>
      <c r="L3056" s="111">
        <f t="shared" si="1222"/>
        <v>0.30000000000000004</v>
      </c>
      <c r="M3056" s="112">
        <f t="shared" si="1223"/>
        <v>0.03</v>
      </c>
      <c r="N3056" s="112" t="b">
        <f t="shared" si="1224"/>
        <v>1</v>
      </c>
      <c r="O3056" s="112" t="b">
        <f t="shared" si="1225"/>
        <v>1</v>
      </c>
      <c r="P3056" s="113">
        <f t="shared" si="1226"/>
        <v>3.0000000000000004</v>
      </c>
      <c r="Q3056" s="113">
        <f t="shared" si="1227"/>
        <v>23</v>
      </c>
      <c r="R3056" s="114" t="str">
        <f t="shared" si="1243"/>
        <v>0.3-0.03</v>
      </c>
      <c r="S3056" s="127">
        <f t="shared" si="1228"/>
        <v>-0.175318264029276</v>
      </c>
      <c r="T3056" s="112" t="b">
        <f t="shared" si="1229"/>
        <v>1</v>
      </c>
      <c r="U3056" s="22">
        <f t="shared" si="1230"/>
        <v>6.3913093289021532</v>
      </c>
      <c r="V3056" s="22">
        <f t="shared" si="1231"/>
        <v>0.34584743578802074</v>
      </c>
      <c r="W3056" s="81">
        <f t="shared" si="1232"/>
        <v>7</v>
      </c>
      <c r="X3056" s="22">
        <f t="shared" si="1233"/>
        <v>0.36586239333723902</v>
      </c>
      <c r="Y3056" s="3">
        <f>IF(U3056&gt;'Power Curve'!$C$37,0,INDEX(Ci,$W3056,1)*POWER(1-X3056,3)+INDEX(Ci,$W3056,2)*3*X3056*POWER(1-X3056,2)+INDEX(Ci,$W3056,3)*3*POWER(X3056,2)*(1-X3056)+INDEX(Ci,$W3056,4)*POWER(X3056,3))</f>
        <v>445.11713173357145</v>
      </c>
      <c r="Z3056" s="3">
        <f t="shared" si="1234"/>
        <v>367.07996890835113</v>
      </c>
      <c r="AA3056" s="3">
        <f t="shared" si="1235"/>
        <v>424.38999176025374</v>
      </c>
      <c r="AB3056" s="3">
        <f t="shared" si="1244"/>
        <v>-57.310022851902602</v>
      </c>
      <c r="AC3056" s="3">
        <f t="shared" si="1245"/>
        <v>57.310022851902602</v>
      </c>
      <c r="AE3056" s="34">
        <f t="shared" si="1236"/>
        <v>6</v>
      </c>
      <c r="AF3056" s="73" t="b">
        <f>COUNTIF('Power Curve'!$D$2:$D$31,AE3056)&gt;0</f>
        <v>1</v>
      </c>
      <c r="AG3056" s="73" t="b">
        <f t="shared" si="1237"/>
        <v>0</v>
      </c>
      <c r="AH3056" s="73" t="b">
        <f t="shared" si="1246"/>
        <v>1</v>
      </c>
      <c r="AI3056" s="34" t="str">
        <f t="shared" si="1238"/>
        <v>Outer</v>
      </c>
      <c r="AJ3056" s="35" t="str">
        <f t="shared" si="1247"/>
        <v>0.3-0.4</v>
      </c>
      <c r="AK3056" s="36" t="str">
        <f t="shared" si="1239"/>
        <v>6-7</v>
      </c>
      <c r="AL3056" s="36" t="str">
        <f t="shared" si="1240"/>
        <v>Mar</v>
      </c>
      <c r="AM3056" s="35" t="str">
        <f t="shared" si="1241"/>
        <v>315-325</v>
      </c>
      <c r="AN3056" s="36" t="str">
        <f t="shared" si="1242"/>
        <v>LWS-LTI</v>
      </c>
    </row>
    <row r="3057" spans="5:40" x14ac:dyDescent="0.3">
      <c r="E3057" s="12">
        <v>40999.291666666664</v>
      </c>
      <c r="F3057" s="16">
        <v>6.7</v>
      </c>
      <c r="G3057" s="16">
        <v>499.58998489379928</v>
      </c>
      <c r="H3057" s="29">
        <v>1.2143611388864057</v>
      </c>
      <c r="I3057" s="26">
        <v>317.3</v>
      </c>
      <c r="J3057" s="30">
        <v>4.1791044776119404E-2</v>
      </c>
      <c r="K3057" s="31">
        <v>0.57625246503287419</v>
      </c>
      <c r="L3057" s="111">
        <f t="shared" si="1222"/>
        <v>0.4</v>
      </c>
      <c r="M3057" s="112">
        <f t="shared" si="1223"/>
        <v>0.04</v>
      </c>
      <c r="N3057" s="112" t="b">
        <f t="shared" si="1224"/>
        <v>1</v>
      </c>
      <c r="O3057" s="112" t="b">
        <f t="shared" si="1225"/>
        <v>1</v>
      </c>
      <c r="P3057" s="113">
        <f t="shared" si="1226"/>
        <v>4</v>
      </c>
      <c r="Q3057" s="113">
        <f t="shared" si="1227"/>
        <v>22</v>
      </c>
      <c r="R3057" s="114" t="str">
        <f t="shared" si="1243"/>
        <v>0.4-0.04</v>
      </c>
      <c r="S3057" s="127">
        <f t="shared" si="1228"/>
        <v>-0.10607856627111607</v>
      </c>
      <c r="T3057" s="112" t="b">
        <f t="shared" si="1229"/>
        <v>1</v>
      </c>
      <c r="U3057" s="22">
        <f t="shared" si="1230"/>
        <v>6.6805475585209972</v>
      </c>
      <c r="V3057" s="22">
        <f t="shared" si="1231"/>
        <v>0.39055013655810339</v>
      </c>
      <c r="W3057" s="81">
        <f t="shared" si="1232"/>
        <v>7</v>
      </c>
      <c r="X3057" s="22">
        <f t="shared" si="1233"/>
        <v>0.65988643054800877</v>
      </c>
      <c r="Y3057" s="3">
        <f>IF(U3057&gt;'Power Curve'!$C$37,0,INDEX(Ci,$W3057,1)*POWER(1-X3057,3)+INDEX(Ci,$W3057,2)*3*X3057*POWER(1-X3057,2)+INDEX(Ci,$W3057,3)*3*POWER(X3057,2)*(1-X3057)+INDEX(Ci,$W3057,4)*POWER(X3057,3))</f>
        <v>515.04068485155994</v>
      </c>
      <c r="Z3057" s="3">
        <f t="shared" si="1234"/>
        <v>460.40590743121271</v>
      </c>
      <c r="AA3057" s="3">
        <f t="shared" si="1235"/>
        <v>499.58998489379928</v>
      </c>
      <c r="AB3057" s="3">
        <f t="shared" si="1244"/>
        <v>-39.184077462586572</v>
      </c>
      <c r="AC3057" s="3">
        <f t="shared" si="1245"/>
        <v>39.184077462586572</v>
      </c>
      <c r="AE3057" s="34">
        <f t="shared" si="1236"/>
        <v>7</v>
      </c>
      <c r="AF3057" s="73" t="b">
        <f>COUNTIF('Power Curve'!$D$2:$D$31,AE3057)&gt;0</f>
        <v>1</v>
      </c>
      <c r="AG3057" s="73" t="b">
        <f t="shared" si="1237"/>
        <v>0</v>
      </c>
      <c r="AH3057" s="73" t="b">
        <f t="shared" si="1246"/>
        <v>1</v>
      </c>
      <c r="AI3057" s="34" t="str">
        <f t="shared" si="1238"/>
        <v>Outer</v>
      </c>
      <c r="AJ3057" s="35" t="str">
        <f t="shared" si="1247"/>
        <v>0.3-0.4</v>
      </c>
      <c r="AK3057" s="36" t="str">
        <f t="shared" si="1239"/>
        <v>7-8</v>
      </c>
      <c r="AL3057" s="36" t="str">
        <f t="shared" si="1240"/>
        <v>Mar</v>
      </c>
      <c r="AM3057" s="35" t="str">
        <f t="shared" si="1241"/>
        <v>315-325</v>
      </c>
      <c r="AN3057" s="36" t="str">
        <f t="shared" si="1242"/>
        <v>LWS-LTI</v>
      </c>
    </row>
    <row r="3058" spans="5:40" x14ac:dyDescent="0.3">
      <c r="E3058" s="12">
        <v>40999.298611111109</v>
      </c>
      <c r="F3058" s="16">
        <v>6.48</v>
      </c>
      <c r="G3058" s="16">
        <v>432.74999237060524</v>
      </c>
      <c r="H3058" s="29">
        <v>1.2152379602617374</v>
      </c>
      <c r="I3058" s="26">
        <v>317.5</v>
      </c>
      <c r="J3058" s="30">
        <v>5.4012345679012336E-2</v>
      </c>
      <c r="K3058" s="31">
        <v>0.51648415534925818</v>
      </c>
      <c r="L3058" s="111">
        <f t="shared" si="1222"/>
        <v>0.4</v>
      </c>
      <c r="M3058" s="112">
        <f t="shared" si="1223"/>
        <v>0.05</v>
      </c>
      <c r="N3058" s="112" t="b">
        <f t="shared" si="1224"/>
        <v>1</v>
      </c>
      <c r="O3058" s="112" t="b">
        <f t="shared" si="1225"/>
        <v>1</v>
      </c>
      <c r="P3058" s="113">
        <f t="shared" si="1226"/>
        <v>4</v>
      </c>
      <c r="Q3058" s="113">
        <f t="shared" si="1227"/>
        <v>21</v>
      </c>
      <c r="R3058" s="114" t="str">
        <f t="shared" si="1243"/>
        <v>0.4-0.05</v>
      </c>
      <c r="S3058" s="127">
        <f t="shared" si="1228"/>
        <v>-0.10445362846231414</v>
      </c>
      <c r="T3058" s="112" t="b">
        <f t="shared" si="1229"/>
        <v>1</v>
      </c>
      <c r="U3058" s="22">
        <f t="shared" si="1230"/>
        <v>6.4627410067914539</v>
      </c>
      <c r="V3058" s="22">
        <f t="shared" si="1231"/>
        <v>0.35688743187152017</v>
      </c>
      <c r="W3058" s="81">
        <f t="shared" si="1232"/>
        <v>7</v>
      </c>
      <c r="X3058" s="22">
        <f t="shared" si="1233"/>
        <v>0.43847599751200034</v>
      </c>
      <c r="Y3058" s="3">
        <f>IF(U3058&gt;'Power Curve'!$C$37,0,INDEX(Ci,$W3058,1)*POWER(1-X3058,3)+INDEX(Ci,$W3058,2)*3*X3058*POWER(1-X3058,2)+INDEX(Ci,$W3058,3)*3*POWER(X3058,2)*(1-X3058)+INDEX(Ci,$W3058,4)*POWER(X3058,3))</f>
        <v>461.83339764556234</v>
      </c>
      <c r="Z3058" s="3">
        <f t="shared" si="1234"/>
        <v>413.59322351640463</v>
      </c>
      <c r="AA3058" s="3">
        <f t="shared" si="1235"/>
        <v>432.74999237060524</v>
      </c>
      <c r="AB3058" s="3">
        <f t="shared" si="1244"/>
        <v>-19.156768854200607</v>
      </c>
      <c r="AC3058" s="3">
        <f t="shared" si="1245"/>
        <v>19.156768854200607</v>
      </c>
      <c r="AE3058" s="34">
        <f t="shared" si="1236"/>
        <v>6</v>
      </c>
      <c r="AF3058" s="73" t="b">
        <f>COUNTIF('Power Curve'!$D$2:$D$31,AE3058)&gt;0</f>
        <v>1</v>
      </c>
      <c r="AG3058" s="73" t="b">
        <f t="shared" si="1237"/>
        <v>0</v>
      </c>
      <c r="AH3058" s="73" t="b">
        <f t="shared" si="1246"/>
        <v>1</v>
      </c>
      <c r="AI3058" s="34" t="str">
        <f t="shared" si="1238"/>
        <v>Outer</v>
      </c>
      <c r="AJ3058" s="35" t="str">
        <f t="shared" si="1247"/>
        <v>0.3-0.4</v>
      </c>
      <c r="AK3058" s="36" t="str">
        <f t="shared" si="1239"/>
        <v>7-8</v>
      </c>
      <c r="AL3058" s="36" t="str">
        <f t="shared" si="1240"/>
        <v>Mar</v>
      </c>
      <c r="AM3058" s="35" t="str">
        <f t="shared" si="1241"/>
        <v>315-325</v>
      </c>
      <c r="AN3058" s="36" t="str">
        <f t="shared" si="1242"/>
        <v>LWS-LTI</v>
      </c>
    </row>
    <row r="3059" spans="5:40" x14ac:dyDescent="0.3">
      <c r="E3059" s="12">
        <v>40999.305555555555</v>
      </c>
      <c r="F3059" s="16">
        <v>5.6</v>
      </c>
      <c r="G3059" s="16">
        <v>244.6599960327153</v>
      </c>
      <c r="H3059" s="29">
        <v>1.2151464307895727</v>
      </c>
      <c r="I3059" s="26">
        <v>319.7</v>
      </c>
      <c r="J3059" s="30">
        <v>8.5714285714285715E-2</v>
      </c>
      <c r="K3059" s="31">
        <v>0.4382660802702551</v>
      </c>
      <c r="L3059" s="111">
        <f t="shared" si="1222"/>
        <v>0.2</v>
      </c>
      <c r="M3059" s="112">
        <f t="shared" si="1223"/>
        <v>0.09</v>
      </c>
      <c r="N3059" s="112" t="b">
        <f t="shared" si="1224"/>
        <v>1</v>
      </c>
      <c r="O3059" s="112" t="b">
        <f t="shared" si="1225"/>
        <v>1</v>
      </c>
      <c r="P3059" s="113">
        <f t="shared" si="1226"/>
        <v>2</v>
      </c>
      <c r="Q3059" s="113">
        <f t="shared" si="1227"/>
        <v>17</v>
      </c>
      <c r="R3059" s="114" t="str">
        <f t="shared" si="1243"/>
        <v>0.2-0.09</v>
      </c>
      <c r="S3059" s="127">
        <f t="shared" si="1228"/>
        <v>2.727872872332233E-3</v>
      </c>
      <c r="T3059" s="112" t="b">
        <f t="shared" si="1229"/>
        <v>1</v>
      </c>
      <c r="U3059" s="22">
        <f t="shared" si="1230"/>
        <v>5.5849445977490149</v>
      </c>
      <c r="V3059" s="22">
        <f t="shared" si="1231"/>
        <v>0.22122116720731172</v>
      </c>
      <c r="W3059" s="81">
        <f t="shared" si="1232"/>
        <v>6</v>
      </c>
      <c r="X3059" s="22">
        <f t="shared" si="1233"/>
        <v>0.55500793067801835</v>
      </c>
      <c r="Y3059" s="3">
        <f>IF(U3059&gt;'Power Curve'!$C$37,0,INDEX(Ci,$W3059,1)*POWER(1-X3059,3)+INDEX(Ci,$W3059,2)*3*X3059*POWER(1-X3059,2)+INDEX(Ci,$W3059,3)*3*POWER(X3059,2)*(1-X3059)+INDEX(Ci,$W3059,4)*POWER(X3059,3))</f>
        <v>294.38290831966725</v>
      </c>
      <c r="Z3059" s="3">
        <f t="shared" si="1234"/>
        <v>295.18594746935077</v>
      </c>
      <c r="AA3059" s="3">
        <f t="shared" si="1235"/>
        <v>244.6599960327153</v>
      </c>
      <c r="AB3059" s="3">
        <f t="shared" si="1244"/>
        <v>50.525951436635467</v>
      </c>
      <c r="AC3059" s="3">
        <f t="shared" si="1245"/>
        <v>50.525951436635467</v>
      </c>
      <c r="AE3059" s="34">
        <f t="shared" si="1236"/>
        <v>6</v>
      </c>
      <c r="AF3059" s="73" t="b">
        <f>COUNTIF('Power Curve'!$D$2:$D$31,AE3059)&gt;0</f>
        <v>1</v>
      </c>
      <c r="AG3059" s="73" t="b">
        <f t="shared" si="1237"/>
        <v>0</v>
      </c>
      <c r="AH3059" s="73" t="b">
        <f t="shared" si="1246"/>
        <v>1</v>
      </c>
      <c r="AI3059" s="34" t="str">
        <f t="shared" si="1238"/>
        <v>Outer</v>
      </c>
      <c r="AJ3059" s="35" t="str">
        <f t="shared" si="1247"/>
        <v>0.2-0.3</v>
      </c>
      <c r="AK3059" s="36" t="str">
        <f t="shared" si="1239"/>
        <v>7-8</v>
      </c>
      <c r="AL3059" s="36" t="str">
        <f t="shared" si="1240"/>
        <v>Mar</v>
      </c>
      <c r="AM3059" s="35" t="str">
        <f t="shared" si="1241"/>
        <v>315-325</v>
      </c>
      <c r="AN3059" s="36" t="str">
        <f t="shared" si="1242"/>
        <v>LWS-LTI</v>
      </c>
    </row>
    <row r="3060" spans="5:40" x14ac:dyDescent="0.3">
      <c r="E3060" s="12">
        <v>40999.3125</v>
      </c>
      <c r="F3060" s="16">
        <v>4.74</v>
      </c>
      <c r="G3060" s="16">
        <v>174.30999755859389</v>
      </c>
      <c r="H3060" s="29">
        <v>1.2146510359585236</v>
      </c>
      <c r="I3060" s="26">
        <v>314</v>
      </c>
      <c r="J3060" s="30">
        <v>0.10548523206751054</v>
      </c>
      <c r="K3060" s="31">
        <v>0.32924993144926906</v>
      </c>
      <c r="L3060" s="111">
        <f t="shared" si="1222"/>
        <v>0.1</v>
      </c>
      <c r="M3060" s="112">
        <f t="shared" si="1223"/>
        <v>0.11</v>
      </c>
      <c r="N3060" s="112" t="b">
        <f t="shared" si="1224"/>
        <v>1</v>
      </c>
      <c r="O3060" s="112" t="b">
        <f t="shared" si="1225"/>
        <v>1</v>
      </c>
      <c r="P3060" s="113">
        <f t="shared" si="1226"/>
        <v>1</v>
      </c>
      <c r="Q3060" s="113">
        <f t="shared" si="1227"/>
        <v>15</v>
      </c>
      <c r="R3060" s="114" t="str">
        <f t="shared" si="1243"/>
        <v>0.1-0.11</v>
      </c>
      <c r="S3060" s="127">
        <f t="shared" si="1228"/>
        <v>1.6125726309400339E-2</v>
      </c>
      <c r="T3060" s="112" t="b">
        <f t="shared" si="1229"/>
        <v>1</v>
      </c>
      <c r="U3060" s="22">
        <f t="shared" si="1230"/>
        <v>4.7266141822919625</v>
      </c>
      <c r="V3060" s="22">
        <f t="shared" si="1231"/>
        <v>8.8563434601906896E-2</v>
      </c>
      <c r="W3060" s="81">
        <f t="shared" si="1232"/>
        <v>5</v>
      </c>
      <c r="X3060" s="22">
        <f t="shared" si="1233"/>
        <v>0.65524675449627512</v>
      </c>
      <c r="Y3060" s="3">
        <f>IF(U3060&gt;'Power Curve'!$C$37,0,INDEX(Ci,$W3060,1)*POWER(1-X3060,3)+INDEX(Ci,$W3060,2)*3*X3060*POWER(1-X3060,2)+INDEX(Ci,$W3060,3)*3*POWER(X3060,2)*(1-X3060)+INDEX(Ci,$W3060,4)*POWER(X3060,3))</f>
        <v>160.3037538100578</v>
      </c>
      <c r="Z3060" s="3">
        <f t="shared" si="1234"/>
        <v>162.88876827036827</v>
      </c>
      <c r="AA3060" s="3">
        <f t="shared" si="1235"/>
        <v>174.30999755859389</v>
      </c>
      <c r="AB3060" s="3">
        <f t="shared" si="1244"/>
        <v>-11.421229288225618</v>
      </c>
      <c r="AC3060" s="3">
        <f t="shared" si="1245"/>
        <v>11.421229288225618</v>
      </c>
      <c r="AE3060" s="34">
        <f t="shared" si="1236"/>
        <v>5</v>
      </c>
      <c r="AF3060" s="73" t="b">
        <f>COUNTIF('Power Curve'!$D$2:$D$31,AE3060)&gt;0</f>
        <v>1</v>
      </c>
      <c r="AG3060" s="73" t="b">
        <f t="shared" si="1237"/>
        <v>0</v>
      </c>
      <c r="AH3060" s="73" t="b">
        <f t="shared" si="1246"/>
        <v>1</v>
      </c>
      <c r="AI3060" s="34" t="str">
        <f t="shared" si="1238"/>
        <v>Outer</v>
      </c>
      <c r="AJ3060" s="35" t="str">
        <f t="shared" si="1247"/>
        <v>0.0-0.1</v>
      </c>
      <c r="AK3060" s="36" t="str">
        <f t="shared" si="1239"/>
        <v>7-8</v>
      </c>
      <c r="AL3060" s="36" t="str">
        <f t="shared" si="1240"/>
        <v>Mar</v>
      </c>
      <c r="AM3060" s="35" t="str">
        <f t="shared" si="1241"/>
        <v>305-315</v>
      </c>
      <c r="AN3060" s="36" t="str">
        <f t="shared" si="1242"/>
        <v>Inner-TI</v>
      </c>
    </row>
    <row r="3061" spans="5:40" x14ac:dyDescent="0.3">
      <c r="E3061" s="12">
        <v>40999.319444444445</v>
      </c>
      <c r="F3061" s="16">
        <v>4.51</v>
      </c>
      <c r="G3061" s="16">
        <v>195.1900062561038</v>
      </c>
      <c r="H3061" s="29">
        <v>1.21396574919362</v>
      </c>
      <c r="I3061" s="26">
        <v>311.89999999999998</v>
      </c>
      <c r="J3061" s="30">
        <v>8.8691796008869186E-2</v>
      </c>
      <c r="K3061" s="31">
        <v>0.33496157560250628</v>
      </c>
      <c r="L3061" s="111">
        <f t="shared" si="1222"/>
        <v>0.1</v>
      </c>
      <c r="M3061" s="112">
        <f t="shared" si="1223"/>
        <v>0.09</v>
      </c>
      <c r="N3061" s="112" t="b">
        <f t="shared" si="1224"/>
        <v>1</v>
      </c>
      <c r="O3061" s="112" t="b">
        <f t="shared" si="1225"/>
        <v>1</v>
      </c>
      <c r="P3061" s="113">
        <f t="shared" si="1226"/>
        <v>1</v>
      </c>
      <c r="Q3061" s="113">
        <f t="shared" si="1227"/>
        <v>17</v>
      </c>
      <c r="R3061" s="114" t="str">
        <f t="shared" si="1243"/>
        <v>0.1-0.09</v>
      </c>
      <c r="S3061" s="127">
        <f t="shared" si="1228"/>
        <v>-1.676300639665261E-2</v>
      </c>
      <c r="T3061" s="112" t="b">
        <f t="shared" si="1229"/>
        <v>1</v>
      </c>
      <c r="U3061" s="22">
        <f t="shared" si="1230"/>
        <v>4.4964177844737829</v>
      </c>
      <c r="V3061" s="22">
        <f t="shared" si="1231"/>
        <v>5.2985839262668415E-2</v>
      </c>
      <c r="W3061" s="81">
        <f t="shared" si="1232"/>
        <v>5</v>
      </c>
      <c r="X3061" s="22">
        <f t="shared" si="1233"/>
        <v>0.39202181028462357</v>
      </c>
      <c r="Y3061" s="3">
        <f>IF(U3061&gt;'Power Curve'!$C$37,0,INDEX(Ci,$W3061,1)*POWER(1-X3061,3)+INDEX(Ci,$W3061,2)*3*X3061*POWER(1-X3061,2)+INDEX(Ci,$W3061,3)*3*POWER(X3061,2)*(1-X3061)+INDEX(Ci,$W3061,4)*POWER(X3061,3))</f>
        <v>121.05968948737141</v>
      </c>
      <c r="Z3061" s="3">
        <f t="shared" si="1234"/>
        <v>119.03036513811783</v>
      </c>
      <c r="AA3061" s="3">
        <f t="shared" si="1235"/>
        <v>195.1900062561038</v>
      </c>
      <c r="AB3061" s="3">
        <f t="shared" si="1244"/>
        <v>-76.15964111798597</v>
      </c>
      <c r="AC3061" s="3">
        <f t="shared" si="1245"/>
        <v>76.15964111798597</v>
      </c>
      <c r="AE3061" s="34">
        <f t="shared" si="1236"/>
        <v>4</v>
      </c>
      <c r="AF3061" s="73" t="b">
        <f>COUNTIF('Power Curve'!$D$2:$D$31,AE3061)&gt;0</f>
        <v>1</v>
      </c>
      <c r="AG3061" s="73" t="b">
        <f t="shared" si="1237"/>
        <v>0</v>
      </c>
      <c r="AH3061" s="73" t="b">
        <f t="shared" si="1246"/>
        <v>1</v>
      </c>
      <c r="AI3061" s="34" t="str">
        <f t="shared" si="1238"/>
        <v>Outer</v>
      </c>
      <c r="AJ3061" s="35" t="str">
        <f t="shared" si="1247"/>
        <v>0.0-0.1</v>
      </c>
      <c r="AK3061" s="36" t="str">
        <f t="shared" si="1239"/>
        <v>7-8</v>
      </c>
      <c r="AL3061" s="36" t="str">
        <f t="shared" si="1240"/>
        <v>Mar</v>
      </c>
      <c r="AM3061" s="35" t="str">
        <f t="shared" si="1241"/>
        <v>305-315</v>
      </c>
      <c r="AN3061" s="36" t="str">
        <f t="shared" si="1242"/>
        <v>LWS-LTI</v>
      </c>
    </row>
    <row r="3062" spans="5:40" x14ac:dyDescent="0.3">
      <c r="E3062" s="12">
        <v>40999.326388888891</v>
      </c>
      <c r="F3062" s="16">
        <v>4.83</v>
      </c>
      <c r="G3062" s="16">
        <v>200.63000488281259</v>
      </c>
      <c r="H3062" s="29">
        <v>1.2131900227235977</v>
      </c>
      <c r="I3062" s="26">
        <v>308.3</v>
      </c>
      <c r="J3062" s="30">
        <v>0.11180124223602485</v>
      </c>
      <c r="K3062" s="31">
        <v>0.25988655202830874</v>
      </c>
      <c r="L3062" s="111">
        <f t="shared" si="1222"/>
        <v>0.1</v>
      </c>
      <c r="M3062" s="112">
        <f t="shared" si="1223"/>
        <v>0.11</v>
      </c>
      <c r="N3062" s="112" t="b">
        <f t="shared" si="1224"/>
        <v>1</v>
      </c>
      <c r="O3062" s="112" t="b">
        <f t="shared" si="1225"/>
        <v>1</v>
      </c>
      <c r="P3062" s="113">
        <f t="shared" si="1226"/>
        <v>1</v>
      </c>
      <c r="Q3062" s="113">
        <f t="shared" si="1227"/>
        <v>15</v>
      </c>
      <c r="R3062" s="114" t="str">
        <f t="shared" si="1243"/>
        <v>0.1-0.11</v>
      </c>
      <c r="S3062" s="127">
        <f t="shared" si="1228"/>
        <v>1.6125726309400339E-2</v>
      </c>
      <c r="T3062" s="112" t="b">
        <f t="shared" si="1229"/>
        <v>1</v>
      </c>
      <c r="U3062" s="22">
        <f t="shared" si="1230"/>
        <v>4.8144281662169606</v>
      </c>
      <c r="V3062" s="22">
        <f t="shared" si="1231"/>
        <v>0.10213536889289276</v>
      </c>
      <c r="W3062" s="81">
        <f t="shared" si="1232"/>
        <v>5</v>
      </c>
      <c r="X3062" s="22">
        <f t="shared" si="1233"/>
        <v>0.75566027633564692</v>
      </c>
      <c r="Y3062" s="3">
        <f>IF(U3062&gt;'Power Curve'!$C$37,0,INDEX(Ci,$W3062,1)*POWER(1-X3062,3)+INDEX(Ci,$W3062,2)*3*X3062*POWER(1-X3062,2)+INDEX(Ci,$W3062,3)*3*POWER(X3062,2)*(1-X3062)+INDEX(Ci,$W3062,4)*POWER(X3062,3))</f>
        <v>175.75601990617949</v>
      </c>
      <c r="Z3062" s="3">
        <f t="shared" si="1234"/>
        <v>178.59021338041606</v>
      </c>
      <c r="AA3062" s="3">
        <f t="shared" si="1235"/>
        <v>200.63000488281259</v>
      </c>
      <c r="AB3062" s="3">
        <f t="shared" si="1244"/>
        <v>-22.039791502396525</v>
      </c>
      <c r="AC3062" s="3">
        <f t="shared" si="1245"/>
        <v>22.039791502396525</v>
      </c>
      <c r="AE3062" s="34">
        <f t="shared" si="1236"/>
        <v>5</v>
      </c>
      <c r="AF3062" s="73" t="b">
        <f>COUNTIF('Power Curve'!$D$2:$D$31,AE3062)&gt;0</f>
        <v>1</v>
      </c>
      <c r="AG3062" s="73" t="b">
        <f t="shared" si="1237"/>
        <v>0</v>
      </c>
      <c r="AH3062" s="73" t="b">
        <f t="shared" si="1246"/>
        <v>1</v>
      </c>
      <c r="AI3062" s="34" t="str">
        <f t="shared" si="1238"/>
        <v>Inner</v>
      </c>
      <c r="AJ3062" s="35" t="str">
        <f t="shared" si="1247"/>
        <v>0.1-0.2</v>
      </c>
      <c r="AK3062" s="36" t="str">
        <f t="shared" si="1239"/>
        <v>7-8</v>
      </c>
      <c r="AL3062" s="36" t="str">
        <f t="shared" si="1240"/>
        <v>Mar</v>
      </c>
      <c r="AM3062" s="35" t="str">
        <f t="shared" si="1241"/>
        <v>305-315</v>
      </c>
      <c r="AN3062" s="36" t="str">
        <f t="shared" si="1242"/>
        <v>Inner-TI</v>
      </c>
    </row>
    <row r="3063" spans="5:40" x14ac:dyDescent="0.3">
      <c r="E3063" s="12">
        <v>40999.333333333336</v>
      </c>
      <c r="F3063" s="16">
        <v>5.14</v>
      </c>
      <c r="G3063" s="16">
        <v>196.84000778198271</v>
      </c>
      <c r="H3063" s="29">
        <v>1.2127424362968529</v>
      </c>
      <c r="I3063" s="26">
        <v>302.10000000000002</v>
      </c>
      <c r="J3063" s="30">
        <v>7.9766536964980539E-2</v>
      </c>
      <c r="K3063" s="31">
        <v>0.35074221784563164</v>
      </c>
      <c r="L3063" s="111">
        <f t="shared" si="1222"/>
        <v>0.1</v>
      </c>
      <c r="M3063" s="112">
        <f t="shared" si="1223"/>
        <v>0.08</v>
      </c>
      <c r="N3063" s="112" t="b">
        <f t="shared" si="1224"/>
        <v>1</v>
      </c>
      <c r="O3063" s="112" t="b">
        <f t="shared" si="1225"/>
        <v>1</v>
      </c>
      <c r="P3063" s="113">
        <f t="shared" si="1226"/>
        <v>1</v>
      </c>
      <c r="Q3063" s="113">
        <f t="shared" si="1227"/>
        <v>18</v>
      </c>
      <c r="R3063" s="114" t="str">
        <f t="shared" si="1243"/>
        <v>0.1-0.08</v>
      </c>
      <c r="S3063" s="127">
        <f t="shared" si="1228"/>
        <v>-2.9800925258515902E-2</v>
      </c>
      <c r="T3063" s="112" t="b">
        <f t="shared" si="1229"/>
        <v>1</v>
      </c>
      <c r="U3063" s="22">
        <f t="shared" si="1230"/>
        <v>5.1227985861060041</v>
      </c>
      <c r="V3063" s="22">
        <f t="shared" si="1231"/>
        <v>0.1497950113433752</v>
      </c>
      <c r="W3063" s="81">
        <f t="shared" si="1232"/>
        <v>6</v>
      </c>
      <c r="X3063" s="22">
        <f t="shared" si="1233"/>
        <v>9.4378796478174654E-2</v>
      </c>
      <c r="Y3063" s="3">
        <f>IF(U3063&gt;'Power Curve'!$C$37,0,INDEX(Ci,$W3063,1)*POWER(1-X3063,3)+INDEX(Ci,$W3063,2)*3*X3063*POWER(1-X3063,2)+INDEX(Ci,$W3063,3)*3*POWER(X3063,2)*(1-X3063)+INDEX(Ci,$W3063,4)*POWER(X3063,3))</f>
        <v>225.92166225815788</v>
      </c>
      <c r="Z3063" s="3">
        <f t="shared" si="1234"/>
        <v>219.18898768692284</v>
      </c>
      <c r="AA3063" s="3">
        <f t="shared" si="1235"/>
        <v>196.84000778198271</v>
      </c>
      <c r="AB3063" s="3">
        <f t="shared" si="1244"/>
        <v>22.348979904940137</v>
      </c>
      <c r="AC3063" s="3">
        <f t="shared" si="1245"/>
        <v>22.348979904940137</v>
      </c>
      <c r="AE3063" s="34">
        <f t="shared" si="1236"/>
        <v>5</v>
      </c>
      <c r="AF3063" s="73" t="b">
        <f>COUNTIF('Power Curve'!$D$2:$D$31,AE3063)&gt;0</f>
        <v>1</v>
      </c>
      <c r="AG3063" s="73" t="b">
        <f t="shared" si="1237"/>
        <v>0</v>
      </c>
      <c r="AH3063" s="73" t="b">
        <f t="shared" si="1246"/>
        <v>1</v>
      </c>
      <c r="AI3063" s="34" t="str">
        <f t="shared" si="1238"/>
        <v>Outer</v>
      </c>
      <c r="AJ3063" s="35" t="str">
        <f t="shared" si="1247"/>
        <v>0.1-0.2</v>
      </c>
      <c r="AK3063" s="36" t="str">
        <f t="shared" si="1239"/>
        <v>8-9</v>
      </c>
      <c r="AL3063" s="36" t="str">
        <f t="shared" si="1240"/>
        <v>Mar</v>
      </c>
      <c r="AM3063" s="35" t="str">
        <f t="shared" si="1241"/>
        <v>295-305</v>
      </c>
      <c r="AN3063" s="36" t="str">
        <f t="shared" si="1242"/>
        <v>LWS-LTI</v>
      </c>
    </row>
    <row r="3064" spans="5:40" x14ac:dyDescent="0.3">
      <c r="E3064" s="12">
        <v>40999.340277777781</v>
      </c>
      <c r="F3064" s="16">
        <v>4.97</v>
      </c>
      <c r="G3064" s="16">
        <v>168.34999465942388</v>
      </c>
      <c r="H3064" s="29">
        <v>1.2115591386993418</v>
      </c>
      <c r="I3064" s="26">
        <v>300.89999999999998</v>
      </c>
      <c r="J3064" s="30">
        <v>0.12474849094567406</v>
      </c>
      <c r="K3064" s="31">
        <v>0.23025016300102089</v>
      </c>
      <c r="L3064" s="111">
        <f t="shared" si="1222"/>
        <v>0.1</v>
      </c>
      <c r="M3064" s="112">
        <f t="shared" si="1223"/>
        <v>0.12</v>
      </c>
      <c r="N3064" s="112" t="b">
        <f t="shared" si="1224"/>
        <v>1</v>
      </c>
      <c r="O3064" s="112" t="b">
        <f t="shared" si="1225"/>
        <v>1</v>
      </c>
      <c r="P3064" s="113">
        <f t="shared" si="1226"/>
        <v>1</v>
      </c>
      <c r="Q3064" s="113">
        <f t="shared" si="1227"/>
        <v>14</v>
      </c>
      <c r="R3064" s="114" t="str">
        <f t="shared" si="1243"/>
        <v>0.1-0.12</v>
      </c>
      <c r="S3064" s="127">
        <f t="shared" si="1228"/>
        <v>8.9737386733008944E-3</v>
      </c>
      <c r="T3064" s="112" t="b">
        <f t="shared" si="1229"/>
        <v>1</v>
      </c>
      <c r="U3064" s="22">
        <f t="shared" si="1230"/>
        <v>4.9517559462145613</v>
      </c>
      <c r="V3064" s="22">
        <f t="shared" si="1231"/>
        <v>0.12335981997856807</v>
      </c>
      <c r="W3064" s="81">
        <f t="shared" si="1232"/>
        <v>5</v>
      </c>
      <c r="X3064" s="22">
        <f t="shared" si="1233"/>
        <v>0.91269182666046966</v>
      </c>
      <c r="Y3064" s="3">
        <f>IF(U3064&gt;'Power Curve'!$C$37,0,INDEX(Ci,$W3064,1)*POWER(1-X3064,3)+INDEX(Ci,$W3064,2)*3*X3064*POWER(1-X3064,2)+INDEX(Ci,$W3064,3)*3*POWER(X3064,2)*(1-X3064)+INDEX(Ci,$W3064,4)*POWER(X3064,3))</f>
        <v>199.21637282427528</v>
      </c>
      <c r="Z3064" s="3">
        <f t="shared" si="1234"/>
        <v>201.00408849344319</v>
      </c>
      <c r="AA3064" s="3">
        <f t="shared" si="1235"/>
        <v>168.34999465942388</v>
      </c>
      <c r="AB3064" s="3">
        <f t="shared" si="1244"/>
        <v>32.654093834019307</v>
      </c>
      <c r="AC3064" s="3">
        <f t="shared" si="1245"/>
        <v>32.654093834019307</v>
      </c>
      <c r="AE3064" s="34">
        <f t="shared" si="1236"/>
        <v>5</v>
      </c>
      <c r="AF3064" s="73" t="b">
        <f>COUNTIF('Power Curve'!$D$2:$D$31,AE3064)&gt;0</f>
        <v>1</v>
      </c>
      <c r="AG3064" s="73" t="b">
        <f t="shared" si="1237"/>
        <v>0</v>
      </c>
      <c r="AH3064" s="73" t="b">
        <f t="shared" si="1246"/>
        <v>1</v>
      </c>
      <c r="AI3064" s="34" t="str">
        <f t="shared" si="1238"/>
        <v>Inner</v>
      </c>
      <c r="AJ3064" s="35" t="str">
        <f t="shared" si="1247"/>
        <v>0.1-0.2</v>
      </c>
      <c r="AK3064" s="36" t="str">
        <f t="shared" si="1239"/>
        <v>8-9</v>
      </c>
      <c r="AL3064" s="36" t="str">
        <f t="shared" si="1240"/>
        <v>Mar</v>
      </c>
      <c r="AM3064" s="35" t="str">
        <f t="shared" si="1241"/>
        <v>295-305</v>
      </c>
      <c r="AN3064" s="36" t="str">
        <f t="shared" si="1242"/>
        <v>Inner-TI</v>
      </c>
    </row>
    <row r="3065" spans="5:40" x14ac:dyDescent="0.3">
      <c r="E3065" s="12">
        <v>40999.347222222219</v>
      </c>
      <c r="F3065" s="16">
        <v>4.58</v>
      </c>
      <c r="G3065" s="16">
        <v>107.3099956512451</v>
      </c>
      <c r="H3065" s="29">
        <v>1.2102420292982712</v>
      </c>
      <c r="I3065" s="26">
        <v>302</v>
      </c>
      <c r="J3065" s="30">
        <v>8.7336244541484725E-2</v>
      </c>
      <c r="K3065" s="31">
        <v>0.1920059184476039</v>
      </c>
      <c r="L3065" s="111">
        <f t="shared" si="1222"/>
        <v>0.1</v>
      </c>
      <c r="M3065" s="112">
        <f t="shared" si="1223"/>
        <v>0.09</v>
      </c>
      <c r="N3065" s="112" t="b">
        <f t="shared" si="1224"/>
        <v>1</v>
      </c>
      <c r="O3065" s="112" t="b">
        <f t="shared" si="1225"/>
        <v>1</v>
      </c>
      <c r="P3065" s="113">
        <f t="shared" si="1226"/>
        <v>1</v>
      </c>
      <c r="Q3065" s="113">
        <f t="shared" si="1227"/>
        <v>17</v>
      </c>
      <c r="R3065" s="114" t="str">
        <f t="shared" si="1243"/>
        <v>0.1-0.09</v>
      </c>
      <c r="S3065" s="127">
        <f t="shared" si="1228"/>
        <v>-1.676300639665261E-2</v>
      </c>
      <c r="T3065" s="112" t="b">
        <f t="shared" si="1229"/>
        <v>1</v>
      </c>
      <c r="U3065" s="22">
        <f t="shared" si="1230"/>
        <v>4.5615333960669764</v>
      </c>
      <c r="V3065" s="22">
        <f t="shared" si="1231"/>
        <v>6.3049666939761217E-2</v>
      </c>
      <c r="W3065" s="81">
        <f t="shared" si="1232"/>
        <v>5</v>
      </c>
      <c r="X3065" s="22">
        <f t="shared" si="1233"/>
        <v>0.46648020056084316</v>
      </c>
      <c r="Y3065" s="3">
        <f>IF(U3065&gt;'Power Curve'!$C$37,0,INDEX(Ci,$W3065,1)*POWER(1-X3065,3)+INDEX(Ci,$W3065,2)*3*X3065*POWER(1-X3065,2)+INDEX(Ci,$W3065,3)*3*POWER(X3065,2)*(1-X3065)+INDEX(Ci,$W3065,4)*POWER(X3065,3))</f>
        <v>131.73620381807709</v>
      </c>
      <c r="Z3065" s="3">
        <f t="shared" si="1234"/>
        <v>129.52790899080392</v>
      </c>
      <c r="AA3065" s="3">
        <f t="shared" si="1235"/>
        <v>107.3099956512451</v>
      </c>
      <c r="AB3065" s="3">
        <f t="shared" si="1244"/>
        <v>22.21791333955882</v>
      </c>
      <c r="AC3065" s="3">
        <f t="shared" si="1245"/>
        <v>22.21791333955882</v>
      </c>
      <c r="AE3065" s="34">
        <f t="shared" si="1236"/>
        <v>5</v>
      </c>
      <c r="AF3065" s="73" t="b">
        <f>COUNTIF('Power Curve'!$D$2:$D$31,AE3065)&gt;0</f>
        <v>1</v>
      </c>
      <c r="AG3065" s="73" t="b">
        <f t="shared" si="1237"/>
        <v>0</v>
      </c>
      <c r="AH3065" s="73" t="b">
        <f t="shared" si="1246"/>
        <v>1</v>
      </c>
      <c r="AI3065" s="34" t="str">
        <f t="shared" si="1238"/>
        <v>Outer</v>
      </c>
      <c r="AJ3065" s="35" t="str">
        <f t="shared" si="1247"/>
        <v>0.0-0.1</v>
      </c>
      <c r="AK3065" s="36" t="str">
        <f t="shared" si="1239"/>
        <v>8-9</v>
      </c>
      <c r="AL3065" s="36" t="str">
        <f t="shared" si="1240"/>
        <v>Mar</v>
      </c>
      <c r="AM3065" s="35" t="str">
        <f t="shared" si="1241"/>
        <v>295-305</v>
      </c>
      <c r="AN3065" s="36" t="str">
        <f t="shared" si="1242"/>
        <v>LWS-LTI</v>
      </c>
    </row>
    <row r="3066" spans="5:40" x14ac:dyDescent="0.3">
      <c r="E3066" s="12">
        <v>40999.354166666664</v>
      </c>
      <c r="F3066" s="16">
        <v>4.87</v>
      </c>
      <c r="G3066" s="16">
        <v>152.94000244140599</v>
      </c>
      <c r="H3066" s="29">
        <v>1.2095618883531707</v>
      </c>
      <c r="I3066" s="26">
        <v>306</v>
      </c>
      <c r="J3066" s="30">
        <v>0.11293634496919919</v>
      </c>
      <c r="K3066" s="31">
        <v>0.14872151065832406</v>
      </c>
      <c r="L3066" s="111">
        <f t="shared" si="1222"/>
        <v>0.1</v>
      </c>
      <c r="M3066" s="112">
        <f t="shared" si="1223"/>
        <v>0.11</v>
      </c>
      <c r="N3066" s="112" t="b">
        <f t="shared" si="1224"/>
        <v>1</v>
      </c>
      <c r="O3066" s="112" t="b">
        <f t="shared" si="1225"/>
        <v>1</v>
      </c>
      <c r="P3066" s="113">
        <f t="shared" si="1226"/>
        <v>1</v>
      </c>
      <c r="Q3066" s="113">
        <f t="shared" si="1227"/>
        <v>15</v>
      </c>
      <c r="R3066" s="114" t="str">
        <f t="shared" si="1243"/>
        <v>0.1-0.11</v>
      </c>
      <c r="S3066" s="127">
        <f t="shared" si="1228"/>
        <v>1.6125726309400339E-2</v>
      </c>
      <c r="T3066" s="112" t="b">
        <f t="shared" si="1229"/>
        <v>1</v>
      </c>
      <c r="U3066" s="22">
        <f t="shared" si="1230"/>
        <v>4.849455328284253</v>
      </c>
      <c r="V3066" s="22">
        <f t="shared" si="1231"/>
        <v>0.10754892970324197</v>
      </c>
      <c r="W3066" s="81">
        <f t="shared" si="1232"/>
        <v>5</v>
      </c>
      <c r="X3066" s="22">
        <f t="shared" si="1233"/>
        <v>0.79571313063069082</v>
      </c>
      <c r="Y3066" s="3">
        <f>IF(U3066&gt;'Power Curve'!$C$37,0,INDEX(Ci,$W3066,1)*POWER(1-X3066,3)+INDEX(Ci,$W3066,2)*3*X3066*POWER(1-X3066,2)+INDEX(Ci,$W3066,3)*3*POWER(X3066,2)*(1-X3066)+INDEX(Ci,$W3066,4)*POWER(X3066,3))</f>
        <v>181.86024766127369</v>
      </c>
      <c r="Z3066" s="3">
        <f t="shared" si="1234"/>
        <v>184.79287624161915</v>
      </c>
      <c r="AA3066" s="3">
        <f t="shared" si="1235"/>
        <v>152.94000244140599</v>
      </c>
      <c r="AB3066" s="3">
        <f t="shared" si="1244"/>
        <v>31.85287380021316</v>
      </c>
      <c r="AC3066" s="3">
        <f t="shared" si="1245"/>
        <v>31.85287380021316</v>
      </c>
      <c r="AE3066" s="34">
        <f t="shared" si="1236"/>
        <v>5</v>
      </c>
      <c r="AF3066" s="73" t="b">
        <f>COUNTIF('Power Curve'!$D$2:$D$31,AE3066)&gt;0</f>
        <v>1</v>
      </c>
      <c r="AG3066" s="73" t="b">
        <f t="shared" si="1237"/>
        <v>0</v>
      </c>
      <c r="AH3066" s="73" t="b">
        <f t="shared" si="1246"/>
        <v>1</v>
      </c>
      <c r="AI3066" s="34" t="str">
        <f t="shared" si="1238"/>
        <v>Inner</v>
      </c>
      <c r="AJ3066" s="35" t="str">
        <f t="shared" si="1247"/>
        <v>0.1-0.2</v>
      </c>
      <c r="AK3066" s="36" t="str">
        <f t="shared" si="1239"/>
        <v>8-9</v>
      </c>
      <c r="AL3066" s="36" t="str">
        <f t="shared" si="1240"/>
        <v>Mar</v>
      </c>
      <c r="AM3066" s="35" t="str">
        <f t="shared" si="1241"/>
        <v>305-315</v>
      </c>
      <c r="AN3066" s="36" t="str">
        <f t="shared" si="1242"/>
        <v>Inner-TI</v>
      </c>
    </row>
    <row r="3067" spans="5:40" x14ac:dyDescent="0.3">
      <c r="E3067" s="12">
        <v>40999.361111111109</v>
      </c>
      <c r="F3067" s="16">
        <v>4.41</v>
      </c>
      <c r="G3067" s="16">
        <v>133.20999908447271</v>
      </c>
      <c r="H3067" s="29">
        <v>1.2086202865267439</v>
      </c>
      <c r="I3067" s="26">
        <v>300.10000000000002</v>
      </c>
      <c r="J3067" s="30">
        <v>0.17233560090702948</v>
      </c>
      <c r="K3067" s="31">
        <v>0.10575103823422026</v>
      </c>
      <c r="L3067" s="111">
        <f t="shared" si="1222"/>
        <v>0</v>
      </c>
      <c r="M3067" s="112">
        <f t="shared" si="1223"/>
        <v>0.17</v>
      </c>
      <c r="N3067" s="112" t="b">
        <f t="shared" si="1224"/>
        <v>0</v>
      </c>
      <c r="O3067" s="112" t="b">
        <f t="shared" si="1225"/>
        <v>1</v>
      </c>
      <c r="P3067" s="113">
        <f t="shared" si="1226"/>
        <v>0</v>
      </c>
      <c r="Q3067" s="113">
        <f t="shared" si="1227"/>
        <v>9</v>
      </c>
      <c r="R3067" s="114" t="str">
        <f t="shared" si="1243"/>
        <v>0-0.17</v>
      </c>
      <c r="S3067" s="127">
        <f t="shared" si="1228"/>
        <v>0</v>
      </c>
      <c r="T3067" s="112" t="b">
        <f t="shared" si="1229"/>
        <v>0</v>
      </c>
      <c r="U3067" s="22">
        <f t="shared" si="1230"/>
        <v>4.3902560806584452</v>
      </c>
      <c r="V3067" s="22">
        <f t="shared" si="1231"/>
        <v>3.6578205717292867E-2</v>
      </c>
      <c r="W3067" s="81">
        <f t="shared" si="1232"/>
        <v>5</v>
      </c>
      <c r="X3067" s="22">
        <f t="shared" si="1233"/>
        <v>0.27062804031660692</v>
      </c>
      <c r="Y3067" s="3">
        <f>IF(U3067&gt;'Power Curve'!$C$37,0,INDEX(Ci,$W3067,1)*POWER(1-X3067,3)+INDEX(Ci,$W3067,2)*3*X3067*POWER(1-X3067,2)+INDEX(Ci,$W3067,3)*3*POWER(X3067,2)*(1-X3067)+INDEX(Ci,$W3067,4)*POWER(X3067,3))</f>
        <v>104.90893072743252</v>
      </c>
      <c r="Z3067" s="3">
        <f t="shared" si="1234"/>
        <v>104.90893072743252</v>
      </c>
      <c r="AA3067" s="3">
        <f t="shared" si="1235"/>
        <v>133.20999908447271</v>
      </c>
      <c r="AB3067" s="3">
        <f t="shared" si="1244"/>
        <v>-28.301068357040194</v>
      </c>
      <c r="AC3067" s="3">
        <f t="shared" si="1245"/>
        <v>28.301068357040194</v>
      </c>
      <c r="AE3067" s="34">
        <f t="shared" si="1236"/>
        <v>4</v>
      </c>
      <c r="AF3067" s="73" t="b">
        <f>COUNTIF('Power Curve'!$D$2:$D$31,AE3067)&gt;0</f>
        <v>1</v>
      </c>
      <c r="AG3067" s="73" t="b">
        <f t="shared" si="1237"/>
        <v>0</v>
      </c>
      <c r="AH3067" s="73" t="b">
        <f t="shared" si="1246"/>
        <v>1</v>
      </c>
      <c r="AI3067" s="34" t="str">
        <f t="shared" si="1238"/>
        <v>Outer</v>
      </c>
      <c r="AJ3067" s="35" t="str">
        <f t="shared" si="1247"/>
        <v>0.0-0.1</v>
      </c>
      <c r="AK3067" s="36" t="str">
        <f t="shared" si="1239"/>
        <v>8-9</v>
      </c>
      <c r="AL3067" s="36" t="str">
        <f t="shared" si="1240"/>
        <v>Mar</v>
      </c>
      <c r="AM3067" s="35" t="str">
        <f t="shared" si="1241"/>
        <v>295-305</v>
      </c>
      <c r="AN3067" s="36" t="str">
        <f t="shared" si="1242"/>
        <v>LWS-HTI</v>
      </c>
    </row>
    <row r="3068" spans="5:40" x14ac:dyDescent="0.3">
      <c r="E3068" s="12">
        <v>40999.368055555555</v>
      </c>
      <c r="F3068" s="16">
        <v>4.12</v>
      </c>
      <c r="G3068" s="16">
        <v>116.07000732421909</v>
      </c>
      <c r="H3068" s="29">
        <v>1.2075356319695787</v>
      </c>
      <c r="I3068" s="26">
        <v>294.3</v>
      </c>
      <c r="J3068" s="30">
        <v>0.11407766990291261</v>
      </c>
      <c r="K3068" s="31">
        <v>8.899834058495483E-2</v>
      </c>
      <c r="L3068" s="111">
        <f t="shared" si="1222"/>
        <v>0</v>
      </c>
      <c r="M3068" s="112">
        <f t="shared" si="1223"/>
        <v>0.11</v>
      </c>
      <c r="N3068" s="112" t="b">
        <f t="shared" si="1224"/>
        <v>0</v>
      </c>
      <c r="O3068" s="112" t="b">
        <f t="shared" si="1225"/>
        <v>1</v>
      </c>
      <c r="P3068" s="113">
        <f t="shared" si="1226"/>
        <v>0</v>
      </c>
      <c r="Q3068" s="113">
        <f t="shared" si="1227"/>
        <v>15</v>
      </c>
      <c r="R3068" s="114" t="str">
        <f t="shared" si="1243"/>
        <v>0-0.11</v>
      </c>
      <c r="S3068" s="127">
        <f t="shared" si="1228"/>
        <v>0</v>
      </c>
      <c r="T3068" s="112" t="b">
        <f t="shared" si="1229"/>
        <v>0</v>
      </c>
      <c r="U3068" s="22">
        <f t="shared" si="1230"/>
        <v>4.1003271109711159</v>
      </c>
      <c r="V3068" s="22">
        <f t="shared" si="1231"/>
        <v>-8.2312511570298043E-3</v>
      </c>
      <c r="W3068" s="81">
        <f t="shared" si="1232"/>
        <v>4</v>
      </c>
      <c r="X3068" s="22">
        <f t="shared" si="1233"/>
        <v>0.96205547125710122</v>
      </c>
      <c r="Y3068" s="3">
        <f>IF(U3068&gt;'Power Curve'!$C$37,0,INDEX(Ci,$W3068,1)*POWER(1-X3068,3)+INDEX(Ci,$W3068,2)*3*X3068*POWER(1-X3068,2)+INDEX(Ci,$W3068,3)*3*POWER(X3068,2)*(1-X3068)+INDEX(Ci,$W3068,4)*POWER(X3068,3))</f>
        <v>72.941711576890128</v>
      </c>
      <c r="Z3068" s="3">
        <f t="shared" si="1234"/>
        <v>72.941711576890128</v>
      </c>
      <c r="AA3068" s="3">
        <f t="shared" si="1235"/>
        <v>116.07000732421909</v>
      </c>
      <c r="AB3068" s="3">
        <f t="shared" si="1244"/>
        <v>-43.128295747328963</v>
      </c>
      <c r="AC3068" s="3">
        <f t="shared" si="1245"/>
        <v>43.128295747328963</v>
      </c>
      <c r="AE3068" s="34">
        <f t="shared" si="1236"/>
        <v>4</v>
      </c>
      <c r="AF3068" s="73" t="b">
        <f>COUNTIF('Power Curve'!$D$2:$D$31,AE3068)&gt;0</f>
        <v>1</v>
      </c>
      <c r="AG3068" s="73" t="b">
        <f t="shared" si="1237"/>
        <v>0</v>
      </c>
      <c r="AH3068" s="73" t="b">
        <f t="shared" si="1246"/>
        <v>1</v>
      </c>
      <c r="AI3068" s="34" t="str">
        <f t="shared" si="1238"/>
        <v>Outer</v>
      </c>
      <c r="AJ3068" s="35" t="str">
        <f t="shared" si="1247"/>
        <v>-0.1-0.0</v>
      </c>
      <c r="AK3068" s="36" t="str">
        <f t="shared" si="1239"/>
        <v>8-9</v>
      </c>
      <c r="AL3068" s="36" t="str">
        <f t="shared" si="1240"/>
        <v>Mar</v>
      </c>
      <c r="AM3068" s="35" t="str">
        <f t="shared" si="1241"/>
        <v>285-295</v>
      </c>
      <c r="AN3068" s="36" t="str">
        <f t="shared" si="1242"/>
        <v>Inner-TI</v>
      </c>
    </row>
    <row r="3069" spans="5:40" x14ac:dyDescent="0.3">
      <c r="E3069" s="12">
        <v>40999.375</v>
      </c>
      <c r="F3069" s="16">
        <v>4.6399999999999997</v>
      </c>
      <c r="G3069" s="16">
        <v>115.62000656127969</v>
      </c>
      <c r="H3069" s="29">
        <v>1.2070842678310307</v>
      </c>
      <c r="I3069" s="26">
        <v>288.5</v>
      </c>
      <c r="J3069" s="30">
        <v>9.9137931034482776E-2</v>
      </c>
      <c r="K3069" s="31">
        <v>5.2205419420791668E-2</v>
      </c>
      <c r="L3069" s="111">
        <f t="shared" si="1222"/>
        <v>0.1</v>
      </c>
      <c r="M3069" s="112">
        <f t="shared" si="1223"/>
        <v>9.9999999999999992E-2</v>
      </c>
      <c r="N3069" s="112" t="b">
        <f t="shared" si="1224"/>
        <v>1</v>
      </c>
      <c r="O3069" s="112" t="b">
        <f t="shared" si="1225"/>
        <v>1</v>
      </c>
      <c r="P3069" s="113">
        <f t="shared" si="1226"/>
        <v>1</v>
      </c>
      <c r="Q3069" s="113">
        <f t="shared" si="1227"/>
        <v>16</v>
      </c>
      <c r="R3069" s="114" t="str">
        <f t="shared" si="1243"/>
        <v>0.1-0.1</v>
      </c>
      <c r="S3069" s="127">
        <f t="shared" si="1228"/>
        <v>-4.0149085065840128E-3</v>
      </c>
      <c r="T3069" s="112" t="b">
        <f t="shared" si="1229"/>
        <v>1</v>
      </c>
      <c r="U3069" s="22">
        <f t="shared" si="1230"/>
        <v>4.6172686860600161</v>
      </c>
      <c r="V3069" s="22">
        <f t="shared" si="1231"/>
        <v>7.1663735675335821E-2</v>
      </c>
      <c r="W3069" s="81">
        <f t="shared" si="1232"/>
        <v>5</v>
      </c>
      <c r="X3069" s="22">
        <f t="shared" si="1233"/>
        <v>0.53021238202888643</v>
      </c>
      <c r="Y3069" s="3">
        <f>IF(U3069&gt;'Power Curve'!$C$37,0,INDEX(Ci,$W3069,1)*POWER(1-X3069,3)+INDEX(Ci,$W3069,2)*3*X3069*POWER(1-X3069,2)+INDEX(Ci,$W3069,3)*3*POWER(X3069,2)*(1-X3069)+INDEX(Ci,$W3069,4)*POWER(X3069,3))</f>
        <v>141.20542459878567</v>
      </c>
      <c r="Z3069" s="3">
        <f t="shared" si="1234"/>
        <v>140.6384977383882</v>
      </c>
      <c r="AA3069" s="3">
        <f t="shared" si="1235"/>
        <v>115.62000656127969</v>
      </c>
      <c r="AB3069" s="3">
        <f t="shared" si="1244"/>
        <v>25.018491177108501</v>
      </c>
      <c r="AC3069" s="3">
        <f t="shared" si="1245"/>
        <v>25.018491177108501</v>
      </c>
      <c r="AE3069" s="34">
        <f t="shared" si="1236"/>
        <v>5</v>
      </c>
      <c r="AF3069" s="73" t="b">
        <f>COUNTIF('Power Curve'!$D$2:$D$31,AE3069)&gt;0</f>
        <v>1</v>
      </c>
      <c r="AG3069" s="73" t="b">
        <f t="shared" si="1237"/>
        <v>0</v>
      </c>
      <c r="AH3069" s="73" t="b">
        <f t="shared" si="1246"/>
        <v>1</v>
      </c>
      <c r="AI3069" s="34" t="str">
        <f t="shared" si="1238"/>
        <v>Outer</v>
      </c>
      <c r="AJ3069" s="35" t="str">
        <f t="shared" si="1247"/>
        <v>0.0-0.1</v>
      </c>
      <c r="AK3069" s="36" t="str">
        <f t="shared" si="1239"/>
        <v>9-10</v>
      </c>
      <c r="AL3069" s="36" t="str">
        <f t="shared" si="1240"/>
        <v>Mar</v>
      </c>
      <c r="AM3069" s="35" t="str">
        <f t="shared" si="1241"/>
        <v>285-295</v>
      </c>
      <c r="AN3069" s="36" t="str">
        <f t="shared" si="1242"/>
        <v>LWS-LTI</v>
      </c>
    </row>
    <row r="3070" spans="5:40" x14ac:dyDescent="0.3">
      <c r="E3070" s="12">
        <v>40999.381944444445</v>
      </c>
      <c r="F3070" s="16">
        <v>4.55</v>
      </c>
      <c r="G3070" s="16">
        <v>131.20999526977519</v>
      </c>
      <c r="H3070" s="29">
        <v>1.2065881579253537</v>
      </c>
      <c r="I3070" s="26">
        <v>288.2</v>
      </c>
      <c r="J3070" s="30">
        <v>9.8901098901098911E-2</v>
      </c>
      <c r="K3070" s="31">
        <v>3.8506958582987923E-2</v>
      </c>
      <c r="L3070" s="111">
        <f t="shared" si="1222"/>
        <v>0.1</v>
      </c>
      <c r="M3070" s="112">
        <f t="shared" si="1223"/>
        <v>9.9999999999999992E-2</v>
      </c>
      <c r="N3070" s="112" t="b">
        <f t="shared" si="1224"/>
        <v>1</v>
      </c>
      <c r="O3070" s="112" t="b">
        <f t="shared" si="1225"/>
        <v>1</v>
      </c>
      <c r="P3070" s="113">
        <f t="shared" si="1226"/>
        <v>1</v>
      </c>
      <c r="Q3070" s="113">
        <f t="shared" si="1227"/>
        <v>16</v>
      </c>
      <c r="R3070" s="114" t="str">
        <f t="shared" si="1243"/>
        <v>0.1-0.1</v>
      </c>
      <c r="S3070" s="127">
        <f t="shared" si="1228"/>
        <v>-4.0149085065840128E-3</v>
      </c>
      <c r="T3070" s="112" t="b">
        <f t="shared" si="1229"/>
        <v>1</v>
      </c>
      <c r="U3070" s="22">
        <f t="shared" si="1230"/>
        <v>4.5270892161137226</v>
      </c>
      <c r="V3070" s="22">
        <f t="shared" si="1231"/>
        <v>5.7726207894426E-2</v>
      </c>
      <c r="W3070" s="81">
        <f t="shared" si="1232"/>
        <v>5</v>
      </c>
      <c r="X3070" s="22">
        <f t="shared" si="1233"/>
        <v>0.42709397457058018</v>
      </c>
      <c r="Y3070" s="3">
        <f>IF(U3070&gt;'Power Curve'!$C$37,0,INDEX(Ci,$W3070,1)*POWER(1-X3070,3)+INDEX(Ci,$W3070,2)*3*X3070*POWER(1-X3070,2)+INDEX(Ci,$W3070,3)*3*POWER(X3070,2)*(1-X3070)+INDEX(Ci,$W3070,4)*POWER(X3070,3))</f>
        <v>126.02840205353635</v>
      </c>
      <c r="Z3070" s="3">
        <f t="shared" si="1234"/>
        <v>125.52240955006042</v>
      </c>
      <c r="AA3070" s="3">
        <f t="shared" si="1235"/>
        <v>131.20999526977519</v>
      </c>
      <c r="AB3070" s="3">
        <f t="shared" si="1244"/>
        <v>-5.6875857197147752</v>
      </c>
      <c r="AC3070" s="3">
        <f t="shared" si="1245"/>
        <v>5.6875857197147752</v>
      </c>
      <c r="AE3070" s="34">
        <f t="shared" si="1236"/>
        <v>5</v>
      </c>
      <c r="AF3070" s="73" t="b">
        <f>COUNTIF('Power Curve'!$D$2:$D$31,AE3070)&gt;0</f>
        <v>1</v>
      </c>
      <c r="AG3070" s="73" t="b">
        <f t="shared" si="1237"/>
        <v>0</v>
      </c>
      <c r="AH3070" s="73" t="b">
        <f t="shared" si="1246"/>
        <v>1</v>
      </c>
      <c r="AI3070" s="34" t="str">
        <f t="shared" si="1238"/>
        <v>Outer</v>
      </c>
      <c r="AJ3070" s="35" t="str">
        <f t="shared" si="1247"/>
        <v>0.0-0.1</v>
      </c>
      <c r="AK3070" s="36" t="str">
        <f t="shared" si="1239"/>
        <v>9-10</v>
      </c>
      <c r="AL3070" s="36" t="str">
        <f t="shared" si="1240"/>
        <v>Mar</v>
      </c>
      <c r="AM3070" s="35" t="str">
        <f t="shared" si="1241"/>
        <v>285-295</v>
      </c>
      <c r="AN3070" s="36" t="str">
        <f t="shared" si="1242"/>
        <v>LWS-LTI</v>
      </c>
    </row>
    <row r="3071" spans="5:40" x14ac:dyDescent="0.3">
      <c r="E3071" s="12">
        <v>40999.388888888891</v>
      </c>
      <c r="F3071" s="16">
        <v>4.51</v>
      </c>
      <c r="G3071" s="16">
        <v>104.40999221801729</v>
      </c>
      <c r="H3071" s="29">
        <v>1.2060924535051258</v>
      </c>
      <c r="I3071" s="26">
        <v>285.39999999999998</v>
      </c>
      <c r="J3071" s="30">
        <v>7.3170731707317083E-2</v>
      </c>
      <c r="K3071" s="31">
        <v>-1.0928968655860622E-2</v>
      </c>
      <c r="L3071" s="111">
        <f t="shared" si="1222"/>
        <v>0.1</v>
      </c>
      <c r="M3071" s="112">
        <f t="shared" si="1223"/>
        <v>6.9999999999999993E-2</v>
      </c>
      <c r="N3071" s="112" t="b">
        <f t="shared" si="1224"/>
        <v>1</v>
      </c>
      <c r="O3071" s="112" t="b">
        <f t="shared" si="1225"/>
        <v>1</v>
      </c>
      <c r="P3071" s="113">
        <f t="shared" si="1226"/>
        <v>1</v>
      </c>
      <c r="Q3071" s="113">
        <f t="shared" si="1227"/>
        <v>19</v>
      </c>
      <c r="R3071" s="114" t="str">
        <f t="shared" si="1243"/>
        <v>0.1-0.07</v>
      </c>
      <c r="S3071" s="127">
        <f t="shared" si="1228"/>
        <v>-5.2457205154014371E-2</v>
      </c>
      <c r="T3071" s="112" t="b">
        <f t="shared" si="1229"/>
        <v>1</v>
      </c>
      <c r="U3071" s="22">
        <f t="shared" si="1230"/>
        <v>4.4866760386494056</v>
      </c>
      <c r="V3071" s="22">
        <f t="shared" si="1231"/>
        <v>5.1480221042216646E-2</v>
      </c>
      <c r="W3071" s="81">
        <f t="shared" si="1232"/>
        <v>5</v>
      </c>
      <c r="X3071" s="22">
        <f t="shared" si="1233"/>
        <v>0.38088232015597612</v>
      </c>
      <c r="Y3071" s="3">
        <f>IF(U3071&gt;'Power Curve'!$C$37,0,INDEX(Ci,$W3071,1)*POWER(1-X3071,3)+INDEX(Ci,$W3071,2)*3*X3071*POWER(1-X3071,2)+INDEX(Ci,$W3071,3)*3*POWER(X3071,2)*(1-X3071)+INDEX(Ci,$W3071,4)*POWER(X3071,3))</f>
        <v>119.50658962487418</v>
      </c>
      <c r="Z3071" s="3">
        <f t="shared" si="1234"/>
        <v>113.23760793566555</v>
      </c>
      <c r="AA3071" s="3">
        <f t="shared" si="1235"/>
        <v>104.40999221801729</v>
      </c>
      <c r="AB3071" s="3">
        <f t="shared" si="1244"/>
        <v>8.827615717648257</v>
      </c>
      <c r="AC3071" s="3">
        <f t="shared" si="1245"/>
        <v>8.827615717648257</v>
      </c>
      <c r="AE3071" s="34">
        <f t="shared" si="1236"/>
        <v>4</v>
      </c>
      <c r="AF3071" s="73" t="b">
        <f>COUNTIF('Power Curve'!$D$2:$D$31,AE3071)&gt;0</f>
        <v>1</v>
      </c>
      <c r="AG3071" s="73" t="b">
        <f t="shared" si="1237"/>
        <v>0</v>
      </c>
      <c r="AH3071" s="73" t="b">
        <f t="shared" si="1246"/>
        <v>1</v>
      </c>
      <c r="AI3071" s="34" t="str">
        <f t="shared" si="1238"/>
        <v>Outer</v>
      </c>
      <c r="AJ3071" s="35" t="str">
        <f t="shared" si="1247"/>
        <v>0.0-0.1</v>
      </c>
      <c r="AK3071" s="36" t="str">
        <f t="shared" si="1239"/>
        <v>9-10</v>
      </c>
      <c r="AL3071" s="36" t="str">
        <f t="shared" si="1240"/>
        <v>Mar</v>
      </c>
      <c r="AM3071" s="35" t="str">
        <f t="shared" si="1241"/>
        <v>285-295</v>
      </c>
      <c r="AN3071" s="36" t="str">
        <f t="shared" si="1242"/>
        <v>LWS-LTI</v>
      </c>
    </row>
    <row r="3072" spans="5:40" x14ac:dyDescent="0.3">
      <c r="E3072" s="12">
        <v>40999.395833333336</v>
      </c>
      <c r="F3072" s="16">
        <v>4.71</v>
      </c>
      <c r="G3072" s="16">
        <v>134.0100021362307</v>
      </c>
      <c r="H3072" s="29">
        <v>1.2054621471009888</v>
      </c>
      <c r="I3072" s="26">
        <v>292</v>
      </c>
      <c r="J3072" s="30">
        <v>8.4925690021231431E-2</v>
      </c>
      <c r="K3072" s="31">
        <v>8.6146341266177623E-2</v>
      </c>
      <c r="L3072" s="111">
        <f t="shared" si="1222"/>
        <v>0.1</v>
      </c>
      <c r="M3072" s="112">
        <f t="shared" si="1223"/>
        <v>0.08</v>
      </c>
      <c r="N3072" s="112" t="b">
        <f t="shared" si="1224"/>
        <v>1</v>
      </c>
      <c r="O3072" s="112" t="b">
        <f t="shared" si="1225"/>
        <v>1</v>
      </c>
      <c r="P3072" s="113">
        <f t="shared" si="1226"/>
        <v>1</v>
      </c>
      <c r="Q3072" s="113">
        <f t="shared" si="1227"/>
        <v>18</v>
      </c>
      <c r="R3072" s="114" t="str">
        <f t="shared" si="1243"/>
        <v>0.1-0.08</v>
      </c>
      <c r="S3072" s="127">
        <f t="shared" si="1228"/>
        <v>-2.9800925258515902E-2</v>
      </c>
      <c r="T3072" s="112" t="b">
        <f t="shared" si="1229"/>
        <v>1</v>
      </c>
      <c r="U3072" s="22">
        <f t="shared" si="1230"/>
        <v>4.6848253323981801</v>
      </c>
      <c r="V3072" s="22">
        <f t="shared" si="1231"/>
        <v>8.210483314113394E-2</v>
      </c>
      <c r="W3072" s="81">
        <f t="shared" si="1232"/>
        <v>5</v>
      </c>
      <c r="X3072" s="22">
        <f t="shared" si="1233"/>
        <v>0.60746204636783518</v>
      </c>
      <c r="Y3072" s="3">
        <f>IF(U3072&gt;'Power Curve'!$C$37,0,INDEX(Ci,$W3072,1)*POWER(1-X3072,3)+INDEX(Ci,$W3072,2)*3*X3072*POWER(1-X3072,2)+INDEX(Ci,$W3072,3)*3*POWER(X3072,2)*(1-X3072)+INDEX(Ci,$W3072,4)*POWER(X3072,3))</f>
        <v>152.9540299505868</v>
      </c>
      <c r="Z3072" s="3">
        <f t="shared" si="1234"/>
        <v>148.39585833604056</v>
      </c>
      <c r="AA3072" s="3">
        <f t="shared" si="1235"/>
        <v>134.0100021362307</v>
      </c>
      <c r="AB3072" s="3">
        <f t="shared" si="1244"/>
        <v>14.385856199809865</v>
      </c>
      <c r="AC3072" s="3">
        <f t="shared" si="1245"/>
        <v>14.385856199809865</v>
      </c>
      <c r="AE3072" s="34">
        <f t="shared" si="1236"/>
        <v>5</v>
      </c>
      <c r="AF3072" s="73" t="b">
        <f>COUNTIF('Power Curve'!$D$2:$D$31,AE3072)&gt;0</f>
        <v>1</v>
      </c>
      <c r="AG3072" s="73" t="b">
        <f t="shared" si="1237"/>
        <v>0</v>
      </c>
      <c r="AH3072" s="73" t="b">
        <f t="shared" si="1246"/>
        <v>1</v>
      </c>
      <c r="AI3072" s="34" t="str">
        <f t="shared" si="1238"/>
        <v>Outer</v>
      </c>
      <c r="AJ3072" s="35" t="str">
        <f t="shared" si="1247"/>
        <v>0.0-0.1</v>
      </c>
      <c r="AK3072" s="36" t="str">
        <f t="shared" si="1239"/>
        <v>9-10</v>
      </c>
      <c r="AL3072" s="36" t="str">
        <f t="shared" si="1240"/>
        <v>Mar</v>
      </c>
      <c r="AM3072" s="35" t="str">
        <f t="shared" si="1241"/>
        <v>285-295</v>
      </c>
      <c r="AN3072" s="36" t="str">
        <f t="shared" si="1242"/>
        <v>LWS-LTI</v>
      </c>
    </row>
    <row r="3073" spans="5:40" x14ac:dyDescent="0.3">
      <c r="E3073" s="12">
        <v>40999.402777777781</v>
      </c>
      <c r="F3073" s="16">
        <v>4.97</v>
      </c>
      <c r="G3073" s="16">
        <v>158.3199958801269</v>
      </c>
      <c r="H3073" s="29">
        <v>1.2051022655674368</v>
      </c>
      <c r="I3073" s="26">
        <v>293.10000000000002</v>
      </c>
      <c r="J3073" s="30">
        <v>5.6338028169014093E-2</v>
      </c>
      <c r="K3073" s="31">
        <v>7.8555882040721212E-2</v>
      </c>
      <c r="L3073" s="111">
        <f t="shared" si="1222"/>
        <v>0.1</v>
      </c>
      <c r="M3073" s="112">
        <f t="shared" si="1223"/>
        <v>6.0000000000000005E-2</v>
      </c>
      <c r="N3073" s="112" t="b">
        <f t="shared" si="1224"/>
        <v>1</v>
      </c>
      <c r="O3073" s="112" t="b">
        <f t="shared" si="1225"/>
        <v>1</v>
      </c>
      <c r="P3073" s="113">
        <f t="shared" si="1226"/>
        <v>1</v>
      </c>
      <c r="Q3073" s="113">
        <f t="shared" si="1227"/>
        <v>20</v>
      </c>
      <c r="R3073" s="114" t="str">
        <f t="shared" si="1243"/>
        <v>0.1-0.06</v>
      </c>
      <c r="S3073" s="127">
        <f t="shared" si="1228"/>
        <v>-0.11327910441251345</v>
      </c>
      <c r="T3073" s="112" t="b">
        <f t="shared" si="1229"/>
        <v>1</v>
      </c>
      <c r="U3073" s="22">
        <f t="shared" si="1230"/>
        <v>4.9429436573491516</v>
      </c>
      <c r="V3073" s="22">
        <f t="shared" si="1231"/>
        <v>0.12199785232730337</v>
      </c>
      <c r="W3073" s="81">
        <f t="shared" si="1232"/>
        <v>5</v>
      </c>
      <c r="X3073" s="22">
        <f t="shared" si="1233"/>
        <v>0.90261515184296648</v>
      </c>
      <c r="Y3073" s="3">
        <f>IF(U3073&gt;'Power Curve'!$C$37,0,INDEX(Ci,$W3073,1)*POWER(1-X3073,3)+INDEX(Ci,$W3073,2)*3*X3073*POWER(1-X3073,2)+INDEX(Ci,$W3073,3)*3*POWER(X3073,2)*(1-X3073)+INDEX(Ci,$W3073,4)*POWER(X3073,3))</f>
        <v>197.75828207436189</v>
      </c>
      <c r="Z3073" s="3">
        <f t="shared" si="1234"/>
        <v>175.35640099082096</v>
      </c>
      <c r="AA3073" s="3">
        <f t="shared" si="1235"/>
        <v>158.3199958801269</v>
      </c>
      <c r="AB3073" s="3">
        <f t="shared" si="1244"/>
        <v>17.036405110694062</v>
      </c>
      <c r="AC3073" s="3">
        <f t="shared" si="1245"/>
        <v>17.036405110694062</v>
      </c>
      <c r="AE3073" s="34">
        <f t="shared" si="1236"/>
        <v>5</v>
      </c>
      <c r="AF3073" s="73" t="b">
        <f>COUNTIF('Power Curve'!$D$2:$D$31,AE3073)&gt;0</f>
        <v>1</v>
      </c>
      <c r="AG3073" s="73" t="b">
        <f t="shared" si="1237"/>
        <v>0</v>
      </c>
      <c r="AH3073" s="73" t="b">
        <f t="shared" si="1246"/>
        <v>1</v>
      </c>
      <c r="AI3073" s="34" t="str">
        <f t="shared" si="1238"/>
        <v>Outer</v>
      </c>
      <c r="AJ3073" s="35" t="str">
        <f t="shared" si="1247"/>
        <v>0.1-0.2</v>
      </c>
      <c r="AK3073" s="36" t="str">
        <f t="shared" si="1239"/>
        <v>9-10</v>
      </c>
      <c r="AL3073" s="36" t="str">
        <f t="shared" si="1240"/>
        <v>Mar</v>
      </c>
      <c r="AM3073" s="35" t="str">
        <f t="shared" si="1241"/>
        <v>285-295</v>
      </c>
      <c r="AN3073" s="36" t="str">
        <f t="shared" si="1242"/>
        <v>LWS-LTI</v>
      </c>
    </row>
    <row r="3074" spans="5:40" x14ac:dyDescent="0.3">
      <c r="E3074" s="12">
        <v>40999.409722222219</v>
      </c>
      <c r="F3074" s="16">
        <v>4.8600000000000003</v>
      </c>
      <c r="G3074" s="16">
        <v>195.37999343872121</v>
      </c>
      <c r="H3074" s="29">
        <v>1.2040688071637495</v>
      </c>
      <c r="I3074" s="26">
        <v>282.39999999999998</v>
      </c>
      <c r="J3074" s="30">
        <v>0.11522633744855967</v>
      </c>
      <c r="K3074" s="31">
        <v>1.8266547049891543E-2</v>
      </c>
      <c r="L3074" s="111">
        <f t="shared" si="1222"/>
        <v>0.1</v>
      </c>
      <c r="M3074" s="112">
        <f t="shared" si="1223"/>
        <v>0.12</v>
      </c>
      <c r="N3074" s="112" t="b">
        <f t="shared" si="1224"/>
        <v>1</v>
      </c>
      <c r="O3074" s="112" t="b">
        <f t="shared" si="1225"/>
        <v>1</v>
      </c>
      <c r="P3074" s="113">
        <f t="shared" si="1226"/>
        <v>1</v>
      </c>
      <c r="Q3074" s="113">
        <f t="shared" si="1227"/>
        <v>14</v>
      </c>
      <c r="R3074" s="114" t="str">
        <f t="shared" si="1243"/>
        <v>0.1-0.12</v>
      </c>
      <c r="S3074" s="127">
        <f t="shared" si="1228"/>
        <v>8.9737386733008944E-3</v>
      </c>
      <c r="T3074" s="112" t="b">
        <f t="shared" si="1229"/>
        <v>1</v>
      </c>
      <c r="U3074" s="22">
        <f t="shared" si="1230"/>
        <v>4.8321603959150874</v>
      </c>
      <c r="V3074" s="22">
        <f t="shared" si="1231"/>
        <v>0.10487594215399425</v>
      </c>
      <c r="W3074" s="81">
        <f t="shared" si="1232"/>
        <v>5</v>
      </c>
      <c r="X3074" s="22">
        <f t="shared" si="1233"/>
        <v>0.77593672382690737</v>
      </c>
      <c r="Y3074" s="3">
        <f>IF(U3074&gt;'Power Curve'!$C$37,0,INDEX(Ci,$W3074,1)*POWER(1-X3074,3)+INDEX(Ci,$W3074,2)*3*X3074*POWER(1-X3074,2)+INDEX(Ci,$W3074,3)*3*POWER(X3074,2)*(1-X3074)+INDEX(Ci,$W3074,4)*POWER(X3074,3))</f>
        <v>178.85331493243763</v>
      </c>
      <c r="Z3074" s="3">
        <f t="shared" si="1234"/>
        <v>180.4582978414949</v>
      </c>
      <c r="AA3074" s="3">
        <f t="shared" si="1235"/>
        <v>195.37999343872121</v>
      </c>
      <c r="AB3074" s="3">
        <f t="shared" si="1244"/>
        <v>-14.921695597226318</v>
      </c>
      <c r="AC3074" s="3">
        <f t="shared" si="1245"/>
        <v>14.921695597226318</v>
      </c>
      <c r="AE3074" s="34">
        <f t="shared" si="1236"/>
        <v>5</v>
      </c>
      <c r="AF3074" s="73" t="b">
        <f>COUNTIF('Power Curve'!$D$2:$D$31,AE3074)&gt;0</f>
        <v>1</v>
      </c>
      <c r="AG3074" s="73" t="b">
        <f t="shared" si="1237"/>
        <v>0</v>
      </c>
      <c r="AH3074" s="73" t="b">
        <f t="shared" si="1246"/>
        <v>1</v>
      </c>
      <c r="AI3074" s="34" t="str">
        <f t="shared" si="1238"/>
        <v>Outer</v>
      </c>
      <c r="AJ3074" s="35" t="str">
        <f t="shared" si="1247"/>
        <v>0.1-0.2</v>
      </c>
      <c r="AK3074" s="36" t="str">
        <f t="shared" si="1239"/>
        <v>9-10</v>
      </c>
      <c r="AL3074" s="36" t="str">
        <f t="shared" si="1240"/>
        <v>Mar</v>
      </c>
      <c r="AM3074" s="35" t="str">
        <f t="shared" si="1241"/>
        <v>275-285</v>
      </c>
      <c r="AN3074" s="36" t="str">
        <f t="shared" si="1242"/>
        <v>Inner-TI</v>
      </c>
    </row>
    <row r="3075" spans="5:40" x14ac:dyDescent="0.3">
      <c r="E3075" s="12">
        <v>40999.416666666664</v>
      </c>
      <c r="F3075" s="16">
        <v>4.79</v>
      </c>
      <c r="G3075" s="16">
        <v>162.06000518798882</v>
      </c>
      <c r="H3075" s="29">
        <v>1.2033060869822976</v>
      </c>
      <c r="I3075" s="26">
        <v>279.3</v>
      </c>
      <c r="J3075" s="30">
        <v>7.9331941544885182E-2</v>
      </c>
      <c r="K3075" s="31">
        <v>7.2756114309648665E-2</v>
      </c>
      <c r="L3075" s="111">
        <f t="shared" ref="L3075:L3138" si="1248">ROUND((V3075-CenterOfFirstWindSpeedBin)/WindSpeedBinWidth,0)*WindSpeedBinWidth+CenterOfFirstWindSpeedBin</f>
        <v>0.1</v>
      </c>
      <c r="M3075" s="112">
        <f t="shared" ref="M3075:M3138" si="1249">ROUND((J3075-CenterOfFirstTurbulenceBin)/TurbulenceBinWidth,0)*TurbulenceBinWidth+CenterOfFirstTurbulenceBin</f>
        <v>0.08</v>
      </c>
      <c r="N3075" s="112" t="b">
        <f t="shared" ref="N3075:N3138" si="1250">IF(AND(L3075&gt;=CenterOfFirstWindSpeedBin,L3075&lt;=CenterOfLastWindSpeedBin),TRUE,FALSE)</f>
        <v>1</v>
      </c>
      <c r="O3075" s="112" t="b">
        <f t="shared" ref="O3075:O3138" si="1251">IF(AND(M3075&gt;=CenterOfFirstTurbulenceBin,M3075&lt;=CenterOfLastTurbulenceBin),TRUE,FALSE)</f>
        <v>1</v>
      </c>
      <c r="P3075" s="113">
        <f t="shared" ref="P3075:P3138" si="1252">(L3075-CenterOfFirstWindSpeedBin)/WindSpeedBinWidth+1</f>
        <v>1</v>
      </c>
      <c r="Q3075" s="113">
        <f t="shared" ref="Q3075:Q3138" si="1253">NumberOfTurbulenceBins-(M3075-CenterOfFirstTurbulenceBin)/TurbulenceBinWidth</f>
        <v>18</v>
      </c>
      <c r="R3075" s="114" t="str">
        <f t="shared" si="1243"/>
        <v>0.1-0.08</v>
      </c>
      <c r="S3075" s="127">
        <f t="shared" ref="S3075:S3138" si="1254">IF(T3075,INDEX(PowerDeviationMatrix,Q3075,P3075),IF(UseMatrixPadValue,MatrixPadValue,0))</f>
        <v>-2.9800925258515902E-2</v>
      </c>
      <c r="T3075" s="112" t="b">
        <f t="shared" ref="T3075:T3138" si="1255">IF(AND(P3075&gt;0,Q3075&gt;0,N3075,O3075),LEN(INDEX(PowerDeviationMatrix,Q3075,P3075))&gt;0,FALSE)</f>
        <v>1</v>
      </c>
      <c r="U3075" s="22">
        <f t="shared" ref="U3075:U3138" si="1256">F3075*(H3075/Ref_Density)^(1/3)</f>
        <v>4.761555546934269</v>
      </c>
      <c r="V3075" s="22">
        <f t="shared" ref="V3075:V3138" si="1257">(U3075-CutInWindSpeed)/(RatedWindSpeed-CutInWindSpeed)</f>
        <v>9.3963735143649696E-2</v>
      </c>
      <c r="W3075" s="81">
        <f t="shared" ref="W3075:W3138" si="1258">COUNTIF(xa,"&lt;"&amp;U3075)</f>
        <v>5</v>
      </c>
      <c r="X3075" s="22">
        <f t="shared" ref="X3075:X3138" si="1259">(U3075-INDEX(xa,$W3075))/(INDEX(xb,$W3075)-INDEX(xa,$W3075))</f>
        <v>0.69520150116400836</v>
      </c>
      <c r="Y3075" s="3">
        <f>IF(U3075&gt;'Power Curve'!$C$37,0,INDEX(Ci,$W3075,1)*POWER(1-X3075,3)+INDEX(Ci,$W3075,2)*3*X3075*POWER(1-X3075,2)+INDEX(Ci,$W3075,3)*3*POWER(X3075,2)*(1-X3075)+INDEX(Ci,$W3075,4)*POWER(X3075,3))</f>
        <v>166.46344891460564</v>
      </c>
      <c r="Z3075" s="3">
        <f t="shared" ref="Z3075:Z3138" si="1260">IF(OR(T3075,UseMatrixPadValue),Y3075*(1+S3075),"")</f>
        <v>161.50268411522671</v>
      </c>
      <c r="AA3075" s="3">
        <f t="shared" ref="AA3075:AA3138" si="1261">IF(AH3075,G3075,"")</f>
        <v>162.06000518798882</v>
      </c>
      <c r="AB3075" s="3">
        <f t="shared" si="1244"/>
        <v>-0.55732107276210741</v>
      </c>
      <c r="AC3075" s="3">
        <f t="shared" si="1245"/>
        <v>0.55732107276210741</v>
      </c>
      <c r="AE3075" s="34">
        <f t="shared" ref="AE3075:AE3138" si="1262">MROUND(U3075-Centre_First_Bin,Bin_Width)+Centre_First_Bin</f>
        <v>5</v>
      </c>
      <c r="AF3075" s="73" t="b">
        <f>COUNTIF('Power Curve'!$D$2:$D$31,AE3075)&gt;0</f>
        <v>1</v>
      </c>
      <c r="AG3075" s="73" t="b">
        <f t="shared" ref="AG3075:AG3138" si="1263">(G3075&lt;0)</f>
        <v>0</v>
      </c>
      <c r="AH3075" s="73" t="b">
        <f t="shared" si="1246"/>
        <v>1</v>
      </c>
      <c r="AI3075" s="34" t="str">
        <f t="shared" ref="AI3075:AI3138" si="1264">IF(AH3075,IF(AND(J3075&gt;=LowerTurbLimit,J3075&lt;=UpperTurbLimit,K3075&gt;=LowerShearLimit,K3075&lt;=UpperShearLimit),"Inner","Outer"),"")</f>
        <v>Outer</v>
      </c>
      <c r="AJ3075" s="35" t="str">
        <f t="shared" si="1247"/>
        <v>0.0-0.1</v>
      </c>
      <c r="AK3075" s="36" t="str">
        <f t="shared" ref="AK3075:AK3138" si="1265">IF(AH3075,HOUR(E3075)&amp;"-"&amp;HOUR(E3075)+1,"")</f>
        <v>10-11</v>
      </c>
      <c r="AL3075" s="36" t="str">
        <f t="shared" ref="AL3075:AL3138" si="1266">IF(AH3075,TEXT(E3075,"mmm"),"")</f>
        <v>Mar</v>
      </c>
      <c r="AM3075" s="35" t="str">
        <f t="shared" ref="AM3075:AM3138" si="1267">IF(AH3075,IF(OR(I3075&lt;5,I3075&gt;=355),"355-5",MROUND(I3075,10)-5&amp;"-"&amp;MROUND(I3075,10)+5),"")</f>
        <v>275-285</v>
      </c>
      <c r="AN3075" s="36" t="str">
        <f t="shared" ref="AN3075:AN3138" si="1268">IF(AH3075,IF(V3075&lt;0.5,IF(J3075&lt;=LowerTurbLimit,"LWS-LTI",IF(J3075&gt;=UpperTurbLimit,"LWS-HTI","Inner-TI")),IF(J3075&lt;=LowerTurbLimit,"HWS-LTI",IF(J3075&gt;=UpperTurbLimit,"HWS-HTI","Inner-TI"))),"")</f>
        <v>LWS-LTI</v>
      </c>
    </row>
    <row r="3076" spans="5:40" x14ac:dyDescent="0.3">
      <c r="E3076" s="12">
        <v>40999.423611111109</v>
      </c>
      <c r="F3076" s="16">
        <v>4.6500000000000004</v>
      </c>
      <c r="G3076" s="16">
        <v>131.3599967956541</v>
      </c>
      <c r="H3076" s="29">
        <v>1.202499550163084</v>
      </c>
      <c r="I3076" s="26">
        <v>278.8</v>
      </c>
      <c r="J3076" s="30">
        <v>0.1075268817204301</v>
      </c>
      <c r="K3076" s="31">
        <v>7.1843473563249383E-2</v>
      </c>
      <c r="L3076" s="111">
        <f t="shared" si="1248"/>
        <v>0.1</v>
      </c>
      <c r="M3076" s="112">
        <f t="shared" si="1249"/>
        <v>0.11</v>
      </c>
      <c r="N3076" s="112" t="b">
        <f t="shared" si="1250"/>
        <v>1</v>
      </c>
      <c r="O3076" s="112" t="b">
        <f t="shared" si="1251"/>
        <v>1</v>
      </c>
      <c r="P3076" s="113">
        <f t="shared" si="1252"/>
        <v>1</v>
      </c>
      <c r="Q3076" s="113">
        <f t="shared" si="1253"/>
        <v>15</v>
      </c>
      <c r="R3076" s="114" t="str">
        <f t="shared" ref="R3076:R3139" si="1269">L3076&amp;"-"&amp;M3076</f>
        <v>0.1-0.11</v>
      </c>
      <c r="S3076" s="127">
        <f t="shared" si="1254"/>
        <v>1.6125726309400339E-2</v>
      </c>
      <c r="T3076" s="112" t="b">
        <f t="shared" si="1255"/>
        <v>1</v>
      </c>
      <c r="U3076" s="22">
        <f t="shared" si="1256"/>
        <v>4.6213539329394191</v>
      </c>
      <c r="V3076" s="22">
        <f t="shared" si="1257"/>
        <v>7.229512374966654E-2</v>
      </c>
      <c r="W3076" s="81">
        <f t="shared" si="1258"/>
        <v>5</v>
      </c>
      <c r="X3076" s="22">
        <f t="shared" si="1259"/>
        <v>0.53488377954906408</v>
      </c>
      <c r="Y3076" s="3">
        <f>IF(U3076&gt;'Power Curve'!$C$37,0,INDEX(Ci,$W3076,1)*POWER(1-X3076,3)+INDEX(Ci,$W3076,2)*3*X3076*POWER(1-X3076,2)+INDEX(Ci,$W3076,3)*3*POWER(X3076,2)*(1-X3076)+INDEX(Ci,$W3076,4)*POWER(X3076,3))</f>
        <v>141.90880760826258</v>
      </c>
      <c r="Z3076" s="3">
        <f t="shared" si="1260"/>
        <v>144.19719020064676</v>
      </c>
      <c r="AA3076" s="3">
        <f t="shared" si="1261"/>
        <v>131.3599967956541</v>
      </c>
      <c r="AB3076" s="3">
        <f t="shared" ref="AB3076:AB3139" si="1270">IF(AH3076,Z3076-AA3076,"")</f>
        <v>12.837193404992661</v>
      </c>
      <c r="AC3076" s="3">
        <f t="shared" ref="AC3076:AC3139" si="1271">IF(AH3076,ABS(AB3076),"")</f>
        <v>12.837193404992661</v>
      </c>
      <c r="AE3076" s="34">
        <f t="shared" si="1262"/>
        <v>5</v>
      </c>
      <c r="AF3076" s="73" t="b">
        <f>COUNTIF('Power Curve'!$D$2:$D$31,AE3076)&gt;0</f>
        <v>1</v>
      </c>
      <c r="AG3076" s="73" t="b">
        <f t="shared" si="1263"/>
        <v>0</v>
      </c>
      <c r="AH3076" s="73" t="b">
        <f t="shared" ref="AH3076:AH3139" si="1272">AND(AF3076,NOT(AG3076))</f>
        <v>1</v>
      </c>
      <c r="AI3076" s="34" t="str">
        <f t="shared" si="1264"/>
        <v>Outer</v>
      </c>
      <c r="AJ3076" s="35" t="str">
        <f t="shared" ref="AJ3076:AJ3139" si="1273">IF(AH3076,TEXT(ROUND(V3076+0.05,1)-0.1,"0.0")&amp;"-"&amp;TEXT(ROUND(V3076+0.05,1),"0.0"),"")</f>
        <v>0.0-0.1</v>
      </c>
      <c r="AK3076" s="36" t="str">
        <f t="shared" si="1265"/>
        <v>10-11</v>
      </c>
      <c r="AL3076" s="36" t="str">
        <f t="shared" si="1266"/>
        <v>Mar</v>
      </c>
      <c r="AM3076" s="35" t="str">
        <f t="shared" si="1267"/>
        <v>275-285</v>
      </c>
      <c r="AN3076" s="36" t="str">
        <f t="shared" si="1268"/>
        <v>Inner-TI</v>
      </c>
    </row>
    <row r="3077" spans="5:40" x14ac:dyDescent="0.3">
      <c r="E3077" s="12">
        <v>40999.430555555555</v>
      </c>
      <c r="F3077" s="16">
        <v>3.96</v>
      </c>
      <c r="G3077" s="16">
        <v>30.229999542236296</v>
      </c>
      <c r="H3077" s="29">
        <v>1.2010237068137006</v>
      </c>
      <c r="I3077" s="26">
        <v>286.60000000000002</v>
      </c>
      <c r="J3077" s="30">
        <v>0.13383838383838384</v>
      </c>
      <c r="K3077" s="31">
        <v>1.9259405441230327E-2</v>
      </c>
      <c r="L3077" s="111">
        <f t="shared" si="1248"/>
        <v>0</v>
      </c>
      <c r="M3077" s="112">
        <f t="shared" si="1249"/>
        <v>0.13</v>
      </c>
      <c r="N3077" s="112" t="b">
        <f t="shared" si="1250"/>
        <v>0</v>
      </c>
      <c r="O3077" s="112" t="b">
        <f t="shared" si="1251"/>
        <v>1</v>
      </c>
      <c r="P3077" s="113">
        <f t="shared" si="1252"/>
        <v>0</v>
      </c>
      <c r="Q3077" s="113">
        <f t="shared" si="1253"/>
        <v>13</v>
      </c>
      <c r="R3077" s="114" t="str">
        <f t="shared" si="1269"/>
        <v>0-0.13</v>
      </c>
      <c r="S3077" s="127">
        <f t="shared" si="1254"/>
        <v>0</v>
      </c>
      <c r="T3077" s="112" t="b">
        <f t="shared" si="1255"/>
        <v>0</v>
      </c>
      <c r="U3077" s="22">
        <f t="shared" si="1256"/>
        <v>3.9339939075941537</v>
      </c>
      <c r="V3077" s="22">
        <f t="shared" si="1257"/>
        <v>-3.3938583927279914E-2</v>
      </c>
      <c r="W3077" s="81">
        <f t="shared" si="1258"/>
        <v>4</v>
      </c>
      <c r="X3077" s="22">
        <f t="shared" si="1259"/>
        <v>0.8435495425377677</v>
      </c>
      <c r="Y3077" s="3">
        <f>IF(U3077&gt;'Power Curve'!$C$37,0,INDEX(Ci,$W3077,1)*POWER(1-X3077,3)+INDEX(Ci,$W3077,2)*3*X3077*POWER(1-X3077,2)+INDEX(Ci,$W3077,3)*3*POWER(X3077,2)*(1-X3077)+INDEX(Ci,$W3077,4)*POWER(X3077,3))</f>
        <v>59.170695195971021</v>
      </c>
      <c r="Z3077" s="3">
        <f t="shared" si="1260"/>
        <v>59.170695195971021</v>
      </c>
      <c r="AA3077" s="3">
        <f t="shared" si="1261"/>
        <v>30.229999542236296</v>
      </c>
      <c r="AB3077" s="3">
        <f t="shared" si="1270"/>
        <v>28.940695653734725</v>
      </c>
      <c r="AC3077" s="3">
        <f t="shared" si="1271"/>
        <v>28.940695653734725</v>
      </c>
      <c r="AE3077" s="34">
        <f t="shared" si="1262"/>
        <v>4</v>
      </c>
      <c r="AF3077" s="73" t="b">
        <f>COUNTIF('Power Curve'!$D$2:$D$31,AE3077)&gt;0</f>
        <v>1</v>
      </c>
      <c r="AG3077" s="73" t="b">
        <f t="shared" si="1263"/>
        <v>0</v>
      </c>
      <c r="AH3077" s="73" t="b">
        <f t="shared" si="1272"/>
        <v>1</v>
      </c>
      <c r="AI3077" s="34" t="str">
        <f t="shared" si="1264"/>
        <v>Outer</v>
      </c>
      <c r="AJ3077" s="35" t="str">
        <f t="shared" si="1273"/>
        <v>-0.1-0.0</v>
      </c>
      <c r="AK3077" s="36" t="str">
        <f t="shared" si="1265"/>
        <v>10-11</v>
      </c>
      <c r="AL3077" s="36" t="str">
        <f t="shared" si="1266"/>
        <v>Mar</v>
      </c>
      <c r="AM3077" s="35" t="str">
        <f t="shared" si="1267"/>
        <v>285-295</v>
      </c>
      <c r="AN3077" s="36" t="str">
        <f t="shared" si="1268"/>
        <v>Inner-TI</v>
      </c>
    </row>
    <row r="3078" spans="5:40" x14ac:dyDescent="0.3">
      <c r="E3078" s="12">
        <v>40999.4375</v>
      </c>
      <c r="F3078" s="16">
        <v>4.84</v>
      </c>
      <c r="G3078" s="16">
        <v>136.81999969482391</v>
      </c>
      <c r="H3078" s="29">
        <v>1.2006331582109029</v>
      </c>
      <c r="I3078" s="26">
        <v>283.8</v>
      </c>
      <c r="J3078" s="30">
        <v>8.2644628099173556E-2</v>
      </c>
      <c r="K3078" s="31">
        <v>7.9896761354892654E-2</v>
      </c>
      <c r="L3078" s="111">
        <f t="shared" si="1248"/>
        <v>0.1</v>
      </c>
      <c r="M3078" s="112">
        <f t="shared" si="1249"/>
        <v>0.08</v>
      </c>
      <c r="N3078" s="112" t="b">
        <f t="shared" si="1250"/>
        <v>1</v>
      </c>
      <c r="O3078" s="112" t="b">
        <f t="shared" si="1251"/>
        <v>1</v>
      </c>
      <c r="P3078" s="113">
        <f t="shared" si="1252"/>
        <v>1</v>
      </c>
      <c r="Q3078" s="113">
        <f t="shared" si="1253"/>
        <v>18</v>
      </c>
      <c r="R3078" s="114" t="str">
        <f t="shared" si="1269"/>
        <v>0.1-0.08</v>
      </c>
      <c r="S3078" s="127">
        <f t="shared" si="1254"/>
        <v>-2.9800925258515902E-2</v>
      </c>
      <c r="T3078" s="112" t="b">
        <f t="shared" si="1255"/>
        <v>1</v>
      </c>
      <c r="U3078" s="22">
        <f t="shared" si="1256"/>
        <v>4.8076935414009769</v>
      </c>
      <c r="V3078" s="22">
        <f t="shared" si="1257"/>
        <v>0.10109451091798254</v>
      </c>
      <c r="W3078" s="81">
        <f t="shared" si="1258"/>
        <v>5</v>
      </c>
      <c r="X3078" s="22">
        <f t="shared" si="1259"/>
        <v>0.74795936850965261</v>
      </c>
      <c r="Y3078" s="3">
        <f>IF(U3078&gt;'Power Curve'!$C$37,0,INDEX(Ci,$W3078,1)*POWER(1-X3078,3)+INDEX(Ci,$W3078,2)*3*X3078*POWER(1-X3078,2)+INDEX(Ci,$W3078,3)*3*POWER(X3078,2)*(1-X3078)+INDEX(Ci,$W3078,4)*POWER(X3078,3))</f>
        <v>174.57648323428879</v>
      </c>
      <c r="Z3078" s="3">
        <f t="shared" si="1260"/>
        <v>169.37394250552921</v>
      </c>
      <c r="AA3078" s="3">
        <f t="shared" si="1261"/>
        <v>136.81999969482391</v>
      </c>
      <c r="AB3078" s="3">
        <f t="shared" si="1270"/>
        <v>32.553942810705308</v>
      </c>
      <c r="AC3078" s="3">
        <f t="shared" si="1271"/>
        <v>32.553942810705308</v>
      </c>
      <c r="AE3078" s="34">
        <f t="shared" si="1262"/>
        <v>5</v>
      </c>
      <c r="AF3078" s="73" t="b">
        <f>COUNTIF('Power Curve'!$D$2:$D$31,AE3078)&gt;0</f>
        <v>1</v>
      </c>
      <c r="AG3078" s="73" t="b">
        <f t="shared" si="1263"/>
        <v>0</v>
      </c>
      <c r="AH3078" s="73" t="b">
        <f t="shared" si="1272"/>
        <v>1</v>
      </c>
      <c r="AI3078" s="34" t="str">
        <f t="shared" si="1264"/>
        <v>Outer</v>
      </c>
      <c r="AJ3078" s="35" t="str">
        <f t="shared" si="1273"/>
        <v>0.1-0.2</v>
      </c>
      <c r="AK3078" s="36" t="str">
        <f t="shared" si="1265"/>
        <v>10-11</v>
      </c>
      <c r="AL3078" s="36" t="str">
        <f t="shared" si="1266"/>
        <v>Mar</v>
      </c>
      <c r="AM3078" s="35" t="str">
        <f t="shared" si="1267"/>
        <v>275-285</v>
      </c>
      <c r="AN3078" s="36" t="str">
        <f t="shared" si="1268"/>
        <v>LWS-LTI</v>
      </c>
    </row>
    <row r="3079" spans="5:40" x14ac:dyDescent="0.3">
      <c r="E3079" s="12">
        <v>40999.451388888891</v>
      </c>
      <c r="F3079" s="16">
        <v>3.81</v>
      </c>
      <c r="G3079" s="16">
        <v>25.049998283386202</v>
      </c>
      <c r="H3079" s="29">
        <v>1.1980948209601121</v>
      </c>
      <c r="I3079" s="26">
        <v>289.39999999999998</v>
      </c>
      <c r="J3079" s="30">
        <v>0.12860892388451442</v>
      </c>
      <c r="K3079" s="31">
        <v>5.7769905370397237E-2</v>
      </c>
      <c r="L3079" s="111">
        <f t="shared" si="1248"/>
        <v>-0.1</v>
      </c>
      <c r="M3079" s="112">
        <f t="shared" si="1249"/>
        <v>0.13</v>
      </c>
      <c r="N3079" s="112" t="b">
        <f t="shared" si="1250"/>
        <v>0</v>
      </c>
      <c r="O3079" s="112" t="b">
        <f t="shared" si="1251"/>
        <v>1</v>
      </c>
      <c r="P3079" s="113">
        <f t="shared" si="1252"/>
        <v>-1</v>
      </c>
      <c r="Q3079" s="113">
        <f t="shared" si="1253"/>
        <v>13</v>
      </c>
      <c r="R3079" s="114" t="str">
        <f t="shared" si="1269"/>
        <v>-0.1-0.13</v>
      </c>
      <c r="S3079" s="127">
        <f t="shared" si="1254"/>
        <v>0</v>
      </c>
      <c r="T3079" s="112" t="b">
        <f t="shared" si="1255"/>
        <v>0</v>
      </c>
      <c r="U3079" s="22">
        <f t="shared" si="1256"/>
        <v>3.7818997262056104</v>
      </c>
      <c r="V3079" s="22">
        <f t="shared" si="1257"/>
        <v>-5.7445229948597409E-2</v>
      </c>
      <c r="W3079" s="81">
        <f t="shared" si="1258"/>
        <v>4</v>
      </c>
      <c r="X3079" s="22">
        <f t="shared" si="1259"/>
        <v>0.73518836237455021</v>
      </c>
      <c r="Y3079" s="3">
        <f>IF(U3079&gt;'Power Curve'!$C$37,0,INDEX(Ci,$W3079,1)*POWER(1-X3079,3)+INDEX(Ci,$W3079,2)*3*X3079*POWER(1-X3079,2)+INDEX(Ci,$W3079,3)*3*POWER(X3079,2)*(1-X3079)+INDEX(Ci,$W3079,4)*POWER(X3079,3))</f>
        <v>47.092807273482023</v>
      </c>
      <c r="Z3079" s="3">
        <f t="shared" si="1260"/>
        <v>47.092807273482023</v>
      </c>
      <c r="AA3079" s="3">
        <f t="shared" si="1261"/>
        <v>25.049998283386202</v>
      </c>
      <c r="AB3079" s="3">
        <f t="shared" si="1270"/>
        <v>22.042808990095821</v>
      </c>
      <c r="AC3079" s="3">
        <f t="shared" si="1271"/>
        <v>22.042808990095821</v>
      </c>
      <c r="AE3079" s="34">
        <f t="shared" si="1262"/>
        <v>4</v>
      </c>
      <c r="AF3079" s="73" t="b">
        <f>COUNTIF('Power Curve'!$D$2:$D$31,AE3079)&gt;0</f>
        <v>1</v>
      </c>
      <c r="AG3079" s="73" t="b">
        <f t="shared" si="1263"/>
        <v>0</v>
      </c>
      <c r="AH3079" s="73" t="b">
        <f t="shared" si="1272"/>
        <v>1</v>
      </c>
      <c r="AI3079" s="34" t="str">
        <f t="shared" si="1264"/>
        <v>Outer</v>
      </c>
      <c r="AJ3079" s="35" t="str">
        <f t="shared" si="1273"/>
        <v>-0.1-0.0</v>
      </c>
      <c r="AK3079" s="36" t="str">
        <f t="shared" si="1265"/>
        <v>10-11</v>
      </c>
      <c r="AL3079" s="36" t="str">
        <f t="shared" si="1266"/>
        <v>Mar</v>
      </c>
      <c r="AM3079" s="35" t="str">
        <f t="shared" si="1267"/>
        <v>285-295</v>
      </c>
      <c r="AN3079" s="36" t="str">
        <f t="shared" si="1268"/>
        <v>Inner-TI</v>
      </c>
    </row>
    <row r="3080" spans="5:40" x14ac:dyDescent="0.3">
      <c r="E3080" s="12">
        <v>40999.479166666664</v>
      </c>
      <c r="F3080" s="16">
        <v>4.9400000000000004</v>
      </c>
      <c r="G3080" s="16">
        <v>201.8599929809572</v>
      </c>
      <c r="H3080" s="29">
        <v>1.1961994561212546</v>
      </c>
      <c r="I3080" s="26">
        <v>280.10000000000002</v>
      </c>
      <c r="J3080" s="30">
        <v>0.14979757085020243</v>
      </c>
      <c r="K3080" s="31">
        <v>0.12028159440687992</v>
      </c>
      <c r="L3080" s="111">
        <f t="shared" si="1248"/>
        <v>0.1</v>
      </c>
      <c r="M3080" s="112">
        <f t="shared" si="1249"/>
        <v>0.15000000000000002</v>
      </c>
      <c r="N3080" s="112" t="b">
        <f t="shared" si="1250"/>
        <v>1</v>
      </c>
      <c r="O3080" s="112" t="b">
        <f t="shared" si="1251"/>
        <v>1</v>
      </c>
      <c r="P3080" s="113">
        <f t="shared" si="1252"/>
        <v>1</v>
      </c>
      <c r="Q3080" s="113">
        <f t="shared" si="1253"/>
        <v>10.999999999999998</v>
      </c>
      <c r="R3080" s="114" t="str">
        <f t="shared" si="1269"/>
        <v>0.1-0.15</v>
      </c>
      <c r="S3080" s="127">
        <f t="shared" si="1254"/>
        <v>6.5027635811455417E-2</v>
      </c>
      <c r="T3080" s="112" t="b">
        <f t="shared" si="1255"/>
        <v>1</v>
      </c>
      <c r="U3080" s="22">
        <f t="shared" si="1256"/>
        <v>4.900978374837254</v>
      </c>
      <c r="V3080" s="22">
        <f t="shared" si="1257"/>
        <v>0.11551198263665607</v>
      </c>
      <c r="W3080" s="81">
        <f t="shared" si="1258"/>
        <v>5</v>
      </c>
      <c r="X3080" s="22">
        <f t="shared" si="1259"/>
        <v>0.85462869656947704</v>
      </c>
      <c r="Y3080" s="3">
        <f>IF(U3080&gt;'Power Curve'!$C$37,0,INDEX(Ci,$W3080,1)*POWER(1-X3080,3)+INDEX(Ci,$W3080,2)*3*X3080*POWER(1-X3080,2)+INDEX(Ci,$W3080,3)*3*POWER(X3080,2)*(1-X3080)+INDEX(Ci,$W3080,4)*POWER(X3080,3))</f>
        <v>190.7093445153659</v>
      </c>
      <c r="Z3080" s="3">
        <f t="shared" si="1260"/>
        <v>203.11072231635251</v>
      </c>
      <c r="AA3080" s="3">
        <f t="shared" si="1261"/>
        <v>201.8599929809572</v>
      </c>
      <c r="AB3080" s="3">
        <f t="shared" si="1270"/>
        <v>1.250729335395306</v>
      </c>
      <c r="AC3080" s="3">
        <f t="shared" si="1271"/>
        <v>1.250729335395306</v>
      </c>
      <c r="AE3080" s="34">
        <f t="shared" si="1262"/>
        <v>5</v>
      </c>
      <c r="AF3080" s="73" t="b">
        <f>COUNTIF('Power Curve'!$D$2:$D$31,AE3080)&gt;0</f>
        <v>1</v>
      </c>
      <c r="AG3080" s="73" t="b">
        <f t="shared" si="1263"/>
        <v>0</v>
      </c>
      <c r="AH3080" s="73" t="b">
        <f t="shared" si="1272"/>
        <v>1</v>
      </c>
      <c r="AI3080" s="34" t="str">
        <f t="shared" si="1264"/>
        <v>Outer</v>
      </c>
      <c r="AJ3080" s="35" t="str">
        <f t="shared" si="1273"/>
        <v>0.1-0.2</v>
      </c>
      <c r="AK3080" s="36" t="str">
        <f t="shared" si="1265"/>
        <v>11-12</v>
      </c>
      <c r="AL3080" s="36" t="str">
        <f t="shared" si="1266"/>
        <v>Mar</v>
      </c>
      <c r="AM3080" s="35" t="str">
        <f t="shared" si="1267"/>
        <v>275-285</v>
      </c>
      <c r="AN3080" s="36" t="str">
        <f t="shared" si="1268"/>
        <v>LWS-HTI</v>
      </c>
    </row>
    <row r="3081" spans="5:40" x14ac:dyDescent="0.3">
      <c r="E3081" s="12">
        <v>40999.548611111109</v>
      </c>
      <c r="F3081" s="16">
        <v>8.3699999999999992</v>
      </c>
      <c r="G3081" s="16">
        <v>825.31997299194313</v>
      </c>
      <c r="H3081" s="29">
        <v>1.1971623476147923</v>
      </c>
      <c r="I3081" s="26">
        <v>311.7</v>
      </c>
      <c r="J3081" s="30">
        <v>0.13978494623655915</v>
      </c>
      <c r="K3081" s="31">
        <v>0.14763472943590944</v>
      </c>
      <c r="L3081" s="111">
        <f t="shared" si="1248"/>
        <v>0.6</v>
      </c>
      <c r="M3081" s="112">
        <f t="shared" si="1249"/>
        <v>0.14000000000000001</v>
      </c>
      <c r="N3081" s="112" t="b">
        <f t="shared" si="1250"/>
        <v>1</v>
      </c>
      <c r="O3081" s="112" t="b">
        <f t="shared" si="1251"/>
        <v>1</v>
      </c>
      <c r="P3081" s="113">
        <f t="shared" si="1252"/>
        <v>6</v>
      </c>
      <c r="Q3081" s="113">
        <f t="shared" si="1253"/>
        <v>12</v>
      </c>
      <c r="R3081" s="114" t="str">
        <f t="shared" si="1269"/>
        <v>0.6-0.14</v>
      </c>
      <c r="S3081" s="127">
        <f t="shared" si="1254"/>
        <v>1.631392633888494E-2</v>
      </c>
      <c r="T3081" s="112" t="b">
        <f t="shared" si="1255"/>
        <v>1</v>
      </c>
      <c r="U3081" s="22">
        <f t="shared" si="1256"/>
        <v>8.3061119102930583</v>
      </c>
      <c r="V3081" s="22">
        <f t="shared" si="1257"/>
        <v>0.64178634726074779</v>
      </c>
      <c r="W3081" s="81">
        <f t="shared" si="1258"/>
        <v>9</v>
      </c>
      <c r="X3081" s="22">
        <f t="shared" si="1259"/>
        <v>0.29729188663942929</v>
      </c>
      <c r="Y3081" s="3">
        <f>IF(U3081&gt;'Power Curve'!$C$37,0,INDEX(Ci,$W3081,1)*POWER(1-X3081,3)+INDEX(Ci,$W3081,2)*3*X3081*POWER(1-X3081,2)+INDEX(Ci,$W3081,3)*3*POWER(X3081,2)*(1-X3081)+INDEX(Ci,$W3081,4)*POWER(X3081,3))</f>
        <v>971.7042899500392</v>
      </c>
      <c r="Z3081" s="3">
        <f t="shared" si="1260"/>
        <v>987.55660215946261</v>
      </c>
      <c r="AA3081" s="3">
        <f t="shared" si="1261"/>
        <v>825.31997299194313</v>
      </c>
      <c r="AB3081" s="3">
        <f t="shared" si="1270"/>
        <v>162.23662916751948</v>
      </c>
      <c r="AC3081" s="3">
        <f t="shared" si="1271"/>
        <v>162.23662916751948</v>
      </c>
      <c r="AE3081" s="34">
        <f t="shared" si="1262"/>
        <v>8</v>
      </c>
      <c r="AF3081" s="73" t="b">
        <f>COUNTIF('Power Curve'!$D$2:$D$31,AE3081)&gt;0</f>
        <v>1</v>
      </c>
      <c r="AG3081" s="73" t="b">
        <f t="shared" si="1263"/>
        <v>0</v>
      </c>
      <c r="AH3081" s="73" t="b">
        <f t="shared" si="1272"/>
        <v>1</v>
      </c>
      <c r="AI3081" s="34" t="str">
        <f t="shared" si="1264"/>
        <v>Inner</v>
      </c>
      <c r="AJ3081" s="35" t="str">
        <f t="shared" si="1273"/>
        <v>0.6-0.7</v>
      </c>
      <c r="AK3081" s="36" t="str">
        <f t="shared" si="1265"/>
        <v>13-14</v>
      </c>
      <c r="AL3081" s="36" t="str">
        <f t="shared" si="1266"/>
        <v>Mar</v>
      </c>
      <c r="AM3081" s="35" t="str">
        <f t="shared" si="1267"/>
        <v>305-315</v>
      </c>
      <c r="AN3081" s="36" t="str">
        <f t="shared" si="1268"/>
        <v>Inner-TI</v>
      </c>
    </row>
    <row r="3082" spans="5:40" x14ac:dyDescent="0.3">
      <c r="E3082" s="12">
        <v>40999.555555555555</v>
      </c>
      <c r="F3082" s="16">
        <v>7.21</v>
      </c>
      <c r="G3082" s="16">
        <v>672.93997383117653</v>
      </c>
      <c r="H3082" s="29">
        <v>1.1986283158100062</v>
      </c>
      <c r="I3082" s="26">
        <v>313.89999999999998</v>
      </c>
      <c r="J3082" s="30">
        <v>0.12066574202496533</v>
      </c>
      <c r="K3082" s="31">
        <v>0.10288625521437375</v>
      </c>
      <c r="L3082" s="111">
        <f t="shared" si="1248"/>
        <v>0.5</v>
      </c>
      <c r="M3082" s="112">
        <f t="shared" si="1249"/>
        <v>0.12</v>
      </c>
      <c r="N3082" s="112" t="b">
        <f t="shared" si="1250"/>
        <v>1</v>
      </c>
      <c r="O3082" s="112" t="b">
        <f t="shared" si="1251"/>
        <v>1</v>
      </c>
      <c r="P3082" s="113">
        <f t="shared" si="1252"/>
        <v>5</v>
      </c>
      <c r="Q3082" s="113">
        <f t="shared" si="1253"/>
        <v>14</v>
      </c>
      <c r="R3082" s="114" t="str">
        <f t="shared" si="1269"/>
        <v>0.5-0.12</v>
      </c>
      <c r="S3082" s="127">
        <f t="shared" si="1254"/>
        <v>-3.7124310330351562E-3</v>
      </c>
      <c r="T3082" s="112" t="b">
        <f t="shared" si="1255"/>
        <v>1</v>
      </c>
      <c r="U3082" s="22">
        <f t="shared" si="1256"/>
        <v>7.1578854865043615</v>
      </c>
      <c r="V3082" s="22">
        <f t="shared" si="1257"/>
        <v>0.46432425206479494</v>
      </c>
      <c r="W3082" s="81">
        <f t="shared" si="1258"/>
        <v>8</v>
      </c>
      <c r="X3082" s="22">
        <f t="shared" si="1259"/>
        <v>0.14368561528647564</v>
      </c>
      <c r="Y3082" s="3">
        <f>IF(U3082&gt;'Power Curve'!$C$37,0,INDEX(Ci,$W3082,1)*POWER(1-X3082,3)+INDEX(Ci,$W3082,2)*3*X3082*POWER(1-X3082,2)+INDEX(Ci,$W3082,3)*3*POWER(X3082,2)*(1-X3082)+INDEX(Ci,$W3082,4)*POWER(X3082,3))</f>
        <v>637.62921595677687</v>
      </c>
      <c r="Z3082" s="3">
        <f t="shared" si="1260"/>
        <v>635.262061467889</v>
      </c>
      <c r="AA3082" s="3">
        <f t="shared" si="1261"/>
        <v>672.93997383117653</v>
      </c>
      <c r="AB3082" s="3">
        <f t="shared" si="1270"/>
        <v>-37.677912363287533</v>
      </c>
      <c r="AC3082" s="3">
        <f t="shared" si="1271"/>
        <v>37.677912363287533</v>
      </c>
      <c r="AE3082" s="34">
        <f t="shared" si="1262"/>
        <v>7</v>
      </c>
      <c r="AF3082" s="73" t="b">
        <f>COUNTIF('Power Curve'!$D$2:$D$31,AE3082)&gt;0</f>
        <v>1</v>
      </c>
      <c r="AG3082" s="73" t="b">
        <f t="shared" si="1263"/>
        <v>0</v>
      </c>
      <c r="AH3082" s="73" t="b">
        <f t="shared" si="1272"/>
        <v>1</v>
      </c>
      <c r="AI3082" s="34" t="str">
        <f t="shared" si="1264"/>
        <v>Inner</v>
      </c>
      <c r="AJ3082" s="35" t="str">
        <f t="shared" si="1273"/>
        <v>0.4-0.5</v>
      </c>
      <c r="AK3082" s="36" t="str">
        <f t="shared" si="1265"/>
        <v>13-14</v>
      </c>
      <c r="AL3082" s="36" t="str">
        <f t="shared" si="1266"/>
        <v>Mar</v>
      </c>
      <c r="AM3082" s="35" t="str">
        <f t="shared" si="1267"/>
        <v>305-315</v>
      </c>
      <c r="AN3082" s="36" t="str">
        <f t="shared" si="1268"/>
        <v>Inner-TI</v>
      </c>
    </row>
    <row r="3083" spans="5:40" x14ac:dyDescent="0.3">
      <c r="E3083" s="12">
        <v>40999.5625</v>
      </c>
      <c r="F3083" s="16">
        <v>5.95</v>
      </c>
      <c r="G3083" s="16">
        <v>386.86999511718801</v>
      </c>
      <c r="H3083" s="29">
        <v>1.1980503845800867</v>
      </c>
      <c r="I3083" s="26">
        <v>301.10000000000002</v>
      </c>
      <c r="J3083" s="30">
        <v>0.19495798319327728</v>
      </c>
      <c r="K3083" s="31">
        <v>9.4822151358052137E-2</v>
      </c>
      <c r="L3083" s="111">
        <f t="shared" si="1248"/>
        <v>0.30000000000000004</v>
      </c>
      <c r="M3083" s="112">
        <f t="shared" si="1249"/>
        <v>0.19</v>
      </c>
      <c r="N3083" s="112" t="b">
        <f t="shared" si="1250"/>
        <v>1</v>
      </c>
      <c r="O3083" s="112" t="b">
        <f t="shared" si="1251"/>
        <v>1</v>
      </c>
      <c r="P3083" s="113">
        <f t="shared" si="1252"/>
        <v>3.0000000000000004</v>
      </c>
      <c r="Q3083" s="113">
        <f t="shared" si="1253"/>
        <v>7</v>
      </c>
      <c r="R3083" s="114" t="str">
        <f t="shared" si="1269"/>
        <v>0.3-0.19</v>
      </c>
      <c r="S3083" s="127">
        <f t="shared" si="1254"/>
        <v>7.0507632160865044E-2</v>
      </c>
      <c r="T3083" s="112" t="b">
        <f t="shared" si="1255"/>
        <v>1</v>
      </c>
      <c r="U3083" s="22">
        <f t="shared" si="1256"/>
        <v>5.9060433517053132</v>
      </c>
      <c r="V3083" s="22">
        <f t="shared" si="1257"/>
        <v>0.27084801471868791</v>
      </c>
      <c r="W3083" s="81">
        <f t="shared" si="1258"/>
        <v>6</v>
      </c>
      <c r="X3083" s="22">
        <f t="shared" si="1259"/>
        <v>0.87505275915484826</v>
      </c>
      <c r="Y3083" s="3">
        <f>IF(U3083&gt;'Power Curve'!$C$37,0,INDEX(Ci,$W3083,1)*POWER(1-X3083,3)+INDEX(Ci,$W3083,2)*3*X3083*POWER(1-X3083,2)+INDEX(Ci,$W3083,3)*3*POWER(X3083,2)*(1-X3083)+INDEX(Ci,$W3083,4)*POWER(X3083,3))</f>
        <v>346.30924921168702</v>
      </c>
      <c r="Z3083" s="3">
        <f t="shared" si="1260"/>
        <v>370.72669436900998</v>
      </c>
      <c r="AA3083" s="3">
        <f t="shared" si="1261"/>
        <v>386.86999511718801</v>
      </c>
      <c r="AB3083" s="3">
        <f t="shared" si="1270"/>
        <v>-16.143300748178035</v>
      </c>
      <c r="AC3083" s="3">
        <f t="shared" si="1271"/>
        <v>16.143300748178035</v>
      </c>
      <c r="AE3083" s="34">
        <f t="shared" si="1262"/>
        <v>6</v>
      </c>
      <c r="AF3083" s="73" t="b">
        <f>COUNTIF('Power Curve'!$D$2:$D$31,AE3083)&gt;0</f>
        <v>1</v>
      </c>
      <c r="AG3083" s="73" t="b">
        <f t="shared" si="1263"/>
        <v>0</v>
      </c>
      <c r="AH3083" s="73" t="b">
        <f t="shared" si="1272"/>
        <v>1</v>
      </c>
      <c r="AI3083" s="34" t="str">
        <f t="shared" si="1264"/>
        <v>Outer</v>
      </c>
      <c r="AJ3083" s="35" t="str">
        <f t="shared" si="1273"/>
        <v>0.2-0.3</v>
      </c>
      <c r="AK3083" s="36" t="str">
        <f t="shared" si="1265"/>
        <v>13-14</v>
      </c>
      <c r="AL3083" s="36" t="str">
        <f t="shared" si="1266"/>
        <v>Mar</v>
      </c>
      <c r="AM3083" s="35" t="str">
        <f t="shared" si="1267"/>
        <v>295-305</v>
      </c>
      <c r="AN3083" s="36" t="str">
        <f t="shared" si="1268"/>
        <v>LWS-HTI</v>
      </c>
    </row>
    <row r="3084" spans="5:40" x14ac:dyDescent="0.3">
      <c r="E3084" s="12">
        <v>40999.569444444445</v>
      </c>
      <c r="F3084" s="16">
        <v>6.48</v>
      </c>
      <c r="G3084" s="16">
        <v>539.78997039794922</v>
      </c>
      <c r="H3084" s="29">
        <v>1.1961302852145825</v>
      </c>
      <c r="I3084" s="26">
        <v>289.7</v>
      </c>
      <c r="J3084" s="30">
        <v>0.10030864197530864</v>
      </c>
      <c r="K3084" s="31">
        <v>8.1742980485322608E-2</v>
      </c>
      <c r="L3084" s="111">
        <f t="shared" si="1248"/>
        <v>0.4</v>
      </c>
      <c r="M3084" s="112">
        <f t="shared" si="1249"/>
        <v>9.9999999999999992E-2</v>
      </c>
      <c r="N3084" s="112" t="b">
        <f t="shared" si="1250"/>
        <v>1</v>
      </c>
      <c r="O3084" s="112" t="b">
        <f t="shared" si="1251"/>
        <v>1</v>
      </c>
      <c r="P3084" s="113">
        <f t="shared" si="1252"/>
        <v>4</v>
      </c>
      <c r="Q3084" s="113">
        <f t="shared" si="1253"/>
        <v>16</v>
      </c>
      <c r="R3084" s="114" t="str">
        <f t="shared" si="1269"/>
        <v>0.4-0.1</v>
      </c>
      <c r="S3084" s="127">
        <f t="shared" si="1254"/>
        <v>-1.1366894958513816E-3</v>
      </c>
      <c r="T3084" s="112" t="b">
        <f t="shared" si="1255"/>
        <v>1</v>
      </c>
      <c r="U3084" s="22">
        <f t="shared" si="1256"/>
        <v>6.4286898196736439</v>
      </c>
      <c r="V3084" s="22">
        <f t="shared" si="1257"/>
        <v>0.3516247111357465</v>
      </c>
      <c r="W3084" s="81">
        <f t="shared" si="1258"/>
        <v>7</v>
      </c>
      <c r="X3084" s="22">
        <f t="shared" si="1259"/>
        <v>0.40386139099407425</v>
      </c>
      <c r="Y3084" s="3">
        <f>IF(U3084&gt;'Power Curve'!$C$37,0,INDEX(Ci,$W3084,1)*POWER(1-X3084,3)+INDEX(Ci,$W3084,2)*3*X3084*POWER(1-X3084,2)+INDEX(Ci,$W3084,3)*3*POWER(X3084,2)*(1-X3084)+INDEX(Ci,$W3084,4)*POWER(X3084,3))</f>
        <v>453.81125275065068</v>
      </c>
      <c r="Z3084" s="3">
        <f t="shared" si="1260"/>
        <v>453.29541026654988</v>
      </c>
      <c r="AA3084" s="3">
        <f t="shared" si="1261"/>
        <v>539.78997039794922</v>
      </c>
      <c r="AB3084" s="3">
        <f t="shared" si="1270"/>
        <v>-86.494560131399339</v>
      </c>
      <c r="AC3084" s="3">
        <f t="shared" si="1271"/>
        <v>86.494560131399339</v>
      </c>
      <c r="AE3084" s="34">
        <f t="shared" si="1262"/>
        <v>6</v>
      </c>
      <c r="AF3084" s="73" t="b">
        <f>COUNTIF('Power Curve'!$D$2:$D$31,AE3084)&gt;0</f>
        <v>1</v>
      </c>
      <c r="AG3084" s="73" t="b">
        <f t="shared" si="1263"/>
        <v>0</v>
      </c>
      <c r="AH3084" s="73" t="b">
        <f t="shared" si="1272"/>
        <v>1</v>
      </c>
      <c r="AI3084" s="34" t="str">
        <f t="shared" si="1264"/>
        <v>Outer</v>
      </c>
      <c r="AJ3084" s="35" t="str">
        <f t="shared" si="1273"/>
        <v>0.3-0.4</v>
      </c>
      <c r="AK3084" s="36" t="str">
        <f t="shared" si="1265"/>
        <v>13-14</v>
      </c>
      <c r="AL3084" s="36" t="str">
        <f t="shared" si="1266"/>
        <v>Mar</v>
      </c>
      <c r="AM3084" s="35" t="str">
        <f t="shared" si="1267"/>
        <v>285-295</v>
      </c>
      <c r="AN3084" s="36" t="str">
        <f t="shared" si="1268"/>
        <v>Inner-TI</v>
      </c>
    </row>
    <row r="3085" spans="5:40" x14ac:dyDescent="0.3">
      <c r="E3085" s="12">
        <v>40999.576388888891</v>
      </c>
      <c r="F3085" s="16">
        <v>5.8</v>
      </c>
      <c r="G3085" s="16">
        <v>321.51000595092796</v>
      </c>
      <c r="H3085" s="29">
        <v>1.1949352615168674</v>
      </c>
      <c r="I3085" s="26">
        <v>288.89999999999998</v>
      </c>
      <c r="J3085" s="30">
        <v>7.7586206896551727E-2</v>
      </c>
      <c r="K3085" s="31">
        <v>0.10884215522619595</v>
      </c>
      <c r="L3085" s="111">
        <f t="shared" si="1248"/>
        <v>0.2</v>
      </c>
      <c r="M3085" s="112">
        <f t="shared" si="1249"/>
        <v>0.08</v>
      </c>
      <c r="N3085" s="112" t="b">
        <f t="shared" si="1250"/>
        <v>1</v>
      </c>
      <c r="O3085" s="112" t="b">
        <f t="shared" si="1251"/>
        <v>1</v>
      </c>
      <c r="P3085" s="113">
        <f t="shared" si="1252"/>
        <v>2</v>
      </c>
      <c r="Q3085" s="113">
        <f t="shared" si="1253"/>
        <v>18</v>
      </c>
      <c r="R3085" s="114" t="str">
        <f t="shared" si="1269"/>
        <v>0.2-0.08</v>
      </c>
      <c r="S3085" s="127">
        <f t="shared" si="1254"/>
        <v>-4.963225655588225E-2</v>
      </c>
      <c r="T3085" s="112" t="b">
        <f t="shared" si="1255"/>
        <v>1</v>
      </c>
      <c r="U3085" s="22">
        <f t="shared" si="1256"/>
        <v>5.7521573324994337</v>
      </c>
      <c r="V3085" s="22">
        <f t="shared" si="1257"/>
        <v>0.24706443438656905</v>
      </c>
      <c r="W3085" s="81">
        <f t="shared" si="1258"/>
        <v>6</v>
      </c>
      <c r="X3085" s="22">
        <f t="shared" si="1259"/>
        <v>0.7216718319014499</v>
      </c>
      <c r="Y3085" s="3">
        <f>IF(U3085&gt;'Power Curve'!$C$37,0,INDEX(Ci,$W3085,1)*POWER(1-X3085,3)+INDEX(Ci,$W3085,2)*3*X3085*POWER(1-X3085,2)+INDEX(Ci,$W3085,3)*3*POWER(X3085,2)*(1-X3085)+INDEX(Ci,$W3085,4)*POWER(X3085,3))</f>
        <v>320.50434150568026</v>
      </c>
      <c r="Z3085" s="3">
        <f t="shared" si="1260"/>
        <v>304.59698780079623</v>
      </c>
      <c r="AA3085" s="3">
        <f t="shared" si="1261"/>
        <v>321.51000595092796</v>
      </c>
      <c r="AB3085" s="3">
        <f t="shared" si="1270"/>
        <v>-16.913018150131734</v>
      </c>
      <c r="AC3085" s="3">
        <f t="shared" si="1271"/>
        <v>16.913018150131734</v>
      </c>
      <c r="AE3085" s="34">
        <f t="shared" si="1262"/>
        <v>6</v>
      </c>
      <c r="AF3085" s="73" t="b">
        <f>COUNTIF('Power Curve'!$D$2:$D$31,AE3085)&gt;0</f>
        <v>1</v>
      </c>
      <c r="AG3085" s="73" t="b">
        <f t="shared" si="1263"/>
        <v>0</v>
      </c>
      <c r="AH3085" s="73" t="b">
        <f t="shared" si="1272"/>
        <v>1</v>
      </c>
      <c r="AI3085" s="34" t="str">
        <f t="shared" si="1264"/>
        <v>Outer</v>
      </c>
      <c r="AJ3085" s="35" t="str">
        <f t="shared" si="1273"/>
        <v>0.2-0.3</v>
      </c>
      <c r="AK3085" s="36" t="str">
        <f t="shared" si="1265"/>
        <v>13-14</v>
      </c>
      <c r="AL3085" s="36" t="str">
        <f t="shared" si="1266"/>
        <v>Mar</v>
      </c>
      <c r="AM3085" s="35" t="str">
        <f t="shared" si="1267"/>
        <v>285-295</v>
      </c>
      <c r="AN3085" s="36" t="str">
        <f t="shared" si="1268"/>
        <v>LWS-LTI</v>
      </c>
    </row>
    <row r="3086" spans="5:40" x14ac:dyDescent="0.3">
      <c r="E3086" s="12">
        <v>40999.583333333336</v>
      </c>
      <c r="F3086" s="16">
        <v>5.63</v>
      </c>
      <c r="G3086" s="16">
        <v>360.16999053955072</v>
      </c>
      <c r="H3086" s="29">
        <v>1.1937867525644477</v>
      </c>
      <c r="I3086" s="26">
        <v>292</v>
      </c>
      <c r="J3086" s="30">
        <v>0.12255772646536411</v>
      </c>
      <c r="K3086" s="31">
        <v>0.10904874922115534</v>
      </c>
      <c r="L3086" s="111">
        <f t="shared" si="1248"/>
        <v>0.2</v>
      </c>
      <c r="M3086" s="112">
        <f t="shared" si="1249"/>
        <v>0.12</v>
      </c>
      <c r="N3086" s="112" t="b">
        <f t="shared" si="1250"/>
        <v>1</v>
      </c>
      <c r="O3086" s="112" t="b">
        <f t="shared" si="1251"/>
        <v>1</v>
      </c>
      <c r="P3086" s="113">
        <f t="shared" si="1252"/>
        <v>2</v>
      </c>
      <c r="Q3086" s="113">
        <f t="shared" si="1253"/>
        <v>14</v>
      </c>
      <c r="R3086" s="114" t="str">
        <f t="shared" si="1269"/>
        <v>0.2-0.12</v>
      </c>
      <c r="S3086" s="127">
        <f t="shared" si="1254"/>
        <v>2.146915976708583E-2</v>
      </c>
      <c r="T3086" s="112" t="b">
        <f t="shared" si="1255"/>
        <v>1</v>
      </c>
      <c r="U3086" s="22">
        <f t="shared" si="1256"/>
        <v>5.5817701694971218</v>
      </c>
      <c r="V3086" s="22">
        <f t="shared" si="1257"/>
        <v>0.22073054908795914</v>
      </c>
      <c r="W3086" s="81">
        <f t="shared" si="1258"/>
        <v>6</v>
      </c>
      <c r="X3086" s="22">
        <f t="shared" si="1259"/>
        <v>0.55184392168430119</v>
      </c>
      <c r="Y3086" s="3">
        <f>IF(U3086&gt;'Power Curve'!$C$37,0,INDEX(Ci,$W3086,1)*POWER(1-X3086,3)+INDEX(Ci,$W3086,2)*3*X3086*POWER(1-X3086,2)+INDEX(Ci,$W3086,3)*3*POWER(X3086,2)*(1-X3086)+INDEX(Ci,$W3086,4)*POWER(X3086,3))</f>
        <v>293.90120746244878</v>
      </c>
      <c r="Z3086" s="3">
        <f t="shared" si="1260"/>
        <v>300.21101944119948</v>
      </c>
      <c r="AA3086" s="3">
        <f t="shared" si="1261"/>
        <v>360.16999053955072</v>
      </c>
      <c r="AB3086" s="3">
        <f t="shared" si="1270"/>
        <v>-59.958971098351242</v>
      </c>
      <c r="AC3086" s="3">
        <f t="shared" si="1271"/>
        <v>59.958971098351242</v>
      </c>
      <c r="AE3086" s="34">
        <f t="shared" si="1262"/>
        <v>6</v>
      </c>
      <c r="AF3086" s="73" t="b">
        <f>COUNTIF('Power Curve'!$D$2:$D$31,AE3086)&gt;0</f>
        <v>1</v>
      </c>
      <c r="AG3086" s="73" t="b">
        <f t="shared" si="1263"/>
        <v>0</v>
      </c>
      <c r="AH3086" s="73" t="b">
        <f t="shared" si="1272"/>
        <v>1</v>
      </c>
      <c r="AI3086" s="34" t="str">
        <f t="shared" si="1264"/>
        <v>Inner</v>
      </c>
      <c r="AJ3086" s="35" t="str">
        <f t="shared" si="1273"/>
        <v>0.2-0.3</v>
      </c>
      <c r="AK3086" s="36" t="str">
        <f t="shared" si="1265"/>
        <v>14-15</v>
      </c>
      <c r="AL3086" s="36" t="str">
        <f t="shared" si="1266"/>
        <v>Mar</v>
      </c>
      <c r="AM3086" s="35" t="str">
        <f t="shared" si="1267"/>
        <v>285-295</v>
      </c>
      <c r="AN3086" s="36" t="str">
        <f t="shared" si="1268"/>
        <v>Inner-TI</v>
      </c>
    </row>
    <row r="3087" spans="5:40" x14ac:dyDescent="0.3">
      <c r="E3087" s="12">
        <v>40999.590277777781</v>
      </c>
      <c r="F3087" s="16">
        <v>5.86</v>
      </c>
      <c r="G3087" s="16">
        <v>281.7099876403812</v>
      </c>
      <c r="H3087" s="29">
        <v>1.1930237753655863</v>
      </c>
      <c r="I3087" s="26">
        <v>300.3</v>
      </c>
      <c r="J3087" s="30">
        <v>0.15017064846416381</v>
      </c>
      <c r="K3087" s="31">
        <v>0.13032880105395026</v>
      </c>
      <c r="L3087" s="111">
        <f t="shared" si="1248"/>
        <v>0.30000000000000004</v>
      </c>
      <c r="M3087" s="112">
        <f t="shared" si="1249"/>
        <v>0.15000000000000002</v>
      </c>
      <c r="N3087" s="112" t="b">
        <f t="shared" si="1250"/>
        <v>1</v>
      </c>
      <c r="O3087" s="112" t="b">
        <f t="shared" si="1251"/>
        <v>1</v>
      </c>
      <c r="P3087" s="113">
        <f t="shared" si="1252"/>
        <v>3.0000000000000004</v>
      </c>
      <c r="Q3087" s="113">
        <f t="shared" si="1253"/>
        <v>10.999999999999998</v>
      </c>
      <c r="R3087" s="114" t="str">
        <f t="shared" si="1269"/>
        <v>0.3-0.15</v>
      </c>
      <c r="S3087" s="127">
        <f t="shared" si="1254"/>
        <v>1.9963184933198375E-2</v>
      </c>
      <c r="T3087" s="112" t="b">
        <f t="shared" si="1255"/>
        <v>1</v>
      </c>
      <c r="U3087" s="22">
        <f t="shared" si="1256"/>
        <v>5.8085618663349514</v>
      </c>
      <c r="V3087" s="22">
        <f t="shared" si="1257"/>
        <v>0.2557819369153595</v>
      </c>
      <c r="W3087" s="81">
        <f t="shared" si="1258"/>
        <v>6</v>
      </c>
      <c r="X3087" s="22">
        <f t="shared" si="1259"/>
        <v>0.77789123211488298</v>
      </c>
      <c r="Y3087" s="3">
        <f>IF(U3087&gt;'Power Curve'!$C$37,0,INDEX(Ci,$W3087,1)*POWER(1-X3087,3)+INDEX(Ci,$W3087,2)*3*X3087*POWER(1-X3087,2)+INDEX(Ci,$W3087,3)*3*POWER(X3087,2)*(1-X3087)+INDEX(Ci,$W3087,4)*POWER(X3087,3))</f>
        <v>329.73036103520337</v>
      </c>
      <c r="Z3087" s="3">
        <f t="shared" si="1260"/>
        <v>336.31282921063939</v>
      </c>
      <c r="AA3087" s="3">
        <f t="shared" si="1261"/>
        <v>281.7099876403812</v>
      </c>
      <c r="AB3087" s="3">
        <f t="shared" si="1270"/>
        <v>54.602841570258192</v>
      </c>
      <c r="AC3087" s="3">
        <f t="shared" si="1271"/>
        <v>54.602841570258192</v>
      </c>
      <c r="AE3087" s="34">
        <f t="shared" si="1262"/>
        <v>6</v>
      </c>
      <c r="AF3087" s="73" t="b">
        <f>COUNTIF('Power Curve'!$D$2:$D$31,AE3087)&gt;0</f>
        <v>1</v>
      </c>
      <c r="AG3087" s="73" t="b">
        <f t="shared" si="1263"/>
        <v>0</v>
      </c>
      <c r="AH3087" s="73" t="b">
        <f t="shared" si="1272"/>
        <v>1</v>
      </c>
      <c r="AI3087" s="34" t="str">
        <f t="shared" si="1264"/>
        <v>Outer</v>
      </c>
      <c r="AJ3087" s="35" t="str">
        <f t="shared" si="1273"/>
        <v>0.2-0.3</v>
      </c>
      <c r="AK3087" s="36" t="str">
        <f t="shared" si="1265"/>
        <v>14-15</v>
      </c>
      <c r="AL3087" s="36" t="str">
        <f t="shared" si="1266"/>
        <v>Mar</v>
      </c>
      <c r="AM3087" s="35" t="str">
        <f t="shared" si="1267"/>
        <v>295-305</v>
      </c>
      <c r="AN3087" s="36" t="str">
        <f t="shared" si="1268"/>
        <v>LWS-HTI</v>
      </c>
    </row>
    <row r="3088" spans="5:40" x14ac:dyDescent="0.3">
      <c r="E3088" s="12">
        <v>40999.597222222219</v>
      </c>
      <c r="F3088" s="16">
        <v>5.94</v>
      </c>
      <c r="G3088" s="16">
        <v>457.21999359130911</v>
      </c>
      <c r="H3088" s="29">
        <v>1.1924068846201601</v>
      </c>
      <c r="I3088" s="26">
        <v>296.10000000000002</v>
      </c>
      <c r="J3088" s="30">
        <v>0.12794612794612795</v>
      </c>
      <c r="K3088" s="31">
        <v>0.15614024104583762</v>
      </c>
      <c r="L3088" s="111">
        <f t="shared" si="1248"/>
        <v>0.30000000000000004</v>
      </c>
      <c r="M3088" s="112">
        <f t="shared" si="1249"/>
        <v>0.13</v>
      </c>
      <c r="N3088" s="112" t="b">
        <f t="shared" si="1250"/>
        <v>1</v>
      </c>
      <c r="O3088" s="112" t="b">
        <f t="shared" si="1251"/>
        <v>1</v>
      </c>
      <c r="P3088" s="113">
        <f t="shared" si="1252"/>
        <v>3.0000000000000004</v>
      </c>
      <c r="Q3088" s="113">
        <f t="shared" si="1253"/>
        <v>13</v>
      </c>
      <c r="R3088" s="114" t="str">
        <f t="shared" si="1269"/>
        <v>0.3-0.13</v>
      </c>
      <c r="S3088" s="127">
        <f t="shared" si="1254"/>
        <v>2.3144625764960111E-2</v>
      </c>
      <c r="T3088" s="112" t="b">
        <f t="shared" si="1255"/>
        <v>1</v>
      </c>
      <c r="U3088" s="22">
        <f t="shared" si="1256"/>
        <v>5.8868446294896737</v>
      </c>
      <c r="V3088" s="22">
        <f t="shared" si="1257"/>
        <v>0.2678807903116493</v>
      </c>
      <c r="W3088" s="81">
        <f t="shared" si="1258"/>
        <v>6</v>
      </c>
      <c r="X3088" s="22">
        <f t="shared" si="1259"/>
        <v>0.85591705189104828</v>
      </c>
      <c r="Y3088" s="3">
        <f>IF(U3088&gt;'Power Curve'!$C$37,0,INDEX(Ci,$W3088,1)*POWER(1-X3088,3)+INDEX(Ci,$W3088,2)*3*X3088*POWER(1-X3088,2)+INDEX(Ci,$W3088,3)*3*POWER(X3088,2)*(1-X3088)+INDEX(Ci,$W3088,4)*POWER(X3088,3))</f>
        <v>342.97464948230731</v>
      </c>
      <c r="Z3088" s="3">
        <f t="shared" si="1260"/>
        <v>350.91266939144367</v>
      </c>
      <c r="AA3088" s="3">
        <f t="shared" si="1261"/>
        <v>457.21999359130911</v>
      </c>
      <c r="AB3088" s="3">
        <f t="shared" si="1270"/>
        <v>-106.30732419986543</v>
      </c>
      <c r="AC3088" s="3">
        <f t="shared" si="1271"/>
        <v>106.30732419986543</v>
      </c>
      <c r="AE3088" s="34">
        <f t="shared" si="1262"/>
        <v>6</v>
      </c>
      <c r="AF3088" s="73" t="b">
        <f>COUNTIF('Power Curve'!$D$2:$D$31,AE3088)&gt;0</f>
        <v>1</v>
      </c>
      <c r="AG3088" s="73" t="b">
        <f t="shared" si="1263"/>
        <v>0</v>
      </c>
      <c r="AH3088" s="73" t="b">
        <f t="shared" si="1272"/>
        <v>1</v>
      </c>
      <c r="AI3088" s="34" t="str">
        <f t="shared" si="1264"/>
        <v>Inner</v>
      </c>
      <c r="AJ3088" s="35" t="str">
        <f t="shared" si="1273"/>
        <v>0.2-0.3</v>
      </c>
      <c r="AK3088" s="36" t="str">
        <f t="shared" si="1265"/>
        <v>14-15</v>
      </c>
      <c r="AL3088" s="36" t="str">
        <f t="shared" si="1266"/>
        <v>Mar</v>
      </c>
      <c r="AM3088" s="35" t="str">
        <f t="shared" si="1267"/>
        <v>295-305</v>
      </c>
      <c r="AN3088" s="36" t="str">
        <f t="shared" si="1268"/>
        <v>Inner-TI</v>
      </c>
    </row>
    <row r="3089" spans="5:40" x14ac:dyDescent="0.3">
      <c r="E3089" s="12">
        <v>40999.604166666664</v>
      </c>
      <c r="F3089" s="16">
        <v>7.14</v>
      </c>
      <c r="G3089" s="16">
        <v>749.47001647949241</v>
      </c>
      <c r="H3089" s="29">
        <v>1.1915131182098391</v>
      </c>
      <c r="I3089" s="26">
        <v>292.60000000000002</v>
      </c>
      <c r="J3089" s="30">
        <v>0.17647058823529413</v>
      </c>
      <c r="K3089" s="31">
        <v>0.21069202656413435</v>
      </c>
      <c r="L3089" s="111">
        <f t="shared" si="1248"/>
        <v>0.5</v>
      </c>
      <c r="M3089" s="112">
        <f t="shared" si="1249"/>
        <v>0.18000000000000002</v>
      </c>
      <c r="N3089" s="112" t="b">
        <f t="shared" si="1250"/>
        <v>1</v>
      </c>
      <c r="O3089" s="112" t="b">
        <f t="shared" si="1251"/>
        <v>1</v>
      </c>
      <c r="P3089" s="113">
        <f t="shared" si="1252"/>
        <v>5</v>
      </c>
      <c r="Q3089" s="113">
        <f t="shared" si="1253"/>
        <v>8</v>
      </c>
      <c r="R3089" s="114" t="str">
        <f t="shared" si="1269"/>
        <v>0.5-0.18</v>
      </c>
      <c r="S3089" s="127">
        <f t="shared" si="1254"/>
        <v>0.10912678642423018</v>
      </c>
      <c r="T3089" s="112" t="b">
        <f t="shared" si="1255"/>
        <v>1</v>
      </c>
      <c r="U3089" s="22">
        <f t="shared" si="1256"/>
        <v>7.0743377680585402</v>
      </c>
      <c r="V3089" s="22">
        <f t="shared" si="1257"/>
        <v>0.45141168285626271</v>
      </c>
      <c r="W3089" s="81">
        <f t="shared" si="1258"/>
        <v>8</v>
      </c>
      <c r="X3089" s="22">
        <f t="shared" si="1259"/>
        <v>5.9596410420437347E-2</v>
      </c>
      <c r="Y3089" s="3">
        <f>IF(U3089&gt;'Power Curve'!$C$37,0,INDEX(Ci,$W3089,1)*POWER(1-X3089,3)+INDEX(Ci,$W3089,2)*3*X3089*POWER(1-X3089,2)+INDEX(Ci,$W3089,3)*3*POWER(X3089,2)*(1-X3089)+INDEX(Ci,$W3089,4)*POWER(X3089,3))</f>
        <v>615.63152639014027</v>
      </c>
      <c r="Z3089" s="3">
        <f t="shared" si="1260"/>
        <v>682.81341648653995</v>
      </c>
      <c r="AA3089" s="3">
        <f t="shared" si="1261"/>
        <v>749.47001647949241</v>
      </c>
      <c r="AB3089" s="3">
        <f t="shared" si="1270"/>
        <v>-66.656599992952465</v>
      </c>
      <c r="AC3089" s="3">
        <f t="shared" si="1271"/>
        <v>66.656599992952465</v>
      </c>
      <c r="AE3089" s="34">
        <f t="shared" si="1262"/>
        <v>7</v>
      </c>
      <c r="AF3089" s="73" t="b">
        <f>COUNTIF('Power Curve'!$D$2:$D$31,AE3089)&gt;0</f>
        <v>1</v>
      </c>
      <c r="AG3089" s="73" t="b">
        <f t="shared" si="1263"/>
        <v>0</v>
      </c>
      <c r="AH3089" s="73" t="b">
        <f t="shared" si="1272"/>
        <v>1</v>
      </c>
      <c r="AI3089" s="34" t="str">
        <f t="shared" si="1264"/>
        <v>Outer</v>
      </c>
      <c r="AJ3089" s="35" t="str">
        <f t="shared" si="1273"/>
        <v>0.4-0.5</v>
      </c>
      <c r="AK3089" s="36" t="str">
        <f t="shared" si="1265"/>
        <v>14-15</v>
      </c>
      <c r="AL3089" s="36" t="str">
        <f t="shared" si="1266"/>
        <v>Mar</v>
      </c>
      <c r="AM3089" s="35" t="str">
        <f t="shared" si="1267"/>
        <v>285-295</v>
      </c>
      <c r="AN3089" s="36" t="str">
        <f t="shared" si="1268"/>
        <v>LWS-HTI</v>
      </c>
    </row>
    <row r="3090" spans="5:40" x14ac:dyDescent="0.3">
      <c r="E3090" s="12">
        <v>40999.611111111109</v>
      </c>
      <c r="F3090" s="16">
        <v>9.68</v>
      </c>
      <c r="G3090" s="16">
        <v>1622.950027465818</v>
      </c>
      <c r="H3090" s="29">
        <v>1.192173285466565</v>
      </c>
      <c r="I3090" s="26">
        <v>297.3</v>
      </c>
      <c r="J3090" s="30">
        <v>0.11880165289256198</v>
      </c>
      <c r="K3090" s="31">
        <v>0.16785322291857055</v>
      </c>
      <c r="L3090" s="111">
        <f t="shared" si="1248"/>
        <v>0.8</v>
      </c>
      <c r="M3090" s="112">
        <f t="shared" si="1249"/>
        <v>0.12</v>
      </c>
      <c r="N3090" s="112" t="b">
        <f t="shared" si="1250"/>
        <v>1</v>
      </c>
      <c r="O3090" s="112" t="b">
        <f t="shared" si="1251"/>
        <v>1</v>
      </c>
      <c r="P3090" s="113">
        <f t="shared" si="1252"/>
        <v>8</v>
      </c>
      <c r="Q3090" s="113">
        <f t="shared" si="1253"/>
        <v>14</v>
      </c>
      <c r="R3090" s="114" t="str">
        <f t="shared" si="1269"/>
        <v>0.8-0.12</v>
      </c>
      <c r="S3090" s="127">
        <f t="shared" si="1254"/>
        <v>-1.2779651666675459E-3</v>
      </c>
      <c r="T3090" s="112" t="b">
        <f t="shared" si="1255"/>
        <v>1</v>
      </c>
      <c r="U3090" s="22">
        <f t="shared" si="1256"/>
        <v>9.5927499270272758</v>
      </c>
      <c r="V3090" s="22">
        <f t="shared" si="1257"/>
        <v>0.84064040032723442</v>
      </c>
      <c r="W3090" s="81">
        <f t="shared" si="1258"/>
        <v>10</v>
      </c>
      <c r="X3090" s="22">
        <f t="shared" si="1259"/>
        <v>0.62034215451663632</v>
      </c>
      <c r="Y3090" s="3">
        <f>IF(U3090&gt;'Power Curve'!$C$37,0,INDEX(Ci,$W3090,1)*POWER(1-X3090,3)+INDEX(Ci,$W3090,2)*3*X3090*POWER(1-X3090,2)+INDEX(Ci,$W3090,3)*3*POWER(X3090,2)*(1-X3090)+INDEX(Ci,$W3090,4)*POWER(X3090,3))</f>
        <v>1403.3465762747855</v>
      </c>
      <c r="Z3090" s="3">
        <f t="shared" si="1260"/>
        <v>1401.5531482335441</v>
      </c>
      <c r="AA3090" s="3">
        <f t="shared" si="1261"/>
        <v>1622.950027465818</v>
      </c>
      <c r="AB3090" s="3">
        <f t="shared" si="1270"/>
        <v>-221.39687923227393</v>
      </c>
      <c r="AC3090" s="3">
        <f t="shared" si="1271"/>
        <v>221.39687923227393</v>
      </c>
      <c r="AE3090" s="34">
        <f t="shared" si="1262"/>
        <v>10</v>
      </c>
      <c r="AF3090" s="73" t="b">
        <f>COUNTIF('Power Curve'!$D$2:$D$31,AE3090)&gt;0</f>
        <v>1</v>
      </c>
      <c r="AG3090" s="73" t="b">
        <f t="shared" si="1263"/>
        <v>0</v>
      </c>
      <c r="AH3090" s="73" t="b">
        <f t="shared" si="1272"/>
        <v>1</v>
      </c>
      <c r="AI3090" s="34" t="str">
        <f t="shared" si="1264"/>
        <v>Inner</v>
      </c>
      <c r="AJ3090" s="35" t="str">
        <f t="shared" si="1273"/>
        <v>0.8-0.9</v>
      </c>
      <c r="AK3090" s="36" t="str">
        <f t="shared" si="1265"/>
        <v>14-15</v>
      </c>
      <c r="AL3090" s="36" t="str">
        <f t="shared" si="1266"/>
        <v>Mar</v>
      </c>
      <c r="AM3090" s="35" t="str">
        <f t="shared" si="1267"/>
        <v>295-305</v>
      </c>
      <c r="AN3090" s="36" t="str">
        <f t="shared" si="1268"/>
        <v>Inner-TI</v>
      </c>
    </row>
    <row r="3091" spans="5:40" x14ac:dyDescent="0.3">
      <c r="E3091" s="12">
        <v>40999.618055555555</v>
      </c>
      <c r="F3091" s="16">
        <v>10.199999999999999</v>
      </c>
      <c r="G3091" s="16">
        <v>1592.650009155278</v>
      </c>
      <c r="H3091" s="29">
        <v>1.192173285466565</v>
      </c>
      <c r="I3091" s="26">
        <v>302.8</v>
      </c>
      <c r="J3091" s="30">
        <v>0.13235294117647062</v>
      </c>
      <c r="K3091" s="31">
        <v>0.12975906889142841</v>
      </c>
      <c r="L3091" s="111">
        <f t="shared" si="1248"/>
        <v>0.9</v>
      </c>
      <c r="M3091" s="112">
        <f t="shared" si="1249"/>
        <v>0.13</v>
      </c>
      <c r="N3091" s="112" t="b">
        <f t="shared" si="1250"/>
        <v>1</v>
      </c>
      <c r="O3091" s="112" t="b">
        <f t="shared" si="1251"/>
        <v>1</v>
      </c>
      <c r="P3091" s="113">
        <f t="shared" si="1252"/>
        <v>9</v>
      </c>
      <c r="Q3091" s="113">
        <f t="shared" si="1253"/>
        <v>13</v>
      </c>
      <c r="R3091" s="114" t="str">
        <f t="shared" si="1269"/>
        <v>0.9-0.13</v>
      </c>
      <c r="S3091" s="127">
        <f t="shared" si="1254"/>
        <v>-3.9361611857989297E-3</v>
      </c>
      <c r="T3091" s="112" t="b">
        <f t="shared" si="1255"/>
        <v>1</v>
      </c>
      <c r="U3091" s="22">
        <f t="shared" si="1256"/>
        <v>10.108062939636179</v>
      </c>
      <c r="V3091" s="22">
        <f t="shared" si="1257"/>
        <v>0.92028368757851553</v>
      </c>
      <c r="W3091" s="81">
        <f t="shared" si="1258"/>
        <v>11</v>
      </c>
      <c r="X3091" s="22">
        <f t="shared" si="1259"/>
        <v>0.15347023011741281</v>
      </c>
      <c r="Y3091" s="3">
        <f>IF(U3091&gt;'Power Curve'!$C$37,0,INDEX(Ci,$W3091,1)*POWER(1-X3091,3)+INDEX(Ci,$W3091,2)*3*X3091*POWER(1-X3091,2)+INDEX(Ci,$W3091,3)*3*POWER(X3091,2)*(1-X3091)+INDEX(Ci,$W3091,4)*POWER(X3091,3))</f>
        <v>1564.3710817651559</v>
      </c>
      <c r="Z3091" s="3">
        <f t="shared" si="1260"/>
        <v>1558.2134650329256</v>
      </c>
      <c r="AA3091" s="3">
        <f t="shared" si="1261"/>
        <v>1592.650009155278</v>
      </c>
      <c r="AB3091" s="3">
        <f t="shared" si="1270"/>
        <v>-34.436544122352416</v>
      </c>
      <c r="AC3091" s="3">
        <f t="shared" si="1271"/>
        <v>34.436544122352416</v>
      </c>
      <c r="AE3091" s="34">
        <f t="shared" si="1262"/>
        <v>10</v>
      </c>
      <c r="AF3091" s="73" t="b">
        <f>COUNTIF('Power Curve'!$D$2:$D$31,AE3091)&gt;0</f>
        <v>1</v>
      </c>
      <c r="AG3091" s="73" t="b">
        <f t="shared" si="1263"/>
        <v>0</v>
      </c>
      <c r="AH3091" s="73" t="b">
        <f t="shared" si="1272"/>
        <v>1</v>
      </c>
      <c r="AI3091" s="34" t="str">
        <f t="shared" si="1264"/>
        <v>Inner</v>
      </c>
      <c r="AJ3091" s="35" t="str">
        <f t="shared" si="1273"/>
        <v>0.9-1.0</v>
      </c>
      <c r="AK3091" s="36" t="str">
        <f t="shared" si="1265"/>
        <v>14-15</v>
      </c>
      <c r="AL3091" s="36" t="str">
        <f t="shared" si="1266"/>
        <v>Mar</v>
      </c>
      <c r="AM3091" s="35" t="str">
        <f t="shared" si="1267"/>
        <v>295-305</v>
      </c>
      <c r="AN3091" s="36" t="str">
        <f t="shared" si="1268"/>
        <v>Inner-TI</v>
      </c>
    </row>
    <row r="3092" spans="5:40" x14ac:dyDescent="0.3">
      <c r="E3092" s="12">
        <v>40999.625</v>
      </c>
      <c r="F3092" s="16">
        <v>9.2200000000000006</v>
      </c>
      <c r="G3092" s="16">
        <v>1024.1299896240234</v>
      </c>
      <c r="H3092" s="29">
        <v>1.1924816134440996</v>
      </c>
      <c r="I3092" s="26">
        <v>298.8</v>
      </c>
      <c r="J3092" s="30">
        <v>0.12255965292841646</v>
      </c>
      <c r="K3092" s="31">
        <v>0.10346216117425473</v>
      </c>
      <c r="L3092" s="111">
        <f t="shared" si="1248"/>
        <v>0.8</v>
      </c>
      <c r="M3092" s="112">
        <f t="shared" si="1249"/>
        <v>0.12</v>
      </c>
      <c r="N3092" s="112" t="b">
        <f t="shared" si="1250"/>
        <v>1</v>
      </c>
      <c r="O3092" s="112" t="b">
        <f t="shared" si="1251"/>
        <v>1</v>
      </c>
      <c r="P3092" s="113">
        <f t="shared" si="1252"/>
        <v>8</v>
      </c>
      <c r="Q3092" s="113">
        <f t="shared" si="1253"/>
        <v>14</v>
      </c>
      <c r="R3092" s="114" t="str">
        <f t="shared" si="1269"/>
        <v>0.8-0.12</v>
      </c>
      <c r="S3092" s="127">
        <f t="shared" si="1254"/>
        <v>-1.2779651666675459E-3</v>
      </c>
      <c r="T3092" s="112" t="b">
        <f t="shared" si="1255"/>
        <v>1</v>
      </c>
      <c r="U3092" s="22">
        <f t="shared" si="1256"/>
        <v>9.1376837223929499</v>
      </c>
      <c r="V3092" s="22">
        <f t="shared" si="1257"/>
        <v>0.77030845145881233</v>
      </c>
      <c r="W3092" s="81">
        <f t="shared" si="1258"/>
        <v>10</v>
      </c>
      <c r="X3092" s="22">
        <f t="shared" si="1259"/>
        <v>0.13663626850767172</v>
      </c>
      <c r="Y3092" s="3">
        <f>IF(U3092&gt;'Power Curve'!$C$37,0,INDEX(Ci,$W3092,1)*POWER(1-X3092,3)+INDEX(Ci,$W3092,2)*3*X3092*POWER(1-X3092,2)+INDEX(Ci,$W3092,3)*3*POWER(X3092,2)*(1-X3092)+INDEX(Ci,$W3092,4)*POWER(X3092,3))</f>
        <v>1241.7510709786036</v>
      </c>
      <c r="Z3092" s="3">
        <f t="shared" si="1260"/>
        <v>1240.1641563642208</v>
      </c>
      <c r="AA3092" s="3">
        <f t="shared" si="1261"/>
        <v>1024.1299896240234</v>
      </c>
      <c r="AB3092" s="3">
        <f t="shared" si="1270"/>
        <v>216.03416674019741</v>
      </c>
      <c r="AC3092" s="3">
        <f t="shared" si="1271"/>
        <v>216.03416674019741</v>
      </c>
      <c r="AE3092" s="34">
        <f t="shared" si="1262"/>
        <v>9</v>
      </c>
      <c r="AF3092" s="73" t="b">
        <f>COUNTIF('Power Curve'!$D$2:$D$31,AE3092)&gt;0</f>
        <v>1</v>
      </c>
      <c r="AG3092" s="73" t="b">
        <f t="shared" si="1263"/>
        <v>0</v>
      </c>
      <c r="AH3092" s="73" t="b">
        <f t="shared" si="1272"/>
        <v>1</v>
      </c>
      <c r="AI3092" s="34" t="str">
        <f t="shared" si="1264"/>
        <v>Inner</v>
      </c>
      <c r="AJ3092" s="35" t="str">
        <f t="shared" si="1273"/>
        <v>0.7-0.8</v>
      </c>
      <c r="AK3092" s="36" t="str">
        <f t="shared" si="1265"/>
        <v>15-16</v>
      </c>
      <c r="AL3092" s="36" t="str">
        <f t="shared" si="1266"/>
        <v>Mar</v>
      </c>
      <c r="AM3092" s="35" t="str">
        <f t="shared" si="1267"/>
        <v>295-305</v>
      </c>
      <c r="AN3092" s="36" t="str">
        <f t="shared" si="1268"/>
        <v>Inner-TI</v>
      </c>
    </row>
    <row r="3093" spans="5:40" x14ac:dyDescent="0.3">
      <c r="E3093" s="12">
        <v>40999.631944444445</v>
      </c>
      <c r="F3093" s="16">
        <v>7.39</v>
      </c>
      <c r="G3093" s="16">
        <v>606.46000480651901</v>
      </c>
      <c r="H3093" s="29">
        <v>1.1931869633907533</v>
      </c>
      <c r="I3093" s="26">
        <v>297.39999999999998</v>
      </c>
      <c r="J3093" s="30">
        <v>0.15020297699594048</v>
      </c>
      <c r="K3093" s="31">
        <v>8.0358953397164326E-2</v>
      </c>
      <c r="L3093" s="111">
        <f t="shared" si="1248"/>
        <v>0.5</v>
      </c>
      <c r="M3093" s="112">
        <f t="shared" si="1249"/>
        <v>0.15000000000000002</v>
      </c>
      <c r="N3093" s="112" t="b">
        <f t="shared" si="1250"/>
        <v>1</v>
      </c>
      <c r="O3093" s="112" t="b">
        <f t="shared" si="1251"/>
        <v>1</v>
      </c>
      <c r="P3093" s="113">
        <f t="shared" si="1252"/>
        <v>5</v>
      </c>
      <c r="Q3093" s="113">
        <f t="shared" si="1253"/>
        <v>10.999999999999998</v>
      </c>
      <c r="R3093" s="114" t="str">
        <f t="shared" si="1269"/>
        <v>0.5-0.15</v>
      </c>
      <c r="S3093" s="127">
        <f t="shared" si="1254"/>
        <v>3.6961852981718626E-2</v>
      </c>
      <c r="T3093" s="112" t="b">
        <f t="shared" si="1255"/>
        <v>1</v>
      </c>
      <c r="U3093" s="22">
        <f t="shared" si="1256"/>
        <v>7.3254657481202612</v>
      </c>
      <c r="V3093" s="22">
        <f t="shared" si="1257"/>
        <v>0.49022432170586444</v>
      </c>
      <c r="W3093" s="81">
        <f t="shared" si="1258"/>
        <v>8</v>
      </c>
      <c r="X3093" s="22">
        <f t="shared" si="1259"/>
        <v>0.31235199197109809</v>
      </c>
      <c r="Y3093" s="3">
        <f>IF(U3093&gt;'Power Curve'!$C$37,0,INDEX(Ci,$W3093,1)*POWER(1-X3093,3)+INDEX(Ci,$W3093,2)*3*X3093*POWER(1-X3093,2)+INDEX(Ci,$W3093,3)*3*POWER(X3093,2)*(1-X3093)+INDEX(Ci,$W3093,4)*POWER(X3093,3))</f>
        <v>683.03187191881887</v>
      </c>
      <c r="Z3093" s="3">
        <f t="shared" si="1260"/>
        <v>708.27799555051035</v>
      </c>
      <c r="AA3093" s="3">
        <f t="shared" si="1261"/>
        <v>606.46000480651901</v>
      </c>
      <c r="AB3093" s="3">
        <f t="shared" si="1270"/>
        <v>101.81799074399134</v>
      </c>
      <c r="AC3093" s="3">
        <f t="shared" si="1271"/>
        <v>101.81799074399134</v>
      </c>
      <c r="AE3093" s="34">
        <f t="shared" si="1262"/>
        <v>7</v>
      </c>
      <c r="AF3093" s="73" t="b">
        <f>COUNTIF('Power Curve'!$D$2:$D$31,AE3093)&gt;0</f>
        <v>1</v>
      </c>
      <c r="AG3093" s="73" t="b">
        <f t="shared" si="1263"/>
        <v>0</v>
      </c>
      <c r="AH3093" s="73" t="b">
        <f t="shared" si="1272"/>
        <v>1</v>
      </c>
      <c r="AI3093" s="34" t="str">
        <f t="shared" si="1264"/>
        <v>Outer</v>
      </c>
      <c r="AJ3093" s="35" t="str">
        <f t="shared" si="1273"/>
        <v>0.4-0.5</v>
      </c>
      <c r="AK3093" s="36" t="str">
        <f t="shared" si="1265"/>
        <v>15-16</v>
      </c>
      <c r="AL3093" s="36" t="str">
        <f t="shared" si="1266"/>
        <v>Mar</v>
      </c>
      <c r="AM3093" s="35" t="str">
        <f t="shared" si="1267"/>
        <v>295-305</v>
      </c>
      <c r="AN3093" s="36" t="str">
        <f t="shared" si="1268"/>
        <v>LWS-HTI</v>
      </c>
    </row>
    <row r="3094" spans="5:40" x14ac:dyDescent="0.3">
      <c r="E3094" s="12">
        <v>40999.638888888891</v>
      </c>
      <c r="F3094" s="16">
        <v>7.46</v>
      </c>
      <c r="G3094" s="16">
        <v>945.73999786376953</v>
      </c>
      <c r="H3094" s="29">
        <v>1.1938489862270405</v>
      </c>
      <c r="I3094" s="26">
        <v>293.60000000000002</v>
      </c>
      <c r="J3094" s="30">
        <v>0.13806970509383379</v>
      </c>
      <c r="K3094" s="31">
        <v>0.10756998036806315</v>
      </c>
      <c r="L3094" s="111">
        <f t="shared" si="1248"/>
        <v>0.5</v>
      </c>
      <c r="M3094" s="112">
        <f t="shared" si="1249"/>
        <v>0.14000000000000001</v>
      </c>
      <c r="N3094" s="112" t="b">
        <f t="shared" si="1250"/>
        <v>1</v>
      </c>
      <c r="O3094" s="112" t="b">
        <f t="shared" si="1251"/>
        <v>1</v>
      </c>
      <c r="P3094" s="113">
        <f t="shared" si="1252"/>
        <v>5</v>
      </c>
      <c r="Q3094" s="113">
        <f t="shared" si="1253"/>
        <v>12</v>
      </c>
      <c r="R3094" s="114" t="str">
        <f t="shared" si="1269"/>
        <v>0.5-0.14</v>
      </c>
      <c r="S3094" s="127">
        <f t="shared" si="1254"/>
        <v>9.3358922793565797E-3</v>
      </c>
      <c r="T3094" s="112" t="b">
        <f t="shared" si="1255"/>
        <v>1</v>
      </c>
      <c r="U3094" s="22">
        <f t="shared" si="1256"/>
        <v>7.3962218533745068</v>
      </c>
      <c r="V3094" s="22">
        <f t="shared" si="1257"/>
        <v>0.50115990586085379</v>
      </c>
      <c r="W3094" s="81">
        <f t="shared" si="1258"/>
        <v>8</v>
      </c>
      <c r="X3094" s="22">
        <f t="shared" si="1259"/>
        <v>0.3835666791095092</v>
      </c>
      <c r="Y3094" s="3">
        <f>IF(U3094&gt;'Power Curve'!$C$37,0,INDEX(Ci,$W3094,1)*POWER(1-X3094,3)+INDEX(Ci,$W3094,2)*3*X3094*POWER(1-X3094,2)+INDEX(Ci,$W3094,3)*3*POWER(X3094,2)*(1-X3094)+INDEX(Ci,$W3094,4)*POWER(X3094,3))</f>
        <v>702.66398987346872</v>
      </c>
      <c r="Z3094" s="3">
        <f t="shared" si="1260"/>
        <v>709.22398519151022</v>
      </c>
      <c r="AA3094" s="3">
        <f t="shared" si="1261"/>
        <v>945.73999786376953</v>
      </c>
      <c r="AB3094" s="3">
        <f t="shared" si="1270"/>
        <v>-236.51601267225931</v>
      </c>
      <c r="AC3094" s="3">
        <f t="shared" si="1271"/>
        <v>236.51601267225931</v>
      </c>
      <c r="AE3094" s="34">
        <f t="shared" si="1262"/>
        <v>7</v>
      </c>
      <c r="AF3094" s="73" t="b">
        <f>COUNTIF('Power Curve'!$D$2:$D$31,AE3094)&gt;0</f>
        <v>1</v>
      </c>
      <c r="AG3094" s="73" t="b">
        <f t="shared" si="1263"/>
        <v>0</v>
      </c>
      <c r="AH3094" s="73" t="b">
        <f t="shared" si="1272"/>
        <v>1</v>
      </c>
      <c r="AI3094" s="34" t="str">
        <f t="shared" si="1264"/>
        <v>Inner</v>
      </c>
      <c r="AJ3094" s="35" t="str">
        <f t="shared" si="1273"/>
        <v>0.5-0.6</v>
      </c>
      <c r="AK3094" s="36" t="str">
        <f t="shared" si="1265"/>
        <v>15-16</v>
      </c>
      <c r="AL3094" s="36" t="str">
        <f t="shared" si="1266"/>
        <v>Mar</v>
      </c>
      <c r="AM3094" s="35" t="str">
        <f t="shared" si="1267"/>
        <v>285-295</v>
      </c>
      <c r="AN3094" s="36" t="str">
        <f t="shared" si="1268"/>
        <v>Inner-TI</v>
      </c>
    </row>
    <row r="3095" spans="5:40" x14ac:dyDescent="0.3">
      <c r="E3095" s="12">
        <v>40999.645833333336</v>
      </c>
      <c r="F3095" s="16">
        <v>9.17</v>
      </c>
      <c r="G3095" s="16">
        <v>976.04998779296875</v>
      </c>
      <c r="H3095" s="29">
        <v>1.1939243069446874</v>
      </c>
      <c r="I3095" s="26">
        <v>301.39999999999998</v>
      </c>
      <c r="J3095" s="30">
        <v>0.12977099236641221</v>
      </c>
      <c r="K3095" s="31">
        <v>0.13587006700035295</v>
      </c>
      <c r="L3095" s="111">
        <f t="shared" si="1248"/>
        <v>0.8</v>
      </c>
      <c r="M3095" s="112">
        <f t="shared" si="1249"/>
        <v>0.13</v>
      </c>
      <c r="N3095" s="112" t="b">
        <f t="shared" si="1250"/>
        <v>1</v>
      </c>
      <c r="O3095" s="112" t="b">
        <f t="shared" si="1251"/>
        <v>1</v>
      </c>
      <c r="P3095" s="113">
        <f t="shared" si="1252"/>
        <v>8</v>
      </c>
      <c r="Q3095" s="113">
        <f t="shared" si="1253"/>
        <v>13</v>
      </c>
      <c r="R3095" s="114" t="str">
        <f t="shared" si="1269"/>
        <v>0.8-0.13</v>
      </c>
      <c r="S3095" s="127">
        <f t="shared" si="1254"/>
        <v>5.5344116648088706E-3</v>
      </c>
      <c r="T3095" s="112" t="b">
        <f t="shared" si="1255"/>
        <v>1</v>
      </c>
      <c r="U3095" s="22">
        <f t="shared" si="1256"/>
        <v>9.0917936602492553</v>
      </c>
      <c r="V3095" s="22">
        <f t="shared" si="1257"/>
        <v>0.76321599442423083</v>
      </c>
      <c r="W3095" s="81">
        <f t="shared" si="1258"/>
        <v>10</v>
      </c>
      <c r="X3095" s="22">
        <f t="shared" si="1259"/>
        <v>8.7858106248711695E-2</v>
      </c>
      <c r="Y3095" s="3">
        <f>IF(U3095&gt;'Power Curve'!$C$37,0,INDEX(Ci,$W3095,1)*POWER(1-X3095,3)+INDEX(Ci,$W3095,2)*3*X3095*POWER(1-X3095,2)+INDEX(Ci,$W3095,3)*3*POWER(X3095,2)*(1-X3095)+INDEX(Ci,$W3095,4)*POWER(X3095,3))</f>
        <v>1225.9912450300722</v>
      </c>
      <c r="Z3095" s="3">
        <f t="shared" si="1260"/>
        <v>1232.7763852775201</v>
      </c>
      <c r="AA3095" s="3">
        <f t="shared" si="1261"/>
        <v>976.04998779296875</v>
      </c>
      <c r="AB3095" s="3">
        <f t="shared" si="1270"/>
        <v>256.7263974845514</v>
      </c>
      <c r="AC3095" s="3">
        <f t="shared" si="1271"/>
        <v>256.7263974845514</v>
      </c>
      <c r="AE3095" s="34">
        <f t="shared" si="1262"/>
        <v>9</v>
      </c>
      <c r="AF3095" s="73" t="b">
        <f>COUNTIF('Power Curve'!$D$2:$D$31,AE3095)&gt;0</f>
        <v>1</v>
      </c>
      <c r="AG3095" s="73" t="b">
        <f t="shared" si="1263"/>
        <v>0</v>
      </c>
      <c r="AH3095" s="73" t="b">
        <f t="shared" si="1272"/>
        <v>1</v>
      </c>
      <c r="AI3095" s="34" t="str">
        <f t="shared" si="1264"/>
        <v>Inner</v>
      </c>
      <c r="AJ3095" s="35" t="str">
        <f t="shared" si="1273"/>
        <v>0.7-0.8</v>
      </c>
      <c r="AK3095" s="36" t="str">
        <f t="shared" si="1265"/>
        <v>15-16</v>
      </c>
      <c r="AL3095" s="36" t="str">
        <f t="shared" si="1266"/>
        <v>Mar</v>
      </c>
      <c r="AM3095" s="35" t="str">
        <f t="shared" si="1267"/>
        <v>295-305</v>
      </c>
      <c r="AN3095" s="36" t="str">
        <f t="shared" si="1268"/>
        <v>Inner-TI</v>
      </c>
    </row>
    <row r="3096" spans="5:40" x14ac:dyDescent="0.3">
      <c r="E3096" s="12">
        <v>40999.652777777781</v>
      </c>
      <c r="F3096" s="16">
        <v>8.02</v>
      </c>
      <c r="G3096" s="16">
        <v>1128.3099822998022</v>
      </c>
      <c r="H3096" s="29">
        <v>1.1938801317432652</v>
      </c>
      <c r="I3096" s="26">
        <v>292.5</v>
      </c>
      <c r="J3096" s="30">
        <v>0.11221945137157108</v>
      </c>
      <c r="K3096" s="31">
        <v>7.8268544173301979E-2</v>
      </c>
      <c r="L3096" s="111">
        <f t="shared" si="1248"/>
        <v>0.6</v>
      </c>
      <c r="M3096" s="112">
        <f t="shared" si="1249"/>
        <v>0.11</v>
      </c>
      <c r="N3096" s="112" t="b">
        <f t="shared" si="1250"/>
        <v>1</v>
      </c>
      <c r="O3096" s="112" t="b">
        <f t="shared" si="1251"/>
        <v>1</v>
      </c>
      <c r="P3096" s="113">
        <f t="shared" si="1252"/>
        <v>6</v>
      </c>
      <c r="Q3096" s="113">
        <f t="shared" si="1253"/>
        <v>15</v>
      </c>
      <c r="R3096" s="114" t="str">
        <f t="shared" si="1269"/>
        <v>0.6-0.11</v>
      </c>
      <c r="S3096" s="127">
        <f t="shared" si="1254"/>
        <v>-1.5111837704289E-2</v>
      </c>
      <c r="T3096" s="112" t="b">
        <f t="shared" si="1255"/>
        <v>1</v>
      </c>
      <c r="U3096" s="22">
        <f t="shared" si="1256"/>
        <v>7.9515033636257879</v>
      </c>
      <c r="V3096" s="22">
        <f t="shared" si="1257"/>
        <v>0.58698045326440274</v>
      </c>
      <c r="W3096" s="81">
        <f t="shared" si="1258"/>
        <v>8</v>
      </c>
      <c r="X3096" s="22">
        <f t="shared" si="1259"/>
        <v>0.94244705959676955</v>
      </c>
      <c r="Y3096" s="3">
        <f>IF(U3096&gt;'Power Curve'!$C$37,0,INDEX(Ci,$W3096,1)*POWER(1-X3096,3)+INDEX(Ci,$W3096,2)*3*X3096*POWER(1-X3096,2)+INDEX(Ci,$W3096,3)*3*POWER(X3096,2)*(1-X3096)+INDEX(Ci,$W3096,4)*POWER(X3096,3))</f>
        <v>863.68467631698616</v>
      </c>
      <c r="Z3096" s="3">
        <f t="shared" si="1260"/>
        <v>850.63281366080241</v>
      </c>
      <c r="AA3096" s="3">
        <f t="shared" si="1261"/>
        <v>1128.3099822998022</v>
      </c>
      <c r="AB3096" s="3">
        <f t="shared" si="1270"/>
        <v>-277.67716863899977</v>
      </c>
      <c r="AC3096" s="3">
        <f t="shared" si="1271"/>
        <v>277.67716863899977</v>
      </c>
      <c r="AE3096" s="34">
        <f t="shared" si="1262"/>
        <v>8</v>
      </c>
      <c r="AF3096" s="73" t="b">
        <f>COUNTIF('Power Curve'!$D$2:$D$31,AE3096)&gt;0</f>
        <v>1</v>
      </c>
      <c r="AG3096" s="73" t="b">
        <f t="shared" si="1263"/>
        <v>0</v>
      </c>
      <c r="AH3096" s="73" t="b">
        <f t="shared" si="1272"/>
        <v>1</v>
      </c>
      <c r="AI3096" s="34" t="str">
        <f t="shared" si="1264"/>
        <v>Outer</v>
      </c>
      <c r="AJ3096" s="35" t="str">
        <f t="shared" si="1273"/>
        <v>0.5-0.6</v>
      </c>
      <c r="AK3096" s="36" t="str">
        <f t="shared" si="1265"/>
        <v>15-16</v>
      </c>
      <c r="AL3096" s="36" t="str">
        <f t="shared" si="1266"/>
        <v>Mar</v>
      </c>
      <c r="AM3096" s="35" t="str">
        <f t="shared" si="1267"/>
        <v>285-295</v>
      </c>
      <c r="AN3096" s="36" t="str">
        <f t="shared" si="1268"/>
        <v>Inner-TI</v>
      </c>
    </row>
    <row r="3097" spans="5:40" x14ac:dyDescent="0.3">
      <c r="E3097" s="12">
        <v>40999.659722222219</v>
      </c>
      <c r="F3097" s="16">
        <v>7.77</v>
      </c>
      <c r="G3097" s="16">
        <v>928.05997467041061</v>
      </c>
      <c r="H3097" s="29">
        <v>1.1940568521656474</v>
      </c>
      <c r="I3097" s="26">
        <v>292.5</v>
      </c>
      <c r="J3097" s="30">
        <v>0.12226512226512226</v>
      </c>
      <c r="K3097" s="31">
        <v>0.18348486830572147</v>
      </c>
      <c r="L3097" s="111">
        <f t="shared" si="1248"/>
        <v>0.5</v>
      </c>
      <c r="M3097" s="112">
        <f t="shared" si="1249"/>
        <v>0.12</v>
      </c>
      <c r="N3097" s="112" t="b">
        <f t="shared" si="1250"/>
        <v>1</v>
      </c>
      <c r="O3097" s="112" t="b">
        <f t="shared" si="1251"/>
        <v>1</v>
      </c>
      <c r="P3097" s="113">
        <f t="shared" si="1252"/>
        <v>5</v>
      </c>
      <c r="Q3097" s="113">
        <f t="shared" si="1253"/>
        <v>14</v>
      </c>
      <c r="R3097" s="114" t="str">
        <f t="shared" si="1269"/>
        <v>0.5-0.12</v>
      </c>
      <c r="S3097" s="127">
        <f t="shared" si="1254"/>
        <v>-3.7124310330351562E-3</v>
      </c>
      <c r="T3097" s="112" t="b">
        <f t="shared" si="1255"/>
        <v>1</v>
      </c>
      <c r="U3097" s="22">
        <f t="shared" si="1256"/>
        <v>7.7040186292458754</v>
      </c>
      <c r="V3097" s="22">
        <f t="shared" si="1257"/>
        <v>0.54873088977921736</v>
      </c>
      <c r="W3097" s="81">
        <f t="shared" si="1258"/>
        <v>8</v>
      </c>
      <c r="X3097" s="22">
        <f t="shared" si="1259"/>
        <v>0.69335833619871734</v>
      </c>
      <c r="Y3097" s="3">
        <f>IF(U3097&gt;'Power Curve'!$C$37,0,INDEX(Ci,$W3097,1)*POWER(1-X3097,3)+INDEX(Ci,$W3097,2)*3*X3097*POWER(1-X3097,2)+INDEX(Ci,$W3097,3)*3*POWER(X3097,2)*(1-X3097)+INDEX(Ci,$W3097,4)*POWER(X3097,3))</f>
        <v>790.66486876257284</v>
      </c>
      <c r="Z3097" s="3">
        <f t="shared" si="1260"/>
        <v>787.72957996704793</v>
      </c>
      <c r="AA3097" s="3">
        <f t="shared" si="1261"/>
        <v>928.05997467041061</v>
      </c>
      <c r="AB3097" s="3">
        <f t="shared" si="1270"/>
        <v>-140.33039470336269</v>
      </c>
      <c r="AC3097" s="3">
        <f t="shared" si="1271"/>
        <v>140.33039470336269</v>
      </c>
      <c r="AE3097" s="34">
        <f t="shared" si="1262"/>
        <v>8</v>
      </c>
      <c r="AF3097" s="73" t="b">
        <f>COUNTIF('Power Curve'!$D$2:$D$31,AE3097)&gt;0</f>
        <v>1</v>
      </c>
      <c r="AG3097" s="73" t="b">
        <f t="shared" si="1263"/>
        <v>0</v>
      </c>
      <c r="AH3097" s="73" t="b">
        <f t="shared" si="1272"/>
        <v>1</v>
      </c>
      <c r="AI3097" s="34" t="str">
        <f t="shared" si="1264"/>
        <v>Inner</v>
      </c>
      <c r="AJ3097" s="35" t="str">
        <f t="shared" si="1273"/>
        <v>0.5-0.6</v>
      </c>
      <c r="AK3097" s="36" t="str">
        <f t="shared" si="1265"/>
        <v>15-16</v>
      </c>
      <c r="AL3097" s="36" t="str">
        <f t="shared" si="1266"/>
        <v>Mar</v>
      </c>
      <c r="AM3097" s="35" t="str">
        <f t="shared" si="1267"/>
        <v>285-295</v>
      </c>
      <c r="AN3097" s="36" t="str">
        <f t="shared" si="1268"/>
        <v>Inner-TI</v>
      </c>
    </row>
    <row r="3098" spans="5:40" x14ac:dyDescent="0.3">
      <c r="E3098" s="12">
        <v>40999.666666666664</v>
      </c>
      <c r="F3098" s="16">
        <v>7.53</v>
      </c>
      <c r="G3098" s="16">
        <v>606.79997539520309</v>
      </c>
      <c r="H3098" s="29">
        <v>1.1937917900935655</v>
      </c>
      <c r="I3098" s="26">
        <v>295.39999999999998</v>
      </c>
      <c r="J3098" s="30">
        <v>0.11288180610889774</v>
      </c>
      <c r="K3098" s="31">
        <v>9.1509098388924889E-2</v>
      </c>
      <c r="L3098" s="111">
        <f t="shared" si="1248"/>
        <v>0.5</v>
      </c>
      <c r="M3098" s="112">
        <f t="shared" si="1249"/>
        <v>0.11</v>
      </c>
      <c r="N3098" s="112" t="b">
        <f t="shared" si="1250"/>
        <v>1</v>
      </c>
      <c r="O3098" s="112" t="b">
        <f t="shared" si="1251"/>
        <v>1</v>
      </c>
      <c r="P3098" s="113">
        <f t="shared" si="1252"/>
        <v>5</v>
      </c>
      <c r="Q3098" s="113">
        <f t="shared" si="1253"/>
        <v>15</v>
      </c>
      <c r="R3098" s="114" t="str">
        <f t="shared" si="1269"/>
        <v>0.5-0.11</v>
      </c>
      <c r="S3098" s="127">
        <f t="shared" si="1254"/>
        <v>-1.6291054077775705E-2</v>
      </c>
      <c r="T3098" s="112" t="b">
        <f t="shared" si="1255"/>
        <v>1</v>
      </c>
      <c r="U3098" s="22">
        <f t="shared" si="1256"/>
        <v>7.4655041734477248</v>
      </c>
      <c r="V3098" s="22">
        <f t="shared" si="1257"/>
        <v>0.51186771176525137</v>
      </c>
      <c r="W3098" s="81">
        <f t="shared" si="1258"/>
        <v>8</v>
      </c>
      <c r="X3098" s="22">
        <f t="shared" si="1259"/>
        <v>0.45329802922422502</v>
      </c>
      <c r="Y3098" s="3">
        <f>IF(U3098&gt;'Power Curve'!$C$37,0,INDEX(Ci,$W3098,1)*POWER(1-X3098,3)+INDEX(Ci,$W3098,2)*3*X3098*POWER(1-X3098,2)+INDEX(Ci,$W3098,3)*3*POWER(X3098,2)*(1-X3098)+INDEX(Ci,$W3098,4)*POWER(X3098,3))</f>
        <v>722.12520038380876</v>
      </c>
      <c r="Z3098" s="3">
        <f t="shared" si="1260"/>
        <v>710.36101969343144</v>
      </c>
      <c r="AA3098" s="3">
        <f t="shared" si="1261"/>
        <v>606.79997539520309</v>
      </c>
      <c r="AB3098" s="3">
        <f t="shared" si="1270"/>
        <v>103.56104429822835</v>
      </c>
      <c r="AC3098" s="3">
        <f t="shared" si="1271"/>
        <v>103.56104429822835</v>
      </c>
      <c r="AE3098" s="34">
        <f t="shared" si="1262"/>
        <v>7</v>
      </c>
      <c r="AF3098" s="73" t="b">
        <f>COUNTIF('Power Curve'!$D$2:$D$31,AE3098)&gt;0</f>
        <v>1</v>
      </c>
      <c r="AG3098" s="73" t="b">
        <f t="shared" si="1263"/>
        <v>0</v>
      </c>
      <c r="AH3098" s="73" t="b">
        <f t="shared" si="1272"/>
        <v>1</v>
      </c>
      <c r="AI3098" s="34" t="str">
        <f t="shared" si="1264"/>
        <v>Outer</v>
      </c>
      <c r="AJ3098" s="35" t="str">
        <f t="shared" si="1273"/>
        <v>0.5-0.6</v>
      </c>
      <c r="AK3098" s="36" t="str">
        <f t="shared" si="1265"/>
        <v>16-17</v>
      </c>
      <c r="AL3098" s="36" t="str">
        <f t="shared" si="1266"/>
        <v>Mar</v>
      </c>
      <c r="AM3098" s="35" t="str">
        <f t="shared" si="1267"/>
        <v>295-305</v>
      </c>
      <c r="AN3098" s="36" t="str">
        <f t="shared" si="1268"/>
        <v>Inner-TI</v>
      </c>
    </row>
    <row r="3099" spans="5:40" x14ac:dyDescent="0.3">
      <c r="E3099" s="12">
        <v>40999.673611111109</v>
      </c>
      <c r="F3099" s="16">
        <v>8.0500000000000007</v>
      </c>
      <c r="G3099" s="16">
        <v>763.11001968383789</v>
      </c>
      <c r="H3099" s="29">
        <v>1.1937917900935655</v>
      </c>
      <c r="I3099" s="26">
        <v>295.2</v>
      </c>
      <c r="J3099" s="30">
        <v>9.9378881987577633E-2</v>
      </c>
      <c r="K3099" s="31">
        <v>0.20672873070140249</v>
      </c>
      <c r="L3099" s="111">
        <f t="shared" si="1248"/>
        <v>0.6</v>
      </c>
      <c r="M3099" s="112">
        <f t="shared" si="1249"/>
        <v>9.9999999999999992E-2</v>
      </c>
      <c r="N3099" s="112" t="b">
        <f t="shared" si="1250"/>
        <v>1</v>
      </c>
      <c r="O3099" s="112" t="b">
        <f t="shared" si="1251"/>
        <v>1</v>
      </c>
      <c r="P3099" s="113">
        <f t="shared" si="1252"/>
        <v>6</v>
      </c>
      <c r="Q3099" s="113">
        <f t="shared" si="1253"/>
        <v>16</v>
      </c>
      <c r="R3099" s="114" t="str">
        <f t="shared" si="1269"/>
        <v>0.6-0.1</v>
      </c>
      <c r="S3099" s="127">
        <f t="shared" si="1254"/>
        <v>-7.7910698820127019E-3</v>
      </c>
      <c r="T3099" s="112" t="b">
        <f t="shared" si="1255"/>
        <v>1</v>
      </c>
      <c r="U3099" s="22">
        <f t="shared" si="1256"/>
        <v>7.9810502783870101</v>
      </c>
      <c r="V3099" s="22">
        <f t="shared" si="1257"/>
        <v>0.59154702418758476</v>
      </c>
      <c r="W3099" s="81">
        <f t="shared" si="1258"/>
        <v>8</v>
      </c>
      <c r="X3099" s="22">
        <f t="shared" si="1259"/>
        <v>0.97218547274238964</v>
      </c>
      <c r="Y3099" s="3">
        <f>IF(U3099&gt;'Power Curve'!$C$37,0,INDEX(Ci,$W3099,1)*POWER(1-X3099,3)+INDEX(Ci,$W3099,2)*3*X3099*POWER(1-X3099,2)+INDEX(Ci,$W3099,3)*3*POWER(X3099,2)*(1-X3099)+INDEX(Ci,$W3099,4)*POWER(X3099,3))</f>
        <v>872.49251424196859</v>
      </c>
      <c r="Z3099" s="3">
        <f t="shared" si="1260"/>
        <v>865.69486409197646</v>
      </c>
      <c r="AA3099" s="3">
        <f t="shared" si="1261"/>
        <v>763.11001968383789</v>
      </c>
      <c r="AB3099" s="3">
        <f t="shared" si="1270"/>
        <v>102.58484440813857</v>
      </c>
      <c r="AC3099" s="3">
        <f t="shared" si="1271"/>
        <v>102.58484440813857</v>
      </c>
      <c r="AE3099" s="34">
        <f t="shared" si="1262"/>
        <v>8</v>
      </c>
      <c r="AF3099" s="73" t="b">
        <f>COUNTIF('Power Curve'!$D$2:$D$31,AE3099)&gt;0</f>
        <v>1</v>
      </c>
      <c r="AG3099" s="73" t="b">
        <f t="shared" si="1263"/>
        <v>0</v>
      </c>
      <c r="AH3099" s="73" t="b">
        <f t="shared" si="1272"/>
        <v>1</v>
      </c>
      <c r="AI3099" s="34" t="str">
        <f t="shared" si="1264"/>
        <v>Outer</v>
      </c>
      <c r="AJ3099" s="35" t="str">
        <f t="shared" si="1273"/>
        <v>0.5-0.6</v>
      </c>
      <c r="AK3099" s="36" t="str">
        <f t="shared" si="1265"/>
        <v>16-17</v>
      </c>
      <c r="AL3099" s="36" t="str">
        <f t="shared" si="1266"/>
        <v>Mar</v>
      </c>
      <c r="AM3099" s="35" t="str">
        <f t="shared" si="1267"/>
        <v>295-305</v>
      </c>
      <c r="AN3099" s="36" t="str">
        <f t="shared" si="1268"/>
        <v>HWS-LTI</v>
      </c>
    </row>
    <row r="3100" spans="5:40" x14ac:dyDescent="0.3">
      <c r="E3100" s="12">
        <v>40999.680555555555</v>
      </c>
      <c r="F3100" s="16">
        <v>9.2799999999999994</v>
      </c>
      <c r="G3100" s="16">
        <v>1364.960006713872</v>
      </c>
      <c r="H3100" s="29">
        <v>1.1946315550265054</v>
      </c>
      <c r="I3100" s="26">
        <v>294.39999999999998</v>
      </c>
      <c r="J3100" s="30">
        <v>9.9137931034482776E-2</v>
      </c>
      <c r="K3100" s="31">
        <v>0.12212213892683599</v>
      </c>
      <c r="L3100" s="111">
        <f t="shared" si="1248"/>
        <v>0.8</v>
      </c>
      <c r="M3100" s="112">
        <f t="shared" si="1249"/>
        <v>9.9999999999999992E-2</v>
      </c>
      <c r="N3100" s="112" t="b">
        <f t="shared" si="1250"/>
        <v>1</v>
      </c>
      <c r="O3100" s="112" t="b">
        <f t="shared" si="1251"/>
        <v>1</v>
      </c>
      <c r="P3100" s="113">
        <f t="shared" si="1252"/>
        <v>8</v>
      </c>
      <c r="Q3100" s="113">
        <f t="shared" si="1253"/>
        <v>16</v>
      </c>
      <c r="R3100" s="114" t="str">
        <f t="shared" si="1269"/>
        <v>0.8-0.1</v>
      </c>
      <c r="S3100" s="127">
        <f t="shared" si="1254"/>
        <v>-6.0676466262259811E-3</v>
      </c>
      <c r="T3100" s="112" t="b">
        <f t="shared" si="1255"/>
        <v>1</v>
      </c>
      <c r="U3100" s="22">
        <f t="shared" si="1256"/>
        <v>9.2026719450224785</v>
      </c>
      <c r="V3100" s="22">
        <f t="shared" si="1257"/>
        <v>0.78035259076092234</v>
      </c>
      <c r="W3100" s="81">
        <f t="shared" si="1258"/>
        <v>10</v>
      </c>
      <c r="X3100" s="22">
        <f t="shared" si="1259"/>
        <v>0.20571453775076814</v>
      </c>
      <c r="Y3100" s="3">
        <f>IF(U3100&gt;'Power Curve'!$C$37,0,INDEX(Ci,$W3100,1)*POWER(1-X3100,3)+INDEX(Ci,$W3100,2)*3*X3100*POWER(1-X3100,2)+INDEX(Ci,$W3100,3)*3*POWER(X3100,2)*(1-X3100)+INDEX(Ci,$W3100,4)*POWER(X3100,3))</f>
        <v>1264.4408977780704</v>
      </c>
      <c r="Z3100" s="3">
        <f t="shared" si="1260"/>
        <v>1256.7687172306053</v>
      </c>
      <c r="AA3100" s="3">
        <f t="shared" si="1261"/>
        <v>1364.960006713872</v>
      </c>
      <c r="AB3100" s="3">
        <f t="shared" si="1270"/>
        <v>-108.1912894832667</v>
      </c>
      <c r="AC3100" s="3">
        <f t="shared" si="1271"/>
        <v>108.1912894832667</v>
      </c>
      <c r="AE3100" s="34">
        <f t="shared" si="1262"/>
        <v>9</v>
      </c>
      <c r="AF3100" s="73" t="b">
        <f>COUNTIF('Power Curve'!$D$2:$D$31,AE3100)&gt;0</f>
        <v>1</v>
      </c>
      <c r="AG3100" s="73" t="b">
        <f t="shared" si="1263"/>
        <v>0</v>
      </c>
      <c r="AH3100" s="73" t="b">
        <f t="shared" si="1272"/>
        <v>1</v>
      </c>
      <c r="AI3100" s="34" t="str">
        <f t="shared" si="1264"/>
        <v>Outer</v>
      </c>
      <c r="AJ3100" s="35" t="str">
        <f t="shared" si="1273"/>
        <v>0.7-0.8</v>
      </c>
      <c r="AK3100" s="36" t="str">
        <f t="shared" si="1265"/>
        <v>16-17</v>
      </c>
      <c r="AL3100" s="36" t="str">
        <f t="shared" si="1266"/>
        <v>Mar</v>
      </c>
      <c r="AM3100" s="35" t="str">
        <f t="shared" si="1267"/>
        <v>285-295</v>
      </c>
      <c r="AN3100" s="36" t="str">
        <f t="shared" si="1268"/>
        <v>HWS-LTI</v>
      </c>
    </row>
    <row r="3101" spans="5:40" x14ac:dyDescent="0.3">
      <c r="E3101" s="12">
        <v>40999.6875</v>
      </c>
      <c r="F3101" s="16">
        <v>8.31</v>
      </c>
      <c r="G3101" s="16">
        <v>1166.77002716065</v>
      </c>
      <c r="H3101" s="29">
        <v>1.1952068124214257</v>
      </c>
      <c r="I3101" s="26">
        <v>291.60000000000002</v>
      </c>
      <c r="J3101" s="30">
        <v>0.1263537906137184</v>
      </c>
      <c r="K3101" s="31">
        <v>0.145932443286273</v>
      </c>
      <c r="L3101" s="111">
        <f t="shared" si="1248"/>
        <v>0.6</v>
      </c>
      <c r="M3101" s="112">
        <f t="shared" si="1249"/>
        <v>0.13</v>
      </c>
      <c r="N3101" s="112" t="b">
        <f t="shared" si="1250"/>
        <v>1</v>
      </c>
      <c r="O3101" s="112" t="b">
        <f t="shared" si="1251"/>
        <v>1</v>
      </c>
      <c r="P3101" s="113">
        <f t="shared" si="1252"/>
        <v>6</v>
      </c>
      <c r="Q3101" s="113">
        <f t="shared" si="1253"/>
        <v>13</v>
      </c>
      <c r="R3101" s="114" t="str">
        <f t="shared" si="1269"/>
        <v>0.6-0.13</v>
      </c>
      <c r="S3101" s="127">
        <f t="shared" si="1254"/>
        <v>1.7757460449273912E-2</v>
      </c>
      <c r="T3101" s="112" t="b">
        <f t="shared" si="1255"/>
        <v>1</v>
      </c>
      <c r="U3101" s="22">
        <f t="shared" si="1256"/>
        <v>8.2420772527731003</v>
      </c>
      <c r="V3101" s="22">
        <f t="shared" si="1257"/>
        <v>0.63188958452021515</v>
      </c>
      <c r="W3101" s="81">
        <f t="shared" si="1258"/>
        <v>9</v>
      </c>
      <c r="X3101" s="22">
        <f t="shared" si="1259"/>
        <v>0.23328614932149674</v>
      </c>
      <c r="Y3101" s="3">
        <f>IF(U3101&gt;'Power Curve'!$C$37,0,INDEX(Ci,$W3101,1)*POWER(1-X3101,3)+INDEX(Ci,$W3101,2)*3*X3101*POWER(1-X3101,2)+INDEX(Ci,$W3101,3)*3*POWER(X3101,2)*(1-X3101)+INDEX(Ci,$W3101,4)*POWER(X3101,3))</f>
        <v>951.79162462506451</v>
      </c>
      <c r="Z3101" s="3">
        <f t="shared" si="1260"/>
        <v>968.69302675529423</v>
      </c>
      <c r="AA3101" s="3">
        <f t="shared" si="1261"/>
        <v>1166.77002716065</v>
      </c>
      <c r="AB3101" s="3">
        <f t="shared" si="1270"/>
        <v>-198.07700040535576</v>
      </c>
      <c r="AC3101" s="3">
        <f t="shared" si="1271"/>
        <v>198.07700040535576</v>
      </c>
      <c r="AE3101" s="34">
        <f t="shared" si="1262"/>
        <v>8</v>
      </c>
      <c r="AF3101" s="73" t="b">
        <f>COUNTIF('Power Curve'!$D$2:$D$31,AE3101)&gt;0</f>
        <v>1</v>
      </c>
      <c r="AG3101" s="73" t="b">
        <f t="shared" si="1263"/>
        <v>0</v>
      </c>
      <c r="AH3101" s="73" t="b">
        <f t="shared" si="1272"/>
        <v>1</v>
      </c>
      <c r="AI3101" s="34" t="str">
        <f t="shared" si="1264"/>
        <v>Inner</v>
      </c>
      <c r="AJ3101" s="35" t="str">
        <f t="shared" si="1273"/>
        <v>0.6-0.7</v>
      </c>
      <c r="AK3101" s="36" t="str">
        <f t="shared" si="1265"/>
        <v>16-17</v>
      </c>
      <c r="AL3101" s="36" t="str">
        <f t="shared" si="1266"/>
        <v>Mar</v>
      </c>
      <c r="AM3101" s="35" t="str">
        <f t="shared" si="1267"/>
        <v>285-295</v>
      </c>
      <c r="AN3101" s="36" t="str">
        <f t="shared" si="1268"/>
        <v>Inner-TI</v>
      </c>
    </row>
    <row r="3102" spans="5:40" x14ac:dyDescent="0.3">
      <c r="E3102" s="12">
        <v>40999.694444444445</v>
      </c>
      <c r="F3102" s="16">
        <v>6.71</v>
      </c>
      <c r="G3102" s="16">
        <v>429.45998573303274</v>
      </c>
      <c r="H3102" s="29">
        <v>1.1956496944284871</v>
      </c>
      <c r="I3102" s="26">
        <v>294.3</v>
      </c>
      <c r="J3102" s="30">
        <v>0.15648286140089421</v>
      </c>
      <c r="K3102" s="31">
        <v>0.12945565498270636</v>
      </c>
      <c r="L3102" s="111">
        <f t="shared" si="1248"/>
        <v>0.4</v>
      </c>
      <c r="M3102" s="112">
        <f t="shared" si="1249"/>
        <v>0.16</v>
      </c>
      <c r="N3102" s="112" t="b">
        <f t="shared" si="1250"/>
        <v>1</v>
      </c>
      <c r="O3102" s="112" t="b">
        <f t="shared" si="1251"/>
        <v>1</v>
      </c>
      <c r="P3102" s="113">
        <f t="shared" si="1252"/>
        <v>4</v>
      </c>
      <c r="Q3102" s="113">
        <f t="shared" si="1253"/>
        <v>10</v>
      </c>
      <c r="R3102" s="114" t="str">
        <f t="shared" si="1269"/>
        <v>0.4-0.16</v>
      </c>
      <c r="S3102" s="127">
        <f t="shared" si="1254"/>
        <v>3.8680775374372055E-2</v>
      </c>
      <c r="T3102" s="112" t="b">
        <f t="shared" si="1255"/>
        <v>1</v>
      </c>
      <c r="U3102" s="22">
        <f t="shared" si="1256"/>
        <v>6.6559769556097672</v>
      </c>
      <c r="V3102" s="22">
        <f t="shared" si="1257"/>
        <v>0.38675267067287561</v>
      </c>
      <c r="W3102" s="81">
        <f t="shared" si="1258"/>
        <v>7</v>
      </c>
      <c r="X3102" s="22">
        <f t="shared" si="1259"/>
        <v>0.63490927633785221</v>
      </c>
      <c r="Y3102" s="3">
        <f>IF(U3102&gt;'Power Curve'!$C$37,0,INDEX(Ci,$W3102,1)*POWER(1-X3102,3)+INDEX(Ci,$W3102,2)*3*X3102*POWER(1-X3102,2)+INDEX(Ci,$W3102,3)*3*POWER(X3102,2)*(1-X3102)+INDEX(Ci,$W3102,4)*POWER(X3102,3))</f>
        <v>508.90267235785706</v>
      </c>
      <c r="Z3102" s="3">
        <f t="shared" si="1260"/>
        <v>528.58742231474901</v>
      </c>
      <c r="AA3102" s="3">
        <f t="shared" si="1261"/>
        <v>429.45998573303274</v>
      </c>
      <c r="AB3102" s="3">
        <f t="shared" si="1270"/>
        <v>99.127436581716267</v>
      </c>
      <c r="AC3102" s="3">
        <f t="shared" si="1271"/>
        <v>99.127436581716267</v>
      </c>
      <c r="AE3102" s="34">
        <f t="shared" si="1262"/>
        <v>7</v>
      </c>
      <c r="AF3102" s="73" t="b">
        <f>COUNTIF('Power Curve'!$D$2:$D$31,AE3102)&gt;0</f>
        <v>1</v>
      </c>
      <c r="AG3102" s="73" t="b">
        <f t="shared" si="1263"/>
        <v>0</v>
      </c>
      <c r="AH3102" s="73" t="b">
        <f t="shared" si="1272"/>
        <v>1</v>
      </c>
      <c r="AI3102" s="34" t="str">
        <f t="shared" si="1264"/>
        <v>Outer</v>
      </c>
      <c r="AJ3102" s="35" t="str">
        <f t="shared" si="1273"/>
        <v>0.3-0.4</v>
      </c>
      <c r="AK3102" s="36" t="str">
        <f t="shared" si="1265"/>
        <v>16-17</v>
      </c>
      <c r="AL3102" s="36" t="str">
        <f t="shared" si="1266"/>
        <v>Mar</v>
      </c>
      <c r="AM3102" s="35" t="str">
        <f t="shared" si="1267"/>
        <v>285-295</v>
      </c>
      <c r="AN3102" s="36" t="str">
        <f t="shared" si="1268"/>
        <v>LWS-HTI</v>
      </c>
    </row>
    <row r="3103" spans="5:40" x14ac:dyDescent="0.3">
      <c r="E3103" s="12">
        <v>40999.701388888891</v>
      </c>
      <c r="F3103" s="16">
        <v>5.89</v>
      </c>
      <c r="G3103" s="16">
        <v>434.81999206542929</v>
      </c>
      <c r="H3103" s="29">
        <v>1.1961053713866212</v>
      </c>
      <c r="I3103" s="26">
        <v>290.7</v>
      </c>
      <c r="J3103" s="30">
        <v>0.14940577249575554</v>
      </c>
      <c r="K3103" s="31">
        <v>0.20002124939216551</v>
      </c>
      <c r="L3103" s="111">
        <f t="shared" si="1248"/>
        <v>0.30000000000000004</v>
      </c>
      <c r="M3103" s="112">
        <f t="shared" si="1249"/>
        <v>0.15000000000000002</v>
      </c>
      <c r="N3103" s="112" t="b">
        <f t="shared" si="1250"/>
        <v>1</v>
      </c>
      <c r="O3103" s="112" t="b">
        <f t="shared" si="1251"/>
        <v>1</v>
      </c>
      <c r="P3103" s="113">
        <f t="shared" si="1252"/>
        <v>3.0000000000000004</v>
      </c>
      <c r="Q3103" s="113">
        <f t="shared" si="1253"/>
        <v>10.999999999999998</v>
      </c>
      <c r="R3103" s="114" t="str">
        <f t="shared" si="1269"/>
        <v>0.3-0.15</v>
      </c>
      <c r="S3103" s="127">
        <f t="shared" si="1254"/>
        <v>1.9963184933198375E-2</v>
      </c>
      <c r="T3103" s="112" t="b">
        <f t="shared" si="1255"/>
        <v>1</v>
      </c>
      <c r="U3103" s="22">
        <f t="shared" si="1256"/>
        <v>5.8433210097803849</v>
      </c>
      <c r="V3103" s="22">
        <f t="shared" si="1257"/>
        <v>0.26115407458372103</v>
      </c>
      <c r="W3103" s="81">
        <f t="shared" si="1258"/>
        <v>6</v>
      </c>
      <c r="X3103" s="22">
        <f t="shared" si="1259"/>
        <v>0.81253628745978579</v>
      </c>
      <c r="Y3103" s="3">
        <f>IF(U3103&gt;'Power Curve'!$C$37,0,INDEX(Ci,$W3103,1)*POWER(1-X3103,3)+INDEX(Ci,$W3103,2)*3*X3103*POWER(1-X3103,2)+INDEX(Ci,$W3103,3)*3*POWER(X3103,2)*(1-X3103)+INDEX(Ci,$W3103,4)*POWER(X3103,3))</f>
        <v>335.54397891084483</v>
      </c>
      <c r="Z3103" s="3">
        <f t="shared" si="1260"/>
        <v>342.24250541506319</v>
      </c>
      <c r="AA3103" s="3">
        <f t="shared" si="1261"/>
        <v>434.81999206542929</v>
      </c>
      <c r="AB3103" s="3">
        <f t="shared" si="1270"/>
        <v>-92.577486650366097</v>
      </c>
      <c r="AC3103" s="3">
        <f t="shared" si="1271"/>
        <v>92.577486650366097</v>
      </c>
      <c r="AE3103" s="34">
        <f t="shared" si="1262"/>
        <v>6</v>
      </c>
      <c r="AF3103" s="73" t="b">
        <f>COUNTIF('Power Curve'!$D$2:$D$31,AE3103)&gt;0</f>
        <v>1</v>
      </c>
      <c r="AG3103" s="73" t="b">
        <f t="shared" si="1263"/>
        <v>0</v>
      </c>
      <c r="AH3103" s="73" t="b">
        <f t="shared" si="1272"/>
        <v>1</v>
      </c>
      <c r="AI3103" s="34" t="str">
        <f t="shared" si="1264"/>
        <v>Outer</v>
      </c>
      <c r="AJ3103" s="35" t="str">
        <f t="shared" si="1273"/>
        <v>0.2-0.3</v>
      </c>
      <c r="AK3103" s="36" t="str">
        <f t="shared" si="1265"/>
        <v>16-17</v>
      </c>
      <c r="AL3103" s="36" t="str">
        <f t="shared" si="1266"/>
        <v>Mar</v>
      </c>
      <c r="AM3103" s="35" t="str">
        <f t="shared" si="1267"/>
        <v>285-295</v>
      </c>
      <c r="AN3103" s="36" t="str">
        <f t="shared" si="1268"/>
        <v>LWS-HTI</v>
      </c>
    </row>
    <row r="3104" spans="5:40" x14ac:dyDescent="0.3">
      <c r="E3104" s="12">
        <v>40999.708333333336</v>
      </c>
      <c r="F3104" s="16">
        <v>5.95</v>
      </c>
      <c r="G3104" s="16">
        <v>337.99000549316366</v>
      </c>
      <c r="H3104" s="29">
        <v>1.1960610466050583</v>
      </c>
      <c r="I3104" s="26">
        <v>294.60000000000002</v>
      </c>
      <c r="J3104" s="30">
        <v>8.7394957983193272E-2</v>
      </c>
      <c r="K3104" s="31">
        <v>0.20761170861762182</v>
      </c>
      <c r="L3104" s="111">
        <f t="shared" si="1248"/>
        <v>0.30000000000000004</v>
      </c>
      <c r="M3104" s="112">
        <f t="shared" si="1249"/>
        <v>0.09</v>
      </c>
      <c r="N3104" s="112" t="b">
        <f t="shared" si="1250"/>
        <v>1</v>
      </c>
      <c r="O3104" s="112" t="b">
        <f t="shared" si="1251"/>
        <v>1</v>
      </c>
      <c r="P3104" s="113">
        <f t="shared" si="1252"/>
        <v>3.0000000000000004</v>
      </c>
      <c r="Q3104" s="113">
        <f t="shared" si="1253"/>
        <v>17</v>
      </c>
      <c r="R3104" s="114" t="str">
        <f t="shared" si="1269"/>
        <v>0.3-0.09</v>
      </c>
      <c r="S3104" s="127">
        <f t="shared" si="1254"/>
        <v>-3.2202117881719686E-2</v>
      </c>
      <c r="T3104" s="112" t="b">
        <f t="shared" si="1255"/>
        <v>1</v>
      </c>
      <c r="U3104" s="22">
        <f t="shared" si="1256"/>
        <v>5.9027725862645504</v>
      </c>
      <c r="V3104" s="22">
        <f t="shared" si="1257"/>
        <v>0.27034250737624488</v>
      </c>
      <c r="W3104" s="81">
        <f t="shared" si="1258"/>
        <v>6</v>
      </c>
      <c r="X3104" s="22">
        <f t="shared" si="1259"/>
        <v>0.87179272917472761</v>
      </c>
      <c r="Y3104" s="3">
        <f>IF(U3104&gt;'Power Curve'!$C$37,0,INDEX(Ci,$W3104,1)*POWER(1-X3104,3)+INDEX(Ci,$W3104,2)*3*X3104*POWER(1-X3104,2)+INDEX(Ci,$W3104,3)*3*POWER(X3104,2)*(1-X3104)+INDEX(Ci,$W3104,4)*POWER(X3104,3))</f>
        <v>345.7386042925931</v>
      </c>
      <c r="Z3104" s="3">
        <f t="shared" si="1260"/>
        <v>334.60508900090178</v>
      </c>
      <c r="AA3104" s="3">
        <f t="shared" si="1261"/>
        <v>337.99000549316366</v>
      </c>
      <c r="AB3104" s="3">
        <f t="shared" si="1270"/>
        <v>-3.3849164922618797</v>
      </c>
      <c r="AC3104" s="3">
        <f t="shared" si="1271"/>
        <v>3.3849164922618797</v>
      </c>
      <c r="AE3104" s="34">
        <f t="shared" si="1262"/>
        <v>6</v>
      </c>
      <c r="AF3104" s="73" t="b">
        <f>COUNTIF('Power Curve'!$D$2:$D$31,AE3104)&gt;0</f>
        <v>1</v>
      </c>
      <c r="AG3104" s="73" t="b">
        <f t="shared" si="1263"/>
        <v>0</v>
      </c>
      <c r="AH3104" s="73" t="b">
        <f t="shared" si="1272"/>
        <v>1</v>
      </c>
      <c r="AI3104" s="34" t="str">
        <f t="shared" si="1264"/>
        <v>Outer</v>
      </c>
      <c r="AJ3104" s="35" t="str">
        <f t="shared" si="1273"/>
        <v>0.2-0.3</v>
      </c>
      <c r="AK3104" s="36" t="str">
        <f t="shared" si="1265"/>
        <v>17-18</v>
      </c>
      <c r="AL3104" s="36" t="str">
        <f t="shared" si="1266"/>
        <v>Mar</v>
      </c>
      <c r="AM3104" s="35" t="str">
        <f t="shared" si="1267"/>
        <v>285-295</v>
      </c>
      <c r="AN3104" s="36" t="str">
        <f t="shared" si="1268"/>
        <v>LWS-LTI</v>
      </c>
    </row>
    <row r="3105" spans="5:40" x14ac:dyDescent="0.3">
      <c r="E3105" s="12">
        <v>40999.715277777781</v>
      </c>
      <c r="F3105" s="16">
        <v>5.85</v>
      </c>
      <c r="G3105" s="16">
        <v>307.65001296997121</v>
      </c>
      <c r="H3105" s="29">
        <v>1.1965044433642822</v>
      </c>
      <c r="I3105" s="26">
        <v>297.3</v>
      </c>
      <c r="J3105" s="30">
        <v>0.13333333333333336</v>
      </c>
      <c r="K3105" s="31">
        <v>0.3293642448934212</v>
      </c>
      <c r="L3105" s="111">
        <f t="shared" si="1248"/>
        <v>0.30000000000000004</v>
      </c>
      <c r="M3105" s="112">
        <f t="shared" si="1249"/>
        <v>0.13</v>
      </c>
      <c r="N3105" s="112" t="b">
        <f t="shared" si="1250"/>
        <v>1</v>
      </c>
      <c r="O3105" s="112" t="b">
        <f t="shared" si="1251"/>
        <v>1</v>
      </c>
      <c r="P3105" s="113">
        <f t="shared" si="1252"/>
        <v>3.0000000000000004</v>
      </c>
      <c r="Q3105" s="113">
        <f t="shared" si="1253"/>
        <v>13</v>
      </c>
      <c r="R3105" s="114" t="str">
        <f t="shared" si="1269"/>
        <v>0.3-0.13</v>
      </c>
      <c r="S3105" s="127">
        <f t="shared" si="1254"/>
        <v>2.3144625764960111E-2</v>
      </c>
      <c r="T3105" s="112" t="b">
        <f t="shared" si="1255"/>
        <v>1</v>
      </c>
      <c r="U3105" s="22">
        <f t="shared" si="1256"/>
        <v>5.8042833904359901</v>
      </c>
      <c r="V3105" s="22">
        <f t="shared" si="1257"/>
        <v>0.2551206846731669</v>
      </c>
      <c r="W3105" s="81">
        <f t="shared" si="1258"/>
        <v>6</v>
      </c>
      <c r="X3105" s="22">
        <f t="shared" si="1259"/>
        <v>0.7736267992313729</v>
      </c>
      <c r="Y3105" s="3">
        <f>IF(U3105&gt;'Power Curve'!$C$37,0,INDEX(Ci,$W3105,1)*POWER(1-X3105,3)+INDEX(Ci,$W3105,2)*3*X3105*POWER(1-X3105,2)+INDEX(Ci,$W3105,3)*3*POWER(X3105,2)*(1-X3105)+INDEX(Ci,$W3105,4)*POWER(X3105,3))</f>
        <v>329.02177415684343</v>
      </c>
      <c r="Z3105" s="3">
        <f t="shared" si="1260"/>
        <v>336.63685998822683</v>
      </c>
      <c r="AA3105" s="3">
        <f t="shared" si="1261"/>
        <v>307.65001296997121</v>
      </c>
      <c r="AB3105" s="3">
        <f t="shared" si="1270"/>
        <v>28.986847018255617</v>
      </c>
      <c r="AC3105" s="3">
        <f t="shared" si="1271"/>
        <v>28.986847018255617</v>
      </c>
      <c r="AE3105" s="34">
        <f t="shared" si="1262"/>
        <v>6</v>
      </c>
      <c r="AF3105" s="73" t="b">
        <f>COUNTIF('Power Curve'!$D$2:$D$31,AE3105)&gt;0</f>
        <v>1</v>
      </c>
      <c r="AG3105" s="73" t="b">
        <f t="shared" si="1263"/>
        <v>0</v>
      </c>
      <c r="AH3105" s="73" t="b">
        <f t="shared" si="1272"/>
        <v>1</v>
      </c>
      <c r="AI3105" s="34" t="str">
        <f t="shared" si="1264"/>
        <v>Outer</v>
      </c>
      <c r="AJ3105" s="35" t="str">
        <f t="shared" si="1273"/>
        <v>0.2-0.3</v>
      </c>
      <c r="AK3105" s="36" t="str">
        <f t="shared" si="1265"/>
        <v>17-18</v>
      </c>
      <c r="AL3105" s="36" t="str">
        <f t="shared" si="1266"/>
        <v>Mar</v>
      </c>
      <c r="AM3105" s="35" t="str">
        <f t="shared" si="1267"/>
        <v>295-305</v>
      </c>
      <c r="AN3105" s="36" t="str">
        <f t="shared" si="1268"/>
        <v>Inner-TI</v>
      </c>
    </row>
    <row r="3106" spans="5:40" x14ac:dyDescent="0.3">
      <c r="E3106" s="12">
        <v>40999.722222222219</v>
      </c>
      <c r="F3106" s="16">
        <v>6.26</v>
      </c>
      <c r="G3106" s="16">
        <v>349.97000503540085</v>
      </c>
      <c r="H3106" s="29">
        <v>1.1964033486343069</v>
      </c>
      <c r="I3106" s="26">
        <v>296.8</v>
      </c>
      <c r="J3106" s="30">
        <v>0.12619808306709265</v>
      </c>
      <c r="K3106" s="31">
        <v>0.31496812650356665</v>
      </c>
      <c r="L3106" s="111">
        <f t="shared" si="1248"/>
        <v>0.30000000000000004</v>
      </c>
      <c r="M3106" s="112">
        <f t="shared" si="1249"/>
        <v>0.13</v>
      </c>
      <c r="N3106" s="112" t="b">
        <f t="shared" si="1250"/>
        <v>1</v>
      </c>
      <c r="O3106" s="112" t="b">
        <f t="shared" si="1251"/>
        <v>1</v>
      </c>
      <c r="P3106" s="113">
        <f t="shared" si="1252"/>
        <v>3.0000000000000004</v>
      </c>
      <c r="Q3106" s="113">
        <f t="shared" si="1253"/>
        <v>13</v>
      </c>
      <c r="R3106" s="114" t="str">
        <f t="shared" si="1269"/>
        <v>0.3-0.13</v>
      </c>
      <c r="S3106" s="127">
        <f t="shared" si="1254"/>
        <v>2.3144625764960111E-2</v>
      </c>
      <c r="T3106" s="112" t="b">
        <f t="shared" si="1255"/>
        <v>1</v>
      </c>
      <c r="U3106" s="22">
        <f t="shared" si="1256"/>
        <v>6.2109043871587932</v>
      </c>
      <c r="V3106" s="22">
        <f t="shared" si="1257"/>
        <v>0.31796527049187351</v>
      </c>
      <c r="W3106" s="81">
        <f t="shared" si="1258"/>
        <v>7</v>
      </c>
      <c r="X3106" s="22">
        <f t="shared" si="1259"/>
        <v>0.18247242661653057</v>
      </c>
      <c r="Y3106" s="3">
        <f>IF(U3106&gt;'Power Curve'!$C$37,0,INDEX(Ci,$W3106,1)*POWER(1-X3106,3)+INDEX(Ci,$W3106,2)*3*X3106*POWER(1-X3106,2)+INDEX(Ci,$W3106,3)*3*POWER(X3106,2)*(1-X3106)+INDEX(Ci,$W3106,4)*POWER(X3106,3))</f>
        <v>405.06986849802604</v>
      </c>
      <c r="Z3106" s="3">
        <f t="shared" si="1260"/>
        <v>414.44505901307446</v>
      </c>
      <c r="AA3106" s="3">
        <f t="shared" si="1261"/>
        <v>349.97000503540085</v>
      </c>
      <c r="AB3106" s="3">
        <f t="shared" si="1270"/>
        <v>64.47505397767361</v>
      </c>
      <c r="AC3106" s="3">
        <f t="shared" si="1271"/>
        <v>64.47505397767361</v>
      </c>
      <c r="AE3106" s="34">
        <f t="shared" si="1262"/>
        <v>6</v>
      </c>
      <c r="AF3106" s="73" t="b">
        <f>COUNTIF('Power Curve'!$D$2:$D$31,AE3106)&gt;0</f>
        <v>1</v>
      </c>
      <c r="AG3106" s="73" t="b">
        <f t="shared" si="1263"/>
        <v>0</v>
      </c>
      <c r="AH3106" s="73" t="b">
        <f t="shared" si="1272"/>
        <v>1</v>
      </c>
      <c r="AI3106" s="34" t="str">
        <f t="shared" si="1264"/>
        <v>Outer</v>
      </c>
      <c r="AJ3106" s="35" t="str">
        <f t="shared" si="1273"/>
        <v>0.3-0.4</v>
      </c>
      <c r="AK3106" s="36" t="str">
        <f t="shared" si="1265"/>
        <v>17-18</v>
      </c>
      <c r="AL3106" s="36" t="str">
        <f t="shared" si="1266"/>
        <v>Mar</v>
      </c>
      <c r="AM3106" s="35" t="str">
        <f t="shared" si="1267"/>
        <v>295-305</v>
      </c>
      <c r="AN3106" s="36" t="str">
        <f t="shared" si="1268"/>
        <v>Inner-TI</v>
      </c>
    </row>
    <row r="3107" spans="5:40" x14ac:dyDescent="0.3">
      <c r="E3107" s="12">
        <v>40999.729166666664</v>
      </c>
      <c r="F3107" s="16">
        <v>6.37</v>
      </c>
      <c r="G3107" s="16">
        <v>422.82001113891585</v>
      </c>
      <c r="H3107" s="29">
        <v>1.1965808168843546</v>
      </c>
      <c r="I3107" s="26">
        <v>294.5</v>
      </c>
      <c r="J3107" s="30">
        <v>7.5353218210361061E-2</v>
      </c>
      <c r="K3107" s="31">
        <v>0.25056278773196305</v>
      </c>
      <c r="L3107" s="111">
        <f t="shared" si="1248"/>
        <v>0.30000000000000004</v>
      </c>
      <c r="M3107" s="112">
        <f t="shared" si="1249"/>
        <v>0.08</v>
      </c>
      <c r="N3107" s="112" t="b">
        <f t="shared" si="1250"/>
        <v>1</v>
      </c>
      <c r="O3107" s="112" t="b">
        <f t="shared" si="1251"/>
        <v>1</v>
      </c>
      <c r="P3107" s="113">
        <f t="shared" si="1252"/>
        <v>3.0000000000000004</v>
      </c>
      <c r="Q3107" s="113">
        <f t="shared" si="1253"/>
        <v>18</v>
      </c>
      <c r="R3107" s="114" t="str">
        <f t="shared" si="1269"/>
        <v>0.3-0.08</v>
      </c>
      <c r="S3107" s="127">
        <f t="shared" si="1254"/>
        <v>-1.9975433083800127E-2</v>
      </c>
      <c r="T3107" s="112" t="b">
        <f t="shared" si="1255"/>
        <v>1</v>
      </c>
      <c r="U3107" s="22">
        <f t="shared" si="1256"/>
        <v>6.3203541632840672</v>
      </c>
      <c r="V3107" s="22">
        <f t="shared" si="1257"/>
        <v>0.33488108621211288</v>
      </c>
      <c r="W3107" s="81">
        <f t="shared" si="1258"/>
        <v>7</v>
      </c>
      <c r="X3107" s="22">
        <f t="shared" si="1259"/>
        <v>0.29373318592409403</v>
      </c>
      <c r="Y3107" s="3">
        <f>IF(U3107&gt;'Power Curve'!$C$37,0,INDEX(Ci,$W3107,1)*POWER(1-X3107,3)+INDEX(Ci,$W3107,2)*3*X3107*POWER(1-X3107,2)+INDEX(Ci,$W3107,3)*3*POWER(X3107,2)*(1-X3107)+INDEX(Ci,$W3107,4)*POWER(X3107,3))</f>
        <v>428.96618255612663</v>
      </c>
      <c r="Z3107" s="3">
        <f t="shared" si="1260"/>
        <v>420.39739728126352</v>
      </c>
      <c r="AA3107" s="3">
        <f t="shared" si="1261"/>
        <v>422.82001113891585</v>
      </c>
      <c r="AB3107" s="3">
        <f t="shared" si="1270"/>
        <v>-2.4226138576523226</v>
      </c>
      <c r="AC3107" s="3">
        <f t="shared" si="1271"/>
        <v>2.4226138576523226</v>
      </c>
      <c r="AE3107" s="34">
        <f t="shared" si="1262"/>
        <v>6</v>
      </c>
      <c r="AF3107" s="73" t="b">
        <f>COUNTIF('Power Curve'!$D$2:$D$31,AE3107)&gt;0</f>
        <v>1</v>
      </c>
      <c r="AG3107" s="73" t="b">
        <f t="shared" si="1263"/>
        <v>0</v>
      </c>
      <c r="AH3107" s="73" t="b">
        <f t="shared" si="1272"/>
        <v>1</v>
      </c>
      <c r="AI3107" s="34" t="str">
        <f t="shared" si="1264"/>
        <v>Outer</v>
      </c>
      <c r="AJ3107" s="35" t="str">
        <f t="shared" si="1273"/>
        <v>0.3-0.4</v>
      </c>
      <c r="AK3107" s="36" t="str">
        <f t="shared" si="1265"/>
        <v>17-18</v>
      </c>
      <c r="AL3107" s="36" t="str">
        <f t="shared" si="1266"/>
        <v>Mar</v>
      </c>
      <c r="AM3107" s="35" t="str">
        <f t="shared" si="1267"/>
        <v>285-295</v>
      </c>
      <c r="AN3107" s="36" t="str">
        <f t="shared" si="1268"/>
        <v>LWS-LTI</v>
      </c>
    </row>
    <row r="3108" spans="5:40" x14ac:dyDescent="0.3">
      <c r="E3108" s="12">
        <v>40999.736111111109</v>
      </c>
      <c r="F3108" s="16">
        <v>6.19</v>
      </c>
      <c r="G3108" s="16">
        <v>374.62001037597679</v>
      </c>
      <c r="H3108" s="29">
        <v>1.1969803130107255</v>
      </c>
      <c r="I3108" s="26">
        <v>299.39999999999998</v>
      </c>
      <c r="J3108" s="30">
        <v>0.11470113085621969</v>
      </c>
      <c r="K3108" s="31">
        <v>0.17265134084085432</v>
      </c>
      <c r="L3108" s="111">
        <f t="shared" si="1248"/>
        <v>0.30000000000000004</v>
      </c>
      <c r="M3108" s="112">
        <f t="shared" si="1249"/>
        <v>0.11</v>
      </c>
      <c r="N3108" s="112" t="b">
        <f t="shared" si="1250"/>
        <v>1</v>
      </c>
      <c r="O3108" s="112" t="b">
        <f t="shared" si="1251"/>
        <v>1</v>
      </c>
      <c r="P3108" s="113">
        <f t="shared" si="1252"/>
        <v>3.0000000000000004</v>
      </c>
      <c r="Q3108" s="113">
        <f t="shared" si="1253"/>
        <v>15</v>
      </c>
      <c r="R3108" s="114" t="str">
        <f t="shared" si="1269"/>
        <v>0.3-0.11</v>
      </c>
      <c r="S3108" s="127">
        <f t="shared" si="1254"/>
        <v>-2.4161179974829692E-3</v>
      </c>
      <c r="T3108" s="112" t="b">
        <f t="shared" si="1255"/>
        <v>1</v>
      </c>
      <c r="U3108" s="22">
        <f t="shared" si="1256"/>
        <v>6.1424404576619454</v>
      </c>
      <c r="V3108" s="22">
        <f t="shared" si="1257"/>
        <v>0.30738394948920122</v>
      </c>
      <c r="W3108" s="81">
        <f t="shared" si="1258"/>
        <v>7</v>
      </c>
      <c r="X3108" s="22">
        <f t="shared" si="1259"/>
        <v>0.11287567593629051</v>
      </c>
      <c r="Y3108" s="3">
        <f>IF(U3108&gt;'Power Curve'!$C$37,0,INDEX(Ci,$W3108,1)*POWER(1-X3108,3)+INDEX(Ci,$W3108,2)*3*X3108*POWER(1-X3108,2)+INDEX(Ci,$W3108,3)*3*POWER(X3108,2)*(1-X3108)+INDEX(Ci,$W3108,4)*POWER(X3108,3))</f>
        <v>390.8285505919589</v>
      </c>
      <c r="Z3108" s="3">
        <f t="shared" si="1260"/>
        <v>389.88426269694349</v>
      </c>
      <c r="AA3108" s="3">
        <f t="shared" si="1261"/>
        <v>374.62001037597679</v>
      </c>
      <c r="AB3108" s="3">
        <f t="shared" si="1270"/>
        <v>15.264252320966705</v>
      </c>
      <c r="AC3108" s="3">
        <f t="shared" si="1271"/>
        <v>15.264252320966705</v>
      </c>
      <c r="AE3108" s="34">
        <f t="shared" si="1262"/>
        <v>6</v>
      </c>
      <c r="AF3108" s="73" t="b">
        <f>COUNTIF('Power Curve'!$D$2:$D$31,AE3108)&gt;0</f>
        <v>1</v>
      </c>
      <c r="AG3108" s="73" t="b">
        <f t="shared" si="1263"/>
        <v>0</v>
      </c>
      <c r="AH3108" s="73" t="b">
        <f t="shared" si="1272"/>
        <v>1</v>
      </c>
      <c r="AI3108" s="34" t="str">
        <f t="shared" si="1264"/>
        <v>Inner</v>
      </c>
      <c r="AJ3108" s="35" t="str">
        <f t="shared" si="1273"/>
        <v>0.3-0.4</v>
      </c>
      <c r="AK3108" s="36" t="str">
        <f t="shared" si="1265"/>
        <v>17-18</v>
      </c>
      <c r="AL3108" s="36" t="str">
        <f t="shared" si="1266"/>
        <v>Mar</v>
      </c>
      <c r="AM3108" s="35" t="str">
        <f t="shared" si="1267"/>
        <v>295-305</v>
      </c>
      <c r="AN3108" s="36" t="str">
        <f t="shared" si="1268"/>
        <v>Inner-TI</v>
      </c>
    </row>
    <row r="3109" spans="5:40" x14ac:dyDescent="0.3">
      <c r="E3109" s="12">
        <v>40999.743055555555</v>
      </c>
      <c r="F3109" s="16">
        <v>6.21</v>
      </c>
      <c r="G3109" s="16">
        <v>433.059993743897</v>
      </c>
      <c r="H3109" s="29">
        <v>1.1975133907096882</v>
      </c>
      <c r="I3109" s="26">
        <v>301.5</v>
      </c>
      <c r="J3109" s="30">
        <v>0.14975845410628019</v>
      </c>
      <c r="K3109" s="31">
        <v>0.2166949307007375</v>
      </c>
      <c r="L3109" s="111">
        <f t="shared" si="1248"/>
        <v>0.30000000000000004</v>
      </c>
      <c r="M3109" s="112">
        <f t="shared" si="1249"/>
        <v>0.15000000000000002</v>
      </c>
      <c r="N3109" s="112" t="b">
        <f t="shared" si="1250"/>
        <v>1</v>
      </c>
      <c r="O3109" s="112" t="b">
        <f t="shared" si="1251"/>
        <v>1</v>
      </c>
      <c r="P3109" s="113">
        <f t="shared" si="1252"/>
        <v>3.0000000000000004</v>
      </c>
      <c r="Q3109" s="113">
        <f t="shared" si="1253"/>
        <v>10.999999999999998</v>
      </c>
      <c r="R3109" s="114" t="str">
        <f t="shared" si="1269"/>
        <v>0.3-0.15</v>
      </c>
      <c r="S3109" s="127">
        <f t="shared" si="1254"/>
        <v>1.9963184933198375E-2</v>
      </c>
      <c r="T3109" s="112" t="b">
        <f t="shared" si="1255"/>
        <v>1</v>
      </c>
      <c r="U3109" s="22">
        <f t="shared" si="1256"/>
        <v>6.1632014519598508</v>
      </c>
      <c r="V3109" s="22">
        <f t="shared" si="1257"/>
        <v>0.31059262808266264</v>
      </c>
      <c r="W3109" s="81">
        <f t="shared" si="1258"/>
        <v>7</v>
      </c>
      <c r="X3109" s="22">
        <f t="shared" si="1259"/>
        <v>0.13398018680272764</v>
      </c>
      <c r="Y3109" s="3">
        <f>IF(U3109&gt;'Power Curve'!$C$37,0,INDEX(Ci,$W3109,1)*POWER(1-X3109,3)+INDEX(Ci,$W3109,2)*3*X3109*POWER(1-X3109,2)+INDEX(Ci,$W3109,3)*3*POWER(X3109,2)*(1-X3109)+INDEX(Ci,$W3109,4)*POWER(X3109,3))</f>
        <v>395.08557630626041</v>
      </c>
      <c r="Z3109" s="3">
        <f t="shared" si="1260"/>
        <v>402.97274273050152</v>
      </c>
      <c r="AA3109" s="3">
        <f t="shared" si="1261"/>
        <v>433.059993743897</v>
      </c>
      <c r="AB3109" s="3">
        <f t="shared" si="1270"/>
        <v>-30.087251013395473</v>
      </c>
      <c r="AC3109" s="3">
        <f t="shared" si="1271"/>
        <v>30.087251013395473</v>
      </c>
      <c r="AE3109" s="34">
        <f t="shared" si="1262"/>
        <v>6</v>
      </c>
      <c r="AF3109" s="73" t="b">
        <f>COUNTIF('Power Curve'!$D$2:$D$31,AE3109)&gt;0</f>
        <v>1</v>
      </c>
      <c r="AG3109" s="73" t="b">
        <f t="shared" si="1263"/>
        <v>0</v>
      </c>
      <c r="AH3109" s="73" t="b">
        <f t="shared" si="1272"/>
        <v>1</v>
      </c>
      <c r="AI3109" s="34" t="str">
        <f t="shared" si="1264"/>
        <v>Outer</v>
      </c>
      <c r="AJ3109" s="35" t="str">
        <f t="shared" si="1273"/>
        <v>0.3-0.4</v>
      </c>
      <c r="AK3109" s="36" t="str">
        <f t="shared" si="1265"/>
        <v>17-18</v>
      </c>
      <c r="AL3109" s="36" t="str">
        <f t="shared" si="1266"/>
        <v>Mar</v>
      </c>
      <c r="AM3109" s="35" t="str">
        <f t="shared" si="1267"/>
        <v>295-305</v>
      </c>
      <c r="AN3109" s="36" t="str">
        <f t="shared" si="1268"/>
        <v>LWS-HTI</v>
      </c>
    </row>
    <row r="3110" spans="5:40" x14ac:dyDescent="0.3">
      <c r="E3110" s="12">
        <v>40999.75</v>
      </c>
      <c r="F3110" s="16">
        <v>6.56</v>
      </c>
      <c r="G3110" s="16">
        <v>451.54999923706049</v>
      </c>
      <c r="H3110" s="29">
        <v>1.196968062226313</v>
      </c>
      <c r="I3110" s="26">
        <v>302.3</v>
      </c>
      <c r="J3110" s="30">
        <v>0.10823170731707317</v>
      </c>
      <c r="K3110" s="31">
        <v>0.31069221758471122</v>
      </c>
      <c r="L3110" s="111">
        <f t="shared" si="1248"/>
        <v>0.4</v>
      </c>
      <c r="M3110" s="112">
        <f t="shared" si="1249"/>
        <v>0.11</v>
      </c>
      <c r="N3110" s="112" t="b">
        <f t="shared" si="1250"/>
        <v>1</v>
      </c>
      <c r="O3110" s="112" t="b">
        <f t="shared" si="1251"/>
        <v>1</v>
      </c>
      <c r="P3110" s="113">
        <f t="shared" si="1252"/>
        <v>4</v>
      </c>
      <c r="Q3110" s="113">
        <f t="shared" si="1253"/>
        <v>15</v>
      </c>
      <c r="R3110" s="114" t="str">
        <f t="shared" si="1269"/>
        <v>0.4-0.11</v>
      </c>
      <c r="S3110" s="127">
        <f t="shared" si="1254"/>
        <v>-7.3544994965231711E-3</v>
      </c>
      <c r="T3110" s="112" t="b">
        <f t="shared" si="1255"/>
        <v>1</v>
      </c>
      <c r="U3110" s="22">
        <f t="shared" si="1256"/>
        <v>6.5095754336297755</v>
      </c>
      <c r="V3110" s="22">
        <f t="shared" si="1257"/>
        <v>0.36412584351389116</v>
      </c>
      <c r="W3110" s="81">
        <f t="shared" si="1258"/>
        <v>7</v>
      </c>
      <c r="X3110" s="22">
        <f t="shared" si="1259"/>
        <v>0.48608535841011657</v>
      </c>
      <c r="Y3110" s="3">
        <f>IF(U3110&gt;'Power Curve'!$C$37,0,INDEX(Ci,$W3110,1)*POWER(1-X3110,3)+INDEX(Ci,$W3110,2)*3*X3110*POWER(1-X3110,2)+INDEX(Ci,$W3110,3)*3*POWER(X3110,2)*(1-X3110)+INDEX(Ci,$W3110,4)*POWER(X3110,3))</f>
        <v>473.01488097203975</v>
      </c>
      <c r="Z3110" s="3">
        <f t="shared" si="1260"/>
        <v>469.53609326808288</v>
      </c>
      <c r="AA3110" s="3">
        <f t="shared" si="1261"/>
        <v>451.54999923706049</v>
      </c>
      <c r="AB3110" s="3">
        <f t="shared" si="1270"/>
        <v>17.98609403102239</v>
      </c>
      <c r="AC3110" s="3">
        <f t="shared" si="1271"/>
        <v>17.98609403102239</v>
      </c>
      <c r="AE3110" s="34">
        <f t="shared" si="1262"/>
        <v>7</v>
      </c>
      <c r="AF3110" s="73" t="b">
        <f>COUNTIF('Power Curve'!$D$2:$D$31,AE3110)&gt;0</f>
        <v>1</v>
      </c>
      <c r="AG3110" s="73" t="b">
        <f t="shared" si="1263"/>
        <v>0</v>
      </c>
      <c r="AH3110" s="73" t="b">
        <f t="shared" si="1272"/>
        <v>1</v>
      </c>
      <c r="AI3110" s="34" t="str">
        <f t="shared" si="1264"/>
        <v>Outer</v>
      </c>
      <c r="AJ3110" s="35" t="str">
        <f t="shared" si="1273"/>
        <v>0.3-0.4</v>
      </c>
      <c r="AK3110" s="36" t="str">
        <f t="shared" si="1265"/>
        <v>18-19</v>
      </c>
      <c r="AL3110" s="36" t="str">
        <f t="shared" si="1266"/>
        <v>Mar</v>
      </c>
      <c r="AM3110" s="35" t="str">
        <f t="shared" si="1267"/>
        <v>295-305</v>
      </c>
      <c r="AN3110" s="36" t="str">
        <f t="shared" si="1268"/>
        <v>Inner-TI</v>
      </c>
    </row>
    <row r="3111" spans="5:40" x14ac:dyDescent="0.3">
      <c r="E3111" s="12">
        <v>40999.756944444445</v>
      </c>
      <c r="F3111" s="16">
        <v>5.27</v>
      </c>
      <c r="G3111" s="16">
        <v>230.61001205444322</v>
      </c>
      <c r="H3111" s="29">
        <v>1.1977356461381721</v>
      </c>
      <c r="I3111" s="26">
        <v>297.3</v>
      </c>
      <c r="J3111" s="30">
        <v>0.14800759013282735</v>
      </c>
      <c r="K3111" s="31">
        <v>0.31905528791844218</v>
      </c>
      <c r="L3111" s="111">
        <f t="shared" si="1248"/>
        <v>0.2</v>
      </c>
      <c r="M3111" s="112">
        <f t="shared" si="1249"/>
        <v>0.15000000000000002</v>
      </c>
      <c r="N3111" s="112" t="b">
        <f t="shared" si="1250"/>
        <v>1</v>
      </c>
      <c r="O3111" s="112" t="b">
        <f t="shared" si="1251"/>
        <v>1</v>
      </c>
      <c r="P3111" s="113">
        <f t="shared" si="1252"/>
        <v>2</v>
      </c>
      <c r="Q3111" s="113">
        <f t="shared" si="1253"/>
        <v>10.999999999999998</v>
      </c>
      <c r="R3111" s="114" t="str">
        <f t="shared" si="1269"/>
        <v>0.2-0.15</v>
      </c>
      <c r="S3111" s="127">
        <f t="shared" si="1254"/>
        <v>6.8623495782788868E-2</v>
      </c>
      <c r="T3111" s="112" t="b">
        <f t="shared" si="1255"/>
        <v>1</v>
      </c>
      <c r="U3111" s="22">
        <f t="shared" si="1256"/>
        <v>5.2306088459995363</v>
      </c>
      <c r="V3111" s="22">
        <f t="shared" si="1257"/>
        <v>0.16645743454488762</v>
      </c>
      <c r="W3111" s="81">
        <f t="shared" si="1258"/>
        <v>6</v>
      </c>
      <c r="X3111" s="22">
        <f t="shared" si="1259"/>
        <v>0.20183519645026543</v>
      </c>
      <c r="Y3111" s="3">
        <f>IF(U3111&gt;'Power Curve'!$C$37,0,INDEX(Ci,$W3111,1)*POWER(1-X3111,3)+INDEX(Ci,$W3111,2)*3*X3111*POWER(1-X3111,2)+INDEX(Ci,$W3111,3)*3*POWER(X3111,2)*(1-X3111)+INDEX(Ci,$W3111,4)*POWER(X3111,3))</f>
        <v>241.98428428089915</v>
      </c>
      <c r="Z3111" s="3">
        <f t="shared" si="1260"/>
        <v>258.59009179275063</v>
      </c>
      <c r="AA3111" s="3">
        <f t="shared" si="1261"/>
        <v>230.61001205444322</v>
      </c>
      <c r="AB3111" s="3">
        <f t="shared" si="1270"/>
        <v>27.98007973830741</v>
      </c>
      <c r="AC3111" s="3">
        <f t="shared" si="1271"/>
        <v>27.98007973830741</v>
      </c>
      <c r="AE3111" s="34">
        <f t="shared" si="1262"/>
        <v>5</v>
      </c>
      <c r="AF3111" s="73" t="b">
        <f>COUNTIF('Power Curve'!$D$2:$D$31,AE3111)&gt;0</f>
        <v>1</v>
      </c>
      <c r="AG3111" s="73" t="b">
        <f t="shared" si="1263"/>
        <v>0</v>
      </c>
      <c r="AH3111" s="73" t="b">
        <f t="shared" si="1272"/>
        <v>1</v>
      </c>
      <c r="AI3111" s="34" t="str">
        <f t="shared" si="1264"/>
        <v>Outer</v>
      </c>
      <c r="AJ3111" s="35" t="str">
        <f t="shared" si="1273"/>
        <v>0.1-0.2</v>
      </c>
      <c r="AK3111" s="36" t="str">
        <f t="shared" si="1265"/>
        <v>18-19</v>
      </c>
      <c r="AL3111" s="36" t="str">
        <f t="shared" si="1266"/>
        <v>Mar</v>
      </c>
      <c r="AM3111" s="35" t="str">
        <f t="shared" si="1267"/>
        <v>295-305</v>
      </c>
      <c r="AN3111" s="36" t="str">
        <f t="shared" si="1268"/>
        <v>LWS-HTI</v>
      </c>
    </row>
    <row r="3112" spans="5:40" x14ac:dyDescent="0.3">
      <c r="E3112" s="12">
        <v>40999.763888888891</v>
      </c>
      <c r="F3112" s="16">
        <v>6.13</v>
      </c>
      <c r="G3112" s="16">
        <v>415.18001174926752</v>
      </c>
      <c r="H3112" s="29">
        <v>1.1976791140837151</v>
      </c>
      <c r="I3112" s="26">
        <v>297.3</v>
      </c>
      <c r="J3112" s="30">
        <v>0.17292006525285483</v>
      </c>
      <c r="K3112" s="31">
        <v>0.46033327751889891</v>
      </c>
      <c r="L3112" s="111">
        <f t="shared" si="1248"/>
        <v>0.30000000000000004</v>
      </c>
      <c r="M3112" s="112">
        <f t="shared" si="1249"/>
        <v>0.17</v>
      </c>
      <c r="N3112" s="112" t="b">
        <f t="shared" si="1250"/>
        <v>1</v>
      </c>
      <c r="O3112" s="112" t="b">
        <f t="shared" si="1251"/>
        <v>1</v>
      </c>
      <c r="P3112" s="113">
        <f t="shared" si="1252"/>
        <v>3.0000000000000004</v>
      </c>
      <c r="Q3112" s="113">
        <f t="shared" si="1253"/>
        <v>9</v>
      </c>
      <c r="R3112" s="114" t="str">
        <f t="shared" si="1269"/>
        <v>0.3-0.17</v>
      </c>
      <c r="S3112" s="127">
        <f t="shared" si="1254"/>
        <v>9.3649325832613192E-2</v>
      </c>
      <c r="T3112" s="112" t="b">
        <f t="shared" si="1255"/>
        <v>1</v>
      </c>
      <c r="U3112" s="22">
        <f t="shared" si="1256"/>
        <v>6.0840849639007901</v>
      </c>
      <c r="V3112" s="22">
        <f t="shared" si="1257"/>
        <v>0.29836491981482866</v>
      </c>
      <c r="W3112" s="81">
        <f t="shared" si="1258"/>
        <v>7</v>
      </c>
      <c r="X3112" s="22">
        <f t="shared" si="1259"/>
        <v>5.3554617680287055E-2</v>
      </c>
      <c r="Y3112" s="3">
        <f>IF(U3112&gt;'Power Curve'!$C$37,0,INDEX(Ci,$W3112,1)*POWER(1-X3112,3)+INDEX(Ci,$W3112,2)*3*X3112*POWER(1-X3112,2)+INDEX(Ci,$W3112,3)*3*POWER(X3112,2)*(1-X3112)+INDEX(Ci,$W3112,4)*POWER(X3112,3))</f>
        <v>379.16485085472408</v>
      </c>
      <c r="Z3112" s="3">
        <f t="shared" si="1260"/>
        <v>414.6733835166923</v>
      </c>
      <c r="AA3112" s="3">
        <f t="shared" si="1261"/>
        <v>415.18001174926752</v>
      </c>
      <c r="AB3112" s="3">
        <f t="shared" si="1270"/>
        <v>-0.50662823257522405</v>
      </c>
      <c r="AC3112" s="3">
        <f t="shared" si="1271"/>
        <v>0.50662823257522405</v>
      </c>
      <c r="AE3112" s="34">
        <f t="shared" si="1262"/>
        <v>6</v>
      </c>
      <c r="AF3112" s="73" t="b">
        <f>COUNTIF('Power Curve'!$D$2:$D$31,AE3112)&gt;0</f>
        <v>1</v>
      </c>
      <c r="AG3112" s="73" t="b">
        <f t="shared" si="1263"/>
        <v>0</v>
      </c>
      <c r="AH3112" s="73" t="b">
        <f t="shared" si="1272"/>
        <v>1</v>
      </c>
      <c r="AI3112" s="34" t="str">
        <f t="shared" si="1264"/>
        <v>Outer</v>
      </c>
      <c r="AJ3112" s="35" t="str">
        <f t="shared" si="1273"/>
        <v>0.2-0.3</v>
      </c>
      <c r="AK3112" s="36" t="str">
        <f t="shared" si="1265"/>
        <v>18-19</v>
      </c>
      <c r="AL3112" s="36" t="str">
        <f t="shared" si="1266"/>
        <v>Mar</v>
      </c>
      <c r="AM3112" s="35" t="str">
        <f t="shared" si="1267"/>
        <v>295-305</v>
      </c>
      <c r="AN3112" s="36" t="str">
        <f t="shared" si="1268"/>
        <v>LWS-HTI</v>
      </c>
    </row>
    <row r="3113" spans="5:40" x14ac:dyDescent="0.3">
      <c r="E3113" s="12">
        <v>40999.770833333336</v>
      </c>
      <c r="F3113" s="16">
        <v>7.17</v>
      </c>
      <c r="G3113" s="16">
        <v>633.70001506805465</v>
      </c>
      <c r="H3113" s="29">
        <v>1.1967781286300858</v>
      </c>
      <c r="I3113" s="26">
        <v>299.60000000000002</v>
      </c>
      <c r="J3113" s="30">
        <v>6.9735006973500699E-2</v>
      </c>
      <c r="K3113" s="31">
        <v>0.38065684562927549</v>
      </c>
      <c r="L3113" s="111">
        <f t="shared" si="1248"/>
        <v>0.5</v>
      </c>
      <c r="M3113" s="112">
        <f t="shared" si="1249"/>
        <v>6.9999999999999993E-2</v>
      </c>
      <c r="N3113" s="112" t="b">
        <f t="shared" si="1250"/>
        <v>1</v>
      </c>
      <c r="O3113" s="112" t="b">
        <f t="shared" si="1251"/>
        <v>1</v>
      </c>
      <c r="P3113" s="113">
        <f t="shared" si="1252"/>
        <v>5</v>
      </c>
      <c r="Q3113" s="113">
        <f t="shared" si="1253"/>
        <v>19</v>
      </c>
      <c r="R3113" s="114" t="str">
        <f t="shared" si="1269"/>
        <v>0.5-0.07</v>
      </c>
      <c r="S3113" s="127">
        <f t="shared" si="1254"/>
        <v>-3.1853825121220224E-2</v>
      </c>
      <c r="T3113" s="112" t="b">
        <f t="shared" si="1255"/>
        <v>1</v>
      </c>
      <c r="U3113" s="22">
        <f t="shared" si="1256"/>
        <v>7.1145102164852165</v>
      </c>
      <c r="V3113" s="22">
        <f t="shared" si="1257"/>
        <v>0.45762046425969544</v>
      </c>
      <c r="W3113" s="81">
        <f t="shared" si="1258"/>
        <v>8</v>
      </c>
      <c r="X3113" s="22">
        <f t="shared" si="1259"/>
        <v>0.10002922305208019</v>
      </c>
      <c r="Y3113" s="3">
        <f>IF(U3113&gt;'Power Curve'!$C$37,0,INDEX(Ci,$W3113,1)*POWER(1-X3113,3)+INDEX(Ci,$W3113,2)*3*X3113*POWER(1-X3113,2)+INDEX(Ci,$W3113,3)*3*POWER(X3113,2)*(1-X3113)+INDEX(Ci,$W3113,4)*POWER(X3113,3))</f>
        <v>626.15231461916051</v>
      </c>
      <c r="Z3113" s="3">
        <f t="shared" si="1260"/>
        <v>606.20696829003452</v>
      </c>
      <c r="AA3113" s="3">
        <f t="shared" si="1261"/>
        <v>633.70001506805465</v>
      </c>
      <c r="AB3113" s="3">
        <f t="shared" si="1270"/>
        <v>-27.49304677802013</v>
      </c>
      <c r="AC3113" s="3">
        <f t="shared" si="1271"/>
        <v>27.49304677802013</v>
      </c>
      <c r="AE3113" s="34">
        <f t="shared" si="1262"/>
        <v>7</v>
      </c>
      <c r="AF3113" s="73" t="b">
        <f>COUNTIF('Power Curve'!$D$2:$D$31,AE3113)&gt;0</f>
        <v>1</v>
      </c>
      <c r="AG3113" s="73" t="b">
        <f t="shared" si="1263"/>
        <v>0</v>
      </c>
      <c r="AH3113" s="73" t="b">
        <f t="shared" si="1272"/>
        <v>1</v>
      </c>
      <c r="AI3113" s="34" t="str">
        <f t="shared" si="1264"/>
        <v>Outer</v>
      </c>
      <c r="AJ3113" s="35" t="str">
        <f t="shared" si="1273"/>
        <v>0.4-0.5</v>
      </c>
      <c r="AK3113" s="36" t="str">
        <f t="shared" si="1265"/>
        <v>18-19</v>
      </c>
      <c r="AL3113" s="36" t="str">
        <f t="shared" si="1266"/>
        <v>Mar</v>
      </c>
      <c r="AM3113" s="35" t="str">
        <f t="shared" si="1267"/>
        <v>295-305</v>
      </c>
      <c r="AN3113" s="36" t="str">
        <f t="shared" si="1268"/>
        <v>LWS-LTI</v>
      </c>
    </row>
    <row r="3114" spans="5:40" x14ac:dyDescent="0.3">
      <c r="E3114" s="12">
        <v>40999.777777777781</v>
      </c>
      <c r="F3114" s="16">
        <v>7.15</v>
      </c>
      <c r="G3114" s="16">
        <v>664.84000492095993</v>
      </c>
      <c r="H3114" s="29">
        <v>1.196866959729548</v>
      </c>
      <c r="I3114" s="26">
        <v>301.89999999999998</v>
      </c>
      <c r="J3114" s="30">
        <v>7.8321678321678329E-2</v>
      </c>
      <c r="K3114" s="31">
        <v>0.35555121267834688</v>
      </c>
      <c r="L3114" s="111">
        <f t="shared" si="1248"/>
        <v>0.5</v>
      </c>
      <c r="M3114" s="112">
        <f t="shared" si="1249"/>
        <v>0.08</v>
      </c>
      <c r="N3114" s="112" t="b">
        <f t="shared" si="1250"/>
        <v>1</v>
      </c>
      <c r="O3114" s="112" t="b">
        <f t="shared" si="1251"/>
        <v>1</v>
      </c>
      <c r="P3114" s="113">
        <f t="shared" si="1252"/>
        <v>5</v>
      </c>
      <c r="Q3114" s="113">
        <f t="shared" si="1253"/>
        <v>18</v>
      </c>
      <c r="R3114" s="114" t="str">
        <f t="shared" si="1269"/>
        <v>0.5-0.08</v>
      </c>
      <c r="S3114" s="127">
        <f t="shared" si="1254"/>
        <v>-2.3595533189971072E-2</v>
      </c>
      <c r="T3114" s="112" t="b">
        <f t="shared" si="1255"/>
        <v>1</v>
      </c>
      <c r="U3114" s="22">
        <f t="shared" si="1256"/>
        <v>7.094840529676433</v>
      </c>
      <c r="V3114" s="22">
        <f t="shared" si="1257"/>
        <v>0.45458045075659448</v>
      </c>
      <c r="W3114" s="81">
        <f t="shared" si="1258"/>
        <v>8</v>
      </c>
      <c r="X3114" s="22">
        <f t="shared" si="1259"/>
        <v>8.0232053787820792E-2</v>
      </c>
      <c r="Y3114" s="3">
        <f>IF(U3114&gt;'Power Curve'!$C$37,0,INDEX(Ci,$W3114,1)*POWER(1-X3114,3)+INDEX(Ci,$W3114,2)*3*X3114*POWER(1-X3114,2)+INDEX(Ci,$W3114,3)*3*POWER(X3114,2)*(1-X3114)+INDEX(Ci,$W3114,4)*POWER(X3114,3))</f>
        <v>620.98771417689306</v>
      </c>
      <c r="Z3114" s="3">
        <f t="shared" si="1260"/>
        <v>606.33517795646787</v>
      </c>
      <c r="AA3114" s="3">
        <f t="shared" si="1261"/>
        <v>664.84000492095993</v>
      </c>
      <c r="AB3114" s="3">
        <f t="shared" si="1270"/>
        <v>-58.504826964492054</v>
      </c>
      <c r="AC3114" s="3">
        <f t="shared" si="1271"/>
        <v>58.504826964492054</v>
      </c>
      <c r="AE3114" s="34">
        <f t="shared" si="1262"/>
        <v>7</v>
      </c>
      <c r="AF3114" s="73" t="b">
        <f>COUNTIF('Power Curve'!$D$2:$D$31,AE3114)&gt;0</f>
        <v>1</v>
      </c>
      <c r="AG3114" s="73" t="b">
        <f t="shared" si="1263"/>
        <v>0</v>
      </c>
      <c r="AH3114" s="73" t="b">
        <f t="shared" si="1272"/>
        <v>1</v>
      </c>
      <c r="AI3114" s="34" t="str">
        <f t="shared" si="1264"/>
        <v>Outer</v>
      </c>
      <c r="AJ3114" s="35" t="str">
        <f t="shared" si="1273"/>
        <v>0.4-0.5</v>
      </c>
      <c r="AK3114" s="36" t="str">
        <f t="shared" si="1265"/>
        <v>18-19</v>
      </c>
      <c r="AL3114" s="36" t="str">
        <f t="shared" si="1266"/>
        <v>Mar</v>
      </c>
      <c r="AM3114" s="35" t="str">
        <f t="shared" si="1267"/>
        <v>295-305</v>
      </c>
      <c r="AN3114" s="36" t="str">
        <f t="shared" si="1268"/>
        <v>LWS-LTI</v>
      </c>
    </row>
    <row r="3115" spans="5:40" x14ac:dyDescent="0.3">
      <c r="E3115" s="12">
        <v>40999.784722222219</v>
      </c>
      <c r="F3115" s="16">
        <v>6.56</v>
      </c>
      <c r="G3115" s="16">
        <v>486.57997894287109</v>
      </c>
      <c r="H3115" s="29">
        <v>1.1968546729729135</v>
      </c>
      <c r="I3115" s="26">
        <v>301.5</v>
      </c>
      <c r="J3115" s="30">
        <v>0.10975609756097561</v>
      </c>
      <c r="K3115" s="31">
        <v>0.45338363863570008</v>
      </c>
      <c r="L3115" s="111">
        <f t="shared" si="1248"/>
        <v>0.4</v>
      </c>
      <c r="M3115" s="112">
        <f t="shared" si="1249"/>
        <v>0.11</v>
      </c>
      <c r="N3115" s="112" t="b">
        <f t="shared" si="1250"/>
        <v>1</v>
      </c>
      <c r="O3115" s="112" t="b">
        <f t="shared" si="1251"/>
        <v>1</v>
      </c>
      <c r="P3115" s="113">
        <f t="shared" si="1252"/>
        <v>4</v>
      </c>
      <c r="Q3115" s="113">
        <f t="shared" si="1253"/>
        <v>15</v>
      </c>
      <c r="R3115" s="114" t="str">
        <f t="shared" si="1269"/>
        <v>0.4-0.11</v>
      </c>
      <c r="S3115" s="127">
        <f t="shared" si="1254"/>
        <v>-7.3544994965231711E-3</v>
      </c>
      <c r="T3115" s="112" t="b">
        <f t="shared" si="1255"/>
        <v>1</v>
      </c>
      <c r="U3115" s="22">
        <f t="shared" si="1256"/>
        <v>6.5093698755952092</v>
      </c>
      <c r="V3115" s="22">
        <f t="shared" si="1257"/>
        <v>0.3640940738570162</v>
      </c>
      <c r="W3115" s="81">
        <f t="shared" si="1258"/>
        <v>7</v>
      </c>
      <c r="X3115" s="22">
        <f t="shared" si="1259"/>
        <v>0.48587639916125119</v>
      </c>
      <c r="Y3115" s="3">
        <f>IF(U3115&gt;'Power Curve'!$C$37,0,INDEX(Ci,$W3115,1)*POWER(1-X3115,3)+INDEX(Ci,$W3115,2)*3*X3115*POWER(1-X3115,2)+INDEX(Ci,$W3115,3)*3*POWER(X3115,2)*(1-X3115)+INDEX(Ci,$W3115,4)*POWER(X3115,3))</f>
        <v>472.96545146284382</v>
      </c>
      <c r="Z3115" s="3">
        <f t="shared" si="1260"/>
        <v>469.48702728818745</v>
      </c>
      <c r="AA3115" s="3">
        <f t="shared" si="1261"/>
        <v>486.57997894287109</v>
      </c>
      <c r="AB3115" s="3">
        <f t="shared" si="1270"/>
        <v>-17.092951654683645</v>
      </c>
      <c r="AC3115" s="3">
        <f t="shared" si="1271"/>
        <v>17.092951654683645</v>
      </c>
      <c r="AE3115" s="34">
        <f t="shared" si="1262"/>
        <v>7</v>
      </c>
      <c r="AF3115" s="73" t="b">
        <f>COUNTIF('Power Curve'!$D$2:$D$31,AE3115)&gt;0</f>
        <v>1</v>
      </c>
      <c r="AG3115" s="73" t="b">
        <f t="shared" si="1263"/>
        <v>0</v>
      </c>
      <c r="AH3115" s="73" t="b">
        <f t="shared" si="1272"/>
        <v>1</v>
      </c>
      <c r="AI3115" s="34" t="str">
        <f t="shared" si="1264"/>
        <v>Outer</v>
      </c>
      <c r="AJ3115" s="35" t="str">
        <f t="shared" si="1273"/>
        <v>0.3-0.4</v>
      </c>
      <c r="AK3115" s="36" t="str">
        <f t="shared" si="1265"/>
        <v>18-19</v>
      </c>
      <c r="AL3115" s="36" t="str">
        <f t="shared" si="1266"/>
        <v>Mar</v>
      </c>
      <c r="AM3115" s="35" t="str">
        <f t="shared" si="1267"/>
        <v>295-305</v>
      </c>
      <c r="AN3115" s="36" t="str">
        <f t="shared" si="1268"/>
        <v>Inner-TI</v>
      </c>
    </row>
    <row r="3116" spans="5:40" x14ac:dyDescent="0.3">
      <c r="E3116" s="12">
        <v>40999.791666666664</v>
      </c>
      <c r="F3116" s="16">
        <v>5.79</v>
      </c>
      <c r="G3116" s="16">
        <v>322.26000213623007</v>
      </c>
      <c r="H3116" s="29">
        <v>1.1974325420333063</v>
      </c>
      <c r="I3116" s="26">
        <v>291.7</v>
      </c>
      <c r="J3116" s="30">
        <v>0.11744386873920554</v>
      </c>
      <c r="K3116" s="31">
        <v>0.53371800853992246</v>
      </c>
      <c r="L3116" s="111">
        <f t="shared" si="1248"/>
        <v>0.2</v>
      </c>
      <c r="M3116" s="112">
        <f t="shared" si="1249"/>
        <v>0.12</v>
      </c>
      <c r="N3116" s="112" t="b">
        <f t="shared" si="1250"/>
        <v>1</v>
      </c>
      <c r="O3116" s="112" t="b">
        <f t="shared" si="1251"/>
        <v>1</v>
      </c>
      <c r="P3116" s="113">
        <f t="shared" si="1252"/>
        <v>2</v>
      </c>
      <c r="Q3116" s="113">
        <f t="shared" si="1253"/>
        <v>14</v>
      </c>
      <c r="R3116" s="114" t="str">
        <f t="shared" si="1269"/>
        <v>0.2-0.12</v>
      </c>
      <c r="S3116" s="127">
        <f t="shared" si="1254"/>
        <v>2.146915976708583E-2</v>
      </c>
      <c r="T3116" s="112" t="b">
        <f t="shared" si="1255"/>
        <v>1</v>
      </c>
      <c r="U3116" s="22">
        <f t="shared" si="1256"/>
        <v>5.7462372485645172</v>
      </c>
      <c r="V3116" s="22">
        <f t="shared" si="1257"/>
        <v>0.24614946633056523</v>
      </c>
      <c r="W3116" s="81">
        <f t="shared" si="1258"/>
        <v>6</v>
      </c>
      <c r="X3116" s="22">
        <f t="shared" si="1259"/>
        <v>0.71577117914533039</v>
      </c>
      <c r="Y3116" s="3">
        <f>IF(U3116&gt;'Power Curve'!$C$37,0,INDEX(Ci,$W3116,1)*POWER(1-X3116,3)+INDEX(Ci,$W3116,2)*3*X3116*POWER(1-X3116,2)+INDEX(Ci,$W3116,3)*3*POWER(X3116,2)*(1-X3116)+INDEX(Ci,$W3116,4)*POWER(X3116,3))</f>
        <v>319.54987061470376</v>
      </c>
      <c r="Z3116" s="3">
        <f t="shared" si="1260"/>
        <v>326.41033784048244</v>
      </c>
      <c r="AA3116" s="3">
        <f t="shared" si="1261"/>
        <v>322.26000213623007</v>
      </c>
      <c r="AB3116" s="3">
        <f t="shared" si="1270"/>
        <v>4.1503357042523703</v>
      </c>
      <c r="AC3116" s="3">
        <f t="shared" si="1271"/>
        <v>4.1503357042523703</v>
      </c>
      <c r="AE3116" s="34">
        <f t="shared" si="1262"/>
        <v>6</v>
      </c>
      <c r="AF3116" s="73" t="b">
        <f>COUNTIF('Power Curve'!$D$2:$D$31,AE3116)&gt;0</f>
        <v>1</v>
      </c>
      <c r="AG3116" s="73" t="b">
        <f t="shared" si="1263"/>
        <v>0</v>
      </c>
      <c r="AH3116" s="73" t="b">
        <f t="shared" si="1272"/>
        <v>1</v>
      </c>
      <c r="AI3116" s="34" t="str">
        <f t="shared" si="1264"/>
        <v>Outer</v>
      </c>
      <c r="AJ3116" s="35" t="str">
        <f t="shared" si="1273"/>
        <v>0.2-0.3</v>
      </c>
      <c r="AK3116" s="36" t="str">
        <f t="shared" si="1265"/>
        <v>19-20</v>
      </c>
      <c r="AL3116" s="36" t="str">
        <f t="shared" si="1266"/>
        <v>Mar</v>
      </c>
      <c r="AM3116" s="35" t="str">
        <f t="shared" si="1267"/>
        <v>285-295</v>
      </c>
      <c r="AN3116" s="36" t="str">
        <f t="shared" si="1268"/>
        <v>Inner-TI</v>
      </c>
    </row>
    <row r="3117" spans="5:40" x14ac:dyDescent="0.3">
      <c r="E3117" s="12">
        <v>40999.798611111109</v>
      </c>
      <c r="F3117" s="16">
        <v>6.65</v>
      </c>
      <c r="G3117" s="16">
        <v>438.02999496460012</v>
      </c>
      <c r="H3117" s="29">
        <v>1.197477016531912</v>
      </c>
      <c r="I3117" s="26">
        <v>290.60000000000002</v>
      </c>
      <c r="J3117" s="30">
        <v>9.7744360902255634E-2</v>
      </c>
      <c r="K3117" s="31">
        <v>0.47980091631653493</v>
      </c>
      <c r="L3117" s="111">
        <f t="shared" si="1248"/>
        <v>0.4</v>
      </c>
      <c r="M3117" s="112">
        <f t="shared" si="1249"/>
        <v>9.9999999999999992E-2</v>
      </c>
      <c r="N3117" s="112" t="b">
        <f t="shared" si="1250"/>
        <v>1</v>
      </c>
      <c r="O3117" s="112" t="b">
        <f t="shared" si="1251"/>
        <v>1</v>
      </c>
      <c r="P3117" s="113">
        <f t="shared" si="1252"/>
        <v>4</v>
      </c>
      <c r="Q3117" s="113">
        <f t="shared" si="1253"/>
        <v>16</v>
      </c>
      <c r="R3117" s="114" t="str">
        <f t="shared" si="1269"/>
        <v>0.4-0.1</v>
      </c>
      <c r="S3117" s="127">
        <f t="shared" si="1254"/>
        <v>-1.1366894958513816E-3</v>
      </c>
      <c r="T3117" s="112" t="b">
        <f t="shared" si="1255"/>
        <v>1</v>
      </c>
      <c r="U3117" s="22">
        <f t="shared" si="1256"/>
        <v>6.5998187888242814</v>
      </c>
      <c r="V3117" s="22">
        <f t="shared" si="1257"/>
        <v>0.37807324496585137</v>
      </c>
      <c r="W3117" s="81">
        <f t="shared" si="1258"/>
        <v>7</v>
      </c>
      <c r="X3117" s="22">
        <f t="shared" si="1259"/>
        <v>0.57782190257545751</v>
      </c>
      <c r="Y3117" s="3">
        <f>IF(U3117&gt;'Power Curve'!$C$37,0,INDEX(Ci,$W3117,1)*POWER(1-X3117,3)+INDEX(Ci,$W3117,2)*3*X3117*POWER(1-X3117,2)+INDEX(Ci,$W3117,3)*3*POWER(X3117,2)*(1-X3117)+INDEX(Ci,$W3117,4)*POWER(X3117,3))</f>
        <v>494.98710018583211</v>
      </c>
      <c r="Z3117" s="3">
        <f t="shared" si="1260"/>
        <v>494.42445354846893</v>
      </c>
      <c r="AA3117" s="3">
        <f t="shared" si="1261"/>
        <v>438.02999496460012</v>
      </c>
      <c r="AB3117" s="3">
        <f t="shared" si="1270"/>
        <v>56.394458583868811</v>
      </c>
      <c r="AC3117" s="3">
        <f t="shared" si="1271"/>
        <v>56.394458583868811</v>
      </c>
      <c r="AE3117" s="34">
        <f t="shared" si="1262"/>
        <v>7</v>
      </c>
      <c r="AF3117" s="73" t="b">
        <f>COUNTIF('Power Curve'!$D$2:$D$31,AE3117)&gt;0</f>
        <v>1</v>
      </c>
      <c r="AG3117" s="73" t="b">
        <f t="shared" si="1263"/>
        <v>0</v>
      </c>
      <c r="AH3117" s="73" t="b">
        <f t="shared" si="1272"/>
        <v>1</v>
      </c>
      <c r="AI3117" s="34" t="str">
        <f t="shared" si="1264"/>
        <v>Outer</v>
      </c>
      <c r="AJ3117" s="35" t="str">
        <f t="shared" si="1273"/>
        <v>0.3-0.4</v>
      </c>
      <c r="AK3117" s="36" t="str">
        <f t="shared" si="1265"/>
        <v>19-20</v>
      </c>
      <c r="AL3117" s="36" t="str">
        <f t="shared" si="1266"/>
        <v>Mar</v>
      </c>
      <c r="AM3117" s="35" t="str">
        <f t="shared" si="1267"/>
        <v>285-295</v>
      </c>
      <c r="AN3117" s="36" t="str">
        <f t="shared" si="1268"/>
        <v>LWS-LTI</v>
      </c>
    </row>
    <row r="3118" spans="5:40" x14ac:dyDescent="0.3">
      <c r="E3118" s="12">
        <v>40999.805555555555</v>
      </c>
      <c r="F3118" s="16">
        <v>7.79</v>
      </c>
      <c r="G3118" s="16">
        <v>806.17997741699241</v>
      </c>
      <c r="H3118" s="29">
        <v>1.1971090864573923</v>
      </c>
      <c r="I3118" s="26">
        <v>289.10000000000002</v>
      </c>
      <c r="J3118" s="30">
        <v>0.10269576379974327</v>
      </c>
      <c r="K3118" s="31">
        <v>0.39031873740503653</v>
      </c>
      <c r="L3118" s="111">
        <f t="shared" si="1248"/>
        <v>0.6</v>
      </c>
      <c r="M3118" s="112">
        <f t="shared" si="1249"/>
        <v>9.9999999999999992E-2</v>
      </c>
      <c r="N3118" s="112" t="b">
        <f t="shared" si="1250"/>
        <v>1</v>
      </c>
      <c r="O3118" s="112" t="b">
        <f t="shared" si="1251"/>
        <v>1</v>
      </c>
      <c r="P3118" s="113">
        <f t="shared" si="1252"/>
        <v>6</v>
      </c>
      <c r="Q3118" s="113">
        <f t="shared" si="1253"/>
        <v>16</v>
      </c>
      <c r="R3118" s="114" t="str">
        <f t="shared" si="1269"/>
        <v>0.6-0.1</v>
      </c>
      <c r="S3118" s="127">
        <f t="shared" si="1254"/>
        <v>-7.7910698820127019E-3</v>
      </c>
      <c r="T3118" s="112" t="b">
        <f t="shared" si="1255"/>
        <v>1</v>
      </c>
      <c r="U3118" s="22">
        <f t="shared" si="1256"/>
        <v>7.7304243976448479</v>
      </c>
      <c r="V3118" s="22">
        <f t="shared" si="1257"/>
        <v>0.55281198640637796</v>
      </c>
      <c r="W3118" s="81">
        <f t="shared" si="1258"/>
        <v>8</v>
      </c>
      <c r="X3118" s="22">
        <f t="shared" si="1259"/>
        <v>0.71993524469905246</v>
      </c>
      <c r="Y3118" s="3">
        <f>IF(U3118&gt;'Power Curve'!$C$37,0,INDEX(Ci,$W3118,1)*POWER(1-X3118,3)+INDEX(Ci,$W3118,2)*3*X3118*POWER(1-X3118,2)+INDEX(Ci,$W3118,3)*3*POWER(X3118,2)*(1-X3118)+INDEX(Ci,$W3118,4)*POWER(X3118,3))</f>
        <v>798.3779270215839</v>
      </c>
      <c r="Z3118" s="3">
        <f t="shared" si="1260"/>
        <v>792.15770879990225</v>
      </c>
      <c r="AA3118" s="3">
        <f t="shared" si="1261"/>
        <v>806.17997741699241</v>
      </c>
      <c r="AB3118" s="3">
        <f t="shared" si="1270"/>
        <v>-14.022268617090162</v>
      </c>
      <c r="AC3118" s="3">
        <f t="shared" si="1271"/>
        <v>14.022268617090162</v>
      </c>
      <c r="AE3118" s="34">
        <f t="shared" si="1262"/>
        <v>8</v>
      </c>
      <c r="AF3118" s="73" t="b">
        <f>COUNTIF('Power Curve'!$D$2:$D$31,AE3118)&gt;0</f>
        <v>1</v>
      </c>
      <c r="AG3118" s="73" t="b">
        <f t="shared" si="1263"/>
        <v>0</v>
      </c>
      <c r="AH3118" s="73" t="b">
        <f t="shared" si="1272"/>
        <v>1</v>
      </c>
      <c r="AI3118" s="34" t="str">
        <f t="shared" si="1264"/>
        <v>Outer</v>
      </c>
      <c r="AJ3118" s="35" t="str">
        <f t="shared" si="1273"/>
        <v>0.5-0.6</v>
      </c>
      <c r="AK3118" s="36" t="str">
        <f t="shared" si="1265"/>
        <v>19-20</v>
      </c>
      <c r="AL3118" s="36" t="str">
        <f t="shared" si="1266"/>
        <v>Mar</v>
      </c>
      <c r="AM3118" s="35" t="str">
        <f t="shared" si="1267"/>
        <v>285-295</v>
      </c>
      <c r="AN3118" s="36" t="str">
        <f t="shared" si="1268"/>
        <v>Inner-TI</v>
      </c>
    </row>
    <row r="3119" spans="5:40" x14ac:dyDescent="0.3">
      <c r="E3119" s="12">
        <v>40999.8125</v>
      </c>
      <c r="F3119" s="16">
        <v>8.6300000000000008</v>
      </c>
      <c r="G3119" s="16">
        <v>1019.2200317382813</v>
      </c>
      <c r="H3119" s="29">
        <v>1.196341306640645</v>
      </c>
      <c r="I3119" s="26">
        <v>288.60000000000002</v>
      </c>
      <c r="J3119" s="30">
        <v>6.1413673232908458E-2</v>
      </c>
      <c r="K3119" s="31">
        <v>0.45566249537998721</v>
      </c>
      <c r="L3119" s="111">
        <f t="shared" si="1248"/>
        <v>0.70000000000000007</v>
      </c>
      <c r="M3119" s="112">
        <f t="shared" si="1249"/>
        <v>6.0000000000000005E-2</v>
      </c>
      <c r="N3119" s="112" t="b">
        <f t="shared" si="1250"/>
        <v>1</v>
      </c>
      <c r="O3119" s="112" t="b">
        <f t="shared" si="1251"/>
        <v>1</v>
      </c>
      <c r="P3119" s="113">
        <f t="shared" si="1252"/>
        <v>7.0000000000000009</v>
      </c>
      <c r="Q3119" s="113">
        <f t="shared" si="1253"/>
        <v>20</v>
      </c>
      <c r="R3119" s="114" t="str">
        <f t="shared" si="1269"/>
        <v>0.7-0.06</v>
      </c>
      <c r="S3119" s="127">
        <f t="shared" si="1254"/>
        <v>-7.4767306816489049E-2</v>
      </c>
      <c r="T3119" s="112" t="b">
        <f t="shared" si="1255"/>
        <v>1</v>
      </c>
      <c r="U3119" s="22">
        <f t="shared" si="1256"/>
        <v>8.5621690623078823</v>
      </c>
      <c r="V3119" s="22">
        <f t="shared" si="1257"/>
        <v>0.68136080552528033</v>
      </c>
      <c r="W3119" s="81">
        <f t="shared" si="1258"/>
        <v>9</v>
      </c>
      <c r="X3119" s="22">
        <f t="shared" si="1259"/>
        <v>0.55323339464438226</v>
      </c>
      <c r="Y3119" s="3">
        <f>IF(U3119&gt;'Power Curve'!$C$37,0,INDEX(Ci,$W3119,1)*POWER(1-X3119,3)+INDEX(Ci,$W3119,2)*3*X3119*POWER(1-X3119,2)+INDEX(Ci,$W3119,3)*3*POWER(X3119,2)*(1-X3119)+INDEX(Ci,$W3119,4)*POWER(X3119,3))</f>
        <v>1052.8070257713716</v>
      </c>
      <c r="Z3119" s="3">
        <f t="shared" si="1260"/>
        <v>974.09147985696825</v>
      </c>
      <c r="AA3119" s="3">
        <f t="shared" si="1261"/>
        <v>1019.2200317382813</v>
      </c>
      <c r="AB3119" s="3">
        <f t="shared" si="1270"/>
        <v>-45.128551881313001</v>
      </c>
      <c r="AC3119" s="3">
        <f t="shared" si="1271"/>
        <v>45.128551881313001</v>
      </c>
      <c r="AE3119" s="34">
        <f t="shared" si="1262"/>
        <v>9</v>
      </c>
      <c r="AF3119" s="73" t="b">
        <f>COUNTIF('Power Curve'!$D$2:$D$31,AE3119)&gt;0</f>
        <v>1</v>
      </c>
      <c r="AG3119" s="73" t="b">
        <f t="shared" si="1263"/>
        <v>0</v>
      </c>
      <c r="AH3119" s="73" t="b">
        <f t="shared" si="1272"/>
        <v>1</v>
      </c>
      <c r="AI3119" s="34" t="str">
        <f t="shared" si="1264"/>
        <v>Outer</v>
      </c>
      <c r="AJ3119" s="35" t="str">
        <f t="shared" si="1273"/>
        <v>0.6-0.7</v>
      </c>
      <c r="AK3119" s="36" t="str">
        <f t="shared" si="1265"/>
        <v>19-20</v>
      </c>
      <c r="AL3119" s="36" t="str">
        <f t="shared" si="1266"/>
        <v>Mar</v>
      </c>
      <c r="AM3119" s="35" t="str">
        <f t="shared" si="1267"/>
        <v>285-295</v>
      </c>
      <c r="AN3119" s="36" t="str">
        <f t="shared" si="1268"/>
        <v>HWS-LTI</v>
      </c>
    </row>
    <row r="3120" spans="5:40" x14ac:dyDescent="0.3">
      <c r="E3120" s="12">
        <v>40999.819444444445</v>
      </c>
      <c r="F3120" s="16">
        <v>8.58</v>
      </c>
      <c r="G3120" s="16">
        <v>1102.48999786377</v>
      </c>
      <c r="H3120" s="29">
        <v>1.1961636697327154</v>
      </c>
      <c r="I3120" s="26">
        <v>288.89999999999998</v>
      </c>
      <c r="J3120" s="30">
        <v>6.75990675990676E-2</v>
      </c>
      <c r="K3120" s="31">
        <v>0.3657042875527286</v>
      </c>
      <c r="L3120" s="111">
        <f t="shared" si="1248"/>
        <v>0.70000000000000007</v>
      </c>
      <c r="M3120" s="112">
        <f t="shared" si="1249"/>
        <v>6.9999999999999993E-2</v>
      </c>
      <c r="N3120" s="112" t="b">
        <f t="shared" si="1250"/>
        <v>1</v>
      </c>
      <c r="O3120" s="112" t="b">
        <f t="shared" si="1251"/>
        <v>1</v>
      </c>
      <c r="P3120" s="113">
        <f t="shared" si="1252"/>
        <v>7.0000000000000009</v>
      </c>
      <c r="Q3120" s="113">
        <f t="shared" si="1253"/>
        <v>19</v>
      </c>
      <c r="R3120" s="114" t="str">
        <f t="shared" si="1269"/>
        <v>0.7-0.07</v>
      </c>
      <c r="S3120" s="127">
        <f t="shared" si="1254"/>
        <v>-1.8996706929311522E-2</v>
      </c>
      <c r="T3120" s="112" t="b">
        <f t="shared" si="1255"/>
        <v>1</v>
      </c>
      <c r="U3120" s="22">
        <f t="shared" si="1256"/>
        <v>8.5121407115406758</v>
      </c>
      <c r="V3120" s="22">
        <f t="shared" si="1257"/>
        <v>0.67362876264383176</v>
      </c>
      <c r="W3120" s="81">
        <f t="shared" si="1258"/>
        <v>9</v>
      </c>
      <c r="X3120" s="22">
        <f t="shared" si="1259"/>
        <v>0.5032276383606511</v>
      </c>
      <c r="Y3120" s="3">
        <f>IF(U3120&gt;'Power Curve'!$C$37,0,INDEX(Ci,$W3120,1)*POWER(1-X3120,3)+INDEX(Ci,$W3120,2)*3*X3120*POWER(1-X3120,2)+INDEX(Ci,$W3120,3)*3*POWER(X3120,2)*(1-X3120)+INDEX(Ci,$W3120,4)*POWER(X3120,3))</f>
        <v>1036.7955213125249</v>
      </c>
      <c r="Z3120" s="3">
        <f t="shared" si="1260"/>
        <v>1017.0998206485281</v>
      </c>
      <c r="AA3120" s="3">
        <f t="shared" si="1261"/>
        <v>1102.48999786377</v>
      </c>
      <c r="AB3120" s="3">
        <f t="shared" si="1270"/>
        <v>-85.39017721524192</v>
      </c>
      <c r="AC3120" s="3">
        <f t="shared" si="1271"/>
        <v>85.39017721524192</v>
      </c>
      <c r="AE3120" s="34">
        <f t="shared" si="1262"/>
        <v>9</v>
      </c>
      <c r="AF3120" s="73" t="b">
        <f>COUNTIF('Power Curve'!$D$2:$D$31,AE3120)&gt;0</f>
        <v>1</v>
      </c>
      <c r="AG3120" s="73" t="b">
        <f t="shared" si="1263"/>
        <v>0</v>
      </c>
      <c r="AH3120" s="73" t="b">
        <f t="shared" si="1272"/>
        <v>1</v>
      </c>
      <c r="AI3120" s="34" t="str">
        <f t="shared" si="1264"/>
        <v>Outer</v>
      </c>
      <c r="AJ3120" s="35" t="str">
        <f t="shared" si="1273"/>
        <v>0.6-0.7</v>
      </c>
      <c r="AK3120" s="36" t="str">
        <f t="shared" si="1265"/>
        <v>19-20</v>
      </c>
      <c r="AL3120" s="36" t="str">
        <f t="shared" si="1266"/>
        <v>Mar</v>
      </c>
      <c r="AM3120" s="35" t="str">
        <f t="shared" si="1267"/>
        <v>285-295</v>
      </c>
      <c r="AN3120" s="36" t="str">
        <f t="shared" si="1268"/>
        <v>HWS-LTI</v>
      </c>
    </row>
    <row r="3121" spans="5:40" x14ac:dyDescent="0.3">
      <c r="E3121" s="12">
        <v>40999.826388888891</v>
      </c>
      <c r="F3121" s="16">
        <v>7.92</v>
      </c>
      <c r="G3121" s="16">
        <v>811.15996932983398</v>
      </c>
      <c r="H3121" s="29">
        <v>1.1964745689492795</v>
      </c>
      <c r="I3121" s="26">
        <v>286.39999999999998</v>
      </c>
      <c r="J3121" s="30">
        <v>9.2171717171717168E-2</v>
      </c>
      <c r="K3121" s="31">
        <v>0.29461810378212311</v>
      </c>
      <c r="L3121" s="111">
        <f t="shared" si="1248"/>
        <v>0.6</v>
      </c>
      <c r="M3121" s="112">
        <f t="shared" si="1249"/>
        <v>0.09</v>
      </c>
      <c r="N3121" s="112" t="b">
        <f t="shared" si="1250"/>
        <v>1</v>
      </c>
      <c r="O3121" s="112" t="b">
        <f t="shared" si="1251"/>
        <v>1</v>
      </c>
      <c r="P3121" s="113">
        <f t="shared" si="1252"/>
        <v>6</v>
      </c>
      <c r="Q3121" s="113">
        <f t="shared" si="1253"/>
        <v>17</v>
      </c>
      <c r="R3121" s="114" t="str">
        <f t="shared" si="1269"/>
        <v>0.6-0.09</v>
      </c>
      <c r="S3121" s="127">
        <f t="shared" si="1254"/>
        <v>-2.6533940218358566E-2</v>
      </c>
      <c r="T3121" s="112" t="b">
        <f t="shared" si="1255"/>
        <v>1</v>
      </c>
      <c r="U3121" s="22">
        <f t="shared" si="1256"/>
        <v>7.8580413428259641</v>
      </c>
      <c r="V3121" s="22">
        <f t="shared" si="1257"/>
        <v>0.57253559666751552</v>
      </c>
      <c r="W3121" s="81">
        <f t="shared" si="1258"/>
        <v>8</v>
      </c>
      <c r="X3121" s="22">
        <f t="shared" si="1259"/>
        <v>0.84837929616254981</v>
      </c>
      <c r="Y3121" s="3">
        <f>IF(U3121&gt;'Power Curve'!$C$37,0,INDEX(Ci,$W3121,1)*POWER(1-X3121,3)+INDEX(Ci,$W3121,2)*3*X3121*POWER(1-X3121,2)+INDEX(Ci,$W3121,3)*3*POWER(X3121,2)*(1-X3121)+INDEX(Ci,$W3121,4)*POWER(X3121,3))</f>
        <v>835.93396204927637</v>
      </c>
      <c r="Z3121" s="3">
        <f t="shared" si="1260"/>
        <v>813.75334027376528</v>
      </c>
      <c r="AA3121" s="3">
        <f t="shared" si="1261"/>
        <v>811.15996932983398</v>
      </c>
      <c r="AB3121" s="3">
        <f t="shared" si="1270"/>
        <v>2.5933709439312906</v>
      </c>
      <c r="AC3121" s="3">
        <f t="shared" si="1271"/>
        <v>2.5933709439312906</v>
      </c>
      <c r="AE3121" s="34">
        <f t="shared" si="1262"/>
        <v>8</v>
      </c>
      <c r="AF3121" s="73" t="b">
        <f>COUNTIF('Power Curve'!$D$2:$D$31,AE3121)&gt;0</f>
        <v>1</v>
      </c>
      <c r="AG3121" s="73" t="b">
        <f t="shared" si="1263"/>
        <v>0</v>
      </c>
      <c r="AH3121" s="73" t="b">
        <f t="shared" si="1272"/>
        <v>1</v>
      </c>
      <c r="AI3121" s="34" t="str">
        <f t="shared" si="1264"/>
        <v>Outer</v>
      </c>
      <c r="AJ3121" s="35" t="str">
        <f t="shared" si="1273"/>
        <v>0.5-0.6</v>
      </c>
      <c r="AK3121" s="36" t="str">
        <f t="shared" si="1265"/>
        <v>19-20</v>
      </c>
      <c r="AL3121" s="36" t="str">
        <f t="shared" si="1266"/>
        <v>Mar</v>
      </c>
      <c r="AM3121" s="35" t="str">
        <f t="shared" si="1267"/>
        <v>285-295</v>
      </c>
      <c r="AN3121" s="36" t="str">
        <f t="shared" si="1268"/>
        <v>HWS-LTI</v>
      </c>
    </row>
    <row r="3122" spans="5:40" x14ac:dyDescent="0.3">
      <c r="E3122" s="12">
        <v>40999.833333333336</v>
      </c>
      <c r="F3122" s="16">
        <v>6.98</v>
      </c>
      <c r="G3122" s="16">
        <v>604.0100169181826</v>
      </c>
      <c r="H3122" s="29">
        <v>1.1966967398434833</v>
      </c>
      <c r="I3122" s="26">
        <v>287.5</v>
      </c>
      <c r="J3122" s="30">
        <v>9.7421203438395415E-2</v>
      </c>
      <c r="K3122" s="31">
        <v>0.4474728678831762</v>
      </c>
      <c r="L3122" s="111">
        <f t="shared" si="1248"/>
        <v>0.4</v>
      </c>
      <c r="M3122" s="112">
        <f t="shared" si="1249"/>
        <v>9.9999999999999992E-2</v>
      </c>
      <c r="N3122" s="112" t="b">
        <f t="shared" si="1250"/>
        <v>1</v>
      </c>
      <c r="O3122" s="112" t="b">
        <f t="shared" si="1251"/>
        <v>1</v>
      </c>
      <c r="P3122" s="113">
        <f t="shared" si="1252"/>
        <v>4</v>
      </c>
      <c r="Q3122" s="113">
        <f t="shared" si="1253"/>
        <v>16</v>
      </c>
      <c r="R3122" s="114" t="str">
        <f t="shared" si="1269"/>
        <v>0.4-0.1</v>
      </c>
      <c r="S3122" s="127">
        <f t="shared" si="1254"/>
        <v>-1.1366894958513816E-3</v>
      </c>
      <c r="T3122" s="112" t="b">
        <f t="shared" si="1255"/>
        <v>1</v>
      </c>
      <c r="U3122" s="22">
        <f t="shared" si="1256"/>
        <v>6.9258236494092609</v>
      </c>
      <c r="V3122" s="22">
        <f t="shared" si="1257"/>
        <v>0.42845834707191605</v>
      </c>
      <c r="W3122" s="81">
        <f t="shared" si="1258"/>
        <v>7</v>
      </c>
      <c r="X3122" s="22">
        <f t="shared" si="1259"/>
        <v>0.90922092056088955</v>
      </c>
      <c r="Y3122" s="3">
        <f>IF(U3122&gt;'Power Curve'!$C$37,0,INDEX(Ci,$W3122,1)*POWER(1-X3122,3)+INDEX(Ci,$W3122,2)*3*X3122*POWER(1-X3122,2)+INDEX(Ci,$W3122,3)*3*POWER(X3122,2)*(1-X3122)+INDEX(Ci,$W3122,4)*POWER(X3122,3))</f>
        <v>577.40464397044514</v>
      </c>
      <c r="Z3122" s="3">
        <f t="shared" si="1260"/>
        <v>576.7483141767882</v>
      </c>
      <c r="AA3122" s="3">
        <f t="shared" si="1261"/>
        <v>604.0100169181826</v>
      </c>
      <c r="AB3122" s="3">
        <f t="shared" si="1270"/>
        <v>-27.261702741394402</v>
      </c>
      <c r="AC3122" s="3">
        <f t="shared" si="1271"/>
        <v>27.261702741394402</v>
      </c>
      <c r="AE3122" s="34">
        <f t="shared" si="1262"/>
        <v>7</v>
      </c>
      <c r="AF3122" s="73" t="b">
        <f>COUNTIF('Power Curve'!$D$2:$D$31,AE3122)&gt;0</f>
        <v>1</v>
      </c>
      <c r="AG3122" s="73" t="b">
        <f t="shared" si="1263"/>
        <v>0</v>
      </c>
      <c r="AH3122" s="73" t="b">
        <f t="shared" si="1272"/>
        <v>1</v>
      </c>
      <c r="AI3122" s="34" t="str">
        <f t="shared" si="1264"/>
        <v>Outer</v>
      </c>
      <c r="AJ3122" s="35" t="str">
        <f t="shared" si="1273"/>
        <v>0.4-0.5</v>
      </c>
      <c r="AK3122" s="36" t="str">
        <f t="shared" si="1265"/>
        <v>20-21</v>
      </c>
      <c r="AL3122" s="36" t="str">
        <f t="shared" si="1266"/>
        <v>Mar</v>
      </c>
      <c r="AM3122" s="35" t="str">
        <f t="shared" si="1267"/>
        <v>285-295</v>
      </c>
      <c r="AN3122" s="36" t="str">
        <f t="shared" si="1268"/>
        <v>LWS-LTI</v>
      </c>
    </row>
    <row r="3123" spans="5:40" x14ac:dyDescent="0.3">
      <c r="E3123" s="12">
        <v>40999.840277777781</v>
      </c>
      <c r="F3123" s="16">
        <v>7.19</v>
      </c>
      <c r="G3123" s="16">
        <v>679.7999925613401</v>
      </c>
      <c r="H3123" s="29">
        <v>1.1963857241117026</v>
      </c>
      <c r="I3123" s="26">
        <v>289.3</v>
      </c>
      <c r="J3123" s="30">
        <v>7.0931849791376914E-2</v>
      </c>
      <c r="K3123" s="31">
        <v>0.39628311817940076</v>
      </c>
      <c r="L3123" s="111">
        <f t="shared" si="1248"/>
        <v>0.5</v>
      </c>
      <c r="M3123" s="112">
        <f t="shared" si="1249"/>
        <v>6.9999999999999993E-2</v>
      </c>
      <c r="N3123" s="112" t="b">
        <f t="shared" si="1250"/>
        <v>1</v>
      </c>
      <c r="O3123" s="112" t="b">
        <f t="shared" si="1251"/>
        <v>1</v>
      </c>
      <c r="P3123" s="113">
        <f t="shared" si="1252"/>
        <v>5</v>
      </c>
      <c r="Q3123" s="113">
        <f t="shared" si="1253"/>
        <v>19</v>
      </c>
      <c r="R3123" s="114" t="str">
        <f t="shared" si="1269"/>
        <v>0.5-0.07</v>
      </c>
      <c r="S3123" s="127">
        <f t="shared" si="1254"/>
        <v>-3.1853825121220224E-2</v>
      </c>
      <c r="T3123" s="112" t="b">
        <f t="shared" si="1255"/>
        <v>1</v>
      </c>
      <c r="U3123" s="22">
        <f t="shared" si="1256"/>
        <v>7.133575600795492</v>
      </c>
      <c r="V3123" s="22">
        <f t="shared" si="1257"/>
        <v>0.46056708086363463</v>
      </c>
      <c r="W3123" s="81">
        <f t="shared" si="1258"/>
        <v>8</v>
      </c>
      <c r="X3123" s="22">
        <f t="shared" si="1259"/>
        <v>0.11921817323455751</v>
      </c>
      <c r="Y3123" s="3">
        <f>IF(U3123&gt;'Power Curve'!$C$37,0,INDEX(Ci,$W3123,1)*POWER(1-X3123,3)+INDEX(Ci,$W3123,2)*3*X3123*POWER(1-X3123,2)+INDEX(Ci,$W3123,3)*3*POWER(X3123,2)*(1-X3123)+INDEX(Ci,$W3123,4)*POWER(X3123,3))</f>
        <v>631.18218066393763</v>
      </c>
      <c r="Z3123" s="3">
        <f t="shared" si="1260"/>
        <v>611.07661386143809</v>
      </c>
      <c r="AA3123" s="3">
        <f t="shared" si="1261"/>
        <v>679.7999925613401</v>
      </c>
      <c r="AB3123" s="3">
        <f t="shared" si="1270"/>
        <v>-68.723378699902014</v>
      </c>
      <c r="AC3123" s="3">
        <f t="shared" si="1271"/>
        <v>68.723378699902014</v>
      </c>
      <c r="AE3123" s="34">
        <f t="shared" si="1262"/>
        <v>7</v>
      </c>
      <c r="AF3123" s="73" t="b">
        <f>COUNTIF('Power Curve'!$D$2:$D$31,AE3123)&gt;0</f>
        <v>1</v>
      </c>
      <c r="AG3123" s="73" t="b">
        <f t="shared" si="1263"/>
        <v>0</v>
      </c>
      <c r="AH3123" s="73" t="b">
        <f t="shared" si="1272"/>
        <v>1</v>
      </c>
      <c r="AI3123" s="34" t="str">
        <f t="shared" si="1264"/>
        <v>Outer</v>
      </c>
      <c r="AJ3123" s="35" t="str">
        <f t="shared" si="1273"/>
        <v>0.4-0.5</v>
      </c>
      <c r="AK3123" s="36" t="str">
        <f t="shared" si="1265"/>
        <v>20-21</v>
      </c>
      <c r="AL3123" s="36" t="str">
        <f t="shared" si="1266"/>
        <v>Mar</v>
      </c>
      <c r="AM3123" s="35" t="str">
        <f t="shared" si="1267"/>
        <v>285-295</v>
      </c>
      <c r="AN3123" s="36" t="str">
        <f t="shared" si="1268"/>
        <v>LWS-LTI</v>
      </c>
    </row>
    <row r="3124" spans="5:40" x14ac:dyDescent="0.3">
      <c r="E3124" s="12">
        <v>40999.847222222219</v>
      </c>
      <c r="F3124" s="16">
        <v>6.9</v>
      </c>
      <c r="G3124" s="16">
        <v>500.96999740600609</v>
      </c>
      <c r="H3124" s="29">
        <v>1.1965066137632474</v>
      </c>
      <c r="I3124" s="26">
        <v>286.5</v>
      </c>
      <c r="J3124" s="30">
        <v>9.8550724637681164E-2</v>
      </c>
      <c r="K3124" s="31">
        <v>0.40390727060790871</v>
      </c>
      <c r="L3124" s="111">
        <f t="shared" si="1248"/>
        <v>0.4</v>
      </c>
      <c r="M3124" s="112">
        <f t="shared" si="1249"/>
        <v>9.9999999999999992E-2</v>
      </c>
      <c r="N3124" s="112" t="b">
        <f t="shared" si="1250"/>
        <v>1</v>
      </c>
      <c r="O3124" s="112" t="b">
        <f t="shared" si="1251"/>
        <v>1</v>
      </c>
      <c r="P3124" s="113">
        <f t="shared" si="1252"/>
        <v>4</v>
      </c>
      <c r="Q3124" s="113">
        <f t="shared" si="1253"/>
        <v>16</v>
      </c>
      <c r="R3124" s="114" t="str">
        <f t="shared" si="1269"/>
        <v>0.4-0.1</v>
      </c>
      <c r="S3124" s="127">
        <f t="shared" si="1254"/>
        <v>-1.1366894958513816E-3</v>
      </c>
      <c r="T3124" s="112" t="b">
        <f t="shared" si="1255"/>
        <v>1</v>
      </c>
      <c r="U3124" s="22">
        <f t="shared" si="1256"/>
        <v>6.8460819846075811</v>
      </c>
      <c r="V3124" s="22">
        <f t="shared" si="1257"/>
        <v>0.41613401572320324</v>
      </c>
      <c r="W3124" s="81">
        <f t="shared" si="1258"/>
        <v>7</v>
      </c>
      <c r="X3124" s="22">
        <f t="shared" si="1259"/>
        <v>0.82815983036615715</v>
      </c>
      <c r="Y3124" s="3">
        <f>IF(U3124&gt;'Power Curve'!$C$37,0,INDEX(Ci,$W3124,1)*POWER(1-X3124,3)+INDEX(Ci,$W3124,2)*3*X3124*POWER(1-X3124,2)+INDEX(Ci,$W3124,3)*3*POWER(X3124,2)*(1-X3124)+INDEX(Ci,$W3124,4)*POWER(X3124,3))</f>
        <v>556.97745319310445</v>
      </c>
      <c r="Z3124" s="3">
        <f t="shared" si="1260"/>
        <v>556.34434277263381</v>
      </c>
      <c r="AA3124" s="3">
        <f t="shared" si="1261"/>
        <v>500.96999740600609</v>
      </c>
      <c r="AB3124" s="3">
        <f t="shared" si="1270"/>
        <v>55.374345366627722</v>
      </c>
      <c r="AC3124" s="3">
        <f t="shared" si="1271"/>
        <v>55.374345366627722</v>
      </c>
      <c r="AE3124" s="34">
        <f t="shared" si="1262"/>
        <v>7</v>
      </c>
      <c r="AF3124" s="73" t="b">
        <f>COUNTIF('Power Curve'!$D$2:$D$31,AE3124)&gt;0</f>
        <v>1</v>
      </c>
      <c r="AG3124" s="73" t="b">
        <f t="shared" si="1263"/>
        <v>0</v>
      </c>
      <c r="AH3124" s="73" t="b">
        <f t="shared" si="1272"/>
        <v>1</v>
      </c>
      <c r="AI3124" s="34" t="str">
        <f t="shared" si="1264"/>
        <v>Outer</v>
      </c>
      <c r="AJ3124" s="35" t="str">
        <f t="shared" si="1273"/>
        <v>0.4-0.5</v>
      </c>
      <c r="AK3124" s="36" t="str">
        <f t="shared" si="1265"/>
        <v>20-21</v>
      </c>
      <c r="AL3124" s="36" t="str">
        <f t="shared" si="1266"/>
        <v>Mar</v>
      </c>
      <c r="AM3124" s="35" t="str">
        <f t="shared" si="1267"/>
        <v>285-295</v>
      </c>
      <c r="AN3124" s="36" t="str">
        <f t="shared" si="1268"/>
        <v>LWS-LTI</v>
      </c>
    </row>
    <row r="3125" spans="5:40" x14ac:dyDescent="0.3">
      <c r="E3125" s="12">
        <v>40999.854166666664</v>
      </c>
      <c r="F3125" s="16">
        <v>6.49</v>
      </c>
      <c r="G3125" s="16">
        <v>417.43999481201126</v>
      </c>
      <c r="H3125" s="29">
        <v>1.1967288555762521</v>
      </c>
      <c r="I3125" s="26">
        <v>285.89999999999998</v>
      </c>
      <c r="J3125" s="30">
        <v>0.14637904468412941</v>
      </c>
      <c r="K3125" s="31">
        <v>0.49730235234134601</v>
      </c>
      <c r="L3125" s="111">
        <f t="shared" si="1248"/>
        <v>0.4</v>
      </c>
      <c r="M3125" s="112">
        <f t="shared" si="1249"/>
        <v>0.15000000000000002</v>
      </c>
      <c r="N3125" s="112" t="b">
        <f t="shared" si="1250"/>
        <v>1</v>
      </c>
      <c r="O3125" s="112" t="b">
        <f t="shared" si="1251"/>
        <v>1</v>
      </c>
      <c r="P3125" s="113">
        <f t="shared" si="1252"/>
        <v>4</v>
      </c>
      <c r="Q3125" s="113">
        <f t="shared" si="1253"/>
        <v>10.999999999999998</v>
      </c>
      <c r="R3125" s="114" t="str">
        <f t="shared" si="1269"/>
        <v>0.4-0.15</v>
      </c>
      <c r="S3125" s="127">
        <f t="shared" si="1254"/>
        <v>4.2340806602081477E-2</v>
      </c>
      <c r="T3125" s="112" t="b">
        <f t="shared" si="1255"/>
        <v>1</v>
      </c>
      <c r="U3125" s="22">
        <f t="shared" si="1256"/>
        <v>6.4396844664757387</v>
      </c>
      <c r="V3125" s="22">
        <f t="shared" si="1257"/>
        <v>0.35332396924113069</v>
      </c>
      <c r="W3125" s="81">
        <f t="shared" si="1258"/>
        <v>7</v>
      </c>
      <c r="X3125" s="22">
        <f t="shared" si="1259"/>
        <v>0.41503795795314596</v>
      </c>
      <c r="Y3125" s="3">
        <f>IF(U3125&gt;'Power Curve'!$C$37,0,INDEX(Ci,$W3125,1)*POWER(1-X3125,3)+INDEX(Ci,$W3125,2)*3*X3125*POWER(1-X3125,2)+INDEX(Ci,$W3125,3)*3*POWER(X3125,2)*(1-X3125)+INDEX(Ci,$W3125,4)*POWER(X3125,3))</f>
        <v>456.39114151526059</v>
      </c>
      <c r="Z3125" s="3">
        <f t="shared" si="1260"/>
        <v>475.71511057306139</v>
      </c>
      <c r="AA3125" s="3">
        <f t="shared" si="1261"/>
        <v>417.43999481201126</v>
      </c>
      <c r="AB3125" s="3">
        <f t="shared" si="1270"/>
        <v>58.275115761050131</v>
      </c>
      <c r="AC3125" s="3">
        <f t="shared" si="1271"/>
        <v>58.275115761050131</v>
      </c>
      <c r="AE3125" s="34">
        <f t="shared" si="1262"/>
        <v>6</v>
      </c>
      <c r="AF3125" s="73" t="b">
        <f>COUNTIF('Power Curve'!$D$2:$D$31,AE3125)&gt;0</f>
        <v>1</v>
      </c>
      <c r="AG3125" s="73" t="b">
        <f t="shared" si="1263"/>
        <v>0</v>
      </c>
      <c r="AH3125" s="73" t="b">
        <f t="shared" si="1272"/>
        <v>1</v>
      </c>
      <c r="AI3125" s="34" t="str">
        <f t="shared" si="1264"/>
        <v>Outer</v>
      </c>
      <c r="AJ3125" s="35" t="str">
        <f t="shared" si="1273"/>
        <v>0.3-0.4</v>
      </c>
      <c r="AK3125" s="36" t="str">
        <f t="shared" si="1265"/>
        <v>20-21</v>
      </c>
      <c r="AL3125" s="36" t="str">
        <f t="shared" si="1266"/>
        <v>Mar</v>
      </c>
      <c r="AM3125" s="35" t="str">
        <f t="shared" si="1267"/>
        <v>285-295</v>
      </c>
      <c r="AN3125" s="36" t="str">
        <f t="shared" si="1268"/>
        <v>LWS-HTI</v>
      </c>
    </row>
    <row r="3126" spans="5:40" x14ac:dyDescent="0.3">
      <c r="E3126" s="12">
        <v>40999.861111111109</v>
      </c>
      <c r="F3126" s="16">
        <v>6.59</v>
      </c>
      <c r="G3126" s="16">
        <v>518.71998786926292</v>
      </c>
      <c r="H3126" s="29">
        <v>1.1964942237097638</v>
      </c>
      <c r="I3126" s="26">
        <v>280.3</v>
      </c>
      <c r="J3126" s="30">
        <v>0.13201820940819423</v>
      </c>
      <c r="K3126" s="31">
        <v>0.33735759782464042</v>
      </c>
      <c r="L3126" s="111">
        <f t="shared" si="1248"/>
        <v>0.4</v>
      </c>
      <c r="M3126" s="112">
        <f t="shared" si="1249"/>
        <v>0.13</v>
      </c>
      <c r="N3126" s="112" t="b">
        <f t="shared" si="1250"/>
        <v>1</v>
      </c>
      <c r="O3126" s="112" t="b">
        <f t="shared" si="1251"/>
        <v>1</v>
      </c>
      <c r="P3126" s="113">
        <f t="shared" si="1252"/>
        <v>4</v>
      </c>
      <c r="Q3126" s="113">
        <f t="shared" si="1253"/>
        <v>13</v>
      </c>
      <c r="R3126" s="114" t="str">
        <f t="shared" si="1269"/>
        <v>0.4-0.13</v>
      </c>
      <c r="S3126" s="127">
        <f t="shared" si="1254"/>
        <v>1.1783103696728841E-2</v>
      </c>
      <c r="T3126" s="112" t="b">
        <f t="shared" si="1255"/>
        <v>1</v>
      </c>
      <c r="U3126" s="22">
        <f t="shared" si="1256"/>
        <v>6.5384818189677256</v>
      </c>
      <c r="V3126" s="22">
        <f t="shared" si="1257"/>
        <v>0.36859341854990879</v>
      </c>
      <c r="W3126" s="81">
        <f t="shared" si="1258"/>
        <v>7</v>
      </c>
      <c r="X3126" s="22">
        <f t="shared" si="1259"/>
        <v>0.51547003598000218</v>
      </c>
      <c r="Y3126" s="3">
        <f>IF(U3126&gt;'Power Curve'!$C$37,0,INDEX(Ci,$W3126,1)*POWER(1-X3126,3)+INDEX(Ci,$W3126,2)*3*X3126*POWER(1-X3126,2)+INDEX(Ci,$W3126,3)*3*POWER(X3126,2)*(1-X3126)+INDEX(Ci,$W3126,4)*POWER(X3126,3))</f>
        <v>479.99523044944766</v>
      </c>
      <c r="Z3126" s="3">
        <f t="shared" si="1260"/>
        <v>485.65106402376875</v>
      </c>
      <c r="AA3126" s="3">
        <f t="shared" si="1261"/>
        <v>518.71998786926292</v>
      </c>
      <c r="AB3126" s="3">
        <f t="shared" si="1270"/>
        <v>-33.068923845494169</v>
      </c>
      <c r="AC3126" s="3">
        <f t="shared" si="1271"/>
        <v>33.068923845494169</v>
      </c>
      <c r="AE3126" s="34">
        <f t="shared" si="1262"/>
        <v>7</v>
      </c>
      <c r="AF3126" s="73" t="b">
        <f>COUNTIF('Power Curve'!$D$2:$D$31,AE3126)&gt;0</f>
        <v>1</v>
      </c>
      <c r="AG3126" s="73" t="b">
        <f t="shared" si="1263"/>
        <v>0</v>
      </c>
      <c r="AH3126" s="73" t="b">
        <f t="shared" si="1272"/>
        <v>1</v>
      </c>
      <c r="AI3126" s="34" t="str">
        <f t="shared" si="1264"/>
        <v>Outer</v>
      </c>
      <c r="AJ3126" s="35" t="str">
        <f t="shared" si="1273"/>
        <v>0.3-0.4</v>
      </c>
      <c r="AK3126" s="36" t="str">
        <f t="shared" si="1265"/>
        <v>20-21</v>
      </c>
      <c r="AL3126" s="36" t="str">
        <f t="shared" si="1266"/>
        <v>Mar</v>
      </c>
      <c r="AM3126" s="35" t="str">
        <f t="shared" si="1267"/>
        <v>275-285</v>
      </c>
      <c r="AN3126" s="36" t="str">
        <f t="shared" si="1268"/>
        <v>Inner-TI</v>
      </c>
    </row>
    <row r="3127" spans="5:40" x14ac:dyDescent="0.3">
      <c r="E3127" s="12">
        <v>40999.868055555555</v>
      </c>
      <c r="F3127" s="16">
        <v>6.91</v>
      </c>
      <c r="G3127" s="16">
        <v>608.43000698089622</v>
      </c>
      <c r="H3127" s="29">
        <v>1.1962720089629135</v>
      </c>
      <c r="I3127" s="26">
        <v>273.10000000000002</v>
      </c>
      <c r="J3127" s="30">
        <v>0.11866859623733718</v>
      </c>
      <c r="K3127" s="31">
        <v>0.29344366443957143</v>
      </c>
      <c r="L3127" s="111">
        <f t="shared" si="1248"/>
        <v>0.4</v>
      </c>
      <c r="M3127" s="112">
        <f t="shared" si="1249"/>
        <v>0.12</v>
      </c>
      <c r="N3127" s="112" t="b">
        <f t="shared" si="1250"/>
        <v>1</v>
      </c>
      <c r="O3127" s="112" t="b">
        <f t="shared" si="1251"/>
        <v>1</v>
      </c>
      <c r="P3127" s="113">
        <f t="shared" si="1252"/>
        <v>4</v>
      </c>
      <c r="Q3127" s="113">
        <f t="shared" si="1253"/>
        <v>14</v>
      </c>
      <c r="R3127" s="114" t="str">
        <f t="shared" si="1269"/>
        <v>0.4-0.12</v>
      </c>
      <c r="S3127" s="127">
        <f t="shared" si="1254"/>
        <v>-3.0982127234546147E-3</v>
      </c>
      <c r="T3127" s="112" t="b">
        <f t="shared" si="1255"/>
        <v>1</v>
      </c>
      <c r="U3127" s="22">
        <f t="shared" si="1256"/>
        <v>6.8555557167286718</v>
      </c>
      <c r="V3127" s="22">
        <f t="shared" si="1257"/>
        <v>0.41759821156184851</v>
      </c>
      <c r="W3127" s="81">
        <f t="shared" si="1258"/>
        <v>7</v>
      </c>
      <c r="X3127" s="22">
        <f t="shared" si="1259"/>
        <v>0.83779031721212893</v>
      </c>
      <c r="Y3127" s="3">
        <f>IF(U3127&gt;'Power Curve'!$C$37,0,INDEX(Ci,$W3127,1)*POWER(1-X3127,3)+INDEX(Ci,$W3127,2)*3*X3127*POWER(1-X3127,2)+INDEX(Ci,$W3127,3)*3*POWER(X3127,2)*(1-X3127)+INDEX(Ci,$W3127,4)*POWER(X3127,3))</f>
        <v>559.39968767382629</v>
      </c>
      <c r="Z3127" s="3">
        <f t="shared" si="1260"/>
        <v>557.66654844397874</v>
      </c>
      <c r="AA3127" s="3">
        <f t="shared" si="1261"/>
        <v>608.43000698089622</v>
      </c>
      <c r="AB3127" s="3">
        <f t="shared" si="1270"/>
        <v>-50.763458536917483</v>
      </c>
      <c r="AC3127" s="3">
        <f t="shared" si="1271"/>
        <v>50.763458536917483</v>
      </c>
      <c r="AE3127" s="34">
        <f t="shared" si="1262"/>
        <v>7</v>
      </c>
      <c r="AF3127" s="73" t="b">
        <f>COUNTIF('Power Curve'!$D$2:$D$31,AE3127)&gt;0</f>
        <v>1</v>
      </c>
      <c r="AG3127" s="73" t="b">
        <f t="shared" si="1263"/>
        <v>0</v>
      </c>
      <c r="AH3127" s="73" t="b">
        <f t="shared" si="1272"/>
        <v>1</v>
      </c>
      <c r="AI3127" s="34" t="str">
        <f t="shared" si="1264"/>
        <v>Inner</v>
      </c>
      <c r="AJ3127" s="35" t="str">
        <f t="shared" si="1273"/>
        <v>0.4-0.5</v>
      </c>
      <c r="AK3127" s="36" t="str">
        <f t="shared" si="1265"/>
        <v>20-21</v>
      </c>
      <c r="AL3127" s="36" t="str">
        <f t="shared" si="1266"/>
        <v>Mar</v>
      </c>
      <c r="AM3127" s="35" t="str">
        <f t="shared" si="1267"/>
        <v>265-275</v>
      </c>
      <c r="AN3127" s="36" t="str">
        <f t="shared" si="1268"/>
        <v>Inner-TI</v>
      </c>
    </row>
    <row r="3128" spans="5:40" x14ac:dyDescent="0.3">
      <c r="E3128" s="12">
        <v>40999.875</v>
      </c>
      <c r="F3128" s="16">
        <v>7.31</v>
      </c>
      <c r="G3128" s="16">
        <v>720.89000225067116</v>
      </c>
      <c r="H3128" s="29">
        <v>1.1952381755755974</v>
      </c>
      <c r="I3128" s="26">
        <v>268.8</v>
      </c>
      <c r="J3128" s="30">
        <v>9.3023255813953501E-2</v>
      </c>
      <c r="K3128" s="31">
        <v>0.14597758572174099</v>
      </c>
      <c r="L3128" s="111">
        <f t="shared" si="1248"/>
        <v>0.5</v>
      </c>
      <c r="M3128" s="112">
        <f t="shared" si="1249"/>
        <v>0.09</v>
      </c>
      <c r="N3128" s="112" t="b">
        <f t="shared" si="1250"/>
        <v>1</v>
      </c>
      <c r="O3128" s="112" t="b">
        <f t="shared" si="1251"/>
        <v>1</v>
      </c>
      <c r="P3128" s="113">
        <f t="shared" si="1252"/>
        <v>5</v>
      </c>
      <c r="Q3128" s="113">
        <f t="shared" si="1253"/>
        <v>17</v>
      </c>
      <c r="R3128" s="114" t="str">
        <f t="shared" si="1269"/>
        <v>0.5-0.09</v>
      </c>
      <c r="S3128" s="127">
        <f t="shared" si="1254"/>
        <v>-1.9098901849401599E-2</v>
      </c>
      <c r="T3128" s="112" t="b">
        <f t="shared" si="1255"/>
        <v>1</v>
      </c>
      <c r="U3128" s="22">
        <f t="shared" si="1256"/>
        <v>7.2503142854127045</v>
      </c>
      <c r="V3128" s="22">
        <f t="shared" si="1257"/>
        <v>0.47860942088768071</v>
      </c>
      <c r="W3128" s="81">
        <f t="shared" si="1258"/>
        <v>8</v>
      </c>
      <c r="X3128" s="22">
        <f t="shared" si="1259"/>
        <v>0.23671346034924218</v>
      </c>
      <c r="Y3128" s="3">
        <f>IF(U3128&gt;'Power Curve'!$C$37,0,INDEX(Ci,$W3128,1)*POWER(1-X3128,3)+INDEX(Ci,$W3128,2)*3*X3128*POWER(1-X3128,2)+INDEX(Ci,$W3128,3)*3*POWER(X3128,2)*(1-X3128)+INDEX(Ci,$W3128,4)*POWER(X3128,3))</f>
        <v>662.47122498914973</v>
      </c>
      <c r="Z3128" s="3">
        <f t="shared" si="1260"/>
        <v>649.81875208502913</v>
      </c>
      <c r="AA3128" s="3">
        <f t="shared" si="1261"/>
        <v>720.89000225067116</v>
      </c>
      <c r="AB3128" s="3">
        <f t="shared" si="1270"/>
        <v>-71.071250165642027</v>
      </c>
      <c r="AC3128" s="3">
        <f t="shared" si="1271"/>
        <v>71.071250165642027</v>
      </c>
      <c r="AE3128" s="34">
        <f t="shared" si="1262"/>
        <v>7</v>
      </c>
      <c r="AF3128" s="73" t="b">
        <f>COUNTIF('Power Curve'!$D$2:$D$31,AE3128)&gt;0</f>
        <v>1</v>
      </c>
      <c r="AG3128" s="73" t="b">
        <f t="shared" si="1263"/>
        <v>0</v>
      </c>
      <c r="AH3128" s="73" t="b">
        <f t="shared" si="1272"/>
        <v>1</v>
      </c>
      <c r="AI3128" s="34" t="str">
        <f t="shared" si="1264"/>
        <v>Outer</v>
      </c>
      <c r="AJ3128" s="35" t="str">
        <f t="shared" si="1273"/>
        <v>0.4-0.5</v>
      </c>
      <c r="AK3128" s="36" t="str">
        <f t="shared" si="1265"/>
        <v>21-22</v>
      </c>
      <c r="AL3128" s="36" t="str">
        <f t="shared" si="1266"/>
        <v>Mar</v>
      </c>
      <c r="AM3128" s="35" t="str">
        <f t="shared" si="1267"/>
        <v>265-275</v>
      </c>
      <c r="AN3128" s="36" t="str">
        <f t="shared" si="1268"/>
        <v>LWS-LTI</v>
      </c>
    </row>
    <row r="3129" spans="5:40" x14ac:dyDescent="0.3">
      <c r="E3129" s="12">
        <v>40999.881944444445</v>
      </c>
      <c r="F3129" s="16">
        <v>7.92</v>
      </c>
      <c r="G3129" s="16">
        <v>847.81998062133789</v>
      </c>
      <c r="H3129" s="29">
        <v>1.194705973555799</v>
      </c>
      <c r="I3129" s="26">
        <v>268.89999999999998</v>
      </c>
      <c r="J3129" s="30">
        <v>8.4595959595959599E-2</v>
      </c>
      <c r="K3129" s="31">
        <v>0.23208493692308943</v>
      </c>
      <c r="L3129" s="111">
        <f t="shared" si="1248"/>
        <v>0.6</v>
      </c>
      <c r="M3129" s="112">
        <f t="shared" si="1249"/>
        <v>0.08</v>
      </c>
      <c r="N3129" s="112" t="b">
        <f t="shared" si="1250"/>
        <v>1</v>
      </c>
      <c r="O3129" s="112" t="b">
        <f t="shared" si="1251"/>
        <v>1</v>
      </c>
      <c r="P3129" s="113">
        <f t="shared" si="1252"/>
        <v>6</v>
      </c>
      <c r="Q3129" s="113">
        <f t="shared" si="1253"/>
        <v>18</v>
      </c>
      <c r="R3129" s="114" t="str">
        <f t="shared" si="1269"/>
        <v>0.6-0.08</v>
      </c>
      <c r="S3129" s="127">
        <f t="shared" si="1254"/>
        <v>-2.6698824562309216E-2</v>
      </c>
      <c r="T3129" s="112" t="b">
        <f t="shared" si="1255"/>
        <v>1</v>
      </c>
      <c r="U3129" s="22">
        <f t="shared" si="1256"/>
        <v>7.85416758753425</v>
      </c>
      <c r="V3129" s="22">
        <f t="shared" si="1257"/>
        <v>0.57193689529982206</v>
      </c>
      <c r="W3129" s="81">
        <f t="shared" si="1258"/>
        <v>8</v>
      </c>
      <c r="X3129" s="22">
        <f t="shared" si="1259"/>
        <v>0.8444804344295741</v>
      </c>
      <c r="Y3129" s="3">
        <f>IF(U3129&gt;'Power Curve'!$C$37,0,INDEX(Ci,$W3129,1)*POWER(1-X3129,3)+INDEX(Ci,$W3129,2)*3*X3129*POWER(1-X3129,2)+INDEX(Ci,$W3129,3)*3*POWER(X3129,2)*(1-X3129)+INDEX(Ci,$W3129,4)*POWER(X3129,3))</f>
        <v>834.7878221562512</v>
      </c>
      <c r="Z3129" s="3">
        <f t="shared" si="1260"/>
        <v>812.49996854574931</v>
      </c>
      <c r="AA3129" s="3">
        <f t="shared" si="1261"/>
        <v>847.81998062133789</v>
      </c>
      <c r="AB3129" s="3">
        <f t="shared" si="1270"/>
        <v>-35.320012075588579</v>
      </c>
      <c r="AC3129" s="3">
        <f t="shared" si="1271"/>
        <v>35.320012075588579</v>
      </c>
      <c r="AE3129" s="34">
        <f t="shared" si="1262"/>
        <v>8</v>
      </c>
      <c r="AF3129" s="73" t="b">
        <f>COUNTIF('Power Curve'!$D$2:$D$31,AE3129)&gt;0</f>
        <v>1</v>
      </c>
      <c r="AG3129" s="73" t="b">
        <f t="shared" si="1263"/>
        <v>0</v>
      </c>
      <c r="AH3129" s="73" t="b">
        <f t="shared" si="1272"/>
        <v>1</v>
      </c>
      <c r="AI3129" s="34" t="str">
        <f t="shared" si="1264"/>
        <v>Outer</v>
      </c>
      <c r="AJ3129" s="35" t="str">
        <f t="shared" si="1273"/>
        <v>0.5-0.6</v>
      </c>
      <c r="AK3129" s="36" t="str">
        <f t="shared" si="1265"/>
        <v>21-22</v>
      </c>
      <c r="AL3129" s="36" t="str">
        <f t="shared" si="1266"/>
        <v>Mar</v>
      </c>
      <c r="AM3129" s="35" t="str">
        <f t="shared" si="1267"/>
        <v>265-275</v>
      </c>
      <c r="AN3129" s="36" t="str">
        <f t="shared" si="1268"/>
        <v>HWS-LTI</v>
      </c>
    </row>
    <row r="3130" spans="5:40" x14ac:dyDescent="0.3">
      <c r="E3130" s="12">
        <v>40999.888888888891</v>
      </c>
      <c r="F3130" s="16">
        <v>7.08</v>
      </c>
      <c r="G3130" s="16">
        <v>638.20997810363792</v>
      </c>
      <c r="H3130" s="29">
        <v>1.1951050806233965</v>
      </c>
      <c r="I3130" s="26">
        <v>272.39999999999998</v>
      </c>
      <c r="J3130" s="30">
        <v>0.18502824858757064</v>
      </c>
      <c r="K3130" s="31">
        <v>0.21727460884362837</v>
      </c>
      <c r="L3130" s="111">
        <f t="shared" si="1248"/>
        <v>0.4</v>
      </c>
      <c r="M3130" s="112">
        <f t="shared" si="1249"/>
        <v>0.19</v>
      </c>
      <c r="N3130" s="112" t="b">
        <f t="shared" si="1250"/>
        <v>1</v>
      </c>
      <c r="O3130" s="112" t="b">
        <f t="shared" si="1251"/>
        <v>1</v>
      </c>
      <c r="P3130" s="113">
        <f t="shared" si="1252"/>
        <v>4</v>
      </c>
      <c r="Q3130" s="113">
        <f t="shared" si="1253"/>
        <v>7</v>
      </c>
      <c r="R3130" s="114" t="str">
        <f t="shared" si="1269"/>
        <v>0.4-0.19</v>
      </c>
      <c r="S3130" s="127">
        <f t="shared" si="1254"/>
        <v>8.8090522856547601E-2</v>
      </c>
      <c r="T3130" s="112" t="b">
        <f t="shared" si="1255"/>
        <v>1</v>
      </c>
      <c r="U3130" s="22">
        <f t="shared" si="1256"/>
        <v>7.0219315615225195</v>
      </c>
      <c r="V3130" s="22">
        <f t="shared" si="1257"/>
        <v>0.44331213470053626</v>
      </c>
      <c r="W3130" s="81">
        <f t="shared" si="1258"/>
        <v>8</v>
      </c>
      <c r="X3130" s="22">
        <f t="shared" si="1259"/>
        <v>6.8505506933753939E-3</v>
      </c>
      <c r="Y3130" s="3">
        <f>IF(U3130&gt;'Power Curve'!$C$37,0,INDEX(Ci,$W3130,1)*POWER(1-X3130,3)+INDEX(Ci,$W3130,2)*3*X3130*POWER(1-X3130,2)+INDEX(Ci,$W3130,3)*3*POWER(X3130,2)*(1-X3130)+INDEX(Ci,$W3130,4)*POWER(X3130,3))</f>
        <v>602.07006090380298</v>
      </c>
      <c r="Z3130" s="3">
        <f t="shared" si="1260"/>
        <v>655.10672736509241</v>
      </c>
      <c r="AA3130" s="3">
        <f t="shared" si="1261"/>
        <v>638.20997810363792</v>
      </c>
      <c r="AB3130" s="3">
        <f t="shared" si="1270"/>
        <v>16.896749261454488</v>
      </c>
      <c r="AC3130" s="3">
        <f t="shared" si="1271"/>
        <v>16.896749261454488</v>
      </c>
      <c r="AE3130" s="34">
        <f t="shared" si="1262"/>
        <v>7</v>
      </c>
      <c r="AF3130" s="73" t="b">
        <f>COUNTIF('Power Curve'!$D$2:$D$31,AE3130)&gt;0</f>
        <v>1</v>
      </c>
      <c r="AG3130" s="73" t="b">
        <f t="shared" si="1263"/>
        <v>0</v>
      </c>
      <c r="AH3130" s="73" t="b">
        <f t="shared" si="1272"/>
        <v>1</v>
      </c>
      <c r="AI3130" s="34" t="str">
        <f t="shared" si="1264"/>
        <v>Outer</v>
      </c>
      <c r="AJ3130" s="35" t="str">
        <f t="shared" si="1273"/>
        <v>0.4-0.5</v>
      </c>
      <c r="AK3130" s="36" t="str">
        <f t="shared" si="1265"/>
        <v>21-22</v>
      </c>
      <c r="AL3130" s="36" t="str">
        <f t="shared" si="1266"/>
        <v>Mar</v>
      </c>
      <c r="AM3130" s="35" t="str">
        <f t="shared" si="1267"/>
        <v>265-275</v>
      </c>
      <c r="AN3130" s="36" t="str">
        <f t="shared" si="1268"/>
        <v>LWS-HTI</v>
      </c>
    </row>
    <row r="3131" spans="5:40" x14ac:dyDescent="0.3">
      <c r="E3131" s="12">
        <v>40999.895833333336</v>
      </c>
      <c r="F3131" s="16">
        <v>6.12</v>
      </c>
      <c r="G3131" s="16">
        <v>539.01999282836891</v>
      </c>
      <c r="H3131" s="29">
        <v>1.1956820395963934</v>
      </c>
      <c r="I3131" s="26">
        <v>265.89999999999998</v>
      </c>
      <c r="J3131" s="30">
        <v>0.26307189542483661</v>
      </c>
      <c r="K3131" s="31">
        <v>0.13500044232341574</v>
      </c>
      <c r="L3131" s="111">
        <f t="shared" si="1248"/>
        <v>0.30000000000000004</v>
      </c>
      <c r="M3131" s="112">
        <f t="shared" si="1249"/>
        <v>0.26</v>
      </c>
      <c r="N3131" s="112" t="b">
        <f t="shared" si="1250"/>
        <v>1</v>
      </c>
      <c r="O3131" s="112" t="b">
        <f t="shared" si="1251"/>
        <v>0</v>
      </c>
      <c r="P3131" s="113">
        <f t="shared" si="1252"/>
        <v>3.0000000000000004</v>
      </c>
      <c r="Q3131" s="113">
        <f t="shared" si="1253"/>
        <v>0</v>
      </c>
      <c r="R3131" s="114" t="str">
        <f t="shared" si="1269"/>
        <v>0.3-0.26</v>
      </c>
      <c r="S3131" s="127">
        <f t="shared" si="1254"/>
        <v>0</v>
      </c>
      <c r="T3131" s="112" t="b">
        <f t="shared" si="1255"/>
        <v>0</v>
      </c>
      <c r="U3131" s="22">
        <f t="shared" si="1256"/>
        <v>6.0707818610184132</v>
      </c>
      <c r="V3131" s="22">
        <f t="shared" si="1257"/>
        <v>0.29630888238074465</v>
      </c>
      <c r="W3131" s="81">
        <f t="shared" si="1258"/>
        <v>7</v>
      </c>
      <c r="X3131" s="22">
        <f t="shared" si="1259"/>
        <v>4.0031398353225271E-2</v>
      </c>
      <c r="Y3131" s="3">
        <f>IF(U3131&gt;'Power Curve'!$C$37,0,INDEX(Ci,$W3131,1)*POWER(1-X3131,3)+INDEX(Ci,$W3131,2)*3*X3131*POWER(1-X3131,2)+INDEX(Ci,$W3131,3)*3*POWER(X3131,2)*(1-X3131)+INDEX(Ci,$W3131,4)*POWER(X3131,3))</f>
        <v>376.57058554340091</v>
      </c>
      <c r="Z3131" s="3">
        <f t="shared" si="1260"/>
        <v>376.57058554340091</v>
      </c>
      <c r="AA3131" s="3">
        <f t="shared" si="1261"/>
        <v>539.01999282836891</v>
      </c>
      <c r="AB3131" s="3">
        <f t="shared" si="1270"/>
        <v>-162.449407284968</v>
      </c>
      <c r="AC3131" s="3">
        <f t="shared" si="1271"/>
        <v>162.449407284968</v>
      </c>
      <c r="AE3131" s="34">
        <f t="shared" si="1262"/>
        <v>6</v>
      </c>
      <c r="AF3131" s="73" t="b">
        <f>COUNTIF('Power Curve'!$D$2:$D$31,AE3131)&gt;0</f>
        <v>1</v>
      </c>
      <c r="AG3131" s="73" t="b">
        <f t="shared" si="1263"/>
        <v>0</v>
      </c>
      <c r="AH3131" s="73" t="b">
        <f t="shared" si="1272"/>
        <v>1</v>
      </c>
      <c r="AI3131" s="34" t="str">
        <f t="shared" si="1264"/>
        <v>Outer</v>
      </c>
      <c r="AJ3131" s="35" t="str">
        <f t="shared" si="1273"/>
        <v>0.2-0.3</v>
      </c>
      <c r="AK3131" s="36" t="str">
        <f t="shared" si="1265"/>
        <v>21-22</v>
      </c>
      <c r="AL3131" s="36" t="str">
        <f t="shared" si="1266"/>
        <v>Mar</v>
      </c>
      <c r="AM3131" s="35" t="str">
        <f t="shared" si="1267"/>
        <v>265-275</v>
      </c>
      <c r="AN3131" s="36" t="str">
        <f t="shared" si="1268"/>
        <v>LWS-HTI</v>
      </c>
    </row>
    <row r="3132" spans="5:40" x14ac:dyDescent="0.3">
      <c r="E3132" s="12">
        <v>40999.902777777781</v>
      </c>
      <c r="F3132" s="16">
        <v>7.65</v>
      </c>
      <c r="G3132" s="16">
        <v>766.00000572204635</v>
      </c>
      <c r="H3132" s="29">
        <v>1.1941169655849382</v>
      </c>
      <c r="I3132" s="26">
        <v>271.60000000000002</v>
      </c>
      <c r="J3132" s="30">
        <v>5.7516339869281043E-2</v>
      </c>
      <c r="K3132" s="31">
        <v>0.27575870231001198</v>
      </c>
      <c r="L3132" s="111">
        <f t="shared" si="1248"/>
        <v>0.5</v>
      </c>
      <c r="M3132" s="112">
        <f t="shared" si="1249"/>
        <v>6.0000000000000005E-2</v>
      </c>
      <c r="N3132" s="112" t="b">
        <f t="shared" si="1250"/>
        <v>1</v>
      </c>
      <c r="O3132" s="112" t="b">
        <f t="shared" si="1251"/>
        <v>1</v>
      </c>
      <c r="P3132" s="113">
        <f t="shared" si="1252"/>
        <v>5</v>
      </c>
      <c r="Q3132" s="113">
        <f t="shared" si="1253"/>
        <v>20</v>
      </c>
      <c r="R3132" s="114" t="str">
        <f t="shared" si="1269"/>
        <v>0.5-0.06</v>
      </c>
      <c r="S3132" s="127">
        <f t="shared" si="1254"/>
        <v>-6.6348637269411564E-2</v>
      </c>
      <c r="T3132" s="112" t="b">
        <f t="shared" si="1255"/>
        <v>1</v>
      </c>
      <c r="U3132" s="22">
        <f t="shared" si="1256"/>
        <v>7.5851649310851821</v>
      </c>
      <c r="V3132" s="22">
        <f t="shared" si="1257"/>
        <v>0.53036166759411163</v>
      </c>
      <c r="W3132" s="81">
        <f t="shared" si="1258"/>
        <v>8</v>
      </c>
      <c r="X3132" s="22">
        <f t="shared" si="1259"/>
        <v>0.5737343277920498</v>
      </c>
      <c r="Y3132" s="3">
        <f>IF(U3132&gt;'Power Curve'!$C$37,0,INDEX(Ci,$W3132,1)*POWER(1-X3132,3)+INDEX(Ci,$W3132,2)*3*X3132*POWER(1-X3132,2)+INDEX(Ci,$W3132,3)*3*POWER(X3132,2)*(1-X3132)+INDEX(Ci,$W3132,4)*POWER(X3132,3))</f>
        <v>756.23741938500939</v>
      </c>
      <c r="Z3132" s="3">
        <f t="shared" si="1260"/>
        <v>706.06209715667751</v>
      </c>
      <c r="AA3132" s="3">
        <f t="shared" si="1261"/>
        <v>766.00000572204635</v>
      </c>
      <c r="AB3132" s="3">
        <f t="shared" si="1270"/>
        <v>-59.937908565368843</v>
      </c>
      <c r="AC3132" s="3">
        <f t="shared" si="1271"/>
        <v>59.937908565368843</v>
      </c>
      <c r="AE3132" s="34">
        <f t="shared" si="1262"/>
        <v>8</v>
      </c>
      <c r="AF3132" s="73" t="b">
        <f>COUNTIF('Power Curve'!$D$2:$D$31,AE3132)&gt;0</f>
        <v>1</v>
      </c>
      <c r="AG3132" s="73" t="b">
        <f t="shared" si="1263"/>
        <v>0</v>
      </c>
      <c r="AH3132" s="73" t="b">
        <f t="shared" si="1272"/>
        <v>1</v>
      </c>
      <c r="AI3132" s="34" t="str">
        <f t="shared" si="1264"/>
        <v>Outer</v>
      </c>
      <c r="AJ3132" s="35" t="str">
        <f t="shared" si="1273"/>
        <v>0.5-0.6</v>
      </c>
      <c r="AK3132" s="36" t="str">
        <f t="shared" si="1265"/>
        <v>21-22</v>
      </c>
      <c r="AL3132" s="36" t="str">
        <f t="shared" si="1266"/>
        <v>Mar</v>
      </c>
      <c r="AM3132" s="35" t="str">
        <f t="shared" si="1267"/>
        <v>265-275</v>
      </c>
      <c r="AN3132" s="36" t="str">
        <f t="shared" si="1268"/>
        <v>HWS-LTI</v>
      </c>
    </row>
    <row r="3133" spans="5:40" x14ac:dyDescent="0.3">
      <c r="E3133" s="12">
        <v>40999.909722222219</v>
      </c>
      <c r="F3133" s="16">
        <v>7.44</v>
      </c>
      <c r="G3133" s="16">
        <v>707.55000686645531</v>
      </c>
      <c r="H3133" s="29">
        <v>1.1937495969162295</v>
      </c>
      <c r="I3133" s="26">
        <v>276.60000000000002</v>
      </c>
      <c r="J3133" s="30">
        <v>0.11021505376344085</v>
      </c>
      <c r="K3133" s="31">
        <v>0.20153291659562236</v>
      </c>
      <c r="L3133" s="111">
        <f t="shared" si="1248"/>
        <v>0.5</v>
      </c>
      <c r="M3133" s="112">
        <f t="shared" si="1249"/>
        <v>0.11</v>
      </c>
      <c r="N3133" s="112" t="b">
        <f t="shared" si="1250"/>
        <v>1</v>
      </c>
      <c r="O3133" s="112" t="b">
        <f t="shared" si="1251"/>
        <v>1</v>
      </c>
      <c r="P3133" s="113">
        <f t="shared" si="1252"/>
        <v>5</v>
      </c>
      <c r="Q3133" s="113">
        <f t="shared" si="1253"/>
        <v>15</v>
      </c>
      <c r="R3133" s="114" t="str">
        <f t="shared" si="1269"/>
        <v>0.5-0.11</v>
      </c>
      <c r="S3133" s="127">
        <f t="shared" si="1254"/>
        <v>-1.6291054077775705E-2</v>
      </c>
      <c r="T3133" s="112" t="b">
        <f t="shared" si="1255"/>
        <v>1</v>
      </c>
      <c r="U3133" s="22">
        <f t="shared" si="1256"/>
        <v>7.3761881369329938</v>
      </c>
      <c r="V3133" s="22">
        <f t="shared" si="1257"/>
        <v>0.49806363040453605</v>
      </c>
      <c r="W3133" s="81">
        <f t="shared" si="1258"/>
        <v>8</v>
      </c>
      <c r="X3133" s="22">
        <f t="shared" si="1259"/>
        <v>0.36340312087696525</v>
      </c>
      <c r="Y3133" s="3">
        <f>IF(U3133&gt;'Power Curve'!$C$37,0,INDEX(Ci,$W3133,1)*POWER(1-X3133,3)+INDEX(Ci,$W3133,2)*3*X3133*POWER(1-X3133,2)+INDEX(Ci,$W3133,3)*3*POWER(X3133,2)*(1-X3133)+INDEX(Ci,$W3133,4)*POWER(X3133,3))</f>
        <v>697.07962326896211</v>
      </c>
      <c r="Z3133" s="3">
        <f t="shared" si="1260"/>
        <v>685.72346142977187</v>
      </c>
      <c r="AA3133" s="3">
        <f t="shared" si="1261"/>
        <v>707.55000686645531</v>
      </c>
      <c r="AB3133" s="3">
        <f t="shared" si="1270"/>
        <v>-21.826545436683432</v>
      </c>
      <c r="AC3133" s="3">
        <f t="shared" si="1271"/>
        <v>21.826545436683432</v>
      </c>
      <c r="AE3133" s="34">
        <f t="shared" si="1262"/>
        <v>7</v>
      </c>
      <c r="AF3133" s="73" t="b">
        <f>COUNTIF('Power Curve'!$D$2:$D$31,AE3133)&gt;0</f>
        <v>1</v>
      </c>
      <c r="AG3133" s="73" t="b">
        <f t="shared" si="1263"/>
        <v>0</v>
      </c>
      <c r="AH3133" s="73" t="b">
        <f t="shared" si="1272"/>
        <v>1</v>
      </c>
      <c r="AI3133" s="34" t="str">
        <f t="shared" si="1264"/>
        <v>Inner</v>
      </c>
      <c r="AJ3133" s="35" t="str">
        <f t="shared" si="1273"/>
        <v>0.4-0.5</v>
      </c>
      <c r="AK3133" s="36" t="str">
        <f t="shared" si="1265"/>
        <v>21-22</v>
      </c>
      <c r="AL3133" s="36" t="str">
        <f t="shared" si="1266"/>
        <v>Mar</v>
      </c>
      <c r="AM3133" s="35" t="str">
        <f t="shared" si="1267"/>
        <v>275-285</v>
      </c>
      <c r="AN3133" s="36" t="str">
        <f t="shared" si="1268"/>
        <v>Inner-TI</v>
      </c>
    </row>
    <row r="3134" spans="5:40" x14ac:dyDescent="0.3">
      <c r="E3134" s="12">
        <v>40999.916666666664</v>
      </c>
      <c r="F3134" s="16">
        <v>5.64</v>
      </c>
      <c r="G3134" s="16">
        <v>241.40999221801732</v>
      </c>
      <c r="H3134" s="29">
        <v>1.1949464493792235</v>
      </c>
      <c r="I3134" s="26">
        <v>274</v>
      </c>
      <c r="J3134" s="30">
        <v>0.200354609929078</v>
      </c>
      <c r="K3134" s="31">
        <v>0.21415276484663151</v>
      </c>
      <c r="L3134" s="111">
        <f t="shared" si="1248"/>
        <v>0.2</v>
      </c>
      <c r="M3134" s="112">
        <f t="shared" si="1249"/>
        <v>0.2</v>
      </c>
      <c r="N3134" s="112" t="b">
        <f t="shared" si="1250"/>
        <v>1</v>
      </c>
      <c r="O3134" s="112" t="b">
        <f t="shared" si="1251"/>
        <v>1</v>
      </c>
      <c r="P3134" s="113">
        <f t="shared" si="1252"/>
        <v>2</v>
      </c>
      <c r="Q3134" s="113">
        <f t="shared" si="1253"/>
        <v>6</v>
      </c>
      <c r="R3134" s="114" t="str">
        <f t="shared" si="1269"/>
        <v>0.2-0.2</v>
      </c>
      <c r="S3134" s="127">
        <f t="shared" si="1254"/>
        <v>6.8697946750169242E-2</v>
      </c>
      <c r="T3134" s="112" t="b">
        <f t="shared" si="1255"/>
        <v>1</v>
      </c>
      <c r="U3134" s="22">
        <f t="shared" si="1256"/>
        <v>5.5934945869173891</v>
      </c>
      <c r="V3134" s="22">
        <f t="shared" si="1257"/>
        <v>0.22254259559485562</v>
      </c>
      <c r="W3134" s="81">
        <f t="shared" si="1258"/>
        <v>6</v>
      </c>
      <c r="X3134" s="22">
        <f t="shared" si="1259"/>
        <v>0.56352985666856115</v>
      </c>
      <c r="Y3134" s="3">
        <f>IF(U3134&gt;'Power Curve'!$C$37,0,INDEX(Ci,$W3134,1)*POWER(1-X3134,3)+INDEX(Ci,$W3134,2)*3*X3134*POWER(1-X3134,2)+INDEX(Ci,$W3134,3)*3*POWER(X3134,2)*(1-X3134)+INDEX(Ci,$W3134,4)*POWER(X3134,3))</f>
        <v>295.68248557736837</v>
      </c>
      <c r="Z3134" s="3">
        <f t="shared" si="1260"/>
        <v>315.99526522652008</v>
      </c>
      <c r="AA3134" s="3">
        <f t="shared" si="1261"/>
        <v>241.40999221801732</v>
      </c>
      <c r="AB3134" s="3">
        <f t="shared" si="1270"/>
        <v>74.585273008502753</v>
      </c>
      <c r="AC3134" s="3">
        <f t="shared" si="1271"/>
        <v>74.585273008502753</v>
      </c>
      <c r="AE3134" s="34">
        <f t="shared" si="1262"/>
        <v>6</v>
      </c>
      <c r="AF3134" s="73" t="b">
        <f>COUNTIF('Power Curve'!$D$2:$D$31,AE3134)&gt;0</f>
        <v>1</v>
      </c>
      <c r="AG3134" s="73" t="b">
        <f t="shared" si="1263"/>
        <v>0</v>
      </c>
      <c r="AH3134" s="73" t="b">
        <f t="shared" si="1272"/>
        <v>1</v>
      </c>
      <c r="AI3134" s="34" t="str">
        <f t="shared" si="1264"/>
        <v>Outer</v>
      </c>
      <c r="AJ3134" s="35" t="str">
        <f t="shared" si="1273"/>
        <v>0.2-0.3</v>
      </c>
      <c r="AK3134" s="36" t="str">
        <f t="shared" si="1265"/>
        <v>22-23</v>
      </c>
      <c r="AL3134" s="36" t="str">
        <f t="shared" si="1266"/>
        <v>Mar</v>
      </c>
      <c r="AM3134" s="35" t="str">
        <f t="shared" si="1267"/>
        <v>265-275</v>
      </c>
      <c r="AN3134" s="36" t="str">
        <f t="shared" si="1268"/>
        <v>LWS-HTI</v>
      </c>
    </row>
    <row r="3135" spans="5:40" x14ac:dyDescent="0.3">
      <c r="E3135" s="12">
        <v>40999.923611111109</v>
      </c>
      <c r="F3135" s="16">
        <v>5.63</v>
      </c>
      <c r="G3135" s="16">
        <v>244.50999450683642</v>
      </c>
      <c r="H3135" s="29">
        <v>1.1955235685796584</v>
      </c>
      <c r="I3135" s="26">
        <v>273.89999999999998</v>
      </c>
      <c r="J3135" s="30">
        <v>0.15452930728241562</v>
      </c>
      <c r="K3135" s="31">
        <v>0.2582090253272375</v>
      </c>
      <c r="L3135" s="111">
        <f t="shared" si="1248"/>
        <v>0.2</v>
      </c>
      <c r="M3135" s="112">
        <f t="shared" si="1249"/>
        <v>0.15000000000000002</v>
      </c>
      <c r="N3135" s="112" t="b">
        <f t="shared" si="1250"/>
        <v>1</v>
      </c>
      <c r="O3135" s="112" t="b">
        <f t="shared" si="1251"/>
        <v>1</v>
      </c>
      <c r="P3135" s="113">
        <f t="shared" si="1252"/>
        <v>2</v>
      </c>
      <c r="Q3135" s="113">
        <f t="shared" si="1253"/>
        <v>10.999999999999998</v>
      </c>
      <c r="R3135" s="114" t="str">
        <f t="shared" si="1269"/>
        <v>0.2-0.15</v>
      </c>
      <c r="S3135" s="127">
        <f t="shared" si="1254"/>
        <v>6.8623495782788868E-2</v>
      </c>
      <c r="T3135" s="112" t="b">
        <f t="shared" si="1255"/>
        <v>1</v>
      </c>
      <c r="U3135" s="22">
        <f t="shared" si="1256"/>
        <v>5.5844757923542057</v>
      </c>
      <c r="V3135" s="22">
        <f t="shared" si="1257"/>
        <v>0.22114871182231241</v>
      </c>
      <c r="W3135" s="81">
        <f t="shared" si="1258"/>
        <v>6</v>
      </c>
      <c r="X3135" s="22">
        <f t="shared" si="1259"/>
        <v>0.55454066401839397</v>
      </c>
      <c r="Y3135" s="3">
        <f>IF(U3135&gt;'Power Curve'!$C$37,0,INDEX(Ci,$W3135,1)*POWER(1-X3135,3)+INDEX(Ci,$W3135,2)*3*X3135*POWER(1-X3135,2)+INDEX(Ci,$W3135,3)*3*POWER(X3135,2)*(1-X3135)+INDEX(Ci,$W3135,4)*POWER(X3135,3))</f>
        <v>294.31174277229508</v>
      </c>
      <c r="Z3135" s="3">
        <f t="shared" si="1260"/>
        <v>314.50844341125492</v>
      </c>
      <c r="AA3135" s="3">
        <f t="shared" si="1261"/>
        <v>244.50999450683642</v>
      </c>
      <c r="AB3135" s="3">
        <f t="shared" si="1270"/>
        <v>69.998448904418495</v>
      </c>
      <c r="AC3135" s="3">
        <f t="shared" si="1271"/>
        <v>69.998448904418495</v>
      </c>
      <c r="AE3135" s="34">
        <f t="shared" si="1262"/>
        <v>6</v>
      </c>
      <c r="AF3135" s="73" t="b">
        <f>COUNTIF('Power Curve'!$D$2:$D$31,AE3135)&gt;0</f>
        <v>1</v>
      </c>
      <c r="AG3135" s="73" t="b">
        <f t="shared" si="1263"/>
        <v>0</v>
      </c>
      <c r="AH3135" s="73" t="b">
        <f t="shared" si="1272"/>
        <v>1</v>
      </c>
      <c r="AI3135" s="34" t="str">
        <f t="shared" si="1264"/>
        <v>Outer</v>
      </c>
      <c r="AJ3135" s="35" t="str">
        <f t="shared" si="1273"/>
        <v>0.2-0.3</v>
      </c>
      <c r="AK3135" s="36" t="str">
        <f t="shared" si="1265"/>
        <v>22-23</v>
      </c>
      <c r="AL3135" s="36" t="str">
        <f t="shared" si="1266"/>
        <v>Mar</v>
      </c>
      <c r="AM3135" s="35" t="str">
        <f t="shared" si="1267"/>
        <v>265-275</v>
      </c>
      <c r="AN3135" s="36" t="str">
        <f t="shared" si="1268"/>
        <v>LWS-HTI</v>
      </c>
    </row>
    <row r="3136" spans="5:40" x14ac:dyDescent="0.3">
      <c r="E3136" s="12">
        <v>40999.930555555555</v>
      </c>
      <c r="F3136" s="16">
        <v>5.41</v>
      </c>
      <c r="G3136" s="16">
        <v>286.51998901367222</v>
      </c>
      <c r="H3136" s="29">
        <v>1.1952888297157713</v>
      </c>
      <c r="I3136" s="26">
        <v>281</v>
      </c>
      <c r="J3136" s="30">
        <v>0.12014787430683918</v>
      </c>
      <c r="K3136" s="31">
        <v>0.20154041948258822</v>
      </c>
      <c r="L3136" s="111">
        <f t="shared" si="1248"/>
        <v>0.2</v>
      </c>
      <c r="M3136" s="112">
        <f t="shared" si="1249"/>
        <v>0.12</v>
      </c>
      <c r="N3136" s="112" t="b">
        <f t="shared" si="1250"/>
        <v>1</v>
      </c>
      <c r="O3136" s="112" t="b">
        <f t="shared" si="1251"/>
        <v>1</v>
      </c>
      <c r="P3136" s="113">
        <f t="shared" si="1252"/>
        <v>2</v>
      </c>
      <c r="Q3136" s="113">
        <f t="shared" si="1253"/>
        <v>14</v>
      </c>
      <c r="R3136" s="114" t="str">
        <f t="shared" si="1269"/>
        <v>0.2-0.12</v>
      </c>
      <c r="S3136" s="127">
        <f t="shared" si="1254"/>
        <v>2.146915976708583E-2</v>
      </c>
      <c r="T3136" s="112" t="b">
        <f t="shared" si="1255"/>
        <v>1</v>
      </c>
      <c r="U3136" s="22">
        <f t="shared" si="1256"/>
        <v>5.3659034723488954</v>
      </c>
      <c r="V3136" s="22">
        <f t="shared" si="1257"/>
        <v>0.18736765518019433</v>
      </c>
      <c r="W3136" s="81">
        <f t="shared" si="1258"/>
        <v>6</v>
      </c>
      <c r="X3136" s="22">
        <f t="shared" si="1259"/>
        <v>0.33668575239390697</v>
      </c>
      <c r="Y3136" s="3">
        <f>IF(U3136&gt;'Power Curve'!$C$37,0,INDEX(Ci,$W3136,1)*POWER(1-X3136,3)+INDEX(Ci,$W3136,2)*3*X3136*POWER(1-X3136,2)+INDEX(Ci,$W3136,3)*3*POWER(X3136,2)*(1-X3136)+INDEX(Ci,$W3136,4)*POWER(X3136,3))</f>
        <v>261.85216497759546</v>
      </c>
      <c r="Z3136" s="3">
        <f t="shared" si="1260"/>
        <v>267.47391094285678</v>
      </c>
      <c r="AA3136" s="3">
        <f t="shared" si="1261"/>
        <v>286.51998901367222</v>
      </c>
      <c r="AB3136" s="3">
        <f t="shared" si="1270"/>
        <v>-19.04607807081544</v>
      </c>
      <c r="AC3136" s="3">
        <f t="shared" si="1271"/>
        <v>19.04607807081544</v>
      </c>
      <c r="AE3136" s="34">
        <f t="shared" si="1262"/>
        <v>5</v>
      </c>
      <c r="AF3136" s="73" t="b">
        <f>COUNTIF('Power Curve'!$D$2:$D$31,AE3136)&gt;0</f>
        <v>1</v>
      </c>
      <c r="AG3136" s="73" t="b">
        <f t="shared" si="1263"/>
        <v>0</v>
      </c>
      <c r="AH3136" s="73" t="b">
        <f t="shared" si="1272"/>
        <v>1</v>
      </c>
      <c r="AI3136" s="34" t="str">
        <f t="shared" si="1264"/>
        <v>Inner</v>
      </c>
      <c r="AJ3136" s="35" t="str">
        <f t="shared" si="1273"/>
        <v>0.1-0.2</v>
      </c>
      <c r="AK3136" s="36" t="str">
        <f t="shared" si="1265"/>
        <v>22-23</v>
      </c>
      <c r="AL3136" s="36" t="str">
        <f t="shared" si="1266"/>
        <v>Mar</v>
      </c>
      <c r="AM3136" s="35" t="str">
        <f t="shared" si="1267"/>
        <v>275-285</v>
      </c>
      <c r="AN3136" s="36" t="str">
        <f t="shared" si="1268"/>
        <v>Inner-TI</v>
      </c>
    </row>
    <row r="3137" spans="5:40" x14ac:dyDescent="0.3">
      <c r="E3137" s="12">
        <v>40999.9375</v>
      </c>
      <c r="F3137" s="16">
        <v>5.15</v>
      </c>
      <c r="G3137" s="16">
        <v>183.1099967956541</v>
      </c>
      <c r="H3137" s="29">
        <v>1.1948764651595882</v>
      </c>
      <c r="I3137" s="26">
        <v>284</v>
      </c>
      <c r="J3137" s="30">
        <v>0.11067961165048543</v>
      </c>
      <c r="K3137" s="31">
        <v>0.21876450304347372</v>
      </c>
      <c r="L3137" s="111">
        <f t="shared" si="1248"/>
        <v>0.1</v>
      </c>
      <c r="M3137" s="112">
        <f t="shared" si="1249"/>
        <v>0.11</v>
      </c>
      <c r="N3137" s="112" t="b">
        <f t="shared" si="1250"/>
        <v>1</v>
      </c>
      <c r="O3137" s="112" t="b">
        <f t="shared" si="1251"/>
        <v>1</v>
      </c>
      <c r="P3137" s="113">
        <f t="shared" si="1252"/>
        <v>1</v>
      </c>
      <c r="Q3137" s="113">
        <f t="shared" si="1253"/>
        <v>15</v>
      </c>
      <c r="R3137" s="114" t="str">
        <f t="shared" si="1269"/>
        <v>0.1-0.11</v>
      </c>
      <c r="S3137" s="127">
        <f t="shared" si="1254"/>
        <v>1.6125726309400339E-2</v>
      </c>
      <c r="T3137" s="112" t="b">
        <f t="shared" si="1255"/>
        <v>1</v>
      </c>
      <c r="U3137" s="22">
        <f t="shared" si="1256"/>
        <v>5.1074352381713606</v>
      </c>
      <c r="V3137" s="22">
        <f t="shared" si="1257"/>
        <v>0.14742055639509924</v>
      </c>
      <c r="W3137" s="81">
        <f t="shared" si="1258"/>
        <v>6</v>
      </c>
      <c r="X3137" s="22">
        <f t="shared" si="1259"/>
        <v>7.9065874848955081E-2</v>
      </c>
      <c r="Y3137" s="3">
        <f>IF(U3137&gt;'Power Curve'!$C$37,0,INDEX(Ci,$W3137,1)*POWER(1-X3137,3)+INDEX(Ci,$W3137,2)*3*X3137*POWER(1-X3137,2)+INDEX(Ci,$W3137,3)*3*POWER(X3137,2)*(1-X3137)+INDEX(Ci,$W3137,4)*POWER(X3137,3))</f>
        <v>223.60172362583145</v>
      </c>
      <c r="Z3137" s="3">
        <f t="shared" si="1260"/>
        <v>227.20746382333178</v>
      </c>
      <c r="AA3137" s="3">
        <f t="shared" si="1261"/>
        <v>183.1099967956541</v>
      </c>
      <c r="AB3137" s="3">
        <f t="shared" si="1270"/>
        <v>44.097467027677681</v>
      </c>
      <c r="AC3137" s="3">
        <f t="shared" si="1271"/>
        <v>44.097467027677681</v>
      </c>
      <c r="AE3137" s="34">
        <f t="shared" si="1262"/>
        <v>5</v>
      </c>
      <c r="AF3137" s="73" t="b">
        <f>COUNTIF('Power Curve'!$D$2:$D$31,AE3137)&gt;0</f>
        <v>1</v>
      </c>
      <c r="AG3137" s="73" t="b">
        <f t="shared" si="1263"/>
        <v>0</v>
      </c>
      <c r="AH3137" s="73" t="b">
        <f t="shared" si="1272"/>
        <v>1</v>
      </c>
      <c r="AI3137" s="34" t="str">
        <f t="shared" si="1264"/>
        <v>Inner</v>
      </c>
      <c r="AJ3137" s="35" t="str">
        <f t="shared" si="1273"/>
        <v>0.1-0.2</v>
      </c>
      <c r="AK3137" s="36" t="str">
        <f t="shared" si="1265"/>
        <v>22-23</v>
      </c>
      <c r="AL3137" s="36" t="str">
        <f t="shared" si="1266"/>
        <v>Mar</v>
      </c>
      <c r="AM3137" s="35" t="str">
        <f t="shared" si="1267"/>
        <v>275-285</v>
      </c>
      <c r="AN3137" s="36" t="str">
        <f t="shared" si="1268"/>
        <v>Inner-TI</v>
      </c>
    </row>
    <row r="3138" spans="5:40" x14ac:dyDescent="0.3">
      <c r="E3138" s="12">
        <v>40999.944444444445</v>
      </c>
      <c r="F3138" s="16">
        <v>5.21</v>
      </c>
      <c r="G3138" s="16">
        <v>233.43000793457071</v>
      </c>
      <c r="H3138" s="29">
        <v>1.1950096543721926</v>
      </c>
      <c r="I3138" s="26">
        <v>281.3</v>
      </c>
      <c r="J3138" s="30">
        <v>8.6372360844529747E-2</v>
      </c>
      <c r="K3138" s="31">
        <v>0.11463335701669865</v>
      </c>
      <c r="L3138" s="111">
        <f t="shared" si="1248"/>
        <v>0.2</v>
      </c>
      <c r="M3138" s="112">
        <f t="shared" si="1249"/>
        <v>0.09</v>
      </c>
      <c r="N3138" s="112" t="b">
        <f t="shared" si="1250"/>
        <v>1</v>
      </c>
      <c r="O3138" s="112" t="b">
        <f t="shared" si="1251"/>
        <v>1</v>
      </c>
      <c r="P3138" s="113">
        <f t="shared" si="1252"/>
        <v>2</v>
      </c>
      <c r="Q3138" s="113">
        <f t="shared" si="1253"/>
        <v>17</v>
      </c>
      <c r="R3138" s="114" t="str">
        <f t="shared" si="1269"/>
        <v>0.2-0.09</v>
      </c>
      <c r="S3138" s="127">
        <f t="shared" si="1254"/>
        <v>2.727872872332233E-3</v>
      </c>
      <c r="T3138" s="112" t="b">
        <f t="shared" si="1255"/>
        <v>1</v>
      </c>
      <c r="U3138" s="22">
        <f t="shared" si="1256"/>
        <v>5.1671313118578643</v>
      </c>
      <c r="V3138" s="22">
        <f t="shared" si="1257"/>
        <v>0.15664677701840071</v>
      </c>
      <c r="W3138" s="81">
        <f t="shared" si="1258"/>
        <v>6</v>
      </c>
      <c r="X3138" s="22">
        <f t="shared" si="1259"/>
        <v>0.13856601126598256</v>
      </c>
      <c r="Y3138" s="3">
        <f>IF(U3138&gt;'Power Curve'!$C$37,0,INDEX(Ci,$W3138,1)*POWER(1-X3138,3)+INDEX(Ci,$W3138,2)*3*X3138*POWER(1-X3138,2)+INDEX(Ci,$W3138,3)*3*POWER(X3138,2)*(1-X3138)+INDEX(Ci,$W3138,4)*POWER(X3138,3))</f>
        <v>232.5679109151456</v>
      </c>
      <c r="Z3138" s="3">
        <f t="shared" si="1260"/>
        <v>233.20232661030605</v>
      </c>
      <c r="AA3138" s="3">
        <f t="shared" si="1261"/>
        <v>233.43000793457071</v>
      </c>
      <c r="AB3138" s="3">
        <f t="shared" si="1270"/>
        <v>-0.22768132426466536</v>
      </c>
      <c r="AC3138" s="3">
        <f t="shared" si="1271"/>
        <v>0.22768132426466536</v>
      </c>
      <c r="AE3138" s="34">
        <f t="shared" si="1262"/>
        <v>5</v>
      </c>
      <c r="AF3138" s="73" t="b">
        <f>COUNTIF('Power Curve'!$D$2:$D$31,AE3138)&gt;0</f>
        <v>1</v>
      </c>
      <c r="AG3138" s="73" t="b">
        <f t="shared" si="1263"/>
        <v>0</v>
      </c>
      <c r="AH3138" s="73" t="b">
        <f t="shared" si="1272"/>
        <v>1</v>
      </c>
      <c r="AI3138" s="34" t="str">
        <f t="shared" si="1264"/>
        <v>Outer</v>
      </c>
      <c r="AJ3138" s="35" t="str">
        <f t="shared" si="1273"/>
        <v>0.1-0.2</v>
      </c>
      <c r="AK3138" s="36" t="str">
        <f t="shared" si="1265"/>
        <v>22-23</v>
      </c>
      <c r="AL3138" s="36" t="str">
        <f t="shared" si="1266"/>
        <v>Mar</v>
      </c>
      <c r="AM3138" s="35" t="str">
        <f t="shared" si="1267"/>
        <v>275-285</v>
      </c>
      <c r="AN3138" s="36" t="str">
        <f t="shared" si="1268"/>
        <v>LWS-LTI</v>
      </c>
    </row>
    <row r="3139" spans="5:40" x14ac:dyDescent="0.3">
      <c r="E3139" s="12">
        <v>40999.951388888891</v>
      </c>
      <c r="F3139" s="16">
        <v>4.8899999999999997</v>
      </c>
      <c r="G3139" s="16">
        <v>140.0899925231935</v>
      </c>
      <c r="H3139" s="29">
        <v>1.1948636488975626</v>
      </c>
      <c r="I3139" s="26">
        <v>274.60000000000002</v>
      </c>
      <c r="J3139" s="30">
        <v>8.7934560327198374E-2</v>
      </c>
      <c r="K3139" s="31">
        <v>0.1128559521651633</v>
      </c>
      <c r="L3139" s="111">
        <f t="shared" ref="L3139:L3202" si="1274">ROUND((V3139-CenterOfFirstWindSpeedBin)/WindSpeedBinWidth,0)*WindSpeedBinWidth+CenterOfFirstWindSpeedBin</f>
        <v>0.1</v>
      </c>
      <c r="M3139" s="112">
        <f t="shared" ref="M3139:M3202" si="1275">ROUND((J3139-CenterOfFirstTurbulenceBin)/TurbulenceBinWidth,0)*TurbulenceBinWidth+CenterOfFirstTurbulenceBin</f>
        <v>0.09</v>
      </c>
      <c r="N3139" s="112" t="b">
        <f t="shared" ref="N3139:N3202" si="1276">IF(AND(L3139&gt;=CenterOfFirstWindSpeedBin,L3139&lt;=CenterOfLastWindSpeedBin),TRUE,FALSE)</f>
        <v>1</v>
      </c>
      <c r="O3139" s="112" t="b">
        <f t="shared" ref="O3139:O3202" si="1277">IF(AND(M3139&gt;=CenterOfFirstTurbulenceBin,M3139&lt;=CenterOfLastTurbulenceBin),TRUE,FALSE)</f>
        <v>1</v>
      </c>
      <c r="P3139" s="113">
        <f t="shared" ref="P3139:P3202" si="1278">(L3139-CenterOfFirstWindSpeedBin)/WindSpeedBinWidth+1</f>
        <v>1</v>
      </c>
      <c r="Q3139" s="113">
        <f t="shared" ref="Q3139:Q3202" si="1279">NumberOfTurbulenceBins-(M3139-CenterOfFirstTurbulenceBin)/TurbulenceBinWidth</f>
        <v>17</v>
      </c>
      <c r="R3139" s="114" t="str">
        <f t="shared" si="1269"/>
        <v>0.1-0.09</v>
      </c>
      <c r="S3139" s="127">
        <f t="shared" ref="S3139:S3202" si="1280">IF(T3139,INDEX(PowerDeviationMatrix,Q3139,P3139),IF(UseMatrixPadValue,MatrixPadValue,0))</f>
        <v>-1.676300639665261E-2</v>
      </c>
      <c r="T3139" s="112" t="b">
        <f t="shared" ref="T3139:T3202" si="1281">IF(AND(P3139&gt;0,Q3139&gt;0,N3139,O3139),LEN(INDEX(PowerDeviationMatrix,Q3139,P3139))&gt;0,FALSE)</f>
        <v>1</v>
      </c>
      <c r="U3139" s="22">
        <f t="shared" ref="U3139:U3202" si="1282">F3139*(H3139/Ref_Density)^(1/3)</f>
        <v>4.849566799803636</v>
      </c>
      <c r="V3139" s="22">
        <f t="shared" ref="V3139:V3202" si="1283">(U3139-CutInWindSpeed)/(RatedWindSpeed-CutInWindSpeed)</f>
        <v>0.10756615798589995</v>
      </c>
      <c r="W3139" s="81">
        <f t="shared" ref="W3139:W3202" si="1284">COUNTIF(xa,"&lt;"&amp;U3139)</f>
        <v>5</v>
      </c>
      <c r="X3139" s="22">
        <f t="shared" ref="X3139:X3202" si="1285">(U3139-INDEX(xa,$W3139))/(INDEX(xb,$W3139)-INDEX(xa,$W3139))</f>
        <v>0.79584059606780844</v>
      </c>
      <c r="Y3139" s="3">
        <f>IF(U3139&gt;'Power Curve'!$C$37,0,INDEX(Ci,$W3139,1)*POWER(1-X3139,3)+INDEX(Ci,$W3139,2)*3*X3139*POWER(1-X3139,2)+INDEX(Ci,$W3139,3)*3*POWER(X3139,2)*(1-X3139)+INDEX(Ci,$W3139,4)*POWER(X3139,3))</f>
        <v>181.87957755978323</v>
      </c>
      <c r="Z3139" s="3">
        <f t="shared" ref="Z3139:Z3202" si="1286">IF(OR(T3139,UseMatrixPadValue),Y3139*(1+S3139),"")</f>
        <v>178.8307290377281</v>
      </c>
      <c r="AA3139" s="3">
        <f t="shared" ref="AA3139:AA3202" si="1287">IF(AH3139,G3139,"")</f>
        <v>140.0899925231935</v>
      </c>
      <c r="AB3139" s="3">
        <f t="shared" si="1270"/>
        <v>38.740736514534603</v>
      </c>
      <c r="AC3139" s="3">
        <f t="shared" si="1271"/>
        <v>38.740736514534603</v>
      </c>
      <c r="AE3139" s="34">
        <f t="shared" ref="AE3139:AE3202" si="1288">MROUND(U3139-Centre_First_Bin,Bin_Width)+Centre_First_Bin</f>
        <v>5</v>
      </c>
      <c r="AF3139" s="73" t="b">
        <f>COUNTIF('Power Curve'!$D$2:$D$31,AE3139)&gt;0</f>
        <v>1</v>
      </c>
      <c r="AG3139" s="73" t="b">
        <f t="shared" ref="AG3139:AG3202" si="1289">(G3139&lt;0)</f>
        <v>0</v>
      </c>
      <c r="AH3139" s="73" t="b">
        <f t="shared" si="1272"/>
        <v>1</v>
      </c>
      <c r="AI3139" s="34" t="str">
        <f t="shared" ref="AI3139:AI3202" si="1290">IF(AH3139,IF(AND(J3139&gt;=LowerTurbLimit,J3139&lt;=UpperTurbLimit,K3139&gt;=LowerShearLimit,K3139&lt;=UpperShearLimit),"Inner","Outer"),"")</f>
        <v>Outer</v>
      </c>
      <c r="AJ3139" s="35" t="str">
        <f t="shared" si="1273"/>
        <v>0.1-0.2</v>
      </c>
      <c r="AK3139" s="36" t="str">
        <f t="shared" ref="AK3139:AK3202" si="1291">IF(AH3139,HOUR(E3139)&amp;"-"&amp;HOUR(E3139)+1,"")</f>
        <v>22-23</v>
      </c>
      <c r="AL3139" s="36" t="str">
        <f t="shared" ref="AL3139:AL3202" si="1292">IF(AH3139,TEXT(E3139,"mmm"),"")</f>
        <v>Mar</v>
      </c>
      <c r="AM3139" s="35" t="str">
        <f t="shared" ref="AM3139:AM3202" si="1293">IF(AH3139,IF(OR(I3139&lt;5,I3139&gt;=355),"355-5",MROUND(I3139,10)-5&amp;"-"&amp;MROUND(I3139,10)+5),"")</f>
        <v>265-275</v>
      </c>
      <c r="AN3139" s="36" t="str">
        <f t="shared" ref="AN3139:AN3202" si="1294">IF(AH3139,IF(V3139&lt;0.5,IF(J3139&lt;=LowerTurbLimit,"LWS-LTI",IF(J3139&gt;=UpperTurbLimit,"LWS-HTI","Inner-TI")),IF(J3139&lt;=LowerTurbLimit,"HWS-LTI",IF(J3139&gt;=UpperTurbLimit,"HWS-HTI","Inner-TI"))),"")</f>
        <v>LWS-LTI</v>
      </c>
    </row>
    <row r="3140" spans="5:40" x14ac:dyDescent="0.3">
      <c r="E3140" s="12">
        <v>40999.958333333336</v>
      </c>
      <c r="F3140" s="16">
        <v>3.72</v>
      </c>
      <c r="G3140" s="16">
        <v>52.529998779296903</v>
      </c>
      <c r="H3140" s="29">
        <v>1.195485602910612</v>
      </c>
      <c r="I3140" s="26">
        <v>266.5</v>
      </c>
      <c r="J3140" s="30">
        <v>0.20430107526881719</v>
      </c>
      <c r="K3140" s="31">
        <v>-0.23594811674756366</v>
      </c>
      <c r="L3140" s="111">
        <f t="shared" si="1274"/>
        <v>-0.1</v>
      </c>
      <c r="M3140" s="112">
        <f t="shared" si="1275"/>
        <v>0.2</v>
      </c>
      <c r="N3140" s="112" t="b">
        <f t="shared" si="1276"/>
        <v>0</v>
      </c>
      <c r="O3140" s="112" t="b">
        <f t="shared" si="1277"/>
        <v>1</v>
      </c>
      <c r="P3140" s="113">
        <f t="shared" si="1278"/>
        <v>-1</v>
      </c>
      <c r="Q3140" s="113">
        <f t="shared" si="1279"/>
        <v>6</v>
      </c>
      <c r="R3140" s="114" t="str">
        <f t="shared" ref="R3140:R3203" si="1295">L3140&amp;"-"&amp;M3140</f>
        <v>-0.1-0.2</v>
      </c>
      <c r="S3140" s="127">
        <f t="shared" si="1280"/>
        <v>0</v>
      </c>
      <c r="T3140" s="112" t="b">
        <f t="shared" si="1281"/>
        <v>0</v>
      </c>
      <c r="U3140" s="22">
        <f t="shared" si="1282"/>
        <v>3.6898810016453081</v>
      </c>
      <c r="V3140" s="22">
        <f t="shared" si="1283"/>
        <v>-7.166702045908617E-2</v>
      </c>
      <c r="W3140" s="81">
        <f t="shared" si="1284"/>
        <v>4</v>
      </c>
      <c r="X3140" s="22">
        <f t="shared" si="1285"/>
        <v>0.66962860525934809</v>
      </c>
      <c r="Y3140" s="3">
        <f>IF(U3140&gt;'Power Curve'!$C$37,0,INDEX(Ci,$W3140,1)*POWER(1-X3140,3)+INDEX(Ci,$W3140,2)*3*X3140*POWER(1-X3140,2)+INDEX(Ci,$W3140,3)*3*POWER(X3140,2)*(1-X3140)+INDEX(Ci,$W3140,4)*POWER(X3140,3))</f>
        <v>40.146330358242466</v>
      </c>
      <c r="Z3140" s="3">
        <f t="shared" si="1286"/>
        <v>40.146330358242466</v>
      </c>
      <c r="AA3140" s="3">
        <f t="shared" si="1287"/>
        <v>52.529998779296903</v>
      </c>
      <c r="AB3140" s="3">
        <f t="shared" ref="AB3140:AB3203" si="1296">IF(AH3140,Z3140-AA3140,"")</f>
        <v>-12.383668421054438</v>
      </c>
      <c r="AC3140" s="3">
        <f t="shared" ref="AC3140:AC3203" si="1297">IF(AH3140,ABS(AB3140),"")</f>
        <v>12.383668421054438</v>
      </c>
      <c r="AE3140" s="34">
        <f t="shared" si="1288"/>
        <v>4</v>
      </c>
      <c r="AF3140" s="73" t="b">
        <f>COUNTIF('Power Curve'!$D$2:$D$31,AE3140)&gt;0</f>
        <v>1</v>
      </c>
      <c r="AG3140" s="73" t="b">
        <f t="shared" si="1289"/>
        <v>0</v>
      </c>
      <c r="AH3140" s="73" t="b">
        <f t="shared" ref="AH3140:AH3203" si="1298">AND(AF3140,NOT(AG3140))</f>
        <v>1</v>
      </c>
      <c r="AI3140" s="34" t="str">
        <f t="shared" si="1290"/>
        <v>Outer</v>
      </c>
      <c r="AJ3140" s="35" t="str">
        <f t="shared" ref="AJ3140:AJ3203" si="1299">IF(AH3140,TEXT(ROUND(V3140+0.05,1)-0.1,"0.0")&amp;"-"&amp;TEXT(ROUND(V3140+0.05,1),"0.0"),"")</f>
        <v>-0.1-0.0</v>
      </c>
      <c r="AK3140" s="36" t="str">
        <f t="shared" si="1291"/>
        <v>23-24</v>
      </c>
      <c r="AL3140" s="36" t="str">
        <f t="shared" si="1292"/>
        <v>Mar</v>
      </c>
      <c r="AM3140" s="35" t="str">
        <f t="shared" si="1293"/>
        <v>265-275</v>
      </c>
      <c r="AN3140" s="36" t="str">
        <f t="shared" si="1294"/>
        <v>LWS-HTI</v>
      </c>
    </row>
    <row r="3141" spans="5:40" x14ac:dyDescent="0.3">
      <c r="E3141" s="12">
        <v>41000.152777777781</v>
      </c>
      <c r="F3141" s="16">
        <v>8.1</v>
      </c>
      <c r="G3141" s="16">
        <v>908.86999130249001</v>
      </c>
      <c r="H3141" s="29">
        <v>1.1910049883798013</v>
      </c>
      <c r="I3141" s="26">
        <v>269.89999999999998</v>
      </c>
      <c r="J3141" s="30">
        <v>0.15308641975308643</v>
      </c>
      <c r="K3141" s="31">
        <v>0.26778549799169254</v>
      </c>
      <c r="L3141" s="111">
        <f t="shared" si="1274"/>
        <v>0.6</v>
      </c>
      <c r="M3141" s="112">
        <f t="shared" si="1275"/>
        <v>0.15000000000000002</v>
      </c>
      <c r="N3141" s="112" t="b">
        <f t="shared" si="1276"/>
        <v>1</v>
      </c>
      <c r="O3141" s="112" t="b">
        <f t="shared" si="1277"/>
        <v>1</v>
      </c>
      <c r="P3141" s="113">
        <f t="shared" si="1278"/>
        <v>6</v>
      </c>
      <c r="Q3141" s="113">
        <f t="shared" si="1279"/>
        <v>10.999999999999998</v>
      </c>
      <c r="R3141" s="114" t="str">
        <f t="shared" si="1295"/>
        <v>0.6-0.15</v>
      </c>
      <c r="S3141" s="127">
        <f t="shared" si="1280"/>
        <v>2.2030281169860458E-2</v>
      </c>
      <c r="T3141" s="112" t="b">
        <f t="shared" si="1281"/>
        <v>1</v>
      </c>
      <c r="U3141" s="22">
        <f t="shared" si="1282"/>
        <v>8.0243682239782377</v>
      </c>
      <c r="V3141" s="22">
        <f t="shared" si="1283"/>
        <v>0.59824195231755972</v>
      </c>
      <c r="W3141" s="81">
        <f t="shared" si="1284"/>
        <v>9</v>
      </c>
      <c r="X3141" s="22">
        <f t="shared" si="1285"/>
        <v>1.5675445236086161E-2</v>
      </c>
      <c r="Y3141" s="3">
        <f>IF(U3141&gt;'Power Curve'!$C$37,0,INDEX(Ci,$W3141,1)*POWER(1-X3141,3)+INDEX(Ci,$W3141,2)*3*X3141*POWER(1-X3141,2)+INDEX(Ci,$W3141,3)*3*POWER(X3141,2)*(1-X3141)+INDEX(Ci,$W3141,4)*POWER(X3141,3))</f>
        <v>885.43530883322103</v>
      </c>
      <c r="Z3141" s="3">
        <f t="shared" si="1286"/>
        <v>904.9416976445392</v>
      </c>
      <c r="AA3141" s="3">
        <f t="shared" si="1287"/>
        <v>908.86999130249001</v>
      </c>
      <c r="AB3141" s="3">
        <f t="shared" si="1296"/>
        <v>-3.9282936579508032</v>
      </c>
      <c r="AC3141" s="3">
        <f t="shared" si="1297"/>
        <v>3.9282936579508032</v>
      </c>
      <c r="AE3141" s="34">
        <f t="shared" si="1288"/>
        <v>8</v>
      </c>
      <c r="AF3141" s="73" t="b">
        <f>COUNTIF('Power Curve'!$D$2:$D$31,AE3141)&gt;0</f>
        <v>1</v>
      </c>
      <c r="AG3141" s="73" t="b">
        <f t="shared" si="1289"/>
        <v>0</v>
      </c>
      <c r="AH3141" s="73" t="b">
        <f t="shared" si="1298"/>
        <v>1</v>
      </c>
      <c r="AI3141" s="34" t="str">
        <f t="shared" si="1290"/>
        <v>Outer</v>
      </c>
      <c r="AJ3141" s="35" t="str">
        <f t="shared" si="1299"/>
        <v>0.5-0.6</v>
      </c>
      <c r="AK3141" s="36" t="str">
        <f t="shared" si="1291"/>
        <v>3-4</v>
      </c>
      <c r="AL3141" s="36" t="str">
        <f t="shared" si="1292"/>
        <v>Apr</v>
      </c>
      <c r="AM3141" s="35" t="str">
        <f t="shared" si="1293"/>
        <v>265-275</v>
      </c>
      <c r="AN3141" s="36" t="str">
        <f t="shared" si="1294"/>
        <v>HWS-HTI</v>
      </c>
    </row>
    <row r="3142" spans="5:40" x14ac:dyDescent="0.3">
      <c r="E3142" s="12">
        <v>41000.159722222219</v>
      </c>
      <c r="F3142" s="16">
        <v>8.2899999999999991</v>
      </c>
      <c r="G3142" s="16">
        <v>1063.8299865722661</v>
      </c>
      <c r="H3142" s="29">
        <v>1.1912575980271454</v>
      </c>
      <c r="I3142" s="26">
        <v>274</v>
      </c>
      <c r="J3142" s="30">
        <v>0.12183353437876962</v>
      </c>
      <c r="K3142" s="31">
        <v>0.29516133924745086</v>
      </c>
      <c r="L3142" s="111">
        <f t="shared" si="1274"/>
        <v>0.6</v>
      </c>
      <c r="M3142" s="112">
        <f t="shared" si="1275"/>
        <v>0.12</v>
      </c>
      <c r="N3142" s="112" t="b">
        <f t="shared" si="1276"/>
        <v>1</v>
      </c>
      <c r="O3142" s="112" t="b">
        <f t="shared" si="1277"/>
        <v>1</v>
      </c>
      <c r="P3142" s="113">
        <f t="shared" si="1278"/>
        <v>6</v>
      </c>
      <c r="Q3142" s="113">
        <f t="shared" si="1279"/>
        <v>14</v>
      </c>
      <c r="R3142" s="114" t="str">
        <f t="shared" si="1295"/>
        <v>0.6-0.12</v>
      </c>
      <c r="S3142" s="127">
        <f t="shared" si="1280"/>
        <v>4.5001612482616585E-3</v>
      </c>
      <c r="T3142" s="112" t="b">
        <f t="shared" si="1281"/>
        <v>1</v>
      </c>
      <c r="U3142" s="22">
        <f t="shared" si="1282"/>
        <v>8.2131747288717474</v>
      </c>
      <c r="V3142" s="22">
        <f t="shared" si="1283"/>
        <v>0.62742260628167124</v>
      </c>
      <c r="W3142" s="81">
        <f t="shared" si="1284"/>
        <v>9</v>
      </c>
      <c r="X3142" s="22">
        <f t="shared" si="1285"/>
        <v>0.2043966787706675</v>
      </c>
      <c r="Y3142" s="3">
        <f>IF(U3142&gt;'Power Curve'!$C$37,0,INDEX(Ci,$W3142,1)*POWER(1-X3142,3)+INDEX(Ci,$W3142,2)*3*X3142*POWER(1-X3142,2)+INDEX(Ci,$W3142,3)*3*POWER(X3142,2)*(1-X3142)+INDEX(Ci,$W3142,4)*POWER(X3142,3))</f>
        <v>942.85908582691513</v>
      </c>
      <c r="Z3142" s="3">
        <f t="shared" si="1286"/>
        <v>947.10210374752478</v>
      </c>
      <c r="AA3142" s="3">
        <f t="shared" si="1287"/>
        <v>1063.8299865722661</v>
      </c>
      <c r="AB3142" s="3">
        <f t="shared" si="1296"/>
        <v>-116.7278828247413</v>
      </c>
      <c r="AC3142" s="3">
        <f t="shared" si="1297"/>
        <v>116.7278828247413</v>
      </c>
      <c r="AE3142" s="34">
        <f t="shared" si="1288"/>
        <v>8</v>
      </c>
      <c r="AF3142" s="73" t="b">
        <f>COUNTIF('Power Curve'!$D$2:$D$31,AE3142)&gt;0</f>
        <v>1</v>
      </c>
      <c r="AG3142" s="73" t="b">
        <f t="shared" si="1289"/>
        <v>0</v>
      </c>
      <c r="AH3142" s="73" t="b">
        <f t="shared" si="1298"/>
        <v>1</v>
      </c>
      <c r="AI3142" s="34" t="str">
        <f t="shared" si="1290"/>
        <v>Inner</v>
      </c>
      <c r="AJ3142" s="35" t="str">
        <f t="shared" si="1299"/>
        <v>0.6-0.7</v>
      </c>
      <c r="AK3142" s="36" t="str">
        <f t="shared" si="1291"/>
        <v>3-4</v>
      </c>
      <c r="AL3142" s="36" t="str">
        <f t="shared" si="1292"/>
        <v>Apr</v>
      </c>
      <c r="AM3142" s="35" t="str">
        <f t="shared" si="1293"/>
        <v>265-275</v>
      </c>
      <c r="AN3142" s="36" t="str">
        <f t="shared" si="1294"/>
        <v>Inner-TI</v>
      </c>
    </row>
    <row r="3143" spans="5:40" x14ac:dyDescent="0.3">
      <c r="E3143" s="12">
        <v>41000.166666666664</v>
      </c>
      <c r="F3143" s="16">
        <v>8.36</v>
      </c>
      <c r="G3143" s="16">
        <v>992.51998138427734</v>
      </c>
      <c r="H3143" s="29">
        <v>1.1913326640614061</v>
      </c>
      <c r="I3143" s="26">
        <v>280.5</v>
      </c>
      <c r="J3143" s="30">
        <v>0.12918660287081341</v>
      </c>
      <c r="K3143" s="31">
        <v>0.2748449995996296</v>
      </c>
      <c r="L3143" s="111">
        <f t="shared" si="1274"/>
        <v>0.6</v>
      </c>
      <c r="M3143" s="112">
        <f t="shared" si="1275"/>
        <v>0.13</v>
      </c>
      <c r="N3143" s="112" t="b">
        <f t="shared" si="1276"/>
        <v>1</v>
      </c>
      <c r="O3143" s="112" t="b">
        <f t="shared" si="1277"/>
        <v>1</v>
      </c>
      <c r="P3143" s="113">
        <f t="shared" si="1278"/>
        <v>6</v>
      </c>
      <c r="Q3143" s="113">
        <f t="shared" si="1279"/>
        <v>13</v>
      </c>
      <c r="R3143" s="114" t="str">
        <f t="shared" si="1295"/>
        <v>0.6-0.13</v>
      </c>
      <c r="S3143" s="127">
        <f t="shared" si="1280"/>
        <v>1.7757460449273912E-2</v>
      </c>
      <c r="T3143" s="112" t="b">
        <f t="shared" si="1281"/>
        <v>1</v>
      </c>
      <c r="U3143" s="22">
        <f t="shared" si="1282"/>
        <v>8.2826999916662079</v>
      </c>
      <c r="V3143" s="22">
        <f t="shared" si="1283"/>
        <v>0.63816795976678198</v>
      </c>
      <c r="W3143" s="81">
        <f t="shared" si="1284"/>
        <v>9</v>
      </c>
      <c r="X3143" s="22">
        <f t="shared" si="1285"/>
        <v>0.27389054162135124</v>
      </c>
      <c r="Y3143" s="3">
        <f>IF(U3143&gt;'Power Curve'!$C$37,0,INDEX(Ci,$W3143,1)*POWER(1-X3143,3)+INDEX(Ci,$W3143,2)*3*X3143*POWER(1-X3143,2)+INDEX(Ci,$W3143,3)*3*POWER(X3143,2)*(1-X3143)+INDEX(Ci,$W3143,4)*POWER(X3143,3))</f>
        <v>964.40489203601203</v>
      </c>
      <c r="Z3143" s="3">
        <f t="shared" si="1286"/>
        <v>981.53027376342777</v>
      </c>
      <c r="AA3143" s="3">
        <f t="shared" si="1287"/>
        <v>992.51998138427734</v>
      </c>
      <c r="AB3143" s="3">
        <f t="shared" si="1296"/>
        <v>-10.989707620849572</v>
      </c>
      <c r="AC3143" s="3">
        <f t="shared" si="1297"/>
        <v>10.989707620849572</v>
      </c>
      <c r="AE3143" s="34">
        <f t="shared" si="1288"/>
        <v>8</v>
      </c>
      <c r="AF3143" s="73" t="b">
        <f>COUNTIF('Power Curve'!$D$2:$D$31,AE3143)&gt;0</f>
        <v>1</v>
      </c>
      <c r="AG3143" s="73" t="b">
        <f t="shared" si="1289"/>
        <v>0</v>
      </c>
      <c r="AH3143" s="73" t="b">
        <f t="shared" si="1298"/>
        <v>1</v>
      </c>
      <c r="AI3143" s="34" t="str">
        <f t="shared" si="1290"/>
        <v>Inner</v>
      </c>
      <c r="AJ3143" s="35" t="str">
        <f t="shared" si="1299"/>
        <v>0.6-0.7</v>
      </c>
      <c r="AK3143" s="36" t="str">
        <f t="shared" si="1291"/>
        <v>4-5</v>
      </c>
      <c r="AL3143" s="36" t="str">
        <f t="shared" si="1292"/>
        <v>Apr</v>
      </c>
      <c r="AM3143" s="35" t="str">
        <f t="shared" si="1293"/>
        <v>275-285</v>
      </c>
      <c r="AN3143" s="36" t="str">
        <f t="shared" si="1294"/>
        <v>Inner-TI</v>
      </c>
    </row>
    <row r="3144" spans="5:40" x14ac:dyDescent="0.3">
      <c r="E3144" s="12">
        <v>41000.173611111109</v>
      </c>
      <c r="F3144" s="16">
        <v>7.97</v>
      </c>
      <c r="G3144" s="16">
        <v>890.52001953125</v>
      </c>
      <c r="H3144" s="29">
        <v>1.1917327690005022</v>
      </c>
      <c r="I3144" s="26">
        <v>282.10000000000002</v>
      </c>
      <c r="J3144" s="30">
        <v>0.15432873274780426</v>
      </c>
      <c r="K3144" s="31">
        <v>0.22185746151714594</v>
      </c>
      <c r="L3144" s="111">
        <f t="shared" si="1274"/>
        <v>0.6</v>
      </c>
      <c r="M3144" s="112">
        <f t="shared" si="1275"/>
        <v>0.15000000000000002</v>
      </c>
      <c r="N3144" s="112" t="b">
        <f t="shared" si="1276"/>
        <v>1</v>
      </c>
      <c r="O3144" s="112" t="b">
        <f t="shared" si="1277"/>
        <v>1</v>
      </c>
      <c r="P3144" s="113">
        <f t="shared" si="1278"/>
        <v>6</v>
      </c>
      <c r="Q3144" s="113">
        <f t="shared" si="1279"/>
        <v>10.999999999999998</v>
      </c>
      <c r="R3144" s="114" t="str">
        <f t="shared" si="1295"/>
        <v>0.6-0.15</v>
      </c>
      <c r="S3144" s="127">
        <f t="shared" si="1280"/>
        <v>2.2030281169860458E-2</v>
      </c>
      <c r="T3144" s="112" t="b">
        <f t="shared" si="1281"/>
        <v>1</v>
      </c>
      <c r="U3144" s="22">
        <f t="shared" si="1282"/>
        <v>7.8971899759199093</v>
      </c>
      <c r="V3144" s="22">
        <f t="shared" si="1283"/>
        <v>0.57858614411092424</v>
      </c>
      <c r="W3144" s="81">
        <f t="shared" si="1284"/>
        <v>8</v>
      </c>
      <c r="X3144" s="22">
        <f t="shared" si="1285"/>
        <v>0.88778165794693409</v>
      </c>
      <c r="Y3144" s="3">
        <f>IF(U3144&gt;'Power Curve'!$C$37,0,INDEX(Ci,$W3144,1)*POWER(1-X3144,3)+INDEX(Ci,$W3144,2)*3*X3144*POWER(1-X3144,2)+INDEX(Ci,$W3144,3)*3*POWER(X3144,2)*(1-X3144)+INDEX(Ci,$W3144,4)*POWER(X3144,3))</f>
        <v>847.535952514678</v>
      </c>
      <c r="Z3144" s="3">
        <f t="shared" si="1286"/>
        <v>866.20740785014186</v>
      </c>
      <c r="AA3144" s="3">
        <f t="shared" si="1287"/>
        <v>890.52001953125</v>
      </c>
      <c r="AB3144" s="3">
        <f t="shared" si="1296"/>
        <v>-24.312611681108137</v>
      </c>
      <c r="AC3144" s="3">
        <f t="shared" si="1297"/>
        <v>24.312611681108137</v>
      </c>
      <c r="AE3144" s="34">
        <f t="shared" si="1288"/>
        <v>8</v>
      </c>
      <c r="AF3144" s="73" t="b">
        <f>COUNTIF('Power Curve'!$D$2:$D$31,AE3144)&gt;0</f>
        <v>1</v>
      </c>
      <c r="AG3144" s="73" t="b">
        <f t="shared" si="1289"/>
        <v>0</v>
      </c>
      <c r="AH3144" s="73" t="b">
        <f t="shared" si="1298"/>
        <v>1</v>
      </c>
      <c r="AI3144" s="34" t="str">
        <f t="shared" si="1290"/>
        <v>Outer</v>
      </c>
      <c r="AJ3144" s="35" t="str">
        <f t="shared" si="1299"/>
        <v>0.5-0.6</v>
      </c>
      <c r="AK3144" s="36" t="str">
        <f t="shared" si="1291"/>
        <v>4-5</v>
      </c>
      <c r="AL3144" s="36" t="str">
        <f t="shared" si="1292"/>
        <v>Apr</v>
      </c>
      <c r="AM3144" s="35" t="str">
        <f t="shared" si="1293"/>
        <v>275-285</v>
      </c>
      <c r="AN3144" s="36" t="str">
        <f t="shared" si="1294"/>
        <v>HWS-HTI</v>
      </c>
    </row>
    <row r="3145" spans="5:40" x14ac:dyDescent="0.3">
      <c r="E3145" s="12">
        <v>41000.180555555555</v>
      </c>
      <c r="F3145" s="16">
        <v>7.78</v>
      </c>
      <c r="G3145" s="16">
        <v>716.56999015808105</v>
      </c>
      <c r="H3145" s="29">
        <v>1.1920750369140194</v>
      </c>
      <c r="I3145" s="26">
        <v>285.10000000000002</v>
      </c>
      <c r="J3145" s="30">
        <v>0.12596401028277635</v>
      </c>
      <c r="K3145" s="31">
        <v>0.28777658110832871</v>
      </c>
      <c r="L3145" s="111">
        <f t="shared" si="1274"/>
        <v>0.5</v>
      </c>
      <c r="M3145" s="112">
        <f t="shared" si="1275"/>
        <v>0.13</v>
      </c>
      <c r="N3145" s="112" t="b">
        <f t="shared" si="1276"/>
        <v>1</v>
      </c>
      <c r="O3145" s="112" t="b">
        <f t="shared" si="1277"/>
        <v>1</v>
      </c>
      <c r="P3145" s="113">
        <f t="shared" si="1278"/>
        <v>5</v>
      </c>
      <c r="Q3145" s="113">
        <f t="shared" si="1279"/>
        <v>13</v>
      </c>
      <c r="R3145" s="114" t="str">
        <f t="shared" si="1295"/>
        <v>0.5-0.13</v>
      </c>
      <c r="S3145" s="127">
        <f t="shared" si="1280"/>
        <v>1.7080752491931649E-2</v>
      </c>
      <c r="T3145" s="112" t="b">
        <f t="shared" si="1281"/>
        <v>1</v>
      </c>
      <c r="U3145" s="22">
        <f t="shared" si="1282"/>
        <v>7.7096636584363756</v>
      </c>
      <c r="V3145" s="22">
        <f t="shared" si="1283"/>
        <v>0.54960334723781079</v>
      </c>
      <c r="W3145" s="81">
        <f t="shared" si="1284"/>
        <v>8</v>
      </c>
      <c r="X3145" s="22">
        <f t="shared" si="1285"/>
        <v>0.69903995174615519</v>
      </c>
      <c r="Y3145" s="3">
        <f>IF(U3145&gt;'Power Curve'!$C$37,0,INDEX(Ci,$W3145,1)*POWER(1-X3145,3)+INDEX(Ci,$W3145,2)*3*X3145*POWER(1-X3145,2)+INDEX(Ci,$W3145,3)*3*POWER(X3145,2)*(1-X3145)+INDEX(Ci,$W3145,4)*POWER(X3145,3))</f>
        <v>792.31193909522835</v>
      </c>
      <c r="Z3145" s="3">
        <f t="shared" si="1286"/>
        <v>805.84522322331634</v>
      </c>
      <c r="AA3145" s="3">
        <f t="shared" si="1287"/>
        <v>716.56999015808105</v>
      </c>
      <c r="AB3145" s="3">
        <f t="shared" si="1296"/>
        <v>89.275233065235284</v>
      </c>
      <c r="AC3145" s="3">
        <f t="shared" si="1297"/>
        <v>89.275233065235284</v>
      </c>
      <c r="AE3145" s="34">
        <f t="shared" si="1288"/>
        <v>8</v>
      </c>
      <c r="AF3145" s="73" t="b">
        <f>COUNTIF('Power Curve'!$D$2:$D$31,AE3145)&gt;0</f>
        <v>1</v>
      </c>
      <c r="AG3145" s="73" t="b">
        <f t="shared" si="1289"/>
        <v>0</v>
      </c>
      <c r="AH3145" s="73" t="b">
        <f t="shared" si="1298"/>
        <v>1</v>
      </c>
      <c r="AI3145" s="34" t="str">
        <f t="shared" si="1290"/>
        <v>Inner</v>
      </c>
      <c r="AJ3145" s="35" t="str">
        <f t="shared" si="1299"/>
        <v>0.5-0.6</v>
      </c>
      <c r="AK3145" s="36" t="str">
        <f t="shared" si="1291"/>
        <v>4-5</v>
      </c>
      <c r="AL3145" s="36" t="str">
        <f t="shared" si="1292"/>
        <v>Apr</v>
      </c>
      <c r="AM3145" s="35" t="str">
        <f t="shared" si="1293"/>
        <v>285-295</v>
      </c>
      <c r="AN3145" s="36" t="str">
        <f t="shared" si="1294"/>
        <v>Inner-TI</v>
      </c>
    </row>
    <row r="3146" spans="5:40" x14ac:dyDescent="0.3">
      <c r="E3146" s="12">
        <v>41000.1875</v>
      </c>
      <c r="F3146" s="16">
        <v>8.1999999999999993</v>
      </c>
      <c r="G3146" s="16">
        <v>1001.7499885559084</v>
      </c>
      <c r="H3146" s="29">
        <v>1.1923731426790318</v>
      </c>
      <c r="I3146" s="26">
        <v>290.7</v>
      </c>
      <c r="J3146" s="30">
        <v>0.12560975609756098</v>
      </c>
      <c r="K3146" s="31">
        <v>0.28922960981451085</v>
      </c>
      <c r="L3146" s="111">
        <f t="shared" si="1274"/>
        <v>0.6</v>
      </c>
      <c r="M3146" s="112">
        <f t="shared" si="1275"/>
        <v>0.13</v>
      </c>
      <c r="N3146" s="112" t="b">
        <f t="shared" si="1276"/>
        <v>1</v>
      </c>
      <c r="O3146" s="112" t="b">
        <f t="shared" si="1277"/>
        <v>1</v>
      </c>
      <c r="P3146" s="113">
        <f t="shared" si="1278"/>
        <v>6</v>
      </c>
      <c r="Q3146" s="113">
        <f t="shared" si="1279"/>
        <v>13</v>
      </c>
      <c r="R3146" s="114" t="str">
        <f t="shared" si="1295"/>
        <v>0.6-0.13</v>
      </c>
      <c r="S3146" s="127">
        <f t="shared" si="1280"/>
        <v>1.7757460449273912E-2</v>
      </c>
      <c r="T3146" s="112" t="b">
        <f t="shared" si="1281"/>
        <v>1</v>
      </c>
      <c r="U3146" s="22">
        <f t="shared" si="1282"/>
        <v>8.1265438776586709</v>
      </c>
      <c r="V3146" s="22">
        <f t="shared" si="1283"/>
        <v>0.61403352896523544</v>
      </c>
      <c r="W3146" s="81">
        <f t="shared" si="1284"/>
        <v>9</v>
      </c>
      <c r="X3146" s="22">
        <f t="shared" si="1285"/>
        <v>0.11780495295961163</v>
      </c>
      <c r="Y3146" s="3">
        <f>IF(U3146&gt;'Power Curve'!$C$37,0,INDEX(Ci,$W3146,1)*POWER(1-X3146,3)+INDEX(Ci,$W3146,2)*3*X3146*POWER(1-X3146,2)+INDEX(Ci,$W3146,3)*3*POWER(X3146,2)*(1-X3146)+INDEX(Ci,$W3146,4)*POWER(X3146,3))</f>
        <v>916.30381869364476</v>
      </c>
      <c r="Z3146" s="3">
        <f t="shared" si="1286"/>
        <v>932.5750475136158</v>
      </c>
      <c r="AA3146" s="3">
        <f t="shared" si="1287"/>
        <v>1001.7499885559084</v>
      </c>
      <c r="AB3146" s="3">
        <f t="shared" si="1296"/>
        <v>-69.17494104229263</v>
      </c>
      <c r="AC3146" s="3">
        <f t="shared" si="1297"/>
        <v>69.17494104229263</v>
      </c>
      <c r="AE3146" s="34">
        <f t="shared" si="1288"/>
        <v>8</v>
      </c>
      <c r="AF3146" s="73" t="b">
        <f>COUNTIF('Power Curve'!$D$2:$D$31,AE3146)&gt;0</f>
        <v>1</v>
      </c>
      <c r="AG3146" s="73" t="b">
        <f t="shared" si="1289"/>
        <v>0</v>
      </c>
      <c r="AH3146" s="73" t="b">
        <f t="shared" si="1298"/>
        <v>1</v>
      </c>
      <c r="AI3146" s="34" t="str">
        <f t="shared" si="1290"/>
        <v>Inner</v>
      </c>
      <c r="AJ3146" s="35" t="str">
        <f t="shared" si="1299"/>
        <v>0.6-0.7</v>
      </c>
      <c r="AK3146" s="36" t="str">
        <f t="shared" si="1291"/>
        <v>4-5</v>
      </c>
      <c r="AL3146" s="36" t="str">
        <f t="shared" si="1292"/>
        <v>Apr</v>
      </c>
      <c r="AM3146" s="35" t="str">
        <f t="shared" si="1293"/>
        <v>285-295</v>
      </c>
      <c r="AN3146" s="36" t="str">
        <f t="shared" si="1294"/>
        <v>Inner-TI</v>
      </c>
    </row>
    <row r="3147" spans="5:40" x14ac:dyDescent="0.3">
      <c r="E3147" s="12">
        <v>41000.194444444445</v>
      </c>
      <c r="F3147" s="16">
        <v>8.5500000000000007</v>
      </c>
      <c r="G3147" s="16">
        <v>1123.0900344848658</v>
      </c>
      <c r="H3147" s="29">
        <v>1.1927741657166229</v>
      </c>
      <c r="I3147" s="26">
        <v>295.89999999999998</v>
      </c>
      <c r="J3147" s="30">
        <v>0.1239766081871345</v>
      </c>
      <c r="K3147" s="31">
        <v>0.26596159632570815</v>
      </c>
      <c r="L3147" s="111">
        <f t="shared" si="1274"/>
        <v>0.70000000000000007</v>
      </c>
      <c r="M3147" s="112">
        <f t="shared" si="1275"/>
        <v>0.12</v>
      </c>
      <c r="N3147" s="112" t="b">
        <f t="shared" si="1276"/>
        <v>1</v>
      </c>
      <c r="O3147" s="112" t="b">
        <f t="shared" si="1277"/>
        <v>1</v>
      </c>
      <c r="P3147" s="113">
        <f t="shared" si="1278"/>
        <v>7.0000000000000009</v>
      </c>
      <c r="Q3147" s="113">
        <f t="shared" si="1279"/>
        <v>14</v>
      </c>
      <c r="R3147" s="114" t="str">
        <f t="shared" si="1295"/>
        <v>0.7-0.12</v>
      </c>
      <c r="S3147" s="127">
        <f t="shared" si="1280"/>
        <v>7.9909258919463686E-3</v>
      </c>
      <c r="T3147" s="112" t="b">
        <f t="shared" si="1281"/>
        <v>1</v>
      </c>
      <c r="U3147" s="22">
        <f t="shared" si="1282"/>
        <v>8.474358384194101</v>
      </c>
      <c r="V3147" s="22">
        <f t="shared" si="1283"/>
        <v>0.6677893821580746</v>
      </c>
      <c r="W3147" s="81">
        <f t="shared" si="1284"/>
        <v>9</v>
      </c>
      <c r="X3147" s="22">
        <f t="shared" si="1285"/>
        <v>0.46546237478207592</v>
      </c>
      <c r="Y3147" s="3">
        <f>IF(U3147&gt;'Power Curve'!$C$37,0,INDEX(Ci,$W3147,1)*POWER(1-X3147,3)+INDEX(Ci,$W3147,2)*3*X3147*POWER(1-X3147,2)+INDEX(Ci,$W3147,3)*3*POWER(X3147,2)*(1-X3147)+INDEX(Ci,$W3147,4)*POWER(X3147,3))</f>
        <v>1024.7526360861939</v>
      </c>
      <c r="Z3147" s="3">
        <f t="shared" si="1286"/>
        <v>1032.9413584587353</v>
      </c>
      <c r="AA3147" s="3">
        <f t="shared" si="1287"/>
        <v>1123.0900344848658</v>
      </c>
      <c r="AB3147" s="3">
        <f t="shared" si="1296"/>
        <v>-90.148676026130488</v>
      </c>
      <c r="AC3147" s="3">
        <f t="shared" si="1297"/>
        <v>90.148676026130488</v>
      </c>
      <c r="AE3147" s="34">
        <f t="shared" si="1288"/>
        <v>8</v>
      </c>
      <c r="AF3147" s="73" t="b">
        <f>COUNTIF('Power Curve'!$D$2:$D$31,AE3147)&gt;0</f>
        <v>1</v>
      </c>
      <c r="AG3147" s="73" t="b">
        <f t="shared" si="1289"/>
        <v>0</v>
      </c>
      <c r="AH3147" s="73" t="b">
        <f t="shared" si="1298"/>
        <v>1</v>
      </c>
      <c r="AI3147" s="34" t="str">
        <f t="shared" si="1290"/>
        <v>Inner</v>
      </c>
      <c r="AJ3147" s="35" t="str">
        <f t="shared" si="1299"/>
        <v>0.6-0.7</v>
      </c>
      <c r="AK3147" s="36" t="str">
        <f t="shared" si="1291"/>
        <v>4-5</v>
      </c>
      <c r="AL3147" s="36" t="str">
        <f t="shared" si="1292"/>
        <v>Apr</v>
      </c>
      <c r="AM3147" s="35" t="str">
        <f t="shared" si="1293"/>
        <v>295-305</v>
      </c>
      <c r="AN3147" s="36" t="str">
        <f t="shared" si="1294"/>
        <v>Inner-TI</v>
      </c>
    </row>
    <row r="3148" spans="5:40" x14ac:dyDescent="0.3">
      <c r="E3148" s="12">
        <v>41000.201388888891</v>
      </c>
      <c r="F3148" s="16">
        <v>8.84</v>
      </c>
      <c r="G3148" s="16">
        <v>1102.0900039672865</v>
      </c>
      <c r="H3148" s="29">
        <v>1.1927607220423131</v>
      </c>
      <c r="I3148" s="26">
        <v>293</v>
      </c>
      <c r="J3148" s="30">
        <v>0.12104072398190047</v>
      </c>
      <c r="K3148" s="31">
        <v>0.25440471906264567</v>
      </c>
      <c r="L3148" s="111">
        <f t="shared" si="1274"/>
        <v>0.70000000000000007</v>
      </c>
      <c r="M3148" s="112">
        <f t="shared" si="1275"/>
        <v>0.12</v>
      </c>
      <c r="N3148" s="112" t="b">
        <f t="shared" si="1276"/>
        <v>1</v>
      </c>
      <c r="O3148" s="112" t="b">
        <f t="shared" si="1277"/>
        <v>1</v>
      </c>
      <c r="P3148" s="113">
        <f t="shared" si="1278"/>
        <v>7.0000000000000009</v>
      </c>
      <c r="Q3148" s="113">
        <f t="shared" si="1279"/>
        <v>14</v>
      </c>
      <c r="R3148" s="114" t="str">
        <f t="shared" si="1295"/>
        <v>0.7-0.12</v>
      </c>
      <c r="S3148" s="127">
        <f t="shared" si="1280"/>
        <v>7.9909258919463686E-3</v>
      </c>
      <c r="T3148" s="112" t="b">
        <f t="shared" si="1281"/>
        <v>1</v>
      </c>
      <c r="U3148" s="22">
        <f t="shared" si="1282"/>
        <v>8.7617598441624427</v>
      </c>
      <c r="V3148" s="22">
        <f t="shared" si="1283"/>
        <v>0.7122082042576986</v>
      </c>
      <c r="W3148" s="81">
        <f t="shared" si="1284"/>
        <v>9</v>
      </c>
      <c r="X3148" s="22">
        <f t="shared" si="1285"/>
        <v>0.75273403459833432</v>
      </c>
      <c r="Y3148" s="3">
        <f>IF(U3148&gt;'Power Curve'!$C$37,0,INDEX(Ci,$W3148,1)*POWER(1-X3148,3)+INDEX(Ci,$W3148,2)*3*X3148*POWER(1-X3148,2)+INDEX(Ci,$W3148,3)*3*POWER(X3148,2)*(1-X3148)+INDEX(Ci,$W3148,4)*POWER(X3148,3))</f>
        <v>1117.3226020585121</v>
      </c>
      <c r="Z3148" s="3">
        <f t="shared" si="1286"/>
        <v>1126.2510441689583</v>
      </c>
      <c r="AA3148" s="3">
        <f t="shared" si="1287"/>
        <v>1102.0900039672865</v>
      </c>
      <c r="AB3148" s="3">
        <f t="shared" si="1296"/>
        <v>24.161040201671767</v>
      </c>
      <c r="AC3148" s="3">
        <f t="shared" si="1297"/>
        <v>24.161040201671767</v>
      </c>
      <c r="AE3148" s="34">
        <f t="shared" si="1288"/>
        <v>9</v>
      </c>
      <c r="AF3148" s="73" t="b">
        <f>COUNTIF('Power Curve'!$D$2:$D$31,AE3148)&gt;0</f>
        <v>1</v>
      </c>
      <c r="AG3148" s="73" t="b">
        <f t="shared" si="1289"/>
        <v>0</v>
      </c>
      <c r="AH3148" s="73" t="b">
        <f t="shared" si="1298"/>
        <v>1</v>
      </c>
      <c r="AI3148" s="34" t="str">
        <f t="shared" si="1290"/>
        <v>Inner</v>
      </c>
      <c r="AJ3148" s="35" t="str">
        <f t="shared" si="1299"/>
        <v>0.7-0.8</v>
      </c>
      <c r="AK3148" s="36" t="str">
        <f t="shared" si="1291"/>
        <v>4-5</v>
      </c>
      <c r="AL3148" s="36" t="str">
        <f t="shared" si="1292"/>
        <v>Apr</v>
      </c>
      <c r="AM3148" s="35" t="str">
        <f t="shared" si="1293"/>
        <v>285-295</v>
      </c>
      <c r="AN3148" s="36" t="str">
        <f t="shared" si="1294"/>
        <v>Inner-TI</v>
      </c>
    </row>
    <row r="3149" spans="5:40" x14ac:dyDescent="0.3">
      <c r="E3149" s="12">
        <v>41000.208333333336</v>
      </c>
      <c r="F3149" s="16">
        <v>8.84</v>
      </c>
      <c r="G3149" s="16">
        <v>1221.260002136228</v>
      </c>
      <c r="H3149" s="29">
        <v>1.1918560315994264</v>
      </c>
      <c r="I3149" s="26">
        <v>291.5</v>
      </c>
      <c r="J3149" s="30">
        <v>0.13009049773755654</v>
      </c>
      <c r="K3149" s="31">
        <v>0.30125292076725613</v>
      </c>
      <c r="L3149" s="111">
        <f t="shared" si="1274"/>
        <v>0.70000000000000007</v>
      </c>
      <c r="M3149" s="112">
        <f t="shared" si="1275"/>
        <v>0.13</v>
      </c>
      <c r="N3149" s="112" t="b">
        <f t="shared" si="1276"/>
        <v>1</v>
      </c>
      <c r="O3149" s="112" t="b">
        <f t="shared" si="1277"/>
        <v>1</v>
      </c>
      <c r="P3149" s="113">
        <f t="shared" si="1278"/>
        <v>7.0000000000000009</v>
      </c>
      <c r="Q3149" s="113">
        <f t="shared" si="1279"/>
        <v>13</v>
      </c>
      <c r="R3149" s="114" t="str">
        <f t="shared" si="1295"/>
        <v>0.7-0.13</v>
      </c>
      <c r="S3149" s="127">
        <f t="shared" si="1280"/>
        <v>6.7771350788973393E-3</v>
      </c>
      <c r="T3149" s="112" t="b">
        <f t="shared" si="1281"/>
        <v>1</v>
      </c>
      <c r="U3149" s="22">
        <f t="shared" si="1282"/>
        <v>8.7595440643668319</v>
      </c>
      <c r="V3149" s="22">
        <f t="shared" si="1283"/>
        <v>0.71186574834754412</v>
      </c>
      <c r="W3149" s="81">
        <f t="shared" si="1284"/>
        <v>9</v>
      </c>
      <c r="X3149" s="22">
        <f t="shared" si="1285"/>
        <v>0.75051925552329912</v>
      </c>
      <c r="Y3149" s="3">
        <f>IF(U3149&gt;'Power Curve'!$C$37,0,INDEX(Ci,$W3149,1)*POWER(1-X3149,3)+INDEX(Ci,$W3149,2)*3*X3149*POWER(1-X3149,2)+INDEX(Ci,$W3149,3)*3*POWER(X3149,2)*(1-X3149)+INDEX(Ci,$W3149,4)*POWER(X3149,3))</f>
        <v>1116.6015667351412</v>
      </c>
      <c r="Z3149" s="3">
        <f t="shared" si="1286"/>
        <v>1124.1689263822138</v>
      </c>
      <c r="AA3149" s="3">
        <f t="shared" si="1287"/>
        <v>1221.260002136228</v>
      </c>
      <c r="AB3149" s="3">
        <f t="shared" si="1296"/>
        <v>-97.091075754014128</v>
      </c>
      <c r="AC3149" s="3">
        <f t="shared" si="1297"/>
        <v>97.091075754014128</v>
      </c>
      <c r="AE3149" s="34">
        <f t="shared" si="1288"/>
        <v>9</v>
      </c>
      <c r="AF3149" s="73" t="b">
        <f>COUNTIF('Power Curve'!$D$2:$D$31,AE3149)&gt;0</f>
        <v>1</v>
      </c>
      <c r="AG3149" s="73" t="b">
        <f t="shared" si="1289"/>
        <v>0</v>
      </c>
      <c r="AH3149" s="73" t="b">
        <f t="shared" si="1298"/>
        <v>1</v>
      </c>
      <c r="AI3149" s="34" t="str">
        <f t="shared" si="1290"/>
        <v>Outer</v>
      </c>
      <c r="AJ3149" s="35" t="str">
        <f t="shared" si="1299"/>
        <v>0.7-0.8</v>
      </c>
      <c r="AK3149" s="36" t="str">
        <f t="shared" si="1291"/>
        <v>5-6</v>
      </c>
      <c r="AL3149" s="36" t="str">
        <f t="shared" si="1292"/>
        <v>Apr</v>
      </c>
      <c r="AM3149" s="35" t="str">
        <f t="shared" si="1293"/>
        <v>285-295</v>
      </c>
      <c r="AN3149" s="36" t="str">
        <f t="shared" si="1294"/>
        <v>Inner-TI</v>
      </c>
    </row>
    <row r="3150" spans="5:40" x14ac:dyDescent="0.3">
      <c r="E3150" s="12">
        <v>41000.215277777781</v>
      </c>
      <c r="F3150" s="16">
        <v>8.89</v>
      </c>
      <c r="G3150" s="16">
        <v>1047.2799758911135</v>
      </c>
      <c r="H3150" s="29">
        <v>1.1913664182956931</v>
      </c>
      <c r="I3150" s="26">
        <v>290</v>
      </c>
      <c r="J3150" s="30">
        <v>0.12373453318335208</v>
      </c>
      <c r="K3150" s="31">
        <v>0.2190699027508444</v>
      </c>
      <c r="L3150" s="111">
        <f t="shared" si="1274"/>
        <v>0.70000000000000007</v>
      </c>
      <c r="M3150" s="112">
        <f t="shared" si="1275"/>
        <v>0.12</v>
      </c>
      <c r="N3150" s="112" t="b">
        <f t="shared" si="1276"/>
        <v>1</v>
      </c>
      <c r="O3150" s="112" t="b">
        <f t="shared" si="1277"/>
        <v>1</v>
      </c>
      <c r="P3150" s="113">
        <f t="shared" si="1278"/>
        <v>7.0000000000000009</v>
      </c>
      <c r="Q3150" s="113">
        <f t="shared" si="1279"/>
        <v>14</v>
      </c>
      <c r="R3150" s="114" t="str">
        <f t="shared" si="1295"/>
        <v>0.7-0.12</v>
      </c>
      <c r="S3150" s="127">
        <f t="shared" si="1280"/>
        <v>7.9909258919463686E-3</v>
      </c>
      <c r="T3150" s="112" t="b">
        <f t="shared" si="1281"/>
        <v>1</v>
      </c>
      <c r="U3150" s="22">
        <f t="shared" si="1282"/>
        <v>8.8078825765669961</v>
      </c>
      <c r="V3150" s="22">
        <f t="shared" si="1283"/>
        <v>0.71933662123112707</v>
      </c>
      <c r="W3150" s="81">
        <f t="shared" si="1284"/>
        <v>9</v>
      </c>
      <c r="X3150" s="22">
        <f t="shared" si="1285"/>
        <v>0.79883593642784034</v>
      </c>
      <c r="Y3150" s="3">
        <f>IF(U3150&gt;'Power Curve'!$C$37,0,INDEX(Ci,$W3150,1)*POWER(1-X3150,3)+INDEX(Ci,$W3150,2)*3*X3150*POWER(1-X3150,2)+INDEX(Ci,$W3150,3)*3*POWER(X3150,2)*(1-X3150)+INDEX(Ci,$W3150,4)*POWER(X3150,3))</f>
        <v>1132.3519214596638</v>
      </c>
      <c r="Z3150" s="3">
        <f t="shared" si="1286"/>
        <v>1141.400461747651</v>
      </c>
      <c r="AA3150" s="3">
        <f t="shared" si="1287"/>
        <v>1047.2799758911135</v>
      </c>
      <c r="AB3150" s="3">
        <f t="shared" si="1296"/>
        <v>94.120485856537471</v>
      </c>
      <c r="AC3150" s="3">
        <f t="shared" si="1297"/>
        <v>94.120485856537471</v>
      </c>
      <c r="AE3150" s="34">
        <f t="shared" si="1288"/>
        <v>9</v>
      </c>
      <c r="AF3150" s="73" t="b">
        <f>COUNTIF('Power Curve'!$D$2:$D$31,AE3150)&gt;0</f>
        <v>1</v>
      </c>
      <c r="AG3150" s="73" t="b">
        <f t="shared" si="1289"/>
        <v>0</v>
      </c>
      <c r="AH3150" s="73" t="b">
        <f t="shared" si="1298"/>
        <v>1</v>
      </c>
      <c r="AI3150" s="34" t="str">
        <f t="shared" si="1290"/>
        <v>Inner</v>
      </c>
      <c r="AJ3150" s="35" t="str">
        <f t="shared" si="1299"/>
        <v>0.7-0.8</v>
      </c>
      <c r="AK3150" s="36" t="str">
        <f t="shared" si="1291"/>
        <v>5-6</v>
      </c>
      <c r="AL3150" s="36" t="str">
        <f t="shared" si="1292"/>
        <v>Apr</v>
      </c>
      <c r="AM3150" s="35" t="str">
        <f t="shared" si="1293"/>
        <v>285-295</v>
      </c>
      <c r="AN3150" s="36" t="str">
        <f t="shared" si="1294"/>
        <v>Inner-TI</v>
      </c>
    </row>
    <row r="3151" spans="5:40" x14ac:dyDescent="0.3">
      <c r="E3151" s="12">
        <v>41000.222222222219</v>
      </c>
      <c r="F3151" s="16">
        <v>7.31</v>
      </c>
      <c r="G3151" s="16">
        <v>707.65999507904098</v>
      </c>
      <c r="H3151" s="29">
        <v>1.1912774407175375</v>
      </c>
      <c r="I3151" s="26">
        <v>290.60000000000002</v>
      </c>
      <c r="J3151" s="30">
        <v>0.12995896032831739</v>
      </c>
      <c r="K3151" s="31">
        <v>0.31934512439834267</v>
      </c>
      <c r="L3151" s="111">
        <f t="shared" si="1274"/>
        <v>0.5</v>
      </c>
      <c r="M3151" s="112">
        <f t="shared" si="1275"/>
        <v>0.13</v>
      </c>
      <c r="N3151" s="112" t="b">
        <f t="shared" si="1276"/>
        <v>1</v>
      </c>
      <c r="O3151" s="112" t="b">
        <f t="shared" si="1277"/>
        <v>1</v>
      </c>
      <c r="P3151" s="113">
        <f t="shared" si="1278"/>
        <v>5</v>
      </c>
      <c r="Q3151" s="113">
        <f t="shared" si="1279"/>
        <v>13</v>
      </c>
      <c r="R3151" s="114" t="str">
        <f t="shared" si="1295"/>
        <v>0.5-0.13</v>
      </c>
      <c r="S3151" s="127">
        <f t="shared" si="1280"/>
        <v>1.7080752491931649E-2</v>
      </c>
      <c r="T3151" s="112" t="b">
        <f t="shared" si="1281"/>
        <v>1</v>
      </c>
      <c r="U3151" s="22">
        <f t="shared" si="1282"/>
        <v>7.2422968175425506</v>
      </c>
      <c r="V3151" s="22">
        <f t="shared" si="1283"/>
        <v>0.47737029538340164</v>
      </c>
      <c r="W3151" s="81">
        <f t="shared" si="1284"/>
        <v>8</v>
      </c>
      <c r="X3151" s="22">
        <f t="shared" si="1285"/>
        <v>0.22864402995926161</v>
      </c>
      <c r="Y3151" s="3">
        <f>IF(U3151&gt;'Power Curve'!$C$37,0,INDEX(Ci,$W3151,1)*POWER(1-X3151,3)+INDEX(Ci,$W3151,2)*3*X3151*POWER(1-X3151,2)+INDEX(Ci,$W3151,3)*3*POWER(X3151,2)*(1-X3151)+INDEX(Ci,$W3151,4)*POWER(X3151,3))</f>
        <v>660.29638518919649</v>
      </c>
      <c r="Z3151" s="3">
        <f t="shared" si="1286"/>
        <v>671.57474431593027</v>
      </c>
      <c r="AA3151" s="3">
        <f t="shared" si="1287"/>
        <v>707.65999507904098</v>
      </c>
      <c r="AB3151" s="3">
        <f t="shared" si="1296"/>
        <v>-36.085250763110707</v>
      </c>
      <c r="AC3151" s="3">
        <f t="shared" si="1297"/>
        <v>36.085250763110707</v>
      </c>
      <c r="AE3151" s="34">
        <f t="shared" si="1288"/>
        <v>7</v>
      </c>
      <c r="AF3151" s="73" t="b">
        <f>COUNTIF('Power Curve'!$D$2:$D$31,AE3151)&gt;0</f>
        <v>1</v>
      </c>
      <c r="AG3151" s="73" t="b">
        <f t="shared" si="1289"/>
        <v>0</v>
      </c>
      <c r="AH3151" s="73" t="b">
        <f t="shared" si="1298"/>
        <v>1</v>
      </c>
      <c r="AI3151" s="34" t="str">
        <f t="shared" si="1290"/>
        <v>Outer</v>
      </c>
      <c r="AJ3151" s="35" t="str">
        <f t="shared" si="1299"/>
        <v>0.4-0.5</v>
      </c>
      <c r="AK3151" s="36" t="str">
        <f t="shared" si="1291"/>
        <v>5-6</v>
      </c>
      <c r="AL3151" s="36" t="str">
        <f t="shared" si="1292"/>
        <v>Apr</v>
      </c>
      <c r="AM3151" s="35" t="str">
        <f t="shared" si="1293"/>
        <v>285-295</v>
      </c>
      <c r="AN3151" s="36" t="str">
        <f t="shared" si="1294"/>
        <v>Inner-TI</v>
      </c>
    </row>
    <row r="3152" spans="5:40" x14ac:dyDescent="0.3">
      <c r="E3152" s="12">
        <v>41000.229166666664</v>
      </c>
      <c r="F3152" s="16">
        <v>6.7</v>
      </c>
      <c r="G3152" s="16">
        <v>680.07000732421898</v>
      </c>
      <c r="H3152" s="29">
        <v>1.1913219267845272</v>
      </c>
      <c r="I3152" s="26">
        <v>293</v>
      </c>
      <c r="J3152" s="30">
        <v>0.1417910447761194</v>
      </c>
      <c r="K3152" s="31">
        <v>0.26103306525023912</v>
      </c>
      <c r="L3152" s="111">
        <f t="shared" si="1274"/>
        <v>0.4</v>
      </c>
      <c r="M3152" s="112">
        <f t="shared" si="1275"/>
        <v>0.14000000000000001</v>
      </c>
      <c r="N3152" s="112" t="b">
        <f t="shared" si="1276"/>
        <v>1</v>
      </c>
      <c r="O3152" s="112" t="b">
        <f t="shared" si="1277"/>
        <v>1</v>
      </c>
      <c r="P3152" s="113">
        <f t="shared" si="1278"/>
        <v>4</v>
      </c>
      <c r="Q3152" s="113">
        <f t="shared" si="1279"/>
        <v>12</v>
      </c>
      <c r="R3152" s="114" t="str">
        <f t="shared" si="1295"/>
        <v>0.4-0.14</v>
      </c>
      <c r="S3152" s="127">
        <f t="shared" si="1280"/>
        <v>1.8184684372412531E-2</v>
      </c>
      <c r="T3152" s="112" t="b">
        <f t="shared" si="1281"/>
        <v>1</v>
      </c>
      <c r="U3152" s="22">
        <f t="shared" si="1282"/>
        <v>6.6380290937909798</v>
      </c>
      <c r="V3152" s="22">
        <f t="shared" si="1283"/>
        <v>0.38397877077241871</v>
      </c>
      <c r="W3152" s="81">
        <f t="shared" si="1284"/>
        <v>7</v>
      </c>
      <c r="X3152" s="22">
        <f t="shared" si="1285"/>
        <v>0.61666444473929405</v>
      </c>
      <c r="Y3152" s="3">
        <f>IF(U3152&gt;'Power Curve'!$C$37,0,INDEX(Ci,$W3152,1)*POWER(1-X3152,3)+INDEX(Ci,$W3152,2)*3*X3152*POWER(1-X3152,2)+INDEX(Ci,$W3152,3)*3*POWER(X3152,2)*(1-X3152)+INDEX(Ci,$W3152,4)*POWER(X3152,3))</f>
        <v>504.43741573212128</v>
      </c>
      <c r="Z3152" s="3">
        <f t="shared" si="1286"/>
        <v>513.6104509228453</v>
      </c>
      <c r="AA3152" s="3">
        <f t="shared" si="1287"/>
        <v>680.07000732421898</v>
      </c>
      <c r="AB3152" s="3">
        <f t="shared" si="1296"/>
        <v>-166.45955640137367</v>
      </c>
      <c r="AC3152" s="3">
        <f t="shared" si="1297"/>
        <v>166.45955640137367</v>
      </c>
      <c r="AE3152" s="34">
        <f t="shared" si="1288"/>
        <v>7</v>
      </c>
      <c r="AF3152" s="73" t="b">
        <f>COUNTIF('Power Curve'!$D$2:$D$31,AE3152)&gt;0</f>
        <v>1</v>
      </c>
      <c r="AG3152" s="73" t="b">
        <f t="shared" si="1289"/>
        <v>0</v>
      </c>
      <c r="AH3152" s="73" t="b">
        <f t="shared" si="1298"/>
        <v>1</v>
      </c>
      <c r="AI3152" s="34" t="str">
        <f t="shared" si="1290"/>
        <v>Outer</v>
      </c>
      <c r="AJ3152" s="35" t="str">
        <f t="shared" si="1299"/>
        <v>0.3-0.4</v>
      </c>
      <c r="AK3152" s="36" t="str">
        <f t="shared" si="1291"/>
        <v>5-6</v>
      </c>
      <c r="AL3152" s="36" t="str">
        <f t="shared" si="1292"/>
        <v>Apr</v>
      </c>
      <c r="AM3152" s="35" t="str">
        <f t="shared" si="1293"/>
        <v>285-295</v>
      </c>
      <c r="AN3152" s="36" t="str">
        <f t="shared" si="1294"/>
        <v>LWS-HTI</v>
      </c>
    </row>
    <row r="3153" spans="5:40" x14ac:dyDescent="0.3">
      <c r="E3153" s="12">
        <v>41000.236111111109</v>
      </c>
      <c r="F3153" s="16">
        <v>5.93</v>
      </c>
      <c r="G3153" s="16">
        <v>418.80998611450229</v>
      </c>
      <c r="H3153" s="29">
        <v>1.1910550538476103</v>
      </c>
      <c r="I3153" s="26">
        <v>295.60000000000002</v>
      </c>
      <c r="J3153" s="30">
        <v>0.1703204047217538</v>
      </c>
      <c r="K3153" s="31">
        <v>0.19032570333363422</v>
      </c>
      <c r="L3153" s="111">
        <f t="shared" si="1274"/>
        <v>0.30000000000000004</v>
      </c>
      <c r="M3153" s="112">
        <f t="shared" si="1275"/>
        <v>0.17</v>
      </c>
      <c r="N3153" s="112" t="b">
        <f t="shared" si="1276"/>
        <v>1</v>
      </c>
      <c r="O3153" s="112" t="b">
        <f t="shared" si="1277"/>
        <v>1</v>
      </c>
      <c r="P3153" s="113">
        <f t="shared" si="1278"/>
        <v>3.0000000000000004</v>
      </c>
      <c r="Q3153" s="113">
        <f t="shared" si="1279"/>
        <v>9</v>
      </c>
      <c r="R3153" s="114" t="str">
        <f t="shared" si="1295"/>
        <v>0.3-0.17</v>
      </c>
      <c r="S3153" s="127">
        <f t="shared" si="1280"/>
        <v>9.3649325832613192E-2</v>
      </c>
      <c r="T3153" s="112" t="b">
        <f t="shared" si="1281"/>
        <v>1</v>
      </c>
      <c r="U3153" s="22">
        <f t="shared" si="1282"/>
        <v>5.8747123849384462</v>
      </c>
      <c r="V3153" s="22">
        <f t="shared" si="1283"/>
        <v>0.26600571280699964</v>
      </c>
      <c r="W3153" s="81">
        <f t="shared" si="1284"/>
        <v>6</v>
      </c>
      <c r="X3153" s="22">
        <f t="shared" si="1285"/>
        <v>0.84382462836527827</v>
      </c>
      <c r="Y3153" s="3">
        <f>IF(U3153&gt;'Power Curve'!$C$37,0,INDEX(Ci,$W3153,1)*POWER(1-X3153,3)+INDEX(Ci,$W3153,2)*3*X3153*POWER(1-X3153,2)+INDEX(Ci,$W3153,3)*3*POWER(X3153,2)*(1-X3153)+INDEX(Ci,$W3153,4)*POWER(X3153,3))</f>
        <v>340.88571168439296</v>
      </c>
      <c r="Z3153" s="3">
        <f t="shared" si="1286"/>
        <v>372.80942876960694</v>
      </c>
      <c r="AA3153" s="3">
        <f t="shared" si="1287"/>
        <v>418.80998611450229</v>
      </c>
      <c r="AB3153" s="3">
        <f t="shared" si="1296"/>
        <v>-46.000557344895356</v>
      </c>
      <c r="AC3153" s="3">
        <f t="shared" si="1297"/>
        <v>46.000557344895356</v>
      </c>
      <c r="AE3153" s="34">
        <f t="shared" si="1288"/>
        <v>6</v>
      </c>
      <c r="AF3153" s="73" t="b">
        <f>COUNTIF('Power Curve'!$D$2:$D$31,AE3153)&gt;0</f>
        <v>1</v>
      </c>
      <c r="AG3153" s="73" t="b">
        <f t="shared" si="1289"/>
        <v>0</v>
      </c>
      <c r="AH3153" s="73" t="b">
        <f t="shared" si="1298"/>
        <v>1</v>
      </c>
      <c r="AI3153" s="34" t="str">
        <f t="shared" si="1290"/>
        <v>Outer</v>
      </c>
      <c r="AJ3153" s="35" t="str">
        <f t="shared" si="1299"/>
        <v>0.2-0.3</v>
      </c>
      <c r="AK3153" s="36" t="str">
        <f t="shared" si="1291"/>
        <v>5-6</v>
      </c>
      <c r="AL3153" s="36" t="str">
        <f t="shared" si="1292"/>
        <v>Apr</v>
      </c>
      <c r="AM3153" s="35" t="str">
        <f t="shared" si="1293"/>
        <v>295-305</v>
      </c>
      <c r="AN3153" s="36" t="str">
        <f t="shared" si="1294"/>
        <v>LWS-HTI</v>
      </c>
    </row>
    <row r="3154" spans="5:40" x14ac:dyDescent="0.3">
      <c r="E3154" s="12">
        <v>41000.243055555555</v>
      </c>
      <c r="F3154" s="16">
        <v>6.62</v>
      </c>
      <c r="G3154" s="16">
        <v>448.329990386963</v>
      </c>
      <c r="H3154" s="29">
        <v>1.1904328150664956</v>
      </c>
      <c r="I3154" s="26">
        <v>295.39999999999998</v>
      </c>
      <c r="J3154" s="30">
        <v>0.17069486404833836</v>
      </c>
      <c r="K3154" s="31">
        <v>0.24106748191684604</v>
      </c>
      <c r="L3154" s="111">
        <f t="shared" si="1274"/>
        <v>0.4</v>
      </c>
      <c r="M3154" s="112">
        <f t="shared" si="1275"/>
        <v>0.17</v>
      </c>
      <c r="N3154" s="112" t="b">
        <f t="shared" si="1276"/>
        <v>1</v>
      </c>
      <c r="O3154" s="112" t="b">
        <f t="shared" si="1277"/>
        <v>1</v>
      </c>
      <c r="P3154" s="113">
        <f t="shared" si="1278"/>
        <v>4</v>
      </c>
      <c r="Q3154" s="113">
        <f t="shared" si="1279"/>
        <v>9</v>
      </c>
      <c r="R3154" s="114" t="str">
        <f t="shared" si="1295"/>
        <v>0.4-0.17</v>
      </c>
      <c r="S3154" s="127">
        <f t="shared" si="1280"/>
        <v>8.7124314714425499E-2</v>
      </c>
      <c r="T3154" s="112" t="b">
        <f t="shared" si="1281"/>
        <v>1</v>
      </c>
      <c r="U3154" s="22">
        <f t="shared" si="1282"/>
        <v>6.5571369840292437</v>
      </c>
      <c r="V3154" s="22">
        <f t="shared" si="1283"/>
        <v>0.37147663444657814</v>
      </c>
      <c r="W3154" s="81">
        <f t="shared" si="1284"/>
        <v>7</v>
      </c>
      <c r="X3154" s="22">
        <f t="shared" si="1285"/>
        <v>0.53443387403643428</v>
      </c>
      <c r="Y3154" s="3">
        <f>IF(U3154&gt;'Power Curve'!$C$37,0,INDEX(Ci,$W3154,1)*POWER(1-X3154,3)+INDEX(Ci,$W3154,2)*3*X3154*POWER(1-X3154,2)+INDEX(Ci,$W3154,3)*3*POWER(X3154,2)*(1-X3154)+INDEX(Ci,$W3154,4)*POWER(X3154,3))</f>
        <v>484.52996810976862</v>
      </c>
      <c r="Z3154" s="3">
        <f t="shared" si="1286"/>
        <v>526.74430953993465</v>
      </c>
      <c r="AA3154" s="3">
        <f t="shared" si="1287"/>
        <v>448.329990386963</v>
      </c>
      <c r="AB3154" s="3">
        <f t="shared" si="1296"/>
        <v>78.414319152971643</v>
      </c>
      <c r="AC3154" s="3">
        <f t="shared" si="1297"/>
        <v>78.414319152971643</v>
      </c>
      <c r="AE3154" s="34">
        <f t="shared" si="1288"/>
        <v>7</v>
      </c>
      <c r="AF3154" s="73" t="b">
        <f>COUNTIF('Power Curve'!$D$2:$D$31,AE3154)&gt;0</f>
        <v>1</v>
      </c>
      <c r="AG3154" s="73" t="b">
        <f t="shared" si="1289"/>
        <v>0</v>
      </c>
      <c r="AH3154" s="73" t="b">
        <f t="shared" si="1298"/>
        <v>1</v>
      </c>
      <c r="AI3154" s="34" t="str">
        <f t="shared" si="1290"/>
        <v>Outer</v>
      </c>
      <c r="AJ3154" s="35" t="str">
        <f t="shared" si="1299"/>
        <v>0.3-0.4</v>
      </c>
      <c r="AK3154" s="36" t="str">
        <f t="shared" si="1291"/>
        <v>5-6</v>
      </c>
      <c r="AL3154" s="36" t="str">
        <f t="shared" si="1292"/>
        <v>Apr</v>
      </c>
      <c r="AM3154" s="35" t="str">
        <f t="shared" si="1293"/>
        <v>295-305</v>
      </c>
      <c r="AN3154" s="36" t="str">
        <f t="shared" si="1294"/>
        <v>LWS-HTI</v>
      </c>
    </row>
    <row r="3155" spans="5:40" x14ac:dyDescent="0.3">
      <c r="E3155" s="12">
        <v>41000.25</v>
      </c>
      <c r="F3155" s="16">
        <v>7.26</v>
      </c>
      <c r="G3155" s="16">
        <v>721.46998977661133</v>
      </c>
      <c r="H3155" s="29">
        <v>1.1903299183636455</v>
      </c>
      <c r="I3155" s="26">
        <v>292.2</v>
      </c>
      <c r="J3155" s="30">
        <v>0.15013774104683197</v>
      </c>
      <c r="K3155" s="31">
        <v>0.14684785090932634</v>
      </c>
      <c r="L3155" s="111">
        <f t="shared" si="1274"/>
        <v>0.5</v>
      </c>
      <c r="M3155" s="112">
        <f t="shared" si="1275"/>
        <v>0.15000000000000002</v>
      </c>
      <c r="N3155" s="112" t="b">
        <f t="shared" si="1276"/>
        <v>1</v>
      </c>
      <c r="O3155" s="112" t="b">
        <f t="shared" si="1277"/>
        <v>1</v>
      </c>
      <c r="P3155" s="113">
        <f t="shared" si="1278"/>
        <v>5</v>
      </c>
      <c r="Q3155" s="113">
        <f t="shared" si="1279"/>
        <v>10.999999999999998</v>
      </c>
      <c r="R3155" s="114" t="str">
        <f t="shared" si="1295"/>
        <v>0.5-0.15</v>
      </c>
      <c r="S3155" s="127">
        <f t="shared" si="1280"/>
        <v>3.6961852981718626E-2</v>
      </c>
      <c r="T3155" s="112" t="b">
        <f t="shared" si="1281"/>
        <v>1</v>
      </c>
      <c r="U3155" s="22">
        <f t="shared" si="1282"/>
        <v>7.1908523970680687</v>
      </c>
      <c r="V3155" s="22">
        <f t="shared" si="1283"/>
        <v>0.46941939436388008</v>
      </c>
      <c r="W3155" s="81">
        <f t="shared" si="1284"/>
        <v>8</v>
      </c>
      <c r="X3155" s="22">
        <f t="shared" si="1285"/>
        <v>0.17686618978641977</v>
      </c>
      <c r="Y3155" s="3">
        <f>IF(U3155&gt;'Power Curve'!$C$37,0,INDEX(Ci,$W3155,1)*POWER(1-X3155,3)+INDEX(Ci,$W3155,2)*3*X3155*POWER(1-X3155,2)+INDEX(Ci,$W3155,3)*3*POWER(X3155,2)*(1-X3155)+INDEX(Ci,$W3155,4)*POWER(X3155,3))</f>
        <v>646.43085606366458</v>
      </c>
      <c r="Z3155" s="3">
        <f t="shared" si="1286"/>
        <v>670.32413832833629</v>
      </c>
      <c r="AA3155" s="3">
        <f t="shared" si="1287"/>
        <v>721.46998977661133</v>
      </c>
      <c r="AB3155" s="3">
        <f t="shared" si="1296"/>
        <v>-51.145851448275039</v>
      </c>
      <c r="AC3155" s="3">
        <f t="shared" si="1297"/>
        <v>51.145851448275039</v>
      </c>
      <c r="AE3155" s="34">
        <f t="shared" si="1288"/>
        <v>7</v>
      </c>
      <c r="AF3155" s="73" t="b">
        <f>COUNTIF('Power Curve'!$D$2:$D$31,AE3155)&gt;0</f>
        <v>1</v>
      </c>
      <c r="AG3155" s="73" t="b">
        <f t="shared" si="1289"/>
        <v>0</v>
      </c>
      <c r="AH3155" s="73" t="b">
        <f t="shared" si="1298"/>
        <v>1</v>
      </c>
      <c r="AI3155" s="34" t="str">
        <f t="shared" si="1290"/>
        <v>Outer</v>
      </c>
      <c r="AJ3155" s="35" t="str">
        <f t="shared" si="1299"/>
        <v>0.4-0.5</v>
      </c>
      <c r="AK3155" s="36" t="str">
        <f t="shared" si="1291"/>
        <v>6-7</v>
      </c>
      <c r="AL3155" s="36" t="str">
        <f t="shared" si="1292"/>
        <v>Apr</v>
      </c>
      <c r="AM3155" s="35" t="str">
        <f t="shared" si="1293"/>
        <v>285-295</v>
      </c>
      <c r="AN3155" s="36" t="str">
        <f t="shared" si="1294"/>
        <v>LWS-HTI</v>
      </c>
    </row>
    <row r="3156" spans="5:40" x14ac:dyDescent="0.3">
      <c r="E3156" s="12">
        <v>41000.256944444445</v>
      </c>
      <c r="F3156" s="16">
        <v>7.52</v>
      </c>
      <c r="G3156" s="16">
        <v>726.31002616882347</v>
      </c>
      <c r="H3156" s="29">
        <v>1.1906409886936957</v>
      </c>
      <c r="I3156" s="26">
        <v>294.5</v>
      </c>
      <c r="J3156" s="30">
        <v>0.12101063829787236</v>
      </c>
      <c r="K3156" s="31">
        <v>0.12989000622360761</v>
      </c>
      <c r="L3156" s="111">
        <f t="shared" si="1274"/>
        <v>0.5</v>
      </c>
      <c r="M3156" s="112">
        <f t="shared" si="1275"/>
        <v>0.12</v>
      </c>
      <c r="N3156" s="112" t="b">
        <f t="shared" si="1276"/>
        <v>1</v>
      </c>
      <c r="O3156" s="112" t="b">
        <f t="shared" si="1277"/>
        <v>1</v>
      </c>
      <c r="P3156" s="113">
        <f t="shared" si="1278"/>
        <v>5</v>
      </c>
      <c r="Q3156" s="113">
        <f t="shared" si="1279"/>
        <v>14</v>
      </c>
      <c r="R3156" s="114" t="str">
        <f t="shared" si="1295"/>
        <v>0.5-0.12</v>
      </c>
      <c r="S3156" s="127">
        <f t="shared" si="1280"/>
        <v>-3.7124310330351562E-3</v>
      </c>
      <c r="T3156" s="112" t="b">
        <f t="shared" si="1281"/>
        <v>1</v>
      </c>
      <c r="U3156" s="22">
        <f t="shared" si="1282"/>
        <v>7.4490248111034827</v>
      </c>
      <c r="V3156" s="22">
        <f t="shared" si="1283"/>
        <v>0.50932077319241054</v>
      </c>
      <c r="W3156" s="81">
        <f t="shared" si="1284"/>
        <v>8</v>
      </c>
      <c r="X3156" s="22">
        <f t="shared" si="1285"/>
        <v>0.43671186143886215</v>
      </c>
      <c r="Y3156" s="3">
        <f>IF(U3156&gt;'Power Curve'!$C$37,0,INDEX(Ci,$W3156,1)*POWER(1-X3156,3)+INDEX(Ci,$W3156,2)*3*X3156*POWER(1-X3156,2)+INDEX(Ci,$W3156,3)*3*POWER(X3156,2)*(1-X3156)+INDEX(Ci,$W3156,4)*POWER(X3156,3))</f>
        <v>717.475850283201</v>
      </c>
      <c r="Z3156" s="3">
        <f t="shared" si="1286"/>
        <v>714.81227067115628</v>
      </c>
      <c r="AA3156" s="3">
        <f t="shared" si="1287"/>
        <v>726.31002616882347</v>
      </c>
      <c r="AB3156" s="3">
        <f t="shared" si="1296"/>
        <v>-11.497755497667185</v>
      </c>
      <c r="AC3156" s="3">
        <f t="shared" si="1297"/>
        <v>11.497755497667185</v>
      </c>
      <c r="AE3156" s="34">
        <f t="shared" si="1288"/>
        <v>7</v>
      </c>
      <c r="AF3156" s="73" t="b">
        <f>COUNTIF('Power Curve'!$D$2:$D$31,AE3156)&gt;0</f>
        <v>1</v>
      </c>
      <c r="AG3156" s="73" t="b">
        <f t="shared" si="1289"/>
        <v>0</v>
      </c>
      <c r="AH3156" s="73" t="b">
        <f t="shared" si="1298"/>
        <v>1</v>
      </c>
      <c r="AI3156" s="34" t="str">
        <f t="shared" si="1290"/>
        <v>Inner</v>
      </c>
      <c r="AJ3156" s="35" t="str">
        <f t="shared" si="1299"/>
        <v>0.5-0.6</v>
      </c>
      <c r="AK3156" s="36" t="str">
        <f t="shared" si="1291"/>
        <v>6-7</v>
      </c>
      <c r="AL3156" s="36" t="str">
        <f t="shared" si="1292"/>
        <v>Apr</v>
      </c>
      <c r="AM3156" s="35" t="str">
        <f t="shared" si="1293"/>
        <v>285-295</v>
      </c>
      <c r="AN3156" s="36" t="str">
        <f t="shared" si="1294"/>
        <v>Inner-TI</v>
      </c>
    </row>
    <row r="3157" spans="5:40" x14ac:dyDescent="0.3">
      <c r="E3157" s="12">
        <v>41000.263888888891</v>
      </c>
      <c r="F3157" s="16">
        <v>6.92</v>
      </c>
      <c r="G3157" s="16">
        <v>478.60000610351602</v>
      </c>
      <c r="H3157" s="29">
        <v>1.1902714193932042</v>
      </c>
      <c r="I3157" s="26">
        <v>291.8</v>
      </c>
      <c r="J3157" s="30">
        <v>0.1430635838150289</v>
      </c>
      <c r="K3157" s="31">
        <v>0.10930103668078955</v>
      </c>
      <c r="L3157" s="111">
        <f t="shared" si="1274"/>
        <v>0.4</v>
      </c>
      <c r="M3157" s="112">
        <f t="shared" si="1275"/>
        <v>0.14000000000000001</v>
      </c>
      <c r="N3157" s="112" t="b">
        <f t="shared" si="1276"/>
        <v>1</v>
      </c>
      <c r="O3157" s="112" t="b">
        <f t="shared" si="1277"/>
        <v>1</v>
      </c>
      <c r="P3157" s="113">
        <f t="shared" si="1278"/>
        <v>4</v>
      </c>
      <c r="Q3157" s="113">
        <f t="shared" si="1279"/>
        <v>12</v>
      </c>
      <c r="R3157" s="114" t="str">
        <f t="shared" si="1295"/>
        <v>0.4-0.14</v>
      </c>
      <c r="S3157" s="127">
        <f t="shared" si="1280"/>
        <v>1.8184684372412531E-2</v>
      </c>
      <c r="T3157" s="112" t="b">
        <f t="shared" si="1281"/>
        <v>1</v>
      </c>
      <c r="U3157" s="22">
        <f t="shared" si="1282"/>
        <v>6.8539784308953884</v>
      </c>
      <c r="V3157" s="22">
        <f t="shared" si="1283"/>
        <v>0.41735443695180791</v>
      </c>
      <c r="W3157" s="81">
        <f t="shared" si="1284"/>
        <v>7</v>
      </c>
      <c r="X3157" s="22">
        <f t="shared" si="1285"/>
        <v>0.83618693321566184</v>
      </c>
      <c r="Y3157" s="3">
        <f>IF(U3157&gt;'Power Curve'!$C$37,0,INDEX(Ci,$W3157,1)*POWER(1-X3157,3)+INDEX(Ci,$W3157,2)*3*X3157*POWER(1-X3157,2)+INDEX(Ci,$W3157,3)*3*POWER(X3157,2)*(1-X3157)+INDEX(Ci,$W3157,4)*POWER(X3157,3))</f>
        <v>558.9962988920239</v>
      </c>
      <c r="Z3157" s="3">
        <f t="shared" si="1286"/>
        <v>569.16147015272213</v>
      </c>
      <c r="AA3157" s="3">
        <f t="shared" si="1287"/>
        <v>478.60000610351602</v>
      </c>
      <c r="AB3157" s="3">
        <f t="shared" si="1296"/>
        <v>90.561464049206108</v>
      </c>
      <c r="AC3157" s="3">
        <f t="shared" si="1297"/>
        <v>90.561464049206108</v>
      </c>
      <c r="AE3157" s="34">
        <f t="shared" si="1288"/>
        <v>7</v>
      </c>
      <c r="AF3157" s="73" t="b">
        <f>COUNTIF('Power Curve'!$D$2:$D$31,AE3157)&gt;0</f>
        <v>1</v>
      </c>
      <c r="AG3157" s="73" t="b">
        <f t="shared" si="1289"/>
        <v>0</v>
      </c>
      <c r="AH3157" s="73" t="b">
        <f t="shared" si="1298"/>
        <v>1</v>
      </c>
      <c r="AI3157" s="34" t="str">
        <f t="shared" si="1290"/>
        <v>Outer</v>
      </c>
      <c r="AJ3157" s="35" t="str">
        <f t="shared" si="1299"/>
        <v>0.4-0.5</v>
      </c>
      <c r="AK3157" s="36" t="str">
        <f t="shared" si="1291"/>
        <v>6-7</v>
      </c>
      <c r="AL3157" s="36" t="str">
        <f t="shared" si="1292"/>
        <v>Apr</v>
      </c>
      <c r="AM3157" s="35" t="str">
        <f t="shared" si="1293"/>
        <v>285-295</v>
      </c>
      <c r="AN3157" s="36" t="str">
        <f t="shared" si="1294"/>
        <v>LWS-HTI</v>
      </c>
    </row>
    <row r="3158" spans="5:40" x14ac:dyDescent="0.3">
      <c r="E3158" s="12">
        <v>41000.270833333336</v>
      </c>
      <c r="F3158" s="16">
        <v>6.04</v>
      </c>
      <c r="G3158" s="16">
        <v>578.01002216339089</v>
      </c>
      <c r="H3158" s="29">
        <v>1.1901381293883118</v>
      </c>
      <c r="I3158" s="26">
        <v>296.10000000000002</v>
      </c>
      <c r="J3158" s="30">
        <v>0.11920529801324503</v>
      </c>
      <c r="K3158" s="31">
        <v>6.8552470518830566E-2</v>
      </c>
      <c r="L3158" s="111">
        <f t="shared" si="1274"/>
        <v>0.30000000000000004</v>
      </c>
      <c r="M3158" s="112">
        <f t="shared" si="1275"/>
        <v>0.12</v>
      </c>
      <c r="N3158" s="112" t="b">
        <f t="shared" si="1276"/>
        <v>1</v>
      </c>
      <c r="O3158" s="112" t="b">
        <f t="shared" si="1277"/>
        <v>1</v>
      </c>
      <c r="P3158" s="113">
        <f t="shared" si="1278"/>
        <v>3.0000000000000004</v>
      </c>
      <c r="Q3158" s="113">
        <f t="shared" si="1279"/>
        <v>14</v>
      </c>
      <c r="R3158" s="114" t="str">
        <f t="shared" si="1295"/>
        <v>0.3-0.12</v>
      </c>
      <c r="S3158" s="127">
        <f t="shared" si="1280"/>
        <v>1.2614701106734599E-2</v>
      </c>
      <c r="T3158" s="112" t="b">
        <f t="shared" si="1281"/>
        <v>1</v>
      </c>
      <c r="U3158" s="22">
        <f t="shared" si="1282"/>
        <v>5.9821509212308044</v>
      </c>
      <c r="V3158" s="22">
        <f t="shared" si="1283"/>
        <v>0.28261068492766994</v>
      </c>
      <c r="W3158" s="81">
        <f t="shared" si="1284"/>
        <v>6</v>
      </c>
      <c r="X3158" s="22">
        <f t="shared" si="1285"/>
        <v>0.95091052482493654</v>
      </c>
      <c r="Y3158" s="3">
        <f>IF(U3158&gt;'Power Curve'!$C$37,0,INDEX(Ci,$W3158,1)*POWER(1-X3158,3)+INDEX(Ci,$W3158,2)*3*X3158*POWER(1-X3158,2)+INDEX(Ci,$W3158,3)*3*POWER(X3158,2)*(1-X3158)+INDEX(Ci,$W3158,4)*POWER(X3158,3))</f>
        <v>359.90015883389981</v>
      </c>
      <c r="Z3158" s="3">
        <f t="shared" si="1286"/>
        <v>364.44019176585573</v>
      </c>
      <c r="AA3158" s="3">
        <f t="shared" si="1287"/>
        <v>578.01002216339089</v>
      </c>
      <c r="AB3158" s="3">
        <f t="shared" si="1296"/>
        <v>-213.56983039753516</v>
      </c>
      <c r="AC3158" s="3">
        <f t="shared" si="1297"/>
        <v>213.56983039753516</v>
      </c>
      <c r="AE3158" s="34">
        <f t="shared" si="1288"/>
        <v>6</v>
      </c>
      <c r="AF3158" s="73" t="b">
        <f>COUNTIF('Power Curve'!$D$2:$D$31,AE3158)&gt;0</f>
        <v>1</v>
      </c>
      <c r="AG3158" s="73" t="b">
        <f t="shared" si="1289"/>
        <v>0</v>
      </c>
      <c r="AH3158" s="73" t="b">
        <f t="shared" si="1298"/>
        <v>1</v>
      </c>
      <c r="AI3158" s="34" t="str">
        <f t="shared" si="1290"/>
        <v>Outer</v>
      </c>
      <c r="AJ3158" s="35" t="str">
        <f t="shared" si="1299"/>
        <v>0.2-0.3</v>
      </c>
      <c r="AK3158" s="36" t="str">
        <f t="shared" si="1291"/>
        <v>6-7</v>
      </c>
      <c r="AL3158" s="36" t="str">
        <f t="shared" si="1292"/>
        <v>Apr</v>
      </c>
      <c r="AM3158" s="35" t="str">
        <f t="shared" si="1293"/>
        <v>295-305</v>
      </c>
      <c r="AN3158" s="36" t="str">
        <f t="shared" si="1294"/>
        <v>Inner-TI</v>
      </c>
    </row>
    <row r="3159" spans="5:40" x14ac:dyDescent="0.3">
      <c r="E3159" s="12">
        <v>41000.277777777781</v>
      </c>
      <c r="F3159" s="16">
        <v>5.52</v>
      </c>
      <c r="G3159" s="16">
        <v>184.54999542236382</v>
      </c>
      <c r="H3159" s="29">
        <v>1.1901825567790507</v>
      </c>
      <c r="I3159" s="26">
        <v>301.10000000000002</v>
      </c>
      <c r="J3159" s="30">
        <v>0.10507246376811594</v>
      </c>
      <c r="K3159" s="31">
        <v>0.17671726555144485</v>
      </c>
      <c r="L3159" s="111">
        <f t="shared" si="1274"/>
        <v>0.2</v>
      </c>
      <c r="M3159" s="112">
        <f t="shared" si="1275"/>
        <v>0.11</v>
      </c>
      <c r="N3159" s="112" t="b">
        <f t="shared" si="1276"/>
        <v>1</v>
      </c>
      <c r="O3159" s="112" t="b">
        <f t="shared" si="1277"/>
        <v>1</v>
      </c>
      <c r="P3159" s="113">
        <f t="shared" si="1278"/>
        <v>2</v>
      </c>
      <c r="Q3159" s="113">
        <f t="shared" si="1279"/>
        <v>15</v>
      </c>
      <c r="R3159" s="114" t="str">
        <f t="shared" si="1295"/>
        <v>0.2-0.11</v>
      </c>
      <c r="S3159" s="127">
        <f t="shared" si="1280"/>
        <v>1.2047330358197833E-2</v>
      </c>
      <c r="T3159" s="112" t="b">
        <f t="shared" si="1281"/>
        <v>1</v>
      </c>
      <c r="U3159" s="22">
        <f t="shared" si="1282"/>
        <v>5.4671993332734479</v>
      </c>
      <c r="V3159" s="22">
        <f t="shared" si="1283"/>
        <v>0.20302325702136656</v>
      </c>
      <c r="W3159" s="81">
        <f t="shared" si="1284"/>
        <v>6</v>
      </c>
      <c r="X3159" s="22">
        <f t="shared" si="1285"/>
        <v>0.43764913526465915</v>
      </c>
      <c r="Y3159" s="3">
        <f>IF(U3159&gt;'Power Curve'!$C$37,0,INDEX(Ci,$W3159,1)*POWER(1-X3159,3)+INDEX(Ci,$W3159,2)*3*X3159*POWER(1-X3159,2)+INDEX(Ci,$W3159,3)*3*POWER(X3159,2)*(1-X3159)+INDEX(Ci,$W3159,4)*POWER(X3159,3))</f>
        <v>276.7575306093388</v>
      </c>
      <c r="Z3159" s="3">
        <f t="shared" si="1286"/>
        <v>280.09172000970852</v>
      </c>
      <c r="AA3159" s="3">
        <f t="shared" si="1287"/>
        <v>184.54999542236382</v>
      </c>
      <c r="AB3159" s="3">
        <f t="shared" si="1296"/>
        <v>95.541724587344703</v>
      </c>
      <c r="AC3159" s="3">
        <f t="shared" si="1297"/>
        <v>95.541724587344703</v>
      </c>
      <c r="AE3159" s="34">
        <f t="shared" si="1288"/>
        <v>5</v>
      </c>
      <c r="AF3159" s="73" t="b">
        <f>COUNTIF('Power Curve'!$D$2:$D$31,AE3159)&gt;0</f>
        <v>1</v>
      </c>
      <c r="AG3159" s="73" t="b">
        <f t="shared" si="1289"/>
        <v>0</v>
      </c>
      <c r="AH3159" s="73" t="b">
        <f t="shared" si="1298"/>
        <v>1</v>
      </c>
      <c r="AI3159" s="34" t="str">
        <f t="shared" si="1290"/>
        <v>Inner</v>
      </c>
      <c r="AJ3159" s="35" t="str">
        <f t="shared" si="1299"/>
        <v>0.2-0.3</v>
      </c>
      <c r="AK3159" s="36" t="str">
        <f t="shared" si="1291"/>
        <v>6-7</v>
      </c>
      <c r="AL3159" s="36" t="str">
        <f t="shared" si="1292"/>
        <v>Apr</v>
      </c>
      <c r="AM3159" s="35" t="str">
        <f t="shared" si="1293"/>
        <v>295-305</v>
      </c>
      <c r="AN3159" s="36" t="str">
        <f t="shared" si="1294"/>
        <v>Inner-TI</v>
      </c>
    </row>
    <row r="3160" spans="5:40" x14ac:dyDescent="0.3">
      <c r="E3160" s="12">
        <v>41000.284722222219</v>
      </c>
      <c r="F3160" s="16">
        <v>5.43</v>
      </c>
      <c r="G3160" s="16">
        <v>263.47000885009777</v>
      </c>
      <c r="H3160" s="29">
        <v>1.1896798201012952</v>
      </c>
      <c r="I3160" s="26">
        <v>301.10000000000002</v>
      </c>
      <c r="J3160" s="30">
        <v>0.11049723756906077</v>
      </c>
      <c r="K3160" s="31">
        <v>0.10949211664120552</v>
      </c>
      <c r="L3160" s="111">
        <f t="shared" si="1274"/>
        <v>0.2</v>
      </c>
      <c r="M3160" s="112">
        <f t="shared" si="1275"/>
        <v>0.11</v>
      </c>
      <c r="N3160" s="112" t="b">
        <f t="shared" si="1276"/>
        <v>1</v>
      </c>
      <c r="O3160" s="112" t="b">
        <f t="shared" si="1277"/>
        <v>1</v>
      </c>
      <c r="P3160" s="113">
        <f t="shared" si="1278"/>
        <v>2</v>
      </c>
      <c r="Q3160" s="113">
        <f t="shared" si="1279"/>
        <v>15</v>
      </c>
      <c r="R3160" s="114" t="str">
        <f t="shared" si="1295"/>
        <v>0.2-0.11</v>
      </c>
      <c r="S3160" s="127">
        <f t="shared" si="1280"/>
        <v>1.2047330358197833E-2</v>
      </c>
      <c r="T3160" s="112" t="b">
        <f t="shared" si="1281"/>
        <v>1</v>
      </c>
      <c r="U3160" s="22">
        <f t="shared" si="1282"/>
        <v>5.3773028708156021</v>
      </c>
      <c r="V3160" s="22">
        <f t="shared" si="1283"/>
        <v>0.18912946896009353</v>
      </c>
      <c r="W3160" s="81">
        <f t="shared" si="1284"/>
        <v>6</v>
      </c>
      <c r="X3160" s="22">
        <f t="shared" si="1285"/>
        <v>0.34804773521714993</v>
      </c>
      <c r="Y3160" s="3">
        <f>IF(U3160&gt;'Power Curve'!$C$37,0,INDEX(Ci,$W3160,1)*POWER(1-X3160,3)+INDEX(Ci,$W3160,2)*3*X3160*POWER(1-X3160,2)+INDEX(Ci,$W3160,3)*3*POWER(X3160,2)*(1-X3160)+INDEX(Ci,$W3160,4)*POWER(X3160,3))</f>
        <v>263.52386725195367</v>
      </c>
      <c r="Z3160" s="3">
        <f t="shared" si="1286"/>
        <v>266.69862633800784</v>
      </c>
      <c r="AA3160" s="3">
        <f t="shared" si="1287"/>
        <v>263.47000885009777</v>
      </c>
      <c r="AB3160" s="3">
        <f t="shared" si="1296"/>
        <v>3.2286174879100713</v>
      </c>
      <c r="AC3160" s="3">
        <f t="shared" si="1297"/>
        <v>3.2286174879100713</v>
      </c>
      <c r="AE3160" s="34">
        <f t="shared" si="1288"/>
        <v>5</v>
      </c>
      <c r="AF3160" s="73" t="b">
        <f>COUNTIF('Power Curve'!$D$2:$D$31,AE3160)&gt;0</f>
        <v>1</v>
      </c>
      <c r="AG3160" s="73" t="b">
        <f t="shared" si="1289"/>
        <v>0</v>
      </c>
      <c r="AH3160" s="73" t="b">
        <f t="shared" si="1298"/>
        <v>1</v>
      </c>
      <c r="AI3160" s="34" t="str">
        <f t="shared" si="1290"/>
        <v>Inner</v>
      </c>
      <c r="AJ3160" s="35" t="str">
        <f t="shared" si="1299"/>
        <v>0.1-0.2</v>
      </c>
      <c r="AK3160" s="36" t="str">
        <f t="shared" si="1291"/>
        <v>6-7</v>
      </c>
      <c r="AL3160" s="36" t="str">
        <f t="shared" si="1292"/>
        <v>Apr</v>
      </c>
      <c r="AM3160" s="35" t="str">
        <f t="shared" si="1293"/>
        <v>295-305</v>
      </c>
      <c r="AN3160" s="36" t="str">
        <f t="shared" si="1294"/>
        <v>Inner-TI</v>
      </c>
    </row>
    <row r="3161" spans="5:40" x14ac:dyDescent="0.3">
      <c r="E3161" s="12">
        <v>41000.291666666664</v>
      </c>
      <c r="F3161" s="16">
        <v>6.09</v>
      </c>
      <c r="G3161" s="16">
        <v>306.89998626709007</v>
      </c>
      <c r="H3161" s="29">
        <v>1.18941346418842</v>
      </c>
      <c r="I3161" s="26">
        <v>300</v>
      </c>
      <c r="J3161" s="30">
        <v>0.12807881773399016</v>
      </c>
      <c r="K3161" s="31">
        <v>0.20500478641373138</v>
      </c>
      <c r="L3161" s="111">
        <f t="shared" si="1274"/>
        <v>0.30000000000000004</v>
      </c>
      <c r="M3161" s="112">
        <f t="shared" si="1275"/>
        <v>0.13</v>
      </c>
      <c r="N3161" s="112" t="b">
        <f t="shared" si="1276"/>
        <v>1</v>
      </c>
      <c r="O3161" s="112" t="b">
        <f t="shared" si="1277"/>
        <v>1</v>
      </c>
      <c r="P3161" s="113">
        <f t="shared" si="1278"/>
        <v>3.0000000000000004</v>
      </c>
      <c r="Q3161" s="113">
        <f t="shared" si="1279"/>
        <v>13</v>
      </c>
      <c r="R3161" s="114" t="str">
        <f t="shared" si="1295"/>
        <v>0.3-0.13</v>
      </c>
      <c r="S3161" s="127">
        <f t="shared" si="1280"/>
        <v>2.3144625764960111E-2</v>
      </c>
      <c r="T3161" s="112" t="b">
        <f t="shared" si="1281"/>
        <v>1</v>
      </c>
      <c r="U3161" s="22">
        <f t="shared" si="1282"/>
        <v>6.0304475779420885</v>
      </c>
      <c r="V3161" s="22">
        <f t="shared" si="1283"/>
        <v>0.29007508891052186</v>
      </c>
      <c r="W3161" s="81">
        <f t="shared" si="1284"/>
        <v>6</v>
      </c>
      <c r="X3161" s="22">
        <f t="shared" si="1285"/>
        <v>0.9990486599709576</v>
      </c>
      <c r="Y3161" s="3">
        <f>IF(U3161&gt;'Power Curve'!$C$37,0,INDEX(Ci,$W3161,1)*POWER(1-X3161,3)+INDEX(Ci,$W3161,2)*3*X3161*POWER(1-X3161,2)+INDEX(Ci,$W3161,3)*3*POWER(X3161,2)*(1-X3161)+INDEX(Ci,$W3161,4)*POWER(X3161,3))</f>
        <v>368.85799653039118</v>
      </c>
      <c r="Z3161" s="3">
        <f t="shared" si="1286"/>
        <v>377.39507682050004</v>
      </c>
      <c r="AA3161" s="3">
        <f t="shared" si="1287"/>
        <v>306.89998626709007</v>
      </c>
      <c r="AB3161" s="3">
        <f t="shared" si="1296"/>
        <v>70.495090553409966</v>
      </c>
      <c r="AC3161" s="3">
        <f t="shared" si="1297"/>
        <v>70.495090553409966</v>
      </c>
      <c r="AE3161" s="34">
        <f t="shared" si="1288"/>
        <v>6</v>
      </c>
      <c r="AF3161" s="73" t="b">
        <f>COUNTIF('Power Curve'!$D$2:$D$31,AE3161)&gt;0</f>
        <v>1</v>
      </c>
      <c r="AG3161" s="73" t="b">
        <f t="shared" si="1289"/>
        <v>0</v>
      </c>
      <c r="AH3161" s="73" t="b">
        <f t="shared" si="1298"/>
        <v>1</v>
      </c>
      <c r="AI3161" s="34" t="str">
        <f t="shared" si="1290"/>
        <v>Inner</v>
      </c>
      <c r="AJ3161" s="35" t="str">
        <f t="shared" si="1299"/>
        <v>0.2-0.3</v>
      </c>
      <c r="AK3161" s="36" t="str">
        <f t="shared" si="1291"/>
        <v>7-8</v>
      </c>
      <c r="AL3161" s="36" t="str">
        <f t="shared" si="1292"/>
        <v>Apr</v>
      </c>
      <c r="AM3161" s="35" t="str">
        <f t="shared" si="1293"/>
        <v>295-305</v>
      </c>
      <c r="AN3161" s="36" t="str">
        <f t="shared" si="1294"/>
        <v>Inner-TI</v>
      </c>
    </row>
    <row r="3162" spans="5:40" x14ac:dyDescent="0.3">
      <c r="E3162" s="12">
        <v>41000.298611111109</v>
      </c>
      <c r="F3162" s="16">
        <v>5.15</v>
      </c>
      <c r="G3162" s="16">
        <v>311.71001434326223</v>
      </c>
      <c r="H3162" s="29">
        <v>1.1889698026084949</v>
      </c>
      <c r="I3162" s="26">
        <v>298.7</v>
      </c>
      <c r="J3162" s="30">
        <v>0.13592233009708737</v>
      </c>
      <c r="K3162" s="31">
        <v>2.2100164498304431E-2</v>
      </c>
      <c r="L3162" s="111">
        <f t="shared" si="1274"/>
        <v>0.1</v>
      </c>
      <c r="M3162" s="112">
        <f t="shared" si="1275"/>
        <v>0.14000000000000001</v>
      </c>
      <c r="N3162" s="112" t="b">
        <f t="shared" si="1276"/>
        <v>1</v>
      </c>
      <c r="O3162" s="112" t="b">
        <f t="shared" si="1277"/>
        <v>1</v>
      </c>
      <c r="P3162" s="113">
        <f t="shared" si="1278"/>
        <v>1</v>
      </c>
      <c r="Q3162" s="113">
        <f t="shared" si="1279"/>
        <v>12</v>
      </c>
      <c r="R3162" s="114" t="str">
        <f t="shared" si="1295"/>
        <v>0.1-0.14</v>
      </c>
      <c r="S3162" s="127">
        <f t="shared" si="1280"/>
        <v>5.7648834867645611E-2</v>
      </c>
      <c r="T3162" s="112" t="b">
        <f t="shared" si="1281"/>
        <v>1</v>
      </c>
      <c r="U3162" s="22">
        <f t="shared" si="1282"/>
        <v>5.0990054285611137</v>
      </c>
      <c r="V3162" s="22">
        <f t="shared" si="1283"/>
        <v>0.14611770214567232</v>
      </c>
      <c r="W3162" s="81">
        <f t="shared" si="1284"/>
        <v>6</v>
      </c>
      <c r="X3162" s="22">
        <f t="shared" si="1285"/>
        <v>7.0663733957523983E-2</v>
      </c>
      <c r="Y3162" s="3">
        <f>IF(U3162&gt;'Power Curve'!$C$37,0,INDEX(Ci,$W3162,1)*POWER(1-X3162,3)+INDEX(Ci,$W3162,2)*3*X3162*POWER(1-X3162,2)+INDEX(Ci,$W3162,3)*3*POWER(X3162,2)*(1-X3162)+INDEX(Ci,$W3162,4)*POWER(X3162,3))</f>
        <v>222.32472968439532</v>
      </c>
      <c r="Z3162" s="3">
        <f t="shared" si="1286"/>
        <v>235.14149131296497</v>
      </c>
      <c r="AA3162" s="3">
        <f t="shared" si="1287"/>
        <v>311.71001434326223</v>
      </c>
      <c r="AB3162" s="3">
        <f t="shared" si="1296"/>
        <v>-76.568523030297257</v>
      </c>
      <c r="AC3162" s="3">
        <f t="shared" si="1297"/>
        <v>76.568523030297257</v>
      </c>
      <c r="AE3162" s="34">
        <f t="shared" si="1288"/>
        <v>5</v>
      </c>
      <c r="AF3162" s="73" t="b">
        <f>COUNTIF('Power Curve'!$D$2:$D$31,AE3162)&gt;0</f>
        <v>1</v>
      </c>
      <c r="AG3162" s="73" t="b">
        <f t="shared" si="1289"/>
        <v>0</v>
      </c>
      <c r="AH3162" s="73" t="b">
        <f t="shared" si="1298"/>
        <v>1</v>
      </c>
      <c r="AI3162" s="34" t="str">
        <f t="shared" si="1290"/>
        <v>Outer</v>
      </c>
      <c r="AJ3162" s="35" t="str">
        <f t="shared" si="1299"/>
        <v>0.1-0.2</v>
      </c>
      <c r="AK3162" s="36" t="str">
        <f t="shared" si="1291"/>
        <v>7-8</v>
      </c>
      <c r="AL3162" s="36" t="str">
        <f t="shared" si="1292"/>
        <v>Apr</v>
      </c>
      <c r="AM3162" s="35" t="str">
        <f t="shared" si="1293"/>
        <v>295-305</v>
      </c>
      <c r="AN3162" s="36" t="str">
        <f t="shared" si="1294"/>
        <v>Inner-TI</v>
      </c>
    </row>
    <row r="3163" spans="5:40" x14ac:dyDescent="0.3">
      <c r="E3163" s="12">
        <v>41000.305555555555</v>
      </c>
      <c r="F3163" s="16">
        <v>5.42</v>
      </c>
      <c r="G3163" s="16">
        <v>267.8999862670903</v>
      </c>
      <c r="H3163" s="29">
        <v>1.1886892876738766</v>
      </c>
      <c r="I3163" s="26">
        <v>304.39999999999998</v>
      </c>
      <c r="J3163" s="30">
        <v>0.13468634686346864</v>
      </c>
      <c r="K3163" s="31">
        <v>8.7783884710540966E-2</v>
      </c>
      <c r="L3163" s="111">
        <f t="shared" si="1274"/>
        <v>0.2</v>
      </c>
      <c r="M3163" s="112">
        <f t="shared" si="1275"/>
        <v>0.13</v>
      </c>
      <c r="N3163" s="112" t="b">
        <f t="shared" si="1276"/>
        <v>1</v>
      </c>
      <c r="O3163" s="112" t="b">
        <f t="shared" si="1277"/>
        <v>1</v>
      </c>
      <c r="P3163" s="113">
        <f t="shared" si="1278"/>
        <v>2</v>
      </c>
      <c r="Q3163" s="113">
        <f t="shared" si="1279"/>
        <v>13</v>
      </c>
      <c r="R3163" s="114" t="str">
        <f t="shared" si="1295"/>
        <v>0.2-0.13</v>
      </c>
      <c r="S3163" s="127">
        <f t="shared" si="1280"/>
        <v>1.302763973689296E-2</v>
      </c>
      <c r="T3163" s="112" t="b">
        <f t="shared" si="1281"/>
        <v>1</v>
      </c>
      <c r="U3163" s="22">
        <f t="shared" si="1282"/>
        <v>5.3659098653934185</v>
      </c>
      <c r="V3163" s="22">
        <f t="shared" si="1283"/>
        <v>0.18736864324583385</v>
      </c>
      <c r="W3163" s="81">
        <f t="shared" si="1284"/>
        <v>6</v>
      </c>
      <c r="X3163" s="22">
        <f t="shared" si="1285"/>
        <v>0.33669212445487773</v>
      </c>
      <c r="Y3163" s="3">
        <f>IF(U3163&gt;'Power Curve'!$C$37,0,INDEX(Ci,$W3163,1)*POWER(1-X3163,3)+INDEX(Ci,$W3163,2)*3*X3163*POWER(1-X3163,2)+INDEX(Ci,$W3163,3)*3*POWER(X3163,2)*(1-X3163)+INDEX(Ci,$W3163,4)*POWER(X3163,3))</f>
        <v>261.85310231829612</v>
      </c>
      <c r="Z3163" s="3">
        <f t="shared" si="1286"/>
        <v>265.26443019928666</v>
      </c>
      <c r="AA3163" s="3">
        <f t="shared" si="1287"/>
        <v>267.8999862670903</v>
      </c>
      <c r="AB3163" s="3">
        <f t="shared" si="1296"/>
        <v>-2.6355560678036341</v>
      </c>
      <c r="AC3163" s="3">
        <f t="shared" si="1297"/>
        <v>2.6355560678036341</v>
      </c>
      <c r="AE3163" s="34">
        <f t="shared" si="1288"/>
        <v>5</v>
      </c>
      <c r="AF3163" s="73" t="b">
        <f>COUNTIF('Power Curve'!$D$2:$D$31,AE3163)&gt;0</f>
        <v>1</v>
      </c>
      <c r="AG3163" s="73" t="b">
        <f t="shared" si="1289"/>
        <v>0</v>
      </c>
      <c r="AH3163" s="73" t="b">
        <f t="shared" si="1298"/>
        <v>1</v>
      </c>
      <c r="AI3163" s="34" t="str">
        <f t="shared" si="1290"/>
        <v>Outer</v>
      </c>
      <c r="AJ3163" s="35" t="str">
        <f t="shared" si="1299"/>
        <v>0.1-0.2</v>
      </c>
      <c r="AK3163" s="36" t="str">
        <f t="shared" si="1291"/>
        <v>7-8</v>
      </c>
      <c r="AL3163" s="36" t="str">
        <f t="shared" si="1292"/>
        <v>Apr</v>
      </c>
      <c r="AM3163" s="35" t="str">
        <f t="shared" si="1293"/>
        <v>295-305</v>
      </c>
      <c r="AN3163" s="36" t="str">
        <f t="shared" si="1294"/>
        <v>Inner-TI</v>
      </c>
    </row>
    <row r="3164" spans="5:40" x14ac:dyDescent="0.3">
      <c r="E3164" s="12">
        <v>41000.3125</v>
      </c>
      <c r="F3164" s="16">
        <v>7.04</v>
      </c>
      <c r="G3164" s="16">
        <v>442.61000442504923</v>
      </c>
      <c r="H3164" s="29">
        <v>1.1888666773402912</v>
      </c>
      <c r="I3164" s="26">
        <v>310.60000000000002</v>
      </c>
      <c r="J3164" s="30">
        <v>0.10653409090909091</v>
      </c>
      <c r="K3164" s="31">
        <v>0.14121655560724236</v>
      </c>
      <c r="L3164" s="111">
        <f t="shared" si="1274"/>
        <v>0.4</v>
      </c>
      <c r="M3164" s="112">
        <f t="shared" si="1275"/>
        <v>0.11</v>
      </c>
      <c r="N3164" s="112" t="b">
        <f t="shared" si="1276"/>
        <v>1</v>
      </c>
      <c r="O3164" s="112" t="b">
        <f t="shared" si="1277"/>
        <v>1</v>
      </c>
      <c r="P3164" s="113">
        <f t="shared" si="1278"/>
        <v>4</v>
      </c>
      <c r="Q3164" s="113">
        <f t="shared" si="1279"/>
        <v>15</v>
      </c>
      <c r="R3164" s="114" t="str">
        <f t="shared" si="1295"/>
        <v>0.4-0.11</v>
      </c>
      <c r="S3164" s="127">
        <f t="shared" si="1280"/>
        <v>-7.3544994965231711E-3</v>
      </c>
      <c r="T3164" s="112" t="b">
        <f t="shared" si="1281"/>
        <v>1</v>
      </c>
      <c r="U3164" s="22">
        <f t="shared" si="1282"/>
        <v>6.9700893874357863</v>
      </c>
      <c r="V3164" s="22">
        <f t="shared" si="1283"/>
        <v>0.43529975957805078</v>
      </c>
      <c r="W3164" s="81">
        <f t="shared" si="1284"/>
        <v>7</v>
      </c>
      <c r="X3164" s="22">
        <f t="shared" si="1285"/>
        <v>0.95421909048408615</v>
      </c>
      <c r="Y3164" s="3">
        <f>IF(U3164&gt;'Power Curve'!$C$37,0,INDEX(Ci,$W3164,1)*POWER(1-X3164,3)+INDEX(Ci,$W3164,2)*3*X3164*POWER(1-X3164,2)+INDEX(Ci,$W3164,3)*3*POWER(X3164,2)*(1-X3164)+INDEX(Ci,$W3164,4)*POWER(X3164,3))</f>
        <v>588.76576888346131</v>
      </c>
      <c r="Z3164" s="3">
        <f t="shared" si="1286"/>
        <v>584.43569133263782</v>
      </c>
      <c r="AA3164" s="3">
        <f t="shared" si="1287"/>
        <v>442.61000442504923</v>
      </c>
      <c r="AB3164" s="3">
        <f t="shared" si="1296"/>
        <v>141.82568690758859</v>
      </c>
      <c r="AC3164" s="3">
        <f t="shared" si="1297"/>
        <v>141.82568690758859</v>
      </c>
      <c r="AE3164" s="34">
        <f t="shared" si="1288"/>
        <v>7</v>
      </c>
      <c r="AF3164" s="73" t="b">
        <f>COUNTIF('Power Curve'!$D$2:$D$31,AE3164)&gt;0</f>
        <v>1</v>
      </c>
      <c r="AG3164" s="73" t="b">
        <f t="shared" si="1289"/>
        <v>0</v>
      </c>
      <c r="AH3164" s="73" t="b">
        <f t="shared" si="1298"/>
        <v>1</v>
      </c>
      <c r="AI3164" s="34" t="str">
        <f t="shared" si="1290"/>
        <v>Inner</v>
      </c>
      <c r="AJ3164" s="35" t="str">
        <f t="shared" si="1299"/>
        <v>0.4-0.5</v>
      </c>
      <c r="AK3164" s="36" t="str">
        <f t="shared" si="1291"/>
        <v>7-8</v>
      </c>
      <c r="AL3164" s="36" t="str">
        <f t="shared" si="1292"/>
        <v>Apr</v>
      </c>
      <c r="AM3164" s="35" t="str">
        <f t="shared" si="1293"/>
        <v>305-315</v>
      </c>
      <c r="AN3164" s="36" t="str">
        <f t="shared" si="1294"/>
        <v>Inner-TI</v>
      </c>
    </row>
    <row r="3165" spans="5:40" x14ac:dyDescent="0.3">
      <c r="E3165" s="12">
        <v>41000.319444444445</v>
      </c>
      <c r="F3165" s="16">
        <v>7.75</v>
      </c>
      <c r="G3165" s="16">
        <v>735.98999786376976</v>
      </c>
      <c r="H3165" s="29">
        <v>1.1886748011755965</v>
      </c>
      <c r="I3165" s="26">
        <v>306.2</v>
      </c>
      <c r="J3165" s="30">
        <v>0.12774193548387097</v>
      </c>
      <c r="K3165" s="31">
        <v>9.2533192518393981E-2</v>
      </c>
      <c r="L3165" s="111">
        <f t="shared" si="1274"/>
        <v>0.5</v>
      </c>
      <c r="M3165" s="112">
        <f t="shared" si="1275"/>
        <v>0.13</v>
      </c>
      <c r="N3165" s="112" t="b">
        <f t="shared" si="1276"/>
        <v>1</v>
      </c>
      <c r="O3165" s="112" t="b">
        <f t="shared" si="1277"/>
        <v>1</v>
      </c>
      <c r="P3165" s="113">
        <f t="shared" si="1278"/>
        <v>5</v>
      </c>
      <c r="Q3165" s="113">
        <f t="shared" si="1279"/>
        <v>13</v>
      </c>
      <c r="R3165" s="114" t="str">
        <f t="shared" si="1295"/>
        <v>0.5-0.13</v>
      </c>
      <c r="S3165" s="127">
        <f t="shared" si="1280"/>
        <v>1.7080752491931649E-2</v>
      </c>
      <c r="T3165" s="112" t="b">
        <f t="shared" si="1281"/>
        <v>1</v>
      </c>
      <c r="U3165" s="22">
        <f t="shared" si="1282"/>
        <v>7.6726259264580152</v>
      </c>
      <c r="V3165" s="22">
        <f t="shared" si="1283"/>
        <v>0.54387904636647366</v>
      </c>
      <c r="W3165" s="81">
        <f t="shared" si="1284"/>
        <v>8</v>
      </c>
      <c r="X3165" s="22">
        <f t="shared" si="1285"/>
        <v>0.6617621721725403</v>
      </c>
      <c r="Y3165" s="3">
        <f>IF(U3165&gt;'Power Curve'!$C$37,0,INDEX(Ci,$W3165,1)*POWER(1-X3165,3)+INDEX(Ci,$W3165,2)*3*X3165*POWER(1-X3165,2)+INDEX(Ci,$W3165,3)*3*POWER(X3165,2)*(1-X3165)+INDEX(Ci,$W3165,4)*POWER(X3165,3))</f>
        <v>781.52407515927871</v>
      </c>
      <c r="Z3165" s="3">
        <f t="shared" si="1286"/>
        <v>794.87309445356016</v>
      </c>
      <c r="AA3165" s="3">
        <f t="shared" si="1287"/>
        <v>735.98999786376976</v>
      </c>
      <c r="AB3165" s="3">
        <f t="shared" si="1296"/>
        <v>58.883096589790398</v>
      </c>
      <c r="AC3165" s="3">
        <f t="shared" si="1297"/>
        <v>58.883096589790398</v>
      </c>
      <c r="AE3165" s="34">
        <f t="shared" si="1288"/>
        <v>8</v>
      </c>
      <c r="AF3165" s="73" t="b">
        <f>COUNTIF('Power Curve'!$D$2:$D$31,AE3165)&gt;0</f>
        <v>1</v>
      </c>
      <c r="AG3165" s="73" t="b">
        <f t="shared" si="1289"/>
        <v>0</v>
      </c>
      <c r="AH3165" s="73" t="b">
        <f t="shared" si="1298"/>
        <v>1</v>
      </c>
      <c r="AI3165" s="34" t="str">
        <f t="shared" si="1290"/>
        <v>Outer</v>
      </c>
      <c r="AJ3165" s="35" t="str">
        <f t="shared" si="1299"/>
        <v>0.5-0.6</v>
      </c>
      <c r="AK3165" s="36" t="str">
        <f t="shared" si="1291"/>
        <v>7-8</v>
      </c>
      <c r="AL3165" s="36" t="str">
        <f t="shared" si="1292"/>
        <v>Apr</v>
      </c>
      <c r="AM3165" s="35" t="str">
        <f t="shared" si="1293"/>
        <v>305-315</v>
      </c>
      <c r="AN3165" s="36" t="str">
        <f t="shared" si="1294"/>
        <v>Inner-TI</v>
      </c>
    </row>
    <row r="3166" spans="5:40" x14ac:dyDescent="0.3">
      <c r="E3166" s="12">
        <v>41000.326388888891</v>
      </c>
      <c r="F3166" s="16">
        <v>8.0399999999999991</v>
      </c>
      <c r="G3166" s="16">
        <v>795.47002029418945</v>
      </c>
      <c r="H3166" s="29">
        <v>1.1884385351194131</v>
      </c>
      <c r="I3166" s="26">
        <v>298.39999999999998</v>
      </c>
      <c r="J3166" s="30">
        <v>0.12935323383084579</v>
      </c>
      <c r="K3166" s="31">
        <v>0.10949849016097311</v>
      </c>
      <c r="L3166" s="111">
        <f t="shared" si="1274"/>
        <v>0.6</v>
      </c>
      <c r="M3166" s="112">
        <f t="shared" si="1275"/>
        <v>0.13</v>
      </c>
      <c r="N3166" s="112" t="b">
        <f t="shared" si="1276"/>
        <v>1</v>
      </c>
      <c r="O3166" s="112" t="b">
        <f t="shared" si="1277"/>
        <v>1</v>
      </c>
      <c r="P3166" s="113">
        <f t="shared" si="1278"/>
        <v>6</v>
      </c>
      <c r="Q3166" s="113">
        <f t="shared" si="1279"/>
        <v>13</v>
      </c>
      <c r="R3166" s="114" t="str">
        <f t="shared" si="1295"/>
        <v>0.6-0.13</v>
      </c>
      <c r="S3166" s="127">
        <f t="shared" si="1280"/>
        <v>1.7757460449273912E-2</v>
      </c>
      <c r="T3166" s="112" t="b">
        <f t="shared" si="1281"/>
        <v>1</v>
      </c>
      <c r="U3166" s="22">
        <f t="shared" si="1282"/>
        <v>7.9592032336348213</v>
      </c>
      <c r="V3166" s="22">
        <f t="shared" si="1283"/>
        <v>0.58817049299544366</v>
      </c>
      <c r="W3166" s="81">
        <f t="shared" si="1284"/>
        <v>8</v>
      </c>
      <c r="X3166" s="22">
        <f t="shared" si="1285"/>
        <v>0.95019683372197616</v>
      </c>
      <c r="Y3166" s="3">
        <f>IF(U3166&gt;'Power Curve'!$C$37,0,INDEX(Ci,$W3166,1)*POWER(1-X3166,3)+INDEX(Ci,$W3166,2)*3*X3166*POWER(1-X3166,2)+INDEX(Ci,$W3166,3)*3*POWER(X3166,2)*(1-X3166)+INDEX(Ci,$W3166,4)*POWER(X3166,3))</f>
        <v>865.97853139052393</v>
      </c>
      <c r="Z3166" s="3">
        <f t="shared" si="1286"/>
        <v>881.35611091161138</v>
      </c>
      <c r="AA3166" s="3">
        <f t="shared" si="1287"/>
        <v>795.47002029418945</v>
      </c>
      <c r="AB3166" s="3">
        <f t="shared" si="1296"/>
        <v>85.886090617421928</v>
      </c>
      <c r="AC3166" s="3">
        <f t="shared" si="1297"/>
        <v>85.886090617421928</v>
      </c>
      <c r="AE3166" s="34">
        <f t="shared" si="1288"/>
        <v>8</v>
      </c>
      <c r="AF3166" s="73" t="b">
        <f>COUNTIF('Power Curve'!$D$2:$D$31,AE3166)&gt;0</f>
        <v>1</v>
      </c>
      <c r="AG3166" s="73" t="b">
        <f t="shared" si="1289"/>
        <v>0</v>
      </c>
      <c r="AH3166" s="73" t="b">
        <f t="shared" si="1298"/>
        <v>1</v>
      </c>
      <c r="AI3166" s="34" t="str">
        <f t="shared" si="1290"/>
        <v>Inner</v>
      </c>
      <c r="AJ3166" s="35" t="str">
        <f t="shared" si="1299"/>
        <v>0.5-0.6</v>
      </c>
      <c r="AK3166" s="36" t="str">
        <f t="shared" si="1291"/>
        <v>7-8</v>
      </c>
      <c r="AL3166" s="36" t="str">
        <f t="shared" si="1292"/>
        <v>Apr</v>
      </c>
      <c r="AM3166" s="35" t="str">
        <f t="shared" si="1293"/>
        <v>295-305</v>
      </c>
      <c r="AN3166" s="36" t="str">
        <f t="shared" si="1294"/>
        <v>Inner-TI</v>
      </c>
    </row>
    <row r="3167" spans="5:40" x14ac:dyDescent="0.3">
      <c r="E3167" s="12">
        <v>41000.333333333336</v>
      </c>
      <c r="F3167" s="16">
        <v>7.02</v>
      </c>
      <c r="G3167" s="16">
        <v>543.4300246238713</v>
      </c>
      <c r="H3167" s="29">
        <v>1.1881281929019132</v>
      </c>
      <c r="I3167" s="26">
        <v>295.60000000000002</v>
      </c>
      <c r="J3167" s="30">
        <v>0.11965811965811966</v>
      </c>
      <c r="K3167" s="31">
        <v>0.10558061215092036</v>
      </c>
      <c r="L3167" s="111">
        <f t="shared" si="1274"/>
        <v>0.4</v>
      </c>
      <c r="M3167" s="112">
        <f t="shared" si="1275"/>
        <v>0.12</v>
      </c>
      <c r="N3167" s="112" t="b">
        <f t="shared" si="1276"/>
        <v>1</v>
      </c>
      <c r="O3167" s="112" t="b">
        <f t="shared" si="1277"/>
        <v>1</v>
      </c>
      <c r="P3167" s="113">
        <f t="shared" si="1278"/>
        <v>4</v>
      </c>
      <c r="Q3167" s="113">
        <f t="shared" si="1279"/>
        <v>14</v>
      </c>
      <c r="R3167" s="114" t="str">
        <f t="shared" si="1295"/>
        <v>0.4-0.12</v>
      </c>
      <c r="S3167" s="127">
        <f t="shared" si="1280"/>
        <v>-3.0982127234546147E-3</v>
      </c>
      <c r="T3167" s="112" t="b">
        <f t="shared" si="1281"/>
        <v>1</v>
      </c>
      <c r="U3167" s="22">
        <f t="shared" si="1282"/>
        <v>6.9488486031422152</v>
      </c>
      <c r="V3167" s="22">
        <f t="shared" si="1283"/>
        <v>0.432016927894118</v>
      </c>
      <c r="W3167" s="81">
        <f t="shared" si="1284"/>
        <v>7</v>
      </c>
      <c r="X3167" s="22">
        <f t="shared" si="1285"/>
        <v>0.93262685089753872</v>
      </c>
      <c r="Y3167" s="3">
        <f>IF(U3167&gt;'Power Curve'!$C$37,0,INDEX(Ci,$W3167,1)*POWER(1-X3167,3)+INDEX(Ci,$W3167,2)*3*X3167*POWER(1-X3167,2)+INDEX(Ci,$W3167,3)*3*POWER(X3167,2)*(1-X3167)+INDEX(Ci,$W3167,4)*POWER(X3167,3))</f>
        <v>583.31354657670533</v>
      </c>
      <c r="Z3167" s="3">
        <f t="shared" si="1286"/>
        <v>581.50631712493794</v>
      </c>
      <c r="AA3167" s="3">
        <f t="shared" si="1287"/>
        <v>543.4300246238713</v>
      </c>
      <c r="AB3167" s="3">
        <f t="shared" si="1296"/>
        <v>38.076292501066632</v>
      </c>
      <c r="AC3167" s="3">
        <f t="shared" si="1297"/>
        <v>38.076292501066632</v>
      </c>
      <c r="AE3167" s="34">
        <f t="shared" si="1288"/>
        <v>7</v>
      </c>
      <c r="AF3167" s="73" t="b">
        <f>COUNTIF('Power Curve'!$D$2:$D$31,AE3167)&gt;0</f>
        <v>1</v>
      </c>
      <c r="AG3167" s="73" t="b">
        <f t="shared" si="1289"/>
        <v>0</v>
      </c>
      <c r="AH3167" s="73" t="b">
        <f t="shared" si="1298"/>
        <v>1</v>
      </c>
      <c r="AI3167" s="34" t="str">
        <f t="shared" si="1290"/>
        <v>Inner</v>
      </c>
      <c r="AJ3167" s="35" t="str">
        <f t="shared" si="1299"/>
        <v>0.4-0.5</v>
      </c>
      <c r="AK3167" s="36" t="str">
        <f t="shared" si="1291"/>
        <v>8-9</v>
      </c>
      <c r="AL3167" s="36" t="str">
        <f t="shared" si="1292"/>
        <v>Apr</v>
      </c>
      <c r="AM3167" s="35" t="str">
        <f t="shared" si="1293"/>
        <v>295-305</v>
      </c>
      <c r="AN3167" s="36" t="str">
        <f t="shared" si="1294"/>
        <v>Inner-TI</v>
      </c>
    </row>
    <row r="3168" spans="5:40" x14ac:dyDescent="0.3">
      <c r="E3168" s="12">
        <v>41000.340277777781</v>
      </c>
      <c r="F3168" s="16">
        <v>6.31</v>
      </c>
      <c r="G3168" s="16">
        <v>434.41999816894537</v>
      </c>
      <c r="H3168" s="29">
        <v>1.1872866479821857</v>
      </c>
      <c r="I3168" s="26">
        <v>297.3</v>
      </c>
      <c r="J3168" s="30">
        <v>0.15372424722662442</v>
      </c>
      <c r="K3168" s="31">
        <v>0.1093772755014159</v>
      </c>
      <c r="L3168" s="111">
        <f t="shared" si="1274"/>
        <v>0.30000000000000004</v>
      </c>
      <c r="M3168" s="112">
        <f t="shared" si="1275"/>
        <v>0.15000000000000002</v>
      </c>
      <c r="N3168" s="112" t="b">
        <f t="shared" si="1276"/>
        <v>1</v>
      </c>
      <c r="O3168" s="112" t="b">
        <f t="shared" si="1277"/>
        <v>1</v>
      </c>
      <c r="P3168" s="113">
        <f t="shared" si="1278"/>
        <v>3.0000000000000004</v>
      </c>
      <c r="Q3168" s="113">
        <f t="shared" si="1279"/>
        <v>10.999999999999998</v>
      </c>
      <c r="R3168" s="114" t="str">
        <f t="shared" si="1295"/>
        <v>0.3-0.15</v>
      </c>
      <c r="S3168" s="127">
        <f t="shared" si="1280"/>
        <v>1.9963184933198375E-2</v>
      </c>
      <c r="T3168" s="112" t="b">
        <f t="shared" si="1281"/>
        <v>1</v>
      </c>
      <c r="U3168" s="22">
        <f t="shared" si="1282"/>
        <v>6.2445697985543438</v>
      </c>
      <c r="V3168" s="22">
        <f t="shared" si="1283"/>
        <v>0.32316836834619317</v>
      </c>
      <c r="W3168" s="81">
        <f t="shared" si="1284"/>
        <v>7</v>
      </c>
      <c r="X3168" s="22">
        <f t="shared" si="1285"/>
        <v>0.21669487427127293</v>
      </c>
      <c r="Y3168" s="3">
        <f>IF(U3168&gt;'Power Curve'!$C$37,0,INDEX(Ci,$W3168,1)*POWER(1-X3168,3)+INDEX(Ci,$W3168,2)*3*X3168*POWER(1-X3168,2)+INDEX(Ci,$W3168,3)*3*POWER(X3168,2)*(1-X3168)+INDEX(Ci,$W3168,4)*POWER(X3168,3))</f>
        <v>412.27891031756752</v>
      </c>
      <c r="Z3168" s="3">
        <f t="shared" si="1286"/>
        <v>420.50931044829457</v>
      </c>
      <c r="AA3168" s="3">
        <f t="shared" si="1287"/>
        <v>434.41999816894537</v>
      </c>
      <c r="AB3168" s="3">
        <f t="shared" si="1296"/>
        <v>-13.910687720650799</v>
      </c>
      <c r="AC3168" s="3">
        <f t="shared" si="1297"/>
        <v>13.910687720650799</v>
      </c>
      <c r="AE3168" s="34">
        <f t="shared" si="1288"/>
        <v>6</v>
      </c>
      <c r="AF3168" s="73" t="b">
        <f>COUNTIF('Power Curve'!$D$2:$D$31,AE3168)&gt;0</f>
        <v>1</v>
      </c>
      <c r="AG3168" s="73" t="b">
        <f t="shared" si="1289"/>
        <v>0</v>
      </c>
      <c r="AH3168" s="73" t="b">
        <f t="shared" si="1298"/>
        <v>1</v>
      </c>
      <c r="AI3168" s="34" t="str">
        <f t="shared" si="1290"/>
        <v>Outer</v>
      </c>
      <c r="AJ3168" s="35" t="str">
        <f t="shared" si="1299"/>
        <v>0.3-0.4</v>
      </c>
      <c r="AK3168" s="36" t="str">
        <f t="shared" si="1291"/>
        <v>8-9</v>
      </c>
      <c r="AL3168" s="36" t="str">
        <f t="shared" si="1292"/>
        <v>Apr</v>
      </c>
      <c r="AM3168" s="35" t="str">
        <f t="shared" si="1293"/>
        <v>295-305</v>
      </c>
      <c r="AN3168" s="36" t="str">
        <f t="shared" si="1294"/>
        <v>LWS-HTI</v>
      </c>
    </row>
    <row r="3169" spans="5:40" x14ac:dyDescent="0.3">
      <c r="E3169" s="12">
        <v>41000.347222222219</v>
      </c>
      <c r="F3169" s="16">
        <v>6.32</v>
      </c>
      <c r="G3169" s="16">
        <v>358.49001312255831</v>
      </c>
      <c r="H3169" s="29">
        <v>1.1867557605432206</v>
      </c>
      <c r="I3169" s="26">
        <v>299.8</v>
      </c>
      <c r="J3169" s="30">
        <v>0.10759493670886076</v>
      </c>
      <c r="K3169" s="31">
        <v>0.10720869972097978</v>
      </c>
      <c r="L3169" s="111">
        <f t="shared" si="1274"/>
        <v>0.30000000000000004</v>
      </c>
      <c r="M3169" s="112">
        <f t="shared" si="1275"/>
        <v>0.11</v>
      </c>
      <c r="N3169" s="112" t="b">
        <f t="shared" si="1276"/>
        <v>1</v>
      </c>
      <c r="O3169" s="112" t="b">
        <f t="shared" si="1277"/>
        <v>1</v>
      </c>
      <c r="P3169" s="113">
        <f t="shared" si="1278"/>
        <v>3.0000000000000004</v>
      </c>
      <c r="Q3169" s="113">
        <f t="shared" si="1279"/>
        <v>15</v>
      </c>
      <c r="R3169" s="114" t="str">
        <f t="shared" si="1295"/>
        <v>0.3-0.11</v>
      </c>
      <c r="S3169" s="127">
        <f t="shared" si="1280"/>
        <v>-2.4161179974829692E-3</v>
      </c>
      <c r="T3169" s="112" t="b">
        <f t="shared" si="1281"/>
        <v>1</v>
      </c>
      <c r="U3169" s="22">
        <f t="shared" si="1282"/>
        <v>6.2535337522027827</v>
      </c>
      <c r="V3169" s="22">
        <f t="shared" si="1283"/>
        <v>0.32455377627857857</v>
      </c>
      <c r="W3169" s="81">
        <f t="shared" si="1284"/>
        <v>7</v>
      </c>
      <c r="X3169" s="22">
        <f t="shared" si="1285"/>
        <v>0.22580714772335919</v>
      </c>
      <c r="Y3169" s="3">
        <f>IF(U3169&gt;'Power Curve'!$C$37,0,INDEX(Ci,$W3169,1)*POWER(1-X3169,3)+INDEX(Ci,$W3169,2)*3*X3169*POWER(1-X3169,2)+INDEX(Ci,$W3169,3)*3*POWER(X3169,2)*(1-X3169)+INDEX(Ci,$W3169,4)*POWER(X3169,3))</f>
        <v>414.2202444242136</v>
      </c>
      <c r="Z3169" s="3">
        <f t="shared" si="1286"/>
        <v>413.21943943673847</v>
      </c>
      <c r="AA3169" s="3">
        <f t="shared" si="1287"/>
        <v>358.49001312255831</v>
      </c>
      <c r="AB3169" s="3">
        <f t="shared" si="1296"/>
        <v>54.729426314180159</v>
      </c>
      <c r="AC3169" s="3">
        <f t="shared" si="1297"/>
        <v>54.729426314180159</v>
      </c>
      <c r="AE3169" s="34">
        <f t="shared" si="1288"/>
        <v>6</v>
      </c>
      <c r="AF3169" s="73" t="b">
        <f>COUNTIF('Power Curve'!$D$2:$D$31,AE3169)&gt;0</f>
        <v>1</v>
      </c>
      <c r="AG3169" s="73" t="b">
        <f t="shared" si="1289"/>
        <v>0</v>
      </c>
      <c r="AH3169" s="73" t="b">
        <f t="shared" si="1298"/>
        <v>1</v>
      </c>
      <c r="AI3169" s="34" t="str">
        <f t="shared" si="1290"/>
        <v>Inner</v>
      </c>
      <c r="AJ3169" s="35" t="str">
        <f t="shared" si="1299"/>
        <v>0.3-0.4</v>
      </c>
      <c r="AK3169" s="36" t="str">
        <f t="shared" si="1291"/>
        <v>8-9</v>
      </c>
      <c r="AL3169" s="36" t="str">
        <f t="shared" si="1292"/>
        <v>Apr</v>
      </c>
      <c r="AM3169" s="35" t="str">
        <f t="shared" si="1293"/>
        <v>295-305</v>
      </c>
      <c r="AN3169" s="36" t="str">
        <f t="shared" si="1294"/>
        <v>Inner-TI</v>
      </c>
    </row>
    <row r="3170" spans="5:40" x14ac:dyDescent="0.3">
      <c r="E3170" s="12">
        <v>41000.354166666664</v>
      </c>
      <c r="F3170" s="16">
        <v>7.07</v>
      </c>
      <c r="G3170" s="16">
        <v>496.1699733734128</v>
      </c>
      <c r="H3170" s="29">
        <v>1.1867850197646643</v>
      </c>
      <c r="I3170" s="26">
        <v>298.3</v>
      </c>
      <c r="J3170" s="30">
        <v>0.12729844413012731</v>
      </c>
      <c r="K3170" s="31">
        <v>9.0479642309292077E-2</v>
      </c>
      <c r="L3170" s="111">
        <f t="shared" si="1274"/>
        <v>0.4</v>
      </c>
      <c r="M3170" s="112">
        <f t="shared" si="1275"/>
        <v>0.13</v>
      </c>
      <c r="N3170" s="112" t="b">
        <f t="shared" si="1276"/>
        <v>1</v>
      </c>
      <c r="O3170" s="112" t="b">
        <f t="shared" si="1277"/>
        <v>1</v>
      </c>
      <c r="P3170" s="113">
        <f t="shared" si="1278"/>
        <v>4</v>
      </c>
      <c r="Q3170" s="113">
        <f t="shared" si="1279"/>
        <v>13</v>
      </c>
      <c r="R3170" s="114" t="str">
        <f t="shared" si="1295"/>
        <v>0.4-0.13</v>
      </c>
      <c r="S3170" s="127">
        <f t="shared" si="1280"/>
        <v>1.1783103696728841E-2</v>
      </c>
      <c r="T3170" s="112" t="b">
        <f t="shared" si="1281"/>
        <v>1</v>
      </c>
      <c r="U3170" s="22">
        <f t="shared" si="1282"/>
        <v>6.9957036352867741</v>
      </c>
      <c r="V3170" s="22">
        <f t="shared" si="1283"/>
        <v>0.43925852415299077</v>
      </c>
      <c r="W3170" s="81">
        <f t="shared" si="1284"/>
        <v>7</v>
      </c>
      <c r="X3170" s="22">
        <f t="shared" si="1285"/>
        <v>0.98025715804240743</v>
      </c>
      <c r="Y3170" s="3">
        <f>IF(U3170&gt;'Power Curve'!$C$37,0,INDEX(Ci,$W3170,1)*POWER(1-X3170,3)+INDEX(Ci,$W3170,2)*3*X3170*POWER(1-X3170,2)+INDEX(Ci,$W3170,3)*3*POWER(X3170,2)*(1-X3170)+INDEX(Ci,$W3170,4)*POWER(X3170,3))</f>
        <v>595.33992980421988</v>
      </c>
      <c r="Z3170" s="3">
        <f t="shared" si="1286"/>
        <v>602.35488193190633</v>
      </c>
      <c r="AA3170" s="3">
        <f t="shared" si="1287"/>
        <v>496.1699733734128</v>
      </c>
      <c r="AB3170" s="3">
        <f t="shared" si="1296"/>
        <v>106.18490855849353</v>
      </c>
      <c r="AC3170" s="3">
        <f t="shared" si="1297"/>
        <v>106.18490855849353</v>
      </c>
      <c r="AE3170" s="34">
        <f t="shared" si="1288"/>
        <v>7</v>
      </c>
      <c r="AF3170" s="73" t="b">
        <f>COUNTIF('Power Curve'!$D$2:$D$31,AE3170)&gt;0</f>
        <v>1</v>
      </c>
      <c r="AG3170" s="73" t="b">
        <f t="shared" si="1289"/>
        <v>0</v>
      </c>
      <c r="AH3170" s="73" t="b">
        <f t="shared" si="1298"/>
        <v>1</v>
      </c>
      <c r="AI3170" s="34" t="str">
        <f t="shared" si="1290"/>
        <v>Outer</v>
      </c>
      <c r="AJ3170" s="35" t="str">
        <f t="shared" si="1299"/>
        <v>0.4-0.5</v>
      </c>
      <c r="AK3170" s="36" t="str">
        <f t="shared" si="1291"/>
        <v>8-9</v>
      </c>
      <c r="AL3170" s="36" t="str">
        <f t="shared" si="1292"/>
        <v>Apr</v>
      </c>
      <c r="AM3170" s="35" t="str">
        <f t="shared" si="1293"/>
        <v>295-305</v>
      </c>
      <c r="AN3170" s="36" t="str">
        <f t="shared" si="1294"/>
        <v>Inner-TI</v>
      </c>
    </row>
    <row r="3171" spans="5:40" x14ac:dyDescent="0.3">
      <c r="E3171" s="12">
        <v>41000.361111111109</v>
      </c>
      <c r="F3171" s="16">
        <v>7.71</v>
      </c>
      <c r="G3171" s="16">
        <v>723.60002708435081</v>
      </c>
      <c r="H3171" s="29">
        <v>1.1864754536777031</v>
      </c>
      <c r="I3171" s="26">
        <v>300.60000000000002</v>
      </c>
      <c r="J3171" s="30">
        <v>8.0415045395590148E-2</v>
      </c>
      <c r="K3171" s="31">
        <v>8.5682512621408177E-2</v>
      </c>
      <c r="L3171" s="111">
        <f t="shared" si="1274"/>
        <v>0.5</v>
      </c>
      <c r="M3171" s="112">
        <f t="shared" si="1275"/>
        <v>0.08</v>
      </c>
      <c r="N3171" s="112" t="b">
        <f t="shared" si="1276"/>
        <v>1</v>
      </c>
      <c r="O3171" s="112" t="b">
        <f t="shared" si="1277"/>
        <v>1</v>
      </c>
      <c r="P3171" s="113">
        <f t="shared" si="1278"/>
        <v>5</v>
      </c>
      <c r="Q3171" s="113">
        <f t="shared" si="1279"/>
        <v>18</v>
      </c>
      <c r="R3171" s="114" t="str">
        <f t="shared" si="1295"/>
        <v>0.5-0.08</v>
      </c>
      <c r="S3171" s="127">
        <f t="shared" si="1280"/>
        <v>-2.3595533189971072E-2</v>
      </c>
      <c r="T3171" s="112" t="b">
        <f t="shared" si="1281"/>
        <v>1</v>
      </c>
      <c r="U3171" s="22">
        <f t="shared" si="1282"/>
        <v>7.6283146975603575</v>
      </c>
      <c r="V3171" s="22">
        <f t="shared" si="1283"/>
        <v>0.53703060309956197</v>
      </c>
      <c r="W3171" s="81">
        <f t="shared" si="1284"/>
        <v>8</v>
      </c>
      <c r="X3171" s="22">
        <f t="shared" si="1285"/>
        <v>0.61716375495714582</v>
      </c>
      <c r="Y3171" s="3">
        <f>IF(U3171&gt;'Power Curve'!$C$37,0,INDEX(Ci,$W3171,1)*POWER(1-X3171,3)+INDEX(Ci,$W3171,2)*3*X3171*POWER(1-X3171,2)+INDEX(Ci,$W3171,3)*3*POWER(X3171,2)*(1-X3171)+INDEX(Ci,$W3171,4)*POWER(X3171,3))</f>
        <v>768.67841244029387</v>
      </c>
      <c r="Z3171" s="3">
        <f t="shared" si="1286"/>
        <v>750.54103544714462</v>
      </c>
      <c r="AA3171" s="3">
        <f t="shared" si="1287"/>
        <v>723.60002708435081</v>
      </c>
      <c r="AB3171" s="3">
        <f t="shared" si="1296"/>
        <v>26.941008362793809</v>
      </c>
      <c r="AC3171" s="3">
        <f t="shared" si="1297"/>
        <v>26.941008362793809</v>
      </c>
      <c r="AE3171" s="34">
        <f t="shared" si="1288"/>
        <v>8</v>
      </c>
      <c r="AF3171" s="73" t="b">
        <f>COUNTIF('Power Curve'!$D$2:$D$31,AE3171)&gt;0</f>
        <v>1</v>
      </c>
      <c r="AG3171" s="73" t="b">
        <f t="shared" si="1289"/>
        <v>0</v>
      </c>
      <c r="AH3171" s="73" t="b">
        <f t="shared" si="1298"/>
        <v>1</v>
      </c>
      <c r="AI3171" s="34" t="str">
        <f t="shared" si="1290"/>
        <v>Outer</v>
      </c>
      <c r="AJ3171" s="35" t="str">
        <f t="shared" si="1299"/>
        <v>0.5-0.6</v>
      </c>
      <c r="AK3171" s="36" t="str">
        <f t="shared" si="1291"/>
        <v>8-9</v>
      </c>
      <c r="AL3171" s="36" t="str">
        <f t="shared" si="1292"/>
        <v>Apr</v>
      </c>
      <c r="AM3171" s="35" t="str">
        <f t="shared" si="1293"/>
        <v>295-305</v>
      </c>
      <c r="AN3171" s="36" t="str">
        <f t="shared" si="1294"/>
        <v>HWS-LTI</v>
      </c>
    </row>
    <row r="3172" spans="5:40" x14ac:dyDescent="0.3">
      <c r="E3172" s="12">
        <v>41000.368055555555</v>
      </c>
      <c r="F3172" s="16">
        <v>5.76</v>
      </c>
      <c r="G3172" s="16">
        <v>563.1400070190432</v>
      </c>
      <c r="H3172" s="29">
        <v>1.1849741442805843</v>
      </c>
      <c r="I3172" s="26">
        <v>302.60000000000002</v>
      </c>
      <c r="J3172" s="30">
        <v>0.12326388888888888</v>
      </c>
      <c r="K3172" s="31">
        <v>4.9501594832522991E-2</v>
      </c>
      <c r="L3172" s="111">
        <f t="shared" si="1274"/>
        <v>0.2</v>
      </c>
      <c r="M3172" s="112">
        <f t="shared" si="1275"/>
        <v>0.12</v>
      </c>
      <c r="N3172" s="112" t="b">
        <f t="shared" si="1276"/>
        <v>1</v>
      </c>
      <c r="O3172" s="112" t="b">
        <f t="shared" si="1277"/>
        <v>1</v>
      </c>
      <c r="P3172" s="113">
        <f t="shared" si="1278"/>
        <v>2</v>
      </c>
      <c r="Q3172" s="113">
        <f t="shared" si="1279"/>
        <v>14</v>
      </c>
      <c r="R3172" s="114" t="str">
        <f t="shared" si="1295"/>
        <v>0.2-0.12</v>
      </c>
      <c r="S3172" s="127">
        <f t="shared" si="1280"/>
        <v>2.146915976708583E-2</v>
      </c>
      <c r="T3172" s="112" t="b">
        <f t="shared" si="1281"/>
        <v>1</v>
      </c>
      <c r="U3172" s="22">
        <f t="shared" si="1282"/>
        <v>5.6965696531171615</v>
      </c>
      <c r="V3172" s="22">
        <f t="shared" si="1283"/>
        <v>0.23847317934672313</v>
      </c>
      <c r="W3172" s="81">
        <f t="shared" si="1284"/>
        <v>6</v>
      </c>
      <c r="X3172" s="22">
        <f t="shared" si="1285"/>
        <v>0.66626660502303714</v>
      </c>
      <c r="Y3172" s="3">
        <f>IF(U3172&gt;'Power Curve'!$C$37,0,INDEX(Ci,$W3172,1)*POWER(1-X3172,3)+INDEX(Ci,$W3172,2)*3*X3172*POWER(1-X3172,2)+INDEX(Ci,$W3172,3)*3*POWER(X3172,2)*(1-X3172)+INDEX(Ci,$W3172,4)*POWER(X3172,3))</f>
        <v>311.63691718317631</v>
      </c>
      <c r="Z3172" s="3">
        <f t="shared" si="1286"/>
        <v>318.32749994750401</v>
      </c>
      <c r="AA3172" s="3">
        <f t="shared" si="1287"/>
        <v>563.1400070190432</v>
      </c>
      <c r="AB3172" s="3">
        <f t="shared" si="1296"/>
        <v>-244.81250707153919</v>
      </c>
      <c r="AC3172" s="3">
        <f t="shared" si="1297"/>
        <v>244.81250707153919</v>
      </c>
      <c r="AE3172" s="34">
        <f t="shared" si="1288"/>
        <v>6</v>
      </c>
      <c r="AF3172" s="73" t="b">
        <f>COUNTIF('Power Curve'!$D$2:$D$31,AE3172)&gt;0</f>
        <v>1</v>
      </c>
      <c r="AG3172" s="73" t="b">
        <f t="shared" si="1289"/>
        <v>0</v>
      </c>
      <c r="AH3172" s="73" t="b">
        <f t="shared" si="1298"/>
        <v>1</v>
      </c>
      <c r="AI3172" s="34" t="str">
        <f t="shared" si="1290"/>
        <v>Outer</v>
      </c>
      <c r="AJ3172" s="35" t="str">
        <f t="shared" si="1299"/>
        <v>0.2-0.3</v>
      </c>
      <c r="AK3172" s="36" t="str">
        <f t="shared" si="1291"/>
        <v>8-9</v>
      </c>
      <c r="AL3172" s="36" t="str">
        <f t="shared" si="1292"/>
        <v>Apr</v>
      </c>
      <c r="AM3172" s="35" t="str">
        <f t="shared" si="1293"/>
        <v>295-305</v>
      </c>
      <c r="AN3172" s="36" t="str">
        <f t="shared" si="1294"/>
        <v>Inner-TI</v>
      </c>
    </row>
    <row r="3173" spans="5:40" x14ac:dyDescent="0.3">
      <c r="E3173" s="12">
        <v>41000.375</v>
      </c>
      <c r="F3173" s="16">
        <v>6.37</v>
      </c>
      <c r="G3173" s="16">
        <v>490.07997322082491</v>
      </c>
      <c r="H3173" s="29">
        <v>1.1853711803320446</v>
      </c>
      <c r="I3173" s="26">
        <v>298.2</v>
      </c>
      <c r="J3173" s="30">
        <v>0.12244897959183673</v>
      </c>
      <c r="K3173" s="31">
        <v>8.700420917856283E-2</v>
      </c>
      <c r="L3173" s="111">
        <f t="shared" si="1274"/>
        <v>0.30000000000000004</v>
      </c>
      <c r="M3173" s="112">
        <f t="shared" si="1275"/>
        <v>0.12</v>
      </c>
      <c r="N3173" s="112" t="b">
        <f t="shared" si="1276"/>
        <v>1</v>
      </c>
      <c r="O3173" s="112" t="b">
        <f t="shared" si="1277"/>
        <v>1</v>
      </c>
      <c r="P3173" s="113">
        <f t="shared" si="1278"/>
        <v>3.0000000000000004</v>
      </c>
      <c r="Q3173" s="113">
        <f t="shared" si="1279"/>
        <v>14</v>
      </c>
      <c r="R3173" s="114" t="str">
        <f t="shared" si="1295"/>
        <v>0.3-0.12</v>
      </c>
      <c r="S3173" s="127">
        <f t="shared" si="1280"/>
        <v>1.2614701106734599E-2</v>
      </c>
      <c r="T3173" s="112" t="b">
        <f t="shared" si="1281"/>
        <v>1</v>
      </c>
      <c r="U3173" s="22">
        <f t="shared" si="1282"/>
        <v>6.3005557316563046</v>
      </c>
      <c r="V3173" s="22">
        <f t="shared" si="1283"/>
        <v>0.33182117478221956</v>
      </c>
      <c r="W3173" s="81">
        <f t="shared" si="1284"/>
        <v>7</v>
      </c>
      <c r="X3173" s="22">
        <f t="shared" si="1285"/>
        <v>0.27360716452883338</v>
      </c>
      <c r="Y3173" s="3">
        <f>IF(U3173&gt;'Power Curve'!$C$37,0,INDEX(Ci,$W3173,1)*POWER(1-X3173,3)+INDEX(Ci,$W3173,2)*3*X3173*POWER(1-X3173,2)+INDEX(Ci,$W3173,3)*3*POWER(X3173,2)*(1-X3173)+INDEX(Ci,$W3173,4)*POWER(X3173,3))</f>
        <v>424.54794792430346</v>
      </c>
      <c r="Z3173" s="3">
        <f t="shared" si="1286"/>
        <v>429.90349339284609</v>
      </c>
      <c r="AA3173" s="3">
        <f t="shared" si="1287"/>
        <v>490.07997322082491</v>
      </c>
      <c r="AB3173" s="3">
        <f t="shared" si="1296"/>
        <v>-60.176479827978824</v>
      </c>
      <c r="AC3173" s="3">
        <f t="shared" si="1297"/>
        <v>60.176479827978824</v>
      </c>
      <c r="AE3173" s="34">
        <f t="shared" si="1288"/>
        <v>6</v>
      </c>
      <c r="AF3173" s="73" t="b">
        <f>COUNTIF('Power Curve'!$D$2:$D$31,AE3173)&gt;0</f>
        <v>1</v>
      </c>
      <c r="AG3173" s="73" t="b">
        <f t="shared" si="1289"/>
        <v>0</v>
      </c>
      <c r="AH3173" s="73" t="b">
        <f t="shared" si="1298"/>
        <v>1</v>
      </c>
      <c r="AI3173" s="34" t="str">
        <f t="shared" si="1290"/>
        <v>Outer</v>
      </c>
      <c r="AJ3173" s="35" t="str">
        <f t="shared" si="1299"/>
        <v>0.3-0.4</v>
      </c>
      <c r="AK3173" s="36" t="str">
        <f t="shared" si="1291"/>
        <v>9-10</v>
      </c>
      <c r="AL3173" s="36" t="str">
        <f t="shared" si="1292"/>
        <v>Apr</v>
      </c>
      <c r="AM3173" s="35" t="str">
        <f t="shared" si="1293"/>
        <v>295-305</v>
      </c>
      <c r="AN3173" s="36" t="str">
        <f t="shared" si="1294"/>
        <v>Inner-TI</v>
      </c>
    </row>
    <row r="3174" spans="5:40" x14ac:dyDescent="0.3">
      <c r="E3174" s="12">
        <v>41000.381944444445</v>
      </c>
      <c r="F3174" s="16">
        <v>5.66</v>
      </c>
      <c r="G3174" s="16">
        <v>313.26000213623024</v>
      </c>
      <c r="H3174" s="29">
        <v>1.1846941174796879</v>
      </c>
      <c r="I3174" s="26">
        <v>294</v>
      </c>
      <c r="J3174" s="30">
        <v>9.0106007067137811E-2</v>
      </c>
      <c r="K3174" s="31">
        <v>7.0717394938661249E-2</v>
      </c>
      <c r="L3174" s="111">
        <f t="shared" si="1274"/>
        <v>0.2</v>
      </c>
      <c r="M3174" s="112">
        <f t="shared" si="1275"/>
        <v>0.09</v>
      </c>
      <c r="N3174" s="112" t="b">
        <f t="shared" si="1276"/>
        <v>1</v>
      </c>
      <c r="O3174" s="112" t="b">
        <f t="shared" si="1277"/>
        <v>1</v>
      </c>
      <c r="P3174" s="113">
        <f t="shared" si="1278"/>
        <v>2</v>
      </c>
      <c r="Q3174" s="113">
        <f t="shared" si="1279"/>
        <v>17</v>
      </c>
      <c r="R3174" s="114" t="str">
        <f t="shared" si="1295"/>
        <v>0.2-0.09</v>
      </c>
      <c r="S3174" s="127">
        <f t="shared" si="1280"/>
        <v>2.727872872332233E-3</v>
      </c>
      <c r="T3174" s="112" t="b">
        <f t="shared" si="1281"/>
        <v>1</v>
      </c>
      <c r="U3174" s="22">
        <f t="shared" si="1282"/>
        <v>5.5972299023882783</v>
      </c>
      <c r="V3174" s="22">
        <f t="shared" si="1283"/>
        <v>0.22311990064196874</v>
      </c>
      <c r="W3174" s="81">
        <f t="shared" si="1284"/>
        <v>6</v>
      </c>
      <c r="X3174" s="22">
        <f t="shared" si="1285"/>
        <v>0.56725291191078209</v>
      </c>
      <c r="Y3174" s="3">
        <f>IF(U3174&gt;'Power Curve'!$C$37,0,INDEX(Ci,$W3174,1)*POWER(1-X3174,3)+INDEX(Ci,$W3174,2)*3*X3174*POWER(1-X3174,2)+INDEX(Ci,$W3174,3)*3*POWER(X3174,2)*(1-X3174)+INDEX(Ci,$W3174,4)*POWER(X3174,3))</f>
        <v>296.25125686075228</v>
      </c>
      <c r="Z3174" s="3">
        <f t="shared" si="1286"/>
        <v>297.05939262773711</v>
      </c>
      <c r="AA3174" s="3">
        <f t="shared" si="1287"/>
        <v>313.26000213623024</v>
      </c>
      <c r="AB3174" s="3">
        <f t="shared" si="1296"/>
        <v>-16.20060950849313</v>
      </c>
      <c r="AC3174" s="3">
        <f t="shared" si="1297"/>
        <v>16.20060950849313</v>
      </c>
      <c r="AE3174" s="34">
        <f t="shared" si="1288"/>
        <v>6</v>
      </c>
      <c r="AF3174" s="73" t="b">
        <f>COUNTIF('Power Curve'!$D$2:$D$31,AE3174)&gt;0</f>
        <v>1</v>
      </c>
      <c r="AG3174" s="73" t="b">
        <f t="shared" si="1289"/>
        <v>0</v>
      </c>
      <c r="AH3174" s="73" t="b">
        <f t="shared" si="1298"/>
        <v>1</v>
      </c>
      <c r="AI3174" s="34" t="str">
        <f t="shared" si="1290"/>
        <v>Outer</v>
      </c>
      <c r="AJ3174" s="35" t="str">
        <f t="shared" si="1299"/>
        <v>0.2-0.3</v>
      </c>
      <c r="AK3174" s="36" t="str">
        <f t="shared" si="1291"/>
        <v>9-10</v>
      </c>
      <c r="AL3174" s="36" t="str">
        <f t="shared" si="1292"/>
        <v>Apr</v>
      </c>
      <c r="AM3174" s="35" t="str">
        <f t="shared" si="1293"/>
        <v>285-295</v>
      </c>
      <c r="AN3174" s="36" t="str">
        <f t="shared" si="1294"/>
        <v>LWS-LTI</v>
      </c>
    </row>
    <row r="3175" spans="5:40" x14ac:dyDescent="0.3">
      <c r="E3175" s="12">
        <v>41000.395833333336</v>
      </c>
      <c r="F3175" s="16">
        <v>5.92</v>
      </c>
      <c r="G3175" s="16">
        <v>385.68000030517572</v>
      </c>
      <c r="H3175" s="29">
        <v>1.1841055705286176</v>
      </c>
      <c r="I3175" s="26">
        <v>303.7</v>
      </c>
      <c r="J3175" s="30">
        <v>0.16891891891891891</v>
      </c>
      <c r="K3175" s="31">
        <v>0.11288455136344612</v>
      </c>
      <c r="L3175" s="111">
        <f t="shared" si="1274"/>
        <v>0.30000000000000004</v>
      </c>
      <c r="M3175" s="112">
        <f t="shared" si="1275"/>
        <v>0.17</v>
      </c>
      <c r="N3175" s="112" t="b">
        <f t="shared" si="1276"/>
        <v>1</v>
      </c>
      <c r="O3175" s="112" t="b">
        <f t="shared" si="1277"/>
        <v>1</v>
      </c>
      <c r="P3175" s="113">
        <f t="shared" si="1278"/>
        <v>3.0000000000000004</v>
      </c>
      <c r="Q3175" s="113">
        <f t="shared" si="1279"/>
        <v>9</v>
      </c>
      <c r="R3175" s="114" t="str">
        <f t="shared" si="1295"/>
        <v>0.3-0.17</v>
      </c>
      <c r="S3175" s="127">
        <f t="shared" si="1280"/>
        <v>9.3649325832613192E-2</v>
      </c>
      <c r="T3175" s="112" t="b">
        <f t="shared" si="1281"/>
        <v>1</v>
      </c>
      <c r="U3175" s="22">
        <f t="shared" si="1282"/>
        <v>5.8533768449492358</v>
      </c>
      <c r="V3175" s="22">
        <f t="shared" si="1283"/>
        <v>0.26270823632485324</v>
      </c>
      <c r="W3175" s="81">
        <f t="shared" si="1284"/>
        <v>6</v>
      </c>
      <c r="X3175" s="22">
        <f t="shared" si="1285"/>
        <v>0.82255911689201755</v>
      </c>
      <c r="Y3175" s="3">
        <f>IF(U3175&gt;'Power Curve'!$C$37,0,INDEX(Ci,$W3175,1)*POWER(1-X3175,3)+INDEX(Ci,$W3175,2)*3*X3175*POWER(1-X3175,2)+INDEX(Ci,$W3175,3)*3*POWER(X3175,2)*(1-X3175)+INDEX(Ci,$W3175,4)*POWER(X3175,3))</f>
        <v>337.24541318528566</v>
      </c>
      <c r="Z3175" s="3">
        <f t="shared" si="1286"/>
        <v>368.82821877022872</v>
      </c>
      <c r="AA3175" s="3">
        <f t="shared" si="1287"/>
        <v>385.68000030517572</v>
      </c>
      <c r="AB3175" s="3">
        <f t="shared" si="1296"/>
        <v>-16.851781534947008</v>
      </c>
      <c r="AC3175" s="3">
        <f t="shared" si="1297"/>
        <v>16.851781534947008</v>
      </c>
      <c r="AE3175" s="34">
        <f t="shared" si="1288"/>
        <v>6</v>
      </c>
      <c r="AF3175" s="73" t="b">
        <f>COUNTIF('Power Curve'!$D$2:$D$31,AE3175)&gt;0</f>
        <v>1</v>
      </c>
      <c r="AG3175" s="73" t="b">
        <f t="shared" si="1289"/>
        <v>0</v>
      </c>
      <c r="AH3175" s="73" t="b">
        <f t="shared" si="1298"/>
        <v>1</v>
      </c>
      <c r="AI3175" s="34" t="str">
        <f t="shared" si="1290"/>
        <v>Outer</v>
      </c>
      <c r="AJ3175" s="35" t="str">
        <f t="shared" si="1299"/>
        <v>0.2-0.3</v>
      </c>
      <c r="AK3175" s="36" t="str">
        <f t="shared" si="1291"/>
        <v>9-10</v>
      </c>
      <c r="AL3175" s="36" t="str">
        <f t="shared" si="1292"/>
        <v>Apr</v>
      </c>
      <c r="AM3175" s="35" t="str">
        <f t="shared" si="1293"/>
        <v>295-305</v>
      </c>
      <c r="AN3175" s="36" t="str">
        <f t="shared" si="1294"/>
        <v>LWS-HTI</v>
      </c>
    </row>
    <row r="3176" spans="5:40" x14ac:dyDescent="0.3">
      <c r="E3176" s="12">
        <v>41000.409722222219</v>
      </c>
      <c r="F3176" s="16">
        <v>7.06</v>
      </c>
      <c r="G3176" s="16">
        <v>474.34999465942423</v>
      </c>
      <c r="H3176" s="29">
        <v>1.1832971862966517</v>
      </c>
      <c r="I3176" s="26">
        <v>311.2</v>
      </c>
      <c r="J3176" s="30">
        <v>6.79886685552408E-2</v>
      </c>
      <c r="K3176" s="31">
        <v>6.6022075650087705E-2</v>
      </c>
      <c r="L3176" s="111">
        <f t="shared" si="1274"/>
        <v>0.4</v>
      </c>
      <c r="M3176" s="112">
        <f t="shared" si="1275"/>
        <v>6.9999999999999993E-2</v>
      </c>
      <c r="N3176" s="112" t="b">
        <f t="shared" si="1276"/>
        <v>1</v>
      </c>
      <c r="O3176" s="112" t="b">
        <f t="shared" si="1277"/>
        <v>1</v>
      </c>
      <c r="P3176" s="113">
        <f t="shared" si="1278"/>
        <v>4</v>
      </c>
      <c r="Q3176" s="113">
        <f t="shared" si="1279"/>
        <v>19</v>
      </c>
      <c r="R3176" s="114" t="str">
        <f t="shared" si="1295"/>
        <v>0.4-0.07</v>
      </c>
      <c r="S3176" s="127">
        <f t="shared" si="1280"/>
        <v>-4.7809917091142407E-2</v>
      </c>
      <c r="T3176" s="112" t="b">
        <f t="shared" si="1281"/>
        <v>1</v>
      </c>
      <c r="U3176" s="22">
        <f t="shared" si="1282"/>
        <v>6.9789584936254876</v>
      </c>
      <c r="V3176" s="22">
        <f t="shared" si="1283"/>
        <v>0.43667050852993994</v>
      </c>
      <c r="W3176" s="81">
        <f t="shared" si="1284"/>
        <v>7</v>
      </c>
      <c r="X3176" s="22">
        <f t="shared" si="1285"/>
        <v>0.96323494710782309</v>
      </c>
      <c r="Y3176" s="3">
        <f>IF(U3176&gt;'Power Curve'!$C$37,0,INDEX(Ci,$W3176,1)*POWER(1-X3176,3)+INDEX(Ci,$W3176,2)*3*X3176*POWER(1-X3176,2)+INDEX(Ci,$W3176,3)*3*POWER(X3176,2)*(1-X3176)+INDEX(Ci,$W3176,4)*POWER(X3176,3))</f>
        <v>591.04231628492005</v>
      </c>
      <c r="Z3176" s="3">
        <f t="shared" si="1286"/>
        <v>562.78463214598128</v>
      </c>
      <c r="AA3176" s="3">
        <f t="shared" si="1287"/>
        <v>474.34999465942423</v>
      </c>
      <c r="AB3176" s="3">
        <f t="shared" si="1296"/>
        <v>88.434637486557051</v>
      </c>
      <c r="AC3176" s="3">
        <f t="shared" si="1297"/>
        <v>88.434637486557051</v>
      </c>
      <c r="AE3176" s="34">
        <f t="shared" si="1288"/>
        <v>7</v>
      </c>
      <c r="AF3176" s="73" t="b">
        <f>COUNTIF('Power Curve'!$D$2:$D$31,AE3176)&gt;0</f>
        <v>1</v>
      </c>
      <c r="AG3176" s="73" t="b">
        <f t="shared" si="1289"/>
        <v>0</v>
      </c>
      <c r="AH3176" s="73" t="b">
        <f t="shared" si="1298"/>
        <v>1</v>
      </c>
      <c r="AI3176" s="34" t="str">
        <f t="shared" si="1290"/>
        <v>Outer</v>
      </c>
      <c r="AJ3176" s="35" t="str">
        <f t="shared" si="1299"/>
        <v>0.4-0.5</v>
      </c>
      <c r="AK3176" s="36" t="str">
        <f t="shared" si="1291"/>
        <v>9-10</v>
      </c>
      <c r="AL3176" s="36" t="str">
        <f t="shared" si="1292"/>
        <v>Apr</v>
      </c>
      <c r="AM3176" s="35" t="str">
        <f t="shared" si="1293"/>
        <v>305-315</v>
      </c>
      <c r="AN3176" s="36" t="str">
        <f t="shared" si="1294"/>
        <v>LWS-LTI</v>
      </c>
    </row>
    <row r="3177" spans="5:40" x14ac:dyDescent="0.3">
      <c r="E3177" s="12">
        <v>41000.416666666664</v>
      </c>
      <c r="F3177" s="16">
        <v>6.95</v>
      </c>
      <c r="G3177" s="16">
        <v>708.68002319335983</v>
      </c>
      <c r="H3177" s="29">
        <v>1.1828132555668425</v>
      </c>
      <c r="I3177" s="26">
        <v>301.8</v>
      </c>
      <c r="J3177" s="30">
        <v>0.14388489208633093</v>
      </c>
      <c r="K3177" s="31">
        <v>9.4494900223336648E-2</v>
      </c>
      <c r="L3177" s="111">
        <f t="shared" si="1274"/>
        <v>0.4</v>
      </c>
      <c r="M3177" s="112">
        <f t="shared" si="1275"/>
        <v>0.14000000000000001</v>
      </c>
      <c r="N3177" s="112" t="b">
        <f t="shared" si="1276"/>
        <v>1</v>
      </c>
      <c r="O3177" s="112" t="b">
        <f t="shared" si="1277"/>
        <v>1</v>
      </c>
      <c r="P3177" s="113">
        <f t="shared" si="1278"/>
        <v>4</v>
      </c>
      <c r="Q3177" s="113">
        <f t="shared" si="1279"/>
        <v>12</v>
      </c>
      <c r="R3177" s="114" t="str">
        <f t="shared" si="1295"/>
        <v>0.4-0.14</v>
      </c>
      <c r="S3177" s="127">
        <f t="shared" si="1280"/>
        <v>1.8184684372412531E-2</v>
      </c>
      <c r="T3177" s="112" t="b">
        <f t="shared" si="1281"/>
        <v>1</v>
      </c>
      <c r="U3177" s="22">
        <f t="shared" si="1282"/>
        <v>6.8692844853199864</v>
      </c>
      <c r="V3177" s="22">
        <f t="shared" si="1283"/>
        <v>0.41972003700341615</v>
      </c>
      <c r="W3177" s="81">
        <f t="shared" si="1284"/>
        <v>7</v>
      </c>
      <c r="X3177" s="22">
        <f t="shared" si="1285"/>
        <v>0.85174624541868071</v>
      </c>
      <c r="Y3177" s="3">
        <f>IF(U3177&gt;'Power Curve'!$C$37,0,INDEX(Ci,$W3177,1)*POWER(1-X3177,3)+INDEX(Ci,$W3177,2)*3*X3177*POWER(1-X3177,2)+INDEX(Ci,$W3177,3)*3*POWER(X3177,2)*(1-X3177)+INDEX(Ci,$W3177,4)*POWER(X3177,3))</f>
        <v>562.91252892454054</v>
      </c>
      <c r="Z3177" s="3">
        <f t="shared" si="1286"/>
        <v>573.14891559230978</v>
      </c>
      <c r="AA3177" s="3">
        <f t="shared" si="1287"/>
        <v>708.68002319335983</v>
      </c>
      <c r="AB3177" s="3">
        <f t="shared" si="1296"/>
        <v>-135.53110760105005</v>
      </c>
      <c r="AC3177" s="3">
        <f t="shared" si="1297"/>
        <v>135.53110760105005</v>
      </c>
      <c r="AE3177" s="34">
        <f t="shared" si="1288"/>
        <v>7</v>
      </c>
      <c r="AF3177" s="73" t="b">
        <f>COUNTIF('Power Curve'!$D$2:$D$31,AE3177)&gt;0</f>
        <v>1</v>
      </c>
      <c r="AG3177" s="73" t="b">
        <f t="shared" si="1289"/>
        <v>0</v>
      </c>
      <c r="AH3177" s="73" t="b">
        <f t="shared" si="1298"/>
        <v>1</v>
      </c>
      <c r="AI3177" s="34" t="str">
        <f t="shared" si="1290"/>
        <v>Outer</v>
      </c>
      <c r="AJ3177" s="35" t="str">
        <f t="shared" si="1299"/>
        <v>0.4-0.5</v>
      </c>
      <c r="AK3177" s="36" t="str">
        <f t="shared" si="1291"/>
        <v>10-11</v>
      </c>
      <c r="AL3177" s="36" t="str">
        <f t="shared" si="1292"/>
        <v>Apr</v>
      </c>
      <c r="AM3177" s="35" t="str">
        <f t="shared" si="1293"/>
        <v>295-305</v>
      </c>
      <c r="AN3177" s="36" t="str">
        <f t="shared" si="1294"/>
        <v>LWS-HTI</v>
      </c>
    </row>
    <row r="3178" spans="5:40" x14ac:dyDescent="0.3">
      <c r="E3178" s="12">
        <v>41000.423611111109</v>
      </c>
      <c r="F3178" s="16">
        <v>7.92</v>
      </c>
      <c r="G3178" s="16">
        <v>610.14998781681084</v>
      </c>
      <c r="H3178" s="29">
        <v>1.1835613148808919</v>
      </c>
      <c r="I3178" s="26">
        <v>307.10000000000002</v>
      </c>
      <c r="J3178" s="30">
        <v>9.7222222222222224E-2</v>
      </c>
      <c r="K3178" s="31">
        <v>2.7232194027235365E-2</v>
      </c>
      <c r="L3178" s="111">
        <f t="shared" si="1274"/>
        <v>0.6</v>
      </c>
      <c r="M3178" s="112">
        <f t="shared" si="1275"/>
        <v>9.9999999999999992E-2</v>
      </c>
      <c r="N3178" s="112" t="b">
        <f t="shared" si="1276"/>
        <v>1</v>
      </c>
      <c r="O3178" s="112" t="b">
        <f t="shared" si="1277"/>
        <v>1</v>
      </c>
      <c r="P3178" s="113">
        <f t="shared" si="1278"/>
        <v>6</v>
      </c>
      <c r="Q3178" s="113">
        <f t="shared" si="1279"/>
        <v>16</v>
      </c>
      <c r="R3178" s="114" t="str">
        <f t="shared" si="1295"/>
        <v>0.6-0.1</v>
      </c>
      <c r="S3178" s="127">
        <f t="shared" si="1280"/>
        <v>-7.7910698820127019E-3</v>
      </c>
      <c r="T3178" s="112" t="b">
        <f t="shared" si="1281"/>
        <v>1</v>
      </c>
      <c r="U3178" s="22">
        <f t="shared" si="1282"/>
        <v>7.8296690595145426</v>
      </c>
      <c r="V3178" s="22">
        <f t="shared" si="1283"/>
        <v>0.56815056882141823</v>
      </c>
      <c r="W3178" s="81">
        <f t="shared" si="1284"/>
        <v>8</v>
      </c>
      <c r="X3178" s="22">
        <f t="shared" si="1285"/>
        <v>0.8198231274451655</v>
      </c>
      <c r="Y3178" s="3">
        <f>IF(U3178&gt;'Power Curve'!$C$37,0,INDEX(Ci,$W3178,1)*POWER(1-X3178,3)+INDEX(Ci,$W3178,2)*3*X3178*POWER(1-X3178,2)+INDEX(Ci,$W3178,3)*3*POWER(X3178,2)*(1-X3178)+INDEX(Ci,$W3178,4)*POWER(X3178,3))</f>
        <v>827.54763152980217</v>
      </c>
      <c r="Z3178" s="3">
        <f t="shared" si="1286"/>
        <v>821.10015010185941</v>
      </c>
      <c r="AA3178" s="3">
        <f t="shared" si="1287"/>
        <v>610.14998781681084</v>
      </c>
      <c r="AB3178" s="3">
        <f t="shared" si="1296"/>
        <v>210.95016228504858</v>
      </c>
      <c r="AC3178" s="3">
        <f t="shared" si="1297"/>
        <v>210.95016228504858</v>
      </c>
      <c r="AE3178" s="34">
        <f t="shared" si="1288"/>
        <v>8</v>
      </c>
      <c r="AF3178" s="73" t="b">
        <f>COUNTIF('Power Curve'!$D$2:$D$31,AE3178)&gt;0</f>
        <v>1</v>
      </c>
      <c r="AG3178" s="73" t="b">
        <f t="shared" si="1289"/>
        <v>0</v>
      </c>
      <c r="AH3178" s="73" t="b">
        <f t="shared" si="1298"/>
        <v>1</v>
      </c>
      <c r="AI3178" s="34" t="str">
        <f t="shared" si="1290"/>
        <v>Outer</v>
      </c>
      <c r="AJ3178" s="35" t="str">
        <f t="shared" si="1299"/>
        <v>0.5-0.6</v>
      </c>
      <c r="AK3178" s="36" t="str">
        <f t="shared" si="1291"/>
        <v>10-11</v>
      </c>
      <c r="AL3178" s="36" t="str">
        <f t="shared" si="1292"/>
        <v>Apr</v>
      </c>
      <c r="AM3178" s="35" t="str">
        <f t="shared" si="1293"/>
        <v>305-315</v>
      </c>
      <c r="AN3178" s="36" t="str">
        <f t="shared" si="1294"/>
        <v>HWS-LTI</v>
      </c>
    </row>
    <row r="3179" spans="5:40" x14ac:dyDescent="0.3">
      <c r="E3179" s="12">
        <v>41000.430555555555</v>
      </c>
      <c r="F3179" s="16">
        <v>7.91</v>
      </c>
      <c r="G3179" s="16">
        <v>911.13002777099632</v>
      </c>
      <c r="H3179" s="29">
        <v>1.1830612671900673</v>
      </c>
      <c r="I3179" s="26">
        <v>303.39999999999998</v>
      </c>
      <c r="J3179" s="30">
        <v>0.13780025284450065</v>
      </c>
      <c r="K3179" s="31">
        <v>5.8540097021304256E-2</v>
      </c>
      <c r="L3179" s="111">
        <f t="shared" si="1274"/>
        <v>0.6</v>
      </c>
      <c r="M3179" s="112">
        <f t="shared" si="1275"/>
        <v>0.14000000000000001</v>
      </c>
      <c r="N3179" s="112" t="b">
        <f t="shared" si="1276"/>
        <v>1</v>
      </c>
      <c r="O3179" s="112" t="b">
        <f t="shared" si="1277"/>
        <v>1</v>
      </c>
      <c r="P3179" s="113">
        <f t="shared" si="1278"/>
        <v>6</v>
      </c>
      <c r="Q3179" s="113">
        <f t="shared" si="1279"/>
        <v>12</v>
      </c>
      <c r="R3179" s="114" t="str">
        <f t="shared" si="1295"/>
        <v>0.6-0.14</v>
      </c>
      <c r="S3179" s="127">
        <f t="shared" si="1280"/>
        <v>1.631392633888494E-2</v>
      </c>
      <c r="T3179" s="112" t="b">
        <f t="shared" si="1281"/>
        <v>1</v>
      </c>
      <c r="U3179" s="22">
        <f t="shared" si="1282"/>
        <v>7.8186816878191934</v>
      </c>
      <c r="V3179" s="22">
        <f t="shared" si="1283"/>
        <v>0.56645243510723353</v>
      </c>
      <c r="W3179" s="81">
        <f t="shared" si="1284"/>
        <v>8</v>
      </c>
      <c r="X3179" s="22">
        <f t="shared" si="1285"/>
        <v>0.80876454479782878</v>
      </c>
      <c r="Y3179" s="3">
        <f>IF(U3179&gt;'Power Curve'!$C$37,0,INDEX(Ci,$W3179,1)*POWER(1-X3179,3)+INDEX(Ci,$W3179,2)*3*X3179*POWER(1-X3179,2)+INDEX(Ci,$W3179,3)*3*POWER(X3179,2)*(1-X3179)+INDEX(Ci,$W3179,4)*POWER(X3179,3))</f>
        <v>824.3052494252305</v>
      </c>
      <c r="Z3179" s="3">
        <f t="shared" si="1286"/>
        <v>837.75290454510991</v>
      </c>
      <c r="AA3179" s="3">
        <f t="shared" si="1287"/>
        <v>911.13002777099632</v>
      </c>
      <c r="AB3179" s="3">
        <f t="shared" si="1296"/>
        <v>-73.377123225886407</v>
      </c>
      <c r="AC3179" s="3">
        <f t="shared" si="1297"/>
        <v>73.377123225886407</v>
      </c>
      <c r="AE3179" s="34">
        <f t="shared" si="1288"/>
        <v>8</v>
      </c>
      <c r="AF3179" s="73" t="b">
        <f>COUNTIF('Power Curve'!$D$2:$D$31,AE3179)&gt;0</f>
        <v>1</v>
      </c>
      <c r="AG3179" s="73" t="b">
        <f t="shared" si="1289"/>
        <v>0</v>
      </c>
      <c r="AH3179" s="73" t="b">
        <f t="shared" si="1298"/>
        <v>1</v>
      </c>
      <c r="AI3179" s="34" t="str">
        <f t="shared" si="1290"/>
        <v>Outer</v>
      </c>
      <c r="AJ3179" s="35" t="str">
        <f t="shared" si="1299"/>
        <v>0.5-0.6</v>
      </c>
      <c r="AK3179" s="36" t="str">
        <f t="shared" si="1291"/>
        <v>10-11</v>
      </c>
      <c r="AL3179" s="36" t="str">
        <f t="shared" si="1292"/>
        <v>Apr</v>
      </c>
      <c r="AM3179" s="35" t="str">
        <f t="shared" si="1293"/>
        <v>295-305</v>
      </c>
      <c r="AN3179" s="36" t="str">
        <f t="shared" si="1294"/>
        <v>Inner-TI</v>
      </c>
    </row>
    <row r="3180" spans="5:40" x14ac:dyDescent="0.3">
      <c r="E3180" s="12">
        <v>41000.4375</v>
      </c>
      <c r="F3180" s="16">
        <v>7.06</v>
      </c>
      <c r="G3180" s="16">
        <v>641.36001968383789</v>
      </c>
      <c r="H3180" s="29">
        <v>1.1826653437360648</v>
      </c>
      <c r="I3180" s="26">
        <v>301.7</v>
      </c>
      <c r="J3180" s="30">
        <v>0.1104815864022663</v>
      </c>
      <c r="K3180" s="31">
        <v>0.10069011408598666</v>
      </c>
      <c r="L3180" s="111">
        <f t="shared" si="1274"/>
        <v>0.4</v>
      </c>
      <c r="M3180" s="112">
        <f t="shared" si="1275"/>
        <v>0.11</v>
      </c>
      <c r="N3180" s="112" t="b">
        <f t="shared" si="1276"/>
        <v>1</v>
      </c>
      <c r="O3180" s="112" t="b">
        <f t="shared" si="1277"/>
        <v>1</v>
      </c>
      <c r="P3180" s="113">
        <f t="shared" si="1278"/>
        <v>4</v>
      </c>
      <c r="Q3180" s="113">
        <f t="shared" si="1279"/>
        <v>15</v>
      </c>
      <c r="R3180" s="114" t="str">
        <f t="shared" si="1295"/>
        <v>0.4-0.11</v>
      </c>
      <c r="S3180" s="127">
        <f t="shared" si="1280"/>
        <v>-7.3544994965231711E-3</v>
      </c>
      <c r="T3180" s="112" t="b">
        <f t="shared" si="1281"/>
        <v>1</v>
      </c>
      <c r="U3180" s="22">
        <f t="shared" si="1282"/>
        <v>6.9777160928291391</v>
      </c>
      <c r="V3180" s="22">
        <f t="shared" si="1283"/>
        <v>0.43647849148188628</v>
      </c>
      <c r="W3180" s="81">
        <f t="shared" si="1284"/>
        <v>7</v>
      </c>
      <c r="X3180" s="22">
        <f t="shared" si="1285"/>
        <v>0.96197198923929494</v>
      </c>
      <c r="Y3180" s="3">
        <f>IF(U3180&gt;'Power Curve'!$C$37,0,INDEX(Ci,$W3180,1)*POWER(1-X3180,3)+INDEX(Ci,$W3180,2)*3*X3180*POWER(1-X3180,2)+INDEX(Ci,$W3180,3)*3*POWER(X3180,2)*(1-X3180)+INDEX(Ci,$W3180,4)*POWER(X3180,3))</f>
        <v>590.72342160942321</v>
      </c>
      <c r="Z3180" s="3">
        <f t="shared" si="1286"/>
        <v>586.37894650261228</v>
      </c>
      <c r="AA3180" s="3">
        <f t="shared" si="1287"/>
        <v>641.36001968383789</v>
      </c>
      <c r="AB3180" s="3">
        <f t="shared" si="1296"/>
        <v>-54.981073181225611</v>
      </c>
      <c r="AC3180" s="3">
        <f t="shared" si="1297"/>
        <v>54.981073181225611</v>
      </c>
      <c r="AE3180" s="34">
        <f t="shared" si="1288"/>
        <v>7</v>
      </c>
      <c r="AF3180" s="73" t="b">
        <f>COUNTIF('Power Curve'!$D$2:$D$31,AE3180)&gt;0</f>
        <v>1</v>
      </c>
      <c r="AG3180" s="73" t="b">
        <f t="shared" si="1289"/>
        <v>0</v>
      </c>
      <c r="AH3180" s="73" t="b">
        <f t="shared" si="1298"/>
        <v>1</v>
      </c>
      <c r="AI3180" s="34" t="str">
        <f t="shared" si="1290"/>
        <v>Inner</v>
      </c>
      <c r="AJ3180" s="35" t="str">
        <f t="shared" si="1299"/>
        <v>0.4-0.5</v>
      </c>
      <c r="AK3180" s="36" t="str">
        <f t="shared" si="1291"/>
        <v>10-11</v>
      </c>
      <c r="AL3180" s="36" t="str">
        <f t="shared" si="1292"/>
        <v>Apr</v>
      </c>
      <c r="AM3180" s="35" t="str">
        <f t="shared" si="1293"/>
        <v>295-305</v>
      </c>
      <c r="AN3180" s="36" t="str">
        <f t="shared" si="1294"/>
        <v>Inner-TI</v>
      </c>
    </row>
    <row r="3181" spans="5:40" x14ac:dyDescent="0.3">
      <c r="E3181" s="12">
        <v>41000.444444444445</v>
      </c>
      <c r="F3181" s="16">
        <v>9.1199999999999992</v>
      </c>
      <c r="G3181" s="16">
        <v>1254.480003356934</v>
      </c>
      <c r="H3181" s="29">
        <v>1.1841027095288392</v>
      </c>
      <c r="I3181" s="26">
        <v>297.7</v>
      </c>
      <c r="J3181" s="30">
        <v>0.11732456140350879</v>
      </c>
      <c r="K3181" s="31">
        <v>0.11516236888639222</v>
      </c>
      <c r="L3181" s="111">
        <f t="shared" si="1274"/>
        <v>0.8</v>
      </c>
      <c r="M3181" s="112">
        <f t="shared" si="1275"/>
        <v>0.12</v>
      </c>
      <c r="N3181" s="112" t="b">
        <f t="shared" si="1276"/>
        <v>1</v>
      </c>
      <c r="O3181" s="112" t="b">
        <f t="shared" si="1277"/>
        <v>1</v>
      </c>
      <c r="P3181" s="113">
        <f t="shared" si="1278"/>
        <v>8</v>
      </c>
      <c r="Q3181" s="113">
        <f t="shared" si="1279"/>
        <v>14</v>
      </c>
      <c r="R3181" s="114" t="str">
        <f t="shared" si="1295"/>
        <v>0.8-0.12</v>
      </c>
      <c r="S3181" s="127">
        <f t="shared" si="1280"/>
        <v>-1.2779651666675459E-3</v>
      </c>
      <c r="T3181" s="112" t="b">
        <f t="shared" si="1281"/>
        <v>1</v>
      </c>
      <c r="U3181" s="22">
        <f t="shared" si="1282"/>
        <v>9.0173570662061397</v>
      </c>
      <c r="V3181" s="22">
        <f t="shared" si="1283"/>
        <v>0.75171157886257256</v>
      </c>
      <c r="W3181" s="81">
        <f t="shared" si="1284"/>
        <v>10</v>
      </c>
      <c r="X3181" s="22">
        <f t="shared" si="1285"/>
        <v>8.736830472921191E-3</v>
      </c>
      <c r="Y3181" s="3">
        <f>IF(U3181&gt;'Power Curve'!$C$37,0,INDEX(Ci,$W3181,1)*POWER(1-X3181,3)+INDEX(Ci,$W3181,2)*3*X3181*POWER(1-X3181,2)+INDEX(Ci,$W3181,3)*3*POWER(X3181,2)*(1-X3181)+INDEX(Ci,$W3181,4)*POWER(X3181,3))</f>
        <v>1201.0092162385181</v>
      </c>
      <c r="Z3181" s="3">
        <f t="shared" si="1286"/>
        <v>1199.4743682953185</v>
      </c>
      <c r="AA3181" s="3">
        <f t="shared" si="1287"/>
        <v>1254.480003356934</v>
      </c>
      <c r="AB3181" s="3">
        <f t="shared" si="1296"/>
        <v>-55.005635061615521</v>
      </c>
      <c r="AC3181" s="3">
        <f t="shared" si="1297"/>
        <v>55.005635061615521</v>
      </c>
      <c r="AE3181" s="34">
        <f t="shared" si="1288"/>
        <v>9</v>
      </c>
      <c r="AF3181" s="73" t="b">
        <f>COUNTIF('Power Curve'!$D$2:$D$31,AE3181)&gt;0</f>
        <v>1</v>
      </c>
      <c r="AG3181" s="73" t="b">
        <f t="shared" si="1289"/>
        <v>0</v>
      </c>
      <c r="AH3181" s="73" t="b">
        <f t="shared" si="1298"/>
        <v>1</v>
      </c>
      <c r="AI3181" s="34" t="str">
        <f t="shared" si="1290"/>
        <v>Inner</v>
      </c>
      <c r="AJ3181" s="35" t="str">
        <f t="shared" si="1299"/>
        <v>0.7-0.8</v>
      </c>
      <c r="AK3181" s="36" t="str">
        <f t="shared" si="1291"/>
        <v>10-11</v>
      </c>
      <c r="AL3181" s="36" t="str">
        <f t="shared" si="1292"/>
        <v>Apr</v>
      </c>
      <c r="AM3181" s="35" t="str">
        <f t="shared" si="1293"/>
        <v>295-305</v>
      </c>
      <c r="AN3181" s="36" t="str">
        <f t="shared" si="1294"/>
        <v>Inner-TI</v>
      </c>
    </row>
    <row r="3182" spans="5:40" x14ac:dyDescent="0.3">
      <c r="E3182" s="12">
        <v>41000.451388888891</v>
      </c>
      <c r="F3182" s="16">
        <v>9.39</v>
      </c>
      <c r="G3182" s="16">
        <v>1349.4899749755909</v>
      </c>
      <c r="H3182" s="29">
        <v>1.1857807224511989</v>
      </c>
      <c r="I3182" s="26">
        <v>308.39999999999998</v>
      </c>
      <c r="J3182" s="30">
        <v>7.6677316293929709E-2</v>
      </c>
      <c r="K3182" s="31">
        <v>6.468162818118918E-2</v>
      </c>
      <c r="L3182" s="111">
        <f t="shared" si="1274"/>
        <v>0.8</v>
      </c>
      <c r="M3182" s="112">
        <f t="shared" si="1275"/>
        <v>0.08</v>
      </c>
      <c r="N3182" s="112" t="b">
        <f t="shared" si="1276"/>
        <v>1</v>
      </c>
      <c r="O3182" s="112" t="b">
        <f t="shared" si="1277"/>
        <v>1</v>
      </c>
      <c r="P3182" s="113">
        <f t="shared" si="1278"/>
        <v>8</v>
      </c>
      <c r="Q3182" s="113">
        <f t="shared" si="1279"/>
        <v>18</v>
      </c>
      <c r="R3182" s="114" t="str">
        <f t="shared" si="1295"/>
        <v>0.8-0.08</v>
      </c>
      <c r="S3182" s="127">
        <f t="shared" si="1280"/>
        <v>-1.7357261610698626E-2</v>
      </c>
      <c r="T3182" s="112" t="b">
        <f t="shared" si="1281"/>
        <v>1</v>
      </c>
      <c r="U3182" s="22">
        <f t="shared" si="1282"/>
        <v>9.2887018824047143</v>
      </c>
      <c r="V3182" s="22">
        <f t="shared" si="1283"/>
        <v>0.79364879490770801</v>
      </c>
      <c r="W3182" s="81">
        <f t="shared" si="1284"/>
        <v>10</v>
      </c>
      <c r="X3182" s="22">
        <f t="shared" si="1285"/>
        <v>0.29715878621612907</v>
      </c>
      <c r="Y3182" s="3">
        <f>IF(U3182&gt;'Power Curve'!$C$37,0,INDEX(Ci,$W3182,1)*POWER(1-X3182,3)+INDEX(Ci,$W3182,2)*3*X3182*POWER(1-X3182,2)+INDEX(Ci,$W3182,3)*3*POWER(X3182,2)*(1-X3182)+INDEX(Ci,$W3182,4)*POWER(X3182,3))</f>
        <v>1294.9614876513106</v>
      </c>
      <c r="Z3182" s="3">
        <f t="shared" si="1286"/>
        <v>1272.4845023343673</v>
      </c>
      <c r="AA3182" s="3">
        <f t="shared" si="1287"/>
        <v>1349.4899749755909</v>
      </c>
      <c r="AB3182" s="3">
        <f t="shared" si="1296"/>
        <v>-77.005472641223605</v>
      </c>
      <c r="AC3182" s="3">
        <f t="shared" si="1297"/>
        <v>77.005472641223605</v>
      </c>
      <c r="AE3182" s="34">
        <f t="shared" si="1288"/>
        <v>9</v>
      </c>
      <c r="AF3182" s="73" t="b">
        <f>COUNTIF('Power Curve'!$D$2:$D$31,AE3182)&gt;0</f>
        <v>1</v>
      </c>
      <c r="AG3182" s="73" t="b">
        <f t="shared" si="1289"/>
        <v>0</v>
      </c>
      <c r="AH3182" s="73" t="b">
        <f t="shared" si="1298"/>
        <v>1</v>
      </c>
      <c r="AI3182" s="34" t="str">
        <f t="shared" si="1290"/>
        <v>Outer</v>
      </c>
      <c r="AJ3182" s="35" t="str">
        <f t="shared" si="1299"/>
        <v>0.7-0.8</v>
      </c>
      <c r="AK3182" s="36" t="str">
        <f t="shared" si="1291"/>
        <v>10-11</v>
      </c>
      <c r="AL3182" s="36" t="str">
        <f t="shared" si="1292"/>
        <v>Apr</v>
      </c>
      <c r="AM3182" s="35" t="str">
        <f t="shared" si="1293"/>
        <v>305-315</v>
      </c>
      <c r="AN3182" s="36" t="str">
        <f t="shared" si="1294"/>
        <v>HWS-LTI</v>
      </c>
    </row>
    <row r="3183" spans="5:40" x14ac:dyDescent="0.3">
      <c r="E3183" s="12">
        <v>41000.458333333336</v>
      </c>
      <c r="F3183" s="16">
        <v>7.68</v>
      </c>
      <c r="G3183" s="16">
        <v>881.50001144409157</v>
      </c>
      <c r="H3183" s="29">
        <v>1.186267351453786</v>
      </c>
      <c r="I3183" s="26">
        <v>317.39999999999998</v>
      </c>
      <c r="J3183" s="30">
        <v>0.17057291666666669</v>
      </c>
      <c r="K3183" s="31">
        <v>0.19722800947382735</v>
      </c>
      <c r="L3183" s="111">
        <f t="shared" si="1274"/>
        <v>0.5</v>
      </c>
      <c r="M3183" s="112">
        <f t="shared" si="1275"/>
        <v>0.17</v>
      </c>
      <c r="N3183" s="112" t="b">
        <f t="shared" si="1276"/>
        <v>1</v>
      </c>
      <c r="O3183" s="112" t="b">
        <f t="shared" si="1277"/>
        <v>1</v>
      </c>
      <c r="P3183" s="113">
        <f t="shared" si="1278"/>
        <v>5</v>
      </c>
      <c r="Q3183" s="113">
        <f t="shared" si="1279"/>
        <v>9</v>
      </c>
      <c r="R3183" s="114" t="str">
        <f t="shared" si="1295"/>
        <v>0.5-0.17</v>
      </c>
      <c r="S3183" s="127">
        <f t="shared" si="1280"/>
        <v>4.3193780293402706E-2</v>
      </c>
      <c r="T3183" s="112" t="b">
        <f t="shared" si="1281"/>
        <v>1</v>
      </c>
      <c r="U3183" s="22">
        <f t="shared" si="1282"/>
        <v>7.5981882584045568</v>
      </c>
      <c r="V3183" s="22">
        <f t="shared" si="1283"/>
        <v>0.53237446481305473</v>
      </c>
      <c r="W3183" s="81">
        <f t="shared" si="1284"/>
        <v>8</v>
      </c>
      <c r="X3183" s="22">
        <f t="shared" si="1285"/>
        <v>0.58684206142461492</v>
      </c>
      <c r="Y3183" s="3">
        <f>IF(U3183&gt;'Power Curve'!$C$37,0,INDEX(Ci,$W3183,1)*POWER(1-X3183,3)+INDEX(Ci,$W3183,2)*3*X3183*POWER(1-X3183,2)+INDEX(Ci,$W3183,3)*3*POWER(X3183,2)*(1-X3183)+INDEX(Ci,$W3183,4)*POWER(X3183,3))</f>
        <v>759.9849824643394</v>
      </c>
      <c r="Z3183" s="3">
        <f t="shared" si="1286"/>
        <v>792.81160682318966</v>
      </c>
      <c r="AA3183" s="3">
        <f t="shared" si="1287"/>
        <v>881.50001144409157</v>
      </c>
      <c r="AB3183" s="3">
        <f t="shared" si="1296"/>
        <v>-88.688404620901906</v>
      </c>
      <c r="AC3183" s="3">
        <f t="shared" si="1297"/>
        <v>88.688404620901906</v>
      </c>
      <c r="AE3183" s="34">
        <f t="shared" si="1288"/>
        <v>8</v>
      </c>
      <c r="AF3183" s="73" t="b">
        <f>COUNTIF('Power Curve'!$D$2:$D$31,AE3183)&gt;0</f>
        <v>1</v>
      </c>
      <c r="AG3183" s="73" t="b">
        <f t="shared" si="1289"/>
        <v>0</v>
      </c>
      <c r="AH3183" s="73" t="b">
        <f t="shared" si="1298"/>
        <v>1</v>
      </c>
      <c r="AI3183" s="34" t="str">
        <f t="shared" si="1290"/>
        <v>Outer</v>
      </c>
      <c r="AJ3183" s="35" t="str">
        <f t="shared" si="1299"/>
        <v>0.5-0.6</v>
      </c>
      <c r="AK3183" s="36" t="str">
        <f t="shared" si="1291"/>
        <v>11-12</v>
      </c>
      <c r="AL3183" s="36" t="str">
        <f t="shared" si="1292"/>
        <v>Apr</v>
      </c>
      <c r="AM3183" s="35" t="str">
        <f t="shared" si="1293"/>
        <v>315-325</v>
      </c>
      <c r="AN3183" s="36" t="str">
        <f t="shared" si="1294"/>
        <v>HWS-HTI</v>
      </c>
    </row>
    <row r="3184" spans="5:40" x14ac:dyDescent="0.3">
      <c r="E3184" s="12">
        <v>41000.479166666664</v>
      </c>
      <c r="F3184" s="16">
        <v>7.99</v>
      </c>
      <c r="G3184" s="16">
        <v>733.85999679565475</v>
      </c>
      <c r="H3184" s="29">
        <v>1.1823254119854307</v>
      </c>
      <c r="I3184" s="26">
        <v>308.89999999999998</v>
      </c>
      <c r="J3184" s="30">
        <v>0.1276595744680851</v>
      </c>
      <c r="K3184" s="31">
        <v>4.5116582236800283E-2</v>
      </c>
      <c r="L3184" s="111">
        <f t="shared" si="1274"/>
        <v>0.6</v>
      </c>
      <c r="M3184" s="112">
        <f t="shared" si="1275"/>
        <v>0.13</v>
      </c>
      <c r="N3184" s="112" t="b">
        <f t="shared" si="1276"/>
        <v>1</v>
      </c>
      <c r="O3184" s="112" t="b">
        <f t="shared" si="1277"/>
        <v>1</v>
      </c>
      <c r="P3184" s="113">
        <f t="shared" si="1278"/>
        <v>6</v>
      </c>
      <c r="Q3184" s="113">
        <f t="shared" si="1279"/>
        <v>13</v>
      </c>
      <c r="R3184" s="114" t="str">
        <f t="shared" si="1295"/>
        <v>0.6-0.13</v>
      </c>
      <c r="S3184" s="127">
        <f t="shared" si="1280"/>
        <v>1.7757460449273912E-2</v>
      </c>
      <c r="T3184" s="112" t="b">
        <f t="shared" si="1281"/>
        <v>1</v>
      </c>
      <c r="U3184" s="22">
        <f t="shared" si="1282"/>
        <v>7.8961203261833059</v>
      </c>
      <c r="V3184" s="22">
        <f t="shared" si="1283"/>
        <v>0.57842082629603109</v>
      </c>
      <c r="W3184" s="81">
        <f t="shared" si="1284"/>
        <v>8</v>
      </c>
      <c r="X3184" s="22">
        <f t="shared" si="1285"/>
        <v>0.88670507563553946</v>
      </c>
      <c r="Y3184" s="3">
        <f>IF(U3184&gt;'Power Curve'!$C$37,0,INDEX(Ci,$W3184,1)*POWER(1-X3184,3)+INDEX(Ci,$W3184,2)*3*X3184*POWER(1-X3184,2)+INDEX(Ci,$W3184,3)*3*POWER(X3184,2)*(1-X3184)+INDEX(Ci,$W3184,4)*POWER(X3184,3))</f>
        <v>847.21851114315473</v>
      </c>
      <c r="Z3184" s="3">
        <f t="shared" si="1286"/>
        <v>862.262960346672</v>
      </c>
      <c r="AA3184" s="3">
        <f t="shared" si="1287"/>
        <v>733.85999679565475</v>
      </c>
      <c r="AB3184" s="3">
        <f t="shared" si="1296"/>
        <v>128.40296355101725</v>
      </c>
      <c r="AC3184" s="3">
        <f t="shared" si="1297"/>
        <v>128.40296355101725</v>
      </c>
      <c r="AE3184" s="34">
        <f t="shared" si="1288"/>
        <v>8</v>
      </c>
      <c r="AF3184" s="73" t="b">
        <f>COUNTIF('Power Curve'!$D$2:$D$31,AE3184)&gt;0</f>
        <v>1</v>
      </c>
      <c r="AG3184" s="73" t="b">
        <f t="shared" si="1289"/>
        <v>0</v>
      </c>
      <c r="AH3184" s="73" t="b">
        <f t="shared" si="1298"/>
        <v>1</v>
      </c>
      <c r="AI3184" s="34" t="str">
        <f t="shared" si="1290"/>
        <v>Outer</v>
      </c>
      <c r="AJ3184" s="35" t="str">
        <f t="shared" si="1299"/>
        <v>0.5-0.6</v>
      </c>
      <c r="AK3184" s="36" t="str">
        <f t="shared" si="1291"/>
        <v>11-12</v>
      </c>
      <c r="AL3184" s="36" t="str">
        <f t="shared" si="1292"/>
        <v>Apr</v>
      </c>
      <c r="AM3184" s="35" t="str">
        <f t="shared" si="1293"/>
        <v>305-315</v>
      </c>
      <c r="AN3184" s="36" t="str">
        <f t="shared" si="1294"/>
        <v>Inner-TI</v>
      </c>
    </row>
    <row r="3185" spans="5:40" x14ac:dyDescent="0.3">
      <c r="E3185" s="12">
        <v>41000.486111111109</v>
      </c>
      <c r="F3185" s="16">
        <v>7.51</v>
      </c>
      <c r="G3185" s="16">
        <v>637.44001960754395</v>
      </c>
      <c r="H3185" s="29">
        <v>1.1825013400092528</v>
      </c>
      <c r="I3185" s="26">
        <v>321.8</v>
      </c>
      <c r="J3185" s="30">
        <v>0.16644474034620507</v>
      </c>
      <c r="K3185" s="31">
        <v>0.19303922542160715</v>
      </c>
      <c r="L3185" s="111">
        <f t="shared" si="1274"/>
        <v>0.5</v>
      </c>
      <c r="M3185" s="112">
        <f t="shared" si="1275"/>
        <v>0.17</v>
      </c>
      <c r="N3185" s="112" t="b">
        <f t="shared" si="1276"/>
        <v>1</v>
      </c>
      <c r="O3185" s="112" t="b">
        <f t="shared" si="1277"/>
        <v>1</v>
      </c>
      <c r="P3185" s="113">
        <f t="shared" si="1278"/>
        <v>5</v>
      </c>
      <c r="Q3185" s="113">
        <f t="shared" si="1279"/>
        <v>9</v>
      </c>
      <c r="R3185" s="114" t="str">
        <f t="shared" si="1295"/>
        <v>0.5-0.17</v>
      </c>
      <c r="S3185" s="127">
        <f t="shared" si="1280"/>
        <v>4.3193780293402706E-2</v>
      </c>
      <c r="T3185" s="112" t="b">
        <f t="shared" si="1281"/>
        <v>1</v>
      </c>
      <c r="U3185" s="22">
        <f t="shared" si="1282"/>
        <v>7.4221282532674735</v>
      </c>
      <c r="V3185" s="22">
        <f t="shared" si="1283"/>
        <v>0.50516382347565703</v>
      </c>
      <c r="W3185" s="81">
        <f t="shared" si="1284"/>
        <v>8</v>
      </c>
      <c r="X3185" s="22">
        <f t="shared" si="1285"/>
        <v>0.40964098261492288</v>
      </c>
      <c r="Y3185" s="3">
        <f>IF(U3185&gt;'Power Curve'!$C$37,0,INDEX(Ci,$W3185,1)*POWER(1-X3185,3)+INDEX(Ci,$W3185,2)*3*X3185*POWER(1-X3185,2)+INDEX(Ci,$W3185,3)*3*POWER(X3185,2)*(1-X3185)+INDEX(Ci,$W3185,4)*POWER(X3185,3))</f>
        <v>709.91447235573662</v>
      </c>
      <c r="Z3185" s="3">
        <f t="shared" si="1286"/>
        <v>740.57836210177732</v>
      </c>
      <c r="AA3185" s="3">
        <f t="shared" si="1287"/>
        <v>637.44001960754395</v>
      </c>
      <c r="AB3185" s="3">
        <f t="shared" si="1296"/>
        <v>103.13834249423337</v>
      </c>
      <c r="AC3185" s="3">
        <f t="shared" si="1297"/>
        <v>103.13834249423337</v>
      </c>
      <c r="AE3185" s="34">
        <f t="shared" si="1288"/>
        <v>7</v>
      </c>
      <c r="AF3185" s="73" t="b">
        <f>COUNTIF('Power Curve'!$D$2:$D$31,AE3185)&gt;0</f>
        <v>1</v>
      </c>
      <c r="AG3185" s="73" t="b">
        <f t="shared" si="1289"/>
        <v>0</v>
      </c>
      <c r="AH3185" s="73" t="b">
        <f t="shared" si="1298"/>
        <v>1</v>
      </c>
      <c r="AI3185" s="34" t="str">
        <f t="shared" si="1290"/>
        <v>Outer</v>
      </c>
      <c r="AJ3185" s="35" t="str">
        <f t="shared" si="1299"/>
        <v>0.5-0.6</v>
      </c>
      <c r="AK3185" s="36" t="str">
        <f t="shared" si="1291"/>
        <v>11-12</v>
      </c>
      <c r="AL3185" s="36" t="str">
        <f t="shared" si="1292"/>
        <v>Apr</v>
      </c>
      <c r="AM3185" s="35" t="str">
        <f t="shared" si="1293"/>
        <v>315-325</v>
      </c>
      <c r="AN3185" s="36" t="str">
        <f t="shared" si="1294"/>
        <v>HWS-HTI</v>
      </c>
    </row>
    <row r="3186" spans="5:40" x14ac:dyDescent="0.3">
      <c r="E3186" s="12">
        <v>41000.493055555555</v>
      </c>
      <c r="F3186" s="16">
        <v>5.43</v>
      </c>
      <c r="G3186" s="16">
        <v>277.4300079345706</v>
      </c>
      <c r="H3186" s="29">
        <v>1.1840429474736491</v>
      </c>
      <c r="I3186" s="26">
        <v>344.5</v>
      </c>
      <c r="J3186" s="30">
        <v>0.1952117863720074</v>
      </c>
      <c r="K3186" s="31">
        <v>0.30176285529067037</v>
      </c>
      <c r="L3186" s="111">
        <f t="shared" si="1274"/>
        <v>0.2</v>
      </c>
      <c r="M3186" s="112">
        <f t="shared" si="1275"/>
        <v>0.2</v>
      </c>
      <c r="N3186" s="112" t="b">
        <f t="shared" si="1276"/>
        <v>1</v>
      </c>
      <c r="O3186" s="112" t="b">
        <f t="shared" si="1277"/>
        <v>1</v>
      </c>
      <c r="P3186" s="113">
        <f t="shared" si="1278"/>
        <v>2</v>
      </c>
      <c r="Q3186" s="113">
        <f t="shared" si="1279"/>
        <v>6</v>
      </c>
      <c r="R3186" s="114" t="str">
        <f t="shared" si="1295"/>
        <v>0.2-0.2</v>
      </c>
      <c r="S3186" s="127">
        <f t="shared" si="1280"/>
        <v>6.8697946750169242E-2</v>
      </c>
      <c r="T3186" s="112" t="b">
        <f t="shared" si="1281"/>
        <v>1</v>
      </c>
      <c r="U3186" s="22">
        <f t="shared" si="1282"/>
        <v>5.3687966127593212</v>
      </c>
      <c r="V3186" s="22">
        <f t="shared" si="1283"/>
        <v>0.18781479935689438</v>
      </c>
      <c r="W3186" s="81">
        <f t="shared" si="1284"/>
        <v>6</v>
      </c>
      <c r="X3186" s="22">
        <f t="shared" si="1285"/>
        <v>0.33956939680238113</v>
      </c>
      <c r="Y3186" s="3">
        <f>IF(U3186&gt;'Power Curve'!$C$37,0,INDEX(Ci,$W3186,1)*POWER(1-X3186,3)+INDEX(Ci,$W3186,2)*3*X3186*POWER(1-X3186,2)+INDEX(Ci,$W3186,3)*3*POWER(X3186,2)*(1-X3186)+INDEX(Ci,$W3186,4)*POWER(X3186,3))</f>
        <v>262.27637335577634</v>
      </c>
      <c r="Z3186" s="3">
        <f t="shared" si="1286"/>
        <v>280.29422168639894</v>
      </c>
      <c r="AA3186" s="3">
        <f t="shared" si="1287"/>
        <v>277.4300079345706</v>
      </c>
      <c r="AB3186" s="3">
        <f t="shared" si="1296"/>
        <v>2.8642137518283448</v>
      </c>
      <c r="AC3186" s="3">
        <f t="shared" si="1297"/>
        <v>2.8642137518283448</v>
      </c>
      <c r="AE3186" s="34">
        <f t="shared" si="1288"/>
        <v>5</v>
      </c>
      <c r="AF3186" s="73" t="b">
        <f>COUNTIF('Power Curve'!$D$2:$D$31,AE3186)&gt;0</f>
        <v>1</v>
      </c>
      <c r="AG3186" s="73" t="b">
        <f t="shared" si="1289"/>
        <v>0</v>
      </c>
      <c r="AH3186" s="73" t="b">
        <f t="shared" si="1298"/>
        <v>1</v>
      </c>
      <c r="AI3186" s="34" t="str">
        <f t="shared" si="1290"/>
        <v>Outer</v>
      </c>
      <c r="AJ3186" s="35" t="str">
        <f t="shared" si="1299"/>
        <v>0.1-0.2</v>
      </c>
      <c r="AK3186" s="36" t="str">
        <f t="shared" si="1291"/>
        <v>11-12</v>
      </c>
      <c r="AL3186" s="36" t="str">
        <f t="shared" si="1292"/>
        <v>Apr</v>
      </c>
      <c r="AM3186" s="35" t="str">
        <f t="shared" si="1293"/>
        <v>335-345</v>
      </c>
      <c r="AN3186" s="36" t="str">
        <f t="shared" si="1294"/>
        <v>LWS-HTI</v>
      </c>
    </row>
    <row r="3187" spans="5:40" x14ac:dyDescent="0.3">
      <c r="E3187" s="12">
        <v>41000.506944444445</v>
      </c>
      <c r="F3187" s="16">
        <v>4.0999999999999996</v>
      </c>
      <c r="G3187" s="16">
        <v>32.319999694824197</v>
      </c>
      <c r="H3187" s="29">
        <v>1.1826172956784435</v>
      </c>
      <c r="I3187" s="26">
        <v>354.8</v>
      </c>
      <c r="J3187" s="30">
        <v>0.14634146341463417</v>
      </c>
      <c r="K3187" s="31">
        <v>0.28182050480982396</v>
      </c>
      <c r="L3187" s="111">
        <f t="shared" si="1274"/>
        <v>0</v>
      </c>
      <c r="M3187" s="112">
        <f t="shared" si="1275"/>
        <v>0.15000000000000002</v>
      </c>
      <c r="N3187" s="112" t="b">
        <f t="shared" si="1276"/>
        <v>0</v>
      </c>
      <c r="O3187" s="112" t="b">
        <f t="shared" si="1277"/>
        <v>1</v>
      </c>
      <c r="P3187" s="113">
        <f t="shared" si="1278"/>
        <v>0</v>
      </c>
      <c r="Q3187" s="113">
        <f t="shared" si="1279"/>
        <v>10.999999999999998</v>
      </c>
      <c r="R3187" s="114" t="str">
        <f t="shared" si="1295"/>
        <v>0-0.15</v>
      </c>
      <c r="S3187" s="127">
        <f t="shared" si="1280"/>
        <v>0</v>
      </c>
      <c r="T3187" s="112" t="b">
        <f t="shared" si="1281"/>
        <v>0</v>
      </c>
      <c r="U3187" s="22">
        <f t="shared" si="1282"/>
        <v>4.0521598510441859</v>
      </c>
      <c r="V3187" s="22">
        <f t="shared" si="1283"/>
        <v>-1.5675656449738947E-2</v>
      </c>
      <c r="W3187" s="81">
        <f t="shared" si="1284"/>
        <v>4</v>
      </c>
      <c r="X3187" s="22">
        <f t="shared" si="1285"/>
        <v>0.92773817467639352</v>
      </c>
      <c r="Y3187" s="3">
        <f>IF(U3187&gt;'Power Curve'!$C$37,0,INDEX(Ci,$W3187,1)*POWER(1-X3187,3)+INDEX(Ci,$W3187,2)*3*X3187*POWER(1-X3187,2)+INDEX(Ci,$W3187,3)*3*POWER(X3187,2)*(1-X3187)+INDEX(Ci,$W3187,4)*POWER(X3187,3))</f>
        <v>68.91382230437938</v>
      </c>
      <c r="Z3187" s="3">
        <f t="shared" si="1286"/>
        <v>68.91382230437938</v>
      </c>
      <c r="AA3187" s="3">
        <f t="shared" si="1287"/>
        <v>32.319999694824197</v>
      </c>
      <c r="AB3187" s="3">
        <f t="shared" si="1296"/>
        <v>36.593822609555183</v>
      </c>
      <c r="AC3187" s="3">
        <f t="shared" si="1297"/>
        <v>36.593822609555183</v>
      </c>
      <c r="AE3187" s="34">
        <f t="shared" si="1288"/>
        <v>4</v>
      </c>
      <c r="AF3187" s="73" t="b">
        <f>COUNTIF('Power Curve'!$D$2:$D$31,AE3187)&gt;0</f>
        <v>1</v>
      </c>
      <c r="AG3187" s="73" t="b">
        <f t="shared" si="1289"/>
        <v>0</v>
      </c>
      <c r="AH3187" s="73" t="b">
        <f t="shared" si="1298"/>
        <v>1</v>
      </c>
      <c r="AI3187" s="34" t="str">
        <f t="shared" si="1290"/>
        <v>Outer</v>
      </c>
      <c r="AJ3187" s="35" t="str">
        <f t="shared" si="1299"/>
        <v>-0.1-0.0</v>
      </c>
      <c r="AK3187" s="36" t="str">
        <f t="shared" si="1291"/>
        <v>12-13</v>
      </c>
      <c r="AL3187" s="36" t="str">
        <f t="shared" si="1292"/>
        <v>Apr</v>
      </c>
      <c r="AM3187" s="35" t="str">
        <f t="shared" si="1293"/>
        <v>345-355</v>
      </c>
      <c r="AN3187" s="36" t="str">
        <f t="shared" si="1294"/>
        <v>LWS-HTI</v>
      </c>
    </row>
    <row r="3188" spans="5:40" x14ac:dyDescent="0.3">
      <c r="E3188" s="12">
        <v>41000.513888888891</v>
      </c>
      <c r="F3188" s="16">
        <v>4.1100000000000003</v>
      </c>
      <c r="G3188" s="16">
        <v>133.8899936676022</v>
      </c>
      <c r="H3188" s="29">
        <v>1.1805963293390973</v>
      </c>
      <c r="I3188" s="26">
        <v>310</v>
      </c>
      <c r="J3188" s="30">
        <v>0.27737226277372257</v>
      </c>
      <c r="K3188" s="31">
        <v>0.14398020144887952</v>
      </c>
      <c r="L3188" s="111">
        <f t="shared" si="1274"/>
        <v>0</v>
      </c>
      <c r="M3188" s="112">
        <f t="shared" si="1275"/>
        <v>0.28000000000000003</v>
      </c>
      <c r="N3188" s="112" t="b">
        <f t="shared" si="1276"/>
        <v>0</v>
      </c>
      <c r="O3188" s="112" t="b">
        <f t="shared" si="1277"/>
        <v>0</v>
      </c>
      <c r="P3188" s="113">
        <f t="shared" si="1278"/>
        <v>0</v>
      </c>
      <c r="Q3188" s="113">
        <f t="shared" si="1279"/>
        <v>-2</v>
      </c>
      <c r="R3188" s="114" t="str">
        <f t="shared" si="1295"/>
        <v>0-0.28</v>
      </c>
      <c r="S3188" s="127">
        <f t="shared" si="1280"/>
        <v>0</v>
      </c>
      <c r="T3188" s="112" t="b">
        <f t="shared" si="1281"/>
        <v>0</v>
      </c>
      <c r="U3188" s="22">
        <f t="shared" si="1282"/>
        <v>4.0597279828304149</v>
      </c>
      <c r="V3188" s="22">
        <f t="shared" si="1283"/>
        <v>-1.4505977285701127E-2</v>
      </c>
      <c r="W3188" s="81">
        <f t="shared" si="1284"/>
        <v>4</v>
      </c>
      <c r="X3188" s="22">
        <f t="shared" si="1285"/>
        <v>0.93313017379496288</v>
      </c>
      <c r="Y3188" s="3">
        <f>IF(U3188&gt;'Power Curve'!$C$37,0,INDEX(Ci,$W3188,1)*POWER(1-X3188,3)+INDEX(Ci,$W3188,2)*3*X3188*POWER(1-X3188,2)+INDEX(Ci,$W3188,3)*3*POWER(X3188,2)*(1-X3188)+INDEX(Ci,$W3188,4)*POWER(X3188,3))</f>
        <v>69.545042892394292</v>
      </c>
      <c r="Z3188" s="3">
        <f t="shared" si="1286"/>
        <v>69.545042892394292</v>
      </c>
      <c r="AA3188" s="3">
        <f t="shared" si="1287"/>
        <v>133.8899936676022</v>
      </c>
      <c r="AB3188" s="3">
        <f t="shared" si="1296"/>
        <v>-64.344950775207906</v>
      </c>
      <c r="AC3188" s="3">
        <f t="shared" si="1297"/>
        <v>64.344950775207906</v>
      </c>
      <c r="AE3188" s="34">
        <f t="shared" si="1288"/>
        <v>4</v>
      </c>
      <c r="AF3188" s="73" t="b">
        <f>COUNTIF('Power Curve'!$D$2:$D$31,AE3188)&gt;0</f>
        <v>1</v>
      </c>
      <c r="AG3188" s="73" t="b">
        <f t="shared" si="1289"/>
        <v>0</v>
      </c>
      <c r="AH3188" s="73" t="b">
        <f t="shared" si="1298"/>
        <v>1</v>
      </c>
      <c r="AI3188" s="34" t="str">
        <f t="shared" si="1290"/>
        <v>Outer</v>
      </c>
      <c r="AJ3188" s="35" t="str">
        <f t="shared" si="1299"/>
        <v>-0.1-0.0</v>
      </c>
      <c r="AK3188" s="36" t="str">
        <f t="shared" si="1291"/>
        <v>12-13</v>
      </c>
      <c r="AL3188" s="36" t="str">
        <f t="shared" si="1292"/>
        <v>Apr</v>
      </c>
      <c r="AM3188" s="35" t="str">
        <f t="shared" si="1293"/>
        <v>305-315</v>
      </c>
      <c r="AN3188" s="36" t="str">
        <f t="shared" si="1294"/>
        <v>LWS-HTI</v>
      </c>
    </row>
    <row r="3189" spans="5:40" x14ac:dyDescent="0.3">
      <c r="E3189" s="12">
        <v>41000.520833333336</v>
      </c>
      <c r="F3189" s="16">
        <v>5.35</v>
      </c>
      <c r="G3189" s="16">
        <v>196.7399978637693</v>
      </c>
      <c r="H3189" s="29">
        <v>1.1792651701688261</v>
      </c>
      <c r="I3189" s="26">
        <v>300.89999999999998</v>
      </c>
      <c r="J3189" s="30">
        <v>0.14953271028037385</v>
      </c>
      <c r="K3189" s="31">
        <v>8.9581354979649072E-2</v>
      </c>
      <c r="L3189" s="111">
        <f t="shared" si="1274"/>
        <v>0.2</v>
      </c>
      <c r="M3189" s="112">
        <f t="shared" si="1275"/>
        <v>0.15000000000000002</v>
      </c>
      <c r="N3189" s="112" t="b">
        <f t="shared" si="1276"/>
        <v>1</v>
      </c>
      <c r="O3189" s="112" t="b">
        <f t="shared" si="1277"/>
        <v>1</v>
      </c>
      <c r="P3189" s="113">
        <f t="shared" si="1278"/>
        <v>2</v>
      </c>
      <c r="Q3189" s="113">
        <f t="shared" si="1279"/>
        <v>10.999999999999998</v>
      </c>
      <c r="R3189" s="114" t="str">
        <f t="shared" si="1295"/>
        <v>0.2-0.15</v>
      </c>
      <c r="S3189" s="127">
        <f t="shared" si="1280"/>
        <v>6.8623495782788868E-2</v>
      </c>
      <c r="T3189" s="112" t="b">
        <f t="shared" si="1281"/>
        <v>1</v>
      </c>
      <c r="U3189" s="22">
        <f t="shared" si="1282"/>
        <v>5.2825738402766271</v>
      </c>
      <c r="V3189" s="22">
        <f t="shared" si="1283"/>
        <v>0.17448879192371353</v>
      </c>
      <c r="W3189" s="81">
        <f t="shared" si="1284"/>
        <v>6</v>
      </c>
      <c r="X3189" s="22">
        <f t="shared" si="1285"/>
        <v>0.25362962877146483</v>
      </c>
      <c r="Y3189" s="3">
        <f>IF(U3189&gt;'Power Curve'!$C$37,0,INDEX(Ci,$W3189,1)*POWER(1-X3189,3)+INDEX(Ci,$W3189,2)*3*X3189*POWER(1-X3189,2)+INDEX(Ci,$W3189,3)*3*POWER(X3189,2)*(1-X3189)+INDEX(Ci,$W3189,4)*POWER(X3189,3))</f>
        <v>249.63320406105771</v>
      </c>
      <c r="Z3189" s="3">
        <f t="shared" si="1286"/>
        <v>266.76390718718579</v>
      </c>
      <c r="AA3189" s="3">
        <f t="shared" si="1287"/>
        <v>196.7399978637693</v>
      </c>
      <c r="AB3189" s="3">
        <f t="shared" si="1296"/>
        <v>70.02390932341649</v>
      </c>
      <c r="AC3189" s="3">
        <f t="shared" si="1297"/>
        <v>70.02390932341649</v>
      </c>
      <c r="AE3189" s="34">
        <f t="shared" si="1288"/>
        <v>5</v>
      </c>
      <c r="AF3189" s="73" t="b">
        <f>COUNTIF('Power Curve'!$D$2:$D$31,AE3189)&gt;0</f>
        <v>1</v>
      </c>
      <c r="AG3189" s="73" t="b">
        <f t="shared" si="1289"/>
        <v>0</v>
      </c>
      <c r="AH3189" s="73" t="b">
        <f t="shared" si="1298"/>
        <v>1</v>
      </c>
      <c r="AI3189" s="34" t="str">
        <f t="shared" si="1290"/>
        <v>Outer</v>
      </c>
      <c r="AJ3189" s="35" t="str">
        <f t="shared" si="1299"/>
        <v>0.1-0.2</v>
      </c>
      <c r="AK3189" s="36" t="str">
        <f t="shared" si="1291"/>
        <v>12-13</v>
      </c>
      <c r="AL3189" s="36" t="str">
        <f t="shared" si="1292"/>
        <v>Apr</v>
      </c>
      <c r="AM3189" s="35" t="str">
        <f t="shared" si="1293"/>
        <v>295-305</v>
      </c>
      <c r="AN3189" s="36" t="str">
        <f t="shared" si="1294"/>
        <v>LWS-HTI</v>
      </c>
    </row>
    <row r="3190" spans="5:40" x14ac:dyDescent="0.3">
      <c r="E3190" s="12">
        <v>41000.527777777781</v>
      </c>
      <c r="F3190" s="16">
        <v>4.12</v>
      </c>
      <c r="G3190" s="16">
        <v>107.06000137329148</v>
      </c>
      <c r="H3190" s="29">
        <v>1.1797468599013279</v>
      </c>
      <c r="I3190" s="26">
        <v>349.6</v>
      </c>
      <c r="J3190" s="30">
        <v>0.21844660194174756</v>
      </c>
      <c r="K3190" s="31">
        <v>0.10098702777286872</v>
      </c>
      <c r="L3190" s="111">
        <f t="shared" si="1274"/>
        <v>0</v>
      </c>
      <c r="M3190" s="112">
        <f t="shared" si="1275"/>
        <v>0.22</v>
      </c>
      <c r="N3190" s="112" t="b">
        <f t="shared" si="1276"/>
        <v>0</v>
      </c>
      <c r="O3190" s="112" t="b">
        <f t="shared" si="1277"/>
        <v>1</v>
      </c>
      <c r="P3190" s="113">
        <f t="shared" si="1278"/>
        <v>0</v>
      </c>
      <c r="Q3190" s="113">
        <f t="shared" si="1279"/>
        <v>4</v>
      </c>
      <c r="R3190" s="114" t="str">
        <f t="shared" si="1295"/>
        <v>0-0.22</v>
      </c>
      <c r="S3190" s="127">
        <f t="shared" si="1280"/>
        <v>0</v>
      </c>
      <c r="T3190" s="112" t="b">
        <f t="shared" si="1281"/>
        <v>0</v>
      </c>
      <c r="U3190" s="22">
        <f t="shared" si="1282"/>
        <v>4.0686293702943663</v>
      </c>
      <c r="V3190" s="22">
        <f t="shared" si="1283"/>
        <v>-1.3130239158815359E-2</v>
      </c>
      <c r="W3190" s="81">
        <f t="shared" si="1284"/>
        <v>4</v>
      </c>
      <c r="X3190" s="22">
        <f t="shared" si="1285"/>
        <v>0.9394720656535327</v>
      </c>
      <c r="Y3190" s="3">
        <f>IF(U3190&gt;'Power Curve'!$C$37,0,INDEX(Ci,$W3190,1)*POWER(1-X3190,3)+INDEX(Ci,$W3190,2)*3*X3190*POWER(1-X3190,2)+INDEX(Ci,$W3190,3)*3*POWER(X3190,2)*(1-X3190)+INDEX(Ci,$W3190,4)*POWER(X3190,3))</f>
        <v>70.288312201408004</v>
      </c>
      <c r="Z3190" s="3">
        <f t="shared" si="1286"/>
        <v>70.288312201408004</v>
      </c>
      <c r="AA3190" s="3">
        <f t="shared" si="1287"/>
        <v>107.06000137329148</v>
      </c>
      <c r="AB3190" s="3">
        <f t="shared" si="1296"/>
        <v>-36.77168917188348</v>
      </c>
      <c r="AC3190" s="3">
        <f t="shared" si="1297"/>
        <v>36.77168917188348</v>
      </c>
      <c r="AE3190" s="34">
        <f t="shared" si="1288"/>
        <v>4</v>
      </c>
      <c r="AF3190" s="73" t="b">
        <f>COUNTIF('Power Curve'!$D$2:$D$31,AE3190)&gt;0</f>
        <v>1</v>
      </c>
      <c r="AG3190" s="73" t="b">
        <f t="shared" si="1289"/>
        <v>0</v>
      </c>
      <c r="AH3190" s="73" t="b">
        <f t="shared" si="1298"/>
        <v>1</v>
      </c>
      <c r="AI3190" s="34" t="str">
        <f t="shared" si="1290"/>
        <v>Outer</v>
      </c>
      <c r="AJ3190" s="35" t="str">
        <f t="shared" si="1299"/>
        <v>-0.1-0.0</v>
      </c>
      <c r="AK3190" s="36" t="str">
        <f t="shared" si="1291"/>
        <v>12-13</v>
      </c>
      <c r="AL3190" s="36" t="str">
        <f t="shared" si="1292"/>
        <v>Apr</v>
      </c>
      <c r="AM3190" s="35" t="str">
        <f t="shared" si="1293"/>
        <v>345-355</v>
      </c>
      <c r="AN3190" s="36" t="str">
        <f t="shared" si="1294"/>
        <v>LWS-HTI</v>
      </c>
    </row>
    <row r="3191" spans="5:40" x14ac:dyDescent="0.3">
      <c r="E3191" s="12">
        <v>41000.534722222219</v>
      </c>
      <c r="F3191" s="16">
        <v>3.65</v>
      </c>
      <c r="G3191" s="16">
        <v>0.94000005722045987</v>
      </c>
      <c r="H3191" s="29">
        <v>1.1796592506829653</v>
      </c>
      <c r="I3191" s="26">
        <v>305.7</v>
      </c>
      <c r="J3191" s="30">
        <v>0.26575342465753427</v>
      </c>
      <c r="K3191" s="31">
        <v>0.41190000527008969</v>
      </c>
      <c r="L3191" s="111">
        <f t="shared" si="1274"/>
        <v>-0.1</v>
      </c>
      <c r="M3191" s="112">
        <f t="shared" si="1275"/>
        <v>0.27</v>
      </c>
      <c r="N3191" s="112" t="b">
        <f t="shared" si="1276"/>
        <v>0</v>
      </c>
      <c r="O3191" s="112" t="b">
        <f t="shared" si="1277"/>
        <v>0</v>
      </c>
      <c r="P3191" s="113">
        <f t="shared" si="1278"/>
        <v>-1</v>
      </c>
      <c r="Q3191" s="113">
        <f t="shared" si="1279"/>
        <v>-1</v>
      </c>
      <c r="R3191" s="114" t="str">
        <f t="shared" si="1295"/>
        <v>-0.1-0.27</v>
      </c>
      <c r="S3191" s="127">
        <f t="shared" si="1280"/>
        <v>0</v>
      </c>
      <c r="T3191" s="112" t="b">
        <f t="shared" si="1281"/>
        <v>0</v>
      </c>
      <c r="U3191" s="22">
        <f t="shared" si="1282"/>
        <v>3.6044003854520703</v>
      </c>
      <c r="V3191" s="22">
        <f t="shared" si="1283"/>
        <v>-8.4878325245331593E-2</v>
      </c>
      <c r="W3191" s="81">
        <f t="shared" si="1284"/>
        <v>4</v>
      </c>
      <c r="X3191" s="22">
        <f t="shared" si="1285"/>
        <v>0.60872699569602506</v>
      </c>
      <c r="Y3191" s="3">
        <f>IF(U3191&gt;'Power Curve'!$C$37,0,INDEX(Ci,$W3191,1)*POWER(1-X3191,3)+INDEX(Ci,$W3191,2)*3*X3191*POWER(1-X3191,2)+INDEX(Ci,$W3191,3)*3*POWER(X3191,2)*(1-X3191)+INDEX(Ci,$W3191,4)*POWER(X3191,3))</f>
        <v>34.00342453346029</v>
      </c>
      <c r="Z3191" s="3">
        <f t="shared" si="1286"/>
        <v>34.00342453346029</v>
      </c>
      <c r="AA3191" s="3">
        <f t="shared" si="1287"/>
        <v>0.94000005722045987</v>
      </c>
      <c r="AB3191" s="3">
        <f t="shared" si="1296"/>
        <v>33.063424476239831</v>
      </c>
      <c r="AC3191" s="3">
        <f t="shared" si="1297"/>
        <v>33.063424476239831</v>
      </c>
      <c r="AE3191" s="34">
        <f t="shared" si="1288"/>
        <v>4</v>
      </c>
      <c r="AF3191" s="73" t="b">
        <f>COUNTIF('Power Curve'!$D$2:$D$31,AE3191)&gt;0</f>
        <v>1</v>
      </c>
      <c r="AG3191" s="73" t="b">
        <f t="shared" si="1289"/>
        <v>0</v>
      </c>
      <c r="AH3191" s="73" t="b">
        <f t="shared" si="1298"/>
        <v>1</v>
      </c>
      <c r="AI3191" s="34" t="str">
        <f t="shared" si="1290"/>
        <v>Outer</v>
      </c>
      <c r="AJ3191" s="35" t="str">
        <f t="shared" si="1299"/>
        <v>-0.1-0.0</v>
      </c>
      <c r="AK3191" s="36" t="str">
        <f t="shared" si="1291"/>
        <v>12-13</v>
      </c>
      <c r="AL3191" s="36" t="str">
        <f t="shared" si="1292"/>
        <v>Apr</v>
      </c>
      <c r="AM3191" s="35" t="str">
        <f t="shared" si="1293"/>
        <v>305-315</v>
      </c>
      <c r="AN3191" s="36" t="str">
        <f t="shared" si="1294"/>
        <v>LWS-HTI</v>
      </c>
    </row>
    <row r="3192" spans="5:40" x14ac:dyDescent="0.3">
      <c r="E3192" s="12">
        <v>41000.541666666664</v>
      </c>
      <c r="F3192" s="16">
        <v>5.38</v>
      </c>
      <c r="G3192" s="16">
        <v>401.3799991607666</v>
      </c>
      <c r="H3192" s="29">
        <v>1.1806071402261582</v>
      </c>
      <c r="I3192" s="26">
        <v>293.8</v>
      </c>
      <c r="J3192" s="30">
        <v>0.23048327137546468</v>
      </c>
      <c r="K3192" s="31">
        <v>7.7159784861208044E-2</v>
      </c>
      <c r="L3192" s="111">
        <f t="shared" si="1274"/>
        <v>0.2</v>
      </c>
      <c r="M3192" s="112">
        <f t="shared" si="1275"/>
        <v>0.23</v>
      </c>
      <c r="N3192" s="112" t="b">
        <f t="shared" si="1276"/>
        <v>1</v>
      </c>
      <c r="O3192" s="112" t="b">
        <f t="shared" si="1277"/>
        <v>1</v>
      </c>
      <c r="P3192" s="113">
        <f t="shared" si="1278"/>
        <v>2</v>
      </c>
      <c r="Q3192" s="113">
        <f t="shared" si="1279"/>
        <v>3</v>
      </c>
      <c r="R3192" s="114" t="str">
        <f t="shared" si="1295"/>
        <v>0.2-0.23</v>
      </c>
      <c r="S3192" s="127">
        <f t="shared" si="1280"/>
        <v>0</v>
      </c>
      <c r="T3192" s="112" t="b">
        <f t="shared" si="1281"/>
        <v>0</v>
      </c>
      <c r="U3192" s="22">
        <f t="shared" si="1282"/>
        <v>5.3142100280998346</v>
      </c>
      <c r="V3192" s="22">
        <f t="shared" si="1283"/>
        <v>0.17937826673356361</v>
      </c>
      <c r="W3192" s="81">
        <f t="shared" si="1284"/>
        <v>6</v>
      </c>
      <c r="X3192" s="22">
        <f t="shared" si="1285"/>
        <v>0.28516197880642391</v>
      </c>
      <c r="Y3192" s="3">
        <f>IF(U3192&gt;'Power Curve'!$C$37,0,INDEX(Ci,$W3192,1)*POWER(1-X3192,3)+INDEX(Ci,$W3192,2)*3*X3192*POWER(1-X3192,2)+INDEX(Ci,$W3192,3)*3*POWER(X3192,2)*(1-X3192)+INDEX(Ci,$W3192,4)*POWER(X3192,3))</f>
        <v>254.27491562770143</v>
      </c>
      <c r="Z3192" s="3">
        <f t="shared" si="1286"/>
        <v>254.27491562770143</v>
      </c>
      <c r="AA3192" s="3">
        <f t="shared" si="1287"/>
        <v>401.3799991607666</v>
      </c>
      <c r="AB3192" s="3">
        <f t="shared" si="1296"/>
        <v>-147.10508353306517</v>
      </c>
      <c r="AC3192" s="3">
        <f t="shared" si="1297"/>
        <v>147.10508353306517</v>
      </c>
      <c r="AE3192" s="34">
        <f t="shared" si="1288"/>
        <v>5</v>
      </c>
      <c r="AF3192" s="73" t="b">
        <f>COUNTIF('Power Curve'!$D$2:$D$31,AE3192)&gt;0</f>
        <v>1</v>
      </c>
      <c r="AG3192" s="73" t="b">
        <f t="shared" si="1289"/>
        <v>0</v>
      </c>
      <c r="AH3192" s="73" t="b">
        <f t="shared" si="1298"/>
        <v>1</v>
      </c>
      <c r="AI3192" s="34" t="str">
        <f t="shared" si="1290"/>
        <v>Outer</v>
      </c>
      <c r="AJ3192" s="35" t="str">
        <f t="shared" si="1299"/>
        <v>0.1-0.2</v>
      </c>
      <c r="AK3192" s="36" t="str">
        <f t="shared" si="1291"/>
        <v>13-14</v>
      </c>
      <c r="AL3192" s="36" t="str">
        <f t="shared" si="1292"/>
        <v>Apr</v>
      </c>
      <c r="AM3192" s="35" t="str">
        <f t="shared" si="1293"/>
        <v>285-295</v>
      </c>
      <c r="AN3192" s="36" t="str">
        <f t="shared" si="1294"/>
        <v>LWS-HTI</v>
      </c>
    </row>
    <row r="3193" spans="5:40" x14ac:dyDescent="0.3">
      <c r="E3193" s="12">
        <v>41000.548611111109</v>
      </c>
      <c r="F3193" s="16">
        <v>6.55</v>
      </c>
      <c r="G3193" s="16">
        <v>478.03000640869169</v>
      </c>
      <c r="H3193" s="29">
        <v>1.1829816339142776</v>
      </c>
      <c r="I3193" s="26">
        <v>278.39999999999998</v>
      </c>
      <c r="J3193" s="30">
        <v>0.11450381679389313</v>
      </c>
      <c r="K3193" s="31">
        <v>0.10121497578852082</v>
      </c>
      <c r="L3193" s="111">
        <f t="shared" si="1274"/>
        <v>0.4</v>
      </c>
      <c r="M3193" s="112">
        <f t="shared" si="1275"/>
        <v>0.11</v>
      </c>
      <c r="N3193" s="112" t="b">
        <f t="shared" si="1276"/>
        <v>1</v>
      </c>
      <c r="O3193" s="112" t="b">
        <f t="shared" si="1277"/>
        <v>1</v>
      </c>
      <c r="P3193" s="113">
        <f t="shared" si="1278"/>
        <v>4</v>
      </c>
      <c r="Q3193" s="113">
        <f t="shared" si="1279"/>
        <v>15</v>
      </c>
      <c r="R3193" s="114" t="str">
        <f t="shared" si="1295"/>
        <v>0.4-0.11</v>
      </c>
      <c r="S3193" s="127">
        <f t="shared" si="1280"/>
        <v>-7.3544994965231711E-3</v>
      </c>
      <c r="T3193" s="112" t="b">
        <f t="shared" si="1281"/>
        <v>1</v>
      </c>
      <c r="U3193" s="22">
        <f t="shared" si="1282"/>
        <v>6.4742371648738768</v>
      </c>
      <c r="V3193" s="22">
        <f t="shared" si="1283"/>
        <v>0.35866420016194062</v>
      </c>
      <c r="W3193" s="81">
        <f t="shared" si="1284"/>
        <v>7</v>
      </c>
      <c r="X3193" s="22">
        <f t="shared" si="1285"/>
        <v>0.45016237388161623</v>
      </c>
      <c r="Y3193" s="3">
        <f>IF(U3193&gt;'Power Curve'!$C$37,0,INDEX(Ci,$W3193,1)*POWER(1-X3193,3)+INDEX(Ci,$W3193,2)*3*X3193*POWER(1-X3193,2)+INDEX(Ci,$W3193,3)*3*POWER(X3193,2)*(1-X3193)+INDEX(Ci,$W3193,4)*POWER(X3193,3))</f>
        <v>464.56268874564518</v>
      </c>
      <c r="Z3193" s="3">
        <f t="shared" si="1286"/>
        <v>461.14606268516184</v>
      </c>
      <c r="AA3193" s="3">
        <f t="shared" si="1287"/>
        <v>478.03000640869169</v>
      </c>
      <c r="AB3193" s="3">
        <f t="shared" si="1296"/>
        <v>-16.883943723529853</v>
      </c>
      <c r="AC3193" s="3">
        <f t="shared" si="1297"/>
        <v>16.883943723529853</v>
      </c>
      <c r="AE3193" s="34">
        <f t="shared" si="1288"/>
        <v>6</v>
      </c>
      <c r="AF3193" s="73" t="b">
        <f>COUNTIF('Power Curve'!$D$2:$D$31,AE3193)&gt;0</f>
        <v>1</v>
      </c>
      <c r="AG3193" s="73" t="b">
        <f t="shared" si="1289"/>
        <v>0</v>
      </c>
      <c r="AH3193" s="73" t="b">
        <f t="shared" si="1298"/>
        <v>1</v>
      </c>
      <c r="AI3193" s="34" t="str">
        <f t="shared" si="1290"/>
        <v>Inner</v>
      </c>
      <c r="AJ3193" s="35" t="str">
        <f t="shared" si="1299"/>
        <v>0.3-0.4</v>
      </c>
      <c r="AK3193" s="36" t="str">
        <f t="shared" si="1291"/>
        <v>13-14</v>
      </c>
      <c r="AL3193" s="36" t="str">
        <f t="shared" si="1292"/>
        <v>Apr</v>
      </c>
      <c r="AM3193" s="35" t="str">
        <f t="shared" si="1293"/>
        <v>275-285</v>
      </c>
      <c r="AN3193" s="36" t="str">
        <f t="shared" si="1294"/>
        <v>Inner-TI</v>
      </c>
    </row>
    <row r="3194" spans="5:40" x14ac:dyDescent="0.3">
      <c r="E3194" s="12">
        <v>41000.555555555555</v>
      </c>
      <c r="F3194" s="16">
        <v>5.26</v>
      </c>
      <c r="G3194" s="16">
        <v>267.71001434326223</v>
      </c>
      <c r="H3194" s="29">
        <v>1.18404003423326</v>
      </c>
      <c r="I3194" s="26">
        <v>272.5</v>
      </c>
      <c r="J3194" s="30">
        <v>0.14638783269961977</v>
      </c>
      <c r="K3194" s="31">
        <v>0.11301820630058257</v>
      </c>
      <c r="L3194" s="111">
        <f t="shared" si="1274"/>
        <v>0.2</v>
      </c>
      <c r="M3194" s="112">
        <f t="shared" si="1275"/>
        <v>0.15000000000000002</v>
      </c>
      <c r="N3194" s="112" t="b">
        <f t="shared" si="1276"/>
        <v>1</v>
      </c>
      <c r="O3194" s="112" t="b">
        <f t="shared" si="1277"/>
        <v>1</v>
      </c>
      <c r="P3194" s="113">
        <f t="shared" si="1278"/>
        <v>2</v>
      </c>
      <c r="Q3194" s="113">
        <f t="shared" si="1279"/>
        <v>10.999999999999998</v>
      </c>
      <c r="R3194" s="114" t="str">
        <f t="shared" si="1295"/>
        <v>0.2-0.15</v>
      </c>
      <c r="S3194" s="127">
        <f t="shared" si="1280"/>
        <v>6.8623495782788868E-2</v>
      </c>
      <c r="T3194" s="112" t="b">
        <f t="shared" si="1281"/>
        <v>1</v>
      </c>
      <c r="U3194" s="22">
        <f t="shared" si="1282"/>
        <v>5.2007084755926805</v>
      </c>
      <c r="V3194" s="22">
        <f t="shared" si="1283"/>
        <v>0.1618362359122805</v>
      </c>
      <c r="W3194" s="81">
        <f t="shared" si="1284"/>
        <v>6</v>
      </c>
      <c r="X3194" s="22">
        <f t="shared" si="1285"/>
        <v>0.1720329664498392</v>
      </c>
      <c r="Y3194" s="3">
        <f>IF(U3194&gt;'Power Curve'!$C$37,0,INDEX(Ci,$W3194,1)*POWER(1-X3194,3)+INDEX(Ci,$W3194,2)*3*X3194*POWER(1-X3194,2)+INDEX(Ci,$W3194,3)*3*POWER(X3194,2)*(1-X3194)+INDEX(Ci,$W3194,4)*POWER(X3194,3))</f>
        <v>237.56119554445772</v>
      </c>
      <c r="Z3194" s="3">
        <f t="shared" si="1286"/>
        <v>253.86347524505712</v>
      </c>
      <c r="AA3194" s="3">
        <f t="shared" si="1287"/>
        <v>267.71001434326223</v>
      </c>
      <c r="AB3194" s="3">
        <f t="shared" si="1296"/>
        <v>-13.846539098205113</v>
      </c>
      <c r="AC3194" s="3">
        <f t="shared" si="1297"/>
        <v>13.846539098205113</v>
      </c>
      <c r="AE3194" s="34">
        <f t="shared" si="1288"/>
        <v>5</v>
      </c>
      <c r="AF3194" s="73" t="b">
        <f>COUNTIF('Power Curve'!$D$2:$D$31,AE3194)&gt;0</f>
        <v>1</v>
      </c>
      <c r="AG3194" s="73" t="b">
        <f t="shared" si="1289"/>
        <v>0</v>
      </c>
      <c r="AH3194" s="73" t="b">
        <f t="shared" si="1298"/>
        <v>1</v>
      </c>
      <c r="AI3194" s="34" t="str">
        <f t="shared" si="1290"/>
        <v>Outer</v>
      </c>
      <c r="AJ3194" s="35" t="str">
        <f t="shared" si="1299"/>
        <v>0.1-0.2</v>
      </c>
      <c r="AK3194" s="36" t="str">
        <f t="shared" si="1291"/>
        <v>13-14</v>
      </c>
      <c r="AL3194" s="36" t="str">
        <f t="shared" si="1292"/>
        <v>Apr</v>
      </c>
      <c r="AM3194" s="35" t="str">
        <f t="shared" si="1293"/>
        <v>265-275</v>
      </c>
      <c r="AN3194" s="36" t="str">
        <f t="shared" si="1294"/>
        <v>LWS-HTI</v>
      </c>
    </row>
    <row r="3195" spans="5:40" x14ac:dyDescent="0.3">
      <c r="E3195" s="12">
        <v>41000.5625</v>
      </c>
      <c r="F3195" s="16">
        <v>4.42</v>
      </c>
      <c r="G3195" s="16">
        <v>59.330003738403306</v>
      </c>
      <c r="H3195" s="29">
        <v>1.180722301002654</v>
      </c>
      <c r="I3195" s="26">
        <v>277.2</v>
      </c>
      <c r="J3195" s="30">
        <v>0.14479638009049775</v>
      </c>
      <c r="K3195" s="31">
        <v>5.7817119866600639E-2</v>
      </c>
      <c r="L3195" s="111">
        <f t="shared" si="1274"/>
        <v>0</v>
      </c>
      <c r="M3195" s="112">
        <f t="shared" si="1275"/>
        <v>0.14000000000000001</v>
      </c>
      <c r="N3195" s="112" t="b">
        <f t="shared" si="1276"/>
        <v>0</v>
      </c>
      <c r="O3195" s="112" t="b">
        <f t="shared" si="1277"/>
        <v>1</v>
      </c>
      <c r="P3195" s="113">
        <f t="shared" si="1278"/>
        <v>0</v>
      </c>
      <c r="Q3195" s="113">
        <f t="shared" si="1279"/>
        <v>12</v>
      </c>
      <c r="R3195" s="114" t="str">
        <f t="shared" si="1295"/>
        <v>0-0.14</v>
      </c>
      <c r="S3195" s="127">
        <f t="shared" si="1280"/>
        <v>0</v>
      </c>
      <c r="T3195" s="112" t="b">
        <f t="shared" si="1281"/>
        <v>0</v>
      </c>
      <c r="U3195" s="22">
        <f t="shared" si="1282"/>
        <v>4.3660914549653418</v>
      </c>
      <c r="V3195" s="22">
        <f t="shared" si="1283"/>
        <v>3.2843484919826492E-2</v>
      </c>
      <c r="W3195" s="81">
        <f t="shared" si="1284"/>
        <v>5</v>
      </c>
      <c r="X3195" s="22">
        <f t="shared" si="1285"/>
        <v>0.242996277568579</v>
      </c>
      <c r="Y3195" s="3">
        <f>IF(U3195&gt;'Power Curve'!$C$37,0,INDEX(Ci,$W3195,1)*POWER(1-X3195,3)+INDEX(Ci,$W3195,2)*3*X3195*POWER(1-X3195,2)+INDEX(Ci,$W3195,3)*3*POWER(X3195,2)*(1-X3195)+INDEX(Ci,$W3195,4)*POWER(X3195,3))</f>
        <v>101.50430088300645</v>
      </c>
      <c r="Z3195" s="3">
        <f t="shared" si="1286"/>
        <v>101.50430088300645</v>
      </c>
      <c r="AA3195" s="3">
        <f t="shared" si="1287"/>
        <v>59.330003738403306</v>
      </c>
      <c r="AB3195" s="3">
        <f t="shared" si="1296"/>
        <v>42.174297144603145</v>
      </c>
      <c r="AC3195" s="3">
        <f t="shared" si="1297"/>
        <v>42.174297144603145</v>
      </c>
      <c r="AE3195" s="34">
        <f t="shared" si="1288"/>
        <v>4</v>
      </c>
      <c r="AF3195" s="73" t="b">
        <f>COUNTIF('Power Curve'!$D$2:$D$31,AE3195)&gt;0</f>
        <v>1</v>
      </c>
      <c r="AG3195" s="73" t="b">
        <f t="shared" si="1289"/>
        <v>0</v>
      </c>
      <c r="AH3195" s="73" t="b">
        <f t="shared" si="1298"/>
        <v>1</v>
      </c>
      <c r="AI3195" s="34" t="str">
        <f t="shared" si="1290"/>
        <v>Outer</v>
      </c>
      <c r="AJ3195" s="35" t="str">
        <f t="shared" si="1299"/>
        <v>0.0-0.1</v>
      </c>
      <c r="AK3195" s="36" t="str">
        <f t="shared" si="1291"/>
        <v>13-14</v>
      </c>
      <c r="AL3195" s="36" t="str">
        <f t="shared" si="1292"/>
        <v>Apr</v>
      </c>
      <c r="AM3195" s="35" t="str">
        <f t="shared" si="1293"/>
        <v>275-285</v>
      </c>
      <c r="AN3195" s="36" t="str">
        <f t="shared" si="1294"/>
        <v>LWS-HTI</v>
      </c>
    </row>
    <row r="3196" spans="5:40" x14ac:dyDescent="0.3">
      <c r="E3196" s="12">
        <v>41000.569444444445</v>
      </c>
      <c r="F3196" s="16">
        <v>4.24</v>
      </c>
      <c r="G3196" s="16">
        <v>65.249998092651396</v>
      </c>
      <c r="H3196" s="29">
        <v>1.1795818890054111</v>
      </c>
      <c r="I3196" s="26">
        <v>287.10000000000002</v>
      </c>
      <c r="J3196" s="30">
        <v>0.10613207547169812</v>
      </c>
      <c r="K3196" s="31">
        <v>4.4545509876714427E-2</v>
      </c>
      <c r="L3196" s="111">
        <f t="shared" si="1274"/>
        <v>0</v>
      </c>
      <c r="M3196" s="112">
        <f t="shared" si="1275"/>
        <v>0.11</v>
      </c>
      <c r="N3196" s="112" t="b">
        <f t="shared" si="1276"/>
        <v>0</v>
      </c>
      <c r="O3196" s="112" t="b">
        <f t="shared" si="1277"/>
        <v>1</v>
      </c>
      <c r="P3196" s="113">
        <f t="shared" si="1278"/>
        <v>0</v>
      </c>
      <c r="Q3196" s="113">
        <f t="shared" si="1279"/>
        <v>15</v>
      </c>
      <c r="R3196" s="114" t="str">
        <f t="shared" si="1295"/>
        <v>0-0.11</v>
      </c>
      <c r="S3196" s="127">
        <f t="shared" si="1280"/>
        <v>0</v>
      </c>
      <c r="T3196" s="112" t="b">
        <f t="shared" si="1281"/>
        <v>0</v>
      </c>
      <c r="U3196" s="22">
        <f t="shared" si="1282"/>
        <v>4.1869379588333979</v>
      </c>
      <c r="V3196" s="22">
        <f t="shared" si="1283"/>
        <v>5.1547345770582851E-3</v>
      </c>
      <c r="W3196" s="81">
        <f t="shared" si="1284"/>
        <v>5</v>
      </c>
      <c r="X3196" s="22">
        <f t="shared" si="1285"/>
        <v>3.8137863311807282E-2</v>
      </c>
      <c r="Y3196" s="3">
        <f>IF(U3196&gt;'Power Curve'!$C$37,0,INDEX(Ci,$W3196,1)*POWER(1-X3196,3)+INDEX(Ci,$W3196,2)*3*X3196*POWER(1-X3196,2)+INDEX(Ci,$W3196,3)*3*POWER(X3196,2)*(1-X3196)+INDEX(Ci,$W3196,4)*POWER(X3196,3))</f>
        <v>80.395663547127157</v>
      </c>
      <c r="Z3196" s="3">
        <f t="shared" si="1286"/>
        <v>80.395663547127157</v>
      </c>
      <c r="AA3196" s="3">
        <f t="shared" si="1287"/>
        <v>65.249998092651396</v>
      </c>
      <c r="AB3196" s="3">
        <f t="shared" si="1296"/>
        <v>15.145665454475761</v>
      </c>
      <c r="AC3196" s="3">
        <f t="shared" si="1297"/>
        <v>15.145665454475761</v>
      </c>
      <c r="AE3196" s="34">
        <f t="shared" si="1288"/>
        <v>4</v>
      </c>
      <c r="AF3196" s="73" t="b">
        <f>COUNTIF('Power Curve'!$D$2:$D$31,AE3196)&gt;0</f>
        <v>1</v>
      </c>
      <c r="AG3196" s="73" t="b">
        <f t="shared" si="1289"/>
        <v>0</v>
      </c>
      <c r="AH3196" s="73" t="b">
        <f t="shared" si="1298"/>
        <v>1</v>
      </c>
      <c r="AI3196" s="34" t="str">
        <f t="shared" si="1290"/>
        <v>Outer</v>
      </c>
      <c r="AJ3196" s="35" t="str">
        <f t="shared" si="1299"/>
        <v>0.0-0.1</v>
      </c>
      <c r="AK3196" s="36" t="str">
        <f t="shared" si="1291"/>
        <v>13-14</v>
      </c>
      <c r="AL3196" s="36" t="str">
        <f t="shared" si="1292"/>
        <v>Apr</v>
      </c>
      <c r="AM3196" s="35" t="str">
        <f t="shared" si="1293"/>
        <v>285-295</v>
      </c>
      <c r="AN3196" s="36" t="str">
        <f t="shared" si="1294"/>
        <v>Inner-TI</v>
      </c>
    </row>
    <row r="3197" spans="5:40" x14ac:dyDescent="0.3">
      <c r="E3197" s="12">
        <v>41000.576388888891</v>
      </c>
      <c r="F3197" s="16">
        <v>4.43</v>
      </c>
      <c r="G3197" s="16">
        <v>89.540000915527003</v>
      </c>
      <c r="H3197" s="29">
        <v>1.1812493911558852</v>
      </c>
      <c r="I3197" s="26">
        <v>290.8</v>
      </c>
      <c r="J3197" s="30">
        <v>0.12415349887133184</v>
      </c>
      <c r="K3197" s="31">
        <v>0.11956314009875225</v>
      </c>
      <c r="L3197" s="111">
        <f t="shared" si="1274"/>
        <v>0</v>
      </c>
      <c r="M3197" s="112">
        <f t="shared" si="1275"/>
        <v>0.12</v>
      </c>
      <c r="N3197" s="112" t="b">
        <f t="shared" si="1276"/>
        <v>0</v>
      </c>
      <c r="O3197" s="112" t="b">
        <f t="shared" si="1277"/>
        <v>1</v>
      </c>
      <c r="P3197" s="113">
        <f t="shared" si="1278"/>
        <v>0</v>
      </c>
      <c r="Q3197" s="113">
        <f t="shared" si="1279"/>
        <v>14</v>
      </c>
      <c r="R3197" s="114" t="str">
        <f t="shared" si="1295"/>
        <v>0-0.12</v>
      </c>
      <c r="S3197" s="127">
        <f t="shared" si="1280"/>
        <v>0</v>
      </c>
      <c r="T3197" s="112" t="b">
        <f t="shared" si="1281"/>
        <v>0</v>
      </c>
      <c r="U3197" s="22">
        <f t="shared" si="1282"/>
        <v>4.3766205567373984</v>
      </c>
      <c r="V3197" s="22">
        <f t="shared" si="1283"/>
        <v>3.4470791540096746E-2</v>
      </c>
      <c r="W3197" s="81">
        <f t="shared" si="1284"/>
        <v>5</v>
      </c>
      <c r="X3197" s="22">
        <f t="shared" si="1285"/>
        <v>0.25503609336420879</v>
      </c>
      <c r="Y3197" s="3">
        <f>IF(U3197&gt;'Power Curve'!$C$37,0,INDEX(Ci,$W3197,1)*POWER(1-X3197,3)+INDEX(Ci,$W3197,2)*3*X3197*POWER(1-X3197,2)+INDEX(Ci,$W3197,3)*3*POWER(X3197,2)*(1-X3197)+INDEX(Ci,$W3197,4)*POWER(X3197,3))</f>
        <v>102.97388399121185</v>
      </c>
      <c r="Z3197" s="3">
        <f t="shared" si="1286"/>
        <v>102.97388399121185</v>
      </c>
      <c r="AA3197" s="3">
        <f t="shared" si="1287"/>
        <v>89.540000915527003</v>
      </c>
      <c r="AB3197" s="3">
        <f t="shared" si="1296"/>
        <v>13.433883075684847</v>
      </c>
      <c r="AC3197" s="3">
        <f t="shared" si="1297"/>
        <v>13.433883075684847</v>
      </c>
      <c r="AE3197" s="34">
        <f t="shared" si="1288"/>
        <v>4</v>
      </c>
      <c r="AF3197" s="73" t="b">
        <f>COUNTIF('Power Curve'!$D$2:$D$31,AE3197)&gt;0</f>
        <v>1</v>
      </c>
      <c r="AG3197" s="73" t="b">
        <f t="shared" si="1289"/>
        <v>0</v>
      </c>
      <c r="AH3197" s="73" t="b">
        <f t="shared" si="1298"/>
        <v>1</v>
      </c>
      <c r="AI3197" s="34" t="str">
        <f t="shared" si="1290"/>
        <v>Inner</v>
      </c>
      <c r="AJ3197" s="35" t="str">
        <f t="shared" si="1299"/>
        <v>0.0-0.1</v>
      </c>
      <c r="AK3197" s="36" t="str">
        <f t="shared" si="1291"/>
        <v>13-14</v>
      </c>
      <c r="AL3197" s="36" t="str">
        <f t="shared" si="1292"/>
        <v>Apr</v>
      </c>
      <c r="AM3197" s="35" t="str">
        <f t="shared" si="1293"/>
        <v>285-295</v>
      </c>
      <c r="AN3197" s="36" t="str">
        <f t="shared" si="1294"/>
        <v>Inner-TI</v>
      </c>
    </row>
    <row r="3198" spans="5:40" x14ac:dyDescent="0.3">
      <c r="E3198" s="12">
        <v>41000.583333333336</v>
      </c>
      <c r="F3198" s="16">
        <v>3.5</v>
      </c>
      <c r="G3198" s="16">
        <v>8.7300004959106818</v>
      </c>
      <c r="H3198" s="29">
        <v>1.1803272945931413</v>
      </c>
      <c r="I3198" s="26">
        <v>299.7</v>
      </c>
      <c r="J3198" s="30">
        <v>0.16</v>
      </c>
      <c r="K3198" s="31">
        <v>0.11324614801126381</v>
      </c>
      <c r="L3198" s="111">
        <f t="shared" si="1274"/>
        <v>-0.1</v>
      </c>
      <c r="M3198" s="112">
        <f t="shared" si="1275"/>
        <v>0.16</v>
      </c>
      <c r="N3198" s="112" t="b">
        <f t="shared" si="1276"/>
        <v>0</v>
      </c>
      <c r="O3198" s="112" t="b">
        <f t="shared" si="1277"/>
        <v>1</v>
      </c>
      <c r="P3198" s="113">
        <f t="shared" si="1278"/>
        <v>-1</v>
      </c>
      <c r="Q3198" s="113">
        <f t="shared" si="1279"/>
        <v>10</v>
      </c>
      <c r="R3198" s="114" t="str">
        <f t="shared" si="1295"/>
        <v>-0.1-0.16</v>
      </c>
      <c r="S3198" s="127">
        <f t="shared" si="1280"/>
        <v>0</v>
      </c>
      <c r="T3198" s="112" t="b">
        <f t="shared" si="1281"/>
        <v>0</v>
      </c>
      <c r="U3198" s="22">
        <f t="shared" si="1282"/>
        <v>3.4569266512910231</v>
      </c>
      <c r="V3198" s="22">
        <f t="shared" si="1283"/>
        <v>-0.10767086625325961</v>
      </c>
      <c r="W3198" s="81">
        <f t="shared" si="1284"/>
        <v>4</v>
      </c>
      <c r="X3198" s="22">
        <f t="shared" si="1285"/>
        <v>0.50365770421574341</v>
      </c>
      <c r="Y3198" s="3">
        <f>IF(U3198&gt;'Power Curve'!$C$37,0,INDEX(Ci,$W3198,1)*POWER(1-X3198,3)+INDEX(Ci,$W3198,2)*3*X3198*POWER(1-X3198,2)+INDEX(Ci,$W3198,3)*3*POWER(X3198,2)*(1-X3198)+INDEX(Ci,$W3198,4)*POWER(X3198,3))</f>
        <v>24.255485649822617</v>
      </c>
      <c r="Z3198" s="3">
        <f t="shared" si="1286"/>
        <v>24.255485649822617</v>
      </c>
      <c r="AA3198" s="3" t="str">
        <f t="shared" si="1287"/>
        <v/>
      </c>
      <c r="AB3198" s="3" t="str">
        <f t="shared" si="1296"/>
        <v/>
      </c>
      <c r="AC3198" s="3" t="str">
        <f t="shared" si="1297"/>
        <v/>
      </c>
      <c r="AE3198" s="34">
        <f t="shared" si="1288"/>
        <v>3</v>
      </c>
      <c r="AF3198" s="73" t="b">
        <f>COUNTIF('Power Curve'!$D$2:$D$31,AE3198)&gt;0</f>
        <v>0</v>
      </c>
      <c r="AG3198" s="73" t="b">
        <f t="shared" si="1289"/>
        <v>0</v>
      </c>
      <c r="AH3198" s="73" t="b">
        <f t="shared" si="1298"/>
        <v>0</v>
      </c>
      <c r="AI3198" s="34" t="str">
        <f t="shared" si="1290"/>
        <v/>
      </c>
      <c r="AJ3198" s="35" t="str">
        <f t="shared" si="1299"/>
        <v/>
      </c>
      <c r="AK3198" s="36" t="str">
        <f t="shared" si="1291"/>
        <v/>
      </c>
      <c r="AL3198" s="36" t="str">
        <f t="shared" si="1292"/>
        <v/>
      </c>
      <c r="AM3198" s="35" t="str">
        <f t="shared" si="1293"/>
        <v/>
      </c>
      <c r="AN3198" s="36" t="str">
        <f t="shared" si="1294"/>
        <v/>
      </c>
    </row>
    <row r="3199" spans="5:40" x14ac:dyDescent="0.3">
      <c r="E3199" s="12">
        <v>41000.597222222219</v>
      </c>
      <c r="F3199" s="16">
        <v>3.99</v>
      </c>
      <c r="G3199" s="16">
        <v>97.479995727539389</v>
      </c>
      <c r="H3199" s="29">
        <v>1.1817606972322552</v>
      </c>
      <c r="I3199" s="26">
        <v>314.2</v>
      </c>
      <c r="J3199" s="30">
        <v>0.12280701754385964</v>
      </c>
      <c r="K3199" s="31">
        <v>-2.50988691487425E-2</v>
      </c>
      <c r="L3199" s="111">
        <f t="shared" si="1274"/>
        <v>0</v>
      </c>
      <c r="M3199" s="112">
        <f t="shared" si="1275"/>
        <v>0.12</v>
      </c>
      <c r="N3199" s="112" t="b">
        <f t="shared" si="1276"/>
        <v>0</v>
      </c>
      <c r="O3199" s="112" t="b">
        <f t="shared" si="1277"/>
        <v>1</v>
      </c>
      <c r="P3199" s="113">
        <f t="shared" si="1278"/>
        <v>0</v>
      </c>
      <c r="Q3199" s="113">
        <f t="shared" si="1279"/>
        <v>14</v>
      </c>
      <c r="R3199" s="114" t="str">
        <f t="shared" si="1295"/>
        <v>0-0.12</v>
      </c>
      <c r="S3199" s="127">
        <f t="shared" si="1280"/>
        <v>0</v>
      </c>
      <c r="T3199" s="112" t="b">
        <f t="shared" si="1281"/>
        <v>0</v>
      </c>
      <c r="U3199" s="22">
        <f t="shared" si="1282"/>
        <v>3.942491026643852</v>
      </c>
      <c r="V3199" s="22">
        <f t="shared" si="1283"/>
        <v>-3.2625326787008427E-2</v>
      </c>
      <c r="W3199" s="81">
        <f t="shared" si="1284"/>
        <v>4</v>
      </c>
      <c r="X3199" s="22">
        <f t="shared" si="1285"/>
        <v>0.84960340889745756</v>
      </c>
      <c r="Y3199" s="3">
        <f>IF(U3199&gt;'Power Curve'!$C$37,0,INDEX(Ci,$W3199,1)*POWER(1-X3199,3)+INDEX(Ci,$W3199,2)*3*X3199*POWER(1-X3199,2)+INDEX(Ci,$W3199,3)*3*POWER(X3199,2)*(1-X3199)+INDEX(Ci,$W3199,4)*POWER(X3199,3))</f>
        <v>59.862801891026315</v>
      </c>
      <c r="Z3199" s="3">
        <f t="shared" si="1286"/>
        <v>59.862801891026315</v>
      </c>
      <c r="AA3199" s="3">
        <f t="shared" si="1287"/>
        <v>97.479995727539389</v>
      </c>
      <c r="AB3199" s="3">
        <f t="shared" si="1296"/>
        <v>-37.617193836513074</v>
      </c>
      <c r="AC3199" s="3">
        <f t="shared" si="1297"/>
        <v>37.617193836513074</v>
      </c>
      <c r="AE3199" s="34">
        <f t="shared" si="1288"/>
        <v>4</v>
      </c>
      <c r="AF3199" s="73" t="b">
        <f>COUNTIF('Power Curve'!$D$2:$D$31,AE3199)&gt;0</f>
        <v>1</v>
      </c>
      <c r="AG3199" s="73" t="b">
        <f t="shared" si="1289"/>
        <v>0</v>
      </c>
      <c r="AH3199" s="73" t="b">
        <f t="shared" si="1298"/>
        <v>1</v>
      </c>
      <c r="AI3199" s="34" t="str">
        <f t="shared" si="1290"/>
        <v>Outer</v>
      </c>
      <c r="AJ3199" s="35" t="str">
        <f t="shared" si="1299"/>
        <v>-0.1-0.0</v>
      </c>
      <c r="AK3199" s="36" t="str">
        <f t="shared" si="1291"/>
        <v>14-15</v>
      </c>
      <c r="AL3199" s="36" t="str">
        <f t="shared" si="1292"/>
        <v>Apr</v>
      </c>
      <c r="AM3199" s="35" t="str">
        <f t="shared" si="1293"/>
        <v>305-315</v>
      </c>
      <c r="AN3199" s="36" t="str">
        <f t="shared" si="1294"/>
        <v>Inner-TI</v>
      </c>
    </row>
    <row r="3200" spans="5:40" x14ac:dyDescent="0.3">
      <c r="E3200" s="12">
        <v>41000.604166666664</v>
      </c>
      <c r="F3200" s="16">
        <v>3.77</v>
      </c>
      <c r="G3200" s="16">
        <v>32.319999694824197</v>
      </c>
      <c r="H3200" s="29">
        <v>1.1802667991899189</v>
      </c>
      <c r="I3200" s="26">
        <v>314.2</v>
      </c>
      <c r="J3200" s="30">
        <v>0.13262599469496023</v>
      </c>
      <c r="K3200" s="31">
        <v>1.6760341545925015E-2</v>
      </c>
      <c r="L3200" s="111">
        <f t="shared" si="1274"/>
        <v>-0.1</v>
      </c>
      <c r="M3200" s="112">
        <f t="shared" si="1275"/>
        <v>0.13</v>
      </c>
      <c r="N3200" s="112" t="b">
        <f t="shared" si="1276"/>
        <v>0</v>
      </c>
      <c r="O3200" s="112" t="b">
        <f t="shared" si="1277"/>
        <v>1</v>
      </c>
      <c r="P3200" s="113">
        <f t="shared" si="1278"/>
        <v>-1</v>
      </c>
      <c r="Q3200" s="113">
        <f t="shared" si="1279"/>
        <v>13</v>
      </c>
      <c r="R3200" s="114" t="str">
        <f t="shared" si="1295"/>
        <v>-0.1-0.13</v>
      </c>
      <c r="S3200" s="127">
        <f t="shared" si="1280"/>
        <v>0</v>
      </c>
      <c r="T3200" s="112" t="b">
        <f t="shared" si="1281"/>
        <v>0</v>
      </c>
      <c r="U3200" s="22">
        <f t="shared" si="1282"/>
        <v>3.7235402336357151</v>
      </c>
      <c r="V3200" s="22">
        <f t="shared" si="1283"/>
        <v>-6.6464877651751256E-2</v>
      </c>
      <c r="W3200" s="81">
        <f t="shared" si="1284"/>
        <v>4</v>
      </c>
      <c r="X3200" s="22">
        <f t="shared" si="1285"/>
        <v>0.69360949702371089</v>
      </c>
      <c r="Y3200" s="3">
        <f>IF(U3200&gt;'Power Curve'!$C$37,0,INDEX(Ci,$W3200,1)*POWER(1-X3200,3)+INDEX(Ci,$W3200,2)*3*X3200*POWER(1-X3200,2)+INDEX(Ci,$W3200,3)*3*POWER(X3200,2)*(1-X3200)+INDEX(Ci,$W3200,4)*POWER(X3200,3))</f>
        <v>42.650227804424688</v>
      </c>
      <c r="Z3200" s="3">
        <f t="shared" si="1286"/>
        <v>42.650227804424688</v>
      </c>
      <c r="AA3200" s="3">
        <f t="shared" si="1287"/>
        <v>32.319999694824197</v>
      </c>
      <c r="AB3200" s="3">
        <f t="shared" si="1296"/>
        <v>10.33022810960049</v>
      </c>
      <c r="AC3200" s="3">
        <f t="shared" si="1297"/>
        <v>10.33022810960049</v>
      </c>
      <c r="AE3200" s="34">
        <f t="shared" si="1288"/>
        <v>4</v>
      </c>
      <c r="AF3200" s="73" t="b">
        <f>COUNTIF('Power Curve'!$D$2:$D$31,AE3200)&gt;0</f>
        <v>1</v>
      </c>
      <c r="AG3200" s="73" t="b">
        <f t="shared" si="1289"/>
        <v>0</v>
      </c>
      <c r="AH3200" s="73" t="b">
        <f t="shared" si="1298"/>
        <v>1</v>
      </c>
      <c r="AI3200" s="34" t="str">
        <f t="shared" si="1290"/>
        <v>Outer</v>
      </c>
      <c r="AJ3200" s="35" t="str">
        <f t="shared" si="1299"/>
        <v>-0.1-0.0</v>
      </c>
      <c r="AK3200" s="36" t="str">
        <f t="shared" si="1291"/>
        <v>14-15</v>
      </c>
      <c r="AL3200" s="36" t="str">
        <f t="shared" si="1292"/>
        <v>Apr</v>
      </c>
      <c r="AM3200" s="35" t="str">
        <f t="shared" si="1293"/>
        <v>305-315</v>
      </c>
      <c r="AN3200" s="36" t="str">
        <f t="shared" si="1294"/>
        <v>Inner-TI</v>
      </c>
    </row>
    <row r="3201" spans="5:40" x14ac:dyDescent="0.3">
      <c r="E3201" s="12">
        <v>41000.694444444445</v>
      </c>
      <c r="F3201" s="16">
        <v>4.41</v>
      </c>
      <c r="G3201" s="16">
        <v>96.039997100830504</v>
      </c>
      <c r="H3201" s="29">
        <v>1.1816889908227677</v>
      </c>
      <c r="I3201" s="26">
        <v>328.5</v>
      </c>
      <c r="J3201" s="30">
        <v>0.22675736961451246</v>
      </c>
      <c r="K3201" s="31">
        <v>0.23480703675280895</v>
      </c>
      <c r="L3201" s="111">
        <f t="shared" si="1274"/>
        <v>0</v>
      </c>
      <c r="M3201" s="112">
        <f t="shared" si="1275"/>
        <v>0.23</v>
      </c>
      <c r="N3201" s="112" t="b">
        <f t="shared" si="1276"/>
        <v>0</v>
      </c>
      <c r="O3201" s="112" t="b">
        <f t="shared" si="1277"/>
        <v>1</v>
      </c>
      <c r="P3201" s="113">
        <f t="shared" si="1278"/>
        <v>0</v>
      </c>
      <c r="Q3201" s="113">
        <f t="shared" si="1279"/>
        <v>3</v>
      </c>
      <c r="R3201" s="114" t="str">
        <f t="shared" si="1295"/>
        <v>0-0.23</v>
      </c>
      <c r="S3201" s="127">
        <f t="shared" si="1280"/>
        <v>0</v>
      </c>
      <c r="T3201" s="112" t="b">
        <f t="shared" si="1281"/>
        <v>0</v>
      </c>
      <c r="U3201" s="22">
        <f t="shared" si="1282"/>
        <v>4.3574019462758793</v>
      </c>
      <c r="V3201" s="22">
        <f t="shared" si="1283"/>
        <v>3.150049334054611E-2</v>
      </c>
      <c r="W3201" s="81">
        <f t="shared" si="1284"/>
        <v>5</v>
      </c>
      <c r="X3201" s="22">
        <f t="shared" si="1285"/>
        <v>0.23305999940919161</v>
      </c>
      <c r="Y3201" s="3">
        <f>IF(U3201&gt;'Power Curve'!$C$37,0,INDEX(Ci,$W3201,1)*POWER(1-X3201,3)+INDEX(Ci,$W3201,2)*3*X3201*POWER(1-X3201,2)+INDEX(Ci,$W3201,3)*3*POWER(X3201,2)*(1-X3201)+INDEX(Ci,$W3201,4)*POWER(X3201,3))</f>
        <v>100.30812128692364</v>
      </c>
      <c r="Z3201" s="3">
        <f t="shared" si="1286"/>
        <v>100.30812128692364</v>
      </c>
      <c r="AA3201" s="3">
        <f t="shared" si="1287"/>
        <v>96.039997100830504</v>
      </c>
      <c r="AB3201" s="3">
        <f t="shared" si="1296"/>
        <v>4.2681241860931323</v>
      </c>
      <c r="AC3201" s="3">
        <f t="shared" si="1297"/>
        <v>4.2681241860931323</v>
      </c>
      <c r="AE3201" s="34">
        <f t="shared" si="1288"/>
        <v>4</v>
      </c>
      <c r="AF3201" s="73" t="b">
        <f>COUNTIF('Power Curve'!$D$2:$D$31,AE3201)&gt;0</f>
        <v>1</v>
      </c>
      <c r="AG3201" s="73" t="b">
        <f t="shared" si="1289"/>
        <v>0</v>
      </c>
      <c r="AH3201" s="73" t="b">
        <f t="shared" si="1298"/>
        <v>1</v>
      </c>
      <c r="AI3201" s="34" t="str">
        <f t="shared" si="1290"/>
        <v>Outer</v>
      </c>
      <c r="AJ3201" s="35" t="str">
        <f t="shared" si="1299"/>
        <v>0.0-0.1</v>
      </c>
      <c r="AK3201" s="36" t="str">
        <f t="shared" si="1291"/>
        <v>16-17</v>
      </c>
      <c r="AL3201" s="36" t="str">
        <f t="shared" si="1292"/>
        <v>Apr</v>
      </c>
      <c r="AM3201" s="35" t="str">
        <f t="shared" si="1293"/>
        <v>325-335</v>
      </c>
      <c r="AN3201" s="36" t="str">
        <f t="shared" si="1294"/>
        <v>LWS-HTI</v>
      </c>
    </row>
    <row r="3202" spans="5:40" x14ac:dyDescent="0.3">
      <c r="E3202" s="12">
        <v>41000.701388888891</v>
      </c>
      <c r="F3202" s="16">
        <v>4.1500000000000004</v>
      </c>
      <c r="G3202" s="16">
        <v>101.3800048828124</v>
      </c>
      <c r="H3202" s="29">
        <v>1.1821289178037842</v>
      </c>
      <c r="I3202" s="26">
        <v>330.4</v>
      </c>
      <c r="J3202" s="30">
        <v>0.20240963855421684</v>
      </c>
      <c r="K3202" s="31">
        <v>0.31694702780973721</v>
      </c>
      <c r="L3202" s="111">
        <f t="shared" si="1274"/>
        <v>0</v>
      </c>
      <c r="M3202" s="112">
        <f t="shared" si="1275"/>
        <v>0.2</v>
      </c>
      <c r="N3202" s="112" t="b">
        <f t="shared" si="1276"/>
        <v>0</v>
      </c>
      <c r="O3202" s="112" t="b">
        <f t="shared" si="1277"/>
        <v>1</v>
      </c>
      <c r="P3202" s="113">
        <f t="shared" si="1278"/>
        <v>0</v>
      </c>
      <c r="Q3202" s="113">
        <f t="shared" si="1279"/>
        <v>6</v>
      </c>
      <c r="R3202" s="114" t="str">
        <f t="shared" si="1295"/>
        <v>0-0.2</v>
      </c>
      <c r="S3202" s="127">
        <f t="shared" si="1280"/>
        <v>0</v>
      </c>
      <c r="T3202" s="112" t="b">
        <f t="shared" si="1281"/>
        <v>0</v>
      </c>
      <c r="U3202" s="22">
        <f t="shared" si="1282"/>
        <v>4.1010117562903039</v>
      </c>
      <c r="V3202" s="22">
        <f t="shared" si="1283"/>
        <v>-8.1254370159405363E-3</v>
      </c>
      <c r="W3202" s="81">
        <f t="shared" si="1284"/>
        <v>4</v>
      </c>
      <c r="X3202" s="22">
        <f t="shared" si="1285"/>
        <v>0.96254325438005262</v>
      </c>
      <c r="Y3202" s="3">
        <f>IF(U3202&gt;'Power Curve'!$C$37,0,INDEX(Ci,$W3202,1)*POWER(1-X3202,3)+INDEX(Ci,$W3202,2)*3*X3202*POWER(1-X3202,2)+INDEX(Ci,$W3202,3)*3*POWER(X3202,2)*(1-X3202)+INDEX(Ci,$W3202,4)*POWER(X3202,3))</f>
        <v>72.999124845971096</v>
      </c>
      <c r="Z3202" s="3">
        <f t="shared" si="1286"/>
        <v>72.999124845971096</v>
      </c>
      <c r="AA3202" s="3">
        <f t="shared" si="1287"/>
        <v>101.3800048828124</v>
      </c>
      <c r="AB3202" s="3">
        <f t="shared" si="1296"/>
        <v>-28.380880036841305</v>
      </c>
      <c r="AC3202" s="3">
        <f t="shared" si="1297"/>
        <v>28.380880036841305</v>
      </c>
      <c r="AE3202" s="34">
        <f t="shared" si="1288"/>
        <v>4</v>
      </c>
      <c r="AF3202" s="73" t="b">
        <f>COUNTIF('Power Curve'!$D$2:$D$31,AE3202)&gt;0</f>
        <v>1</v>
      </c>
      <c r="AG3202" s="73" t="b">
        <f t="shared" si="1289"/>
        <v>0</v>
      </c>
      <c r="AH3202" s="73" t="b">
        <f t="shared" si="1298"/>
        <v>1</v>
      </c>
      <c r="AI3202" s="34" t="str">
        <f t="shared" si="1290"/>
        <v>Outer</v>
      </c>
      <c r="AJ3202" s="35" t="str">
        <f t="shared" si="1299"/>
        <v>-0.1-0.0</v>
      </c>
      <c r="AK3202" s="36" t="str">
        <f t="shared" si="1291"/>
        <v>16-17</v>
      </c>
      <c r="AL3202" s="36" t="str">
        <f t="shared" si="1292"/>
        <v>Apr</v>
      </c>
      <c r="AM3202" s="35" t="str">
        <f t="shared" si="1293"/>
        <v>325-335</v>
      </c>
      <c r="AN3202" s="36" t="str">
        <f t="shared" si="1294"/>
        <v>LWS-HTI</v>
      </c>
    </row>
    <row r="3203" spans="5:40" x14ac:dyDescent="0.3">
      <c r="E3203" s="12">
        <v>41000.826388888891</v>
      </c>
      <c r="F3203" s="16">
        <v>4.55</v>
      </c>
      <c r="G3203" s="16">
        <v>117.30000305175831</v>
      </c>
      <c r="H3203" s="29">
        <v>1.1902236823167123</v>
      </c>
      <c r="I3203" s="26">
        <v>295.5</v>
      </c>
      <c r="J3203" s="30">
        <v>0.12967032967032968</v>
      </c>
      <c r="K3203" s="31">
        <v>0.43801137269538448</v>
      </c>
      <c r="L3203" s="111">
        <f t="shared" ref="L3203:L3266" si="1300">ROUND((V3203-CenterOfFirstWindSpeedBin)/WindSpeedBinWidth,0)*WindSpeedBinWidth+CenterOfFirstWindSpeedBin</f>
        <v>0.1</v>
      </c>
      <c r="M3203" s="112">
        <f t="shared" ref="M3203:M3266" si="1301">ROUND((J3203-CenterOfFirstTurbulenceBin)/TurbulenceBinWidth,0)*TurbulenceBinWidth+CenterOfFirstTurbulenceBin</f>
        <v>0.13</v>
      </c>
      <c r="N3203" s="112" t="b">
        <f t="shared" ref="N3203:N3266" si="1302">IF(AND(L3203&gt;=CenterOfFirstWindSpeedBin,L3203&lt;=CenterOfLastWindSpeedBin),TRUE,FALSE)</f>
        <v>1</v>
      </c>
      <c r="O3203" s="112" t="b">
        <f t="shared" ref="O3203:O3266" si="1303">IF(AND(M3203&gt;=CenterOfFirstTurbulenceBin,M3203&lt;=CenterOfLastTurbulenceBin),TRUE,FALSE)</f>
        <v>1</v>
      </c>
      <c r="P3203" s="113">
        <f t="shared" ref="P3203:P3266" si="1304">(L3203-CenterOfFirstWindSpeedBin)/WindSpeedBinWidth+1</f>
        <v>1</v>
      </c>
      <c r="Q3203" s="113">
        <f t="shared" ref="Q3203:Q3266" si="1305">NumberOfTurbulenceBins-(M3203-CenterOfFirstTurbulenceBin)/TurbulenceBinWidth</f>
        <v>13</v>
      </c>
      <c r="R3203" s="114" t="str">
        <f t="shared" si="1295"/>
        <v>0.1-0.13</v>
      </c>
      <c r="S3203" s="127">
        <f t="shared" ref="S3203:S3266" si="1306">IF(T3203,INDEX(PowerDeviationMatrix,Q3203,P3203),IF(UseMatrixPadValue,MatrixPadValue,0))</f>
        <v>4.827591189261813E-2</v>
      </c>
      <c r="T3203" s="112" t="b">
        <f t="shared" ref="T3203:T3266" si="1307">IF(AND(P3203&gt;0,Q3203&gt;0,N3203,O3203),LEN(INDEX(PowerDeviationMatrix,Q3203,P3203))&gt;0,FALSE)</f>
        <v>1</v>
      </c>
      <c r="U3203" s="22">
        <f t="shared" ref="U3203:U3266" si="1308">F3203*(H3203/Ref_Density)^(1/3)</f>
        <v>4.506529616277362</v>
      </c>
      <c r="V3203" s="22">
        <f t="shared" ref="V3203:V3266" si="1309">(U3203-CutInWindSpeed)/(RatedWindSpeed-CutInWindSpeed)</f>
        <v>5.4548655464207459E-2</v>
      </c>
      <c r="W3203" s="81">
        <f t="shared" ref="W3203:W3266" si="1310">COUNTIF(xa,"&lt;"&amp;U3203)</f>
        <v>5</v>
      </c>
      <c r="X3203" s="22">
        <f t="shared" ref="X3203:X3266" si="1311">(U3203-INDEX(xa,$W3203))/(INDEX(xb,$W3203)-INDEX(xa,$W3203))</f>
        <v>0.40358448627609173</v>
      </c>
      <c r="Y3203" s="3">
        <f>IF(U3203&gt;'Power Curve'!$C$37,0,INDEX(Ci,$W3203,1)*POWER(1-X3203,3)+INDEX(Ci,$W3203,2)*3*X3203*POWER(1-X3203,2)+INDEX(Ci,$W3203,3)*3*POWER(X3203,2)*(1-X3203)+INDEX(Ci,$W3203,4)*POWER(X3203,3))</f>
        <v>122.68492477306413</v>
      </c>
      <c r="Z3203" s="3">
        <f t="shared" ref="Z3203:Z3266" si="1312">IF(OR(T3203,UseMatrixPadValue),Y3203*(1+S3203),"")</f>
        <v>128.60765139196104</v>
      </c>
      <c r="AA3203" s="3">
        <f t="shared" ref="AA3203:AA3266" si="1313">IF(AH3203,G3203,"")</f>
        <v>117.30000305175831</v>
      </c>
      <c r="AB3203" s="3">
        <f t="shared" si="1296"/>
        <v>11.307648340202732</v>
      </c>
      <c r="AC3203" s="3">
        <f t="shared" si="1297"/>
        <v>11.307648340202732</v>
      </c>
      <c r="AE3203" s="34">
        <f t="shared" ref="AE3203:AE3266" si="1314">MROUND(U3203-Centre_First_Bin,Bin_Width)+Centre_First_Bin</f>
        <v>5</v>
      </c>
      <c r="AF3203" s="73" t="b">
        <f>COUNTIF('Power Curve'!$D$2:$D$31,AE3203)&gt;0</f>
        <v>1</v>
      </c>
      <c r="AG3203" s="73" t="b">
        <f t="shared" ref="AG3203:AG3266" si="1315">(G3203&lt;0)</f>
        <v>0</v>
      </c>
      <c r="AH3203" s="73" t="b">
        <f t="shared" si="1298"/>
        <v>1</v>
      </c>
      <c r="AI3203" s="34" t="str">
        <f t="shared" ref="AI3203:AI3266" si="1316">IF(AH3203,IF(AND(J3203&gt;=LowerTurbLimit,J3203&lt;=UpperTurbLimit,K3203&gt;=LowerShearLimit,K3203&lt;=UpperShearLimit),"Inner","Outer"),"")</f>
        <v>Outer</v>
      </c>
      <c r="AJ3203" s="35" t="str">
        <f t="shared" si="1299"/>
        <v>0.0-0.1</v>
      </c>
      <c r="AK3203" s="36" t="str">
        <f t="shared" ref="AK3203:AK3266" si="1317">IF(AH3203,HOUR(E3203)&amp;"-"&amp;HOUR(E3203)+1,"")</f>
        <v>19-20</v>
      </c>
      <c r="AL3203" s="36" t="str">
        <f t="shared" ref="AL3203:AL3266" si="1318">IF(AH3203,TEXT(E3203,"mmm"),"")</f>
        <v>Apr</v>
      </c>
      <c r="AM3203" s="35" t="str">
        <f t="shared" ref="AM3203:AM3266" si="1319">IF(AH3203,IF(OR(I3203&lt;5,I3203&gt;=355),"355-5",MROUND(I3203,10)-5&amp;"-"&amp;MROUND(I3203,10)+5),"")</f>
        <v>295-305</v>
      </c>
      <c r="AN3203" s="36" t="str">
        <f t="shared" ref="AN3203:AN3266" si="1320">IF(AH3203,IF(V3203&lt;0.5,IF(J3203&lt;=LowerTurbLimit,"LWS-LTI",IF(J3203&gt;=UpperTurbLimit,"LWS-HTI","Inner-TI")),IF(J3203&lt;=LowerTurbLimit,"HWS-LTI",IF(J3203&gt;=UpperTurbLimit,"HWS-HTI","Inner-TI"))),"")</f>
        <v>Inner-TI</v>
      </c>
    </row>
    <row r="3204" spans="5:40" x14ac:dyDescent="0.3">
      <c r="E3204" s="12">
        <v>41000.833333333336</v>
      </c>
      <c r="F3204" s="16">
        <v>4.91</v>
      </c>
      <c r="G3204" s="16">
        <v>181.34000778198271</v>
      </c>
      <c r="H3204" s="29">
        <v>1.1898221818932342</v>
      </c>
      <c r="I3204" s="26">
        <v>300.8</v>
      </c>
      <c r="J3204" s="30">
        <v>0.13441955193482688</v>
      </c>
      <c r="K3204" s="31">
        <v>0.35023100936464818</v>
      </c>
      <c r="L3204" s="111">
        <f t="shared" si="1300"/>
        <v>0.1</v>
      </c>
      <c r="M3204" s="112">
        <f t="shared" si="1301"/>
        <v>0.13</v>
      </c>
      <c r="N3204" s="112" t="b">
        <f t="shared" si="1302"/>
        <v>1</v>
      </c>
      <c r="O3204" s="112" t="b">
        <f t="shared" si="1303"/>
        <v>1</v>
      </c>
      <c r="P3204" s="113">
        <f t="shared" si="1304"/>
        <v>1</v>
      </c>
      <c r="Q3204" s="113">
        <f t="shared" si="1305"/>
        <v>13</v>
      </c>
      <c r="R3204" s="114" t="str">
        <f t="shared" ref="R3204:R3267" si="1321">L3204&amp;"-"&amp;M3204</f>
        <v>0.1-0.13</v>
      </c>
      <c r="S3204" s="127">
        <f t="shared" si="1306"/>
        <v>4.827591189261813E-2</v>
      </c>
      <c r="T3204" s="112" t="b">
        <f t="shared" si="1307"/>
        <v>1</v>
      </c>
      <c r="U3204" s="22">
        <f t="shared" si="1308"/>
        <v>4.8625433146403569</v>
      </c>
      <c r="V3204" s="22">
        <f t="shared" si="1309"/>
        <v>0.10957172018474519</v>
      </c>
      <c r="W3204" s="81">
        <f t="shared" si="1310"/>
        <v>5</v>
      </c>
      <c r="X3204" s="22">
        <f t="shared" si="1311"/>
        <v>0.81067897940626299</v>
      </c>
      <c r="Y3204" s="3">
        <f>IF(U3204&gt;'Power Curve'!$C$37,0,INDEX(Ci,$W3204,1)*POWER(1-X3204,3)+INDEX(Ci,$W3204,2)*3*X3204*POWER(1-X3204,2)+INDEX(Ci,$W3204,3)*3*POWER(X3204,2)*(1-X3204)+INDEX(Ci,$W3204,4)*POWER(X3204,3))</f>
        <v>184.12489333713546</v>
      </c>
      <c r="Z3204" s="3">
        <f t="shared" si="1312"/>
        <v>193.01369046511672</v>
      </c>
      <c r="AA3204" s="3">
        <f t="shared" si="1313"/>
        <v>181.34000778198271</v>
      </c>
      <c r="AB3204" s="3">
        <f t="shared" ref="AB3204:AB3267" si="1322">IF(AH3204,Z3204-AA3204,"")</f>
        <v>11.673682683134018</v>
      </c>
      <c r="AC3204" s="3">
        <f t="shared" ref="AC3204:AC3267" si="1323">IF(AH3204,ABS(AB3204),"")</f>
        <v>11.673682683134018</v>
      </c>
      <c r="AE3204" s="34">
        <f t="shared" si="1314"/>
        <v>5</v>
      </c>
      <c r="AF3204" s="73" t="b">
        <f>COUNTIF('Power Curve'!$D$2:$D$31,AE3204)&gt;0</f>
        <v>1</v>
      </c>
      <c r="AG3204" s="73" t="b">
        <f t="shared" si="1315"/>
        <v>0</v>
      </c>
      <c r="AH3204" s="73" t="b">
        <f t="shared" ref="AH3204:AH3267" si="1324">AND(AF3204,NOT(AG3204))</f>
        <v>1</v>
      </c>
      <c r="AI3204" s="34" t="str">
        <f t="shared" si="1316"/>
        <v>Outer</v>
      </c>
      <c r="AJ3204" s="35" t="str">
        <f t="shared" ref="AJ3204:AJ3267" si="1325">IF(AH3204,TEXT(ROUND(V3204+0.05,1)-0.1,"0.0")&amp;"-"&amp;TEXT(ROUND(V3204+0.05,1),"0.0"),"")</f>
        <v>0.1-0.2</v>
      </c>
      <c r="AK3204" s="36" t="str">
        <f t="shared" si="1317"/>
        <v>20-21</v>
      </c>
      <c r="AL3204" s="36" t="str">
        <f t="shared" si="1318"/>
        <v>Apr</v>
      </c>
      <c r="AM3204" s="35" t="str">
        <f t="shared" si="1319"/>
        <v>295-305</v>
      </c>
      <c r="AN3204" s="36" t="str">
        <f t="shared" si="1320"/>
        <v>Inner-TI</v>
      </c>
    </row>
    <row r="3205" spans="5:40" x14ac:dyDescent="0.3">
      <c r="E3205" s="12">
        <v>41000.840277777781</v>
      </c>
      <c r="F3205" s="16">
        <v>5.07</v>
      </c>
      <c r="G3205" s="16">
        <v>189.77999877929659</v>
      </c>
      <c r="H3205" s="29">
        <v>1.1893318270966569</v>
      </c>
      <c r="I3205" s="26">
        <v>303.7</v>
      </c>
      <c r="J3205" s="30">
        <v>0.12031558185404338</v>
      </c>
      <c r="K3205" s="31">
        <v>0.55430458402181793</v>
      </c>
      <c r="L3205" s="111">
        <f t="shared" si="1300"/>
        <v>0.1</v>
      </c>
      <c r="M3205" s="112">
        <f t="shared" si="1301"/>
        <v>0.12</v>
      </c>
      <c r="N3205" s="112" t="b">
        <f t="shared" si="1302"/>
        <v>1</v>
      </c>
      <c r="O3205" s="112" t="b">
        <f t="shared" si="1303"/>
        <v>1</v>
      </c>
      <c r="P3205" s="113">
        <f t="shared" si="1304"/>
        <v>1</v>
      </c>
      <c r="Q3205" s="113">
        <f t="shared" si="1305"/>
        <v>14</v>
      </c>
      <c r="R3205" s="114" t="str">
        <f t="shared" si="1321"/>
        <v>0.1-0.12</v>
      </c>
      <c r="S3205" s="127">
        <f t="shared" si="1306"/>
        <v>8.9737386733008944E-3</v>
      </c>
      <c r="T3205" s="112" t="b">
        <f t="shared" si="1307"/>
        <v>1</v>
      </c>
      <c r="U3205" s="22">
        <f t="shared" si="1308"/>
        <v>5.0203070113294972</v>
      </c>
      <c r="V3205" s="22">
        <f t="shared" si="1309"/>
        <v>0.13395460807190449</v>
      </c>
      <c r="W3205" s="81">
        <f t="shared" si="1310"/>
        <v>5</v>
      </c>
      <c r="X3205" s="22">
        <f t="shared" si="1311"/>
        <v>0.99107858884073896</v>
      </c>
      <c r="Y3205" s="3">
        <f>IF(U3205&gt;'Power Curve'!$C$37,0,INDEX(Ci,$W3205,1)*POWER(1-X3205,3)+INDEX(Ci,$W3205,2)*3*X3205*POWER(1-X3205,2)+INDEX(Ci,$W3205,3)*3*POWER(X3205,2)*(1-X3205)+INDEX(Ci,$W3205,4)*POWER(X3205,3))</f>
        <v>210.24114683683305</v>
      </c>
      <c r="Z3205" s="3">
        <f t="shared" si="1312"/>
        <v>212.12779594692188</v>
      </c>
      <c r="AA3205" s="3">
        <f t="shared" si="1313"/>
        <v>189.77999877929659</v>
      </c>
      <c r="AB3205" s="3">
        <f t="shared" si="1322"/>
        <v>22.347797167625288</v>
      </c>
      <c r="AC3205" s="3">
        <f t="shared" si="1323"/>
        <v>22.347797167625288</v>
      </c>
      <c r="AE3205" s="34">
        <f t="shared" si="1314"/>
        <v>5</v>
      </c>
      <c r="AF3205" s="73" t="b">
        <f>COUNTIF('Power Curve'!$D$2:$D$31,AE3205)&gt;0</f>
        <v>1</v>
      </c>
      <c r="AG3205" s="73" t="b">
        <f t="shared" si="1315"/>
        <v>0</v>
      </c>
      <c r="AH3205" s="73" t="b">
        <f t="shared" si="1324"/>
        <v>1</v>
      </c>
      <c r="AI3205" s="34" t="str">
        <f t="shared" si="1316"/>
        <v>Outer</v>
      </c>
      <c r="AJ3205" s="35" t="str">
        <f t="shared" si="1325"/>
        <v>0.1-0.2</v>
      </c>
      <c r="AK3205" s="36" t="str">
        <f t="shared" si="1317"/>
        <v>20-21</v>
      </c>
      <c r="AL3205" s="36" t="str">
        <f t="shared" si="1318"/>
        <v>Apr</v>
      </c>
      <c r="AM3205" s="35" t="str">
        <f t="shared" si="1319"/>
        <v>295-305</v>
      </c>
      <c r="AN3205" s="36" t="str">
        <f t="shared" si="1320"/>
        <v>Inner-TI</v>
      </c>
    </row>
    <row r="3206" spans="5:40" x14ac:dyDescent="0.3">
      <c r="E3206" s="12">
        <v>41000.847222222219</v>
      </c>
      <c r="F3206" s="16">
        <v>4.55</v>
      </c>
      <c r="G3206" s="16">
        <v>151.5900039672849</v>
      </c>
      <c r="H3206" s="29">
        <v>1.1888864015724192</v>
      </c>
      <c r="I3206" s="26">
        <v>303.3</v>
      </c>
      <c r="J3206" s="30">
        <v>7.4725274725274737E-2</v>
      </c>
      <c r="K3206" s="31">
        <v>0.48558677936165362</v>
      </c>
      <c r="L3206" s="111">
        <f t="shared" si="1300"/>
        <v>0.1</v>
      </c>
      <c r="M3206" s="112">
        <f t="shared" si="1301"/>
        <v>6.9999999999999993E-2</v>
      </c>
      <c r="N3206" s="112" t="b">
        <f t="shared" si="1302"/>
        <v>1</v>
      </c>
      <c r="O3206" s="112" t="b">
        <f t="shared" si="1303"/>
        <v>1</v>
      </c>
      <c r="P3206" s="113">
        <f t="shared" si="1304"/>
        <v>1</v>
      </c>
      <c r="Q3206" s="113">
        <f t="shared" si="1305"/>
        <v>19</v>
      </c>
      <c r="R3206" s="114" t="str">
        <f t="shared" si="1321"/>
        <v>0.1-0.07</v>
      </c>
      <c r="S3206" s="127">
        <f t="shared" si="1306"/>
        <v>-5.2457205154014371E-2</v>
      </c>
      <c r="T3206" s="112" t="b">
        <f t="shared" si="1307"/>
        <v>1</v>
      </c>
      <c r="U3206" s="22">
        <f t="shared" si="1308"/>
        <v>4.5048412071124488</v>
      </c>
      <c r="V3206" s="22">
        <f t="shared" si="1309"/>
        <v>5.4287706385048588E-2</v>
      </c>
      <c r="W3206" s="81">
        <f t="shared" si="1310"/>
        <v>5</v>
      </c>
      <c r="X3206" s="22">
        <f t="shared" si="1311"/>
        <v>0.40165382440452002</v>
      </c>
      <c r="Y3206" s="3">
        <f>IF(U3206&gt;'Power Curve'!$C$37,0,INDEX(Ci,$W3206,1)*POWER(1-X3206,3)+INDEX(Ci,$W3206,2)*3*X3206*POWER(1-X3206,2)+INDEX(Ci,$W3206,3)*3*POWER(X3206,2)*(1-X3206)+INDEX(Ci,$W3206,4)*POWER(X3206,3))</f>
        <v>122.41264564342504</v>
      </c>
      <c r="Z3206" s="3">
        <f t="shared" si="1312"/>
        <v>115.99122037746223</v>
      </c>
      <c r="AA3206" s="3">
        <f t="shared" si="1313"/>
        <v>151.5900039672849</v>
      </c>
      <c r="AB3206" s="3">
        <f t="shared" si="1322"/>
        <v>-35.598783589822673</v>
      </c>
      <c r="AC3206" s="3">
        <f t="shared" si="1323"/>
        <v>35.598783589822673</v>
      </c>
      <c r="AE3206" s="34">
        <f t="shared" si="1314"/>
        <v>5</v>
      </c>
      <c r="AF3206" s="73" t="b">
        <f>COUNTIF('Power Curve'!$D$2:$D$31,AE3206)&gt;0</f>
        <v>1</v>
      </c>
      <c r="AG3206" s="73" t="b">
        <f t="shared" si="1315"/>
        <v>0</v>
      </c>
      <c r="AH3206" s="73" t="b">
        <f t="shared" si="1324"/>
        <v>1</v>
      </c>
      <c r="AI3206" s="34" t="str">
        <f t="shared" si="1316"/>
        <v>Outer</v>
      </c>
      <c r="AJ3206" s="35" t="str">
        <f t="shared" si="1325"/>
        <v>0.0-0.1</v>
      </c>
      <c r="AK3206" s="36" t="str">
        <f t="shared" si="1317"/>
        <v>20-21</v>
      </c>
      <c r="AL3206" s="36" t="str">
        <f t="shared" si="1318"/>
        <v>Apr</v>
      </c>
      <c r="AM3206" s="35" t="str">
        <f t="shared" si="1319"/>
        <v>295-305</v>
      </c>
      <c r="AN3206" s="36" t="str">
        <f t="shared" si="1320"/>
        <v>LWS-LTI</v>
      </c>
    </row>
    <row r="3207" spans="5:40" x14ac:dyDescent="0.3">
      <c r="E3207" s="12">
        <v>41000.854166666664</v>
      </c>
      <c r="F3207" s="16">
        <v>4.66</v>
      </c>
      <c r="G3207" s="16">
        <v>164.66999435424779</v>
      </c>
      <c r="H3207" s="29">
        <v>1.1882633660587127</v>
      </c>
      <c r="I3207" s="26">
        <v>303.3</v>
      </c>
      <c r="J3207" s="30">
        <v>0.12446351931330471</v>
      </c>
      <c r="K3207" s="31">
        <v>0.64448479974329942</v>
      </c>
      <c r="L3207" s="111">
        <f t="shared" si="1300"/>
        <v>0.1</v>
      </c>
      <c r="M3207" s="112">
        <f t="shared" si="1301"/>
        <v>0.12</v>
      </c>
      <c r="N3207" s="112" t="b">
        <f t="shared" si="1302"/>
        <v>1</v>
      </c>
      <c r="O3207" s="112" t="b">
        <f t="shared" si="1303"/>
        <v>1</v>
      </c>
      <c r="P3207" s="113">
        <f t="shared" si="1304"/>
        <v>1</v>
      </c>
      <c r="Q3207" s="113">
        <f t="shared" si="1305"/>
        <v>14</v>
      </c>
      <c r="R3207" s="114" t="str">
        <f t="shared" si="1321"/>
        <v>0.1-0.12</v>
      </c>
      <c r="S3207" s="127">
        <f t="shared" si="1306"/>
        <v>8.9737386733008944E-3</v>
      </c>
      <c r="T3207" s="112" t="b">
        <f t="shared" si="1307"/>
        <v>1</v>
      </c>
      <c r="U3207" s="22">
        <f t="shared" si="1308"/>
        <v>4.6129433706394005</v>
      </c>
      <c r="V3207" s="22">
        <f t="shared" si="1309"/>
        <v>7.0995244234080629E-2</v>
      </c>
      <c r="W3207" s="81">
        <f t="shared" si="1310"/>
        <v>5</v>
      </c>
      <c r="X3207" s="22">
        <f t="shared" si="1311"/>
        <v>0.52526647096737367</v>
      </c>
      <c r="Y3207" s="3">
        <f>IF(U3207&gt;'Power Curve'!$C$37,0,INDEX(Ci,$W3207,1)*POWER(1-X3207,3)+INDEX(Ci,$W3207,2)*3*X3207*POWER(1-X3207,2)+INDEX(Ci,$W3207,3)*3*POWER(X3207,2)*(1-X3207)+INDEX(Ci,$W3207,4)*POWER(X3207,3))</f>
        <v>140.46192956295266</v>
      </c>
      <c r="Z3207" s="3">
        <f t="shared" si="1312"/>
        <v>141.72239821239819</v>
      </c>
      <c r="AA3207" s="3">
        <f t="shared" si="1313"/>
        <v>164.66999435424779</v>
      </c>
      <c r="AB3207" s="3">
        <f t="shared" si="1322"/>
        <v>-22.947596141849601</v>
      </c>
      <c r="AC3207" s="3">
        <f t="shared" si="1323"/>
        <v>22.947596141849601</v>
      </c>
      <c r="AE3207" s="34">
        <f t="shared" si="1314"/>
        <v>5</v>
      </c>
      <c r="AF3207" s="73" t="b">
        <f>COUNTIF('Power Curve'!$D$2:$D$31,AE3207)&gt;0</f>
        <v>1</v>
      </c>
      <c r="AG3207" s="73" t="b">
        <f t="shared" si="1315"/>
        <v>0</v>
      </c>
      <c r="AH3207" s="73" t="b">
        <f t="shared" si="1324"/>
        <v>1</v>
      </c>
      <c r="AI3207" s="34" t="str">
        <f t="shared" si="1316"/>
        <v>Outer</v>
      </c>
      <c r="AJ3207" s="35" t="str">
        <f t="shared" si="1325"/>
        <v>0.0-0.1</v>
      </c>
      <c r="AK3207" s="36" t="str">
        <f t="shared" si="1317"/>
        <v>20-21</v>
      </c>
      <c r="AL3207" s="36" t="str">
        <f t="shared" si="1318"/>
        <v>Apr</v>
      </c>
      <c r="AM3207" s="35" t="str">
        <f t="shared" si="1319"/>
        <v>295-305</v>
      </c>
      <c r="AN3207" s="36" t="str">
        <f t="shared" si="1320"/>
        <v>Inner-TI</v>
      </c>
    </row>
    <row r="3208" spans="5:40" x14ac:dyDescent="0.3">
      <c r="E3208" s="12">
        <v>41000.861111111109</v>
      </c>
      <c r="F3208" s="16">
        <v>4.49</v>
      </c>
      <c r="G3208" s="16">
        <v>166.08999633789068</v>
      </c>
      <c r="H3208" s="29">
        <v>1.188218887448059</v>
      </c>
      <c r="I3208" s="26">
        <v>305.8</v>
      </c>
      <c r="J3208" s="30">
        <v>0.13140311804008908</v>
      </c>
      <c r="K3208" s="31">
        <v>0.58567610747968379</v>
      </c>
      <c r="L3208" s="111">
        <f t="shared" si="1300"/>
        <v>0</v>
      </c>
      <c r="M3208" s="112">
        <f t="shared" si="1301"/>
        <v>0.13</v>
      </c>
      <c r="N3208" s="112" t="b">
        <f t="shared" si="1302"/>
        <v>0</v>
      </c>
      <c r="O3208" s="112" t="b">
        <f t="shared" si="1303"/>
        <v>1</v>
      </c>
      <c r="P3208" s="113">
        <f t="shared" si="1304"/>
        <v>0</v>
      </c>
      <c r="Q3208" s="113">
        <f t="shared" si="1305"/>
        <v>13</v>
      </c>
      <c r="R3208" s="114" t="str">
        <f t="shared" si="1321"/>
        <v>0-0.13</v>
      </c>
      <c r="S3208" s="127">
        <f t="shared" si="1306"/>
        <v>0</v>
      </c>
      <c r="T3208" s="112" t="b">
        <f t="shared" si="1307"/>
        <v>0</v>
      </c>
      <c r="U3208" s="22">
        <f t="shared" si="1308"/>
        <v>4.4446045711734543</v>
      </c>
      <c r="V3208" s="22">
        <f t="shared" si="1309"/>
        <v>4.497794012307918E-2</v>
      </c>
      <c r="W3208" s="81">
        <f t="shared" si="1310"/>
        <v>5</v>
      </c>
      <c r="X3208" s="22">
        <f t="shared" si="1311"/>
        <v>0.33277444451490473</v>
      </c>
      <c r="Y3208" s="3">
        <f>IF(U3208&gt;'Power Curve'!$C$37,0,INDEX(Ci,$W3208,1)*POWER(1-X3208,3)+INDEX(Ci,$W3208,2)*3*X3208*POWER(1-X3208,2)+INDEX(Ci,$W3208,3)*3*POWER(X3208,2)*(1-X3208)+INDEX(Ci,$W3208,4)*POWER(X3208,3))</f>
        <v>112.95372871907635</v>
      </c>
      <c r="Z3208" s="3">
        <f t="shared" si="1312"/>
        <v>112.95372871907635</v>
      </c>
      <c r="AA3208" s="3">
        <f t="shared" si="1313"/>
        <v>166.08999633789068</v>
      </c>
      <c r="AB3208" s="3">
        <f t="shared" si="1322"/>
        <v>-53.13626761881433</v>
      </c>
      <c r="AC3208" s="3">
        <f t="shared" si="1323"/>
        <v>53.13626761881433</v>
      </c>
      <c r="AE3208" s="34">
        <f t="shared" si="1314"/>
        <v>4</v>
      </c>
      <c r="AF3208" s="73" t="b">
        <f>COUNTIF('Power Curve'!$D$2:$D$31,AE3208)&gt;0</f>
        <v>1</v>
      </c>
      <c r="AG3208" s="73" t="b">
        <f t="shared" si="1315"/>
        <v>0</v>
      </c>
      <c r="AH3208" s="73" t="b">
        <f t="shared" si="1324"/>
        <v>1</v>
      </c>
      <c r="AI3208" s="34" t="str">
        <f t="shared" si="1316"/>
        <v>Outer</v>
      </c>
      <c r="AJ3208" s="35" t="str">
        <f t="shared" si="1325"/>
        <v>0.0-0.1</v>
      </c>
      <c r="AK3208" s="36" t="str">
        <f t="shared" si="1317"/>
        <v>20-21</v>
      </c>
      <c r="AL3208" s="36" t="str">
        <f t="shared" si="1318"/>
        <v>Apr</v>
      </c>
      <c r="AM3208" s="35" t="str">
        <f t="shared" si="1319"/>
        <v>305-315</v>
      </c>
      <c r="AN3208" s="36" t="str">
        <f t="shared" si="1320"/>
        <v>Inner-TI</v>
      </c>
    </row>
    <row r="3209" spans="5:40" x14ac:dyDescent="0.3">
      <c r="E3209" s="12">
        <v>41000.868055555555</v>
      </c>
      <c r="F3209" s="16">
        <v>4.29</v>
      </c>
      <c r="G3209" s="16">
        <v>130.70999526977499</v>
      </c>
      <c r="H3209" s="29">
        <v>1.1883968197511259</v>
      </c>
      <c r="I3209" s="26">
        <v>308.3</v>
      </c>
      <c r="J3209" s="30">
        <v>0.15617715617715619</v>
      </c>
      <c r="K3209" s="31">
        <v>0.56347356851443797</v>
      </c>
      <c r="L3209" s="111">
        <f t="shared" si="1300"/>
        <v>0</v>
      </c>
      <c r="M3209" s="112">
        <f t="shared" si="1301"/>
        <v>0.16</v>
      </c>
      <c r="N3209" s="112" t="b">
        <f t="shared" si="1302"/>
        <v>0</v>
      </c>
      <c r="O3209" s="112" t="b">
        <f t="shared" si="1303"/>
        <v>1</v>
      </c>
      <c r="P3209" s="113">
        <f t="shared" si="1304"/>
        <v>0</v>
      </c>
      <c r="Q3209" s="113">
        <f t="shared" si="1305"/>
        <v>10</v>
      </c>
      <c r="R3209" s="114" t="str">
        <f t="shared" si="1321"/>
        <v>0-0.16</v>
      </c>
      <c r="S3209" s="127">
        <f t="shared" si="1306"/>
        <v>0</v>
      </c>
      <c r="T3209" s="112" t="b">
        <f t="shared" si="1307"/>
        <v>0</v>
      </c>
      <c r="U3209" s="22">
        <f t="shared" si="1308"/>
        <v>4.2468386019989195</v>
      </c>
      <c r="V3209" s="22">
        <f t="shared" si="1309"/>
        <v>1.4412572072787962E-2</v>
      </c>
      <c r="W3209" s="81">
        <f t="shared" si="1310"/>
        <v>5</v>
      </c>
      <c r="X3209" s="22">
        <f t="shared" si="1311"/>
        <v>0.10663304223263595</v>
      </c>
      <c r="Y3209" s="3">
        <f>IF(U3209&gt;'Power Curve'!$C$37,0,INDEX(Ci,$W3209,1)*POWER(1-X3209,3)+INDEX(Ci,$W3209,2)*3*X3209*POWER(1-X3209,2)+INDEX(Ci,$W3209,3)*3*POWER(X3209,2)*(1-X3209)+INDEX(Ci,$W3209,4)*POWER(X3209,3))</f>
        <v>86.552837096052386</v>
      </c>
      <c r="Z3209" s="3">
        <f t="shared" si="1312"/>
        <v>86.552837096052386</v>
      </c>
      <c r="AA3209" s="3">
        <f t="shared" si="1313"/>
        <v>130.70999526977499</v>
      </c>
      <c r="AB3209" s="3">
        <f t="shared" si="1322"/>
        <v>-44.157158173722607</v>
      </c>
      <c r="AC3209" s="3">
        <f t="shared" si="1323"/>
        <v>44.157158173722607</v>
      </c>
      <c r="AE3209" s="34">
        <f t="shared" si="1314"/>
        <v>4</v>
      </c>
      <c r="AF3209" s="73" t="b">
        <f>COUNTIF('Power Curve'!$D$2:$D$31,AE3209)&gt;0</f>
        <v>1</v>
      </c>
      <c r="AG3209" s="73" t="b">
        <f t="shared" si="1315"/>
        <v>0</v>
      </c>
      <c r="AH3209" s="73" t="b">
        <f t="shared" si="1324"/>
        <v>1</v>
      </c>
      <c r="AI3209" s="34" t="str">
        <f t="shared" si="1316"/>
        <v>Outer</v>
      </c>
      <c r="AJ3209" s="35" t="str">
        <f t="shared" si="1325"/>
        <v>0.0-0.1</v>
      </c>
      <c r="AK3209" s="36" t="str">
        <f t="shared" si="1317"/>
        <v>20-21</v>
      </c>
      <c r="AL3209" s="36" t="str">
        <f t="shared" si="1318"/>
        <v>Apr</v>
      </c>
      <c r="AM3209" s="35" t="str">
        <f t="shared" si="1319"/>
        <v>305-315</v>
      </c>
      <c r="AN3209" s="36" t="str">
        <f t="shared" si="1320"/>
        <v>LWS-HTI</v>
      </c>
    </row>
    <row r="3210" spans="5:40" x14ac:dyDescent="0.3">
      <c r="E3210" s="12">
        <v>41000.888888888891</v>
      </c>
      <c r="F3210" s="16">
        <v>3.9</v>
      </c>
      <c r="G3210" s="16">
        <v>78.669998168945</v>
      </c>
      <c r="H3210" s="29">
        <v>1.1885303013013475</v>
      </c>
      <c r="I3210" s="26">
        <v>314.2</v>
      </c>
      <c r="J3210" s="30">
        <v>4.1025641025641026E-2</v>
      </c>
      <c r="K3210" s="31">
        <v>0.64819261828066366</v>
      </c>
      <c r="L3210" s="111">
        <f t="shared" si="1300"/>
        <v>0</v>
      </c>
      <c r="M3210" s="112">
        <f t="shared" si="1301"/>
        <v>0.04</v>
      </c>
      <c r="N3210" s="112" t="b">
        <f t="shared" si="1302"/>
        <v>0</v>
      </c>
      <c r="O3210" s="112" t="b">
        <f t="shared" si="1303"/>
        <v>1</v>
      </c>
      <c r="P3210" s="113">
        <f t="shared" si="1304"/>
        <v>0</v>
      </c>
      <c r="Q3210" s="113">
        <f t="shared" si="1305"/>
        <v>22</v>
      </c>
      <c r="R3210" s="114" t="str">
        <f t="shared" si="1321"/>
        <v>0-0.04</v>
      </c>
      <c r="S3210" s="127">
        <f t="shared" si="1306"/>
        <v>0</v>
      </c>
      <c r="T3210" s="112" t="b">
        <f t="shared" si="1307"/>
        <v>0</v>
      </c>
      <c r="U3210" s="22">
        <f t="shared" si="1308"/>
        <v>3.8609069078723208</v>
      </c>
      <c r="V3210" s="22">
        <f t="shared" si="1309"/>
        <v>-4.5234415336059028E-2</v>
      </c>
      <c r="W3210" s="81">
        <f t="shared" si="1310"/>
        <v>4</v>
      </c>
      <c r="X3210" s="22">
        <f t="shared" si="1311"/>
        <v>0.79147790197832735</v>
      </c>
      <c r="Y3210" s="3">
        <f>IF(U3210&gt;'Power Curve'!$C$37,0,INDEX(Ci,$W3210,1)*POWER(1-X3210,3)+INDEX(Ci,$W3210,2)*3*X3210*POWER(1-X3210,2)+INDEX(Ci,$W3210,3)*3*POWER(X3210,2)*(1-X3210)+INDEX(Ci,$W3210,4)*POWER(X3210,3))</f>
        <v>53.287165862517035</v>
      </c>
      <c r="Z3210" s="3">
        <f t="shared" si="1312"/>
        <v>53.287165862517035</v>
      </c>
      <c r="AA3210" s="3">
        <f t="shared" si="1313"/>
        <v>78.669998168945</v>
      </c>
      <c r="AB3210" s="3">
        <f t="shared" si="1322"/>
        <v>-25.382832306427964</v>
      </c>
      <c r="AC3210" s="3">
        <f t="shared" si="1323"/>
        <v>25.382832306427964</v>
      </c>
      <c r="AE3210" s="34">
        <f t="shared" si="1314"/>
        <v>4</v>
      </c>
      <c r="AF3210" s="73" t="b">
        <f>COUNTIF('Power Curve'!$D$2:$D$31,AE3210)&gt;0</f>
        <v>1</v>
      </c>
      <c r="AG3210" s="73" t="b">
        <f t="shared" si="1315"/>
        <v>0</v>
      </c>
      <c r="AH3210" s="73" t="b">
        <f t="shared" si="1324"/>
        <v>1</v>
      </c>
      <c r="AI3210" s="34" t="str">
        <f t="shared" si="1316"/>
        <v>Outer</v>
      </c>
      <c r="AJ3210" s="35" t="str">
        <f t="shared" si="1325"/>
        <v>-0.1-0.0</v>
      </c>
      <c r="AK3210" s="36" t="str">
        <f t="shared" si="1317"/>
        <v>21-22</v>
      </c>
      <c r="AL3210" s="36" t="str">
        <f t="shared" si="1318"/>
        <v>Apr</v>
      </c>
      <c r="AM3210" s="35" t="str">
        <f t="shared" si="1319"/>
        <v>305-315</v>
      </c>
      <c r="AN3210" s="36" t="str">
        <f t="shared" si="1320"/>
        <v>LWS-LTI</v>
      </c>
    </row>
    <row r="3211" spans="5:40" x14ac:dyDescent="0.3">
      <c r="E3211" s="12">
        <v>41000.895833333336</v>
      </c>
      <c r="F3211" s="16">
        <v>3.63</v>
      </c>
      <c r="G3211" s="16">
        <v>23.430001258850098</v>
      </c>
      <c r="H3211" s="29">
        <v>1.1889899230052969</v>
      </c>
      <c r="I3211" s="26">
        <v>328.6</v>
      </c>
      <c r="J3211" s="30">
        <v>7.43801652892562E-2</v>
      </c>
      <c r="K3211" s="31">
        <v>0.42162000591222298</v>
      </c>
      <c r="L3211" s="111">
        <f t="shared" si="1300"/>
        <v>-0.1</v>
      </c>
      <c r="M3211" s="112">
        <f t="shared" si="1301"/>
        <v>6.9999999999999993E-2</v>
      </c>
      <c r="N3211" s="112" t="b">
        <f t="shared" si="1302"/>
        <v>0</v>
      </c>
      <c r="O3211" s="112" t="b">
        <f t="shared" si="1303"/>
        <v>1</v>
      </c>
      <c r="P3211" s="113">
        <f t="shared" si="1304"/>
        <v>-1</v>
      </c>
      <c r="Q3211" s="113">
        <f t="shared" si="1305"/>
        <v>19</v>
      </c>
      <c r="R3211" s="114" t="str">
        <f t="shared" si="1321"/>
        <v>-0.1-0.07</v>
      </c>
      <c r="S3211" s="127">
        <f t="shared" si="1306"/>
        <v>0</v>
      </c>
      <c r="T3211" s="112" t="b">
        <f t="shared" si="1307"/>
        <v>0</v>
      </c>
      <c r="U3211" s="22">
        <f t="shared" si="1308"/>
        <v>3.59407652694318</v>
      </c>
      <c r="V3211" s="22">
        <f t="shared" si="1309"/>
        <v>-8.6473910857661471E-2</v>
      </c>
      <c r="W3211" s="81">
        <f t="shared" si="1310"/>
        <v>4</v>
      </c>
      <c r="X3211" s="22">
        <f t="shared" si="1311"/>
        <v>0.60137164862325609</v>
      </c>
      <c r="Y3211" s="3">
        <f>IF(U3211&gt;'Power Curve'!$C$37,0,INDEX(Ci,$W3211,1)*POWER(1-X3211,3)+INDEX(Ci,$W3211,2)*3*X3211*POWER(1-X3211,2)+INDEX(Ci,$W3211,3)*3*POWER(X3211,2)*(1-X3211)+INDEX(Ci,$W3211,4)*POWER(X3211,3))</f>
        <v>33.284191893168931</v>
      </c>
      <c r="Z3211" s="3">
        <f t="shared" si="1312"/>
        <v>33.284191893168931</v>
      </c>
      <c r="AA3211" s="3">
        <f t="shared" si="1313"/>
        <v>23.430001258850098</v>
      </c>
      <c r="AB3211" s="3">
        <f t="shared" si="1322"/>
        <v>9.854190634318833</v>
      </c>
      <c r="AC3211" s="3">
        <f t="shared" si="1323"/>
        <v>9.854190634318833</v>
      </c>
      <c r="AE3211" s="34">
        <f t="shared" si="1314"/>
        <v>4</v>
      </c>
      <c r="AF3211" s="73" t="b">
        <f>COUNTIF('Power Curve'!$D$2:$D$31,AE3211)&gt;0</f>
        <v>1</v>
      </c>
      <c r="AG3211" s="73" t="b">
        <f t="shared" si="1315"/>
        <v>0</v>
      </c>
      <c r="AH3211" s="73" t="b">
        <f t="shared" si="1324"/>
        <v>1</v>
      </c>
      <c r="AI3211" s="34" t="str">
        <f t="shared" si="1316"/>
        <v>Outer</v>
      </c>
      <c r="AJ3211" s="35" t="str">
        <f t="shared" si="1325"/>
        <v>-0.1-0.0</v>
      </c>
      <c r="AK3211" s="36" t="str">
        <f t="shared" si="1317"/>
        <v>21-22</v>
      </c>
      <c r="AL3211" s="36" t="str">
        <f t="shared" si="1318"/>
        <v>Apr</v>
      </c>
      <c r="AM3211" s="35" t="str">
        <f t="shared" si="1319"/>
        <v>325-335</v>
      </c>
      <c r="AN3211" s="36" t="str">
        <f t="shared" si="1320"/>
        <v>LWS-LTI</v>
      </c>
    </row>
    <row r="3212" spans="5:40" x14ac:dyDescent="0.3">
      <c r="E3212" s="12">
        <v>41001.527777777781</v>
      </c>
      <c r="F3212" s="16">
        <v>3.55</v>
      </c>
      <c r="G3212" s="16">
        <v>28.169999122619597</v>
      </c>
      <c r="H3212" s="29">
        <v>1.1950846612718342</v>
      </c>
      <c r="I3212" s="26">
        <v>359.9</v>
      </c>
      <c r="J3212" s="30">
        <v>0.15774647887323945</v>
      </c>
      <c r="K3212" s="31">
        <v>8.4554720021524449E-2</v>
      </c>
      <c r="L3212" s="111">
        <f t="shared" si="1300"/>
        <v>-0.1</v>
      </c>
      <c r="M3212" s="112">
        <f t="shared" si="1301"/>
        <v>0.16</v>
      </c>
      <c r="N3212" s="112" t="b">
        <f t="shared" si="1302"/>
        <v>0</v>
      </c>
      <c r="O3212" s="112" t="b">
        <f t="shared" si="1303"/>
        <v>1</v>
      </c>
      <c r="P3212" s="113">
        <f t="shared" si="1304"/>
        <v>-1</v>
      </c>
      <c r="Q3212" s="113">
        <f t="shared" si="1305"/>
        <v>10</v>
      </c>
      <c r="R3212" s="114" t="str">
        <f t="shared" si="1321"/>
        <v>-0.1-0.16</v>
      </c>
      <c r="S3212" s="127">
        <f t="shared" si="1306"/>
        <v>0</v>
      </c>
      <c r="T3212" s="112" t="b">
        <f t="shared" si="1307"/>
        <v>0</v>
      </c>
      <c r="U3212" s="22">
        <f t="shared" si="1308"/>
        <v>3.5208637106819265</v>
      </c>
      <c r="V3212" s="22">
        <f t="shared" si="1309"/>
        <v>-9.7789187618187695E-2</v>
      </c>
      <c r="W3212" s="81">
        <f t="shared" si="1310"/>
        <v>4</v>
      </c>
      <c r="X3212" s="22">
        <f t="shared" si="1311"/>
        <v>0.54921036868003903</v>
      </c>
      <c r="Y3212" s="3">
        <f>IF(U3212&gt;'Power Curve'!$C$37,0,INDEX(Ci,$W3212,1)*POWER(1-X3212,3)+INDEX(Ci,$W3212,2)*3*X3212*POWER(1-X3212,2)+INDEX(Ci,$W3212,3)*3*POWER(X3212,2)*(1-X3212)+INDEX(Ci,$W3212,4)*POWER(X3212,3))</f>
        <v>28.337574667028655</v>
      </c>
      <c r="Z3212" s="3">
        <f t="shared" si="1312"/>
        <v>28.337574667028655</v>
      </c>
      <c r="AA3212" s="3">
        <f t="shared" si="1313"/>
        <v>28.169999122619597</v>
      </c>
      <c r="AB3212" s="3">
        <f t="shared" si="1322"/>
        <v>0.16757554440905764</v>
      </c>
      <c r="AC3212" s="3">
        <f t="shared" si="1323"/>
        <v>0.16757554440905764</v>
      </c>
      <c r="AE3212" s="34">
        <f t="shared" si="1314"/>
        <v>4</v>
      </c>
      <c r="AF3212" s="73" t="b">
        <f>COUNTIF('Power Curve'!$D$2:$D$31,AE3212)&gt;0</f>
        <v>1</v>
      </c>
      <c r="AG3212" s="73" t="b">
        <f t="shared" si="1315"/>
        <v>0</v>
      </c>
      <c r="AH3212" s="73" t="b">
        <f t="shared" si="1324"/>
        <v>1</v>
      </c>
      <c r="AI3212" s="34" t="str">
        <f t="shared" si="1316"/>
        <v>Outer</v>
      </c>
      <c r="AJ3212" s="35" t="str">
        <f t="shared" si="1325"/>
        <v>-0.1-0.0</v>
      </c>
      <c r="AK3212" s="36" t="str">
        <f t="shared" si="1317"/>
        <v>12-13</v>
      </c>
      <c r="AL3212" s="36" t="str">
        <f t="shared" si="1318"/>
        <v>Apr</v>
      </c>
      <c r="AM3212" s="35" t="str">
        <f t="shared" si="1319"/>
        <v>355-5</v>
      </c>
      <c r="AN3212" s="36" t="str">
        <f t="shared" si="1320"/>
        <v>LWS-HTI</v>
      </c>
    </row>
    <row r="3213" spans="5:40" x14ac:dyDescent="0.3">
      <c r="E3213" s="12">
        <v>41001.659722222219</v>
      </c>
      <c r="F3213" s="16">
        <v>4.6500000000000004</v>
      </c>
      <c r="G3213" s="16">
        <v>110.41000366210901</v>
      </c>
      <c r="H3213" s="29">
        <v>1.1953013158494503</v>
      </c>
      <c r="I3213" s="26">
        <v>321.60000000000002</v>
      </c>
      <c r="J3213" s="30">
        <v>0.19569892473118278</v>
      </c>
      <c r="K3213" s="31">
        <v>9.9488173959490639E-2</v>
      </c>
      <c r="L3213" s="111">
        <f t="shared" si="1300"/>
        <v>0.1</v>
      </c>
      <c r="M3213" s="112">
        <f t="shared" si="1301"/>
        <v>0.2</v>
      </c>
      <c r="N3213" s="112" t="b">
        <f t="shared" si="1302"/>
        <v>1</v>
      </c>
      <c r="O3213" s="112" t="b">
        <f t="shared" si="1303"/>
        <v>1</v>
      </c>
      <c r="P3213" s="113">
        <f t="shared" si="1304"/>
        <v>1</v>
      </c>
      <c r="Q3213" s="113">
        <f t="shared" si="1305"/>
        <v>6</v>
      </c>
      <c r="R3213" s="114" t="str">
        <f t="shared" si="1321"/>
        <v>0.1-0.2</v>
      </c>
      <c r="S3213" s="127">
        <f t="shared" si="1306"/>
        <v>-1.1982732634733654E-2</v>
      </c>
      <c r="T3213" s="112" t="b">
        <f t="shared" si="1307"/>
        <v>1</v>
      </c>
      <c r="U3213" s="22">
        <f t="shared" si="1308"/>
        <v>4.612114238094744</v>
      </c>
      <c r="V3213" s="22">
        <f t="shared" si="1309"/>
        <v>7.0867099126529109E-2</v>
      </c>
      <c r="W3213" s="81">
        <f t="shared" si="1310"/>
        <v>5</v>
      </c>
      <c r="X3213" s="22">
        <f t="shared" si="1311"/>
        <v>0.52431837460322606</v>
      </c>
      <c r="Y3213" s="3">
        <f>IF(U3213&gt;'Power Curve'!$C$37,0,INDEX(Ci,$W3213,1)*POWER(1-X3213,3)+INDEX(Ci,$W3213,2)*3*X3213*POWER(1-X3213,2)+INDEX(Ci,$W3213,3)*3*POWER(X3213,2)*(1-X3213)+INDEX(Ci,$W3213,4)*POWER(X3213,3))</f>
        <v>140.31955383885582</v>
      </c>
      <c r="Z3213" s="3">
        <f t="shared" si="1312"/>
        <v>138.6381421417797</v>
      </c>
      <c r="AA3213" s="3">
        <f t="shared" si="1313"/>
        <v>110.41000366210901</v>
      </c>
      <c r="AB3213" s="3">
        <f t="shared" si="1322"/>
        <v>28.22813847967069</v>
      </c>
      <c r="AC3213" s="3">
        <f t="shared" si="1323"/>
        <v>28.22813847967069</v>
      </c>
      <c r="AE3213" s="34">
        <f t="shared" si="1314"/>
        <v>5</v>
      </c>
      <c r="AF3213" s="73" t="b">
        <f>COUNTIF('Power Curve'!$D$2:$D$31,AE3213)&gt;0</f>
        <v>1</v>
      </c>
      <c r="AG3213" s="73" t="b">
        <f t="shared" si="1315"/>
        <v>0</v>
      </c>
      <c r="AH3213" s="73" t="b">
        <f t="shared" si="1324"/>
        <v>1</v>
      </c>
      <c r="AI3213" s="34" t="str">
        <f t="shared" si="1316"/>
        <v>Outer</v>
      </c>
      <c r="AJ3213" s="35" t="str">
        <f t="shared" si="1325"/>
        <v>0.0-0.1</v>
      </c>
      <c r="AK3213" s="36" t="str">
        <f t="shared" si="1317"/>
        <v>15-16</v>
      </c>
      <c r="AL3213" s="36" t="str">
        <f t="shared" si="1318"/>
        <v>Apr</v>
      </c>
      <c r="AM3213" s="35" t="str">
        <f t="shared" si="1319"/>
        <v>315-325</v>
      </c>
      <c r="AN3213" s="36" t="str">
        <f t="shared" si="1320"/>
        <v>LWS-HTI</v>
      </c>
    </row>
    <row r="3214" spans="5:40" x14ac:dyDescent="0.3">
      <c r="E3214" s="12">
        <v>41001.666666666664</v>
      </c>
      <c r="F3214" s="16">
        <v>4.8600000000000003</v>
      </c>
      <c r="G3214" s="16">
        <v>160.69000244140599</v>
      </c>
      <c r="H3214" s="29">
        <v>1.197176088586908</v>
      </c>
      <c r="I3214" s="26">
        <v>306.89999999999998</v>
      </c>
      <c r="J3214" s="30">
        <v>0.13991769547325103</v>
      </c>
      <c r="K3214" s="31">
        <v>5.5977699522705066E-2</v>
      </c>
      <c r="L3214" s="111">
        <f t="shared" si="1300"/>
        <v>0.1</v>
      </c>
      <c r="M3214" s="112">
        <f t="shared" si="1301"/>
        <v>0.14000000000000001</v>
      </c>
      <c r="N3214" s="112" t="b">
        <f t="shared" si="1302"/>
        <v>1</v>
      </c>
      <c r="O3214" s="112" t="b">
        <f t="shared" si="1303"/>
        <v>1</v>
      </c>
      <c r="P3214" s="113">
        <f t="shared" si="1304"/>
        <v>1</v>
      </c>
      <c r="Q3214" s="113">
        <f t="shared" si="1305"/>
        <v>12</v>
      </c>
      <c r="R3214" s="114" t="str">
        <f t="shared" si="1321"/>
        <v>0.1-0.14</v>
      </c>
      <c r="S3214" s="127">
        <f t="shared" si="1306"/>
        <v>5.7648834867645611E-2</v>
      </c>
      <c r="T3214" s="112" t="b">
        <f t="shared" si="1307"/>
        <v>1</v>
      </c>
      <c r="U3214" s="22">
        <f t="shared" si="1308"/>
        <v>4.8229221421295421</v>
      </c>
      <c r="V3214" s="22">
        <f t="shared" si="1309"/>
        <v>0.1034481402511907</v>
      </c>
      <c r="W3214" s="81">
        <f t="shared" si="1310"/>
        <v>5</v>
      </c>
      <c r="X3214" s="22">
        <f t="shared" si="1311"/>
        <v>0.76537296670315791</v>
      </c>
      <c r="Y3214" s="3">
        <f>IF(U3214&gt;'Power Curve'!$C$37,0,INDEX(Ci,$W3214,1)*POWER(1-X3214,3)+INDEX(Ci,$W3214,2)*3*X3214*POWER(1-X3214,2)+INDEX(Ci,$W3214,3)*3*POWER(X3214,2)*(1-X3214)+INDEX(Ci,$W3214,4)*POWER(X3214,3))</f>
        <v>177.24129347753757</v>
      </c>
      <c r="Z3214" s="3">
        <f t="shared" si="1312"/>
        <v>187.45904753695206</v>
      </c>
      <c r="AA3214" s="3">
        <f t="shared" si="1313"/>
        <v>160.69000244140599</v>
      </c>
      <c r="AB3214" s="3">
        <f t="shared" si="1322"/>
        <v>26.769045095546062</v>
      </c>
      <c r="AC3214" s="3">
        <f t="shared" si="1323"/>
        <v>26.769045095546062</v>
      </c>
      <c r="AE3214" s="34">
        <f t="shared" si="1314"/>
        <v>5</v>
      </c>
      <c r="AF3214" s="73" t="b">
        <f>COUNTIF('Power Curve'!$D$2:$D$31,AE3214)&gt;0</f>
        <v>1</v>
      </c>
      <c r="AG3214" s="73" t="b">
        <f t="shared" si="1315"/>
        <v>0</v>
      </c>
      <c r="AH3214" s="73" t="b">
        <f t="shared" si="1324"/>
        <v>1</v>
      </c>
      <c r="AI3214" s="34" t="str">
        <f t="shared" si="1316"/>
        <v>Outer</v>
      </c>
      <c r="AJ3214" s="35" t="str">
        <f t="shared" si="1325"/>
        <v>0.1-0.2</v>
      </c>
      <c r="AK3214" s="36" t="str">
        <f t="shared" si="1317"/>
        <v>16-17</v>
      </c>
      <c r="AL3214" s="36" t="str">
        <f t="shared" si="1318"/>
        <v>Apr</v>
      </c>
      <c r="AM3214" s="35" t="str">
        <f t="shared" si="1319"/>
        <v>305-315</v>
      </c>
      <c r="AN3214" s="36" t="str">
        <f t="shared" si="1320"/>
        <v>Inner-TI</v>
      </c>
    </row>
    <row r="3215" spans="5:40" x14ac:dyDescent="0.3">
      <c r="E3215" s="12">
        <v>41001.673611111109</v>
      </c>
      <c r="F3215" s="16">
        <v>5.0199999999999996</v>
      </c>
      <c r="G3215" s="16">
        <v>177.52000045776401</v>
      </c>
      <c r="H3215" s="29">
        <v>1.1993258998295233</v>
      </c>
      <c r="I3215" s="26">
        <v>300.39999999999998</v>
      </c>
      <c r="J3215" s="30">
        <v>0.12948207171314743</v>
      </c>
      <c r="K3215" s="31">
        <v>4.3279875735191549E-2</v>
      </c>
      <c r="L3215" s="111">
        <f t="shared" si="1300"/>
        <v>0.1</v>
      </c>
      <c r="M3215" s="112">
        <f t="shared" si="1301"/>
        <v>0.13</v>
      </c>
      <c r="N3215" s="112" t="b">
        <f t="shared" si="1302"/>
        <v>1</v>
      </c>
      <c r="O3215" s="112" t="b">
        <f t="shared" si="1303"/>
        <v>1</v>
      </c>
      <c r="P3215" s="113">
        <f t="shared" si="1304"/>
        <v>1</v>
      </c>
      <c r="Q3215" s="113">
        <f t="shared" si="1305"/>
        <v>13</v>
      </c>
      <c r="R3215" s="114" t="str">
        <f t="shared" si="1321"/>
        <v>0.1-0.13</v>
      </c>
      <c r="S3215" s="127">
        <f t="shared" si="1306"/>
        <v>4.827591189261813E-2</v>
      </c>
      <c r="T3215" s="112" t="b">
        <f t="shared" si="1307"/>
        <v>1</v>
      </c>
      <c r="U3215" s="22">
        <f t="shared" si="1308"/>
        <v>4.9846816276619128</v>
      </c>
      <c r="V3215" s="22">
        <f t="shared" si="1309"/>
        <v>0.12844859018481511</v>
      </c>
      <c r="W3215" s="81">
        <f t="shared" si="1310"/>
        <v>5</v>
      </c>
      <c r="X3215" s="22">
        <f t="shared" si="1311"/>
        <v>0.95034168019534226</v>
      </c>
      <c r="Y3215" s="3">
        <f>IF(U3215&gt;'Power Curve'!$C$37,0,INDEX(Ci,$W3215,1)*POWER(1-X3215,3)+INDEX(Ci,$W3215,2)*3*X3215*POWER(1-X3215,2)+INDEX(Ci,$W3215,3)*3*POWER(X3215,2)*(1-X3215)+INDEX(Ci,$W3215,4)*POWER(X3215,3))</f>
        <v>204.58625576460062</v>
      </c>
      <c r="Z3215" s="3">
        <f t="shared" si="1312"/>
        <v>214.46284382233313</v>
      </c>
      <c r="AA3215" s="3">
        <f t="shared" si="1313"/>
        <v>177.52000045776401</v>
      </c>
      <c r="AB3215" s="3">
        <f t="shared" si="1322"/>
        <v>36.942843364569114</v>
      </c>
      <c r="AC3215" s="3">
        <f t="shared" si="1323"/>
        <v>36.942843364569114</v>
      </c>
      <c r="AE3215" s="34">
        <f t="shared" si="1314"/>
        <v>5</v>
      </c>
      <c r="AF3215" s="73" t="b">
        <f>COUNTIF('Power Curve'!$D$2:$D$31,AE3215)&gt;0</f>
        <v>1</v>
      </c>
      <c r="AG3215" s="73" t="b">
        <f t="shared" si="1315"/>
        <v>0</v>
      </c>
      <c r="AH3215" s="73" t="b">
        <f t="shared" si="1324"/>
        <v>1</v>
      </c>
      <c r="AI3215" s="34" t="str">
        <f t="shared" si="1316"/>
        <v>Outer</v>
      </c>
      <c r="AJ3215" s="35" t="str">
        <f t="shared" si="1325"/>
        <v>0.1-0.2</v>
      </c>
      <c r="AK3215" s="36" t="str">
        <f t="shared" si="1317"/>
        <v>16-17</v>
      </c>
      <c r="AL3215" s="36" t="str">
        <f t="shared" si="1318"/>
        <v>Apr</v>
      </c>
      <c r="AM3215" s="35" t="str">
        <f t="shared" si="1319"/>
        <v>295-305</v>
      </c>
      <c r="AN3215" s="36" t="str">
        <f t="shared" si="1320"/>
        <v>Inner-TI</v>
      </c>
    </row>
    <row r="3216" spans="5:40" x14ac:dyDescent="0.3">
      <c r="E3216" s="12">
        <v>41001.680555555555</v>
      </c>
      <c r="F3216" s="16">
        <v>4.66</v>
      </c>
      <c r="G3216" s="16">
        <v>152.61000442504852</v>
      </c>
      <c r="H3216" s="29">
        <v>1.2003138136320792</v>
      </c>
      <c r="I3216" s="26">
        <v>300</v>
      </c>
      <c r="J3216" s="30">
        <v>7.9399141630901282E-2</v>
      </c>
      <c r="K3216" s="31">
        <v>0.10129552109064813</v>
      </c>
      <c r="L3216" s="111">
        <f t="shared" si="1300"/>
        <v>0.1</v>
      </c>
      <c r="M3216" s="112">
        <f t="shared" si="1301"/>
        <v>0.08</v>
      </c>
      <c r="N3216" s="112" t="b">
        <f t="shared" si="1302"/>
        <v>1</v>
      </c>
      <c r="O3216" s="112" t="b">
        <f t="shared" si="1303"/>
        <v>1</v>
      </c>
      <c r="P3216" s="113">
        <f t="shared" si="1304"/>
        <v>1</v>
      </c>
      <c r="Q3216" s="113">
        <f t="shared" si="1305"/>
        <v>18</v>
      </c>
      <c r="R3216" s="114" t="str">
        <f t="shared" si="1321"/>
        <v>0.1-0.08</v>
      </c>
      <c r="S3216" s="127">
        <f t="shared" si="1306"/>
        <v>-2.9800925258515902E-2</v>
      </c>
      <c r="T3216" s="112" t="b">
        <f t="shared" si="1307"/>
        <v>1</v>
      </c>
      <c r="U3216" s="22">
        <f t="shared" si="1308"/>
        <v>4.6284845868220819</v>
      </c>
      <c r="V3216" s="22">
        <f t="shared" si="1309"/>
        <v>7.3397189293463297E-2</v>
      </c>
      <c r="W3216" s="81">
        <f t="shared" si="1310"/>
        <v>5</v>
      </c>
      <c r="X3216" s="22">
        <f t="shared" si="1311"/>
        <v>0.54303753863585491</v>
      </c>
      <c r="Y3216" s="3">
        <f>IF(U3216&gt;'Power Curve'!$C$37,0,INDEX(Ci,$W3216,1)*POWER(1-X3216,3)+INDEX(Ci,$W3216,2)*3*X3216*POWER(1-X3216,2)+INDEX(Ci,$W3216,3)*3*POWER(X3216,2)*(1-X3216)+INDEX(Ci,$W3216,4)*POWER(X3216,3))</f>
        <v>143.13911523272378</v>
      </c>
      <c r="Z3216" s="3">
        <f t="shared" si="1312"/>
        <v>138.87343715810329</v>
      </c>
      <c r="AA3216" s="3">
        <f t="shared" si="1313"/>
        <v>152.61000442504852</v>
      </c>
      <c r="AB3216" s="3">
        <f t="shared" si="1322"/>
        <v>-13.736567266945229</v>
      </c>
      <c r="AC3216" s="3">
        <f t="shared" si="1323"/>
        <v>13.736567266945229</v>
      </c>
      <c r="AE3216" s="34">
        <f t="shared" si="1314"/>
        <v>5</v>
      </c>
      <c r="AF3216" s="73" t="b">
        <f>COUNTIF('Power Curve'!$D$2:$D$31,AE3216)&gt;0</f>
        <v>1</v>
      </c>
      <c r="AG3216" s="73" t="b">
        <f t="shared" si="1315"/>
        <v>0</v>
      </c>
      <c r="AH3216" s="73" t="b">
        <f t="shared" si="1324"/>
        <v>1</v>
      </c>
      <c r="AI3216" s="34" t="str">
        <f t="shared" si="1316"/>
        <v>Outer</v>
      </c>
      <c r="AJ3216" s="35" t="str">
        <f t="shared" si="1325"/>
        <v>0.0-0.1</v>
      </c>
      <c r="AK3216" s="36" t="str">
        <f t="shared" si="1317"/>
        <v>16-17</v>
      </c>
      <c r="AL3216" s="36" t="str">
        <f t="shared" si="1318"/>
        <v>Apr</v>
      </c>
      <c r="AM3216" s="35" t="str">
        <f t="shared" si="1319"/>
        <v>295-305</v>
      </c>
      <c r="AN3216" s="36" t="str">
        <f t="shared" si="1320"/>
        <v>LWS-LTI</v>
      </c>
    </row>
    <row r="3217" spans="5:40" x14ac:dyDescent="0.3">
      <c r="E3217" s="12">
        <v>41001.6875</v>
      </c>
      <c r="F3217" s="16">
        <v>4.45</v>
      </c>
      <c r="G3217" s="16">
        <v>131.4399948120122</v>
      </c>
      <c r="H3217" s="29">
        <v>1.2004936088192457</v>
      </c>
      <c r="I3217" s="26">
        <v>296.60000000000002</v>
      </c>
      <c r="J3217" s="30">
        <v>0.15280898876404495</v>
      </c>
      <c r="K3217" s="31">
        <v>6.7036900826104751E-2</v>
      </c>
      <c r="L3217" s="111">
        <f t="shared" si="1300"/>
        <v>0</v>
      </c>
      <c r="M3217" s="112">
        <f t="shared" si="1301"/>
        <v>0.15000000000000002</v>
      </c>
      <c r="N3217" s="112" t="b">
        <f t="shared" si="1302"/>
        <v>0</v>
      </c>
      <c r="O3217" s="112" t="b">
        <f t="shared" si="1303"/>
        <v>1</v>
      </c>
      <c r="P3217" s="113">
        <f t="shared" si="1304"/>
        <v>0</v>
      </c>
      <c r="Q3217" s="113">
        <f t="shared" si="1305"/>
        <v>10.999999999999998</v>
      </c>
      <c r="R3217" s="114" t="str">
        <f t="shared" si="1321"/>
        <v>0-0.15</v>
      </c>
      <c r="S3217" s="127">
        <f t="shared" si="1306"/>
        <v>0</v>
      </c>
      <c r="T3217" s="112" t="b">
        <f t="shared" si="1307"/>
        <v>0</v>
      </c>
      <c r="U3217" s="22">
        <f t="shared" si="1308"/>
        <v>4.4201254843557196</v>
      </c>
      <c r="V3217" s="22">
        <f t="shared" si="1309"/>
        <v>4.1194618345110533E-2</v>
      </c>
      <c r="W3217" s="81">
        <f t="shared" si="1310"/>
        <v>5</v>
      </c>
      <c r="X3217" s="22">
        <f t="shared" si="1311"/>
        <v>0.30478310180484292</v>
      </c>
      <c r="Y3217" s="3">
        <f>IF(U3217&gt;'Power Curve'!$C$37,0,INDEX(Ci,$W3217,1)*POWER(1-X3217,3)+INDEX(Ci,$W3217,2)*3*X3217*POWER(1-X3217,2)+INDEX(Ci,$W3217,3)*3*POWER(X3217,2)*(1-X3217)+INDEX(Ci,$W3217,4)*POWER(X3217,3))</f>
        <v>109.26735381076278</v>
      </c>
      <c r="Z3217" s="3">
        <f t="shared" si="1312"/>
        <v>109.26735381076278</v>
      </c>
      <c r="AA3217" s="3">
        <f t="shared" si="1313"/>
        <v>131.4399948120122</v>
      </c>
      <c r="AB3217" s="3">
        <f t="shared" si="1322"/>
        <v>-22.172641001249417</v>
      </c>
      <c r="AC3217" s="3">
        <f t="shared" si="1323"/>
        <v>22.172641001249417</v>
      </c>
      <c r="AE3217" s="34">
        <f t="shared" si="1314"/>
        <v>4</v>
      </c>
      <c r="AF3217" s="73" t="b">
        <f>COUNTIF('Power Curve'!$D$2:$D$31,AE3217)&gt;0</f>
        <v>1</v>
      </c>
      <c r="AG3217" s="73" t="b">
        <f t="shared" si="1315"/>
        <v>0</v>
      </c>
      <c r="AH3217" s="73" t="b">
        <f t="shared" si="1324"/>
        <v>1</v>
      </c>
      <c r="AI3217" s="34" t="str">
        <f t="shared" si="1316"/>
        <v>Outer</v>
      </c>
      <c r="AJ3217" s="35" t="str">
        <f t="shared" si="1325"/>
        <v>0.0-0.1</v>
      </c>
      <c r="AK3217" s="36" t="str">
        <f t="shared" si="1317"/>
        <v>16-17</v>
      </c>
      <c r="AL3217" s="36" t="str">
        <f t="shared" si="1318"/>
        <v>Apr</v>
      </c>
      <c r="AM3217" s="35" t="str">
        <f t="shared" si="1319"/>
        <v>295-305</v>
      </c>
      <c r="AN3217" s="36" t="str">
        <f t="shared" si="1320"/>
        <v>LWS-HTI</v>
      </c>
    </row>
    <row r="3218" spans="5:40" x14ac:dyDescent="0.3">
      <c r="E3218" s="12">
        <v>41001.694444444445</v>
      </c>
      <c r="F3218" s="16">
        <v>4.0599999999999996</v>
      </c>
      <c r="G3218" s="16">
        <v>60.809997558593793</v>
      </c>
      <c r="H3218" s="29">
        <v>1.2007634026159981</v>
      </c>
      <c r="I3218" s="26">
        <v>290.2</v>
      </c>
      <c r="J3218" s="30">
        <v>0.10837438423645321</v>
      </c>
      <c r="K3218" s="31">
        <v>0.14784186548966821</v>
      </c>
      <c r="L3218" s="111">
        <f t="shared" si="1300"/>
        <v>0</v>
      </c>
      <c r="M3218" s="112">
        <f t="shared" si="1301"/>
        <v>0.11</v>
      </c>
      <c r="N3218" s="112" t="b">
        <f t="shared" si="1302"/>
        <v>0</v>
      </c>
      <c r="O3218" s="112" t="b">
        <f t="shared" si="1303"/>
        <v>1</v>
      </c>
      <c r="P3218" s="113">
        <f t="shared" si="1304"/>
        <v>0</v>
      </c>
      <c r="Q3218" s="113">
        <f t="shared" si="1305"/>
        <v>15</v>
      </c>
      <c r="R3218" s="114" t="str">
        <f t="shared" si="1321"/>
        <v>0-0.11</v>
      </c>
      <c r="S3218" s="127">
        <f t="shared" si="1306"/>
        <v>0</v>
      </c>
      <c r="T3218" s="112" t="b">
        <f t="shared" si="1307"/>
        <v>0</v>
      </c>
      <c r="U3218" s="22">
        <f t="shared" si="1308"/>
        <v>4.0330457782264864</v>
      </c>
      <c r="V3218" s="22">
        <f t="shared" si="1309"/>
        <v>-1.8629798019451842E-2</v>
      </c>
      <c r="W3218" s="81">
        <f t="shared" si="1310"/>
        <v>4</v>
      </c>
      <c r="X3218" s="22">
        <f t="shared" si="1311"/>
        <v>0.9141201422878934</v>
      </c>
      <c r="Y3218" s="3">
        <f>IF(U3218&gt;'Power Curve'!$C$37,0,INDEX(Ci,$W3218,1)*POWER(1-X3218,3)+INDEX(Ci,$W3218,2)*3*X3218*POWER(1-X3218,2)+INDEX(Ci,$W3218,3)*3*POWER(X3218,2)*(1-X3218)+INDEX(Ci,$W3218,4)*POWER(X3218,3))</f>
        <v>67.322803891971105</v>
      </c>
      <c r="Z3218" s="3">
        <f t="shared" si="1312"/>
        <v>67.322803891971105</v>
      </c>
      <c r="AA3218" s="3">
        <f t="shared" si="1313"/>
        <v>60.809997558593793</v>
      </c>
      <c r="AB3218" s="3">
        <f t="shared" si="1322"/>
        <v>6.5128063333773127</v>
      </c>
      <c r="AC3218" s="3">
        <f t="shared" si="1323"/>
        <v>6.5128063333773127</v>
      </c>
      <c r="AE3218" s="34">
        <f t="shared" si="1314"/>
        <v>4</v>
      </c>
      <c r="AF3218" s="73" t="b">
        <f>COUNTIF('Power Curve'!$D$2:$D$31,AE3218)&gt;0</f>
        <v>1</v>
      </c>
      <c r="AG3218" s="73" t="b">
        <f t="shared" si="1315"/>
        <v>0</v>
      </c>
      <c r="AH3218" s="73" t="b">
        <f t="shared" si="1324"/>
        <v>1</v>
      </c>
      <c r="AI3218" s="34" t="str">
        <f t="shared" si="1316"/>
        <v>Inner</v>
      </c>
      <c r="AJ3218" s="35" t="str">
        <f t="shared" si="1325"/>
        <v>-0.1-0.0</v>
      </c>
      <c r="AK3218" s="36" t="str">
        <f t="shared" si="1317"/>
        <v>16-17</v>
      </c>
      <c r="AL3218" s="36" t="str">
        <f t="shared" si="1318"/>
        <v>Apr</v>
      </c>
      <c r="AM3218" s="35" t="str">
        <f t="shared" si="1319"/>
        <v>285-295</v>
      </c>
      <c r="AN3218" s="36" t="str">
        <f t="shared" si="1320"/>
        <v>Inner-TI</v>
      </c>
    </row>
    <row r="3219" spans="5:40" x14ac:dyDescent="0.3">
      <c r="E3219" s="12">
        <v>41001.722222222219</v>
      </c>
      <c r="F3219" s="16">
        <v>3.54</v>
      </c>
      <c r="G3219" s="16">
        <v>42.259998321533196</v>
      </c>
      <c r="H3219" s="29">
        <v>1.2018098473161734</v>
      </c>
      <c r="I3219" s="26">
        <v>290.8</v>
      </c>
      <c r="J3219" s="30">
        <v>0.14971751412429379</v>
      </c>
      <c r="K3219" s="31">
        <v>0.21254267217045203</v>
      </c>
      <c r="L3219" s="111">
        <f t="shared" si="1300"/>
        <v>-0.1</v>
      </c>
      <c r="M3219" s="112">
        <f t="shared" si="1301"/>
        <v>0.15000000000000002</v>
      </c>
      <c r="N3219" s="112" t="b">
        <f t="shared" si="1302"/>
        <v>0</v>
      </c>
      <c r="O3219" s="112" t="b">
        <f t="shared" si="1303"/>
        <v>1</v>
      </c>
      <c r="P3219" s="113">
        <f t="shared" si="1304"/>
        <v>-1</v>
      </c>
      <c r="Q3219" s="113">
        <f t="shared" si="1305"/>
        <v>10.999999999999998</v>
      </c>
      <c r="R3219" s="114" t="str">
        <f t="shared" si="1321"/>
        <v>-0.1-0.15</v>
      </c>
      <c r="S3219" s="127">
        <f t="shared" si="1306"/>
        <v>0</v>
      </c>
      <c r="T3219" s="112" t="b">
        <f t="shared" si="1307"/>
        <v>0</v>
      </c>
      <c r="U3219" s="22">
        <f t="shared" si="1308"/>
        <v>3.517519269048349</v>
      </c>
      <c r="V3219" s="22">
        <f t="shared" si="1309"/>
        <v>-9.8306081853731311E-2</v>
      </c>
      <c r="W3219" s="81">
        <f t="shared" si="1310"/>
        <v>4</v>
      </c>
      <c r="X3219" s="22">
        <f t="shared" si="1311"/>
        <v>0.54682758428228717</v>
      </c>
      <c r="Y3219" s="3">
        <f>IF(U3219&gt;'Power Curve'!$C$37,0,INDEX(Ci,$W3219,1)*POWER(1-X3219,3)+INDEX(Ci,$W3219,2)*3*X3219*POWER(1-X3219,2)+INDEX(Ci,$W3219,3)*3*POWER(X3219,2)*(1-X3219)+INDEX(Ci,$W3219,4)*POWER(X3219,3))</f>
        <v>28.118345830383042</v>
      </c>
      <c r="Z3219" s="3">
        <f t="shared" si="1312"/>
        <v>28.118345830383042</v>
      </c>
      <c r="AA3219" s="3">
        <f t="shared" si="1313"/>
        <v>42.259998321533196</v>
      </c>
      <c r="AB3219" s="3">
        <f t="shared" si="1322"/>
        <v>-14.141652491150154</v>
      </c>
      <c r="AC3219" s="3">
        <f t="shared" si="1323"/>
        <v>14.141652491150154</v>
      </c>
      <c r="AE3219" s="34">
        <f t="shared" si="1314"/>
        <v>4</v>
      </c>
      <c r="AF3219" s="73" t="b">
        <f>COUNTIF('Power Curve'!$D$2:$D$31,AE3219)&gt;0</f>
        <v>1</v>
      </c>
      <c r="AG3219" s="73" t="b">
        <f t="shared" si="1315"/>
        <v>0</v>
      </c>
      <c r="AH3219" s="73" t="b">
        <f t="shared" si="1324"/>
        <v>1</v>
      </c>
      <c r="AI3219" s="34" t="str">
        <f t="shared" si="1316"/>
        <v>Outer</v>
      </c>
      <c r="AJ3219" s="35" t="str">
        <f t="shared" si="1325"/>
        <v>-0.1-0.0</v>
      </c>
      <c r="AK3219" s="36" t="str">
        <f t="shared" si="1317"/>
        <v>17-18</v>
      </c>
      <c r="AL3219" s="36" t="str">
        <f t="shared" si="1318"/>
        <v>Apr</v>
      </c>
      <c r="AM3219" s="35" t="str">
        <f t="shared" si="1319"/>
        <v>285-295</v>
      </c>
      <c r="AN3219" s="36" t="str">
        <f t="shared" si="1320"/>
        <v>LWS-HTI</v>
      </c>
    </row>
    <row r="3220" spans="5:40" x14ac:dyDescent="0.3">
      <c r="E3220" s="12">
        <v>41001.729166666664</v>
      </c>
      <c r="F3220" s="16">
        <v>3.58</v>
      </c>
      <c r="G3220" s="16">
        <v>26.209999084472599</v>
      </c>
      <c r="H3220" s="29">
        <v>1.2023055139341932</v>
      </c>
      <c r="I3220" s="26">
        <v>293.8</v>
      </c>
      <c r="J3220" s="30">
        <v>0.15083798882681565</v>
      </c>
      <c r="K3220" s="31">
        <v>0.35201080043028649</v>
      </c>
      <c r="L3220" s="111">
        <f t="shared" si="1300"/>
        <v>-0.1</v>
      </c>
      <c r="M3220" s="112">
        <f t="shared" si="1301"/>
        <v>0.15000000000000002</v>
      </c>
      <c r="N3220" s="112" t="b">
        <f t="shared" si="1302"/>
        <v>0</v>
      </c>
      <c r="O3220" s="112" t="b">
        <f t="shared" si="1303"/>
        <v>1</v>
      </c>
      <c r="P3220" s="113">
        <f t="shared" si="1304"/>
        <v>-1</v>
      </c>
      <c r="Q3220" s="113">
        <f t="shared" si="1305"/>
        <v>10.999999999999998</v>
      </c>
      <c r="R3220" s="114" t="str">
        <f t="shared" si="1321"/>
        <v>-0.1-0.15</v>
      </c>
      <c r="S3220" s="127">
        <f t="shared" si="1306"/>
        <v>0</v>
      </c>
      <c r="T3220" s="112" t="b">
        <f t="shared" si="1307"/>
        <v>0</v>
      </c>
      <c r="U3220" s="22">
        <f t="shared" si="1308"/>
        <v>3.5577542273678819</v>
      </c>
      <c r="V3220" s="22">
        <f t="shared" si="1309"/>
        <v>-9.2087639344851965E-2</v>
      </c>
      <c r="W3220" s="81">
        <f t="shared" si="1310"/>
        <v>4</v>
      </c>
      <c r="X3220" s="22">
        <f t="shared" si="1311"/>
        <v>0.57549342493127653</v>
      </c>
      <c r="Y3220" s="3">
        <f>IF(U3220&gt;'Power Curve'!$C$37,0,INDEX(Ci,$W3220,1)*POWER(1-X3220,3)+INDEX(Ci,$W3220,2)*3*X3220*POWER(1-X3220,2)+INDEX(Ci,$W3220,3)*3*POWER(X3220,2)*(1-X3220)+INDEX(Ci,$W3220,4)*POWER(X3220,3))</f>
        <v>30.795531523392491</v>
      </c>
      <c r="Z3220" s="3">
        <f t="shared" si="1312"/>
        <v>30.795531523392491</v>
      </c>
      <c r="AA3220" s="3">
        <f t="shared" si="1313"/>
        <v>26.209999084472599</v>
      </c>
      <c r="AB3220" s="3">
        <f t="shared" si="1322"/>
        <v>4.5855324389198913</v>
      </c>
      <c r="AC3220" s="3">
        <f t="shared" si="1323"/>
        <v>4.5855324389198913</v>
      </c>
      <c r="AE3220" s="34">
        <f t="shared" si="1314"/>
        <v>4</v>
      </c>
      <c r="AF3220" s="73" t="b">
        <f>COUNTIF('Power Curve'!$D$2:$D$31,AE3220)&gt;0</f>
        <v>1</v>
      </c>
      <c r="AG3220" s="73" t="b">
        <f t="shared" si="1315"/>
        <v>0</v>
      </c>
      <c r="AH3220" s="73" t="b">
        <f t="shared" si="1324"/>
        <v>1</v>
      </c>
      <c r="AI3220" s="34" t="str">
        <f t="shared" si="1316"/>
        <v>Outer</v>
      </c>
      <c r="AJ3220" s="35" t="str">
        <f t="shared" si="1325"/>
        <v>-0.1-0.0</v>
      </c>
      <c r="AK3220" s="36" t="str">
        <f t="shared" si="1317"/>
        <v>17-18</v>
      </c>
      <c r="AL3220" s="36" t="str">
        <f t="shared" si="1318"/>
        <v>Apr</v>
      </c>
      <c r="AM3220" s="35" t="str">
        <f t="shared" si="1319"/>
        <v>285-295</v>
      </c>
      <c r="AN3220" s="36" t="str">
        <f t="shared" si="1320"/>
        <v>LWS-HTI</v>
      </c>
    </row>
    <row r="3221" spans="5:40" x14ac:dyDescent="0.3">
      <c r="E3221" s="12">
        <v>41001.75</v>
      </c>
      <c r="F3221" s="16">
        <v>3.77</v>
      </c>
      <c r="G3221" s="16">
        <v>58.989999771118207</v>
      </c>
      <c r="H3221" s="29">
        <v>1.2035345533214026</v>
      </c>
      <c r="I3221" s="26">
        <v>312.10000000000002</v>
      </c>
      <c r="J3221" s="30">
        <v>0.16976127320954906</v>
      </c>
      <c r="K3221" s="31">
        <v>0.19305007639294536</v>
      </c>
      <c r="L3221" s="111">
        <f t="shared" si="1300"/>
        <v>-0.1</v>
      </c>
      <c r="M3221" s="112">
        <f t="shared" si="1301"/>
        <v>0.17</v>
      </c>
      <c r="N3221" s="112" t="b">
        <f t="shared" si="1302"/>
        <v>0</v>
      </c>
      <c r="O3221" s="112" t="b">
        <f t="shared" si="1303"/>
        <v>1</v>
      </c>
      <c r="P3221" s="113">
        <f t="shared" si="1304"/>
        <v>-1</v>
      </c>
      <c r="Q3221" s="113">
        <f t="shared" si="1305"/>
        <v>9</v>
      </c>
      <c r="R3221" s="114" t="str">
        <f t="shared" si="1321"/>
        <v>-0.1-0.17</v>
      </c>
      <c r="S3221" s="127">
        <f t="shared" si="1306"/>
        <v>0</v>
      </c>
      <c r="T3221" s="112" t="b">
        <f t="shared" si="1307"/>
        <v>0</v>
      </c>
      <c r="U3221" s="22">
        <f t="shared" si="1308"/>
        <v>3.7478497778963429</v>
      </c>
      <c r="V3221" s="22">
        <f t="shared" si="1309"/>
        <v>-6.2707759222517423E-2</v>
      </c>
      <c r="W3221" s="81">
        <f t="shared" si="1310"/>
        <v>4</v>
      </c>
      <c r="X3221" s="22">
        <f t="shared" si="1311"/>
        <v>0.71092910045141977</v>
      </c>
      <c r="Y3221" s="3">
        <f>IF(U3221&gt;'Power Curve'!$C$37,0,INDEX(Ci,$W3221,1)*POWER(1-X3221,3)+INDEX(Ci,$W3221,2)*3*X3221*POWER(1-X3221,2)+INDEX(Ci,$W3221,3)*3*POWER(X3221,2)*(1-X3221)+INDEX(Ci,$W3221,4)*POWER(X3221,3))</f>
        <v>44.485808162099758</v>
      </c>
      <c r="Z3221" s="3">
        <f t="shared" si="1312"/>
        <v>44.485808162099758</v>
      </c>
      <c r="AA3221" s="3">
        <f t="shared" si="1313"/>
        <v>58.989999771118207</v>
      </c>
      <c r="AB3221" s="3">
        <f t="shared" si="1322"/>
        <v>-14.504191609018449</v>
      </c>
      <c r="AC3221" s="3">
        <f t="shared" si="1323"/>
        <v>14.504191609018449</v>
      </c>
      <c r="AE3221" s="34">
        <f t="shared" si="1314"/>
        <v>4</v>
      </c>
      <c r="AF3221" s="73" t="b">
        <f>COUNTIF('Power Curve'!$D$2:$D$31,AE3221)&gt;0</f>
        <v>1</v>
      </c>
      <c r="AG3221" s="73" t="b">
        <f t="shared" si="1315"/>
        <v>0</v>
      </c>
      <c r="AH3221" s="73" t="b">
        <f t="shared" si="1324"/>
        <v>1</v>
      </c>
      <c r="AI3221" s="34" t="str">
        <f t="shared" si="1316"/>
        <v>Outer</v>
      </c>
      <c r="AJ3221" s="35" t="str">
        <f t="shared" si="1325"/>
        <v>-0.1-0.0</v>
      </c>
      <c r="AK3221" s="36" t="str">
        <f t="shared" si="1317"/>
        <v>18-19</v>
      </c>
      <c r="AL3221" s="36" t="str">
        <f t="shared" si="1318"/>
        <v>Apr</v>
      </c>
      <c r="AM3221" s="35" t="str">
        <f t="shared" si="1319"/>
        <v>305-315</v>
      </c>
      <c r="AN3221" s="36" t="str">
        <f t="shared" si="1320"/>
        <v>LWS-HTI</v>
      </c>
    </row>
    <row r="3222" spans="5:40" x14ac:dyDescent="0.3">
      <c r="E3222" s="12">
        <v>41001.756944444445</v>
      </c>
      <c r="F3222" s="16">
        <v>3.96</v>
      </c>
      <c r="G3222" s="16">
        <v>101.2300052642822</v>
      </c>
      <c r="H3222" s="29">
        <v>1.2038055685373183</v>
      </c>
      <c r="I3222" s="26">
        <v>314.2</v>
      </c>
      <c r="J3222" s="30">
        <v>0.12121212121212122</v>
      </c>
      <c r="K3222" s="31">
        <v>0.18426737617420955</v>
      </c>
      <c r="L3222" s="111">
        <f t="shared" si="1300"/>
        <v>0</v>
      </c>
      <c r="M3222" s="112">
        <f t="shared" si="1301"/>
        <v>0.12</v>
      </c>
      <c r="N3222" s="112" t="b">
        <f t="shared" si="1302"/>
        <v>0</v>
      </c>
      <c r="O3222" s="112" t="b">
        <f t="shared" si="1303"/>
        <v>1</v>
      </c>
      <c r="P3222" s="113">
        <f t="shared" si="1304"/>
        <v>0</v>
      </c>
      <c r="Q3222" s="113">
        <f t="shared" si="1305"/>
        <v>14</v>
      </c>
      <c r="R3222" s="114" t="str">
        <f t="shared" si="1321"/>
        <v>0-0.12</v>
      </c>
      <c r="S3222" s="127">
        <f t="shared" si="1306"/>
        <v>0</v>
      </c>
      <c r="T3222" s="112" t="b">
        <f t="shared" si="1307"/>
        <v>0</v>
      </c>
      <c r="U3222" s="22">
        <f t="shared" si="1308"/>
        <v>3.9370289263448832</v>
      </c>
      <c r="V3222" s="22">
        <f t="shared" si="1309"/>
        <v>-3.3469511995729784E-2</v>
      </c>
      <c r="W3222" s="81">
        <f t="shared" si="1310"/>
        <v>4</v>
      </c>
      <c r="X3222" s="22">
        <f t="shared" si="1311"/>
        <v>0.84571187518352742</v>
      </c>
      <c r="Y3222" s="3">
        <f>IF(U3222&gt;'Power Curve'!$C$37,0,INDEX(Ci,$W3222,1)*POWER(1-X3222,3)+INDEX(Ci,$W3222,2)*3*X3222*POWER(1-X3222,2)+INDEX(Ci,$W3222,3)*3*POWER(X3222,2)*(1-X3222)+INDEX(Ci,$W3222,4)*POWER(X3222,3))</f>
        <v>59.417726691638613</v>
      </c>
      <c r="Z3222" s="3">
        <f t="shared" si="1312"/>
        <v>59.417726691638613</v>
      </c>
      <c r="AA3222" s="3">
        <f t="shared" si="1313"/>
        <v>101.2300052642822</v>
      </c>
      <c r="AB3222" s="3">
        <f t="shared" si="1322"/>
        <v>-41.812278572643585</v>
      </c>
      <c r="AC3222" s="3">
        <f t="shared" si="1323"/>
        <v>41.812278572643585</v>
      </c>
      <c r="AE3222" s="34">
        <f t="shared" si="1314"/>
        <v>4</v>
      </c>
      <c r="AF3222" s="73" t="b">
        <f>COUNTIF('Power Curve'!$D$2:$D$31,AE3222)&gt;0</f>
        <v>1</v>
      </c>
      <c r="AG3222" s="73" t="b">
        <f t="shared" si="1315"/>
        <v>0</v>
      </c>
      <c r="AH3222" s="73" t="b">
        <f t="shared" si="1324"/>
        <v>1</v>
      </c>
      <c r="AI3222" s="34" t="str">
        <f t="shared" si="1316"/>
        <v>Inner</v>
      </c>
      <c r="AJ3222" s="35" t="str">
        <f t="shared" si="1325"/>
        <v>-0.1-0.0</v>
      </c>
      <c r="AK3222" s="36" t="str">
        <f t="shared" si="1317"/>
        <v>18-19</v>
      </c>
      <c r="AL3222" s="36" t="str">
        <f t="shared" si="1318"/>
        <v>Apr</v>
      </c>
      <c r="AM3222" s="35" t="str">
        <f t="shared" si="1319"/>
        <v>305-315</v>
      </c>
      <c r="AN3222" s="36" t="str">
        <f t="shared" si="1320"/>
        <v>Inner-TI</v>
      </c>
    </row>
    <row r="3223" spans="5:40" x14ac:dyDescent="0.3">
      <c r="E3223" s="12">
        <v>41001.763888888891</v>
      </c>
      <c r="F3223" s="16">
        <v>3.39</v>
      </c>
      <c r="G3223" s="16">
        <v>20.759998321533203</v>
      </c>
      <c r="H3223" s="29">
        <v>1.2045392864326874</v>
      </c>
      <c r="I3223" s="26">
        <v>321.7</v>
      </c>
      <c r="J3223" s="30">
        <v>0.12684365781710913</v>
      </c>
      <c r="K3223" s="31">
        <v>0.34078697775888173</v>
      </c>
      <c r="L3223" s="111">
        <f t="shared" si="1300"/>
        <v>-0.1</v>
      </c>
      <c r="M3223" s="112">
        <f t="shared" si="1301"/>
        <v>0.13</v>
      </c>
      <c r="N3223" s="112" t="b">
        <f t="shared" si="1302"/>
        <v>0</v>
      </c>
      <c r="O3223" s="112" t="b">
        <f t="shared" si="1303"/>
        <v>1</v>
      </c>
      <c r="P3223" s="113">
        <f t="shared" si="1304"/>
        <v>-1</v>
      </c>
      <c r="Q3223" s="113">
        <f t="shared" si="1305"/>
        <v>13</v>
      </c>
      <c r="R3223" s="114" t="str">
        <f t="shared" si="1321"/>
        <v>-0.1-0.13</v>
      </c>
      <c r="S3223" s="127">
        <f t="shared" si="1306"/>
        <v>0</v>
      </c>
      <c r="T3223" s="112" t="b">
        <f t="shared" si="1307"/>
        <v>0</v>
      </c>
      <c r="U3223" s="22">
        <f t="shared" si="1308"/>
        <v>3.3710199680068125</v>
      </c>
      <c r="V3223" s="22">
        <f t="shared" si="1309"/>
        <v>-0.12094802108187611</v>
      </c>
      <c r="W3223" s="81">
        <f t="shared" si="1310"/>
        <v>4</v>
      </c>
      <c r="X3223" s="22">
        <f t="shared" si="1311"/>
        <v>0.4424525384454373</v>
      </c>
      <c r="Y3223" s="3">
        <f>IF(U3223&gt;'Power Curve'!$C$37,0,INDEX(Ci,$W3223,1)*POWER(1-X3223,3)+INDEX(Ci,$W3223,2)*3*X3223*POWER(1-X3223,2)+INDEX(Ci,$W3223,3)*3*POWER(X3223,2)*(1-X3223)+INDEX(Ci,$W3223,4)*POWER(X3223,3))</f>
        <v>19.157915259132874</v>
      </c>
      <c r="Z3223" s="3">
        <f t="shared" si="1312"/>
        <v>19.157915259132874</v>
      </c>
      <c r="AA3223" s="3" t="str">
        <f t="shared" si="1313"/>
        <v/>
      </c>
      <c r="AB3223" s="3" t="str">
        <f t="shared" si="1322"/>
        <v/>
      </c>
      <c r="AC3223" s="3" t="str">
        <f t="shared" si="1323"/>
        <v/>
      </c>
      <c r="AE3223" s="34">
        <f t="shared" si="1314"/>
        <v>3</v>
      </c>
      <c r="AF3223" s="73" t="b">
        <f>COUNTIF('Power Curve'!$D$2:$D$31,AE3223)&gt;0</f>
        <v>0</v>
      </c>
      <c r="AG3223" s="73" t="b">
        <f t="shared" si="1315"/>
        <v>0</v>
      </c>
      <c r="AH3223" s="73" t="b">
        <f t="shared" si="1324"/>
        <v>0</v>
      </c>
      <c r="AI3223" s="34" t="str">
        <f t="shared" si="1316"/>
        <v/>
      </c>
      <c r="AJ3223" s="35" t="str">
        <f t="shared" si="1325"/>
        <v/>
      </c>
      <c r="AK3223" s="36" t="str">
        <f t="shared" si="1317"/>
        <v/>
      </c>
      <c r="AL3223" s="36" t="str">
        <f t="shared" si="1318"/>
        <v/>
      </c>
      <c r="AM3223" s="35" t="str">
        <f t="shared" si="1319"/>
        <v/>
      </c>
      <c r="AN3223" s="36" t="str">
        <f t="shared" si="1320"/>
        <v/>
      </c>
    </row>
    <row r="3224" spans="5:40" x14ac:dyDescent="0.3">
      <c r="E3224" s="12">
        <v>41002.131944444445</v>
      </c>
      <c r="F3224" s="16">
        <v>4.04</v>
      </c>
      <c r="G3224" s="16">
        <v>38.309999465942397</v>
      </c>
      <c r="H3224" s="29">
        <v>1.2135791940326857</v>
      </c>
      <c r="I3224" s="26">
        <v>290.7</v>
      </c>
      <c r="J3224" s="30">
        <v>4.4554455445544552E-2</v>
      </c>
      <c r="K3224" s="31">
        <v>0.39565071030971549</v>
      </c>
      <c r="L3224" s="111">
        <f t="shared" si="1300"/>
        <v>0</v>
      </c>
      <c r="M3224" s="112">
        <f t="shared" si="1301"/>
        <v>0.04</v>
      </c>
      <c r="N3224" s="112" t="b">
        <f t="shared" si="1302"/>
        <v>0</v>
      </c>
      <c r="O3224" s="112" t="b">
        <f t="shared" si="1303"/>
        <v>1</v>
      </c>
      <c r="P3224" s="113">
        <f t="shared" si="1304"/>
        <v>0</v>
      </c>
      <c r="Q3224" s="113">
        <f t="shared" si="1305"/>
        <v>22</v>
      </c>
      <c r="R3224" s="114" t="str">
        <f t="shared" si="1321"/>
        <v>0-0.04</v>
      </c>
      <c r="S3224" s="127">
        <f t="shared" si="1306"/>
        <v>0</v>
      </c>
      <c r="T3224" s="112" t="b">
        <f t="shared" si="1307"/>
        <v>0</v>
      </c>
      <c r="U3224" s="22">
        <f t="shared" si="1308"/>
        <v>4.0274056617683582</v>
      </c>
      <c r="V3224" s="22">
        <f t="shared" si="1309"/>
        <v>-1.9501496199420557E-2</v>
      </c>
      <c r="W3224" s="81">
        <f t="shared" si="1310"/>
        <v>4</v>
      </c>
      <c r="X3224" s="22">
        <f t="shared" si="1311"/>
        <v>0.91010177899430078</v>
      </c>
      <c r="Y3224" s="3">
        <f>IF(U3224&gt;'Power Curve'!$C$37,0,INDEX(Ci,$W3224,1)*POWER(1-X3224,3)+INDEX(Ci,$W3224,2)*3*X3224*POWER(1-X3224,2)+INDEX(Ci,$W3224,3)*3*POWER(X3224,2)*(1-X3224)+INDEX(Ci,$W3224,4)*POWER(X3224,3))</f>
        <v>66.85426525237915</v>
      </c>
      <c r="Z3224" s="3">
        <f t="shared" si="1312"/>
        <v>66.85426525237915</v>
      </c>
      <c r="AA3224" s="3">
        <f t="shared" si="1313"/>
        <v>38.309999465942397</v>
      </c>
      <c r="AB3224" s="3">
        <f t="shared" si="1322"/>
        <v>28.544265786436753</v>
      </c>
      <c r="AC3224" s="3">
        <f t="shared" si="1323"/>
        <v>28.544265786436753</v>
      </c>
      <c r="AE3224" s="34">
        <f t="shared" si="1314"/>
        <v>4</v>
      </c>
      <c r="AF3224" s="73" t="b">
        <f>COUNTIF('Power Curve'!$D$2:$D$31,AE3224)&gt;0</f>
        <v>1</v>
      </c>
      <c r="AG3224" s="73" t="b">
        <f t="shared" si="1315"/>
        <v>0</v>
      </c>
      <c r="AH3224" s="73" t="b">
        <f t="shared" si="1324"/>
        <v>1</v>
      </c>
      <c r="AI3224" s="34" t="str">
        <f t="shared" si="1316"/>
        <v>Outer</v>
      </c>
      <c r="AJ3224" s="35" t="str">
        <f t="shared" si="1325"/>
        <v>-0.1-0.0</v>
      </c>
      <c r="AK3224" s="36" t="str">
        <f t="shared" si="1317"/>
        <v>3-4</v>
      </c>
      <c r="AL3224" s="36" t="str">
        <f t="shared" si="1318"/>
        <v>Apr</v>
      </c>
      <c r="AM3224" s="35" t="str">
        <f t="shared" si="1319"/>
        <v>285-295</v>
      </c>
      <c r="AN3224" s="36" t="str">
        <f t="shared" si="1320"/>
        <v>LWS-LTI</v>
      </c>
    </row>
    <row r="3225" spans="5:40" x14ac:dyDescent="0.3">
      <c r="E3225" s="12">
        <v>41002.145833333336</v>
      </c>
      <c r="F3225" s="16">
        <v>3.89</v>
      </c>
      <c r="G3225" s="16">
        <v>29.010001182556099</v>
      </c>
      <c r="H3225" s="29">
        <v>1.2146716957174435</v>
      </c>
      <c r="I3225" s="26">
        <v>278.3</v>
      </c>
      <c r="J3225" s="30">
        <v>8.7403598971722368E-2</v>
      </c>
      <c r="K3225" s="31">
        <v>0.39304770908586661</v>
      </c>
      <c r="L3225" s="111">
        <f t="shared" si="1300"/>
        <v>0</v>
      </c>
      <c r="M3225" s="112">
        <f t="shared" si="1301"/>
        <v>0.09</v>
      </c>
      <c r="N3225" s="112" t="b">
        <f t="shared" si="1302"/>
        <v>0</v>
      </c>
      <c r="O3225" s="112" t="b">
        <f t="shared" si="1303"/>
        <v>1</v>
      </c>
      <c r="P3225" s="113">
        <f t="shared" si="1304"/>
        <v>0</v>
      </c>
      <c r="Q3225" s="113">
        <f t="shared" si="1305"/>
        <v>17</v>
      </c>
      <c r="R3225" s="114" t="str">
        <f t="shared" si="1321"/>
        <v>0-0.09</v>
      </c>
      <c r="S3225" s="127">
        <f t="shared" si="1306"/>
        <v>0</v>
      </c>
      <c r="T3225" s="112" t="b">
        <f t="shared" si="1307"/>
        <v>0</v>
      </c>
      <c r="U3225" s="22">
        <f t="shared" si="1308"/>
        <v>3.8790365849794304</v>
      </c>
      <c r="V3225" s="22">
        <f t="shared" si="1309"/>
        <v>-4.2432415296695856E-2</v>
      </c>
      <c r="W3225" s="81">
        <f t="shared" si="1310"/>
        <v>4</v>
      </c>
      <c r="X3225" s="22">
        <f t="shared" si="1311"/>
        <v>0.80439459076529518</v>
      </c>
      <c r="Y3225" s="3">
        <f>IF(U3225&gt;'Power Curve'!$C$37,0,INDEX(Ci,$W3225,1)*POWER(1-X3225,3)+INDEX(Ci,$W3225,2)*3*X3225*POWER(1-X3225,2)+INDEX(Ci,$W3225,3)*3*POWER(X3225,2)*(1-X3225)+INDEX(Ci,$W3225,4)*POWER(X3225,3))</f>
        <v>54.734151675053845</v>
      </c>
      <c r="Z3225" s="3">
        <f t="shared" si="1312"/>
        <v>54.734151675053845</v>
      </c>
      <c r="AA3225" s="3">
        <f t="shared" si="1313"/>
        <v>29.010001182556099</v>
      </c>
      <c r="AB3225" s="3">
        <f t="shared" si="1322"/>
        <v>25.724150492497746</v>
      </c>
      <c r="AC3225" s="3">
        <f t="shared" si="1323"/>
        <v>25.724150492497746</v>
      </c>
      <c r="AE3225" s="34">
        <f t="shared" si="1314"/>
        <v>4</v>
      </c>
      <c r="AF3225" s="73" t="b">
        <f>COUNTIF('Power Curve'!$D$2:$D$31,AE3225)&gt;0</f>
        <v>1</v>
      </c>
      <c r="AG3225" s="73" t="b">
        <f t="shared" si="1315"/>
        <v>0</v>
      </c>
      <c r="AH3225" s="73" t="b">
        <f t="shared" si="1324"/>
        <v>1</v>
      </c>
      <c r="AI3225" s="34" t="str">
        <f t="shared" si="1316"/>
        <v>Outer</v>
      </c>
      <c r="AJ3225" s="35" t="str">
        <f t="shared" si="1325"/>
        <v>-0.1-0.0</v>
      </c>
      <c r="AK3225" s="36" t="str">
        <f t="shared" si="1317"/>
        <v>3-4</v>
      </c>
      <c r="AL3225" s="36" t="str">
        <f t="shared" si="1318"/>
        <v>Apr</v>
      </c>
      <c r="AM3225" s="35" t="str">
        <f t="shared" si="1319"/>
        <v>275-285</v>
      </c>
      <c r="AN3225" s="36" t="str">
        <f t="shared" si="1320"/>
        <v>LWS-LTI</v>
      </c>
    </row>
    <row r="3226" spans="5:40" x14ac:dyDescent="0.3">
      <c r="E3226" s="12">
        <v>41002.152777777781</v>
      </c>
      <c r="F3226" s="16">
        <v>4.28</v>
      </c>
      <c r="G3226" s="16">
        <v>58.230001449585004</v>
      </c>
      <c r="H3226" s="29">
        <v>1.2136169326559343</v>
      </c>
      <c r="I3226" s="26">
        <v>277.60000000000002</v>
      </c>
      <c r="J3226" s="30">
        <v>7.2429906542056069E-2</v>
      </c>
      <c r="K3226" s="31">
        <v>0.27495595412028395</v>
      </c>
      <c r="L3226" s="111">
        <f t="shared" si="1300"/>
        <v>0</v>
      </c>
      <c r="M3226" s="112">
        <f t="shared" si="1301"/>
        <v>6.9999999999999993E-2</v>
      </c>
      <c r="N3226" s="112" t="b">
        <f t="shared" si="1302"/>
        <v>0</v>
      </c>
      <c r="O3226" s="112" t="b">
        <f t="shared" si="1303"/>
        <v>1</v>
      </c>
      <c r="P3226" s="113">
        <f t="shared" si="1304"/>
        <v>0</v>
      </c>
      <c r="Q3226" s="113">
        <f t="shared" si="1305"/>
        <v>19</v>
      </c>
      <c r="R3226" s="114" t="str">
        <f t="shared" si="1321"/>
        <v>0-0.07</v>
      </c>
      <c r="S3226" s="127">
        <f t="shared" si="1306"/>
        <v>0</v>
      </c>
      <c r="T3226" s="112" t="b">
        <f t="shared" si="1307"/>
        <v>0</v>
      </c>
      <c r="U3226" s="22">
        <f t="shared" si="1308"/>
        <v>4.266701709493006</v>
      </c>
      <c r="V3226" s="22">
        <f t="shared" si="1309"/>
        <v>1.7482479366309454E-2</v>
      </c>
      <c r="W3226" s="81">
        <f t="shared" si="1310"/>
        <v>5</v>
      </c>
      <c r="X3226" s="22">
        <f t="shared" si="1311"/>
        <v>0.12934610556271747</v>
      </c>
      <c r="Y3226" s="3">
        <f>IF(U3226&gt;'Power Curve'!$C$37,0,INDEX(Ci,$W3226,1)*POWER(1-X3226,3)+INDEX(Ci,$W3226,2)*3*X3226*POWER(1-X3226,2)+INDEX(Ci,$W3226,3)*3*POWER(X3226,2)*(1-X3226)+INDEX(Ci,$W3226,4)*POWER(X3226,3))</f>
        <v>88.80815218997445</v>
      </c>
      <c r="Z3226" s="3">
        <f t="shared" si="1312"/>
        <v>88.80815218997445</v>
      </c>
      <c r="AA3226" s="3">
        <f t="shared" si="1313"/>
        <v>58.230001449585004</v>
      </c>
      <c r="AB3226" s="3">
        <f t="shared" si="1322"/>
        <v>30.578150740389447</v>
      </c>
      <c r="AC3226" s="3">
        <f t="shared" si="1323"/>
        <v>30.578150740389447</v>
      </c>
      <c r="AE3226" s="34">
        <f t="shared" si="1314"/>
        <v>4</v>
      </c>
      <c r="AF3226" s="73" t="b">
        <f>COUNTIF('Power Curve'!$D$2:$D$31,AE3226)&gt;0</f>
        <v>1</v>
      </c>
      <c r="AG3226" s="73" t="b">
        <f t="shared" si="1315"/>
        <v>0</v>
      </c>
      <c r="AH3226" s="73" t="b">
        <f t="shared" si="1324"/>
        <v>1</v>
      </c>
      <c r="AI3226" s="34" t="str">
        <f t="shared" si="1316"/>
        <v>Outer</v>
      </c>
      <c r="AJ3226" s="35" t="str">
        <f t="shared" si="1325"/>
        <v>0.0-0.1</v>
      </c>
      <c r="AK3226" s="36" t="str">
        <f t="shared" si="1317"/>
        <v>3-4</v>
      </c>
      <c r="AL3226" s="36" t="str">
        <f t="shared" si="1318"/>
        <v>Apr</v>
      </c>
      <c r="AM3226" s="35" t="str">
        <f t="shared" si="1319"/>
        <v>275-285</v>
      </c>
      <c r="AN3226" s="36" t="str">
        <f t="shared" si="1320"/>
        <v>LWS-LTI</v>
      </c>
    </row>
    <row r="3227" spans="5:40" x14ac:dyDescent="0.3">
      <c r="E3227" s="12">
        <v>41002.159722222219</v>
      </c>
      <c r="F3227" s="16">
        <v>4.51</v>
      </c>
      <c r="G3227" s="16">
        <v>115.58999633789091</v>
      </c>
      <c r="H3227" s="29">
        <v>1.2141211576276001</v>
      </c>
      <c r="I3227" s="26">
        <v>274</v>
      </c>
      <c r="J3227" s="30">
        <v>0.10199556541019957</v>
      </c>
      <c r="K3227" s="31">
        <v>0.26451406915641779</v>
      </c>
      <c r="L3227" s="111">
        <f t="shared" si="1300"/>
        <v>0.1</v>
      </c>
      <c r="M3227" s="112">
        <f t="shared" si="1301"/>
        <v>9.9999999999999992E-2</v>
      </c>
      <c r="N3227" s="112" t="b">
        <f t="shared" si="1302"/>
        <v>1</v>
      </c>
      <c r="O3227" s="112" t="b">
        <f t="shared" si="1303"/>
        <v>1</v>
      </c>
      <c r="P3227" s="113">
        <f t="shared" si="1304"/>
        <v>1</v>
      </c>
      <c r="Q3227" s="113">
        <f t="shared" si="1305"/>
        <v>16</v>
      </c>
      <c r="R3227" s="114" t="str">
        <f t="shared" si="1321"/>
        <v>0.1-0.1</v>
      </c>
      <c r="S3227" s="127">
        <f t="shared" si="1306"/>
        <v>-4.0149085065840128E-3</v>
      </c>
      <c r="T3227" s="112" t="b">
        <f t="shared" si="1307"/>
        <v>1</v>
      </c>
      <c r="U3227" s="22">
        <f t="shared" si="1308"/>
        <v>4.4966096491482537</v>
      </c>
      <c r="V3227" s="22">
        <f t="shared" si="1309"/>
        <v>5.3015492566598939E-2</v>
      </c>
      <c r="W3227" s="81">
        <f t="shared" si="1310"/>
        <v>5</v>
      </c>
      <c r="X3227" s="22">
        <f t="shared" si="1311"/>
        <v>0.39224120367527793</v>
      </c>
      <c r="Y3227" s="3">
        <f>IF(U3227&gt;'Power Curve'!$C$37,0,INDEX(Ci,$W3227,1)*POWER(1-X3227,3)+INDEX(Ci,$W3227,2)*3*X3227*POWER(1-X3227,2)+INDEX(Ci,$W3227,3)*3*POWER(X3227,2)*(1-X3227)+INDEX(Ci,$W3227,4)*POWER(X3227,3))</f>
        <v>121.09040429573709</v>
      </c>
      <c r="Z3227" s="3">
        <f t="shared" si="1312"/>
        <v>120.60423740146443</v>
      </c>
      <c r="AA3227" s="3">
        <f t="shared" si="1313"/>
        <v>115.58999633789091</v>
      </c>
      <c r="AB3227" s="3">
        <f t="shared" si="1322"/>
        <v>5.0142410635735217</v>
      </c>
      <c r="AC3227" s="3">
        <f t="shared" si="1323"/>
        <v>5.0142410635735217</v>
      </c>
      <c r="AE3227" s="34">
        <f t="shared" si="1314"/>
        <v>4</v>
      </c>
      <c r="AF3227" s="73" t="b">
        <f>COUNTIF('Power Curve'!$D$2:$D$31,AE3227)&gt;0</f>
        <v>1</v>
      </c>
      <c r="AG3227" s="73" t="b">
        <f t="shared" si="1315"/>
        <v>0</v>
      </c>
      <c r="AH3227" s="73" t="b">
        <f t="shared" si="1324"/>
        <v>1</v>
      </c>
      <c r="AI3227" s="34" t="str">
        <f t="shared" si="1316"/>
        <v>Inner</v>
      </c>
      <c r="AJ3227" s="35" t="str">
        <f t="shared" si="1325"/>
        <v>0.0-0.1</v>
      </c>
      <c r="AK3227" s="36" t="str">
        <f t="shared" si="1317"/>
        <v>3-4</v>
      </c>
      <c r="AL3227" s="36" t="str">
        <f t="shared" si="1318"/>
        <v>Apr</v>
      </c>
      <c r="AM3227" s="35" t="str">
        <f t="shared" si="1319"/>
        <v>265-275</v>
      </c>
      <c r="AN3227" s="36" t="str">
        <f t="shared" si="1320"/>
        <v>Inner-TI</v>
      </c>
    </row>
    <row r="3228" spans="5:40" x14ac:dyDescent="0.3">
      <c r="E3228" s="12">
        <v>41002.166666666664</v>
      </c>
      <c r="F3228" s="16">
        <v>4.68</v>
      </c>
      <c r="G3228" s="16">
        <v>121.50000000000009</v>
      </c>
      <c r="H3228" s="29">
        <v>1.2132046979452258</v>
      </c>
      <c r="I3228" s="26">
        <v>285.2</v>
      </c>
      <c r="J3228" s="30">
        <v>9.401709401709403E-2</v>
      </c>
      <c r="K3228" s="31">
        <v>0.25395119333202232</v>
      </c>
      <c r="L3228" s="111">
        <f t="shared" si="1300"/>
        <v>0.1</v>
      </c>
      <c r="M3228" s="112">
        <f t="shared" si="1301"/>
        <v>0.09</v>
      </c>
      <c r="N3228" s="112" t="b">
        <f t="shared" si="1302"/>
        <v>1</v>
      </c>
      <c r="O3228" s="112" t="b">
        <f t="shared" si="1303"/>
        <v>1</v>
      </c>
      <c r="P3228" s="113">
        <f t="shared" si="1304"/>
        <v>1</v>
      </c>
      <c r="Q3228" s="113">
        <f t="shared" si="1305"/>
        <v>17</v>
      </c>
      <c r="R3228" s="114" t="str">
        <f t="shared" si="1321"/>
        <v>0.1-0.09</v>
      </c>
      <c r="S3228" s="127">
        <f t="shared" si="1306"/>
        <v>-1.676300639665261E-2</v>
      </c>
      <c r="T3228" s="112" t="b">
        <f t="shared" si="1307"/>
        <v>1</v>
      </c>
      <c r="U3228" s="22">
        <f t="shared" si="1308"/>
        <v>4.6649305729967656</v>
      </c>
      <c r="V3228" s="22">
        <f t="shared" si="1309"/>
        <v>7.903003394330245E-2</v>
      </c>
      <c r="W3228" s="81">
        <f t="shared" si="1310"/>
        <v>5</v>
      </c>
      <c r="X3228" s="22">
        <f t="shared" si="1311"/>
        <v>0.58471278971926754</v>
      </c>
      <c r="Y3228" s="3">
        <f>IF(U3228&gt;'Power Curve'!$C$37,0,INDEX(Ci,$W3228,1)*POWER(1-X3228,3)+INDEX(Ci,$W3228,2)*3*X3228*POWER(1-X3228,2)+INDEX(Ci,$W3228,3)*3*POWER(X3228,2)*(1-X3228)+INDEX(Ci,$W3228,4)*POWER(X3228,3))</f>
        <v>149.47195472196285</v>
      </c>
      <c r="Z3228" s="3">
        <f t="shared" si="1312"/>
        <v>146.96635538883842</v>
      </c>
      <c r="AA3228" s="3">
        <f t="shared" si="1313"/>
        <v>121.50000000000009</v>
      </c>
      <c r="AB3228" s="3">
        <f t="shared" si="1322"/>
        <v>25.466355388838338</v>
      </c>
      <c r="AC3228" s="3">
        <f t="shared" si="1323"/>
        <v>25.466355388838338</v>
      </c>
      <c r="AE3228" s="34">
        <f t="shared" si="1314"/>
        <v>5</v>
      </c>
      <c r="AF3228" s="73" t="b">
        <f>COUNTIF('Power Curve'!$D$2:$D$31,AE3228)&gt;0</f>
        <v>1</v>
      </c>
      <c r="AG3228" s="73" t="b">
        <f t="shared" si="1315"/>
        <v>0</v>
      </c>
      <c r="AH3228" s="73" t="b">
        <f t="shared" si="1324"/>
        <v>1</v>
      </c>
      <c r="AI3228" s="34" t="str">
        <f t="shared" si="1316"/>
        <v>Outer</v>
      </c>
      <c r="AJ3228" s="35" t="str">
        <f t="shared" si="1325"/>
        <v>0.0-0.1</v>
      </c>
      <c r="AK3228" s="36" t="str">
        <f t="shared" si="1317"/>
        <v>4-5</v>
      </c>
      <c r="AL3228" s="36" t="str">
        <f t="shared" si="1318"/>
        <v>Apr</v>
      </c>
      <c r="AM3228" s="35" t="str">
        <f t="shared" si="1319"/>
        <v>285-295</v>
      </c>
      <c r="AN3228" s="36" t="str">
        <f t="shared" si="1320"/>
        <v>LWS-LTI</v>
      </c>
    </row>
    <row r="3229" spans="5:40" x14ac:dyDescent="0.3">
      <c r="E3229" s="12">
        <v>41002.173611111109</v>
      </c>
      <c r="F3229" s="16">
        <v>3.91</v>
      </c>
      <c r="G3229" s="16">
        <v>36.110000610351605</v>
      </c>
      <c r="H3229" s="29">
        <v>1.2126097468236419</v>
      </c>
      <c r="I3229" s="26">
        <v>275.7</v>
      </c>
      <c r="J3229" s="30">
        <v>9.718670076726342E-2</v>
      </c>
      <c r="K3229" s="31">
        <v>0.22318876209892233</v>
      </c>
      <c r="L3229" s="111">
        <f t="shared" si="1300"/>
        <v>0</v>
      </c>
      <c r="M3229" s="112">
        <f t="shared" si="1301"/>
        <v>9.9999999999999992E-2</v>
      </c>
      <c r="N3229" s="112" t="b">
        <f t="shared" si="1302"/>
        <v>0</v>
      </c>
      <c r="O3229" s="112" t="b">
        <f t="shared" si="1303"/>
        <v>1</v>
      </c>
      <c r="P3229" s="113">
        <f t="shared" si="1304"/>
        <v>0</v>
      </c>
      <c r="Q3229" s="113">
        <f t="shared" si="1305"/>
        <v>16</v>
      </c>
      <c r="R3229" s="114" t="str">
        <f t="shared" si="1321"/>
        <v>0-0.1</v>
      </c>
      <c r="S3229" s="127">
        <f t="shared" si="1306"/>
        <v>0</v>
      </c>
      <c r="T3229" s="112" t="b">
        <f t="shared" si="1307"/>
        <v>0</v>
      </c>
      <c r="U3229" s="22">
        <f t="shared" si="1308"/>
        <v>3.8967727485288317</v>
      </c>
      <c r="V3229" s="22">
        <f t="shared" si="1309"/>
        <v>-3.9691234046198814E-2</v>
      </c>
      <c r="W3229" s="81">
        <f t="shared" si="1310"/>
        <v>4</v>
      </c>
      <c r="X3229" s="22">
        <f t="shared" si="1311"/>
        <v>0.81703091646976911</v>
      </c>
      <c r="Y3229" s="3">
        <f>IF(U3229&gt;'Power Curve'!$C$37,0,INDEX(Ci,$W3229,1)*POWER(1-X3229,3)+INDEX(Ci,$W3229,2)*3*X3229*POWER(1-X3229,2)+INDEX(Ci,$W3229,3)*3*POWER(X3229,2)*(1-X3229)+INDEX(Ci,$W3229,4)*POWER(X3229,3))</f>
        <v>56.157998738230951</v>
      </c>
      <c r="Z3229" s="3">
        <f t="shared" si="1312"/>
        <v>56.157998738230951</v>
      </c>
      <c r="AA3229" s="3">
        <f t="shared" si="1313"/>
        <v>36.110000610351605</v>
      </c>
      <c r="AB3229" s="3">
        <f t="shared" si="1322"/>
        <v>20.047998127879346</v>
      </c>
      <c r="AC3229" s="3">
        <f t="shared" si="1323"/>
        <v>20.047998127879346</v>
      </c>
      <c r="AE3229" s="34">
        <f t="shared" si="1314"/>
        <v>4</v>
      </c>
      <c r="AF3229" s="73" t="b">
        <f>COUNTIF('Power Curve'!$D$2:$D$31,AE3229)&gt;0</f>
        <v>1</v>
      </c>
      <c r="AG3229" s="73" t="b">
        <f t="shared" si="1315"/>
        <v>0</v>
      </c>
      <c r="AH3229" s="73" t="b">
        <f t="shared" si="1324"/>
        <v>1</v>
      </c>
      <c r="AI3229" s="34" t="str">
        <f t="shared" si="1316"/>
        <v>Outer</v>
      </c>
      <c r="AJ3229" s="35" t="str">
        <f t="shared" si="1325"/>
        <v>-0.1-0.0</v>
      </c>
      <c r="AK3229" s="36" t="str">
        <f t="shared" si="1317"/>
        <v>4-5</v>
      </c>
      <c r="AL3229" s="36" t="str">
        <f t="shared" si="1318"/>
        <v>Apr</v>
      </c>
      <c r="AM3229" s="35" t="str">
        <f t="shared" si="1319"/>
        <v>275-285</v>
      </c>
      <c r="AN3229" s="36" t="str">
        <f t="shared" si="1320"/>
        <v>LWS-LTI</v>
      </c>
    </row>
    <row r="3230" spans="5:40" x14ac:dyDescent="0.3">
      <c r="E3230" s="12">
        <v>41002.180555555555</v>
      </c>
      <c r="F3230" s="16">
        <v>4.3499999999999996</v>
      </c>
      <c r="G3230" s="16">
        <v>78.1800022125244</v>
      </c>
      <c r="H3230" s="29">
        <v>1.2115128989734216</v>
      </c>
      <c r="I3230" s="26">
        <v>276.10000000000002</v>
      </c>
      <c r="J3230" s="30">
        <v>9.8850574712643691E-2</v>
      </c>
      <c r="K3230" s="31">
        <v>0.22646859146435996</v>
      </c>
      <c r="L3230" s="111">
        <f t="shared" si="1300"/>
        <v>0</v>
      </c>
      <c r="M3230" s="112">
        <f t="shared" si="1301"/>
        <v>9.9999999999999992E-2</v>
      </c>
      <c r="N3230" s="112" t="b">
        <f t="shared" si="1302"/>
        <v>0</v>
      </c>
      <c r="O3230" s="112" t="b">
        <f t="shared" si="1303"/>
        <v>1</v>
      </c>
      <c r="P3230" s="113">
        <f t="shared" si="1304"/>
        <v>0</v>
      </c>
      <c r="Q3230" s="113">
        <f t="shared" si="1305"/>
        <v>16</v>
      </c>
      <c r="R3230" s="114" t="str">
        <f t="shared" si="1321"/>
        <v>0-0.1</v>
      </c>
      <c r="S3230" s="127">
        <f t="shared" si="1306"/>
        <v>0</v>
      </c>
      <c r="T3230" s="112" t="b">
        <f t="shared" si="1307"/>
        <v>0</v>
      </c>
      <c r="U3230" s="22">
        <f t="shared" si="1308"/>
        <v>4.3339767269015352</v>
      </c>
      <c r="V3230" s="22">
        <f t="shared" si="1309"/>
        <v>2.78800501731792E-2</v>
      </c>
      <c r="W3230" s="81">
        <f t="shared" si="1310"/>
        <v>5</v>
      </c>
      <c r="X3230" s="22">
        <f t="shared" si="1311"/>
        <v>0.20627373289329373</v>
      </c>
      <c r="Y3230" s="3">
        <f>IF(U3230&gt;'Power Curve'!$C$37,0,INDEX(Ci,$W3230,1)*POWER(1-X3230,3)+INDEX(Ci,$W3230,2)*3*X3230*POWER(1-X3230,2)+INDEX(Ci,$W3230,3)*3*POWER(X3230,2)*(1-X3230)+INDEX(Ci,$W3230,4)*POWER(X3230,3))</f>
        <v>97.161257754008801</v>
      </c>
      <c r="Z3230" s="3">
        <f t="shared" si="1312"/>
        <v>97.161257754008801</v>
      </c>
      <c r="AA3230" s="3">
        <f t="shared" si="1313"/>
        <v>78.1800022125244</v>
      </c>
      <c r="AB3230" s="3">
        <f t="shared" si="1322"/>
        <v>18.981255541484401</v>
      </c>
      <c r="AC3230" s="3">
        <f t="shared" si="1323"/>
        <v>18.981255541484401</v>
      </c>
      <c r="AE3230" s="34">
        <f t="shared" si="1314"/>
        <v>4</v>
      </c>
      <c r="AF3230" s="73" t="b">
        <f>COUNTIF('Power Curve'!$D$2:$D$31,AE3230)&gt;0</f>
        <v>1</v>
      </c>
      <c r="AG3230" s="73" t="b">
        <f t="shared" si="1315"/>
        <v>0</v>
      </c>
      <c r="AH3230" s="73" t="b">
        <f t="shared" si="1324"/>
        <v>1</v>
      </c>
      <c r="AI3230" s="34" t="str">
        <f t="shared" si="1316"/>
        <v>Outer</v>
      </c>
      <c r="AJ3230" s="35" t="str">
        <f t="shared" si="1325"/>
        <v>0.0-0.1</v>
      </c>
      <c r="AK3230" s="36" t="str">
        <f t="shared" si="1317"/>
        <v>4-5</v>
      </c>
      <c r="AL3230" s="36" t="str">
        <f t="shared" si="1318"/>
        <v>Apr</v>
      </c>
      <c r="AM3230" s="35" t="str">
        <f t="shared" si="1319"/>
        <v>275-285</v>
      </c>
      <c r="AN3230" s="36" t="str">
        <f t="shared" si="1320"/>
        <v>LWS-LTI</v>
      </c>
    </row>
    <row r="3231" spans="5:40" x14ac:dyDescent="0.3">
      <c r="E3231" s="12">
        <v>41002.222222222219</v>
      </c>
      <c r="F3231" s="16">
        <v>4.12</v>
      </c>
      <c r="G3231" s="16">
        <v>118.84999084472629</v>
      </c>
      <c r="H3231" s="29">
        <v>1.2085615770538414</v>
      </c>
      <c r="I3231" s="26">
        <v>267.60000000000002</v>
      </c>
      <c r="J3231" s="30">
        <v>0.18203883495145631</v>
      </c>
      <c r="K3231" s="31">
        <v>0.34755287588845885</v>
      </c>
      <c r="L3231" s="111">
        <f t="shared" si="1300"/>
        <v>0</v>
      </c>
      <c r="M3231" s="112">
        <f t="shared" si="1301"/>
        <v>0.18000000000000002</v>
      </c>
      <c r="N3231" s="112" t="b">
        <f t="shared" si="1302"/>
        <v>0</v>
      </c>
      <c r="O3231" s="112" t="b">
        <f t="shared" si="1303"/>
        <v>1</v>
      </c>
      <c r="P3231" s="113">
        <f t="shared" si="1304"/>
        <v>0</v>
      </c>
      <c r="Q3231" s="113">
        <f t="shared" si="1305"/>
        <v>8</v>
      </c>
      <c r="R3231" s="114" t="str">
        <f t="shared" si="1321"/>
        <v>0-0.18</v>
      </c>
      <c r="S3231" s="127">
        <f t="shared" si="1306"/>
        <v>0</v>
      </c>
      <c r="T3231" s="112" t="b">
        <f t="shared" si="1307"/>
        <v>0</v>
      </c>
      <c r="U3231" s="22">
        <f t="shared" si="1308"/>
        <v>4.1014880207135596</v>
      </c>
      <c r="V3231" s="22">
        <f t="shared" si="1309"/>
        <v>-8.0518288140500396E-3</v>
      </c>
      <c r="W3231" s="81">
        <f t="shared" si="1310"/>
        <v>4</v>
      </c>
      <c r="X3231" s="22">
        <f t="shared" si="1311"/>
        <v>0.96288257423109869</v>
      </c>
      <c r="Y3231" s="3">
        <f>IF(U3231&gt;'Power Curve'!$C$37,0,INDEX(Ci,$W3231,1)*POWER(1-X3231,3)+INDEX(Ci,$W3231,2)*3*X3231*POWER(1-X3231,2)+INDEX(Ci,$W3231,3)*3*POWER(X3231,2)*(1-X3231)+INDEX(Ci,$W3231,4)*POWER(X3231,3))</f>
        <v>73.039065927117889</v>
      </c>
      <c r="Z3231" s="3">
        <f t="shared" si="1312"/>
        <v>73.039065927117889</v>
      </c>
      <c r="AA3231" s="3">
        <f t="shared" si="1313"/>
        <v>118.84999084472629</v>
      </c>
      <c r="AB3231" s="3">
        <f t="shared" si="1322"/>
        <v>-45.810924917608403</v>
      </c>
      <c r="AC3231" s="3">
        <f t="shared" si="1323"/>
        <v>45.810924917608403</v>
      </c>
      <c r="AE3231" s="34">
        <f t="shared" si="1314"/>
        <v>4</v>
      </c>
      <c r="AF3231" s="73" t="b">
        <f>COUNTIF('Power Curve'!$D$2:$D$31,AE3231)&gt;0</f>
        <v>1</v>
      </c>
      <c r="AG3231" s="73" t="b">
        <f t="shared" si="1315"/>
        <v>0</v>
      </c>
      <c r="AH3231" s="73" t="b">
        <f t="shared" si="1324"/>
        <v>1</v>
      </c>
      <c r="AI3231" s="34" t="str">
        <f t="shared" si="1316"/>
        <v>Outer</v>
      </c>
      <c r="AJ3231" s="35" t="str">
        <f t="shared" si="1325"/>
        <v>-0.1-0.0</v>
      </c>
      <c r="AK3231" s="36" t="str">
        <f t="shared" si="1317"/>
        <v>5-6</v>
      </c>
      <c r="AL3231" s="36" t="str">
        <f t="shared" si="1318"/>
        <v>Apr</v>
      </c>
      <c r="AM3231" s="35" t="str">
        <f t="shared" si="1319"/>
        <v>265-275</v>
      </c>
      <c r="AN3231" s="36" t="str">
        <f t="shared" si="1320"/>
        <v>LWS-HTI</v>
      </c>
    </row>
    <row r="3232" spans="5:40" x14ac:dyDescent="0.3">
      <c r="E3232" s="12">
        <v>41002.229166666664</v>
      </c>
      <c r="F3232" s="16">
        <v>4.29</v>
      </c>
      <c r="G3232" s="16">
        <v>118.84999084472629</v>
      </c>
      <c r="H3232" s="29">
        <v>1.2086524360113995</v>
      </c>
      <c r="I3232" s="26">
        <v>266.60000000000002</v>
      </c>
      <c r="J3232" s="30">
        <v>0.14918414918414918</v>
      </c>
      <c r="K3232" s="31">
        <v>0.3199487874522155</v>
      </c>
      <c r="L3232" s="111">
        <f t="shared" si="1300"/>
        <v>0</v>
      </c>
      <c r="M3232" s="112">
        <f t="shared" si="1301"/>
        <v>0.15000000000000002</v>
      </c>
      <c r="N3232" s="112" t="b">
        <f t="shared" si="1302"/>
        <v>0</v>
      </c>
      <c r="O3232" s="112" t="b">
        <f t="shared" si="1303"/>
        <v>1</v>
      </c>
      <c r="P3232" s="113">
        <f t="shared" si="1304"/>
        <v>0</v>
      </c>
      <c r="Q3232" s="113">
        <f t="shared" si="1305"/>
        <v>10.999999999999998</v>
      </c>
      <c r="R3232" s="114" t="str">
        <f t="shared" si="1321"/>
        <v>0-0.15</v>
      </c>
      <c r="S3232" s="127">
        <f t="shared" si="1306"/>
        <v>0</v>
      </c>
      <c r="T3232" s="112" t="b">
        <f t="shared" si="1307"/>
        <v>0</v>
      </c>
      <c r="U3232" s="22">
        <f t="shared" si="1308"/>
        <v>4.2708311977473858</v>
      </c>
      <c r="V3232" s="22">
        <f t="shared" si="1309"/>
        <v>1.812070508775844E-2</v>
      </c>
      <c r="W3232" s="81">
        <f t="shared" si="1310"/>
        <v>5</v>
      </c>
      <c r="X3232" s="22">
        <f t="shared" si="1311"/>
        <v>0.13406809220405649</v>
      </c>
      <c r="Y3232" s="3">
        <f>IF(U3232&gt;'Power Curve'!$C$37,0,INDEX(Ci,$W3232,1)*POWER(1-X3232,3)+INDEX(Ci,$W3232,2)*3*X3232*POWER(1-X3232,2)+INDEX(Ci,$W3232,3)*3*POWER(X3232,2)*(1-X3232)+INDEX(Ci,$W3232,4)*POWER(X3232,3))</f>
        <v>89.289652254478014</v>
      </c>
      <c r="Z3232" s="3">
        <f t="shared" si="1312"/>
        <v>89.289652254478014</v>
      </c>
      <c r="AA3232" s="3">
        <f t="shared" si="1313"/>
        <v>118.84999084472629</v>
      </c>
      <c r="AB3232" s="3">
        <f t="shared" si="1322"/>
        <v>-29.560338590248278</v>
      </c>
      <c r="AC3232" s="3">
        <f t="shared" si="1323"/>
        <v>29.560338590248278</v>
      </c>
      <c r="AE3232" s="34">
        <f t="shared" si="1314"/>
        <v>4</v>
      </c>
      <c r="AF3232" s="73" t="b">
        <f>COUNTIF('Power Curve'!$D$2:$D$31,AE3232)&gt;0</f>
        <v>1</v>
      </c>
      <c r="AG3232" s="73" t="b">
        <f t="shared" si="1315"/>
        <v>0</v>
      </c>
      <c r="AH3232" s="73" t="b">
        <f t="shared" si="1324"/>
        <v>1</v>
      </c>
      <c r="AI3232" s="34" t="str">
        <f t="shared" si="1316"/>
        <v>Outer</v>
      </c>
      <c r="AJ3232" s="35" t="str">
        <f t="shared" si="1325"/>
        <v>0.0-0.1</v>
      </c>
      <c r="AK3232" s="36" t="str">
        <f t="shared" si="1317"/>
        <v>5-6</v>
      </c>
      <c r="AL3232" s="36" t="str">
        <f t="shared" si="1318"/>
        <v>Apr</v>
      </c>
      <c r="AM3232" s="35" t="str">
        <f t="shared" si="1319"/>
        <v>265-275</v>
      </c>
      <c r="AN3232" s="36" t="str">
        <f t="shared" si="1320"/>
        <v>LWS-HTI</v>
      </c>
    </row>
    <row r="3233" spans="5:40" x14ac:dyDescent="0.3">
      <c r="E3233" s="12">
        <v>41002.236111111109</v>
      </c>
      <c r="F3233" s="16">
        <v>3.73</v>
      </c>
      <c r="G3233" s="16">
        <v>53.860000610351591</v>
      </c>
      <c r="H3233" s="29">
        <v>1.2089250948712493</v>
      </c>
      <c r="I3233" s="26">
        <v>266.60000000000002</v>
      </c>
      <c r="J3233" s="30">
        <v>0.14745308310991959</v>
      </c>
      <c r="K3233" s="31">
        <v>0.46342111828877658</v>
      </c>
      <c r="L3233" s="111">
        <f t="shared" si="1300"/>
        <v>-0.1</v>
      </c>
      <c r="M3233" s="112">
        <f t="shared" si="1301"/>
        <v>0.15000000000000002</v>
      </c>
      <c r="N3233" s="112" t="b">
        <f t="shared" si="1302"/>
        <v>0</v>
      </c>
      <c r="O3233" s="112" t="b">
        <f t="shared" si="1303"/>
        <v>1</v>
      </c>
      <c r="P3233" s="113">
        <f t="shared" si="1304"/>
        <v>-1</v>
      </c>
      <c r="Q3233" s="113">
        <f t="shared" si="1305"/>
        <v>10.999999999999998</v>
      </c>
      <c r="R3233" s="114" t="str">
        <f t="shared" si="1321"/>
        <v>-0.1-0.15</v>
      </c>
      <c r="S3233" s="127">
        <f t="shared" si="1306"/>
        <v>0</v>
      </c>
      <c r="T3233" s="112" t="b">
        <f t="shared" si="1307"/>
        <v>0</v>
      </c>
      <c r="U3233" s="22">
        <f t="shared" si="1308"/>
        <v>3.7136126272530627</v>
      </c>
      <c r="V3233" s="22">
        <f t="shared" si="1309"/>
        <v>-6.7999221220620742E-2</v>
      </c>
      <c r="W3233" s="81">
        <f t="shared" si="1310"/>
        <v>4</v>
      </c>
      <c r="X3233" s="22">
        <f t="shared" si="1311"/>
        <v>0.68653646415684588</v>
      </c>
      <c r="Y3233" s="3">
        <f>IF(U3233&gt;'Power Curve'!$C$37,0,INDEX(Ci,$W3233,1)*POWER(1-X3233,3)+INDEX(Ci,$W3233,2)*3*X3233*POWER(1-X3233,2)+INDEX(Ci,$W3233,3)*3*POWER(X3233,2)*(1-X3233)+INDEX(Ci,$W3233,4)*POWER(X3233,3))</f>
        <v>41.907062070797473</v>
      </c>
      <c r="Z3233" s="3">
        <f t="shared" si="1312"/>
        <v>41.907062070797473</v>
      </c>
      <c r="AA3233" s="3">
        <f t="shared" si="1313"/>
        <v>53.860000610351591</v>
      </c>
      <c r="AB3233" s="3">
        <f t="shared" si="1322"/>
        <v>-11.952938539554118</v>
      </c>
      <c r="AC3233" s="3">
        <f t="shared" si="1323"/>
        <v>11.952938539554118</v>
      </c>
      <c r="AE3233" s="34">
        <f t="shared" si="1314"/>
        <v>4</v>
      </c>
      <c r="AF3233" s="73" t="b">
        <f>COUNTIF('Power Curve'!$D$2:$D$31,AE3233)&gt;0</f>
        <v>1</v>
      </c>
      <c r="AG3233" s="73" t="b">
        <f t="shared" si="1315"/>
        <v>0</v>
      </c>
      <c r="AH3233" s="73" t="b">
        <f t="shared" si="1324"/>
        <v>1</v>
      </c>
      <c r="AI3233" s="34" t="str">
        <f t="shared" si="1316"/>
        <v>Outer</v>
      </c>
      <c r="AJ3233" s="35" t="str">
        <f t="shared" si="1325"/>
        <v>-0.1-0.0</v>
      </c>
      <c r="AK3233" s="36" t="str">
        <f t="shared" si="1317"/>
        <v>5-6</v>
      </c>
      <c r="AL3233" s="36" t="str">
        <f t="shared" si="1318"/>
        <v>Apr</v>
      </c>
      <c r="AM3233" s="35" t="str">
        <f t="shared" si="1319"/>
        <v>265-275</v>
      </c>
      <c r="AN3233" s="36" t="str">
        <f t="shared" si="1320"/>
        <v>LWS-HTI</v>
      </c>
    </row>
    <row r="3234" spans="5:40" x14ac:dyDescent="0.3">
      <c r="E3234" s="12">
        <v>41002.243055555555</v>
      </c>
      <c r="F3234" s="16">
        <v>4.1399999999999997</v>
      </c>
      <c r="G3234" s="16">
        <v>83.639995574951499</v>
      </c>
      <c r="H3234" s="29">
        <v>1.2083799001138256</v>
      </c>
      <c r="I3234" s="26">
        <v>267.60000000000002</v>
      </c>
      <c r="J3234" s="30">
        <v>0.14492753623188406</v>
      </c>
      <c r="K3234" s="31">
        <v>0.52815343370686052</v>
      </c>
      <c r="L3234" s="111">
        <f t="shared" si="1300"/>
        <v>0</v>
      </c>
      <c r="M3234" s="112">
        <f t="shared" si="1301"/>
        <v>0.14000000000000001</v>
      </c>
      <c r="N3234" s="112" t="b">
        <f t="shared" si="1302"/>
        <v>0</v>
      </c>
      <c r="O3234" s="112" t="b">
        <f t="shared" si="1303"/>
        <v>1</v>
      </c>
      <c r="P3234" s="113">
        <f t="shared" si="1304"/>
        <v>0</v>
      </c>
      <c r="Q3234" s="113">
        <f t="shared" si="1305"/>
        <v>12</v>
      </c>
      <c r="R3234" s="114" t="str">
        <f t="shared" si="1321"/>
        <v>0-0.14</v>
      </c>
      <c r="S3234" s="127">
        <f t="shared" si="1306"/>
        <v>0</v>
      </c>
      <c r="T3234" s="112" t="b">
        <f t="shared" si="1307"/>
        <v>0</v>
      </c>
      <c r="U3234" s="22">
        <f t="shared" si="1308"/>
        <v>4.1211916300846188</v>
      </c>
      <c r="V3234" s="22">
        <f t="shared" si="1309"/>
        <v>-5.0065724695973297E-3</v>
      </c>
      <c r="W3234" s="81">
        <f t="shared" si="1310"/>
        <v>4</v>
      </c>
      <c r="X3234" s="22">
        <f t="shared" si="1311"/>
        <v>0.97692062845138883</v>
      </c>
      <c r="Y3234" s="3">
        <f>IF(U3234&gt;'Power Curve'!$C$37,0,INDEX(Ci,$W3234,1)*POWER(1-X3234,3)+INDEX(Ci,$W3234,2)*3*X3234*POWER(1-X3234,2)+INDEX(Ci,$W3234,3)*3*POWER(X3234,2)*(1-X3234)+INDEX(Ci,$W3234,4)*POWER(X3234,3))</f>
        <v>74.693020801990315</v>
      </c>
      <c r="Z3234" s="3">
        <f t="shared" si="1312"/>
        <v>74.693020801990315</v>
      </c>
      <c r="AA3234" s="3">
        <f t="shared" si="1313"/>
        <v>83.639995574951499</v>
      </c>
      <c r="AB3234" s="3">
        <f t="shared" si="1322"/>
        <v>-8.9469747729611839</v>
      </c>
      <c r="AC3234" s="3">
        <f t="shared" si="1323"/>
        <v>8.9469747729611839</v>
      </c>
      <c r="AE3234" s="34">
        <f t="shared" si="1314"/>
        <v>4</v>
      </c>
      <c r="AF3234" s="73" t="b">
        <f>COUNTIF('Power Curve'!$D$2:$D$31,AE3234)&gt;0</f>
        <v>1</v>
      </c>
      <c r="AG3234" s="73" t="b">
        <f t="shared" si="1315"/>
        <v>0</v>
      </c>
      <c r="AH3234" s="73" t="b">
        <f t="shared" si="1324"/>
        <v>1</v>
      </c>
      <c r="AI3234" s="34" t="str">
        <f t="shared" si="1316"/>
        <v>Outer</v>
      </c>
      <c r="AJ3234" s="35" t="str">
        <f t="shared" si="1325"/>
        <v>-0.1-0.0</v>
      </c>
      <c r="AK3234" s="36" t="str">
        <f t="shared" si="1317"/>
        <v>5-6</v>
      </c>
      <c r="AL3234" s="36" t="str">
        <f t="shared" si="1318"/>
        <v>Apr</v>
      </c>
      <c r="AM3234" s="35" t="str">
        <f t="shared" si="1319"/>
        <v>265-275</v>
      </c>
      <c r="AN3234" s="36" t="str">
        <f t="shared" si="1320"/>
        <v>LWS-HTI</v>
      </c>
    </row>
    <row r="3235" spans="5:40" x14ac:dyDescent="0.3">
      <c r="E3235" s="12">
        <v>41002.25</v>
      </c>
      <c r="F3235" s="16">
        <v>3.67</v>
      </c>
      <c r="G3235" s="16">
        <v>90.189996719360693</v>
      </c>
      <c r="H3235" s="29">
        <v>1.2085709392671884</v>
      </c>
      <c r="I3235" s="26">
        <v>266.89999999999998</v>
      </c>
      <c r="J3235" s="30">
        <v>0.19618528610354224</v>
      </c>
      <c r="K3235" s="31">
        <v>0.43271061374968045</v>
      </c>
      <c r="L3235" s="111">
        <f t="shared" si="1300"/>
        <v>-0.1</v>
      </c>
      <c r="M3235" s="112">
        <f t="shared" si="1301"/>
        <v>0.2</v>
      </c>
      <c r="N3235" s="112" t="b">
        <f t="shared" si="1302"/>
        <v>0</v>
      </c>
      <c r="O3235" s="112" t="b">
        <f t="shared" si="1303"/>
        <v>1</v>
      </c>
      <c r="P3235" s="113">
        <f t="shared" si="1304"/>
        <v>-1</v>
      </c>
      <c r="Q3235" s="113">
        <f t="shared" si="1305"/>
        <v>6</v>
      </c>
      <c r="R3235" s="114" t="str">
        <f t="shared" si="1321"/>
        <v>-0.1-0.2</v>
      </c>
      <c r="S3235" s="127">
        <f t="shared" si="1306"/>
        <v>0</v>
      </c>
      <c r="T3235" s="112" t="b">
        <f t="shared" si="1307"/>
        <v>0</v>
      </c>
      <c r="U3235" s="22">
        <f t="shared" si="1308"/>
        <v>3.6535193942377933</v>
      </c>
      <c r="V3235" s="22">
        <f t="shared" si="1309"/>
        <v>-7.728682409845769E-2</v>
      </c>
      <c r="W3235" s="81">
        <f t="shared" si="1310"/>
        <v>4</v>
      </c>
      <c r="X3235" s="22">
        <f t="shared" si="1311"/>
        <v>0.64372237626795614</v>
      </c>
      <c r="Y3235" s="3">
        <f>IF(U3235&gt;'Power Curve'!$C$37,0,INDEX(Ci,$W3235,1)*POWER(1-X3235,3)+INDEX(Ci,$W3235,2)*3*X3235*POWER(1-X3235,2)+INDEX(Ci,$W3235,3)*3*POWER(X3235,2)*(1-X3235)+INDEX(Ci,$W3235,4)*POWER(X3235,3))</f>
        <v>37.493737665671134</v>
      </c>
      <c r="Z3235" s="3">
        <f t="shared" si="1312"/>
        <v>37.493737665671134</v>
      </c>
      <c r="AA3235" s="3">
        <f t="shared" si="1313"/>
        <v>90.189996719360693</v>
      </c>
      <c r="AB3235" s="3">
        <f t="shared" si="1322"/>
        <v>-52.696259053689559</v>
      </c>
      <c r="AC3235" s="3">
        <f t="shared" si="1323"/>
        <v>52.696259053689559</v>
      </c>
      <c r="AE3235" s="34">
        <f t="shared" si="1314"/>
        <v>4</v>
      </c>
      <c r="AF3235" s="73" t="b">
        <f>COUNTIF('Power Curve'!$D$2:$D$31,AE3235)&gt;0</f>
        <v>1</v>
      </c>
      <c r="AG3235" s="73" t="b">
        <f t="shared" si="1315"/>
        <v>0</v>
      </c>
      <c r="AH3235" s="73" t="b">
        <f t="shared" si="1324"/>
        <v>1</v>
      </c>
      <c r="AI3235" s="34" t="str">
        <f t="shared" si="1316"/>
        <v>Outer</v>
      </c>
      <c r="AJ3235" s="35" t="str">
        <f t="shared" si="1325"/>
        <v>-0.1-0.0</v>
      </c>
      <c r="AK3235" s="36" t="str">
        <f t="shared" si="1317"/>
        <v>6-7</v>
      </c>
      <c r="AL3235" s="36" t="str">
        <f t="shared" si="1318"/>
        <v>Apr</v>
      </c>
      <c r="AM3235" s="35" t="str">
        <f t="shared" si="1319"/>
        <v>265-275</v>
      </c>
      <c r="AN3235" s="36" t="str">
        <f t="shared" si="1320"/>
        <v>LWS-HTI</v>
      </c>
    </row>
    <row r="3236" spans="5:40" x14ac:dyDescent="0.3">
      <c r="E3236" s="12">
        <v>41002.263888888891</v>
      </c>
      <c r="F3236" s="16">
        <v>4.6399999999999997</v>
      </c>
      <c r="G3236" s="16">
        <v>139.13000106811512</v>
      </c>
      <c r="H3236" s="29">
        <v>1.2071647256350362</v>
      </c>
      <c r="I3236" s="26">
        <v>274</v>
      </c>
      <c r="J3236" s="30">
        <v>0.12715517241379309</v>
      </c>
      <c r="K3236" s="31">
        <v>0.32566706902718795</v>
      </c>
      <c r="L3236" s="111">
        <f t="shared" si="1300"/>
        <v>0.1</v>
      </c>
      <c r="M3236" s="112">
        <f t="shared" si="1301"/>
        <v>0.13</v>
      </c>
      <c r="N3236" s="112" t="b">
        <f t="shared" si="1302"/>
        <v>1</v>
      </c>
      <c r="O3236" s="112" t="b">
        <f t="shared" si="1303"/>
        <v>1</v>
      </c>
      <c r="P3236" s="113">
        <f t="shared" si="1304"/>
        <v>1</v>
      </c>
      <c r="Q3236" s="113">
        <f t="shared" si="1305"/>
        <v>13</v>
      </c>
      <c r="R3236" s="114" t="str">
        <f t="shared" si="1321"/>
        <v>0.1-0.13</v>
      </c>
      <c r="S3236" s="127">
        <f t="shared" si="1306"/>
        <v>4.827591189261813E-2</v>
      </c>
      <c r="T3236" s="112" t="b">
        <f t="shared" si="1307"/>
        <v>1</v>
      </c>
      <c r="U3236" s="22">
        <f t="shared" si="1308"/>
        <v>4.6173712712882455</v>
      </c>
      <c r="V3236" s="22">
        <f t="shared" si="1309"/>
        <v>7.1679590553050357E-2</v>
      </c>
      <c r="W3236" s="81">
        <f t="shared" si="1310"/>
        <v>5</v>
      </c>
      <c r="X3236" s="22">
        <f t="shared" si="1311"/>
        <v>0.53032968617106058</v>
      </c>
      <c r="Y3236" s="3">
        <f>IF(U3236&gt;'Power Curve'!$C$37,0,INDEX(Ci,$W3236,1)*POWER(1-X3236,3)+INDEX(Ci,$W3236,2)*3*X3236*POWER(1-X3236,2)+INDEX(Ci,$W3236,3)*3*POWER(X3236,2)*(1-X3236)+INDEX(Ci,$W3236,4)*POWER(X3236,3))</f>
        <v>141.22307378548683</v>
      </c>
      <c r="Z3236" s="3">
        <f t="shared" si="1312"/>
        <v>148.04074645275972</v>
      </c>
      <c r="AA3236" s="3">
        <f t="shared" si="1313"/>
        <v>139.13000106811512</v>
      </c>
      <c r="AB3236" s="3">
        <f t="shared" si="1322"/>
        <v>8.9107453846445992</v>
      </c>
      <c r="AC3236" s="3">
        <f t="shared" si="1323"/>
        <v>8.9107453846445992</v>
      </c>
      <c r="AE3236" s="34">
        <f t="shared" si="1314"/>
        <v>5</v>
      </c>
      <c r="AF3236" s="73" t="b">
        <f>COUNTIF('Power Curve'!$D$2:$D$31,AE3236)&gt;0</f>
        <v>1</v>
      </c>
      <c r="AG3236" s="73" t="b">
        <f t="shared" si="1315"/>
        <v>0</v>
      </c>
      <c r="AH3236" s="73" t="b">
        <f t="shared" si="1324"/>
        <v>1</v>
      </c>
      <c r="AI3236" s="34" t="str">
        <f t="shared" si="1316"/>
        <v>Outer</v>
      </c>
      <c r="AJ3236" s="35" t="str">
        <f t="shared" si="1325"/>
        <v>0.0-0.1</v>
      </c>
      <c r="AK3236" s="36" t="str">
        <f t="shared" si="1317"/>
        <v>6-7</v>
      </c>
      <c r="AL3236" s="36" t="str">
        <f t="shared" si="1318"/>
        <v>Apr</v>
      </c>
      <c r="AM3236" s="35" t="str">
        <f t="shared" si="1319"/>
        <v>265-275</v>
      </c>
      <c r="AN3236" s="36" t="str">
        <f t="shared" si="1320"/>
        <v>Inner-TI</v>
      </c>
    </row>
    <row r="3237" spans="5:40" x14ac:dyDescent="0.3">
      <c r="E3237" s="12">
        <v>41002.270833333336</v>
      </c>
      <c r="F3237" s="16">
        <v>4.7699999999999996</v>
      </c>
      <c r="G3237" s="16">
        <v>154.99999618530302</v>
      </c>
      <c r="H3237" s="29">
        <v>1.207990344044148</v>
      </c>
      <c r="I3237" s="26">
        <v>269.2</v>
      </c>
      <c r="J3237" s="30">
        <v>9.4339622641509441E-2</v>
      </c>
      <c r="K3237" s="31">
        <v>0.29426077902279379</v>
      </c>
      <c r="L3237" s="111">
        <f t="shared" si="1300"/>
        <v>0.1</v>
      </c>
      <c r="M3237" s="112">
        <f t="shared" si="1301"/>
        <v>0.09</v>
      </c>
      <c r="N3237" s="112" t="b">
        <f t="shared" si="1302"/>
        <v>1</v>
      </c>
      <c r="O3237" s="112" t="b">
        <f t="shared" si="1303"/>
        <v>1</v>
      </c>
      <c r="P3237" s="113">
        <f t="shared" si="1304"/>
        <v>1</v>
      </c>
      <c r="Q3237" s="113">
        <f t="shared" si="1305"/>
        <v>17</v>
      </c>
      <c r="R3237" s="114" t="str">
        <f t="shared" si="1321"/>
        <v>0.1-0.09</v>
      </c>
      <c r="S3237" s="127">
        <f t="shared" si="1306"/>
        <v>-1.676300639665261E-2</v>
      </c>
      <c r="T3237" s="112" t="b">
        <f t="shared" si="1307"/>
        <v>1</v>
      </c>
      <c r="U3237" s="22">
        <f t="shared" si="1308"/>
        <v>4.747819178397962</v>
      </c>
      <c r="V3237" s="22">
        <f t="shared" si="1309"/>
        <v>9.1840735106084453E-2</v>
      </c>
      <c r="W3237" s="81">
        <f t="shared" si="1310"/>
        <v>5</v>
      </c>
      <c r="X3237" s="22">
        <f t="shared" si="1311"/>
        <v>0.67949424042530637</v>
      </c>
      <c r="Y3237" s="3">
        <f>IF(U3237&gt;'Power Curve'!$C$37,0,INDEX(Ci,$W3237,1)*POWER(1-X3237,3)+INDEX(Ci,$W3237,2)*3*X3237*POWER(1-X3237,2)+INDEX(Ci,$W3237,3)*3*POWER(X3237,2)*(1-X3237)+INDEX(Ci,$W3237,4)*POWER(X3237,3))</f>
        <v>164.04197178532536</v>
      </c>
      <c r="Z3237" s="3">
        <f t="shared" si="1312"/>
        <v>161.29213516296844</v>
      </c>
      <c r="AA3237" s="3">
        <f t="shared" si="1313"/>
        <v>154.99999618530302</v>
      </c>
      <c r="AB3237" s="3">
        <f t="shared" si="1322"/>
        <v>6.2921389776654166</v>
      </c>
      <c r="AC3237" s="3">
        <f t="shared" si="1323"/>
        <v>6.2921389776654166</v>
      </c>
      <c r="AE3237" s="34">
        <f t="shared" si="1314"/>
        <v>5</v>
      </c>
      <c r="AF3237" s="73" t="b">
        <f>COUNTIF('Power Curve'!$D$2:$D$31,AE3237)&gt;0</f>
        <v>1</v>
      </c>
      <c r="AG3237" s="73" t="b">
        <f t="shared" si="1315"/>
        <v>0</v>
      </c>
      <c r="AH3237" s="73" t="b">
        <f t="shared" si="1324"/>
        <v>1</v>
      </c>
      <c r="AI3237" s="34" t="str">
        <f t="shared" si="1316"/>
        <v>Outer</v>
      </c>
      <c r="AJ3237" s="35" t="str">
        <f t="shared" si="1325"/>
        <v>0.0-0.1</v>
      </c>
      <c r="AK3237" s="36" t="str">
        <f t="shared" si="1317"/>
        <v>6-7</v>
      </c>
      <c r="AL3237" s="36" t="str">
        <f t="shared" si="1318"/>
        <v>Apr</v>
      </c>
      <c r="AM3237" s="35" t="str">
        <f t="shared" si="1319"/>
        <v>265-275</v>
      </c>
      <c r="AN3237" s="36" t="str">
        <f t="shared" si="1320"/>
        <v>LWS-LTI</v>
      </c>
    </row>
    <row r="3238" spans="5:40" x14ac:dyDescent="0.3">
      <c r="E3238" s="12">
        <v>41002.277777777781</v>
      </c>
      <c r="F3238" s="16">
        <v>5.53</v>
      </c>
      <c r="G3238" s="16">
        <v>231.21001052856431</v>
      </c>
      <c r="H3238" s="29">
        <v>1.2078996337346373</v>
      </c>
      <c r="I3238" s="26">
        <v>273.10000000000002</v>
      </c>
      <c r="J3238" s="30">
        <v>6.1482820976491867E-2</v>
      </c>
      <c r="K3238" s="31">
        <v>0.28547732213650101</v>
      </c>
      <c r="L3238" s="111">
        <f t="shared" si="1300"/>
        <v>0.2</v>
      </c>
      <c r="M3238" s="112">
        <f t="shared" si="1301"/>
        <v>6.0000000000000005E-2</v>
      </c>
      <c r="N3238" s="112" t="b">
        <f t="shared" si="1302"/>
        <v>1</v>
      </c>
      <c r="O3238" s="112" t="b">
        <f t="shared" si="1303"/>
        <v>1</v>
      </c>
      <c r="P3238" s="113">
        <f t="shared" si="1304"/>
        <v>2</v>
      </c>
      <c r="Q3238" s="113">
        <f t="shared" si="1305"/>
        <v>20</v>
      </c>
      <c r="R3238" s="114" t="str">
        <f t="shared" si="1321"/>
        <v>0.2-0.06</v>
      </c>
      <c r="S3238" s="127">
        <f t="shared" si="1306"/>
        <v>-7.6977119886704318E-2</v>
      </c>
      <c r="T3238" s="112" t="b">
        <f t="shared" si="1307"/>
        <v>1</v>
      </c>
      <c r="U3238" s="22">
        <f t="shared" si="1308"/>
        <v>5.5041473479363896</v>
      </c>
      <c r="V3238" s="22">
        <f t="shared" si="1309"/>
        <v>0.20873369179239484</v>
      </c>
      <c r="W3238" s="81">
        <f t="shared" si="1310"/>
        <v>6</v>
      </c>
      <c r="X3238" s="22">
        <f t="shared" si="1311"/>
        <v>0.47447587741069053</v>
      </c>
      <c r="Y3238" s="3">
        <f>IF(U3238&gt;'Power Curve'!$C$37,0,INDEX(Ci,$W3238,1)*POWER(1-X3238,3)+INDEX(Ci,$W3238,2)*3*X3238*POWER(1-X3238,2)+INDEX(Ci,$W3238,3)*3*POWER(X3238,2)*(1-X3238)+INDEX(Ci,$W3238,4)*POWER(X3238,3))</f>
        <v>282.24157535562</v>
      </c>
      <c r="Z3238" s="3">
        <f t="shared" si="1312"/>
        <v>260.51543177245816</v>
      </c>
      <c r="AA3238" s="3">
        <f t="shared" si="1313"/>
        <v>231.21001052856431</v>
      </c>
      <c r="AB3238" s="3">
        <f t="shared" si="1322"/>
        <v>29.305421243893846</v>
      </c>
      <c r="AC3238" s="3">
        <f t="shared" si="1323"/>
        <v>29.305421243893846</v>
      </c>
      <c r="AE3238" s="34">
        <f t="shared" si="1314"/>
        <v>6</v>
      </c>
      <c r="AF3238" s="73" t="b">
        <f>COUNTIF('Power Curve'!$D$2:$D$31,AE3238)&gt;0</f>
        <v>1</v>
      </c>
      <c r="AG3238" s="73" t="b">
        <f t="shared" si="1315"/>
        <v>0</v>
      </c>
      <c r="AH3238" s="73" t="b">
        <f t="shared" si="1324"/>
        <v>1</v>
      </c>
      <c r="AI3238" s="34" t="str">
        <f t="shared" si="1316"/>
        <v>Outer</v>
      </c>
      <c r="AJ3238" s="35" t="str">
        <f t="shared" si="1325"/>
        <v>0.2-0.3</v>
      </c>
      <c r="AK3238" s="36" t="str">
        <f t="shared" si="1317"/>
        <v>6-7</v>
      </c>
      <c r="AL3238" s="36" t="str">
        <f t="shared" si="1318"/>
        <v>Apr</v>
      </c>
      <c r="AM3238" s="35" t="str">
        <f t="shared" si="1319"/>
        <v>265-275</v>
      </c>
      <c r="AN3238" s="36" t="str">
        <f t="shared" si="1320"/>
        <v>LWS-LTI</v>
      </c>
    </row>
    <row r="3239" spans="5:40" x14ac:dyDescent="0.3">
      <c r="E3239" s="12">
        <v>41002.284722222219</v>
      </c>
      <c r="F3239" s="16">
        <v>4.92</v>
      </c>
      <c r="G3239" s="16">
        <v>137.419998168945</v>
      </c>
      <c r="H3239" s="29">
        <v>1.2079449882677782</v>
      </c>
      <c r="I3239" s="26">
        <v>275.3</v>
      </c>
      <c r="J3239" s="30">
        <v>5.4878048780487812E-2</v>
      </c>
      <c r="K3239" s="31">
        <v>0.33415639956469939</v>
      </c>
      <c r="L3239" s="111">
        <f t="shared" si="1300"/>
        <v>0.1</v>
      </c>
      <c r="M3239" s="112">
        <f t="shared" si="1301"/>
        <v>0.05</v>
      </c>
      <c r="N3239" s="112" t="b">
        <f t="shared" si="1302"/>
        <v>1</v>
      </c>
      <c r="O3239" s="112" t="b">
        <f t="shared" si="1303"/>
        <v>1</v>
      </c>
      <c r="P3239" s="113">
        <f t="shared" si="1304"/>
        <v>1</v>
      </c>
      <c r="Q3239" s="113">
        <f t="shared" si="1305"/>
        <v>21</v>
      </c>
      <c r="R3239" s="114" t="str">
        <f t="shared" si="1321"/>
        <v>0.1-0.05</v>
      </c>
      <c r="S3239" s="127">
        <f t="shared" si="1306"/>
        <v>-0.11289896950902212</v>
      </c>
      <c r="T3239" s="112" t="b">
        <f t="shared" si="1307"/>
        <v>1</v>
      </c>
      <c r="U3239" s="22">
        <f t="shared" si="1308"/>
        <v>4.8970603776360679</v>
      </c>
      <c r="V3239" s="22">
        <f t="shared" si="1309"/>
        <v>0.11490644353923647</v>
      </c>
      <c r="W3239" s="81">
        <f t="shared" si="1310"/>
        <v>5</v>
      </c>
      <c r="X3239" s="22">
        <f t="shared" si="1311"/>
        <v>0.85014854568754106</v>
      </c>
      <c r="Y3239" s="3">
        <f>IF(U3239&gt;'Power Curve'!$C$37,0,INDEX(Ci,$W3239,1)*POWER(1-X3239,3)+INDEX(Ci,$W3239,2)*3*X3239*POWER(1-X3239,2)+INDEX(Ci,$W3239,3)*3*POWER(X3239,2)*(1-X3239)+INDEX(Ci,$W3239,4)*POWER(X3239,3))</f>
        <v>190.04321547400423</v>
      </c>
      <c r="Z3239" s="3">
        <f t="shared" si="1312"/>
        <v>168.58753228480811</v>
      </c>
      <c r="AA3239" s="3">
        <f t="shared" si="1313"/>
        <v>137.419998168945</v>
      </c>
      <c r="AB3239" s="3">
        <f t="shared" si="1322"/>
        <v>31.167534115863106</v>
      </c>
      <c r="AC3239" s="3">
        <f t="shared" si="1323"/>
        <v>31.167534115863106</v>
      </c>
      <c r="AE3239" s="34">
        <f t="shared" si="1314"/>
        <v>5</v>
      </c>
      <c r="AF3239" s="73" t="b">
        <f>COUNTIF('Power Curve'!$D$2:$D$31,AE3239)&gt;0</f>
        <v>1</v>
      </c>
      <c r="AG3239" s="73" t="b">
        <f t="shared" si="1315"/>
        <v>0</v>
      </c>
      <c r="AH3239" s="73" t="b">
        <f t="shared" si="1324"/>
        <v>1</v>
      </c>
      <c r="AI3239" s="34" t="str">
        <f t="shared" si="1316"/>
        <v>Outer</v>
      </c>
      <c r="AJ3239" s="35" t="str">
        <f t="shared" si="1325"/>
        <v>0.1-0.2</v>
      </c>
      <c r="AK3239" s="36" t="str">
        <f t="shared" si="1317"/>
        <v>6-7</v>
      </c>
      <c r="AL3239" s="36" t="str">
        <f t="shared" si="1318"/>
        <v>Apr</v>
      </c>
      <c r="AM3239" s="35" t="str">
        <f t="shared" si="1319"/>
        <v>275-285</v>
      </c>
      <c r="AN3239" s="36" t="str">
        <f t="shared" si="1320"/>
        <v>LWS-LTI</v>
      </c>
    </row>
    <row r="3240" spans="5:40" x14ac:dyDescent="0.3">
      <c r="E3240" s="12">
        <v>41002.291666666664</v>
      </c>
      <c r="F3240" s="16">
        <v>4.4800000000000004</v>
      </c>
      <c r="G3240" s="16">
        <v>111.8599929809568</v>
      </c>
      <c r="H3240" s="29">
        <v>1.2068121716751554</v>
      </c>
      <c r="I3240" s="26">
        <v>272.39999999999998</v>
      </c>
      <c r="J3240" s="30">
        <v>8.4821428571428562E-2</v>
      </c>
      <c r="K3240" s="31">
        <v>0.418961821687174</v>
      </c>
      <c r="L3240" s="111">
        <f t="shared" si="1300"/>
        <v>0</v>
      </c>
      <c r="M3240" s="112">
        <f t="shared" si="1301"/>
        <v>0.08</v>
      </c>
      <c r="N3240" s="112" t="b">
        <f t="shared" si="1302"/>
        <v>0</v>
      </c>
      <c r="O3240" s="112" t="b">
        <f t="shared" si="1303"/>
        <v>1</v>
      </c>
      <c r="P3240" s="113">
        <f t="shared" si="1304"/>
        <v>0</v>
      </c>
      <c r="Q3240" s="113">
        <f t="shared" si="1305"/>
        <v>18</v>
      </c>
      <c r="R3240" s="114" t="str">
        <f t="shared" si="1321"/>
        <v>0-0.08</v>
      </c>
      <c r="S3240" s="127">
        <f t="shared" si="1306"/>
        <v>0</v>
      </c>
      <c r="T3240" s="112" t="b">
        <f t="shared" si="1307"/>
        <v>0</v>
      </c>
      <c r="U3240" s="22">
        <f t="shared" si="1308"/>
        <v>4.4577175271168228</v>
      </c>
      <c r="V3240" s="22">
        <f t="shared" si="1309"/>
        <v>4.7004589734785579E-2</v>
      </c>
      <c r="W3240" s="81">
        <f t="shared" si="1310"/>
        <v>5</v>
      </c>
      <c r="X3240" s="22">
        <f t="shared" si="1311"/>
        <v>0.34776884551056797</v>
      </c>
      <c r="Y3240" s="3">
        <f>IF(U3240&gt;'Power Curve'!$C$37,0,INDEX(Ci,$W3240,1)*POWER(1-X3240,3)+INDEX(Ci,$W3240,2)*3*X3240*POWER(1-X3240,2)+INDEX(Ci,$W3240,3)*3*POWER(X3240,2)*(1-X3240)+INDEX(Ci,$W3240,4)*POWER(X3240,3))</f>
        <v>114.96794092437976</v>
      </c>
      <c r="Z3240" s="3">
        <f t="shared" si="1312"/>
        <v>114.96794092437976</v>
      </c>
      <c r="AA3240" s="3">
        <f t="shared" si="1313"/>
        <v>111.8599929809568</v>
      </c>
      <c r="AB3240" s="3">
        <f t="shared" si="1322"/>
        <v>3.1079479434229569</v>
      </c>
      <c r="AC3240" s="3">
        <f t="shared" si="1323"/>
        <v>3.1079479434229569</v>
      </c>
      <c r="AE3240" s="34">
        <f t="shared" si="1314"/>
        <v>4</v>
      </c>
      <c r="AF3240" s="73" t="b">
        <f>COUNTIF('Power Curve'!$D$2:$D$31,AE3240)&gt;0</f>
        <v>1</v>
      </c>
      <c r="AG3240" s="73" t="b">
        <f t="shared" si="1315"/>
        <v>0</v>
      </c>
      <c r="AH3240" s="73" t="b">
        <f t="shared" si="1324"/>
        <v>1</v>
      </c>
      <c r="AI3240" s="34" t="str">
        <f t="shared" si="1316"/>
        <v>Outer</v>
      </c>
      <c r="AJ3240" s="35" t="str">
        <f t="shared" si="1325"/>
        <v>0.0-0.1</v>
      </c>
      <c r="AK3240" s="36" t="str">
        <f t="shared" si="1317"/>
        <v>7-8</v>
      </c>
      <c r="AL3240" s="36" t="str">
        <f t="shared" si="1318"/>
        <v>Apr</v>
      </c>
      <c r="AM3240" s="35" t="str">
        <f t="shared" si="1319"/>
        <v>265-275</v>
      </c>
      <c r="AN3240" s="36" t="str">
        <f t="shared" si="1320"/>
        <v>LWS-LTI</v>
      </c>
    </row>
    <row r="3241" spans="5:40" x14ac:dyDescent="0.3">
      <c r="E3241" s="12">
        <v>41002.298611111109</v>
      </c>
      <c r="F3241" s="16">
        <v>5.04</v>
      </c>
      <c r="G3241" s="16">
        <v>159.66999435424799</v>
      </c>
      <c r="H3241" s="29">
        <v>1.2060530651366812</v>
      </c>
      <c r="I3241" s="26">
        <v>274.10000000000002</v>
      </c>
      <c r="J3241" s="30">
        <v>9.1269841269841279E-2</v>
      </c>
      <c r="K3241" s="31">
        <v>0.38424131287013519</v>
      </c>
      <c r="L3241" s="111">
        <f t="shared" si="1300"/>
        <v>0.1</v>
      </c>
      <c r="M3241" s="112">
        <f t="shared" si="1301"/>
        <v>0.09</v>
      </c>
      <c r="N3241" s="112" t="b">
        <f t="shared" si="1302"/>
        <v>1</v>
      </c>
      <c r="O3241" s="112" t="b">
        <f t="shared" si="1303"/>
        <v>1</v>
      </c>
      <c r="P3241" s="113">
        <f t="shared" si="1304"/>
        <v>1</v>
      </c>
      <c r="Q3241" s="113">
        <f t="shared" si="1305"/>
        <v>17</v>
      </c>
      <c r="R3241" s="114" t="str">
        <f t="shared" si="1321"/>
        <v>0.1-0.09</v>
      </c>
      <c r="S3241" s="127">
        <f t="shared" si="1306"/>
        <v>-1.676300639665261E-2</v>
      </c>
      <c r="T3241" s="112" t="b">
        <f t="shared" si="1307"/>
        <v>1</v>
      </c>
      <c r="U3241" s="22">
        <f t="shared" si="1308"/>
        <v>5.0138805033040601</v>
      </c>
      <c r="V3241" s="22">
        <f t="shared" si="1309"/>
        <v>0.13296137054021226</v>
      </c>
      <c r="W3241" s="81">
        <f t="shared" si="1310"/>
        <v>5</v>
      </c>
      <c r="X3241" s="22">
        <f t="shared" si="1311"/>
        <v>0.98373000635854246</v>
      </c>
      <c r="Y3241" s="3">
        <f>IF(U3241&gt;'Power Curve'!$C$37,0,INDEX(Ci,$W3241,1)*POWER(1-X3241,3)+INDEX(Ci,$W3241,2)*3*X3241*POWER(1-X3241,2)+INDEX(Ci,$W3241,3)*3*POWER(X3241,2)*(1-X3241)+INDEX(Ci,$W3241,4)*POWER(X3241,3))</f>
        <v>209.23401081742864</v>
      </c>
      <c r="Z3241" s="3">
        <f t="shared" si="1312"/>
        <v>205.72661975569881</v>
      </c>
      <c r="AA3241" s="3">
        <f t="shared" si="1313"/>
        <v>159.66999435424799</v>
      </c>
      <c r="AB3241" s="3">
        <f t="shared" si="1322"/>
        <v>46.056625401450816</v>
      </c>
      <c r="AC3241" s="3">
        <f t="shared" si="1323"/>
        <v>46.056625401450816</v>
      </c>
      <c r="AE3241" s="34">
        <f t="shared" si="1314"/>
        <v>5</v>
      </c>
      <c r="AF3241" s="73" t="b">
        <f>COUNTIF('Power Curve'!$D$2:$D$31,AE3241)&gt;0</f>
        <v>1</v>
      </c>
      <c r="AG3241" s="73" t="b">
        <f t="shared" si="1315"/>
        <v>0</v>
      </c>
      <c r="AH3241" s="73" t="b">
        <f t="shared" si="1324"/>
        <v>1</v>
      </c>
      <c r="AI3241" s="34" t="str">
        <f t="shared" si="1316"/>
        <v>Outer</v>
      </c>
      <c r="AJ3241" s="35" t="str">
        <f t="shared" si="1325"/>
        <v>0.1-0.2</v>
      </c>
      <c r="AK3241" s="36" t="str">
        <f t="shared" si="1317"/>
        <v>7-8</v>
      </c>
      <c r="AL3241" s="36" t="str">
        <f t="shared" si="1318"/>
        <v>Apr</v>
      </c>
      <c r="AM3241" s="35" t="str">
        <f t="shared" si="1319"/>
        <v>265-275</v>
      </c>
      <c r="AN3241" s="36" t="str">
        <f t="shared" si="1320"/>
        <v>LWS-LTI</v>
      </c>
    </row>
    <row r="3242" spans="5:40" x14ac:dyDescent="0.3">
      <c r="E3242" s="12">
        <v>41002.305555555555</v>
      </c>
      <c r="F3242" s="16">
        <v>4.72</v>
      </c>
      <c r="G3242" s="16">
        <v>162.17000198364289</v>
      </c>
      <c r="H3242" s="29">
        <v>1.2060982688648096</v>
      </c>
      <c r="I3242" s="26">
        <v>267</v>
      </c>
      <c r="J3242" s="30">
        <v>0.16313559322033899</v>
      </c>
      <c r="K3242" s="31">
        <v>0.26826088876422061</v>
      </c>
      <c r="L3242" s="111">
        <f t="shared" si="1300"/>
        <v>0.1</v>
      </c>
      <c r="M3242" s="112">
        <f t="shared" si="1301"/>
        <v>0.16</v>
      </c>
      <c r="N3242" s="112" t="b">
        <f t="shared" si="1302"/>
        <v>1</v>
      </c>
      <c r="O3242" s="112" t="b">
        <f t="shared" si="1303"/>
        <v>1</v>
      </c>
      <c r="P3242" s="113">
        <f t="shared" si="1304"/>
        <v>1</v>
      </c>
      <c r="Q3242" s="113">
        <f t="shared" si="1305"/>
        <v>10</v>
      </c>
      <c r="R3242" s="114" t="str">
        <f t="shared" si="1321"/>
        <v>0.1-0.16</v>
      </c>
      <c r="S3242" s="127">
        <f t="shared" si="1306"/>
        <v>8.8248709142140419E-2</v>
      </c>
      <c r="T3242" s="112" t="b">
        <f t="shared" si="1307"/>
        <v>1</v>
      </c>
      <c r="U3242" s="22">
        <f t="shared" si="1308"/>
        <v>4.6955975473613139</v>
      </c>
      <c r="V3242" s="22">
        <f t="shared" si="1309"/>
        <v>8.3769713688779918E-2</v>
      </c>
      <c r="W3242" s="81">
        <f t="shared" si="1310"/>
        <v>5</v>
      </c>
      <c r="X3242" s="22">
        <f t="shared" si="1311"/>
        <v>0.61977985720059392</v>
      </c>
      <c r="Y3242" s="3">
        <f>IF(U3242&gt;'Power Curve'!$C$37,0,INDEX(Ci,$W3242,1)*POWER(1-X3242,3)+INDEX(Ci,$W3242,2)*3*X3242*POWER(1-X3242,2)+INDEX(Ci,$W3242,3)*3*POWER(X3242,2)*(1-X3242)+INDEX(Ci,$W3242,4)*POWER(X3242,3))</f>
        <v>154.84490281576072</v>
      </c>
      <c r="Z3242" s="3">
        <f t="shared" si="1312"/>
        <v>168.50976560649178</v>
      </c>
      <c r="AA3242" s="3">
        <f t="shared" si="1313"/>
        <v>162.17000198364289</v>
      </c>
      <c r="AB3242" s="3">
        <f t="shared" si="1322"/>
        <v>6.3397636228488921</v>
      </c>
      <c r="AC3242" s="3">
        <f t="shared" si="1323"/>
        <v>6.3397636228488921</v>
      </c>
      <c r="AE3242" s="34">
        <f t="shared" si="1314"/>
        <v>5</v>
      </c>
      <c r="AF3242" s="73" t="b">
        <f>COUNTIF('Power Curve'!$D$2:$D$31,AE3242)&gt;0</f>
        <v>1</v>
      </c>
      <c r="AG3242" s="73" t="b">
        <f t="shared" si="1315"/>
        <v>0</v>
      </c>
      <c r="AH3242" s="73" t="b">
        <f t="shared" si="1324"/>
        <v>1</v>
      </c>
      <c r="AI3242" s="34" t="str">
        <f t="shared" si="1316"/>
        <v>Outer</v>
      </c>
      <c r="AJ3242" s="35" t="str">
        <f t="shared" si="1325"/>
        <v>0.0-0.1</v>
      </c>
      <c r="AK3242" s="36" t="str">
        <f t="shared" si="1317"/>
        <v>7-8</v>
      </c>
      <c r="AL3242" s="36" t="str">
        <f t="shared" si="1318"/>
        <v>Apr</v>
      </c>
      <c r="AM3242" s="35" t="str">
        <f t="shared" si="1319"/>
        <v>265-275</v>
      </c>
      <c r="AN3242" s="36" t="str">
        <f t="shared" si="1320"/>
        <v>LWS-HTI</v>
      </c>
    </row>
    <row r="3243" spans="5:40" x14ac:dyDescent="0.3">
      <c r="E3243" s="12">
        <v>41002.3125</v>
      </c>
      <c r="F3243" s="16">
        <v>5.53</v>
      </c>
      <c r="G3243" s="16">
        <v>224.49001312255831</v>
      </c>
      <c r="H3243" s="29">
        <v>1.205465737785576</v>
      </c>
      <c r="I3243" s="26">
        <v>276.8</v>
      </c>
      <c r="J3243" s="30">
        <v>0.11934900542495479</v>
      </c>
      <c r="K3243" s="31">
        <v>0.33146744516404114</v>
      </c>
      <c r="L3243" s="111">
        <f t="shared" si="1300"/>
        <v>0.2</v>
      </c>
      <c r="M3243" s="112">
        <f t="shared" si="1301"/>
        <v>0.12</v>
      </c>
      <c r="N3243" s="112" t="b">
        <f t="shared" si="1302"/>
        <v>1</v>
      </c>
      <c r="O3243" s="112" t="b">
        <f t="shared" si="1303"/>
        <v>1</v>
      </c>
      <c r="P3243" s="113">
        <f t="shared" si="1304"/>
        <v>2</v>
      </c>
      <c r="Q3243" s="113">
        <f t="shared" si="1305"/>
        <v>14</v>
      </c>
      <c r="R3243" s="114" t="str">
        <f t="shared" si="1321"/>
        <v>0.2-0.12</v>
      </c>
      <c r="S3243" s="127">
        <f t="shared" si="1306"/>
        <v>2.146915976708583E-2</v>
      </c>
      <c r="T3243" s="112" t="b">
        <f t="shared" si="1307"/>
        <v>1</v>
      </c>
      <c r="U3243" s="22">
        <f t="shared" si="1308"/>
        <v>5.5004479429081616</v>
      </c>
      <c r="V3243" s="22">
        <f t="shared" si="1309"/>
        <v>0.20816193681995521</v>
      </c>
      <c r="W3243" s="81">
        <f t="shared" si="1310"/>
        <v>6</v>
      </c>
      <c r="X3243" s="22">
        <f t="shared" si="1311"/>
        <v>0.47078861474418177</v>
      </c>
      <c r="Y3243" s="3">
        <f>IF(U3243&gt;'Power Curve'!$C$37,0,INDEX(Ci,$W3243,1)*POWER(1-X3243,3)+INDEX(Ci,$W3243,2)*3*X3243*POWER(1-X3243,2)+INDEX(Ci,$W3243,3)*3*POWER(X3243,2)*(1-X3243)+INDEX(Ci,$W3243,4)*POWER(X3243,3))</f>
        <v>281.69086588857499</v>
      </c>
      <c r="Z3243" s="3">
        <f t="shared" si="1312"/>
        <v>287.73853209326552</v>
      </c>
      <c r="AA3243" s="3">
        <f t="shared" si="1313"/>
        <v>224.49001312255831</v>
      </c>
      <c r="AB3243" s="3">
        <f t="shared" si="1322"/>
        <v>63.24851897070721</v>
      </c>
      <c r="AC3243" s="3">
        <f t="shared" si="1323"/>
        <v>63.24851897070721</v>
      </c>
      <c r="AE3243" s="34">
        <f t="shared" si="1314"/>
        <v>6</v>
      </c>
      <c r="AF3243" s="73" t="b">
        <f>COUNTIF('Power Curve'!$D$2:$D$31,AE3243)&gt;0</f>
        <v>1</v>
      </c>
      <c r="AG3243" s="73" t="b">
        <f t="shared" si="1315"/>
        <v>0</v>
      </c>
      <c r="AH3243" s="73" t="b">
        <f t="shared" si="1324"/>
        <v>1</v>
      </c>
      <c r="AI3243" s="34" t="str">
        <f t="shared" si="1316"/>
        <v>Outer</v>
      </c>
      <c r="AJ3243" s="35" t="str">
        <f t="shared" si="1325"/>
        <v>0.2-0.3</v>
      </c>
      <c r="AK3243" s="36" t="str">
        <f t="shared" si="1317"/>
        <v>7-8</v>
      </c>
      <c r="AL3243" s="36" t="str">
        <f t="shared" si="1318"/>
        <v>Apr</v>
      </c>
      <c r="AM3243" s="35" t="str">
        <f t="shared" si="1319"/>
        <v>275-285</v>
      </c>
      <c r="AN3243" s="36" t="str">
        <f t="shared" si="1320"/>
        <v>Inner-TI</v>
      </c>
    </row>
    <row r="3244" spans="5:40" x14ac:dyDescent="0.3">
      <c r="E3244" s="12">
        <v>41002.319444444445</v>
      </c>
      <c r="F3244" s="16">
        <v>5</v>
      </c>
      <c r="G3244" s="16">
        <v>191.94000244140611</v>
      </c>
      <c r="H3244" s="29">
        <v>1.2060530651366812</v>
      </c>
      <c r="I3244" s="26">
        <v>275.3</v>
      </c>
      <c r="J3244" s="30">
        <v>0.1</v>
      </c>
      <c r="K3244" s="31">
        <v>0.17438334760341978</v>
      </c>
      <c r="L3244" s="111">
        <f t="shared" si="1300"/>
        <v>0.1</v>
      </c>
      <c r="M3244" s="112">
        <f t="shared" si="1301"/>
        <v>9.9999999999999992E-2</v>
      </c>
      <c r="N3244" s="112" t="b">
        <f t="shared" si="1302"/>
        <v>1</v>
      </c>
      <c r="O3244" s="112" t="b">
        <f t="shared" si="1303"/>
        <v>1</v>
      </c>
      <c r="P3244" s="113">
        <f t="shared" si="1304"/>
        <v>1</v>
      </c>
      <c r="Q3244" s="113">
        <f t="shared" si="1305"/>
        <v>16</v>
      </c>
      <c r="R3244" s="114" t="str">
        <f t="shared" si="1321"/>
        <v>0.1-0.1</v>
      </c>
      <c r="S3244" s="127">
        <f t="shared" si="1306"/>
        <v>-4.0149085065840128E-3</v>
      </c>
      <c r="T3244" s="112" t="b">
        <f t="shared" si="1307"/>
        <v>1</v>
      </c>
      <c r="U3244" s="22">
        <f t="shared" si="1308"/>
        <v>4.9740878008968847</v>
      </c>
      <c r="V3244" s="22">
        <f t="shared" si="1309"/>
        <v>0.12681128010823495</v>
      </c>
      <c r="W3244" s="81">
        <f t="shared" si="1310"/>
        <v>5</v>
      </c>
      <c r="X3244" s="22">
        <f t="shared" si="1311"/>
        <v>0.93822785267396225</v>
      </c>
      <c r="Y3244" s="3">
        <f>IF(U3244&gt;'Power Curve'!$C$37,0,INDEX(Ci,$W3244,1)*POWER(1-X3244,3)+INDEX(Ci,$W3244,2)*3*X3244*POWER(1-X3244,2)+INDEX(Ci,$W3244,3)*3*POWER(X3244,2)*(1-X3244)+INDEX(Ci,$W3244,4)*POWER(X3244,3))</f>
        <v>202.87257961740829</v>
      </c>
      <c r="Z3244" s="3">
        <f t="shared" si="1312"/>
        <v>202.05806477174971</v>
      </c>
      <c r="AA3244" s="3">
        <f t="shared" si="1313"/>
        <v>191.94000244140611</v>
      </c>
      <c r="AB3244" s="3">
        <f t="shared" si="1322"/>
        <v>10.118062330343605</v>
      </c>
      <c r="AC3244" s="3">
        <f t="shared" si="1323"/>
        <v>10.118062330343605</v>
      </c>
      <c r="AE3244" s="34">
        <f t="shared" si="1314"/>
        <v>5</v>
      </c>
      <c r="AF3244" s="73" t="b">
        <f>COUNTIF('Power Curve'!$D$2:$D$31,AE3244)&gt;0</f>
        <v>1</v>
      </c>
      <c r="AG3244" s="73" t="b">
        <f t="shared" si="1315"/>
        <v>0</v>
      </c>
      <c r="AH3244" s="73" t="b">
        <f t="shared" si="1324"/>
        <v>1</v>
      </c>
      <c r="AI3244" s="34" t="str">
        <f t="shared" si="1316"/>
        <v>Inner</v>
      </c>
      <c r="AJ3244" s="35" t="str">
        <f t="shared" si="1325"/>
        <v>0.1-0.2</v>
      </c>
      <c r="AK3244" s="36" t="str">
        <f t="shared" si="1317"/>
        <v>7-8</v>
      </c>
      <c r="AL3244" s="36" t="str">
        <f t="shared" si="1318"/>
        <v>Apr</v>
      </c>
      <c r="AM3244" s="35" t="str">
        <f t="shared" si="1319"/>
        <v>275-285</v>
      </c>
      <c r="AN3244" s="36" t="str">
        <f t="shared" si="1320"/>
        <v>LWS-LTI</v>
      </c>
    </row>
    <row r="3245" spans="5:40" x14ac:dyDescent="0.3">
      <c r="E3245" s="12">
        <v>41002.326388888891</v>
      </c>
      <c r="F3245" s="16">
        <v>5.08</v>
      </c>
      <c r="G3245" s="16">
        <v>215.30998611450252</v>
      </c>
      <c r="H3245" s="29">
        <v>1.2060178694101455</v>
      </c>
      <c r="I3245" s="26">
        <v>267.60000000000002</v>
      </c>
      <c r="J3245" s="30">
        <v>0.12204724409448818</v>
      </c>
      <c r="K3245" s="31">
        <v>0.21316443371901039</v>
      </c>
      <c r="L3245" s="111">
        <f t="shared" si="1300"/>
        <v>0.1</v>
      </c>
      <c r="M3245" s="112">
        <f t="shared" si="1301"/>
        <v>0.12</v>
      </c>
      <c r="N3245" s="112" t="b">
        <f t="shared" si="1302"/>
        <v>1</v>
      </c>
      <c r="O3245" s="112" t="b">
        <f t="shared" si="1303"/>
        <v>1</v>
      </c>
      <c r="P3245" s="113">
        <f t="shared" si="1304"/>
        <v>1</v>
      </c>
      <c r="Q3245" s="113">
        <f t="shared" si="1305"/>
        <v>14</v>
      </c>
      <c r="R3245" s="114" t="str">
        <f t="shared" si="1321"/>
        <v>0.1-0.12</v>
      </c>
      <c r="S3245" s="127">
        <f t="shared" si="1306"/>
        <v>8.9737386733008944E-3</v>
      </c>
      <c r="T3245" s="112" t="b">
        <f t="shared" si="1307"/>
        <v>1</v>
      </c>
      <c r="U3245" s="22">
        <f t="shared" si="1308"/>
        <v>5.0536240455110386</v>
      </c>
      <c r="V3245" s="22">
        <f t="shared" si="1309"/>
        <v>0.13910386310477729</v>
      </c>
      <c r="W3245" s="81">
        <f t="shared" si="1310"/>
        <v>6</v>
      </c>
      <c r="X3245" s="22">
        <f t="shared" si="1311"/>
        <v>2.5431303823960368E-2</v>
      </c>
      <c r="Y3245" s="3">
        <f>IF(U3245&gt;'Power Curve'!$C$37,0,INDEX(Ci,$W3245,1)*POWER(1-X3245,3)+INDEX(Ci,$W3245,2)*3*X3245*POWER(1-X3245,2)+INDEX(Ci,$W3245,3)*3*POWER(X3245,2)*(1-X3245)+INDEX(Ci,$W3245,4)*POWER(X3245,3))</f>
        <v>215.39582991968052</v>
      </c>
      <c r="Z3245" s="3">
        <f t="shared" si="1312"/>
        <v>217.3287358086985</v>
      </c>
      <c r="AA3245" s="3">
        <f t="shared" si="1313"/>
        <v>215.30998611450252</v>
      </c>
      <c r="AB3245" s="3">
        <f t="shared" si="1322"/>
        <v>2.0187496941959751</v>
      </c>
      <c r="AC3245" s="3">
        <f t="shared" si="1323"/>
        <v>2.0187496941959751</v>
      </c>
      <c r="AE3245" s="34">
        <f t="shared" si="1314"/>
        <v>5</v>
      </c>
      <c r="AF3245" s="73" t="b">
        <f>COUNTIF('Power Curve'!$D$2:$D$31,AE3245)&gt;0</f>
        <v>1</v>
      </c>
      <c r="AG3245" s="73" t="b">
        <f t="shared" si="1315"/>
        <v>0</v>
      </c>
      <c r="AH3245" s="73" t="b">
        <f t="shared" si="1324"/>
        <v>1</v>
      </c>
      <c r="AI3245" s="34" t="str">
        <f t="shared" si="1316"/>
        <v>Inner</v>
      </c>
      <c r="AJ3245" s="35" t="str">
        <f t="shared" si="1325"/>
        <v>0.1-0.2</v>
      </c>
      <c r="AK3245" s="36" t="str">
        <f t="shared" si="1317"/>
        <v>7-8</v>
      </c>
      <c r="AL3245" s="36" t="str">
        <f t="shared" si="1318"/>
        <v>Apr</v>
      </c>
      <c r="AM3245" s="35" t="str">
        <f t="shared" si="1319"/>
        <v>265-275</v>
      </c>
      <c r="AN3245" s="36" t="str">
        <f t="shared" si="1320"/>
        <v>Inner-TI</v>
      </c>
    </row>
    <row r="3246" spans="5:40" x14ac:dyDescent="0.3">
      <c r="E3246" s="12">
        <v>41002.333333333336</v>
      </c>
      <c r="F3246" s="16">
        <v>5.32</v>
      </c>
      <c r="G3246" s="16">
        <v>263.26001358032283</v>
      </c>
      <c r="H3246" s="29">
        <v>1.2050697064864588</v>
      </c>
      <c r="I3246" s="26">
        <v>266.8</v>
      </c>
      <c r="J3246" s="30">
        <v>0.16917293233082706</v>
      </c>
      <c r="K3246" s="31">
        <v>0.16463409100134815</v>
      </c>
      <c r="L3246" s="111">
        <f t="shared" si="1300"/>
        <v>0.2</v>
      </c>
      <c r="M3246" s="112">
        <f t="shared" si="1301"/>
        <v>0.17</v>
      </c>
      <c r="N3246" s="112" t="b">
        <f t="shared" si="1302"/>
        <v>1</v>
      </c>
      <c r="O3246" s="112" t="b">
        <f t="shared" si="1303"/>
        <v>1</v>
      </c>
      <c r="P3246" s="113">
        <f t="shared" si="1304"/>
        <v>2</v>
      </c>
      <c r="Q3246" s="113">
        <f t="shared" si="1305"/>
        <v>9</v>
      </c>
      <c r="R3246" s="114" t="str">
        <f t="shared" si="1321"/>
        <v>0.2-0.17</v>
      </c>
      <c r="S3246" s="127">
        <f t="shared" si="1306"/>
        <v>6.7707460480226883E-2</v>
      </c>
      <c r="T3246" s="112" t="b">
        <f t="shared" si="1307"/>
        <v>1</v>
      </c>
      <c r="U3246" s="22">
        <f t="shared" si="1308"/>
        <v>5.2909906301307066</v>
      </c>
      <c r="V3246" s="22">
        <f t="shared" si="1309"/>
        <v>0.17578963392785457</v>
      </c>
      <c r="W3246" s="81">
        <f t="shared" si="1310"/>
        <v>6</v>
      </c>
      <c r="X3246" s="22">
        <f t="shared" si="1311"/>
        <v>0.26201879264078648</v>
      </c>
      <c r="Y3246" s="3">
        <f>IF(U3246&gt;'Power Curve'!$C$37,0,INDEX(Ci,$W3246,1)*POWER(1-X3246,3)+INDEX(Ci,$W3246,2)*3*X3246*POWER(1-X3246,2)+INDEX(Ci,$W3246,3)*3*POWER(X3246,2)*(1-X3246)+INDEX(Ci,$W3246,4)*POWER(X3246,3))</f>
        <v>250.86888759541603</v>
      </c>
      <c r="Z3246" s="3">
        <f t="shared" si="1312"/>
        <v>267.85458288800112</v>
      </c>
      <c r="AA3246" s="3">
        <f t="shared" si="1313"/>
        <v>263.26001358032283</v>
      </c>
      <c r="AB3246" s="3">
        <f t="shared" si="1322"/>
        <v>4.5945693076782845</v>
      </c>
      <c r="AC3246" s="3">
        <f t="shared" si="1323"/>
        <v>4.5945693076782845</v>
      </c>
      <c r="AE3246" s="34">
        <f t="shared" si="1314"/>
        <v>5</v>
      </c>
      <c r="AF3246" s="73" t="b">
        <f>COUNTIF('Power Curve'!$D$2:$D$31,AE3246)&gt;0</f>
        <v>1</v>
      </c>
      <c r="AG3246" s="73" t="b">
        <f t="shared" si="1315"/>
        <v>0</v>
      </c>
      <c r="AH3246" s="73" t="b">
        <f t="shared" si="1324"/>
        <v>1</v>
      </c>
      <c r="AI3246" s="34" t="str">
        <f t="shared" si="1316"/>
        <v>Outer</v>
      </c>
      <c r="AJ3246" s="35" t="str">
        <f t="shared" si="1325"/>
        <v>0.1-0.2</v>
      </c>
      <c r="AK3246" s="36" t="str">
        <f t="shared" si="1317"/>
        <v>8-9</v>
      </c>
      <c r="AL3246" s="36" t="str">
        <f t="shared" si="1318"/>
        <v>Apr</v>
      </c>
      <c r="AM3246" s="35" t="str">
        <f t="shared" si="1319"/>
        <v>265-275</v>
      </c>
      <c r="AN3246" s="36" t="str">
        <f t="shared" si="1320"/>
        <v>LWS-HTI</v>
      </c>
    </row>
    <row r="3247" spans="5:40" x14ac:dyDescent="0.3">
      <c r="E3247" s="12">
        <v>41002.888888888891</v>
      </c>
      <c r="F3247" s="16">
        <v>6.56</v>
      </c>
      <c r="G3247" s="16">
        <v>544.51000595092819</v>
      </c>
      <c r="H3247" s="29">
        <v>1.2110292288156939</v>
      </c>
      <c r="I3247" s="26">
        <v>292.3</v>
      </c>
      <c r="J3247" s="30">
        <v>0.11432926829268293</v>
      </c>
      <c r="K3247" s="31">
        <v>0.3003916182228441</v>
      </c>
      <c r="L3247" s="111">
        <f t="shared" si="1300"/>
        <v>0.4</v>
      </c>
      <c r="M3247" s="112">
        <f t="shared" si="1301"/>
        <v>0.11</v>
      </c>
      <c r="N3247" s="112" t="b">
        <f t="shared" si="1302"/>
        <v>1</v>
      </c>
      <c r="O3247" s="112" t="b">
        <f t="shared" si="1303"/>
        <v>1</v>
      </c>
      <c r="P3247" s="113">
        <f t="shared" si="1304"/>
        <v>4</v>
      </c>
      <c r="Q3247" s="113">
        <f t="shared" si="1305"/>
        <v>15</v>
      </c>
      <c r="R3247" s="114" t="str">
        <f t="shared" si="1321"/>
        <v>0.4-0.11</v>
      </c>
      <c r="S3247" s="127">
        <f t="shared" si="1306"/>
        <v>-7.3544994965231711E-3</v>
      </c>
      <c r="T3247" s="112" t="b">
        <f t="shared" si="1307"/>
        <v>1</v>
      </c>
      <c r="U3247" s="22">
        <f t="shared" si="1308"/>
        <v>6.5349662882466193</v>
      </c>
      <c r="V3247" s="22">
        <f t="shared" si="1309"/>
        <v>0.36805008194436828</v>
      </c>
      <c r="W3247" s="81">
        <f t="shared" si="1310"/>
        <v>7</v>
      </c>
      <c r="X3247" s="22">
        <f t="shared" si="1311"/>
        <v>0.5118963364143525</v>
      </c>
      <c r="Y3247" s="3">
        <f>IF(U3247&gt;'Power Curve'!$C$37,0,INDEX(Ci,$W3247,1)*POWER(1-X3247,3)+INDEX(Ci,$W3247,2)*3*X3247*POWER(1-X3247,2)+INDEX(Ci,$W3247,3)*3*POWER(X3247,2)*(1-X3247)+INDEX(Ci,$W3247,4)*POWER(X3247,3))</f>
        <v>479.14323948219419</v>
      </c>
      <c r="Z3247" s="3">
        <f t="shared" si="1312"/>
        <v>475.61938076865988</v>
      </c>
      <c r="AA3247" s="3">
        <f t="shared" si="1313"/>
        <v>544.51000595092819</v>
      </c>
      <c r="AB3247" s="3">
        <f t="shared" si="1322"/>
        <v>-68.890625182268309</v>
      </c>
      <c r="AC3247" s="3">
        <f t="shared" si="1323"/>
        <v>68.890625182268309</v>
      </c>
      <c r="AE3247" s="34">
        <f t="shared" si="1314"/>
        <v>7</v>
      </c>
      <c r="AF3247" s="73" t="b">
        <f>COUNTIF('Power Curve'!$D$2:$D$31,AE3247)&gt;0</f>
        <v>1</v>
      </c>
      <c r="AG3247" s="73" t="b">
        <f t="shared" si="1315"/>
        <v>0</v>
      </c>
      <c r="AH3247" s="73" t="b">
        <f t="shared" si="1324"/>
        <v>1</v>
      </c>
      <c r="AI3247" s="34" t="str">
        <f t="shared" si="1316"/>
        <v>Outer</v>
      </c>
      <c r="AJ3247" s="35" t="str">
        <f t="shared" si="1325"/>
        <v>0.3-0.4</v>
      </c>
      <c r="AK3247" s="36" t="str">
        <f t="shared" si="1317"/>
        <v>21-22</v>
      </c>
      <c r="AL3247" s="36" t="str">
        <f t="shared" si="1318"/>
        <v>Apr</v>
      </c>
      <c r="AM3247" s="35" t="str">
        <f t="shared" si="1319"/>
        <v>285-295</v>
      </c>
      <c r="AN3247" s="36" t="str">
        <f t="shared" si="1320"/>
        <v>Inner-TI</v>
      </c>
    </row>
    <row r="3248" spans="5:40" x14ac:dyDescent="0.3">
      <c r="E3248" s="12">
        <v>41002.895833333336</v>
      </c>
      <c r="F3248" s="16">
        <v>6.25</v>
      </c>
      <c r="G3248" s="16">
        <v>426.29998779296898</v>
      </c>
      <c r="H3248" s="29">
        <v>1.21111991875268</v>
      </c>
      <c r="I3248" s="26">
        <v>290.7</v>
      </c>
      <c r="J3248" s="30">
        <v>0.14080000000000001</v>
      </c>
      <c r="K3248" s="31">
        <v>0.35163797303617028</v>
      </c>
      <c r="L3248" s="111">
        <f t="shared" si="1300"/>
        <v>0.30000000000000004</v>
      </c>
      <c r="M3248" s="112">
        <f t="shared" si="1301"/>
        <v>0.14000000000000001</v>
      </c>
      <c r="N3248" s="112" t="b">
        <f t="shared" si="1302"/>
        <v>1</v>
      </c>
      <c r="O3248" s="112" t="b">
        <f t="shared" si="1303"/>
        <v>1</v>
      </c>
      <c r="P3248" s="113">
        <f t="shared" si="1304"/>
        <v>3.0000000000000004</v>
      </c>
      <c r="Q3248" s="113">
        <f t="shared" si="1305"/>
        <v>12</v>
      </c>
      <c r="R3248" s="114" t="str">
        <f t="shared" si="1321"/>
        <v>0.3-0.14</v>
      </c>
      <c r="S3248" s="127">
        <f t="shared" si="1306"/>
        <v>9.4822453068533555E-3</v>
      </c>
      <c r="T3248" s="112" t="b">
        <f t="shared" si="1307"/>
        <v>1</v>
      </c>
      <c r="U3248" s="22">
        <f t="shared" si="1308"/>
        <v>6.2263046984052277</v>
      </c>
      <c r="V3248" s="22">
        <f t="shared" si="1309"/>
        <v>0.32034543823914091</v>
      </c>
      <c r="W3248" s="81">
        <f t="shared" si="1310"/>
        <v>7</v>
      </c>
      <c r="X3248" s="22">
        <f t="shared" si="1311"/>
        <v>0.1981275552381728</v>
      </c>
      <c r="Y3248" s="3">
        <f>IF(U3248&gt;'Power Curve'!$C$37,0,INDEX(Ci,$W3248,1)*POWER(1-X3248,3)+INDEX(Ci,$W3248,2)*3*X3248*POWER(1-X3248,2)+INDEX(Ci,$W3248,3)*3*POWER(X3248,2)*(1-X3248)+INDEX(Ci,$W3248,4)*POWER(X3248,3))</f>
        <v>408.35140355052118</v>
      </c>
      <c r="Z3248" s="3">
        <f t="shared" si="1312"/>
        <v>412.22349173038504</v>
      </c>
      <c r="AA3248" s="3">
        <f t="shared" si="1313"/>
        <v>426.29998779296898</v>
      </c>
      <c r="AB3248" s="3">
        <f t="shared" si="1322"/>
        <v>-14.076496062583942</v>
      </c>
      <c r="AC3248" s="3">
        <f t="shared" si="1323"/>
        <v>14.076496062583942</v>
      </c>
      <c r="AE3248" s="34">
        <f t="shared" si="1314"/>
        <v>6</v>
      </c>
      <c r="AF3248" s="73" t="b">
        <f>COUNTIF('Power Curve'!$D$2:$D$31,AE3248)&gt;0</f>
        <v>1</v>
      </c>
      <c r="AG3248" s="73" t="b">
        <f t="shared" si="1315"/>
        <v>0</v>
      </c>
      <c r="AH3248" s="73" t="b">
        <f t="shared" si="1324"/>
        <v>1</v>
      </c>
      <c r="AI3248" s="34" t="str">
        <f t="shared" si="1316"/>
        <v>Outer</v>
      </c>
      <c r="AJ3248" s="35" t="str">
        <f t="shared" si="1325"/>
        <v>0.3-0.4</v>
      </c>
      <c r="AK3248" s="36" t="str">
        <f t="shared" si="1317"/>
        <v>21-22</v>
      </c>
      <c r="AL3248" s="36" t="str">
        <f t="shared" si="1318"/>
        <v>Apr</v>
      </c>
      <c r="AM3248" s="35" t="str">
        <f t="shared" si="1319"/>
        <v>285-295</v>
      </c>
      <c r="AN3248" s="36" t="str">
        <f t="shared" si="1320"/>
        <v>LWS-HTI</v>
      </c>
    </row>
    <row r="3249" spans="5:40" x14ac:dyDescent="0.3">
      <c r="E3249" s="12">
        <v>41002.902777777781</v>
      </c>
      <c r="F3249" s="16">
        <v>6.22</v>
      </c>
      <c r="G3249" s="16">
        <v>422.21999740600597</v>
      </c>
      <c r="H3249" s="29">
        <v>1.2106212910385543</v>
      </c>
      <c r="I3249" s="26">
        <v>284.8</v>
      </c>
      <c r="J3249" s="30">
        <v>0.10771704180064309</v>
      </c>
      <c r="K3249" s="31">
        <v>0.35501044753461491</v>
      </c>
      <c r="L3249" s="111">
        <f t="shared" si="1300"/>
        <v>0.30000000000000004</v>
      </c>
      <c r="M3249" s="112">
        <f t="shared" si="1301"/>
        <v>0.11</v>
      </c>
      <c r="N3249" s="112" t="b">
        <f t="shared" si="1302"/>
        <v>1</v>
      </c>
      <c r="O3249" s="112" t="b">
        <f t="shared" si="1303"/>
        <v>1</v>
      </c>
      <c r="P3249" s="113">
        <f t="shared" si="1304"/>
        <v>3.0000000000000004</v>
      </c>
      <c r="Q3249" s="113">
        <f t="shared" si="1305"/>
        <v>15</v>
      </c>
      <c r="R3249" s="114" t="str">
        <f t="shared" si="1321"/>
        <v>0.3-0.11</v>
      </c>
      <c r="S3249" s="127">
        <f t="shared" si="1306"/>
        <v>-2.4161179974829692E-3</v>
      </c>
      <c r="T3249" s="112" t="b">
        <f t="shared" si="1307"/>
        <v>1</v>
      </c>
      <c r="U3249" s="22">
        <f t="shared" si="1308"/>
        <v>6.1955679475215319</v>
      </c>
      <c r="V3249" s="22">
        <f t="shared" si="1309"/>
        <v>0.31559497430769906</v>
      </c>
      <c r="W3249" s="81">
        <f t="shared" si="1310"/>
        <v>7</v>
      </c>
      <c r="X3249" s="22">
        <f t="shared" si="1311"/>
        <v>0.16688222643957218</v>
      </c>
      <c r="Y3249" s="3">
        <f>IF(U3249&gt;'Power Curve'!$C$37,0,INDEX(Ci,$W3249,1)*POWER(1-X3249,3)+INDEX(Ci,$W3249,2)*3*X3249*POWER(1-X3249,2)+INDEX(Ci,$W3249,3)*3*POWER(X3249,2)*(1-X3249)+INDEX(Ci,$W3249,4)*POWER(X3249,3))</f>
        <v>401.82978910990255</v>
      </c>
      <c r="Z3249" s="3">
        <f t="shared" si="1312"/>
        <v>400.85892092450933</v>
      </c>
      <c r="AA3249" s="3">
        <f t="shared" si="1313"/>
        <v>422.21999740600597</v>
      </c>
      <c r="AB3249" s="3">
        <f t="shared" si="1322"/>
        <v>-21.361076481496639</v>
      </c>
      <c r="AC3249" s="3">
        <f t="shared" si="1323"/>
        <v>21.361076481496639</v>
      </c>
      <c r="AE3249" s="34">
        <f t="shared" si="1314"/>
        <v>6</v>
      </c>
      <c r="AF3249" s="73" t="b">
        <f>COUNTIF('Power Curve'!$D$2:$D$31,AE3249)&gt;0</f>
        <v>1</v>
      </c>
      <c r="AG3249" s="73" t="b">
        <f t="shared" si="1315"/>
        <v>0</v>
      </c>
      <c r="AH3249" s="73" t="b">
        <f t="shared" si="1324"/>
        <v>1</v>
      </c>
      <c r="AI3249" s="34" t="str">
        <f t="shared" si="1316"/>
        <v>Outer</v>
      </c>
      <c r="AJ3249" s="35" t="str">
        <f t="shared" si="1325"/>
        <v>0.3-0.4</v>
      </c>
      <c r="AK3249" s="36" t="str">
        <f t="shared" si="1317"/>
        <v>21-22</v>
      </c>
      <c r="AL3249" s="36" t="str">
        <f t="shared" si="1318"/>
        <v>Apr</v>
      </c>
      <c r="AM3249" s="35" t="str">
        <f t="shared" si="1319"/>
        <v>275-285</v>
      </c>
      <c r="AN3249" s="36" t="str">
        <f t="shared" si="1320"/>
        <v>Inner-TI</v>
      </c>
    </row>
    <row r="3250" spans="5:40" x14ac:dyDescent="0.3">
      <c r="E3250" s="12">
        <v>41002.909722222219</v>
      </c>
      <c r="F3250" s="16">
        <v>6.42</v>
      </c>
      <c r="G3250" s="16">
        <v>504.97999000549322</v>
      </c>
      <c r="H3250" s="29">
        <v>1.2098514943872836</v>
      </c>
      <c r="I3250" s="26">
        <v>281</v>
      </c>
      <c r="J3250" s="30">
        <v>0.22429906542056074</v>
      </c>
      <c r="K3250" s="31">
        <v>0.36718598851219347</v>
      </c>
      <c r="L3250" s="111">
        <f t="shared" si="1300"/>
        <v>0.30000000000000004</v>
      </c>
      <c r="M3250" s="112">
        <f t="shared" si="1301"/>
        <v>0.22</v>
      </c>
      <c r="N3250" s="112" t="b">
        <f t="shared" si="1302"/>
        <v>1</v>
      </c>
      <c r="O3250" s="112" t="b">
        <f t="shared" si="1303"/>
        <v>1</v>
      </c>
      <c r="P3250" s="113">
        <f t="shared" si="1304"/>
        <v>3.0000000000000004</v>
      </c>
      <c r="Q3250" s="113">
        <f t="shared" si="1305"/>
        <v>4</v>
      </c>
      <c r="R3250" s="114" t="str">
        <f t="shared" si="1321"/>
        <v>0.3-0.22</v>
      </c>
      <c r="S3250" s="127">
        <f t="shared" si="1306"/>
        <v>1.390600267587961E-2</v>
      </c>
      <c r="T3250" s="112" t="b">
        <f t="shared" si="1307"/>
        <v>1</v>
      </c>
      <c r="U3250" s="22">
        <f t="shared" si="1308"/>
        <v>6.3934266487900979</v>
      </c>
      <c r="V3250" s="22">
        <f t="shared" si="1309"/>
        <v>0.34617467440205207</v>
      </c>
      <c r="W3250" s="81">
        <f t="shared" si="1310"/>
        <v>7</v>
      </c>
      <c r="X3250" s="22">
        <f t="shared" si="1311"/>
        <v>0.36801474692597635</v>
      </c>
      <c r="Y3250" s="3">
        <f>IF(U3250&gt;'Power Curve'!$C$37,0,INDEX(Ci,$W3250,1)*POWER(1-X3250,3)+INDEX(Ci,$W3250,2)*3*X3250*POWER(1-X3250,2)+INDEX(Ci,$W3250,3)*3*POWER(X3250,2)*(1-X3250)+INDEX(Ci,$W3250,4)*POWER(X3250,3))</f>
        <v>445.60630986862736</v>
      </c>
      <c r="Z3250" s="3">
        <f t="shared" si="1312"/>
        <v>451.80291240604936</v>
      </c>
      <c r="AA3250" s="3">
        <f t="shared" si="1313"/>
        <v>504.97999000549322</v>
      </c>
      <c r="AB3250" s="3">
        <f t="shared" si="1322"/>
        <v>-53.177077599443862</v>
      </c>
      <c r="AC3250" s="3">
        <f t="shared" si="1323"/>
        <v>53.177077599443862</v>
      </c>
      <c r="AE3250" s="34">
        <f t="shared" si="1314"/>
        <v>6</v>
      </c>
      <c r="AF3250" s="73" t="b">
        <f>COUNTIF('Power Curve'!$D$2:$D$31,AE3250)&gt;0</f>
        <v>1</v>
      </c>
      <c r="AG3250" s="73" t="b">
        <f t="shared" si="1315"/>
        <v>0</v>
      </c>
      <c r="AH3250" s="73" t="b">
        <f t="shared" si="1324"/>
        <v>1</v>
      </c>
      <c r="AI3250" s="34" t="str">
        <f t="shared" si="1316"/>
        <v>Outer</v>
      </c>
      <c r="AJ3250" s="35" t="str">
        <f t="shared" si="1325"/>
        <v>0.3-0.4</v>
      </c>
      <c r="AK3250" s="36" t="str">
        <f t="shared" si="1317"/>
        <v>21-22</v>
      </c>
      <c r="AL3250" s="36" t="str">
        <f t="shared" si="1318"/>
        <v>Apr</v>
      </c>
      <c r="AM3250" s="35" t="str">
        <f t="shared" si="1319"/>
        <v>275-285</v>
      </c>
      <c r="AN3250" s="36" t="str">
        <f t="shared" si="1320"/>
        <v>LWS-HTI</v>
      </c>
    </row>
    <row r="3251" spans="5:40" x14ac:dyDescent="0.3">
      <c r="E3251" s="12">
        <v>41002.916666666664</v>
      </c>
      <c r="F3251" s="16">
        <v>7.2</v>
      </c>
      <c r="G3251" s="16">
        <v>495.58000946044922</v>
      </c>
      <c r="H3251" s="29">
        <v>1.2092182758576668</v>
      </c>
      <c r="I3251" s="26">
        <v>285.7</v>
      </c>
      <c r="J3251" s="30">
        <v>0.15694444444444441</v>
      </c>
      <c r="K3251" s="31">
        <v>0.32543477070697763</v>
      </c>
      <c r="L3251" s="111">
        <f t="shared" si="1300"/>
        <v>0.5</v>
      </c>
      <c r="M3251" s="112">
        <f t="shared" si="1301"/>
        <v>0.16</v>
      </c>
      <c r="N3251" s="112" t="b">
        <f t="shared" si="1302"/>
        <v>1</v>
      </c>
      <c r="O3251" s="112" t="b">
        <f t="shared" si="1303"/>
        <v>1</v>
      </c>
      <c r="P3251" s="113">
        <f t="shared" si="1304"/>
        <v>5</v>
      </c>
      <c r="Q3251" s="113">
        <f t="shared" si="1305"/>
        <v>10</v>
      </c>
      <c r="R3251" s="114" t="str">
        <f t="shared" si="1321"/>
        <v>0.5-0.16</v>
      </c>
      <c r="S3251" s="127">
        <f t="shared" si="1306"/>
        <v>2.7070438384100125E-2</v>
      </c>
      <c r="T3251" s="112" t="b">
        <f t="shared" si="1307"/>
        <v>1</v>
      </c>
      <c r="U3251" s="22">
        <f t="shared" si="1308"/>
        <v>7.1689469669771988</v>
      </c>
      <c r="V3251" s="22">
        <f t="shared" si="1309"/>
        <v>0.466033839529436</v>
      </c>
      <c r="W3251" s="81">
        <f t="shared" si="1310"/>
        <v>8</v>
      </c>
      <c r="X3251" s="22">
        <f t="shared" si="1311"/>
        <v>0.15481878702240132</v>
      </c>
      <c r="Y3251" s="3">
        <f>IF(U3251&gt;'Power Curve'!$C$37,0,INDEX(Ci,$W3251,1)*POWER(1-X3251,3)+INDEX(Ci,$W3251,2)*3*X3251*POWER(1-X3251,2)+INDEX(Ci,$W3251,3)*3*POWER(X3251,2)*(1-X3251)+INDEX(Ci,$W3251,4)*POWER(X3251,3))</f>
        <v>640.57499696123489</v>
      </c>
      <c r="Z3251" s="3">
        <f t="shared" si="1312"/>
        <v>657.91564294686907</v>
      </c>
      <c r="AA3251" s="3">
        <f t="shared" si="1313"/>
        <v>495.58000946044922</v>
      </c>
      <c r="AB3251" s="3">
        <f t="shared" si="1322"/>
        <v>162.33563348641985</v>
      </c>
      <c r="AC3251" s="3">
        <f t="shared" si="1323"/>
        <v>162.33563348641985</v>
      </c>
      <c r="AE3251" s="34">
        <f t="shared" si="1314"/>
        <v>7</v>
      </c>
      <c r="AF3251" s="73" t="b">
        <f>COUNTIF('Power Curve'!$D$2:$D$31,AE3251)&gt;0</f>
        <v>1</v>
      </c>
      <c r="AG3251" s="73" t="b">
        <f t="shared" si="1315"/>
        <v>0</v>
      </c>
      <c r="AH3251" s="73" t="b">
        <f t="shared" si="1324"/>
        <v>1</v>
      </c>
      <c r="AI3251" s="34" t="str">
        <f t="shared" si="1316"/>
        <v>Outer</v>
      </c>
      <c r="AJ3251" s="35" t="str">
        <f t="shared" si="1325"/>
        <v>0.4-0.5</v>
      </c>
      <c r="AK3251" s="36" t="str">
        <f t="shared" si="1317"/>
        <v>22-23</v>
      </c>
      <c r="AL3251" s="36" t="str">
        <f t="shared" si="1318"/>
        <v>Apr</v>
      </c>
      <c r="AM3251" s="35" t="str">
        <f t="shared" si="1319"/>
        <v>285-295</v>
      </c>
      <c r="AN3251" s="36" t="str">
        <f t="shared" si="1320"/>
        <v>LWS-HTI</v>
      </c>
    </row>
    <row r="3252" spans="5:40" x14ac:dyDescent="0.3">
      <c r="E3252" s="12">
        <v>41002.923611111109</v>
      </c>
      <c r="F3252" s="16">
        <v>7.28</v>
      </c>
      <c r="G3252" s="16">
        <v>565.76999092102051</v>
      </c>
      <c r="H3252" s="29">
        <v>1.2084502597216134</v>
      </c>
      <c r="I3252" s="26">
        <v>287.5</v>
      </c>
      <c r="J3252" s="30">
        <v>0.125</v>
      </c>
      <c r="K3252" s="31">
        <v>0.29104724426561707</v>
      </c>
      <c r="L3252" s="111">
        <f t="shared" si="1300"/>
        <v>0.5</v>
      </c>
      <c r="M3252" s="112">
        <f t="shared" si="1301"/>
        <v>0.13</v>
      </c>
      <c r="N3252" s="112" t="b">
        <f t="shared" si="1302"/>
        <v>1</v>
      </c>
      <c r="O3252" s="112" t="b">
        <f t="shared" si="1303"/>
        <v>1</v>
      </c>
      <c r="P3252" s="113">
        <f t="shared" si="1304"/>
        <v>5</v>
      </c>
      <c r="Q3252" s="113">
        <f t="shared" si="1305"/>
        <v>13</v>
      </c>
      <c r="R3252" s="114" t="str">
        <f t="shared" si="1321"/>
        <v>0.5-0.13</v>
      </c>
      <c r="S3252" s="127">
        <f t="shared" si="1306"/>
        <v>1.7080752491931649E-2</v>
      </c>
      <c r="T3252" s="112" t="b">
        <f t="shared" si="1307"/>
        <v>1</v>
      </c>
      <c r="U3252" s="22">
        <f t="shared" si="1308"/>
        <v>7.2470669960968088</v>
      </c>
      <c r="V3252" s="22">
        <f t="shared" si="1309"/>
        <v>0.47810754185601306</v>
      </c>
      <c r="W3252" s="81">
        <f t="shared" si="1310"/>
        <v>8</v>
      </c>
      <c r="X3252" s="22">
        <f t="shared" si="1311"/>
        <v>0.23344512482047819</v>
      </c>
      <c r="Y3252" s="3">
        <f>IF(U3252&gt;'Power Curve'!$C$37,0,INDEX(Ci,$W3252,1)*POWER(1-X3252,3)+INDEX(Ci,$W3252,2)*3*X3252*POWER(1-X3252,2)+INDEX(Ci,$W3252,3)*3*POWER(X3252,2)*(1-X3252)+INDEX(Ci,$W3252,4)*POWER(X3252,3))</f>
        <v>661.58991190356312</v>
      </c>
      <c r="Z3252" s="3">
        <f t="shared" si="1312"/>
        <v>672.89036543994678</v>
      </c>
      <c r="AA3252" s="3">
        <f t="shared" si="1313"/>
        <v>565.76999092102051</v>
      </c>
      <c r="AB3252" s="3">
        <f t="shared" si="1322"/>
        <v>107.12037451892627</v>
      </c>
      <c r="AC3252" s="3">
        <f t="shared" si="1323"/>
        <v>107.12037451892627</v>
      </c>
      <c r="AE3252" s="34">
        <f t="shared" si="1314"/>
        <v>7</v>
      </c>
      <c r="AF3252" s="73" t="b">
        <f>COUNTIF('Power Curve'!$D$2:$D$31,AE3252)&gt;0</f>
        <v>1</v>
      </c>
      <c r="AG3252" s="73" t="b">
        <f t="shared" si="1315"/>
        <v>0</v>
      </c>
      <c r="AH3252" s="73" t="b">
        <f t="shared" si="1324"/>
        <v>1</v>
      </c>
      <c r="AI3252" s="34" t="str">
        <f t="shared" si="1316"/>
        <v>Inner</v>
      </c>
      <c r="AJ3252" s="35" t="str">
        <f t="shared" si="1325"/>
        <v>0.4-0.5</v>
      </c>
      <c r="AK3252" s="36" t="str">
        <f t="shared" si="1317"/>
        <v>22-23</v>
      </c>
      <c r="AL3252" s="36" t="str">
        <f t="shared" si="1318"/>
        <v>Apr</v>
      </c>
      <c r="AM3252" s="35" t="str">
        <f t="shared" si="1319"/>
        <v>285-295</v>
      </c>
      <c r="AN3252" s="36" t="str">
        <f t="shared" si="1320"/>
        <v>Inner-TI</v>
      </c>
    </row>
    <row r="3253" spans="5:40" x14ac:dyDescent="0.3">
      <c r="E3253" s="12">
        <v>41002.930555555555</v>
      </c>
      <c r="F3253" s="16">
        <v>7.06</v>
      </c>
      <c r="G3253" s="16">
        <v>596.84000778198265</v>
      </c>
      <c r="H3253" s="29">
        <v>1.2071874182269533</v>
      </c>
      <c r="I3253" s="26">
        <v>288.3</v>
      </c>
      <c r="J3253" s="30">
        <v>0.1246458923512748</v>
      </c>
      <c r="K3253" s="31">
        <v>0.41975885601982083</v>
      </c>
      <c r="L3253" s="111">
        <f t="shared" si="1300"/>
        <v>0.4</v>
      </c>
      <c r="M3253" s="112">
        <f t="shared" si="1301"/>
        <v>0.12</v>
      </c>
      <c r="N3253" s="112" t="b">
        <f t="shared" si="1302"/>
        <v>1</v>
      </c>
      <c r="O3253" s="112" t="b">
        <f t="shared" si="1303"/>
        <v>1</v>
      </c>
      <c r="P3253" s="113">
        <f t="shared" si="1304"/>
        <v>4</v>
      </c>
      <c r="Q3253" s="113">
        <f t="shared" si="1305"/>
        <v>14</v>
      </c>
      <c r="R3253" s="114" t="str">
        <f t="shared" si="1321"/>
        <v>0.4-0.12</v>
      </c>
      <c r="S3253" s="127">
        <f t="shared" si="1306"/>
        <v>-3.0982127234546147E-3</v>
      </c>
      <c r="T3253" s="112" t="b">
        <f t="shared" si="1307"/>
        <v>1</v>
      </c>
      <c r="U3253" s="22">
        <f t="shared" si="1308"/>
        <v>7.0256132413546926</v>
      </c>
      <c r="V3253" s="22">
        <f t="shared" si="1309"/>
        <v>0.44388115018678703</v>
      </c>
      <c r="W3253" s="81">
        <f t="shared" si="1310"/>
        <v>8</v>
      </c>
      <c r="X3253" s="22">
        <f t="shared" si="1311"/>
        <v>1.0556092094359577E-2</v>
      </c>
      <c r="Y3253" s="3">
        <f>IF(U3253&gt;'Power Curve'!$C$37,0,INDEX(Ci,$W3253,1)*POWER(1-X3253,3)+INDEX(Ci,$W3253,2)*3*X3253*POWER(1-X3253,2)+INDEX(Ci,$W3253,3)*3*POWER(X3253,2)*(1-X3253)+INDEX(Ci,$W3253,4)*POWER(X3253,3))</f>
        <v>603.01660695428689</v>
      </c>
      <c r="Z3253" s="3">
        <f t="shared" si="1312"/>
        <v>601.14833323016671</v>
      </c>
      <c r="AA3253" s="3">
        <f t="shared" si="1313"/>
        <v>596.84000778198265</v>
      </c>
      <c r="AB3253" s="3">
        <f t="shared" si="1322"/>
        <v>4.308325448184064</v>
      </c>
      <c r="AC3253" s="3">
        <f t="shared" si="1323"/>
        <v>4.308325448184064</v>
      </c>
      <c r="AE3253" s="34">
        <f t="shared" si="1314"/>
        <v>7</v>
      </c>
      <c r="AF3253" s="73" t="b">
        <f>COUNTIF('Power Curve'!$D$2:$D$31,AE3253)&gt;0</f>
        <v>1</v>
      </c>
      <c r="AG3253" s="73" t="b">
        <f t="shared" si="1315"/>
        <v>0</v>
      </c>
      <c r="AH3253" s="73" t="b">
        <f t="shared" si="1324"/>
        <v>1</v>
      </c>
      <c r="AI3253" s="34" t="str">
        <f t="shared" si="1316"/>
        <v>Outer</v>
      </c>
      <c r="AJ3253" s="35" t="str">
        <f t="shared" si="1325"/>
        <v>0.4-0.5</v>
      </c>
      <c r="AK3253" s="36" t="str">
        <f t="shared" si="1317"/>
        <v>22-23</v>
      </c>
      <c r="AL3253" s="36" t="str">
        <f t="shared" si="1318"/>
        <v>Apr</v>
      </c>
      <c r="AM3253" s="35" t="str">
        <f t="shared" si="1319"/>
        <v>285-295</v>
      </c>
      <c r="AN3253" s="36" t="str">
        <f t="shared" si="1320"/>
        <v>Inner-TI</v>
      </c>
    </row>
    <row r="3254" spans="5:40" x14ac:dyDescent="0.3">
      <c r="E3254" s="12">
        <v>41002.9375</v>
      </c>
      <c r="F3254" s="16">
        <v>6.01</v>
      </c>
      <c r="G3254" s="16">
        <v>356.36999130249001</v>
      </c>
      <c r="H3254" s="29">
        <v>1.2080534953151225</v>
      </c>
      <c r="I3254" s="26">
        <v>291.10000000000002</v>
      </c>
      <c r="J3254" s="30">
        <v>0.11647254575707154</v>
      </c>
      <c r="K3254" s="31">
        <v>0.42056109214028714</v>
      </c>
      <c r="L3254" s="111">
        <f t="shared" si="1300"/>
        <v>0.30000000000000004</v>
      </c>
      <c r="M3254" s="112">
        <f t="shared" si="1301"/>
        <v>0.12</v>
      </c>
      <c r="N3254" s="112" t="b">
        <f t="shared" si="1302"/>
        <v>1</v>
      </c>
      <c r="O3254" s="112" t="b">
        <f t="shared" si="1303"/>
        <v>1</v>
      </c>
      <c r="P3254" s="113">
        <f t="shared" si="1304"/>
        <v>3.0000000000000004</v>
      </c>
      <c r="Q3254" s="113">
        <f t="shared" si="1305"/>
        <v>14</v>
      </c>
      <c r="R3254" s="114" t="str">
        <f t="shared" si="1321"/>
        <v>0.3-0.12</v>
      </c>
      <c r="S3254" s="127">
        <f t="shared" si="1306"/>
        <v>1.2614701106734599E-2</v>
      </c>
      <c r="T3254" s="112" t="b">
        <f t="shared" si="1307"/>
        <v>1</v>
      </c>
      <c r="U3254" s="22">
        <f t="shared" si="1308"/>
        <v>5.9821573361560443</v>
      </c>
      <c r="V3254" s="22">
        <f t="shared" si="1309"/>
        <v>0.28261167637504481</v>
      </c>
      <c r="W3254" s="81">
        <f t="shared" si="1310"/>
        <v>6</v>
      </c>
      <c r="X3254" s="22">
        <f t="shared" si="1311"/>
        <v>0.9509169186948061</v>
      </c>
      <c r="Y3254" s="3">
        <f>IF(U3254&gt;'Power Curve'!$C$37,0,INDEX(Ci,$W3254,1)*POWER(1-X3254,3)+INDEX(Ci,$W3254,2)*3*X3254*POWER(1-X3254,2)+INDEX(Ci,$W3254,3)*3*POWER(X3254,2)*(1-X3254)+INDEX(Ci,$W3254,4)*POWER(X3254,3))</f>
        <v>359.90133077271105</v>
      </c>
      <c r="Z3254" s="3">
        <f t="shared" si="1312"/>
        <v>364.4413784883248</v>
      </c>
      <c r="AA3254" s="3">
        <f t="shared" si="1313"/>
        <v>356.36999130249001</v>
      </c>
      <c r="AB3254" s="3">
        <f t="shared" si="1322"/>
        <v>8.0713871858347943</v>
      </c>
      <c r="AC3254" s="3">
        <f t="shared" si="1323"/>
        <v>8.0713871858347943</v>
      </c>
      <c r="AE3254" s="34">
        <f t="shared" si="1314"/>
        <v>6</v>
      </c>
      <c r="AF3254" s="73" t="b">
        <f>COUNTIF('Power Curve'!$D$2:$D$31,AE3254)&gt;0</f>
        <v>1</v>
      </c>
      <c r="AG3254" s="73" t="b">
        <f t="shared" si="1315"/>
        <v>0</v>
      </c>
      <c r="AH3254" s="73" t="b">
        <f t="shared" si="1324"/>
        <v>1</v>
      </c>
      <c r="AI3254" s="34" t="str">
        <f t="shared" si="1316"/>
        <v>Outer</v>
      </c>
      <c r="AJ3254" s="35" t="str">
        <f t="shared" si="1325"/>
        <v>0.2-0.3</v>
      </c>
      <c r="AK3254" s="36" t="str">
        <f t="shared" si="1317"/>
        <v>22-23</v>
      </c>
      <c r="AL3254" s="36" t="str">
        <f t="shared" si="1318"/>
        <v>Apr</v>
      </c>
      <c r="AM3254" s="35" t="str">
        <f t="shared" si="1319"/>
        <v>285-295</v>
      </c>
      <c r="AN3254" s="36" t="str">
        <f t="shared" si="1320"/>
        <v>Inner-TI</v>
      </c>
    </row>
    <row r="3255" spans="5:40" x14ac:dyDescent="0.3">
      <c r="E3255" s="12">
        <v>41002.944444444445</v>
      </c>
      <c r="F3255" s="16">
        <v>6.48</v>
      </c>
      <c r="G3255" s="16">
        <v>418.34999847412109</v>
      </c>
      <c r="H3255" s="29">
        <v>1.2082339497691834</v>
      </c>
      <c r="I3255" s="26">
        <v>293.8</v>
      </c>
      <c r="J3255" s="30">
        <v>9.2592592592592587E-2</v>
      </c>
      <c r="K3255" s="31">
        <v>0.43961303476696062</v>
      </c>
      <c r="L3255" s="111">
        <f t="shared" si="1300"/>
        <v>0.4</v>
      </c>
      <c r="M3255" s="112">
        <f t="shared" si="1301"/>
        <v>0.09</v>
      </c>
      <c r="N3255" s="112" t="b">
        <f t="shared" si="1302"/>
        <v>1</v>
      </c>
      <c r="O3255" s="112" t="b">
        <f t="shared" si="1303"/>
        <v>1</v>
      </c>
      <c r="P3255" s="113">
        <f t="shared" si="1304"/>
        <v>4</v>
      </c>
      <c r="Q3255" s="113">
        <f t="shared" si="1305"/>
        <v>17</v>
      </c>
      <c r="R3255" s="114" t="str">
        <f t="shared" si="1321"/>
        <v>0.4-0.09</v>
      </c>
      <c r="S3255" s="127">
        <f t="shared" si="1306"/>
        <v>-2.2461451467925553E-2</v>
      </c>
      <c r="T3255" s="112" t="b">
        <f t="shared" si="1307"/>
        <v>1</v>
      </c>
      <c r="U3255" s="22">
        <f t="shared" si="1308"/>
        <v>6.4503010983207281</v>
      </c>
      <c r="V3255" s="22">
        <f t="shared" si="1309"/>
        <v>0.35496480391633284</v>
      </c>
      <c r="W3255" s="81">
        <f t="shared" si="1310"/>
        <v>7</v>
      </c>
      <c r="X3255" s="22">
        <f t="shared" si="1311"/>
        <v>0.42583025522573598</v>
      </c>
      <c r="Y3255" s="3">
        <f>IF(U3255&gt;'Power Curve'!$C$37,0,INDEX(Ci,$W3255,1)*POWER(1-X3255,3)+INDEX(Ci,$W3255,2)*3*X3255*POWER(1-X3255,2)+INDEX(Ci,$W3255,3)*3*POWER(X3255,2)*(1-X3255)+INDEX(Ci,$W3255,4)*POWER(X3255,3))</f>
        <v>458.89177004852274</v>
      </c>
      <c r="Z3255" s="3">
        <f t="shared" si="1312"/>
        <v>448.5843948265474</v>
      </c>
      <c r="AA3255" s="3">
        <f t="shared" si="1313"/>
        <v>418.34999847412109</v>
      </c>
      <c r="AB3255" s="3">
        <f t="shared" si="1322"/>
        <v>30.234396352426302</v>
      </c>
      <c r="AC3255" s="3">
        <f t="shared" si="1323"/>
        <v>30.234396352426302</v>
      </c>
      <c r="AE3255" s="34">
        <f t="shared" si="1314"/>
        <v>6</v>
      </c>
      <c r="AF3255" s="73" t="b">
        <f>COUNTIF('Power Curve'!$D$2:$D$31,AE3255)&gt;0</f>
        <v>1</v>
      </c>
      <c r="AG3255" s="73" t="b">
        <f t="shared" si="1315"/>
        <v>0</v>
      </c>
      <c r="AH3255" s="73" t="b">
        <f t="shared" si="1324"/>
        <v>1</v>
      </c>
      <c r="AI3255" s="34" t="str">
        <f t="shared" si="1316"/>
        <v>Outer</v>
      </c>
      <c r="AJ3255" s="35" t="str">
        <f t="shared" si="1325"/>
        <v>0.3-0.4</v>
      </c>
      <c r="AK3255" s="36" t="str">
        <f t="shared" si="1317"/>
        <v>22-23</v>
      </c>
      <c r="AL3255" s="36" t="str">
        <f t="shared" si="1318"/>
        <v>Apr</v>
      </c>
      <c r="AM3255" s="35" t="str">
        <f t="shared" si="1319"/>
        <v>285-295</v>
      </c>
      <c r="AN3255" s="36" t="str">
        <f t="shared" si="1320"/>
        <v>LWS-LTI</v>
      </c>
    </row>
    <row r="3256" spans="5:40" x14ac:dyDescent="0.3">
      <c r="E3256" s="12">
        <v>41002.951388888891</v>
      </c>
      <c r="F3256" s="16">
        <v>5.96</v>
      </c>
      <c r="G3256" s="16">
        <v>304.9799880981447</v>
      </c>
      <c r="H3256" s="29">
        <v>1.2083693270689166</v>
      </c>
      <c r="I3256" s="26">
        <v>288.7</v>
      </c>
      <c r="J3256" s="30">
        <v>0.10570469798657718</v>
      </c>
      <c r="K3256" s="31">
        <v>0.30389303005706708</v>
      </c>
      <c r="L3256" s="111">
        <f t="shared" si="1300"/>
        <v>0.30000000000000004</v>
      </c>
      <c r="M3256" s="112">
        <f t="shared" si="1301"/>
        <v>0.11</v>
      </c>
      <c r="N3256" s="112" t="b">
        <f t="shared" si="1302"/>
        <v>1</v>
      </c>
      <c r="O3256" s="112" t="b">
        <f t="shared" si="1303"/>
        <v>1</v>
      </c>
      <c r="P3256" s="113">
        <f t="shared" si="1304"/>
        <v>3.0000000000000004</v>
      </c>
      <c r="Q3256" s="113">
        <f t="shared" si="1305"/>
        <v>15</v>
      </c>
      <c r="R3256" s="114" t="str">
        <f t="shared" si="1321"/>
        <v>0.3-0.11</v>
      </c>
      <c r="S3256" s="127">
        <f t="shared" si="1306"/>
        <v>-2.4161179974829692E-3</v>
      </c>
      <c r="T3256" s="112" t="b">
        <f t="shared" si="1307"/>
        <v>1</v>
      </c>
      <c r="U3256" s="22">
        <f t="shared" si="1308"/>
        <v>5.9329059123042036</v>
      </c>
      <c r="V3256" s="22">
        <f t="shared" si="1309"/>
        <v>0.2749997100528519</v>
      </c>
      <c r="W3256" s="81">
        <f t="shared" si="1310"/>
        <v>6</v>
      </c>
      <c r="X3256" s="22">
        <f t="shared" si="1311"/>
        <v>0.9018271501899825</v>
      </c>
      <c r="Y3256" s="3">
        <f>IF(U3256&gt;'Power Curve'!$C$37,0,INDEX(Ci,$W3256,1)*POWER(1-X3256,3)+INDEX(Ci,$W3256,2)*3*X3256*POWER(1-X3256,2)+INDEX(Ci,$W3256,3)*3*POWER(X3256,2)*(1-X3256)+INDEX(Ci,$W3256,4)*POWER(X3256,3))</f>
        <v>351.03662775924437</v>
      </c>
      <c r="Z3256" s="3">
        <f t="shared" si="1312"/>
        <v>350.18848184513951</v>
      </c>
      <c r="AA3256" s="3">
        <f t="shared" si="1313"/>
        <v>304.9799880981447</v>
      </c>
      <c r="AB3256" s="3">
        <f t="shared" si="1322"/>
        <v>45.208493746994804</v>
      </c>
      <c r="AC3256" s="3">
        <f t="shared" si="1323"/>
        <v>45.208493746994804</v>
      </c>
      <c r="AE3256" s="34">
        <f t="shared" si="1314"/>
        <v>6</v>
      </c>
      <c r="AF3256" s="73" t="b">
        <f>COUNTIF('Power Curve'!$D$2:$D$31,AE3256)&gt;0</f>
        <v>1</v>
      </c>
      <c r="AG3256" s="73" t="b">
        <f t="shared" si="1315"/>
        <v>0</v>
      </c>
      <c r="AH3256" s="73" t="b">
        <f t="shared" si="1324"/>
        <v>1</v>
      </c>
      <c r="AI3256" s="34" t="str">
        <f t="shared" si="1316"/>
        <v>Outer</v>
      </c>
      <c r="AJ3256" s="35" t="str">
        <f t="shared" si="1325"/>
        <v>0.2-0.3</v>
      </c>
      <c r="AK3256" s="36" t="str">
        <f t="shared" si="1317"/>
        <v>22-23</v>
      </c>
      <c r="AL3256" s="36" t="str">
        <f t="shared" si="1318"/>
        <v>Apr</v>
      </c>
      <c r="AM3256" s="35" t="str">
        <f t="shared" si="1319"/>
        <v>285-295</v>
      </c>
      <c r="AN3256" s="36" t="str">
        <f t="shared" si="1320"/>
        <v>Inner-TI</v>
      </c>
    </row>
    <row r="3257" spans="5:40" x14ac:dyDescent="0.3">
      <c r="E3257" s="12">
        <v>41002.958333333336</v>
      </c>
      <c r="F3257" s="16">
        <v>5.73</v>
      </c>
      <c r="G3257" s="16">
        <v>312.62000274658192</v>
      </c>
      <c r="H3257" s="29">
        <v>1.2085498758978637</v>
      </c>
      <c r="I3257" s="26">
        <v>279.39999999999998</v>
      </c>
      <c r="J3257" s="30">
        <v>0.12041884816753926</v>
      </c>
      <c r="K3257" s="31">
        <v>0.23564706575430813</v>
      </c>
      <c r="L3257" s="111">
        <f t="shared" si="1300"/>
        <v>0.2</v>
      </c>
      <c r="M3257" s="112">
        <f t="shared" si="1301"/>
        <v>0.12</v>
      </c>
      <c r="N3257" s="112" t="b">
        <f t="shared" si="1302"/>
        <v>1</v>
      </c>
      <c r="O3257" s="112" t="b">
        <f t="shared" si="1303"/>
        <v>1</v>
      </c>
      <c r="P3257" s="113">
        <f t="shared" si="1304"/>
        <v>2</v>
      </c>
      <c r="Q3257" s="113">
        <f t="shared" si="1305"/>
        <v>14</v>
      </c>
      <c r="R3257" s="114" t="str">
        <f t="shared" si="1321"/>
        <v>0.2-0.12</v>
      </c>
      <c r="S3257" s="127">
        <f t="shared" si="1306"/>
        <v>2.146915976708583E-2</v>
      </c>
      <c r="T3257" s="112" t="b">
        <f t="shared" si="1307"/>
        <v>1</v>
      </c>
      <c r="U3257" s="22">
        <f t="shared" si="1308"/>
        <v>5.7042355611829878</v>
      </c>
      <c r="V3257" s="22">
        <f t="shared" si="1309"/>
        <v>0.23965797014996235</v>
      </c>
      <c r="W3257" s="81">
        <f t="shared" si="1310"/>
        <v>6</v>
      </c>
      <c r="X3257" s="22">
        <f t="shared" si="1311"/>
        <v>0.67390735168373728</v>
      </c>
      <c r="Y3257" s="3">
        <f>IF(U3257&gt;'Power Curve'!$C$37,0,INDEX(Ci,$W3257,1)*POWER(1-X3257,3)+INDEX(Ci,$W3257,2)*3*X3257*POWER(1-X3257,2)+INDEX(Ci,$W3257,3)*3*POWER(X3257,2)*(1-X3257)+INDEX(Ci,$W3257,4)*POWER(X3257,3))</f>
        <v>312.84763717088447</v>
      </c>
      <c r="Z3257" s="3">
        <f t="shared" si="1312"/>
        <v>319.56421307606144</v>
      </c>
      <c r="AA3257" s="3">
        <f t="shared" si="1313"/>
        <v>312.62000274658192</v>
      </c>
      <c r="AB3257" s="3">
        <f t="shared" si="1322"/>
        <v>6.9442103294795174</v>
      </c>
      <c r="AC3257" s="3">
        <f t="shared" si="1323"/>
        <v>6.9442103294795174</v>
      </c>
      <c r="AE3257" s="34">
        <f t="shared" si="1314"/>
        <v>6</v>
      </c>
      <c r="AF3257" s="73" t="b">
        <f>COUNTIF('Power Curve'!$D$2:$D$31,AE3257)&gt;0</f>
        <v>1</v>
      </c>
      <c r="AG3257" s="73" t="b">
        <f t="shared" si="1315"/>
        <v>0</v>
      </c>
      <c r="AH3257" s="73" t="b">
        <f t="shared" si="1324"/>
        <v>1</v>
      </c>
      <c r="AI3257" s="34" t="str">
        <f t="shared" si="1316"/>
        <v>Inner</v>
      </c>
      <c r="AJ3257" s="35" t="str">
        <f t="shared" si="1325"/>
        <v>0.2-0.3</v>
      </c>
      <c r="AK3257" s="36" t="str">
        <f t="shared" si="1317"/>
        <v>23-24</v>
      </c>
      <c r="AL3257" s="36" t="str">
        <f t="shared" si="1318"/>
        <v>Apr</v>
      </c>
      <c r="AM3257" s="35" t="str">
        <f t="shared" si="1319"/>
        <v>275-285</v>
      </c>
      <c r="AN3257" s="36" t="str">
        <f t="shared" si="1320"/>
        <v>Inner-TI</v>
      </c>
    </row>
    <row r="3258" spans="5:40" x14ac:dyDescent="0.3">
      <c r="E3258" s="12">
        <v>41002.965277777781</v>
      </c>
      <c r="F3258" s="16">
        <v>5.34</v>
      </c>
      <c r="G3258" s="16">
        <v>224.16000366210898</v>
      </c>
      <c r="H3258" s="29">
        <v>1.2089111354646533</v>
      </c>
      <c r="I3258" s="26">
        <v>280.2</v>
      </c>
      <c r="J3258" s="30">
        <v>0.10112359550561799</v>
      </c>
      <c r="K3258" s="31">
        <v>0.24157601995635711</v>
      </c>
      <c r="L3258" s="111">
        <f t="shared" si="1300"/>
        <v>0.2</v>
      </c>
      <c r="M3258" s="112">
        <f t="shared" si="1301"/>
        <v>9.9999999999999992E-2</v>
      </c>
      <c r="N3258" s="112" t="b">
        <f t="shared" si="1302"/>
        <v>1</v>
      </c>
      <c r="O3258" s="112" t="b">
        <f t="shared" si="1303"/>
        <v>1</v>
      </c>
      <c r="P3258" s="113">
        <f t="shared" si="1304"/>
        <v>2</v>
      </c>
      <c r="Q3258" s="113">
        <f t="shared" si="1305"/>
        <v>16</v>
      </c>
      <c r="R3258" s="114" t="str">
        <f t="shared" si="1321"/>
        <v>0.2-0.1</v>
      </c>
      <c r="S3258" s="127">
        <f t="shared" si="1306"/>
        <v>-2.9914919196332108E-2</v>
      </c>
      <c r="T3258" s="112" t="b">
        <f t="shared" si="1307"/>
        <v>1</v>
      </c>
      <c r="U3258" s="22">
        <f t="shared" si="1308"/>
        <v>5.3165187938841045</v>
      </c>
      <c r="V3258" s="22">
        <f t="shared" si="1309"/>
        <v>0.1797350939280131</v>
      </c>
      <c r="W3258" s="81">
        <f t="shared" si="1310"/>
        <v>6</v>
      </c>
      <c r="X3258" s="22">
        <f t="shared" si="1311"/>
        <v>0.28746316665071064</v>
      </c>
      <c r="Y3258" s="3">
        <f>IF(U3258&gt;'Power Curve'!$C$37,0,INDEX(Ci,$W3258,1)*POWER(1-X3258,3)+INDEX(Ci,$W3258,2)*3*X3258*POWER(1-X3258,2)+INDEX(Ci,$W3258,3)*3*POWER(X3258,2)*(1-X3258)+INDEX(Ci,$W3258,4)*POWER(X3258,3))</f>
        <v>254.6134155775411</v>
      </c>
      <c r="Z3258" s="3">
        <f t="shared" si="1312"/>
        <v>246.99667582423683</v>
      </c>
      <c r="AA3258" s="3">
        <f t="shared" si="1313"/>
        <v>224.16000366210898</v>
      </c>
      <c r="AB3258" s="3">
        <f t="shared" si="1322"/>
        <v>22.836672162127854</v>
      </c>
      <c r="AC3258" s="3">
        <f t="shared" si="1323"/>
        <v>22.836672162127854</v>
      </c>
      <c r="AE3258" s="34">
        <f t="shared" si="1314"/>
        <v>5</v>
      </c>
      <c r="AF3258" s="73" t="b">
        <f>COUNTIF('Power Curve'!$D$2:$D$31,AE3258)&gt;0</f>
        <v>1</v>
      </c>
      <c r="AG3258" s="73" t="b">
        <f t="shared" si="1315"/>
        <v>0</v>
      </c>
      <c r="AH3258" s="73" t="b">
        <f t="shared" si="1324"/>
        <v>1</v>
      </c>
      <c r="AI3258" s="34" t="str">
        <f t="shared" si="1316"/>
        <v>Inner</v>
      </c>
      <c r="AJ3258" s="35" t="str">
        <f t="shared" si="1325"/>
        <v>0.1-0.2</v>
      </c>
      <c r="AK3258" s="36" t="str">
        <f t="shared" si="1317"/>
        <v>23-24</v>
      </c>
      <c r="AL3258" s="36" t="str">
        <f t="shared" si="1318"/>
        <v>Apr</v>
      </c>
      <c r="AM3258" s="35" t="str">
        <f t="shared" si="1319"/>
        <v>275-285</v>
      </c>
      <c r="AN3258" s="36" t="str">
        <f t="shared" si="1320"/>
        <v>Inner-TI</v>
      </c>
    </row>
    <row r="3259" spans="5:40" x14ac:dyDescent="0.3">
      <c r="E3259" s="12">
        <v>41002.972222222219</v>
      </c>
      <c r="F3259" s="16">
        <v>5.63</v>
      </c>
      <c r="G3259" s="16">
        <v>298.95001220703091</v>
      </c>
      <c r="H3259" s="29">
        <v>1.2094986441974209</v>
      </c>
      <c r="I3259" s="26">
        <v>284.39999999999998</v>
      </c>
      <c r="J3259" s="30">
        <v>0.12255772646536411</v>
      </c>
      <c r="K3259" s="31">
        <v>0.22397101032847685</v>
      </c>
      <c r="L3259" s="111">
        <f t="shared" si="1300"/>
        <v>0.2</v>
      </c>
      <c r="M3259" s="112">
        <f t="shared" si="1301"/>
        <v>0.12</v>
      </c>
      <c r="N3259" s="112" t="b">
        <f t="shared" si="1302"/>
        <v>1</v>
      </c>
      <c r="O3259" s="112" t="b">
        <f t="shared" si="1303"/>
        <v>1</v>
      </c>
      <c r="P3259" s="113">
        <f t="shared" si="1304"/>
        <v>2</v>
      </c>
      <c r="Q3259" s="113">
        <f t="shared" si="1305"/>
        <v>14</v>
      </c>
      <c r="R3259" s="114" t="str">
        <f t="shared" si="1321"/>
        <v>0.2-0.12</v>
      </c>
      <c r="S3259" s="127">
        <f t="shared" si="1306"/>
        <v>2.146915976708583E-2</v>
      </c>
      <c r="T3259" s="112" t="b">
        <f t="shared" si="1307"/>
        <v>1</v>
      </c>
      <c r="U3259" s="22">
        <f t="shared" si="1308"/>
        <v>5.6061514655828182</v>
      </c>
      <c r="V3259" s="22">
        <f t="shared" si="1309"/>
        <v>0.22449875699305502</v>
      </c>
      <c r="W3259" s="81">
        <f t="shared" si="1310"/>
        <v>6</v>
      </c>
      <c r="X3259" s="22">
        <f t="shared" si="1311"/>
        <v>0.57614519232969119</v>
      </c>
      <c r="Y3259" s="3">
        <f>IF(U3259&gt;'Power Curve'!$C$37,0,INDEX(Ci,$W3259,1)*POWER(1-X3259,3)+INDEX(Ci,$W3259,2)*3*X3259*POWER(1-X3259,2)+INDEX(Ci,$W3259,3)*3*POWER(X3259,2)*(1-X3259)+INDEX(Ci,$W3259,4)*POWER(X3259,3))</f>
        <v>297.61229239395834</v>
      </c>
      <c r="Z3259" s="3">
        <f t="shared" si="1312"/>
        <v>304.0017782480129</v>
      </c>
      <c r="AA3259" s="3">
        <f t="shared" si="1313"/>
        <v>298.95001220703091</v>
      </c>
      <c r="AB3259" s="3">
        <f t="shared" si="1322"/>
        <v>5.0517660409819882</v>
      </c>
      <c r="AC3259" s="3">
        <f t="shared" si="1323"/>
        <v>5.0517660409819882</v>
      </c>
      <c r="AE3259" s="34">
        <f t="shared" si="1314"/>
        <v>6</v>
      </c>
      <c r="AF3259" s="73" t="b">
        <f>COUNTIF('Power Curve'!$D$2:$D$31,AE3259)&gt;0</f>
        <v>1</v>
      </c>
      <c r="AG3259" s="73" t="b">
        <f t="shared" si="1315"/>
        <v>0</v>
      </c>
      <c r="AH3259" s="73" t="b">
        <f t="shared" si="1324"/>
        <v>1</v>
      </c>
      <c r="AI3259" s="34" t="str">
        <f t="shared" si="1316"/>
        <v>Inner</v>
      </c>
      <c r="AJ3259" s="35" t="str">
        <f t="shared" si="1325"/>
        <v>0.2-0.3</v>
      </c>
      <c r="AK3259" s="36" t="str">
        <f t="shared" si="1317"/>
        <v>23-24</v>
      </c>
      <c r="AL3259" s="36" t="str">
        <f t="shared" si="1318"/>
        <v>Apr</v>
      </c>
      <c r="AM3259" s="35" t="str">
        <f t="shared" si="1319"/>
        <v>275-285</v>
      </c>
      <c r="AN3259" s="36" t="str">
        <f t="shared" si="1320"/>
        <v>Inner-TI</v>
      </c>
    </row>
    <row r="3260" spans="5:40" x14ac:dyDescent="0.3">
      <c r="E3260" s="12">
        <v>41002.979166666664</v>
      </c>
      <c r="F3260" s="16">
        <v>6.28</v>
      </c>
      <c r="G3260" s="16">
        <v>354.51999282836903</v>
      </c>
      <c r="H3260" s="29">
        <v>1.2096795306837724</v>
      </c>
      <c r="I3260" s="26">
        <v>283.8</v>
      </c>
      <c r="J3260" s="30">
        <v>0.1464968152866242</v>
      </c>
      <c r="K3260" s="31">
        <v>0.33527144697706118</v>
      </c>
      <c r="L3260" s="111">
        <f t="shared" si="1300"/>
        <v>0.30000000000000004</v>
      </c>
      <c r="M3260" s="112">
        <f t="shared" si="1301"/>
        <v>0.15000000000000002</v>
      </c>
      <c r="N3260" s="112" t="b">
        <f t="shared" si="1302"/>
        <v>1</v>
      </c>
      <c r="O3260" s="112" t="b">
        <f t="shared" si="1303"/>
        <v>1</v>
      </c>
      <c r="P3260" s="113">
        <f t="shared" si="1304"/>
        <v>3.0000000000000004</v>
      </c>
      <c r="Q3260" s="113">
        <f t="shared" si="1305"/>
        <v>10.999999999999998</v>
      </c>
      <c r="R3260" s="114" t="str">
        <f t="shared" si="1321"/>
        <v>0.3-0.15</v>
      </c>
      <c r="S3260" s="127">
        <f t="shared" si="1306"/>
        <v>1.9963184933198375E-2</v>
      </c>
      <c r="T3260" s="112" t="b">
        <f t="shared" si="1307"/>
        <v>1</v>
      </c>
      <c r="U3260" s="22">
        <f t="shared" si="1308"/>
        <v>6.25370980902425</v>
      </c>
      <c r="V3260" s="22">
        <f t="shared" si="1309"/>
        <v>0.32458098642786953</v>
      </c>
      <c r="W3260" s="81">
        <f t="shared" si="1310"/>
        <v>7</v>
      </c>
      <c r="X3260" s="22">
        <f t="shared" si="1311"/>
        <v>0.22598611762472567</v>
      </c>
      <c r="Y3260" s="3">
        <f>IF(U3260&gt;'Power Curve'!$C$37,0,INDEX(Ci,$W3260,1)*POWER(1-X3260,3)+INDEX(Ci,$W3260,2)*3*X3260*POWER(1-X3260,2)+INDEX(Ci,$W3260,3)*3*POWER(X3260,2)*(1-X3260)+INDEX(Ci,$W3260,4)*POWER(X3260,3))</f>
        <v>414.25846330915783</v>
      </c>
      <c r="Z3260" s="3">
        <f t="shared" si="1312"/>
        <v>422.5283816223411</v>
      </c>
      <c r="AA3260" s="3">
        <f t="shared" si="1313"/>
        <v>354.51999282836903</v>
      </c>
      <c r="AB3260" s="3">
        <f t="shared" si="1322"/>
        <v>68.008388793972074</v>
      </c>
      <c r="AC3260" s="3">
        <f t="shared" si="1323"/>
        <v>68.008388793972074</v>
      </c>
      <c r="AE3260" s="34">
        <f t="shared" si="1314"/>
        <v>6</v>
      </c>
      <c r="AF3260" s="73" t="b">
        <f>COUNTIF('Power Curve'!$D$2:$D$31,AE3260)&gt;0</f>
        <v>1</v>
      </c>
      <c r="AG3260" s="73" t="b">
        <f t="shared" si="1315"/>
        <v>0</v>
      </c>
      <c r="AH3260" s="73" t="b">
        <f t="shared" si="1324"/>
        <v>1</v>
      </c>
      <c r="AI3260" s="34" t="str">
        <f t="shared" si="1316"/>
        <v>Outer</v>
      </c>
      <c r="AJ3260" s="35" t="str">
        <f t="shared" si="1325"/>
        <v>0.3-0.4</v>
      </c>
      <c r="AK3260" s="36" t="str">
        <f t="shared" si="1317"/>
        <v>23-24</v>
      </c>
      <c r="AL3260" s="36" t="str">
        <f t="shared" si="1318"/>
        <v>Apr</v>
      </c>
      <c r="AM3260" s="35" t="str">
        <f t="shared" si="1319"/>
        <v>275-285</v>
      </c>
      <c r="AN3260" s="36" t="str">
        <f t="shared" si="1320"/>
        <v>LWS-HTI</v>
      </c>
    </row>
    <row r="3261" spans="5:40" x14ac:dyDescent="0.3">
      <c r="E3261" s="12">
        <v>41002.986111111109</v>
      </c>
      <c r="F3261" s="16">
        <v>5.88</v>
      </c>
      <c r="G3261" s="16">
        <v>323.36000823974621</v>
      </c>
      <c r="H3261" s="29">
        <v>1.2100956388999731</v>
      </c>
      <c r="I3261" s="26">
        <v>275.60000000000002</v>
      </c>
      <c r="J3261" s="30">
        <v>0.12414965986394558</v>
      </c>
      <c r="K3261" s="31">
        <v>0.23947452411455095</v>
      </c>
      <c r="L3261" s="111">
        <f t="shared" si="1300"/>
        <v>0.30000000000000004</v>
      </c>
      <c r="M3261" s="112">
        <f t="shared" si="1301"/>
        <v>0.12</v>
      </c>
      <c r="N3261" s="112" t="b">
        <f t="shared" si="1302"/>
        <v>1</v>
      </c>
      <c r="O3261" s="112" t="b">
        <f t="shared" si="1303"/>
        <v>1</v>
      </c>
      <c r="P3261" s="113">
        <f t="shared" si="1304"/>
        <v>3.0000000000000004</v>
      </c>
      <c r="Q3261" s="113">
        <f t="shared" si="1305"/>
        <v>14</v>
      </c>
      <c r="R3261" s="114" t="str">
        <f t="shared" si="1321"/>
        <v>0.3-0.12</v>
      </c>
      <c r="S3261" s="127">
        <f t="shared" si="1306"/>
        <v>1.2614701106734599E-2</v>
      </c>
      <c r="T3261" s="112" t="b">
        <f t="shared" si="1307"/>
        <v>1</v>
      </c>
      <c r="U3261" s="22">
        <f t="shared" si="1308"/>
        <v>5.8560556491613287</v>
      </c>
      <c r="V3261" s="22">
        <f t="shared" si="1309"/>
        <v>0.26312225415117108</v>
      </c>
      <c r="W3261" s="81">
        <f t="shared" si="1310"/>
        <v>6</v>
      </c>
      <c r="X3261" s="22">
        <f t="shared" si="1311"/>
        <v>0.8252291286065413</v>
      </c>
      <c r="Y3261" s="3">
        <f>IF(U3261&gt;'Power Curve'!$C$37,0,INDEX(Ci,$W3261,1)*POWER(1-X3261,3)+INDEX(Ci,$W3261,2)*3*X3261*POWER(1-X3261,2)+INDEX(Ci,$W3261,3)*3*POWER(X3261,2)*(1-X3261)+INDEX(Ci,$W3261,4)*POWER(X3261,3))</f>
        <v>337.70019079579356</v>
      </c>
      <c r="Z3261" s="3">
        <f t="shared" si="1312"/>
        <v>341.96017776636972</v>
      </c>
      <c r="AA3261" s="3">
        <f t="shared" si="1313"/>
        <v>323.36000823974621</v>
      </c>
      <c r="AB3261" s="3">
        <f t="shared" si="1322"/>
        <v>18.600169526623517</v>
      </c>
      <c r="AC3261" s="3">
        <f t="shared" si="1323"/>
        <v>18.600169526623517</v>
      </c>
      <c r="AE3261" s="34">
        <f t="shared" si="1314"/>
        <v>6</v>
      </c>
      <c r="AF3261" s="73" t="b">
        <f>COUNTIF('Power Curve'!$D$2:$D$31,AE3261)&gt;0</f>
        <v>1</v>
      </c>
      <c r="AG3261" s="73" t="b">
        <f t="shared" si="1315"/>
        <v>0</v>
      </c>
      <c r="AH3261" s="73" t="b">
        <f t="shared" si="1324"/>
        <v>1</v>
      </c>
      <c r="AI3261" s="34" t="str">
        <f t="shared" si="1316"/>
        <v>Inner</v>
      </c>
      <c r="AJ3261" s="35" t="str">
        <f t="shared" si="1325"/>
        <v>0.2-0.3</v>
      </c>
      <c r="AK3261" s="36" t="str">
        <f t="shared" si="1317"/>
        <v>23-24</v>
      </c>
      <c r="AL3261" s="36" t="str">
        <f t="shared" si="1318"/>
        <v>Apr</v>
      </c>
      <c r="AM3261" s="35" t="str">
        <f t="shared" si="1319"/>
        <v>275-285</v>
      </c>
      <c r="AN3261" s="36" t="str">
        <f t="shared" si="1320"/>
        <v>Inner-TI</v>
      </c>
    </row>
    <row r="3262" spans="5:40" x14ac:dyDescent="0.3">
      <c r="E3262" s="12">
        <v>41002.993055555555</v>
      </c>
      <c r="F3262" s="16">
        <v>6.66</v>
      </c>
      <c r="G3262" s="16">
        <v>481.86001586914085</v>
      </c>
      <c r="H3262" s="29">
        <v>1.2096795306837724</v>
      </c>
      <c r="I3262" s="26">
        <v>273.89999999999998</v>
      </c>
      <c r="J3262" s="30">
        <v>0.14264264264264262</v>
      </c>
      <c r="K3262" s="31">
        <v>0.2268973339392526</v>
      </c>
      <c r="L3262" s="111">
        <f t="shared" si="1300"/>
        <v>0.4</v>
      </c>
      <c r="M3262" s="112">
        <f t="shared" si="1301"/>
        <v>0.14000000000000001</v>
      </c>
      <c r="N3262" s="112" t="b">
        <f t="shared" si="1302"/>
        <v>1</v>
      </c>
      <c r="O3262" s="112" t="b">
        <f t="shared" si="1303"/>
        <v>1</v>
      </c>
      <c r="P3262" s="113">
        <f t="shared" si="1304"/>
        <v>4</v>
      </c>
      <c r="Q3262" s="113">
        <f t="shared" si="1305"/>
        <v>12</v>
      </c>
      <c r="R3262" s="114" t="str">
        <f t="shared" si="1321"/>
        <v>0.4-0.14</v>
      </c>
      <c r="S3262" s="127">
        <f t="shared" si="1306"/>
        <v>1.8184684372412531E-2</v>
      </c>
      <c r="T3262" s="112" t="b">
        <f t="shared" si="1307"/>
        <v>1</v>
      </c>
      <c r="U3262" s="22">
        <f t="shared" si="1308"/>
        <v>6.6321190012900484</v>
      </c>
      <c r="V3262" s="22">
        <f t="shared" si="1309"/>
        <v>0.38306534692474542</v>
      </c>
      <c r="W3262" s="81">
        <f t="shared" si="1310"/>
        <v>7</v>
      </c>
      <c r="X3262" s="22">
        <f t="shared" si="1311"/>
        <v>0.61065656237981869</v>
      </c>
      <c r="Y3262" s="3">
        <f>IF(U3262&gt;'Power Curve'!$C$37,0,INDEX(Ci,$W3262,1)*POWER(1-X3262,3)+INDEX(Ci,$W3262,2)*3*X3262*POWER(1-X3262,2)+INDEX(Ci,$W3262,3)*3*POWER(X3262,2)*(1-X3262)+INDEX(Ci,$W3262,4)*POWER(X3262,3))</f>
        <v>502.97060477662649</v>
      </c>
      <c r="Z3262" s="3">
        <f t="shared" si="1312"/>
        <v>512.11696647309088</v>
      </c>
      <c r="AA3262" s="3">
        <f t="shared" si="1313"/>
        <v>481.86001586914085</v>
      </c>
      <c r="AB3262" s="3">
        <f t="shared" si="1322"/>
        <v>30.256950603950031</v>
      </c>
      <c r="AC3262" s="3">
        <f t="shared" si="1323"/>
        <v>30.256950603950031</v>
      </c>
      <c r="AE3262" s="34">
        <f t="shared" si="1314"/>
        <v>7</v>
      </c>
      <c r="AF3262" s="73" t="b">
        <f>COUNTIF('Power Curve'!$D$2:$D$31,AE3262)&gt;0</f>
        <v>1</v>
      </c>
      <c r="AG3262" s="73" t="b">
        <f t="shared" si="1315"/>
        <v>0</v>
      </c>
      <c r="AH3262" s="73" t="b">
        <f t="shared" si="1324"/>
        <v>1</v>
      </c>
      <c r="AI3262" s="34" t="str">
        <f t="shared" si="1316"/>
        <v>Outer</v>
      </c>
      <c r="AJ3262" s="35" t="str">
        <f t="shared" si="1325"/>
        <v>0.3-0.4</v>
      </c>
      <c r="AK3262" s="36" t="str">
        <f t="shared" si="1317"/>
        <v>23-24</v>
      </c>
      <c r="AL3262" s="36" t="str">
        <f t="shared" si="1318"/>
        <v>Apr</v>
      </c>
      <c r="AM3262" s="35" t="str">
        <f t="shared" si="1319"/>
        <v>265-275</v>
      </c>
      <c r="AN3262" s="36" t="str">
        <f t="shared" si="1320"/>
        <v>LWS-HTI</v>
      </c>
    </row>
    <row r="3263" spans="5:40" x14ac:dyDescent="0.3">
      <c r="E3263" s="12">
        <v>41003</v>
      </c>
      <c r="F3263" s="16">
        <v>6.09</v>
      </c>
      <c r="G3263" s="16">
        <v>384.70001602172903</v>
      </c>
      <c r="H3263" s="29">
        <v>1.2107294332427354</v>
      </c>
      <c r="I3263" s="26">
        <v>273.3</v>
      </c>
      <c r="J3263" s="30">
        <v>0.17405582922824303</v>
      </c>
      <c r="K3263" s="31">
        <v>0.19631054244451804</v>
      </c>
      <c r="L3263" s="111">
        <f t="shared" si="1300"/>
        <v>0.30000000000000004</v>
      </c>
      <c r="M3263" s="112">
        <f t="shared" si="1301"/>
        <v>0.17</v>
      </c>
      <c r="N3263" s="112" t="b">
        <f t="shared" si="1302"/>
        <v>1</v>
      </c>
      <c r="O3263" s="112" t="b">
        <f t="shared" si="1303"/>
        <v>1</v>
      </c>
      <c r="P3263" s="113">
        <f t="shared" si="1304"/>
        <v>3.0000000000000004</v>
      </c>
      <c r="Q3263" s="113">
        <f t="shared" si="1305"/>
        <v>9</v>
      </c>
      <c r="R3263" s="114" t="str">
        <f t="shared" si="1321"/>
        <v>0.3-0.17</v>
      </c>
      <c r="S3263" s="127">
        <f t="shared" si="1306"/>
        <v>9.3649325832613192E-2</v>
      </c>
      <c r="T3263" s="112" t="b">
        <f t="shared" si="1307"/>
        <v>1</v>
      </c>
      <c r="U3263" s="22">
        <f t="shared" si="1308"/>
        <v>6.0662592031608256</v>
      </c>
      <c r="V3263" s="22">
        <f t="shared" si="1309"/>
        <v>0.29560989102970636</v>
      </c>
      <c r="W3263" s="81">
        <f t="shared" si="1310"/>
        <v>7</v>
      </c>
      <c r="X3263" s="22">
        <f t="shared" si="1311"/>
        <v>3.543390747533097E-2</v>
      </c>
      <c r="Y3263" s="3">
        <f>IF(U3263&gt;'Power Curve'!$C$37,0,INDEX(Ci,$W3263,1)*POWER(1-X3263,3)+INDEX(Ci,$W3263,2)*3*X3263*POWER(1-X3263,2)+INDEX(Ci,$W3263,3)*3*POWER(X3263,2)*(1-X3263)+INDEX(Ci,$W3263,4)*POWER(X3263,3))</f>
        <v>375.69424234849612</v>
      </c>
      <c r="Z3263" s="3">
        <f t="shared" si="1312"/>
        <v>410.87775486362716</v>
      </c>
      <c r="AA3263" s="3">
        <f t="shared" si="1313"/>
        <v>384.70001602172903</v>
      </c>
      <c r="AB3263" s="3">
        <f t="shared" si="1322"/>
        <v>26.177738841898133</v>
      </c>
      <c r="AC3263" s="3">
        <f t="shared" si="1323"/>
        <v>26.177738841898133</v>
      </c>
      <c r="AE3263" s="34">
        <f t="shared" si="1314"/>
        <v>6</v>
      </c>
      <c r="AF3263" s="73" t="b">
        <f>COUNTIF('Power Curve'!$D$2:$D$31,AE3263)&gt;0</f>
        <v>1</v>
      </c>
      <c r="AG3263" s="73" t="b">
        <f t="shared" si="1315"/>
        <v>0</v>
      </c>
      <c r="AH3263" s="73" t="b">
        <f t="shared" si="1324"/>
        <v>1</v>
      </c>
      <c r="AI3263" s="34" t="str">
        <f t="shared" si="1316"/>
        <v>Outer</v>
      </c>
      <c r="AJ3263" s="35" t="str">
        <f t="shared" si="1325"/>
        <v>0.2-0.3</v>
      </c>
      <c r="AK3263" s="36" t="str">
        <f t="shared" si="1317"/>
        <v>0-1</v>
      </c>
      <c r="AL3263" s="36" t="str">
        <f t="shared" si="1318"/>
        <v>Apr</v>
      </c>
      <c r="AM3263" s="35" t="str">
        <f t="shared" si="1319"/>
        <v>265-275</v>
      </c>
      <c r="AN3263" s="36" t="str">
        <f t="shared" si="1320"/>
        <v>LWS-HTI</v>
      </c>
    </row>
    <row r="3264" spans="5:40" x14ac:dyDescent="0.3">
      <c r="E3264" s="12">
        <v>41003.006944444445</v>
      </c>
      <c r="F3264" s="16">
        <v>6.07</v>
      </c>
      <c r="G3264" s="16">
        <v>451.61001205444296</v>
      </c>
      <c r="H3264" s="29">
        <v>1.2111372242451599</v>
      </c>
      <c r="I3264" s="26">
        <v>275.39999999999998</v>
      </c>
      <c r="J3264" s="30">
        <v>0.16639209225700163</v>
      </c>
      <c r="K3264" s="31">
        <v>0.12110713274925664</v>
      </c>
      <c r="L3264" s="111">
        <f t="shared" si="1300"/>
        <v>0.30000000000000004</v>
      </c>
      <c r="M3264" s="112">
        <f t="shared" si="1301"/>
        <v>0.17</v>
      </c>
      <c r="N3264" s="112" t="b">
        <f t="shared" si="1302"/>
        <v>1</v>
      </c>
      <c r="O3264" s="112" t="b">
        <f t="shared" si="1303"/>
        <v>1</v>
      </c>
      <c r="P3264" s="113">
        <f t="shared" si="1304"/>
        <v>3.0000000000000004</v>
      </c>
      <c r="Q3264" s="113">
        <f t="shared" si="1305"/>
        <v>9</v>
      </c>
      <c r="R3264" s="114" t="str">
        <f t="shared" si="1321"/>
        <v>0.3-0.17</v>
      </c>
      <c r="S3264" s="127">
        <f t="shared" si="1306"/>
        <v>9.3649325832613192E-2</v>
      </c>
      <c r="T3264" s="112" t="b">
        <f t="shared" si="1307"/>
        <v>1</v>
      </c>
      <c r="U3264" s="22">
        <f t="shared" si="1308"/>
        <v>6.0470159244207213</v>
      </c>
      <c r="V3264" s="22">
        <f t="shared" si="1309"/>
        <v>0.29263578026818021</v>
      </c>
      <c r="W3264" s="81">
        <f t="shared" si="1310"/>
        <v>7</v>
      </c>
      <c r="X3264" s="22">
        <f t="shared" si="1311"/>
        <v>1.5872224665303841E-2</v>
      </c>
      <c r="Y3264" s="3">
        <f>IF(U3264&gt;'Power Curve'!$C$37,0,INDEX(Ci,$W3264,1)*POWER(1-X3264,3)+INDEX(Ci,$W3264,2)*3*X3264*POWER(1-X3264,2)+INDEX(Ci,$W3264,3)*3*POWER(X3264,2)*(1-X3264)+INDEX(Ci,$W3264,4)*POWER(X3264,3))</f>
        <v>371.99790225090339</v>
      </c>
      <c r="Z3264" s="3">
        <f t="shared" si="1312"/>
        <v>406.83525500784685</v>
      </c>
      <c r="AA3264" s="3">
        <f t="shared" si="1313"/>
        <v>451.61001205444296</v>
      </c>
      <c r="AB3264" s="3">
        <f t="shared" si="1322"/>
        <v>-44.774757046596108</v>
      </c>
      <c r="AC3264" s="3">
        <f t="shared" si="1323"/>
        <v>44.774757046596108</v>
      </c>
      <c r="AE3264" s="34">
        <f t="shared" si="1314"/>
        <v>6</v>
      </c>
      <c r="AF3264" s="73" t="b">
        <f>COUNTIF('Power Curve'!$D$2:$D$31,AE3264)&gt;0</f>
        <v>1</v>
      </c>
      <c r="AG3264" s="73" t="b">
        <f t="shared" si="1315"/>
        <v>0</v>
      </c>
      <c r="AH3264" s="73" t="b">
        <f t="shared" si="1324"/>
        <v>1</v>
      </c>
      <c r="AI3264" s="34" t="str">
        <f t="shared" si="1316"/>
        <v>Outer</v>
      </c>
      <c r="AJ3264" s="35" t="str">
        <f t="shared" si="1325"/>
        <v>0.2-0.3</v>
      </c>
      <c r="AK3264" s="36" t="str">
        <f t="shared" si="1317"/>
        <v>0-1</v>
      </c>
      <c r="AL3264" s="36" t="str">
        <f t="shared" si="1318"/>
        <v>Apr</v>
      </c>
      <c r="AM3264" s="35" t="str">
        <f t="shared" si="1319"/>
        <v>275-285</v>
      </c>
      <c r="AN3264" s="36" t="str">
        <f t="shared" si="1320"/>
        <v>LWS-HTI</v>
      </c>
    </row>
    <row r="3265" spans="5:40" x14ac:dyDescent="0.3">
      <c r="E3265" s="12">
        <v>41003.013888888891</v>
      </c>
      <c r="F3265" s="16">
        <v>7.32</v>
      </c>
      <c r="G3265" s="16">
        <v>530.25002670288109</v>
      </c>
      <c r="H3265" s="29">
        <v>1.2105482814093633</v>
      </c>
      <c r="I3265" s="26">
        <v>284.2</v>
      </c>
      <c r="J3265" s="30">
        <v>8.4699453551912565E-2</v>
      </c>
      <c r="K3265" s="31">
        <v>0.35102743352373467</v>
      </c>
      <c r="L3265" s="111">
        <f t="shared" si="1300"/>
        <v>0.5</v>
      </c>
      <c r="M3265" s="112">
        <f t="shared" si="1301"/>
        <v>0.08</v>
      </c>
      <c r="N3265" s="112" t="b">
        <f t="shared" si="1302"/>
        <v>1</v>
      </c>
      <c r="O3265" s="112" t="b">
        <f t="shared" si="1303"/>
        <v>1</v>
      </c>
      <c r="P3265" s="113">
        <f t="shared" si="1304"/>
        <v>5</v>
      </c>
      <c r="Q3265" s="113">
        <f t="shared" si="1305"/>
        <v>18</v>
      </c>
      <c r="R3265" s="114" t="str">
        <f t="shared" si="1321"/>
        <v>0.5-0.08</v>
      </c>
      <c r="S3265" s="127">
        <f t="shared" si="1306"/>
        <v>-2.3595533189971072E-2</v>
      </c>
      <c r="T3265" s="112" t="b">
        <f t="shared" si="1307"/>
        <v>1</v>
      </c>
      <c r="U3265" s="22">
        <f t="shared" si="1308"/>
        <v>7.2911005911218405</v>
      </c>
      <c r="V3265" s="22">
        <f t="shared" si="1309"/>
        <v>0.48491307591293548</v>
      </c>
      <c r="W3265" s="81">
        <f t="shared" si="1310"/>
        <v>8</v>
      </c>
      <c r="X3265" s="22">
        <f t="shared" si="1311"/>
        <v>0.27776410877273533</v>
      </c>
      <c r="Y3265" s="3">
        <f>IF(U3265&gt;'Power Curve'!$C$37,0,INDEX(Ci,$W3265,1)*POWER(1-X3265,3)+INDEX(Ci,$W3265,2)*3*X3265*POWER(1-X3265,2)+INDEX(Ci,$W3265,3)*3*POWER(X3265,2)*(1-X3265)+INDEX(Ci,$W3265,4)*POWER(X3265,3))</f>
        <v>673.59135357571768</v>
      </c>
      <c r="Z3265" s="3">
        <f t="shared" si="1312"/>
        <v>657.69760643594429</v>
      </c>
      <c r="AA3265" s="3">
        <f t="shared" si="1313"/>
        <v>530.25002670288109</v>
      </c>
      <c r="AB3265" s="3">
        <f t="shared" si="1322"/>
        <v>127.44757973306321</v>
      </c>
      <c r="AC3265" s="3">
        <f t="shared" si="1323"/>
        <v>127.44757973306321</v>
      </c>
      <c r="AE3265" s="34">
        <f t="shared" si="1314"/>
        <v>7</v>
      </c>
      <c r="AF3265" s="73" t="b">
        <f>COUNTIF('Power Curve'!$D$2:$D$31,AE3265)&gt;0</f>
        <v>1</v>
      </c>
      <c r="AG3265" s="73" t="b">
        <f t="shared" si="1315"/>
        <v>0</v>
      </c>
      <c r="AH3265" s="73" t="b">
        <f t="shared" si="1324"/>
        <v>1</v>
      </c>
      <c r="AI3265" s="34" t="str">
        <f t="shared" si="1316"/>
        <v>Outer</v>
      </c>
      <c r="AJ3265" s="35" t="str">
        <f t="shared" si="1325"/>
        <v>0.4-0.5</v>
      </c>
      <c r="AK3265" s="36" t="str">
        <f t="shared" si="1317"/>
        <v>0-1</v>
      </c>
      <c r="AL3265" s="36" t="str">
        <f t="shared" si="1318"/>
        <v>Apr</v>
      </c>
      <c r="AM3265" s="35" t="str">
        <f t="shared" si="1319"/>
        <v>275-285</v>
      </c>
      <c r="AN3265" s="36" t="str">
        <f t="shared" si="1320"/>
        <v>LWS-LTI</v>
      </c>
    </row>
    <row r="3266" spans="5:40" x14ac:dyDescent="0.3">
      <c r="E3266" s="12">
        <v>41003.020833333336</v>
      </c>
      <c r="F3266" s="16">
        <v>6.88</v>
      </c>
      <c r="G3266" s="16">
        <v>639.76998519897506</v>
      </c>
      <c r="H3266" s="29">
        <v>1.2109559503713119</v>
      </c>
      <c r="I3266" s="26">
        <v>289</v>
      </c>
      <c r="J3266" s="30">
        <v>0.10319767441860465</v>
      </c>
      <c r="K3266" s="31">
        <v>0.2913042859469176</v>
      </c>
      <c r="L3266" s="111">
        <f t="shared" si="1300"/>
        <v>0.4</v>
      </c>
      <c r="M3266" s="112">
        <f t="shared" si="1301"/>
        <v>9.9999999999999992E-2</v>
      </c>
      <c r="N3266" s="112" t="b">
        <f t="shared" si="1302"/>
        <v>1</v>
      </c>
      <c r="O3266" s="112" t="b">
        <f t="shared" si="1303"/>
        <v>1</v>
      </c>
      <c r="P3266" s="113">
        <f t="shared" si="1304"/>
        <v>4</v>
      </c>
      <c r="Q3266" s="113">
        <f t="shared" si="1305"/>
        <v>16</v>
      </c>
      <c r="R3266" s="114" t="str">
        <f t="shared" si="1321"/>
        <v>0.4-0.1</v>
      </c>
      <c r="S3266" s="127">
        <f t="shared" si="1306"/>
        <v>-1.1366894958513816E-3</v>
      </c>
      <c r="T3266" s="112" t="b">
        <f t="shared" si="1307"/>
        <v>1</v>
      </c>
      <c r="U3266" s="22">
        <f t="shared" si="1308"/>
        <v>6.8536068905105454</v>
      </c>
      <c r="V3266" s="22">
        <f t="shared" si="1309"/>
        <v>0.41729701418764042</v>
      </c>
      <c r="W3266" s="81">
        <f t="shared" si="1310"/>
        <v>7</v>
      </c>
      <c r="X3266" s="22">
        <f t="shared" si="1311"/>
        <v>0.83580924523132327</v>
      </c>
      <c r="Y3266" s="3">
        <f>IF(U3266&gt;'Power Curve'!$C$37,0,INDEX(Ci,$W3266,1)*POWER(1-X3266,3)+INDEX(Ci,$W3266,2)*3*X3266*POWER(1-X3266,2)+INDEX(Ci,$W3266,3)*3*POWER(X3266,2)*(1-X3266)+INDEX(Ci,$W3266,4)*POWER(X3266,3))</f>
        <v>558.90128417264748</v>
      </c>
      <c r="Z3266" s="3">
        <f t="shared" si="1312"/>
        <v>558.26598695371058</v>
      </c>
      <c r="AA3266" s="3">
        <f t="shared" si="1313"/>
        <v>639.76998519897506</v>
      </c>
      <c r="AB3266" s="3">
        <f t="shared" si="1322"/>
        <v>-81.503998245264484</v>
      </c>
      <c r="AC3266" s="3">
        <f t="shared" si="1323"/>
        <v>81.503998245264484</v>
      </c>
      <c r="AE3266" s="34">
        <f t="shared" si="1314"/>
        <v>7</v>
      </c>
      <c r="AF3266" s="73" t="b">
        <f>COUNTIF('Power Curve'!$D$2:$D$31,AE3266)&gt;0</f>
        <v>1</v>
      </c>
      <c r="AG3266" s="73" t="b">
        <f t="shared" si="1315"/>
        <v>0</v>
      </c>
      <c r="AH3266" s="73" t="b">
        <f t="shared" si="1324"/>
        <v>1</v>
      </c>
      <c r="AI3266" s="34" t="str">
        <f t="shared" si="1316"/>
        <v>Inner</v>
      </c>
      <c r="AJ3266" s="35" t="str">
        <f t="shared" si="1325"/>
        <v>0.4-0.5</v>
      </c>
      <c r="AK3266" s="36" t="str">
        <f t="shared" si="1317"/>
        <v>0-1</v>
      </c>
      <c r="AL3266" s="36" t="str">
        <f t="shared" si="1318"/>
        <v>Apr</v>
      </c>
      <c r="AM3266" s="35" t="str">
        <f t="shared" si="1319"/>
        <v>285-295</v>
      </c>
      <c r="AN3266" s="36" t="str">
        <f t="shared" si="1320"/>
        <v>Inner-TI</v>
      </c>
    </row>
    <row r="3267" spans="5:40" x14ac:dyDescent="0.3">
      <c r="E3267" s="12">
        <v>41003.027777777781</v>
      </c>
      <c r="F3267" s="16">
        <v>7</v>
      </c>
      <c r="G3267" s="16">
        <v>565.03998565673874</v>
      </c>
      <c r="H3267" s="29">
        <v>1.2107294332427354</v>
      </c>
      <c r="I3267" s="26">
        <v>289.39999999999998</v>
      </c>
      <c r="J3267" s="30">
        <v>0.10285714285714286</v>
      </c>
      <c r="K3267" s="31">
        <v>0.30112138253196347</v>
      </c>
      <c r="L3267" s="111">
        <f t="shared" ref="L3267:L3330" si="1326">ROUND((V3267-CenterOfFirstWindSpeedBin)/WindSpeedBinWidth,0)*WindSpeedBinWidth+CenterOfFirstWindSpeedBin</f>
        <v>0.4</v>
      </c>
      <c r="M3267" s="112">
        <f t="shared" ref="M3267:M3330" si="1327">ROUND((J3267-CenterOfFirstTurbulenceBin)/TurbulenceBinWidth,0)*TurbulenceBinWidth+CenterOfFirstTurbulenceBin</f>
        <v>9.9999999999999992E-2</v>
      </c>
      <c r="N3267" s="112" t="b">
        <f t="shared" ref="N3267:N3330" si="1328">IF(AND(L3267&gt;=CenterOfFirstWindSpeedBin,L3267&lt;=CenterOfLastWindSpeedBin),TRUE,FALSE)</f>
        <v>1</v>
      </c>
      <c r="O3267" s="112" t="b">
        <f t="shared" ref="O3267:O3330" si="1329">IF(AND(M3267&gt;=CenterOfFirstTurbulenceBin,M3267&lt;=CenterOfLastTurbulenceBin),TRUE,FALSE)</f>
        <v>1</v>
      </c>
      <c r="P3267" s="113">
        <f t="shared" ref="P3267:P3330" si="1330">(L3267-CenterOfFirstWindSpeedBin)/WindSpeedBinWidth+1</f>
        <v>4</v>
      </c>
      <c r="Q3267" s="113">
        <f t="shared" ref="Q3267:Q3330" si="1331">NumberOfTurbulenceBins-(M3267-CenterOfFirstTurbulenceBin)/TurbulenceBinWidth</f>
        <v>16</v>
      </c>
      <c r="R3267" s="114" t="str">
        <f t="shared" si="1321"/>
        <v>0.4-0.1</v>
      </c>
      <c r="S3267" s="127">
        <f t="shared" ref="S3267:S3330" si="1332">IF(T3267,INDEX(PowerDeviationMatrix,Q3267,P3267),IF(UseMatrixPadValue,MatrixPadValue,0))</f>
        <v>-1.1366894958513816E-3</v>
      </c>
      <c r="T3267" s="112" t="b">
        <f t="shared" ref="T3267:T3330" si="1333">IF(AND(P3267&gt;0,Q3267&gt;0,N3267,O3267),LEN(INDEX(PowerDeviationMatrix,Q3267,P3267))&gt;0,FALSE)</f>
        <v>1</v>
      </c>
      <c r="U3267" s="22">
        <f t="shared" ref="U3267:U3330" si="1334">F3267*(H3267/Ref_Density)^(1/3)</f>
        <v>6.9727117277710633</v>
      </c>
      <c r="V3267" s="22">
        <f t="shared" ref="V3267:V3330" si="1335">(U3267-CutInWindSpeed)/(RatedWindSpeed-CutInWindSpeed)</f>
        <v>0.435705050730191</v>
      </c>
      <c r="W3267" s="81">
        <f t="shared" ref="W3267:W3330" si="1336">COUNTIF(xa,"&lt;"&amp;U3267)</f>
        <v>7</v>
      </c>
      <c r="X3267" s="22">
        <f t="shared" ref="X3267:X3330" si="1337">(U3267-INDEX(xa,$W3267))/(INDEX(xb,$W3267)-INDEX(xa,$W3267))</f>
        <v>0.95688482071392067</v>
      </c>
      <c r="Y3267" s="3">
        <f>IF(U3267&gt;'Power Curve'!$C$37,0,INDEX(Ci,$W3267,1)*POWER(1-X3267,3)+INDEX(Ci,$W3267,2)*3*X3267*POWER(1-X3267,2)+INDEX(Ci,$W3267,3)*3*POWER(X3267,2)*(1-X3267)+INDEX(Ci,$W3267,4)*POWER(X3267,3))</f>
        <v>589.43889085614023</v>
      </c>
      <c r="Z3267" s="3">
        <f t="shared" ref="Z3267:Z3330" si="1338">IF(OR(T3267,UseMatrixPadValue),Y3267*(1+S3267),"")</f>
        <v>588.76888186045778</v>
      </c>
      <c r="AA3267" s="3">
        <f t="shared" ref="AA3267:AA3330" si="1339">IF(AH3267,G3267,"")</f>
        <v>565.03998565673874</v>
      </c>
      <c r="AB3267" s="3">
        <f t="shared" si="1322"/>
        <v>23.728896203719046</v>
      </c>
      <c r="AC3267" s="3">
        <f t="shared" si="1323"/>
        <v>23.728896203719046</v>
      </c>
      <c r="AE3267" s="34">
        <f t="shared" ref="AE3267:AE3330" si="1340">MROUND(U3267-Centre_First_Bin,Bin_Width)+Centre_First_Bin</f>
        <v>7</v>
      </c>
      <c r="AF3267" s="73" t="b">
        <f>COUNTIF('Power Curve'!$D$2:$D$31,AE3267)&gt;0</f>
        <v>1</v>
      </c>
      <c r="AG3267" s="73" t="b">
        <f t="shared" ref="AG3267:AG3330" si="1341">(G3267&lt;0)</f>
        <v>0</v>
      </c>
      <c r="AH3267" s="73" t="b">
        <f t="shared" si="1324"/>
        <v>1</v>
      </c>
      <c r="AI3267" s="34" t="str">
        <f t="shared" ref="AI3267:AI3330" si="1342">IF(AH3267,IF(AND(J3267&gt;=LowerTurbLimit,J3267&lt;=UpperTurbLimit,K3267&gt;=LowerShearLimit,K3267&lt;=UpperShearLimit),"Inner","Outer"),"")</f>
        <v>Outer</v>
      </c>
      <c r="AJ3267" s="35" t="str">
        <f t="shared" si="1325"/>
        <v>0.4-0.5</v>
      </c>
      <c r="AK3267" s="36" t="str">
        <f t="shared" ref="AK3267:AK3330" si="1343">IF(AH3267,HOUR(E3267)&amp;"-"&amp;HOUR(E3267)+1,"")</f>
        <v>0-1</v>
      </c>
      <c r="AL3267" s="36" t="str">
        <f t="shared" ref="AL3267:AL3330" si="1344">IF(AH3267,TEXT(E3267,"mmm"),"")</f>
        <v>Apr</v>
      </c>
      <c r="AM3267" s="35" t="str">
        <f t="shared" ref="AM3267:AM3330" si="1345">IF(AH3267,IF(OR(I3267&lt;5,I3267&gt;=355),"355-5",MROUND(I3267,10)-5&amp;"-"&amp;MROUND(I3267,10)+5),"")</f>
        <v>285-295</v>
      </c>
      <c r="AN3267" s="36" t="str">
        <f t="shared" ref="AN3267:AN3330" si="1346">IF(AH3267,IF(V3267&lt;0.5,IF(J3267&lt;=LowerTurbLimit,"LWS-LTI",IF(J3267&gt;=UpperTurbLimit,"LWS-HTI","Inner-TI")),IF(J3267&lt;=LowerTurbLimit,"HWS-LTI",IF(J3267&gt;=UpperTurbLimit,"HWS-HTI","Inner-TI"))),"")</f>
        <v>Inner-TI</v>
      </c>
    </row>
    <row r="3268" spans="5:40" x14ac:dyDescent="0.3">
      <c r="E3268" s="12">
        <v>41003.034722222219</v>
      </c>
      <c r="F3268" s="16">
        <v>6.92</v>
      </c>
      <c r="G3268" s="16">
        <v>516.27001953125</v>
      </c>
      <c r="H3268" s="29">
        <v>1.2103219189134524</v>
      </c>
      <c r="I3268" s="26">
        <v>289.89999999999998</v>
      </c>
      <c r="J3268" s="30">
        <v>7.6589595375722547E-2</v>
      </c>
      <c r="K3268" s="31">
        <v>0.38117437280012328</v>
      </c>
      <c r="L3268" s="111">
        <f t="shared" si="1326"/>
        <v>0.4</v>
      </c>
      <c r="M3268" s="112">
        <f t="shared" si="1327"/>
        <v>0.08</v>
      </c>
      <c r="N3268" s="112" t="b">
        <f t="shared" si="1328"/>
        <v>1</v>
      </c>
      <c r="O3268" s="112" t="b">
        <f t="shared" si="1329"/>
        <v>1</v>
      </c>
      <c r="P3268" s="113">
        <f t="shared" si="1330"/>
        <v>4</v>
      </c>
      <c r="Q3268" s="113">
        <f t="shared" si="1331"/>
        <v>18</v>
      </c>
      <c r="R3268" s="114" t="str">
        <f t="shared" ref="R3268:R3331" si="1347">L3268&amp;"-"&amp;M3268</f>
        <v>0.4-0.08</v>
      </c>
      <c r="S3268" s="127">
        <f t="shared" si="1332"/>
        <v>-2.0887483269879482E-2</v>
      </c>
      <c r="T3268" s="112" t="b">
        <f t="shared" si="1333"/>
        <v>1</v>
      </c>
      <c r="U3268" s="22">
        <f t="shared" si="1334"/>
        <v>6.8922501423456843</v>
      </c>
      <c r="V3268" s="22">
        <f t="shared" si="1335"/>
        <v>0.42326945332836391</v>
      </c>
      <c r="W3268" s="81">
        <f t="shared" si="1336"/>
        <v>7</v>
      </c>
      <c r="X3268" s="22">
        <f t="shared" si="1337"/>
        <v>0.87509189791002651</v>
      </c>
      <c r="Y3268" s="3">
        <f>IF(U3268&gt;'Power Curve'!$C$37,0,INDEX(Ci,$W3268,1)*POWER(1-X3268,3)+INDEX(Ci,$W3268,2)*3*X3268*POWER(1-X3268,2)+INDEX(Ci,$W3268,3)*3*POWER(X3268,2)*(1-X3268)+INDEX(Ci,$W3268,4)*POWER(X3268,3))</f>
        <v>568.79493591039375</v>
      </c>
      <c r="Z3268" s="3">
        <f t="shared" si="1338"/>
        <v>556.91424120257329</v>
      </c>
      <c r="AA3268" s="3">
        <f t="shared" si="1339"/>
        <v>516.27001953125</v>
      </c>
      <c r="AB3268" s="3">
        <f t="shared" ref="AB3268:AB3331" si="1348">IF(AH3268,Z3268-AA3268,"")</f>
        <v>40.644221671323294</v>
      </c>
      <c r="AC3268" s="3">
        <f t="shared" ref="AC3268:AC3331" si="1349">IF(AH3268,ABS(AB3268),"")</f>
        <v>40.644221671323294</v>
      </c>
      <c r="AE3268" s="34">
        <f t="shared" si="1340"/>
        <v>7</v>
      </c>
      <c r="AF3268" s="73" t="b">
        <f>COUNTIF('Power Curve'!$D$2:$D$31,AE3268)&gt;0</f>
        <v>1</v>
      </c>
      <c r="AG3268" s="73" t="b">
        <f t="shared" si="1341"/>
        <v>0</v>
      </c>
      <c r="AH3268" s="73" t="b">
        <f t="shared" ref="AH3268:AH3331" si="1350">AND(AF3268,NOT(AG3268))</f>
        <v>1</v>
      </c>
      <c r="AI3268" s="34" t="str">
        <f t="shared" si="1342"/>
        <v>Outer</v>
      </c>
      <c r="AJ3268" s="35" t="str">
        <f t="shared" ref="AJ3268:AJ3331" si="1351">IF(AH3268,TEXT(ROUND(V3268+0.05,1)-0.1,"0.0")&amp;"-"&amp;TEXT(ROUND(V3268+0.05,1),"0.0"),"")</f>
        <v>0.4-0.5</v>
      </c>
      <c r="AK3268" s="36" t="str">
        <f t="shared" si="1343"/>
        <v>0-1</v>
      </c>
      <c r="AL3268" s="36" t="str">
        <f t="shared" si="1344"/>
        <v>Apr</v>
      </c>
      <c r="AM3268" s="35" t="str">
        <f t="shared" si="1345"/>
        <v>285-295</v>
      </c>
      <c r="AN3268" s="36" t="str">
        <f t="shared" si="1346"/>
        <v>LWS-LTI</v>
      </c>
    </row>
    <row r="3269" spans="5:40" x14ac:dyDescent="0.3">
      <c r="E3269" s="12">
        <v>41003.041666666664</v>
      </c>
      <c r="F3269" s="16">
        <v>7.58</v>
      </c>
      <c r="G3269" s="16">
        <v>743.6099929809568</v>
      </c>
      <c r="H3269" s="29">
        <v>1.2099509618828099</v>
      </c>
      <c r="I3269" s="26">
        <v>291.89999999999998</v>
      </c>
      <c r="J3269" s="30">
        <v>6.7282321899736153E-2</v>
      </c>
      <c r="K3269" s="31">
        <v>0.37344514687283242</v>
      </c>
      <c r="L3269" s="111">
        <f t="shared" si="1326"/>
        <v>0.5</v>
      </c>
      <c r="M3269" s="112">
        <f t="shared" si="1327"/>
        <v>6.9999999999999993E-2</v>
      </c>
      <c r="N3269" s="112" t="b">
        <f t="shared" si="1328"/>
        <v>1</v>
      </c>
      <c r="O3269" s="112" t="b">
        <f t="shared" si="1329"/>
        <v>1</v>
      </c>
      <c r="P3269" s="113">
        <f t="shared" si="1330"/>
        <v>5</v>
      </c>
      <c r="Q3269" s="113">
        <f t="shared" si="1331"/>
        <v>19</v>
      </c>
      <c r="R3269" s="114" t="str">
        <f t="shared" si="1347"/>
        <v>0.5-0.07</v>
      </c>
      <c r="S3269" s="127">
        <f t="shared" si="1332"/>
        <v>-3.1853825121220224E-2</v>
      </c>
      <c r="T3269" s="112" t="b">
        <f t="shared" si="1333"/>
        <v>1</v>
      </c>
      <c r="U3269" s="22">
        <f t="shared" si="1334"/>
        <v>7.5488320967865716</v>
      </c>
      <c r="V3269" s="22">
        <f t="shared" si="1335"/>
        <v>0.52474631093147361</v>
      </c>
      <c r="W3269" s="81">
        <f t="shared" si="1336"/>
        <v>8</v>
      </c>
      <c r="X3269" s="22">
        <f t="shared" si="1337"/>
        <v>0.53716601445527212</v>
      </c>
      <c r="Y3269" s="3">
        <f>IF(U3269&gt;'Power Curve'!$C$37,0,INDEX(Ci,$W3269,1)*POWER(1-X3269,3)+INDEX(Ci,$W3269,2)*3*X3269*POWER(1-X3269,2)+INDEX(Ci,$W3269,3)*3*POWER(X3269,2)*(1-X3269)+INDEX(Ci,$W3269,4)*POWER(X3269,3))</f>
        <v>745.81723667713038</v>
      </c>
      <c r="Z3269" s="3">
        <f t="shared" si="1338"/>
        <v>722.06010484762533</v>
      </c>
      <c r="AA3269" s="3">
        <f t="shared" si="1339"/>
        <v>743.6099929809568</v>
      </c>
      <c r="AB3269" s="3">
        <f t="shared" si="1348"/>
        <v>-21.549888133331478</v>
      </c>
      <c r="AC3269" s="3">
        <f t="shared" si="1349"/>
        <v>21.549888133331478</v>
      </c>
      <c r="AE3269" s="34">
        <f t="shared" si="1340"/>
        <v>8</v>
      </c>
      <c r="AF3269" s="73" t="b">
        <f>COUNTIF('Power Curve'!$D$2:$D$31,AE3269)&gt;0</f>
        <v>1</v>
      </c>
      <c r="AG3269" s="73" t="b">
        <f t="shared" si="1341"/>
        <v>0</v>
      </c>
      <c r="AH3269" s="73" t="b">
        <f t="shared" si="1350"/>
        <v>1</v>
      </c>
      <c r="AI3269" s="34" t="str">
        <f t="shared" si="1342"/>
        <v>Outer</v>
      </c>
      <c r="AJ3269" s="35" t="str">
        <f t="shared" si="1351"/>
        <v>0.5-0.6</v>
      </c>
      <c r="AK3269" s="36" t="str">
        <f t="shared" si="1343"/>
        <v>1-2</v>
      </c>
      <c r="AL3269" s="36" t="str">
        <f t="shared" si="1344"/>
        <v>Apr</v>
      </c>
      <c r="AM3269" s="35" t="str">
        <f t="shared" si="1345"/>
        <v>285-295</v>
      </c>
      <c r="AN3269" s="36" t="str">
        <f t="shared" si="1346"/>
        <v>HWS-LTI</v>
      </c>
    </row>
    <row r="3270" spans="5:40" x14ac:dyDescent="0.3">
      <c r="E3270" s="12">
        <v>41003.048611111109</v>
      </c>
      <c r="F3270" s="16">
        <v>7.69</v>
      </c>
      <c r="G3270" s="16">
        <v>748.34001731872581</v>
      </c>
      <c r="H3270" s="29">
        <v>1.2096343029117878</v>
      </c>
      <c r="I3270" s="26">
        <v>290.5</v>
      </c>
      <c r="J3270" s="30">
        <v>7.412223667100129E-2</v>
      </c>
      <c r="K3270" s="31">
        <v>0.34186908395110538</v>
      </c>
      <c r="L3270" s="111">
        <f t="shared" si="1326"/>
        <v>0.5</v>
      </c>
      <c r="M3270" s="112">
        <f t="shared" si="1327"/>
        <v>6.9999999999999993E-2</v>
      </c>
      <c r="N3270" s="112" t="b">
        <f t="shared" si="1328"/>
        <v>1</v>
      </c>
      <c r="O3270" s="112" t="b">
        <f t="shared" si="1329"/>
        <v>1</v>
      </c>
      <c r="P3270" s="113">
        <f t="shared" si="1330"/>
        <v>5</v>
      </c>
      <c r="Q3270" s="113">
        <f t="shared" si="1331"/>
        <v>19</v>
      </c>
      <c r="R3270" s="114" t="str">
        <f t="shared" si="1347"/>
        <v>0.5-0.07</v>
      </c>
      <c r="S3270" s="127">
        <f t="shared" si="1332"/>
        <v>-3.1853825121220224E-2</v>
      </c>
      <c r="T3270" s="112" t="b">
        <f t="shared" si="1333"/>
        <v>1</v>
      </c>
      <c r="U3270" s="22">
        <f t="shared" si="1334"/>
        <v>7.6577116365991955</v>
      </c>
      <c r="V3270" s="22">
        <f t="shared" si="1335"/>
        <v>0.54157399479139079</v>
      </c>
      <c r="W3270" s="81">
        <f t="shared" si="1336"/>
        <v>8</v>
      </c>
      <c r="X3270" s="22">
        <f t="shared" si="1337"/>
        <v>0.64675122036320942</v>
      </c>
      <c r="Y3270" s="3">
        <f>IF(U3270&gt;'Power Curve'!$C$37,0,INDEX(Ci,$W3270,1)*POWER(1-X3270,3)+INDEX(Ci,$W3270,2)*3*X3270*POWER(1-X3270,2)+INDEX(Ci,$W3270,3)*3*POWER(X3270,2)*(1-X3270)+INDEX(Ci,$W3270,4)*POWER(X3270,3))</f>
        <v>777.1928781337316</v>
      </c>
      <c r="Z3270" s="3">
        <f t="shared" si="1338"/>
        <v>752.43631210820183</v>
      </c>
      <c r="AA3270" s="3">
        <f t="shared" si="1339"/>
        <v>748.34001731872581</v>
      </c>
      <c r="AB3270" s="3">
        <f t="shared" si="1348"/>
        <v>4.0962947894760191</v>
      </c>
      <c r="AC3270" s="3">
        <f t="shared" si="1349"/>
        <v>4.0962947894760191</v>
      </c>
      <c r="AE3270" s="34">
        <f t="shared" si="1340"/>
        <v>8</v>
      </c>
      <c r="AF3270" s="73" t="b">
        <f>COUNTIF('Power Curve'!$D$2:$D$31,AE3270)&gt;0</f>
        <v>1</v>
      </c>
      <c r="AG3270" s="73" t="b">
        <f t="shared" si="1341"/>
        <v>0</v>
      </c>
      <c r="AH3270" s="73" t="b">
        <f t="shared" si="1350"/>
        <v>1</v>
      </c>
      <c r="AI3270" s="34" t="str">
        <f t="shared" si="1342"/>
        <v>Outer</v>
      </c>
      <c r="AJ3270" s="35" t="str">
        <f t="shared" si="1351"/>
        <v>0.5-0.6</v>
      </c>
      <c r="AK3270" s="36" t="str">
        <f t="shared" si="1343"/>
        <v>1-2</v>
      </c>
      <c r="AL3270" s="36" t="str">
        <f t="shared" si="1344"/>
        <v>Apr</v>
      </c>
      <c r="AM3270" s="35" t="str">
        <f t="shared" si="1345"/>
        <v>285-295</v>
      </c>
      <c r="AN3270" s="36" t="str">
        <f t="shared" si="1346"/>
        <v>HWS-LTI</v>
      </c>
    </row>
    <row r="3271" spans="5:40" x14ac:dyDescent="0.3">
      <c r="E3271" s="12">
        <v>41003.055555555555</v>
      </c>
      <c r="F3271" s="16">
        <v>7.37</v>
      </c>
      <c r="G3271" s="16">
        <v>681.4399995803833</v>
      </c>
      <c r="H3271" s="29">
        <v>1.2100956388999731</v>
      </c>
      <c r="I3271" s="26">
        <v>288.8</v>
      </c>
      <c r="J3271" s="30">
        <v>9.2265943012211679E-2</v>
      </c>
      <c r="K3271" s="31">
        <v>0.36332354841294839</v>
      </c>
      <c r="L3271" s="111">
        <f t="shared" si="1326"/>
        <v>0.5</v>
      </c>
      <c r="M3271" s="112">
        <f t="shared" si="1327"/>
        <v>0.09</v>
      </c>
      <c r="N3271" s="112" t="b">
        <f t="shared" si="1328"/>
        <v>1</v>
      </c>
      <c r="O3271" s="112" t="b">
        <f t="shared" si="1329"/>
        <v>1</v>
      </c>
      <c r="P3271" s="113">
        <f t="shared" si="1330"/>
        <v>5</v>
      </c>
      <c r="Q3271" s="113">
        <f t="shared" si="1331"/>
        <v>17</v>
      </c>
      <c r="R3271" s="114" t="str">
        <f t="shared" si="1347"/>
        <v>0.5-0.09</v>
      </c>
      <c r="S3271" s="127">
        <f t="shared" si="1332"/>
        <v>-1.9098901849401599E-2</v>
      </c>
      <c r="T3271" s="112" t="b">
        <f t="shared" si="1333"/>
        <v>1</v>
      </c>
      <c r="U3271" s="22">
        <f t="shared" si="1334"/>
        <v>7.3399881180814619</v>
      </c>
      <c r="V3271" s="22">
        <f t="shared" si="1335"/>
        <v>0.49246880079738525</v>
      </c>
      <c r="W3271" s="81">
        <f t="shared" si="1336"/>
        <v>8</v>
      </c>
      <c r="X3271" s="22">
        <f t="shared" si="1337"/>
        <v>0.32696848378588905</v>
      </c>
      <c r="Y3271" s="3">
        <f>IF(U3271&gt;'Power Curve'!$C$37,0,INDEX(Ci,$W3271,1)*POWER(1-X3271,3)+INDEX(Ci,$W3271,2)*3*X3271*POWER(1-X3271,2)+INDEX(Ci,$W3271,3)*3*POWER(X3271,2)*(1-X3271)+INDEX(Ci,$W3271,4)*POWER(X3271,3))</f>
        <v>687.04028480704392</v>
      </c>
      <c r="Z3271" s="3">
        <f t="shared" si="1338"/>
        <v>673.91856984092931</v>
      </c>
      <c r="AA3271" s="3">
        <f t="shared" si="1339"/>
        <v>681.4399995803833</v>
      </c>
      <c r="AB3271" s="3">
        <f t="shared" si="1348"/>
        <v>-7.5214297394539926</v>
      </c>
      <c r="AC3271" s="3">
        <f t="shared" si="1349"/>
        <v>7.5214297394539926</v>
      </c>
      <c r="AE3271" s="34">
        <f t="shared" si="1340"/>
        <v>7</v>
      </c>
      <c r="AF3271" s="73" t="b">
        <f>COUNTIF('Power Curve'!$D$2:$D$31,AE3271)&gt;0</f>
        <v>1</v>
      </c>
      <c r="AG3271" s="73" t="b">
        <f t="shared" si="1341"/>
        <v>0</v>
      </c>
      <c r="AH3271" s="73" t="b">
        <f t="shared" si="1350"/>
        <v>1</v>
      </c>
      <c r="AI3271" s="34" t="str">
        <f t="shared" si="1342"/>
        <v>Outer</v>
      </c>
      <c r="AJ3271" s="35" t="str">
        <f t="shared" si="1351"/>
        <v>0.4-0.5</v>
      </c>
      <c r="AK3271" s="36" t="str">
        <f t="shared" si="1343"/>
        <v>1-2</v>
      </c>
      <c r="AL3271" s="36" t="str">
        <f t="shared" si="1344"/>
        <v>Apr</v>
      </c>
      <c r="AM3271" s="35" t="str">
        <f t="shared" si="1345"/>
        <v>285-295</v>
      </c>
      <c r="AN3271" s="36" t="str">
        <f t="shared" si="1346"/>
        <v>LWS-LTI</v>
      </c>
    </row>
    <row r="3272" spans="5:40" x14ac:dyDescent="0.3">
      <c r="E3272" s="12">
        <v>41003.0625</v>
      </c>
      <c r="F3272" s="16">
        <v>7.76</v>
      </c>
      <c r="G3272" s="16">
        <v>739.28999710083031</v>
      </c>
      <c r="H3272" s="29">
        <v>1.2092817348291036</v>
      </c>
      <c r="I3272" s="26">
        <v>284.8</v>
      </c>
      <c r="J3272" s="30">
        <v>0.14819587628865979</v>
      </c>
      <c r="K3272" s="31">
        <v>0.45323768353302324</v>
      </c>
      <c r="L3272" s="111">
        <f t="shared" si="1326"/>
        <v>0.6</v>
      </c>
      <c r="M3272" s="112">
        <f t="shared" si="1327"/>
        <v>0.15000000000000002</v>
      </c>
      <c r="N3272" s="112" t="b">
        <f t="shared" si="1328"/>
        <v>1</v>
      </c>
      <c r="O3272" s="112" t="b">
        <f t="shared" si="1329"/>
        <v>1</v>
      </c>
      <c r="P3272" s="113">
        <f t="shared" si="1330"/>
        <v>6</v>
      </c>
      <c r="Q3272" s="113">
        <f t="shared" si="1331"/>
        <v>10.999999999999998</v>
      </c>
      <c r="R3272" s="114" t="str">
        <f t="shared" si="1347"/>
        <v>0.6-0.15</v>
      </c>
      <c r="S3272" s="127">
        <f t="shared" si="1332"/>
        <v>2.2030281169860458E-2</v>
      </c>
      <c r="T3272" s="112" t="b">
        <f t="shared" si="1333"/>
        <v>1</v>
      </c>
      <c r="U3272" s="22">
        <f t="shared" si="1334"/>
        <v>7.7266668897944317</v>
      </c>
      <c r="V3272" s="22">
        <f t="shared" si="1335"/>
        <v>0.55223125145547003</v>
      </c>
      <c r="W3272" s="81">
        <f t="shared" si="1336"/>
        <v>8</v>
      </c>
      <c r="X3272" s="22">
        <f t="shared" si="1337"/>
        <v>0.71615338382604388</v>
      </c>
      <c r="Y3272" s="3">
        <f>IF(U3272&gt;'Power Curve'!$C$37,0,INDEX(Ci,$W3272,1)*POWER(1-X3272,3)+INDEX(Ci,$W3272,2)*3*X3272*POWER(1-X3272,2)+INDEX(Ci,$W3272,3)*3*POWER(X3272,2)*(1-X3272)+INDEX(Ci,$W3272,4)*POWER(X3272,3))</f>
        <v>797.27905425443123</v>
      </c>
      <c r="Z3272" s="3">
        <f t="shared" si="1338"/>
        <v>814.84333599049683</v>
      </c>
      <c r="AA3272" s="3">
        <f t="shared" si="1339"/>
        <v>739.28999710083031</v>
      </c>
      <c r="AB3272" s="3">
        <f t="shared" si="1348"/>
        <v>75.55333888966652</v>
      </c>
      <c r="AC3272" s="3">
        <f t="shared" si="1349"/>
        <v>75.55333888966652</v>
      </c>
      <c r="AE3272" s="34">
        <f t="shared" si="1340"/>
        <v>8</v>
      </c>
      <c r="AF3272" s="73" t="b">
        <f>COUNTIF('Power Curve'!$D$2:$D$31,AE3272)&gt;0</f>
        <v>1</v>
      </c>
      <c r="AG3272" s="73" t="b">
        <f t="shared" si="1341"/>
        <v>0</v>
      </c>
      <c r="AH3272" s="73" t="b">
        <f t="shared" si="1350"/>
        <v>1</v>
      </c>
      <c r="AI3272" s="34" t="str">
        <f t="shared" si="1342"/>
        <v>Outer</v>
      </c>
      <c r="AJ3272" s="35" t="str">
        <f t="shared" si="1351"/>
        <v>0.5-0.6</v>
      </c>
      <c r="AK3272" s="36" t="str">
        <f t="shared" si="1343"/>
        <v>1-2</v>
      </c>
      <c r="AL3272" s="36" t="str">
        <f t="shared" si="1344"/>
        <v>Apr</v>
      </c>
      <c r="AM3272" s="35" t="str">
        <f t="shared" si="1345"/>
        <v>275-285</v>
      </c>
      <c r="AN3272" s="36" t="str">
        <f t="shared" si="1346"/>
        <v>HWS-HTI</v>
      </c>
    </row>
    <row r="3273" spans="5:40" x14ac:dyDescent="0.3">
      <c r="E3273" s="12">
        <v>41003.069444444445</v>
      </c>
      <c r="F3273" s="16">
        <v>7.84</v>
      </c>
      <c r="G3273" s="16">
        <v>717.98997116088867</v>
      </c>
      <c r="H3273" s="29">
        <v>1.2083693270689166</v>
      </c>
      <c r="I3273" s="26">
        <v>286.7</v>
      </c>
      <c r="J3273" s="30">
        <v>0.13903061224489796</v>
      </c>
      <c r="K3273" s="31">
        <v>0.46119288612758608</v>
      </c>
      <c r="L3273" s="111">
        <f t="shared" si="1326"/>
        <v>0.6</v>
      </c>
      <c r="M3273" s="112">
        <f t="shared" si="1327"/>
        <v>0.14000000000000001</v>
      </c>
      <c r="N3273" s="112" t="b">
        <f t="shared" si="1328"/>
        <v>1</v>
      </c>
      <c r="O3273" s="112" t="b">
        <f t="shared" si="1329"/>
        <v>1</v>
      </c>
      <c r="P3273" s="113">
        <f t="shared" si="1330"/>
        <v>6</v>
      </c>
      <c r="Q3273" s="113">
        <f t="shared" si="1331"/>
        <v>12</v>
      </c>
      <c r="R3273" s="114" t="str">
        <f t="shared" si="1347"/>
        <v>0.6-0.14</v>
      </c>
      <c r="S3273" s="127">
        <f t="shared" si="1332"/>
        <v>1.631392633888494E-2</v>
      </c>
      <c r="T3273" s="112" t="b">
        <f t="shared" si="1333"/>
        <v>1</v>
      </c>
      <c r="U3273" s="22">
        <f t="shared" si="1334"/>
        <v>7.8043594551115696</v>
      </c>
      <c r="V3273" s="22">
        <f t="shared" si="1335"/>
        <v>0.56423888787341137</v>
      </c>
      <c r="W3273" s="81">
        <f t="shared" si="1336"/>
        <v>8</v>
      </c>
      <c r="X3273" s="22">
        <f t="shared" si="1337"/>
        <v>0.79434948735887023</v>
      </c>
      <c r="Y3273" s="3">
        <f>IF(U3273&gt;'Power Curve'!$C$37,0,INDEX(Ci,$W3273,1)*POWER(1-X3273,3)+INDEX(Ci,$W3273,2)*3*X3273*POWER(1-X3273,2)+INDEX(Ci,$W3273,3)*3*POWER(X3273,2)*(1-X3273)+INDEX(Ci,$W3273,4)*POWER(X3273,3))</f>
        <v>820.08335868891265</v>
      </c>
      <c r="Z3273" s="3">
        <f t="shared" si="1338"/>
        <v>833.46213819430898</v>
      </c>
      <c r="AA3273" s="3">
        <f t="shared" si="1339"/>
        <v>717.98997116088867</v>
      </c>
      <c r="AB3273" s="3">
        <f t="shared" si="1348"/>
        <v>115.47216703342031</v>
      </c>
      <c r="AC3273" s="3">
        <f t="shared" si="1349"/>
        <v>115.47216703342031</v>
      </c>
      <c r="AE3273" s="34">
        <f t="shared" si="1340"/>
        <v>8</v>
      </c>
      <c r="AF3273" s="73" t="b">
        <f>COUNTIF('Power Curve'!$D$2:$D$31,AE3273)&gt;0</f>
        <v>1</v>
      </c>
      <c r="AG3273" s="73" t="b">
        <f t="shared" si="1341"/>
        <v>0</v>
      </c>
      <c r="AH3273" s="73" t="b">
        <f t="shared" si="1350"/>
        <v>1</v>
      </c>
      <c r="AI3273" s="34" t="str">
        <f t="shared" si="1342"/>
        <v>Outer</v>
      </c>
      <c r="AJ3273" s="35" t="str">
        <f t="shared" si="1351"/>
        <v>0.5-0.6</v>
      </c>
      <c r="AK3273" s="36" t="str">
        <f t="shared" si="1343"/>
        <v>1-2</v>
      </c>
      <c r="AL3273" s="36" t="str">
        <f t="shared" si="1344"/>
        <v>Apr</v>
      </c>
      <c r="AM3273" s="35" t="str">
        <f t="shared" si="1345"/>
        <v>285-295</v>
      </c>
      <c r="AN3273" s="36" t="str">
        <f t="shared" si="1346"/>
        <v>Inner-TI</v>
      </c>
    </row>
    <row r="3274" spans="5:40" x14ac:dyDescent="0.3">
      <c r="E3274" s="12">
        <v>41003.076388888891</v>
      </c>
      <c r="F3274" s="16">
        <v>7.66</v>
      </c>
      <c r="G3274" s="16">
        <v>872.02997207641602</v>
      </c>
      <c r="H3274" s="29">
        <v>1.2083693270689166</v>
      </c>
      <c r="I3274" s="26">
        <v>284.3</v>
      </c>
      <c r="J3274" s="30">
        <v>0.11488250652741515</v>
      </c>
      <c r="K3274" s="31">
        <v>0.40922906098758216</v>
      </c>
      <c r="L3274" s="111">
        <f t="shared" si="1326"/>
        <v>0.5</v>
      </c>
      <c r="M3274" s="112">
        <f t="shared" si="1327"/>
        <v>0.11</v>
      </c>
      <c r="N3274" s="112" t="b">
        <f t="shared" si="1328"/>
        <v>1</v>
      </c>
      <c r="O3274" s="112" t="b">
        <f t="shared" si="1329"/>
        <v>1</v>
      </c>
      <c r="P3274" s="113">
        <f t="shared" si="1330"/>
        <v>5</v>
      </c>
      <c r="Q3274" s="113">
        <f t="shared" si="1331"/>
        <v>15</v>
      </c>
      <c r="R3274" s="114" t="str">
        <f t="shared" si="1347"/>
        <v>0.5-0.11</v>
      </c>
      <c r="S3274" s="127">
        <f t="shared" si="1332"/>
        <v>-1.6291054077775705E-2</v>
      </c>
      <c r="T3274" s="112" t="b">
        <f t="shared" si="1333"/>
        <v>1</v>
      </c>
      <c r="U3274" s="22">
        <f t="shared" si="1334"/>
        <v>7.6251777329278863</v>
      </c>
      <c r="V3274" s="22">
        <f t="shared" si="1335"/>
        <v>0.53654577510335799</v>
      </c>
      <c r="W3274" s="81">
        <f t="shared" si="1336"/>
        <v>8</v>
      </c>
      <c r="X3274" s="22">
        <f t="shared" si="1337"/>
        <v>0.61400645914411345</v>
      </c>
      <c r="Y3274" s="3">
        <f>IF(U3274&gt;'Power Curve'!$C$37,0,INDEX(Ci,$W3274,1)*POWER(1-X3274,3)+INDEX(Ci,$W3274,2)*3*X3274*POWER(1-X3274,2)+INDEX(Ci,$W3274,3)*3*POWER(X3274,2)*(1-X3274)+INDEX(Ci,$W3274,4)*POWER(X3274,3))</f>
        <v>767.77164289595032</v>
      </c>
      <c r="Z3274" s="3">
        <f t="shared" si="1338"/>
        <v>755.26383354214965</v>
      </c>
      <c r="AA3274" s="3">
        <f t="shared" si="1339"/>
        <v>872.02997207641602</v>
      </c>
      <c r="AB3274" s="3">
        <f t="shared" si="1348"/>
        <v>-116.76613853426636</v>
      </c>
      <c r="AC3274" s="3">
        <f t="shared" si="1349"/>
        <v>116.76613853426636</v>
      </c>
      <c r="AE3274" s="34">
        <f t="shared" si="1340"/>
        <v>8</v>
      </c>
      <c r="AF3274" s="73" t="b">
        <f>COUNTIF('Power Curve'!$D$2:$D$31,AE3274)&gt;0</f>
        <v>1</v>
      </c>
      <c r="AG3274" s="73" t="b">
        <f t="shared" si="1341"/>
        <v>0</v>
      </c>
      <c r="AH3274" s="73" t="b">
        <f t="shared" si="1350"/>
        <v>1</v>
      </c>
      <c r="AI3274" s="34" t="str">
        <f t="shared" si="1342"/>
        <v>Outer</v>
      </c>
      <c r="AJ3274" s="35" t="str">
        <f t="shared" si="1351"/>
        <v>0.5-0.6</v>
      </c>
      <c r="AK3274" s="36" t="str">
        <f t="shared" si="1343"/>
        <v>1-2</v>
      </c>
      <c r="AL3274" s="36" t="str">
        <f t="shared" si="1344"/>
        <v>Apr</v>
      </c>
      <c r="AM3274" s="35" t="str">
        <f t="shared" si="1345"/>
        <v>275-285</v>
      </c>
      <c r="AN3274" s="36" t="str">
        <f t="shared" si="1346"/>
        <v>Inner-TI</v>
      </c>
    </row>
    <row r="3275" spans="5:40" x14ac:dyDescent="0.3">
      <c r="E3275" s="12">
        <v>41003.083333333336</v>
      </c>
      <c r="F3275" s="16">
        <v>8.0500000000000007</v>
      </c>
      <c r="G3275" s="16">
        <v>857.12998962402366</v>
      </c>
      <c r="H3275" s="29">
        <v>1.2086401705464129</v>
      </c>
      <c r="I3275" s="26">
        <v>281.2</v>
      </c>
      <c r="J3275" s="30">
        <v>0.10310559006211178</v>
      </c>
      <c r="K3275" s="31">
        <v>0.31245240154662079</v>
      </c>
      <c r="L3275" s="111">
        <f t="shared" si="1326"/>
        <v>0.6</v>
      </c>
      <c r="M3275" s="112">
        <f t="shared" si="1327"/>
        <v>9.9999999999999992E-2</v>
      </c>
      <c r="N3275" s="112" t="b">
        <f t="shared" si="1328"/>
        <v>1</v>
      </c>
      <c r="O3275" s="112" t="b">
        <f t="shared" si="1329"/>
        <v>1</v>
      </c>
      <c r="P3275" s="113">
        <f t="shared" si="1330"/>
        <v>6</v>
      </c>
      <c r="Q3275" s="113">
        <f t="shared" si="1331"/>
        <v>16</v>
      </c>
      <c r="R3275" s="114" t="str">
        <f t="shared" si="1347"/>
        <v>0.6-0.1</v>
      </c>
      <c r="S3275" s="127">
        <f t="shared" si="1332"/>
        <v>-7.7910698820127019E-3</v>
      </c>
      <c r="T3275" s="112" t="b">
        <f t="shared" si="1333"/>
        <v>1</v>
      </c>
      <c r="U3275" s="22">
        <f t="shared" si="1334"/>
        <v>8.0140034601811099</v>
      </c>
      <c r="V3275" s="22">
        <f t="shared" si="1335"/>
        <v>0.59664004466107134</v>
      </c>
      <c r="W3275" s="81">
        <f t="shared" si="1336"/>
        <v>9</v>
      </c>
      <c r="X3275" s="22">
        <f t="shared" si="1337"/>
        <v>5.315362514403562E-3</v>
      </c>
      <c r="Y3275" s="3">
        <f>IF(U3275&gt;'Power Curve'!$C$37,0,INDEX(Ci,$W3275,1)*POWER(1-X3275,3)+INDEX(Ci,$W3275,2)*3*X3275*POWER(1-X3275,2)+INDEX(Ci,$W3275,3)*3*POWER(X3275,2)*(1-X3275)+INDEX(Ci,$W3275,4)*POWER(X3275,3))</f>
        <v>882.3329817839732</v>
      </c>
      <c r="Z3275" s="3">
        <f t="shared" si="1338"/>
        <v>875.45866386368959</v>
      </c>
      <c r="AA3275" s="3">
        <f t="shared" si="1339"/>
        <v>857.12998962402366</v>
      </c>
      <c r="AB3275" s="3">
        <f t="shared" si="1348"/>
        <v>18.328674239665929</v>
      </c>
      <c r="AC3275" s="3">
        <f t="shared" si="1349"/>
        <v>18.328674239665929</v>
      </c>
      <c r="AE3275" s="34">
        <f t="shared" si="1340"/>
        <v>8</v>
      </c>
      <c r="AF3275" s="73" t="b">
        <f>COUNTIF('Power Curve'!$D$2:$D$31,AE3275)&gt;0</f>
        <v>1</v>
      </c>
      <c r="AG3275" s="73" t="b">
        <f t="shared" si="1341"/>
        <v>0</v>
      </c>
      <c r="AH3275" s="73" t="b">
        <f t="shared" si="1350"/>
        <v>1</v>
      </c>
      <c r="AI3275" s="34" t="str">
        <f t="shared" si="1342"/>
        <v>Outer</v>
      </c>
      <c r="AJ3275" s="35" t="str">
        <f t="shared" si="1351"/>
        <v>0.5-0.6</v>
      </c>
      <c r="AK3275" s="36" t="str">
        <f t="shared" si="1343"/>
        <v>2-3</v>
      </c>
      <c r="AL3275" s="36" t="str">
        <f t="shared" si="1344"/>
        <v>Apr</v>
      </c>
      <c r="AM3275" s="35" t="str">
        <f t="shared" si="1345"/>
        <v>275-285</v>
      </c>
      <c r="AN3275" s="36" t="str">
        <f t="shared" si="1346"/>
        <v>Inner-TI</v>
      </c>
    </row>
    <row r="3276" spans="5:40" x14ac:dyDescent="0.3">
      <c r="E3276" s="12">
        <v>41003.090277777781</v>
      </c>
      <c r="F3276" s="16">
        <v>8.0399999999999991</v>
      </c>
      <c r="G3276" s="16">
        <v>908.45999908447288</v>
      </c>
      <c r="H3276" s="29">
        <v>1.2084595947397059</v>
      </c>
      <c r="I3276" s="26">
        <v>277.8</v>
      </c>
      <c r="J3276" s="30">
        <v>9.5771144278606973E-2</v>
      </c>
      <c r="K3276" s="31">
        <v>0.36079913725997675</v>
      </c>
      <c r="L3276" s="111">
        <f t="shared" si="1326"/>
        <v>0.6</v>
      </c>
      <c r="M3276" s="112">
        <f t="shared" si="1327"/>
        <v>9.9999999999999992E-2</v>
      </c>
      <c r="N3276" s="112" t="b">
        <f t="shared" si="1328"/>
        <v>1</v>
      </c>
      <c r="O3276" s="112" t="b">
        <f t="shared" si="1329"/>
        <v>1</v>
      </c>
      <c r="P3276" s="113">
        <f t="shared" si="1330"/>
        <v>6</v>
      </c>
      <c r="Q3276" s="113">
        <f t="shared" si="1331"/>
        <v>16</v>
      </c>
      <c r="R3276" s="114" t="str">
        <f t="shared" si="1347"/>
        <v>0.6-0.1</v>
      </c>
      <c r="S3276" s="127">
        <f t="shared" si="1332"/>
        <v>-7.7910698820127019E-3</v>
      </c>
      <c r="T3276" s="112" t="b">
        <f t="shared" si="1333"/>
        <v>1</v>
      </c>
      <c r="U3276" s="22">
        <f t="shared" si="1334"/>
        <v>8.0036495439668531</v>
      </c>
      <c r="V3276" s="22">
        <f t="shared" si="1335"/>
        <v>0.59503981353348367</v>
      </c>
      <c r="W3276" s="81">
        <f t="shared" si="1336"/>
        <v>8</v>
      </c>
      <c r="X3276" s="22">
        <f t="shared" si="1337"/>
        <v>0.99493120785660183</v>
      </c>
      <c r="Y3276" s="3">
        <f>IF(U3276&gt;'Power Curve'!$C$37,0,INDEX(Ci,$W3276,1)*POWER(1-X3276,3)+INDEX(Ci,$W3276,2)*3*X3276*POWER(1-X3276,2)+INDEX(Ci,$W3276,3)*3*POWER(X3276,2)*(1-X3276)+INDEX(Ci,$W3276,4)*POWER(X3276,3))</f>
        <v>879.23895567343573</v>
      </c>
      <c r="Z3276" s="3">
        <f t="shared" si="1338"/>
        <v>872.38874352679613</v>
      </c>
      <c r="AA3276" s="3">
        <f t="shared" si="1339"/>
        <v>908.45999908447288</v>
      </c>
      <c r="AB3276" s="3">
        <f t="shared" si="1348"/>
        <v>-36.07125555767675</v>
      </c>
      <c r="AC3276" s="3">
        <f t="shared" si="1349"/>
        <v>36.07125555767675</v>
      </c>
      <c r="AE3276" s="34">
        <f t="shared" si="1340"/>
        <v>8</v>
      </c>
      <c r="AF3276" s="73" t="b">
        <f>COUNTIF('Power Curve'!$D$2:$D$31,AE3276)&gt;0</f>
        <v>1</v>
      </c>
      <c r="AG3276" s="73" t="b">
        <f t="shared" si="1341"/>
        <v>0</v>
      </c>
      <c r="AH3276" s="73" t="b">
        <f t="shared" si="1350"/>
        <v>1</v>
      </c>
      <c r="AI3276" s="34" t="str">
        <f t="shared" si="1342"/>
        <v>Outer</v>
      </c>
      <c r="AJ3276" s="35" t="str">
        <f t="shared" si="1351"/>
        <v>0.5-0.6</v>
      </c>
      <c r="AK3276" s="36" t="str">
        <f t="shared" si="1343"/>
        <v>2-3</v>
      </c>
      <c r="AL3276" s="36" t="str">
        <f t="shared" si="1344"/>
        <v>Apr</v>
      </c>
      <c r="AM3276" s="35" t="str">
        <f t="shared" si="1345"/>
        <v>275-285</v>
      </c>
      <c r="AN3276" s="36" t="str">
        <f t="shared" si="1346"/>
        <v>HWS-LTI</v>
      </c>
    </row>
    <row r="3277" spans="5:40" x14ac:dyDescent="0.3">
      <c r="E3277" s="12">
        <v>41003.097222222219</v>
      </c>
      <c r="F3277" s="16">
        <v>9.26</v>
      </c>
      <c r="G3277" s="16">
        <v>1345.8100128173851</v>
      </c>
      <c r="H3277" s="29">
        <v>1.2077829146798069</v>
      </c>
      <c r="I3277" s="26">
        <v>274.60000000000002</v>
      </c>
      <c r="J3277" s="30">
        <v>7.4514038876889843E-2</v>
      </c>
      <c r="K3277" s="31">
        <v>0.26246265572012689</v>
      </c>
      <c r="L3277" s="111">
        <f t="shared" si="1326"/>
        <v>0.8</v>
      </c>
      <c r="M3277" s="112">
        <f t="shared" si="1327"/>
        <v>6.9999999999999993E-2</v>
      </c>
      <c r="N3277" s="112" t="b">
        <f t="shared" si="1328"/>
        <v>1</v>
      </c>
      <c r="O3277" s="112" t="b">
        <f t="shared" si="1329"/>
        <v>1</v>
      </c>
      <c r="P3277" s="113">
        <f t="shared" si="1330"/>
        <v>8</v>
      </c>
      <c r="Q3277" s="113">
        <f t="shared" si="1331"/>
        <v>19</v>
      </c>
      <c r="R3277" s="114" t="str">
        <f t="shared" si="1347"/>
        <v>0.8-0.07</v>
      </c>
      <c r="S3277" s="127">
        <f t="shared" si="1332"/>
        <v>-2.836915760076816E-2</v>
      </c>
      <c r="T3277" s="112" t="b">
        <f t="shared" si="1333"/>
        <v>1</v>
      </c>
      <c r="U3277" s="22">
        <f t="shared" si="1334"/>
        <v>9.2164127849432198</v>
      </c>
      <c r="V3277" s="22">
        <f t="shared" si="1335"/>
        <v>0.78247628186536577</v>
      </c>
      <c r="W3277" s="81">
        <f t="shared" si="1336"/>
        <v>10</v>
      </c>
      <c r="X3277" s="22">
        <f t="shared" si="1337"/>
        <v>0.22032016014303171</v>
      </c>
      <c r="Y3277" s="3">
        <f>IF(U3277&gt;'Power Curve'!$C$37,0,INDEX(Ci,$W3277,1)*POWER(1-X3277,3)+INDEX(Ci,$W3277,2)*3*X3277*POWER(1-X3277,2)+INDEX(Ci,$W3277,3)*3*POWER(X3277,2)*(1-X3277)+INDEX(Ci,$W3277,4)*POWER(X3277,3))</f>
        <v>1269.2843216358726</v>
      </c>
      <c r="Z3277" s="3">
        <f t="shared" si="1338"/>
        <v>1233.2757946752004</v>
      </c>
      <c r="AA3277" s="3">
        <f t="shared" si="1339"/>
        <v>1345.8100128173851</v>
      </c>
      <c r="AB3277" s="3">
        <f t="shared" si="1348"/>
        <v>-112.53421814218473</v>
      </c>
      <c r="AC3277" s="3">
        <f t="shared" si="1349"/>
        <v>112.53421814218473</v>
      </c>
      <c r="AE3277" s="34">
        <f t="shared" si="1340"/>
        <v>9</v>
      </c>
      <c r="AF3277" s="73" t="b">
        <f>COUNTIF('Power Curve'!$D$2:$D$31,AE3277)&gt;0</f>
        <v>1</v>
      </c>
      <c r="AG3277" s="73" t="b">
        <f t="shared" si="1341"/>
        <v>0</v>
      </c>
      <c r="AH3277" s="73" t="b">
        <f t="shared" si="1350"/>
        <v>1</v>
      </c>
      <c r="AI3277" s="34" t="str">
        <f t="shared" si="1342"/>
        <v>Outer</v>
      </c>
      <c r="AJ3277" s="35" t="str">
        <f t="shared" si="1351"/>
        <v>0.7-0.8</v>
      </c>
      <c r="AK3277" s="36" t="str">
        <f t="shared" si="1343"/>
        <v>2-3</v>
      </c>
      <c r="AL3277" s="36" t="str">
        <f t="shared" si="1344"/>
        <v>Apr</v>
      </c>
      <c r="AM3277" s="35" t="str">
        <f t="shared" si="1345"/>
        <v>265-275</v>
      </c>
      <c r="AN3277" s="36" t="str">
        <f t="shared" si="1346"/>
        <v>HWS-LTI</v>
      </c>
    </row>
    <row r="3278" spans="5:40" x14ac:dyDescent="0.3">
      <c r="E3278" s="12">
        <v>41003.104166666664</v>
      </c>
      <c r="F3278" s="16">
        <v>9.3800000000000008</v>
      </c>
      <c r="G3278" s="16">
        <v>1396.3100280761689</v>
      </c>
      <c r="H3278" s="29">
        <v>1.2069621874305443</v>
      </c>
      <c r="I3278" s="26">
        <v>278.3</v>
      </c>
      <c r="J3278" s="30">
        <v>5.5437100213219612E-2</v>
      </c>
      <c r="K3278" s="31">
        <v>0.27086857230926381</v>
      </c>
      <c r="L3278" s="111">
        <f t="shared" si="1326"/>
        <v>0.8</v>
      </c>
      <c r="M3278" s="112">
        <f t="shared" si="1327"/>
        <v>6.0000000000000005E-2</v>
      </c>
      <c r="N3278" s="112" t="b">
        <f t="shared" si="1328"/>
        <v>1</v>
      </c>
      <c r="O3278" s="112" t="b">
        <f t="shared" si="1329"/>
        <v>1</v>
      </c>
      <c r="P3278" s="113">
        <f t="shared" si="1330"/>
        <v>8</v>
      </c>
      <c r="Q3278" s="113">
        <f t="shared" si="1331"/>
        <v>20</v>
      </c>
      <c r="R3278" s="114" t="str">
        <f t="shared" si="1347"/>
        <v>0.8-0.06</v>
      </c>
      <c r="S3278" s="127">
        <f t="shared" si="1332"/>
        <v>-2.1944432312601625E-2</v>
      </c>
      <c r="T3278" s="112" t="b">
        <f t="shared" si="1333"/>
        <v>1</v>
      </c>
      <c r="U3278" s="22">
        <f t="shared" si="1334"/>
        <v>9.3337327912241808</v>
      </c>
      <c r="V3278" s="22">
        <f t="shared" si="1335"/>
        <v>0.80060846702648081</v>
      </c>
      <c r="W3278" s="81">
        <f t="shared" si="1336"/>
        <v>10</v>
      </c>
      <c r="X3278" s="22">
        <f t="shared" si="1337"/>
        <v>0.34502372416688704</v>
      </c>
      <c r="Y3278" s="3">
        <f>IF(U3278&gt;'Power Curve'!$C$37,0,INDEX(Ci,$W3278,1)*POWER(1-X3278,3)+INDEX(Ci,$W3278,2)*3*X3278*POWER(1-X3278,2)+INDEX(Ci,$W3278,3)*3*POWER(X3278,2)*(1-X3278)+INDEX(Ci,$W3278,4)*POWER(X3278,3))</f>
        <v>1311.0733175304451</v>
      </c>
      <c r="Z3278" s="3">
        <f t="shared" si="1338"/>
        <v>1282.3025578570403</v>
      </c>
      <c r="AA3278" s="3">
        <f t="shared" si="1339"/>
        <v>1396.3100280761689</v>
      </c>
      <c r="AB3278" s="3">
        <f t="shared" si="1348"/>
        <v>-114.00747021912866</v>
      </c>
      <c r="AC3278" s="3">
        <f t="shared" si="1349"/>
        <v>114.00747021912866</v>
      </c>
      <c r="AE3278" s="34">
        <f t="shared" si="1340"/>
        <v>9</v>
      </c>
      <c r="AF3278" s="73" t="b">
        <f>COUNTIF('Power Curve'!$D$2:$D$31,AE3278)&gt;0</f>
        <v>1</v>
      </c>
      <c r="AG3278" s="73" t="b">
        <f t="shared" si="1341"/>
        <v>0</v>
      </c>
      <c r="AH3278" s="73" t="b">
        <f t="shared" si="1350"/>
        <v>1</v>
      </c>
      <c r="AI3278" s="34" t="str">
        <f t="shared" si="1342"/>
        <v>Outer</v>
      </c>
      <c r="AJ3278" s="35" t="str">
        <f t="shared" si="1351"/>
        <v>0.8-0.9</v>
      </c>
      <c r="AK3278" s="36" t="str">
        <f t="shared" si="1343"/>
        <v>2-3</v>
      </c>
      <c r="AL3278" s="36" t="str">
        <f t="shared" si="1344"/>
        <v>Apr</v>
      </c>
      <c r="AM3278" s="35" t="str">
        <f t="shared" si="1345"/>
        <v>275-285</v>
      </c>
      <c r="AN3278" s="36" t="str">
        <f t="shared" si="1346"/>
        <v>HWS-LTI</v>
      </c>
    </row>
    <row r="3279" spans="5:40" x14ac:dyDescent="0.3">
      <c r="E3279" s="12">
        <v>41003.111111111109</v>
      </c>
      <c r="F3279" s="16">
        <v>9.0500000000000007</v>
      </c>
      <c r="G3279" s="16">
        <v>1226.52002716065</v>
      </c>
      <c r="H3279" s="29">
        <v>1.2075575223159321</v>
      </c>
      <c r="I3279" s="26">
        <v>277.5</v>
      </c>
      <c r="J3279" s="30">
        <v>6.2983425414364635E-2</v>
      </c>
      <c r="K3279" s="31">
        <v>0.29318544036523603</v>
      </c>
      <c r="L3279" s="111">
        <f t="shared" si="1326"/>
        <v>0.8</v>
      </c>
      <c r="M3279" s="112">
        <f t="shared" si="1327"/>
        <v>6.0000000000000005E-2</v>
      </c>
      <c r="N3279" s="112" t="b">
        <f t="shared" si="1328"/>
        <v>1</v>
      </c>
      <c r="O3279" s="112" t="b">
        <f t="shared" si="1329"/>
        <v>1</v>
      </c>
      <c r="P3279" s="113">
        <f t="shared" si="1330"/>
        <v>8</v>
      </c>
      <c r="Q3279" s="113">
        <f t="shared" si="1331"/>
        <v>20</v>
      </c>
      <c r="R3279" s="114" t="str">
        <f t="shared" si="1347"/>
        <v>0.8-0.06</v>
      </c>
      <c r="S3279" s="127">
        <f t="shared" si="1332"/>
        <v>-2.1944432312601625E-2</v>
      </c>
      <c r="T3279" s="112" t="b">
        <f t="shared" si="1333"/>
        <v>1</v>
      </c>
      <c r="U3279" s="22">
        <f t="shared" si="1334"/>
        <v>9.0068409187881304</v>
      </c>
      <c r="V3279" s="22">
        <f t="shared" si="1335"/>
        <v>0.75008627437947972</v>
      </c>
      <c r="W3279" s="81">
        <f t="shared" si="1336"/>
        <v>9</v>
      </c>
      <c r="X3279" s="22">
        <f t="shared" si="1337"/>
        <v>0.99770442237934609</v>
      </c>
      <c r="Y3279" s="3">
        <f>IF(U3279&gt;'Power Curve'!$C$37,0,INDEX(Ci,$W3279,1)*POWER(1-X3279,3)+INDEX(Ci,$W3279,2)*3*X3279*POWER(1-X3279,2)+INDEX(Ci,$W3279,3)*3*POWER(X3279,2)*(1-X3279)+INDEX(Ci,$W3279,4)*POWER(X3279,3))</f>
        <v>1197.5458794126482</v>
      </c>
      <c r="Z3279" s="3">
        <f t="shared" si="1338"/>
        <v>1171.2664149206423</v>
      </c>
      <c r="AA3279" s="3">
        <f t="shared" si="1339"/>
        <v>1226.52002716065</v>
      </c>
      <c r="AB3279" s="3">
        <f t="shared" si="1348"/>
        <v>-55.253612240007669</v>
      </c>
      <c r="AC3279" s="3">
        <f t="shared" si="1349"/>
        <v>55.253612240007669</v>
      </c>
      <c r="AE3279" s="34">
        <f t="shared" si="1340"/>
        <v>9</v>
      </c>
      <c r="AF3279" s="73" t="b">
        <f>COUNTIF('Power Curve'!$D$2:$D$31,AE3279)&gt;0</f>
        <v>1</v>
      </c>
      <c r="AG3279" s="73" t="b">
        <f t="shared" si="1341"/>
        <v>0</v>
      </c>
      <c r="AH3279" s="73" t="b">
        <f t="shared" si="1350"/>
        <v>1</v>
      </c>
      <c r="AI3279" s="34" t="str">
        <f t="shared" si="1342"/>
        <v>Outer</v>
      </c>
      <c r="AJ3279" s="35" t="str">
        <f t="shared" si="1351"/>
        <v>0.7-0.8</v>
      </c>
      <c r="AK3279" s="36" t="str">
        <f t="shared" si="1343"/>
        <v>2-3</v>
      </c>
      <c r="AL3279" s="36" t="str">
        <f t="shared" si="1344"/>
        <v>Apr</v>
      </c>
      <c r="AM3279" s="35" t="str">
        <f t="shared" si="1345"/>
        <v>275-285</v>
      </c>
      <c r="AN3279" s="36" t="str">
        <f t="shared" si="1346"/>
        <v>HWS-LTI</v>
      </c>
    </row>
    <row r="3280" spans="5:40" x14ac:dyDescent="0.3">
      <c r="E3280" s="12">
        <v>41003.118055555555</v>
      </c>
      <c r="F3280" s="16">
        <v>8.7899999999999991</v>
      </c>
      <c r="G3280" s="16">
        <v>1236.59998321533</v>
      </c>
      <c r="H3280" s="29">
        <v>1.2074673893530778</v>
      </c>
      <c r="I3280" s="26">
        <v>278.2</v>
      </c>
      <c r="J3280" s="30">
        <v>6.2571103526734936E-2</v>
      </c>
      <c r="K3280" s="31">
        <v>0.3524346308452509</v>
      </c>
      <c r="L3280" s="111">
        <f t="shared" si="1326"/>
        <v>0.70000000000000007</v>
      </c>
      <c r="M3280" s="112">
        <f t="shared" si="1327"/>
        <v>6.0000000000000005E-2</v>
      </c>
      <c r="N3280" s="112" t="b">
        <f t="shared" si="1328"/>
        <v>1</v>
      </c>
      <c r="O3280" s="112" t="b">
        <f t="shared" si="1329"/>
        <v>1</v>
      </c>
      <c r="P3280" s="113">
        <f t="shared" si="1330"/>
        <v>7.0000000000000009</v>
      </c>
      <c r="Q3280" s="113">
        <f t="shared" si="1331"/>
        <v>20</v>
      </c>
      <c r="R3280" s="114" t="str">
        <f t="shared" si="1347"/>
        <v>0.7-0.06</v>
      </c>
      <c r="S3280" s="127">
        <f t="shared" si="1332"/>
        <v>-7.4767306816489049E-2</v>
      </c>
      <c r="T3280" s="112" t="b">
        <f t="shared" si="1333"/>
        <v>1</v>
      </c>
      <c r="U3280" s="22">
        <f t="shared" si="1334"/>
        <v>8.7478631884266793</v>
      </c>
      <c r="V3280" s="22">
        <f t="shared" si="1335"/>
        <v>0.71006043131675889</v>
      </c>
      <c r="W3280" s="81">
        <f t="shared" si="1336"/>
        <v>9</v>
      </c>
      <c r="X3280" s="22">
        <f t="shared" si="1337"/>
        <v>0.73884365505903893</v>
      </c>
      <c r="Y3280" s="3">
        <f>IF(U3280&gt;'Power Curve'!$C$37,0,INDEX(Ci,$W3280,1)*POWER(1-X3280,3)+INDEX(Ci,$W3280,2)*3*X3280*POWER(1-X3280,2)+INDEX(Ci,$W3280,3)*3*POWER(X3280,2)*(1-X3280)+INDEX(Ci,$W3280,4)*POWER(X3280,3))</f>
        <v>1112.8020681042203</v>
      </c>
      <c r="Z3280" s="3">
        <f t="shared" si="1338"/>
        <v>1029.6008544522485</v>
      </c>
      <c r="AA3280" s="3">
        <f t="shared" si="1339"/>
        <v>1236.59998321533</v>
      </c>
      <c r="AB3280" s="3">
        <f t="shared" si="1348"/>
        <v>-206.99912876308144</v>
      </c>
      <c r="AC3280" s="3">
        <f t="shared" si="1349"/>
        <v>206.99912876308144</v>
      </c>
      <c r="AE3280" s="34">
        <f t="shared" si="1340"/>
        <v>9</v>
      </c>
      <c r="AF3280" s="73" t="b">
        <f>COUNTIF('Power Curve'!$D$2:$D$31,AE3280)&gt;0</f>
        <v>1</v>
      </c>
      <c r="AG3280" s="73" t="b">
        <f t="shared" si="1341"/>
        <v>0</v>
      </c>
      <c r="AH3280" s="73" t="b">
        <f t="shared" si="1350"/>
        <v>1</v>
      </c>
      <c r="AI3280" s="34" t="str">
        <f t="shared" si="1342"/>
        <v>Outer</v>
      </c>
      <c r="AJ3280" s="35" t="str">
        <f t="shared" si="1351"/>
        <v>0.7-0.8</v>
      </c>
      <c r="AK3280" s="36" t="str">
        <f t="shared" si="1343"/>
        <v>2-3</v>
      </c>
      <c r="AL3280" s="36" t="str">
        <f t="shared" si="1344"/>
        <v>Apr</v>
      </c>
      <c r="AM3280" s="35" t="str">
        <f t="shared" si="1345"/>
        <v>275-285</v>
      </c>
      <c r="AN3280" s="36" t="str">
        <f t="shared" si="1346"/>
        <v>HWS-LTI</v>
      </c>
    </row>
    <row r="3281" spans="5:40" x14ac:dyDescent="0.3">
      <c r="E3281" s="12">
        <v>41003.125</v>
      </c>
      <c r="F3281" s="16">
        <v>8.94</v>
      </c>
      <c r="G3281" s="16">
        <v>1313.609985351563</v>
      </c>
      <c r="H3281" s="29">
        <v>1.2073322162085807</v>
      </c>
      <c r="I3281" s="26">
        <v>280.3</v>
      </c>
      <c r="J3281" s="30">
        <v>7.2706935123042507E-2</v>
      </c>
      <c r="K3281" s="31">
        <v>0.30320590170952705</v>
      </c>
      <c r="L3281" s="111">
        <f t="shared" si="1326"/>
        <v>0.70000000000000007</v>
      </c>
      <c r="M3281" s="112">
        <f t="shared" si="1327"/>
        <v>6.9999999999999993E-2</v>
      </c>
      <c r="N3281" s="112" t="b">
        <f t="shared" si="1328"/>
        <v>1</v>
      </c>
      <c r="O3281" s="112" t="b">
        <f t="shared" si="1329"/>
        <v>1</v>
      </c>
      <c r="P3281" s="113">
        <f t="shared" si="1330"/>
        <v>7.0000000000000009</v>
      </c>
      <c r="Q3281" s="113">
        <f t="shared" si="1331"/>
        <v>19</v>
      </c>
      <c r="R3281" s="114" t="str">
        <f t="shared" si="1347"/>
        <v>0.7-0.07</v>
      </c>
      <c r="S3281" s="127">
        <f t="shared" si="1332"/>
        <v>-1.8996706929311522E-2</v>
      </c>
      <c r="T3281" s="112" t="b">
        <f t="shared" si="1333"/>
        <v>1</v>
      </c>
      <c r="U3281" s="22">
        <f t="shared" si="1334"/>
        <v>8.8968121130073428</v>
      </c>
      <c r="V3281" s="22">
        <f t="shared" si="1335"/>
        <v>0.73308096775943243</v>
      </c>
      <c r="W3281" s="81">
        <f t="shared" si="1336"/>
        <v>9</v>
      </c>
      <c r="X3281" s="22">
        <f t="shared" si="1337"/>
        <v>0.88772530930271332</v>
      </c>
      <c r="Y3281" s="3">
        <f>IF(U3281&gt;'Power Curve'!$C$37,0,INDEX(Ci,$W3281,1)*POWER(1-X3281,3)+INDEX(Ci,$W3281,2)*3*X3281*POWER(1-X3281,2)+INDEX(Ci,$W3281,3)*3*POWER(X3281,2)*(1-X3281)+INDEX(Ci,$W3281,4)*POWER(X3281,3))</f>
        <v>1161.4288589657699</v>
      </c>
      <c r="Z3281" s="3">
        <f t="shared" si="1338"/>
        <v>1139.3655353127524</v>
      </c>
      <c r="AA3281" s="3">
        <f t="shared" si="1339"/>
        <v>1313.609985351563</v>
      </c>
      <c r="AB3281" s="3">
        <f t="shared" si="1348"/>
        <v>-174.24445003881056</v>
      </c>
      <c r="AC3281" s="3">
        <f t="shared" si="1349"/>
        <v>174.24445003881056</v>
      </c>
      <c r="AE3281" s="34">
        <f t="shared" si="1340"/>
        <v>9</v>
      </c>
      <c r="AF3281" s="73" t="b">
        <f>COUNTIF('Power Curve'!$D$2:$D$31,AE3281)&gt;0</f>
        <v>1</v>
      </c>
      <c r="AG3281" s="73" t="b">
        <f t="shared" si="1341"/>
        <v>0</v>
      </c>
      <c r="AH3281" s="73" t="b">
        <f t="shared" si="1350"/>
        <v>1</v>
      </c>
      <c r="AI3281" s="34" t="str">
        <f t="shared" si="1342"/>
        <v>Outer</v>
      </c>
      <c r="AJ3281" s="35" t="str">
        <f t="shared" si="1351"/>
        <v>0.7-0.8</v>
      </c>
      <c r="AK3281" s="36" t="str">
        <f t="shared" si="1343"/>
        <v>3-4</v>
      </c>
      <c r="AL3281" s="36" t="str">
        <f t="shared" si="1344"/>
        <v>Apr</v>
      </c>
      <c r="AM3281" s="35" t="str">
        <f t="shared" si="1345"/>
        <v>275-285</v>
      </c>
      <c r="AN3281" s="36" t="str">
        <f t="shared" si="1346"/>
        <v>HWS-LTI</v>
      </c>
    </row>
    <row r="3282" spans="5:40" x14ac:dyDescent="0.3">
      <c r="E3282" s="12">
        <v>41003.131944444445</v>
      </c>
      <c r="F3282" s="16">
        <v>8.1300000000000008</v>
      </c>
      <c r="G3282" s="16">
        <v>1022.2100219726563</v>
      </c>
      <c r="H3282" s="29">
        <v>1.2075575223159321</v>
      </c>
      <c r="I3282" s="26">
        <v>282.10000000000002</v>
      </c>
      <c r="J3282" s="30">
        <v>0.10086100861008608</v>
      </c>
      <c r="K3282" s="31">
        <v>0.28412529392556174</v>
      </c>
      <c r="L3282" s="111">
        <f t="shared" si="1326"/>
        <v>0.6</v>
      </c>
      <c r="M3282" s="112">
        <f t="shared" si="1327"/>
        <v>9.9999999999999992E-2</v>
      </c>
      <c r="N3282" s="112" t="b">
        <f t="shared" si="1328"/>
        <v>1</v>
      </c>
      <c r="O3282" s="112" t="b">
        <f t="shared" si="1329"/>
        <v>1</v>
      </c>
      <c r="P3282" s="113">
        <f t="shared" si="1330"/>
        <v>6</v>
      </c>
      <c r="Q3282" s="113">
        <f t="shared" si="1331"/>
        <v>16</v>
      </c>
      <c r="R3282" s="114" t="str">
        <f t="shared" si="1347"/>
        <v>0.6-0.1</v>
      </c>
      <c r="S3282" s="127">
        <f t="shared" si="1332"/>
        <v>-7.7910698820127019E-3</v>
      </c>
      <c r="T3282" s="112" t="b">
        <f t="shared" si="1333"/>
        <v>1</v>
      </c>
      <c r="U3282" s="22">
        <f t="shared" si="1334"/>
        <v>8.0912283612980662</v>
      </c>
      <c r="V3282" s="22">
        <f t="shared" si="1335"/>
        <v>0.60857540206932181</v>
      </c>
      <c r="W3282" s="81">
        <f t="shared" si="1336"/>
        <v>9</v>
      </c>
      <c r="X3282" s="22">
        <f t="shared" si="1337"/>
        <v>8.2505386272314116E-2</v>
      </c>
      <c r="Y3282" s="3">
        <f>IF(U3282&gt;'Power Curve'!$C$37,0,INDEX(Ci,$W3282,1)*POWER(1-X3282,3)+INDEX(Ci,$W3282,2)*3*X3282*POWER(1-X3282,2)+INDEX(Ci,$W3282,3)*3*POWER(X3282,2)*(1-X3282)+INDEX(Ci,$W3282,4)*POWER(X3282,3))</f>
        <v>905.57719646836813</v>
      </c>
      <c r="Z3282" s="3">
        <f t="shared" si="1338"/>
        <v>898.52178124712589</v>
      </c>
      <c r="AA3282" s="3">
        <f t="shared" si="1339"/>
        <v>1022.2100219726563</v>
      </c>
      <c r="AB3282" s="3">
        <f t="shared" si="1348"/>
        <v>-123.68824072553036</v>
      </c>
      <c r="AC3282" s="3">
        <f t="shared" si="1349"/>
        <v>123.68824072553036</v>
      </c>
      <c r="AE3282" s="34">
        <f t="shared" si="1340"/>
        <v>8</v>
      </c>
      <c r="AF3282" s="73" t="b">
        <f>COUNTIF('Power Curve'!$D$2:$D$31,AE3282)&gt;0</f>
        <v>1</v>
      </c>
      <c r="AG3282" s="73" t="b">
        <f t="shared" si="1341"/>
        <v>0</v>
      </c>
      <c r="AH3282" s="73" t="b">
        <f t="shared" si="1350"/>
        <v>1</v>
      </c>
      <c r="AI3282" s="34" t="str">
        <f t="shared" si="1342"/>
        <v>Inner</v>
      </c>
      <c r="AJ3282" s="35" t="str">
        <f t="shared" si="1351"/>
        <v>0.6-0.7</v>
      </c>
      <c r="AK3282" s="36" t="str">
        <f t="shared" si="1343"/>
        <v>3-4</v>
      </c>
      <c r="AL3282" s="36" t="str">
        <f t="shared" si="1344"/>
        <v>Apr</v>
      </c>
      <c r="AM3282" s="35" t="str">
        <f t="shared" si="1345"/>
        <v>275-285</v>
      </c>
      <c r="AN3282" s="36" t="str">
        <f t="shared" si="1346"/>
        <v>Inner-TI</v>
      </c>
    </row>
    <row r="3283" spans="5:40" x14ac:dyDescent="0.3">
      <c r="E3283" s="12">
        <v>41003.138888888891</v>
      </c>
      <c r="F3283" s="16">
        <v>7.36</v>
      </c>
      <c r="G3283" s="16">
        <v>652.27000236511208</v>
      </c>
      <c r="H3283" s="29">
        <v>1.2085047325564386</v>
      </c>
      <c r="I3283" s="26">
        <v>273.8</v>
      </c>
      <c r="J3283" s="30">
        <v>7.3369565217391311E-2</v>
      </c>
      <c r="K3283" s="31">
        <v>0.2968895425646717</v>
      </c>
      <c r="L3283" s="111">
        <f t="shared" si="1326"/>
        <v>0.5</v>
      </c>
      <c r="M3283" s="112">
        <f t="shared" si="1327"/>
        <v>6.9999999999999993E-2</v>
      </c>
      <c r="N3283" s="112" t="b">
        <f t="shared" si="1328"/>
        <v>1</v>
      </c>
      <c r="O3283" s="112" t="b">
        <f t="shared" si="1329"/>
        <v>1</v>
      </c>
      <c r="P3283" s="113">
        <f t="shared" si="1330"/>
        <v>5</v>
      </c>
      <c r="Q3283" s="113">
        <f t="shared" si="1331"/>
        <v>19</v>
      </c>
      <c r="R3283" s="114" t="str">
        <f t="shared" si="1347"/>
        <v>0.5-0.07</v>
      </c>
      <c r="S3283" s="127">
        <f t="shared" si="1332"/>
        <v>-3.1853825121220224E-2</v>
      </c>
      <c r="T3283" s="112" t="b">
        <f t="shared" si="1333"/>
        <v>1</v>
      </c>
      <c r="U3283" s="22">
        <f t="shared" si="1334"/>
        <v>7.3268151809643767</v>
      </c>
      <c r="V3283" s="22">
        <f t="shared" si="1335"/>
        <v>0.49043288090192683</v>
      </c>
      <c r="W3283" s="81">
        <f t="shared" si="1336"/>
        <v>8</v>
      </c>
      <c r="X3283" s="22">
        <f t="shared" si="1337"/>
        <v>0.3137101707100588</v>
      </c>
      <c r="Y3283" s="3">
        <f>IF(U3283&gt;'Power Curve'!$C$37,0,INDEX(Ci,$W3283,1)*POWER(1-X3283,3)+INDEX(Ci,$W3283,2)*3*X3283*POWER(1-X3283,2)+INDEX(Ci,$W3283,3)*3*POWER(X3283,2)*(1-X3283)+INDEX(Ci,$W3283,4)*POWER(X3283,3))</f>
        <v>683.40386915958049</v>
      </c>
      <c r="Z3283" s="3">
        <f t="shared" si="1338"/>
        <v>661.63484182420598</v>
      </c>
      <c r="AA3283" s="3">
        <f t="shared" si="1339"/>
        <v>652.27000236511208</v>
      </c>
      <c r="AB3283" s="3">
        <f t="shared" si="1348"/>
        <v>9.3648394590939006</v>
      </c>
      <c r="AC3283" s="3">
        <f t="shared" si="1349"/>
        <v>9.3648394590939006</v>
      </c>
      <c r="AE3283" s="34">
        <f t="shared" si="1340"/>
        <v>7</v>
      </c>
      <c r="AF3283" s="73" t="b">
        <f>COUNTIF('Power Curve'!$D$2:$D$31,AE3283)&gt;0</f>
        <v>1</v>
      </c>
      <c r="AG3283" s="73" t="b">
        <f t="shared" si="1341"/>
        <v>0</v>
      </c>
      <c r="AH3283" s="73" t="b">
        <f t="shared" si="1350"/>
        <v>1</v>
      </c>
      <c r="AI3283" s="34" t="str">
        <f t="shared" si="1342"/>
        <v>Outer</v>
      </c>
      <c r="AJ3283" s="35" t="str">
        <f t="shared" si="1351"/>
        <v>0.4-0.5</v>
      </c>
      <c r="AK3283" s="36" t="str">
        <f t="shared" si="1343"/>
        <v>3-4</v>
      </c>
      <c r="AL3283" s="36" t="str">
        <f t="shared" si="1344"/>
        <v>Apr</v>
      </c>
      <c r="AM3283" s="35" t="str">
        <f t="shared" si="1345"/>
        <v>265-275</v>
      </c>
      <c r="AN3283" s="36" t="str">
        <f t="shared" si="1346"/>
        <v>LWS-LTI</v>
      </c>
    </row>
    <row r="3284" spans="5:40" x14ac:dyDescent="0.3">
      <c r="E3284" s="12">
        <v>41003.145833333336</v>
      </c>
      <c r="F3284" s="16">
        <v>8.1999999999999993</v>
      </c>
      <c r="G3284" s="16">
        <v>943.01998138427734</v>
      </c>
      <c r="H3284" s="29">
        <v>1.2076927480681721</v>
      </c>
      <c r="I3284" s="26">
        <v>277.39999999999998</v>
      </c>
      <c r="J3284" s="30">
        <v>7.8048780487804892E-2</v>
      </c>
      <c r="K3284" s="31">
        <v>0.30311440242415888</v>
      </c>
      <c r="L3284" s="111">
        <f t="shared" si="1326"/>
        <v>0.6</v>
      </c>
      <c r="M3284" s="112">
        <f t="shared" si="1327"/>
        <v>0.08</v>
      </c>
      <c r="N3284" s="112" t="b">
        <f t="shared" si="1328"/>
        <v>1</v>
      </c>
      <c r="O3284" s="112" t="b">
        <f t="shared" si="1329"/>
        <v>1</v>
      </c>
      <c r="P3284" s="113">
        <f t="shared" si="1330"/>
        <v>6</v>
      </c>
      <c r="Q3284" s="113">
        <f t="shared" si="1331"/>
        <v>18</v>
      </c>
      <c r="R3284" s="114" t="str">
        <f t="shared" si="1347"/>
        <v>0.6-0.08</v>
      </c>
      <c r="S3284" s="127">
        <f t="shared" si="1332"/>
        <v>-2.6698824562309216E-2</v>
      </c>
      <c r="T3284" s="112" t="b">
        <f t="shared" si="1333"/>
        <v>1</v>
      </c>
      <c r="U3284" s="22">
        <f t="shared" si="1334"/>
        <v>8.1611991495667073</v>
      </c>
      <c r="V3284" s="22">
        <f t="shared" si="1335"/>
        <v>0.61938961295265405</v>
      </c>
      <c r="W3284" s="81">
        <f t="shared" si="1336"/>
        <v>9</v>
      </c>
      <c r="X3284" s="22">
        <f t="shared" si="1337"/>
        <v>0.15244457338291081</v>
      </c>
      <c r="Y3284" s="3">
        <f>IF(U3284&gt;'Power Curve'!$C$37,0,INDEX(Ci,$W3284,1)*POWER(1-X3284,3)+INDEX(Ci,$W3284,2)*3*X3284*POWER(1-X3284,2)+INDEX(Ci,$W3284,3)*3*POWER(X3284,2)*(1-X3284)+INDEX(Ci,$W3284,4)*POWER(X3284,3))</f>
        <v>926.88642424894306</v>
      </c>
      <c r="Z3284" s="3">
        <f t="shared" si="1338"/>
        <v>902.13964621873447</v>
      </c>
      <c r="AA3284" s="3">
        <f t="shared" si="1339"/>
        <v>943.01998138427734</v>
      </c>
      <c r="AB3284" s="3">
        <f t="shared" si="1348"/>
        <v>-40.880335165542874</v>
      </c>
      <c r="AC3284" s="3">
        <f t="shared" si="1349"/>
        <v>40.880335165542874</v>
      </c>
      <c r="AE3284" s="34">
        <f t="shared" si="1340"/>
        <v>8</v>
      </c>
      <c r="AF3284" s="73" t="b">
        <f>COUNTIF('Power Curve'!$D$2:$D$31,AE3284)&gt;0</f>
        <v>1</v>
      </c>
      <c r="AG3284" s="73" t="b">
        <f t="shared" si="1341"/>
        <v>0</v>
      </c>
      <c r="AH3284" s="73" t="b">
        <f t="shared" si="1350"/>
        <v>1</v>
      </c>
      <c r="AI3284" s="34" t="str">
        <f t="shared" si="1342"/>
        <v>Outer</v>
      </c>
      <c r="AJ3284" s="35" t="str">
        <f t="shared" si="1351"/>
        <v>0.6-0.7</v>
      </c>
      <c r="AK3284" s="36" t="str">
        <f t="shared" si="1343"/>
        <v>3-4</v>
      </c>
      <c r="AL3284" s="36" t="str">
        <f t="shared" si="1344"/>
        <v>Apr</v>
      </c>
      <c r="AM3284" s="35" t="str">
        <f t="shared" si="1345"/>
        <v>275-285</v>
      </c>
      <c r="AN3284" s="36" t="str">
        <f t="shared" si="1346"/>
        <v>HWS-LTI</v>
      </c>
    </row>
    <row r="3285" spans="5:40" x14ac:dyDescent="0.3">
      <c r="E3285" s="12">
        <v>41003.152777777781</v>
      </c>
      <c r="F3285" s="16">
        <v>8.06</v>
      </c>
      <c r="G3285" s="16">
        <v>784.55997467041061</v>
      </c>
      <c r="H3285" s="29">
        <v>1.2074673893530778</v>
      </c>
      <c r="I3285" s="26">
        <v>272.60000000000002</v>
      </c>
      <c r="J3285" s="30">
        <v>8.8089330024813881E-2</v>
      </c>
      <c r="K3285" s="31">
        <v>0.34772820936113785</v>
      </c>
      <c r="L3285" s="111">
        <f t="shared" si="1326"/>
        <v>0.6</v>
      </c>
      <c r="M3285" s="112">
        <f t="shared" si="1327"/>
        <v>0.09</v>
      </c>
      <c r="N3285" s="112" t="b">
        <f t="shared" si="1328"/>
        <v>1</v>
      </c>
      <c r="O3285" s="112" t="b">
        <f t="shared" si="1329"/>
        <v>1</v>
      </c>
      <c r="P3285" s="113">
        <f t="shared" si="1330"/>
        <v>6</v>
      </c>
      <c r="Q3285" s="113">
        <f t="shared" si="1331"/>
        <v>17</v>
      </c>
      <c r="R3285" s="114" t="str">
        <f t="shared" si="1347"/>
        <v>0.6-0.09</v>
      </c>
      <c r="S3285" s="127">
        <f t="shared" si="1332"/>
        <v>-2.6533940218358566E-2</v>
      </c>
      <c r="T3285" s="112" t="b">
        <f t="shared" si="1333"/>
        <v>1</v>
      </c>
      <c r="U3285" s="22">
        <f t="shared" si="1334"/>
        <v>8.0213626050874911</v>
      </c>
      <c r="V3285" s="22">
        <f t="shared" si="1335"/>
        <v>0.59777742422914282</v>
      </c>
      <c r="W3285" s="81">
        <f t="shared" si="1336"/>
        <v>9</v>
      </c>
      <c r="X3285" s="22">
        <f t="shared" si="1337"/>
        <v>1.2671183783778369E-2</v>
      </c>
      <c r="Y3285" s="3">
        <f>IF(U3285&gt;'Power Curve'!$C$37,0,INDEX(Ci,$W3285,1)*POWER(1-X3285,3)+INDEX(Ci,$W3285,2)*3*X3285*POWER(1-X3285,2)+INDEX(Ci,$W3285,3)*3*POWER(X3285,2)*(1-X3285)+INDEX(Ci,$W3285,4)*POWER(X3285,3))</f>
        <v>884.53511604783637</v>
      </c>
      <c r="Z3285" s="3">
        <f t="shared" si="1338"/>
        <v>861.06491415758421</v>
      </c>
      <c r="AA3285" s="3">
        <f t="shared" si="1339"/>
        <v>784.55997467041061</v>
      </c>
      <c r="AB3285" s="3">
        <f t="shared" si="1348"/>
        <v>76.504939487173601</v>
      </c>
      <c r="AC3285" s="3">
        <f t="shared" si="1349"/>
        <v>76.504939487173601</v>
      </c>
      <c r="AE3285" s="34">
        <f t="shared" si="1340"/>
        <v>8</v>
      </c>
      <c r="AF3285" s="73" t="b">
        <f>COUNTIF('Power Curve'!$D$2:$D$31,AE3285)&gt;0</f>
        <v>1</v>
      </c>
      <c r="AG3285" s="73" t="b">
        <f t="shared" si="1341"/>
        <v>0</v>
      </c>
      <c r="AH3285" s="73" t="b">
        <f t="shared" si="1350"/>
        <v>1</v>
      </c>
      <c r="AI3285" s="34" t="str">
        <f t="shared" si="1342"/>
        <v>Outer</v>
      </c>
      <c r="AJ3285" s="35" t="str">
        <f t="shared" si="1351"/>
        <v>0.5-0.6</v>
      </c>
      <c r="AK3285" s="36" t="str">
        <f t="shared" si="1343"/>
        <v>3-4</v>
      </c>
      <c r="AL3285" s="36" t="str">
        <f t="shared" si="1344"/>
        <v>Apr</v>
      </c>
      <c r="AM3285" s="35" t="str">
        <f t="shared" si="1345"/>
        <v>265-275</v>
      </c>
      <c r="AN3285" s="36" t="str">
        <f t="shared" si="1346"/>
        <v>HWS-LTI</v>
      </c>
    </row>
    <row r="3286" spans="5:40" x14ac:dyDescent="0.3">
      <c r="E3286" s="12">
        <v>41003.159722222219</v>
      </c>
      <c r="F3286" s="16">
        <v>7.34</v>
      </c>
      <c r="G3286" s="16">
        <v>582.58998870849632</v>
      </c>
      <c r="H3286" s="29">
        <v>1.2074223289914636</v>
      </c>
      <c r="I3286" s="26">
        <v>271.60000000000002</v>
      </c>
      <c r="J3286" s="30">
        <v>7.3569482288828342E-2</v>
      </c>
      <c r="K3286" s="31">
        <v>0.30317543513889694</v>
      </c>
      <c r="L3286" s="111">
        <f t="shared" si="1326"/>
        <v>0.5</v>
      </c>
      <c r="M3286" s="112">
        <f t="shared" si="1327"/>
        <v>6.9999999999999993E-2</v>
      </c>
      <c r="N3286" s="112" t="b">
        <f t="shared" si="1328"/>
        <v>1</v>
      </c>
      <c r="O3286" s="112" t="b">
        <f t="shared" si="1329"/>
        <v>1</v>
      </c>
      <c r="P3286" s="113">
        <f t="shared" si="1330"/>
        <v>5</v>
      </c>
      <c r="Q3286" s="113">
        <f t="shared" si="1331"/>
        <v>19</v>
      </c>
      <c r="R3286" s="114" t="str">
        <f t="shared" si="1347"/>
        <v>0.5-0.07</v>
      </c>
      <c r="S3286" s="127">
        <f t="shared" si="1332"/>
        <v>-3.1853825121220224E-2</v>
      </c>
      <c r="T3286" s="112" t="b">
        <f t="shared" si="1333"/>
        <v>1</v>
      </c>
      <c r="U3286" s="22">
        <f t="shared" si="1334"/>
        <v>7.3047232161973739</v>
      </c>
      <c r="V3286" s="22">
        <f t="shared" si="1335"/>
        <v>0.48701849653197704</v>
      </c>
      <c r="W3286" s="81">
        <f t="shared" si="1336"/>
        <v>8</v>
      </c>
      <c r="X3286" s="22">
        <f t="shared" si="1337"/>
        <v>0.29147502430817984</v>
      </c>
      <c r="Y3286" s="3">
        <f>IF(U3286&gt;'Power Curve'!$C$37,0,INDEX(Ci,$W3286,1)*POWER(1-X3286,3)+INDEX(Ci,$W3286,2)*3*X3286*POWER(1-X3286,2)+INDEX(Ci,$W3286,3)*3*POWER(X3286,2)*(1-X3286)+INDEX(Ci,$W3286,4)*POWER(X3286,3))</f>
        <v>677.32601803993703</v>
      </c>
      <c r="Z3286" s="3">
        <f t="shared" si="1338"/>
        <v>655.75059351124037</v>
      </c>
      <c r="AA3286" s="3">
        <f t="shared" si="1339"/>
        <v>582.58998870849632</v>
      </c>
      <c r="AB3286" s="3">
        <f t="shared" si="1348"/>
        <v>73.160604802744047</v>
      </c>
      <c r="AC3286" s="3">
        <f t="shared" si="1349"/>
        <v>73.160604802744047</v>
      </c>
      <c r="AE3286" s="34">
        <f t="shared" si="1340"/>
        <v>7</v>
      </c>
      <c r="AF3286" s="73" t="b">
        <f>COUNTIF('Power Curve'!$D$2:$D$31,AE3286)&gt;0</f>
        <v>1</v>
      </c>
      <c r="AG3286" s="73" t="b">
        <f t="shared" si="1341"/>
        <v>0</v>
      </c>
      <c r="AH3286" s="73" t="b">
        <f t="shared" si="1350"/>
        <v>1</v>
      </c>
      <c r="AI3286" s="34" t="str">
        <f t="shared" si="1342"/>
        <v>Outer</v>
      </c>
      <c r="AJ3286" s="35" t="str">
        <f t="shared" si="1351"/>
        <v>0.4-0.5</v>
      </c>
      <c r="AK3286" s="36" t="str">
        <f t="shared" si="1343"/>
        <v>3-4</v>
      </c>
      <c r="AL3286" s="36" t="str">
        <f t="shared" si="1344"/>
        <v>Apr</v>
      </c>
      <c r="AM3286" s="35" t="str">
        <f t="shared" si="1345"/>
        <v>265-275</v>
      </c>
      <c r="AN3286" s="36" t="str">
        <f t="shared" si="1346"/>
        <v>LWS-LTI</v>
      </c>
    </row>
    <row r="3287" spans="5:40" x14ac:dyDescent="0.3">
      <c r="E3287" s="12">
        <v>41003.166666666664</v>
      </c>
      <c r="F3287" s="16">
        <v>7.49</v>
      </c>
      <c r="G3287" s="16">
        <v>638.10000967979431</v>
      </c>
      <c r="H3287" s="29">
        <v>1.2071970711775126</v>
      </c>
      <c r="I3287" s="26">
        <v>272.89999999999998</v>
      </c>
      <c r="J3287" s="30">
        <v>6.1415220293724967E-2</v>
      </c>
      <c r="K3287" s="31">
        <v>0.26974796723983008</v>
      </c>
      <c r="L3287" s="111">
        <f t="shared" si="1326"/>
        <v>0.5</v>
      </c>
      <c r="M3287" s="112">
        <f t="shared" si="1327"/>
        <v>6.0000000000000005E-2</v>
      </c>
      <c r="N3287" s="112" t="b">
        <f t="shared" si="1328"/>
        <v>1</v>
      </c>
      <c r="O3287" s="112" t="b">
        <f t="shared" si="1329"/>
        <v>1</v>
      </c>
      <c r="P3287" s="113">
        <f t="shared" si="1330"/>
        <v>5</v>
      </c>
      <c r="Q3287" s="113">
        <f t="shared" si="1331"/>
        <v>20</v>
      </c>
      <c r="R3287" s="114" t="str">
        <f t="shared" si="1347"/>
        <v>0.5-0.06</v>
      </c>
      <c r="S3287" s="127">
        <f t="shared" si="1332"/>
        <v>-6.6348637269411564E-2</v>
      </c>
      <c r="T3287" s="112" t="b">
        <f t="shared" si="1333"/>
        <v>1</v>
      </c>
      <c r="U3287" s="22">
        <f t="shared" si="1334"/>
        <v>7.453538730339007</v>
      </c>
      <c r="V3287" s="22">
        <f t="shared" si="1335"/>
        <v>0.51001841396123937</v>
      </c>
      <c r="W3287" s="81">
        <f t="shared" si="1336"/>
        <v>8</v>
      </c>
      <c r="X3287" s="22">
        <f t="shared" si="1337"/>
        <v>0.4412550361228112</v>
      </c>
      <c r="Y3287" s="3">
        <f>IF(U3287&gt;'Power Curve'!$C$37,0,INDEX(Ci,$W3287,1)*POWER(1-X3287,3)+INDEX(Ci,$W3287,2)*3*X3287*POWER(1-X3287,2)+INDEX(Ci,$W3287,3)*3*POWER(X3287,2)*(1-X3287)+INDEX(Ci,$W3287,4)*POWER(X3287,3))</f>
        <v>718.74813606080704</v>
      </c>
      <c r="Z3287" s="3">
        <f t="shared" si="1338"/>
        <v>671.06017669324285</v>
      </c>
      <c r="AA3287" s="3">
        <f t="shared" si="1339"/>
        <v>638.10000967979431</v>
      </c>
      <c r="AB3287" s="3">
        <f t="shared" si="1348"/>
        <v>32.96016701344854</v>
      </c>
      <c r="AC3287" s="3">
        <f t="shared" si="1349"/>
        <v>32.96016701344854</v>
      </c>
      <c r="AE3287" s="34">
        <f t="shared" si="1340"/>
        <v>7</v>
      </c>
      <c r="AF3287" s="73" t="b">
        <f>COUNTIF('Power Curve'!$D$2:$D$31,AE3287)&gt;0</f>
        <v>1</v>
      </c>
      <c r="AG3287" s="73" t="b">
        <f t="shared" si="1341"/>
        <v>0</v>
      </c>
      <c r="AH3287" s="73" t="b">
        <f t="shared" si="1350"/>
        <v>1</v>
      </c>
      <c r="AI3287" s="34" t="str">
        <f t="shared" si="1342"/>
        <v>Outer</v>
      </c>
      <c r="AJ3287" s="35" t="str">
        <f t="shared" si="1351"/>
        <v>0.5-0.6</v>
      </c>
      <c r="AK3287" s="36" t="str">
        <f t="shared" si="1343"/>
        <v>4-5</v>
      </c>
      <c r="AL3287" s="36" t="str">
        <f t="shared" si="1344"/>
        <v>Apr</v>
      </c>
      <c r="AM3287" s="35" t="str">
        <f t="shared" si="1345"/>
        <v>265-275</v>
      </c>
      <c r="AN3287" s="36" t="str">
        <f t="shared" si="1346"/>
        <v>HWS-LTI</v>
      </c>
    </row>
    <row r="3288" spans="5:40" x14ac:dyDescent="0.3">
      <c r="E3288" s="12">
        <v>41003.173611111109</v>
      </c>
      <c r="F3288" s="16">
        <v>7.16</v>
      </c>
      <c r="G3288" s="16">
        <v>604.5399827957151</v>
      </c>
      <c r="H3288" s="29">
        <v>1.2074673893530778</v>
      </c>
      <c r="I3288" s="26">
        <v>265.5</v>
      </c>
      <c r="J3288" s="30">
        <v>0.12290502793296089</v>
      </c>
      <c r="K3288" s="31">
        <v>0.16906984471236788</v>
      </c>
      <c r="L3288" s="111">
        <f t="shared" si="1326"/>
        <v>0.5</v>
      </c>
      <c r="M3288" s="112">
        <f t="shared" si="1327"/>
        <v>0.12</v>
      </c>
      <c r="N3288" s="112" t="b">
        <f t="shared" si="1328"/>
        <v>1</v>
      </c>
      <c r="O3288" s="112" t="b">
        <f t="shared" si="1329"/>
        <v>1</v>
      </c>
      <c r="P3288" s="113">
        <f t="shared" si="1330"/>
        <v>5</v>
      </c>
      <c r="Q3288" s="113">
        <f t="shared" si="1331"/>
        <v>14</v>
      </c>
      <c r="R3288" s="114" t="str">
        <f t="shared" si="1347"/>
        <v>0.5-0.12</v>
      </c>
      <c r="S3288" s="127">
        <f t="shared" si="1332"/>
        <v>-3.7124310330351562E-3</v>
      </c>
      <c r="T3288" s="112" t="b">
        <f t="shared" si="1333"/>
        <v>1</v>
      </c>
      <c r="U3288" s="22">
        <f t="shared" si="1334"/>
        <v>7.1256769543953391</v>
      </c>
      <c r="V3288" s="22">
        <f t="shared" si="1335"/>
        <v>0.4593463196005747</v>
      </c>
      <c r="W3288" s="81">
        <f t="shared" si="1336"/>
        <v>8</v>
      </c>
      <c r="X3288" s="22">
        <f t="shared" si="1337"/>
        <v>0.11126833441594793</v>
      </c>
      <c r="Y3288" s="3">
        <f>IF(U3288&gt;'Power Curve'!$C$37,0,INDEX(Ci,$W3288,1)*POWER(1-X3288,3)+INDEX(Ci,$W3288,2)*3*X3288*POWER(1-X3288,2)+INDEX(Ci,$W3288,3)*3*POWER(X3288,2)*(1-X3288)+INDEX(Ci,$W3288,4)*POWER(X3288,3))</f>
        <v>629.09551140875499</v>
      </c>
      <c r="Z3288" s="3">
        <f t="shared" si="1338"/>
        <v>626.76003770945795</v>
      </c>
      <c r="AA3288" s="3">
        <f t="shared" si="1339"/>
        <v>604.5399827957151</v>
      </c>
      <c r="AB3288" s="3">
        <f t="shared" si="1348"/>
        <v>22.220054913742842</v>
      </c>
      <c r="AC3288" s="3">
        <f t="shared" si="1349"/>
        <v>22.220054913742842</v>
      </c>
      <c r="AE3288" s="34">
        <f t="shared" si="1340"/>
        <v>7</v>
      </c>
      <c r="AF3288" s="73" t="b">
        <f>COUNTIF('Power Curve'!$D$2:$D$31,AE3288)&gt;0</f>
        <v>1</v>
      </c>
      <c r="AG3288" s="73" t="b">
        <f t="shared" si="1341"/>
        <v>0</v>
      </c>
      <c r="AH3288" s="73" t="b">
        <f t="shared" si="1350"/>
        <v>1</v>
      </c>
      <c r="AI3288" s="34" t="str">
        <f t="shared" si="1342"/>
        <v>Inner</v>
      </c>
      <c r="AJ3288" s="35" t="str">
        <f t="shared" si="1351"/>
        <v>0.4-0.5</v>
      </c>
      <c r="AK3288" s="36" t="str">
        <f t="shared" si="1343"/>
        <v>4-5</v>
      </c>
      <c r="AL3288" s="36" t="str">
        <f t="shared" si="1344"/>
        <v>Apr</v>
      </c>
      <c r="AM3288" s="35" t="str">
        <f t="shared" si="1345"/>
        <v>265-275</v>
      </c>
      <c r="AN3288" s="36" t="str">
        <f t="shared" si="1346"/>
        <v>Inner-TI</v>
      </c>
    </row>
    <row r="3289" spans="5:40" x14ac:dyDescent="0.3">
      <c r="E3289" s="12">
        <v>41003.458333333336</v>
      </c>
      <c r="F3289" s="16">
        <v>9.5</v>
      </c>
      <c r="G3289" s="16">
        <v>1208.7800598144529</v>
      </c>
      <c r="H3289" s="29">
        <v>1.1885407832578512</v>
      </c>
      <c r="I3289" s="26">
        <v>276.10000000000002</v>
      </c>
      <c r="J3289" s="30">
        <v>0.14421052631578948</v>
      </c>
      <c r="K3289" s="31">
        <v>0.13941721705389423</v>
      </c>
      <c r="L3289" s="111">
        <f t="shared" si="1326"/>
        <v>0.8</v>
      </c>
      <c r="M3289" s="112">
        <f t="shared" si="1327"/>
        <v>0.14000000000000001</v>
      </c>
      <c r="N3289" s="112" t="b">
        <f t="shared" si="1328"/>
        <v>1</v>
      </c>
      <c r="O3289" s="112" t="b">
        <f t="shared" si="1329"/>
        <v>1</v>
      </c>
      <c r="P3289" s="113">
        <f t="shared" si="1330"/>
        <v>8</v>
      </c>
      <c r="Q3289" s="113">
        <f t="shared" si="1331"/>
        <v>12</v>
      </c>
      <c r="R3289" s="114" t="str">
        <f t="shared" si="1347"/>
        <v>0.8-0.14</v>
      </c>
      <c r="S3289" s="127">
        <f t="shared" si="1332"/>
        <v>-7.2881878221121429E-3</v>
      </c>
      <c r="T3289" s="112" t="b">
        <f t="shared" si="1333"/>
        <v>1</v>
      </c>
      <c r="U3289" s="22">
        <f t="shared" si="1334"/>
        <v>9.404800884753806</v>
      </c>
      <c r="V3289" s="22">
        <f t="shared" si="1335"/>
        <v>0.81159226997514922</v>
      </c>
      <c r="W3289" s="81">
        <f t="shared" si="1336"/>
        <v>10</v>
      </c>
      <c r="X3289" s="22">
        <f t="shared" si="1337"/>
        <v>0.42056450218475516</v>
      </c>
      <c r="Y3289" s="3">
        <f>IF(U3289&gt;'Power Curve'!$C$37,0,INDEX(Ci,$W3289,1)*POWER(1-X3289,3)+INDEX(Ci,$W3289,2)*3*X3289*POWER(1-X3289,2)+INDEX(Ci,$W3289,3)*3*POWER(X3289,2)*(1-X3289)+INDEX(Ci,$W3289,4)*POWER(X3289,3))</f>
        <v>1336.5711526164237</v>
      </c>
      <c r="Z3289" s="3">
        <f t="shared" si="1338"/>
        <v>1326.8299710185383</v>
      </c>
      <c r="AA3289" s="3">
        <f t="shared" si="1339"/>
        <v>1208.7800598144529</v>
      </c>
      <c r="AB3289" s="3">
        <f t="shared" si="1348"/>
        <v>118.04991120408545</v>
      </c>
      <c r="AC3289" s="3">
        <f t="shared" si="1349"/>
        <v>118.04991120408545</v>
      </c>
      <c r="AE3289" s="34">
        <f t="shared" si="1340"/>
        <v>9</v>
      </c>
      <c r="AF3289" s="73" t="b">
        <f>COUNTIF('Power Curve'!$D$2:$D$31,AE3289)&gt;0</f>
        <v>1</v>
      </c>
      <c r="AG3289" s="73" t="b">
        <f t="shared" si="1341"/>
        <v>0</v>
      </c>
      <c r="AH3289" s="73" t="b">
        <f t="shared" si="1350"/>
        <v>1</v>
      </c>
      <c r="AI3289" s="34" t="str">
        <f t="shared" si="1342"/>
        <v>Outer</v>
      </c>
      <c r="AJ3289" s="35" t="str">
        <f t="shared" si="1351"/>
        <v>0.8-0.9</v>
      </c>
      <c r="AK3289" s="36" t="str">
        <f t="shared" si="1343"/>
        <v>11-12</v>
      </c>
      <c r="AL3289" s="36" t="str">
        <f t="shared" si="1344"/>
        <v>Apr</v>
      </c>
      <c r="AM3289" s="35" t="str">
        <f t="shared" si="1345"/>
        <v>275-285</v>
      </c>
      <c r="AN3289" s="36" t="str">
        <f t="shared" si="1346"/>
        <v>HWS-HTI</v>
      </c>
    </row>
    <row r="3290" spans="5:40" x14ac:dyDescent="0.3">
      <c r="E3290" s="12">
        <v>41003.479166666664</v>
      </c>
      <c r="F3290" s="16">
        <v>9.67</v>
      </c>
      <c r="G3290" s="16">
        <v>1584.559997558591</v>
      </c>
      <c r="H3290" s="29">
        <v>1.1883227503354648</v>
      </c>
      <c r="I3290" s="26">
        <v>276.10000000000002</v>
      </c>
      <c r="J3290" s="30">
        <v>0.16752843846949328</v>
      </c>
      <c r="K3290" s="31">
        <v>0.15542769577204057</v>
      </c>
      <c r="L3290" s="111">
        <f t="shared" si="1326"/>
        <v>0.8</v>
      </c>
      <c r="M3290" s="112">
        <f t="shared" si="1327"/>
        <v>0.17</v>
      </c>
      <c r="N3290" s="112" t="b">
        <f t="shared" si="1328"/>
        <v>1</v>
      </c>
      <c r="O3290" s="112" t="b">
        <f t="shared" si="1329"/>
        <v>1</v>
      </c>
      <c r="P3290" s="113">
        <f t="shared" si="1330"/>
        <v>8</v>
      </c>
      <c r="Q3290" s="113">
        <f t="shared" si="1331"/>
        <v>9</v>
      </c>
      <c r="R3290" s="114" t="str">
        <f t="shared" si="1347"/>
        <v>0.8-0.17</v>
      </c>
      <c r="S3290" s="127">
        <f t="shared" si="1332"/>
        <v>1.6635214384949217E-2</v>
      </c>
      <c r="T3290" s="112" t="b">
        <f t="shared" si="1333"/>
        <v>1</v>
      </c>
      <c r="U3290" s="22">
        <f t="shared" si="1334"/>
        <v>9.5725119040522451</v>
      </c>
      <c r="V3290" s="22">
        <f t="shared" si="1335"/>
        <v>0.83751254863756297</v>
      </c>
      <c r="W3290" s="81">
        <f t="shared" si="1336"/>
        <v>10</v>
      </c>
      <c r="X3290" s="22">
        <f t="shared" si="1337"/>
        <v>0.59883044757264714</v>
      </c>
      <c r="Y3290" s="3">
        <f>IF(U3290&gt;'Power Curve'!$C$37,0,INDEX(Ci,$W3290,1)*POWER(1-X3290,3)+INDEX(Ci,$W3290,2)*3*X3290*POWER(1-X3290,2)+INDEX(Ci,$W3290,3)*3*POWER(X3290,2)*(1-X3290)+INDEX(Ci,$W3290,4)*POWER(X3290,3))</f>
        <v>1396.2607201880296</v>
      </c>
      <c r="Z3290" s="3">
        <f t="shared" si="1338"/>
        <v>1419.4878166056412</v>
      </c>
      <c r="AA3290" s="3">
        <f t="shared" si="1339"/>
        <v>1584.559997558591</v>
      </c>
      <c r="AB3290" s="3">
        <f t="shared" si="1348"/>
        <v>-165.07218095294979</v>
      </c>
      <c r="AC3290" s="3">
        <f t="shared" si="1349"/>
        <v>165.07218095294979</v>
      </c>
      <c r="AE3290" s="34">
        <f t="shared" si="1340"/>
        <v>10</v>
      </c>
      <c r="AF3290" s="73" t="b">
        <f>COUNTIF('Power Curve'!$D$2:$D$31,AE3290)&gt;0</f>
        <v>1</v>
      </c>
      <c r="AG3290" s="73" t="b">
        <f t="shared" si="1341"/>
        <v>0</v>
      </c>
      <c r="AH3290" s="73" t="b">
        <f t="shared" si="1350"/>
        <v>1</v>
      </c>
      <c r="AI3290" s="34" t="str">
        <f t="shared" si="1342"/>
        <v>Outer</v>
      </c>
      <c r="AJ3290" s="35" t="str">
        <f t="shared" si="1351"/>
        <v>0.8-0.9</v>
      </c>
      <c r="AK3290" s="36" t="str">
        <f t="shared" si="1343"/>
        <v>11-12</v>
      </c>
      <c r="AL3290" s="36" t="str">
        <f t="shared" si="1344"/>
        <v>Apr</v>
      </c>
      <c r="AM3290" s="35" t="str">
        <f t="shared" si="1345"/>
        <v>275-285</v>
      </c>
      <c r="AN3290" s="36" t="str">
        <f t="shared" si="1346"/>
        <v>HWS-HTI</v>
      </c>
    </row>
    <row r="3291" spans="5:40" x14ac:dyDescent="0.3">
      <c r="E3291" s="12">
        <v>41003.486111111109</v>
      </c>
      <c r="F3291" s="16">
        <v>10.57</v>
      </c>
      <c r="G3291" s="16">
        <v>1662.569992065427</v>
      </c>
      <c r="H3291" s="29">
        <v>1.1879740641551857</v>
      </c>
      <c r="I3291" s="26">
        <v>278.10000000000002</v>
      </c>
      <c r="J3291" s="30">
        <v>0.13434247871333962</v>
      </c>
      <c r="K3291" s="31">
        <v>4.707801825204877E-2</v>
      </c>
      <c r="L3291" s="111">
        <f t="shared" si="1326"/>
        <v>1</v>
      </c>
      <c r="M3291" s="112">
        <f t="shared" si="1327"/>
        <v>0.13</v>
      </c>
      <c r="N3291" s="112" t="b">
        <f t="shared" si="1328"/>
        <v>1</v>
      </c>
      <c r="O3291" s="112" t="b">
        <f t="shared" si="1329"/>
        <v>1</v>
      </c>
      <c r="P3291" s="113">
        <f t="shared" si="1330"/>
        <v>10</v>
      </c>
      <c r="Q3291" s="113">
        <f t="shared" si="1331"/>
        <v>13</v>
      </c>
      <c r="R3291" s="114" t="str">
        <f t="shared" si="1347"/>
        <v>1-0.13</v>
      </c>
      <c r="S3291" s="127">
        <f t="shared" si="1332"/>
        <v>8.64709772836692E-3</v>
      </c>
      <c r="T3291" s="112" t="b">
        <f t="shared" si="1333"/>
        <v>1</v>
      </c>
      <c r="U3291" s="22">
        <f t="shared" si="1334"/>
        <v>10.462415035728338</v>
      </c>
      <c r="V3291" s="22">
        <f t="shared" si="1335"/>
        <v>0.9750499463117881</v>
      </c>
      <c r="W3291" s="81">
        <f t="shared" si="1336"/>
        <v>11</v>
      </c>
      <c r="X3291" s="22">
        <f t="shared" si="1337"/>
        <v>0.49737097929535057</v>
      </c>
      <c r="Y3291" s="3">
        <f>IF(U3291&gt;'Power Curve'!$C$37,0,INDEX(Ci,$W3291,1)*POWER(1-X3291,3)+INDEX(Ci,$W3291,2)*3*X3291*POWER(1-X3291,2)+INDEX(Ci,$W3291,3)*3*POWER(X3291,2)*(1-X3291)+INDEX(Ci,$W3291,4)*POWER(X3291,3))</f>
        <v>1661.3614633638058</v>
      </c>
      <c r="Z3291" s="3">
        <f t="shared" si="1338"/>
        <v>1675.7274182996555</v>
      </c>
      <c r="AA3291" s="3">
        <f t="shared" si="1339"/>
        <v>1662.569992065427</v>
      </c>
      <c r="AB3291" s="3">
        <f t="shared" si="1348"/>
        <v>13.157426234228524</v>
      </c>
      <c r="AC3291" s="3">
        <f t="shared" si="1349"/>
        <v>13.157426234228524</v>
      </c>
      <c r="AE3291" s="34">
        <f t="shared" si="1340"/>
        <v>10</v>
      </c>
      <c r="AF3291" s="73" t="b">
        <f>COUNTIF('Power Curve'!$D$2:$D$31,AE3291)&gt;0</f>
        <v>1</v>
      </c>
      <c r="AG3291" s="73" t="b">
        <f t="shared" si="1341"/>
        <v>0</v>
      </c>
      <c r="AH3291" s="73" t="b">
        <f t="shared" si="1350"/>
        <v>1</v>
      </c>
      <c r="AI3291" s="34" t="str">
        <f t="shared" si="1342"/>
        <v>Outer</v>
      </c>
      <c r="AJ3291" s="35" t="str">
        <f t="shared" si="1351"/>
        <v>0.9-1.0</v>
      </c>
      <c r="AK3291" s="36" t="str">
        <f t="shared" si="1343"/>
        <v>11-12</v>
      </c>
      <c r="AL3291" s="36" t="str">
        <f t="shared" si="1344"/>
        <v>Apr</v>
      </c>
      <c r="AM3291" s="35" t="str">
        <f t="shared" si="1345"/>
        <v>275-285</v>
      </c>
      <c r="AN3291" s="36" t="str">
        <f t="shared" si="1346"/>
        <v>Inner-TI</v>
      </c>
    </row>
    <row r="3292" spans="5:40" x14ac:dyDescent="0.3">
      <c r="E3292" s="12">
        <v>41003.5</v>
      </c>
      <c r="F3292" s="16">
        <v>13.74</v>
      </c>
      <c r="G3292" s="16">
        <v>1975.4499969482449</v>
      </c>
      <c r="H3292" s="29">
        <v>1.1887883046704637</v>
      </c>
      <c r="I3292" s="26">
        <v>284.2</v>
      </c>
      <c r="J3292" s="30">
        <v>9.0247452692867533E-2</v>
      </c>
      <c r="K3292" s="31">
        <v>0.19476729275079877</v>
      </c>
      <c r="L3292" s="111">
        <f t="shared" si="1326"/>
        <v>1.5000000000000002</v>
      </c>
      <c r="M3292" s="112">
        <f t="shared" si="1327"/>
        <v>0.09</v>
      </c>
      <c r="N3292" s="112" t="b">
        <f t="shared" si="1328"/>
        <v>1</v>
      </c>
      <c r="O3292" s="112" t="b">
        <f t="shared" si="1329"/>
        <v>1</v>
      </c>
      <c r="P3292" s="113">
        <f t="shared" si="1330"/>
        <v>15</v>
      </c>
      <c r="Q3292" s="113">
        <f t="shared" si="1331"/>
        <v>17</v>
      </c>
      <c r="R3292" s="114" t="str">
        <f t="shared" si="1347"/>
        <v>1.5-0.09</v>
      </c>
      <c r="S3292" s="127">
        <f t="shared" si="1332"/>
        <v>6.7040725477101725E-3</v>
      </c>
      <c r="T3292" s="112" t="b">
        <f t="shared" si="1333"/>
        <v>1</v>
      </c>
      <c r="U3292" s="22">
        <f t="shared" si="1334"/>
        <v>13.603256207827842</v>
      </c>
      <c r="V3292" s="22">
        <f t="shared" si="1335"/>
        <v>1.4604770742116617</v>
      </c>
      <c r="W3292" s="81">
        <f t="shared" si="1336"/>
        <v>14</v>
      </c>
      <c r="X3292" s="22">
        <f t="shared" si="1337"/>
        <v>0.63643644880643779</v>
      </c>
      <c r="Y3292" s="3">
        <f>IF(U3292&gt;'Power Curve'!$C$37,0,INDEX(Ci,$W3292,1)*POWER(1-X3292,3)+INDEX(Ci,$W3292,2)*3*X3292*POWER(1-X3292,2)+INDEX(Ci,$W3292,3)*3*POWER(X3292,2)*(1-X3292)+INDEX(Ci,$W3292,4)*POWER(X3292,3))</f>
        <v>1969.6286453368532</v>
      </c>
      <c r="Z3292" s="3">
        <f t="shared" si="1338"/>
        <v>1982.8331786672395</v>
      </c>
      <c r="AA3292" s="3">
        <f t="shared" si="1339"/>
        <v>1975.4499969482449</v>
      </c>
      <c r="AB3292" s="3">
        <f t="shared" si="1348"/>
        <v>7.3831817189945923</v>
      </c>
      <c r="AC3292" s="3">
        <f t="shared" si="1349"/>
        <v>7.3831817189945923</v>
      </c>
      <c r="AE3292" s="34">
        <f t="shared" si="1340"/>
        <v>14</v>
      </c>
      <c r="AF3292" s="73" t="b">
        <f>COUNTIF('Power Curve'!$D$2:$D$31,AE3292)&gt;0</f>
        <v>1</v>
      </c>
      <c r="AG3292" s="73" t="b">
        <f t="shared" si="1341"/>
        <v>0</v>
      </c>
      <c r="AH3292" s="73" t="b">
        <f t="shared" si="1350"/>
        <v>1</v>
      </c>
      <c r="AI3292" s="34" t="str">
        <f t="shared" si="1342"/>
        <v>Outer</v>
      </c>
      <c r="AJ3292" s="35" t="str">
        <f t="shared" si="1351"/>
        <v>1.4-1.5</v>
      </c>
      <c r="AK3292" s="36" t="str">
        <f t="shared" si="1343"/>
        <v>12-13</v>
      </c>
      <c r="AL3292" s="36" t="str">
        <f t="shared" si="1344"/>
        <v>Apr</v>
      </c>
      <c r="AM3292" s="35" t="str">
        <f t="shared" si="1345"/>
        <v>275-285</v>
      </c>
      <c r="AN3292" s="36" t="str">
        <f t="shared" si="1346"/>
        <v>HWS-LTI</v>
      </c>
    </row>
    <row r="3293" spans="5:40" x14ac:dyDescent="0.3">
      <c r="E3293" s="12">
        <v>41003.506944444445</v>
      </c>
      <c r="F3293" s="16">
        <v>12.26</v>
      </c>
      <c r="G3293" s="16">
        <v>1839.4999694824269</v>
      </c>
      <c r="H3293" s="29">
        <v>1.1890207373810544</v>
      </c>
      <c r="I3293" s="26">
        <v>282.7</v>
      </c>
      <c r="J3293" s="30">
        <v>0.12479608482871125</v>
      </c>
      <c r="K3293" s="31">
        <v>0.15757592032535164</v>
      </c>
      <c r="L3293" s="111">
        <f t="shared" si="1326"/>
        <v>1.2000000000000002</v>
      </c>
      <c r="M3293" s="112">
        <f t="shared" si="1327"/>
        <v>0.12</v>
      </c>
      <c r="N3293" s="112" t="b">
        <f t="shared" si="1328"/>
        <v>1</v>
      </c>
      <c r="O3293" s="112" t="b">
        <f t="shared" si="1329"/>
        <v>1</v>
      </c>
      <c r="P3293" s="113">
        <f t="shared" si="1330"/>
        <v>12</v>
      </c>
      <c r="Q3293" s="113">
        <f t="shared" si="1331"/>
        <v>14</v>
      </c>
      <c r="R3293" s="114" t="str">
        <f t="shared" si="1347"/>
        <v>1.2-0.12</v>
      </c>
      <c r="S3293" s="127">
        <f t="shared" si="1332"/>
        <v>7.4701128177118083E-4</v>
      </c>
      <c r="T3293" s="112" t="b">
        <f t="shared" si="1333"/>
        <v>1</v>
      </c>
      <c r="U3293" s="22">
        <f t="shared" si="1334"/>
        <v>12.138776548817571</v>
      </c>
      <c r="V3293" s="22">
        <f t="shared" si="1335"/>
        <v>1.2341370220447003</v>
      </c>
      <c r="W3293" s="81">
        <f t="shared" si="1336"/>
        <v>13</v>
      </c>
      <c r="X3293" s="22">
        <f t="shared" si="1337"/>
        <v>0.12380174793264996</v>
      </c>
      <c r="Y3293" s="3">
        <f>IF(U3293&gt;'Power Curve'!$C$37,0,INDEX(Ci,$W3293,1)*POWER(1-X3293,3)+INDEX(Ci,$W3293,2)*3*X3293*POWER(1-X3293,2)+INDEX(Ci,$W3293,3)*3*POWER(X3293,2)*(1-X3293)+INDEX(Ci,$W3293,4)*POWER(X3293,3))</f>
        <v>1923.6433718084756</v>
      </c>
      <c r="Z3293" s="3">
        <f t="shared" si="1338"/>
        <v>1925.0803551093209</v>
      </c>
      <c r="AA3293" s="3">
        <f t="shared" si="1339"/>
        <v>1839.4999694824269</v>
      </c>
      <c r="AB3293" s="3">
        <f t="shared" si="1348"/>
        <v>85.580385626893985</v>
      </c>
      <c r="AC3293" s="3">
        <f t="shared" si="1349"/>
        <v>85.580385626893985</v>
      </c>
      <c r="AE3293" s="34">
        <f t="shared" si="1340"/>
        <v>12</v>
      </c>
      <c r="AF3293" s="73" t="b">
        <f>COUNTIF('Power Curve'!$D$2:$D$31,AE3293)&gt;0</f>
        <v>1</v>
      </c>
      <c r="AG3293" s="73" t="b">
        <f t="shared" si="1341"/>
        <v>0</v>
      </c>
      <c r="AH3293" s="73" t="b">
        <f t="shared" si="1350"/>
        <v>1</v>
      </c>
      <c r="AI3293" s="34" t="str">
        <f t="shared" si="1342"/>
        <v>Inner</v>
      </c>
      <c r="AJ3293" s="35" t="str">
        <f t="shared" si="1351"/>
        <v>1.2-1.3</v>
      </c>
      <c r="AK3293" s="36" t="str">
        <f t="shared" si="1343"/>
        <v>12-13</v>
      </c>
      <c r="AL3293" s="36" t="str">
        <f t="shared" si="1344"/>
        <v>Apr</v>
      </c>
      <c r="AM3293" s="35" t="str">
        <f t="shared" si="1345"/>
        <v>275-285</v>
      </c>
      <c r="AN3293" s="36" t="str">
        <f t="shared" si="1346"/>
        <v>Inner-TI</v>
      </c>
    </row>
    <row r="3294" spans="5:40" x14ac:dyDescent="0.3">
      <c r="E3294" s="12">
        <v>41003.534722222219</v>
      </c>
      <c r="F3294" s="16">
        <v>12.74</v>
      </c>
      <c r="G3294" s="16">
        <v>1920.3000335693359</v>
      </c>
      <c r="H3294" s="29">
        <v>1.1894137153663309</v>
      </c>
      <c r="I3294" s="26">
        <v>285.3</v>
      </c>
      <c r="J3294" s="30">
        <v>0.12794348508634221</v>
      </c>
      <c r="K3294" s="31">
        <v>0.11106220570330685</v>
      </c>
      <c r="L3294" s="111">
        <f t="shared" si="1326"/>
        <v>1.3000000000000003</v>
      </c>
      <c r="M3294" s="112">
        <f t="shared" si="1327"/>
        <v>0.13</v>
      </c>
      <c r="N3294" s="112" t="b">
        <f t="shared" si="1328"/>
        <v>1</v>
      </c>
      <c r="O3294" s="112" t="b">
        <f t="shared" si="1329"/>
        <v>1</v>
      </c>
      <c r="P3294" s="113">
        <f t="shared" si="1330"/>
        <v>13.000000000000002</v>
      </c>
      <c r="Q3294" s="113">
        <f t="shared" si="1331"/>
        <v>13</v>
      </c>
      <c r="R3294" s="114" t="str">
        <f t="shared" si="1347"/>
        <v>1.3-0.13</v>
      </c>
      <c r="S3294" s="127">
        <f t="shared" si="1332"/>
        <v>-3.4559656700221307E-3</v>
      </c>
      <c r="T3294" s="112" t="b">
        <f t="shared" si="1333"/>
        <v>1</v>
      </c>
      <c r="U3294" s="22">
        <f t="shared" si="1334"/>
        <v>12.615419959130008</v>
      </c>
      <c r="V3294" s="22">
        <f t="shared" si="1335"/>
        <v>1.3078037976065173</v>
      </c>
      <c r="W3294" s="81">
        <f t="shared" si="1336"/>
        <v>13</v>
      </c>
      <c r="X3294" s="22">
        <f t="shared" si="1337"/>
        <v>0.61449882998975514</v>
      </c>
      <c r="Y3294" s="3">
        <f>IF(U3294&gt;'Power Curve'!$C$37,0,INDEX(Ci,$W3294,1)*POWER(1-X3294,3)+INDEX(Ci,$W3294,2)*3*X3294*POWER(1-X3294,2)+INDEX(Ci,$W3294,3)*3*POWER(X3294,2)*(1-X3294)+INDEX(Ci,$W3294,4)*POWER(X3294,3))</f>
        <v>1942.421332358073</v>
      </c>
      <c r="Z3294" s="3">
        <f t="shared" si="1338"/>
        <v>1935.7083909167247</v>
      </c>
      <c r="AA3294" s="3">
        <f t="shared" si="1339"/>
        <v>1920.3000335693359</v>
      </c>
      <c r="AB3294" s="3">
        <f t="shared" si="1348"/>
        <v>15.408357347388801</v>
      </c>
      <c r="AC3294" s="3">
        <f t="shared" si="1349"/>
        <v>15.408357347388801</v>
      </c>
      <c r="AE3294" s="34">
        <f t="shared" si="1340"/>
        <v>13</v>
      </c>
      <c r="AF3294" s="73" t="b">
        <f>COUNTIF('Power Curve'!$D$2:$D$31,AE3294)&gt;0</f>
        <v>1</v>
      </c>
      <c r="AG3294" s="73" t="b">
        <f t="shared" si="1341"/>
        <v>0</v>
      </c>
      <c r="AH3294" s="73" t="b">
        <f t="shared" si="1350"/>
        <v>1</v>
      </c>
      <c r="AI3294" s="34" t="str">
        <f t="shared" si="1342"/>
        <v>Inner</v>
      </c>
      <c r="AJ3294" s="35" t="str">
        <f t="shared" si="1351"/>
        <v>1.3-1.4</v>
      </c>
      <c r="AK3294" s="36" t="str">
        <f t="shared" si="1343"/>
        <v>12-13</v>
      </c>
      <c r="AL3294" s="36" t="str">
        <f t="shared" si="1344"/>
        <v>Apr</v>
      </c>
      <c r="AM3294" s="35" t="str">
        <f t="shared" si="1345"/>
        <v>285-295</v>
      </c>
      <c r="AN3294" s="36" t="str">
        <f t="shared" si="1346"/>
        <v>Inner-TI</v>
      </c>
    </row>
    <row r="3295" spans="5:40" x14ac:dyDescent="0.3">
      <c r="E3295" s="12">
        <v>41003.541666666664</v>
      </c>
      <c r="F3295" s="16">
        <v>11.04</v>
      </c>
      <c r="G3295" s="16">
        <v>1723.819946289063</v>
      </c>
      <c r="H3295" s="29">
        <v>1.1891658319294762</v>
      </c>
      <c r="I3295" s="26">
        <v>276.8</v>
      </c>
      <c r="J3295" s="30">
        <v>0.12681159420289856</v>
      </c>
      <c r="K3295" s="31">
        <v>5.1674685776979805E-2</v>
      </c>
      <c r="L3295" s="111">
        <f t="shared" si="1326"/>
        <v>1</v>
      </c>
      <c r="M3295" s="112">
        <f t="shared" si="1327"/>
        <v>0.13</v>
      </c>
      <c r="N3295" s="112" t="b">
        <f t="shared" si="1328"/>
        <v>1</v>
      </c>
      <c r="O3295" s="112" t="b">
        <f t="shared" si="1329"/>
        <v>1</v>
      </c>
      <c r="P3295" s="113">
        <f t="shared" si="1330"/>
        <v>10</v>
      </c>
      <c r="Q3295" s="113">
        <f t="shared" si="1331"/>
        <v>13</v>
      </c>
      <c r="R3295" s="114" t="str">
        <f t="shared" si="1347"/>
        <v>1-0.13</v>
      </c>
      <c r="S3295" s="127">
        <f t="shared" si="1332"/>
        <v>8.64709772836692E-3</v>
      </c>
      <c r="T3295" s="112" t="b">
        <f t="shared" si="1333"/>
        <v>1</v>
      </c>
      <c r="U3295" s="22">
        <f t="shared" si="1334"/>
        <v>10.931284174584059</v>
      </c>
      <c r="V3295" s="22">
        <f t="shared" si="1335"/>
        <v>1.0475151831589855</v>
      </c>
      <c r="W3295" s="81">
        <f t="shared" si="1336"/>
        <v>11</v>
      </c>
      <c r="X3295" s="22">
        <f t="shared" si="1337"/>
        <v>0.95241117772262662</v>
      </c>
      <c r="Y3295" s="3">
        <f>IF(U3295&gt;'Power Curve'!$C$37,0,INDEX(Ci,$W3295,1)*POWER(1-X3295,3)+INDEX(Ci,$W3295,2)*3*X3295*POWER(1-X3295,2)+INDEX(Ci,$W3295,3)*3*POWER(X3295,2)*(1-X3295)+INDEX(Ci,$W3295,4)*POWER(X3295,3))</f>
        <v>1767.2341045410501</v>
      </c>
      <c r="Z3295" s="3">
        <f t="shared" si="1338"/>
        <v>1782.5155505519197</v>
      </c>
      <c r="AA3295" s="3">
        <f t="shared" si="1339"/>
        <v>1723.819946289063</v>
      </c>
      <c r="AB3295" s="3">
        <f t="shared" si="1348"/>
        <v>58.695604262856705</v>
      </c>
      <c r="AC3295" s="3">
        <f t="shared" si="1349"/>
        <v>58.695604262856705</v>
      </c>
      <c r="AE3295" s="34">
        <f t="shared" si="1340"/>
        <v>11</v>
      </c>
      <c r="AF3295" s="73" t="b">
        <f>COUNTIF('Power Curve'!$D$2:$D$31,AE3295)&gt;0</f>
        <v>1</v>
      </c>
      <c r="AG3295" s="73" t="b">
        <f t="shared" si="1341"/>
        <v>0</v>
      </c>
      <c r="AH3295" s="73" t="b">
        <f t="shared" si="1350"/>
        <v>1</v>
      </c>
      <c r="AI3295" s="34" t="str">
        <f t="shared" si="1342"/>
        <v>Outer</v>
      </c>
      <c r="AJ3295" s="35" t="str">
        <f t="shared" si="1351"/>
        <v>1.0-1.1</v>
      </c>
      <c r="AK3295" s="36" t="str">
        <f t="shared" si="1343"/>
        <v>13-14</v>
      </c>
      <c r="AL3295" s="36" t="str">
        <f t="shared" si="1344"/>
        <v>Apr</v>
      </c>
      <c r="AM3295" s="35" t="str">
        <f t="shared" si="1345"/>
        <v>275-285</v>
      </c>
      <c r="AN3295" s="36" t="str">
        <f t="shared" si="1346"/>
        <v>Inner-TI</v>
      </c>
    </row>
    <row r="3296" spans="5:40" x14ac:dyDescent="0.3">
      <c r="E3296" s="12">
        <v>41003.548611111109</v>
      </c>
      <c r="F3296" s="16">
        <v>12.06</v>
      </c>
      <c r="G3296" s="16">
        <v>1951.1600036621071</v>
      </c>
      <c r="H3296" s="29">
        <v>1.1902580522827548</v>
      </c>
      <c r="I3296" s="26">
        <v>282.5</v>
      </c>
      <c r="J3296" s="30">
        <v>6.4676616915422883E-2</v>
      </c>
      <c r="K3296" s="31">
        <v>9.6342887914305189E-2</v>
      </c>
      <c r="L3296" s="111">
        <f t="shared" si="1326"/>
        <v>1.2000000000000002</v>
      </c>
      <c r="M3296" s="112">
        <f t="shared" si="1327"/>
        <v>6.0000000000000005E-2</v>
      </c>
      <c r="N3296" s="112" t="b">
        <f t="shared" si="1328"/>
        <v>1</v>
      </c>
      <c r="O3296" s="112" t="b">
        <f t="shared" si="1329"/>
        <v>1</v>
      </c>
      <c r="P3296" s="113">
        <f t="shared" si="1330"/>
        <v>12</v>
      </c>
      <c r="Q3296" s="113">
        <f t="shared" si="1331"/>
        <v>20</v>
      </c>
      <c r="R3296" s="114" t="str">
        <f t="shared" si="1347"/>
        <v>1.2-0.06</v>
      </c>
      <c r="S3296" s="127">
        <f t="shared" si="1332"/>
        <v>-1.9471813545992232E-2</v>
      </c>
      <c r="T3296" s="112" t="b">
        <f t="shared" si="1333"/>
        <v>1</v>
      </c>
      <c r="U3296" s="22">
        <f t="shared" si="1334"/>
        <v>11.944894573256668</v>
      </c>
      <c r="V3296" s="22">
        <f t="shared" si="1335"/>
        <v>1.2041719377277591</v>
      </c>
      <c r="W3296" s="81">
        <f t="shared" si="1336"/>
        <v>12</v>
      </c>
      <c r="X3296" s="22">
        <f t="shared" si="1337"/>
        <v>0.92908317534517215</v>
      </c>
      <c r="Y3296" s="3">
        <f>IF(U3296&gt;'Power Curve'!$C$37,0,INDEX(Ci,$W3296,1)*POWER(1-X3296,3)+INDEX(Ci,$W3296,2)*3*X3296*POWER(1-X3296,2)+INDEX(Ci,$W3296,3)*3*POWER(X3296,2)*(1-X3296)+INDEX(Ci,$W3296,4)*POWER(X3296,3))</f>
        <v>1912.2869639734708</v>
      </c>
      <c r="Z3296" s="3">
        <f t="shared" si="1338"/>
        <v>1875.0512687645478</v>
      </c>
      <c r="AA3296" s="3">
        <f t="shared" si="1339"/>
        <v>1951.1600036621071</v>
      </c>
      <c r="AB3296" s="3">
        <f t="shared" si="1348"/>
        <v>-76.108734897559316</v>
      </c>
      <c r="AC3296" s="3">
        <f t="shared" si="1349"/>
        <v>76.108734897559316</v>
      </c>
      <c r="AE3296" s="34">
        <f t="shared" si="1340"/>
        <v>12</v>
      </c>
      <c r="AF3296" s="73" t="b">
        <f>COUNTIF('Power Curve'!$D$2:$D$31,AE3296)&gt;0</f>
        <v>1</v>
      </c>
      <c r="AG3296" s="73" t="b">
        <f t="shared" si="1341"/>
        <v>0</v>
      </c>
      <c r="AH3296" s="73" t="b">
        <f t="shared" si="1350"/>
        <v>1</v>
      </c>
      <c r="AI3296" s="34" t="str">
        <f t="shared" si="1342"/>
        <v>Outer</v>
      </c>
      <c r="AJ3296" s="35" t="str">
        <f t="shared" si="1351"/>
        <v>1.2-1.3</v>
      </c>
      <c r="AK3296" s="36" t="str">
        <f t="shared" si="1343"/>
        <v>13-14</v>
      </c>
      <c r="AL3296" s="36" t="str">
        <f t="shared" si="1344"/>
        <v>Apr</v>
      </c>
      <c r="AM3296" s="35" t="str">
        <f t="shared" si="1345"/>
        <v>275-285</v>
      </c>
      <c r="AN3296" s="36" t="str">
        <f t="shared" si="1346"/>
        <v>HWS-LTI</v>
      </c>
    </row>
    <row r="3297" spans="5:40" x14ac:dyDescent="0.3">
      <c r="E3297" s="12">
        <v>41003.555555555555</v>
      </c>
      <c r="F3297" s="16">
        <v>10.57</v>
      </c>
      <c r="G3297" s="16">
        <v>1703.2999725341849</v>
      </c>
      <c r="H3297" s="29">
        <v>1.1906517428137029</v>
      </c>
      <c r="I3297" s="26">
        <v>283</v>
      </c>
      <c r="J3297" s="30">
        <v>7.9470198675496678E-2</v>
      </c>
      <c r="K3297" s="31">
        <v>0.1284008614491976</v>
      </c>
      <c r="L3297" s="111">
        <f t="shared" si="1326"/>
        <v>1</v>
      </c>
      <c r="M3297" s="112">
        <f t="shared" si="1327"/>
        <v>0.08</v>
      </c>
      <c r="N3297" s="112" t="b">
        <f t="shared" si="1328"/>
        <v>1</v>
      </c>
      <c r="O3297" s="112" t="b">
        <f t="shared" si="1329"/>
        <v>1</v>
      </c>
      <c r="P3297" s="113">
        <f t="shared" si="1330"/>
        <v>10</v>
      </c>
      <c r="Q3297" s="113">
        <f t="shared" si="1331"/>
        <v>18</v>
      </c>
      <c r="R3297" s="114" t="str">
        <f t="shared" si="1347"/>
        <v>1-0.08</v>
      </c>
      <c r="S3297" s="127">
        <f t="shared" si="1332"/>
        <v>6.6467624446601226E-3</v>
      </c>
      <c r="T3297" s="112" t="b">
        <f t="shared" si="1333"/>
        <v>1</v>
      </c>
      <c r="U3297" s="22">
        <f t="shared" si="1334"/>
        <v>10.470269854601533</v>
      </c>
      <c r="V3297" s="22">
        <f t="shared" si="1335"/>
        <v>0.97626393388927524</v>
      </c>
      <c r="W3297" s="81">
        <f t="shared" si="1336"/>
        <v>11</v>
      </c>
      <c r="X3297" s="22">
        <f t="shared" si="1337"/>
        <v>0.50499412623010509</v>
      </c>
      <c r="Y3297" s="3">
        <f>IF(U3297&gt;'Power Curve'!$C$37,0,INDEX(Ci,$W3297,1)*POWER(1-X3297,3)+INDEX(Ci,$W3297,2)*3*X3297*POWER(1-X3297,2)+INDEX(Ci,$W3297,3)*3*POWER(X3297,2)*(1-X3297)+INDEX(Ci,$W3297,4)*POWER(X3297,3))</f>
        <v>1663.3882780864028</v>
      </c>
      <c r="Z3297" s="3">
        <f t="shared" si="1338"/>
        <v>1674.4444248240754</v>
      </c>
      <c r="AA3297" s="3">
        <f t="shared" si="1339"/>
        <v>1703.2999725341849</v>
      </c>
      <c r="AB3297" s="3">
        <f t="shared" si="1348"/>
        <v>-28.855547710109477</v>
      </c>
      <c r="AC3297" s="3">
        <f t="shared" si="1349"/>
        <v>28.855547710109477</v>
      </c>
      <c r="AE3297" s="34">
        <f t="shared" si="1340"/>
        <v>10</v>
      </c>
      <c r="AF3297" s="73" t="b">
        <f>COUNTIF('Power Curve'!$D$2:$D$31,AE3297)&gt;0</f>
        <v>1</v>
      </c>
      <c r="AG3297" s="73" t="b">
        <f t="shared" si="1341"/>
        <v>0</v>
      </c>
      <c r="AH3297" s="73" t="b">
        <f t="shared" si="1350"/>
        <v>1</v>
      </c>
      <c r="AI3297" s="34" t="str">
        <f t="shared" si="1342"/>
        <v>Outer</v>
      </c>
      <c r="AJ3297" s="35" t="str">
        <f t="shared" si="1351"/>
        <v>0.9-1.0</v>
      </c>
      <c r="AK3297" s="36" t="str">
        <f t="shared" si="1343"/>
        <v>13-14</v>
      </c>
      <c r="AL3297" s="36" t="str">
        <f t="shared" si="1344"/>
        <v>Apr</v>
      </c>
      <c r="AM3297" s="35" t="str">
        <f t="shared" si="1345"/>
        <v>275-285</v>
      </c>
      <c r="AN3297" s="36" t="str">
        <f t="shared" si="1346"/>
        <v>HWS-LTI</v>
      </c>
    </row>
    <row r="3298" spans="5:40" x14ac:dyDescent="0.3">
      <c r="E3298" s="12">
        <v>41003.5625</v>
      </c>
      <c r="F3298" s="16">
        <v>9.75</v>
      </c>
      <c r="G3298" s="16">
        <v>1486.580032348633</v>
      </c>
      <c r="H3298" s="29">
        <v>1.1910456941264849</v>
      </c>
      <c r="I3298" s="26">
        <v>280.2</v>
      </c>
      <c r="J3298" s="30">
        <v>0.11487179487179489</v>
      </c>
      <c r="K3298" s="31">
        <v>0.12145247338599538</v>
      </c>
      <c r="L3298" s="111">
        <f t="shared" si="1326"/>
        <v>0.9</v>
      </c>
      <c r="M3298" s="112">
        <f t="shared" si="1327"/>
        <v>0.11</v>
      </c>
      <c r="N3298" s="112" t="b">
        <f t="shared" si="1328"/>
        <v>1</v>
      </c>
      <c r="O3298" s="112" t="b">
        <f t="shared" si="1329"/>
        <v>1</v>
      </c>
      <c r="P3298" s="113">
        <f t="shared" si="1330"/>
        <v>9</v>
      </c>
      <c r="Q3298" s="113">
        <f t="shared" si="1331"/>
        <v>15</v>
      </c>
      <c r="R3298" s="114" t="str">
        <f t="shared" si="1347"/>
        <v>0.9-0.11</v>
      </c>
      <c r="S3298" s="127">
        <f t="shared" si="1332"/>
        <v>4.9096544614539309E-3</v>
      </c>
      <c r="T3298" s="112" t="b">
        <f t="shared" si="1333"/>
        <v>1</v>
      </c>
      <c r="U3298" s="22">
        <f t="shared" si="1334"/>
        <v>9.6590717900225975</v>
      </c>
      <c r="V3298" s="22">
        <f t="shared" si="1335"/>
        <v>0.85089065804697372</v>
      </c>
      <c r="W3298" s="81">
        <f t="shared" si="1336"/>
        <v>10</v>
      </c>
      <c r="X3298" s="22">
        <f t="shared" si="1337"/>
        <v>0.69083799704507842</v>
      </c>
      <c r="Y3298" s="3">
        <f>IF(U3298&gt;'Power Curve'!$C$37,0,INDEX(Ci,$W3298,1)*POWER(1-X3298,3)+INDEX(Ci,$W3298,2)*3*X3298*POWER(1-X3298,2)+INDEX(Ci,$W3298,3)*3*POWER(X3298,2)*(1-X3298)+INDEX(Ci,$W3298,4)*POWER(X3298,3))</f>
        <v>1426.2854477195006</v>
      </c>
      <c r="Z3298" s="3">
        <f t="shared" si="1338"/>
        <v>1433.2880164312035</v>
      </c>
      <c r="AA3298" s="3">
        <f t="shared" si="1339"/>
        <v>1486.580032348633</v>
      </c>
      <c r="AB3298" s="3">
        <f t="shared" si="1348"/>
        <v>-53.29201591742958</v>
      </c>
      <c r="AC3298" s="3">
        <f t="shared" si="1349"/>
        <v>53.29201591742958</v>
      </c>
      <c r="AE3298" s="34">
        <f t="shared" si="1340"/>
        <v>10</v>
      </c>
      <c r="AF3298" s="73" t="b">
        <f>COUNTIF('Power Curve'!$D$2:$D$31,AE3298)&gt;0</f>
        <v>1</v>
      </c>
      <c r="AG3298" s="73" t="b">
        <f t="shared" si="1341"/>
        <v>0</v>
      </c>
      <c r="AH3298" s="73" t="b">
        <f t="shared" si="1350"/>
        <v>1</v>
      </c>
      <c r="AI3298" s="34" t="str">
        <f t="shared" si="1342"/>
        <v>Inner</v>
      </c>
      <c r="AJ3298" s="35" t="str">
        <f t="shared" si="1351"/>
        <v>0.8-0.9</v>
      </c>
      <c r="AK3298" s="36" t="str">
        <f t="shared" si="1343"/>
        <v>13-14</v>
      </c>
      <c r="AL3298" s="36" t="str">
        <f t="shared" si="1344"/>
        <v>Apr</v>
      </c>
      <c r="AM3298" s="35" t="str">
        <f t="shared" si="1345"/>
        <v>275-285</v>
      </c>
      <c r="AN3298" s="36" t="str">
        <f t="shared" si="1346"/>
        <v>Inner-TI</v>
      </c>
    </row>
    <row r="3299" spans="5:40" x14ac:dyDescent="0.3">
      <c r="E3299" s="12">
        <v>41003.569444444445</v>
      </c>
      <c r="F3299" s="16">
        <v>10.02</v>
      </c>
      <c r="G3299" s="16">
        <v>1524.389999389648</v>
      </c>
      <c r="H3299" s="29">
        <v>1.190826800397454</v>
      </c>
      <c r="I3299" s="26">
        <v>279</v>
      </c>
      <c r="J3299" s="30">
        <v>9.4810379241516959E-2</v>
      </c>
      <c r="K3299" s="31">
        <v>0.15129251790634435</v>
      </c>
      <c r="L3299" s="111">
        <f t="shared" si="1326"/>
        <v>0.9</v>
      </c>
      <c r="M3299" s="112">
        <f t="shared" si="1327"/>
        <v>0.09</v>
      </c>
      <c r="N3299" s="112" t="b">
        <f t="shared" si="1328"/>
        <v>1</v>
      </c>
      <c r="O3299" s="112" t="b">
        <f t="shared" si="1329"/>
        <v>1</v>
      </c>
      <c r="P3299" s="113">
        <f t="shared" si="1330"/>
        <v>9</v>
      </c>
      <c r="Q3299" s="113">
        <f t="shared" si="1331"/>
        <v>17</v>
      </c>
      <c r="R3299" s="114" t="str">
        <f t="shared" si="1347"/>
        <v>0.9-0.09</v>
      </c>
      <c r="S3299" s="127">
        <f t="shared" si="1332"/>
        <v>-7.7733543286704898E-3</v>
      </c>
      <c r="T3299" s="112" t="b">
        <f t="shared" si="1333"/>
        <v>1</v>
      </c>
      <c r="U3299" s="22">
        <f t="shared" si="1334"/>
        <v>9.9259456308019107</v>
      </c>
      <c r="V3299" s="22">
        <f t="shared" si="1335"/>
        <v>0.89213687042851653</v>
      </c>
      <c r="W3299" s="81">
        <f t="shared" si="1336"/>
        <v>10</v>
      </c>
      <c r="X3299" s="22">
        <f t="shared" si="1337"/>
        <v>0.97450759564887635</v>
      </c>
      <c r="Y3299" s="3">
        <f>IF(U3299&gt;'Power Curve'!$C$37,0,INDEX(Ci,$W3299,1)*POWER(1-X3299,3)+INDEX(Ci,$W3299,2)*3*X3299*POWER(1-X3299,2)+INDEX(Ci,$W3299,3)*3*POWER(X3299,2)*(1-X3299)+INDEX(Ci,$W3299,4)*POWER(X3299,3))</f>
        <v>1511.947286799111</v>
      </c>
      <c r="Z3299" s="3">
        <f t="shared" si="1338"/>
        <v>1500.1943848125495</v>
      </c>
      <c r="AA3299" s="3">
        <f t="shared" si="1339"/>
        <v>1524.389999389648</v>
      </c>
      <c r="AB3299" s="3">
        <f t="shared" si="1348"/>
        <v>-24.195614577098468</v>
      </c>
      <c r="AC3299" s="3">
        <f t="shared" si="1349"/>
        <v>24.195614577098468</v>
      </c>
      <c r="AE3299" s="34">
        <f t="shared" si="1340"/>
        <v>10</v>
      </c>
      <c r="AF3299" s="73" t="b">
        <f>COUNTIF('Power Curve'!$D$2:$D$31,AE3299)&gt;0</f>
        <v>1</v>
      </c>
      <c r="AG3299" s="73" t="b">
        <f t="shared" si="1341"/>
        <v>0</v>
      </c>
      <c r="AH3299" s="73" t="b">
        <f t="shared" si="1350"/>
        <v>1</v>
      </c>
      <c r="AI3299" s="34" t="str">
        <f t="shared" si="1342"/>
        <v>Outer</v>
      </c>
      <c r="AJ3299" s="35" t="str">
        <f t="shared" si="1351"/>
        <v>0.8-0.9</v>
      </c>
      <c r="AK3299" s="36" t="str">
        <f t="shared" si="1343"/>
        <v>13-14</v>
      </c>
      <c r="AL3299" s="36" t="str">
        <f t="shared" si="1344"/>
        <v>Apr</v>
      </c>
      <c r="AM3299" s="35" t="str">
        <f t="shared" si="1345"/>
        <v>275-285</v>
      </c>
      <c r="AN3299" s="36" t="str">
        <f t="shared" si="1346"/>
        <v>HWS-LTI</v>
      </c>
    </row>
    <row r="3300" spans="5:40" x14ac:dyDescent="0.3">
      <c r="E3300" s="12">
        <v>41003.576388888891</v>
      </c>
      <c r="F3300" s="16">
        <v>9.09</v>
      </c>
      <c r="G3300" s="16">
        <v>1290.080009460454</v>
      </c>
      <c r="H3300" s="29">
        <v>1.1908405161777595</v>
      </c>
      <c r="I3300" s="26">
        <v>283.10000000000002</v>
      </c>
      <c r="J3300" s="30">
        <v>0.13311331133113311</v>
      </c>
      <c r="K3300" s="31">
        <v>0.12475143069519791</v>
      </c>
      <c r="L3300" s="111">
        <f t="shared" si="1326"/>
        <v>0.70000000000000007</v>
      </c>
      <c r="M3300" s="112">
        <f t="shared" si="1327"/>
        <v>0.13</v>
      </c>
      <c r="N3300" s="112" t="b">
        <f t="shared" si="1328"/>
        <v>1</v>
      </c>
      <c r="O3300" s="112" t="b">
        <f t="shared" si="1329"/>
        <v>1</v>
      </c>
      <c r="P3300" s="113">
        <f t="shared" si="1330"/>
        <v>7.0000000000000009</v>
      </c>
      <c r="Q3300" s="113">
        <f t="shared" si="1331"/>
        <v>13</v>
      </c>
      <c r="R3300" s="114" t="str">
        <f t="shared" si="1347"/>
        <v>0.7-0.13</v>
      </c>
      <c r="S3300" s="127">
        <f t="shared" si="1332"/>
        <v>6.7771350788973393E-3</v>
      </c>
      <c r="T3300" s="112" t="b">
        <f t="shared" si="1333"/>
        <v>1</v>
      </c>
      <c r="U3300" s="22">
        <f t="shared" si="1334"/>
        <v>9.0047097993497793</v>
      </c>
      <c r="V3300" s="22">
        <f t="shared" si="1335"/>
        <v>0.74975690300044917</v>
      </c>
      <c r="W3300" s="81">
        <f t="shared" si="1336"/>
        <v>9</v>
      </c>
      <c r="X3300" s="22">
        <f t="shared" si="1337"/>
        <v>0.99557426542610983</v>
      </c>
      <c r="Y3300" s="3">
        <f>IF(U3300&gt;'Power Curve'!$C$37,0,INDEX(Ci,$W3300,1)*POWER(1-X3300,3)+INDEX(Ci,$W3300,2)*3*X3300*POWER(1-X3300,2)+INDEX(Ci,$W3300,3)*3*POWER(X3300,2)*(1-X3300)+INDEX(Ci,$W3300,4)*POWER(X3300,3))</f>
        <v>1196.8451806053115</v>
      </c>
      <c r="Z3300" s="3">
        <f t="shared" si="1338"/>
        <v>1204.9563620628012</v>
      </c>
      <c r="AA3300" s="3">
        <f t="shared" si="1339"/>
        <v>1290.080009460454</v>
      </c>
      <c r="AB3300" s="3">
        <f t="shared" si="1348"/>
        <v>-85.123647397652803</v>
      </c>
      <c r="AC3300" s="3">
        <f t="shared" si="1349"/>
        <v>85.123647397652803</v>
      </c>
      <c r="AE3300" s="34">
        <f t="shared" si="1340"/>
        <v>9</v>
      </c>
      <c r="AF3300" s="73" t="b">
        <f>COUNTIF('Power Curve'!$D$2:$D$31,AE3300)&gt;0</f>
        <v>1</v>
      </c>
      <c r="AG3300" s="73" t="b">
        <f t="shared" si="1341"/>
        <v>0</v>
      </c>
      <c r="AH3300" s="73" t="b">
        <f t="shared" si="1350"/>
        <v>1</v>
      </c>
      <c r="AI3300" s="34" t="str">
        <f t="shared" si="1342"/>
        <v>Inner</v>
      </c>
      <c r="AJ3300" s="35" t="str">
        <f t="shared" si="1351"/>
        <v>0.7-0.8</v>
      </c>
      <c r="AK3300" s="36" t="str">
        <f t="shared" si="1343"/>
        <v>13-14</v>
      </c>
      <c r="AL3300" s="36" t="str">
        <f t="shared" si="1344"/>
        <v>Apr</v>
      </c>
      <c r="AM3300" s="35" t="str">
        <f t="shared" si="1345"/>
        <v>275-285</v>
      </c>
      <c r="AN3300" s="36" t="str">
        <f t="shared" si="1346"/>
        <v>Inner-TI</v>
      </c>
    </row>
    <row r="3301" spans="5:40" x14ac:dyDescent="0.3">
      <c r="E3301" s="12">
        <v>41003.583333333336</v>
      </c>
      <c r="F3301" s="16">
        <v>9.48</v>
      </c>
      <c r="G3301" s="16">
        <v>1624.9299621582011</v>
      </c>
      <c r="H3301" s="29">
        <v>1.1895728276663111</v>
      </c>
      <c r="I3301" s="26">
        <v>268.10000000000002</v>
      </c>
      <c r="J3301" s="30">
        <v>0.16350210970464135</v>
      </c>
      <c r="K3301" s="31">
        <v>8.7446317122655215E-2</v>
      </c>
      <c r="L3301" s="111">
        <f t="shared" si="1326"/>
        <v>0.8</v>
      </c>
      <c r="M3301" s="112">
        <f t="shared" si="1327"/>
        <v>0.16</v>
      </c>
      <c r="N3301" s="112" t="b">
        <f t="shared" si="1328"/>
        <v>1</v>
      </c>
      <c r="O3301" s="112" t="b">
        <f t="shared" si="1329"/>
        <v>1</v>
      </c>
      <c r="P3301" s="113">
        <f t="shared" si="1330"/>
        <v>8</v>
      </c>
      <c r="Q3301" s="113">
        <f t="shared" si="1331"/>
        <v>10</v>
      </c>
      <c r="R3301" s="114" t="str">
        <f t="shared" si="1347"/>
        <v>0.8-0.16</v>
      </c>
      <c r="S3301" s="127">
        <f t="shared" si="1332"/>
        <v>7.9686427528676083E-3</v>
      </c>
      <c r="T3301" s="112" t="b">
        <f t="shared" si="1333"/>
        <v>1</v>
      </c>
      <c r="U3301" s="22">
        <f t="shared" si="1334"/>
        <v>9.387716940949586</v>
      </c>
      <c r="V3301" s="22">
        <f t="shared" si="1335"/>
        <v>0.80895189138875223</v>
      </c>
      <c r="W3301" s="81">
        <f t="shared" si="1336"/>
        <v>10</v>
      </c>
      <c r="X3301" s="22">
        <f t="shared" si="1337"/>
        <v>0.40240537700650125</v>
      </c>
      <c r="Y3301" s="3">
        <f>IF(U3301&gt;'Power Curve'!$C$37,0,INDEX(Ci,$W3301,1)*POWER(1-X3301,3)+INDEX(Ci,$W3301,2)*3*X3301*POWER(1-X3301,2)+INDEX(Ci,$W3301,3)*3*POWER(X3301,2)*(1-X3301)+INDEX(Ci,$W3301,4)*POWER(X3301,3))</f>
        <v>1330.4405438645749</v>
      </c>
      <c r="Z3301" s="3">
        <f t="shared" si="1338"/>
        <v>1341.0423492625625</v>
      </c>
      <c r="AA3301" s="3">
        <f t="shared" si="1339"/>
        <v>1624.9299621582011</v>
      </c>
      <c r="AB3301" s="3">
        <f t="shared" si="1348"/>
        <v>-283.88761289563854</v>
      </c>
      <c r="AC3301" s="3">
        <f t="shared" si="1349"/>
        <v>283.88761289563854</v>
      </c>
      <c r="AE3301" s="34">
        <f t="shared" si="1340"/>
        <v>9</v>
      </c>
      <c r="AF3301" s="73" t="b">
        <f>COUNTIF('Power Curve'!$D$2:$D$31,AE3301)&gt;0</f>
        <v>1</v>
      </c>
      <c r="AG3301" s="73" t="b">
        <f t="shared" si="1341"/>
        <v>0</v>
      </c>
      <c r="AH3301" s="73" t="b">
        <f t="shared" si="1350"/>
        <v>1</v>
      </c>
      <c r="AI3301" s="34" t="str">
        <f t="shared" si="1342"/>
        <v>Outer</v>
      </c>
      <c r="AJ3301" s="35" t="str">
        <f t="shared" si="1351"/>
        <v>0.8-0.9</v>
      </c>
      <c r="AK3301" s="36" t="str">
        <f t="shared" si="1343"/>
        <v>14-15</v>
      </c>
      <c r="AL3301" s="36" t="str">
        <f t="shared" si="1344"/>
        <v>Apr</v>
      </c>
      <c r="AM3301" s="35" t="str">
        <f t="shared" si="1345"/>
        <v>265-275</v>
      </c>
      <c r="AN3301" s="36" t="str">
        <f t="shared" si="1346"/>
        <v>HWS-HTI</v>
      </c>
    </row>
    <row r="3302" spans="5:40" x14ac:dyDescent="0.3">
      <c r="E3302" s="12">
        <v>41003.590277777781</v>
      </c>
      <c r="F3302" s="16">
        <v>12.58</v>
      </c>
      <c r="G3302" s="16">
        <v>1873.2599792480439</v>
      </c>
      <c r="H3302" s="29">
        <v>1.1901567165842912</v>
      </c>
      <c r="I3302" s="26">
        <v>279.39999999999998</v>
      </c>
      <c r="J3302" s="30">
        <v>0.16057233704292528</v>
      </c>
      <c r="K3302" s="31">
        <v>0.18143335228150456</v>
      </c>
      <c r="L3302" s="111">
        <f t="shared" si="1326"/>
        <v>1.3000000000000003</v>
      </c>
      <c r="M3302" s="112">
        <f t="shared" si="1327"/>
        <v>0.16</v>
      </c>
      <c r="N3302" s="112" t="b">
        <f t="shared" si="1328"/>
        <v>1</v>
      </c>
      <c r="O3302" s="112" t="b">
        <f t="shared" si="1329"/>
        <v>1</v>
      </c>
      <c r="P3302" s="113">
        <f t="shared" si="1330"/>
        <v>13.000000000000002</v>
      </c>
      <c r="Q3302" s="113">
        <f t="shared" si="1331"/>
        <v>10</v>
      </c>
      <c r="R3302" s="114" t="str">
        <f t="shared" si="1347"/>
        <v>1.3-0.16</v>
      </c>
      <c r="S3302" s="127">
        <f t="shared" si="1332"/>
        <v>-7.8046905946849605E-3</v>
      </c>
      <c r="T3302" s="112" t="b">
        <f t="shared" si="1333"/>
        <v>1</v>
      </c>
      <c r="U3302" s="22">
        <f t="shared" si="1334"/>
        <v>12.459577873994046</v>
      </c>
      <c r="V3302" s="22">
        <f t="shared" si="1335"/>
        <v>1.2837179009793698</v>
      </c>
      <c r="W3302" s="81">
        <f t="shared" si="1336"/>
        <v>13</v>
      </c>
      <c r="X3302" s="22">
        <f t="shared" si="1337"/>
        <v>0.45406179302792027</v>
      </c>
      <c r="Y3302" s="3">
        <f>IF(U3302&gt;'Power Curve'!$C$37,0,INDEX(Ci,$W3302,1)*POWER(1-X3302,3)+INDEX(Ci,$W3302,2)*3*X3302*POWER(1-X3302,2)+INDEX(Ci,$W3302,3)*3*POWER(X3302,2)*(1-X3302)+INDEX(Ci,$W3302,4)*POWER(X3302,3))</f>
        <v>1937.2372187206522</v>
      </c>
      <c r="Z3302" s="3">
        <f t="shared" si="1338"/>
        <v>1922.1176816200295</v>
      </c>
      <c r="AA3302" s="3">
        <f t="shared" si="1339"/>
        <v>1873.2599792480439</v>
      </c>
      <c r="AB3302" s="3">
        <f t="shared" si="1348"/>
        <v>48.857702371985624</v>
      </c>
      <c r="AC3302" s="3">
        <f t="shared" si="1349"/>
        <v>48.857702371985624</v>
      </c>
      <c r="AE3302" s="34">
        <f t="shared" si="1340"/>
        <v>12</v>
      </c>
      <c r="AF3302" s="73" t="b">
        <f>COUNTIF('Power Curve'!$D$2:$D$31,AE3302)&gt;0</f>
        <v>1</v>
      </c>
      <c r="AG3302" s="73" t="b">
        <f t="shared" si="1341"/>
        <v>0</v>
      </c>
      <c r="AH3302" s="73" t="b">
        <f t="shared" si="1350"/>
        <v>1</v>
      </c>
      <c r="AI3302" s="34" t="str">
        <f t="shared" si="1342"/>
        <v>Outer</v>
      </c>
      <c r="AJ3302" s="35" t="str">
        <f t="shared" si="1351"/>
        <v>1.2-1.3</v>
      </c>
      <c r="AK3302" s="36" t="str">
        <f t="shared" si="1343"/>
        <v>14-15</v>
      </c>
      <c r="AL3302" s="36" t="str">
        <f t="shared" si="1344"/>
        <v>Apr</v>
      </c>
      <c r="AM3302" s="35" t="str">
        <f t="shared" si="1345"/>
        <v>275-285</v>
      </c>
      <c r="AN3302" s="36" t="str">
        <f t="shared" si="1346"/>
        <v>HWS-HTI</v>
      </c>
    </row>
    <row r="3303" spans="5:40" x14ac:dyDescent="0.3">
      <c r="E3303" s="12">
        <v>41003.597222222219</v>
      </c>
      <c r="F3303" s="16">
        <v>12.86</v>
      </c>
      <c r="G3303" s="16">
        <v>1894.6300354003961</v>
      </c>
      <c r="H3303" s="29">
        <v>1.1908130770353746</v>
      </c>
      <c r="I3303" s="26">
        <v>284.7</v>
      </c>
      <c r="J3303" s="30">
        <v>0.1166407465007776</v>
      </c>
      <c r="K3303" s="31">
        <v>0.15295680230976152</v>
      </c>
      <c r="L3303" s="111">
        <f t="shared" si="1326"/>
        <v>1.3000000000000003</v>
      </c>
      <c r="M3303" s="112">
        <f t="shared" si="1327"/>
        <v>0.12</v>
      </c>
      <c r="N3303" s="112" t="b">
        <f t="shared" si="1328"/>
        <v>1</v>
      </c>
      <c r="O3303" s="112" t="b">
        <f t="shared" si="1329"/>
        <v>1</v>
      </c>
      <c r="P3303" s="113">
        <f t="shared" si="1330"/>
        <v>13.000000000000002</v>
      </c>
      <c r="Q3303" s="113">
        <f t="shared" si="1331"/>
        <v>14</v>
      </c>
      <c r="R3303" s="114" t="str">
        <f t="shared" si="1347"/>
        <v>1.3-0.12</v>
      </c>
      <c r="S3303" s="127">
        <f t="shared" si="1332"/>
        <v>-8.674156854531109E-4</v>
      </c>
      <c r="T3303" s="112" t="b">
        <f t="shared" si="1333"/>
        <v>1</v>
      </c>
      <c r="U3303" s="22">
        <f t="shared" si="1334"/>
        <v>12.739238569183948</v>
      </c>
      <c r="V3303" s="22">
        <f t="shared" si="1335"/>
        <v>1.3269403629295133</v>
      </c>
      <c r="W3303" s="81">
        <f t="shared" si="1336"/>
        <v>13</v>
      </c>
      <c r="X3303" s="22">
        <f t="shared" si="1337"/>
        <v>0.7419681904032529</v>
      </c>
      <c r="Y3303" s="3">
        <f>IF(U3303&gt;'Power Curve'!$C$37,0,INDEX(Ci,$W3303,1)*POWER(1-X3303,3)+INDEX(Ci,$W3303,2)*3*X3303*POWER(1-X3303,2)+INDEX(Ci,$W3303,3)*3*POWER(X3303,2)*(1-X3303)+INDEX(Ci,$W3303,4)*POWER(X3303,3))</f>
        <v>1946.1362972394763</v>
      </c>
      <c r="Z3303" s="3">
        <f t="shared" si="1338"/>
        <v>1944.448188089221</v>
      </c>
      <c r="AA3303" s="3">
        <f t="shared" si="1339"/>
        <v>1894.6300354003961</v>
      </c>
      <c r="AB3303" s="3">
        <f t="shared" si="1348"/>
        <v>49.818152688824966</v>
      </c>
      <c r="AC3303" s="3">
        <f t="shared" si="1349"/>
        <v>49.818152688824966</v>
      </c>
      <c r="AE3303" s="34">
        <f t="shared" si="1340"/>
        <v>13</v>
      </c>
      <c r="AF3303" s="73" t="b">
        <f>COUNTIF('Power Curve'!$D$2:$D$31,AE3303)&gt;0</f>
        <v>1</v>
      </c>
      <c r="AG3303" s="73" t="b">
        <f t="shared" si="1341"/>
        <v>0</v>
      </c>
      <c r="AH3303" s="73" t="b">
        <f t="shared" si="1350"/>
        <v>1</v>
      </c>
      <c r="AI3303" s="34" t="str">
        <f t="shared" si="1342"/>
        <v>Inner</v>
      </c>
      <c r="AJ3303" s="35" t="str">
        <f t="shared" si="1351"/>
        <v>1.3-1.4</v>
      </c>
      <c r="AK3303" s="36" t="str">
        <f t="shared" si="1343"/>
        <v>14-15</v>
      </c>
      <c r="AL3303" s="36" t="str">
        <f t="shared" si="1344"/>
        <v>Apr</v>
      </c>
      <c r="AM3303" s="35" t="str">
        <f t="shared" si="1345"/>
        <v>275-285</v>
      </c>
      <c r="AN3303" s="36" t="str">
        <f t="shared" si="1346"/>
        <v>Inner-TI</v>
      </c>
    </row>
    <row r="3304" spans="5:40" x14ac:dyDescent="0.3">
      <c r="E3304" s="12">
        <v>41003.604166666664</v>
      </c>
      <c r="F3304" s="16">
        <v>11.38</v>
      </c>
      <c r="G3304" s="16">
        <v>1661.590026855474</v>
      </c>
      <c r="H3304" s="29">
        <v>1.1903754228177639</v>
      </c>
      <c r="I3304" s="26">
        <v>276.5</v>
      </c>
      <c r="J3304" s="30">
        <v>0.18980667838312829</v>
      </c>
      <c r="K3304" s="31">
        <v>0.14405335102547617</v>
      </c>
      <c r="L3304" s="111">
        <f t="shared" si="1326"/>
        <v>1.1000000000000001</v>
      </c>
      <c r="M3304" s="112">
        <f t="shared" si="1327"/>
        <v>0.19</v>
      </c>
      <c r="N3304" s="112" t="b">
        <f t="shared" si="1328"/>
        <v>1</v>
      </c>
      <c r="O3304" s="112" t="b">
        <f t="shared" si="1329"/>
        <v>1</v>
      </c>
      <c r="P3304" s="113">
        <f t="shared" si="1330"/>
        <v>11</v>
      </c>
      <c r="Q3304" s="113">
        <f t="shared" si="1331"/>
        <v>7</v>
      </c>
      <c r="R3304" s="114" t="str">
        <f t="shared" si="1347"/>
        <v>1.1-0.19</v>
      </c>
      <c r="S3304" s="127">
        <f t="shared" si="1332"/>
        <v>0</v>
      </c>
      <c r="T3304" s="112" t="b">
        <f t="shared" si="1333"/>
        <v>0</v>
      </c>
      <c r="U3304" s="22">
        <f t="shared" si="1334"/>
        <v>11.271755238834304</v>
      </c>
      <c r="V3304" s="22">
        <f t="shared" si="1335"/>
        <v>1.1001360836744778</v>
      </c>
      <c r="W3304" s="81">
        <f t="shared" si="1336"/>
        <v>12</v>
      </c>
      <c r="X3304" s="22">
        <f t="shared" si="1337"/>
        <v>0.2807124211591035</v>
      </c>
      <c r="Y3304" s="3">
        <f>IF(U3304&gt;'Power Curve'!$C$37,0,INDEX(Ci,$W3304,1)*POWER(1-X3304,3)+INDEX(Ci,$W3304,2)*3*X3304*POWER(1-X3304,2)+INDEX(Ci,$W3304,3)*3*POWER(X3304,2)*(1-X3304)+INDEX(Ci,$W3304,4)*POWER(X3304,3))</f>
        <v>1826.3404352463481</v>
      </c>
      <c r="Z3304" s="3">
        <f t="shared" si="1338"/>
        <v>1826.3404352463481</v>
      </c>
      <c r="AA3304" s="3">
        <f t="shared" si="1339"/>
        <v>1661.590026855474</v>
      </c>
      <c r="AB3304" s="3">
        <f t="shared" si="1348"/>
        <v>164.7504083908741</v>
      </c>
      <c r="AC3304" s="3">
        <f t="shared" si="1349"/>
        <v>164.7504083908741</v>
      </c>
      <c r="AE3304" s="34">
        <f t="shared" si="1340"/>
        <v>11</v>
      </c>
      <c r="AF3304" s="73" t="b">
        <f>COUNTIF('Power Curve'!$D$2:$D$31,AE3304)&gt;0</f>
        <v>1</v>
      </c>
      <c r="AG3304" s="73" t="b">
        <f t="shared" si="1341"/>
        <v>0</v>
      </c>
      <c r="AH3304" s="73" t="b">
        <f t="shared" si="1350"/>
        <v>1</v>
      </c>
      <c r="AI3304" s="34" t="str">
        <f t="shared" si="1342"/>
        <v>Outer</v>
      </c>
      <c r="AJ3304" s="35" t="str">
        <f t="shared" si="1351"/>
        <v>1.1-1.2</v>
      </c>
      <c r="AK3304" s="36" t="str">
        <f t="shared" si="1343"/>
        <v>14-15</v>
      </c>
      <c r="AL3304" s="36" t="str">
        <f t="shared" si="1344"/>
        <v>Apr</v>
      </c>
      <c r="AM3304" s="35" t="str">
        <f t="shared" si="1345"/>
        <v>275-285</v>
      </c>
      <c r="AN3304" s="36" t="str">
        <f t="shared" si="1346"/>
        <v>HWS-HTI</v>
      </c>
    </row>
    <row r="3305" spans="5:40" x14ac:dyDescent="0.3">
      <c r="E3305" s="12">
        <v>41003.611111111109</v>
      </c>
      <c r="F3305" s="16">
        <v>12.27</v>
      </c>
      <c r="G3305" s="16">
        <v>1956.0499572753911</v>
      </c>
      <c r="H3305" s="29">
        <v>1.1911634322899454</v>
      </c>
      <c r="I3305" s="26">
        <v>277</v>
      </c>
      <c r="J3305" s="30">
        <v>0.13202933985330076</v>
      </c>
      <c r="K3305" s="31">
        <v>0.10957094054848546</v>
      </c>
      <c r="L3305" s="111">
        <f t="shared" si="1326"/>
        <v>1.2000000000000002</v>
      </c>
      <c r="M3305" s="112">
        <f t="shared" si="1327"/>
        <v>0.13</v>
      </c>
      <c r="N3305" s="112" t="b">
        <f t="shared" si="1328"/>
        <v>1</v>
      </c>
      <c r="O3305" s="112" t="b">
        <f t="shared" si="1329"/>
        <v>1</v>
      </c>
      <c r="P3305" s="113">
        <f t="shared" si="1330"/>
        <v>12</v>
      </c>
      <c r="Q3305" s="113">
        <f t="shared" si="1331"/>
        <v>13</v>
      </c>
      <c r="R3305" s="114" t="str">
        <f t="shared" si="1347"/>
        <v>1.2-0.13</v>
      </c>
      <c r="S3305" s="127">
        <f t="shared" si="1332"/>
        <v>2.7735419214426767E-4</v>
      </c>
      <c r="T3305" s="112" t="b">
        <f t="shared" si="1333"/>
        <v>1</v>
      </c>
      <c r="U3305" s="22">
        <f t="shared" si="1334"/>
        <v>12.155970869042601</v>
      </c>
      <c r="V3305" s="22">
        <f t="shared" si="1335"/>
        <v>1.2367944596627409</v>
      </c>
      <c r="W3305" s="81">
        <f t="shared" si="1336"/>
        <v>13</v>
      </c>
      <c r="X3305" s="22">
        <f t="shared" si="1337"/>
        <v>0.14150303694626992</v>
      </c>
      <c r="Y3305" s="3">
        <f>IF(U3305&gt;'Power Curve'!$C$37,0,INDEX(Ci,$W3305,1)*POWER(1-X3305,3)+INDEX(Ci,$W3305,2)*3*X3305*POWER(1-X3305,2)+INDEX(Ci,$W3305,3)*3*POWER(X3305,2)*(1-X3305)+INDEX(Ci,$W3305,4)*POWER(X3305,3))</f>
        <v>1924.501494784347</v>
      </c>
      <c r="Z3305" s="3">
        <f t="shared" si="1338"/>
        <v>1925.0352633417135</v>
      </c>
      <c r="AA3305" s="3">
        <f t="shared" si="1339"/>
        <v>1956.0499572753911</v>
      </c>
      <c r="AB3305" s="3">
        <f t="shared" si="1348"/>
        <v>-31.014693933677563</v>
      </c>
      <c r="AC3305" s="3">
        <f t="shared" si="1349"/>
        <v>31.014693933677563</v>
      </c>
      <c r="AE3305" s="34">
        <f t="shared" si="1340"/>
        <v>12</v>
      </c>
      <c r="AF3305" s="73" t="b">
        <f>COUNTIF('Power Curve'!$D$2:$D$31,AE3305)&gt;0</f>
        <v>1</v>
      </c>
      <c r="AG3305" s="73" t="b">
        <f t="shared" si="1341"/>
        <v>0</v>
      </c>
      <c r="AH3305" s="73" t="b">
        <f t="shared" si="1350"/>
        <v>1</v>
      </c>
      <c r="AI3305" s="34" t="str">
        <f t="shared" si="1342"/>
        <v>Inner</v>
      </c>
      <c r="AJ3305" s="35" t="str">
        <f t="shared" si="1351"/>
        <v>1.2-1.3</v>
      </c>
      <c r="AK3305" s="36" t="str">
        <f t="shared" si="1343"/>
        <v>14-15</v>
      </c>
      <c r="AL3305" s="36" t="str">
        <f t="shared" si="1344"/>
        <v>Apr</v>
      </c>
      <c r="AM3305" s="35" t="str">
        <f t="shared" si="1345"/>
        <v>275-285</v>
      </c>
      <c r="AN3305" s="36" t="str">
        <f t="shared" si="1346"/>
        <v>Inner-TI</v>
      </c>
    </row>
    <row r="3306" spans="5:40" x14ac:dyDescent="0.3">
      <c r="E3306" s="12">
        <v>41003.618055555555</v>
      </c>
      <c r="F3306" s="16">
        <v>13.24</v>
      </c>
      <c r="G3306" s="16">
        <v>1769.3399353027339</v>
      </c>
      <c r="H3306" s="29">
        <v>1.1915004357954471</v>
      </c>
      <c r="I3306" s="26">
        <v>281.10000000000002</v>
      </c>
      <c r="J3306" s="30">
        <v>8.4592145015105744E-2</v>
      </c>
      <c r="K3306" s="31">
        <v>0.17341568605607147</v>
      </c>
      <c r="L3306" s="111">
        <f t="shared" si="1326"/>
        <v>1.4000000000000001</v>
      </c>
      <c r="M3306" s="112">
        <f t="shared" si="1327"/>
        <v>0.08</v>
      </c>
      <c r="N3306" s="112" t="b">
        <f t="shared" si="1328"/>
        <v>1</v>
      </c>
      <c r="O3306" s="112" t="b">
        <f t="shared" si="1329"/>
        <v>1</v>
      </c>
      <c r="P3306" s="113">
        <f t="shared" si="1330"/>
        <v>14</v>
      </c>
      <c r="Q3306" s="113">
        <f t="shared" si="1331"/>
        <v>18</v>
      </c>
      <c r="R3306" s="114" t="str">
        <f t="shared" si="1347"/>
        <v>1.4-0.08</v>
      </c>
      <c r="S3306" s="127">
        <f t="shared" si="1332"/>
        <v>9.600161514537537E-3</v>
      </c>
      <c r="T3306" s="112" t="b">
        <f t="shared" si="1333"/>
        <v>1</v>
      </c>
      <c r="U3306" s="22">
        <f t="shared" si="1334"/>
        <v>13.11819323929458</v>
      </c>
      <c r="V3306" s="22">
        <f t="shared" si="1335"/>
        <v>1.3855090287856997</v>
      </c>
      <c r="W3306" s="81">
        <f t="shared" si="1336"/>
        <v>14</v>
      </c>
      <c r="X3306" s="22">
        <f t="shared" si="1337"/>
        <v>0.13313701230457997</v>
      </c>
      <c r="Y3306" s="3">
        <f>IF(U3306&gt;'Power Curve'!$C$37,0,INDEX(Ci,$W3306,1)*POWER(1-X3306,3)+INDEX(Ci,$W3306,2)*3*X3306*POWER(1-X3306,2)+INDEX(Ci,$W3306,3)*3*POWER(X3306,2)*(1-X3306)+INDEX(Ci,$W3306,4)*POWER(X3306,3))</f>
        <v>1956.8256315976323</v>
      </c>
      <c r="Z3306" s="3">
        <f t="shared" si="1338"/>
        <v>1975.6114737167566</v>
      </c>
      <c r="AA3306" s="3">
        <f t="shared" si="1339"/>
        <v>1769.3399353027339</v>
      </c>
      <c r="AB3306" s="3">
        <f t="shared" si="1348"/>
        <v>206.27153841402264</v>
      </c>
      <c r="AC3306" s="3">
        <f t="shared" si="1349"/>
        <v>206.27153841402264</v>
      </c>
      <c r="AE3306" s="34">
        <f t="shared" si="1340"/>
        <v>13</v>
      </c>
      <c r="AF3306" s="73" t="b">
        <f>COUNTIF('Power Curve'!$D$2:$D$31,AE3306)&gt;0</f>
        <v>1</v>
      </c>
      <c r="AG3306" s="73" t="b">
        <f t="shared" si="1341"/>
        <v>0</v>
      </c>
      <c r="AH3306" s="73" t="b">
        <f t="shared" si="1350"/>
        <v>1</v>
      </c>
      <c r="AI3306" s="34" t="str">
        <f t="shared" si="1342"/>
        <v>Outer</v>
      </c>
      <c r="AJ3306" s="35" t="str">
        <f t="shared" si="1351"/>
        <v>1.3-1.4</v>
      </c>
      <c r="AK3306" s="36" t="str">
        <f t="shared" si="1343"/>
        <v>14-15</v>
      </c>
      <c r="AL3306" s="36" t="str">
        <f t="shared" si="1344"/>
        <v>Apr</v>
      </c>
      <c r="AM3306" s="35" t="str">
        <f t="shared" si="1345"/>
        <v>275-285</v>
      </c>
      <c r="AN3306" s="36" t="str">
        <f t="shared" si="1346"/>
        <v>HWS-LTI</v>
      </c>
    </row>
    <row r="3307" spans="5:40" x14ac:dyDescent="0.3">
      <c r="E3307" s="12">
        <v>41003.625</v>
      </c>
      <c r="F3307" s="16">
        <v>8.9499999999999993</v>
      </c>
      <c r="G3307" s="16">
        <v>1106.3900299072277</v>
      </c>
      <c r="H3307" s="29">
        <v>1.1912646688650828</v>
      </c>
      <c r="I3307" s="26">
        <v>272.7</v>
      </c>
      <c r="J3307" s="30">
        <v>0.23798882681564246</v>
      </c>
      <c r="K3307" s="31">
        <v>5.5064254380217774E-2</v>
      </c>
      <c r="L3307" s="111">
        <f t="shared" si="1326"/>
        <v>0.70000000000000007</v>
      </c>
      <c r="M3307" s="112">
        <f t="shared" si="1327"/>
        <v>0.24000000000000002</v>
      </c>
      <c r="N3307" s="112" t="b">
        <f t="shared" si="1328"/>
        <v>1</v>
      </c>
      <c r="O3307" s="112" t="b">
        <f t="shared" si="1329"/>
        <v>1</v>
      </c>
      <c r="P3307" s="113">
        <f t="shared" si="1330"/>
        <v>7.0000000000000009</v>
      </c>
      <c r="Q3307" s="113">
        <f t="shared" si="1331"/>
        <v>2</v>
      </c>
      <c r="R3307" s="114" t="str">
        <f t="shared" si="1347"/>
        <v>0.7-0.24</v>
      </c>
      <c r="S3307" s="127">
        <f t="shared" si="1332"/>
        <v>0</v>
      </c>
      <c r="T3307" s="112" t="b">
        <f t="shared" si="1333"/>
        <v>0</v>
      </c>
      <c r="U3307" s="22">
        <f t="shared" si="1334"/>
        <v>8.8670759060511735</v>
      </c>
      <c r="V3307" s="22">
        <f t="shared" si="1335"/>
        <v>0.72848514111732288</v>
      </c>
      <c r="W3307" s="81">
        <f t="shared" si="1336"/>
        <v>9</v>
      </c>
      <c r="X3307" s="22">
        <f t="shared" si="1337"/>
        <v>0.8580025322163356</v>
      </c>
      <c r="Y3307" s="3">
        <f>IF(U3307&gt;'Power Curve'!$C$37,0,INDEX(Ci,$W3307,1)*POWER(1-X3307,3)+INDEX(Ci,$W3307,2)*3*X3307*POWER(1-X3307,2)+INDEX(Ci,$W3307,3)*3*POWER(X3307,2)*(1-X3307)+INDEX(Ci,$W3307,4)*POWER(X3307,3))</f>
        <v>1151.6929873717911</v>
      </c>
      <c r="Z3307" s="3">
        <f t="shared" si="1338"/>
        <v>1151.6929873717911</v>
      </c>
      <c r="AA3307" s="3">
        <f t="shared" si="1339"/>
        <v>1106.3900299072277</v>
      </c>
      <c r="AB3307" s="3">
        <f t="shared" si="1348"/>
        <v>45.302957464563406</v>
      </c>
      <c r="AC3307" s="3">
        <f t="shared" si="1349"/>
        <v>45.302957464563406</v>
      </c>
      <c r="AE3307" s="34">
        <f t="shared" si="1340"/>
        <v>9</v>
      </c>
      <c r="AF3307" s="73" t="b">
        <f>COUNTIF('Power Curve'!$D$2:$D$31,AE3307)&gt;0</f>
        <v>1</v>
      </c>
      <c r="AG3307" s="73" t="b">
        <f t="shared" si="1341"/>
        <v>0</v>
      </c>
      <c r="AH3307" s="73" t="b">
        <f t="shared" si="1350"/>
        <v>1</v>
      </c>
      <c r="AI3307" s="34" t="str">
        <f t="shared" si="1342"/>
        <v>Outer</v>
      </c>
      <c r="AJ3307" s="35" t="str">
        <f t="shared" si="1351"/>
        <v>0.7-0.8</v>
      </c>
      <c r="AK3307" s="36" t="str">
        <f t="shared" si="1343"/>
        <v>15-16</v>
      </c>
      <c r="AL3307" s="36" t="str">
        <f t="shared" si="1344"/>
        <v>Apr</v>
      </c>
      <c r="AM3307" s="35" t="str">
        <f t="shared" si="1345"/>
        <v>265-275</v>
      </c>
      <c r="AN3307" s="36" t="str">
        <f t="shared" si="1346"/>
        <v>HWS-HTI</v>
      </c>
    </row>
    <row r="3308" spans="5:40" x14ac:dyDescent="0.3">
      <c r="E3308" s="12">
        <v>41003.631944444445</v>
      </c>
      <c r="F3308" s="16">
        <v>10.9</v>
      </c>
      <c r="G3308" s="16">
        <v>1786.3200378417989</v>
      </c>
      <c r="H3308" s="29">
        <v>1.1906079865898538</v>
      </c>
      <c r="I3308" s="26">
        <v>266.3</v>
      </c>
      <c r="J3308" s="30">
        <v>0.1311926605504587</v>
      </c>
      <c r="K3308" s="31">
        <v>0.13308707085110325</v>
      </c>
      <c r="L3308" s="111">
        <f t="shared" si="1326"/>
        <v>1</v>
      </c>
      <c r="M3308" s="112">
        <f t="shared" si="1327"/>
        <v>0.13</v>
      </c>
      <c r="N3308" s="112" t="b">
        <f t="shared" si="1328"/>
        <v>1</v>
      </c>
      <c r="O3308" s="112" t="b">
        <f t="shared" si="1329"/>
        <v>1</v>
      </c>
      <c r="P3308" s="113">
        <f t="shared" si="1330"/>
        <v>10</v>
      </c>
      <c r="Q3308" s="113">
        <f t="shared" si="1331"/>
        <v>13</v>
      </c>
      <c r="R3308" s="114" t="str">
        <f t="shared" si="1347"/>
        <v>1-0.13</v>
      </c>
      <c r="S3308" s="127">
        <f t="shared" si="1332"/>
        <v>8.64709772836692E-3</v>
      </c>
      <c r="T3308" s="112" t="b">
        <f t="shared" si="1333"/>
        <v>1</v>
      </c>
      <c r="U3308" s="22">
        <f t="shared" si="1334"/>
        <v>10.797023969964361</v>
      </c>
      <c r="V3308" s="22">
        <f t="shared" si="1335"/>
        <v>1.0267648357365389</v>
      </c>
      <c r="W3308" s="81">
        <f t="shared" si="1336"/>
        <v>11</v>
      </c>
      <c r="X3308" s="22">
        <f t="shared" si="1337"/>
        <v>0.82211087623523493</v>
      </c>
      <c r="Y3308" s="3">
        <f>IF(U3308&gt;'Power Curve'!$C$37,0,INDEX(Ci,$W3308,1)*POWER(1-X3308,3)+INDEX(Ci,$W3308,2)*3*X3308*POWER(1-X3308,2)+INDEX(Ci,$W3308,3)*3*POWER(X3308,2)*(1-X3308)+INDEX(Ci,$W3308,4)*POWER(X3308,3))</f>
        <v>1740.5331778294817</v>
      </c>
      <c r="Z3308" s="3">
        <f t="shared" si="1338"/>
        <v>1755.5837383176386</v>
      </c>
      <c r="AA3308" s="3">
        <f t="shared" si="1339"/>
        <v>1786.3200378417989</v>
      </c>
      <c r="AB3308" s="3">
        <f t="shared" si="1348"/>
        <v>-30.736299524160358</v>
      </c>
      <c r="AC3308" s="3">
        <f t="shared" si="1349"/>
        <v>30.736299524160358</v>
      </c>
      <c r="AE3308" s="34">
        <f t="shared" si="1340"/>
        <v>11</v>
      </c>
      <c r="AF3308" s="73" t="b">
        <f>COUNTIF('Power Curve'!$D$2:$D$31,AE3308)&gt;0</f>
        <v>1</v>
      </c>
      <c r="AG3308" s="73" t="b">
        <f t="shared" si="1341"/>
        <v>0</v>
      </c>
      <c r="AH3308" s="73" t="b">
        <f t="shared" si="1350"/>
        <v>1</v>
      </c>
      <c r="AI3308" s="34" t="str">
        <f t="shared" si="1342"/>
        <v>Inner</v>
      </c>
      <c r="AJ3308" s="35" t="str">
        <f t="shared" si="1351"/>
        <v>1.0-1.1</v>
      </c>
      <c r="AK3308" s="36" t="str">
        <f t="shared" si="1343"/>
        <v>15-16</v>
      </c>
      <c r="AL3308" s="36" t="str">
        <f t="shared" si="1344"/>
        <v>Apr</v>
      </c>
      <c r="AM3308" s="35" t="str">
        <f t="shared" si="1345"/>
        <v>265-275</v>
      </c>
      <c r="AN3308" s="36" t="str">
        <f t="shared" si="1346"/>
        <v>Inner-TI</v>
      </c>
    </row>
    <row r="3309" spans="5:40" x14ac:dyDescent="0.3">
      <c r="E3309" s="12">
        <v>41003.638888888891</v>
      </c>
      <c r="F3309" s="16">
        <v>10.48</v>
      </c>
      <c r="G3309" s="16">
        <v>1780.999938964844</v>
      </c>
      <c r="H3309" s="29">
        <v>1.1906955022538537</v>
      </c>
      <c r="I3309" s="26">
        <v>268</v>
      </c>
      <c r="J3309" s="30">
        <v>0.16698473282442747</v>
      </c>
      <c r="K3309" s="31">
        <v>0.11258714635590106</v>
      </c>
      <c r="L3309" s="111">
        <f t="shared" si="1326"/>
        <v>1</v>
      </c>
      <c r="M3309" s="112">
        <f t="shared" si="1327"/>
        <v>0.17</v>
      </c>
      <c r="N3309" s="112" t="b">
        <f t="shared" si="1328"/>
        <v>1</v>
      </c>
      <c r="O3309" s="112" t="b">
        <f t="shared" si="1329"/>
        <v>1</v>
      </c>
      <c r="P3309" s="113">
        <f t="shared" si="1330"/>
        <v>10</v>
      </c>
      <c r="Q3309" s="113">
        <f t="shared" si="1331"/>
        <v>9</v>
      </c>
      <c r="R3309" s="114" t="str">
        <f t="shared" si="1347"/>
        <v>1-0.17</v>
      </c>
      <c r="S3309" s="127">
        <f t="shared" si="1332"/>
        <v>-1.9134996662948628E-2</v>
      </c>
      <c r="T3309" s="112" t="b">
        <f t="shared" si="1333"/>
        <v>1</v>
      </c>
      <c r="U3309" s="22">
        <f t="shared" si="1334"/>
        <v>10.381246199130381</v>
      </c>
      <c r="V3309" s="22">
        <f t="shared" si="1335"/>
        <v>0.96250504096135858</v>
      </c>
      <c r="W3309" s="81">
        <f t="shared" si="1336"/>
        <v>11</v>
      </c>
      <c r="X3309" s="22">
        <f t="shared" si="1337"/>
        <v>0.4185961561074012</v>
      </c>
      <c r="Y3309" s="3">
        <f>IF(U3309&gt;'Power Curve'!$C$37,0,INDEX(Ci,$W3309,1)*POWER(1-X3309,3)+INDEX(Ci,$W3309,2)*3*X3309*POWER(1-X3309,2)+INDEX(Ci,$W3309,3)*3*POWER(X3309,2)*(1-X3309)+INDEX(Ci,$W3309,4)*POWER(X3309,3))</f>
        <v>1640.0404854912297</v>
      </c>
      <c r="Z3309" s="3">
        <f t="shared" si="1338"/>
        <v>1608.6583162742545</v>
      </c>
      <c r="AA3309" s="3">
        <f t="shared" si="1339"/>
        <v>1780.999938964844</v>
      </c>
      <c r="AB3309" s="3">
        <f t="shared" si="1348"/>
        <v>-172.34162269058947</v>
      </c>
      <c r="AC3309" s="3">
        <f t="shared" si="1349"/>
        <v>172.34162269058947</v>
      </c>
      <c r="AE3309" s="34">
        <f t="shared" si="1340"/>
        <v>10</v>
      </c>
      <c r="AF3309" s="73" t="b">
        <f>COUNTIF('Power Curve'!$D$2:$D$31,AE3309)&gt;0</f>
        <v>1</v>
      </c>
      <c r="AG3309" s="73" t="b">
        <f t="shared" si="1341"/>
        <v>0</v>
      </c>
      <c r="AH3309" s="73" t="b">
        <f t="shared" si="1350"/>
        <v>1</v>
      </c>
      <c r="AI3309" s="34" t="str">
        <f t="shared" si="1342"/>
        <v>Outer</v>
      </c>
      <c r="AJ3309" s="35" t="str">
        <f t="shared" si="1351"/>
        <v>0.9-1.0</v>
      </c>
      <c r="AK3309" s="36" t="str">
        <f t="shared" si="1343"/>
        <v>15-16</v>
      </c>
      <c r="AL3309" s="36" t="str">
        <f t="shared" si="1344"/>
        <v>Apr</v>
      </c>
      <c r="AM3309" s="35" t="str">
        <f t="shared" si="1345"/>
        <v>265-275</v>
      </c>
      <c r="AN3309" s="36" t="str">
        <f t="shared" si="1346"/>
        <v>HWS-HTI</v>
      </c>
    </row>
    <row r="3310" spans="5:40" x14ac:dyDescent="0.3">
      <c r="E3310" s="12">
        <v>41003.645833333336</v>
      </c>
      <c r="F3310" s="16">
        <v>13.66</v>
      </c>
      <c r="G3310" s="16">
        <v>1920.3400421142551</v>
      </c>
      <c r="H3310" s="29">
        <v>1.1909307383039378</v>
      </c>
      <c r="I3310" s="26">
        <v>274</v>
      </c>
      <c r="J3310" s="30">
        <v>0.10395314787701317</v>
      </c>
      <c r="K3310" s="31">
        <v>0.14443799309373656</v>
      </c>
      <c r="L3310" s="111">
        <f t="shared" si="1326"/>
        <v>1.4000000000000001</v>
      </c>
      <c r="M3310" s="112">
        <f t="shared" si="1327"/>
        <v>9.9999999999999992E-2</v>
      </c>
      <c r="N3310" s="112" t="b">
        <f t="shared" si="1328"/>
        <v>1</v>
      </c>
      <c r="O3310" s="112" t="b">
        <f t="shared" si="1329"/>
        <v>1</v>
      </c>
      <c r="P3310" s="113">
        <f t="shared" si="1330"/>
        <v>14</v>
      </c>
      <c r="Q3310" s="113">
        <f t="shared" si="1331"/>
        <v>16</v>
      </c>
      <c r="R3310" s="114" t="str">
        <f t="shared" si="1347"/>
        <v>1.4-0.1</v>
      </c>
      <c r="S3310" s="127">
        <f t="shared" si="1332"/>
        <v>3.2653981276478494E-3</v>
      </c>
      <c r="T3310" s="112" t="b">
        <f t="shared" si="1333"/>
        <v>1</v>
      </c>
      <c r="U3310" s="22">
        <f t="shared" si="1334"/>
        <v>13.532171858037845</v>
      </c>
      <c r="V3310" s="22">
        <f t="shared" si="1335"/>
        <v>1.4494907588055499</v>
      </c>
      <c r="W3310" s="81">
        <f t="shared" si="1336"/>
        <v>14</v>
      </c>
      <c r="X3310" s="22">
        <f t="shared" si="1337"/>
        <v>0.56267960585141208</v>
      </c>
      <c r="Y3310" s="3">
        <f>IF(U3310&gt;'Power Curve'!$C$37,0,INDEX(Ci,$W3310,1)*POWER(1-X3310,3)+INDEX(Ci,$W3310,2)*3*X3310*POWER(1-X3310,2)+INDEX(Ci,$W3310,3)*3*POWER(X3310,2)*(1-X3310)+INDEX(Ci,$W3310,4)*POWER(X3310,3))</f>
        <v>1968.0229327174507</v>
      </c>
      <c r="Z3310" s="3">
        <f t="shared" si="1338"/>
        <v>1974.4493111171141</v>
      </c>
      <c r="AA3310" s="3">
        <f t="shared" si="1339"/>
        <v>1920.3400421142551</v>
      </c>
      <c r="AB3310" s="3">
        <f t="shared" si="1348"/>
        <v>54.109269002859037</v>
      </c>
      <c r="AC3310" s="3">
        <f t="shared" si="1349"/>
        <v>54.109269002859037</v>
      </c>
      <c r="AE3310" s="34">
        <f t="shared" si="1340"/>
        <v>14</v>
      </c>
      <c r="AF3310" s="73" t="b">
        <f>COUNTIF('Power Curve'!$D$2:$D$31,AE3310)&gt;0</f>
        <v>1</v>
      </c>
      <c r="AG3310" s="73" t="b">
        <f t="shared" si="1341"/>
        <v>0</v>
      </c>
      <c r="AH3310" s="73" t="b">
        <f t="shared" si="1350"/>
        <v>1</v>
      </c>
      <c r="AI3310" s="34" t="str">
        <f t="shared" si="1342"/>
        <v>Inner</v>
      </c>
      <c r="AJ3310" s="35" t="str">
        <f t="shared" si="1351"/>
        <v>1.4-1.5</v>
      </c>
      <c r="AK3310" s="36" t="str">
        <f t="shared" si="1343"/>
        <v>15-16</v>
      </c>
      <c r="AL3310" s="36" t="str">
        <f t="shared" si="1344"/>
        <v>Apr</v>
      </c>
      <c r="AM3310" s="35" t="str">
        <f t="shared" si="1345"/>
        <v>265-275</v>
      </c>
      <c r="AN3310" s="36" t="str">
        <f t="shared" si="1346"/>
        <v>Inner-TI</v>
      </c>
    </row>
    <row r="3311" spans="5:40" x14ac:dyDescent="0.3">
      <c r="E3311" s="12">
        <v>41003.652777777781</v>
      </c>
      <c r="F3311" s="16">
        <v>13.46</v>
      </c>
      <c r="G3311" s="16">
        <v>1949.440063476563</v>
      </c>
      <c r="H3311" s="29">
        <v>1.1920267944244118</v>
      </c>
      <c r="I3311" s="26">
        <v>274.10000000000002</v>
      </c>
      <c r="J3311" s="30">
        <v>0.13670133729569092</v>
      </c>
      <c r="K3311" s="31">
        <v>0.16726663808790487</v>
      </c>
      <c r="L3311" s="111">
        <f t="shared" si="1326"/>
        <v>1.4000000000000001</v>
      </c>
      <c r="M3311" s="112">
        <f t="shared" si="1327"/>
        <v>0.14000000000000001</v>
      </c>
      <c r="N3311" s="112" t="b">
        <f t="shared" si="1328"/>
        <v>1</v>
      </c>
      <c r="O3311" s="112" t="b">
        <f t="shared" si="1329"/>
        <v>1</v>
      </c>
      <c r="P3311" s="113">
        <f t="shared" si="1330"/>
        <v>14</v>
      </c>
      <c r="Q3311" s="113">
        <f t="shared" si="1331"/>
        <v>12</v>
      </c>
      <c r="R3311" s="114" t="str">
        <f t="shared" si="1347"/>
        <v>1.4-0.14</v>
      </c>
      <c r="S3311" s="127">
        <f t="shared" si="1332"/>
        <v>-4.3734296661873655E-3</v>
      </c>
      <c r="T3311" s="112" t="b">
        <f t="shared" si="1333"/>
        <v>1</v>
      </c>
      <c r="U3311" s="22">
        <f t="shared" si="1334"/>
        <v>13.338132771368537</v>
      </c>
      <c r="V3311" s="22">
        <f t="shared" si="1335"/>
        <v>1.4195013924603439</v>
      </c>
      <c r="W3311" s="81">
        <f t="shared" si="1336"/>
        <v>14</v>
      </c>
      <c r="X3311" s="22">
        <f t="shared" si="1337"/>
        <v>0.36134540943707316</v>
      </c>
      <c r="Y3311" s="3">
        <f>IF(U3311&gt;'Power Curve'!$C$37,0,INDEX(Ci,$W3311,1)*POWER(1-X3311,3)+INDEX(Ci,$W3311,2)*3*X3311*POWER(1-X3311,2)+INDEX(Ci,$W3311,3)*3*POWER(X3311,2)*(1-X3311)+INDEX(Ci,$W3311,4)*POWER(X3311,3))</f>
        <v>1963.0439658197547</v>
      </c>
      <c r="Z3311" s="3">
        <f t="shared" si="1338"/>
        <v>1954.4587311036084</v>
      </c>
      <c r="AA3311" s="3">
        <f t="shared" si="1339"/>
        <v>1949.440063476563</v>
      </c>
      <c r="AB3311" s="3">
        <f t="shared" si="1348"/>
        <v>5.0186676270454882</v>
      </c>
      <c r="AC3311" s="3">
        <f t="shared" si="1349"/>
        <v>5.0186676270454882</v>
      </c>
      <c r="AE3311" s="34">
        <f t="shared" si="1340"/>
        <v>13</v>
      </c>
      <c r="AF3311" s="73" t="b">
        <f>COUNTIF('Power Curve'!$D$2:$D$31,AE3311)&gt;0</f>
        <v>1</v>
      </c>
      <c r="AG3311" s="73" t="b">
        <f t="shared" si="1341"/>
        <v>0</v>
      </c>
      <c r="AH3311" s="73" t="b">
        <f t="shared" si="1350"/>
        <v>1</v>
      </c>
      <c r="AI3311" s="34" t="str">
        <f t="shared" si="1342"/>
        <v>Inner</v>
      </c>
      <c r="AJ3311" s="35" t="str">
        <f t="shared" si="1351"/>
        <v>1.4-1.5</v>
      </c>
      <c r="AK3311" s="36" t="str">
        <f t="shared" si="1343"/>
        <v>15-16</v>
      </c>
      <c r="AL3311" s="36" t="str">
        <f t="shared" si="1344"/>
        <v>Apr</v>
      </c>
      <c r="AM3311" s="35" t="str">
        <f t="shared" si="1345"/>
        <v>265-275</v>
      </c>
      <c r="AN3311" s="36" t="str">
        <f t="shared" si="1346"/>
        <v>Inner-TI</v>
      </c>
    </row>
    <row r="3312" spans="5:40" x14ac:dyDescent="0.3">
      <c r="E3312" s="12">
        <v>41003.659722222219</v>
      </c>
      <c r="F3312" s="16">
        <v>13.09</v>
      </c>
      <c r="G3312" s="16">
        <v>1936.0899810790991</v>
      </c>
      <c r="H3312" s="29">
        <v>1.1926414674783812</v>
      </c>
      <c r="I3312" s="26">
        <v>269.2</v>
      </c>
      <c r="J3312" s="30">
        <v>0.12223071046600459</v>
      </c>
      <c r="K3312" s="31">
        <v>0.15005604864243291</v>
      </c>
      <c r="L3312" s="111">
        <f t="shared" si="1326"/>
        <v>1.4000000000000001</v>
      </c>
      <c r="M3312" s="112">
        <f t="shared" si="1327"/>
        <v>0.12</v>
      </c>
      <c r="N3312" s="112" t="b">
        <f t="shared" si="1328"/>
        <v>1</v>
      </c>
      <c r="O3312" s="112" t="b">
        <f t="shared" si="1329"/>
        <v>1</v>
      </c>
      <c r="P3312" s="113">
        <f t="shared" si="1330"/>
        <v>14</v>
      </c>
      <c r="Q3312" s="113">
        <f t="shared" si="1331"/>
        <v>14</v>
      </c>
      <c r="R3312" s="114" t="str">
        <f t="shared" si="1347"/>
        <v>1.4-0.12</v>
      </c>
      <c r="S3312" s="127">
        <f t="shared" si="1332"/>
        <v>-1.0712795490469469E-3</v>
      </c>
      <c r="T3312" s="112" t="b">
        <f t="shared" si="1333"/>
        <v>1</v>
      </c>
      <c r="U3312" s="22">
        <f t="shared" si="1334"/>
        <v>12.973711976719096</v>
      </c>
      <c r="V3312" s="22">
        <f t="shared" si="1335"/>
        <v>1.363178983907791</v>
      </c>
      <c r="W3312" s="81">
        <f t="shared" si="1336"/>
        <v>13</v>
      </c>
      <c r="X3312" s="22">
        <f t="shared" si="1337"/>
        <v>0.9833549680407857</v>
      </c>
      <c r="Y3312" s="3">
        <f>IF(U3312&gt;'Power Curve'!$C$37,0,INDEX(Ci,$W3312,1)*POWER(1-X3312,3)+INDEX(Ci,$W3312,2)*3*X3312*POWER(1-X3312,2)+INDEX(Ci,$W3312,3)*3*POWER(X3312,2)*(1-X3312)+INDEX(Ci,$W3312,4)*POWER(X3312,3))</f>
        <v>1952.7271497549427</v>
      </c>
      <c r="Z3312" s="3">
        <f t="shared" si="1338"/>
        <v>1950.6352330945415</v>
      </c>
      <c r="AA3312" s="3">
        <f t="shared" si="1339"/>
        <v>1936.0899810790991</v>
      </c>
      <c r="AB3312" s="3">
        <f t="shared" si="1348"/>
        <v>14.545252015442429</v>
      </c>
      <c r="AC3312" s="3">
        <f t="shared" si="1349"/>
        <v>14.545252015442429</v>
      </c>
      <c r="AE3312" s="34">
        <f t="shared" si="1340"/>
        <v>13</v>
      </c>
      <c r="AF3312" s="73" t="b">
        <f>COUNTIF('Power Curve'!$D$2:$D$31,AE3312)&gt;0</f>
        <v>1</v>
      </c>
      <c r="AG3312" s="73" t="b">
        <f t="shared" si="1341"/>
        <v>0</v>
      </c>
      <c r="AH3312" s="73" t="b">
        <f t="shared" si="1350"/>
        <v>1</v>
      </c>
      <c r="AI3312" s="34" t="str">
        <f t="shared" si="1342"/>
        <v>Inner</v>
      </c>
      <c r="AJ3312" s="35" t="str">
        <f t="shared" si="1351"/>
        <v>1.3-1.4</v>
      </c>
      <c r="AK3312" s="36" t="str">
        <f t="shared" si="1343"/>
        <v>15-16</v>
      </c>
      <c r="AL3312" s="36" t="str">
        <f t="shared" si="1344"/>
        <v>Apr</v>
      </c>
      <c r="AM3312" s="35" t="str">
        <f t="shared" si="1345"/>
        <v>265-275</v>
      </c>
      <c r="AN3312" s="36" t="str">
        <f t="shared" si="1346"/>
        <v>Inner-TI</v>
      </c>
    </row>
    <row r="3313" spans="5:40" x14ac:dyDescent="0.3">
      <c r="E3313" s="12">
        <v>41003.673611111109</v>
      </c>
      <c r="F3313" s="16">
        <v>12.4</v>
      </c>
      <c r="G3313" s="16">
        <v>1871.4100646972661</v>
      </c>
      <c r="H3313" s="29">
        <v>1.1927732655035612</v>
      </c>
      <c r="I3313" s="26">
        <v>269.39999999999998</v>
      </c>
      <c r="J3313" s="30">
        <v>0.14596774193548387</v>
      </c>
      <c r="K3313" s="31">
        <v>6.7676137491586005E-2</v>
      </c>
      <c r="L3313" s="111">
        <f t="shared" si="1326"/>
        <v>1.3000000000000003</v>
      </c>
      <c r="M3313" s="112">
        <f t="shared" si="1327"/>
        <v>0.15000000000000002</v>
      </c>
      <c r="N3313" s="112" t="b">
        <f t="shared" si="1328"/>
        <v>1</v>
      </c>
      <c r="O3313" s="112" t="b">
        <f t="shared" si="1329"/>
        <v>1</v>
      </c>
      <c r="P3313" s="113">
        <f t="shared" si="1330"/>
        <v>13.000000000000002</v>
      </c>
      <c r="Q3313" s="113">
        <f t="shared" si="1331"/>
        <v>10.999999999999998</v>
      </c>
      <c r="R3313" s="114" t="str">
        <f t="shared" si="1347"/>
        <v>1.3-0.15</v>
      </c>
      <c r="S3313" s="127">
        <f t="shared" si="1332"/>
        <v>-9.1865685167363716E-3</v>
      </c>
      <c r="T3313" s="112" t="b">
        <f t="shared" si="1333"/>
        <v>1</v>
      </c>
      <c r="U3313" s="22">
        <f t="shared" si="1334"/>
        <v>12.290294447729291</v>
      </c>
      <c r="V3313" s="22">
        <f t="shared" si="1335"/>
        <v>1.2575546017515324</v>
      </c>
      <c r="W3313" s="81">
        <f t="shared" si="1336"/>
        <v>13</v>
      </c>
      <c r="X3313" s="22">
        <f t="shared" si="1337"/>
        <v>0.27978710148378561</v>
      </c>
      <c r="Y3313" s="3">
        <f>IF(U3313&gt;'Power Curve'!$C$37,0,INDEX(Ci,$W3313,1)*POWER(1-X3313,3)+INDEX(Ci,$W3313,2)*3*X3313*POWER(1-X3313,2)+INDEX(Ci,$W3313,3)*3*POWER(X3313,2)*(1-X3313)+INDEX(Ci,$W3313,4)*POWER(X3313,3))</f>
        <v>1930.6575363673978</v>
      </c>
      <c r="Z3313" s="3">
        <f t="shared" si="1338"/>
        <v>1912.9214186272052</v>
      </c>
      <c r="AA3313" s="3">
        <f t="shared" si="1339"/>
        <v>1871.4100646972661</v>
      </c>
      <c r="AB3313" s="3">
        <f t="shared" si="1348"/>
        <v>41.511353929939105</v>
      </c>
      <c r="AC3313" s="3">
        <f t="shared" si="1349"/>
        <v>41.511353929939105</v>
      </c>
      <c r="AE3313" s="34">
        <f t="shared" si="1340"/>
        <v>12</v>
      </c>
      <c r="AF3313" s="73" t="b">
        <f>COUNTIF('Power Curve'!$D$2:$D$31,AE3313)&gt;0</f>
        <v>1</v>
      </c>
      <c r="AG3313" s="73" t="b">
        <f t="shared" si="1341"/>
        <v>0</v>
      </c>
      <c r="AH3313" s="73" t="b">
        <f t="shared" si="1350"/>
        <v>1</v>
      </c>
      <c r="AI3313" s="34" t="str">
        <f t="shared" si="1342"/>
        <v>Outer</v>
      </c>
      <c r="AJ3313" s="35" t="str">
        <f t="shared" si="1351"/>
        <v>1.2-1.3</v>
      </c>
      <c r="AK3313" s="36" t="str">
        <f t="shared" si="1343"/>
        <v>16-17</v>
      </c>
      <c r="AL3313" s="36" t="str">
        <f t="shared" si="1344"/>
        <v>Apr</v>
      </c>
      <c r="AM3313" s="35" t="str">
        <f t="shared" si="1345"/>
        <v>265-275</v>
      </c>
      <c r="AN3313" s="36" t="str">
        <f t="shared" si="1346"/>
        <v>HWS-HTI</v>
      </c>
    </row>
    <row r="3314" spans="5:40" x14ac:dyDescent="0.3">
      <c r="E3314" s="12">
        <v>41003.680555555555</v>
      </c>
      <c r="F3314" s="16">
        <v>10.94</v>
      </c>
      <c r="G3314" s="16">
        <v>1746.1299743652339</v>
      </c>
      <c r="H3314" s="29">
        <v>1.19281720517597</v>
      </c>
      <c r="I3314" s="26">
        <v>271.8</v>
      </c>
      <c r="J3314" s="30">
        <v>0.14625228519195613</v>
      </c>
      <c r="K3314" s="31">
        <v>0.12538552935248429</v>
      </c>
      <c r="L3314" s="111">
        <f t="shared" si="1326"/>
        <v>1</v>
      </c>
      <c r="M3314" s="112">
        <f t="shared" si="1327"/>
        <v>0.15000000000000002</v>
      </c>
      <c r="N3314" s="112" t="b">
        <f t="shared" si="1328"/>
        <v>1</v>
      </c>
      <c r="O3314" s="112" t="b">
        <f t="shared" si="1329"/>
        <v>1</v>
      </c>
      <c r="P3314" s="113">
        <f t="shared" si="1330"/>
        <v>10</v>
      </c>
      <c r="Q3314" s="113">
        <f t="shared" si="1331"/>
        <v>10.999999999999998</v>
      </c>
      <c r="R3314" s="114" t="str">
        <f t="shared" si="1347"/>
        <v>1-0.15</v>
      </c>
      <c r="S3314" s="127">
        <f t="shared" si="1332"/>
        <v>-1.7592900824812019E-2</v>
      </c>
      <c r="T3314" s="112" t="b">
        <f t="shared" si="1333"/>
        <v>1</v>
      </c>
      <c r="U3314" s="22">
        <f t="shared" si="1334"/>
        <v>10.843344538440466</v>
      </c>
      <c r="V3314" s="22">
        <f t="shared" si="1335"/>
        <v>1.0339238289125658</v>
      </c>
      <c r="W3314" s="81">
        <f t="shared" si="1336"/>
        <v>11</v>
      </c>
      <c r="X3314" s="22">
        <f t="shared" si="1337"/>
        <v>0.86706525459775918</v>
      </c>
      <c r="Y3314" s="3">
        <f>IF(U3314&gt;'Power Curve'!$C$37,0,INDEX(Ci,$W3314,1)*POWER(1-X3314,3)+INDEX(Ci,$W3314,2)*3*X3314*POWER(1-X3314,2)+INDEX(Ci,$W3314,3)*3*POWER(X3314,2)*(1-X3314)+INDEX(Ci,$W3314,4)*POWER(X3314,3))</f>
        <v>1750.1231827356316</v>
      </c>
      <c r="Z3314" s="3">
        <f t="shared" si="1338"/>
        <v>1719.3334391505593</v>
      </c>
      <c r="AA3314" s="3">
        <f t="shared" si="1339"/>
        <v>1746.1299743652339</v>
      </c>
      <c r="AB3314" s="3">
        <f t="shared" si="1348"/>
        <v>-26.796535214674577</v>
      </c>
      <c r="AC3314" s="3">
        <f t="shared" si="1349"/>
        <v>26.796535214674577</v>
      </c>
      <c r="AE3314" s="34">
        <f t="shared" si="1340"/>
        <v>11</v>
      </c>
      <c r="AF3314" s="73" t="b">
        <f>COUNTIF('Power Curve'!$D$2:$D$31,AE3314)&gt;0</f>
        <v>1</v>
      </c>
      <c r="AG3314" s="73" t="b">
        <f t="shared" si="1341"/>
        <v>0</v>
      </c>
      <c r="AH3314" s="73" t="b">
        <f t="shared" si="1350"/>
        <v>1</v>
      </c>
      <c r="AI3314" s="34" t="str">
        <f t="shared" si="1342"/>
        <v>Outer</v>
      </c>
      <c r="AJ3314" s="35" t="str">
        <f t="shared" si="1351"/>
        <v>1.0-1.1</v>
      </c>
      <c r="AK3314" s="36" t="str">
        <f t="shared" si="1343"/>
        <v>16-17</v>
      </c>
      <c r="AL3314" s="36" t="str">
        <f t="shared" si="1344"/>
        <v>Apr</v>
      </c>
      <c r="AM3314" s="35" t="str">
        <f t="shared" si="1345"/>
        <v>265-275</v>
      </c>
      <c r="AN3314" s="36" t="str">
        <f t="shared" si="1346"/>
        <v>HWS-HTI</v>
      </c>
    </row>
    <row r="3315" spans="5:40" x14ac:dyDescent="0.3">
      <c r="E3315" s="12">
        <v>41003.6875</v>
      </c>
      <c r="F3315" s="16">
        <v>12.83</v>
      </c>
      <c r="G3315" s="16">
        <v>1899.209976196292</v>
      </c>
      <c r="H3315" s="29">
        <v>1.1921889590126913</v>
      </c>
      <c r="I3315" s="26">
        <v>275.7</v>
      </c>
      <c r="J3315" s="30">
        <v>0.15354637568199533</v>
      </c>
      <c r="K3315" s="31">
        <v>0.10196474409824782</v>
      </c>
      <c r="L3315" s="111">
        <f t="shared" si="1326"/>
        <v>1.3000000000000003</v>
      </c>
      <c r="M3315" s="112">
        <f t="shared" si="1327"/>
        <v>0.15000000000000002</v>
      </c>
      <c r="N3315" s="112" t="b">
        <f t="shared" si="1328"/>
        <v>1</v>
      </c>
      <c r="O3315" s="112" t="b">
        <f t="shared" si="1329"/>
        <v>1</v>
      </c>
      <c r="P3315" s="113">
        <f t="shared" si="1330"/>
        <v>13.000000000000002</v>
      </c>
      <c r="Q3315" s="113">
        <f t="shared" si="1331"/>
        <v>10.999999999999998</v>
      </c>
      <c r="R3315" s="114" t="str">
        <f t="shared" si="1347"/>
        <v>1.3-0.15</v>
      </c>
      <c r="S3315" s="127">
        <f t="shared" si="1332"/>
        <v>-9.1865685167363716E-3</v>
      </c>
      <c r="T3315" s="112" t="b">
        <f t="shared" si="1333"/>
        <v>1</v>
      </c>
      <c r="U3315" s="22">
        <f t="shared" si="1334"/>
        <v>12.714413318027136</v>
      </c>
      <c r="V3315" s="22">
        <f t="shared" si="1335"/>
        <v>1.3231035403370519</v>
      </c>
      <c r="W3315" s="81">
        <f t="shared" si="1336"/>
        <v>13</v>
      </c>
      <c r="X3315" s="22">
        <f t="shared" si="1337"/>
        <v>0.71641097500821016</v>
      </c>
      <c r="Y3315" s="3">
        <f>IF(U3315&gt;'Power Curve'!$C$37,0,INDEX(Ci,$W3315,1)*POWER(1-X3315,3)+INDEX(Ci,$W3315,2)*3*X3315*POWER(1-X3315,2)+INDEX(Ci,$W3315,3)*3*POWER(X3315,2)*(1-X3315)+INDEX(Ci,$W3315,4)*POWER(X3315,3))</f>
        <v>1945.4123541222393</v>
      </c>
      <c r="Z3315" s="3">
        <f t="shared" si="1338"/>
        <v>1927.5406902377899</v>
      </c>
      <c r="AA3315" s="3">
        <f t="shared" si="1339"/>
        <v>1899.209976196292</v>
      </c>
      <c r="AB3315" s="3">
        <f t="shared" si="1348"/>
        <v>28.330714041497913</v>
      </c>
      <c r="AC3315" s="3">
        <f t="shared" si="1349"/>
        <v>28.330714041497913</v>
      </c>
      <c r="AE3315" s="34">
        <f t="shared" si="1340"/>
        <v>13</v>
      </c>
      <c r="AF3315" s="73" t="b">
        <f>COUNTIF('Power Curve'!$D$2:$D$31,AE3315)&gt;0</f>
        <v>1</v>
      </c>
      <c r="AG3315" s="73" t="b">
        <f t="shared" si="1341"/>
        <v>0</v>
      </c>
      <c r="AH3315" s="73" t="b">
        <f t="shared" si="1350"/>
        <v>1</v>
      </c>
      <c r="AI3315" s="34" t="str">
        <f t="shared" si="1342"/>
        <v>Outer</v>
      </c>
      <c r="AJ3315" s="35" t="str">
        <f t="shared" si="1351"/>
        <v>1.3-1.4</v>
      </c>
      <c r="AK3315" s="36" t="str">
        <f t="shared" si="1343"/>
        <v>16-17</v>
      </c>
      <c r="AL3315" s="36" t="str">
        <f t="shared" si="1344"/>
        <v>Apr</v>
      </c>
      <c r="AM3315" s="35" t="str">
        <f t="shared" si="1345"/>
        <v>275-285</v>
      </c>
      <c r="AN3315" s="36" t="str">
        <f t="shared" si="1346"/>
        <v>HWS-HTI</v>
      </c>
    </row>
    <row r="3316" spans="5:40" x14ac:dyDescent="0.3">
      <c r="E3316" s="12">
        <v>41003.694444444445</v>
      </c>
      <c r="F3316" s="16">
        <v>11.77</v>
      </c>
      <c r="G3316" s="16">
        <v>1725.5099792480469</v>
      </c>
      <c r="H3316" s="29">
        <v>1.192979797229208</v>
      </c>
      <c r="I3316" s="26">
        <v>277.39999999999998</v>
      </c>
      <c r="J3316" s="30">
        <v>0.18011894647408669</v>
      </c>
      <c r="K3316" s="31">
        <v>0.11469414850128218</v>
      </c>
      <c r="L3316" s="111">
        <f t="shared" si="1326"/>
        <v>1.2000000000000002</v>
      </c>
      <c r="M3316" s="112">
        <f t="shared" si="1327"/>
        <v>0.18000000000000002</v>
      </c>
      <c r="N3316" s="112" t="b">
        <f t="shared" si="1328"/>
        <v>1</v>
      </c>
      <c r="O3316" s="112" t="b">
        <f t="shared" si="1329"/>
        <v>1</v>
      </c>
      <c r="P3316" s="113">
        <f t="shared" si="1330"/>
        <v>12</v>
      </c>
      <c r="Q3316" s="113">
        <f t="shared" si="1331"/>
        <v>8</v>
      </c>
      <c r="R3316" s="114" t="str">
        <f t="shared" si="1347"/>
        <v>1.2-0.18</v>
      </c>
      <c r="S3316" s="127">
        <f t="shared" si="1332"/>
        <v>0</v>
      </c>
      <c r="T3316" s="112" t="b">
        <f t="shared" si="1333"/>
        <v>0</v>
      </c>
      <c r="U3316" s="22">
        <f t="shared" si="1334"/>
        <v>11.666541483623298</v>
      </c>
      <c r="V3316" s="22">
        <f t="shared" si="1335"/>
        <v>1.1611515704315478</v>
      </c>
      <c r="W3316" s="81">
        <f t="shared" si="1336"/>
        <v>12</v>
      </c>
      <c r="X3316" s="22">
        <f t="shared" si="1337"/>
        <v>0.66097226067030623</v>
      </c>
      <c r="Y3316" s="3">
        <f>IF(U3316&gt;'Power Curve'!$C$37,0,INDEX(Ci,$W3316,1)*POWER(1-X3316,3)+INDEX(Ci,$W3316,2)*3*X3316*POWER(1-X3316,2)+INDEX(Ci,$W3316,3)*3*POWER(X3316,2)*(1-X3316)+INDEX(Ci,$W3316,4)*POWER(X3316,3))</f>
        <v>1884.4781116959157</v>
      </c>
      <c r="Z3316" s="3">
        <f t="shared" si="1338"/>
        <v>1884.4781116959157</v>
      </c>
      <c r="AA3316" s="3">
        <f t="shared" si="1339"/>
        <v>1725.5099792480469</v>
      </c>
      <c r="AB3316" s="3">
        <f t="shared" si="1348"/>
        <v>158.96813244786881</v>
      </c>
      <c r="AC3316" s="3">
        <f t="shared" si="1349"/>
        <v>158.96813244786881</v>
      </c>
      <c r="AE3316" s="34">
        <f t="shared" si="1340"/>
        <v>12</v>
      </c>
      <c r="AF3316" s="73" t="b">
        <f>COUNTIF('Power Curve'!$D$2:$D$31,AE3316)&gt;0</f>
        <v>1</v>
      </c>
      <c r="AG3316" s="73" t="b">
        <f t="shared" si="1341"/>
        <v>0</v>
      </c>
      <c r="AH3316" s="73" t="b">
        <f t="shared" si="1350"/>
        <v>1</v>
      </c>
      <c r="AI3316" s="34" t="str">
        <f t="shared" si="1342"/>
        <v>Outer</v>
      </c>
      <c r="AJ3316" s="35" t="str">
        <f t="shared" si="1351"/>
        <v>1.1-1.2</v>
      </c>
      <c r="AK3316" s="36" t="str">
        <f t="shared" si="1343"/>
        <v>16-17</v>
      </c>
      <c r="AL3316" s="36" t="str">
        <f t="shared" si="1344"/>
        <v>Apr</v>
      </c>
      <c r="AM3316" s="35" t="str">
        <f t="shared" si="1345"/>
        <v>275-285</v>
      </c>
      <c r="AN3316" s="36" t="str">
        <f t="shared" si="1346"/>
        <v>HWS-HTI</v>
      </c>
    </row>
    <row r="3317" spans="5:40" x14ac:dyDescent="0.3">
      <c r="E3317" s="12">
        <v>41003.701388888891</v>
      </c>
      <c r="F3317" s="16">
        <v>10.53</v>
      </c>
      <c r="G3317" s="16">
        <v>1458.909973144531</v>
      </c>
      <c r="H3317" s="29">
        <v>1.1935206726032841</v>
      </c>
      <c r="I3317" s="26">
        <v>275.2</v>
      </c>
      <c r="J3317" s="30">
        <v>0.11396011396011396</v>
      </c>
      <c r="K3317" s="31">
        <v>0.10596285368096216</v>
      </c>
      <c r="L3317" s="111">
        <f t="shared" si="1326"/>
        <v>1</v>
      </c>
      <c r="M3317" s="112">
        <f t="shared" si="1327"/>
        <v>0.11</v>
      </c>
      <c r="N3317" s="112" t="b">
        <f t="shared" si="1328"/>
        <v>1</v>
      </c>
      <c r="O3317" s="112" t="b">
        <f t="shared" si="1329"/>
        <v>1</v>
      </c>
      <c r="P3317" s="113">
        <f t="shared" si="1330"/>
        <v>10</v>
      </c>
      <c r="Q3317" s="113">
        <f t="shared" si="1331"/>
        <v>15</v>
      </c>
      <c r="R3317" s="114" t="str">
        <f t="shared" si="1347"/>
        <v>1-0.11</v>
      </c>
      <c r="S3317" s="127">
        <f t="shared" si="1332"/>
        <v>3.3916226553713921E-4</v>
      </c>
      <c r="T3317" s="112" t="b">
        <f t="shared" si="1333"/>
        <v>1</v>
      </c>
      <c r="U3317" s="22">
        <f t="shared" si="1334"/>
        <v>10.43901825017398</v>
      </c>
      <c r="V3317" s="22">
        <f t="shared" si="1335"/>
        <v>0.97143389768295885</v>
      </c>
      <c r="W3317" s="81">
        <f t="shared" si="1336"/>
        <v>11</v>
      </c>
      <c r="X3317" s="22">
        <f t="shared" si="1337"/>
        <v>0.47466426422513269</v>
      </c>
      <c r="Y3317" s="3">
        <f>IF(U3317&gt;'Power Curve'!$C$37,0,INDEX(Ci,$W3317,1)*POWER(1-X3317,3)+INDEX(Ci,$W3317,2)*3*X3317*POWER(1-X3317,2)+INDEX(Ci,$W3317,3)*3*POWER(X3317,2)*(1-X3317)+INDEX(Ci,$W3317,4)*POWER(X3317,3))</f>
        <v>1655.2848085804985</v>
      </c>
      <c r="Z3317" s="3">
        <f t="shared" si="1338"/>
        <v>1655.8462187262858</v>
      </c>
      <c r="AA3317" s="3">
        <f t="shared" si="1339"/>
        <v>1458.909973144531</v>
      </c>
      <c r="AB3317" s="3">
        <f t="shared" si="1348"/>
        <v>196.93624558175475</v>
      </c>
      <c r="AC3317" s="3">
        <f t="shared" si="1349"/>
        <v>196.93624558175475</v>
      </c>
      <c r="AE3317" s="34">
        <f t="shared" si="1340"/>
        <v>10</v>
      </c>
      <c r="AF3317" s="73" t="b">
        <f>COUNTIF('Power Curve'!$D$2:$D$31,AE3317)&gt;0</f>
        <v>1</v>
      </c>
      <c r="AG3317" s="73" t="b">
        <f t="shared" si="1341"/>
        <v>0</v>
      </c>
      <c r="AH3317" s="73" t="b">
        <f t="shared" si="1350"/>
        <v>1</v>
      </c>
      <c r="AI3317" s="34" t="str">
        <f t="shared" si="1342"/>
        <v>Inner</v>
      </c>
      <c r="AJ3317" s="35" t="str">
        <f t="shared" si="1351"/>
        <v>0.9-1.0</v>
      </c>
      <c r="AK3317" s="36" t="str">
        <f t="shared" si="1343"/>
        <v>16-17</v>
      </c>
      <c r="AL3317" s="36" t="str">
        <f t="shared" si="1344"/>
        <v>Apr</v>
      </c>
      <c r="AM3317" s="35" t="str">
        <f t="shared" si="1345"/>
        <v>275-285</v>
      </c>
      <c r="AN3317" s="36" t="str">
        <f t="shared" si="1346"/>
        <v>Inner-TI</v>
      </c>
    </row>
    <row r="3318" spans="5:40" x14ac:dyDescent="0.3">
      <c r="E3318" s="12">
        <v>41003.708333333336</v>
      </c>
      <c r="F3318" s="16">
        <v>10.17</v>
      </c>
      <c r="G3318" s="16">
        <v>1451.22998046875</v>
      </c>
      <c r="H3318" s="29">
        <v>1.1936086643118062</v>
      </c>
      <c r="I3318" s="26">
        <v>275.10000000000002</v>
      </c>
      <c r="J3318" s="30">
        <v>0.17010816125860373</v>
      </c>
      <c r="K3318" s="31">
        <v>0.15308453252289098</v>
      </c>
      <c r="L3318" s="111">
        <f t="shared" si="1326"/>
        <v>0.9</v>
      </c>
      <c r="M3318" s="112">
        <f t="shared" si="1327"/>
        <v>0.17</v>
      </c>
      <c r="N3318" s="112" t="b">
        <f t="shared" si="1328"/>
        <v>1</v>
      </c>
      <c r="O3318" s="112" t="b">
        <f t="shared" si="1329"/>
        <v>1</v>
      </c>
      <c r="P3318" s="113">
        <f t="shared" si="1330"/>
        <v>9</v>
      </c>
      <c r="Q3318" s="113">
        <f t="shared" si="1331"/>
        <v>9</v>
      </c>
      <c r="R3318" s="114" t="str">
        <f t="shared" si="1347"/>
        <v>0.9-0.17</v>
      </c>
      <c r="S3318" s="127">
        <f t="shared" si="1332"/>
        <v>-1.6365775779761892E-3</v>
      </c>
      <c r="T3318" s="112" t="b">
        <f t="shared" si="1333"/>
        <v>1</v>
      </c>
      <c r="U3318" s="22">
        <f t="shared" si="1334"/>
        <v>10.082376497874558</v>
      </c>
      <c r="V3318" s="22">
        <f t="shared" si="1335"/>
        <v>0.91631376520196428</v>
      </c>
      <c r="W3318" s="81">
        <f t="shared" si="1336"/>
        <v>11</v>
      </c>
      <c r="X3318" s="22">
        <f t="shared" si="1337"/>
        <v>0.12854139051704072</v>
      </c>
      <c r="Y3318" s="3">
        <f>IF(U3318&gt;'Power Curve'!$C$37,0,INDEX(Ci,$W3318,1)*POWER(1-X3318,3)+INDEX(Ci,$W3318,2)*3*X3318*POWER(1-X3318,2)+INDEX(Ci,$W3318,3)*3*POWER(X3318,2)*(1-X3318)+INDEX(Ci,$W3318,4)*POWER(X3318,3))</f>
        <v>1557.0403621191138</v>
      </c>
      <c r="Z3318" s="3">
        <f t="shared" si="1338"/>
        <v>1554.4921447744657</v>
      </c>
      <c r="AA3318" s="3">
        <f t="shared" si="1339"/>
        <v>1451.22998046875</v>
      </c>
      <c r="AB3318" s="3">
        <f t="shared" si="1348"/>
        <v>103.26216430571571</v>
      </c>
      <c r="AC3318" s="3">
        <f t="shared" si="1349"/>
        <v>103.26216430571571</v>
      </c>
      <c r="AE3318" s="34">
        <f t="shared" si="1340"/>
        <v>10</v>
      </c>
      <c r="AF3318" s="73" t="b">
        <f>COUNTIF('Power Curve'!$D$2:$D$31,AE3318)&gt;0</f>
        <v>1</v>
      </c>
      <c r="AG3318" s="73" t="b">
        <f t="shared" si="1341"/>
        <v>0</v>
      </c>
      <c r="AH3318" s="73" t="b">
        <f t="shared" si="1350"/>
        <v>1</v>
      </c>
      <c r="AI3318" s="34" t="str">
        <f t="shared" si="1342"/>
        <v>Outer</v>
      </c>
      <c r="AJ3318" s="35" t="str">
        <f t="shared" si="1351"/>
        <v>0.9-1.0</v>
      </c>
      <c r="AK3318" s="36" t="str">
        <f t="shared" si="1343"/>
        <v>17-18</v>
      </c>
      <c r="AL3318" s="36" t="str">
        <f t="shared" si="1344"/>
        <v>Apr</v>
      </c>
      <c r="AM3318" s="35" t="str">
        <f t="shared" si="1345"/>
        <v>275-285</v>
      </c>
      <c r="AN3318" s="36" t="str">
        <f t="shared" si="1346"/>
        <v>HWS-HTI</v>
      </c>
    </row>
    <row r="3319" spans="5:40" x14ac:dyDescent="0.3">
      <c r="E3319" s="12">
        <v>41003.715277777781</v>
      </c>
      <c r="F3319" s="16">
        <v>9.7100000000000009</v>
      </c>
      <c r="G3319" s="16">
        <v>1502.51000976563</v>
      </c>
      <c r="H3319" s="29">
        <v>1.194004788135119</v>
      </c>
      <c r="I3319" s="26">
        <v>266.60000000000002</v>
      </c>
      <c r="J3319" s="30">
        <v>0.1658084449021627</v>
      </c>
      <c r="K3319" s="31">
        <v>0.15087964638159027</v>
      </c>
      <c r="L3319" s="111">
        <f t="shared" si="1326"/>
        <v>0.8</v>
      </c>
      <c r="M3319" s="112">
        <f t="shared" si="1327"/>
        <v>0.17</v>
      </c>
      <c r="N3319" s="112" t="b">
        <f t="shared" si="1328"/>
        <v>1</v>
      </c>
      <c r="O3319" s="112" t="b">
        <f t="shared" si="1329"/>
        <v>1</v>
      </c>
      <c r="P3319" s="113">
        <f t="shared" si="1330"/>
        <v>8</v>
      </c>
      <c r="Q3319" s="113">
        <f t="shared" si="1331"/>
        <v>9</v>
      </c>
      <c r="R3319" s="114" t="str">
        <f t="shared" si="1347"/>
        <v>0.8-0.17</v>
      </c>
      <c r="S3319" s="127">
        <f t="shared" si="1332"/>
        <v>1.6635214384949217E-2</v>
      </c>
      <c r="T3319" s="112" t="b">
        <f t="shared" si="1333"/>
        <v>1</v>
      </c>
      <c r="U3319" s="22">
        <f t="shared" si="1334"/>
        <v>9.6274045852663797</v>
      </c>
      <c r="V3319" s="22">
        <f t="shared" si="1335"/>
        <v>0.84599638947014133</v>
      </c>
      <c r="W3319" s="81">
        <f t="shared" si="1336"/>
        <v>10</v>
      </c>
      <c r="X3319" s="22">
        <f t="shared" si="1337"/>
        <v>0.65717781050948998</v>
      </c>
      <c r="Y3319" s="3">
        <f>IF(U3319&gt;'Power Curve'!$C$37,0,INDEX(Ci,$W3319,1)*POWER(1-X3319,3)+INDEX(Ci,$W3319,2)*3*X3319*POWER(1-X3319,2)+INDEX(Ci,$W3319,3)*3*POWER(X3319,2)*(1-X3319)+INDEX(Ci,$W3319,4)*POWER(X3319,3))</f>
        <v>1415.3909379460765</v>
      </c>
      <c r="Z3319" s="3">
        <f t="shared" si="1338"/>
        <v>1438.9362696373239</v>
      </c>
      <c r="AA3319" s="3">
        <f t="shared" si="1339"/>
        <v>1502.51000976563</v>
      </c>
      <c r="AB3319" s="3">
        <f t="shared" si="1348"/>
        <v>-63.573740128306099</v>
      </c>
      <c r="AC3319" s="3">
        <f t="shared" si="1349"/>
        <v>63.573740128306099</v>
      </c>
      <c r="AE3319" s="34">
        <f t="shared" si="1340"/>
        <v>10</v>
      </c>
      <c r="AF3319" s="73" t="b">
        <f>COUNTIF('Power Curve'!$D$2:$D$31,AE3319)&gt;0</f>
        <v>1</v>
      </c>
      <c r="AG3319" s="73" t="b">
        <f t="shared" si="1341"/>
        <v>0</v>
      </c>
      <c r="AH3319" s="73" t="b">
        <f t="shared" si="1350"/>
        <v>1</v>
      </c>
      <c r="AI3319" s="34" t="str">
        <f t="shared" si="1342"/>
        <v>Outer</v>
      </c>
      <c r="AJ3319" s="35" t="str">
        <f t="shared" si="1351"/>
        <v>0.8-0.9</v>
      </c>
      <c r="AK3319" s="36" t="str">
        <f t="shared" si="1343"/>
        <v>17-18</v>
      </c>
      <c r="AL3319" s="36" t="str">
        <f t="shared" si="1344"/>
        <v>Apr</v>
      </c>
      <c r="AM3319" s="35" t="str">
        <f t="shared" si="1345"/>
        <v>265-275</v>
      </c>
      <c r="AN3319" s="36" t="str">
        <f t="shared" si="1346"/>
        <v>HWS-HTI</v>
      </c>
    </row>
    <row r="3320" spans="5:40" x14ac:dyDescent="0.3">
      <c r="E3320" s="12">
        <v>41003.729166666664</v>
      </c>
      <c r="F3320" s="16">
        <v>11</v>
      </c>
      <c r="G3320" s="16">
        <v>1915.129943847654</v>
      </c>
      <c r="H3320" s="29">
        <v>1.194432396766745</v>
      </c>
      <c r="I3320" s="26">
        <v>266</v>
      </c>
      <c r="J3320" s="30">
        <v>0.17909090909090908</v>
      </c>
      <c r="K3320" s="31">
        <v>0.12436795913131647</v>
      </c>
      <c r="L3320" s="111">
        <f t="shared" si="1326"/>
        <v>1</v>
      </c>
      <c r="M3320" s="112">
        <f t="shared" si="1327"/>
        <v>0.18000000000000002</v>
      </c>
      <c r="N3320" s="112" t="b">
        <f t="shared" si="1328"/>
        <v>1</v>
      </c>
      <c r="O3320" s="112" t="b">
        <f t="shared" si="1329"/>
        <v>1</v>
      </c>
      <c r="P3320" s="113">
        <f t="shared" si="1330"/>
        <v>10</v>
      </c>
      <c r="Q3320" s="113">
        <f t="shared" si="1331"/>
        <v>8</v>
      </c>
      <c r="R3320" s="114" t="str">
        <f t="shared" si="1347"/>
        <v>1-0.18</v>
      </c>
      <c r="S3320" s="127">
        <f t="shared" si="1332"/>
        <v>-3.0423780081453886E-2</v>
      </c>
      <c r="T3320" s="112" t="b">
        <f t="shared" si="1333"/>
        <v>1</v>
      </c>
      <c r="U3320" s="22">
        <f t="shared" si="1334"/>
        <v>10.907733376131745</v>
      </c>
      <c r="V3320" s="22">
        <f t="shared" si="1335"/>
        <v>1.0438753313403042</v>
      </c>
      <c r="W3320" s="81">
        <f t="shared" si="1336"/>
        <v>11</v>
      </c>
      <c r="X3320" s="22">
        <f t="shared" si="1337"/>
        <v>0.92955499224832627</v>
      </c>
      <c r="Y3320" s="3">
        <f>IF(U3320&gt;'Power Curve'!$C$37,0,INDEX(Ci,$W3320,1)*POWER(1-X3320,3)+INDEX(Ci,$W3320,2)*3*X3320*POWER(1-X3320,2)+INDEX(Ci,$W3320,3)*3*POWER(X3320,2)*(1-X3320)+INDEX(Ci,$W3320,4)*POWER(X3320,3))</f>
        <v>1762.7978482522117</v>
      </c>
      <c r="Z3320" s="3">
        <f t="shared" si="1338"/>
        <v>1709.1668741889264</v>
      </c>
      <c r="AA3320" s="3">
        <f t="shared" si="1339"/>
        <v>1915.129943847654</v>
      </c>
      <c r="AB3320" s="3">
        <f t="shared" si="1348"/>
        <v>-205.96306965872759</v>
      </c>
      <c r="AC3320" s="3">
        <f t="shared" si="1349"/>
        <v>205.96306965872759</v>
      </c>
      <c r="AE3320" s="34">
        <f t="shared" si="1340"/>
        <v>11</v>
      </c>
      <c r="AF3320" s="73" t="b">
        <f>COUNTIF('Power Curve'!$D$2:$D$31,AE3320)&gt;0</f>
        <v>1</v>
      </c>
      <c r="AG3320" s="73" t="b">
        <f t="shared" si="1341"/>
        <v>0</v>
      </c>
      <c r="AH3320" s="73" t="b">
        <f t="shared" si="1350"/>
        <v>1</v>
      </c>
      <c r="AI3320" s="34" t="str">
        <f t="shared" si="1342"/>
        <v>Outer</v>
      </c>
      <c r="AJ3320" s="35" t="str">
        <f t="shared" si="1351"/>
        <v>1.0-1.1</v>
      </c>
      <c r="AK3320" s="36" t="str">
        <f t="shared" si="1343"/>
        <v>17-18</v>
      </c>
      <c r="AL3320" s="36" t="str">
        <f t="shared" si="1344"/>
        <v>Apr</v>
      </c>
      <c r="AM3320" s="35" t="str">
        <f t="shared" si="1345"/>
        <v>265-275</v>
      </c>
      <c r="AN3320" s="36" t="str">
        <f t="shared" si="1346"/>
        <v>HWS-HTI</v>
      </c>
    </row>
    <row r="3321" spans="5:40" x14ac:dyDescent="0.3">
      <c r="E3321" s="12">
        <v>41003.736111111109</v>
      </c>
      <c r="F3321" s="16">
        <v>10.119999999999999</v>
      </c>
      <c r="G3321" s="16">
        <v>1734.1799621582061</v>
      </c>
      <c r="H3321" s="29">
        <v>1.1950056038378487</v>
      </c>
      <c r="I3321" s="26">
        <v>268.2</v>
      </c>
      <c r="J3321" s="30">
        <v>0.12055335968379448</v>
      </c>
      <c r="K3321" s="31">
        <v>0.14296645884439152</v>
      </c>
      <c r="L3321" s="111">
        <f t="shared" si="1326"/>
        <v>0.9</v>
      </c>
      <c r="M3321" s="112">
        <f t="shared" si="1327"/>
        <v>0.12</v>
      </c>
      <c r="N3321" s="112" t="b">
        <f t="shared" si="1328"/>
        <v>1</v>
      </c>
      <c r="O3321" s="112" t="b">
        <f t="shared" si="1329"/>
        <v>1</v>
      </c>
      <c r="P3321" s="113">
        <f t="shared" si="1330"/>
        <v>9</v>
      </c>
      <c r="Q3321" s="113">
        <f t="shared" si="1331"/>
        <v>14</v>
      </c>
      <c r="R3321" s="114" t="str">
        <f t="shared" si="1347"/>
        <v>0.9-0.12</v>
      </c>
      <c r="S3321" s="127">
        <f t="shared" si="1332"/>
        <v>-6.8685837526370197E-3</v>
      </c>
      <c r="T3321" s="112" t="b">
        <f t="shared" si="1333"/>
        <v>1</v>
      </c>
      <c r="U3321" s="22">
        <f t="shared" si="1334"/>
        <v>10.036719730266173</v>
      </c>
      <c r="V3321" s="22">
        <f t="shared" si="1335"/>
        <v>0.9092573645898584</v>
      </c>
      <c r="W3321" s="81">
        <f t="shared" si="1336"/>
        <v>11</v>
      </c>
      <c r="X3321" s="22">
        <f t="shared" si="1337"/>
        <v>8.423123471798194E-2</v>
      </c>
      <c r="Y3321" s="3">
        <f>IF(U3321&gt;'Power Curve'!$C$37,0,INDEX(Ci,$W3321,1)*POWER(1-X3321,3)+INDEX(Ci,$W3321,2)*3*X3321*POWER(1-X3321,2)+INDEX(Ci,$W3321,3)*3*POWER(X3321,2)*(1-X3321)+INDEX(Ci,$W3321,4)*POWER(X3321,3))</f>
        <v>1543.9549982870535</v>
      </c>
      <c r="Z3321" s="3">
        <f t="shared" si="1338"/>
        <v>1533.3502140710164</v>
      </c>
      <c r="AA3321" s="3">
        <f t="shared" si="1339"/>
        <v>1734.1799621582061</v>
      </c>
      <c r="AB3321" s="3">
        <f t="shared" si="1348"/>
        <v>-200.82974808718973</v>
      </c>
      <c r="AC3321" s="3">
        <f t="shared" si="1349"/>
        <v>200.82974808718973</v>
      </c>
      <c r="AE3321" s="34">
        <f t="shared" si="1340"/>
        <v>10</v>
      </c>
      <c r="AF3321" s="73" t="b">
        <f>COUNTIF('Power Curve'!$D$2:$D$31,AE3321)&gt;0</f>
        <v>1</v>
      </c>
      <c r="AG3321" s="73" t="b">
        <f t="shared" si="1341"/>
        <v>0</v>
      </c>
      <c r="AH3321" s="73" t="b">
        <f t="shared" si="1350"/>
        <v>1</v>
      </c>
      <c r="AI3321" s="34" t="str">
        <f t="shared" si="1342"/>
        <v>Inner</v>
      </c>
      <c r="AJ3321" s="35" t="str">
        <f t="shared" si="1351"/>
        <v>0.9-1.0</v>
      </c>
      <c r="AK3321" s="36" t="str">
        <f t="shared" si="1343"/>
        <v>17-18</v>
      </c>
      <c r="AL3321" s="36" t="str">
        <f t="shared" si="1344"/>
        <v>Apr</v>
      </c>
      <c r="AM3321" s="35" t="str">
        <f t="shared" si="1345"/>
        <v>265-275</v>
      </c>
      <c r="AN3321" s="36" t="str">
        <f t="shared" si="1346"/>
        <v>Inner-TI</v>
      </c>
    </row>
    <row r="3322" spans="5:40" x14ac:dyDescent="0.3">
      <c r="E3322" s="12">
        <v>41003.756944444445</v>
      </c>
      <c r="F3322" s="16">
        <v>10.17</v>
      </c>
      <c r="G3322" s="16">
        <v>1653.009948730469</v>
      </c>
      <c r="H3322" s="29">
        <v>1.1957876796107132</v>
      </c>
      <c r="I3322" s="26">
        <v>268.8</v>
      </c>
      <c r="J3322" s="30">
        <v>0.13667649950835792</v>
      </c>
      <c r="K3322" s="31">
        <v>0.14385779306709817</v>
      </c>
      <c r="L3322" s="111">
        <f t="shared" si="1326"/>
        <v>0.9</v>
      </c>
      <c r="M3322" s="112">
        <f t="shared" si="1327"/>
        <v>0.14000000000000001</v>
      </c>
      <c r="N3322" s="112" t="b">
        <f t="shared" si="1328"/>
        <v>1</v>
      </c>
      <c r="O3322" s="112" t="b">
        <f t="shared" si="1329"/>
        <v>1</v>
      </c>
      <c r="P3322" s="113">
        <f t="shared" si="1330"/>
        <v>9</v>
      </c>
      <c r="Q3322" s="113">
        <f t="shared" si="1331"/>
        <v>12</v>
      </c>
      <c r="R3322" s="114" t="str">
        <f t="shared" si="1347"/>
        <v>0.9-0.14</v>
      </c>
      <c r="S3322" s="127">
        <f t="shared" si="1332"/>
        <v>2.6289869952386964E-3</v>
      </c>
      <c r="T3322" s="112" t="b">
        <f t="shared" si="1333"/>
        <v>1</v>
      </c>
      <c r="U3322" s="22">
        <f t="shared" si="1334"/>
        <v>10.088508127052597</v>
      </c>
      <c r="V3322" s="22">
        <f t="shared" si="1335"/>
        <v>0.91726142825722567</v>
      </c>
      <c r="W3322" s="81">
        <f t="shared" si="1336"/>
        <v>11</v>
      </c>
      <c r="X3322" s="22">
        <f t="shared" si="1337"/>
        <v>0.13449217193265459</v>
      </c>
      <c r="Y3322" s="3">
        <f>IF(U3322&gt;'Power Curve'!$C$37,0,INDEX(Ci,$W3322,1)*POWER(1-X3322,3)+INDEX(Ci,$W3322,2)*3*X3322*POWER(1-X3322,2)+INDEX(Ci,$W3322,3)*3*POWER(X3322,2)*(1-X3322)+INDEX(Ci,$W3322,4)*POWER(X3322,3))</f>
        <v>1558.7925186010123</v>
      </c>
      <c r="Z3322" s="3">
        <f t="shared" si="1338"/>
        <v>1562.8905638606898</v>
      </c>
      <c r="AA3322" s="3">
        <f t="shared" si="1339"/>
        <v>1653.009948730469</v>
      </c>
      <c r="AB3322" s="3">
        <f t="shared" si="1348"/>
        <v>-90.119384869779196</v>
      </c>
      <c r="AC3322" s="3">
        <f t="shared" si="1349"/>
        <v>90.119384869779196</v>
      </c>
      <c r="AE3322" s="34">
        <f t="shared" si="1340"/>
        <v>10</v>
      </c>
      <c r="AF3322" s="73" t="b">
        <f>COUNTIF('Power Curve'!$D$2:$D$31,AE3322)&gt;0</f>
        <v>1</v>
      </c>
      <c r="AG3322" s="73" t="b">
        <f t="shared" si="1341"/>
        <v>0</v>
      </c>
      <c r="AH3322" s="73" t="b">
        <f t="shared" si="1350"/>
        <v>1</v>
      </c>
      <c r="AI3322" s="34" t="str">
        <f t="shared" si="1342"/>
        <v>Inner</v>
      </c>
      <c r="AJ3322" s="35" t="str">
        <f t="shared" si="1351"/>
        <v>0.9-1.0</v>
      </c>
      <c r="AK3322" s="36" t="str">
        <f t="shared" si="1343"/>
        <v>18-19</v>
      </c>
      <c r="AL3322" s="36" t="str">
        <f t="shared" si="1344"/>
        <v>Apr</v>
      </c>
      <c r="AM3322" s="35" t="str">
        <f t="shared" si="1345"/>
        <v>265-275</v>
      </c>
      <c r="AN3322" s="36" t="str">
        <f t="shared" si="1346"/>
        <v>Inner-TI</v>
      </c>
    </row>
    <row r="3323" spans="5:40" x14ac:dyDescent="0.3">
      <c r="E3323" s="12">
        <v>41003.763888888891</v>
      </c>
      <c r="F3323" s="16">
        <v>9.1199999999999992</v>
      </c>
      <c r="G3323" s="16">
        <v>1332.6199493408251</v>
      </c>
      <c r="H3323" s="29">
        <v>1.1961978715571939</v>
      </c>
      <c r="I3323" s="26">
        <v>266.89999999999998</v>
      </c>
      <c r="J3323" s="30">
        <v>0.19078947368421054</v>
      </c>
      <c r="K3323" s="31">
        <v>0.11533979363942422</v>
      </c>
      <c r="L3323" s="111">
        <f t="shared" si="1326"/>
        <v>0.8</v>
      </c>
      <c r="M3323" s="112">
        <f t="shared" si="1327"/>
        <v>0.19</v>
      </c>
      <c r="N3323" s="112" t="b">
        <f t="shared" si="1328"/>
        <v>1</v>
      </c>
      <c r="O3323" s="112" t="b">
        <f t="shared" si="1329"/>
        <v>1</v>
      </c>
      <c r="P3323" s="113">
        <f t="shared" si="1330"/>
        <v>8</v>
      </c>
      <c r="Q3323" s="113">
        <f t="shared" si="1331"/>
        <v>7</v>
      </c>
      <c r="R3323" s="114" t="str">
        <f t="shared" si="1347"/>
        <v>0.8-0.19</v>
      </c>
      <c r="S3323" s="127">
        <f t="shared" si="1332"/>
        <v>2.8089728167441836E-2</v>
      </c>
      <c r="T3323" s="112" t="b">
        <f t="shared" si="1333"/>
        <v>1</v>
      </c>
      <c r="U3323" s="22">
        <f t="shared" si="1334"/>
        <v>9.0479560814475644</v>
      </c>
      <c r="V3323" s="22">
        <f t="shared" si="1335"/>
        <v>0.75644075530649968</v>
      </c>
      <c r="W3323" s="81">
        <f t="shared" si="1336"/>
        <v>10</v>
      </c>
      <c r="X3323" s="22">
        <f t="shared" si="1337"/>
        <v>4.1261600775845723E-2</v>
      </c>
      <c r="Y3323" s="3">
        <f>IF(U3323&gt;'Power Curve'!$C$37,0,INDEX(Ci,$W3323,1)*POWER(1-X3323,3)+INDEX(Ci,$W3323,2)*3*X3323*POWER(1-X3323,2)+INDEX(Ci,$W3323,3)*3*POWER(X3323,2)*(1-X3323)+INDEX(Ci,$W3323,4)*POWER(X3323,3))</f>
        <v>1211.1829249539028</v>
      </c>
      <c r="Z3323" s="3">
        <f t="shared" si="1338"/>
        <v>1245.2047240769052</v>
      </c>
      <c r="AA3323" s="3">
        <f t="shared" si="1339"/>
        <v>1332.6199493408251</v>
      </c>
      <c r="AB3323" s="3">
        <f t="shared" si="1348"/>
        <v>-87.415225263919865</v>
      </c>
      <c r="AC3323" s="3">
        <f t="shared" si="1349"/>
        <v>87.415225263919865</v>
      </c>
      <c r="AE3323" s="34">
        <f t="shared" si="1340"/>
        <v>9</v>
      </c>
      <c r="AF3323" s="73" t="b">
        <f>COUNTIF('Power Curve'!$D$2:$D$31,AE3323)&gt;0</f>
        <v>1</v>
      </c>
      <c r="AG3323" s="73" t="b">
        <f t="shared" si="1341"/>
        <v>0</v>
      </c>
      <c r="AH3323" s="73" t="b">
        <f t="shared" si="1350"/>
        <v>1</v>
      </c>
      <c r="AI3323" s="34" t="str">
        <f t="shared" si="1342"/>
        <v>Outer</v>
      </c>
      <c r="AJ3323" s="35" t="str">
        <f t="shared" si="1351"/>
        <v>0.7-0.8</v>
      </c>
      <c r="AK3323" s="36" t="str">
        <f t="shared" si="1343"/>
        <v>18-19</v>
      </c>
      <c r="AL3323" s="36" t="str">
        <f t="shared" si="1344"/>
        <v>Apr</v>
      </c>
      <c r="AM3323" s="35" t="str">
        <f t="shared" si="1345"/>
        <v>265-275</v>
      </c>
      <c r="AN3323" s="36" t="str">
        <f t="shared" si="1346"/>
        <v>HWS-HTI</v>
      </c>
    </row>
    <row r="3324" spans="5:40" x14ac:dyDescent="0.3">
      <c r="E3324" s="12">
        <v>41004.027777777781</v>
      </c>
      <c r="F3324" s="16">
        <v>6.57</v>
      </c>
      <c r="G3324" s="16">
        <v>469.62001419067349</v>
      </c>
      <c r="H3324" s="29">
        <v>1.1994953144982037</v>
      </c>
      <c r="I3324" s="26">
        <v>289.10000000000002</v>
      </c>
      <c r="J3324" s="30">
        <v>0.12176560121765602</v>
      </c>
      <c r="K3324" s="31">
        <v>0.21797973573791149</v>
      </c>
      <c r="L3324" s="111">
        <f t="shared" si="1326"/>
        <v>0.4</v>
      </c>
      <c r="M3324" s="112">
        <f t="shared" si="1327"/>
        <v>0.12</v>
      </c>
      <c r="N3324" s="112" t="b">
        <f t="shared" si="1328"/>
        <v>1</v>
      </c>
      <c r="O3324" s="112" t="b">
        <f t="shared" si="1329"/>
        <v>1</v>
      </c>
      <c r="P3324" s="113">
        <f t="shared" si="1330"/>
        <v>4</v>
      </c>
      <c r="Q3324" s="113">
        <f t="shared" si="1331"/>
        <v>14</v>
      </c>
      <c r="R3324" s="114" t="str">
        <f t="shared" si="1347"/>
        <v>0.4-0.12</v>
      </c>
      <c r="S3324" s="127">
        <f t="shared" si="1332"/>
        <v>-3.0982127234546147E-3</v>
      </c>
      <c r="T3324" s="112" t="b">
        <f t="shared" si="1333"/>
        <v>1</v>
      </c>
      <c r="U3324" s="22">
        <f t="shared" si="1334"/>
        <v>6.5240837171447641</v>
      </c>
      <c r="V3324" s="22">
        <f t="shared" si="1335"/>
        <v>0.36636814549974112</v>
      </c>
      <c r="W3324" s="81">
        <f t="shared" si="1336"/>
        <v>7</v>
      </c>
      <c r="X3324" s="22">
        <f t="shared" si="1337"/>
        <v>0.50083369958789525</v>
      </c>
      <c r="Y3324" s="3">
        <f>IF(U3324&gt;'Power Curve'!$C$37,0,INDEX(Ci,$W3324,1)*POWER(1-X3324,3)+INDEX(Ci,$W3324,2)*3*X3324*POWER(1-X3324,2)+INDEX(Ci,$W3324,3)*3*POWER(X3324,2)*(1-X3324)+INDEX(Ci,$W3324,4)*POWER(X3324,3))</f>
        <v>476.51114738932199</v>
      </c>
      <c r="Z3324" s="3">
        <f t="shared" si="1338"/>
        <v>475.03481448961247</v>
      </c>
      <c r="AA3324" s="3">
        <f t="shared" si="1339"/>
        <v>469.62001419067349</v>
      </c>
      <c r="AB3324" s="3">
        <f t="shared" si="1348"/>
        <v>5.4148002989389852</v>
      </c>
      <c r="AC3324" s="3">
        <f t="shared" si="1349"/>
        <v>5.4148002989389852</v>
      </c>
      <c r="AE3324" s="34">
        <f t="shared" si="1340"/>
        <v>7</v>
      </c>
      <c r="AF3324" s="73" t="b">
        <f>COUNTIF('Power Curve'!$D$2:$D$31,AE3324)&gt;0</f>
        <v>1</v>
      </c>
      <c r="AG3324" s="73" t="b">
        <f t="shared" si="1341"/>
        <v>0</v>
      </c>
      <c r="AH3324" s="73" t="b">
        <f t="shared" si="1350"/>
        <v>1</v>
      </c>
      <c r="AI3324" s="34" t="str">
        <f t="shared" si="1342"/>
        <v>Inner</v>
      </c>
      <c r="AJ3324" s="35" t="str">
        <f t="shared" si="1351"/>
        <v>0.3-0.4</v>
      </c>
      <c r="AK3324" s="36" t="str">
        <f t="shared" si="1343"/>
        <v>0-1</v>
      </c>
      <c r="AL3324" s="36" t="str">
        <f t="shared" si="1344"/>
        <v>Apr</v>
      </c>
      <c r="AM3324" s="35" t="str">
        <f t="shared" si="1345"/>
        <v>285-295</v>
      </c>
      <c r="AN3324" s="36" t="str">
        <f t="shared" si="1346"/>
        <v>Inner-TI</v>
      </c>
    </row>
    <row r="3325" spans="5:40" x14ac:dyDescent="0.3">
      <c r="E3325" s="12">
        <v>41004.069444444445</v>
      </c>
      <c r="F3325" s="16">
        <v>8.8699999999999992</v>
      </c>
      <c r="G3325" s="16">
        <v>1104.2099838256872</v>
      </c>
      <c r="H3325" s="29">
        <v>1.1987145519872171</v>
      </c>
      <c r="I3325" s="26">
        <v>270.39999999999998</v>
      </c>
      <c r="J3325" s="30">
        <v>9.1319052987598667E-2</v>
      </c>
      <c r="K3325" s="31">
        <v>0.18424572993175459</v>
      </c>
      <c r="L3325" s="111">
        <f t="shared" si="1326"/>
        <v>0.70000000000000007</v>
      </c>
      <c r="M3325" s="112">
        <f t="shared" si="1327"/>
        <v>0.09</v>
      </c>
      <c r="N3325" s="112" t="b">
        <f t="shared" si="1328"/>
        <v>1</v>
      </c>
      <c r="O3325" s="112" t="b">
        <f t="shared" si="1329"/>
        <v>1</v>
      </c>
      <c r="P3325" s="113">
        <f t="shared" si="1330"/>
        <v>7.0000000000000009</v>
      </c>
      <c r="Q3325" s="113">
        <f t="shared" si="1331"/>
        <v>17</v>
      </c>
      <c r="R3325" s="114" t="str">
        <f t="shared" si="1347"/>
        <v>0.7-0.09</v>
      </c>
      <c r="S3325" s="127">
        <f t="shared" si="1332"/>
        <v>-1.3720698393030565E-2</v>
      </c>
      <c r="T3325" s="112" t="b">
        <f t="shared" si="1333"/>
        <v>1</v>
      </c>
      <c r="U3325" s="22">
        <f t="shared" si="1334"/>
        <v>8.8060980375435047</v>
      </c>
      <c r="V3325" s="22">
        <f t="shared" si="1335"/>
        <v>0.71906081497244267</v>
      </c>
      <c r="W3325" s="81">
        <f t="shared" si="1336"/>
        <v>9</v>
      </c>
      <c r="X3325" s="22">
        <f t="shared" si="1337"/>
        <v>0.79705220336210802</v>
      </c>
      <c r="Y3325" s="3">
        <f>IF(U3325&gt;'Power Curve'!$C$37,0,INDEX(Ci,$W3325,1)*POWER(1-X3325,3)+INDEX(Ci,$W3325,2)*3*X3325*POWER(1-X3325,2)+INDEX(Ci,$W3325,3)*3*POWER(X3325,2)*(1-X3325)+INDEX(Ci,$W3325,4)*POWER(X3325,3))</f>
        <v>1131.7697178070516</v>
      </c>
      <c r="Z3325" s="3">
        <f t="shared" si="1338"/>
        <v>1116.2410468586556</v>
      </c>
      <c r="AA3325" s="3">
        <f t="shared" si="1339"/>
        <v>1104.2099838256872</v>
      </c>
      <c r="AB3325" s="3">
        <f t="shared" si="1348"/>
        <v>12.031063032968405</v>
      </c>
      <c r="AC3325" s="3">
        <f t="shared" si="1349"/>
        <v>12.031063032968405</v>
      </c>
      <c r="AE3325" s="34">
        <f t="shared" si="1340"/>
        <v>9</v>
      </c>
      <c r="AF3325" s="73" t="b">
        <f>COUNTIF('Power Curve'!$D$2:$D$31,AE3325)&gt;0</f>
        <v>1</v>
      </c>
      <c r="AG3325" s="73" t="b">
        <f t="shared" si="1341"/>
        <v>0</v>
      </c>
      <c r="AH3325" s="73" t="b">
        <f t="shared" si="1350"/>
        <v>1</v>
      </c>
      <c r="AI3325" s="34" t="str">
        <f t="shared" si="1342"/>
        <v>Outer</v>
      </c>
      <c r="AJ3325" s="35" t="str">
        <f t="shared" si="1351"/>
        <v>0.7-0.8</v>
      </c>
      <c r="AK3325" s="36" t="str">
        <f t="shared" si="1343"/>
        <v>1-2</v>
      </c>
      <c r="AL3325" s="36" t="str">
        <f t="shared" si="1344"/>
        <v>Apr</v>
      </c>
      <c r="AM3325" s="35" t="str">
        <f t="shared" si="1345"/>
        <v>265-275</v>
      </c>
      <c r="AN3325" s="36" t="str">
        <f t="shared" si="1346"/>
        <v>HWS-LTI</v>
      </c>
    </row>
    <row r="3326" spans="5:40" x14ac:dyDescent="0.3">
      <c r="E3326" s="12">
        <v>41004.152777777781</v>
      </c>
      <c r="F3326" s="16">
        <v>8.4499999999999993</v>
      </c>
      <c r="G3326" s="16">
        <v>1001.7300109863281</v>
      </c>
      <c r="H3326" s="29">
        <v>1.1983791096441645</v>
      </c>
      <c r="I3326" s="26">
        <v>284.7</v>
      </c>
      <c r="J3326" s="30">
        <v>0.12781065088757398</v>
      </c>
      <c r="K3326" s="31">
        <v>0.27561062566439642</v>
      </c>
      <c r="L3326" s="111">
        <f t="shared" si="1326"/>
        <v>0.70000000000000007</v>
      </c>
      <c r="M3326" s="112">
        <f t="shared" si="1327"/>
        <v>0.13</v>
      </c>
      <c r="N3326" s="112" t="b">
        <f t="shared" si="1328"/>
        <v>1</v>
      </c>
      <c r="O3326" s="112" t="b">
        <f t="shared" si="1329"/>
        <v>1</v>
      </c>
      <c r="P3326" s="113">
        <f t="shared" si="1330"/>
        <v>7.0000000000000009</v>
      </c>
      <c r="Q3326" s="113">
        <f t="shared" si="1331"/>
        <v>13</v>
      </c>
      <c r="R3326" s="114" t="str">
        <f t="shared" si="1347"/>
        <v>0.7-0.13</v>
      </c>
      <c r="S3326" s="127">
        <f t="shared" si="1332"/>
        <v>6.7771350788973393E-3</v>
      </c>
      <c r="T3326" s="112" t="b">
        <f t="shared" si="1333"/>
        <v>1</v>
      </c>
      <c r="U3326" s="22">
        <f t="shared" si="1334"/>
        <v>8.38834123846447</v>
      </c>
      <c r="V3326" s="22">
        <f t="shared" si="1335"/>
        <v>0.65449515500243383</v>
      </c>
      <c r="W3326" s="81">
        <f t="shared" si="1336"/>
        <v>9</v>
      </c>
      <c r="X3326" s="22">
        <f t="shared" si="1337"/>
        <v>0.37948407728445704</v>
      </c>
      <c r="Y3326" s="3">
        <f>IF(U3326&gt;'Power Curve'!$C$37,0,INDEX(Ci,$W3326,1)*POWER(1-X3326,3)+INDEX(Ci,$W3326,2)*3*X3326*POWER(1-X3326,2)+INDEX(Ci,$W3326,3)*3*POWER(X3326,2)*(1-X3326)+INDEX(Ci,$W3326,4)*POWER(X3326,3))</f>
        <v>997.50680076359015</v>
      </c>
      <c r="Z3326" s="3">
        <f t="shared" si="1338"/>
        <v>1004.2670390944838</v>
      </c>
      <c r="AA3326" s="3">
        <f t="shared" si="1339"/>
        <v>1001.7300109863281</v>
      </c>
      <c r="AB3326" s="3">
        <f t="shared" si="1348"/>
        <v>2.5370281081557096</v>
      </c>
      <c r="AC3326" s="3">
        <f t="shared" si="1349"/>
        <v>2.5370281081557096</v>
      </c>
      <c r="AE3326" s="34">
        <f t="shared" si="1340"/>
        <v>8</v>
      </c>
      <c r="AF3326" s="73" t="b">
        <f>COUNTIF('Power Curve'!$D$2:$D$31,AE3326)&gt;0</f>
        <v>1</v>
      </c>
      <c r="AG3326" s="73" t="b">
        <f t="shared" si="1341"/>
        <v>0</v>
      </c>
      <c r="AH3326" s="73" t="b">
        <f t="shared" si="1350"/>
        <v>1</v>
      </c>
      <c r="AI3326" s="34" t="str">
        <f t="shared" si="1342"/>
        <v>Inner</v>
      </c>
      <c r="AJ3326" s="35" t="str">
        <f t="shared" si="1351"/>
        <v>0.6-0.7</v>
      </c>
      <c r="AK3326" s="36" t="str">
        <f t="shared" si="1343"/>
        <v>3-4</v>
      </c>
      <c r="AL3326" s="36" t="str">
        <f t="shared" si="1344"/>
        <v>Apr</v>
      </c>
      <c r="AM3326" s="35" t="str">
        <f t="shared" si="1345"/>
        <v>275-285</v>
      </c>
      <c r="AN3326" s="36" t="str">
        <f t="shared" si="1346"/>
        <v>Inner-TI</v>
      </c>
    </row>
    <row r="3327" spans="5:40" x14ac:dyDescent="0.3">
      <c r="E3327" s="12">
        <v>41004.159722222219</v>
      </c>
      <c r="F3327" s="16">
        <v>7.03</v>
      </c>
      <c r="G3327" s="16">
        <v>668.63999748230003</v>
      </c>
      <c r="H3327" s="29">
        <v>1.1992258004794327</v>
      </c>
      <c r="I3327" s="26">
        <v>280.10000000000002</v>
      </c>
      <c r="J3327" s="30">
        <v>0.12944523470839261</v>
      </c>
      <c r="K3327" s="31">
        <v>0.16904289622553692</v>
      </c>
      <c r="L3327" s="111">
        <f t="shared" si="1326"/>
        <v>0.4</v>
      </c>
      <c r="M3327" s="112">
        <f t="shared" si="1327"/>
        <v>0.13</v>
      </c>
      <c r="N3327" s="112" t="b">
        <f t="shared" si="1328"/>
        <v>1</v>
      </c>
      <c r="O3327" s="112" t="b">
        <f t="shared" si="1329"/>
        <v>1</v>
      </c>
      <c r="P3327" s="113">
        <f t="shared" si="1330"/>
        <v>4</v>
      </c>
      <c r="Q3327" s="113">
        <f t="shared" si="1331"/>
        <v>13</v>
      </c>
      <c r="R3327" s="114" t="str">
        <f t="shared" si="1347"/>
        <v>0.4-0.13</v>
      </c>
      <c r="S3327" s="127">
        <f t="shared" si="1332"/>
        <v>1.1783103696728841E-2</v>
      </c>
      <c r="T3327" s="112" t="b">
        <f t="shared" si="1333"/>
        <v>1</v>
      </c>
      <c r="U3327" s="22">
        <f t="shared" si="1334"/>
        <v>6.9803459966253625</v>
      </c>
      <c r="V3327" s="22">
        <f t="shared" si="1335"/>
        <v>0.43688495159129714</v>
      </c>
      <c r="W3327" s="81">
        <f t="shared" si="1336"/>
        <v>7</v>
      </c>
      <c r="X3327" s="22">
        <f t="shared" si="1337"/>
        <v>0.96464540807697952</v>
      </c>
      <c r="Y3327" s="3">
        <f>IF(U3327&gt;'Power Curve'!$C$37,0,INDEX(Ci,$W3327,1)*POWER(1-X3327,3)+INDEX(Ci,$W3327,2)*3*X3327*POWER(1-X3327,2)+INDEX(Ci,$W3327,3)*3*POWER(X3327,2)*(1-X3327)+INDEX(Ci,$W3327,4)*POWER(X3327,3))</f>
        <v>591.3984510657574</v>
      </c>
      <c r="Z3327" s="3">
        <f t="shared" si="1338"/>
        <v>598.3669603407501</v>
      </c>
      <c r="AA3327" s="3">
        <f t="shared" si="1339"/>
        <v>668.63999748230003</v>
      </c>
      <c r="AB3327" s="3">
        <f t="shared" si="1348"/>
        <v>-70.273037141549935</v>
      </c>
      <c r="AC3327" s="3">
        <f t="shared" si="1349"/>
        <v>70.273037141549935</v>
      </c>
      <c r="AE3327" s="34">
        <f t="shared" si="1340"/>
        <v>7</v>
      </c>
      <c r="AF3327" s="73" t="b">
        <f>COUNTIF('Power Curve'!$D$2:$D$31,AE3327)&gt;0</f>
        <v>1</v>
      </c>
      <c r="AG3327" s="73" t="b">
        <f t="shared" si="1341"/>
        <v>0</v>
      </c>
      <c r="AH3327" s="73" t="b">
        <f t="shared" si="1350"/>
        <v>1</v>
      </c>
      <c r="AI3327" s="34" t="str">
        <f t="shared" si="1342"/>
        <v>Inner</v>
      </c>
      <c r="AJ3327" s="35" t="str">
        <f t="shared" si="1351"/>
        <v>0.4-0.5</v>
      </c>
      <c r="AK3327" s="36" t="str">
        <f t="shared" si="1343"/>
        <v>3-4</v>
      </c>
      <c r="AL3327" s="36" t="str">
        <f t="shared" si="1344"/>
        <v>Apr</v>
      </c>
      <c r="AM3327" s="35" t="str">
        <f t="shared" si="1345"/>
        <v>275-285</v>
      </c>
      <c r="AN3327" s="36" t="str">
        <f t="shared" si="1346"/>
        <v>Inner-TI</v>
      </c>
    </row>
    <row r="3328" spans="5:40" x14ac:dyDescent="0.3">
      <c r="E3328" s="12">
        <v>41004.166666666664</v>
      </c>
      <c r="F3328" s="16">
        <v>6.28</v>
      </c>
      <c r="G3328" s="16">
        <v>487.57001495361374</v>
      </c>
      <c r="H3328" s="29">
        <v>1.199314995321888</v>
      </c>
      <c r="I3328" s="26">
        <v>266.60000000000002</v>
      </c>
      <c r="J3328" s="30">
        <v>0.178343949044586</v>
      </c>
      <c r="K3328" s="31">
        <v>0.16934396358691209</v>
      </c>
      <c r="L3328" s="111">
        <f t="shared" si="1326"/>
        <v>0.30000000000000004</v>
      </c>
      <c r="M3328" s="112">
        <f t="shared" si="1327"/>
        <v>0.18000000000000002</v>
      </c>
      <c r="N3328" s="112" t="b">
        <f t="shared" si="1328"/>
        <v>1</v>
      </c>
      <c r="O3328" s="112" t="b">
        <f t="shared" si="1329"/>
        <v>1</v>
      </c>
      <c r="P3328" s="113">
        <f t="shared" si="1330"/>
        <v>3.0000000000000004</v>
      </c>
      <c r="Q3328" s="113">
        <f t="shared" si="1331"/>
        <v>8</v>
      </c>
      <c r="R3328" s="114" t="str">
        <f t="shared" si="1347"/>
        <v>0.3-0.18</v>
      </c>
      <c r="S3328" s="127">
        <f t="shared" si="1332"/>
        <v>8.8460568531135528E-2</v>
      </c>
      <c r="T3328" s="112" t="b">
        <f t="shared" si="1333"/>
        <v>1</v>
      </c>
      <c r="U3328" s="22">
        <f t="shared" si="1334"/>
        <v>6.2357979577661524</v>
      </c>
      <c r="V3328" s="22">
        <f t="shared" si="1335"/>
        <v>0.32181265207565013</v>
      </c>
      <c r="W3328" s="81">
        <f t="shared" si="1336"/>
        <v>7</v>
      </c>
      <c r="X3328" s="22">
        <f t="shared" si="1337"/>
        <v>0.2077778924265393</v>
      </c>
      <c r="Y3328" s="3">
        <f>IF(U3328&gt;'Power Curve'!$C$37,0,INDEX(Ci,$W3328,1)*POWER(1-X3328,3)+INDEX(Ci,$W3328,2)*3*X3328*POWER(1-X3328,2)+INDEX(Ci,$W3328,3)*3*POWER(X3328,2)*(1-X3328)+INDEX(Ci,$W3328,4)*POWER(X3328,3))</f>
        <v>410.38796124706096</v>
      </c>
      <c r="Z3328" s="3">
        <f t="shared" si="1338"/>
        <v>446.69111361730955</v>
      </c>
      <c r="AA3328" s="3">
        <f t="shared" si="1339"/>
        <v>487.57001495361374</v>
      </c>
      <c r="AB3328" s="3">
        <f t="shared" si="1348"/>
        <v>-40.878901336304182</v>
      </c>
      <c r="AC3328" s="3">
        <f t="shared" si="1349"/>
        <v>40.878901336304182</v>
      </c>
      <c r="AE3328" s="34">
        <f t="shared" si="1340"/>
        <v>6</v>
      </c>
      <c r="AF3328" s="73" t="b">
        <f>COUNTIF('Power Curve'!$D$2:$D$31,AE3328)&gt;0</f>
        <v>1</v>
      </c>
      <c r="AG3328" s="73" t="b">
        <f t="shared" si="1341"/>
        <v>0</v>
      </c>
      <c r="AH3328" s="73" t="b">
        <f t="shared" si="1350"/>
        <v>1</v>
      </c>
      <c r="AI3328" s="34" t="str">
        <f t="shared" si="1342"/>
        <v>Outer</v>
      </c>
      <c r="AJ3328" s="35" t="str">
        <f t="shared" si="1351"/>
        <v>0.3-0.4</v>
      </c>
      <c r="AK3328" s="36" t="str">
        <f t="shared" si="1343"/>
        <v>4-5</v>
      </c>
      <c r="AL3328" s="36" t="str">
        <f t="shared" si="1344"/>
        <v>Apr</v>
      </c>
      <c r="AM3328" s="35" t="str">
        <f t="shared" si="1345"/>
        <v>265-275</v>
      </c>
      <c r="AN3328" s="36" t="str">
        <f t="shared" si="1346"/>
        <v>LWS-HTI</v>
      </c>
    </row>
    <row r="3329" spans="5:40" x14ac:dyDescent="0.3">
      <c r="E3329" s="12">
        <v>41004.194444444445</v>
      </c>
      <c r="F3329" s="16">
        <v>7.27</v>
      </c>
      <c r="G3329" s="16">
        <v>667.16000938415527</v>
      </c>
      <c r="H3329" s="29">
        <v>1.1999843808613768</v>
      </c>
      <c r="I3329" s="26">
        <v>271.3</v>
      </c>
      <c r="J3329" s="30">
        <v>0.12242090784044017</v>
      </c>
      <c r="K3329" s="31">
        <v>0.18241514374329229</v>
      </c>
      <c r="L3329" s="111">
        <f t="shared" si="1326"/>
        <v>0.5</v>
      </c>
      <c r="M3329" s="112">
        <f t="shared" si="1327"/>
        <v>0.12</v>
      </c>
      <c r="N3329" s="112" t="b">
        <f t="shared" si="1328"/>
        <v>1</v>
      </c>
      <c r="O3329" s="112" t="b">
        <f t="shared" si="1329"/>
        <v>1</v>
      </c>
      <c r="P3329" s="113">
        <f t="shared" si="1330"/>
        <v>5</v>
      </c>
      <c r="Q3329" s="113">
        <f t="shared" si="1331"/>
        <v>14</v>
      </c>
      <c r="R3329" s="114" t="str">
        <f t="shared" si="1347"/>
        <v>0.5-0.12</v>
      </c>
      <c r="S3329" s="127">
        <f t="shared" si="1332"/>
        <v>-3.7124310330351562E-3</v>
      </c>
      <c r="T3329" s="112" t="b">
        <f t="shared" si="1333"/>
        <v>1</v>
      </c>
      <c r="U3329" s="22">
        <f t="shared" si="1334"/>
        <v>7.2201725905932648</v>
      </c>
      <c r="V3329" s="22">
        <f t="shared" si="1335"/>
        <v>0.47395092478918027</v>
      </c>
      <c r="W3329" s="81">
        <f t="shared" si="1336"/>
        <v>8</v>
      </c>
      <c r="X3329" s="22">
        <f t="shared" si="1337"/>
        <v>0.20637641227862261</v>
      </c>
      <c r="Y3329" s="3">
        <f>IF(U3329&gt;'Power Curve'!$C$37,0,INDEX(Ci,$W3329,1)*POWER(1-X3329,3)+INDEX(Ci,$W3329,2)*3*X3329*POWER(1-X3329,2)+INDEX(Ci,$W3329,3)*3*POWER(X3329,2)*(1-X3329)+INDEX(Ci,$W3329,4)*POWER(X3329,3))</f>
        <v>654.31421980812809</v>
      </c>
      <c r="Z3329" s="3">
        <f t="shared" si="1338"/>
        <v>651.88512339315616</v>
      </c>
      <c r="AA3329" s="3">
        <f t="shared" si="1339"/>
        <v>667.16000938415527</v>
      </c>
      <c r="AB3329" s="3">
        <f t="shared" si="1348"/>
        <v>-15.27488599099911</v>
      </c>
      <c r="AC3329" s="3">
        <f t="shared" si="1349"/>
        <v>15.27488599099911</v>
      </c>
      <c r="AE3329" s="34">
        <f t="shared" si="1340"/>
        <v>7</v>
      </c>
      <c r="AF3329" s="73" t="b">
        <f>COUNTIF('Power Curve'!$D$2:$D$31,AE3329)&gt;0</f>
        <v>1</v>
      </c>
      <c r="AG3329" s="73" t="b">
        <f t="shared" si="1341"/>
        <v>0</v>
      </c>
      <c r="AH3329" s="73" t="b">
        <f t="shared" si="1350"/>
        <v>1</v>
      </c>
      <c r="AI3329" s="34" t="str">
        <f t="shared" si="1342"/>
        <v>Inner</v>
      </c>
      <c r="AJ3329" s="35" t="str">
        <f t="shared" si="1351"/>
        <v>0.4-0.5</v>
      </c>
      <c r="AK3329" s="36" t="str">
        <f t="shared" si="1343"/>
        <v>4-5</v>
      </c>
      <c r="AL3329" s="36" t="str">
        <f t="shared" si="1344"/>
        <v>Apr</v>
      </c>
      <c r="AM3329" s="35" t="str">
        <f t="shared" si="1345"/>
        <v>265-275</v>
      </c>
      <c r="AN3329" s="36" t="str">
        <f t="shared" si="1346"/>
        <v>Inner-TI</v>
      </c>
    </row>
    <row r="3330" spans="5:40" x14ac:dyDescent="0.3">
      <c r="E3330" s="12">
        <v>41004.201388888891</v>
      </c>
      <c r="F3330" s="16">
        <v>9.24</v>
      </c>
      <c r="G3330" s="16">
        <v>1220.16003417969</v>
      </c>
      <c r="H3330" s="29">
        <v>1.1998058052838536</v>
      </c>
      <c r="I3330" s="26">
        <v>272.5</v>
      </c>
      <c r="J3330" s="30">
        <v>8.1168831168831168E-2</v>
      </c>
      <c r="K3330" s="31">
        <v>0.30697851735768911</v>
      </c>
      <c r="L3330" s="111">
        <f t="shared" si="1326"/>
        <v>0.8</v>
      </c>
      <c r="M3330" s="112">
        <f t="shared" si="1327"/>
        <v>0.08</v>
      </c>
      <c r="N3330" s="112" t="b">
        <f t="shared" si="1328"/>
        <v>1</v>
      </c>
      <c r="O3330" s="112" t="b">
        <f t="shared" si="1329"/>
        <v>1</v>
      </c>
      <c r="P3330" s="113">
        <f t="shared" si="1330"/>
        <v>8</v>
      </c>
      <c r="Q3330" s="113">
        <f t="shared" si="1331"/>
        <v>18</v>
      </c>
      <c r="R3330" s="114" t="str">
        <f t="shared" si="1347"/>
        <v>0.8-0.08</v>
      </c>
      <c r="S3330" s="127">
        <f t="shared" si="1332"/>
        <v>-1.7357261610698626E-2</v>
      </c>
      <c r="T3330" s="112" t="b">
        <f t="shared" si="1333"/>
        <v>1</v>
      </c>
      <c r="U3330" s="22">
        <f t="shared" si="1334"/>
        <v>9.1762152967227681</v>
      </c>
      <c r="V3330" s="22">
        <f t="shared" si="1335"/>
        <v>0.77626363048108726</v>
      </c>
      <c r="W3330" s="81">
        <f t="shared" si="1336"/>
        <v>10</v>
      </c>
      <c r="X3330" s="22">
        <f t="shared" si="1337"/>
        <v>0.17759283507033649</v>
      </c>
      <c r="Y3330" s="3">
        <f>IF(U3330&gt;'Power Curve'!$C$37,0,INDEX(Ci,$W3330,1)*POWER(1-X3330,3)+INDEX(Ci,$W3330,2)*3*X3330*POWER(1-X3330,2)+INDEX(Ci,$W3330,3)*3*POWER(X3330,2)*(1-X3330)+INDEX(Ci,$W3330,4)*POWER(X3330,3))</f>
        <v>1255.1575970098802</v>
      </c>
      <c r="Z3330" s="3">
        <f t="shared" si="1338"/>
        <v>1233.3714982359238</v>
      </c>
      <c r="AA3330" s="3">
        <f t="shared" si="1339"/>
        <v>1220.16003417969</v>
      </c>
      <c r="AB3330" s="3">
        <f t="shared" si="1348"/>
        <v>13.211464056233808</v>
      </c>
      <c r="AC3330" s="3">
        <f t="shared" si="1349"/>
        <v>13.211464056233808</v>
      </c>
      <c r="AE3330" s="34">
        <f t="shared" si="1340"/>
        <v>9</v>
      </c>
      <c r="AF3330" s="73" t="b">
        <f>COUNTIF('Power Curve'!$D$2:$D$31,AE3330)&gt;0</f>
        <v>1</v>
      </c>
      <c r="AG3330" s="73" t="b">
        <f t="shared" si="1341"/>
        <v>0</v>
      </c>
      <c r="AH3330" s="73" t="b">
        <f t="shared" si="1350"/>
        <v>1</v>
      </c>
      <c r="AI3330" s="34" t="str">
        <f t="shared" si="1342"/>
        <v>Outer</v>
      </c>
      <c r="AJ3330" s="35" t="str">
        <f t="shared" si="1351"/>
        <v>0.7-0.8</v>
      </c>
      <c r="AK3330" s="36" t="str">
        <f t="shared" si="1343"/>
        <v>4-5</v>
      </c>
      <c r="AL3330" s="36" t="str">
        <f t="shared" si="1344"/>
        <v>Apr</v>
      </c>
      <c r="AM3330" s="35" t="str">
        <f t="shared" si="1345"/>
        <v>265-275</v>
      </c>
      <c r="AN3330" s="36" t="str">
        <f t="shared" si="1346"/>
        <v>HWS-LTI</v>
      </c>
    </row>
    <row r="3331" spans="5:40" x14ac:dyDescent="0.3">
      <c r="E3331" s="12">
        <v>41004.208333333336</v>
      </c>
      <c r="F3331" s="16">
        <v>9.36</v>
      </c>
      <c r="G3331" s="16">
        <v>1296.0300140380909</v>
      </c>
      <c r="H3331" s="29">
        <v>1.1985899536985811</v>
      </c>
      <c r="I3331" s="26">
        <v>272.89999999999998</v>
      </c>
      <c r="J3331" s="30">
        <v>5.4487179487179495E-2</v>
      </c>
      <c r="K3331" s="31">
        <v>0.29525123641422452</v>
      </c>
      <c r="L3331" s="111">
        <f t="shared" ref="L3331:L3394" si="1352">ROUND((V3331-CenterOfFirstWindSpeedBin)/WindSpeedBinWidth,0)*WindSpeedBinWidth+CenterOfFirstWindSpeedBin</f>
        <v>0.8</v>
      </c>
      <c r="M3331" s="112">
        <f t="shared" ref="M3331:M3394" si="1353">ROUND((J3331-CenterOfFirstTurbulenceBin)/TurbulenceBinWidth,0)*TurbulenceBinWidth+CenterOfFirstTurbulenceBin</f>
        <v>0.05</v>
      </c>
      <c r="N3331" s="112" t="b">
        <f t="shared" ref="N3331:N3394" si="1354">IF(AND(L3331&gt;=CenterOfFirstWindSpeedBin,L3331&lt;=CenterOfLastWindSpeedBin),TRUE,FALSE)</f>
        <v>1</v>
      </c>
      <c r="O3331" s="112" t="b">
        <f t="shared" ref="O3331:O3394" si="1355">IF(AND(M3331&gt;=CenterOfFirstTurbulenceBin,M3331&lt;=CenterOfLastTurbulenceBin),TRUE,FALSE)</f>
        <v>1</v>
      </c>
      <c r="P3331" s="113">
        <f t="shared" ref="P3331:P3394" si="1356">(L3331-CenterOfFirstWindSpeedBin)/WindSpeedBinWidth+1</f>
        <v>8</v>
      </c>
      <c r="Q3331" s="113">
        <f t="shared" ref="Q3331:Q3394" si="1357">NumberOfTurbulenceBins-(M3331-CenterOfFirstTurbulenceBin)/TurbulenceBinWidth</f>
        <v>21</v>
      </c>
      <c r="R3331" s="114" t="str">
        <f t="shared" si="1347"/>
        <v>0.8-0.05</v>
      </c>
      <c r="S3331" s="127">
        <f t="shared" ref="S3331:S3394" si="1358">IF(T3331,INDEX(PowerDeviationMatrix,Q3331,P3331),IF(UseMatrixPadValue,MatrixPadValue,0))</f>
        <v>-8.0261555229838688E-2</v>
      </c>
      <c r="T3331" s="112" t="b">
        <f t="shared" ref="T3331:T3394" si="1359">IF(AND(P3331&gt;0,Q3331&gt;0,N3331,O3331),LEN(INDEX(PowerDeviationMatrix,Q3331,P3331))&gt;0,FALSE)</f>
        <v>1</v>
      </c>
      <c r="U3331" s="22">
        <f t="shared" ref="U3331:U3394" si="1360">F3331*(H3331/Ref_Density)^(1/3)</f>
        <v>9.2922459626738636</v>
      </c>
      <c r="V3331" s="22">
        <f t="shared" ref="V3331:V3394" si="1361">(U3331-CutInWindSpeed)/(RatedWindSpeed-CutInWindSpeed)</f>
        <v>0.79419654393793027</v>
      </c>
      <c r="W3331" s="81">
        <f t="shared" ref="W3331:W3394" si="1362">COUNTIF(xa,"&lt;"&amp;U3331)</f>
        <v>10</v>
      </c>
      <c r="X3331" s="22">
        <f t="shared" ref="X3331:X3394" si="1363">(U3331-INDEX(xa,$W3331))/(INDEX(xb,$W3331)-INDEX(xa,$W3331))</f>
        <v>0.30092591387627537</v>
      </c>
      <c r="Y3331" s="3">
        <f>IF(U3331&gt;'Power Curve'!$C$37,0,INDEX(Ci,$W3331,1)*POWER(1-X3331,3)+INDEX(Ci,$W3331,2)*3*X3331*POWER(1-X3331,2)+INDEX(Ci,$W3331,3)*3*POWER(X3331,2)*(1-X3331)+INDEX(Ci,$W3331,4)*POWER(X3331,3))</f>
        <v>1296.2270969653832</v>
      </c>
      <c r="Z3331" s="3">
        <f t="shared" ref="Z3331:Z3394" si="1364">IF(OR(T3331,UseMatrixPadValue),Y3331*(1+S3331),"")</f>
        <v>1192.1898942318826</v>
      </c>
      <c r="AA3331" s="3">
        <f t="shared" ref="AA3331:AA3394" si="1365">IF(AH3331,G3331,"")</f>
        <v>1296.0300140380909</v>
      </c>
      <c r="AB3331" s="3">
        <f t="shared" si="1348"/>
        <v>-103.84011980620835</v>
      </c>
      <c r="AC3331" s="3">
        <f t="shared" si="1349"/>
        <v>103.84011980620835</v>
      </c>
      <c r="AE3331" s="34">
        <f t="shared" ref="AE3331:AE3394" si="1366">MROUND(U3331-Centre_First_Bin,Bin_Width)+Centre_First_Bin</f>
        <v>9</v>
      </c>
      <c r="AF3331" s="73" t="b">
        <f>COUNTIF('Power Curve'!$D$2:$D$31,AE3331)&gt;0</f>
        <v>1</v>
      </c>
      <c r="AG3331" s="73" t="b">
        <f t="shared" ref="AG3331:AG3394" si="1367">(G3331&lt;0)</f>
        <v>0</v>
      </c>
      <c r="AH3331" s="73" t="b">
        <f t="shared" si="1350"/>
        <v>1</v>
      </c>
      <c r="AI3331" s="34" t="str">
        <f t="shared" ref="AI3331:AI3394" si="1368">IF(AH3331,IF(AND(J3331&gt;=LowerTurbLimit,J3331&lt;=UpperTurbLimit,K3331&gt;=LowerShearLimit,K3331&lt;=UpperShearLimit),"Inner","Outer"),"")</f>
        <v>Outer</v>
      </c>
      <c r="AJ3331" s="35" t="str">
        <f t="shared" si="1351"/>
        <v>0.7-0.8</v>
      </c>
      <c r="AK3331" s="36" t="str">
        <f t="shared" ref="AK3331:AK3394" si="1369">IF(AH3331,HOUR(E3331)&amp;"-"&amp;HOUR(E3331)+1,"")</f>
        <v>5-6</v>
      </c>
      <c r="AL3331" s="36" t="str">
        <f t="shared" ref="AL3331:AL3394" si="1370">IF(AH3331,TEXT(E3331,"mmm"),"")</f>
        <v>Apr</v>
      </c>
      <c r="AM3331" s="35" t="str">
        <f t="shared" ref="AM3331:AM3394" si="1371">IF(AH3331,IF(OR(I3331&lt;5,I3331&gt;=355),"355-5",MROUND(I3331,10)-5&amp;"-"&amp;MROUND(I3331,10)+5),"")</f>
        <v>265-275</v>
      </c>
      <c r="AN3331" s="36" t="str">
        <f t="shared" ref="AN3331:AN3394" si="1372">IF(AH3331,IF(V3331&lt;0.5,IF(J3331&lt;=LowerTurbLimit,"LWS-LTI",IF(J3331&gt;=UpperTurbLimit,"LWS-HTI","Inner-TI")),IF(J3331&lt;=LowerTurbLimit,"HWS-LTI",IF(J3331&gt;=UpperTurbLimit,"HWS-HTI","Inner-TI"))),"")</f>
        <v>HWS-LTI</v>
      </c>
    </row>
    <row r="3332" spans="5:40" x14ac:dyDescent="0.3">
      <c r="E3332" s="12">
        <v>41004.215277777781</v>
      </c>
      <c r="F3332" s="16">
        <v>9.7899999999999991</v>
      </c>
      <c r="G3332" s="16">
        <v>1408.369995117188</v>
      </c>
      <c r="H3332" s="29">
        <v>1.1983672018594669</v>
      </c>
      <c r="I3332" s="26">
        <v>271.60000000000002</v>
      </c>
      <c r="J3332" s="30">
        <v>7.0480081716036772E-2</v>
      </c>
      <c r="K3332" s="31">
        <v>0.28573769680064132</v>
      </c>
      <c r="L3332" s="111">
        <f t="shared" si="1352"/>
        <v>0.9</v>
      </c>
      <c r="M3332" s="112">
        <f t="shared" si="1353"/>
        <v>6.9999999999999993E-2</v>
      </c>
      <c r="N3332" s="112" t="b">
        <f t="shared" si="1354"/>
        <v>1</v>
      </c>
      <c r="O3332" s="112" t="b">
        <f t="shared" si="1355"/>
        <v>1</v>
      </c>
      <c r="P3332" s="113">
        <f t="shared" si="1356"/>
        <v>9</v>
      </c>
      <c r="Q3332" s="113">
        <f t="shared" si="1357"/>
        <v>19</v>
      </c>
      <c r="R3332" s="114" t="str">
        <f t="shared" ref="R3332:R3395" si="1373">L3332&amp;"-"&amp;M3332</f>
        <v>0.9-0.07</v>
      </c>
      <c r="S3332" s="127">
        <f t="shared" si="1358"/>
        <v>-1.5989491724503296E-2</v>
      </c>
      <c r="T3332" s="112" t="b">
        <f t="shared" si="1359"/>
        <v>1</v>
      </c>
      <c r="U3332" s="22">
        <f t="shared" si="1360"/>
        <v>9.7185312095035847</v>
      </c>
      <c r="V3332" s="22">
        <f t="shared" si="1361"/>
        <v>0.86008030299993887</v>
      </c>
      <c r="W3332" s="81">
        <f t="shared" si="1362"/>
        <v>10</v>
      </c>
      <c r="X3332" s="22">
        <f t="shared" si="1363"/>
        <v>0.75403950682262988</v>
      </c>
      <c r="Y3332" s="3">
        <f>IF(U3332&gt;'Power Curve'!$C$37,0,INDEX(Ci,$W3332,1)*POWER(1-X3332,3)+INDEX(Ci,$W3332,2)*3*X3332*POWER(1-X3332,2)+INDEX(Ci,$W3332,3)*3*POWER(X3332,2)*(1-X3332)+INDEX(Ci,$W3332,4)*POWER(X3332,3))</f>
        <v>1446.4042853801493</v>
      </c>
      <c r="Z3332" s="3">
        <f t="shared" si="1364"/>
        <v>1423.2770160287773</v>
      </c>
      <c r="AA3332" s="3">
        <f t="shared" si="1365"/>
        <v>1408.369995117188</v>
      </c>
      <c r="AB3332" s="3">
        <f t="shared" ref="AB3332:AB3395" si="1374">IF(AH3332,Z3332-AA3332,"")</f>
        <v>14.90702091158937</v>
      </c>
      <c r="AC3332" s="3">
        <f t="shared" ref="AC3332:AC3395" si="1375">IF(AH3332,ABS(AB3332),"")</f>
        <v>14.90702091158937</v>
      </c>
      <c r="AE3332" s="34">
        <f t="shared" si="1366"/>
        <v>10</v>
      </c>
      <c r="AF3332" s="73" t="b">
        <f>COUNTIF('Power Curve'!$D$2:$D$31,AE3332)&gt;0</f>
        <v>1</v>
      </c>
      <c r="AG3332" s="73" t="b">
        <f t="shared" si="1367"/>
        <v>0</v>
      </c>
      <c r="AH3332" s="73" t="b">
        <f t="shared" ref="AH3332:AH3395" si="1376">AND(AF3332,NOT(AG3332))</f>
        <v>1</v>
      </c>
      <c r="AI3332" s="34" t="str">
        <f t="shared" si="1368"/>
        <v>Outer</v>
      </c>
      <c r="AJ3332" s="35" t="str">
        <f t="shared" ref="AJ3332:AJ3395" si="1377">IF(AH3332,TEXT(ROUND(V3332+0.05,1)-0.1,"0.0")&amp;"-"&amp;TEXT(ROUND(V3332+0.05,1),"0.0"),"")</f>
        <v>0.8-0.9</v>
      </c>
      <c r="AK3332" s="36" t="str">
        <f t="shared" si="1369"/>
        <v>5-6</v>
      </c>
      <c r="AL3332" s="36" t="str">
        <f t="shared" si="1370"/>
        <v>Apr</v>
      </c>
      <c r="AM3332" s="35" t="str">
        <f t="shared" si="1371"/>
        <v>265-275</v>
      </c>
      <c r="AN3332" s="36" t="str">
        <f t="shared" si="1372"/>
        <v>HWS-LTI</v>
      </c>
    </row>
    <row r="3333" spans="5:40" x14ac:dyDescent="0.3">
      <c r="E3333" s="12">
        <v>41004.222222222219</v>
      </c>
      <c r="F3333" s="16">
        <v>9.4600000000000009</v>
      </c>
      <c r="G3333" s="16">
        <v>1288.199966430662</v>
      </c>
      <c r="H3333" s="29">
        <v>1.1983672018594669</v>
      </c>
      <c r="I3333" s="26">
        <v>274</v>
      </c>
      <c r="J3333" s="30">
        <v>9.4080338266384775E-2</v>
      </c>
      <c r="K3333" s="31">
        <v>0.28064070674947389</v>
      </c>
      <c r="L3333" s="111">
        <f t="shared" si="1352"/>
        <v>0.8</v>
      </c>
      <c r="M3333" s="112">
        <f t="shared" si="1353"/>
        <v>0.09</v>
      </c>
      <c r="N3333" s="112" t="b">
        <f t="shared" si="1354"/>
        <v>1</v>
      </c>
      <c r="O3333" s="112" t="b">
        <f t="shared" si="1355"/>
        <v>1</v>
      </c>
      <c r="P3333" s="113">
        <f t="shared" si="1356"/>
        <v>8</v>
      </c>
      <c r="Q3333" s="113">
        <f t="shared" si="1357"/>
        <v>17</v>
      </c>
      <c r="R3333" s="114" t="str">
        <f t="shared" si="1373"/>
        <v>0.8-0.09</v>
      </c>
      <c r="S3333" s="127">
        <f t="shared" si="1358"/>
        <v>-1.1973539536404244E-2</v>
      </c>
      <c r="T3333" s="112" t="b">
        <f t="shared" si="1359"/>
        <v>1</v>
      </c>
      <c r="U3333" s="22">
        <f t="shared" si="1360"/>
        <v>9.3909402698573992</v>
      </c>
      <c r="V3333" s="22">
        <f t="shared" si="1361"/>
        <v>0.80945006726211255</v>
      </c>
      <c r="W3333" s="81">
        <f t="shared" si="1362"/>
        <v>10</v>
      </c>
      <c r="X3333" s="22">
        <f t="shared" si="1363"/>
        <v>0.40583156675510046</v>
      </c>
      <c r="Y3333" s="3">
        <f>IF(U3333&gt;'Power Curve'!$C$37,0,INDEX(Ci,$W3333,1)*POWER(1-X3333,3)+INDEX(Ci,$W3333,2)*3*X3333*POWER(1-X3333,2)+INDEX(Ci,$W3333,3)*3*POWER(X3333,2)*(1-X3333)+INDEX(Ci,$W3333,4)*POWER(X3333,3))</f>
        <v>1331.5973675747864</v>
      </c>
      <c r="Z3333" s="3">
        <f t="shared" si="1364"/>
        <v>1315.6534338475578</v>
      </c>
      <c r="AA3333" s="3">
        <f t="shared" si="1365"/>
        <v>1288.199966430662</v>
      </c>
      <c r="AB3333" s="3">
        <f t="shared" si="1374"/>
        <v>27.453467416895819</v>
      </c>
      <c r="AC3333" s="3">
        <f t="shared" si="1375"/>
        <v>27.453467416895819</v>
      </c>
      <c r="AE3333" s="34">
        <f t="shared" si="1366"/>
        <v>9</v>
      </c>
      <c r="AF3333" s="73" t="b">
        <f>COUNTIF('Power Curve'!$D$2:$D$31,AE3333)&gt;0</f>
        <v>1</v>
      </c>
      <c r="AG3333" s="73" t="b">
        <f t="shared" si="1367"/>
        <v>0</v>
      </c>
      <c r="AH3333" s="73" t="b">
        <f t="shared" si="1376"/>
        <v>1</v>
      </c>
      <c r="AI3333" s="34" t="str">
        <f t="shared" si="1368"/>
        <v>Outer</v>
      </c>
      <c r="AJ3333" s="35" t="str">
        <f t="shared" si="1377"/>
        <v>0.8-0.9</v>
      </c>
      <c r="AK3333" s="36" t="str">
        <f t="shared" si="1369"/>
        <v>5-6</v>
      </c>
      <c r="AL3333" s="36" t="str">
        <f t="shared" si="1370"/>
        <v>Apr</v>
      </c>
      <c r="AM3333" s="35" t="str">
        <f t="shared" si="1371"/>
        <v>265-275</v>
      </c>
      <c r="AN3333" s="36" t="str">
        <f t="shared" si="1372"/>
        <v>HWS-LTI</v>
      </c>
    </row>
    <row r="3334" spans="5:40" x14ac:dyDescent="0.3">
      <c r="E3334" s="12">
        <v>41004.229166666664</v>
      </c>
      <c r="F3334" s="16">
        <v>8.8000000000000007</v>
      </c>
      <c r="G3334" s="16">
        <v>1167.779983520508</v>
      </c>
      <c r="H3334" s="29">
        <v>1.1985127190716292</v>
      </c>
      <c r="I3334" s="26">
        <v>271.60000000000002</v>
      </c>
      <c r="J3334" s="30">
        <v>8.8636363636363638E-2</v>
      </c>
      <c r="K3334" s="31">
        <v>0.27251722932675154</v>
      </c>
      <c r="L3334" s="111">
        <f t="shared" si="1352"/>
        <v>0.70000000000000007</v>
      </c>
      <c r="M3334" s="112">
        <f t="shared" si="1353"/>
        <v>0.09</v>
      </c>
      <c r="N3334" s="112" t="b">
        <f t="shared" si="1354"/>
        <v>1</v>
      </c>
      <c r="O3334" s="112" t="b">
        <f t="shared" si="1355"/>
        <v>1</v>
      </c>
      <c r="P3334" s="113">
        <f t="shared" si="1356"/>
        <v>7.0000000000000009</v>
      </c>
      <c r="Q3334" s="113">
        <f t="shared" si="1357"/>
        <v>17</v>
      </c>
      <c r="R3334" s="114" t="str">
        <f t="shared" si="1373"/>
        <v>0.7-0.09</v>
      </c>
      <c r="S3334" s="127">
        <f t="shared" si="1358"/>
        <v>-1.3720698393030565E-2</v>
      </c>
      <c r="T3334" s="112" t="b">
        <f t="shared" si="1359"/>
        <v>1</v>
      </c>
      <c r="U3334" s="22">
        <f t="shared" si="1360"/>
        <v>8.7361119693775731</v>
      </c>
      <c r="V3334" s="22">
        <f t="shared" si="1361"/>
        <v>0.70824424253172813</v>
      </c>
      <c r="W3334" s="81">
        <f t="shared" si="1362"/>
        <v>9</v>
      </c>
      <c r="X3334" s="22">
        <f t="shared" si="1363"/>
        <v>0.72709774325513565</v>
      </c>
      <c r="Y3334" s="3">
        <f>IF(U3334&gt;'Power Curve'!$C$37,0,INDEX(Ci,$W3334,1)*POWER(1-X3334,3)+INDEX(Ci,$W3334,2)*3*X3334*POWER(1-X3334,2)+INDEX(Ci,$W3334,3)*3*POWER(X3334,2)*(1-X3334)+INDEX(Ci,$W3334,4)*POWER(X3334,3))</f>
        <v>1108.9823975694005</v>
      </c>
      <c r="Z3334" s="3">
        <f t="shared" si="1364"/>
        <v>1093.7663845691709</v>
      </c>
      <c r="AA3334" s="3">
        <f t="shared" si="1365"/>
        <v>1167.779983520508</v>
      </c>
      <c r="AB3334" s="3">
        <f t="shared" si="1374"/>
        <v>-74.013598951337144</v>
      </c>
      <c r="AC3334" s="3">
        <f t="shared" si="1375"/>
        <v>74.013598951337144</v>
      </c>
      <c r="AE3334" s="34">
        <f t="shared" si="1366"/>
        <v>9</v>
      </c>
      <c r="AF3334" s="73" t="b">
        <f>COUNTIF('Power Curve'!$D$2:$D$31,AE3334)&gt;0</f>
        <v>1</v>
      </c>
      <c r="AG3334" s="73" t="b">
        <f t="shared" si="1367"/>
        <v>0</v>
      </c>
      <c r="AH3334" s="73" t="b">
        <f t="shared" si="1376"/>
        <v>1</v>
      </c>
      <c r="AI3334" s="34" t="str">
        <f t="shared" si="1368"/>
        <v>Outer</v>
      </c>
      <c r="AJ3334" s="35" t="str">
        <f t="shared" si="1377"/>
        <v>0.7-0.8</v>
      </c>
      <c r="AK3334" s="36" t="str">
        <f t="shared" si="1369"/>
        <v>5-6</v>
      </c>
      <c r="AL3334" s="36" t="str">
        <f t="shared" si="1370"/>
        <v>Apr</v>
      </c>
      <c r="AM3334" s="35" t="str">
        <f t="shared" si="1371"/>
        <v>265-275</v>
      </c>
      <c r="AN3334" s="36" t="str">
        <f t="shared" si="1372"/>
        <v>HWS-LTI</v>
      </c>
    </row>
    <row r="3335" spans="5:40" x14ac:dyDescent="0.3">
      <c r="E3335" s="12">
        <v>41004.236111111109</v>
      </c>
      <c r="F3335" s="16">
        <v>9.0399999999999991</v>
      </c>
      <c r="G3335" s="16">
        <v>1170.7899475097629</v>
      </c>
      <c r="H3335" s="29">
        <v>1.1988691537412219</v>
      </c>
      <c r="I3335" s="26">
        <v>272.5</v>
      </c>
      <c r="J3335" s="30">
        <v>0.12389380530973454</v>
      </c>
      <c r="K3335" s="31">
        <v>0.29384818003964996</v>
      </c>
      <c r="L3335" s="111">
        <f t="shared" si="1352"/>
        <v>0.70000000000000007</v>
      </c>
      <c r="M3335" s="112">
        <f t="shared" si="1353"/>
        <v>0.12</v>
      </c>
      <c r="N3335" s="112" t="b">
        <f t="shared" si="1354"/>
        <v>1</v>
      </c>
      <c r="O3335" s="112" t="b">
        <f t="shared" si="1355"/>
        <v>1</v>
      </c>
      <c r="P3335" s="113">
        <f t="shared" si="1356"/>
        <v>7.0000000000000009</v>
      </c>
      <c r="Q3335" s="113">
        <f t="shared" si="1357"/>
        <v>14</v>
      </c>
      <c r="R3335" s="114" t="str">
        <f t="shared" si="1373"/>
        <v>0.7-0.12</v>
      </c>
      <c r="S3335" s="127">
        <f t="shared" si="1358"/>
        <v>7.9909258919463686E-3</v>
      </c>
      <c r="T3335" s="112" t="b">
        <f t="shared" si="1359"/>
        <v>1</v>
      </c>
      <c r="U3335" s="22">
        <f t="shared" si="1360"/>
        <v>8.9752591320129742</v>
      </c>
      <c r="V3335" s="22">
        <f t="shared" si="1361"/>
        <v>0.74520520742697205</v>
      </c>
      <c r="W3335" s="81">
        <f t="shared" si="1362"/>
        <v>9</v>
      </c>
      <c r="X3335" s="22">
        <f t="shared" si="1363"/>
        <v>0.96613689899981392</v>
      </c>
      <c r="Y3335" s="3">
        <f>IF(U3335&gt;'Power Curve'!$C$37,0,INDEX(Ci,$W3335,1)*POWER(1-X3335,3)+INDEX(Ci,$W3335,2)*3*X3335*POWER(1-X3335,2)+INDEX(Ci,$W3335,3)*3*POWER(X3335,2)*(1-X3335)+INDEX(Ci,$W3335,4)*POWER(X3335,3))</f>
        <v>1187.1661396845361</v>
      </c>
      <c r="Z3335" s="3">
        <f t="shared" si="1364"/>
        <v>1196.6526963281833</v>
      </c>
      <c r="AA3335" s="3">
        <f t="shared" si="1365"/>
        <v>1170.7899475097629</v>
      </c>
      <c r="AB3335" s="3">
        <f t="shared" si="1374"/>
        <v>25.862748818420414</v>
      </c>
      <c r="AC3335" s="3">
        <f t="shared" si="1375"/>
        <v>25.862748818420414</v>
      </c>
      <c r="AE3335" s="34">
        <f t="shared" si="1366"/>
        <v>9</v>
      </c>
      <c r="AF3335" s="73" t="b">
        <f>COUNTIF('Power Curve'!$D$2:$D$31,AE3335)&gt;0</f>
        <v>1</v>
      </c>
      <c r="AG3335" s="73" t="b">
        <f t="shared" si="1367"/>
        <v>0</v>
      </c>
      <c r="AH3335" s="73" t="b">
        <f t="shared" si="1376"/>
        <v>1</v>
      </c>
      <c r="AI3335" s="34" t="str">
        <f t="shared" si="1368"/>
        <v>Inner</v>
      </c>
      <c r="AJ3335" s="35" t="str">
        <f t="shared" si="1377"/>
        <v>0.7-0.8</v>
      </c>
      <c r="AK3335" s="36" t="str">
        <f t="shared" si="1369"/>
        <v>5-6</v>
      </c>
      <c r="AL3335" s="36" t="str">
        <f t="shared" si="1370"/>
        <v>Apr</v>
      </c>
      <c r="AM3335" s="35" t="str">
        <f t="shared" si="1371"/>
        <v>265-275</v>
      </c>
      <c r="AN3335" s="36" t="str">
        <f t="shared" si="1372"/>
        <v>Inner-TI</v>
      </c>
    </row>
    <row r="3336" spans="5:40" x14ac:dyDescent="0.3">
      <c r="E3336" s="12">
        <v>41004.243055555555</v>
      </c>
      <c r="F3336" s="16">
        <v>8.16</v>
      </c>
      <c r="G3336" s="16">
        <v>929.43998718261741</v>
      </c>
      <c r="H3336" s="29">
        <v>1.1996719074121269</v>
      </c>
      <c r="I3336" s="26">
        <v>273</v>
      </c>
      <c r="J3336" s="30">
        <v>0.14215686274509803</v>
      </c>
      <c r="K3336" s="31">
        <v>0.163419730955079</v>
      </c>
      <c r="L3336" s="111">
        <f t="shared" si="1352"/>
        <v>0.6</v>
      </c>
      <c r="M3336" s="112">
        <f t="shared" si="1353"/>
        <v>0.14000000000000001</v>
      </c>
      <c r="N3336" s="112" t="b">
        <f t="shared" si="1354"/>
        <v>1</v>
      </c>
      <c r="O3336" s="112" t="b">
        <f t="shared" si="1355"/>
        <v>1</v>
      </c>
      <c r="P3336" s="113">
        <f t="shared" si="1356"/>
        <v>6</v>
      </c>
      <c r="Q3336" s="113">
        <f t="shared" si="1357"/>
        <v>12</v>
      </c>
      <c r="R3336" s="114" t="str">
        <f t="shared" si="1373"/>
        <v>0.6-0.14</v>
      </c>
      <c r="S3336" s="127">
        <f t="shared" si="1358"/>
        <v>1.631392633888494E-2</v>
      </c>
      <c r="T3336" s="112" t="b">
        <f t="shared" si="1359"/>
        <v>1</v>
      </c>
      <c r="U3336" s="22">
        <f t="shared" si="1360"/>
        <v>8.1033691849151843</v>
      </c>
      <c r="V3336" s="22">
        <f t="shared" si="1361"/>
        <v>0.6104518054962601</v>
      </c>
      <c r="W3336" s="81">
        <f t="shared" si="1362"/>
        <v>9</v>
      </c>
      <c r="X3336" s="22">
        <f t="shared" si="1363"/>
        <v>9.4640726685720961E-2</v>
      </c>
      <c r="Y3336" s="3">
        <f>IF(U3336&gt;'Power Curve'!$C$37,0,INDEX(Ci,$W3336,1)*POWER(1-X3336,3)+INDEX(Ci,$W3336,2)*3*X3336*POWER(1-X3336,2)+INDEX(Ci,$W3336,3)*3*POWER(X3336,2)*(1-X3336)+INDEX(Ci,$W3336,4)*POWER(X3336,3))</f>
        <v>909.25813536769783</v>
      </c>
      <c r="Z3336" s="3">
        <f t="shared" si="1364"/>
        <v>924.0917056111183</v>
      </c>
      <c r="AA3336" s="3">
        <f t="shared" si="1365"/>
        <v>929.43998718261741</v>
      </c>
      <c r="AB3336" s="3">
        <f t="shared" si="1374"/>
        <v>-5.3482815714991148</v>
      </c>
      <c r="AC3336" s="3">
        <f t="shared" si="1375"/>
        <v>5.3482815714991148</v>
      </c>
      <c r="AE3336" s="34">
        <f t="shared" si="1366"/>
        <v>8</v>
      </c>
      <c r="AF3336" s="73" t="b">
        <f>COUNTIF('Power Curve'!$D$2:$D$31,AE3336)&gt;0</f>
        <v>1</v>
      </c>
      <c r="AG3336" s="73" t="b">
        <f t="shared" si="1367"/>
        <v>0</v>
      </c>
      <c r="AH3336" s="73" t="b">
        <f t="shared" si="1376"/>
        <v>1</v>
      </c>
      <c r="AI3336" s="34" t="str">
        <f t="shared" si="1368"/>
        <v>Outer</v>
      </c>
      <c r="AJ3336" s="35" t="str">
        <f t="shared" si="1377"/>
        <v>0.6-0.7</v>
      </c>
      <c r="AK3336" s="36" t="str">
        <f t="shared" si="1369"/>
        <v>5-6</v>
      </c>
      <c r="AL3336" s="36" t="str">
        <f t="shared" si="1370"/>
        <v>Apr</v>
      </c>
      <c r="AM3336" s="35" t="str">
        <f t="shared" si="1371"/>
        <v>265-275</v>
      </c>
      <c r="AN3336" s="36" t="str">
        <f t="shared" si="1372"/>
        <v>HWS-HTI</v>
      </c>
    </row>
    <row r="3337" spans="5:40" x14ac:dyDescent="0.3">
      <c r="E3337" s="12">
        <v>41004.25</v>
      </c>
      <c r="F3337" s="16">
        <v>7.73</v>
      </c>
      <c r="G3337" s="16">
        <v>1052.5299987792966</v>
      </c>
      <c r="H3337" s="29">
        <v>1.1995826594755803</v>
      </c>
      <c r="I3337" s="26">
        <v>266.60000000000002</v>
      </c>
      <c r="J3337" s="30">
        <v>0.17723156532988357</v>
      </c>
      <c r="K3337" s="31">
        <v>4.4569068352422025E-2</v>
      </c>
      <c r="L3337" s="111">
        <f t="shared" si="1352"/>
        <v>0.5</v>
      </c>
      <c r="M3337" s="112">
        <f t="shared" si="1353"/>
        <v>0.18000000000000002</v>
      </c>
      <c r="N3337" s="112" t="b">
        <f t="shared" si="1354"/>
        <v>1</v>
      </c>
      <c r="O3337" s="112" t="b">
        <f t="shared" si="1355"/>
        <v>1</v>
      </c>
      <c r="P3337" s="113">
        <f t="shared" si="1356"/>
        <v>5</v>
      </c>
      <c r="Q3337" s="113">
        <f t="shared" si="1357"/>
        <v>8</v>
      </c>
      <c r="R3337" s="114" t="str">
        <f t="shared" si="1373"/>
        <v>0.5-0.18</v>
      </c>
      <c r="S3337" s="127">
        <f t="shared" si="1358"/>
        <v>0.10912678642423018</v>
      </c>
      <c r="T3337" s="112" t="b">
        <f t="shared" si="1359"/>
        <v>1</v>
      </c>
      <c r="U3337" s="22">
        <f t="shared" si="1360"/>
        <v>7.6761630448272786</v>
      </c>
      <c r="V3337" s="22">
        <f t="shared" si="1361"/>
        <v>0.5444257194126263</v>
      </c>
      <c r="W3337" s="81">
        <f t="shared" si="1362"/>
        <v>8</v>
      </c>
      <c r="X3337" s="22">
        <f t="shared" si="1363"/>
        <v>0.66532221518414325</v>
      </c>
      <c r="Y3337" s="3">
        <f>IF(U3337&gt;'Power Curve'!$C$37,0,INDEX(Ci,$W3337,1)*POWER(1-X3337,3)+INDEX(Ci,$W3337,2)*3*X3337*POWER(1-X3337,2)+INDEX(Ci,$W3337,3)*3*POWER(X3337,2)*(1-X3337)+INDEX(Ci,$W3337,4)*POWER(X3337,3))</f>
        <v>782.55237707676747</v>
      </c>
      <c r="Z3337" s="3">
        <f t="shared" si="1364"/>
        <v>867.94980319579759</v>
      </c>
      <c r="AA3337" s="3">
        <f t="shared" si="1365"/>
        <v>1052.5299987792966</v>
      </c>
      <c r="AB3337" s="3">
        <f t="shared" si="1374"/>
        <v>-184.58019558349906</v>
      </c>
      <c r="AC3337" s="3">
        <f t="shared" si="1375"/>
        <v>184.58019558349906</v>
      </c>
      <c r="AE3337" s="34">
        <f t="shared" si="1366"/>
        <v>8</v>
      </c>
      <c r="AF3337" s="73" t="b">
        <f>COUNTIF('Power Curve'!$D$2:$D$31,AE3337)&gt;0</f>
        <v>1</v>
      </c>
      <c r="AG3337" s="73" t="b">
        <f t="shared" si="1367"/>
        <v>0</v>
      </c>
      <c r="AH3337" s="73" t="b">
        <f t="shared" si="1376"/>
        <v>1</v>
      </c>
      <c r="AI3337" s="34" t="str">
        <f t="shared" si="1368"/>
        <v>Outer</v>
      </c>
      <c r="AJ3337" s="35" t="str">
        <f t="shared" si="1377"/>
        <v>0.5-0.6</v>
      </c>
      <c r="AK3337" s="36" t="str">
        <f t="shared" si="1369"/>
        <v>6-7</v>
      </c>
      <c r="AL3337" s="36" t="str">
        <f t="shared" si="1370"/>
        <v>Apr</v>
      </c>
      <c r="AM3337" s="35" t="str">
        <f t="shared" si="1371"/>
        <v>265-275</v>
      </c>
      <c r="AN3337" s="36" t="str">
        <f t="shared" si="1372"/>
        <v>HWS-HTI</v>
      </c>
    </row>
    <row r="3338" spans="5:40" x14ac:dyDescent="0.3">
      <c r="E3338" s="12">
        <v>41004.256944444445</v>
      </c>
      <c r="F3338" s="16">
        <v>8.6</v>
      </c>
      <c r="G3338" s="16">
        <v>1150.8500213623022</v>
      </c>
      <c r="H3338" s="29">
        <v>1.198768215652072</v>
      </c>
      <c r="I3338" s="26">
        <v>268.8</v>
      </c>
      <c r="J3338" s="30">
        <v>0.1127906976744186</v>
      </c>
      <c r="K3338" s="31">
        <v>0.17310250357752638</v>
      </c>
      <c r="L3338" s="111">
        <f t="shared" si="1352"/>
        <v>0.70000000000000007</v>
      </c>
      <c r="M3338" s="112">
        <f t="shared" si="1353"/>
        <v>0.11</v>
      </c>
      <c r="N3338" s="112" t="b">
        <f t="shared" si="1354"/>
        <v>1</v>
      </c>
      <c r="O3338" s="112" t="b">
        <f t="shared" si="1355"/>
        <v>1</v>
      </c>
      <c r="P3338" s="113">
        <f t="shared" si="1356"/>
        <v>7.0000000000000009</v>
      </c>
      <c r="Q3338" s="113">
        <f t="shared" si="1357"/>
        <v>15</v>
      </c>
      <c r="R3338" s="114" t="str">
        <f t="shared" si="1373"/>
        <v>0.7-0.11</v>
      </c>
      <c r="S3338" s="127">
        <f t="shared" si="1358"/>
        <v>-5.1188842505708954E-3</v>
      </c>
      <c r="T3338" s="112" t="b">
        <f t="shared" si="1359"/>
        <v>1</v>
      </c>
      <c r="U3338" s="22">
        <f t="shared" si="1360"/>
        <v>8.5381706006583329</v>
      </c>
      <c r="V3338" s="22">
        <f t="shared" si="1361"/>
        <v>0.67765176591638832</v>
      </c>
      <c r="W3338" s="81">
        <f t="shared" si="1362"/>
        <v>9</v>
      </c>
      <c r="X3338" s="22">
        <f t="shared" si="1363"/>
        <v>0.52924577150613406</v>
      </c>
      <c r="Y3338" s="3">
        <f>IF(U3338&gt;'Power Curve'!$C$37,0,INDEX(Ci,$W3338,1)*POWER(1-X3338,3)+INDEX(Ci,$W3338,2)*3*X3338*POWER(1-X3338,2)+INDEX(Ci,$W3338,3)*3*POWER(X3338,2)*(1-X3338)+INDEX(Ci,$W3338,4)*POWER(X3338,3))</f>
        <v>1045.1173574846891</v>
      </c>
      <c r="Z3338" s="3">
        <f t="shared" si="1364"/>
        <v>1039.7675227034624</v>
      </c>
      <c r="AA3338" s="3">
        <f t="shared" si="1365"/>
        <v>1150.8500213623022</v>
      </c>
      <c r="AB3338" s="3">
        <f t="shared" si="1374"/>
        <v>-111.08249865883977</v>
      </c>
      <c r="AC3338" s="3">
        <f t="shared" si="1375"/>
        <v>111.08249865883977</v>
      </c>
      <c r="AE3338" s="34">
        <f t="shared" si="1366"/>
        <v>9</v>
      </c>
      <c r="AF3338" s="73" t="b">
        <f>COUNTIF('Power Curve'!$D$2:$D$31,AE3338)&gt;0</f>
        <v>1</v>
      </c>
      <c r="AG3338" s="73" t="b">
        <f t="shared" si="1367"/>
        <v>0</v>
      </c>
      <c r="AH3338" s="73" t="b">
        <f t="shared" si="1376"/>
        <v>1</v>
      </c>
      <c r="AI3338" s="34" t="str">
        <f t="shared" si="1368"/>
        <v>Inner</v>
      </c>
      <c r="AJ3338" s="35" t="str">
        <f t="shared" si="1377"/>
        <v>0.6-0.7</v>
      </c>
      <c r="AK3338" s="36" t="str">
        <f t="shared" si="1369"/>
        <v>6-7</v>
      </c>
      <c r="AL3338" s="36" t="str">
        <f t="shared" si="1370"/>
        <v>Apr</v>
      </c>
      <c r="AM3338" s="35" t="str">
        <f t="shared" si="1371"/>
        <v>265-275</v>
      </c>
      <c r="AN3338" s="36" t="str">
        <f t="shared" si="1372"/>
        <v>Inner-TI</v>
      </c>
    </row>
    <row r="3339" spans="5:40" x14ac:dyDescent="0.3">
      <c r="E3339" s="12">
        <v>41004.263888888891</v>
      </c>
      <c r="F3339" s="16">
        <v>9.06</v>
      </c>
      <c r="G3339" s="16">
        <v>1249.66004180908</v>
      </c>
      <c r="H3339" s="29">
        <v>1.1984117447538354</v>
      </c>
      <c r="I3339" s="26">
        <v>274.2</v>
      </c>
      <c r="J3339" s="30">
        <v>0.14679911699779249</v>
      </c>
      <c r="K3339" s="31">
        <v>0.24463994370912562</v>
      </c>
      <c r="L3339" s="111">
        <f t="shared" si="1352"/>
        <v>0.70000000000000007</v>
      </c>
      <c r="M3339" s="112">
        <f t="shared" si="1353"/>
        <v>0.15000000000000002</v>
      </c>
      <c r="N3339" s="112" t="b">
        <f t="shared" si="1354"/>
        <v>1</v>
      </c>
      <c r="O3339" s="112" t="b">
        <f t="shared" si="1355"/>
        <v>1</v>
      </c>
      <c r="P3339" s="113">
        <f t="shared" si="1356"/>
        <v>7.0000000000000009</v>
      </c>
      <c r="Q3339" s="113">
        <f t="shared" si="1357"/>
        <v>10.999999999999998</v>
      </c>
      <c r="R3339" s="114" t="str">
        <f t="shared" si="1373"/>
        <v>0.7-0.15</v>
      </c>
      <c r="S3339" s="127">
        <f t="shared" si="1358"/>
        <v>1.0048182677690141E-2</v>
      </c>
      <c r="T3339" s="112" t="b">
        <f t="shared" si="1359"/>
        <v>1</v>
      </c>
      <c r="U3339" s="22">
        <f t="shared" si="1360"/>
        <v>8.9939717745255567</v>
      </c>
      <c r="V3339" s="22">
        <f t="shared" si="1361"/>
        <v>0.74809730664898655</v>
      </c>
      <c r="W3339" s="81">
        <f t="shared" si="1362"/>
        <v>9</v>
      </c>
      <c r="X3339" s="22">
        <f t="shared" si="1363"/>
        <v>0.9848410902545488</v>
      </c>
      <c r="Y3339" s="3">
        <f>IF(U3339&gt;'Power Curve'!$C$37,0,INDEX(Ci,$W3339,1)*POWER(1-X3339,3)+INDEX(Ci,$W3339,2)*3*X3339*POWER(1-X3339,2)+INDEX(Ci,$W3339,3)*3*POWER(X3339,2)*(1-X3339)+INDEX(Ci,$W3339,4)*POWER(X3339,3))</f>
        <v>1193.3151835458332</v>
      </c>
      <c r="Z3339" s="3">
        <f t="shared" si="1364"/>
        <v>1205.305832502163</v>
      </c>
      <c r="AA3339" s="3">
        <f t="shared" si="1365"/>
        <v>1249.66004180908</v>
      </c>
      <c r="AB3339" s="3">
        <f t="shared" si="1374"/>
        <v>-44.354209306917028</v>
      </c>
      <c r="AC3339" s="3">
        <f t="shared" si="1375"/>
        <v>44.354209306917028</v>
      </c>
      <c r="AE3339" s="34">
        <f t="shared" si="1366"/>
        <v>9</v>
      </c>
      <c r="AF3339" s="73" t="b">
        <f>COUNTIF('Power Curve'!$D$2:$D$31,AE3339)&gt;0</f>
        <v>1</v>
      </c>
      <c r="AG3339" s="73" t="b">
        <f t="shared" si="1367"/>
        <v>0</v>
      </c>
      <c r="AH3339" s="73" t="b">
        <f t="shared" si="1376"/>
        <v>1</v>
      </c>
      <c r="AI3339" s="34" t="str">
        <f t="shared" si="1368"/>
        <v>Outer</v>
      </c>
      <c r="AJ3339" s="35" t="str">
        <f t="shared" si="1377"/>
        <v>0.7-0.8</v>
      </c>
      <c r="AK3339" s="36" t="str">
        <f t="shared" si="1369"/>
        <v>6-7</v>
      </c>
      <c r="AL3339" s="36" t="str">
        <f t="shared" si="1370"/>
        <v>Apr</v>
      </c>
      <c r="AM3339" s="35" t="str">
        <f t="shared" si="1371"/>
        <v>265-275</v>
      </c>
      <c r="AN3339" s="36" t="str">
        <f t="shared" si="1372"/>
        <v>HWS-HTI</v>
      </c>
    </row>
    <row r="3340" spans="5:40" x14ac:dyDescent="0.3">
      <c r="E3340" s="12">
        <v>41004.270833333336</v>
      </c>
      <c r="F3340" s="16">
        <v>7.69</v>
      </c>
      <c r="G3340" s="16">
        <v>690.93999290466286</v>
      </c>
      <c r="H3340" s="29">
        <v>1.1975336135456736</v>
      </c>
      <c r="I3340" s="26">
        <v>275</v>
      </c>
      <c r="J3340" s="30">
        <v>0.14304291287386217</v>
      </c>
      <c r="K3340" s="31">
        <v>0.19657993331877996</v>
      </c>
      <c r="L3340" s="111">
        <f t="shared" si="1352"/>
        <v>0.5</v>
      </c>
      <c r="M3340" s="112">
        <f t="shared" si="1353"/>
        <v>0.14000000000000001</v>
      </c>
      <c r="N3340" s="112" t="b">
        <f t="shared" si="1354"/>
        <v>1</v>
      </c>
      <c r="O3340" s="112" t="b">
        <f t="shared" si="1355"/>
        <v>1</v>
      </c>
      <c r="P3340" s="113">
        <f t="shared" si="1356"/>
        <v>5</v>
      </c>
      <c r="Q3340" s="113">
        <f t="shared" si="1357"/>
        <v>12</v>
      </c>
      <c r="R3340" s="114" t="str">
        <f t="shared" si="1373"/>
        <v>0.5-0.14</v>
      </c>
      <c r="S3340" s="127">
        <f t="shared" si="1358"/>
        <v>9.3358922793565797E-3</v>
      </c>
      <c r="T3340" s="112" t="b">
        <f t="shared" si="1359"/>
        <v>1</v>
      </c>
      <c r="U3340" s="22">
        <f t="shared" si="1360"/>
        <v>7.6320911362754105</v>
      </c>
      <c r="V3340" s="22">
        <f t="shared" si="1361"/>
        <v>0.53761426387662459</v>
      </c>
      <c r="W3340" s="81">
        <f t="shared" si="1362"/>
        <v>8</v>
      </c>
      <c r="X3340" s="22">
        <f t="shared" si="1363"/>
        <v>0.62096466938881933</v>
      </c>
      <c r="Y3340" s="3">
        <f>IF(U3340&gt;'Power Curve'!$C$37,0,INDEX(Ci,$W3340,1)*POWER(1-X3340,3)+INDEX(Ci,$W3340,2)*3*X3340*POWER(1-X3340,2)+INDEX(Ci,$W3340,3)*3*POWER(X3340,2)*(1-X3340)+INDEX(Ci,$W3340,4)*POWER(X3340,3))</f>
        <v>769.77049838362564</v>
      </c>
      <c r="Z3340" s="3">
        <f t="shared" si="1364"/>
        <v>776.95699283636168</v>
      </c>
      <c r="AA3340" s="3">
        <f t="shared" si="1365"/>
        <v>690.93999290466286</v>
      </c>
      <c r="AB3340" s="3">
        <f t="shared" si="1374"/>
        <v>86.01699993169882</v>
      </c>
      <c r="AC3340" s="3">
        <f t="shared" si="1375"/>
        <v>86.01699993169882</v>
      </c>
      <c r="AE3340" s="34">
        <f t="shared" si="1366"/>
        <v>8</v>
      </c>
      <c r="AF3340" s="73" t="b">
        <f>COUNTIF('Power Curve'!$D$2:$D$31,AE3340)&gt;0</f>
        <v>1</v>
      </c>
      <c r="AG3340" s="73" t="b">
        <f t="shared" si="1367"/>
        <v>0</v>
      </c>
      <c r="AH3340" s="73" t="b">
        <f t="shared" si="1376"/>
        <v>1</v>
      </c>
      <c r="AI3340" s="34" t="str">
        <f t="shared" si="1368"/>
        <v>Outer</v>
      </c>
      <c r="AJ3340" s="35" t="str">
        <f t="shared" si="1377"/>
        <v>0.5-0.6</v>
      </c>
      <c r="AK3340" s="36" t="str">
        <f t="shared" si="1369"/>
        <v>6-7</v>
      </c>
      <c r="AL3340" s="36" t="str">
        <f t="shared" si="1370"/>
        <v>Apr</v>
      </c>
      <c r="AM3340" s="35" t="str">
        <f t="shared" si="1371"/>
        <v>275-285</v>
      </c>
      <c r="AN3340" s="36" t="str">
        <f t="shared" si="1372"/>
        <v>HWS-HTI</v>
      </c>
    </row>
    <row r="3341" spans="5:40" x14ac:dyDescent="0.3">
      <c r="E3341" s="12">
        <v>41004.277777777781</v>
      </c>
      <c r="F3341" s="16">
        <v>8.11</v>
      </c>
      <c r="G3341" s="16">
        <v>693.10998296737648</v>
      </c>
      <c r="H3341" s="29">
        <v>1.1972668629209366</v>
      </c>
      <c r="I3341" s="26">
        <v>275.8</v>
      </c>
      <c r="J3341" s="30">
        <v>0.13070283600493221</v>
      </c>
      <c r="K3341" s="31">
        <v>0.13842599312344436</v>
      </c>
      <c r="L3341" s="111">
        <f t="shared" si="1352"/>
        <v>0.6</v>
      </c>
      <c r="M3341" s="112">
        <f t="shared" si="1353"/>
        <v>0.13</v>
      </c>
      <c r="N3341" s="112" t="b">
        <f t="shared" si="1354"/>
        <v>1</v>
      </c>
      <c r="O3341" s="112" t="b">
        <f t="shared" si="1355"/>
        <v>1</v>
      </c>
      <c r="P3341" s="113">
        <f t="shared" si="1356"/>
        <v>6</v>
      </c>
      <c r="Q3341" s="113">
        <f t="shared" si="1357"/>
        <v>13</v>
      </c>
      <c r="R3341" s="114" t="str">
        <f t="shared" si="1373"/>
        <v>0.6-0.13</v>
      </c>
      <c r="S3341" s="127">
        <f t="shared" si="1358"/>
        <v>1.7757460449273912E-2</v>
      </c>
      <c r="T3341" s="112" t="b">
        <f t="shared" si="1359"/>
        <v>1</v>
      </c>
      <c r="U3341" s="22">
        <f t="shared" si="1360"/>
        <v>8.0483306861458779</v>
      </c>
      <c r="V3341" s="22">
        <f t="shared" si="1361"/>
        <v>0.60194542809047558</v>
      </c>
      <c r="W3341" s="81">
        <f t="shared" si="1362"/>
        <v>9</v>
      </c>
      <c r="X3341" s="22">
        <f t="shared" si="1363"/>
        <v>3.9627085151000177E-2</v>
      </c>
      <c r="Y3341" s="3">
        <f>IF(U3341&gt;'Power Curve'!$C$37,0,INDEX(Ci,$W3341,1)*POWER(1-X3341,3)+INDEX(Ci,$W3341,2)*3*X3341*POWER(1-X3341,2)+INDEX(Ci,$W3341,3)*3*POWER(X3341,2)*(1-X3341)+INDEX(Ci,$W3341,4)*POWER(X3341,3))</f>
        <v>892.62853925854461</v>
      </c>
      <c r="Z3341" s="3">
        <f t="shared" si="1364"/>
        <v>908.4793552403213</v>
      </c>
      <c r="AA3341" s="3">
        <f t="shared" si="1365"/>
        <v>693.10998296737648</v>
      </c>
      <c r="AB3341" s="3">
        <f t="shared" si="1374"/>
        <v>215.36937227294482</v>
      </c>
      <c r="AC3341" s="3">
        <f t="shared" si="1375"/>
        <v>215.36937227294482</v>
      </c>
      <c r="AE3341" s="34">
        <f t="shared" si="1366"/>
        <v>8</v>
      </c>
      <c r="AF3341" s="73" t="b">
        <f>COUNTIF('Power Curve'!$D$2:$D$31,AE3341)&gt;0</f>
        <v>1</v>
      </c>
      <c r="AG3341" s="73" t="b">
        <f t="shared" si="1367"/>
        <v>0</v>
      </c>
      <c r="AH3341" s="73" t="b">
        <f t="shared" si="1376"/>
        <v>1</v>
      </c>
      <c r="AI3341" s="34" t="str">
        <f t="shared" si="1368"/>
        <v>Inner</v>
      </c>
      <c r="AJ3341" s="35" t="str">
        <f t="shared" si="1377"/>
        <v>0.6-0.7</v>
      </c>
      <c r="AK3341" s="36" t="str">
        <f t="shared" si="1369"/>
        <v>6-7</v>
      </c>
      <c r="AL3341" s="36" t="str">
        <f t="shared" si="1370"/>
        <v>Apr</v>
      </c>
      <c r="AM3341" s="35" t="str">
        <f t="shared" si="1371"/>
        <v>275-285</v>
      </c>
      <c r="AN3341" s="36" t="str">
        <f t="shared" si="1372"/>
        <v>Inner-TI</v>
      </c>
    </row>
    <row r="3342" spans="5:40" x14ac:dyDescent="0.3">
      <c r="E3342" s="12">
        <v>41004.284722222219</v>
      </c>
      <c r="F3342" s="16">
        <v>8.35</v>
      </c>
      <c r="G3342" s="16">
        <v>880.14999389648483</v>
      </c>
      <c r="H3342" s="29">
        <v>1.1978004841214667</v>
      </c>
      <c r="I3342" s="26">
        <v>278.60000000000002</v>
      </c>
      <c r="J3342" s="30">
        <v>9.8203592814371257E-2</v>
      </c>
      <c r="K3342" s="31">
        <v>8.7524107145958208E-2</v>
      </c>
      <c r="L3342" s="111">
        <f t="shared" si="1352"/>
        <v>0.6</v>
      </c>
      <c r="M3342" s="112">
        <f t="shared" si="1353"/>
        <v>9.9999999999999992E-2</v>
      </c>
      <c r="N3342" s="112" t="b">
        <f t="shared" si="1354"/>
        <v>1</v>
      </c>
      <c r="O3342" s="112" t="b">
        <f t="shared" si="1355"/>
        <v>1</v>
      </c>
      <c r="P3342" s="113">
        <f t="shared" si="1356"/>
        <v>6</v>
      </c>
      <c r="Q3342" s="113">
        <f t="shared" si="1357"/>
        <v>16</v>
      </c>
      <c r="R3342" s="114" t="str">
        <f t="shared" si="1373"/>
        <v>0.6-0.1</v>
      </c>
      <c r="S3342" s="127">
        <f t="shared" si="1358"/>
        <v>-7.7910698820127019E-3</v>
      </c>
      <c r="T3342" s="112" t="b">
        <f t="shared" si="1359"/>
        <v>1</v>
      </c>
      <c r="U3342" s="22">
        <f t="shared" si="1360"/>
        <v>8.2877366144843929</v>
      </c>
      <c r="V3342" s="22">
        <f t="shared" si="1361"/>
        <v>0.63894638605928766</v>
      </c>
      <c r="W3342" s="81">
        <f t="shared" si="1362"/>
        <v>9</v>
      </c>
      <c r="X3342" s="22">
        <f t="shared" si="1363"/>
        <v>0.27892488973150992</v>
      </c>
      <c r="Y3342" s="3">
        <f>IF(U3342&gt;'Power Curve'!$C$37,0,INDEX(Ci,$W3342,1)*POWER(1-X3342,3)+INDEX(Ci,$W3342,2)*3*X3342*POWER(1-X3342,2)+INDEX(Ci,$W3342,3)*3*POWER(X3342,2)*(1-X3342)+INDEX(Ci,$W3342,4)*POWER(X3342,3))</f>
        <v>965.97339212519159</v>
      </c>
      <c r="Z3342" s="3">
        <f t="shared" si="1364"/>
        <v>958.44742592297939</v>
      </c>
      <c r="AA3342" s="3">
        <f t="shared" si="1365"/>
        <v>880.14999389648483</v>
      </c>
      <c r="AB3342" s="3">
        <f t="shared" si="1374"/>
        <v>78.297432026494562</v>
      </c>
      <c r="AC3342" s="3">
        <f t="shared" si="1375"/>
        <v>78.297432026494562</v>
      </c>
      <c r="AE3342" s="34">
        <f t="shared" si="1366"/>
        <v>8</v>
      </c>
      <c r="AF3342" s="73" t="b">
        <f>COUNTIF('Power Curve'!$D$2:$D$31,AE3342)&gt;0</f>
        <v>1</v>
      </c>
      <c r="AG3342" s="73" t="b">
        <f t="shared" si="1367"/>
        <v>0</v>
      </c>
      <c r="AH3342" s="73" t="b">
        <f t="shared" si="1376"/>
        <v>1</v>
      </c>
      <c r="AI3342" s="34" t="str">
        <f t="shared" si="1368"/>
        <v>Outer</v>
      </c>
      <c r="AJ3342" s="35" t="str">
        <f t="shared" si="1377"/>
        <v>0.6-0.7</v>
      </c>
      <c r="AK3342" s="36" t="str">
        <f t="shared" si="1369"/>
        <v>6-7</v>
      </c>
      <c r="AL3342" s="36" t="str">
        <f t="shared" si="1370"/>
        <v>Apr</v>
      </c>
      <c r="AM3342" s="35" t="str">
        <f t="shared" si="1371"/>
        <v>275-285</v>
      </c>
      <c r="AN3342" s="36" t="str">
        <f t="shared" si="1372"/>
        <v>HWS-LTI</v>
      </c>
    </row>
    <row r="3343" spans="5:40" x14ac:dyDescent="0.3">
      <c r="E3343" s="12">
        <v>41004.291666666664</v>
      </c>
      <c r="F3343" s="16">
        <v>8.2200000000000006</v>
      </c>
      <c r="G3343" s="16">
        <v>844.34002304077126</v>
      </c>
      <c r="H3343" s="29">
        <v>1.1984355339699742</v>
      </c>
      <c r="I3343" s="26">
        <v>281.3</v>
      </c>
      <c r="J3343" s="30">
        <v>9.0024330900243296E-2</v>
      </c>
      <c r="K3343" s="31">
        <v>8.2493812832637528E-2</v>
      </c>
      <c r="L3343" s="111">
        <f t="shared" si="1352"/>
        <v>0.6</v>
      </c>
      <c r="M3343" s="112">
        <f t="shared" si="1353"/>
        <v>0.09</v>
      </c>
      <c r="N3343" s="112" t="b">
        <f t="shared" si="1354"/>
        <v>1</v>
      </c>
      <c r="O3343" s="112" t="b">
        <f t="shared" si="1355"/>
        <v>1</v>
      </c>
      <c r="P3343" s="113">
        <f t="shared" si="1356"/>
        <v>6</v>
      </c>
      <c r="Q3343" s="113">
        <f t="shared" si="1357"/>
        <v>17</v>
      </c>
      <c r="R3343" s="114" t="str">
        <f t="shared" si="1373"/>
        <v>0.6-0.09</v>
      </c>
      <c r="S3343" s="127">
        <f t="shared" si="1358"/>
        <v>-2.6533940218358566E-2</v>
      </c>
      <c r="T3343" s="112" t="b">
        <f t="shared" si="1359"/>
        <v>1</v>
      </c>
      <c r="U3343" s="22">
        <f t="shared" si="1360"/>
        <v>8.1601475907034011</v>
      </c>
      <c r="V3343" s="22">
        <f t="shared" si="1361"/>
        <v>0.6192270911405463</v>
      </c>
      <c r="W3343" s="81">
        <f t="shared" si="1362"/>
        <v>9</v>
      </c>
      <c r="X3343" s="22">
        <f t="shared" si="1363"/>
        <v>0.15139348943890527</v>
      </c>
      <c r="Y3343" s="3">
        <f>IF(U3343&gt;'Power Curve'!$C$37,0,INDEX(Ci,$W3343,1)*POWER(1-X3343,3)+INDEX(Ci,$W3343,2)*3*X3343*POWER(1-X3343,2)+INDEX(Ci,$W3343,3)*3*POWER(X3343,2)*(1-X3343)+INDEX(Ci,$W3343,4)*POWER(X3343,3))</f>
        <v>926.56450589030771</v>
      </c>
      <c r="Z3343" s="3">
        <f t="shared" si="1364"/>
        <v>901.97909868256136</v>
      </c>
      <c r="AA3343" s="3">
        <f t="shared" si="1365"/>
        <v>844.34002304077126</v>
      </c>
      <c r="AB3343" s="3">
        <f t="shared" si="1374"/>
        <v>57.6390756417901</v>
      </c>
      <c r="AC3343" s="3">
        <f t="shared" si="1375"/>
        <v>57.6390756417901</v>
      </c>
      <c r="AE3343" s="34">
        <f t="shared" si="1366"/>
        <v>8</v>
      </c>
      <c r="AF3343" s="73" t="b">
        <f>COUNTIF('Power Curve'!$D$2:$D$31,AE3343)&gt;0</f>
        <v>1</v>
      </c>
      <c r="AG3343" s="73" t="b">
        <f t="shared" si="1367"/>
        <v>0</v>
      </c>
      <c r="AH3343" s="73" t="b">
        <f t="shared" si="1376"/>
        <v>1</v>
      </c>
      <c r="AI3343" s="34" t="str">
        <f t="shared" si="1368"/>
        <v>Outer</v>
      </c>
      <c r="AJ3343" s="35" t="str">
        <f t="shared" si="1377"/>
        <v>0.6-0.7</v>
      </c>
      <c r="AK3343" s="36" t="str">
        <f t="shared" si="1369"/>
        <v>7-8</v>
      </c>
      <c r="AL3343" s="36" t="str">
        <f t="shared" si="1370"/>
        <v>Apr</v>
      </c>
      <c r="AM3343" s="35" t="str">
        <f t="shared" si="1371"/>
        <v>275-285</v>
      </c>
      <c r="AN3343" s="36" t="str">
        <f t="shared" si="1372"/>
        <v>HWS-LTI</v>
      </c>
    </row>
    <row r="3344" spans="5:40" x14ac:dyDescent="0.3">
      <c r="E3344" s="12">
        <v>41004.298611111109</v>
      </c>
      <c r="F3344" s="16">
        <v>8.09</v>
      </c>
      <c r="G3344" s="16">
        <v>911.69002532958962</v>
      </c>
      <c r="H3344" s="29">
        <v>1.198880932710344</v>
      </c>
      <c r="I3344" s="26">
        <v>279</v>
      </c>
      <c r="J3344" s="30">
        <v>0.10506798516687268</v>
      </c>
      <c r="K3344" s="31">
        <v>0.10512449280434663</v>
      </c>
      <c r="L3344" s="111">
        <f t="shared" si="1352"/>
        <v>0.6</v>
      </c>
      <c r="M3344" s="112">
        <f t="shared" si="1353"/>
        <v>0.11</v>
      </c>
      <c r="N3344" s="112" t="b">
        <f t="shared" si="1354"/>
        <v>1</v>
      </c>
      <c r="O3344" s="112" t="b">
        <f t="shared" si="1355"/>
        <v>1</v>
      </c>
      <c r="P3344" s="113">
        <f t="shared" si="1356"/>
        <v>6</v>
      </c>
      <c r="Q3344" s="113">
        <f t="shared" si="1357"/>
        <v>15</v>
      </c>
      <c r="R3344" s="114" t="str">
        <f t="shared" si="1373"/>
        <v>0.6-0.11</v>
      </c>
      <c r="S3344" s="127">
        <f t="shared" si="1358"/>
        <v>-1.5111837704289E-2</v>
      </c>
      <c r="T3344" s="112" t="b">
        <f t="shared" si="1359"/>
        <v>1</v>
      </c>
      <c r="U3344" s="22">
        <f t="shared" si="1360"/>
        <v>8.0320889575289609</v>
      </c>
      <c r="V3344" s="22">
        <f t="shared" si="1361"/>
        <v>0.59943521657622412</v>
      </c>
      <c r="W3344" s="81">
        <f t="shared" si="1362"/>
        <v>9</v>
      </c>
      <c r="X3344" s="22">
        <f t="shared" si="1363"/>
        <v>2.3392691844226737E-2</v>
      </c>
      <c r="Y3344" s="3">
        <f>IF(U3344&gt;'Power Curve'!$C$37,0,INDEX(Ci,$W3344,1)*POWER(1-X3344,3)+INDEX(Ci,$W3344,2)*3*X3344*POWER(1-X3344,2)+INDEX(Ci,$W3344,3)*3*POWER(X3344,2)*(1-X3344)+INDEX(Ci,$W3344,4)*POWER(X3344,3))</f>
        <v>887.74980467583703</v>
      </c>
      <c r="Z3344" s="3">
        <f t="shared" si="1364"/>
        <v>874.33427370556149</v>
      </c>
      <c r="AA3344" s="3">
        <f t="shared" si="1365"/>
        <v>911.69002532958962</v>
      </c>
      <c r="AB3344" s="3">
        <f t="shared" si="1374"/>
        <v>-37.35575162402813</v>
      </c>
      <c r="AC3344" s="3">
        <f t="shared" si="1375"/>
        <v>37.35575162402813</v>
      </c>
      <c r="AE3344" s="34">
        <f t="shared" si="1366"/>
        <v>8</v>
      </c>
      <c r="AF3344" s="73" t="b">
        <f>COUNTIF('Power Curve'!$D$2:$D$31,AE3344)&gt;0</f>
        <v>1</v>
      </c>
      <c r="AG3344" s="73" t="b">
        <f t="shared" si="1367"/>
        <v>0</v>
      </c>
      <c r="AH3344" s="73" t="b">
        <f t="shared" si="1376"/>
        <v>1</v>
      </c>
      <c r="AI3344" s="34" t="str">
        <f t="shared" si="1368"/>
        <v>Inner</v>
      </c>
      <c r="AJ3344" s="35" t="str">
        <f t="shared" si="1377"/>
        <v>0.5-0.6</v>
      </c>
      <c r="AK3344" s="36" t="str">
        <f t="shared" si="1369"/>
        <v>7-8</v>
      </c>
      <c r="AL3344" s="36" t="str">
        <f t="shared" si="1370"/>
        <v>Apr</v>
      </c>
      <c r="AM3344" s="35" t="str">
        <f t="shared" si="1371"/>
        <v>275-285</v>
      </c>
      <c r="AN3344" s="36" t="str">
        <f t="shared" si="1372"/>
        <v>Inner-TI</v>
      </c>
    </row>
    <row r="3345" spans="5:40" x14ac:dyDescent="0.3">
      <c r="E3345" s="12">
        <v>41004.305555555555</v>
      </c>
      <c r="F3345" s="16">
        <v>7.43</v>
      </c>
      <c r="G3345" s="16">
        <v>845.65000152587891</v>
      </c>
      <c r="H3345" s="29">
        <v>1.1995496529775369</v>
      </c>
      <c r="I3345" s="26">
        <v>280.39999999999998</v>
      </c>
      <c r="J3345" s="30">
        <v>0.12382234185733514</v>
      </c>
      <c r="K3345" s="31">
        <v>5.9754305671850125E-2</v>
      </c>
      <c r="L3345" s="111">
        <f t="shared" si="1352"/>
        <v>0.5</v>
      </c>
      <c r="M3345" s="112">
        <f t="shared" si="1353"/>
        <v>0.12</v>
      </c>
      <c r="N3345" s="112" t="b">
        <f t="shared" si="1354"/>
        <v>1</v>
      </c>
      <c r="O3345" s="112" t="b">
        <f t="shared" si="1355"/>
        <v>1</v>
      </c>
      <c r="P3345" s="113">
        <f t="shared" si="1356"/>
        <v>5</v>
      </c>
      <c r="Q3345" s="113">
        <f t="shared" si="1357"/>
        <v>14</v>
      </c>
      <c r="R3345" s="114" t="str">
        <f t="shared" si="1373"/>
        <v>0.5-0.12</v>
      </c>
      <c r="S3345" s="127">
        <f t="shared" si="1358"/>
        <v>-3.7124310330351562E-3</v>
      </c>
      <c r="T3345" s="112" t="b">
        <f t="shared" si="1359"/>
        <v>1</v>
      </c>
      <c r="U3345" s="22">
        <f t="shared" si="1360"/>
        <v>7.3781847765493609</v>
      </c>
      <c r="V3345" s="22">
        <f t="shared" si="1361"/>
        <v>0.49837221749357252</v>
      </c>
      <c r="W3345" s="81">
        <f t="shared" si="1362"/>
        <v>8</v>
      </c>
      <c r="X3345" s="22">
        <f t="shared" si="1363"/>
        <v>0.36541270104106294</v>
      </c>
      <c r="Y3345" s="3">
        <f>IF(U3345&gt;'Power Curve'!$C$37,0,INDEX(Ci,$W3345,1)*POWER(1-X3345,3)+INDEX(Ci,$W3345,2)*3*X3345*POWER(1-X3345,2)+INDEX(Ci,$W3345,3)*3*POWER(X3345,2)*(1-X3345)+INDEX(Ci,$W3345,4)*POWER(X3345,3))</f>
        <v>697.63528761227963</v>
      </c>
      <c r="Z3345" s="3">
        <f t="shared" si="1364"/>
        <v>695.04536472080736</v>
      </c>
      <c r="AA3345" s="3">
        <f t="shared" si="1365"/>
        <v>845.65000152587891</v>
      </c>
      <c r="AB3345" s="3">
        <f t="shared" si="1374"/>
        <v>-150.60463680507155</v>
      </c>
      <c r="AC3345" s="3">
        <f t="shared" si="1375"/>
        <v>150.60463680507155</v>
      </c>
      <c r="AE3345" s="34">
        <f t="shared" si="1366"/>
        <v>7</v>
      </c>
      <c r="AF3345" s="73" t="b">
        <f>COUNTIF('Power Curve'!$D$2:$D$31,AE3345)&gt;0</f>
        <v>1</v>
      </c>
      <c r="AG3345" s="73" t="b">
        <f t="shared" si="1367"/>
        <v>0</v>
      </c>
      <c r="AH3345" s="73" t="b">
        <f t="shared" si="1376"/>
        <v>1</v>
      </c>
      <c r="AI3345" s="34" t="str">
        <f t="shared" si="1368"/>
        <v>Outer</v>
      </c>
      <c r="AJ3345" s="35" t="str">
        <f t="shared" si="1377"/>
        <v>0.4-0.5</v>
      </c>
      <c r="AK3345" s="36" t="str">
        <f t="shared" si="1369"/>
        <v>7-8</v>
      </c>
      <c r="AL3345" s="36" t="str">
        <f t="shared" si="1370"/>
        <v>Apr</v>
      </c>
      <c r="AM3345" s="35" t="str">
        <f t="shared" si="1371"/>
        <v>275-285</v>
      </c>
      <c r="AN3345" s="36" t="str">
        <f t="shared" si="1372"/>
        <v>Inner-TI</v>
      </c>
    </row>
    <row r="3346" spans="5:40" x14ac:dyDescent="0.3">
      <c r="E3346" s="12">
        <v>41004.3125</v>
      </c>
      <c r="F3346" s="16">
        <v>7.35</v>
      </c>
      <c r="G3346" s="16">
        <v>651.44998550415085</v>
      </c>
      <c r="H3346" s="29">
        <v>1.1995050474256255</v>
      </c>
      <c r="I3346" s="26">
        <v>282.5</v>
      </c>
      <c r="J3346" s="30">
        <v>0.11836734693877551</v>
      </c>
      <c r="K3346" s="31">
        <v>0.16527360422255888</v>
      </c>
      <c r="L3346" s="111">
        <f t="shared" si="1352"/>
        <v>0.5</v>
      </c>
      <c r="M3346" s="112">
        <f t="shared" si="1353"/>
        <v>0.12</v>
      </c>
      <c r="N3346" s="112" t="b">
        <f t="shared" si="1354"/>
        <v>1</v>
      </c>
      <c r="O3346" s="112" t="b">
        <f t="shared" si="1355"/>
        <v>1</v>
      </c>
      <c r="P3346" s="113">
        <f t="shared" si="1356"/>
        <v>5</v>
      </c>
      <c r="Q3346" s="113">
        <f t="shared" si="1357"/>
        <v>14</v>
      </c>
      <c r="R3346" s="114" t="str">
        <f t="shared" si="1373"/>
        <v>0.5-0.12</v>
      </c>
      <c r="S3346" s="127">
        <f t="shared" si="1358"/>
        <v>-3.7124310330351562E-3</v>
      </c>
      <c r="T3346" s="112" t="b">
        <f t="shared" si="1359"/>
        <v>1</v>
      </c>
      <c r="U3346" s="22">
        <f t="shared" si="1360"/>
        <v>7.298652209717627</v>
      </c>
      <c r="V3346" s="22">
        <f t="shared" si="1361"/>
        <v>0.4860802029101588</v>
      </c>
      <c r="W3346" s="81">
        <f t="shared" si="1362"/>
        <v>8</v>
      </c>
      <c r="X3346" s="22">
        <f t="shared" si="1363"/>
        <v>0.2853646706430521</v>
      </c>
      <c r="Y3346" s="3">
        <f>IF(U3346&gt;'Power Curve'!$C$37,0,INDEX(Ci,$W3346,1)*POWER(1-X3346,3)+INDEX(Ci,$W3346,2)*3*X3346*POWER(1-X3346,2)+INDEX(Ci,$W3346,3)*3*POWER(X3346,2)*(1-X3346)+INDEX(Ci,$W3346,4)*POWER(X3346,3))</f>
        <v>675.66039198123337</v>
      </c>
      <c r="Z3346" s="3">
        <f t="shared" si="1364"/>
        <v>673.15204937424949</v>
      </c>
      <c r="AA3346" s="3">
        <f t="shared" si="1365"/>
        <v>651.44998550415085</v>
      </c>
      <c r="AB3346" s="3">
        <f t="shared" si="1374"/>
        <v>21.702063870098641</v>
      </c>
      <c r="AC3346" s="3">
        <f t="shared" si="1375"/>
        <v>21.702063870098641</v>
      </c>
      <c r="AE3346" s="34">
        <f t="shared" si="1366"/>
        <v>7</v>
      </c>
      <c r="AF3346" s="73" t="b">
        <f>COUNTIF('Power Curve'!$D$2:$D$31,AE3346)&gt;0</f>
        <v>1</v>
      </c>
      <c r="AG3346" s="73" t="b">
        <f t="shared" si="1367"/>
        <v>0</v>
      </c>
      <c r="AH3346" s="73" t="b">
        <f t="shared" si="1376"/>
        <v>1</v>
      </c>
      <c r="AI3346" s="34" t="str">
        <f t="shared" si="1368"/>
        <v>Inner</v>
      </c>
      <c r="AJ3346" s="35" t="str">
        <f t="shared" si="1377"/>
        <v>0.4-0.5</v>
      </c>
      <c r="AK3346" s="36" t="str">
        <f t="shared" si="1369"/>
        <v>7-8</v>
      </c>
      <c r="AL3346" s="36" t="str">
        <f t="shared" si="1370"/>
        <v>Apr</v>
      </c>
      <c r="AM3346" s="35" t="str">
        <f t="shared" si="1371"/>
        <v>275-285</v>
      </c>
      <c r="AN3346" s="36" t="str">
        <f t="shared" si="1372"/>
        <v>Inner-TI</v>
      </c>
    </row>
    <row r="3347" spans="5:40" x14ac:dyDescent="0.3">
      <c r="E3347" s="12">
        <v>41004.319444444445</v>
      </c>
      <c r="F3347" s="16">
        <v>5.44</v>
      </c>
      <c r="G3347" s="16">
        <v>318.45998764038097</v>
      </c>
      <c r="H3347" s="29">
        <v>1.1997842757321029</v>
      </c>
      <c r="I3347" s="26">
        <v>270.8</v>
      </c>
      <c r="J3347" s="30">
        <v>0.20772058823529407</v>
      </c>
      <c r="K3347" s="31">
        <v>1.5848602405480049E-2</v>
      </c>
      <c r="L3347" s="111">
        <f t="shared" si="1352"/>
        <v>0.2</v>
      </c>
      <c r="M3347" s="112">
        <f t="shared" si="1353"/>
        <v>0.21000000000000002</v>
      </c>
      <c r="N3347" s="112" t="b">
        <f t="shared" si="1354"/>
        <v>1</v>
      </c>
      <c r="O3347" s="112" t="b">
        <f t="shared" si="1355"/>
        <v>1</v>
      </c>
      <c r="P3347" s="113">
        <f t="shared" si="1356"/>
        <v>2</v>
      </c>
      <c r="Q3347" s="113">
        <f t="shared" si="1357"/>
        <v>5</v>
      </c>
      <c r="R3347" s="114" t="str">
        <f t="shared" si="1373"/>
        <v>0.2-0.21</v>
      </c>
      <c r="S3347" s="127">
        <f t="shared" si="1358"/>
        <v>8.348019774243759E-2</v>
      </c>
      <c r="T3347" s="112" t="b">
        <f t="shared" si="1359"/>
        <v>1</v>
      </c>
      <c r="U3347" s="22">
        <f t="shared" si="1360"/>
        <v>5.4024147867158492</v>
      </c>
      <c r="V3347" s="22">
        <f t="shared" si="1361"/>
        <v>0.19301059651273947</v>
      </c>
      <c r="W3347" s="81">
        <f t="shared" si="1362"/>
        <v>6</v>
      </c>
      <c r="X3347" s="22">
        <f t="shared" si="1363"/>
        <v>0.37307722760226514</v>
      </c>
      <c r="Y3347" s="3">
        <f>IF(U3347&gt;'Power Curve'!$C$37,0,INDEX(Ci,$W3347,1)*POWER(1-X3347,3)+INDEX(Ci,$W3347,2)*3*X3347*POWER(1-X3347,2)+INDEX(Ci,$W3347,3)*3*POWER(X3347,2)*(1-X3347)+INDEX(Ci,$W3347,4)*POWER(X3347,3))</f>
        <v>267.2098356689396</v>
      </c>
      <c r="Z3347" s="3">
        <f t="shared" si="1364"/>
        <v>289.51656558930694</v>
      </c>
      <c r="AA3347" s="3">
        <f t="shared" si="1365"/>
        <v>318.45998764038097</v>
      </c>
      <c r="AB3347" s="3">
        <f t="shared" si="1374"/>
        <v>-28.943422051074037</v>
      </c>
      <c r="AC3347" s="3">
        <f t="shared" si="1375"/>
        <v>28.943422051074037</v>
      </c>
      <c r="AE3347" s="34">
        <f t="shared" si="1366"/>
        <v>5</v>
      </c>
      <c r="AF3347" s="73" t="b">
        <f>COUNTIF('Power Curve'!$D$2:$D$31,AE3347)&gt;0</f>
        <v>1</v>
      </c>
      <c r="AG3347" s="73" t="b">
        <f t="shared" si="1367"/>
        <v>0</v>
      </c>
      <c r="AH3347" s="73" t="b">
        <f t="shared" si="1376"/>
        <v>1</v>
      </c>
      <c r="AI3347" s="34" t="str">
        <f t="shared" si="1368"/>
        <v>Outer</v>
      </c>
      <c r="AJ3347" s="35" t="str">
        <f t="shared" si="1377"/>
        <v>0.1-0.2</v>
      </c>
      <c r="AK3347" s="36" t="str">
        <f t="shared" si="1369"/>
        <v>7-8</v>
      </c>
      <c r="AL3347" s="36" t="str">
        <f t="shared" si="1370"/>
        <v>Apr</v>
      </c>
      <c r="AM3347" s="35" t="str">
        <f t="shared" si="1371"/>
        <v>265-275</v>
      </c>
      <c r="AN3347" s="36" t="str">
        <f t="shared" si="1372"/>
        <v>LWS-HTI</v>
      </c>
    </row>
    <row r="3348" spans="5:40" x14ac:dyDescent="0.3">
      <c r="E3348" s="12">
        <v>41004.340277777781</v>
      </c>
      <c r="F3348" s="16">
        <v>10.039999999999999</v>
      </c>
      <c r="G3348" s="16">
        <v>1527.080017089841</v>
      </c>
      <c r="H3348" s="29">
        <v>1.1954029287021004</v>
      </c>
      <c r="I3348" s="26">
        <v>270</v>
      </c>
      <c r="J3348" s="30">
        <v>0.15836653386454186</v>
      </c>
      <c r="K3348" s="31">
        <v>0.15870566790757568</v>
      </c>
      <c r="L3348" s="111">
        <f t="shared" si="1352"/>
        <v>0.9</v>
      </c>
      <c r="M3348" s="112">
        <f t="shared" si="1353"/>
        <v>0.16</v>
      </c>
      <c r="N3348" s="112" t="b">
        <f t="shared" si="1354"/>
        <v>1</v>
      </c>
      <c r="O3348" s="112" t="b">
        <f t="shared" si="1355"/>
        <v>1</v>
      </c>
      <c r="P3348" s="113">
        <f t="shared" si="1356"/>
        <v>9</v>
      </c>
      <c r="Q3348" s="113">
        <f t="shared" si="1357"/>
        <v>10</v>
      </c>
      <c r="R3348" s="114" t="str">
        <f t="shared" si="1373"/>
        <v>0.9-0.16</v>
      </c>
      <c r="S3348" s="127">
        <f t="shared" si="1358"/>
        <v>-4.1323127328913335E-3</v>
      </c>
      <c r="T3348" s="112" t="b">
        <f t="shared" si="1359"/>
        <v>1</v>
      </c>
      <c r="U3348" s="22">
        <f t="shared" si="1360"/>
        <v>9.9584815191662095</v>
      </c>
      <c r="V3348" s="22">
        <f t="shared" si="1361"/>
        <v>0.89716539685724872</v>
      </c>
      <c r="W3348" s="81">
        <f t="shared" si="1362"/>
        <v>11</v>
      </c>
      <c r="X3348" s="22">
        <f t="shared" si="1363"/>
        <v>8.3006004467477048E-3</v>
      </c>
      <c r="Y3348" s="3">
        <f>IF(U3348&gt;'Power Curve'!$C$37,0,INDEX(Ci,$W3348,1)*POWER(1-X3348,3)+INDEX(Ci,$W3348,2)*3*X3348*POWER(1-X3348,2)+INDEX(Ci,$W3348,3)*3*POWER(X3348,2)*(1-X3348)+INDEX(Ci,$W3348,4)*POWER(X3348,3))</f>
        <v>1521.4141470245861</v>
      </c>
      <c r="Z3348" s="3">
        <f t="shared" si="1364"/>
        <v>1515.1271879728354</v>
      </c>
      <c r="AA3348" s="3">
        <f t="shared" si="1365"/>
        <v>1527.080017089841</v>
      </c>
      <c r="AB3348" s="3">
        <f t="shared" si="1374"/>
        <v>-11.952829117005649</v>
      </c>
      <c r="AC3348" s="3">
        <f t="shared" si="1375"/>
        <v>11.952829117005649</v>
      </c>
      <c r="AE3348" s="34">
        <f t="shared" si="1366"/>
        <v>10</v>
      </c>
      <c r="AF3348" s="73" t="b">
        <f>COUNTIF('Power Curve'!$D$2:$D$31,AE3348)&gt;0</f>
        <v>1</v>
      </c>
      <c r="AG3348" s="73" t="b">
        <f t="shared" si="1367"/>
        <v>0</v>
      </c>
      <c r="AH3348" s="73" t="b">
        <f t="shared" si="1376"/>
        <v>1</v>
      </c>
      <c r="AI3348" s="34" t="str">
        <f t="shared" si="1368"/>
        <v>Outer</v>
      </c>
      <c r="AJ3348" s="35" t="str">
        <f t="shared" si="1377"/>
        <v>0.8-0.9</v>
      </c>
      <c r="AK3348" s="36" t="str">
        <f t="shared" si="1369"/>
        <v>8-9</v>
      </c>
      <c r="AL3348" s="36" t="str">
        <f t="shared" si="1370"/>
        <v>Apr</v>
      </c>
      <c r="AM3348" s="35" t="str">
        <f t="shared" si="1371"/>
        <v>265-275</v>
      </c>
      <c r="AN3348" s="36" t="str">
        <f t="shared" si="1372"/>
        <v>HWS-HTI</v>
      </c>
    </row>
    <row r="3349" spans="5:40" x14ac:dyDescent="0.3">
      <c r="E3349" s="12">
        <v>41004.347222222219</v>
      </c>
      <c r="F3349" s="16">
        <v>9.73</v>
      </c>
      <c r="G3349" s="16">
        <v>1247.4699478149389</v>
      </c>
      <c r="H3349" s="29">
        <v>1.195092837446986</v>
      </c>
      <c r="I3349" s="26">
        <v>278</v>
      </c>
      <c r="J3349" s="30">
        <v>0.13566289825282632</v>
      </c>
      <c r="K3349" s="31">
        <v>8.8330210117358018E-2</v>
      </c>
      <c r="L3349" s="111">
        <f t="shared" si="1352"/>
        <v>0.8</v>
      </c>
      <c r="M3349" s="112">
        <f t="shared" si="1353"/>
        <v>0.14000000000000001</v>
      </c>
      <c r="N3349" s="112" t="b">
        <f t="shared" si="1354"/>
        <v>1</v>
      </c>
      <c r="O3349" s="112" t="b">
        <f t="shared" si="1355"/>
        <v>1</v>
      </c>
      <c r="P3349" s="113">
        <f t="shared" si="1356"/>
        <v>8</v>
      </c>
      <c r="Q3349" s="113">
        <f t="shared" si="1357"/>
        <v>12</v>
      </c>
      <c r="R3349" s="114" t="str">
        <f t="shared" si="1373"/>
        <v>0.8-0.14</v>
      </c>
      <c r="S3349" s="127">
        <f t="shared" si="1358"/>
        <v>-7.2881878221121429E-3</v>
      </c>
      <c r="T3349" s="112" t="b">
        <f t="shared" si="1359"/>
        <v>1</v>
      </c>
      <c r="U3349" s="22">
        <f t="shared" si="1360"/>
        <v>9.6501639521599358</v>
      </c>
      <c r="V3349" s="22">
        <f t="shared" si="1361"/>
        <v>0.84951392299017392</v>
      </c>
      <c r="W3349" s="81">
        <f t="shared" si="1362"/>
        <v>10</v>
      </c>
      <c r="X3349" s="22">
        <f t="shared" si="1363"/>
        <v>0.68136954264898597</v>
      </c>
      <c r="Y3349" s="3">
        <f>IF(U3349&gt;'Power Curve'!$C$37,0,INDEX(Ci,$W3349,1)*POWER(1-X3349,3)+INDEX(Ci,$W3349,2)*3*X3349*POWER(1-X3349,2)+INDEX(Ci,$W3349,3)*3*POWER(X3349,2)*(1-X3349)+INDEX(Ci,$W3349,4)*POWER(X3349,3))</f>
        <v>1423.2324823287959</v>
      </c>
      <c r="Z3349" s="3">
        <f t="shared" si="1364"/>
        <v>1412.8596966830528</v>
      </c>
      <c r="AA3349" s="3">
        <f t="shared" si="1365"/>
        <v>1247.4699478149389</v>
      </c>
      <c r="AB3349" s="3">
        <f t="shared" si="1374"/>
        <v>165.38974886811388</v>
      </c>
      <c r="AC3349" s="3">
        <f t="shared" si="1375"/>
        <v>165.38974886811388</v>
      </c>
      <c r="AE3349" s="34">
        <f t="shared" si="1366"/>
        <v>10</v>
      </c>
      <c r="AF3349" s="73" t="b">
        <f>COUNTIF('Power Curve'!$D$2:$D$31,AE3349)&gt;0</f>
        <v>1</v>
      </c>
      <c r="AG3349" s="73" t="b">
        <f t="shared" si="1367"/>
        <v>0</v>
      </c>
      <c r="AH3349" s="73" t="b">
        <f t="shared" si="1376"/>
        <v>1</v>
      </c>
      <c r="AI3349" s="34" t="str">
        <f t="shared" si="1368"/>
        <v>Outer</v>
      </c>
      <c r="AJ3349" s="35" t="str">
        <f t="shared" si="1377"/>
        <v>0.8-0.9</v>
      </c>
      <c r="AK3349" s="36" t="str">
        <f t="shared" si="1369"/>
        <v>8-9</v>
      </c>
      <c r="AL3349" s="36" t="str">
        <f t="shared" si="1370"/>
        <v>Apr</v>
      </c>
      <c r="AM3349" s="35" t="str">
        <f t="shared" si="1371"/>
        <v>275-285</v>
      </c>
      <c r="AN3349" s="36" t="str">
        <f t="shared" si="1372"/>
        <v>Inner-TI</v>
      </c>
    </row>
    <row r="3350" spans="5:40" x14ac:dyDescent="0.3">
      <c r="E3350" s="12">
        <v>41004.395833333336</v>
      </c>
      <c r="F3350" s="16">
        <v>7.74</v>
      </c>
      <c r="G3350" s="16">
        <v>872.72000885009788</v>
      </c>
      <c r="H3350" s="29">
        <v>1.192543041661994</v>
      </c>
      <c r="I3350" s="26">
        <v>276.60000000000002</v>
      </c>
      <c r="J3350" s="30">
        <v>0.289405684754522</v>
      </c>
      <c r="K3350" s="31">
        <v>0.1215839808350066</v>
      </c>
      <c r="L3350" s="111">
        <f t="shared" si="1352"/>
        <v>0.5</v>
      </c>
      <c r="M3350" s="112">
        <f t="shared" si="1353"/>
        <v>0.29000000000000004</v>
      </c>
      <c r="N3350" s="112" t="b">
        <f t="shared" si="1354"/>
        <v>1</v>
      </c>
      <c r="O3350" s="112" t="b">
        <f t="shared" si="1355"/>
        <v>0</v>
      </c>
      <c r="P3350" s="113">
        <f t="shared" si="1356"/>
        <v>5</v>
      </c>
      <c r="Q3350" s="113">
        <f t="shared" si="1357"/>
        <v>-3.0000000000000036</v>
      </c>
      <c r="R3350" s="114" t="str">
        <f t="shared" si="1373"/>
        <v>0.5-0.29</v>
      </c>
      <c r="S3350" s="127">
        <f t="shared" si="1358"/>
        <v>0</v>
      </c>
      <c r="T3350" s="112" t="b">
        <f t="shared" si="1359"/>
        <v>0</v>
      </c>
      <c r="U3350" s="22">
        <f t="shared" si="1360"/>
        <v>7.6710288957976314</v>
      </c>
      <c r="V3350" s="22">
        <f t="shared" si="1361"/>
        <v>0.54363222012975565</v>
      </c>
      <c r="W3350" s="81">
        <f t="shared" si="1362"/>
        <v>8</v>
      </c>
      <c r="X3350" s="22">
        <f t="shared" si="1363"/>
        <v>0.66015479089539086</v>
      </c>
      <c r="Y3350" s="3">
        <f>IF(U3350&gt;'Power Curve'!$C$37,0,INDEX(Ci,$W3350,1)*POWER(1-X3350,3)+INDEX(Ci,$W3350,2)*3*X3350*POWER(1-X3350,2)+INDEX(Ci,$W3350,3)*3*POWER(X3350,2)*(1-X3350)+INDEX(Ci,$W3350,4)*POWER(X3350,3))</f>
        <v>781.05992796465728</v>
      </c>
      <c r="Z3350" s="3">
        <f t="shared" si="1364"/>
        <v>781.05992796465728</v>
      </c>
      <c r="AA3350" s="3">
        <f t="shared" si="1365"/>
        <v>872.72000885009788</v>
      </c>
      <c r="AB3350" s="3">
        <f t="shared" si="1374"/>
        <v>-91.660080885440607</v>
      </c>
      <c r="AC3350" s="3">
        <f t="shared" si="1375"/>
        <v>91.660080885440607</v>
      </c>
      <c r="AE3350" s="34">
        <f t="shared" si="1366"/>
        <v>8</v>
      </c>
      <c r="AF3350" s="73" t="b">
        <f>COUNTIF('Power Curve'!$D$2:$D$31,AE3350)&gt;0</f>
        <v>1</v>
      </c>
      <c r="AG3350" s="73" t="b">
        <f t="shared" si="1367"/>
        <v>0</v>
      </c>
      <c r="AH3350" s="73" t="b">
        <f t="shared" si="1376"/>
        <v>1</v>
      </c>
      <c r="AI3350" s="34" t="str">
        <f t="shared" si="1368"/>
        <v>Outer</v>
      </c>
      <c r="AJ3350" s="35" t="str">
        <f t="shared" si="1377"/>
        <v>0.5-0.6</v>
      </c>
      <c r="AK3350" s="36" t="str">
        <f t="shared" si="1369"/>
        <v>9-10</v>
      </c>
      <c r="AL3350" s="36" t="str">
        <f t="shared" si="1370"/>
        <v>Apr</v>
      </c>
      <c r="AM3350" s="35" t="str">
        <f t="shared" si="1371"/>
        <v>275-285</v>
      </c>
      <c r="AN3350" s="36" t="str">
        <f t="shared" si="1372"/>
        <v>HWS-HTI</v>
      </c>
    </row>
    <row r="3351" spans="5:40" x14ac:dyDescent="0.3">
      <c r="E3351" s="12">
        <v>41004.402777777781</v>
      </c>
      <c r="F3351" s="16">
        <v>10.52</v>
      </c>
      <c r="G3351" s="16">
        <v>1742.290023803708</v>
      </c>
      <c r="H3351" s="29">
        <v>1.1935889643864963</v>
      </c>
      <c r="I3351" s="26">
        <v>279.5</v>
      </c>
      <c r="J3351" s="30">
        <v>0.13783269961977188</v>
      </c>
      <c r="K3351" s="31">
        <v>0.1089681648082516</v>
      </c>
      <c r="L3351" s="111">
        <f t="shared" si="1352"/>
        <v>1</v>
      </c>
      <c r="M3351" s="112">
        <f t="shared" si="1353"/>
        <v>0.14000000000000001</v>
      </c>
      <c r="N3351" s="112" t="b">
        <f t="shared" si="1354"/>
        <v>1</v>
      </c>
      <c r="O3351" s="112" t="b">
        <f t="shared" si="1355"/>
        <v>1</v>
      </c>
      <c r="P3351" s="113">
        <f t="shared" si="1356"/>
        <v>10</v>
      </c>
      <c r="Q3351" s="113">
        <f t="shared" si="1357"/>
        <v>12</v>
      </c>
      <c r="R3351" s="114" t="str">
        <f t="shared" si="1373"/>
        <v>1-0.14</v>
      </c>
      <c r="S3351" s="127">
        <f t="shared" si="1358"/>
        <v>-3.1492945966296315E-3</v>
      </c>
      <c r="T3351" s="112" t="b">
        <f t="shared" si="1359"/>
        <v>1</v>
      </c>
      <c r="U3351" s="22">
        <f t="shared" si="1360"/>
        <v>10.429303562310412</v>
      </c>
      <c r="V3351" s="22">
        <f t="shared" si="1361"/>
        <v>0.96993246135757372</v>
      </c>
      <c r="W3351" s="81">
        <f t="shared" si="1362"/>
        <v>11</v>
      </c>
      <c r="X3351" s="22">
        <f t="shared" si="1363"/>
        <v>0.46523610372839935</v>
      </c>
      <c r="Y3351" s="3">
        <f>IF(U3351&gt;'Power Curve'!$C$37,0,INDEX(Ci,$W3351,1)*POWER(1-X3351,3)+INDEX(Ci,$W3351,2)*3*X3351*POWER(1-X3351,2)+INDEX(Ci,$W3351,3)*3*POWER(X3351,2)*(1-X3351)+INDEX(Ci,$W3351,4)*POWER(X3351,3))</f>
        <v>1652.7447525290927</v>
      </c>
      <c r="Z3351" s="3">
        <f t="shared" si="1364"/>
        <v>1647.539772410345</v>
      </c>
      <c r="AA3351" s="3">
        <f t="shared" si="1365"/>
        <v>1742.290023803708</v>
      </c>
      <c r="AB3351" s="3">
        <f t="shared" si="1374"/>
        <v>-94.750251393362987</v>
      </c>
      <c r="AC3351" s="3">
        <f t="shared" si="1375"/>
        <v>94.750251393362987</v>
      </c>
      <c r="AE3351" s="34">
        <f t="shared" si="1366"/>
        <v>10</v>
      </c>
      <c r="AF3351" s="73" t="b">
        <f>COUNTIF('Power Curve'!$D$2:$D$31,AE3351)&gt;0</f>
        <v>1</v>
      </c>
      <c r="AG3351" s="73" t="b">
        <f t="shared" si="1367"/>
        <v>0</v>
      </c>
      <c r="AH3351" s="73" t="b">
        <f t="shared" si="1376"/>
        <v>1</v>
      </c>
      <c r="AI3351" s="34" t="str">
        <f t="shared" si="1368"/>
        <v>Inner</v>
      </c>
      <c r="AJ3351" s="35" t="str">
        <f t="shared" si="1377"/>
        <v>0.9-1.0</v>
      </c>
      <c r="AK3351" s="36" t="str">
        <f t="shared" si="1369"/>
        <v>9-10</v>
      </c>
      <c r="AL3351" s="36" t="str">
        <f t="shared" si="1370"/>
        <v>Apr</v>
      </c>
      <c r="AM3351" s="35" t="str">
        <f t="shared" si="1371"/>
        <v>275-285</v>
      </c>
      <c r="AN3351" s="36" t="str">
        <f t="shared" si="1372"/>
        <v>Inner-TI</v>
      </c>
    </row>
    <row r="3352" spans="5:40" x14ac:dyDescent="0.3">
      <c r="E3352" s="12">
        <v>41004.409722222219</v>
      </c>
      <c r="F3352" s="16">
        <v>8.7200000000000006</v>
      </c>
      <c r="G3352" s="16">
        <v>1072.8899993896487</v>
      </c>
      <c r="H3352" s="29">
        <v>1.1936331418913531</v>
      </c>
      <c r="I3352" s="26">
        <v>288.10000000000002</v>
      </c>
      <c r="J3352" s="30">
        <v>0.12041284403669725</v>
      </c>
      <c r="K3352" s="31">
        <v>6.7748724681709893E-2</v>
      </c>
      <c r="L3352" s="111">
        <f t="shared" si="1352"/>
        <v>0.70000000000000007</v>
      </c>
      <c r="M3352" s="112">
        <f t="shared" si="1353"/>
        <v>0.12</v>
      </c>
      <c r="N3352" s="112" t="b">
        <f t="shared" si="1354"/>
        <v>1</v>
      </c>
      <c r="O3352" s="112" t="b">
        <f t="shared" si="1355"/>
        <v>1</v>
      </c>
      <c r="P3352" s="113">
        <f t="shared" si="1356"/>
        <v>7.0000000000000009</v>
      </c>
      <c r="Q3352" s="113">
        <f t="shared" si="1357"/>
        <v>14</v>
      </c>
      <c r="R3352" s="114" t="str">
        <f t="shared" si="1373"/>
        <v>0.7-0.12</v>
      </c>
      <c r="S3352" s="127">
        <f t="shared" si="1358"/>
        <v>7.9909258919463686E-3</v>
      </c>
      <c r="T3352" s="112" t="b">
        <f t="shared" si="1359"/>
        <v>1</v>
      </c>
      <c r="U3352" s="22">
        <f t="shared" si="1360"/>
        <v>8.6449286178726314</v>
      </c>
      <c r="V3352" s="22">
        <f t="shared" si="1361"/>
        <v>0.69415156161983693</v>
      </c>
      <c r="W3352" s="81">
        <f t="shared" si="1362"/>
        <v>9</v>
      </c>
      <c r="X3352" s="22">
        <f t="shared" si="1363"/>
        <v>0.63595557321424823</v>
      </c>
      <c r="Y3352" s="3">
        <f>IF(U3352&gt;'Power Curve'!$C$37,0,INDEX(Ci,$W3352,1)*POWER(1-X3352,3)+INDEX(Ci,$W3352,2)*3*X3352*POWER(1-X3352,2)+INDEX(Ci,$W3352,3)*3*POWER(X3352,2)*(1-X3352)+INDEX(Ci,$W3352,4)*POWER(X3352,3))</f>
        <v>1079.443851678152</v>
      </c>
      <c r="Z3352" s="3">
        <f t="shared" si="1364"/>
        <v>1088.0696075014293</v>
      </c>
      <c r="AA3352" s="3">
        <f t="shared" si="1365"/>
        <v>1072.8899993896487</v>
      </c>
      <c r="AB3352" s="3">
        <f t="shared" si="1374"/>
        <v>15.179608111780681</v>
      </c>
      <c r="AC3352" s="3">
        <f t="shared" si="1375"/>
        <v>15.179608111780681</v>
      </c>
      <c r="AE3352" s="34">
        <f t="shared" si="1366"/>
        <v>9</v>
      </c>
      <c r="AF3352" s="73" t="b">
        <f>COUNTIF('Power Curve'!$D$2:$D$31,AE3352)&gt;0</f>
        <v>1</v>
      </c>
      <c r="AG3352" s="73" t="b">
        <f t="shared" si="1367"/>
        <v>0</v>
      </c>
      <c r="AH3352" s="73" t="b">
        <f t="shared" si="1376"/>
        <v>1</v>
      </c>
      <c r="AI3352" s="34" t="str">
        <f t="shared" si="1368"/>
        <v>Outer</v>
      </c>
      <c r="AJ3352" s="35" t="str">
        <f t="shared" si="1377"/>
        <v>0.6-0.7</v>
      </c>
      <c r="AK3352" s="36" t="str">
        <f t="shared" si="1369"/>
        <v>9-10</v>
      </c>
      <c r="AL3352" s="36" t="str">
        <f t="shared" si="1370"/>
        <v>Apr</v>
      </c>
      <c r="AM3352" s="35" t="str">
        <f t="shared" si="1371"/>
        <v>285-295</v>
      </c>
      <c r="AN3352" s="36" t="str">
        <f t="shared" si="1372"/>
        <v>Inner-TI</v>
      </c>
    </row>
    <row r="3353" spans="5:40" x14ac:dyDescent="0.3">
      <c r="E3353" s="12">
        <v>41004.416666666664</v>
      </c>
      <c r="F3353" s="16">
        <v>7.53</v>
      </c>
      <c r="G3353" s="16">
        <v>732.82999801635765</v>
      </c>
      <c r="H3353" s="29">
        <v>1.1942519705109378</v>
      </c>
      <c r="I3353" s="26">
        <v>289.39999999999998</v>
      </c>
      <c r="J3353" s="30">
        <v>0.14741035856573706</v>
      </c>
      <c r="K3353" s="31">
        <v>9.444289469646E-2</v>
      </c>
      <c r="L3353" s="111">
        <f t="shared" si="1352"/>
        <v>0.5</v>
      </c>
      <c r="M3353" s="112">
        <f t="shared" si="1353"/>
        <v>0.15000000000000002</v>
      </c>
      <c r="N3353" s="112" t="b">
        <f t="shared" si="1354"/>
        <v>1</v>
      </c>
      <c r="O3353" s="112" t="b">
        <f t="shared" si="1355"/>
        <v>1</v>
      </c>
      <c r="P3353" s="113">
        <f t="shared" si="1356"/>
        <v>5</v>
      </c>
      <c r="Q3353" s="113">
        <f t="shared" si="1357"/>
        <v>10.999999999999998</v>
      </c>
      <c r="R3353" s="114" t="str">
        <f t="shared" si="1373"/>
        <v>0.5-0.15</v>
      </c>
      <c r="S3353" s="127">
        <f t="shared" si="1358"/>
        <v>3.6961852981718626E-2</v>
      </c>
      <c r="T3353" s="112" t="b">
        <f t="shared" si="1359"/>
        <v>1</v>
      </c>
      <c r="U3353" s="22">
        <f t="shared" si="1360"/>
        <v>7.4664633126420306</v>
      </c>
      <c r="V3353" s="22">
        <f t="shared" si="1361"/>
        <v>0.51201594981959297</v>
      </c>
      <c r="W3353" s="81">
        <f t="shared" si="1362"/>
        <v>8</v>
      </c>
      <c r="X3353" s="22">
        <f t="shared" si="1363"/>
        <v>0.45426338475643296</v>
      </c>
      <c r="Y3353" s="3">
        <f>IF(U3353&gt;'Power Curve'!$C$37,0,INDEX(Ci,$W3353,1)*POWER(1-X3353,3)+INDEX(Ci,$W3353,2)*3*X3353*POWER(1-X3353,2)+INDEX(Ci,$W3353,3)*3*POWER(X3353,2)*(1-X3353)+INDEX(Ci,$W3353,4)*POWER(X3353,3))</f>
        <v>722.39618399794801</v>
      </c>
      <c r="Z3353" s="3">
        <f t="shared" si="1364"/>
        <v>749.09728554543472</v>
      </c>
      <c r="AA3353" s="3">
        <f t="shared" si="1365"/>
        <v>732.82999801635765</v>
      </c>
      <c r="AB3353" s="3">
        <f t="shared" si="1374"/>
        <v>16.267287529077066</v>
      </c>
      <c r="AC3353" s="3">
        <f t="shared" si="1375"/>
        <v>16.267287529077066</v>
      </c>
      <c r="AE3353" s="34">
        <f t="shared" si="1366"/>
        <v>7</v>
      </c>
      <c r="AF3353" s="73" t="b">
        <f>COUNTIF('Power Curve'!$D$2:$D$31,AE3353)&gt;0</f>
        <v>1</v>
      </c>
      <c r="AG3353" s="73" t="b">
        <f t="shared" si="1367"/>
        <v>0</v>
      </c>
      <c r="AH3353" s="73" t="b">
        <f t="shared" si="1376"/>
        <v>1</v>
      </c>
      <c r="AI3353" s="34" t="str">
        <f t="shared" si="1368"/>
        <v>Outer</v>
      </c>
      <c r="AJ3353" s="35" t="str">
        <f t="shared" si="1377"/>
        <v>0.5-0.6</v>
      </c>
      <c r="AK3353" s="36" t="str">
        <f t="shared" si="1369"/>
        <v>10-11</v>
      </c>
      <c r="AL3353" s="36" t="str">
        <f t="shared" si="1370"/>
        <v>Apr</v>
      </c>
      <c r="AM3353" s="35" t="str">
        <f t="shared" si="1371"/>
        <v>285-295</v>
      </c>
      <c r="AN3353" s="36" t="str">
        <f t="shared" si="1372"/>
        <v>HWS-HTI</v>
      </c>
    </row>
    <row r="3354" spans="5:40" x14ac:dyDescent="0.3">
      <c r="E3354" s="12">
        <v>41004.423611111109</v>
      </c>
      <c r="F3354" s="16">
        <v>6.28</v>
      </c>
      <c r="G3354" s="16">
        <v>399.6900005340575</v>
      </c>
      <c r="H3354" s="29">
        <v>1.1949157146639744</v>
      </c>
      <c r="I3354" s="26">
        <v>280.89999999999998</v>
      </c>
      <c r="J3354" s="30">
        <v>0.15127388535031847</v>
      </c>
      <c r="K3354" s="31">
        <v>0.10540574670740752</v>
      </c>
      <c r="L3354" s="111">
        <f t="shared" si="1352"/>
        <v>0.30000000000000004</v>
      </c>
      <c r="M3354" s="112">
        <f t="shared" si="1353"/>
        <v>0.15000000000000002</v>
      </c>
      <c r="N3354" s="112" t="b">
        <f t="shared" si="1354"/>
        <v>1</v>
      </c>
      <c r="O3354" s="112" t="b">
        <f t="shared" si="1355"/>
        <v>1</v>
      </c>
      <c r="P3354" s="113">
        <f t="shared" si="1356"/>
        <v>3.0000000000000004</v>
      </c>
      <c r="Q3354" s="113">
        <f t="shared" si="1357"/>
        <v>10.999999999999998</v>
      </c>
      <c r="R3354" s="114" t="str">
        <f t="shared" si="1373"/>
        <v>0.3-0.15</v>
      </c>
      <c r="S3354" s="127">
        <f t="shared" si="1358"/>
        <v>1.9963184933198375E-2</v>
      </c>
      <c r="T3354" s="112" t="b">
        <f t="shared" si="1359"/>
        <v>1</v>
      </c>
      <c r="U3354" s="22">
        <f t="shared" si="1360"/>
        <v>6.2281639786774843</v>
      </c>
      <c r="V3354" s="22">
        <f t="shared" si="1361"/>
        <v>0.32063279599875633</v>
      </c>
      <c r="W3354" s="81">
        <f t="shared" si="1362"/>
        <v>7</v>
      </c>
      <c r="X3354" s="22">
        <f t="shared" si="1363"/>
        <v>0.20001759962364568</v>
      </c>
      <c r="Y3354" s="3">
        <f>IF(U3354&gt;'Power Curve'!$C$37,0,INDEX(Ci,$W3354,1)*POWER(1-X3354,3)+INDEX(Ci,$W3354,2)*3*X3354*POWER(1-X3354,2)+INDEX(Ci,$W3354,3)*3*POWER(X3354,2)*(1-X3354)+INDEX(Ci,$W3354,4)*POWER(X3354,3))</f>
        <v>408.74945171309275</v>
      </c>
      <c r="Z3354" s="3">
        <f t="shared" si="1364"/>
        <v>416.9093926089846</v>
      </c>
      <c r="AA3354" s="3">
        <f t="shared" si="1365"/>
        <v>399.6900005340575</v>
      </c>
      <c r="AB3354" s="3">
        <f t="shared" si="1374"/>
        <v>17.2193920749271</v>
      </c>
      <c r="AC3354" s="3">
        <f t="shared" si="1375"/>
        <v>17.2193920749271</v>
      </c>
      <c r="AE3354" s="34">
        <f t="shared" si="1366"/>
        <v>6</v>
      </c>
      <c r="AF3354" s="73" t="b">
        <f>COUNTIF('Power Curve'!$D$2:$D$31,AE3354)&gt;0</f>
        <v>1</v>
      </c>
      <c r="AG3354" s="73" t="b">
        <f t="shared" si="1367"/>
        <v>0</v>
      </c>
      <c r="AH3354" s="73" t="b">
        <f t="shared" si="1376"/>
        <v>1</v>
      </c>
      <c r="AI3354" s="34" t="str">
        <f t="shared" si="1368"/>
        <v>Outer</v>
      </c>
      <c r="AJ3354" s="35" t="str">
        <f t="shared" si="1377"/>
        <v>0.3-0.4</v>
      </c>
      <c r="AK3354" s="36" t="str">
        <f t="shared" si="1369"/>
        <v>10-11</v>
      </c>
      <c r="AL3354" s="36" t="str">
        <f t="shared" si="1370"/>
        <v>Apr</v>
      </c>
      <c r="AM3354" s="35" t="str">
        <f t="shared" si="1371"/>
        <v>275-285</v>
      </c>
      <c r="AN3354" s="36" t="str">
        <f t="shared" si="1372"/>
        <v>LWS-HTI</v>
      </c>
    </row>
    <row r="3355" spans="5:40" x14ac:dyDescent="0.3">
      <c r="E3355" s="12">
        <v>41004.430555555555</v>
      </c>
      <c r="F3355" s="16">
        <v>6.43</v>
      </c>
      <c r="G3355" s="16">
        <v>370.07000732421909</v>
      </c>
      <c r="H3355" s="29">
        <v>1.1956245220526993</v>
      </c>
      <c r="I3355" s="26">
        <v>289.3</v>
      </c>
      <c r="J3355" s="30">
        <v>9.6423017107309494E-2</v>
      </c>
      <c r="K3355" s="31">
        <v>7.3528301531142815E-2</v>
      </c>
      <c r="L3355" s="111">
        <f t="shared" si="1352"/>
        <v>0.30000000000000004</v>
      </c>
      <c r="M3355" s="112">
        <f t="shared" si="1353"/>
        <v>9.9999999999999992E-2</v>
      </c>
      <c r="N3355" s="112" t="b">
        <f t="shared" si="1354"/>
        <v>1</v>
      </c>
      <c r="O3355" s="112" t="b">
        <f t="shared" si="1355"/>
        <v>1</v>
      </c>
      <c r="P3355" s="113">
        <f t="shared" si="1356"/>
        <v>3.0000000000000004</v>
      </c>
      <c r="Q3355" s="113">
        <f t="shared" si="1357"/>
        <v>16</v>
      </c>
      <c r="R3355" s="114" t="str">
        <f t="shared" si="1373"/>
        <v>0.3-0.1</v>
      </c>
      <c r="S3355" s="127">
        <f t="shared" si="1358"/>
        <v>-1.967349151230606E-2</v>
      </c>
      <c r="T3355" s="112" t="b">
        <f t="shared" si="1359"/>
        <v>1</v>
      </c>
      <c r="U3355" s="22">
        <f t="shared" si="1360"/>
        <v>6.3781865091676631</v>
      </c>
      <c r="V3355" s="22">
        <f t="shared" si="1361"/>
        <v>0.34381926169559979</v>
      </c>
      <c r="W3355" s="81">
        <f t="shared" si="1362"/>
        <v>7</v>
      </c>
      <c r="X3355" s="22">
        <f t="shared" si="1363"/>
        <v>0.35252244016780993</v>
      </c>
      <c r="Y3355" s="3">
        <f>IF(U3355&gt;'Power Curve'!$C$37,0,INDEX(Ci,$W3355,1)*POWER(1-X3355,3)+INDEX(Ci,$W3355,2)*3*X3355*POWER(1-X3355,2)+INDEX(Ci,$W3355,3)*3*POWER(X3355,2)*(1-X3355)+INDEX(Ci,$W3355,4)*POWER(X3355,3))</f>
        <v>442.09432485457461</v>
      </c>
      <c r="Z3355" s="3">
        <f t="shared" si="1364"/>
        <v>433.39678590690949</v>
      </c>
      <c r="AA3355" s="3">
        <f t="shared" si="1365"/>
        <v>370.07000732421909</v>
      </c>
      <c r="AB3355" s="3">
        <f t="shared" si="1374"/>
        <v>63.326778582690395</v>
      </c>
      <c r="AC3355" s="3">
        <f t="shared" si="1375"/>
        <v>63.326778582690395</v>
      </c>
      <c r="AE3355" s="34">
        <f t="shared" si="1366"/>
        <v>6</v>
      </c>
      <c r="AF3355" s="73" t="b">
        <f>COUNTIF('Power Curve'!$D$2:$D$31,AE3355)&gt;0</f>
        <v>1</v>
      </c>
      <c r="AG3355" s="73" t="b">
        <f t="shared" si="1367"/>
        <v>0</v>
      </c>
      <c r="AH3355" s="73" t="b">
        <f t="shared" si="1376"/>
        <v>1</v>
      </c>
      <c r="AI3355" s="34" t="str">
        <f t="shared" si="1368"/>
        <v>Outer</v>
      </c>
      <c r="AJ3355" s="35" t="str">
        <f t="shared" si="1377"/>
        <v>0.3-0.4</v>
      </c>
      <c r="AK3355" s="36" t="str">
        <f t="shared" si="1369"/>
        <v>10-11</v>
      </c>
      <c r="AL3355" s="36" t="str">
        <f t="shared" si="1370"/>
        <v>Apr</v>
      </c>
      <c r="AM3355" s="35" t="str">
        <f t="shared" si="1371"/>
        <v>285-295</v>
      </c>
      <c r="AN3355" s="36" t="str">
        <f t="shared" si="1372"/>
        <v>LWS-LTI</v>
      </c>
    </row>
    <row r="3356" spans="5:40" x14ac:dyDescent="0.3">
      <c r="E3356" s="12">
        <v>41004.4375</v>
      </c>
      <c r="F3356" s="16">
        <v>6.16</v>
      </c>
      <c r="G3356" s="16">
        <v>357.65999603271524</v>
      </c>
      <c r="H3356" s="29">
        <v>1.1953586200995499</v>
      </c>
      <c r="I3356" s="26">
        <v>280.89999999999998</v>
      </c>
      <c r="J3356" s="30">
        <v>0.1396103896103896</v>
      </c>
      <c r="K3356" s="31">
        <v>9.5199691095397429E-2</v>
      </c>
      <c r="L3356" s="111">
        <f t="shared" si="1352"/>
        <v>0.30000000000000004</v>
      </c>
      <c r="M3356" s="112">
        <f t="shared" si="1353"/>
        <v>0.14000000000000001</v>
      </c>
      <c r="N3356" s="112" t="b">
        <f t="shared" si="1354"/>
        <v>1</v>
      </c>
      <c r="O3356" s="112" t="b">
        <f t="shared" si="1355"/>
        <v>1</v>
      </c>
      <c r="P3356" s="113">
        <f t="shared" si="1356"/>
        <v>3.0000000000000004</v>
      </c>
      <c r="Q3356" s="113">
        <f t="shared" si="1357"/>
        <v>12</v>
      </c>
      <c r="R3356" s="114" t="str">
        <f t="shared" si="1373"/>
        <v>0.3-0.14</v>
      </c>
      <c r="S3356" s="127">
        <f t="shared" si="1358"/>
        <v>9.4822453068533555E-3</v>
      </c>
      <c r="T3356" s="112" t="b">
        <f t="shared" si="1359"/>
        <v>1</v>
      </c>
      <c r="U3356" s="22">
        <f t="shared" si="1360"/>
        <v>6.109909185612767</v>
      </c>
      <c r="V3356" s="22">
        <f t="shared" si="1361"/>
        <v>0.30235613652685195</v>
      </c>
      <c r="W3356" s="81">
        <f t="shared" si="1362"/>
        <v>7</v>
      </c>
      <c r="X3356" s="22">
        <f t="shared" si="1363"/>
        <v>7.9806133379257321E-2</v>
      </c>
      <c r="Y3356" s="3">
        <f>IF(U3356&gt;'Power Curve'!$C$37,0,INDEX(Ci,$W3356,1)*POWER(1-X3356,3)+INDEX(Ci,$W3356,2)*3*X3356*POWER(1-X3356,2)+INDEX(Ci,$W3356,3)*3*POWER(X3356,2)*(1-X3356)+INDEX(Ci,$W3356,4)*POWER(X3356,3))</f>
        <v>384.27028968278523</v>
      </c>
      <c r="Z3356" s="3">
        <f t="shared" si="1364"/>
        <v>387.91403483369299</v>
      </c>
      <c r="AA3356" s="3">
        <f t="shared" si="1365"/>
        <v>357.65999603271524</v>
      </c>
      <c r="AB3356" s="3">
        <f t="shared" si="1374"/>
        <v>30.254038800977753</v>
      </c>
      <c r="AC3356" s="3">
        <f t="shared" si="1375"/>
        <v>30.254038800977753</v>
      </c>
      <c r="AE3356" s="34">
        <f t="shared" si="1366"/>
        <v>6</v>
      </c>
      <c r="AF3356" s="73" t="b">
        <f>COUNTIF('Power Curve'!$D$2:$D$31,AE3356)&gt;0</f>
        <v>1</v>
      </c>
      <c r="AG3356" s="73" t="b">
        <f t="shared" si="1367"/>
        <v>0</v>
      </c>
      <c r="AH3356" s="73" t="b">
        <f t="shared" si="1376"/>
        <v>1</v>
      </c>
      <c r="AI3356" s="34" t="str">
        <f t="shared" si="1368"/>
        <v>Outer</v>
      </c>
      <c r="AJ3356" s="35" t="str">
        <f t="shared" si="1377"/>
        <v>0.3-0.4</v>
      </c>
      <c r="AK3356" s="36" t="str">
        <f t="shared" si="1369"/>
        <v>10-11</v>
      </c>
      <c r="AL3356" s="36" t="str">
        <f t="shared" si="1370"/>
        <v>Apr</v>
      </c>
      <c r="AM3356" s="35" t="str">
        <f t="shared" si="1371"/>
        <v>275-285</v>
      </c>
      <c r="AN3356" s="36" t="str">
        <f t="shared" si="1372"/>
        <v>Inner-TI</v>
      </c>
    </row>
    <row r="3357" spans="5:40" x14ac:dyDescent="0.3">
      <c r="E3357" s="12">
        <v>41004.444444444445</v>
      </c>
      <c r="F3357" s="16">
        <v>6.38</v>
      </c>
      <c r="G3357" s="16">
        <v>427.91998672485391</v>
      </c>
      <c r="H3357" s="29">
        <v>1.1944160036396259</v>
      </c>
      <c r="I3357" s="26">
        <v>283.8</v>
      </c>
      <c r="J3357" s="30">
        <v>0.11912225705329153</v>
      </c>
      <c r="K3357" s="31">
        <v>0.10060115292126995</v>
      </c>
      <c r="L3357" s="111">
        <f t="shared" si="1352"/>
        <v>0.30000000000000004</v>
      </c>
      <c r="M3357" s="112">
        <f t="shared" si="1353"/>
        <v>0.12</v>
      </c>
      <c r="N3357" s="112" t="b">
        <f t="shared" si="1354"/>
        <v>1</v>
      </c>
      <c r="O3357" s="112" t="b">
        <f t="shared" si="1355"/>
        <v>1</v>
      </c>
      <c r="P3357" s="113">
        <f t="shared" si="1356"/>
        <v>3.0000000000000004</v>
      </c>
      <c r="Q3357" s="113">
        <f t="shared" si="1357"/>
        <v>14</v>
      </c>
      <c r="R3357" s="114" t="str">
        <f t="shared" si="1373"/>
        <v>0.3-0.12</v>
      </c>
      <c r="S3357" s="127">
        <f t="shared" si="1358"/>
        <v>1.2614701106734599E-2</v>
      </c>
      <c r="T3357" s="112" t="b">
        <f t="shared" si="1359"/>
        <v>1</v>
      </c>
      <c r="U3357" s="22">
        <f t="shared" si="1360"/>
        <v>6.3264564151612728</v>
      </c>
      <c r="V3357" s="22">
        <f t="shared" si="1361"/>
        <v>0.33582420891083042</v>
      </c>
      <c r="W3357" s="81">
        <f t="shared" si="1362"/>
        <v>7</v>
      </c>
      <c r="X3357" s="22">
        <f t="shared" si="1363"/>
        <v>0.29993640717661441</v>
      </c>
      <c r="Y3357" s="3">
        <f>IF(U3357&gt;'Power Curve'!$C$37,0,INDEX(Ci,$W3357,1)*POWER(1-X3357,3)+INDEX(Ci,$W3357,2)*3*X3357*POWER(1-X3357,2)+INDEX(Ci,$W3357,3)*3*POWER(X3357,2)*(1-X3357)+INDEX(Ci,$W3357,4)*POWER(X3357,3))</f>
        <v>430.336003245082</v>
      </c>
      <c r="Z3357" s="3">
        <f t="shared" si="1364"/>
        <v>435.76456330148545</v>
      </c>
      <c r="AA3357" s="3">
        <f t="shared" si="1365"/>
        <v>427.91998672485391</v>
      </c>
      <c r="AB3357" s="3">
        <f t="shared" si="1374"/>
        <v>7.844576576631539</v>
      </c>
      <c r="AC3357" s="3">
        <f t="shared" si="1375"/>
        <v>7.844576576631539</v>
      </c>
      <c r="AE3357" s="34">
        <f t="shared" si="1366"/>
        <v>6</v>
      </c>
      <c r="AF3357" s="73" t="b">
        <f>COUNTIF('Power Curve'!$D$2:$D$31,AE3357)&gt;0</f>
        <v>1</v>
      </c>
      <c r="AG3357" s="73" t="b">
        <f t="shared" si="1367"/>
        <v>0</v>
      </c>
      <c r="AH3357" s="73" t="b">
        <f t="shared" si="1376"/>
        <v>1</v>
      </c>
      <c r="AI3357" s="34" t="str">
        <f t="shared" si="1368"/>
        <v>Inner</v>
      </c>
      <c r="AJ3357" s="35" t="str">
        <f t="shared" si="1377"/>
        <v>0.3-0.4</v>
      </c>
      <c r="AK3357" s="36" t="str">
        <f t="shared" si="1369"/>
        <v>10-11</v>
      </c>
      <c r="AL3357" s="36" t="str">
        <f t="shared" si="1370"/>
        <v>Apr</v>
      </c>
      <c r="AM3357" s="35" t="str">
        <f t="shared" si="1371"/>
        <v>275-285</v>
      </c>
      <c r="AN3357" s="36" t="str">
        <f t="shared" si="1372"/>
        <v>Inner-TI</v>
      </c>
    </row>
    <row r="3358" spans="5:40" x14ac:dyDescent="0.3">
      <c r="E3358" s="12">
        <v>41004.451388888891</v>
      </c>
      <c r="F3358" s="16">
        <v>6.7</v>
      </c>
      <c r="G3358" s="16">
        <v>526.81997489929245</v>
      </c>
      <c r="H3358" s="29">
        <v>1.1945487655734408</v>
      </c>
      <c r="I3358" s="26">
        <v>286.89999999999998</v>
      </c>
      <c r="J3358" s="30">
        <v>0.13582089552238807</v>
      </c>
      <c r="K3358" s="31">
        <v>0.121055443692583</v>
      </c>
      <c r="L3358" s="111">
        <f t="shared" si="1352"/>
        <v>0.4</v>
      </c>
      <c r="M3358" s="112">
        <f t="shared" si="1353"/>
        <v>0.14000000000000001</v>
      </c>
      <c r="N3358" s="112" t="b">
        <f t="shared" si="1354"/>
        <v>1</v>
      </c>
      <c r="O3358" s="112" t="b">
        <f t="shared" si="1355"/>
        <v>1</v>
      </c>
      <c r="P3358" s="113">
        <f t="shared" si="1356"/>
        <v>4</v>
      </c>
      <c r="Q3358" s="113">
        <f t="shared" si="1357"/>
        <v>12</v>
      </c>
      <c r="R3358" s="114" t="str">
        <f t="shared" si="1373"/>
        <v>0.4-0.14</v>
      </c>
      <c r="S3358" s="127">
        <f t="shared" si="1358"/>
        <v>1.8184684372412531E-2</v>
      </c>
      <c r="T3358" s="112" t="b">
        <f t="shared" si="1359"/>
        <v>1</v>
      </c>
      <c r="U3358" s="22">
        <f t="shared" si="1360"/>
        <v>6.6440169909094173</v>
      </c>
      <c r="V3358" s="22">
        <f t="shared" si="1361"/>
        <v>0.38490421957453691</v>
      </c>
      <c r="W3358" s="81">
        <f t="shared" si="1362"/>
        <v>7</v>
      </c>
      <c r="X3358" s="22">
        <f t="shared" si="1363"/>
        <v>0.62275141909080289</v>
      </c>
      <c r="Y3358" s="3">
        <f>IF(U3358&gt;'Power Curve'!$C$37,0,INDEX(Ci,$W3358,1)*POWER(1-X3358,3)+INDEX(Ci,$W3358,2)*3*X3358*POWER(1-X3358,2)+INDEX(Ci,$W3358,3)*3*POWER(X3358,2)*(1-X3358)+INDEX(Ci,$W3358,4)*POWER(X3358,3))</f>
        <v>505.92535966333185</v>
      </c>
      <c r="Z3358" s="3">
        <f t="shared" si="1364"/>
        <v>515.12545264480877</v>
      </c>
      <c r="AA3358" s="3">
        <f t="shared" si="1365"/>
        <v>526.81997489929245</v>
      </c>
      <c r="AB3358" s="3">
        <f t="shared" si="1374"/>
        <v>-11.694522254483672</v>
      </c>
      <c r="AC3358" s="3">
        <f t="shared" si="1375"/>
        <v>11.694522254483672</v>
      </c>
      <c r="AE3358" s="34">
        <f t="shared" si="1366"/>
        <v>7</v>
      </c>
      <c r="AF3358" s="73" t="b">
        <f>COUNTIF('Power Curve'!$D$2:$D$31,AE3358)&gt;0</f>
        <v>1</v>
      </c>
      <c r="AG3358" s="73" t="b">
        <f t="shared" si="1367"/>
        <v>0</v>
      </c>
      <c r="AH3358" s="73" t="b">
        <f t="shared" si="1376"/>
        <v>1</v>
      </c>
      <c r="AI3358" s="34" t="str">
        <f t="shared" si="1368"/>
        <v>Inner</v>
      </c>
      <c r="AJ3358" s="35" t="str">
        <f t="shared" si="1377"/>
        <v>0.3-0.4</v>
      </c>
      <c r="AK3358" s="36" t="str">
        <f t="shared" si="1369"/>
        <v>10-11</v>
      </c>
      <c r="AL3358" s="36" t="str">
        <f t="shared" si="1370"/>
        <v>Apr</v>
      </c>
      <c r="AM3358" s="35" t="str">
        <f t="shared" si="1371"/>
        <v>285-295</v>
      </c>
      <c r="AN3358" s="36" t="str">
        <f t="shared" si="1372"/>
        <v>Inner-TI</v>
      </c>
    </row>
    <row r="3359" spans="5:40" x14ac:dyDescent="0.3">
      <c r="E3359" s="12">
        <v>41004.458333333336</v>
      </c>
      <c r="F3359" s="16">
        <v>6.64</v>
      </c>
      <c r="G3359" s="16">
        <v>535.10001945495605</v>
      </c>
      <c r="H3359" s="29">
        <v>1.1954789271900166</v>
      </c>
      <c r="I3359" s="26">
        <v>295.89999999999998</v>
      </c>
      <c r="J3359" s="30">
        <v>0.12349397590361445</v>
      </c>
      <c r="K3359" s="31">
        <v>-2.4137773331937215E-2</v>
      </c>
      <c r="L3359" s="111">
        <f t="shared" si="1352"/>
        <v>0.4</v>
      </c>
      <c r="M3359" s="112">
        <f t="shared" si="1353"/>
        <v>0.12</v>
      </c>
      <c r="N3359" s="112" t="b">
        <f t="shared" si="1354"/>
        <v>1</v>
      </c>
      <c r="O3359" s="112" t="b">
        <f t="shared" si="1355"/>
        <v>1</v>
      </c>
      <c r="P3359" s="113">
        <f t="shared" si="1356"/>
        <v>4</v>
      </c>
      <c r="Q3359" s="113">
        <f t="shared" si="1357"/>
        <v>14</v>
      </c>
      <c r="R3359" s="114" t="str">
        <f t="shared" si="1373"/>
        <v>0.4-0.12</v>
      </c>
      <c r="S3359" s="127">
        <f t="shared" si="1358"/>
        <v>-3.0982127234546147E-3</v>
      </c>
      <c r="T3359" s="112" t="b">
        <f t="shared" si="1359"/>
        <v>1</v>
      </c>
      <c r="U3359" s="22">
        <f t="shared" si="1360"/>
        <v>6.5862269477915865</v>
      </c>
      <c r="V3359" s="22">
        <f t="shared" si="1361"/>
        <v>0.37597258211986534</v>
      </c>
      <c r="W3359" s="81">
        <f t="shared" si="1362"/>
        <v>7</v>
      </c>
      <c r="X3359" s="22">
        <f t="shared" si="1363"/>
        <v>0.56400516756492203</v>
      </c>
      <c r="Y3359" s="3">
        <f>IF(U3359&gt;'Power Curve'!$C$37,0,INDEX(Ci,$W3359,1)*POWER(1-X3359,3)+INDEX(Ci,$W3359,2)*3*X3359*POWER(1-X3359,2)+INDEX(Ci,$W3359,3)*3*POWER(X3359,2)*(1-X3359)+INDEX(Ci,$W3359,4)*POWER(X3359,3))</f>
        <v>491.6451875386424</v>
      </c>
      <c r="Z3359" s="3">
        <f t="shared" si="1364"/>
        <v>490.12196616318499</v>
      </c>
      <c r="AA3359" s="3">
        <f t="shared" si="1365"/>
        <v>535.10001945495605</v>
      </c>
      <c r="AB3359" s="3">
        <f t="shared" si="1374"/>
        <v>-44.978053291771062</v>
      </c>
      <c r="AC3359" s="3">
        <f t="shared" si="1375"/>
        <v>44.978053291771062</v>
      </c>
      <c r="AE3359" s="34">
        <f t="shared" si="1366"/>
        <v>7</v>
      </c>
      <c r="AF3359" s="73" t="b">
        <f>COUNTIF('Power Curve'!$D$2:$D$31,AE3359)&gt;0</f>
        <v>1</v>
      </c>
      <c r="AG3359" s="73" t="b">
        <f t="shared" si="1367"/>
        <v>0</v>
      </c>
      <c r="AH3359" s="73" t="b">
        <f t="shared" si="1376"/>
        <v>1</v>
      </c>
      <c r="AI3359" s="34" t="str">
        <f t="shared" si="1368"/>
        <v>Outer</v>
      </c>
      <c r="AJ3359" s="35" t="str">
        <f t="shared" si="1377"/>
        <v>0.3-0.4</v>
      </c>
      <c r="AK3359" s="36" t="str">
        <f t="shared" si="1369"/>
        <v>11-12</v>
      </c>
      <c r="AL3359" s="36" t="str">
        <f t="shared" si="1370"/>
        <v>Apr</v>
      </c>
      <c r="AM3359" s="35" t="str">
        <f t="shared" si="1371"/>
        <v>295-305</v>
      </c>
      <c r="AN3359" s="36" t="str">
        <f t="shared" si="1372"/>
        <v>Inner-TI</v>
      </c>
    </row>
    <row r="3360" spans="5:40" x14ac:dyDescent="0.3">
      <c r="E3360" s="12">
        <v>41004.465277777781</v>
      </c>
      <c r="F3360" s="16">
        <v>6.86</v>
      </c>
      <c r="G3360" s="16">
        <v>594.80999755859398</v>
      </c>
      <c r="H3360" s="29">
        <v>1.1974325420333063</v>
      </c>
      <c r="I3360" s="26">
        <v>282.7</v>
      </c>
      <c r="J3360" s="30">
        <v>0.13556851311953352</v>
      </c>
      <c r="K3360" s="31">
        <v>4.4665031480222862E-2</v>
      </c>
      <c r="L3360" s="111">
        <f t="shared" si="1352"/>
        <v>0.4</v>
      </c>
      <c r="M3360" s="112">
        <f t="shared" si="1353"/>
        <v>0.14000000000000001</v>
      </c>
      <c r="N3360" s="112" t="b">
        <f t="shared" si="1354"/>
        <v>1</v>
      </c>
      <c r="O3360" s="112" t="b">
        <f t="shared" si="1355"/>
        <v>1</v>
      </c>
      <c r="P3360" s="113">
        <f t="shared" si="1356"/>
        <v>4</v>
      </c>
      <c r="Q3360" s="113">
        <f t="shared" si="1357"/>
        <v>12</v>
      </c>
      <c r="R3360" s="114" t="str">
        <f t="shared" si="1373"/>
        <v>0.4-0.14</v>
      </c>
      <c r="S3360" s="127">
        <f t="shared" si="1358"/>
        <v>1.8184684372412531E-2</v>
      </c>
      <c r="T3360" s="112" t="b">
        <f t="shared" si="1359"/>
        <v>1</v>
      </c>
      <c r="U3360" s="22">
        <f t="shared" si="1360"/>
        <v>6.8081498316325719</v>
      </c>
      <c r="V3360" s="22">
        <f t="shared" si="1361"/>
        <v>0.41027147920359663</v>
      </c>
      <c r="W3360" s="81">
        <f t="shared" si="1362"/>
        <v>7</v>
      </c>
      <c r="X3360" s="22">
        <f t="shared" si="1363"/>
        <v>0.78960004256595528</v>
      </c>
      <c r="Y3360" s="3">
        <f>IF(U3360&gt;'Power Curve'!$C$37,0,INDEX(Ci,$W3360,1)*POWER(1-X3360,3)+INDEX(Ci,$W3360,2)*3*X3360*POWER(1-X3360,2)+INDEX(Ci,$W3360,3)*3*POWER(X3360,2)*(1-X3360)+INDEX(Ci,$W3360,4)*POWER(X3360,3))</f>
        <v>547.29701776148386</v>
      </c>
      <c r="Z3360" s="3">
        <f t="shared" si="1364"/>
        <v>557.24944128743903</v>
      </c>
      <c r="AA3360" s="3">
        <f t="shared" si="1365"/>
        <v>594.80999755859398</v>
      </c>
      <c r="AB3360" s="3">
        <f t="shared" si="1374"/>
        <v>-37.560556271154951</v>
      </c>
      <c r="AC3360" s="3">
        <f t="shared" si="1375"/>
        <v>37.560556271154951</v>
      </c>
      <c r="AE3360" s="34">
        <f t="shared" si="1366"/>
        <v>7</v>
      </c>
      <c r="AF3360" s="73" t="b">
        <f>COUNTIF('Power Curve'!$D$2:$D$31,AE3360)&gt;0</f>
        <v>1</v>
      </c>
      <c r="AG3360" s="73" t="b">
        <f t="shared" si="1367"/>
        <v>0</v>
      </c>
      <c r="AH3360" s="73" t="b">
        <f t="shared" si="1376"/>
        <v>1</v>
      </c>
      <c r="AI3360" s="34" t="str">
        <f t="shared" si="1368"/>
        <v>Outer</v>
      </c>
      <c r="AJ3360" s="35" t="str">
        <f t="shared" si="1377"/>
        <v>0.4-0.5</v>
      </c>
      <c r="AK3360" s="36" t="str">
        <f t="shared" si="1369"/>
        <v>11-12</v>
      </c>
      <c r="AL3360" s="36" t="str">
        <f t="shared" si="1370"/>
        <v>Apr</v>
      </c>
      <c r="AM3360" s="35" t="str">
        <f t="shared" si="1371"/>
        <v>275-285</v>
      </c>
      <c r="AN3360" s="36" t="str">
        <f t="shared" si="1372"/>
        <v>Inner-TI</v>
      </c>
    </row>
    <row r="3361" spans="5:40" x14ac:dyDescent="0.3">
      <c r="E3361" s="12">
        <v>41004.472222222219</v>
      </c>
      <c r="F3361" s="16">
        <v>6.08</v>
      </c>
      <c r="G3361" s="16">
        <v>338.84998703002981</v>
      </c>
      <c r="H3361" s="29">
        <v>1.1989019479813288</v>
      </c>
      <c r="I3361" s="26">
        <v>278.5</v>
      </c>
      <c r="J3361" s="30">
        <v>7.8947368421052627E-2</v>
      </c>
      <c r="K3361" s="31">
        <v>0.10527764301412185</v>
      </c>
      <c r="L3361" s="111">
        <f t="shared" si="1352"/>
        <v>0.30000000000000004</v>
      </c>
      <c r="M3361" s="112">
        <f t="shared" si="1353"/>
        <v>0.08</v>
      </c>
      <c r="N3361" s="112" t="b">
        <f t="shared" si="1354"/>
        <v>1</v>
      </c>
      <c r="O3361" s="112" t="b">
        <f t="shared" si="1355"/>
        <v>1</v>
      </c>
      <c r="P3361" s="113">
        <f t="shared" si="1356"/>
        <v>3.0000000000000004</v>
      </c>
      <c r="Q3361" s="113">
        <f t="shared" si="1357"/>
        <v>18</v>
      </c>
      <c r="R3361" s="114" t="str">
        <f t="shared" si="1373"/>
        <v>0.3-0.08</v>
      </c>
      <c r="S3361" s="127">
        <f t="shared" si="1358"/>
        <v>-1.9975433083800127E-2</v>
      </c>
      <c r="T3361" s="112" t="b">
        <f t="shared" si="1359"/>
        <v>1</v>
      </c>
      <c r="U3361" s="22">
        <f t="shared" si="1360"/>
        <v>6.0365125098623</v>
      </c>
      <c r="V3361" s="22">
        <f t="shared" si="1361"/>
        <v>0.29101244368958207</v>
      </c>
      <c r="W3361" s="81">
        <f t="shared" si="1362"/>
        <v>7</v>
      </c>
      <c r="X3361" s="22">
        <f t="shared" si="1363"/>
        <v>5.1950180006278554E-3</v>
      </c>
      <c r="Y3361" s="3">
        <f>IF(U3361&gt;'Power Curve'!$C$37,0,INDEX(Ci,$W3361,1)*POWER(1-X3361,3)+INDEX(Ci,$W3361,2)*3*X3361*POWER(1-X3361,2)+INDEX(Ci,$W3361,3)*3*POWER(X3361,2)*(1-X3361)+INDEX(Ci,$W3361,4)*POWER(X3361,3))</f>
        <v>370.00275647982949</v>
      </c>
      <c r="Z3361" s="3">
        <f t="shared" si="1364"/>
        <v>362.61179117694508</v>
      </c>
      <c r="AA3361" s="3">
        <f t="shared" si="1365"/>
        <v>338.84998703002981</v>
      </c>
      <c r="AB3361" s="3">
        <f t="shared" si="1374"/>
        <v>23.761804146915267</v>
      </c>
      <c r="AC3361" s="3">
        <f t="shared" si="1375"/>
        <v>23.761804146915267</v>
      </c>
      <c r="AE3361" s="34">
        <f t="shared" si="1366"/>
        <v>6</v>
      </c>
      <c r="AF3361" s="73" t="b">
        <f>COUNTIF('Power Curve'!$D$2:$D$31,AE3361)&gt;0</f>
        <v>1</v>
      </c>
      <c r="AG3361" s="73" t="b">
        <f t="shared" si="1367"/>
        <v>0</v>
      </c>
      <c r="AH3361" s="73" t="b">
        <f t="shared" si="1376"/>
        <v>1</v>
      </c>
      <c r="AI3361" s="34" t="str">
        <f t="shared" si="1368"/>
        <v>Outer</v>
      </c>
      <c r="AJ3361" s="35" t="str">
        <f t="shared" si="1377"/>
        <v>0.2-0.3</v>
      </c>
      <c r="AK3361" s="36" t="str">
        <f t="shared" si="1369"/>
        <v>11-12</v>
      </c>
      <c r="AL3361" s="36" t="str">
        <f t="shared" si="1370"/>
        <v>Apr</v>
      </c>
      <c r="AM3361" s="35" t="str">
        <f t="shared" si="1371"/>
        <v>275-285</v>
      </c>
      <c r="AN3361" s="36" t="str">
        <f t="shared" si="1372"/>
        <v>LWS-LTI</v>
      </c>
    </row>
    <row r="3362" spans="5:40" x14ac:dyDescent="0.3">
      <c r="E3362" s="12">
        <v>41004.479166666664</v>
      </c>
      <c r="F3362" s="16">
        <v>5.65</v>
      </c>
      <c r="G3362" s="16">
        <v>322.88001251220669</v>
      </c>
      <c r="H3362" s="29">
        <v>1.1989019479813288</v>
      </c>
      <c r="I3362" s="26">
        <v>270.60000000000002</v>
      </c>
      <c r="J3362" s="30">
        <v>0.15221238938053097</v>
      </c>
      <c r="K3362" s="31">
        <v>0.20186910637011579</v>
      </c>
      <c r="L3362" s="111">
        <f t="shared" si="1352"/>
        <v>0.2</v>
      </c>
      <c r="M3362" s="112">
        <f t="shared" si="1353"/>
        <v>0.15000000000000002</v>
      </c>
      <c r="N3362" s="112" t="b">
        <f t="shared" si="1354"/>
        <v>1</v>
      </c>
      <c r="O3362" s="112" t="b">
        <f t="shared" si="1355"/>
        <v>1</v>
      </c>
      <c r="P3362" s="113">
        <f t="shared" si="1356"/>
        <v>2</v>
      </c>
      <c r="Q3362" s="113">
        <f t="shared" si="1357"/>
        <v>10.999999999999998</v>
      </c>
      <c r="R3362" s="114" t="str">
        <f t="shared" si="1373"/>
        <v>0.2-0.15</v>
      </c>
      <c r="S3362" s="127">
        <f t="shared" si="1358"/>
        <v>6.8623495782788868E-2</v>
      </c>
      <c r="T3362" s="112" t="b">
        <f t="shared" si="1359"/>
        <v>1</v>
      </c>
      <c r="U3362" s="22">
        <f t="shared" si="1360"/>
        <v>5.6095881053819072</v>
      </c>
      <c r="V3362" s="22">
        <f t="shared" si="1361"/>
        <v>0.2250299007522866</v>
      </c>
      <c r="W3362" s="81">
        <f t="shared" si="1362"/>
        <v>6</v>
      </c>
      <c r="X3362" s="22">
        <f t="shared" si="1363"/>
        <v>0.57957055222749321</v>
      </c>
      <c r="Y3362" s="3">
        <f>IF(U3362&gt;'Power Curve'!$C$37,0,INDEX(Ci,$W3362,1)*POWER(1-X3362,3)+INDEX(Ci,$W3362,2)*3*X3362*POWER(1-X3362,2)+INDEX(Ci,$W3362,3)*3*POWER(X3362,2)*(1-X3362)+INDEX(Ci,$W3362,4)*POWER(X3362,3))</f>
        <v>298.13755487510571</v>
      </c>
      <c r="Z3362" s="3">
        <f t="shared" si="1364"/>
        <v>318.59679611476855</v>
      </c>
      <c r="AA3362" s="3">
        <f t="shared" si="1365"/>
        <v>322.88001251220669</v>
      </c>
      <c r="AB3362" s="3">
        <f t="shared" si="1374"/>
        <v>-4.2832163974381388</v>
      </c>
      <c r="AC3362" s="3">
        <f t="shared" si="1375"/>
        <v>4.2832163974381388</v>
      </c>
      <c r="AE3362" s="34">
        <f t="shared" si="1366"/>
        <v>6</v>
      </c>
      <c r="AF3362" s="73" t="b">
        <f>COUNTIF('Power Curve'!$D$2:$D$31,AE3362)&gt;0</f>
        <v>1</v>
      </c>
      <c r="AG3362" s="73" t="b">
        <f t="shared" si="1367"/>
        <v>0</v>
      </c>
      <c r="AH3362" s="73" t="b">
        <f t="shared" si="1376"/>
        <v>1</v>
      </c>
      <c r="AI3362" s="34" t="str">
        <f t="shared" si="1368"/>
        <v>Outer</v>
      </c>
      <c r="AJ3362" s="35" t="str">
        <f t="shared" si="1377"/>
        <v>0.2-0.3</v>
      </c>
      <c r="AK3362" s="36" t="str">
        <f t="shared" si="1369"/>
        <v>11-12</v>
      </c>
      <c r="AL3362" s="36" t="str">
        <f t="shared" si="1370"/>
        <v>Apr</v>
      </c>
      <c r="AM3362" s="35" t="str">
        <f t="shared" si="1371"/>
        <v>265-275</v>
      </c>
      <c r="AN3362" s="36" t="str">
        <f t="shared" si="1372"/>
        <v>LWS-HTI</v>
      </c>
    </row>
    <row r="3363" spans="5:40" x14ac:dyDescent="0.3">
      <c r="E3363" s="12">
        <v>41004.486111111109</v>
      </c>
      <c r="F3363" s="16">
        <v>6.56</v>
      </c>
      <c r="G3363" s="16">
        <v>451.63000106811518</v>
      </c>
      <c r="H3363" s="29">
        <v>1.1979099168361185</v>
      </c>
      <c r="I3363" s="26">
        <v>267.89999999999998</v>
      </c>
      <c r="J3363" s="30">
        <v>0.14786585365853658</v>
      </c>
      <c r="K3363" s="31">
        <v>0.18486305323598165</v>
      </c>
      <c r="L3363" s="111">
        <f t="shared" si="1352"/>
        <v>0.4</v>
      </c>
      <c r="M3363" s="112">
        <f t="shared" si="1353"/>
        <v>0.15000000000000002</v>
      </c>
      <c r="N3363" s="112" t="b">
        <f t="shared" si="1354"/>
        <v>1</v>
      </c>
      <c r="O3363" s="112" t="b">
        <f t="shared" si="1355"/>
        <v>1</v>
      </c>
      <c r="P3363" s="113">
        <f t="shared" si="1356"/>
        <v>4</v>
      </c>
      <c r="Q3363" s="113">
        <f t="shared" si="1357"/>
        <v>10.999999999999998</v>
      </c>
      <c r="R3363" s="114" t="str">
        <f t="shared" si="1373"/>
        <v>0.4-0.15</v>
      </c>
      <c r="S3363" s="127">
        <f t="shared" si="1358"/>
        <v>4.2340806602081477E-2</v>
      </c>
      <c r="T3363" s="112" t="b">
        <f t="shared" si="1359"/>
        <v>1</v>
      </c>
      <c r="U3363" s="22">
        <f t="shared" si="1360"/>
        <v>6.5112823759208904</v>
      </c>
      <c r="V3363" s="22">
        <f t="shared" si="1361"/>
        <v>0.36438965694744752</v>
      </c>
      <c r="W3363" s="81">
        <f t="shared" si="1362"/>
        <v>7</v>
      </c>
      <c r="X3363" s="22">
        <f t="shared" si="1363"/>
        <v>0.4878205441923722</v>
      </c>
      <c r="Y3363" s="3">
        <f>IF(U3363&gt;'Power Curve'!$C$37,0,INDEX(Ci,$W3363,1)*POWER(1-X3363,3)+INDEX(Ci,$W3363,2)*3*X3363*POWER(1-X3363,2)+INDEX(Ci,$W3363,3)*3*POWER(X3363,2)*(1-X3363)+INDEX(Ci,$W3363,4)*POWER(X3363,3))</f>
        <v>473.42545709961325</v>
      </c>
      <c r="Z3363" s="3">
        <f t="shared" si="1364"/>
        <v>493.47067281916998</v>
      </c>
      <c r="AA3363" s="3">
        <f t="shared" si="1365"/>
        <v>451.63000106811518</v>
      </c>
      <c r="AB3363" s="3">
        <f t="shared" si="1374"/>
        <v>41.840671751054799</v>
      </c>
      <c r="AC3363" s="3">
        <f t="shared" si="1375"/>
        <v>41.840671751054799</v>
      </c>
      <c r="AE3363" s="34">
        <f t="shared" si="1366"/>
        <v>7</v>
      </c>
      <c r="AF3363" s="73" t="b">
        <f>COUNTIF('Power Curve'!$D$2:$D$31,AE3363)&gt;0</f>
        <v>1</v>
      </c>
      <c r="AG3363" s="73" t="b">
        <f t="shared" si="1367"/>
        <v>0</v>
      </c>
      <c r="AH3363" s="73" t="b">
        <f t="shared" si="1376"/>
        <v>1</v>
      </c>
      <c r="AI3363" s="34" t="str">
        <f t="shared" si="1368"/>
        <v>Outer</v>
      </c>
      <c r="AJ3363" s="35" t="str">
        <f t="shared" si="1377"/>
        <v>0.3-0.4</v>
      </c>
      <c r="AK3363" s="36" t="str">
        <f t="shared" si="1369"/>
        <v>11-12</v>
      </c>
      <c r="AL3363" s="36" t="str">
        <f t="shared" si="1370"/>
        <v>Apr</v>
      </c>
      <c r="AM3363" s="35" t="str">
        <f t="shared" si="1371"/>
        <v>265-275</v>
      </c>
      <c r="AN3363" s="36" t="str">
        <f t="shared" si="1372"/>
        <v>LWS-HTI</v>
      </c>
    </row>
    <row r="3364" spans="5:40" x14ac:dyDescent="0.3">
      <c r="E3364" s="12">
        <v>41004.493055555555</v>
      </c>
      <c r="F3364" s="16">
        <v>6.31</v>
      </c>
      <c r="G3364" s="16">
        <v>396.00000381469687</v>
      </c>
      <c r="H3364" s="29">
        <v>1.1975538599832349</v>
      </c>
      <c r="I3364" s="26">
        <v>269.5</v>
      </c>
      <c r="J3364" s="30">
        <v>9.6671949286846276E-2</v>
      </c>
      <c r="K3364" s="31">
        <v>0.14328446889287422</v>
      </c>
      <c r="L3364" s="111">
        <f t="shared" si="1352"/>
        <v>0.30000000000000004</v>
      </c>
      <c r="M3364" s="112">
        <f t="shared" si="1353"/>
        <v>9.9999999999999992E-2</v>
      </c>
      <c r="N3364" s="112" t="b">
        <f t="shared" si="1354"/>
        <v>1</v>
      </c>
      <c r="O3364" s="112" t="b">
        <f t="shared" si="1355"/>
        <v>1</v>
      </c>
      <c r="P3364" s="113">
        <f t="shared" si="1356"/>
        <v>3.0000000000000004</v>
      </c>
      <c r="Q3364" s="113">
        <f t="shared" si="1357"/>
        <v>16</v>
      </c>
      <c r="R3364" s="114" t="str">
        <f t="shared" si="1373"/>
        <v>0.3-0.1</v>
      </c>
      <c r="S3364" s="127">
        <f t="shared" si="1358"/>
        <v>-1.967349151230606E-2</v>
      </c>
      <c r="T3364" s="112" t="b">
        <f t="shared" si="1359"/>
        <v>1</v>
      </c>
      <c r="U3364" s="22">
        <f t="shared" si="1360"/>
        <v>6.262518396627434</v>
      </c>
      <c r="V3364" s="22">
        <f t="shared" si="1361"/>
        <v>0.32594238203712594</v>
      </c>
      <c r="W3364" s="81">
        <f t="shared" si="1362"/>
        <v>7</v>
      </c>
      <c r="X3364" s="22">
        <f t="shared" si="1363"/>
        <v>0.23494045430638047</v>
      </c>
      <c r="Y3364" s="3">
        <f>IF(U3364&gt;'Power Curve'!$C$37,0,INDEX(Ci,$W3364,1)*POWER(1-X3364,3)+INDEX(Ci,$W3364,2)*3*X3364*POWER(1-X3364,2)+INDEX(Ci,$W3364,3)*3*POWER(X3364,2)*(1-X3364)+INDEX(Ci,$W3364,4)*POWER(X3364,3))</f>
        <v>416.17504674475805</v>
      </c>
      <c r="Z3364" s="3">
        <f t="shared" si="1364"/>
        <v>407.98743049499149</v>
      </c>
      <c r="AA3364" s="3">
        <f t="shared" si="1365"/>
        <v>396.00000381469687</v>
      </c>
      <c r="AB3364" s="3">
        <f t="shared" si="1374"/>
        <v>11.987426680294618</v>
      </c>
      <c r="AC3364" s="3">
        <f t="shared" si="1375"/>
        <v>11.987426680294618</v>
      </c>
      <c r="AE3364" s="34">
        <f t="shared" si="1366"/>
        <v>6</v>
      </c>
      <c r="AF3364" s="73" t="b">
        <f>COUNTIF('Power Curve'!$D$2:$D$31,AE3364)&gt;0</f>
        <v>1</v>
      </c>
      <c r="AG3364" s="73" t="b">
        <f t="shared" si="1367"/>
        <v>0</v>
      </c>
      <c r="AH3364" s="73" t="b">
        <f t="shared" si="1376"/>
        <v>1</v>
      </c>
      <c r="AI3364" s="34" t="str">
        <f t="shared" si="1368"/>
        <v>Outer</v>
      </c>
      <c r="AJ3364" s="35" t="str">
        <f t="shared" si="1377"/>
        <v>0.3-0.4</v>
      </c>
      <c r="AK3364" s="36" t="str">
        <f t="shared" si="1369"/>
        <v>11-12</v>
      </c>
      <c r="AL3364" s="36" t="str">
        <f t="shared" si="1370"/>
        <v>Apr</v>
      </c>
      <c r="AM3364" s="35" t="str">
        <f t="shared" si="1371"/>
        <v>265-275</v>
      </c>
      <c r="AN3364" s="36" t="str">
        <f t="shared" si="1372"/>
        <v>LWS-LTI</v>
      </c>
    </row>
    <row r="3365" spans="5:40" x14ac:dyDescent="0.3">
      <c r="E3365" s="12">
        <v>41004.5</v>
      </c>
      <c r="F3365" s="16">
        <v>5.58</v>
      </c>
      <c r="G3365" s="16">
        <v>256.45000076293923</v>
      </c>
      <c r="H3365" s="29">
        <v>1.1971980147302554</v>
      </c>
      <c r="I3365" s="26">
        <v>278.7</v>
      </c>
      <c r="J3365" s="30">
        <v>8.6021505376344079E-2</v>
      </c>
      <c r="K3365" s="31">
        <v>0.22306944185444724</v>
      </c>
      <c r="L3365" s="111">
        <f t="shared" si="1352"/>
        <v>0.2</v>
      </c>
      <c r="M3365" s="112">
        <f t="shared" si="1353"/>
        <v>0.09</v>
      </c>
      <c r="N3365" s="112" t="b">
        <f t="shared" si="1354"/>
        <v>1</v>
      </c>
      <c r="O3365" s="112" t="b">
        <f t="shared" si="1355"/>
        <v>1</v>
      </c>
      <c r="P3365" s="113">
        <f t="shared" si="1356"/>
        <v>2</v>
      </c>
      <c r="Q3365" s="113">
        <f t="shared" si="1357"/>
        <v>17</v>
      </c>
      <c r="R3365" s="114" t="str">
        <f t="shared" si="1373"/>
        <v>0.2-0.09</v>
      </c>
      <c r="S3365" s="127">
        <f t="shared" si="1358"/>
        <v>2.727872872332233E-3</v>
      </c>
      <c r="T3365" s="112" t="b">
        <f t="shared" si="1359"/>
        <v>1</v>
      </c>
      <c r="U3365" s="22">
        <f t="shared" si="1360"/>
        <v>5.5374629317363793</v>
      </c>
      <c r="V3365" s="22">
        <f t="shared" si="1361"/>
        <v>0.21388272266412342</v>
      </c>
      <c r="W3365" s="81">
        <f t="shared" si="1362"/>
        <v>6</v>
      </c>
      <c r="X3365" s="22">
        <f t="shared" si="1363"/>
        <v>0.50768211122972395</v>
      </c>
      <c r="Y3365" s="3">
        <f>IF(U3365&gt;'Power Curve'!$C$37,0,INDEX(Ci,$W3365,1)*POWER(1-X3365,3)+INDEX(Ci,$W3365,2)*3*X3365*POWER(1-X3365,2)+INDEX(Ci,$W3365,3)*3*POWER(X3365,2)*(1-X3365)+INDEX(Ci,$W3365,4)*POWER(X3365,3))</f>
        <v>287.2198686286107</v>
      </c>
      <c r="Z3365" s="3">
        <f t="shared" si="1364"/>
        <v>288.00336791663756</v>
      </c>
      <c r="AA3365" s="3">
        <f t="shared" si="1365"/>
        <v>256.45000076293923</v>
      </c>
      <c r="AB3365" s="3">
        <f t="shared" si="1374"/>
        <v>31.553367153698332</v>
      </c>
      <c r="AC3365" s="3">
        <f t="shared" si="1375"/>
        <v>31.553367153698332</v>
      </c>
      <c r="AE3365" s="34">
        <f t="shared" si="1366"/>
        <v>6</v>
      </c>
      <c r="AF3365" s="73" t="b">
        <f>COUNTIF('Power Curve'!$D$2:$D$31,AE3365)&gt;0</f>
        <v>1</v>
      </c>
      <c r="AG3365" s="73" t="b">
        <f t="shared" si="1367"/>
        <v>0</v>
      </c>
      <c r="AH3365" s="73" t="b">
        <f t="shared" si="1376"/>
        <v>1</v>
      </c>
      <c r="AI3365" s="34" t="str">
        <f t="shared" si="1368"/>
        <v>Outer</v>
      </c>
      <c r="AJ3365" s="35" t="str">
        <f t="shared" si="1377"/>
        <v>0.2-0.3</v>
      </c>
      <c r="AK3365" s="36" t="str">
        <f t="shared" si="1369"/>
        <v>12-13</v>
      </c>
      <c r="AL3365" s="36" t="str">
        <f t="shared" si="1370"/>
        <v>Apr</v>
      </c>
      <c r="AM3365" s="35" t="str">
        <f t="shared" si="1371"/>
        <v>275-285</v>
      </c>
      <c r="AN3365" s="36" t="str">
        <f t="shared" si="1372"/>
        <v>LWS-LTI</v>
      </c>
    </row>
    <row r="3366" spans="5:40" x14ac:dyDescent="0.3">
      <c r="E3366" s="12">
        <v>41004.625</v>
      </c>
      <c r="F3366" s="16">
        <v>5.41</v>
      </c>
      <c r="G3366" s="16">
        <v>243.47999572753866</v>
      </c>
      <c r="H3366" s="29">
        <v>1.1968129980249795</v>
      </c>
      <c r="I3366" s="26">
        <v>312.10000000000002</v>
      </c>
      <c r="J3366" s="30">
        <v>0.11275415896487985</v>
      </c>
      <c r="K3366" s="31">
        <v>2.1223627644223707E-2</v>
      </c>
      <c r="L3366" s="111">
        <f t="shared" si="1352"/>
        <v>0.2</v>
      </c>
      <c r="M3366" s="112">
        <f t="shared" si="1353"/>
        <v>0.11</v>
      </c>
      <c r="N3366" s="112" t="b">
        <f t="shared" si="1354"/>
        <v>1</v>
      </c>
      <c r="O3366" s="112" t="b">
        <f t="shared" si="1355"/>
        <v>1</v>
      </c>
      <c r="P3366" s="113">
        <f t="shared" si="1356"/>
        <v>2</v>
      </c>
      <c r="Q3366" s="113">
        <f t="shared" si="1357"/>
        <v>15</v>
      </c>
      <c r="R3366" s="114" t="str">
        <f t="shared" si="1373"/>
        <v>0.2-0.11</v>
      </c>
      <c r="S3366" s="127">
        <f t="shared" si="1358"/>
        <v>1.2047330358197833E-2</v>
      </c>
      <c r="T3366" s="112" t="b">
        <f t="shared" si="1359"/>
        <v>1</v>
      </c>
      <c r="U3366" s="22">
        <f t="shared" si="1360"/>
        <v>5.3681832745192661</v>
      </c>
      <c r="V3366" s="22">
        <f t="shared" si="1361"/>
        <v>0.18772000595474916</v>
      </c>
      <c r="W3366" s="81">
        <f t="shared" si="1362"/>
        <v>6</v>
      </c>
      <c r="X3366" s="22">
        <f t="shared" si="1363"/>
        <v>0.3389580716900345</v>
      </c>
      <c r="Y3366" s="3">
        <f>IF(U3366&gt;'Power Curve'!$C$37,0,INDEX(Ci,$W3366,1)*POWER(1-X3366,3)+INDEX(Ci,$W3366,2)*3*X3366*POWER(1-X3366,2)+INDEX(Ci,$W3366,3)*3*POWER(X3366,2)*(1-X3366)+INDEX(Ci,$W3366,4)*POWER(X3366,3))</f>
        <v>262.18643892229511</v>
      </c>
      <c r="Z3366" s="3">
        <f t="shared" si="1364"/>
        <v>265.34508556743145</v>
      </c>
      <c r="AA3366" s="3">
        <f t="shared" si="1365"/>
        <v>243.47999572753866</v>
      </c>
      <c r="AB3366" s="3">
        <f t="shared" si="1374"/>
        <v>21.865089839892789</v>
      </c>
      <c r="AC3366" s="3">
        <f t="shared" si="1375"/>
        <v>21.865089839892789</v>
      </c>
      <c r="AE3366" s="34">
        <f t="shared" si="1366"/>
        <v>5</v>
      </c>
      <c r="AF3366" s="73" t="b">
        <f>COUNTIF('Power Curve'!$D$2:$D$31,AE3366)&gt;0</f>
        <v>1</v>
      </c>
      <c r="AG3366" s="73" t="b">
        <f t="shared" si="1367"/>
        <v>0</v>
      </c>
      <c r="AH3366" s="73" t="b">
        <f t="shared" si="1376"/>
        <v>1</v>
      </c>
      <c r="AI3366" s="34" t="str">
        <f t="shared" si="1368"/>
        <v>Outer</v>
      </c>
      <c r="AJ3366" s="35" t="str">
        <f t="shared" si="1377"/>
        <v>0.1-0.2</v>
      </c>
      <c r="AK3366" s="36" t="str">
        <f t="shared" si="1369"/>
        <v>15-16</v>
      </c>
      <c r="AL3366" s="36" t="str">
        <f t="shared" si="1370"/>
        <v>Apr</v>
      </c>
      <c r="AM3366" s="35" t="str">
        <f t="shared" si="1371"/>
        <v>305-315</v>
      </c>
      <c r="AN3366" s="36" t="str">
        <f t="shared" si="1372"/>
        <v>Inner-TI</v>
      </c>
    </row>
    <row r="3367" spans="5:40" x14ac:dyDescent="0.3">
      <c r="E3367" s="12">
        <v>41004.631944444445</v>
      </c>
      <c r="F3367" s="16">
        <v>5.42</v>
      </c>
      <c r="G3367" s="16">
        <v>240.34999084472668</v>
      </c>
      <c r="H3367" s="29">
        <v>1.197525598117799</v>
      </c>
      <c r="I3367" s="26">
        <v>308.7</v>
      </c>
      <c r="J3367" s="30">
        <v>8.6715867158671578E-2</v>
      </c>
      <c r="K3367" s="31">
        <v>9.2662888899828072E-3</v>
      </c>
      <c r="L3367" s="111">
        <f t="shared" si="1352"/>
        <v>0.2</v>
      </c>
      <c r="M3367" s="112">
        <f t="shared" si="1353"/>
        <v>0.09</v>
      </c>
      <c r="N3367" s="112" t="b">
        <f t="shared" si="1354"/>
        <v>1</v>
      </c>
      <c r="O3367" s="112" t="b">
        <f t="shared" si="1355"/>
        <v>1</v>
      </c>
      <c r="P3367" s="113">
        <f t="shared" si="1356"/>
        <v>2</v>
      </c>
      <c r="Q3367" s="113">
        <f t="shared" si="1357"/>
        <v>17</v>
      </c>
      <c r="R3367" s="114" t="str">
        <f t="shared" si="1373"/>
        <v>0.2-0.09</v>
      </c>
      <c r="S3367" s="127">
        <f t="shared" si="1358"/>
        <v>2.727872872332233E-3</v>
      </c>
      <c r="T3367" s="112" t="b">
        <f t="shared" si="1359"/>
        <v>1</v>
      </c>
      <c r="U3367" s="22">
        <f t="shared" si="1360"/>
        <v>5.379173168679622</v>
      </c>
      <c r="V3367" s="22">
        <f t="shared" si="1361"/>
        <v>0.18941852952403207</v>
      </c>
      <c r="W3367" s="81">
        <f t="shared" si="1362"/>
        <v>6</v>
      </c>
      <c r="X3367" s="22">
        <f t="shared" si="1363"/>
        <v>0.34991189430128111</v>
      </c>
      <c r="Y3367" s="3">
        <f>IF(U3367&gt;'Power Curve'!$C$37,0,INDEX(Ci,$W3367,1)*POWER(1-X3367,3)+INDEX(Ci,$W3367,2)*3*X3367*POWER(1-X3367,2)+INDEX(Ci,$W3367,3)*3*POWER(X3367,2)*(1-X3367)+INDEX(Ci,$W3367,4)*POWER(X3367,3))</f>
        <v>263.79821702641914</v>
      </c>
      <c r="Z3367" s="3">
        <f t="shared" si="1364"/>
        <v>264.51782502641515</v>
      </c>
      <c r="AA3367" s="3">
        <f t="shared" si="1365"/>
        <v>240.34999084472668</v>
      </c>
      <c r="AB3367" s="3">
        <f t="shared" si="1374"/>
        <v>24.167834181688477</v>
      </c>
      <c r="AC3367" s="3">
        <f t="shared" si="1375"/>
        <v>24.167834181688477</v>
      </c>
      <c r="AE3367" s="34">
        <f t="shared" si="1366"/>
        <v>5</v>
      </c>
      <c r="AF3367" s="73" t="b">
        <f>COUNTIF('Power Curve'!$D$2:$D$31,AE3367)&gt;0</f>
        <v>1</v>
      </c>
      <c r="AG3367" s="73" t="b">
        <f t="shared" si="1367"/>
        <v>0</v>
      </c>
      <c r="AH3367" s="73" t="b">
        <f t="shared" si="1376"/>
        <v>1</v>
      </c>
      <c r="AI3367" s="34" t="str">
        <f t="shared" si="1368"/>
        <v>Outer</v>
      </c>
      <c r="AJ3367" s="35" t="str">
        <f t="shared" si="1377"/>
        <v>0.1-0.2</v>
      </c>
      <c r="AK3367" s="36" t="str">
        <f t="shared" si="1369"/>
        <v>15-16</v>
      </c>
      <c r="AL3367" s="36" t="str">
        <f t="shared" si="1370"/>
        <v>Apr</v>
      </c>
      <c r="AM3367" s="35" t="str">
        <f t="shared" si="1371"/>
        <v>305-315</v>
      </c>
      <c r="AN3367" s="36" t="str">
        <f t="shared" si="1372"/>
        <v>LWS-LTI</v>
      </c>
    </row>
    <row r="3368" spans="5:40" x14ac:dyDescent="0.3">
      <c r="E3368" s="12">
        <v>41004.680555555555</v>
      </c>
      <c r="F3368" s="16">
        <v>5.82</v>
      </c>
      <c r="G3368" s="16">
        <v>334.92999649047891</v>
      </c>
      <c r="H3368" s="29">
        <v>1.196184710928849</v>
      </c>
      <c r="I3368" s="26">
        <v>283.7</v>
      </c>
      <c r="J3368" s="30">
        <v>0.12371134020618556</v>
      </c>
      <c r="K3368" s="31">
        <v>0.10825201662817793</v>
      </c>
      <c r="L3368" s="111">
        <f t="shared" si="1352"/>
        <v>0.30000000000000004</v>
      </c>
      <c r="M3368" s="112">
        <f t="shared" si="1353"/>
        <v>0.12</v>
      </c>
      <c r="N3368" s="112" t="b">
        <f t="shared" si="1354"/>
        <v>1</v>
      </c>
      <c r="O3368" s="112" t="b">
        <f t="shared" si="1355"/>
        <v>1</v>
      </c>
      <c r="P3368" s="113">
        <f t="shared" si="1356"/>
        <v>3.0000000000000004</v>
      </c>
      <c r="Q3368" s="113">
        <f t="shared" si="1357"/>
        <v>14</v>
      </c>
      <c r="R3368" s="114" t="str">
        <f t="shared" si="1373"/>
        <v>0.3-0.12</v>
      </c>
      <c r="S3368" s="127">
        <f t="shared" si="1358"/>
        <v>1.2614701106734599E-2</v>
      </c>
      <c r="T3368" s="112" t="b">
        <f t="shared" si="1359"/>
        <v>1</v>
      </c>
      <c r="U3368" s="22">
        <f t="shared" si="1360"/>
        <v>5.7740034291619153</v>
      </c>
      <c r="V3368" s="22">
        <f t="shared" si="1361"/>
        <v>0.25044081904838966</v>
      </c>
      <c r="W3368" s="81">
        <f t="shared" si="1362"/>
        <v>6</v>
      </c>
      <c r="X3368" s="22">
        <f t="shared" si="1363"/>
        <v>0.74344622427478113</v>
      </c>
      <c r="Y3368" s="3">
        <f>IF(U3368&gt;'Power Curve'!$C$37,0,INDEX(Ci,$W3368,1)*POWER(1-X3368,3)+INDEX(Ci,$W3368,2)*3*X3368*POWER(1-X3368,2)+INDEX(Ci,$W3368,3)*3*POWER(X3368,2)*(1-X3368)+INDEX(Ci,$W3368,4)*POWER(X3368,3))</f>
        <v>324.04868773570462</v>
      </c>
      <c r="Z3368" s="3">
        <f t="shared" si="1364"/>
        <v>328.13646507552011</v>
      </c>
      <c r="AA3368" s="3">
        <f t="shared" si="1365"/>
        <v>334.92999649047891</v>
      </c>
      <c r="AB3368" s="3">
        <f t="shared" si="1374"/>
        <v>-6.7935314149588066</v>
      </c>
      <c r="AC3368" s="3">
        <f t="shared" si="1375"/>
        <v>6.7935314149588066</v>
      </c>
      <c r="AE3368" s="34">
        <f t="shared" si="1366"/>
        <v>6</v>
      </c>
      <c r="AF3368" s="73" t="b">
        <f>COUNTIF('Power Curve'!$D$2:$D$31,AE3368)&gt;0</f>
        <v>1</v>
      </c>
      <c r="AG3368" s="73" t="b">
        <f t="shared" si="1367"/>
        <v>0</v>
      </c>
      <c r="AH3368" s="73" t="b">
        <f t="shared" si="1376"/>
        <v>1</v>
      </c>
      <c r="AI3368" s="34" t="str">
        <f t="shared" si="1368"/>
        <v>Inner</v>
      </c>
      <c r="AJ3368" s="35" t="str">
        <f t="shared" si="1377"/>
        <v>0.2-0.3</v>
      </c>
      <c r="AK3368" s="36" t="str">
        <f t="shared" si="1369"/>
        <v>16-17</v>
      </c>
      <c r="AL3368" s="36" t="str">
        <f t="shared" si="1370"/>
        <v>Apr</v>
      </c>
      <c r="AM3368" s="35" t="str">
        <f t="shared" si="1371"/>
        <v>275-285</v>
      </c>
      <c r="AN3368" s="36" t="str">
        <f t="shared" si="1372"/>
        <v>Inner-TI</v>
      </c>
    </row>
    <row r="3369" spans="5:40" x14ac:dyDescent="0.3">
      <c r="E3369" s="12">
        <v>41004.6875</v>
      </c>
      <c r="F3369" s="16">
        <v>6.78</v>
      </c>
      <c r="G3369" s="16">
        <v>478.62997436523415</v>
      </c>
      <c r="H3369" s="29">
        <v>1.1963627873098572</v>
      </c>
      <c r="I3369" s="26">
        <v>290.5</v>
      </c>
      <c r="J3369" s="30">
        <v>8.7020648967551614E-2</v>
      </c>
      <c r="K3369" s="31">
        <v>0.16539842465664736</v>
      </c>
      <c r="L3369" s="111">
        <f t="shared" si="1352"/>
        <v>0.4</v>
      </c>
      <c r="M3369" s="112">
        <f t="shared" si="1353"/>
        <v>0.09</v>
      </c>
      <c r="N3369" s="112" t="b">
        <f t="shared" si="1354"/>
        <v>1</v>
      </c>
      <c r="O3369" s="112" t="b">
        <f t="shared" si="1355"/>
        <v>1</v>
      </c>
      <c r="P3369" s="113">
        <f t="shared" si="1356"/>
        <v>4</v>
      </c>
      <c r="Q3369" s="113">
        <f t="shared" si="1357"/>
        <v>17</v>
      </c>
      <c r="R3369" s="114" t="str">
        <f t="shared" si="1373"/>
        <v>0.4-0.09</v>
      </c>
      <c r="S3369" s="127">
        <f t="shared" si="1358"/>
        <v>-2.2461451467925553E-2</v>
      </c>
      <c r="T3369" s="112" t="b">
        <f t="shared" si="1359"/>
        <v>1</v>
      </c>
      <c r="U3369" s="22">
        <f t="shared" si="1360"/>
        <v>6.7267501372506082</v>
      </c>
      <c r="V3369" s="22">
        <f t="shared" si="1361"/>
        <v>0.39769089403846036</v>
      </c>
      <c r="W3369" s="81">
        <f t="shared" si="1362"/>
        <v>7</v>
      </c>
      <c r="X3369" s="22">
        <f t="shared" si="1363"/>
        <v>0.7068534886216612</v>
      </c>
      <c r="Y3369" s="3">
        <f>IF(U3369&gt;'Power Curve'!$C$37,0,INDEX(Ci,$W3369,1)*POWER(1-X3369,3)+INDEX(Ci,$W3369,2)*3*X3369*POWER(1-X3369,2)+INDEX(Ci,$W3369,3)*3*POWER(X3369,2)*(1-X3369)+INDEX(Ci,$W3369,4)*POWER(X3369,3))</f>
        <v>526.65353006620091</v>
      </c>
      <c r="Z3369" s="3">
        <f t="shared" si="1364"/>
        <v>514.82412736020729</v>
      </c>
      <c r="AA3369" s="3">
        <f t="shared" si="1365"/>
        <v>478.62997436523415</v>
      </c>
      <c r="AB3369" s="3">
        <f t="shared" si="1374"/>
        <v>36.194152994973138</v>
      </c>
      <c r="AC3369" s="3">
        <f t="shared" si="1375"/>
        <v>36.194152994973138</v>
      </c>
      <c r="AE3369" s="34">
        <f t="shared" si="1366"/>
        <v>7</v>
      </c>
      <c r="AF3369" s="73" t="b">
        <f>COUNTIF('Power Curve'!$D$2:$D$31,AE3369)&gt;0</f>
        <v>1</v>
      </c>
      <c r="AG3369" s="73" t="b">
        <f t="shared" si="1367"/>
        <v>0</v>
      </c>
      <c r="AH3369" s="73" t="b">
        <f t="shared" si="1376"/>
        <v>1</v>
      </c>
      <c r="AI3369" s="34" t="str">
        <f t="shared" si="1368"/>
        <v>Outer</v>
      </c>
      <c r="AJ3369" s="35" t="str">
        <f t="shared" si="1377"/>
        <v>0.3-0.4</v>
      </c>
      <c r="AK3369" s="36" t="str">
        <f t="shared" si="1369"/>
        <v>16-17</v>
      </c>
      <c r="AL3369" s="36" t="str">
        <f t="shared" si="1370"/>
        <v>Apr</v>
      </c>
      <c r="AM3369" s="35" t="str">
        <f t="shared" si="1371"/>
        <v>285-295</v>
      </c>
      <c r="AN3369" s="36" t="str">
        <f t="shared" si="1372"/>
        <v>LWS-LTI</v>
      </c>
    </row>
    <row r="3370" spans="5:40" x14ac:dyDescent="0.3">
      <c r="E3370" s="12">
        <v>41004.694444444445</v>
      </c>
      <c r="F3370" s="16">
        <v>6.32</v>
      </c>
      <c r="G3370" s="16">
        <v>373.04999542236288</v>
      </c>
      <c r="H3370" s="29">
        <v>1.1967636541508284</v>
      </c>
      <c r="I3370" s="26">
        <v>300.60000000000002</v>
      </c>
      <c r="J3370" s="30">
        <v>0.11234177215189872</v>
      </c>
      <c r="K3370" s="31">
        <v>4.4816861979783996E-2</v>
      </c>
      <c r="L3370" s="111">
        <f t="shared" si="1352"/>
        <v>0.30000000000000004</v>
      </c>
      <c r="M3370" s="112">
        <f t="shared" si="1353"/>
        <v>0.11</v>
      </c>
      <c r="N3370" s="112" t="b">
        <f t="shared" si="1354"/>
        <v>1</v>
      </c>
      <c r="O3370" s="112" t="b">
        <f t="shared" si="1355"/>
        <v>1</v>
      </c>
      <c r="P3370" s="113">
        <f t="shared" si="1356"/>
        <v>3.0000000000000004</v>
      </c>
      <c r="Q3370" s="113">
        <f t="shared" si="1357"/>
        <v>15</v>
      </c>
      <c r="R3370" s="114" t="str">
        <f t="shared" si="1373"/>
        <v>0.3-0.11</v>
      </c>
      <c r="S3370" s="127">
        <f t="shared" si="1358"/>
        <v>-2.4161179974829692E-3</v>
      </c>
      <c r="T3370" s="112" t="b">
        <f t="shared" si="1359"/>
        <v>1</v>
      </c>
      <c r="U3370" s="22">
        <f t="shared" si="1360"/>
        <v>6.2710632211579433</v>
      </c>
      <c r="V3370" s="22">
        <f t="shared" si="1361"/>
        <v>0.32726301221323922</v>
      </c>
      <c r="W3370" s="81">
        <f t="shared" si="1362"/>
        <v>7</v>
      </c>
      <c r="X3370" s="22">
        <f t="shared" si="1363"/>
        <v>0.24362666362604327</v>
      </c>
      <c r="Y3370" s="3">
        <f>IF(U3370&gt;'Power Curve'!$C$37,0,INDEX(Ci,$W3370,1)*POWER(1-X3370,3)+INDEX(Ci,$W3370,2)*3*X3370*POWER(1-X3370,2)+INDEX(Ci,$W3370,3)*3*POWER(X3370,2)*(1-X3370)+INDEX(Ci,$W3370,4)*POWER(X3370,3))</f>
        <v>418.04240075327164</v>
      </c>
      <c r="Z3370" s="3">
        <f t="shared" si="1364"/>
        <v>417.03236098510064</v>
      </c>
      <c r="AA3370" s="3">
        <f t="shared" si="1365"/>
        <v>373.04999542236288</v>
      </c>
      <c r="AB3370" s="3">
        <f t="shared" si="1374"/>
        <v>43.982365562737755</v>
      </c>
      <c r="AC3370" s="3">
        <f t="shared" si="1375"/>
        <v>43.982365562737755</v>
      </c>
      <c r="AE3370" s="34">
        <f t="shared" si="1366"/>
        <v>6</v>
      </c>
      <c r="AF3370" s="73" t="b">
        <f>COUNTIF('Power Curve'!$D$2:$D$31,AE3370)&gt;0</f>
        <v>1</v>
      </c>
      <c r="AG3370" s="73" t="b">
        <f t="shared" si="1367"/>
        <v>0</v>
      </c>
      <c r="AH3370" s="73" t="b">
        <f t="shared" si="1376"/>
        <v>1</v>
      </c>
      <c r="AI3370" s="34" t="str">
        <f t="shared" si="1368"/>
        <v>Outer</v>
      </c>
      <c r="AJ3370" s="35" t="str">
        <f t="shared" si="1377"/>
        <v>0.3-0.4</v>
      </c>
      <c r="AK3370" s="36" t="str">
        <f t="shared" si="1369"/>
        <v>16-17</v>
      </c>
      <c r="AL3370" s="36" t="str">
        <f t="shared" si="1370"/>
        <v>Apr</v>
      </c>
      <c r="AM3370" s="35" t="str">
        <f t="shared" si="1371"/>
        <v>295-305</v>
      </c>
      <c r="AN3370" s="36" t="str">
        <f t="shared" si="1372"/>
        <v>Inner-TI</v>
      </c>
    </row>
    <row r="3371" spans="5:40" x14ac:dyDescent="0.3">
      <c r="E3371" s="12">
        <v>41004.701388888891</v>
      </c>
      <c r="F3371" s="16">
        <v>4.0999999999999996</v>
      </c>
      <c r="G3371" s="16">
        <v>64.009998321533189</v>
      </c>
      <c r="H3371" s="29">
        <v>1.1977000542150593</v>
      </c>
      <c r="I3371" s="26">
        <v>317.60000000000002</v>
      </c>
      <c r="J3371" s="30">
        <v>0.15853658536585369</v>
      </c>
      <c r="K3371" s="31">
        <v>8.991427771122032E-2</v>
      </c>
      <c r="L3371" s="111">
        <f t="shared" si="1352"/>
        <v>0</v>
      </c>
      <c r="M3371" s="112">
        <f t="shared" si="1353"/>
        <v>0.16</v>
      </c>
      <c r="N3371" s="112" t="b">
        <f t="shared" si="1354"/>
        <v>0</v>
      </c>
      <c r="O3371" s="112" t="b">
        <f t="shared" si="1355"/>
        <v>1</v>
      </c>
      <c r="P3371" s="113">
        <f t="shared" si="1356"/>
        <v>0</v>
      </c>
      <c r="Q3371" s="113">
        <f t="shared" si="1357"/>
        <v>10</v>
      </c>
      <c r="R3371" s="114" t="str">
        <f t="shared" si="1373"/>
        <v>0-0.16</v>
      </c>
      <c r="S3371" s="127">
        <f t="shared" si="1358"/>
        <v>0</v>
      </c>
      <c r="T3371" s="112" t="b">
        <f t="shared" si="1359"/>
        <v>0</v>
      </c>
      <c r="U3371" s="22">
        <f t="shared" si="1360"/>
        <v>4.0693138219433225</v>
      </c>
      <c r="V3371" s="22">
        <f t="shared" si="1361"/>
        <v>-1.3024454950084734E-2</v>
      </c>
      <c r="W3371" s="81">
        <f t="shared" si="1362"/>
        <v>4</v>
      </c>
      <c r="X3371" s="22">
        <f t="shared" si="1363"/>
        <v>0.93995971079398732</v>
      </c>
      <c r="Y3371" s="3">
        <f>IF(U3371&gt;'Power Curve'!$C$37,0,INDEX(Ci,$W3371,1)*POWER(1-X3371,3)+INDEX(Ci,$W3371,2)*3*X3371*POWER(1-X3371,2)+INDEX(Ci,$W3371,3)*3*POWER(X3371,2)*(1-X3371)+INDEX(Ci,$W3371,4)*POWER(X3371,3))</f>
        <v>70.345500658300608</v>
      </c>
      <c r="Z3371" s="3">
        <f t="shared" si="1364"/>
        <v>70.345500658300608</v>
      </c>
      <c r="AA3371" s="3">
        <f t="shared" si="1365"/>
        <v>64.009998321533189</v>
      </c>
      <c r="AB3371" s="3">
        <f t="shared" si="1374"/>
        <v>6.3355023367674193</v>
      </c>
      <c r="AC3371" s="3">
        <f t="shared" si="1375"/>
        <v>6.3355023367674193</v>
      </c>
      <c r="AE3371" s="34">
        <f t="shared" si="1366"/>
        <v>4</v>
      </c>
      <c r="AF3371" s="73" t="b">
        <f>COUNTIF('Power Curve'!$D$2:$D$31,AE3371)&gt;0</f>
        <v>1</v>
      </c>
      <c r="AG3371" s="73" t="b">
        <f t="shared" si="1367"/>
        <v>0</v>
      </c>
      <c r="AH3371" s="73" t="b">
        <f t="shared" si="1376"/>
        <v>1</v>
      </c>
      <c r="AI3371" s="34" t="str">
        <f t="shared" si="1368"/>
        <v>Outer</v>
      </c>
      <c r="AJ3371" s="35" t="str">
        <f t="shared" si="1377"/>
        <v>-0.1-0.0</v>
      </c>
      <c r="AK3371" s="36" t="str">
        <f t="shared" si="1369"/>
        <v>16-17</v>
      </c>
      <c r="AL3371" s="36" t="str">
        <f t="shared" si="1370"/>
        <v>Apr</v>
      </c>
      <c r="AM3371" s="35" t="str">
        <f t="shared" si="1371"/>
        <v>315-325</v>
      </c>
      <c r="AN3371" s="36" t="str">
        <f t="shared" si="1372"/>
        <v>LWS-HTI</v>
      </c>
    </row>
    <row r="3372" spans="5:40" x14ac:dyDescent="0.3">
      <c r="E3372" s="12">
        <v>41004.756944444445</v>
      </c>
      <c r="F3372" s="16">
        <v>5.49</v>
      </c>
      <c r="G3372" s="16">
        <v>356.04998779296909</v>
      </c>
      <c r="H3372" s="29">
        <v>1.1979763753295174</v>
      </c>
      <c r="I3372" s="26">
        <v>267.7</v>
      </c>
      <c r="J3372" s="30">
        <v>0.13296903460837886</v>
      </c>
      <c r="K3372" s="31">
        <v>0.27578842744758059</v>
      </c>
      <c r="L3372" s="111">
        <f t="shared" si="1352"/>
        <v>0.2</v>
      </c>
      <c r="M3372" s="112">
        <f t="shared" si="1353"/>
        <v>0.13</v>
      </c>
      <c r="N3372" s="112" t="b">
        <f t="shared" si="1354"/>
        <v>1</v>
      </c>
      <c r="O3372" s="112" t="b">
        <f t="shared" si="1355"/>
        <v>1</v>
      </c>
      <c r="P3372" s="113">
        <f t="shared" si="1356"/>
        <v>2</v>
      </c>
      <c r="Q3372" s="113">
        <f t="shared" si="1357"/>
        <v>13</v>
      </c>
      <c r="R3372" s="114" t="str">
        <f t="shared" si="1373"/>
        <v>0.2-0.13</v>
      </c>
      <c r="S3372" s="127">
        <f t="shared" si="1358"/>
        <v>1.302763973689296E-2</v>
      </c>
      <c r="T3372" s="112" t="b">
        <f t="shared" si="1359"/>
        <v>1</v>
      </c>
      <c r="U3372" s="22">
        <f t="shared" si="1360"/>
        <v>5.4493294658928058</v>
      </c>
      <c r="V3372" s="22">
        <f t="shared" si="1361"/>
        <v>0.20026141141274631</v>
      </c>
      <c r="W3372" s="81">
        <f t="shared" si="1362"/>
        <v>6</v>
      </c>
      <c r="X3372" s="22">
        <f t="shared" si="1363"/>
        <v>0.41983792120582264</v>
      </c>
      <c r="Y3372" s="3">
        <f>IF(U3372&gt;'Power Curve'!$C$37,0,INDEX(Ci,$W3372,1)*POWER(1-X3372,3)+INDEX(Ci,$W3372,2)*3*X3372*POWER(1-X3372,2)+INDEX(Ci,$W3372,3)*3*POWER(X3372,2)*(1-X3372)+INDEX(Ci,$W3372,4)*POWER(X3372,3))</f>
        <v>274.1166303713369</v>
      </c>
      <c r="Z3372" s="3">
        <f t="shared" si="1364"/>
        <v>277.6877230777057</v>
      </c>
      <c r="AA3372" s="3">
        <f t="shared" si="1365"/>
        <v>356.04998779296909</v>
      </c>
      <c r="AB3372" s="3">
        <f t="shared" si="1374"/>
        <v>-78.362264715263393</v>
      </c>
      <c r="AC3372" s="3">
        <f t="shared" si="1375"/>
        <v>78.362264715263393</v>
      </c>
      <c r="AE3372" s="34">
        <f t="shared" si="1366"/>
        <v>5</v>
      </c>
      <c r="AF3372" s="73" t="b">
        <f>COUNTIF('Power Curve'!$D$2:$D$31,AE3372)&gt;0</f>
        <v>1</v>
      </c>
      <c r="AG3372" s="73" t="b">
        <f t="shared" si="1367"/>
        <v>0</v>
      </c>
      <c r="AH3372" s="73" t="b">
        <f t="shared" si="1376"/>
        <v>1</v>
      </c>
      <c r="AI3372" s="34" t="str">
        <f t="shared" si="1368"/>
        <v>Inner</v>
      </c>
      <c r="AJ3372" s="35" t="str">
        <f t="shared" si="1377"/>
        <v>0.2-0.3</v>
      </c>
      <c r="AK3372" s="36" t="str">
        <f t="shared" si="1369"/>
        <v>18-19</v>
      </c>
      <c r="AL3372" s="36" t="str">
        <f t="shared" si="1370"/>
        <v>Apr</v>
      </c>
      <c r="AM3372" s="35" t="str">
        <f t="shared" si="1371"/>
        <v>265-275</v>
      </c>
      <c r="AN3372" s="36" t="str">
        <f t="shared" si="1372"/>
        <v>Inner-TI</v>
      </c>
    </row>
    <row r="3373" spans="5:40" x14ac:dyDescent="0.3">
      <c r="E3373" s="12">
        <v>41004.770833333336</v>
      </c>
      <c r="F3373" s="16">
        <v>5.92</v>
      </c>
      <c r="G3373" s="16">
        <v>414.88001251220692</v>
      </c>
      <c r="H3373" s="29">
        <v>1.1979196250970698</v>
      </c>
      <c r="I3373" s="26">
        <v>268.3</v>
      </c>
      <c r="J3373" s="30">
        <v>0.13344594594594594</v>
      </c>
      <c r="K3373" s="31">
        <v>0.14680475383407768</v>
      </c>
      <c r="L3373" s="111">
        <f t="shared" si="1352"/>
        <v>0.30000000000000004</v>
      </c>
      <c r="M3373" s="112">
        <f t="shared" si="1353"/>
        <v>0.13</v>
      </c>
      <c r="N3373" s="112" t="b">
        <f t="shared" si="1354"/>
        <v>1</v>
      </c>
      <c r="O3373" s="112" t="b">
        <f t="shared" si="1355"/>
        <v>1</v>
      </c>
      <c r="P3373" s="113">
        <f t="shared" si="1356"/>
        <v>3.0000000000000004</v>
      </c>
      <c r="Q3373" s="113">
        <f t="shared" si="1357"/>
        <v>13</v>
      </c>
      <c r="R3373" s="114" t="str">
        <f t="shared" si="1373"/>
        <v>0.3-0.13</v>
      </c>
      <c r="S3373" s="127">
        <f t="shared" si="1358"/>
        <v>2.3144625764960111E-2</v>
      </c>
      <c r="T3373" s="112" t="b">
        <f t="shared" si="1359"/>
        <v>1</v>
      </c>
      <c r="U3373" s="22">
        <f t="shared" si="1360"/>
        <v>5.8760511885949933</v>
      </c>
      <c r="V3373" s="22">
        <f t="shared" si="1361"/>
        <v>0.26621262922785932</v>
      </c>
      <c r="W3373" s="81">
        <f t="shared" si="1362"/>
        <v>6</v>
      </c>
      <c r="X3373" s="22">
        <f t="shared" si="1363"/>
        <v>0.84515903773729995</v>
      </c>
      <c r="Y3373" s="3">
        <f>IF(U3373&gt;'Power Curve'!$C$37,0,INDEX(Ci,$W3373,1)*POWER(1-X3373,3)+INDEX(Ci,$W3373,2)*3*X3373*POWER(1-X3373,2)+INDEX(Ci,$W3373,3)*3*POWER(X3373,2)*(1-X3373)+INDEX(Ci,$W3373,4)*POWER(X3373,3))</f>
        <v>341.11554493871949</v>
      </c>
      <c r="Z3373" s="3">
        <f t="shared" si="1364"/>
        <v>349.01053656893657</v>
      </c>
      <c r="AA3373" s="3">
        <f t="shared" si="1365"/>
        <v>414.88001251220692</v>
      </c>
      <c r="AB3373" s="3">
        <f t="shared" si="1374"/>
        <v>-65.869475943270345</v>
      </c>
      <c r="AC3373" s="3">
        <f t="shared" si="1375"/>
        <v>65.869475943270345</v>
      </c>
      <c r="AE3373" s="34">
        <f t="shared" si="1366"/>
        <v>6</v>
      </c>
      <c r="AF3373" s="73" t="b">
        <f>COUNTIF('Power Curve'!$D$2:$D$31,AE3373)&gt;0</f>
        <v>1</v>
      </c>
      <c r="AG3373" s="73" t="b">
        <f t="shared" si="1367"/>
        <v>0</v>
      </c>
      <c r="AH3373" s="73" t="b">
        <f t="shared" si="1376"/>
        <v>1</v>
      </c>
      <c r="AI3373" s="34" t="str">
        <f t="shared" si="1368"/>
        <v>Inner</v>
      </c>
      <c r="AJ3373" s="35" t="str">
        <f t="shared" si="1377"/>
        <v>0.2-0.3</v>
      </c>
      <c r="AK3373" s="36" t="str">
        <f t="shared" si="1369"/>
        <v>18-19</v>
      </c>
      <c r="AL3373" s="36" t="str">
        <f t="shared" si="1370"/>
        <v>Apr</v>
      </c>
      <c r="AM3373" s="35" t="str">
        <f t="shared" si="1371"/>
        <v>265-275</v>
      </c>
      <c r="AN3373" s="36" t="str">
        <f t="shared" si="1372"/>
        <v>Inner-TI</v>
      </c>
    </row>
    <row r="3374" spans="5:40" x14ac:dyDescent="0.3">
      <c r="E3374" s="12">
        <v>41004.791666666664</v>
      </c>
      <c r="F3374" s="16">
        <v>8.34</v>
      </c>
      <c r="G3374" s="16">
        <v>1033.7800292968752</v>
      </c>
      <c r="H3374" s="29">
        <v>1.197192755581949</v>
      </c>
      <c r="I3374" s="26">
        <v>274.39999999999998</v>
      </c>
      <c r="J3374" s="30">
        <v>0.10191846522781775</v>
      </c>
      <c r="K3374" s="31">
        <v>0.23099379518774837</v>
      </c>
      <c r="L3374" s="111">
        <f t="shared" si="1352"/>
        <v>0.6</v>
      </c>
      <c r="M3374" s="112">
        <f t="shared" si="1353"/>
        <v>9.9999999999999992E-2</v>
      </c>
      <c r="N3374" s="112" t="b">
        <f t="shared" si="1354"/>
        <v>1</v>
      </c>
      <c r="O3374" s="112" t="b">
        <f t="shared" si="1355"/>
        <v>1</v>
      </c>
      <c r="P3374" s="113">
        <f t="shared" si="1356"/>
        <v>6</v>
      </c>
      <c r="Q3374" s="113">
        <f t="shared" si="1357"/>
        <v>16</v>
      </c>
      <c r="R3374" s="114" t="str">
        <f t="shared" si="1373"/>
        <v>0.6-0.1</v>
      </c>
      <c r="S3374" s="127">
        <f t="shared" si="1358"/>
        <v>-7.7910698820127019E-3</v>
      </c>
      <c r="T3374" s="112" t="b">
        <f t="shared" si="1359"/>
        <v>1</v>
      </c>
      <c r="U3374" s="22">
        <f t="shared" si="1360"/>
        <v>8.2764109723885468</v>
      </c>
      <c r="V3374" s="22">
        <f t="shared" si="1361"/>
        <v>0.63719597156426455</v>
      </c>
      <c r="W3374" s="81">
        <f t="shared" si="1362"/>
        <v>9</v>
      </c>
      <c r="X3374" s="22">
        <f t="shared" si="1363"/>
        <v>0.26760436267602111</v>
      </c>
      <c r="Y3374" s="3">
        <f>IF(U3374&gt;'Power Curve'!$C$37,0,INDEX(Ci,$W3374,1)*POWER(1-X3374,3)+INDEX(Ci,$W3374,2)*3*X3374*POWER(1-X3374,2)+INDEX(Ci,$W3374,3)*3*POWER(X3374,2)*(1-X3374)+INDEX(Ci,$W3374,4)*POWER(X3374,3))</f>
        <v>962.44779141028596</v>
      </c>
      <c r="Z3374" s="3">
        <f t="shared" si="1364"/>
        <v>954.9492934096196</v>
      </c>
      <c r="AA3374" s="3">
        <f t="shared" si="1365"/>
        <v>1033.7800292968752</v>
      </c>
      <c r="AB3374" s="3">
        <f t="shared" si="1374"/>
        <v>-78.830735887255628</v>
      </c>
      <c r="AC3374" s="3">
        <f t="shared" si="1375"/>
        <v>78.830735887255628</v>
      </c>
      <c r="AE3374" s="34">
        <f t="shared" si="1366"/>
        <v>8</v>
      </c>
      <c r="AF3374" s="73" t="b">
        <f>COUNTIF('Power Curve'!$D$2:$D$31,AE3374)&gt;0</f>
        <v>1</v>
      </c>
      <c r="AG3374" s="73" t="b">
        <f t="shared" si="1367"/>
        <v>0</v>
      </c>
      <c r="AH3374" s="73" t="b">
        <f t="shared" si="1376"/>
        <v>1</v>
      </c>
      <c r="AI3374" s="34" t="str">
        <f t="shared" si="1368"/>
        <v>Inner</v>
      </c>
      <c r="AJ3374" s="35" t="str">
        <f t="shared" si="1377"/>
        <v>0.6-0.7</v>
      </c>
      <c r="AK3374" s="36" t="str">
        <f t="shared" si="1369"/>
        <v>19-20</v>
      </c>
      <c r="AL3374" s="36" t="str">
        <f t="shared" si="1370"/>
        <v>Apr</v>
      </c>
      <c r="AM3374" s="35" t="str">
        <f t="shared" si="1371"/>
        <v>265-275</v>
      </c>
      <c r="AN3374" s="36" t="str">
        <f t="shared" si="1372"/>
        <v>Inner-TI</v>
      </c>
    </row>
    <row r="3375" spans="5:40" x14ac:dyDescent="0.3">
      <c r="E3375" s="12">
        <v>41004.798611111109</v>
      </c>
      <c r="F3375" s="16">
        <v>9.35</v>
      </c>
      <c r="G3375" s="16">
        <v>1364.5899810790991</v>
      </c>
      <c r="H3375" s="29">
        <v>1.1979969595323108</v>
      </c>
      <c r="I3375" s="26">
        <v>289.7</v>
      </c>
      <c r="J3375" s="30">
        <v>0.16042780748663102</v>
      </c>
      <c r="K3375" s="31">
        <v>0.15127429357056912</v>
      </c>
      <c r="L3375" s="111">
        <f t="shared" si="1352"/>
        <v>0.8</v>
      </c>
      <c r="M3375" s="112">
        <f t="shared" si="1353"/>
        <v>0.16</v>
      </c>
      <c r="N3375" s="112" t="b">
        <f t="shared" si="1354"/>
        <v>1</v>
      </c>
      <c r="O3375" s="112" t="b">
        <f t="shared" si="1355"/>
        <v>1</v>
      </c>
      <c r="P3375" s="113">
        <f t="shared" si="1356"/>
        <v>8</v>
      </c>
      <c r="Q3375" s="113">
        <f t="shared" si="1357"/>
        <v>10</v>
      </c>
      <c r="R3375" s="114" t="str">
        <f t="shared" si="1373"/>
        <v>0.8-0.16</v>
      </c>
      <c r="S3375" s="127">
        <f t="shared" si="1358"/>
        <v>7.9686427528676083E-3</v>
      </c>
      <c r="T3375" s="112" t="b">
        <f t="shared" si="1359"/>
        <v>1</v>
      </c>
      <c r="U3375" s="22">
        <f t="shared" si="1360"/>
        <v>9.2807873091487334</v>
      </c>
      <c r="V3375" s="22">
        <f t="shared" si="1361"/>
        <v>0.79242557209773834</v>
      </c>
      <c r="W3375" s="81">
        <f t="shared" si="1362"/>
        <v>10</v>
      </c>
      <c r="X3375" s="22">
        <f t="shared" si="1363"/>
        <v>0.28874610773071313</v>
      </c>
      <c r="Y3375" s="3">
        <f>IF(U3375&gt;'Power Curve'!$C$37,0,INDEX(Ci,$W3375,1)*POWER(1-X3375,3)+INDEX(Ci,$W3375,2)*3*X3375*POWER(1-X3375,2)+INDEX(Ci,$W3375,3)*3*POWER(X3375,2)*(1-X3375)+INDEX(Ci,$W3375,4)*POWER(X3375,3))</f>
        <v>1292.137007774526</v>
      </c>
      <c r="Z3375" s="3">
        <f t="shared" si="1364"/>
        <v>1302.4335859772405</v>
      </c>
      <c r="AA3375" s="3">
        <f t="shared" si="1365"/>
        <v>1364.5899810790991</v>
      </c>
      <c r="AB3375" s="3">
        <f t="shared" si="1374"/>
        <v>-62.156395101858607</v>
      </c>
      <c r="AC3375" s="3">
        <f t="shared" si="1375"/>
        <v>62.156395101858607</v>
      </c>
      <c r="AE3375" s="34">
        <f t="shared" si="1366"/>
        <v>9</v>
      </c>
      <c r="AF3375" s="73" t="b">
        <f>COUNTIF('Power Curve'!$D$2:$D$31,AE3375)&gt;0</f>
        <v>1</v>
      </c>
      <c r="AG3375" s="73" t="b">
        <f t="shared" si="1367"/>
        <v>0</v>
      </c>
      <c r="AH3375" s="73" t="b">
        <f t="shared" si="1376"/>
        <v>1</v>
      </c>
      <c r="AI3375" s="34" t="str">
        <f t="shared" si="1368"/>
        <v>Outer</v>
      </c>
      <c r="AJ3375" s="35" t="str">
        <f t="shared" si="1377"/>
        <v>0.7-0.8</v>
      </c>
      <c r="AK3375" s="36" t="str">
        <f t="shared" si="1369"/>
        <v>19-20</v>
      </c>
      <c r="AL3375" s="36" t="str">
        <f t="shared" si="1370"/>
        <v>Apr</v>
      </c>
      <c r="AM3375" s="35" t="str">
        <f t="shared" si="1371"/>
        <v>285-295</v>
      </c>
      <c r="AN3375" s="36" t="str">
        <f t="shared" si="1372"/>
        <v>HWS-HTI</v>
      </c>
    </row>
    <row r="3376" spans="5:40" x14ac:dyDescent="0.3">
      <c r="E3376" s="12">
        <v>41004.861111111109</v>
      </c>
      <c r="F3376" s="16">
        <v>11.17</v>
      </c>
      <c r="G3376" s="16">
        <v>1933.229980468748</v>
      </c>
      <c r="H3376" s="29">
        <v>1.2056458538524637</v>
      </c>
      <c r="I3376" s="26">
        <v>297.7</v>
      </c>
      <c r="J3376" s="30">
        <v>9.1316025067144133E-2</v>
      </c>
      <c r="K3376" s="31">
        <v>0.24177095161052714</v>
      </c>
      <c r="L3376" s="111">
        <f t="shared" si="1352"/>
        <v>1.1000000000000001</v>
      </c>
      <c r="M3376" s="112">
        <f t="shared" si="1353"/>
        <v>0.09</v>
      </c>
      <c r="N3376" s="112" t="b">
        <f t="shared" si="1354"/>
        <v>1</v>
      </c>
      <c r="O3376" s="112" t="b">
        <f t="shared" si="1355"/>
        <v>1</v>
      </c>
      <c r="P3376" s="113">
        <f t="shared" si="1356"/>
        <v>11</v>
      </c>
      <c r="Q3376" s="113">
        <f t="shared" si="1357"/>
        <v>17</v>
      </c>
      <c r="R3376" s="114" t="str">
        <f t="shared" si="1373"/>
        <v>1.1-0.09</v>
      </c>
      <c r="S3376" s="127">
        <f t="shared" si="1358"/>
        <v>1.1181626133052857E-2</v>
      </c>
      <c r="T3376" s="112" t="b">
        <f t="shared" si="1359"/>
        <v>1</v>
      </c>
      <c r="U3376" s="22">
        <f t="shared" si="1360"/>
        <v>11.110861376693139</v>
      </c>
      <c r="V3376" s="22">
        <f t="shared" si="1361"/>
        <v>1.0752694186263703</v>
      </c>
      <c r="W3376" s="81">
        <f t="shared" si="1362"/>
        <v>12</v>
      </c>
      <c r="X3376" s="22">
        <f t="shared" si="1363"/>
        <v>0.12573874868771978</v>
      </c>
      <c r="Y3376" s="3">
        <f>IF(U3376&gt;'Power Curve'!$C$37,0,INDEX(Ci,$W3376,1)*POWER(1-X3376,3)+INDEX(Ci,$W3376,2)*3*X3376*POWER(1-X3376,2)+INDEX(Ci,$W3376,3)*3*POWER(X3376,2)*(1-X3376)+INDEX(Ci,$W3376,4)*POWER(X3376,3))</f>
        <v>1798.969469847415</v>
      </c>
      <c r="Z3376" s="3">
        <f t="shared" si="1364"/>
        <v>1819.084873884025</v>
      </c>
      <c r="AA3376" s="3">
        <f t="shared" si="1365"/>
        <v>1933.229980468748</v>
      </c>
      <c r="AB3376" s="3">
        <f t="shared" si="1374"/>
        <v>-114.14510658472295</v>
      </c>
      <c r="AC3376" s="3">
        <f t="shared" si="1375"/>
        <v>114.14510658472295</v>
      </c>
      <c r="AE3376" s="34">
        <f t="shared" si="1366"/>
        <v>11</v>
      </c>
      <c r="AF3376" s="73" t="b">
        <f>COUNTIF('Power Curve'!$D$2:$D$31,AE3376)&gt;0</f>
        <v>1</v>
      </c>
      <c r="AG3376" s="73" t="b">
        <f t="shared" si="1367"/>
        <v>0</v>
      </c>
      <c r="AH3376" s="73" t="b">
        <f t="shared" si="1376"/>
        <v>1</v>
      </c>
      <c r="AI3376" s="34" t="str">
        <f t="shared" si="1368"/>
        <v>Outer</v>
      </c>
      <c r="AJ3376" s="35" t="str">
        <f t="shared" si="1377"/>
        <v>1.0-1.1</v>
      </c>
      <c r="AK3376" s="36" t="str">
        <f t="shared" si="1369"/>
        <v>20-21</v>
      </c>
      <c r="AL3376" s="36" t="str">
        <f t="shared" si="1370"/>
        <v>Apr</v>
      </c>
      <c r="AM3376" s="35" t="str">
        <f t="shared" si="1371"/>
        <v>295-305</v>
      </c>
      <c r="AN3376" s="36" t="str">
        <f t="shared" si="1372"/>
        <v>HWS-LTI</v>
      </c>
    </row>
    <row r="3377" spans="5:40" x14ac:dyDescent="0.3">
      <c r="E3377" s="12">
        <v>41004.868055555555</v>
      </c>
      <c r="F3377" s="16">
        <v>11.5</v>
      </c>
      <c r="G3377" s="16">
        <v>1988.419982910161</v>
      </c>
      <c r="H3377" s="29">
        <v>1.2059175994655054</v>
      </c>
      <c r="I3377" s="26">
        <v>298.5</v>
      </c>
      <c r="J3377" s="30">
        <v>7.91304347826087E-2</v>
      </c>
      <c r="K3377" s="31">
        <v>0.22564466221977322</v>
      </c>
      <c r="L3377" s="111">
        <f t="shared" si="1352"/>
        <v>1.1000000000000001</v>
      </c>
      <c r="M3377" s="112">
        <f t="shared" si="1353"/>
        <v>0.08</v>
      </c>
      <c r="N3377" s="112" t="b">
        <f t="shared" si="1354"/>
        <v>1</v>
      </c>
      <c r="O3377" s="112" t="b">
        <f t="shared" si="1355"/>
        <v>1</v>
      </c>
      <c r="P3377" s="113">
        <f t="shared" si="1356"/>
        <v>11</v>
      </c>
      <c r="Q3377" s="113">
        <f t="shared" si="1357"/>
        <v>18</v>
      </c>
      <c r="R3377" s="114" t="str">
        <f t="shared" si="1373"/>
        <v>1.1-0.08</v>
      </c>
      <c r="S3377" s="127">
        <f t="shared" si="1358"/>
        <v>1.1887013215281341E-2</v>
      </c>
      <c r="T3377" s="112" t="b">
        <f t="shared" si="1359"/>
        <v>1</v>
      </c>
      <c r="U3377" s="22">
        <f t="shared" si="1360"/>
        <v>11.439973591713358</v>
      </c>
      <c r="V3377" s="22">
        <f t="shared" si="1361"/>
        <v>1.1261347723772057</v>
      </c>
      <c r="W3377" s="81">
        <f t="shared" si="1362"/>
        <v>12</v>
      </c>
      <c r="X3377" s="22">
        <f t="shared" si="1363"/>
        <v>0.44274107517874073</v>
      </c>
      <c r="Y3377" s="3">
        <f>IF(U3377&gt;'Power Curve'!$C$37,0,INDEX(Ci,$W3377,1)*POWER(1-X3377,3)+INDEX(Ci,$W3377,2)*3*X3377*POWER(1-X3377,2)+INDEX(Ci,$W3377,3)*3*POWER(X3377,2)*(1-X3377)+INDEX(Ci,$W3377,4)*POWER(X3377,3))</f>
        <v>1853.1199733387584</v>
      </c>
      <c r="Z3377" s="3">
        <f t="shared" si="1364"/>
        <v>1875.1480349513379</v>
      </c>
      <c r="AA3377" s="3">
        <f t="shared" si="1365"/>
        <v>1988.419982910161</v>
      </c>
      <c r="AB3377" s="3">
        <f t="shared" si="1374"/>
        <v>-113.27194795882315</v>
      </c>
      <c r="AC3377" s="3">
        <f t="shared" si="1375"/>
        <v>113.27194795882315</v>
      </c>
      <c r="AE3377" s="34">
        <f t="shared" si="1366"/>
        <v>11</v>
      </c>
      <c r="AF3377" s="73" t="b">
        <f>COUNTIF('Power Curve'!$D$2:$D$31,AE3377)&gt;0</f>
        <v>1</v>
      </c>
      <c r="AG3377" s="73" t="b">
        <f t="shared" si="1367"/>
        <v>0</v>
      </c>
      <c r="AH3377" s="73" t="b">
        <f t="shared" si="1376"/>
        <v>1</v>
      </c>
      <c r="AI3377" s="34" t="str">
        <f t="shared" si="1368"/>
        <v>Outer</v>
      </c>
      <c r="AJ3377" s="35" t="str">
        <f t="shared" si="1377"/>
        <v>1.1-1.2</v>
      </c>
      <c r="AK3377" s="36" t="str">
        <f t="shared" si="1369"/>
        <v>20-21</v>
      </c>
      <c r="AL3377" s="36" t="str">
        <f t="shared" si="1370"/>
        <v>Apr</v>
      </c>
      <c r="AM3377" s="35" t="str">
        <f t="shared" si="1371"/>
        <v>295-305</v>
      </c>
      <c r="AN3377" s="36" t="str">
        <f t="shared" si="1372"/>
        <v>HWS-LTI</v>
      </c>
    </row>
    <row r="3378" spans="5:40" x14ac:dyDescent="0.3">
      <c r="E3378" s="12">
        <v>41004.875</v>
      </c>
      <c r="F3378" s="16">
        <v>11.62</v>
      </c>
      <c r="G3378" s="16">
        <v>1972.609970092778</v>
      </c>
      <c r="H3378" s="29">
        <v>1.2059528597886784</v>
      </c>
      <c r="I3378" s="26">
        <v>298</v>
      </c>
      <c r="J3378" s="30">
        <v>6.0240963855421686E-2</v>
      </c>
      <c r="K3378" s="31">
        <v>0.29560380087410798</v>
      </c>
      <c r="L3378" s="111">
        <f t="shared" si="1352"/>
        <v>1.1000000000000001</v>
      </c>
      <c r="M3378" s="112">
        <f t="shared" si="1353"/>
        <v>6.0000000000000005E-2</v>
      </c>
      <c r="N3378" s="112" t="b">
        <f t="shared" si="1354"/>
        <v>1</v>
      </c>
      <c r="O3378" s="112" t="b">
        <f t="shared" si="1355"/>
        <v>1</v>
      </c>
      <c r="P3378" s="113">
        <f t="shared" si="1356"/>
        <v>11</v>
      </c>
      <c r="Q3378" s="113">
        <f t="shared" si="1357"/>
        <v>20</v>
      </c>
      <c r="R3378" s="114" t="str">
        <f t="shared" si="1373"/>
        <v>1.1-0.06</v>
      </c>
      <c r="S3378" s="127">
        <f t="shared" si="1358"/>
        <v>-3.1802676396208235E-2</v>
      </c>
      <c r="T3378" s="112" t="b">
        <f t="shared" si="1359"/>
        <v>1</v>
      </c>
      <c r="U3378" s="22">
        <f t="shared" si="1360"/>
        <v>11.559459890938006</v>
      </c>
      <c r="V3378" s="22">
        <f t="shared" si="1361"/>
        <v>1.1446017650959859</v>
      </c>
      <c r="W3378" s="81">
        <f t="shared" si="1362"/>
        <v>12</v>
      </c>
      <c r="X3378" s="22">
        <f t="shared" si="1363"/>
        <v>0.55783080175023536</v>
      </c>
      <c r="Y3378" s="3">
        <f>IF(U3378&gt;'Power Curve'!$C$37,0,INDEX(Ci,$W3378,1)*POWER(1-X3378,3)+INDEX(Ci,$W3378,2)*3*X3378*POWER(1-X3378,2)+INDEX(Ci,$W3378,3)*3*POWER(X3378,2)*(1-X3378)+INDEX(Ci,$W3378,4)*POWER(X3378,3))</f>
        <v>1870.4602666493042</v>
      </c>
      <c r="Z3378" s="3">
        <f t="shared" si="1364"/>
        <v>1810.974624077091</v>
      </c>
      <c r="AA3378" s="3">
        <f t="shared" si="1365"/>
        <v>1972.609970092778</v>
      </c>
      <c r="AB3378" s="3">
        <f t="shared" si="1374"/>
        <v>-161.63534601568699</v>
      </c>
      <c r="AC3378" s="3">
        <f t="shared" si="1375"/>
        <v>161.63534601568699</v>
      </c>
      <c r="AE3378" s="34">
        <f t="shared" si="1366"/>
        <v>12</v>
      </c>
      <c r="AF3378" s="73" t="b">
        <f>COUNTIF('Power Curve'!$D$2:$D$31,AE3378)&gt;0</f>
        <v>1</v>
      </c>
      <c r="AG3378" s="73" t="b">
        <f t="shared" si="1367"/>
        <v>0</v>
      </c>
      <c r="AH3378" s="73" t="b">
        <f t="shared" si="1376"/>
        <v>1</v>
      </c>
      <c r="AI3378" s="34" t="str">
        <f t="shared" si="1368"/>
        <v>Outer</v>
      </c>
      <c r="AJ3378" s="35" t="str">
        <f t="shared" si="1377"/>
        <v>1.1-1.2</v>
      </c>
      <c r="AK3378" s="36" t="str">
        <f t="shared" si="1369"/>
        <v>21-22</v>
      </c>
      <c r="AL3378" s="36" t="str">
        <f t="shared" si="1370"/>
        <v>Apr</v>
      </c>
      <c r="AM3378" s="35" t="str">
        <f t="shared" si="1371"/>
        <v>295-305</v>
      </c>
      <c r="AN3378" s="36" t="str">
        <f t="shared" si="1372"/>
        <v>HWS-LTI</v>
      </c>
    </row>
    <row r="3379" spans="5:40" x14ac:dyDescent="0.3">
      <c r="E3379" s="12">
        <v>41004.881944444445</v>
      </c>
      <c r="F3379" s="16">
        <v>11.76</v>
      </c>
      <c r="G3379" s="16">
        <v>1968.5699615478541</v>
      </c>
      <c r="H3379" s="29">
        <v>1.206778937057275</v>
      </c>
      <c r="I3379" s="26">
        <v>296</v>
      </c>
      <c r="J3379" s="30">
        <v>6.4625850340136057E-2</v>
      </c>
      <c r="K3379" s="31">
        <v>0.27322935128618581</v>
      </c>
      <c r="L3379" s="111">
        <f t="shared" si="1352"/>
        <v>1.2000000000000002</v>
      </c>
      <c r="M3379" s="112">
        <f t="shared" si="1353"/>
        <v>6.0000000000000005E-2</v>
      </c>
      <c r="N3379" s="112" t="b">
        <f t="shared" si="1354"/>
        <v>1</v>
      </c>
      <c r="O3379" s="112" t="b">
        <f t="shared" si="1355"/>
        <v>1</v>
      </c>
      <c r="P3379" s="113">
        <f t="shared" si="1356"/>
        <v>12</v>
      </c>
      <c r="Q3379" s="113">
        <f t="shared" si="1357"/>
        <v>20</v>
      </c>
      <c r="R3379" s="114" t="str">
        <f t="shared" si="1373"/>
        <v>1.2-0.06</v>
      </c>
      <c r="S3379" s="127">
        <f t="shared" si="1358"/>
        <v>-1.9471813545992232E-2</v>
      </c>
      <c r="T3379" s="112" t="b">
        <f t="shared" si="1359"/>
        <v>1</v>
      </c>
      <c r="U3379" s="22">
        <f t="shared" si="1360"/>
        <v>11.701401091045055</v>
      </c>
      <c r="V3379" s="22">
        <f t="shared" si="1361"/>
        <v>1.1665392351313038</v>
      </c>
      <c r="W3379" s="81">
        <f t="shared" si="1362"/>
        <v>12</v>
      </c>
      <c r="X3379" s="22">
        <f t="shared" si="1363"/>
        <v>0.69454918716810143</v>
      </c>
      <c r="Y3379" s="3">
        <f>IF(U3379&gt;'Power Curve'!$C$37,0,INDEX(Ci,$W3379,1)*POWER(1-X3379,3)+INDEX(Ci,$W3379,2)*3*X3379*POWER(1-X3379,2)+INDEX(Ci,$W3379,3)*3*POWER(X3379,2)*(1-X3379)+INDEX(Ci,$W3379,4)*POWER(X3379,3))</f>
        <v>1888.6857324022485</v>
      </c>
      <c r="Z3379" s="3">
        <f t="shared" si="1364"/>
        <v>1851.9095959739361</v>
      </c>
      <c r="AA3379" s="3">
        <f t="shared" si="1365"/>
        <v>1968.5699615478541</v>
      </c>
      <c r="AB3379" s="3">
        <f t="shared" si="1374"/>
        <v>-116.66036557391794</v>
      </c>
      <c r="AC3379" s="3">
        <f t="shared" si="1375"/>
        <v>116.66036557391794</v>
      </c>
      <c r="AE3379" s="34">
        <f t="shared" si="1366"/>
        <v>12</v>
      </c>
      <c r="AF3379" s="73" t="b">
        <f>COUNTIF('Power Curve'!$D$2:$D$31,AE3379)&gt;0</f>
        <v>1</v>
      </c>
      <c r="AG3379" s="73" t="b">
        <f t="shared" si="1367"/>
        <v>0</v>
      </c>
      <c r="AH3379" s="73" t="b">
        <f t="shared" si="1376"/>
        <v>1</v>
      </c>
      <c r="AI3379" s="34" t="str">
        <f t="shared" si="1368"/>
        <v>Outer</v>
      </c>
      <c r="AJ3379" s="35" t="str">
        <f t="shared" si="1377"/>
        <v>1.1-1.2</v>
      </c>
      <c r="AK3379" s="36" t="str">
        <f t="shared" si="1369"/>
        <v>21-22</v>
      </c>
      <c r="AL3379" s="36" t="str">
        <f t="shared" si="1370"/>
        <v>Apr</v>
      </c>
      <c r="AM3379" s="35" t="str">
        <f t="shared" si="1371"/>
        <v>295-305</v>
      </c>
      <c r="AN3379" s="36" t="str">
        <f t="shared" si="1372"/>
        <v>HWS-LTI</v>
      </c>
    </row>
    <row r="3380" spans="5:40" x14ac:dyDescent="0.3">
      <c r="E3380" s="12">
        <v>41004.888888888891</v>
      </c>
      <c r="F3380" s="16">
        <v>11.08</v>
      </c>
      <c r="G3380" s="16">
        <v>1843.150024414063</v>
      </c>
      <c r="H3380" s="29">
        <v>1.2073235754788165</v>
      </c>
      <c r="I3380" s="26">
        <v>297</v>
      </c>
      <c r="J3380" s="30">
        <v>7.9422382671480149E-2</v>
      </c>
      <c r="K3380" s="31">
        <v>0.1940134257624222</v>
      </c>
      <c r="L3380" s="111">
        <f t="shared" si="1352"/>
        <v>1.1000000000000001</v>
      </c>
      <c r="M3380" s="112">
        <f t="shared" si="1353"/>
        <v>0.08</v>
      </c>
      <c r="N3380" s="112" t="b">
        <f t="shared" si="1354"/>
        <v>1</v>
      </c>
      <c r="O3380" s="112" t="b">
        <f t="shared" si="1355"/>
        <v>1</v>
      </c>
      <c r="P3380" s="113">
        <f t="shared" si="1356"/>
        <v>11</v>
      </c>
      <c r="Q3380" s="113">
        <f t="shared" si="1357"/>
        <v>18</v>
      </c>
      <c r="R3380" s="114" t="str">
        <f t="shared" si="1373"/>
        <v>1.1-0.08</v>
      </c>
      <c r="S3380" s="127">
        <f t="shared" si="1358"/>
        <v>1.1887013215281341E-2</v>
      </c>
      <c r="T3380" s="112" t="b">
        <f t="shared" si="1359"/>
        <v>1</v>
      </c>
      <c r="U3380" s="22">
        <f t="shared" si="1360"/>
        <v>11.026447767837054</v>
      </c>
      <c r="V3380" s="22">
        <f t="shared" si="1361"/>
        <v>1.0622230232636649</v>
      </c>
      <c r="W3380" s="81">
        <f t="shared" si="1362"/>
        <v>12</v>
      </c>
      <c r="X3380" s="22">
        <f t="shared" si="1363"/>
        <v>4.4431191041346484E-2</v>
      </c>
      <c r="Y3380" s="3">
        <f>IF(U3380&gt;'Power Curve'!$C$37,0,INDEX(Ci,$W3380,1)*POWER(1-X3380,3)+INDEX(Ci,$W3380,2)*3*X3380*POWER(1-X3380,2)+INDEX(Ci,$W3380,3)*3*POWER(X3380,2)*(1-X3380)+INDEX(Ci,$W3380,4)*POWER(X3380,3))</f>
        <v>1784.2219852540579</v>
      </c>
      <c r="Z3380" s="3">
        <f t="shared" si="1364"/>
        <v>1805.4310555717684</v>
      </c>
      <c r="AA3380" s="3">
        <f t="shared" si="1365"/>
        <v>1843.150024414063</v>
      </c>
      <c r="AB3380" s="3">
        <f t="shared" si="1374"/>
        <v>-37.718968842294544</v>
      </c>
      <c r="AC3380" s="3">
        <f t="shared" si="1375"/>
        <v>37.718968842294544</v>
      </c>
      <c r="AE3380" s="34">
        <f t="shared" si="1366"/>
        <v>11</v>
      </c>
      <c r="AF3380" s="73" t="b">
        <f>COUNTIF('Power Curve'!$D$2:$D$31,AE3380)&gt;0</f>
        <v>1</v>
      </c>
      <c r="AG3380" s="73" t="b">
        <f t="shared" si="1367"/>
        <v>0</v>
      </c>
      <c r="AH3380" s="73" t="b">
        <f t="shared" si="1376"/>
        <v>1</v>
      </c>
      <c r="AI3380" s="34" t="str">
        <f t="shared" si="1368"/>
        <v>Outer</v>
      </c>
      <c r="AJ3380" s="35" t="str">
        <f t="shared" si="1377"/>
        <v>1.0-1.1</v>
      </c>
      <c r="AK3380" s="36" t="str">
        <f t="shared" si="1369"/>
        <v>21-22</v>
      </c>
      <c r="AL3380" s="36" t="str">
        <f t="shared" si="1370"/>
        <v>Apr</v>
      </c>
      <c r="AM3380" s="35" t="str">
        <f t="shared" si="1371"/>
        <v>295-305</v>
      </c>
      <c r="AN3380" s="36" t="str">
        <f t="shared" si="1372"/>
        <v>HWS-LTI</v>
      </c>
    </row>
    <row r="3381" spans="5:40" x14ac:dyDescent="0.3">
      <c r="E3381" s="12">
        <v>41004.895833333336</v>
      </c>
      <c r="F3381" s="16">
        <v>10.43</v>
      </c>
      <c r="G3381" s="16">
        <v>1788.4699554443359</v>
      </c>
      <c r="H3381" s="29">
        <v>1.2080505223343057</v>
      </c>
      <c r="I3381" s="26">
        <v>302.8</v>
      </c>
      <c r="J3381" s="30">
        <v>7.861936720997123E-2</v>
      </c>
      <c r="K3381" s="31">
        <v>0.29169774008515381</v>
      </c>
      <c r="L3381" s="111">
        <f t="shared" si="1352"/>
        <v>1</v>
      </c>
      <c r="M3381" s="112">
        <f t="shared" si="1353"/>
        <v>0.08</v>
      </c>
      <c r="N3381" s="112" t="b">
        <f t="shared" si="1354"/>
        <v>1</v>
      </c>
      <c r="O3381" s="112" t="b">
        <f t="shared" si="1355"/>
        <v>1</v>
      </c>
      <c r="P3381" s="113">
        <f t="shared" si="1356"/>
        <v>10</v>
      </c>
      <c r="Q3381" s="113">
        <f t="shared" si="1357"/>
        <v>18</v>
      </c>
      <c r="R3381" s="114" t="str">
        <f t="shared" si="1373"/>
        <v>1-0.08</v>
      </c>
      <c r="S3381" s="127">
        <f t="shared" si="1358"/>
        <v>6.6467624446601226E-3</v>
      </c>
      <c r="T3381" s="112" t="b">
        <f t="shared" si="1359"/>
        <v>1</v>
      </c>
      <c r="U3381" s="22">
        <f t="shared" si="1360"/>
        <v>10.381672185180923</v>
      </c>
      <c r="V3381" s="22">
        <f t="shared" si="1361"/>
        <v>0.96257087847866996</v>
      </c>
      <c r="W3381" s="81">
        <f t="shared" si="1362"/>
        <v>11</v>
      </c>
      <c r="X3381" s="22">
        <f t="shared" si="1363"/>
        <v>0.4190095780217527</v>
      </c>
      <c r="Y3381" s="3">
        <f>IF(U3381&gt;'Power Curve'!$C$37,0,INDEX(Ci,$W3381,1)*POWER(1-X3381,3)+INDEX(Ci,$W3381,2)*3*X3381*POWER(1-X3381,2)+INDEX(Ci,$W3381,3)*3*POWER(X3381,2)*(1-X3381)+INDEX(Ci,$W3381,4)*POWER(X3381,3))</f>
        <v>1640.1540752292067</v>
      </c>
      <c r="Z3381" s="3">
        <f t="shared" si="1364"/>
        <v>1651.0557897398967</v>
      </c>
      <c r="AA3381" s="3">
        <f t="shared" si="1365"/>
        <v>1788.4699554443359</v>
      </c>
      <c r="AB3381" s="3">
        <f t="shared" si="1374"/>
        <v>-137.41416570443926</v>
      </c>
      <c r="AC3381" s="3">
        <f t="shared" si="1375"/>
        <v>137.41416570443926</v>
      </c>
      <c r="AE3381" s="34">
        <f t="shared" si="1366"/>
        <v>10</v>
      </c>
      <c r="AF3381" s="73" t="b">
        <f>COUNTIF('Power Curve'!$D$2:$D$31,AE3381)&gt;0</f>
        <v>1</v>
      </c>
      <c r="AG3381" s="73" t="b">
        <f t="shared" si="1367"/>
        <v>0</v>
      </c>
      <c r="AH3381" s="73" t="b">
        <f t="shared" si="1376"/>
        <v>1</v>
      </c>
      <c r="AI3381" s="34" t="str">
        <f t="shared" si="1368"/>
        <v>Outer</v>
      </c>
      <c r="AJ3381" s="35" t="str">
        <f t="shared" si="1377"/>
        <v>0.9-1.0</v>
      </c>
      <c r="AK3381" s="36" t="str">
        <f t="shared" si="1369"/>
        <v>21-22</v>
      </c>
      <c r="AL3381" s="36" t="str">
        <f t="shared" si="1370"/>
        <v>Apr</v>
      </c>
      <c r="AM3381" s="35" t="str">
        <f t="shared" si="1371"/>
        <v>295-305</v>
      </c>
      <c r="AN3381" s="36" t="str">
        <f t="shared" si="1372"/>
        <v>HWS-LTI</v>
      </c>
    </row>
    <row r="3382" spans="5:40" x14ac:dyDescent="0.3">
      <c r="E3382" s="12">
        <v>41004.902777777781</v>
      </c>
      <c r="F3382" s="16">
        <v>10.93</v>
      </c>
      <c r="G3382" s="16">
        <v>1835.449951171873</v>
      </c>
      <c r="H3382" s="29">
        <v>1.2080959844962542</v>
      </c>
      <c r="I3382" s="26">
        <v>301.5</v>
      </c>
      <c r="J3382" s="30">
        <v>7.3193046660567251E-2</v>
      </c>
      <c r="K3382" s="31">
        <v>0.29673441246006532</v>
      </c>
      <c r="L3382" s="111">
        <f t="shared" si="1352"/>
        <v>1</v>
      </c>
      <c r="M3382" s="112">
        <f t="shared" si="1353"/>
        <v>6.9999999999999993E-2</v>
      </c>
      <c r="N3382" s="112" t="b">
        <f t="shared" si="1354"/>
        <v>1</v>
      </c>
      <c r="O3382" s="112" t="b">
        <f t="shared" si="1355"/>
        <v>1</v>
      </c>
      <c r="P3382" s="113">
        <f t="shared" si="1356"/>
        <v>10</v>
      </c>
      <c r="Q3382" s="113">
        <f t="shared" si="1357"/>
        <v>19</v>
      </c>
      <c r="R3382" s="114" t="str">
        <f t="shared" si="1373"/>
        <v>1-0.07</v>
      </c>
      <c r="S3382" s="127">
        <f t="shared" si="1358"/>
        <v>1.9734271379481575E-3</v>
      </c>
      <c r="T3382" s="112" t="b">
        <f t="shared" si="1359"/>
        <v>1</v>
      </c>
      <c r="U3382" s="22">
        <f t="shared" si="1360"/>
        <v>10.879491886872783</v>
      </c>
      <c r="V3382" s="22">
        <f t="shared" si="1361"/>
        <v>1.0395105181366397</v>
      </c>
      <c r="W3382" s="81">
        <f t="shared" si="1362"/>
        <v>11</v>
      </c>
      <c r="X3382" s="22">
        <f t="shared" si="1363"/>
        <v>0.9021464643429864</v>
      </c>
      <c r="Y3382" s="3">
        <f>IF(U3382&gt;'Power Curve'!$C$37,0,INDEX(Ci,$W3382,1)*POWER(1-X3382,3)+INDEX(Ci,$W3382,2)*3*X3382*POWER(1-X3382,2)+INDEX(Ci,$W3382,3)*3*POWER(X3382,2)*(1-X3382)+INDEX(Ci,$W3382,4)*POWER(X3382,3))</f>
        <v>1757.3353169913084</v>
      </c>
      <c r="Z3382" s="3">
        <f t="shared" si="1364"/>
        <v>1760.8032901963338</v>
      </c>
      <c r="AA3382" s="3">
        <f t="shared" si="1365"/>
        <v>1835.449951171873</v>
      </c>
      <c r="AB3382" s="3">
        <f t="shared" si="1374"/>
        <v>-74.646660975539135</v>
      </c>
      <c r="AC3382" s="3">
        <f t="shared" si="1375"/>
        <v>74.646660975539135</v>
      </c>
      <c r="AE3382" s="34">
        <f t="shared" si="1366"/>
        <v>11</v>
      </c>
      <c r="AF3382" s="73" t="b">
        <f>COUNTIF('Power Curve'!$D$2:$D$31,AE3382)&gt;0</f>
        <v>1</v>
      </c>
      <c r="AG3382" s="73" t="b">
        <f t="shared" si="1367"/>
        <v>0</v>
      </c>
      <c r="AH3382" s="73" t="b">
        <f t="shared" si="1376"/>
        <v>1</v>
      </c>
      <c r="AI3382" s="34" t="str">
        <f t="shared" si="1368"/>
        <v>Outer</v>
      </c>
      <c r="AJ3382" s="35" t="str">
        <f t="shared" si="1377"/>
        <v>1.0-1.1</v>
      </c>
      <c r="AK3382" s="36" t="str">
        <f t="shared" si="1369"/>
        <v>21-22</v>
      </c>
      <c r="AL3382" s="36" t="str">
        <f t="shared" si="1370"/>
        <v>Apr</v>
      </c>
      <c r="AM3382" s="35" t="str">
        <f t="shared" si="1371"/>
        <v>295-305</v>
      </c>
      <c r="AN3382" s="36" t="str">
        <f t="shared" si="1372"/>
        <v>HWS-LTI</v>
      </c>
    </row>
    <row r="3383" spans="5:40" x14ac:dyDescent="0.3">
      <c r="E3383" s="12">
        <v>41004.909722222219</v>
      </c>
      <c r="F3383" s="16">
        <v>10.92</v>
      </c>
      <c r="G3383" s="16">
        <v>1850.450012207031</v>
      </c>
      <c r="H3383" s="29">
        <v>1.2086873193213841</v>
      </c>
      <c r="I3383" s="26">
        <v>299.10000000000002</v>
      </c>
      <c r="J3383" s="30">
        <v>7.6007326007326001E-2</v>
      </c>
      <c r="K3383" s="31">
        <v>0.29281208794792618</v>
      </c>
      <c r="L3383" s="111">
        <f t="shared" si="1352"/>
        <v>1</v>
      </c>
      <c r="M3383" s="112">
        <f t="shared" si="1353"/>
        <v>0.08</v>
      </c>
      <c r="N3383" s="112" t="b">
        <f t="shared" si="1354"/>
        <v>1</v>
      </c>
      <c r="O3383" s="112" t="b">
        <f t="shared" si="1355"/>
        <v>1</v>
      </c>
      <c r="P3383" s="113">
        <f t="shared" si="1356"/>
        <v>10</v>
      </c>
      <c r="Q3383" s="113">
        <f t="shared" si="1357"/>
        <v>18</v>
      </c>
      <c r="R3383" s="114" t="str">
        <f t="shared" si="1373"/>
        <v>1-0.08</v>
      </c>
      <c r="S3383" s="127">
        <f t="shared" si="1358"/>
        <v>6.6467624446601226E-3</v>
      </c>
      <c r="T3383" s="112" t="b">
        <f t="shared" si="1359"/>
        <v>1</v>
      </c>
      <c r="U3383" s="22">
        <f t="shared" si="1360"/>
        <v>10.871311269976431</v>
      </c>
      <c r="V3383" s="22">
        <f t="shared" si="1361"/>
        <v>1.0382461774244378</v>
      </c>
      <c r="W3383" s="81">
        <f t="shared" si="1362"/>
        <v>11</v>
      </c>
      <c r="X3383" s="22">
        <f t="shared" si="1363"/>
        <v>0.89420712855121642</v>
      </c>
      <c r="Y3383" s="3">
        <f>IF(U3383&gt;'Power Curve'!$C$37,0,INDEX(Ci,$W3383,1)*POWER(1-X3383,3)+INDEX(Ci,$W3383,2)*3*X3383*POWER(1-X3383,2)+INDEX(Ci,$W3383,3)*3*POWER(X3383,2)*(1-X3383)+INDEX(Ci,$W3383,4)*POWER(X3383,3))</f>
        <v>1755.7245153504696</v>
      </c>
      <c r="Z3383" s="3">
        <f t="shared" si="1364"/>
        <v>1767.3943991222704</v>
      </c>
      <c r="AA3383" s="3">
        <f t="shared" si="1365"/>
        <v>1850.450012207031</v>
      </c>
      <c r="AB3383" s="3">
        <f t="shared" si="1374"/>
        <v>-83.05561308476058</v>
      </c>
      <c r="AC3383" s="3">
        <f t="shared" si="1375"/>
        <v>83.05561308476058</v>
      </c>
      <c r="AE3383" s="34">
        <f t="shared" si="1366"/>
        <v>11</v>
      </c>
      <c r="AF3383" s="73" t="b">
        <f>COUNTIF('Power Curve'!$D$2:$D$31,AE3383)&gt;0</f>
        <v>1</v>
      </c>
      <c r="AG3383" s="73" t="b">
        <f t="shared" si="1367"/>
        <v>0</v>
      </c>
      <c r="AH3383" s="73" t="b">
        <f t="shared" si="1376"/>
        <v>1</v>
      </c>
      <c r="AI3383" s="34" t="str">
        <f t="shared" si="1368"/>
        <v>Outer</v>
      </c>
      <c r="AJ3383" s="35" t="str">
        <f t="shared" si="1377"/>
        <v>1.0-1.1</v>
      </c>
      <c r="AK3383" s="36" t="str">
        <f t="shared" si="1369"/>
        <v>21-22</v>
      </c>
      <c r="AL3383" s="36" t="str">
        <f t="shared" si="1370"/>
        <v>Apr</v>
      </c>
      <c r="AM3383" s="35" t="str">
        <f t="shared" si="1371"/>
        <v>295-305</v>
      </c>
      <c r="AN3383" s="36" t="str">
        <f t="shared" si="1372"/>
        <v>HWS-LTI</v>
      </c>
    </row>
    <row r="3384" spans="5:40" x14ac:dyDescent="0.3">
      <c r="E3384" s="12">
        <v>41004.916666666664</v>
      </c>
      <c r="F3384" s="16">
        <v>11.06</v>
      </c>
      <c r="G3384" s="16">
        <v>1905.61999511719</v>
      </c>
      <c r="H3384" s="29">
        <v>1.209097044531211</v>
      </c>
      <c r="I3384" s="26">
        <v>297.8</v>
      </c>
      <c r="J3384" s="30">
        <v>6.9620253164556958E-2</v>
      </c>
      <c r="K3384" s="31">
        <v>0.25261792934989402</v>
      </c>
      <c r="L3384" s="111">
        <f t="shared" si="1352"/>
        <v>1.1000000000000001</v>
      </c>
      <c r="M3384" s="112">
        <f t="shared" si="1353"/>
        <v>6.9999999999999993E-2</v>
      </c>
      <c r="N3384" s="112" t="b">
        <f t="shared" si="1354"/>
        <v>1</v>
      </c>
      <c r="O3384" s="112" t="b">
        <f t="shared" si="1355"/>
        <v>1</v>
      </c>
      <c r="P3384" s="113">
        <f t="shared" si="1356"/>
        <v>11</v>
      </c>
      <c r="Q3384" s="113">
        <f t="shared" si="1357"/>
        <v>19</v>
      </c>
      <c r="R3384" s="114" t="str">
        <f t="shared" si="1373"/>
        <v>1.1-0.07</v>
      </c>
      <c r="S3384" s="127">
        <f t="shared" si="1358"/>
        <v>3.6061561685225896E-2</v>
      </c>
      <c r="T3384" s="112" t="b">
        <f t="shared" si="1359"/>
        <v>1</v>
      </c>
      <c r="U3384" s="22">
        <f t="shared" si="1360"/>
        <v>11.011931062473334</v>
      </c>
      <c r="V3384" s="22">
        <f t="shared" si="1361"/>
        <v>1.0599794196539449</v>
      </c>
      <c r="W3384" s="81">
        <f t="shared" si="1362"/>
        <v>12</v>
      </c>
      <c r="X3384" s="22">
        <f t="shared" si="1363"/>
        <v>3.0448636875129456E-2</v>
      </c>
      <c r="Y3384" s="3">
        <f>IF(U3384&gt;'Power Curve'!$C$37,0,INDEX(Ci,$W3384,1)*POWER(1-X3384,3)+INDEX(Ci,$W3384,2)*3*X3384*POWER(1-X3384,2)+INDEX(Ci,$W3384,3)*3*POWER(X3384,2)*(1-X3384)+INDEX(Ci,$W3384,4)*POWER(X3384,3))</f>
        <v>1781.6720652109364</v>
      </c>
      <c r="Z3384" s="3">
        <f t="shared" si="1364"/>
        <v>1845.9219422933845</v>
      </c>
      <c r="AA3384" s="3">
        <f t="shared" si="1365"/>
        <v>1905.61999511719</v>
      </c>
      <c r="AB3384" s="3">
        <f t="shared" si="1374"/>
        <v>-59.698052823805483</v>
      </c>
      <c r="AC3384" s="3">
        <f t="shared" si="1375"/>
        <v>59.698052823805483</v>
      </c>
      <c r="AE3384" s="34">
        <f t="shared" si="1366"/>
        <v>11</v>
      </c>
      <c r="AF3384" s="73" t="b">
        <f>COUNTIF('Power Curve'!$D$2:$D$31,AE3384)&gt;0</f>
        <v>1</v>
      </c>
      <c r="AG3384" s="73" t="b">
        <f t="shared" si="1367"/>
        <v>0</v>
      </c>
      <c r="AH3384" s="73" t="b">
        <f t="shared" si="1376"/>
        <v>1</v>
      </c>
      <c r="AI3384" s="34" t="str">
        <f t="shared" si="1368"/>
        <v>Outer</v>
      </c>
      <c r="AJ3384" s="35" t="str">
        <f t="shared" si="1377"/>
        <v>1.0-1.1</v>
      </c>
      <c r="AK3384" s="36" t="str">
        <f t="shared" si="1369"/>
        <v>22-23</v>
      </c>
      <c r="AL3384" s="36" t="str">
        <f t="shared" si="1370"/>
        <v>Apr</v>
      </c>
      <c r="AM3384" s="35" t="str">
        <f t="shared" si="1371"/>
        <v>295-305</v>
      </c>
      <c r="AN3384" s="36" t="str">
        <f t="shared" si="1372"/>
        <v>HWS-LTI</v>
      </c>
    </row>
    <row r="3385" spans="5:40" x14ac:dyDescent="0.3">
      <c r="E3385" s="12">
        <v>41004.923611111109</v>
      </c>
      <c r="F3385" s="16">
        <v>10.49</v>
      </c>
      <c r="G3385" s="16">
        <v>1670.350021362302</v>
      </c>
      <c r="H3385" s="29">
        <v>1.2103824334996252</v>
      </c>
      <c r="I3385" s="26">
        <v>299.5</v>
      </c>
      <c r="J3385" s="30">
        <v>7.7216396568160151E-2</v>
      </c>
      <c r="K3385" s="31">
        <v>0.25151061479927606</v>
      </c>
      <c r="L3385" s="111">
        <f t="shared" si="1352"/>
        <v>1</v>
      </c>
      <c r="M3385" s="112">
        <f t="shared" si="1353"/>
        <v>0.08</v>
      </c>
      <c r="N3385" s="112" t="b">
        <f t="shared" si="1354"/>
        <v>1</v>
      </c>
      <c r="O3385" s="112" t="b">
        <f t="shared" si="1355"/>
        <v>1</v>
      </c>
      <c r="P3385" s="113">
        <f t="shared" si="1356"/>
        <v>10</v>
      </c>
      <c r="Q3385" s="113">
        <f t="shared" si="1357"/>
        <v>18</v>
      </c>
      <c r="R3385" s="114" t="str">
        <f t="shared" si="1373"/>
        <v>1-0.08</v>
      </c>
      <c r="S3385" s="127">
        <f t="shared" si="1358"/>
        <v>6.6467624446601226E-3</v>
      </c>
      <c r="T3385" s="112" t="b">
        <f t="shared" si="1359"/>
        <v>1</v>
      </c>
      <c r="U3385" s="22">
        <f t="shared" si="1360"/>
        <v>10.448108228053256</v>
      </c>
      <c r="V3385" s="22">
        <f t="shared" si="1361"/>
        <v>0.9728387830664692</v>
      </c>
      <c r="W3385" s="81">
        <f t="shared" si="1362"/>
        <v>11</v>
      </c>
      <c r="X3385" s="22">
        <f t="shared" si="1363"/>
        <v>0.48348614008580426</v>
      </c>
      <c r="Y3385" s="3">
        <f>IF(U3385&gt;'Power Curve'!$C$37,0,INDEX(Ci,$W3385,1)*POWER(1-X3385,3)+INDEX(Ci,$W3385,2)*3*X3385*POWER(1-X3385,2)+INDEX(Ci,$W3385,3)*3*POWER(X3385,2)*(1-X3385)+INDEX(Ci,$W3385,4)*POWER(X3385,3))</f>
        <v>1657.6526016855091</v>
      </c>
      <c r="Z3385" s="3">
        <f t="shared" si="1364"/>
        <v>1668.6706247446857</v>
      </c>
      <c r="AA3385" s="3">
        <f t="shared" si="1365"/>
        <v>1670.350021362302</v>
      </c>
      <c r="AB3385" s="3">
        <f t="shared" si="1374"/>
        <v>-1.6793966176162485</v>
      </c>
      <c r="AC3385" s="3">
        <f t="shared" si="1375"/>
        <v>1.6793966176162485</v>
      </c>
      <c r="AE3385" s="34">
        <f t="shared" si="1366"/>
        <v>10</v>
      </c>
      <c r="AF3385" s="73" t="b">
        <f>COUNTIF('Power Curve'!$D$2:$D$31,AE3385)&gt;0</f>
        <v>1</v>
      </c>
      <c r="AG3385" s="73" t="b">
        <f t="shared" si="1367"/>
        <v>0</v>
      </c>
      <c r="AH3385" s="73" t="b">
        <f t="shared" si="1376"/>
        <v>1</v>
      </c>
      <c r="AI3385" s="34" t="str">
        <f t="shared" si="1368"/>
        <v>Outer</v>
      </c>
      <c r="AJ3385" s="35" t="str">
        <f t="shared" si="1377"/>
        <v>0.9-1.0</v>
      </c>
      <c r="AK3385" s="36" t="str">
        <f t="shared" si="1369"/>
        <v>22-23</v>
      </c>
      <c r="AL3385" s="36" t="str">
        <f t="shared" si="1370"/>
        <v>Apr</v>
      </c>
      <c r="AM3385" s="35" t="str">
        <f t="shared" si="1371"/>
        <v>295-305</v>
      </c>
      <c r="AN3385" s="36" t="str">
        <f t="shared" si="1372"/>
        <v>HWS-LTI</v>
      </c>
    </row>
    <row r="3386" spans="5:40" x14ac:dyDescent="0.3">
      <c r="E3386" s="12">
        <v>41004.930555555555</v>
      </c>
      <c r="F3386" s="16">
        <v>10.029999999999999</v>
      </c>
      <c r="G3386" s="16">
        <v>1712.190063476563</v>
      </c>
      <c r="H3386" s="29">
        <v>1.2117527281656413</v>
      </c>
      <c r="I3386" s="26">
        <v>296.5</v>
      </c>
      <c r="J3386" s="30">
        <v>8.773678963110669E-2</v>
      </c>
      <c r="K3386" s="31">
        <v>0.2882649484258859</v>
      </c>
      <c r="L3386" s="111">
        <f t="shared" si="1352"/>
        <v>0.9</v>
      </c>
      <c r="M3386" s="112">
        <f t="shared" si="1353"/>
        <v>0.09</v>
      </c>
      <c r="N3386" s="112" t="b">
        <f t="shared" si="1354"/>
        <v>1</v>
      </c>
      <c r="O3386" s="112" t="b">
        <f t="shared" si="1355"/>
        <v>1</v>
      </c>
      <c r="P3386" s="113">
        <f t="shared" si="1356"/>
        <v>9</v>
      </c>
      <c r="Q3386" s="113">
        <f t="shared" si="1357"/>
        <v>17</v>
      </c>
      <c r="R3386" s="114" t="str">
        <f t="shared" si="1373"/>
        <v>0.9-0.09</v>
      </c>
      <c r="S3386" s="127">
        <f t="shared" si="1358"/>
        <v>-7.7733543286704898E-3</v>
      </c>
      <c r="T3386" s="112" t="b">
        <f t="shared" si="1359"/>
        <v>1</v>
      </c>
      <c r="U3386" s="22">
        <f t="shared" si="1360"/>
        <v>9.9937137437115844</v>
      </c>
      <c r="V3386" s="22">
        <f t="shared" si="1361"/>
        <v>0.90261065073462088</v>
      </c>
      <c r="W3386" s="81">
        <f t="shared" si="1362"/>
        <v>11</v>
      </c>
      <c r="X3386" s="22">
        <f t="shared" si="1363"/>
        <v>4.2493677191547209E-2</v>
      </c>
      <c r="Y3386" s="3">
        <f>IF(U3386&gt;'Power Curve'!$C$37,0,INDEX(Ci,$W3386,1)*POWER(1-X3386,3)+INDEX(Ci,$W3386,2)*3*X3386*POWER(1-X3386,2)+INDEX(Ci,$W3386,3)*3*POWER(X3386,2)*(1-X3386)+INDEX(Ci,$W3386,4)*POWER(X3386,3))</f>
        <v>1531.5787702995103</v>
      </c>
      <c r="Z3386" s="3">
        <f t="shared" si="1364"/>
        <v>1519.673265835703</v>
      </c>
      <c r="AA3386" s="3">
        <f t="shared" si="1365"/>
        <v>1712.190063476563</v>
      </c>
      <c r="AB3386" s="3">
        <f t="shared" si="1374"/>
        <v>-192.51679764085998</v>
      </c>
      <c r="AC3386" s="3">
        <f t="shared" si="1375"/>
        <v>192.51679764085998</v>
      </c>
      <c r="AE3386" s="34">
        <f t="shared" si="1366"/>
        <v>10</v>
      </c>
      <c r="AF3386" s="73" t="b">
        <f>COUNTIF('Power Curve'!$D$2:$D$31,AE3386)&gt;0</f>
        <v>1</v>
      </c>
      <c r="AG3386" s="73" t="b">
        <f t="shared" si="1367"/>
        <v>0</v>
      </c>
      <c r="AH3386" s="73" t="b">
        <f t="shared" si="1376"/>
        <v>1</v>
      </c>
      <c r="AI3386" s="34" t="str">
        <f t="shared" si="1368"/>
        <v>Outer</v>
      </c>
      <c r="AJ3386" s="35" t="str">
        <f t="shared" si="1377"/>
        <v>0.9-1.0</v>
      </c>
      <c r="AK3386" s="36" t="str">
        <f t="shared" si="1369"/>
        <v>22-23</v>
      </c>
      <c r="AL3386" s="36" t="str">
        <f t="shared" si="1370"/>
        <v>Apr</v>
      </c>
      <c r="AM3386" s="35" t="str">
        <f t="shared" si="1371"/>
        <v>295-305</v>
      </c>
      <c r="AN3386" s="36" t="str">
        <f t="shared" si="1372"/>
        <v>HWS-LTI</v>
      </c>
    </row>
    <row r="3387" spans="5:40" x14ac:dyDescent="0.3">
      <c r="E3387" s="12">
        <v>41004.9375</v>
      </c>
      <c r="F3387" s="16">
        <v>10.41</v>
      </c>
      <c r="G3387" s="16">
        <v>1720.0199890136769</v>
      </c>
      <c r="H3387" s="29">
        <v>1.211835655748313</v>
      </c>
      <c r="I3387" s="26">
        <v>295.60000000000002</v>
      </c>
      <c r="J3387" s="30">
        <v>0.10182516810758886</v>
      </c>
      <c r="K3387" s="31">
        <v>0.25277568454043542</v>
      </c>
      <c r="L3387" s="111">
        <f t="shared" si="1352"/>
        <v>1</v>
      </c>
      <c r="M3387" s="112">
        <f t="shared" si="1353"/>
        <v>9.9999999999999992E-2</v>
      </c>
      <c r="N3387" s="112" t="b">
        <f t="shared" si="1354"/>
        <v>1</v>
      </c>
      <c r="O3387" s="112" t="b">
        <f t="shared" si="1355"/>
        <v>1</v>
      </c>
      <c r="P3387" s="113">
        <f t="shared" si="1356"/>
        <v>10</v>
      </c>
      <c r="Q3387" s="113">
        <f t="shared" si="1357"/>
        <v>16</v>
      </c>
      <c r="R3387" s="114" t="str">
        <f t="shared" si="1373"/>
        <v>1-0.1</v>
      </c>
      <c r="S3387" s="127">
        <f t="shared" si="1358"/>
        <v>9.5759205925877739E-3</v>
      </c>
      <c r="T3387" s="112" t="b">
        <f t="shared" si="1359"/>
        <v>1</v>
      </c>
      <c r="U3387" s="22">
        <f t="shared" si="1360"/>
        <v>10.372575598840861</v>
      </c>
      <c r="V3387" s="22">
        <f t="shared" si="1361"/>
        <v>0.96116497173624205</v>
      </c>
      <c r="W3387" s="81">
        <f t="shared" si="1362"/>
        <v>11</v>
      </c>
      <c r="X3387" s="22">
        <f t="shared" si="1363"/>
        <v>0.41018128861184444</v>
      </c>
      <c r="Y3387" s="3">
        <f>IF(U3387&gt;'Power Curve'!$C$37,0,INDEX(Ci,$W3387,1)*POWER(1-X3387,3)+INDEX(Ci,$W3387,2)*3*X3387*POWER(1-X3387,2)+INDEX(Ci,$W3387,3)*3*POWER(X3387,2)*(1-X3387)+INDEX(Ci,$W3387,4)*POWER(X3387,3))</f>
        <v>1637.7248030081973</v>
      </c>
      <c r="Z3387" s="3">
        <f t="shared" si="1364"/>
        <v>1653.4075256743154</v>
      </c>
      <c r="AA3387" s="3">
        <f t="shared" si="1365"/>
        <v>1720.0199890136769</v>
      </c>
      <c r="AB3387" s="3">
        <f t="shared" si="1374"/>
        <v>-66.612463339361511</v>
      </c>
      <c r="AC3387" s="3">
        <f t="shared" si="1375"/>
        <v>66.612463339361511</v>
      </c>
      <c r="AE3387" s="34">
        <f t="shared" si="1366"/>
        <v>10</v>
      </c>
      <c r="AF3387" s="73" t="b">
        <f>COUNTIF('Power Curve'!$D$2:$D$31,AE3387)&gt;0</f>
        <v>1</v>
      </c>
      <c r="AG3387" s="73" t="b">
        <f t="shared" si="1367"/>
        <v>0</v>
      </c>
      <c r="AH3387" s="73" t="b">
        <f t="shared" si="1376"/>
        <v>1</v>
      </c>
      <c r="AI3387" s="34" t="str">
        <f t="shared" si="1368"/>
        <v>Inner</v>
      </c>
      <c r="AJ3387" s="35" t="str">
        <f t="shared" si="1377"/>
        <v>0.9-1.0</v>
      </c>
      <c r="AK3387" s="36" t="str">
        <f t="shared" si="1369"/>
        <v>22-23</v>
      </c>
      <c r="AL3387" s="36" t="str">
        <f t="shared" si="1370"/>
        <v>Apr</v>
      </c>
      <c r="AM3387" s="35" t="str">
        <f t="shared" si="1371"/>
        <v>295-305</v>
      </c>
      <c r="AN3387" s="36" t="str">
        <f t="shared" si="1372"/>
        <v>Inner-TI</v>
      </c>
    </row>
    <row r="3388" spans="5:40" x14ac:dyDescent="0.3">
      <c r="E3388" s="12">
        <v>41004.944444444445</v>
      </c>
      <c r="F3388" s="16">
        <v>10.31</v>
      </c>
      <c r="G3388" s="16">
        <v>1710.8000183105469</v>
      </c>
      <c r="H3388" s="29">
        <v>1.2117441667410374</v>
      </c>
      <c r="I3388" s="26">
        <v>297.5</v>
      </c>
      <c r="J3388" s="30">
        <v>9.2143549951503381E-2</v>
      </c>
      <c r="K3388" s="31">
        <v>0.29300753428619974</v>
      </c>
      <c r="L3388" s="111">
        <f t="shared" si="1352"/>
        <v>0.9</v>
      </c>
      <c r="M3388" s="112">
        <f t="shared" si="1353"/>
        <v>0.09</v>
      </c>
      <c r="N3388" s="112" t="b">
        <f t="shared" si="1354"/>
        <v>1</v>
      </c>
      <c r="O3388" s="112" t="b">
        <f t="shared" si="1355"/>
        <v>1</v>
      </c>
      <c r="P3388" s="113">
        <f t="shared" si="1356"/>
        <v>9</v>
      </c>
      <c r="Q3388" s="113">
        <f t="shared" si="1357"/>
        <v>17</v>
      </c>
      <c r="R3388" s="114" t="str">
        <f t="shared" si="1373"/>
        <v>0.9-0.09</v>
      </c>
      <c r="S3388" s="127">
        <f t="shared" si="1358"/>
        <v>-7.7733543286704898E-3</v>
      </c>
      <c r="T3388" s="112" t="b">
        <f t="shared" si="1359"/>
        <v>1</v>
      </c>
      <c r="U3388" s="22">
        <f t="shared" si="1360"/>
        <v>10.27267657409042</v>
      </c>
      <c r="V3388" s="22">
        <f t="shared" si="1361"/>
        <v>0.94572525542859165</v>
      </c>
      <c r="W3388" s="81">
        <f t="shared" si="1362"/>
        <v>11</v>
      </c>
      <c r="X3388" s="22">
        <f t="shared" si="1363"/>
        <v>0.31322870999668417</v>
      </c>
      <c r="Y3388" s="3">
        <f>IF(U3388&gt;'Power Curve'!$C$37,0,INDEX(Ci,$W3388,1)*POWER(1-X3388,3)+INDEX(Ci,$W3388,2)*3*X3388*POWER(1-X3388,2)+INDEX(Ci,$W3388,3)*3*POWER(X3388,2)*(1-X3388)+INDEX(Ci,$W3388,4)*POWER(X3388,3))</f>
        <v>1610.5800333891616</v>
      </c>
      <c r="Z3388" s="3">
        <f t="shared" si="1364"/>
        <v>1598.0604241149458</v>
      </c>
      <c r="AA3388" s="3">
        <f t="shared" si="1365"/>
        <v>1710.8000183105469</v>
      </c>
      <c r="AB3388" s="3">
        <f t="shared" si="1374"/>
        <v>-112.73959419560106</v>
      </c>
      <c r="AC3388" s="3">
        <f t="shared" si="1375"/>
        <v>112.73959419560106</v>
      </c>
      <c r="AE3388" s="34">
        <f t="shared" si="1366"/>
        <v>10</v>
      </c>
      <c r="AF3388" s="73" t="b">
        <f>COUNTIF('Power Curve'!$D$2:$D$31,AE3388)&gt;0</f>
        <v>1</v>
      </c>
      <c r="AG3388" s="73" t="b">
        <f t="shared" si="1367"/>
        <v>0</v>
      </c>
      <c r="AH3388" s="73" t="b">
        <f t="shared" si="1376"/>
        <v>1</v>
      </c>
      <c r="AI3388" s="34" t="str">
        <f t="shared" si="1368"/>
        <v>Outer</v>
      </c>
      <c r="AJ3388" s="35" t="str">
        <f t="shared" si="1377"/>
        <v>0.9-1.0</v>
      </c>
      <c r="AK3388" s="36" t="str">
        <f t="shared" si="1369"/>
        <v>22-23</v>
      </c>
      <c r="AL3388" s="36" t="str">
        <f t="shared" si="1370"/>
        <v>Apr</v>
      </c>
      <c r="AM3388" s="35" t="str">
        <f t="shared" si="1371"/>
        <v>295-305</v>
      </c>
      <c r="AN3388" s="36" t="str">
        <f t="shared" si="1372"/>
        <v>HWS-LTI</v>
      </c>
    </row>
    <row r="3389" spans="5:40" x14ac:dyDescent="0.3">
      <c r="E3389" s="12">
        <v>41004.951388888891</v>
      </c>
      <c r="F3389" s="16">
        <v>9.9600000000000009</v>
      </c>
      <c r="G3389" s="16">
        <v>1668.2700042724659</v>
      </c>
      <c r="H3389" s="29">
        <v>1.2123848669422979</v>
      </c>
      <c r="I3389" s="26">
        <v>294.39999999999998</v>
      </c>
      <c r="J3389" s="30">
        <v>0.12851405622489959</v>
      </c>
      <c r="K3389" s="31">
        <v>0.2955053609323276</v>
      </c>
      <c r="L3389" s="111">
        <f t="shared" si="1352"/>
        <v>0.9</v>
      </c>
      <c r="M3389" s="112">
        <f t="shared" si="1353"/>
        <v>0.13</v>
      </c>
      <c r="N3389" s="112" t="b">
        <f t="shared" si="1354"/>
        <v>1</v>
      </c>
      <c r="O3389" s="112" t="b">
        <f t="shared" si="1355"/>
        <v>1</v>
      </c>
      <c r="P3389" s="113">
        <f t="shared" si="1356"/>
        <v>9</v>
      </c>
      <c r="Q3389" s="113">
        <f t="shared" si="1357"/>
        <v>13</v>
      </c>
      <c r="R3389" s="114" t="str">
        <f t="shared" si="1373"/>
        <v>0.9-0.13</v>
      </c>
      <c r="S3389" s="127">
        <f t="shared" si="1358"/>
        <v>-3.9361611857989297E-3</v>
      </c>
      <c r="T3389" s="112" t="b">
        <f t="shared" si="1359"/>
        <v>1</v>
      </c>
      <c r="U3389" s="22">
        <f t="shared" si="1360"/>
        <v>9.9256923765832745</v>
      </c>
      <c r="V3389" s="22">
        <f t="shared" si="1361"/>
        <v>0.89209772917264119</v>
      </c>
      <c r="W3389" s="81">
        <f t="shared" si="1362"/>
        <v>10</v>
      </c>
      <c r="X3389" s="22">
        <f t="shared" si="1363"/>
        <v>0.97423840282602248</v>
      </c>
      <c r="Y3389" s="3">
        <f>IF(U3389&gt;'Power Curve'!$C$37,0,INDEX(Ci,$W3389,1)*POWER(1-X3389,3)+INDEX(Ci,$W3389,2)*3*X3389*POWER(1-X3389,2)+INDEX(Ci,$W3389,3)*3*POWER(X3389,2)*(1-X3389)+INDEX(Ci,$W3389,4)*POWER(X3389,3))</f>
        <v>1511.8726659717531</v>
      </c>
      <c r="Z3389" s="3">
        <f t="shared" si="1364"/>
        <v>1505.9216914660847</v>
      </c>
      <c r="AA3389" s="3">
        <f t="shared" si="1365"/>
        <v>1668.2700042724659</v>
      </c>
      <c r="AB3389" s="3">
        <f t="shared" si="1374"/>
        <v>-162.34831280638127</v>
      </c>
      <c r="AC3389" s="3">
        <f t="shared" si="1375"/>
        <v>162.34831280638127</v>
      </c>
      <c r="AE3389" s="34">
        <f t="shared" si="1366"/>
        <v>10</v>
      </c>
      <c r="AF3389" s="73" t="b">
        <f>COUNTIF('Power Curve'!$D$2:$D$31,AE3389)&gt;0</f>
        <v>1</v>
      </c>
      <c r="AG3389" s="73" t="b">
        <f t="shared" si="1367"/>
        <v>0</v>
      </c>
      <c r="AH3389" s="73" t="b">
        <f t="shared" si="1376"/>
        <v>1</v>
      </c>
      <c r="AI3389" s="34" t="str">
        <f t="shared" si="1368"/>
        <v>Inner</v>
      </c>
      <c r="AJ3389" s="35" t="str">
        <f t="shared" si="1377"/>
        <v>0.8-0.9</v>
      </c>
      <c r="AK3389" s="36" t="str">
        <f t="shared" si="1369"/>
        <v>22-23</v>
      </c>
      <c r="AL3389" s="36" t="str">
        <f t="shared" si="1370"/>
        <v>Apr</v>
      </c>
      <c r="AM3389" s="35" t="str">
        <f t="shared" si="1371"/>
        <v>285-295</v>
      </c>
      <c r="AN3389" s="36" t="str">
        <f t="shared" si="1372"/>
        <v>Inner-TI</v>
      </c>
    </row>
    <row r="3390" spans="5:40" x14ac:dyDescent="0.3">
      <c r="E3390" s="12">
        <v>41004.958333333336</v>
      </c>
      <c r="F3390" s="16">
        <v>9.51</v>
      </c>
      <c r="G3390" s="16">
        <v>1420.9300384521459</v>
      </c>
      <c r="H3390" s="29">
        <v>1.2132177997738507</v>
      </c>
      <c r="I3390" s="26">
        <v>298.2</v>
      </c>
      <c r="J3390" s="30">
        <v>0.10830704521556257</v>
      </c>
      <c r="K3390" s="31">
        <v>0.29020020081860171</v>
      </c>
      <c r="L3390" s="111">
        <f t="shared" si="1352"/>
        <v>0.8</v>
      </c>
      <c r="M3390" s="112">
        <f t="shared" si="1353"/>
        <v>0.11</v>
      </c>
      <c r="N3390" s="112" t="b">
        <f t="shared" si="1354"/>
        <v>1</v>
      </c>
      <c r="O3390" s="112" t="b">
        <f t="shared" si="1355"/>
        <v>1</v>
      </c>
      <c r="P3390" s="113">
        <f t="shared" si="1356"/>
        <v>8</v>
      </c>
      <c r="Q3390" s="113">
        <f t="shared" si="1357"/>
        <v>15</v>
      </c>
      <c r="R3390" s="114" t="str">
        <f t="shared" si="1373"/>
        <v>0.8-0.11</v>
      </c>
      <c r="S3390" s="127">
        <f t="shared" si="1358"/>
        <v>-6.4327119838497289E-3</v>
      </c>
      <c r="T3390" s="112" t="b">
        <f t="shared" si="1359"/>
        <v>1</v>
      </c>
      <c r="U3390" s="22">
        <f t="shared" si="1360"/>
        <v>9.4794122751397953</v>
      </c>
      <c r="V3390" s="22">
        <f t="shared" si="1361"/>
        <v>0.82312370087506859</v>
      </c>
      <c r="W3390" s="81">
        <f t="shared" si="1362"/>
        <v>10</v>
      </c>
      <c r="X3390" s="22">
        <f t="shared" si="1363"/>
        <v>0.49987157514574604</v>
      </c>
      <c r="Y3390" s="3">
        <f>IF(U3390&gt;'Power Curve'!$C$37,0,INDEX(Ci,$W3390,1)*POWER(1-X3390,3)+INDEX(Ci,$W3390,2)*3*X3390*POWER(1-X3390,2)+INDEX(Ci,$W3390,3)*3*POWER(X3390,2)*(1-X3390)+INDEX(Ci,$W3390,4)*POWER(X3390,3))</f>
        <v>1363.2826340115396</v>
      </c>
      <c r="Z3390" s="3">
        <f t="shared" si="1364"/>
        <v>1354.5130294743592</v>
      </c>
      <c r="AA3390" s="3">
        <f t="shared" si="1365"/>
        <v>1420.9300384521459</v>
      </c>
      <c r="AB3390" s="3">
        <f t="shared" si="1374"/>
        <v>-66.417008977786736</v>
      </c>
      <c r="AC3390" s="3">
        <f t="shared" si="1375"/>
        <v>66.417008977786736</v>
      </c>
      <c r="AE3390" s="34">
        <f t="shared" si="1366"/>
        <v>9</v>
      </c>
      <c r="AF3390" s="73" t="b">
        <f>COUNTIF('Power Curve'!$D$2:$D$31,AE3390)&gt;0</f>
        <v>1</v>
      </c>
      <c r="AG3390" s="73" t="b">
        <f t="shared" si="1367"/>
        <v>0</v>
      </c>
      <c r="AH3390" s="73" t="b">
        <f t="shared" si="1376"/>
        <v>1</v>
      </c>
      <c r="AI3390" s="34" t="str">
        <f t="shared" si="1368"/>
        <v>Inner</v>
      </c>
      <c r="AJ3390" s="35" t="str">
        <f t="shared" si="1377"/>
        <v>0.8-0.9</v>
      </c>
      <c r="AK3390" s="36" t="str">
        <f t="shared" si="1369"/>
        <v>23-24</v>
      </c>
      <c r="AL3390" s="36" t="str">
        <f t="shared" si="1370"/>
        <v>Apr</v>
      </c>
      <c r="AM3390" s="35" t="str">
        <f t="shared" si="1371"/>
        <v>295-305</v>
      </c>
      <c r="AN3390" s="36" t="str">
        <f t="shared" si="1372"/>
        <v>Inner-TI</v>
      </c>
    </row>
    <row r="3391" spans="5:40" x14ac:dyDescent="0.3">
      <c r="E3391" s="12">
        <v>41004.965277777781</v>
      </c>
      <c r="F3391" s="16">
        <v>8.23</v>
      </c>
      <c r="G3391" s="16">
        <v>869.87998199462868</v>
      </c>
      <c r="H3391" s="29">
        <v>1.2138220248251856</v>
      </c>
      <c r="I3391" s="26">
        <v>292.39999999999998</v>
      </c>
      <c r="J3391" s="30">
        <v>0.11421628189550424</v>
      </c>
      <c r="K3391" s="31">
        <v>0.25107864260290758</v>
      </c>
      <c r="L3391" s="111">
        <f t="shared" si="1352"/>
        <v>0.6</v>
      </c>
      <c r="M3391" s="112">
        <f t="shared" si="1353"/>
        <v>0.11</v>
      </c>
      <c r="N3391" s="112" t="b">
        <f t="shared" si="1354"/>
        <v>1</v>
      </c>
      <c r="O3391" s="112" t="b">
        <f t="shared" si="1355"/>
        <v>1</v>
      </c>
      <c r="P3391" s="113">
        <f t="shared" si="1356"/>
        <v>6</v>
      </c>
      <c r="Q3391" s="113">
        <f t="shared" si="1357"/>
        <v>15</v>
      </c>
      <c r="R3391" s="114" t="str">
        <f t="shared" si="1373"/>
        <v>0.6-0.11</v>
      </c>
      <c r="S3391" s="127">
        <f t="shared" si="1358"/>
        <v>-1.5111837704289E-2</v>
      </c>
      <c r="T3391" s="112" t="b">
        <f t="shared" si="1359"/>
        <v>1</v>
      </c>
      <c r="U3391" s="22">
        <f t="shared" si="1360"/>
        <v>8.2048908907682367</v>
      </c>
      <c r="V3391" s="22">
        <f t="shared" si="1361"/>
        <v>0.62614231239916118</v>
      </c>
      <c r="W3391" s="81">
        <f t="shared" si="1362"/>
        <v>9</v>
      </c>
      <c r="X3391" s="22">
        <f t="shared" si="1363"/>
        <v>0.19611658192666817</v>
      </c>
      <c r="Y3391" s="3">
        <f>IF(U3391&gt;'Power Curve'!$C$37,0,INDEX(Ci,$W3391,1)*POWER(1-X3391,3)+INDEX(Ci,$W3391,2)*3*X3391*POWER(1-X3391,2)+INDEX(Ci,$W3391,3)*3*POWER(X3391,2)*(1-X3391)+INDEX(Ci,$W3391,4)*POWER(X3391,3))</f>
        <v>940.3054591729466</v>
      </c>
      <c r="Z3391" s="3">
        <f t="shared" si="1364"/>
        <v>926.09571568146805</v>
      </c>
      <c r="AA3391" s="3">
        <f t="shared" si="1365"/>
        <v>869.87998199462868</v>
      </c>
      <c r="AB3391" s="3">
        <f t="shared" si="1374"/>
        <v>56.215733686839371</v>
      </c>
      <c r="AC3391" s="3">
        <f t="shared" si="1375"/>
        <v>56.215733686839371</v>
      </c>
      <c r="AE3391" s="34">
        <f t="shared" si="1366"/>
        <v>8</v>
      </c>
      <c r="AF3391" s="73" t="b">
        <f>COUNTIF('Power Curve'!$D$2:$D$31,AE3391)&gt;0</f>
        <v>1</v>
      </c>
      <c r="AG3391" s="73" t="b">
        <f t="shared" si="1367"/>
        <v>0</v>
      </c>
      <c r="AH3391" s="73" t="b">
        <f t="shared" si="1376"/>
        <v>1</v>
      </c>
      <c r="AI3391" s="34" t="str">
        <f t="shared" si="1368"/>
        <v>Inner</v>
      </c>
      <c r="AJ3391" s="35" t="str">
        <f t="shared" si="1377"/>
        <v>0.6-0.7</v>
      </c>
      <c r="AK3391" s="36" t="str">
        <f t="shared" si="1369"/>
        <v>23-24</v>
      </c>
      <c r="AL3391" s="36" t="str">
        <f t="shared" si="1370"/>
        <v>Apr</v>
      </c>
      <c r="AM3391" s="35" t="str">
        <f t="shared" si="1371"/>
        <v>285-295</v>
      </c>
      <c r="AN3391" s="36" t="str">
        <f t="shared" si="1372"/>
        <v>Inner-TI</v>
      </c>
    </row>
    <row r="3392" spans="5:40" x14ac:dyDescent="0.3">
      <c r="E3392" s="12">
        <v>41004.972222222219</v>
      </c>
      <c r="F3392" s="16">
        <v>7.39</v>
      </c>
      <c r="G3392" s="16">
        <v>721.04000282287575</v>
      </c>
      <c r="H3392" s="29">
        <v>1.2142809211454626</v>
      </c>
      <c r="I3392" s="26">
        <v>292.60000000000002</v>
      </c>
      <c r="J3392" s="30">
        <v>0.12855209742895804</v>
      </c>
      <c r="K3392" s="31">
        <v>0.25248849245876015</v>
      </c>
      <c r="L3392" s="111">
        <f t="shared" si="1352"/>
        <v>0.5</v>
      </c>
      <c r="M3392" s="112">
        <f t="shared" si="1353"/>
        <v>0.13</v>
      </c>
      <c r="N3392" s="112" t="b">
        <f t="shared" si="1354"/>
        <v>1</v>
      </c>
      <c r="O3392" s="112" t="b">
        <f t="shared" si="1355"/>
        <v>1</v>
      </c>
      <c r="P3392" s="113">
        <f t="shared" si="1356"/>
        <v>5</v>
      </c>
      <c r="Q3392" s="113">
        <f t="shared" si="1357"/>
        <v>13</v>
      </c>
      <c r="R3392" s="114" t="str">
        <f t="shared" si="1373"/>
        <v>0.5-0.13</v>
      </c>
      <c r="S3392" s="127">
        <f t="shared" si="1358"/>
        <v>1.7080752491931649E-2</v>
      </c>
      <c r="T3392" s="112" t="b">
        <f t="shared" si="1359"/>
        <v>1</v>
      </c>
      <c r="U3392" s="22">
        <f t="shared" si="1360"/>
        <v>7.3683819944451709</v>
      </c>
      <c r="V3392" s="22">
        <f t="shared" si="1361"/>
        <v>0.49685716591932044</v>
      </c>
      <c r="W3392" s="81">
        <f t="shared" si="1362"/>
        <v>8</v>
      </c>
      <c r="X3392" s="22">
        <f t="shared" si="1363"/>
        <v>0.35554638550366252</v>
      </c>
      <c r="Y3392" s="3">
        <f>IF(U3392&gt;'Power Curve'!$C$37,0,INDEX(Ci,$W3392,1)*POWER(1-X3392,3)+INDEX(Ci,$W3392,2)*3*X3392*POWER(1-X3392,2)+INDEX(Ci,$W3392,3)*3*POWER(X3392,2)*(1-X3392)+INDEX(Ci,$W3392,4)*POWER(X3392,3))</f>
        <v>694.90909885276199</v>
      </c>
      <c r="Z3392" s="3">
        <f t="shared" si="1364"/>
        <v>706.77866917465724</v>
      </c>
      <c r="AA3392" s="3">
        <f t="shared" si="1365"/>
        <v>721.04000282287575</v>
      </c>
      <c r="AB3392" s="3">
        <f t="shared" si="1374"/>
        <v>-14.26133364821851</v>
      </c>
      <c r="AC3392" s="3">
        <f t="shared" si="1375"/>
        <v>14.26133364821851</v>
      </c>
      <c r="AE3392" s="34">
        <f t="shared" si="1366"/>
        <v>7</v>
      </c>
      <c r="AF3392" s="73" t="b">
        <f>COUNTIF('Power Curve'!$D$2:$D$31,AE3392)&gt;0</f>
        <v>1</v>
      </c>
      <c r="AG3392" s="73" t="b">
        <f t="shared" si="1367"/>
        <v>0</v>
      </c>
      <c r="AH3392" s="73" t="b">
        <f t="shared" si="1376"/>
        <v>1</v>
      </c>
      <c r="AI3392" s="34" t="str">
        <f t="shared" si="1368"/>
        <v>Inner</v>
      </c>
      <c r="AJ3392" s="35" t="str">
        <f t="shared" si="1377"/>
        <v>0.4-0.5</v>
      </c>
      <c r="AK3392" s="36" t="str">
        <f t="shared" si="1369"/>
        <v>23-24</v>
      </c>
      <c r="AL3392" s="36" t="str">
        <f t="shared" si="1370"/>
        <v>Apr</v>
      </c>
      <c r="AM3392" s="35" t="str">
        <f t="shared" si="1371"/>
        <v>285-295</v>
      </c>
      <c r="AN3392" s="36" t="str">
        <f t="shared" si="1372"/>
        <v>Inner-TI</v>
      </c>
    </row>
    <row r="3393" spans="5:40" x14ac:dyDescent="0.3">
      <c r="E3393" s="12">
        <v>41004.979166666664</v>
      </c>
      <c r="F3393" s="16">
        <v>8.4700000000000006</v>
      </c>
      <c r="G3393" s="16">
        <v>1191.020011901858</v>
      </c>
      <c r="H3393" s="29">
        <v>1.2145485898233159</v>
      </c>
      <c r="I3393" s="26">
        <v>290.5</v>
      </c>
      <c r="J3393" s="30">
        <v>0.13577331759149938</v>
      </c>
      <c r="K3393" s="31">
        <v>0.24588001402394483</v>
      </c>
      <c r="L3393" s="111">
        <f t="shared" si="1352"/>
        <v>0.70000000000000007</v>
      </c>
      <c r="M3393" s="112">
        <f t="shared" si="1353"/>
        <v>0.14000000000000001</v>
      </c>
      <c r="N3393" s="112" t="b">
        <f t="shared" si="1354"/>
        <v>1</v>
      </c>
      <c r="O3393" s="112" t="b">
        <f t="shared" si="1355"/>
        <v>1</v>
      </c>
      <c r="P3393" s="113">
        <f t="shared" si="1356"/>
        <v>7.0000000000000009</v>
      </c>
      <c r="Q3393" s="113">
        <f t="shared" si="1357"/>
        <v>12</v>
      </c>
      <c r="R3393" s="114" t="str">
        <f t="shared" si="1373"/>
        <v>0.7-0.14</v>
      </c>
      <c r="S3393" s="127">
        <f t="shared" si="1358"/>
        <v>1.0811335537812461E-2</v>
      </c>
      <c r="T3393" s="112" t="b">
        <f t="shared" si="1359"/>
        <v>1</v>
      </c>
      <c r="U3393" s="22">
        <f t="shared" si="1360"/>
        <v>8.4458431570068306</v>
      </c>
      <c r="V3393" s="22">
        <f t="shared" si="1361"/>
        <v>0.66338226187517391</v>
      </c>
      <c r="W3393" s="81">
        <f t="shared" si="1362"/>
        <v>9</v>
      </c>
      <c r="X3393" s="22">
        <f t="shared" si="1363"/>
        <v>0.43696002602912526</v>
      </c>
      <c r="Y3393" s="3">
        <f>IF(U3393&gt;'Power Curve'!$C$37,0,INDEX(Ci,$W3393,1)*POWER(1-X3393,3)+INDEX(Ci,$W3393,2)*3*X3393*POWER(1-X3393,2)+INDEX(Ci,$W3393,3)*3*POWER(X3393,2)*(1-X3393)+INDEX(Ci,$W3393,4)*POWER(X3393,3))</f>
        <v>1015.6932612914612</v>
      </c>
      <c r="Z3393" s="3">
        <f t="shared" si="1364"/>
        <v>1026.6742619427782</v>
      </c>
      <c r="AA3393" s="3">
        <f t="shared" si="1365"/>
        <v>1191.020011901858</v>
      </c>
      <c r="AB3393" s="3">
        <f t="shared" si="1374"/>
        <v>-164.34574995907974</v>
      </c>
      <c r="AC3393" s="3">
        <f t="shared" si="1375"/>
        <v>164.34574995907974</v>
      </c>
      <c r="AE3393" s="34">
        <f t="shared" si="1366"/>
        <v>8</v>
      </c>
      <c r="AF3393" s="73" t="b">
        <f>COUNTIF('Power Curve'!$D$2:$D$31,AE3393)&gt;0</f>
        <v>1</v>
      </c>
      <c r="AG3393" s="73" t="b">
        <f t="shared" si="1367"/>
        <v>0</v>
      </c>
      <c r="AH3393" s="73" t="b">
        <f t="shared" si="1376"/>
        <v>1</v>
      </c>
      <c r="AI3393" s="34" t="str">
        <f t="shared" si="1368"/>
        <v>Inner</v>
      </c>
      <c r="AJ3393" s="35" t="str">
        <f t="shared" si="1377"/>
        <v>0.6-0.7</v>
      </c>
      <c r="AK3393" s="36" t="str">
        <f t="shared" si="1369"/>
        <v>23-24</v>
      </c>
      <c r="AL3393" s="36" t="str">
        <f t="shared" si="1370"/>
        <v>Apr</v>
      </c>
      <c r="AM3393" s="35" t="str">
        <f t="shared" si="1371"/>
        <v>285-295</v>
      </c>
      <c r="AN3393" s="36" t="str">
        <f t="shared" si="1372"/>
        <v>Inner-TI</v>
      </c>
    </row>
    <row r="3394" spans="5:40" x14ac:dyDescent="0.3">
      <c r="E3394" s="12">
        <v>41004.986111111109</v>
      </c>
      <c r="F3394" s="16">
        <v>8.93</v>
      </c>
      <c r="G3394" s="16">
        <v>1329.3699798584009</v>
      </c>
      <c r="H3394" s="29">
        <v>1.2144029118457738</v>
      </c>
      <c r="I3394" s="26">
        <v>287.60000000000002</v>
      </c>
      <c r="J3394" s="30">
        <v>0.10862262038073908</v>
      </c>
      <c r="K3394" s="31">
        <v>0.19176579359896653</v>
      </c>
      <c r="L3394" s="111">
        <f t="shared" si="1352"/>
        <v>0.70000000000000007</v>
      </c>
      <c r="M3394" s="112">
        <f t="shared" si="1353"/>
        <v>0.11</v>
      </c>
      <c r="N3394" s="112" t="b">
        <f t="shared" si="1354"/>
        <v>1</v>
      </c>
      <c r="O3394" s="112" t="b">
        <f t="shared" si="1355"/>
        <v>1</v>
      </c>
      <c r="P3394" s="113">
        <f t="shared" si="1356"/>
        <v>7.0000000000000009</v>
      </c>
      <c r="Q3394" s="113">
        <f t="shared" si="1357"/>
        <v>15</v>
      </c>
      <c r="R3394" s="114" t="str">
        <f t="shared" si="1373"/>
        <v>0.7-0.11</v>
      </c>
      <c r="S3394" s="127">
        <f t="shared" si="1358"/>
        <v>-5.1188842505708954E-3</v>
      </c>
      <c r="T3394" s="112" t="b">
        <f t="shared" si="1359"/>
        <v>1</v>
      </c>
      <c r="U3394" s="22">
        <f t="shared" si="1360"/>
        <v>8.9041751854602751</v>
      </c>
      <c r="V3394" s="22">
        <f t="shared" si="1361"/>
        <v>0.73421895434248419</v>
      </c>
      <c r="W3394" s="81">
        <f t="shared" si="1362"/>
        <v>9</v>
      </c>
      <c r="X3394" s="22">
        <f t="shared" si="1363"/>
        <v>0.89508505634482727</v>
      </c>
      <c r="Y3394" s="3">
        <f>IF(U3394&gt;'Power Curve'!$C$37,0,INDEX(Ci,$W3394,1)*POWER(1-X3394,3)+INDEX(Ci,$W3394,2)*3*X3394*POWER(1-X3394,2)+INDEX(Ci,$W3394,3)*3*POWER(X3394,2)*(1-X3394)+INDEX(Ci,$W3394,4)*POWER(X3394,3))</f>
        <v>1163.8414371498563</v>
      </c>
      <c r="Z3394" s="3">
        <f t="shared" si="1364"/>
        <v>1157.8838675470681</v>
      </c>
      <c r="AA3394" s="3">
        <f t="shared" si="1365"/>
        <v>1329.3699798584009</v>
      </c>
      <c r="AB3394" s="3">
        <f t="shared" si="1374"/>
        <v>-171.48611231133282</v>
      </c>
      <c r="AC3394" s="3">
        <f t="shared" si="1375"/>
        <v>171.48611231133282</v>
      </c>
      <c r="AE3394" s="34">
        <f t="shared" si="1366"/>
        <v>9</v>
      </c>
      <c r="AF3394" s="73" t="b">
        <f>COUNTIF('Power Curve'!$D$2:$D$31,AE3394)&gt;0</f>
        <v>1</v>
      </c>
      <c r="AG3394" s="73" t="b">
        <f t="shared" si="1367"/>
        <v>0</v>
      </c>
      <c r="AH3394" s="73" t="b">
        <f t="shared" si="1376"/>
        <v>1</v>
      </c>
      <c r="AI3394" s="34" t="str">
        <f t="shared" si="1368"/>
        <v>Inner</v>
      </c>
      <c r="AJ3394" s="35" t="str">
        <f t="shared" si="1377"/>
        <v>0.7-0.8</v>
      </c>
      <c r="AK3394" s="36" t="str">
        <f t="shared" si="1369"/>
        <v>23-24</v>
      </c>
      <c r="AL3394" s="36" t="str">
        <f t="shared" si="1370"/>
        <v>Apr</v>
      </c>
      <c r="AM3394" s="35" t="str">
        <f t="shared" si="1371"/>
        <v>285-295</v>
      </c>
      <c r="AN3394" s="36" t="str">
        <f t="shared" si="1372"/>
        <v>Inner-TI</v>
      </c>
    </row>
    <row r="3395" spans="5:40" x14ac:dyDescent="0.3">
      <c r="E3395" s="12">
        <v>41004.993055555555</v>
      </c>
      <c r="F3395" s="16">
        <v>9.07</v>
      </c>
      <c r="G3395" s="16">
        <v>1469.669982910156</v>
      </c>
      <c r="H3395" s="29">
        <v>1.2148165174808414</v>
      </c>
      <c r="I3395" s="26">
        <v>287.8</v>
      </c>
      <c r="J3395" s="30">
        <v>0.10474090407938257</v>
      </c>
      <c r="K3395" s="31">
        <v>0.27056392052200701</v>
      </c>
      <c r="L3395" s="111">
        <f t="shared" ref="L3395:L3458" si="1378">ROUND((V3395-CenterOfFirstWindSpeedBin)/WindSpeedBinWidth,0)*WindSpeedBinWidth+CenterOfFirstWindSpeedBin</f>
        <v>0.8</v>
      </c>
      <c r="M3395" s="112">
        <f t="shared" ref="M3395:M3458" si="1379">ROUND((J3395-CenterOfFirstTurbulenceBin)/TurbulenceBinWidth,0)*TurbulenceBinWidth+CenterOfFirstTurbulenceBin</f>
        <v>9.9999999999999992E-2</v>
      </c>
      <c r="N3395" s="112" t="b">
        <f t="shared" ref="N3395:N3458" si="1380">IF(AND(L3395&gt;=CenterOfFirstWindSpeedBin,L3395&lt;=CenterOfLastWindSpeedBin),TRUE,FALSE)</f>
        <v>1</v>
      </c>
      <c r="O3395" s="112" t="b">
        <f t="shared" ref="O3395:O3458" si="1381">IF(AND(M3395&gt;=CenterOfFirstTurbulenceBin,M3395&lt;=CenterOfLastTurbulenceBin),TRUE,FALSE)</f>
        <v>1</v>
      </c>
      <c r="P3395" s="113">
        <f t="shared" ref="P3395:P3458" si="1382">(L3395-CenterOfFirstWindSpeedBin)/WindSpeedBinWidth+1</f>
        <v>8</v>
      </c>
      <c r="Q3395" s="113">
        <f t="shared" ref="Q3395:Q3458" si="1383">NumberOfTurbulenceBins-(M3395-CenterOfFirstTurbulenceBin)/TurbulenceBinWidth</f>
        <v>16</v>
      </c>
      <c r="R3395" s="114" t="str">
        <f t="shared" si="1373"/>
        <v>0.8-0.1</v>
      </c>
      <c r="S3395" s="127">
        <f t="shared" ref="S3395:S3458" si="1384">IF(T3395,INDEX(PowerDeviationMatrix,Q3395,P3395),IF(UseMatrixPadValue,MatrixPadValue,0))</f>
        <v>-6.0676466262259811E-3</v>
      </c>
      <c r="T3395" s="112" t="b">
        <f t="shared" ref="T3395:T3458" si="1385">IF(AND(P3395&gt;0,Q3395&gt;0,N3395,O3395),LEN(INDEX(PowerDeviationMatrix,Q3395,P3395))&gt;0,FALSE)</f>
        <v>1</v>
      </c>
      <c r="U3395" s="22">
        <f t="shared" ref="U3395:U3458" si="1386">F3395*(H3395/Ref_Density)^(1/3)</f>
        <v>9.0447969203588929</v>
      </c>
      <c r="V3395" s="22">
        <f t="shared" ref="V3395:V3458" si="1387">(U3395-CutInWindSpeed)/(RatedWindSpeed-CutInWindSpeed)</f>
        <v>0.75595249677643794</v>
      </c>
      <c r="W3395" s="81">
        <f t="shared" ref="W3395:W3458" si="1388">COUNTIF(xa,"&lt;"&amp;U3395)</f>
        <v>10</v>
      </c>
      <c r="X3395" s="22">
        <f t="shared" ref="X3395:X3458" si="1389">(U3395-INDEX(xa,$W3395))/(INDEX(xb,$W3395)-INDEX(xa,$W3395))</f>
        <v>3.790361726074646E-2</v>
      </c>
      <c r="Y3395" s="3">
        <f>IF(U3395&gt;'Power Curve'!$C$37,0,INDEX(Ci,$W3395,1)*POWER(1-X3395,3)+INDEX(Ci,$W3395,2)*3*X3395*POWER(1-X3395,2)+INDEX(Ci,$W3395,3)*3*POWER(X3395,2)*(1-X3395)+INDEX(Ci,$W3395,4)*POWER(X3395,3))</f>
        <v>1210.1260676961081</v>
      </c>
      <c r="Z3395" s="3">
        <f t="shared" ref="Z3395:Z3458" si="1390">IF(OR(T3395,UseMatrixPadValue),Y3395*(1+S3395),"")</f>
        <v>1202.7834503441436</v>
      </c>
      <c r="AA3395" s="3">
        <f t="shared" ref="AA3395:AA3458" si="1391">IF(AH3395,G3395,"")</f>
        <v>1469.669982910156</v>
      </c>
      <c r="AB3395" s="3">
        <f t="shared" si="1374"/>
        <v>-266.88653256601242</v>
      </c>
      <c r="AC3395" s="3">
        <f t="shared" si="1375"/>
        <v>266.88653256601242</v>
      </c>
      <c r="AE3395" s="34">
        <f t="shared" ref="AE3395:AE3458" si="1392">MROUND(U3395-Centre_First_Bin,Bin_Width)+Centre_First_Bin</f>
        <v>9</v>
      </c>
      <c r="AF3395" s="73" t="b">
        <f>COUNTIF('Power Curve'!$D$2:$D$31,AE3395)&gt;0</f>
        <v>1</v>
      </c>
      <c r="AG3395" s="73" t="b">
        <f t="shared" ref="AG3395:AG3458" si="1393">(G3395&lt;0)</f>
        <v>0</v>
      </c>
      <c r="AH3395" s="73" t="b">
        <f t="shared" si="1376"/>
        <v>1</v>
      </c>
      <c r="AI3395" s="34" t="str">
        <f t="shared" ref="AI3395:AI3458" si="1394">IF(AH3395,IF(AND(J3395&gt;=LowerTurbLimit,J3395&lt;=UpperTurbLimit,K3395&gt;=LowerShearLimit,K3395&lt;=UpperShearLimit),"Inner","Outer"),"")</f>
        <v>Inner</v>
      </c>
      <c r="AJ3395" s="35" t="str">
        <f t="shared" si="1377"/>
        <v>0.7-0.8</v>
      </c>
      <c r="AK3395" s="36" t="str">
        <f t="shared" ref="AK3395:AK3458" si="1395">IF(AH3395,HOUR(E3395)&amp;"-"&amp;HOUR(E3395)+1,"")</f>
        <v>23-24</v>
      </c>
      <c r="AL3395" s="36" t="str">
        <f t="shared" ref="AL3395:AL3458" si="1396">IF(AH3395,TEXT(E3395,"mmm"),"")</f>
        <v>Apr</v>
      </c>
      <c r="AM3395" s="35" t="str">
        <f t="shared" ref="AM3395:AM3458" si="1397">IF(AH3395,IF(OR(I3395&lt;5,I3395&gt;=355),"355-5",MROUND(I3395,10)-5&amp;"-"&amp;MROUND(I3395,10)+5),"")</f>
        <v>285-295</v>
      </c>
      <c r="AN3395" s="36" t="str">
        <f t="shared" ref="AN3395:AN3458" si="1398">IF(AH3395,IF(V3395&lt;0.5,IF(J3395&lt;=LowerTurbLimit,"LWS-LTI",IF(J3395&gt;=UpperTurbLimit,"LWS-HTI","Inner-TI")),IF(J3395&lt;=LowerTurbLimit,"HWS-LTI",IF(J3395&gt;=UpperTurbLimit,"HWS-HTI","Inner-TI"))),"")</f>
        <v>Inner-TI</v>
      </c>
    </row>
    <row r="3396" spans="5:40" x14ac:dyDescent="0.3">
      <c r="E3396" s="12">
        <v>41005</v>
      </c>
      <c r="F3396" s="16">
        <v>9.7100000000000009</v>
      </c>
      <c r="G3396" s="16">
        <v>1487.9599914550831</v>
      </c>
      <c r="H3396" s="29">
        <v>1.2153224255542261</v>
      </c>
      <c r="I3396" s="26">
        <v>289.60000000000002</v>
      </c>
      <c r="J3396" s="30">
        <v>0.1101956745623069</v>
      </c>
      <c r="K3396" s="31">
        <v>0.28126279924087433</v>
      </c>
      <c r="L3396" s="111">
        <f t="shared" si="1378"/>
        <v>0.9</v>
      </c>
      <c r="M3396" s="112">
        <f t="shared" si="1379"/>
        <v>0.11</v>
      </c>
      <c r="N3396" s="112" t="b">
        <f t="shared" si="1380"/>
        <v>1</v>
      </c>
      <c r="O3396" s="112" t="b">
        <f t="shared" si="1381"/>
        <v>1</v>
      </c>
      <c r="P3396" s="113">
        <f t="shared" si="1382"/>
        <v>9</v>
      </c>
      <c r="Q3396" s="113">
        <f t="shared" si="1383"/>
        <v>15</v>
      </c>
      <c r="R3396" s="114" t="str">
        <f t="shared" ref="R3396:R3459" si="1399">L3396&amp;"-"&amp;M3396</f>
        <v>0.9-0.11</v>
      </c>
      <c r="S3396" s="127">
        <f t="shared" si="1384"/>
        <v>4.9096544614539309E-3</v>
      </c>
      <c r="T3396" s="112" t="b">
        <f t="shared" si="1385"/>
        <v>1</v>
      </c>
      <c r="U3396" s="22">
        <f t="shared" si="1386"/>
        <v>9.6843625050515296</v>
      </c>
      <c r="V3396" s="22">
        <f t="shared" si="1387"/>
        <v>0.8547994195813311</v>
      </c>
      <c r="W3396" s="81">
        <f t="shared" si="1388"/>
        <v>10</v>
      </c>
      <c r="X3396" s="22">
        <f t="shared" si="1389"/>
        <v>0.71772038821429307</v>
      </c>
      <c r="Y3396" s="3">
        <f>IF(U3396&gt;'Power Curve'!$C$37,0,INDEX(Ci,$W3396,1)*POWER(1-X3396,3)+INDEX(Ci,$W3396,2)*3*X3396*POWER(1-X3396,2)+INDEX(Ci,$W3396,3)*3*POWER(X3396,2)*(1-X3396)+INDEX(Ci,$W3396,4)*POWER(X3396,3))</f>
        <v>1434.9001931165769</v>
      </c>
      <c r="Z3396" s="3">
        <f t="shared" si="1390"/>
        <v>1441.9450572514529</v>
      </c>
      <c r="AA3396" s="3">
        <f t="shared" si="1391"/>
        <v>1487.9599914550831</v>
      </c>
      <c r="AB3396" s="3">
        <f t="shared" ref="AB3396:AB3459" si="1400">IF(AH3396,Z3396-AA3396,"")</f>
        <v>-46.014934203630219</v>
      </c>
      <c r="AC3396" s="3">
        <f t="shared" ref="AC3396:AC3459" si="1401">IF(AH3396,ABS(AB3396),"")</f>
        <v>46.014934203630219</v>
      </c>
      <c r="AE3396" s="34">
        <f t="shared" si="1392"/>
        <v>10</v>
      </c>
      <c r="AF3396" s="73" t="b">
        <f>COUNTIF('Power Curve'!$D$2:$D$31,AE3396)&gt;0</f>
        <v>1</v>
      </c>
      <c r="AG3396" s="73" t="b">
        <f t="shared" si="1393"/>
        <v>0</v>
      </c>
      <c r="AH3396" s="73" t="b">
        <f t="shared" ref="AH3396:AH3459" si="1402">AND(AF3396,NOT(AG3396))</f>
        <v>1</v>
      </c>
      <c r="AI3396" s="34" t="str">
        <f t="shared" si="1394"/>
        <v>Inner</v>
      </c>
      <c r="AJ3396" s="35" t="str">
        <f t="shared" ref="AJ3396:AJ3459" si="1403">IF(AH3396,TEXT(ROUND(V3396+0.05,1)-0.1,"0.0")&amp;"-"&amp;TEXT(ROUND(V3396+0.05,1),"0.0"),"")</f>
        <v>0.8-0.9</v>
      </c>
      <c r="AK3396" s="36" t="str">
        <f t="shared" si="1395"/>
        <v>0-1</v>
      </c>
      <c r="AL3396" s="36" t="str">
        <f t="shared" si="1396"/>
        <v>Apr</v>
      </c>
      <c r="AM3396" s="35" t="str">
        <f t="shared" si="1397"/>
        <v>285-295</v>
      </c>
      <c r="AN3396" s="36" t="str">
        <f t="shared" si="1398"/>
        <v>Inner-TI</v>
      </c>
    </row>
    <row r="3397" spans="5:40" x14ac:dyDescent="0.3">
      <c r="E3397" s="12">
        <v>41005.006944444445</v>
      </c>
      <c r="F3397" s="16">
        <v>9.68</v>
      </c>
      <c r="G3397" s="16">
        <v>1598.6999664306641</v>
      </c>
      <c r="H3397" s="29">
        <v>1.2161051088337838</v>
      </c>
      <c r="I3397" s="26">
        <v>291.7</v>
      </c>
      <c r="J3397" s="30">
        <v>0.12706611570247933</v>
      </c>
      <c r="K3397" s="31">
        <v>0.23321338408291475</v>
      </c>
      <c r="L3397" s="111">
        <f t="shared" si="1378"/>
        <v>0.9</v>
      </c>
      <c r="M3397" s="112">
        <f t="shared" si="1379"/>
        <v>0.13</v>
      </c>
      <c r="N3397" s="112" t="b">
        <f t="shared" si="1380"/>
        <v>1</v>
      </c>
      <c r="O3397" s="112" t="b">
        <f t="shared" si="1381"/>
        <v>1</v>
      </c>
      <c r="P3397" s="113">
        <f t="shared" si="1382"/>
        <v>9</v>
      </c>
      <c r="Q3397" s="113">
        <f t="shared" si="1383"/>
        <v>13</v>
      </c>
      <c r="R3397" s="114" t="str">
        <f t="shared" si="1399"/>
        <v>0.9-0.13</v>
      </c>
      <c r="S3397" s="127">
        <f t="shared" si="1384"/>
        <v>-3.9361611857989297E-3</v>
      </c>
      <c r="T3397" s="112" t="b">
        <f t="shared" si="1385"/>
        <v>1</v>
      </c>
      <c r="U3397" s="22">
        <f t="shared" si="1386"/>
        <v>9.6565137980903391</v>
      </c>
      <c r="V3397" s="22">
        <f t="shared" si="1387"/>
        <v>0.85049531214795226</v>
      </c>
      <c r="W3397" s="81">
        <f t="shared" si="1388"/>
        <v>10</v>
      </c>
      <c r="X3397" s="22">
        <f t="shared" si="1389"/>
        <v>0.68811901738586345</v>
      </c>
      <c r="Y3397" s="3">
        <f>IF(U3397&gt;'Power Curve'!$C$37,0,INDEX(Ci,$W3397,1)*POWER(1-X3397,3)+INDEX(Ci,$W3397,2)*3*X3397*POWER(1-X3397,2)+INDEX(Ci,$W3397,3)*3*POWER(X3397,2)*(1-X3397)+INDEX(Ci,$W3397,4)*POWER(X3397,3))</f>
        <v>1425.4097166099864</v>
      </c>
      <c r="Z3397" s="3">
        <f t="shared" si="1390"/>
        <v>1419.7990742096054</v>
      </c>
      <c r="AA3397" s="3">
        <f t="shared" si="1391"/>
        <v>1598.6999664306641</v>
      </c>
      <c r="AB3397" s="3">
        <f t="shared" si="1400"/>
        <v>-178.90089222105871</v>
      </c>
      <c r="AC3397" s="3">
        <f t="shared" si="1401"/>
        <v>178.90089222105871</v>
      </c>
      <c r="AE3397" s="34">
        <f t="shared" si="1392"/>
        <v>10</v>
      </c>
      <c r="AF3397" s="73" t="b">
        <f>COUNTIF('Power Curve'!$D$2:$D$31,AE3397)&gt;0</f>
        <v>1</v>
      </c>
      <c r="AG3397" s="73" t="b">
        <f t="shared" si="1393"/>
        <v>0</v>
      </c>
      <c r="AH3397" s="73" t="b">
        <f t="shared" si="1402"/>
        <v>1</v>
      </c>
      <c r="AI3397" s="34" t="str">
        <f t="shared" si="1394"/>
        <v>Inner</v>
      </c>
      <c r="AJ3397" s="35" t="str">
        <f t="shared" si="1403"/>
        <v>0.8-0.9</v>
      </c>
      <c r="AK3397" s="36" t="str">
        <f t="shared" si="1395"/>
        <v>0-1</v>
      </c>
      <c r="AL3397" s="36" t="str">
        <f t="shared" si="1396"/>
        <v>Apr</v>
      </c>
      <c r="AM3397" s="35" t="str">
        <f t="shared" si="1397"/>
        <v>285-295</v>
      </c>
      <c r="AN3397" s="36" t="str">
        <f t="shared" si="1398"/>
        <v>Inner-TI</v>
      </c>
    </row>
    <row r="3398" spans="5:40" x14ac:dyDescent="0.3">
      <c r="E3398" s="12">
        <v>41005.013888888891</v>
      </c>
      <c r="F3398" s="16">
        <v>9.07</v>
      </c>
      <c r="G3398" s="16">
        <v>1092.4500274658178</v>
      </c>
      <c r="H3398" s="29">
        <v>1.2168038042366758</v>
      </c>
      <c r="I3398" s="26">
        <v>291.5</v>
      </c>
      <c r="J3398" s="30">
        <v>0.11245865490628446</v>
      </c>
      <c r="K3398" s="31">
        <v>0.28110007919002872</v>
      </c>
      <c r="L3398" s="111">
        <f t="shared" si="1378"/>
        <v>0.8</v>
      </c>
      <c r="M3398" s="112">
        <f t="shared" si="1379"/>
        <v>0.11</v>
      </c>
      <c r="N3398" s="112" t="b">
        <f t="shared" si="1380"/>
        <v>1</v>
      </c>
      <c r="O3398" s="112" t="b">
        <f t="shared" si="1381"/>
        <v>1</v>
      </c>
      <c r="P3398" s="113">
        <f t="shared" si="1382"/>
        <v>8</v>
      </c>
      <c r="Q3398" s="113">
        <f t="shared" si="1383"/>
        <v>15</v>
      </c>
      <c r="R3398" s="114" t="str">
        <f t="shared" si="1399"/>
        <v>0.8-0.11</v>
      </c>
      <c r="S3398" s="127">
        <f t="shared" si="1384"/>
        <v>-6.4327119838497289E-3</v>
      </c>
      <c r="T3398" s="112" t="b">
        <f t="shared" si="1385"/>
        <v>1</v>
      </c>
      <c r="U3398" s="22">
        <f t="shared" si="1386"/>
        <v>9.0497262827693543</v>
      </c>
      <c r="V3398" s="22">
        <f t="shared" si="1387"/>
        <v>0.75671434562716733</v>
      </c>
      <c r="W3398" s="81">
        <f t="shared" si="1388"/>
        <v>10</v>
      </c>
      <c r="X3398" s="22">
        <f t="shared" si="1389"/>
        <v>4.3143210067088759E-2</v>
      </c>
      <c r="Y3398" s="3">
        <f>IF(U3398&gt;'Power Curve'!$C$37,0,INDEX(Ci,$W3398,1)*POWER(1-X3398,3)+INDEX(Ci,$W3398,2)*3*X3398*POWER(1-X3398,2)+INDEX(Ci,$W3398,3)*3*POWER(X3398,2)*(1-X3398)+INDEX(Ci,$W3398,4)*POWER(X3398,3))</f>
        <v>1211.775755615497</v>
      </c>
      <c r="Z3398" s="3">
        <f t="shared" si="1390"/>
        <v>1203.9807511906106</v>
      </c>
      <c r="AA3398" s="3">
        <f t="shared" si="1391"/>
        <v>1092.4500274658178</v>
      </c>
      <c r="AB3398" s="3">
        <f t="shared" si="1400"/>
        <v>111.53072372479278</v>
      </c>
      <c r="AC3398" s="3">
        <f t="shared" si="1401"/>
        <v>111.53072372479278</v>
      </c>
      <c r="AE3398" s="34">
        <f t="shared" si="1392"/>
        <v>9</v>
      </c>
      <c r="AF3398" s="73" t="b">
        <f>COUNTIF('Power Curve'!$D$2:$D$31,AE3398)&gt;0</f>
        <v>1</v>
      </c>
      <c r="AG3398" s="73" t="b">
        <f t="shared" si="1393"/>
        <v>0</v>
      </c>
      <c r="AH3398" s="73" t="b">
        <f t="shared" si="1402"/>
        <v>1</v>
      </c>
      <c r="AI3398" s="34" t="str">
        <f t="shared" si="1394"/>
        <v>Inner</v>
      </c>
      <c r="AJ3398" s="35" t="str">
        <f t="shared" si="1403"/>
        <v>0.7-0.8</v>
      </c>
      <c r="AK3398" s="36" t="str">
        <f t="shared" si="1395"/>
        <v>0-1</v>
      </c>
      <c r="AL3398" s="36" t="str">
        <f t="shared" si="1396"/>
        <v>Apr</v>
      </c>
      <c r="AM3398" s="35" t="str">
        <f t="shared" si="1397"/>
        <v>285-295</v>
      </c>
      <c r="AN3398" s="36" t="str">
        <f t="shared" si="1398"/>
        <v>Inner-TI</v>
      </c>
    </row>
    <row r="3399" spans="5:40" x14ac:dyDescent="0.3">
      <c r="E3399" s="12">
        <v>41005.020833333336</v>
      </c>
      <c r="F3399" s="16">
        <v>9.08</v>
      </c>
      <c r="G3399" s="16">
        <v>1404.7699737548851</v>
      </c>
      <c r="H3399" s="29">
        <v>1.2165659790156891</v>
      </c>
      <c r="I3399" s="26">
        <v>293.5</v>
      </c>
      <c r="J3399" s="30">
        <v>0.10572687224669602</v>
      </c>
      <c r="K3399" s="31">
        <v>0.29347514493668925</v>
      </c>
      <c r="L3399" s="111">
        <f t="shared" si="1378"/>
        <v>0.8</v>
      </c>
      <c r="M3399" s="112">
        <f t="shared" si="1379"/>
        <v>0.11</v>
      </c>
      <c r="N3399" s="112" t="b">
        <f t="shared" si="1380"/>
        <v>1</v>
      </c>
      <c r="O3399" s="112" t="b">
        <f t="shared" si="1381"/>
        <v>1</v>
      </c>
      <c r="P3399" s="113">
        <f t="shared" si="1382"/>
        <v>8</v>
      </c>
      <c r="Q3399" s="113">
        <f t="shared" si="1383"/>
        <v>15</v>
      </c>
      <c r="R3399" s="114" t="str">
        <f t="shared" si="1399"/>
        <v>0.8-0.11</v>
      </c>
      <c r="S3399" s="127">
        <f t="shared" si="1384"/>
        <v>-6.4327119838497289E-3</v>
      </c>
      <c r="T3399" s="112" t="b">
        <f t="shared" si="1385"/>
        <v>1</v>
      </c>
      <c r="U3399" s="22">
        <f t="shared" si="1386"/>
        <v>9.0591136498230522</v>
      </c>
      <c r="V3399" s="22">
        <f t="shared" si="1387"/>
        <v>0.75816519346624245</v>
      </c>
      <c r="W3399" s="81">
        <f t="shared" si="1388"/>
        <v>10</v>
      </c>
      <c r="X3399" s="22">
        <f t="shared" si="1389"/>
        <v>5.3121372918467864E-2</v>
      </c>
      <c r="Y3399" s="3">
        <f>IF(U3399&gt;'Power Curve'!$C$37,0,INDEX(Ci,$W3399,1)*POWER(1-X3399,3)+INDEX(Ci,$W3399,2)*3*X3399*POWER(1-X3399,2)+INDEX(Ci,$W3399,3)*3*POWER(X3399,2)*(1-X3399)+INDEX(Ci,$W3399,4)*POWER(X3399,3))</f>
        <v>1214.9270139748053</v>
      </c>
      <c r="Z3399" s="3">
        <f t="shared" si="1390"/>
        <v>1207.1117384125068</v>
      </c>
      <c r="AA3399" s="3">
        <f t="shared" si="1391"/>
        <v>1404.7699737548851</v>
      </c>
      <c r="AB3399" s="3">
        <f t="shared" si="1400"/>
        <v>-197.65823534237825</v>
      </c>
      <c r="AC3399" s="3">
        <f t="shared" si="1401"/>
        <v>197.65823534237825</v>
      </c>
      <c r="AE3399" s="34">
        <f t="shared" si="1392"/>
        <v>9</v>
      </c>
      <c r="AF3399" s="73" t="b">
        <f>COUNTIF('Power Curve'!$D$2:$D$31,AE3399)&gt;0</f>
        <v>1</v>
      </c>
      <c r="AG3399" s="73" t="b">
        <f t="shared" si="1393"/>
        <v>0</v>
      </c>
      <c r="AH3399" s="73" t="b">
        <f t="shared" si="1402"/>
        <v>1</v>
      </c>
      <c r="AI3399" s="34" t="str">
        <f t="shared" si="1394"/>
        <v>Inner</v>
      </c>
      <c r="AJ3399" s="35" t="str">
        <f t="shared" si="1403"/>
        <v>0.7-0.8</v>
      </c>
      <c r="AK3399" s="36" t="str">
        <f t="shared" si="1395"/>
        <v>0-1</v>
      </c>
      <c r="AL3399" s="36" t="str">
        <f t="shared" si="1396"/>
        <v>Apr</v>
      </c>
      <c r="AM3399" s="35" t="str">
        <f t="shared" si="1397"/>
        <v>285-295</v>
      </c>
      <c r="AN3399" s="36" t="str">
        <f t="shared" si="1398"/>
        <v>Inner-TI</v>
      </c>
    </row>
    <row r="3400" spans="5:40" x14ac:dyDescent="0.3">
      <c r="E3400" s="12">
        <v>41005.027777777781</v>
      </c>
      <c r="F3400" s="16">
        <v>8.85</v>
      </c>
      <c r="G3400" s="16">
        <v>1156.900009155278</v>
      </c>
      <c r="H3400" s="29">
        <v>1.2167504257908703</v>
      </c>
      <c r="I3400" s="26">
        <v>291.8</v>
      </c>
      <c r="J3400" s="30">
        <v>0.10395480225988701</v>
      </c>
      <c r="K3400" s="31">
        <v>0.28767761603044989</v>
      </c>
      <c r="L3400" s="111">
        <f t="shared" si="1378"/>
        <v>0.70000000000000007</v>
      </c>
      <c r="M3400" s="112">
        <f t="shared" si="1379"/>
        <v>9.9999999999999992E-2</v>
      </c>
      <c r="N3400" s="112" t="b">
        <f t="shared" si="1380"/>
        <v>1</v>
      </c>
      <c r="O3400" s="112" t="b">
        <f t="shared" si="1381"/>
        <v>1</v>
      </c>
      <c r="P3400" s="113">
        <f t="shared" si="1382"/>
        <v>7.0000000000000009</v>
      </c>
      <c r="Q3400" s="113">
        <f t="shared" si="1383"/>
        <v>16</v>
      </c>
      <c r="R3400" s="114" t="str">
        <f t="shared" si="1399"/>
        <v>0.7-0.1</v>
      </c>
      <c r="S3400" s="127">
        <f t="shared" si="1384"/>
        <v>-1.3669081380489443E-2</v>
      </c>
      <c r="T3400" s="112" t="b">
        <f t="shared" si="1385"/>
        <v>1</v>
      </c>
      <c r="U3400" s="22">
        <f t="shared" si="1386"/>
        <v>8.8300889152738424</v>
      </c>
      <c r="V3400" s="22">
        <f t="shared" si="1387"/>
        <v>0.72276868246217318</v>
      </c>
      <c r="W3400" s="81">
        <f t="shared" si="1388"/>
        <v>9</v>
      </c>
      <c r="X3400" s="22">
        <f t="shared" si="1389"/>
        <v>0.8210322460062971</v>
      </c>
      <c r="Y3400" s="3">
        <f>IF(U3400&gt;'Power Curve'!$C$37,0,INDEX(Ci,$W3400,1)*POWER(1-X3400,3)+INDEX(Ci,$W3400,2)*3*X3400*POWER(1-X3400,2)+INDEX(Ci,$W3400,3)*3*POWER(X3400,2)*(1-X3400)+INDEX(Ci,$W3400,4)*POWER(X3400,3))</f>
        <v>1139.6011812659917</v>
      </c>
      <c r="Z3400" s="3">
        <f t="shared" si="1390"/>
        <v>1124.023879977965</v>
      </c>
      <c r="AA3400" s="3">
        <f t="shared" si="1391"/>
        <v>1156.900009155278</v>
      </c>
      <c r="AB3400" s="3">
        <f t="shared" si="1400"/>
        <v>-32.876129177313032</v>
      </c>
      <c r="AC3400" s="3">
        <f t="shared" si="1401"/>
        <v>32.876129177313032</v>
      </c>
      <c r="AE3400" s="34">
        <f t="shared" si="1392"/>
        <v>9</v>
      </c>
      <c r="AF3400" s="73" t="b">
        <f>COUNTIF('Power Curve'!$D$2:$D$31,AE3400)&gt;0</f>
        <v>1</v>
      </c>
      <c r="AG3400" s="73" t="b">
        <f t="shared" si="1393"/>
        <v>0</v>
      </c>
      <c r="AH3400" s="73" t="b">
        <f t="shared" si="1402"/>
        <v>1</v>
      </c>
      <c r="AI3400" s="34" t="str">
        <f t="shared" si="1394"/>
        <v>Inner</v>
      </c>
      <c r="AJ3400" s="35" t="str">
        <f t="shared" si="1403"/>
        <v>0.7-0.8</v>
      </c>
      <c r="AK3400" s="36" t="str">
        <f t="shared" si="1395"/>
        <v>0-1</v>
      </c>
      <c r="AL3400" s="36" t="str">
        <f t="shared" si="1396"/>
        <v>Apr</v>
      </c>
      <c r="AM3400" s="35" t="str">
        <f t="shared" si="1397"/>
        <v>285-295</v>
      </c>
      <c r="AN3400" s="36" t="str">
        <f t="shared" si="1398"/>
        <v>Inner-TI</v>
      </c>
    </row>
    <row r="3401" spans="5:40" x14ac:dyDescent="0.3">
      <c r="E3401" s="12">
        <v>41005.034722222219</v>
      </c>
      <c r="F3401" s="16">
        <v>8.16</v>
      </c>
      <c r="G3401" s="16">
        <v>1011.8400039672856</v>
      </c>
      <c r="H3401" s="29">
        <v>1.217634352548528</v>
      </c>
      <c r="I3401" s="26">
        <v>293.8</v>
      </c>
      <c r="J3401" s="30">
        <v>9.0686274509803919E-2</v>
      </c>
      <c r="K3401" s="31">
        <v>0.33387743677830717</v>
      </c>
      <c r="L3401" s="111">
        <f t="shared" si="1378"/>
        <v>0.6</v>
      </c>
      <c r="M3401" s="112">
        <f t="shared" si="1379"/>
        <v>0.09</v>
      </c>
      <c r="N3401" s="112" t="b">
        <f t="shared" si="1380"/>
        <v>1</v>
      </c>
      <c r="O3401" s="112" t="b">
        <f t="shared" si="1381"/>
        <v>1</v>
      </c>
      <c r="P3401" s="113">
        <f t="shared" si="1382"/>
        <v>6</v>
      </c>
      <c r="Q3401" s="113">
        <f t="shared" si="1383"/>
        <v>17</v>
      </c>
      <c r="R3401" s="114" t="str">
        <f t="shared" si="1399"/>
        <v>0.6-0.09</v>
      </c>
      <c r="S3401" s="127">
        <f t="shared" si="1384"/>
        <v>-2.6533940218358566E-2</v>
      </c>
      <c r="T3401" s="112" t="b">
        <f t="shared" si="1385"/>
        <v>1</v>
      </c>
      <c r="U3401" s="22">
        <f t="shared" si="1386"/>
        <v>8.1436123672109524</v>
      </c>
      <c r="V3401" s="22">
        <f t="shared" si="1387"/>
        <v>0.61667151904717721</v>
      </c>
      <c r="W3401" s="81">
        <f t="shared" si="1388"/>
        <v>9</v>
      </c>
      <c r="X3401" s="22">
        <f t="shared" si="1389"/>
        <v>0.13486573380874328</v>
      </c>
      <c r="Y3401" s="3">
        <f>IF(U3401&gt;'Power Curve'!$C$37,0,INDEX(Ci,$W3401,1)*POWER(1-X3401,3)+INDEX(Ci,$W3401,2)*3*X3401*POWER(1-X3401,2)+INDEX(Ci,$W3401,3)*3*POWER(X3401,2)*(1-X3401)+INDEX(Ci,$W3401,4)*POWER(X3401,3))</f>
        <v>921.50910286244448</v>
      </c>
      <c r="Z3401" s="3">
        <f t="shared" si="1390"/>
        <v>897.05783541641915</v>
      </c>
      <c r="AA3401" s="3">
        <f t="shared" si="1391"/>
        <v>1011.8400039672856</v>
      </c>
      <c r="AB3401" s="3">
        <f t="shared" si="1400"/>
        <v>-114.78216855086646</v>
      </c>
      <c r="AC3401" s="3">
        <f t="shared" si="1401"/>
        <v>114.78216855086646</v>
      </c>
      <c r="AE3401" s="34">
        <f t="shared" si="1392"/>
        <v>8</v>
      </c>
      <c r="AF3401" s="73" t="b">
        <f>COUNTIF('Power Curve'!$D$2:$D$31,AE3401)&gt;0</f>
        <v>1</v>
      </c>
      <c r="AG3401" s="73" t="b">
        <f t="shared" si="1393"/>
        <v>0</v>
      </c>
      <c r="AH3401" s="73" t="b">
        <f t="shared" si="1402"/>
        <v>1</v>
      </c>
      <c r="AI3401" s="34" t="str">
        <f t="shared" si="1394"/>
        <v>Outer</v>
      </c>
      <c r="AJ3401" s="35" t="str">
        <f t="shared" si="1403"/>
        <v>0.6-0.7</v>
      </c>
      <c r="AK3401" s="36" t="str">
        <f t="shared" si="1395"/>
        <v>0-1</v>
      </c>
      <c r="AL3401" s="36" t="str">
        <f t="shared" si="1396"/>
        <v>Apr</v>
      </c>
      <c r="AM3401" s="35" t="str">
        <f t="shared" si="1397"/>
        <v>285-295</v>
      </c>
      <c r="AN3401" s="36" t="str">
        <f t="shared" si="1398"/>
        <v>HWS-LTI</v>
      </c>
    </row>
    <row r="3402" spans="5:40" x14ac:dyDescent="0.3">
      <c r="E3402" s="12">
        <v>41005.041666666664</v>
      </c>
      <c r="F3402" s="16">
        <v>7.78</v>
      </c>
      <c r="G3402" s="16">
        <v>879.00000381469704</v>
      </c>
      <c r="H3402" s="29">
        <v>1.2177267081344179</v>
      </c>
      <c r="I3402" s="26">
        <v>299.2</v>
      </c>
      <c r="J3402" s="30">
        <v>0.11439588688946015</v>
      </c>
      <c r="K3402" s="31">
        <v>0.37141098380946114</v>
      </c>
      <c r="L3402" s="111">
        <f t="shared" si="1378"/>
        <v>0.6</v>
      </c>
      <c r="M3402" s="112">
        <f t="shared" si="1379"/>
        <v>0.11</v>
      </c>
      <c r="N3402" s="112" t="b">
        <f t="shared" si="1380"/>
        <v>1</v>
      </c>
      <c r="O3402" s="112" t="b">
        <f t="shared" si="1381"/>
        <v>1</v>
      </c>
      <c r="P3402" s="113">
        <f t="shared" si="1382"/>
        <v>6</v>
      </c>
      <c r="Q3402" s="113">
        <f t="shared" si="1383"/>
        <v>15</v>
      </c>
      <c r="R3402" s="114" t="str">
        <f t="shared" si="1399"/>
        <v>0.6-0.11</v>
      </c>
      <c r="S3402" s="127">
        <f t="shared" si="1384"/>
        <v>-1.5111837704289E-2</v>
      </c>
      <c r="T3402" s="112" t="b">
        <f t="shared" si="1385"/>
        <v>1</v>
      </c>
      <c r="U3402" s="22">
        <f t="shared" si="1386"/>
        <v>7.7645718169004621</v>
      </c>
      <c r="V3402" s="22">
        <f t="shared" si="1387"/>
        <v>0.55808958012926124</v>
      </c>
      <c r="W3402" s="81">
        <f t="shared" si="1388"/>
        <v>8</v>
      </c>
      <c r="X3402" s="22">
        <f t="shared" si="1389"/>
        <v>0.75430397896070556</v>
      </c>
      <c r="Y3402" s="3">
        <f>IF(U3402&gt;'Power Curve'!$C$37,0,INDEX(Ci,$W3402,1)*POWER(1-X3402,3)+INDEX(Ci,$W3402,2)*3*X3402*POWER(1-X3402,2)+INDEX(Ci,$W3402,3)*3*POWER(X3402,2)*(1-X3402)+INDEX(Ci,$W3402,4)*POWER(X3402,3))</f>
        <v>808.38350252148132</v>
      </c>
      <c r="Z3402" s="3">
        <f t="shared" si="1390"/>
        <v>796.167342228552</v>
      </c>
      <c r="AA3402" s="3">
        <f t="shared" si="1391"/>
        <v>879.00000381469704</v>
      </c>
      <c r="AB3402" s="3">
        <f t="shared" si="1400"/>
        <v>-82.832661586145036</v>
      </c>
      <c r="AC3402" s="3">
        <f t="shared" si="1401"/>
        <v>82.832661586145036</v>
      </c>
      <c r="AE3402" s="34">
        <f t="shared" si="1392"/>
        <v>8</v>
      </c>
      <c r="AF3402" s="73" t="b">
        <f>COUNTIF('Power Curve'!$D$2:$D$31,AE3402)&gt;0</f>
        <v>1</v>
      </c>
      <c r="AG3402" s="73" t="b">
        <f t="shared" si="1393"/>
        <v>0</v>
      </c>
      <c r="AH3402" s="73" t="b">
        <f t="shared" si="1402"/>
        <v>1</v>
      </c>
      <c r="AI3402" s="34" t="str">
        <f t="shared" si="1394"/>
        <v>Outer</v>
      </c>
      <c r="AJ3402" s="35" t="str">
        <f t="shared" si="1403"/>
        <v>0.5-0.6</v>
      </c>
      <c r="AK3402" s="36" t="str">
        <f t="shared" si="1395"/>
        <v>1-2</v>
      </c>
      <c r="AL3402" s="36" t="str">
        <f t="shared" si="1396"/>
        <v>Apr</v>
      </c>
      <c r="AM3402" s="35" t="str">
        <f t="shared" si="1397"/>
        <v>295-305</v>
      </c>
      <c r="AN3402" s="36" t="str">
        <f t="shared" si="1398"/>
        <v>Inner-TI</v>
      </c>
    </row>
    <row r="3403" spans="5:40" x14ac:dyDescent="0.3">
      <c r="E3403" s="12">
        <v>41005.048611111109</v>
      </c>
      <c r="F3403" s="16">
        <v>7.48</v>
      </c>
      <c r="G3403" s="16">
        <v>744.29999351501442</v>
      </c>
      <c r="H3403" s="29">
        <v>1.2179114569372731</v>
      </c>
      <c r="I3403" s="26">
        <v>300</v>
      </c>
      <c r="J3403" s="30">
        <v>9.7593582887700522E-2</v>
      </c>
      <c r="K3403" s="31">
        <v>0.40153789851953009</v>
      </c>
      <c r="L3403" s="111">
        <f t="shared" si="1378"/>
        <v>0.5</v>
      </c>
      <c r="M3403" s="112">
        <f t="shared" si="1379"/>
        <v>9.9999999999999992E-2</v>
      </c>
      <c r="N3403" s="112" t="b">
        <f t="shared" si="1380"/>
        <v>1</v>
      </c>
      <c r="O3403" s="112" t="b">
        <f t="shared" si="1381"/>
        <v>1</v>
      </c>
      <c r="P3403" s="113">
        <f t="shared" si="1382"/>
        <v>5</v>
      </c>
      <c r="Q3403" s="113">
        <f t="shared" si="1383"/>
        <v>16</v>
      </c>
      <c r="R3403" s="114" t="str">
        <f t="shared" si="1399"/>
        <v>0.5-0.1</v>
      </c>
      <c r="S3403" s="127">
        <f t="shared" si="1384"/>
        <v>-1.2082008028820396E-2</v>
      </c>
      <c r="T3403" s="112" t="b">
        <f t="shared" si="1385"/>
        <v>1</v>
      </c>
      <c r="U3403" s="22">
        <f t="shared" si="1386"/>
        <v>7.4655442436707675</v>
      </c>
      <c r="V3403" s="22">
        <f t="shared" si="1387"/>
        <v>0.51187390474739214</v>
      </c>
      <c r="W3403" s="81">
        <f t="shared" si="1388"/>
        <v>8</v>
      </c>
      <c r="X3403" s="22">
        <f t="shared" si="1389"/>
        <v>0.45333835914893328</v>
      </c>
      <c r="Y3403" s="3">
        <f>IF(U3403&gt;'Power Curve'!$C$37,0,INDEX(Ci,$W3403,1)*POWER(1-X3403,3)+INDEX(Ci,$W3403,2)*3*X3403*POWER(1-X3403,2)+INDEX(Ci,$W3403,3)*3*POWER(X3403,2)*(1-X3403)+INDEX(Ci,$W3403,4)*POWER(X3403,3))</f>
        <v>722.13652050994881</v>
      </c>
      <c r="Z3403" s="3">
        <f t="shared" si="1390"/>
        <v>713.41166127124313</v>
      </c>
      <c r="AA3403" s="3">
        <f t="shared" si="1391"/>
        <v>744.29999351501442</v>
      </c>
      <c r="AB3403" s="3">
        <f t="shared" si="1400"/>
        <v>-30.888332243771288</v>
      </c>
      <c r="AC3403" s="3">
        <f t="shared" si="1401"/>
        <v>30.888332243771288</v>
      </c>
      <c r="AE3403" s="34">
        <f t="shared" si="1392"/>
        <v>7</v>
      </c>
      <c r="AF3403" s="73" t="b">
        <f>COUNTIF('Power Curve'!$D$2:$D$31,AE3403)&gt;0</f>
        <v>1</v>
      </c>
      <c r="AG3403" s="73" t="b">
        <f t="shared" si="1393"/>
        <v>0</v>
      </c>
      <c r="AH3403" s="73" t="b">
        <f t="shared" si="1402"/>
        <v>1</v>
      </c>
      <c r="AI3403" s="34" t="str">
        <f t="shared" si="1394"/>
        <v>Outer</v>
      </c>
      <c r="AJ3403" s="35" t="str">
        <f t="shared" si="1403"/>
        <v>0.5-0.6</v>
      </c>
      <c r="AK3403" s="36" t="str">
        <f t="shared" si="1395"/>
        <v>1-2</v>
      </c>
      <c r="AL3403" s="36" t="str">
        <f t="shared" si="1396"/>
        <v>Apr</v>
      </c>
      <c r="AM3403" s="35" t="str">
        <f t="shared" si="1397"/>
        <v>295-305</v>
      </c>
      <c r="AN3403" s="36" t="str">
        <f t="shared" si="1398"/>
        <v>HWS-LTI</v>
      </c>
    </row>
    <row r="3404" spans="5:40" x14ac:dyDescent="0.3">
      <c r="E3404" s="12">
        <v>41005.055555555555</v>
      </c>
      <c r="F3404" s="16">
        <v>7.52</v>
      </c>
      <c r="G3404" s="16">
        <v>909.75000000000023</v>
      </c>
      <c r="H3404" s="29">
        <v>1.2180038545653755</v>
      </c>
      <c r="I3404" s="26">
        <v>297.39999999999998</v>
      </c>
      <c r="J3404" s="30">
        <v>9.5744680851063829E-2</v>
      </c>
      <c r="K3404" s="31">
        <v>0.41219821326686429</v>
      </c>
      <c r="L3404" s="111">
        <f t="shared" si="1378"/>
        <v>0.5</v>
      </c>
      <c r="M3404" s="112">
        <f t="shared" si="1379"/>
        <v>9.9999999999999992E-2</v>
      </c>
      <c r="N3404" s="112" t="b">
        <f t="shared" si="1380"/>
        <v>1</v>
      </c>
      <c r="O3404" s="112" t="b">
        <f t="shared" si="1381"/>
        <v>1</v>
      </c>
      <c r="P3404" s="113">
        <f t="shared" si="1382"/>
        <v>5</v>
      </c>
      <c r="Q3404" s="113">
        <f t="shared" si="1383"/>
        <v>16</v>
      </c>
      <c r="R3404" s="114" t="str">
        <f t="shared" si="1399"/>
        <v>0.5-0.1</v>
      </c>
      <c r="S3404" s="127">
        <f t="shared" si="1384"/>
        <v>-1.2082008028820396E-2</v>
      </c>
      <c r="T3404" s="112" t="b">
        <f t="shared" si="1385"/>
        <v>1</v>
      </c>
      <c r="U3404" s="22">
        <f t="shared" si="1386"/>
        <v>7.5056567377040313</v>
      </c>
      <c r="V3404" s="22">
        <f t="shared" si="1387"/>
        <v>0.51807342000605527</v>
      </c>
      <c r="W3404" s="81">
        <f t="shared" si="1388"/>
        <v>8</v>
      </c>
      <c r="X3404" s="22">
        <f t="shared" si="1389"/>
        <v>0.49371082881293954</v>
      </c>
      <c r="Y3404" s="3">
        <f>IF(U3404&gt;'Power Curve'!$C$37,0,INDEX(Ci,$W3404,1)*POWER(1-X3404,3)+INDEX(Ci,$W3404,2)*3*X3404*POWER(1-X3404,2)+INDEX(Ci,$W3404,3)*3*POWER(X3404,2)*(1-X3404)+INDEX(Ci,$W3404,4)*POWER(X3404,3))</f>
        <v>733.50434950368583</v>
      </c>
      <c r="Z3404" s="3">
        <f t="shared" si="1390"/>
        <v>724.64214406380756</v>
      </c>
      <c r="AA3404" s="3">
        <f t="shared" si="1391"/>
        <v>909.75000000000023</v>
      </c>
      <c r="AB3404" s="3">
        <f t="shared" si="1400"/>
        <v>-185.10785593619266</v>
      </c>
      <c r="AC3404" s="3">
        <f t="shared" si="1401"/>
        <v>185.10785593619266</v>
      </c>
      <c r="AE3404" s="34">
        <f t="shared" si="1392"/>
        <v>8</v>
      </c>
      <c r="AF3404" s="73" t="b">
        <f>COUNTIF('Power Curve'!$D$2:$D$31,AE3404)&gt;0</f>
        <v>1</v>
      </c>
      <c r="AG3404" s="73" t="b">
        <f t="shared" si="1393"/>
        <v>0</v>
      </c>
      <c r="AH3404" s="73" t="b">
        <f t="shared" si="1402"/>
        <v>1</v>
      </c>
      <c r="AI3404" s="34" t="str">
        <f t="shared" si="1394"/>
        <v>Outer</v>
      </c>
      <c r="AJ3404" s="35" t="str">
        <f t="shared" si="1403"/>
        <v>0.5-0.6</v>
      </c>
      <c r="AK3404" s="36" t="str">
        <f t="shared" si="1395"/>
        <v>1-2</v>
      </c>
      <c r="AL3404" s="36" t="str">
        <f t="shared" si="1396"/>
        <v>Apr</v>
      </c>
      <c r="AM3404" s="35" t="str">
        <f t="shared" si="1397"/>
        <v>295-305</v>
      </c>
      <c r="AN3404" s="36" t="str">
        <f t="shared" si="1398"/>
        <v>HWS-LTI</v>
      </c>
    </row>
    <row r="3405" spans="5:40" x14ac:dyDescent="0.3">
      <c r="E3405" s="12">
        <v>41005.0625</v>
      </c>
      <c r="F3405" s="16">
        <v>8.25</v>
      </c>
      <c r="G3405" s="16">
        <v>1122.5900039672888</v>
      </c>
      <c r="H3405" s="29">
        <v>1.2179114569372731</v>
      </c>
      <c r="I3405" s="26">
        <v>294.89999999999998</v>
      </c>
      <c r="J3405" s="30">
        <v>0.10181818181818181</v>
      </c>
      <c r="K3405" s="31">
        <v>0.40851592127672737</v>
      </c>
      <c r="L3405" s="111">
        <f t="shared" si="1378"/>
        <v>0.6</v>
      </c>
      <c r="M3405" s="112">
        <f t="shared" si="1379"/>
        <v>9.9999999999999992E-2</v>
      </c>
      <c r="N3405" s="112" t="b">
        <f t="shared" si="1380"/>
        <v>1</v>
      </c>
      <c r="O3405" s="112" t="b">
        <f t="shared" si="1381"/>
        <v>1</v>
      </c>
      <c r="P3405" s="113">
        <f t="shared" si="1382"/>
        <v>6</v>
      </c>
      <c r="Q3405" s="113">
        <f t="shared" si="1383"/>
        <v>16</v>
      </c>
      <c r="R3405" s="114" t="str">
        <f t="shared" si="1399"/>
        <v>0.6-0.1</v>
      </c>
      <c r="S3405" s="127">
        <f t="shared" si="1384"/>
        <v>-7.7910698820127019E-3</v>
      </c>
      <c r="T3405" s="112" t="b">
        <f t="shared" si="1385"/>
        <v>1</v>
      </c>
      <c r="U3405" s="22">
        <f t="shared" si="1386"/>
        <v>8.2340561511074633</v>
      </c>
      <c r="V3405" s="22">
        <f t="shared" si="1387"/>
        <v>0.63064989740113031</v>
      </c>
      <c r="W3405" s="81">
        <f t="shared" si="1388"/>
        <v>9</v>
      </c>
      <c r="X3405" s="22">
        <f t="shared" si="1389"/>
        <v>0.22526867025477129</v>
      </c>
      <c r="Y3405" s="3">
        <f>IF(U3405&gt;'Power Curve'!$C$37,0,INDEX(Ci,$W3405,1)*POWER(1-X3405,3)+INDEX(Ci,$W3405,2)*3*X3405*POWER(1-X3405,2)+INDEX(Ci,$W3405,3)*3*POWER(X3405,2)*(1-X3405)+INDEX(Ci,$W3405,4)*POWER(X3405,3))</f>
        <v>949.3091151237212</v>
      </c>
      <c r="Z3405" s="3">
        <f t="shared" si="1390"/>
        <v>941.91298146816064</v>
      </c>
      <c r="AA3405" s="3">
        <f t="shared" si="1391"/>
        <v>1122.5900039672888</v>
      </c>
      <c r="AB3405" s="3">
        <f t="shared" si="1400"/>
        <v>-180.67702249912816</v>
      </c>
      <c r="AC3405" s="3">
        <f t="shared" si="1401"/>
        <v>180.67702249912816</v>
      </c>
      <c r="AE3405" s="34">
        <f t="shared" si="1392"/>
        <v>8</v>
      </c>
      <c r="AF3405" s="73" t="b">
        <f>COUNTIF('Power Curve'!$D$2:$D$31,AE3405)&gt;0</f>
        <v>1</v>
      </c>
      <c r="AG3405" s="73" t="b">
        <f t="shared" si="1393"/>
        <v>0</v>
      </c>
      <c r="AH3405" s="73" t="b">
        <f t="shared" si="1402"/>
        <v>1</v>
      </c>
      <c r="AI3405" s="34" t="str">
        <f t="shared" si="1394"/>
        <v>Outer</v>
      </c>
      <c r="AJ3405" s="35" t="str">
        <f t="shared" si="1403"/>
        <v>0.6-0.7</v>
      </c>
      <c r="AK3405" s="36" t="str">
        <f t="shared" si="1395"/>
        <v>1-2</v>
      </c>
      <c r="AL3405" s="36" t="str">
        <f t="shared" si="1396"/>
        <v>Apr</v>
      </c>
      <c r="AM3405" s="35" t="str">
        <f t="shared" si="1397"/>
        <v>285-295</v>
      </c>
      <c r="AN3405" s="36" t="str">
        <f t="shared" si="1398"/>
        <v>Inner-TI</v>
      </c>
    </row>
    <row r="3406" spans="5:40" x14ac:dyDescent="0.3">
      <c r="E3406" s="12">
        <v>41005.069444444445</v>
      </c>
      <c r="F3406" s="16">
        <v>8.5299999999999994</v>
      </c>
      <c r="G3406" s="16">
        <v>1123.6699752807581</v>
      </c>
      <c r="H3406" s="29">
        <v>1.2178652633799774</v>
      </c>
      <c r="I3406" s="26">
        <v>295.2</v>
      </c>
      <c r="J3406" s="30">
        <v>9.0269636576787812E-2</v>
      </c>
      <c r="K3406" s="31">
        <v>0.36631643060762004</v>
      </c>
      <c r="L3406" s="111">
        <f t="shared" si="1378"/>
        <v>0.70000000000000007</v>
      </c>
      <c r="M3406" s="112">
        <f t="shared" si="1379"/>
        <v>0.09</v>
      </c>
      <c r="N3406" s="112" t="b">
        <f t="shared" si="1380"/>
        <v>1</v>
      </c>
      <c r="O3406" s="112" t="b">
        <f t="shared" si="1381"/>
        <v>1</v>
      </c>
      <c r="P3406" s="113">
        <f t="shared" si="1382"/>
        <v>7.0000000000000009</v>
      </c>
      <c r="Q3406" s="113">
        <f t="shared" si="1383"/>
        <v>17</v>
      </c>
      <c r="R3406" s="114" t="str">
        <f t="shared" si="1399"/>
        <v>0.7-0.09</v>
      </c>
      <c r="S3406" s="127">
        <f t="shared" si="1384"/>
        <v>-1.3720698393030565E-2</v>
      </c>
      <c r="T3406" s="112" t="b">
        <f t="shared" si="1385"/>
        <v>1</v>
      </c>
      <c r="U3406" s="22">
        <f t="shared" si="1386"/>
        <v>8.5134073902205269</v>
      </c>
      <c r="V3406" s="22">
        <f t="shared" si="1387"/>
        <v>0.6738245319170425</v>
      </c>
      <c r="W3406" s="81">
        <f t="shared" si="1388"/>
        <v>9</v>
      </c>
      <c r="X3406" s="22">
        <f t="shared" si="1389"/>
        <v>0.5044937449658673</v>
      </c>
      <c r="Y3406" s="3">
        <f>IF(U3406&gt;'Power Curve'!$C$37,0,INDEX(Ci,$W3406,1)*POWER(1-X3406,3)+INDEX(Ci,$W3406,2)*3*X3406*POWER(1-X3406,2)+INDEX(Ci,$W3406,3)*3*POWER(X3406,2)*(1-X3406)+INDEX(Ci,$W3406,4)*POWER(X3406,3))</f>
        <v>1037.2000197494476</v>
      </c>
      <c r="Z3406" s="3">
        <f t="shared" si="1390"/>
        <v>1022.9689111052201</v>
      </c>
      <c r="AA3406" s="3">
        <f t="shared" si="1391"/>
        <v>1123.6699752807581</v>
      </c>
      <c r="AB3406" s="3">
        <f t="shared" si="1400"/>
        <v>-100.70106417553802</v>
      </c>
      <c r="AC3406" s="3">
        <f t="shared" si="1401"/>
        <v>100.70106417553802</v>
      </c>
      <c r="AE3406" s="34">
        <f t="shared" si="1392"/>
        <v>9</v>
      </c>
      <c r="AF3406" s="73" t="b">
        <f>COUNTIF('Power Curve'!$D$2:$D$31,AE3406)&gt;0</f>
        <v>1</v>
      </c>
      <c r="AG3406" s="73" t="b">
        <f t="shared" si="1393"/>
        <v>0</v>
      </c>
      <c r="AH3406" s="73" t="b">
        <f t="shared" si="1402"/>
        <v>1</v>
      </c>
      <c r="AI3406" s="34" t="str">
        <f t="shared" si="1394"/>
        <v>Outer</v>
      </c>
      <c r="AJ3406" s="35" t="str">
        <f t="shared" si="1403"/>
        <v>0.6-0.7</v>
      </c>
      <c r="AK3406" s="36" t="str">
        <f t="shared" si="1395"/>
        <v>1-2</v>
      </c>
      <c r="AL3406" s="36" t="str">
        <f t="shared" si="1396"/>
        <v>Apr</v>
      </c>
      <c r="AM3406" s="35" t="str">
        <f t="shared" si="1397"/>
        <v>295-305</v>
      </c>
      <c r="AN3406" s="36" t="str">
        <f t="shared" si="1398"/>
        <v>HWS-LTI</v>
      </c>
    </row>
    <row r="3407" spans="5:40" x14ac:dyDescent="0.3">
      <c r="E3407" s="12">
        <v>41005.076388888891</v>
      </c>
      <c r="F3407" s="16">
        <v>7.38</v>
      </c>
      <c r="G3407" s="16">
        <v>886.41001510620163</v>
      </c>
      <c r="H3407" s="29">
        <v>1.2182349011675251</v>
      </c>
      <c r="I3407" s="26">
        <v>295</v>
      </c>
      <c r="J3407" s="30">
        <v>0.13956639566395665</v>
      </c>
      <c r="K3407" s="31">
        <v>0.3160295882827493</v>
      </c>
      <c r="L3407" s="111">
        <f t="shared" si="1378"/>
        <v>0.5</v>
      </c>
      <c r="M3407" s="112">
        <f t="shared" si="1379"/>
        <v>0.14000000000000001</v>
      </c>
      <c r="N3407" s="112" t="b">
        <f t="shared" si="1380"/>
        <v>1</v>
      </c>
      <c r="O3407" s="112" t="b">
        <f t="shared" si="1381"/>
        <v>1</v>
      </c>
      <c r="P3407" s="113">
        <f t="shared" si="1382"/>
        <v>5</v>
      </c>
      <c r="Q3407" s="113">
        <f t="shared" si="1383"/>
        <v>12</v>
      </c>
      <c r="R3407" s="114" t="str">
        <f t="shared" si="1399"/>
        <v>0.5-0.14</v>
      </c>
      <c r="S3407" s="127">
        <f t="shared" si="1384"/>
        <v>9.3358922793565797E-3</v>
      </c>
      <c r="T3407" s="112" t="b">
        <f t="shared" si="1385"/>
        <v>1</v>
      </c>
      <c r="U3407" s="22">
        <f t="shared" si="1386"/>
        <v>7.3663894913927841</v>
      </c>
      <c r="V3407" s="22">
        <f t="shared" si="1387"/>
        <v>0.49654921814958158</v>
      </c>
      <c r="W3407" s="81">
        <f t="shared" si="1388"/>
        <v>8</v>
      </c>
      <c r="X3407" s="22">
        <f t="shared" si="1389"/>
        <v>0.35354096871329244</v>
      </c>
      <c r="Y3407" s="3">
        <f>IF(U3407&gt;'Power Curve'!$C$37,0,INDEX(Ci,$W3407,1)*POWER(1-X3407,3)+INDEX(Ci,$W3407,2)*3*X3407*POWER(1-X3407,2)+INDEX(Ci,$W3407,3)*3*POWER(X3407,2)*(1-X3407)+INDEX(Ci,$W3407,4)*POWER(X3407,3))</f>
        <v>694.35556945894234</v>
      </c>
      <c r="Z3407" s="3">
        <f t="shared" si="1390"/>
        <v>700.83799825898222</v>
      </c>
      <c r="AA3407" s="3">
        <f t="shared" si="1391"/>
        <v>886.41001510620163</v>
      </c>
      <c r="AB3407" s="3">
        <f t="shared" si="1400"/>
        <v>-185.5720168472194</v>
      </c>
      <c r="AC3407" s="3">
        <f t="shared" si="1401"/>
        <v>185.5720168472194</v>
      </c>
      <c r="AE3407" s="34">
        <f t="shared" si="1392"/>
        <v>7</v>
      </c>
      <c r="AF3407" s="73" t="b">
        <f>COUNTIF('Power Curve'!$D$2:$D$31,AE3407)&gt;0</f>
        <v>1</v>
      </c>
      <c r="AG3407" s="73" t="b">
        <f t="shared" si="1393"/>
        <v>0</v>
      </c>
      <c r="AH3407" s="73" t="b">
        <f t="shared" si="1402"/>
        <v>1</v>
      </c>
      <c r="AI3407" s="34" t="str">
        <f t="shared" si="1394"/>
        <v>Outer</v>
      </c>
      <c r="AJ3407" s="35" t="str">
        <f t="shared" si="1403"/>
        <v>0.4-0.5</v>
      </c>
      <c r="AK3407" s="36" t="str">
        <f t="shared" si="1395"/>
        <v>1-2</v>
      </c>
      <c r="AL3407" s="36" t="str">
        <f t="shared" si="1396"/>
        <v>Apr</v>
      </c>
      <c r="AM3407" s="35" t="str">
        <f t="shared" si="1397"/>
        <v>295-305</v>
      </c>
      <c r="AN3407" s="36" t="str">
        <f t="shared" si="1398"/>
        <v>Inner-TI</v>
      </c>
    </row>
    <row r="3408" spans="5:40" x14ac:dyDescent="0.3">
      <c r="E3408" s="12">
        <v>41005.083333333336</v>
      </c>
      <c r="F3408" s="16">
        <v>6.93</v>
      </c>
      <c r="G3408" s="16">
        <v>666.38000011444092</v>
      </c>
      <c r="H3408" s="29">
        <v>1.2184198042164409</v>
      </c>
      <c r="I3408" s="26">
        <v>297.39999999999998</v>
      </c>
      <c r="J3408" s="30">
        <v>0.14285714285714285</v>
      </c>
      <c r="K3408" s="31">
        <v>0.29717789637878683</v>
      </c>
      <c r="L3408" s="111">
        <f t="shared" si="1378"/>
        <v>0.4</v>
      </c>
      <c r="M3408" s="112">
        <f t="shared" si="1379"/>
        <v>0.14000000000000001</v>
      </c>
      <c r="N3408" s="112" t="b">
        <f t="shared" si="1380"/>
        <v>1</v>
      </c>
      <c r="O3408" s="112" t="b">
        <f t="shared" si="1381"/>
        <v>1</v>
      </c>
      <c r="P3408" s="113">
        <f t="shared" si="1382"/>
        <v>4</v>
      </c>
      <c r="Q3408" s="113">
        <f t="shared" si="1383"/>
        <v>12</v>
      </c>
      <c r="R3408" s="114" t="str">
        <f t="shared" si="1399"/>
        <v>0.4-0.14</v>
      </c>
      <c r="S3408" s="127">
        <f t="shared" si="1384"/>
        <v>1.8184684372412531E-2</v>
      </c>
      <c r="T3408" s="112" t="b">
        <f t="shared" si="1385"/>
        <v>1</v>
      </c>
      <c r="U3408" s="22">
        <f t="shared" si="1386"/>
        <v>6.9175693467171602</v>
      </c>
      <c r="V3408" s="22">
        <f t="shared" si="1387"/>
        <v>0.42718261798244916</v>
      </c>
      <c r="W3408" s="81">
        <f t="shared" si="1388"/>
        <v>7</v>
      </c>
      <c r="X3408" s="22">
        <f t="shared" si="1389"/>
        <v>0.90083004012613721</v>
      </c>
      <c r="Y3408" s="3">
        <f>IF(U3408&gt;'Power Curve'!$C$37,0,INDEX(Ci,$W3408,1)*POWER(1-X3408,3)+INDEX(Ci,$W3408,2)*3*X3408*POWER(1-X3408,2)+INDEX(Ci,$W3408,3)*3*POWER(X3408,2)*(1-X3408)+INDEX(Ci,$W3408,4)*POWER(X3408,3))</f>
        <v>575.28702075510148</v>
      </c>
      <c r="Z3408" s="3">
        <f t="shared" si="1390"/>
        <v>585.74843365107847</v>
      </c>
      <c r="AA3408" s="3">
        <f t="shared" si="1391"/>
        <v>666.38000011444092</v>
      </c>
      <c r="AB3408" s="3">
        <f t="shared" si="1400"/>
        <v>-80.631566463362446</v>
      </c>
      <c r="AC3408" s="3">
        <f t="shared" si="1401"/>
        <v>80.631566463362446</v>
      </c>
      <c r="AE3408" s="34">
        <f t="shared" si="1392"/>
        <v>7</v>
      </c>
      <c r="AF3408" s="73" t="b">
        <f>COUNTIF('Power Curve'!$D$2:$D$31,AE3408)&gt;0</f>
        <v>1</v>
      </c>
      <c r="AG3408" s="73" t="b">
        <f t="shared" si="1393"/>
        <v>0</v>
      </c>
      <c r="AH3408" s="73" t="b">
        <f t="shared" si="1402"/>
        <v>1</v>
      </c>
      <c r="AI3408" s="34" t="str">
        <f t="shared" si="1394"/>
        <v>Outer</v>
      </c>
      <c r="AJ3408" s="35" t="str">
        <f t="shared" si="1403"/>
        <v>0.4-0.5</v>
      </c>
      <c r="AK3408" s="36" t="str">
        <f t="shared" si="1395"/>
        <v>2-3</v>
      </c>
      <c r="AL3408" s="36" t="str">
        <f t="shared" si="1396"/>
        <v>Apr</v>
      </c>
      <c r="AM3408" s="35" t="str">
        <f t="shared" si="1397"/>
        <v>295-305</v>
      </c>
      <c r="AN3408" s="36" t="str">
        <f t="shared" si="1398"/>
        <v>LWS-HTI</v>
      </c>
    </row>
    <row r="3409" spans="5:40" x14ac:dyDescent="0.3">
      <c r="E3409" s="12">
        <v>41005.090277777781</v>
      </c>
      <c r="F3409" s="16">
        <v>6.76</v>
      </c>
      <c r="G3409" s="16">
        <v>612.62997055053711</v>
      </c>
      <c r="H3409" s="29">
        <v>1.2184660398515148</v>
      </c>
      <c r="I3409" s="26">
        <v>300.10000000000002</v>
      </c>
      <c r="J3409" s="30">
        <v>0.14201183431952663</v>
      </c>
      <c r="K3409" s="31">
        <v>0.3043280158469952</v>
      </c>
      <c r="L3409" s="111">
        <f t="shared" si="1378"/>
        <v>0.4</v>
      </c>
      <c r="M3409" s="112">
        <f t="shared" si="1379"/>
        <v>0.14000000000000001</v>
      </c>
      <c r="N3409" s="112" t="b">
        <f t="shared" si="1380"/>
        <v>1</v>
      </c>
      <c r="O3409" s="112" t="b">
        <f t="shared" si="1381"/>
        <v>1</v>
      </c>
      <c r="P3409" s="113">
        <f t="shared" si="1382"/>
        <v>4</v>
      </c>
      <c r="Q3409" s="113">
        <f t="shared" si="1383"/>
        <v>12</v>
      </c>
      <c r="R3409" s="114" t="str">
        <f t="shared" si="1399"/>
        <v>0.4-0.14</v>
      </c>
      <c r="S3409" s="127">
        <f t="shared" si="1384"/>
        <v>1.8184684372412531E-2</v>
      </c>
      <c r="T3409" s="112" t="b">
        <f t="shared" si="1385"/>
        <v>1</v>
      </c>
      <c r="U3409" s="22">
        <f t="shared" si="1386"/>
        <v>6.7479596366376544</v>
      </c>
      <c r="V3409" s="22">
        <f t="shared" si="1387"/>
        <v>0.4009688905392404</v>
      </c>
      <c r="W3409" s="81">
        <f t="shared" si="1388"/>
        <v>7</v>
      </c>
      <c r="X3409" s="22">
        <f t="shared" si="1389"/>
        <v>0.72841392565384933</v>
      </c>
      <c r="Y3409" s="3">
        <f>IF(U3409&gt;'Power Curve'!$C$37,0,INDEX(Ci,$W3409,1)*POWER(1-X3409,3)+INDEX(Ci,$W3409,2)*3*X3409*POWER(1-X3409,2)+INDEX(Ci,$W3409,3)*3*POWER(X3409,2)*(1-X3409)+INDEX(Ci,$W3409,4)*POWER(X3409,3))</f>
        <v>532.01203259674958</v>
      </c>
      <c r="Z3409" s="3">
        <f t="shared" si="1390"/>
        <v>541.68650349184713</v>
      </c>
      <c r="AA3409" s="3">
        <f t="shared" si="1391"/>
        <v>612.62997055053711</v>
      </c>
      <c r="AB3409" s="3">
        <f t="shared" si="1400"/>
        <v>-70.943467058689976</v>
      </c>
      <c r="AC3409" s="3">
        <f t="shared" si="1401"/>
        <v>70.943467058689976</v>
      </c>
      <c r="AE3409" s="34">
        <f t="shared" si="1392"/>
        <v>7</v>
      </c>
      <c r="AF3409" s="73" t="b">
        <f>COUNTIF('Power Curve'!$D$2:$D$31,AE3409)&gt;0</f>
        <v>1</v>
      </c>
      <c r="AG3409" s="73" t="b">
        <f t="shared" si="1393"/>
        <v>0</v>
      </c>
      <c r="AH3409" s="73" t="b">
        <f t="shared" si="1402"/>
        <v>1</v>
      </c>
      <c r="AI3409" s="34" t="str">
        <f t="shared" si="1394"/>
        <v>Outer</v>
      </c>
      <c r="AJ3409" s="35" t="str">
        <f t="shared" si="1403"/>
        <v>0.4-0.5</v>
      </c>
      <c r="AK3409" s="36" t="str">
        <f t="shared" si="1395"/>
        <v>2-3</v>
      </c>
      <c r="AL3409" s="36" t="str">
        <f t="shared" si="1396"/>
        <v>Apr</v>
      </c>
      <c r="AM3409" s="35" t="str">
        <f t="shared" si="1397"/>
        <v>295-305</v>
      </c>
      <c r="AN3409" s="36" t="str">
        <f t="shared" si="1398"/>
        <v>LWS-HTI</v>
      </c>
    </row>
    <row r="3410" spans="5:40" x14ac:dyDescent="0.3">
      <c r="E3410" s="12">
        <v>41005.097222222219</v>
      </c>
      <c r="F3410" s="16">
        <v>7.54</v>
      </c>
      <c r="G3410" s="16">
        <v>808.30997467040993</v>
      </c>
      <c r="H3410" s="29">
        <v>1.2179969092183172</v>
      </c>
      <c r="I3410" s="26">
        <v>301.89999999999998</v>
      </c>
      <c r="J3410" s="30">
        <v>0.1273209549071618</v>
      </c>
      <c r="K3410" s="31">
        <v>0.38663813765226163</v>
      </c>
      <c r="L3410" s="111">
        <f t="shared" si="1378"/>
        <v>0.5</v>
      </c>
      <c r="M3410" s="112">
        <f t="shared" si="1379"/>
        <v>0.13</v>
      </c>
      <c r="N3410" s="112" t="b">
        <f t="shared" si="1380"/>
        <v>1</v>
      </c>
      <c r="O3410" s="112" t="b">
        <f t="shared" si="1381"/>
        <v>1</v>
      </c>
      <c r="P3410" s="113">
        <f t="shared" si="1382"/>
        <v>5</v>
      </c>
      <c r="Q3410" s="113">
        <f t="shared" si="1383"/>
        <v>13</v>
      </c>
      <c r="R3410" s="114" t="str">
        <f t="shared" si="1399"/>
        <v>0.5-0.13</v>
      </c>
      <c r="S3410" s="127">
        <f t="shared" si="1384"/>
        <v>1.7080752491931649E-2</v>
      </c>
      <c r="T3410" s="112" t="b">
        <f t="shared" si="1385"/>
        <v>1</v>
      </c>
      <c r="U3410" s="22">
        <f t="shared" si="1386"/>
        <v>7.5256042864148762</v>
      </c>
      <c r="V3410" s="22">
        <f t="shared" si="1387"/>
        <v>0.52115637796182979</v>
      </c>
      <c r="W3410" s="81">
        <f t="shared" si="1388"/>
        <v>8</v>
      </c>
      <c r="X3410" s="22">
        <f t="shared" si="1389"/>
        <v>0.51378766084766769</v>
      </c>
      <c r="Y3410" s="3">
        <f>IF(U3410&gt;'Power Curve'!$C$37,0,INDEX(Ci,$W3410,1)*POWER(1-X3410,3)+INDEX(Ci,$W3410,2)*3*X3410*POWER(1-X3410,2)+INDEX(Ci,$W3410,3)*3*POWER(X3410,2)*(1-X3410)+INDEX(Ci,$W3410,4)*POWER(X3410,3))</f>
        <v>739.18338772057768</v>
      </c>
      <c r="Z3410" s="3">
        <f t="shared" si="1390"/>
        <v>751.80919621238036</v>
      </c>
      <c r="AA3410" s="3">
        <f t="shared" si="1391"/>
        <v>808.30997467040993</v>
      </c>
      <c r="AB3410" s="3">
        <f t="shared" si="1400"/>
        <v>-56.500778458029572</v>
      </c>
      <c r="AC3410" s="3">
        <f t="shared" si="1401"/>
        <v>56.500778458029572</v>
      </c>
      <c r="AE3410" s="34">
        <f t="shared" si="1392"/>
        <v>8</v>
      </c>
      <c r="AF3410" s="73" t="b">
        <f>COUNTIF('Power Curve'!$D$2:$D$31,AE3410)&gt;0</f>
        <v>1</v>
      </c>
      <c r="AG3410" s="73" t="b">
        <f t="shared" si="1393"/>
        <v>0</v>
      </c>
      <c r="AH3410" s="73" t="b">
        <f t="shared" si="1402"/>
        <v>1</v>
      </c>
      <c r="AI3410" s="34" t="str">
        <f t="shared" si="1394"/>
        <v>Outer</v>
      </c>
      <c r="AJ3410" s="35" t="str">
        <f t="shared" si="1403"/>
        <v>0.5-0.6</v>
      </c>
      <c r="AK3410" s="36" t="str">
        <f t="shared" si="1395"/>
        <v>2-3</v>
      </c>
      <c r="AL3410" s="36" t="str">
        <f t="shared" si="1396"/>
        <v>Apr</v>
      </c>
      <c r="AM3410" s="35" t="str">
        <f t="shared" si="1397"/>
        <v>295-305</v>
      </c>
      <c r="AN3410" s="36" t="str">
        <f t="shared" si="1398"/>
        <v>Inner-TI</v>
      </c>
    </row>
    <row r="3411" spans="5:40" x14ac:dyDescent="0.3">
      <c r="E3411" s="12">
        <v>41005.104166666664</v>
      </c>
      <c r="F3411" s="16">
        <v>8.02</v>
      </c>
      <c r="G3411" s="16">
        <v>940.83000183105469</v>
      </c>
      <c r="H3411" s="29">
        <v>1.2176273156062087</v>
      </c>
      <c r="I3411" s="26">
        <v>299.10000000000002</v>
      </c>
      <c r="J3411" s="30">
        <v>0.10349127182044889</v>
      </c>
      <c r="K3411" s="31">
        <v>0.36459650451583847</v>
      </c>
      <c r="L3411" s="111">
        <f t="shared" si="1378"/>
        <v>0.6</v>
      </c>
      <c r="M3411" s="112">
        <f t="shared" si="1379"/>
        <v>9.9999999999999992E-2</v>
      </c>
      <c r="N3411" s="112" t="b">
        <f t="shared" si="1380"/>
        <v>1</v>
      </c>
      <c r="O3411" s="112" t="b">
        <f t="shared" si="1381"/>
        <v>1</v>
      </c>
      <c r="P3411" s="113">
        <f t="shared" si="1382"/>
        <v>6</v>
      </c>
      <c r="Q3411" s="113">
        <f t="shared" si="1383"/>
        <v>16</v>
      </c>
      <c r="R3411" s="114" t="str">
        <f t="shared" si="1399"/>
        <v>0.6-0.1</v>
      </c>
      <c r="S3411" s="127">
        <f t="shared" si="1384"/>
        <v>-7.7910698820127019E-3</v>
      </c>
      <c r="T3411" s="112" t="b">
        <f t="shared" si="1385"/>
        <v>1</v>
      </c>
      <c r="U3411" s="22">
        <f t="shared" si="1386"/>
        <v>8.0038781088694346</v>
      </c>
      <c r="V3411" s="22">
        <f t="shared" si="1387"/>
        <v>0.59507513897597475</v>
      </c>
      <c r="W3411" s="81">
        <f t="shared" si="1388"/>
        <v>8</v>
      </c>
      <c r="X3411" s="22">
        <f t="shared" si="1389"/>
        <v>0.99516125412567891</v>
      </c>
      <c r="Y3411" s="3">
        <f>IF(U3411&gt;'Power Curve'!$C$37,0,INDEX(Ci,$W3411,1)*POWER(1-X3411,3)+INDEX(Ci,$W3411,2)*3*X3411*POWER(1-X3411,2)+INDEX(Ci,$W3411,3)*3*POWER(X3411,2)*(1-X3411)+INDEX(Ci,$W3411,4)*POWER(X3411,3))</f>
        <v>879.30722825220641</v>
      </c>
      <c r="Z3411" s="3">
        <f t="shared" si="1390"/>
        <v>872.45648418913458</v>
      </c>
      <c r="AA3411" s="3">
        <f t="shared" si="1391"/>
        <v>940.83000183105469</v>
      </c>
      <c r="AB3411" s="3">
        <f t="shared" si="1400"/>
        <v>-68.373517641920103</v>
      </c>
      <c r="AC3411" s="3">
        <f t="shared" si="1401"/>
        <v>68.373517641920103</v>
      </c>
      <c r="AE3411" s="34">
        <f t="shared" si="1392"/>
        <v>8</v>
      </c>
      <c r="AF3411" s="73" t="b">
        <f>COUNTIF('Power Curve'!$D$2:$D$31,AE3411)&gt;0</f>
        <v>1</v>
      </c>
      <c r="AG3411" s="73" t="b">
        <f t="shared" si="1393"/>
        <v>0</v>
      </c>
      <c r="AH3411" s="73" t="b">
        <f t="shared" si="1402"/>
        <v>1</v>
      </c>
      <c r="AI3411" s="34" t="str">
        <f t="shared" si="1394"/>
        <v>Outer</v>
      </c>
      <c r="AJ3411" s="35" t="str">
        <f t="shared" si="1403"/>
        <v>0.5-0.6</v>
      </c>
      <c r="AK3411" s="36" t="str">
        <f t="shared" si="1395"/>
        <v>2-3</v>
      </c>
      <c r="AL3411" s="36" t="str">
        <f t="shared" si="1396"/>
        <v>Apr</v>
      </c>
      <c r="AM3411" s="35" t="str">
        <f t="shared" si="1397"/>
        <v>295-305</v>
      </c>
      <c r="AN3411" s="36" t="str">
        <f t="shared" si="1398"/>
        <v>Inner-TI</v>
      </c>
    </row>
    <row r="3412" spans="5:40" x14ac:dyDescent="0.3">
      <c r="E3412" s="12">
        <v>41005.111111111109</v>
      </c>
      <c r="F3412" s="16">
        <v>7.98</v>
      </c>
      <c r="G3412" s="16">
        <v>1002.3299942016599</v>
      </c>
      <c r="H3412" s="29">
        <v>1.2156913981015953</v>
      </c>
      <c r="I3412" s="26">
        <v>294.60000000000002</v>
      </c>
      <c r="J3412" s="30">
        <v>0.12030075187969924</v>
      </c>
      <c r="K3412" s="31">
        <v>0.40025745548695935</v>
      </c>
      <c r="L3412" s="111">
        <f t="shared" si="1378"/>
        <v>0.6</v>
      </c>
      <c r="M3412" s="112">
        <f t="shared" si="1379"/>
        <v>0.12</v>
      </c>
      <c r="N3412" s="112" t="b">
        <f t="shared" si="1380"/>
        <v>1</v>
      </c>
      <c r="O3412" s="112" t="b">
        <f t="shared" si="1381"/>
        <v>1</v>
      </c>
      <c r="P3412" s="113">
        <f t="shared" si="1382"/>
        <v>6</v>
      </c>
      <c r="Q3412" s="113">
        <f t="shared" si="1383"/>
        <v>14</v>
      </c>
      <c r="R3412" s="114" t="str">
        <f t="shared" si="1399"/>
        <v>0.6-0.12</v>
      </c>
      <c r="S3412" s="127">
        <f t="shared" si="1384"/>
        <v>4.5001612482616585E-3</v>
      </c>
      <c r="T3412" s="112" t="b">
        <f t="shared" si="1385"/>
        <v>1</v>
      </c>
      <c r="U3412" s="22">
        <f t="shared" si="1386"/>
        <v>7.9597356201517089</v>
      </c>
      <c r="V3412" s="22">
        <f t="shared" si="1387"/>
        <v>0.58825277504781903</v>
      </c>
      <c r="W3412" s="81">
        <f t="shared" si="1388"/>
        <v>8</v>
      </c>
      <c r="X3412" s="22">
        <f t="shared" si="1389"/>
        <v>0.95073267072290524</v>
      </c>
      <c r="Y3412" s="3">
        <f>IF(U3412&gt;'Power Curve'!$C$37,0,INDEX(Ci,$W3412,1)*POWER(1-X3412,3)+INDEX(Ci,$W3412,2)*3*X3412*POWER(1-X3412,2)+INDEX(Ci,$W3412,3)*3*POWER(X3412,2)*(1-X3412)+INDEX(Ci,$W3412,4)*POWER(X3412,3))</f>
        <v>866.13717241563575</v>
      </c>
      <c r="Z3412" s="3">
        <f t="shared" si="1390"/>
        <v>870.03492935461941</v>
      </c>
      <c r="AA3412" s="3">
        <f t="shared" si="1391"/>
        <v>1002.3299942016599</v>
      </c>
      <c r="AB3412" s="3">
        <f t="shared" si="1400"/>
        <v>-132.29506484704052</v>
      </c>
      <c r="AC3412" s="3">
        <f t="shared" si="1401"/>
        <v>132.29506484704052</v>
      </c>
      <c r="AE3412" s="34">
        <f t="shared" si="1392"/>
        <v>8</v>
      </c>
      <c r="AF3412" s="73" t="b">
        <f>COUNTIF('Power Curve'!$D$2:$D$31,AE3412)&gt;0</f>
        <v>1</v>
      </c>
      <c r="AG3412" s="73" t="b">
        <f t="shared" si="1393"/>
        <v>0</v>
      </c>
      <c r="AH3412" s="73" t="b">
        <f t="shared" si="1402"/>
        <v>1</v>
      </c>
      <c r="AI3412" s="34" t="str">
        <f t="shared" si="1394"/>
        <v>Outer</v>
      </c>
      <c r="AJ3412" s="35" t="str">
        <f t="shared" si="1403"/>
        <v>0.5-0.6</v>
      </c>
      <c r="AK3412" s="36" t="str">
        <f t="shared" si="1395"/>
        <v>2-3</v>
      </c>
      <c r="AL3412" s="36" t="str">
        <f t="shared" si="1396"/>
        <v>Apr</v>
      </c>
      <c r="AM3412" s="35" t="str">
        <f t="shared" si="1397"/>
        <v>285-295</v>
      </c>
      <c r="AN3412" s="36" t="str">
        <f t="shared" si="1398"/>
        <v>Inner-TI</v>
      </c>
    </row>
    <row r="3413" spans="5:40" x14ac:dyDescent="0.3">
      <c r="E3413" s="12">
        <v>41005.118055555555</v>
      </c>
      <c r="F3413" s="16">
        <v>6.51</v>
      </c>
      <c r="G3413" s="16">
        <v>582.54999923706055</v>
      </c>
      <c r="H3413" s="29">
        <v>1.2179899601810074</v>
      </c>
      <c r="I3413" s="26">
        <v>298</v>
      </c>
      <c r="J3413" s="30">
        <v>0.12135176651305685</v>
      </c>
      <c r="K3413" s="31">
        <v>0.4064862734765457</v>
      </c>
      <c r="L3413" s="111">
        <f t="shared" si="1378"/>
        <v>0.4</v>
      </c>
      <c r="M3413" s="112">
        <f t="shared" si="1379"/>
        <v>0.12</v>
      </c>
      <c r="N3413" s="112" t="b">
        <f t="shared" si="1380"/>
        <v>1</v>
      </c>
      <c r="O3413" s="112" t="b">
        <f t="shared" si="1381"/>
        <v>1</v>
      </c>
      <c r="P3413" s="113">
        <f t="shared" si="1382"/>
        <v>4</v>
      </c>
      <c r="Q3413" s="113">
        <f t="shared" si="1383"/>
        <v>14</v>
      </c>
      <c r="R3413" s="114" t="str">
        <f t="shared" si="1399"/>
        <v>0.4-0.12</v>
      </c>
      <c r="S3413" s="127">
        <f t="shared" si="1384"/>
        <v>-3.0982127234546147E-3</v>
      </c>
      <c r="T3413" s="112" t="b">
        <f t="shared" si="1385"/>
        <v>1</v>
      </c>
      <c r="U3413" s="22">
        <f t="shared" si="1386"/>
        <v>6.4975584527371852</v>
      </c>
      <c r="V3413" s="22">
        <f t="shared" si="1387"/>
        <v>0.36226858037924548</v>
      </c>
      <c r="W3413" s="81">
        <f t="shared" si="1388"/>
        <v>7</v>
      </c>
      <c r="X3413" s="22">
        <f t="shared" si="1389"/>
        <v>0.47386954156674765</v>
      </c>
      <c r="Y3413" s="3">
        <f>IF(U3413&gt;'Power Curve'!$C$37,0,INDEX(Ci,$W3413,1)*POWER(1-X3413,3)+INDEX(Ci,$W3413,2)*3*X3413*POWER(1-X3413,2)+INDEX(Ci,$W3413,3)*3*POWER(X3413,2)*(1-X3413)+INDEX(Ci,$W3413,4)*POWER(X3413,3))</f>
        <v>470.1303244566592</v>
      </c>
      <c r="Z3413" s="3">
        <f t="shared" si="1390"/>
        <v>468.67376070374576</v>
      </c>
      <c r="AA3413" s="3">
        <f t="shared" si="1391"/>
        <v>582.54999923706055</v>
      </c>
      <c r="AB3413" s="3">
        <f t="shared" si="1400"/>
        <v>-113.87623853331479</v>
      </c>
      <c r="AC3413" s="3">
        <f t="shared" si="1401"/>
        <v>113.87623853331479</v>
      </c>
      <c r="AE3413" s="34">
        <f t="shared" si="1392"/>
        <v>6</v>
      </c>
      <c r="AF3413" s="73" t="b">
        <f>COUNTIF('Power Curve'!$D$2:$D$31,AE3413)&gt;0</f>
        <v>1</v>
      </c>
      <c r="AG3413" s="73" t="b">
        <f t="shared" si="1393"/>
        <v>0</v>
      </c>
      <c r="AH3413" s="73" t="b">
        <f t="shared" si="1402"/>
        <v>1</v>
      </c>
      <c r="AI3413" s="34" t="str">
        <f t="shared" si="1394"/>
        <v>Outer</v>
      </c>
      <c r="AJ3413" s="35" t="str">
        <f t="shared" si="1403"/>
        <v>0.3-0.4</v>
      </c>
      <c r="AK3413" s="36" t="str">
        <f t="shared" si="1395"/>
        <v>2-3</v>
      </c>
      <c r="AL3413" s="36" t="str">
        <f t="shared" si="1396"/>
        <v>Apr</v>
      </c>
      <c r="AM3413" s="35" t="str">
        <f t="shared" si="1397"/>
        <v>295-305</v>
      </c>
      <c r="AN3413" s="36" t="str">
        <f t="shared" si="1398"/>
        <v>Inner-TI</v>
      </c>
    </row>
    <row r="3414" spans="5:40" x14ac:dyDescent="0.3">
      <c r="E3414" s="12">
        <v>41005.125</v>
      </c>
      <c r="F3414" s="16">
        <v>6.37</v>
      </c>
      <c r="G3414" s="16">
        <v>507.53000068664551</v>
      </c>
      <c r="H3414" s="29">
        <v>1.2181748892070439</v>
      </c>
      <c r="I3414" s="26">
        <v>294.89999999999998</v>
      </c>
      <c r="J3414" s="30">
        <v>7.2213500784929358E-2</v>
      </c>
      <c r="K3414" s="31">
        <v>0.45530312663456202</v>
      </c>
      <c r="L3414" s="111">
        <f t="shared" si="1378"/>
        <v>0.30000000000000004</v>
      </c>
      <c r="M3414" s="112">
        <f t="shared" si="1379"/>
        <v>6.9999999999999993E-2</v>
      </c>
      <c r="N3414" s="112" t="b">
        <f t="shared" si="1380"/>
        <v>1</v>
      </c>
      <c r="O3414" s="112" t="b">
        <f t="shared" si="1381"/>
        <v>1</v>
      </c>
      <c r="P3414" s="113">
        <f t="shared" si="1382"/>
        <v>3.0000000000000004</v>
      </c>
      <c r="Q3414" s="113">
        <f t="shared" si="1383"/>
        <v>19</v>
      </c>
      <c r="R3414" s="114" t="str">
        <f t="shared" si="1399"/>
        <v>0.3-0.07</v>
      </c>
      <c r="S3414" s="127">
        <f t="shared" si="1384"/>
        <v>-5.596465047464419E-2</v>
      </c>
      <c r="T3414" s="112" t="b">
        <f t="shared" si="1385"/>
        <v>1</v>
      </c>
      <c r="U3414" s="22">
        <f t="shared" si="1386"/>
        <v>6.3581477689862487</v>
      </c>
      <c r="V3414" s="22">
        <f t="shared" si="1387"/>
        <v>0.3407222098040858</v>
      </c>
      <c r="W3414" s="81">
        <f t="shared" si="1388"/>
        <v>7</v>
      </c>
      <c r="X3414" s="22">
        <f t="shared" si="1389"/>
        <v>0.33215213401387794</v>
      </c>
      <c r="Y3414" s="3">
        <f>IF(U3414&gt;'Power Curve'!$C$37,0,INDEX(Ci,$W3414,1)*POWER(1-X3414,3)+INDEX(Ci,$W3414,2)*3*X3414*POWER(1-X3414,2)+INDEX(Ci,$W3414,3)*3*POWER(X3414,2)*(1-X3414)+INDEX(Ci,$W3414,4)*POWER(X3414,3))</f>
        <v>437.5091143184369</v>
      </c>
      <c r="Z3414" s="3">
        <f t="shared" si="1390"/>
        <v>413.02406965613443</v>
      </c>
      <c r="AA3414" s="3">
        <f t="shared" si="1391"/>
        <v>507.53000068664551</v>
      </c>
      <c r="AB3414" s="3">
        <f t="shared" si="1400"/>
        <v>-94.505931030511078</v>
      </c>
      <c r="AC3414" s="3">
        <f t="shared" si="1401"/>
        <v>94.505931030511078</v>
      </c>
      <c r="AE3414" s="34">
        <f t="shared" si="1392"/>
        <v>6</v>
      </c>
      <c r="AF3414" s="73" t="b">
        <f>COUNTIF('Power Curve'!$D$2:$D$31,AE3414)&gt;0</f>
        <v>1</v>
      </c>
      <c r="AG3414" s="73" t="b">
        <f t="shared" si="1393"/>
        <v>0</v>
      </c>
      <c r="AH3414" s="73" t="b">
        <f t="shared" si="1402"/>
        <v>1</v>
      </c>
      <c r="AI3414" s="34" t="str">
        <f t="shared" si="1394"/>
        <v>Outer</v>
      </c>
      <c r="AJ3414" s="35" t="str">
        <f t="shared" si="1403"/>
        <v>0.3-0.4</v>
      </c>
      <c r="AK3414" s="36" t="str">
        <f t="shared" si="1395"/>
        <v>3-4</v>
      </c>
      <c r="AL3414" s="36" t="str">
        <f t="shared" si="1396"/>
        <v>Apr</v>
      </c>
      <c r="AM3414" s="35" t="str">
        <f t="shared" si="1397"/>
        <v>285-295</v>
      </c>
      <c r="AN3414" s="36" t="str">
        <f t="shared" si="1398"/>
        <v>LWS-LTI</v>
      </c>
    </row>
    <row r="3415" spans="5:40" x14ac:dyDescent="0.3">
      <c r="E3415" s="12">
        <v>41005.131944444445</v>
      </c>
      <c r="F3415" s="16">
        <v>6.07</v>
      </c>
      <c r="G3415" s="16">
        <v>384.78998947143549</v>
      </c>
      <c r="H3415" s="29">
        <v>1.2178050872939605</v>
      </c>
      <c r="I3415" s="26">
        <v>296.60000000000002</v>
      </c>
      <c r="J3415" s="30">
        <v>4.7775947281713339E-2</v>
      </c>
      <c r="K3415" s="31">
        <v>0.42601797705890776</v>
      </c>
      <c r="L3415" s="111">
        <f t="shared" si="1378"/>
        <v>0.30000000000000004</v>
      </c>
      <c r="M3415" s="112">
        <f t="shared" si="1379"/>
        <v>0.05</v>
      </c>
      <c r="N3415" s="112" t="b">
        <f t="shared" si="1380"/>
        <v>1</v>
      </c>
      <c r="O3415" s="112" t="b">
        <f t="shared" si="1381"/>
        <v>1</v>
      </c>
      <c r="P3415" s="113">
        <f t="shared" si="1382"/>
        <v>3.0000000000000004</v>
      </c>
      <c r="Q3415" s="113">
        <f t="shared" si="1383"/>
        <v>21</v>
      </c>
      <c r="R3415" s="114" t="str">
        <f t="shared" si="1399"/>
        <v>0.3-0.05</v>
      </c>
      <c r="S3415" s="127">
        <f t="shared" si="1384"/>
        <v>-0.1053827292212702</v>
      </c>
      <c r="T3415" s="112" t="b">
        <f t="shared" si="1385"/>
        <v>1</v>
      </c>
      <c r="U3415" s="22">
        <f t="shared" si="1386"/>
        <v>6.0580928153940077</v>
      </c>
      <c r="V3415" s="22">
        <f t="shared" si="1387"/>
        <v>0.2943477494753427</v>
      </c>
      <c r="W3415" s="81">
        <f t="shared" si="1388"/>
        <v>7</v>
      </c>
      <c r="X3415" s="22">
        <f t="shared" si="1389"/>
        <v>2.7132396628052564E-2</v>
      </c>
      <c r="Y3415" s="3">
        <f>IF(U3415&gt;'Power Curve'!$C$37,0,INDEX(Ci,$W3415,1)*POWER(1-X3415,3)+INDEX(Ci,$W3415,2)*3*X3415*POWER(1-X3415,2)+INDEX(Ci,$W3415,3)*3*POWER(X3415,2)*(1-X3415)+INDEX(Ci,$W3415,4)*POWER(X3415,3))</f>
        <v>374.11916973042383</v>
      </c>
      <c r="Z3415" s="3">
        <f t="shared" si="1390"/>
        <v>334.69347057023612</v>
      </c>
      <c r="AA3415" s="3">
        <f t="shared" si="1391"/>
        <v>384.78998947143549</v>
      </c>
      <c r="AB3415" s="3">
        <f t="shared" si="1400"/>
        <v>-50.096518901199374</v>
      </c>
      <c r="AC3415" s="3">
        <f t="shared" si="1401"/>
        <v>50.096518901199374</v>
      </c>
      <c r="AE3415" s="34">
        <f t="shared" si="1392"/>
        <v>6</v>
      </c>
      <c r="AF3415" s="73" t="b">
        <f>COUNTIF('Power Curve'!$D$2:$D$31,AE3415)&gt;0</f>
        <v>1</v>
      </c>
      <c r="AG3415" s="73" t="b">
        <f t="shared" si="1393"/>
        <v>0</v>
      </c>
      <c r="AH3415" s="73" t="b">
        <f t="shared" si="1402"/>
        <v>1</v>
      </c>
      <c r="AI3415" s="34" t="str">
        <f t="shared" si="1394"/>
        <v>Outer</v>
      </c>
      <c r="AJ3415" s="35" t="str">
        <f t="shared" si="1403"/>
        <v>0.2-0.3</v>
      </c>
      <c r="AK3415" s="36" t="str">
        <f t="shared" si="1395"/>
        <v>3-4</v>
      </c>
      <c r="AL3415" s="36" t="str">
        <f t="shared" si="1396"/>
        <v>Apr</v>
      </c>
      <c r="AM3415" s="35" t="str">
        <f t="shared" si="1397"/>
        <v>295-305</v>
      </c>
      <c r="AN3415" s="36" t="str">
        <f t="shared" si="1398"/>
        <v>LWS-LTI</v>
      </c>
    </row>
    <row r="3416" spans="5:40" x14ac:dyDescent="0.3">
      <c r="E3416" s="12">
        <v>41005.138888888891</v>
      </c>
      <c r="F3416" s="16">
        <v>6.04</v>
      </c>
      <c r="G3416" s="16">
        <v>357.00000381469783</v>
      </c>
      <c r="H3416" s="29">
        <v>1.2178050872939605</v>
      </c>
      <c r="I3416" s="26">
        <v>297.89999999999998</v>
      </c>
      <c r="J3416" s="30">
        <v>4.4701986754966887E-2</v>
      </c>
      <c r="K3416" s="31">
        <v>0.33901740550966214</v>
      </c>
      <c r="L3416" s="111">
        <f t="shared" si="1378"/>
        <v>0.30000000000000004</v>
      </c>
      <c r="M3416" s="112">
        <f t="shared" si="1379"/>
        <v>0.04</v>
      </c>
      <c r="N3416" s="112" t="b">
        <f t="shared" si="1380"/>
        <v>1</v>
      </c>
      <c r="O3416" s="112" t="b">
        <f t="shared" si="1381"/>
        <v>1</v>
      </c>
      <c r="P3416" s="113">
        <f t="shared" si="1382"/>
        <v>3.0000000000000004</v>
      </c>
      <c r="Q3416" s="113">
        <f t="shared" si="1383"/>
        <v>22</v>
      </c>
      <c r="R3416" s="114" t="str">
        <f t="shared" si="1399"/>
        <v>0.3-0.04</v>
      </c>
      <c r="S3416" s="127">
        <f t="shared" si="1384"/>
        <v>-0.12203555786097718</v>
      </c>
      <c r="T3416" s="112" t="b">
        <f t="shared" si="1385"/>
        <v>1</v>
      </c>
      <c r="U3416" s="22">
        <f t="shared" si="1386"/>
        <v>6.0281516647413182</v>
      </c>
      <c r="V3416" s="22">
        <f t="shared" si="1387"/>
        <v>0.2897202481242836</v>
      </c>
      <c r="W3416" s="81">
        <f t="shared" si="1388"/>
        <v>6</v>
      </c>
      <c r="X3416" s="22">
        <f t="shared" si="1389"/>
        <v>0.99676028252481463</v>
      </c>
      <c r="Y3416" s="3">
        <f>IF(U3416&gt;'Power Curve'!$C$37,0,INDEX(Ci,$W3416,1)*POWER(1-X3416,3)+INDEX(Ci,$W3416,2)*3*X3416*POWER(1-X3416,2)+INDEX(Ci,$W3416,3)*3*POWER(X3416,2)*(1-X3416)+INDEX(Ci,$W3416,4)*POWER(X3416,3))</f>
        <v>368.4259263632681</v>
      </c>
      <c r="Z3416" s="3">
        <f t="shared" si="1390"/>
        <v>323.46486290907939</v>
      </c>
      <c r="AA3416" s="3">
        <f t="shared" si="1391"/>
        <v>357.00000381469783</v>
      </c>
      <c r="AB3416" s="3">
        <f t="shared" si="1400"/>
        <v>-33.535140905618448</v>
      </c>
      <c r="AC3416" s="3">
        <f t="shared" si="1401"/>
        <v>33.535140905618448</v>
      </c>
      <c r="AE3416" s="34">
        <f t="shared" si="1392"/>
        <v>6</v>
      </c>
      <c r="AF3416" s="73" t="b">
        <f>COUNTIF('Power Curve'!$D$2:$D$31,AE3416)&gt;0</f>
        <v>1</v>
      </c>
      <c r="AG3416" s="73" t="b">
        <f t="shared" si="1393"/>
        <v>0</v>
      </c>
      <c r="AH3416" s="73" t="b">
        <f t="shared" si="1402"/>
        <v>1</v>
      </c>
      <c r="AI3416" s="34" t="str">
        <f t="shared" si="1394"/>
        <v>Outer</v>
      </c>
      <c r="AJ3416" s="35" t="str">
        <f t="shared" si="1403"/>
        <v>0.2-0.3</v>
      </c>
      <c r="AK3416" s="36" t="str">
        <f t="shared" si="1395"/>
        <v>3-4</v>
      </c>
      <c r="AL3416" s="36" t="str">
        <f t="shared" si="1396"/>
        <v>Apr</v>
      </c>
      <c r="AM3416" s="35" t="str">
        <f t="shared" si="1397"/>
        <v>295-305</v>
      </c>
      <c r="AN3416" s="36" t="str">
        <f t="shared" si="1398"/>
        <v>LWS-LTI</v>
      </c>
    </row>
    <row r="3417" spans="5:40" x14ac:dyDescent="0.3">
      <c r="E3417" s="12">
        <v>41005.145833333336</v>
      </c>
      <c r="F3417" s="16">
        <v>6.1</v>
      </c>
      <c r="G3417" s="16">
        <v>343.11999511718722</v>
      </c>
      <c r="H3417" s="29">
        <v>1.2175278853706102</v>
      </c>
      <c r="I3417" s="26">
        <v>302.60000000000002</v>
      </c>
      <c r="J3417" s="30">
        <v>7.5409836065573776E-2</v>
      </c>
      <c r="K3417" s="31">
        <v>0.36060967977565589</v>
      </c>
      <c r="L3417" s="111">
        <f t="shared" si="1378"/>
        <v>0.30000000000000004</v>
      </c>
      <c r="M3417" s="112">
        <f t="shared" si="1379"/>
        <v>0.08</v>
      </c>
      <c r="N3417" s="112" t="b">
        <f t="shared" si="1380"/>
        <v>1</v>
      </c>
      <c r="O3417" s="112" t="b">
        <f t="shared" si="1381"/>
        <v>1</v>
      </c>
      <c r="P3417" s="113">
        <f t="shared" si="1382"/>
        <v>3.0000000000000004</v>
      </c>
      <c r="Q3417" s="113">
        <f t="shared" si="1383"/>
        <v>18</v>
      </c>
      <c r="R3417" s="114" t="str">
        <f t="shared" si="1399"/>
        <v>0.3-0.08</v>
      </c>
      <c r="S3417" s="127">
        <f t="shared" si="1384"/>
        <v>-1.9975433083800127E-2</v>
      </c>
      <c r="T3417" s="112" t="b">
        <f t="shared" si="1385"/>
        <v>1</v>
      </c>
      <c r="U3417" s="22">
        <f t="shared" si="1386"/>
        <v>6.0875720030155724</v>
      </c>
      <c r="V3417" s="22">
        <f t="shared" si="1387"/>
        <v>0.29890385295076682</v>
      </c>
      <c r="W3417" s="81">
        <f t="shared" si="1388"/>
        <v>7</v>
      </c>
      <c r="X3417" s="22">
        <f t="shared" si="1389"/>
        <v>5.7099354210417473E-2</v>
      </c>
      <c r="Y3417" s="3">
        <f>IF(U3417&gt;'Power Curve'!$C$37,0,INDEX(Ci,$W3417,1)*POWER(1-X3417,3)+INDEX(Ci,$W3417,2)*3*X3417*POWER(1-X3417,2)+INDEX(Ci,$W3417,3)*3*POWER(X3417,2)*(1-X3417)+INDEX(Ci,$W3417,4)*POWER(X3417,3))</f>
        <v>379.84892119431322</v>
      </c>
      <c r="Z3417" s="3">
        <f t="shared" si="1390"/>
        <v>372.26127448704256</v>
      </c>
      <c r="AA3417" s="3">
        <f t="shared" si="1391"/>
        <v>343.11999511718722</v>
      </c>
      <c r="AB3417" s="3">
        <f t="shared" si="1400"/>
        <v>29.14127936985534</v>
      </c>
      <c r="AC3417" s="3">
        <f t="shared" si="1401"/>
        <v>29.14127936985534</v>
      </c>
      <c r="AE3417" s="34">
        <f t="shared" si="1392"/>
        <v>6</v>
      </c>
      <c r="AF3417" s="73" t="b">
        <f>COUNTIF('Power Curve'!$D$2:$D$31,AE3417)&gt;0</f>
        <v>1</v>
      </c>
      <c r="AG3417" s="73" t="b">
        <f t="shared" si="1393"/>
        <v>0</v>
      </c>
      <c r="AH3417" s="73" t="b">
        <f t="shared" si="1402"/>
        <v>1</v>
      </c>
      <c r="AI3417" s="34" t="str">
        <f t="shared" si="1394"/>
        <v>Outer</v>
      </c>
      <c r="AJ3417" s="35" t="str">
        <f t="shared" si="1403"/>
        <v>0.2-0.3</v>
      </c>
      <c r="AK3417" s="36" t="str">
        <f t="shared" si="1395"/>
        <v>3-4</v>
      </c>
      <c r="AL3417" s="36" t="str">
        <f t="shared" si="1396"/>
        <v>Apr</v>
      </c>
      <c r="AM3417" s="35" t="str">
        <f t="shared" si="1397"/>
        <v>295-305</v>
      </c>
      <c r="AN3417" s="36" t="str">
        <f t="shared" si="1398"/>
        <v>LWS-LTI</v>
      </c>
    </row>
    <row r="3418" spans="5:40" x14ac:dyDescent="0.3">
      <c r="E3418" s="12">
        <v>41005.152777777781</v>
      </c>
      <c r="F3418" s="16">
        <v>6.75</v>
      </c>
      <c r="G3418" s="16">
        <v>511.4400177001956</v>
      </c>
      <c r="H3418" s="29">
        <v>1.2174284130006423</v>
      </c>
      <c r="I3418" s="26">
        <v>303.89999999999998</v>
      </c>
      <c r="J3418" s="30">
        <v>7.5555555555555556E-2</v>
      </c>
      <c r="K3418" s="31">
        <v>0.39859963774103579</v>
      </c>
      <c r="L3418" s="111">
        <f t="shared" si="1378"/>
        <v>0.4</v>
      </c>
      <c r="M3418" s="112">
        <f t="shared" si="1379"/>
        <v>0.08</v>
      </c>
      <c r="N3418" s="112" t="b">
        <f t="shared" si="1380"/>
        <v>1</v>
      </c>
      <c r="O3418" s="112" t="b">
        <f t="shared" si="1381"/>
        <v>1</v>
      </c>
      <c r="P3418" s="113">
        <f t="shared" si="1382"/>
        <v>4</v>
      </c>
      <c r="Q3418" s="113">
        <f t="shared" si="1383"/>
        <v>18</v>
      </c>
      <c r="R3418" s="114" t="str">
        <f t="shared" si="1399"/>
        <v>0.4-0.08</v>
      </c>
      <c r="S3418" s="127">
        <f t="shared" si="1384"/>
        <v>-2.0887483269879482E-2</v>
      </c>
      <c r="T3418" s="112" t="b">
        <f t="shared" si="1385"/>
        <v>1</v>
      </c>
      <c r="U3418" s="22">
        <f t="shared" si="1386"/>
        <v>6.7360642521492142</v>
      </c>
      <c r="V3418" s="22">
        <f t="shared" si="1387"/>
        <v>0.39913042052083181</v>
      </c>
      <c r="W3418" s="81">
        <f t="shared" si="1388"/>
        <v>7</v>
      </c>
      <c r="X3418" s="22">
        <f t="shared" si="1389"/>
        <v>0.71632171717893733</v>
      </c>
      <c r="Y3418" s="3">
        <f>IF(U3418&gt;'Power Curve'!$C$37,0,INDEX(Ci,$W3418,1)*POWER(1-X3418,3)+INDEX(Ci,$W3418,2)*3*X3418*POWER(1-X3418,2)+INDEX(Ci,$W3418,3)*3*POWER(X3418,2)*(1-X3418)+INDEX(Ci,$W3418,4)*POWER(X3418,3))</f>
        <v>529.00473114382487</v>
      </c>
      <c r="Z3418" s="3">
        <f t="shared" si="1390"/>
        <v>517.95515367237113</v>
      </c>
      <c r="AA3418" s="3">
        <f t="shared" si="1391"/>
        <v>511.4400177001956</v>
      </c>
      <c r="AB3418" s="3">
        <f t="shared" si="1400"/>
        <v>6.5151359721755284</v>
      </c>
      <c r="AC3418" s="3">
        <f t="shared" si="1401"/>
        <v>6.5151359721755284</v>
      </c>
      <c r="AE3418" s="34">
        <f t="shared" si="1392"/>
        <v>7</v>
      </c>
      <c r="AF3418" s="73" t="b">
        <f>COUNTIF('Power Curve'!$D$2:$D$31,AE3418)&gt;0</f>
        <v>1</v>
      </c>
      <c r="AG3418" s="73" t="b">
        <f t="shared" si="1393"/>
        <v>0</v>
      </c>
      <c r="AH3418" s="73" t="b">
        <f t="shared" si="1402"/>
        <v>1</v>
      </c>
      <c r="AI3418" s="34" t="str">
        <f t="shared" si="1394"/>
        <v>Outer</v>
      </c>
      <c r="AJ3418" s="35" t="str">
        <f t="shared" si="1403"/>
        <v>0.3-0.4</v>
      </c>
      <c r="AK3418" s="36" t="str">
        <f t="shared" si="1395"/>
        <v>3-4</v>
      </c>
      <c r="AL3418" s="36" t="str">
        <f t="shared" si="1396"/>
        <v>Apr</v>
      </c>
      <c r="AM3418" s="35" t="str">
        <f t="shared" si="1397"/>
        <v>295-305</v>
      </c>
      <c r="AN3418" s="36" t="str">
        <f t="shared" si="1398"/>
        <v>LWS-LTI</v>
      </c>
    </row>
    <row r="3419" spans="5:40" x14ac:dyDescent="0.3">
      <c r="E3419" s="12">
        <v>41005.159722222219</v>
      </c>
      <c r="F3419" s="16">
        <v>7.06</v>
      </c>
      <c r="G3419" s="16">
        <v>574.80999374389626</v>
      </c>
      <c r="H3419" s="29">
        <v>1.217613221691376</v>
      </c>
      <c r="I3419" s="26">
        <v>301.60000000000002</v>
      </c>
      <c r="J3419" s="30">
        <v>7.5070821529745049E-2</v>
      </c>
      <c r="K3419" s="31">
        <v>0.42049823585199969</v>
      </c>
      <c r="L3419" s="111">
        <f t="shared" si="1378"/>
        <v>0.4</v>
      </c>
      <c r="M3419" s="112">
        <f t="shared" si="1379"/>
        <v>0.08</v>
      </c>
      <c r="N3419" s="112" t="b">
        <f t="shared" si="1380"/>
        <v>1</v>
      </c>
      <c r="O3419" s="112" t="b">
        <f t="shared" si="1381"/>
        <v>1</v>
      </c>
      <c r="P3419" s="113">
        <f t="shared" si="1382"/>
        <v>4</v>
      </c>
      <c r="Q3419" s="113">
        <f t="shared" si="1383"/>
        <v>18</v>
      </c>
      <c r="R3419" s="114" t="str">
        <f t="shared" si="1399"/>
        <v>0.4-0.08</v>
      </c>
      <c r="S3419" s="127">
        <f t="shared" si="1384"/>
        <v>-2.0887483269879482E-2</v>
      </c>
      <c r="T3419" s="112" t="b">
        <f t="shared" si="1385"/>
        <v>1</v>
      </c>
      <c r="U3419" s="22">
        <f t="shared" si="1386"/>
        <v>7.0457807263526702</v>
      </c>
      <c r="V3419" s="22">
        <f t="shared" si="1387"/>
        <v>0.44699810000472007</v>
      </c>
      <c r="W3419" s="81">
        <f t="shared" si="1388"/>
        <v>8</v>
      </c>
      <c r="X3419" s="22">
        <f t="shared" si="1389"/>
        <v>3.085428585924882E-2</v>
      </c>
      <c r="Y3419" s="3">
        <f>IF(U3419&gt;'Power Curve'!$C$37,0,INDEX(Ci,$W3419,1)*POWER(1-X3419,3)+INDEX(Ci,$W3419,2)*3*X3419*POWER(1-X3419,2)+INDEX(Ci,$W3419,3)*3*POWER(X3419,2)*(1-X3419)+INDEX(Ci,$W3419,4)*POWER(X3419,3))</f>
        <v>608.21830068101076</v>
      </c>
      <c r="Z3419" s="3">
        <f t="shared" si="1390"/>
        <v>595.51415110110167</v>
      </c>
      <c r="AA3419" s="3">
        <f t="shared" si="1391"/>
        <v>574.80999374389626</v>
      </c>
      <c r="AB3419" s="3">
        <f t="shared" si="1400"/>
        <v>20.704157357205418</v>
      </c>
      <c r="AC3419" s="3">
        <f t="shared" si="1401"/>
        <v>20.704157357205418</v>
      </c>
      <c r="AE3419" s="34">
        <f t="shared" si="1392"/>
        <v>7</v>
      </c>
      <c r="AF3419" s="73" t="b">
        <f>COUNTIF('Power Curve'!$D$2:$D$31,AE3419)&gt;0</f>
        <v>1</v>
      </c>
      <c r="AG3419" s="73" t="b">
        <f t="shared" si="1393"/>
        <v>0</v>
      </c>
      <c r="AH3419" s="73" t="b">
        <f t="shared" si="1402"/>
        <v>1</v>
      </c>
      <c r="AI3419" s="34" t="str">
        <f t="shared" si="1394"/>
        <v>Outer</v>
      </c>
      <c r="AJ3419" s="35" t="str">
        <f t="shared" si="1403"/>
        <v>0.4-0.5</v>
      </c>
      <c r="AK3419" s="36" t="str">
        <f t="shared" si="1395"/>
        <v>3-4</v>
      </c>
      <c r="AL3419" s="36" t="str">
        <f t="shared" si="1396"/>
        <v>Apr</v>
      </c>
      <c r="AM3419" s="35" t="str">
        <f t="shared" si="1397"/>
        <v>295-305</v>
      </c>
      <c r="AN3419" s="36" t="str">
        <f t="shared" si="1398"/>
        <v>LWS-LTI</v>
      </c>
    </row>
    <row r="3420" spans="5:40" x14ac:dyDescent="0.3">
      <c r="E3420" s="12">
        <v>41005.166666666664</v>
      </c>
      <c r="F3420" s="16">
        <v>7.36</v>
      </c>
      <c r="G3420" s="16">
        <v>656.69000959396362</v>
      </c>
      <c r="H3420" s="29">
        <v>1.2176986207344713</v>
      </c>
      <c r="I3420" s="26">
        <v>300</v>
      </c>
      <c r="J3420" s="30">
        <v>8.6956521739130432E-2</v>
      </c>
      <c r="K3420" s="31">
        <v>0.50627455883206129</v>
      </c>
      <c r="L3420" s="111">
        <f t="shared" si="1378"/>
        <v>0.5</v>
      </c>
      <c r="M3420" s="112">
        <f t="shared" si="1379"/>
        <v>0.09</v>
      </c>
      <c r="N3420" s="112" t="b">
        <f t="shared" si="1380"/>
        <v>1</v>
      </c>
      <c r="O3420" s="112" t="b">
        <f t="shared" si="1381"/>
        <v>1</v>
      </c>
      <c r="P3420" s="113">
        <f t="shared" si="1382"/>
        <v>5</v>
      </c>
      <c r="Q3420" s="113">
        <f t="shared" si="1383"/>
        <v>17</v>
      </c>
      <c r="R3420" s="114" t="str">
        <f t="shared" si="1399"/>
        <v>0.5-0.09</v>
      </c>
      <c r="S3420" s="127">
        <f t="shared" si="1384"/>
        <v>-1.9098901849401599E-2</v>
      </c>
      <c r="T3420" s="112" t="b">
        <f t="shared" si="1385"/>
        <v>1</v>
      </c>
      <c r="U3420" s="22">
        <f t="shared" si="1386"/>
        <v>7.3453482253944342</v>
      </c>
      <c r="V3420" s="22">
        <f t="shared" si="1387"/>
        <v>0.49329722266133835</v>
      </c>
      <c r="W3420" s="81">
        <f t="shared" si="1388"/>
        <v>8</v>
      </c>
      <c r="X3420" s="22">
        <f t="shared" si="1389"/>
        <v>0.33236333083053654</v>
      </c>
      <c r="Y3420" s="3">
        <f>IF(U3420&gt;'Power Curve'!$C$37,0,INDEX(Ci,$W3420,1)*POWER(1-X3420,3)+INDEX(Ci,$W3420,2)*3*X3420*POWER(1-X3420,2)+INDEX(Ci,$W3420,3)*3*POWER(X3420,2)*(1-X3420)+INDEX(Ci,$W3420,4)*POWER(X3420,3))</f>
        <v>688.522552388843</v>
      </c>
      <c r="Z3420" s="3">
        <f t="shared" si="1390"/>
        <v>675.37252773966907</v>
      </c>
      <c r="AA3420" s="3">
        <f t="shared" si="1391"/>
        <v>656.69000959396362</v>
      </c>
      <c r="AB3420" s="3">
        <f t="shared" si="1400"/>
        <v>18.682518145705444</v>
      </c>
      <c r="AC3420" s="3">
        <f t="shared" si="1401"/>
        <v>18.682518145705444</v>
      </c>
      <c r="AE3420" s="34">
        <f t="shared" si="1392"/>
        <v>7</v>
      </c>
      <c r="AF3420" s="73" t="b">
        <f>COUNTIF('Power Curve'!$D$2:$D$31,AE3420)&gt;0</f>
        <v>1</v>
      </c>
      <c r="AG3420" s="73" t="b">
        <f t="shared" si="1393"/>
        <v>0</v>
      </c>
      <c r="AH3420" s="73" t="b">
        <f t="shared" si="1402"/>
        <v>1</v>
      </c>
      <c r="AI3420" s="34" t="str">
        <f t="shared" si="1394"/>
        <v>Outer</v>
      </c>
      <c r="AJ3420" s="35" t="str">
        <f t="shared" si="1403"/>
        <v>0.4-0.5</v>
      </c>
      <c r="AK3420" s="36" t="str">
        <f t="shared" si="1395"/>
        <v>4-5</v>
      </c>
      <c r="AL3420" s="36" t="str">
        <f t="shared" si="1396"/>
        <v>Apr</v>
      </c>
      <c r="AM3420" s="35" t="str">
        <f t="shared" si="1397"/>
        <v>295-305</v>
      </c>
      <c r="AN3420" s="36" t="str">
        <f t="shared" si="1398"/>
        <v>LWS-LTI</v>
      </c>
    </row>
    <row r="3421" spans="5:40" x14ac:dyDescent="0.3">
      <c r="E3421" s="12">
        <v>41005.173611111109</v>
      </c>
      <c r="F3421" s="16">
        <v>7.66</v>
      </c>
      <c r="G3421" s="16">
        <v>858.71997261047341</v>
      </c>
      <c r="H3421" s="29">
        <v>1.2183667272684156</v>
      </c>
      <c r="I3421" s="26">
        <v>299.7</v>
      </c>
      <c r="J3421" s="30">
        <v>9.1383812010443863E-2</v>
      </c>
      <c r="K3421" s="31">
        <v>0.44244104095891346</v>
      </c>
      <c r="L3421" s="111">
        <f t="shared" si="1378"/>
        <v>0.5</v>
      </c>
      <c r="M3421" s="112">
        <f t="shared" si="1379"/>
        <v>0.09</v>
      </c>
      <c r="N3421" s="112" t="b">
        <f t="shared" si="1380"/>
        <v>1</v>
      </c>
      <c r="O3421" s="112" t="b">
        <f t="shared" si="1381"/>
        <v>1</v>
      </c>
      <c r="P3421" s="113">
        <f t="shared" si="1382"/>
        <v>5</v>
      </c>
      <c r="Q3421" s="113">
        <f t="shared" si="1383"/>
        <v>17</v>
      </c>
      <c r="R3421" s="114" t="str">
        <f t="shared" si="1399"/>
        <v>0.5-0.09</v>
      </c>
      <c r="S3421" s="127">
        <f t="shared" si="1384"/>
        <v>-1.9098901849401599E-2</v>
      </c>
      <c r="T3421" s="112" t="b">
        <f t="shared" si="1385"/>
        <v>1</v>
      </c>
      <c r="U3421" s="22">
        <f t="shared" si="1386"/>
        <v>7.646148882115563</v>
      </c>
      <c r="V3421" s="22">
        <f t="shared" si="1387"/>
        <v>0.53978693381248455</v>
      </c>
      <c r="W3421" s="81">
        <f t="shared" si="1388"/>
        <v>8</v>
      </c>
      <c r="X3421" s="22">
        <f t="shared" si="1389"/>
        <v>0.63511352577768476</v>
      </c>
      <c r="Y3421" s="3">
        <f>IF(U3421&gt;'Power Curve'!$C$37,0,INDEX(Ci,$W3421,1)*POWER(1-X3421,3)+INDEX(Ci,$W3421,2)*3*X3421*POWER(1-X3421,2)+INDEX(Ci,$W3421,3)*3*POWER(X3421,2)*(1-X3421)+INDEX(Ci,$W3421,4)*POWER(X3421,3))</f>
        <v>773.84024189427282</v>
      </c>
      <c r="Z3421" s="3">
        <f t="shared" si="1390"/>
        <v>759.060743067217</v>
      </c>
      <c r="AA3421" s="3">
        <f t="shared" si="1391"/>
        <v>858.71997261047341</v>
      </c>
      <c r="AB3421" s="3">
        <f t="shared" si="1400"/>
        <v>-99.659229543256401</v>
      </c>
      <c r="AC3421" s="3">
        <f t="shared" si="1401"/>
        <v>99.659229543256401</v>
      </c>
      <c r="AE3421" s="34">
        <f t="shared" si="1392"/>
        <v>8</v>
      </c>
      <c r="AF3421" s="73" t="b">
        <f>COUNTIF('Power Curve'!$D$2:$D$31,AE3421)&gt;0</f>
        <v>1</v>
      </c>
      <c r="AG3421" s="73" t="b">
        <f t="shared" si="1393"/>
        <v>0</v>
      </c>
      <c r="AH3421" s="73" t="b">
        <f t="shared" si="1402"/>
        <v>1</v>
      </c>
      <c r="AI3421" s="34" t="str">
        <f t="shared" si="1394"/>
        <v>Outer</v>
      </c>
      <c r="AJ3421" s="35" t="str">
        <f t="shared" si="1403"/>
        <v>0.5-0.6</v>
      </c>
      <c r="AK3421" s="36" t="str">
        <f t="shared" si="1395"/>
        <v>4-5</v>
      </c>
      <c r="AL3421" s="36" t="str">
        <f t="shared" si="1396"/>
        <v>Apr</v>
      </c>
      <c r="AM3421" s="35" t="str">
        <f t="shared" si="1397"/>
        <v>295-305</v>
      </c>
      <c r="AN3421" s="36" t="str">
        <f t="shared" si="1398"/>
        <v>HWS-LTI</v>
      </c>
    </row>
    <row r="3422" spans="5:40" x14ac:dyDescent="0.3">
      <c r="E3422" s="12">
        <v>41005.180555555555</v>
      </c>
      <c r="F3422" s="16">
        <v>6.9</v>
      </c>
      <c r="G3422" s="16">
        <v>591.82999420166061</v>
      </c>
      <c r="H3422" s="29">
        <v>1.218604763402851</v>
      </c>
      <c r="I3422" s="26">
        <v>301.60000000000002</v>
      </c>
      <c r="J3422" s="30">
        <v>9.2753623188405798E-2</v>
      </c>
      <c r="K3422" s="31">
        <v>0.50438126552410945</v>
      </c>
      <c r="L3422" s="111">
        <f t="shared" si="1378"/>
        <v>0.4</v>
      </c>
      <c r="M3422" s="112">
        <f t="shared" si="1379"/>
        <v>0.09</v>
      </c>
      <c r="N3422" s="112" t="b">
        <f t="shared" si="1380"/>
        <v>1</v>
      </c>
      <c r="O3422" s="112" t="b">
        <f t="shared" si="1381"/>
        <v>1</v>
      </c>
      <c r="P3422" s="113">
        <f t="shared" si="1382"/>
        <v>4</v>
      </c>
      <c r="Q3422" s="113">
        <f t="shared" si="1383"/>
        <v>17</v>
      </c>
      <c r="R3422" s="114" t="str">
        <f t="shared" si="1399"/>
        <v>0.4-0.09</v>
      </c>
      <c r="S3422" s="127">
        <f t="shared" si="1384"/>
        <v>-2.2461451467925553E-2</v>
      </c>
      <c r="T3422" s="112" t="b">
        <f t="shared" si="1385"/>
        <v>1</v>
      </c>
      <c r="U3422" s="22">
        <f t="shared" si="1386"/>
        <v>6.8879716609332098</v>
      </c>
      <c r="V3422" s="22">
        <f t="shared" si="1387"/>
        <v>0.42260820023404005</v>
      </c>
      <c r="W3422" s="81">
        <f t="shared" si="1388"/>
        <v>7</v>
      </c>
      <c r="X3422" s="22">
        <f t="shared" si="1389"/>
        <v>0.87074262368135769</v>
      </c>
      <c r="Y3422" s="3">
        <f>IF(U3422&gt;'Power Curve'!$C$37,0,INDEX(Ci,$W3422,1)*POWER(1-X3422,3)+INDEX(Ci,$W3422,2)*3*X3422*POWER(1-X3422,2)+INDEX(Ci,$W3422,3)*3*POWER(X3422,2)*(1-X3422)+INDEX(Ci,$W3422,4)*POWER(X3422,3))</f>
        <v>567.69853944210558</v>
      </c>
      <c r="Z3422" s="3">
        <f t="shared" si="1390"/>
        <v>554.94720625001446</v>
      </c>
      <c r="AA3422" s="3">
        <f t="shared" si="1391"/>
        <v>591.82999420166061</v>
      </c>
      <c r="AB3422" s="3">
        <f t="shared" si="1400"/>
        <v>-36.882787951646151</v>
      </c>
      <c r="AC3422" s="3">
        <f t="shared" si="1401"/>
        <v>36.882787951646151</v>
      </c>
      <c r="AE3422" s="34">
        <f t="shared" si="1392"/>
        <v>7</v>
      </c>
      <c r="AF3422" s="73" t="b">
        <f>COUNTIF('Power Curve'!$D$2:$D$31,AE3422)&gt;0</f>
        <v>1</v>
      </c>
      <c r="AG3422" s="73" t="b">
        <f t="shared" si="1393"/>
        <v>0</v>
      </c>
      <c r="AH3422" s="73" t="b">
        <f t="shared" si="1402"/>
        <v>1</v>
      </c>
      <c r="AI3422" s="34" t="str">
        <f t="shared" si="1394"/>
        <v>Outer</v>
      </c>
      <c r="AJ3422" s="35" t="str">
        <f t="shared" si="1403"/>
        <v>0.4-0.5</v>
      </c>
      <c r="AK3422" s="36" t="str">
        <f t="shared" si="1395"/>
        <v>4-5</v>
      </c>
      <c r="AL3422" s="36" t="str">
        <f t="shared" si="1396"/>
        <v>Apr</v>
      </c>
      <c r="AM3422" s="35" t="str">
        <f t="shared" si="1397"/>
        <v>295-305</v>
      </c>
      <c r="AN3422" s="36" t="str">
        <f t="shared" si="1398"/>
        <v>LWS-LTI</v>
      </c>
    </row>
    <row r="3423" spans="5:40" x14ac:dyDescent="0.3">
      <c r="E3423" s="12">
        <v>41005.1875</v>
      </c>
      <c r="F3423" s="16">
        <v>6.52</v>
      </c>
      <c r="G3423" s="16">
        <v>535.63996887207031</v>
      </c>
      <c r="H3423" s="29">
        <v>1.2181424728901908</v>
      </c>
      <c r="I3423" s="26">
        <v>305.3</v>
      </c>
      <c r="J3423" s="30">
        <v>7.8220858895705528E-2</v>
      </c>
      <c r="K3423" s="31">
        <v>0.44564020671455545</v>
      </c>
      <c r="L3423" s="111">
        <f t="shared" si="1378"/>
        <v>0.4</v>
      </c>
      <c r="M3423" s="112">
        <f t="shared" si="1379"/>
        <v>0.08</v>
      </c>
      <c r="N3423" s="112" t="b">
        <f t="shared" si="1380"/>
        <v>1</v>
      </c>
      <c r="O3423" s="112" t="b">
        <f t="shared" si="1381"/>
        <v>1</v>
      </c>
      <c r="P3423" s="113">
        <f t="shared" si="1382"/>
        <v>4</v>
      </c>
      <c r="Q3423" s="113">
        <f t="shared" si="1383"/>
        <v>18</v>
      </c>
      <c r="R3423" s="114" t="str">
        <f t="shared" si="1399"/>
        <v>0.4-0.08</v>
      </c>
      <c r="S3423" s="127">
        <f t="shared" si="1384"/>
        <v>-2.0887483269879482E-2</v>
      </c>
      <c r="T3423" s="112" t="b">
        <f t="shared" si="1385"/>
        <v>1</v>
      </c>
      <c r="U3423" s="22">
        <f t="shared" si="1386"/>
        <v>6.5078109475408725</v>
      </c>
      <c r="V3423" s="22">
        <f t="shared" si="1387"/>
        <v>0.36385313650088963</v>
      </c>
      <c r="W3423" s="81">
        <f t="shared" si="1388"/>
        <v>7</v>
      </c>
      <c r="X3423" s="22">
        <f t="shared" si="1389"/>
        <v>0.48429167669610118</v>
      </c>
      <c r="Y3423" s="3">
        <f>IF(U3423&gt;'Power Curve'!$C$37,0,INDEX(Ci,$W3423,1)*POWER(1-X3423,3)+INDEX(Ci,$W3423,2)*3*X3423*POWER(1-X3423,2)+INDEX(Ci,$W3423,3)*3*POWER(X3423,2)*(1-X3423)+INDEX(Ci,$W3423,4)*POWER(X3423,3))</f>
        <v>472.5906820825042</v>
      </c>
      <c r="Z3423" s="3">
        <f t="shared" si="1390"/>
        <v>462.71945211700501</v>
      </c>
      <c r="AA3423" s="3">
        <f t="shared" si="1391"/>
        <v>535.63996887207031</v>
      </c>
      <c r="AB3423" s="3">
        <f t="shared" si="1400"/>
        <v>-72.920516755065307</v>
      </c>
      <c r="AC3423" s="3">
        <f t="shared" si="1401"/>
        <v>72.920516755065307</v>
      </c>
      <c r="AE3423" s="34">
        <f t="shared" si="1392"/>
        <v>7</v>
      </c>
      <c r="AF3423" s="73" t="b">
        <f>COUNTIF('Power Curve'!$D$2:$D$31,AE3423)&gt;0</f>
        <v>1</v>
      </c>
      <c r="AG3423" s="73" t="b">
        <f t="shared" si="1393"/>
        <v>0</v>
      </c>
      <c r="AH3423" s="73" t="b">
        <f t="shared" si="1402"/>
        <v>1</v>
      </c>
      <c r="AI3423" s="34" t="str">
        <f t="shared" si="1394"/>
        <v>Outer</v>
      </c>
      <c r="AJ3423" s="35" t="str">
        <f t="shared" si="1403"/>
        <v>0.3-0.4</v>
      </c>
      <c r="AK3423" s="36" t="str">
        <f t="shared" si="1395"/>
        <v>4-5</v>
      </c>
      <c r="AL3423" s="36" t="str">
        <f t="shared" si="1396"/>
        <v>Apr</v>
      </c>
      <c r="AM3423" s="35" t="str">
        <f t="shared" si="1397"/>
        <v>305-315</v>
      </c>
      <c r="AN3423" s="36" t="str">
        <f t="shared" si="1398"/>
        <v>LWS-LTI</v>
      </c>
    </row>
    <row r="3424" spans="5:40" x14ac:dyDescent="0.3">
      <c r="E3424" s="12">
        <v>41005.194444444445</v>
      </c>
      <c r="F3424" s="16">
        <v>6.4</v>
      </c>
      <c r="G3424" s="16">
        <v>522.69001197814919</v>
      </c>
      <c r="H3424" s="29">
        <v>1.2177337217674089</v>
      </c>
      <c r="I3424" s="26">
        <v>308.3</v>
      </c>
      <c r="J3424" s="30">
        <v>7.4999999999999997E-2</v>
      </c>
      <c r="K3424" s="31">
        <v>0.36261813462690917</v>
      </c>
      <c r="L3424" s="111">
        <f t="shared" si="1378"/>
        <v>0.30000000000000004</v>
      </c>
      <c r="M3424" s="112">
        <f t="shared" si="1379"/>
        <v>0.08</v>
      </c>
      <c r="N3424" s="112" t="b">
        <f t="shared" si="1380"/>
        <v>1</v>
      </c>
      <c r="O3424" s="112" t="b">
        <f t="shared" si="1381"/>
        <v>1</v>
      </c>
      <c r="P3424" s="113">
        <f t="shared" si="1382"/>
        <v>3.0000000000000004</v>
      </c>
      <c r="Q3424" s="113">
        <f t="shared" si="1383"/>
        <v>18</v>
      </c>
      <c r="R3424" s="114" t="str">
        <f t="shared" si="1399"/>
        <v>0.3-0.08</v>
      </c>
      <c r="S3424" s="127">
        <f t="shared" si="1384"/>
        <v>-1.9975433083800127E-2</v>
      </c>
      <c r="T3424" s="112" t="b">
        <f t="shared" si="1385"/>
        <v>1</v>
      </c>
      <c r="U3424" s="22">
        <f t="shared" si="1386"/>
        <v>6.3873206982784385</v>
      </c>
      <c r="V3424" s="22">
        <f t="shared" si="1387"/>
        <v>0.34523098006745689</v>
      </c>
      <c r="W3424" s="81">
        <f t="shared" si="1388"/>
        <v>7</v>
      </c>
      <c r="X3424" s="22">
        <f t="shared" si="1389"/>
        <v>0.3618077658404778</v>
      </c>
      <c r="Y3424" s="3">
        <f>IF(U3424&gt;'Power Curve'!$C$37,0,INDEX(Ci,$W3424,1)*POWER(1-X3424,3)+INDEX(Ci,$W3424,2)*3*X3424*POWER(1-X3424,2)+INDEX(Ci,$W3424,3)*3*POWER(X3424,2)*(1-X3424)+INDEX(Ci,$W3424,4)*POWER(X3424,3))</f>
        <v>444.19670798264514</v>
      </c>
      <c r="Z3424" s="3">
        <f t="shared" si="1390"/>
        <v>435.32368636629349</v>
      </c>
      <c r="AA3424" s="3">
        <f t="shared" si="1391"/>
        <v>522.69001197814919</v>
      </c>
      <c r="AB3424" s="3">
        <f t="shared" si="1400"/>
        <v>-87.3663256118557</v>
      </c>
      <c r="AC3424" s="3">
        <f t="shared" si="1401"/>
        <v>87.3663256118557</v>
      </c>
      <c r="AE3424" s="34">
        <f t="shared" si="1392"/>
        <v>6</v>
      </c>
      <c r="AF3424" s="73" t="b">
        <f>COUNTIF('Power Curve'!$D$2:$D$31,AE3424)&gt;0</f>
        <v>1</v>
      </c>
      <c r="AG3424" s="73" t="b">
        <f t="shared" si="1393"/>
        <v>0</v>
      </c>
      <c r="AH3424" s="73" t="b">
        <f t="shared" si="1402"/>
        <v>1</v>
      </c>
      <c r="AI3424" s="34" t="str">
        <f t="shared" si="1394"/>
        <v>Outer</v>
      </c>
      <c r="AJ3424" s="35" t="str">
        <f t="shared" si="1403"/>
        <v>0.3-0.4</v>
      </c>
      <c r="AK3424" s="36" t="str">
        <f t="shared" si="1395"/>
        <v>4-5</v>
      </c>
      <c r="AL3424" s="36" t="str">
        <f t="shared" si="1396"/>
        <v>Apr</v>
      </c>
      <c r="AM3424" s="35" t="str">
        <f t="shared" si="1397"/>
        <v>305-315</v>
      </c>
      <c r="AN3424" s="36" t="str">
        <f t="shared" si="1398"/>
        <v>LWS-LTI</v>
      </c>
    </row>
    <row r="3425" spans="5:40" x14ac:dyDescent="0.3">
      <c r="E3425" s="12">
        <v>41005.201388888891</v>
      </c>
      <c r="F3425" s="16">
        <v>6.57</v>
      </c>
      <c r="G3425" s="16">
        <v>510.76997375488327</v>
      </c>
      <c r="H3425" s="29">
        <v>1.2177798884199047</v>
      </c>
      <c r="I3425" s="26">
        <v>304.2</v>
      </c>
      <c r="J3425" s="30">
        <v>0.1095890410958904</v>
      </c>
      <c r="K3425" s="31">
        <v>0.33159063388863236</v>
      </c>
      <c r="L3425" s="111">
        <f t="shared" si="1378"/>
        <v>0.4</v>
      </c>
      <c r="M3425" s="112">
        <f t="shared" si="1379"/>
        <v>0.11</v>
      </c>
      <c r="N3425" s="112" t="b">
        <f t="shared" si="1380"/>
        <v>1</v>
      </c>
      <c r="O3425" s="112" t="b">
        <f t="shared" si="1381"/>
        <v>1</v>
      </c>
      <c r="P3425" s="113">
        <f t="shared" si="1382"/>
        <v>4</v>
      </c>
      <c r="Q3425" s="113">
        <f t="shared" si="1383"/>
        <v>15</v>
      </c>
      <c r="R3425" s="114" t="str">
        <f t="shared" si="1399"/>
        <v>0.4-0.11</v>
      </c>
      <c r="S3425" s="127">
        <f t="shared" si="1384"/>
        <v>-7.3544994965231711E-3</v>
      </c>
      <c r="T3425" s="112" t="b">
        <f t="shared" si="1385"/>
        <v>1</v>
      </c>
      <c r="U3425" s="22">
        <f t="shared" si="1386"/>
        <v>6.5570667659478774</v>
      </c>
      <c r="V3425" s="22">
        <f t="shared" si="1387"/>
        <v>0.37146578201574937</v>
      </c>
      <c r="W3425" s="81">
        <f t="shared" si="1388"/>
        <v>7</v>
      </c>
      <c r="X3425" s="22">
        <f t="shared" si="1389"/>
        <v>0.53436249410925196</v>
      </c>
      <c r="Y3425" s="3">
        <f>IF(U3425&gt;'Power Curve'!$C$37,0,INDEX(Ci,$W3425,1)*POWER(1-X3425,3)+INDEX(Ci,$W3425,2)*3*X3425*POWER(1-X3425,2)+INDEX(Ci,$W3425,3)*3*POWER(X3425,2)*(1-X3425)+INDEX(Ci,$W3425,4)*POWER(X3425,3))</f>
        <v>484.51285704076099</v>
      </c>
      <c r="Z3425" s="3">
        <f t="shared" si="1390"/>
        <v>480.94950747759566</v>
      </c>
      <c r="AA3425" s="3">
        <f t="shared" si="1391"/>
        <v>510.76997375488327</v>
      </c>
      <c r="AB3425" s="3">
        <f t="shared" si="1400"/>
        <v>-29.820466277287608</v>
      </c>
      <c r="AC3425" s="3">
        <f t="shared" si="1401"/>
        <v>29.820466277287608</v>
      </c>
      <c r="AE3425" s="34">
        <f t="shared" si="1392"/>
        <v>7</v>
      </c>
      <c r="AF3425" s="73" t="b">
        <f>COUNTIF('Power Curve'!$D$2:$D$31,AE3425)&gt;0</f>
        <v>1</v>
      </c>
      <c r="AG3425" s="73" t="b">
        <f t="shared" si="1393"/>
        <v>0</v>
      </c>
      <c r="AH3425" s="73" t="b">
        <f t="shared" si="1402"/>
        <v>1</v>
      </c>
      <c r="AI3425" s="34" t="str">
        <f t="shared" si="1394"/>
        <v>Outer</v>
      </c>
      <c r="AJ3425" s="35" t="str">
        <f t="shared" si="1403"/>
        <v>0.3-0.4</v>
      </c>
      <c r="AK3425" s="36" t="str">
        <f t="shared" si="1395"/>
        <v>4-5</v>
      </c>
      <c r="AL3425" s="36" t="str">
        <f t="shared" si="1396"/>
        <v>Apr</v>
      </c>
      <c r="AM3425" s="35" t="str">
        <f t="shared" si="1397"/>
        <v>295-305</v>
      </c>
      <c r="AN3425" s="36" t="str">
        <f t="shared" si="1398"/>
        <v>Inner-TI</v>
      </c>
    </row>
    <row r="3426" spans="5:40" x14ac:dyDescent="0.3">
      <c r="E3426" s="12">
        <v>41005.208333333336</v>
      </c>
      <c r="F3426" s="16">
        <v>6.33</v>
      </c>
      <c r="G3426" s="16">
        <v>479.81999588012718</v>
      </c>
      <c r="H3426" s="29">
        <v>1.2181493741330887</v>
      </c>
      <c r="I3426" s="26">
        <v>304</v>
      </c>
      <c r="J3426" s="30">
        <v>0.12164296998420221</v>
      </c>
      <c r="K3426" s="31">
        <v>0.28469904982765465</v>
      </c>
      <c r="L3426" s="111">
        <f t="shared" si="1378"/>
        <v>0.30000000000000004</v>
      </c>
      <c r="M3426" s="112">
        <f t="shared" si="1379"/>
        <v>0.12</v>
      </c>
      <c r="N3426" s="112" t="b">
        <f t="shared" si="1380"/>
        <v>1</v>
      </c>
      <c r="O3426" s="112" t="b">
        <f t="shared" si="1381"/>
        <v>1</v>
      </c>
      <c r="P3426" s="113">
        <f t="shared" si="1382"/>
        <v>3.0000000000000004</v>
      </c>
      <c r="Q3426" s="113">
        <f t="shared" si="1383"/>
        <v>14</v>
      </c>
      <c r="R3426" s="114" t="str">
        <f t="shared" si="1399"/>
        <v>0.3-0.12</v>
      </c>
      <c r="S3426" s="127">
        <f t="shared" si="1384"/>
        <v>1.2614701106734599E-2</v>
      </c>
      <c r="T3426" s="112" t="b">
        <f t="shared" si="1385"/>
        <v>1</v>
      </c>
      <c r="U3426" s="22">
        <f t="shared" si="1386"/>
        <v>6.318178081576356</v>
      </c>
      <c r="V3426" s="22">
        <f t="shared" si="1387"/>
        <v>0.33454476576941328</v>
      </c>
      <c r="W3426" s="81">
        <f t="shared" si="1388"/>
        <v>7</v>
      </c>
      <c r="X3426" s="22">
        <f t="shared" si="1389"/>
        <v>0.29152109822792427</v>
      </c>
      <c r="Y3426" s="3">
        <f>IF(U3426&gt;'Power Curve'!$C$37,0,INDEX(Ci,$W3426,1)*POWER(1-X3426,3)+INDEX(Ci,$W3426,2)*3*X3426*POWER(1-X3426,2)+INDEX(Ci,$W3426,3)*3*POWER(X3426,2)*(1-X3426)+INDEX(Ci,$W3426,4)*POWER(X3426,3))</f>
        <v>428.47860804369304</v>
      </c>
      <c r="Z3426" s="3">
        <f t="shared" si="1390"/>
        <v>433.88373761479392</v>
      </c>
      <c r="AA3426" s="3">
        <f t="shared" si="1391"/>
        <v>479.81999588012718</v>
      </c>
      <c r="AB3426" s="3">
        <f t="shared" si="1400"/>
        <v>-45.936258265333265</v>
      </c>
      <c r="AC3426" s="3">
        <f t="shared" si="1401"/>
        <v>45.936258265333265</v>
      </c>
      <c r="AE3426" s="34">
        <f t="shared" si="1392"/>
        <v>6</v>
      </c>
      <c r="AF3426" s="73" t="b">
        <f>COUNTIF('Power Curve'!$D$2:$D$31,AE3426)&gt;0</f>
        <v>1</v>
      </c>
      <c r="AG3426" s="73" t="b">
        <f t="shared" si="1393"/>
        <v>0</v>
      </c>
      <c r="AH3426" s="73" t="b">
        <f t="shared" si="1402"/>
        <v>1</v>
      </c>
      <c r="AI3426" s="34" t="str">
        <f t="shared" si="1394"/>
        <v>Inner</v>
      </c>
      <c r="AJ3426" s="35" t="str">
        <f t="shared" si="1403"/>
        <v>0.3-0.4</v>
      </c>
      <c r="AK3426" s="36" t="str">
        <f t="shared" si="1395"/>
        <v>5-6</v>
      </c>
      <c r="AL3426" s="36" t="str">
        <f t="shared" si="1396"/>
        <v>Apr</v>
      </c>
      <c r="AM3426" s="35" t="str">
        <f t="shared" si="1397"/>
        <v>295-305</v>
      </c>
      <c r="AN3426" s="36" t="str">
        <f t="shared" si="1398"/>
        <v>Inner-TI</v>
      </c>
    </row>
    <row r="3427" spans="5:40" x14ac:dyDescent="0.3">
      <c r="E3427" s="12">
        <v>41005.215277777781</v>
      </c>
      <c r="F3427" s="16">
        <v>6.43</v>
      </c>
      <c r="G3427" s="16">
        <v>469.3999862670903</v>
      </c>
      <c r="H3427" s="29">
        <v>1.2185258900484774</v>
      </c>
      <c r="I3427" s="26">
        <v>303.10000000000002</v>
      </c>
      <c r="J3427" s="30">
        <v>8.5536547433903584E-2</v>
      </c>
      <c r="K3427" s="31">
        <v>0.37171473275166295</v>
      </c>
      <c r="L3427" s="111">
        <f t="shared" si="1378"/>
        <v>0.4</v>
      </c>
      <c r="M3427" s="112">
        <f t="shared" si="1379"/>
        <v>0.09</v>
      </c>
      <c r="N3427" s="112" t="b">
        <f t="shared" si="1380"/>
        <v>1</v>
      </c>
      <c r="O3427" s="112" t="b">
        <f t="shared" si="1381"/>
        <v>1</v>
      </c>
      <c r="P3427" s="113">
        <f t="shared" si="1382"/>
        <v>4</v>
      </c>
      <c r="Q3427" s="113">
        <f t="shared" si="1383"/>
        <v>17</v>
      </c>
      <c r="R3427" s="114" t="str">
        <f t="shared" si="1399"/>
        <v>0.4-0.09</v>
      </c>
      <c r="S3427" s="127">
        <f t="shared" si="1384"/>
        <v>-2.2461451467925553E-2</v>
      </c>
      <c r="T3427" s="112" t="b">
        <f t="shared" si="1385"/>
        <v>1</v>
      </c>
      <c r="U3427" s="22">
        <f t="shared" si="1386"/>
        <v>6.4186524956494582</v>
      </c>
      <c r="V3427" s="22">
        <f t="shared" si="1387"/>
        <v>0.35007341035169448</v>
      </c>
      <c r="W3427" s="81">
        <f t="shared" si="1388"/>
        <v>7</v>
      </c>
      <c r="X3427" s="22">
        <f t="shared" si="1389"/>
        <v>0.39365798691338671</v>
      </c>
      <c r="Y3427" s="3">
        <f>IF(U3427&gt;'Power Curve'!$C$37,0,INDEX(Ci,$W3427,1)*POWER(1-X3427,3)+INDEX(Ci,$W3427,2)*3*X3427*POWER(1-X3427,2)+INDEX(Ci,$W3427,3)*3*POWER(X3427,2)*(1-X3427)+INDEX(Ci,$W3427,4)*POWER(X3427,3))</f>
        <v>451.46486031984944</v>
      </c>
      <c r="Z3427" s="3">
        <f t="shared" si="1390"/>
        <v>441.32430427030135</v>
      </c>
      <c r="AA3427" s="3">
        <f t="shared" si="1391"/>
        <v>469.3999862670903</v>
      </c>
      <c r="AB3427" s="3">
        <f t="shared" si="1400"/>
        <v>-28.075681996788944</v>
      </c>
      <c r="AC3427" s="3">
        <f t="shared" si="1401"/>
        <v>28.075681996788944</v>
      </c>
      <c r="AE3427" s="34">
        <f t="shared" si="1392"/>
        <v>6</v>
      </c>
      <c r="AF3427" s="73" t="b">
        <f>COUNTIF('Power Curve'!$D$2:$D$31,AE3427)&gt;0</f>
        <v>1</v>
      </c>
      <c r="AG3427" s="73" t="b">
        <f t="shared" si="1393"/>
        <v>0</v>
      </c>
      <c r="AH3427" s="73" t="b">
        <f t="shared" si="1402"/>
        <v>1</v>
      </c>
      <c r="AI3427" s="34" t="str">
        <f t="shared" si="1394"/>
        <v>Outer</v>
      </c>
      <c r="AJ3427" s="35" t="str">
        <f t="shared" si="1403"/>
        <v>0.3-0.4</v>
      </c>
      <c r="AK3427" s="36" t="str">
        <f t="shared" si="1395"/>
        <v>5-6</v>
      </c>
      <c r="AL3427" s="36" t="str">
        <f t="shared" si="1396"/>
        <v>Apr</v>
      </c>
      <c r="AM3427" s="35" t="str">
        <f t="shared" si="1397"/>
        <v>295-305</v>
      </c>
      <c r="AN3427" s="36" t="str">
        <f t="shared" si="1398"/>
        <v>LWS-LTI</v>
      </c>
    </row>
    <row r="3428" spans="5:40" x14ac:dyDescent="0.3">
      <c r="E3428" s="12">
        <v>41005.222222222219</v>
      </c>
      <c r="F3428" s="16">
        <v>6.42</v>
      </c>
      <c r="G3428" s="16">
        <v>512.49001693725609</v>
      </c>
      <c r="H3428" s="29">
        <v>1.2176022754590774</v>
      </c>
      <c r="I3428" s="26">
        <v>305.2</v>
      </c>
      <c r="J3428" s="30">
        <v>5.9190031152647975E-2</v>
      </c>
      <c r="K3428" s="31">
        <v>0.37865259616381591</v>
      </c>
      <c r="L3428" s="111">
        <f t="shared" si="1378"/>
        <v>0.30000000000000004</v>
      </c>
      <c r="M3428" s="112">
        <f t="shared" si="1379"/>
        <v>6.0000000000000005E-2</v>
      </c>
      <c r="N3428" s="112" t="b">
        <f t="shared" si="1380"/>
        <v>1</v>
      </c>
      <c r="O3428" s="112" t="b">
        <f t="shared" si="1381"/>
        <v>1</v>
      </c>
      <c r="P3428" s="113">
        <f t="shared" si="1382"/>
        <v>3.0000000000000004</v>
      </c>
      <c r="Q3428" s="113">
        <f t="shared" si="1383"/>
        <v>20</v>
      </c>
      <c r="R3428" s="114" t="str">
        <f t="shared" si="1399"/>
        <v>0.3-0.06</v>
      </c>
      <c r="S3428" s="127">
        <f t="shared" si="1384"/>
        <v>-9.0712576007974638E-2</v>
      </c>
      <c r="T3428" s="112" t="b">
        <f t="shared" si="1385"/>
        <v>1</v>
      </c>
      <c r="U3428" s="22">
        <f t="shared" si="1386"/>
        <v>6.4070505259475938</v>
      </c>
      <c r="V3428" s="22">
        <f t="shared" si="1387"/>
        <v>0.34828028853439713</v>
      </c>
      <c r="W3428" s="81">
        <f t="shared" si="1388"/>
        <v>7</v>
      </c>
      <c r="X3428" s="22">
        <f t="shared" si="1389"/>
        <v>0.38186404813899127</v>
      </c>
      <c r="Y3428" s="3">
        <f>IF(U3428&gt;'Power Curve'!$C$37,0,INDEX(Ci,$W3428,1)*POWER(1-X3428,3)+INDEX(Ci,$W3428,2)*3*X3428*POWER(1-X3428,2)+INDEX(Ci,$W3428,3)*3*POWER(X3428,2)*(1-X3428)+INDEX(Ci,$W3428,4)*POWER(X3428,3))</f>
        <v>448.76345790511323</v>
      </c>
      <c r="Z3428" s="3">
        <f t="shared" si="1390"/>
        <v>408.05496862029412</v>
      </c>
      <c r="AA3428" s="3">
        <f t="shared" si="1391"/>
        <v>512.49001693725609</v>
      </c>
      <c r="AB3428" s="3">
        <f t="shared" si="1400"/>
        <v>-104.43504831696197</v>
      </c>
      <c r="AC3428" s="3">
        <f t="shared" si="1401"/>
        <v>104.43504831696197</v>
      </c>
      <c r="AE3428" s="34">
        <f t="shared" si="1392"/>
        <v>6</v>
      </c>
      <c r="AF3428" s="73" t="b">
        <f>COUNTIF('Power Curve'!$D$2:$D$31,AE3428)&gt;0</f>
        <v>1</v>
      </c>
      <c r="AG3428" s="73" t="b">
        <f t="shared" si="1393"/>
        <v>0</v>
      </c>
      <c r="AH3428" s="73" t="b">
        <f t="shared" si="1402"/>
        <v>1</v>
      </c>
      <c r="AI3428" s="34" t="str">
        <f t="shared" si="1394"/>
        <v>Outer</v>
      </c>
      <c r="AJ3428" s="35" t="str">
        <f t="shared" si="1403"/>
        <v>0.3-0.4</v>
      </c>
      <c r="AK3428" s="36" t="str">
        <f t="shared" si="1395"/>
        <v>5-6</v>
      </c>
      <c r="AL3428" s="36" t="str">
        <f t="shared" si="1396"/>
        <v>Apr</v>
      </c>
      <c r="AM3428" s="35" t="str">
        <f t="shared" si="1397"/>
        <v>305-315</v>
      </c>
      <c r="AN3428" s="36" t="str">
        <f t="shared" si="1398"/>
        <v>LWS-LTI</v>
      </c>
    </row>
    <row r="3429" spans="5:40" x14ac:dyDescent="0.3">
      <c r="E3429" s="12">
        <v>41005.229166666664</v>
      </c>
      <c r="F3429" s="16">
        <v>6.57</v>
      </c>
      <c r="G3429" s="16">
        <v>472.80000686645519</v>
      </c>
      <c r="H3429" s="29">
        <v>1.2173254618514424</v>
      </c>
      <c r="I3429" s="26">
        <v>306.3</v>
      </c>
      <c r="J3429" s="30">
        <v>5.7838660578386603E-2</v>
      </c>
      <c r="K3429" s="31">
        <v>0.50729177004706549</v>
      </c>
      <c r="L3429" s="111">
        <f t="shared" si="1378"/>
        <v>0.4</v>
      </c>
      <c r="M3429" s="112">
        <f t="shared" si="1379"/>
        <v>6.0000000000000005E-2</v>
      </c>
      <c r="N3429" s="112" t="b">
        <f t="shared" si="1380"/>
        <v>1</v>
      </c>
      <c r="O3429" s="112" t="b">
        <f t="shared" si="1381"/>
        <v>1</v>
      </c>
      <c r="P3429" s="113">
        <f t="shared" si="1382"/>
        <v>4</v>
      </c>
      <c r="Q3429" s="113">
        <f t="shared" si="1383"/>
        <v>20</v>
      </c>
      <c r="R3429" s="114" t="str">
        <f t="shared" si="1399"/>
        <v>0.4-0.06</v>
      </c>
      <c r="S3429" s="127">
        <f t="shared" si="1384"/>
        <v>-7.0354762148051864E-2</v>
      </c>
      <c r="T3429" s="112" t="b">
        <f t="shared" si="1385"/>
        <v>1</v>
      </c>
      <c r="U3429" s="22">
        <f t="shared" si="1386"/>
        <v>6.5562510531111275</v>
      </c>
      <c r="V3429" s="22">
        <f t="shared" si="1387"/>
        <v>0.37133971096731433</v>
      </c>
      <c r="W3429" s="81">
        <f t="shared" si="1388"/>
        <v>7</v>
      </c>
      <c r="X3429" s="22">
        <f t="shared" si="1389"/>
        <v>0.53353328428528812</v>
      </c>
      <c r="Y3429" s="3">
        <f>IF(U3429&gt;'Power Curve'!$C$37,0,INDEX(Ci,$W3429,1)*POWER(1-X3429,3)+INDEX(Ci,$W3429,2)*3*X3429*POWER(1-X3429,2)+INDEX(Ci,$W3429,3)*3*POWER(X3429,2)*(1-X3429)+INDEX(Ci,$W3429,4)*POWER(X3429,3))</f>
        <v>484.31410343116886</v>
      </c>
      <c r="Z3429" s="3">
        <f t="shared" si="1390"/>
        <v>450.24029987932204</v>
      </c>
      <c r="AA3429" s="3">
        <f t="shared" si="1391"/>
        <v>472.80000686645519</v>
      </c>
      <c r="AB3429" s="3">
        <f t="shared" si="1400"/>
        <v>-22.559706987133154</v>
      </c>
      <c r="AC3429" s="3">
        <f t="shared" si="1401"/>
        <v>22.559706987133154</v>
      </c>
      <c r="AE3429" s="34">
        <f t="shared" si="1392"/>
        <v>7</v>
      </c>
      <c r="AF3429" s="73" t="b">
        <f>COUNTIF('Power Curve'!$D$2:$D$31,AE3429)&gt;0</f>
        <v>1</v>
      </c>
      <c r="AG3429" s="73" t="b">
        <f t="shared" si="1393"/>
        <v>0</v>
      </c>
      <c r="AH3429" s="73" t="b">
        <f t="shared" si="1402"/>
        <v>1</v>
      </c>
      <c r="AI3429" s="34" t="str">
        <f t="shared" si="1394"/>
        <v>Outer</v>
      </c>
      <c r="AJ3429" s="35" t="str">
        <f t="shared" si="1403"/>
        <v>0.3-0.4</v>
      </c>
      <c r="AK3429" s="36" t="str">
        <f t="shared" si="1395"/>
        <v>5-6</v>
      </c>
      <c r="AL3429" s="36" t="str">
        <f t="shared" si="1396"/>
        <v>Apr</v>
      </c>
      <c r="AM3429" s="35" t="str">
        <f t="shared" si="1397"/>
        <v>305-315</v>
      </c>
      <c r="AN3429" s="36" t="str">
        <f t="shared" si="1398"/>
        <v>LWS-LTI</v>
      </c>
    </row>
    <row r="3430" spans="5:40" x14ac:dyDescent="0.3">
      <c r="E3430" s="12">
        <v>41005.236111111109</v>
      </c>
      <c r="F3430" s="16">
        <v>7.29</v>
      </c>
      <c r="G3430" s="16">
        <v>676.72000980377197</v>
      </c>
      <c r="H3430" s="29">
        <v>1.216910483947097</v>
      </c>
      <c r="I3430" s="26">
        <v>303.10000000000002</v>
      </c>
      <c r="J3430" s="30">
        <v>5.8984910836762688E-2</v>
      </c>
      <c r="K3430" s="31">
        <v>0.62050893538510488</v>
      </c>
      <c r="L3430" s="111">
        <f t="shared" si="1378"/>
        <v>0.5</v>
      </c>
      <c r="M3430" s="112">
        <f t="shared" si="1379"/>
        <v>6.0000000000000005E-2</v>
      </c>
      <c r="N3430" s="112" t="b">
        <f t="shared" si="1380"/>
        <v>1</v>
      </c>
      <c r="O3430" s="112" t="b">
        <f t="shared" si="1381"/>
        <v>1</v>
      </c>
      <c r="P3430" s="113">
        <f t="shared" si="1382"/>
        <v>5</v>
      </c>
      <c r="Q3430" s="113">
        <f t="shared" si="1383"/>
        <v>20</v>
      </c>
      <c r="R3430" s="114" t="str">
        <f t="shared" si="1399"/>
        <v>0.5-0.06</v>
      </c>
      <c r="S3430" s="127">
        <f t="shared" si="1384"/>
        <v>-6.6348637269411564E-2</v>
      </c>
      <c r="T3430" s="112" t="b">
        <f t="shared" si="1385"/>
        <v>1</v>
      </c>
      <c r="U3430" s="22">
        <f t="shared" si="1386"/>
        <v>7.2739175884344078</v>
      </c>
      <c r="V3430" s="22">
        <f t="shared" si="1387"/>
        <v>0.48225738745681385</v>
      </c>
      <c r="W3430" s="81">
        <f t="shared" si="1388"/>
        <v>8</v>
      </c>
      <c r="X3430" s="22">
        <f t="shared" si="1389"/>
        <v>0.26046974023609842</v>
      </c>
      <c r="Y3430" s="3">
        <f>IF(U3430&gt;'Power Curve'!$C$37,0,INDEX(Ci,$W3430,1)*POWER(1-X3430,3)+INDEX(Ci,$W3430,2)*3*X3430*POWER(1-X3430,2)+INDEX(Ci,$W3430,3)*3*POWER(X3430,2)*(1-X3430)+INDEX(Ci,$W3430,4)*POWER(X3430,3))</f>
        <v>668.89515951351075</v>
      </c>
      <c r="Z3430" s="3">
        <f t="shared" si="1390"/>
        <v>624.51487720368368</v>
      </c>
      <c r="AA3430" s="3">
        <f t="shared" si="1391"/>
        <v>676.72000980377197</v>
      </c>
      <c r="AB3430" s="3">
        <f t="shared" si="1400"/>
        <v>-52.205132600088291</v>
      </c>
      <c r="AC3430" s="3">
        <f t="shared" si="1401"/>
        <v>52.205132600088291</v>
      </c>
      <c r="AE3430" s="34">
        <f t="shared" si="1392"/>
        <v>7</v>
      </c>
      <c r="AF3430" s="73" t="b">
        <f>COUNTIF('Power Curve'!$D$2:$D$31,AE3430)&gt;0</f>
        <v>1</v>
      </c>
      <c r="AG3430" s="73" t="b">
        <f t="shared" si="1393"/>
        <v>0</v>
      </c>
      <c r="AH3430" s="73" t="b">
        <f t="shared" si="1402"/>
        <v>1</v>
      </c>
      <c r="AI3430" s="34" t="str">
        <f t="shared" si="1394"/>
        <v>Outer</v>
      </c>
      <c r="AJ3430" s="35" t="str">
        <f t="shared" si="1403"/>
        <v>0.4-0.5</v>
      </c>
      <c r="AK3430" s="36" t="str">
        <f t="shared" si="1395"/>
        <v>5-6</v>
      </c>
      <c r="AL3430" s="36" t="str">
        <f t="shared" si="1396"/>
        <v>Apr</v>
      </c>
      <c r="AM3430" s="35" t="str">
        <f t="shared" si="1397"/>
        <v>295-305</v>
      </c>
      <c r="AN3430" s="36" t="str">
        <f t="shared" si="1398"/>
        <v>LWS-LTI</v>
      </c>
    </row>
    <row r="3431" spans="5:40" x14ac:dyDescent="0.3">
      <c r="E3431" s="12">
        <v>41005.243055555555</v>
      </c>
      <c r="F3431" s="16">
        <v>6.9</v>
      </c>
      <c r="G3431" s="16">
        <v>564.65000915527344</v>
      </c>
      <c r="H3431" s="29">
        <v>1.2164036654712449</v>
      </c>
      <c r="I3431" s="26">
        <v>301.10000000000002</v>
      </c>
      <c r="J3431" s="30">
        <v>8.8405797101449274E-2</v>
      </c>
      <c r="K3431" s="31">
        <v>0.41185664641263742</v>
      </c>
      <c r="L3431" s="111">
        <f t="shared" si="1378"/>
        <v>0.4</v>
      </c>
      <c r="M3431" s="112">
        <f t="shared" si="1379"/>
        <v>0.09</v>
      </c>
      <c r="N3431" s="112" t="b">
        <f t="shared" si="1380"/>
        <v>1</v>
      </c>
      <c r="O3431" s="112" t="b">
        <f t="shared" si="1381"/>
        <v>1</v>
      </c>
      <c r="P3431" s="113">
        <f t="shared" si="1382"/>
        <v>4</v>
      </c>
      <c r="Q3431" s="113">
        <f t="shared" si="1383"/>
        <v>17</v>
      </c>
      <c r="R3431" s="114" t="str">
        <f t="shared" si="1399"/>
        <v>0.4-0.09</v>
      </c>
      <c r="S3431" s="127">
        <f t="shared" si="1384"/>
        <v>-2.2461451467925553E-2</v>
      </c>
      <c r="T3431" s="112" t="b">
        <f t="shared" si="1385"/>
        <v>1</v>
      </c>
      <c r="U3431" s="22">
        <f t="shared" si="1386"/>
        <v>6.8838220416255709</v>
      </c>
      <c r="V3431" s="22">
        <f t="shared" si="1387"/>
        <v>0.42196686319341586</v>
      </c>
      <c r="W3431" s="81">
        <f t="shared" si="1388"/>
        <v>7</v>
      </c>
      <c r="X3431" s="22">
        <f t="shared" si="1389"/>
        <v>0.86652434374191967</v>
      </c>
      <c r="Y3431" s="3">
        <f>IF(U3431&gt;'Power Curve'!$C$37,0,INDEX(Ci,$W3431,1)*POWER(1-X3431,3)+INDEX(Ci,$W3431,2)*3*X3431*POWER(1-X3431,2)+INDEX(Ci,$W3431,3)*3*POWER(X3431,2)*(1-X3431)+INDEX(Ci,$W3431,4)*POWER(X3431,3))</f>
        <v>566.63537445343559</v>
      </c>
      <c r="Z3431" s="3">
        <f t="shared" si="1390"/>
        <v>553.90792149013987</v>
      </c>
      <c r="AA3431" s="3">
        <f t="shared" si="1391"/>
        <v>564.65000915527344</v>
      </c>
      <c r="AB3431" s="3">
        <f t="shared" si="1400"/>
        <v>-10.742087665133567</v>
      </c>
      <c r="AC3431" s="3">
        <f t="shared" si="1401"/>
        <v>10.742087665133567</v>
      </c>
      <c r="AE3431" s="34">
        <f t="shared" si="1392"/>
        <v>7</v>
      </c>
      <c r="AF3431" s="73" t="b">
        <f>COUNTIF('Power Curve'!$D$2:$D$31,AE3431)&gt;0</f>
        <v>1</v>
      </c>
      <c r="AG3431" s="73" t="b">
        <f t="shared" si="1393"/>
        <v>0</v>
      </c>
      <c r="AH3431" s="73" t="b">
        <f t="shared" si="1402"/>
        <v>1</v>
      </c>
      <c r="AI3431" s="34" t="str">
        <f t="shared" si="1394"/>
        <v>Outer</v>
      </c>
      <c r="AJ3431" s="35" t="str">
        <f t="shared" si="1403"/>
        <v>0.4-0.5</v>
      </c>
      <c r="AK3431" s="36" t="str">
        <f t="shared" si="1395"/>
        <v>5-6</v>
      </c>
      <c r="AL3431" s="36" t="str">
        <f t="shared" si="1396"/>
        <v>Apr</v>
      </c>
      <c r="AM3431" s="35" t="str">
        <f t="shared" si="1397"/>
        <v>295-305</v>
      </c>
      <c r="AN3431" s="36" t="str">
        <f t="shared" si="1398"/>
        <v>LWS-LTI</v>
      </c>
    </row>
    <row r="3432" spans="5:40" x14ac:dyDescent="0.3">
      <c r="E3432" s="12">
        <v>41005.25</v>
      </c>
      <c r="F3432" s="16">
        <v>5.75</v>
      </c>
      <c r="G3432" s="16">
        <v>350.97998809814476</v>
      </c>
      <c r="H3432" s="29">
        <v>1.2162655175055084</v>
      </c>
      <c r="I3432" s="26">
        <v>301.10000000000002</v>
      </c>
      <c r="J3432" s="30">
        <v>0.11652173913043479</v>
      </c>
      <c r="K3432" s="31">
        <v>0.35695976257777667</v>
      </c>
      <c r="L3432" s="111">
        <f t="shared" si="1378"/>
        <v>0.2</v>
      </c>
      <c r="M3432" s="112">
        <f t="shared" si="1379"/>
        <v>0.12</v>
      </c>
      <c r="N3432" s="112" t="b">
        <f t="shared" si="1380"/>
        <v>1</v>
      </c>
      <c r="O3432" s="112" t="b">
        <f t="shared" si="1381"/>
        <v>1</v>
      </c>
      <c r="P3432" s="113">
        <f t="shared" si="1382"/>
        <v>2</v>
      </c>
      <c r="Q3432" s="113">
        <f t="shared" si="1383"/>
        <v>14</v>
      </c>
      <c r="R3432" s="114" t="str">
        <f t="shared" si="1399"/>
        <v>0.2-0.12</v>
      </c>
      <c r="S3432" s="127">
        <f t="shared" si="1384"/>
        <v>2.146915976708583E-2</v>
      </c>
      <c r="T3432" s="112" t="b">
        <f t="shared" si="1385"/>
        <v>1</v>
      </c>
      <c r="U3432" s="22">
        <f t="shared" si="1386"/>
        <v>5.7363011927615588</v>
      </c>
      <c r="V3432" s="22">
        <f t="shared" si="1387"/>
        <v>0.24461381687655004</v>
      </c>
      <c r="W3432" s="81">
        <f t="shared" si="1388"/>
        <v>6</v>
      </c>
      <c r="X3432" s="22">
        <f t="shared" si="1389"/>
        <v>0.70586773593350516</v>
      </c>
      <c r="Y3432" s="3">
        <f>IF(U3432&gt;'Power Curve'!$C$37,0,INDEX(Ci,$W3432,1)*POWER(1-X3432,3)+INDEX(Ci,$W3432,2)*3*X3432*POWER(1-X3432,2)+INDEX(Ci,$W3432,3)*3*POWER(X3432,2)*(1-X3432)+INDEX(Ci,$W3432,4)*POWER(X3432,3))</f>
        <v>317.95351071456514</v>
      </c>
      <c r="Z3432" s="3">
        <f t="shared" si="1390"/>
        <v>324.77970543460196</v>
      </c>
      <c r="AA3432" s="3">
        <f t="shared" si="1391"/>
        <v>350.97998809814476</v>
      </c>
      <c r="AB3432" s="3">
        <f t="shared" si="1400"/>
        <v>-26.200282663542794</v>
      </c>
      <c r="AC3432" s="3">
        <f t="shared" si="1401"/>
        <v>26.200282663542794</v>
      </c>
      <c r="AE3432" s="34">
        <f t="shared" si="1392"/>
        <v>6</v>
      </c>
      <c r="AF3432" s="73" t="b">
        <f>COUNTIF('Power Curve'!$D$2:$D$31,AE3432)&gt;0</f>
        <v>1</v>
      </c>
      <c r="AG3432" s="73" t="b">
        <f t="shared" si="1393"/>
        <v>0</v>
      </c>
      <c r="AH3432" s="73" t="b">
        <f t="shared" si="1402"/>
        <v>1</v>
      </c>
      <c r="AI3432" s="34" t="str">
        <f t="shared" si="1394"/>
        <v>Outer</v>
      </c>
      <c r="AJ3432" s="35" t="str">
        <f t="shared" si="1403"/>
        <v>0.2-0.3</v>
      </c>
      <c r="AK3432" s="36" t="str">
        <f t="shared" si="1395"/>
        <v>6-7</v>
      </c>
      <c r="AL3432" s="36" t="str">
        <f t="shared" si="1396"/>
        <v>Apr</v>
      </c>
      <c r="AM3432" s="35" t="str">
        <f t="shared" si="1397"/>
        <v>295-305</v>
      </c>
      <c r="AN3432" s="36" t="str">
        <f t="shared" si="1398"/>
        <v>Inner-TI</v>
      </c>
    </row>
    <row r="3433" spans="5:40" x14ac:dyDescent="0.3">
      <c r="E3433" s="12">
        <v>41005.256944444445</v>
      </c>
      <c r="F3433" s="16">
        <v>5.17</v>
      </c>
      <c r="G3433" s="16">
        <v>272.56999206542963</v>
      </c>
      <c r="H3433" s="29">
        <v>1.2163189370291672</v>
      </c>
      <c r="I3433" s="26">
        <v>302.60000000000002</v>
      </c>
      <c r="J3433" s="30">
        <v>7.5435203094777567E-2</v>
      </c>
      <c r="K3433" s="31">
        <v>0.33766464976209365</v>
      </c>
      <c r="L3433" s="111">
        <f t="shared" si="1378"/>
        <v>0.2</v>
      </c>
      <c r="M3433" s="112">
        <f t="shared" si="1379"/>
        <v>0.08</v>
      </c>
      <c r="N3433" s="112" t="b">
        <f t="shared" si="1380"/>
        <v>1</v>
      </c>
      <c r="O3433" s="112" t="b">
        <f t="shared" si="1381"/>
        <v>1</v>
      </c>
      <c r="P3433" s="113">
        <f t="shared" si="1382"/>
        <v>2</v>
      </c>
      <c r="Q3433" s="113">
        <f t="shared" si="1383"/>
        <v>18</v>
      </c>
      <c r="R3433" s="114" t="str">
        <f t="shared" si="1399"/>
        <v>0.2-0.08</v>
      </c>
      <c r="S3433" s="127">
        <f t="shared" si="1384"/>
        <v>-4.963225655588225E-2</v>
      </c>
      <c r="T3433" s="112" t="b">
        <f t="shared" si="1385"/>
        <v>1</v>
      </c>
      <c r="U3433" s="22">
        <f t="shared" si="1386"/>
        <v>5.1577584944795749</v>
      </c>
      <c r="V3433" s="22">
        <f t="shared" si="1387"/>
        <v>0.15519817787856208</v>
      </c>
      <c r="W3433" s="81">
        <f t="shared" si="1388"/>
        <v>6</v>
      </c>
      <c r="X3433" s="22">
        <f t="shared" si="1389"/>
        <v>0.12922395779109566</v>
      </c>
      <c r="Y3433" s="3">
        <f>IF(U3433&gt;'Power Curve'!$C$37,0,INDEX(Ci,$W3433,1)*POWER(1-X3433,3)+INDEX(Ci,$W3433,2)*3*X3433*POWER(1-X3433,2)+INDEX(Ci,$W3433,3)*3*POWER(X3433,2)*(1-X3433)+INDEX(Ci,$W3433,4)*POWER(X3433,3))</f>
        <v>231.16824858042256</v>
      </c>
      <c r="Z3433" s="3">
        <f t="shared" si="1390"/>
        <v>219.69484675930508</v>
      </c>
      <c r="AA3433" s="3">
        <f t="shared" si="1391"/>
        <v>272.56999206542963</v>
      </c>
      <c r="AB3433" s="3">
        <f t="shared" si="1400"/>
        <v>-52.875145306124551</v>
      </c>
      <c r="AC3433" s="3">
        <f t="shared" si="1401"/>
        <v>52.875145306124551</v>
      </c>
      <c r="AE3433" s="34">
        <f t="shared" si="1392"/>
        <v>5</v>
      </c>
      <c r="AF3433" s="73" t="b">
        <f>COUNTIF('Power Curve'!$D$2:$D$31,AE3433)&gt;0</f>
        <v>1</v>
      </c>
      <c r="AG3433" s="73" t="b">
        <f t="shared" si="1393"/>
        <v>0</v>
      </c>
      <c r="AH3433" s="73" t="b">
        <f t="shared" si="1402"/>
        <v>1</v>
      </c>
      <c r="AI3433" s="34" t="str">
        <f t="shared" si="1394"/>
        <v>Outer</v>
      </c>
      <c r="AJ3433" s="35" t="str">
        <f t="shared" si="1403"/>
        <v>0.1-0.2</v>
      </c>
      <c r="AK3433" s="36" t="str">
        <f t="shared" si="1395"/>
        <v>6-7</v>
      </c>
      <c r="AL3433" s="36" t="str">
        <f t="shared" si="1396"/>
        <v>Apr</v>
      </c>
      <c r="AM3433" s="35" t="str">
        <f t="shared" si="1397"/>
        <v>295-305</v>
      </c>
      <c r="AN3433" s="36" t="str">
        <f t="shared" si="1398"/>
        <v>LWS-LTI</v>
      </c>
    </row>
    <row r="3434" spans="5:40" x14ac:dyDescent="0.3">
      <c r="E3434" s="12">
        <v>41005.263888888891</v>
      </c>
      <c r="F3434" s="16">
        <v>5</v>
      </c>
      <c r="G3434" s="16">
        <v>233.88000488281293</v>
      </c>
      <c r="H3434" s="29">
        <v>1.2153529472298599</v>
      </c>
      <c r="I3434" s="26">
        <v>307</v>
      </c>
      <c r="J3434" s="30">
        <v>0.1</v>
      </c>
      <c r="K3434" s="31">
        <v>0.35655931417989156</v>
      </c>
      <c r="L3434" s="111">
        <f t="shared" si="1378"/>
        <v>0.1</v>
      </c>
      <c r="M3434" s="112">
        <f t="shared" si="1379"/>
        <v>9.9999999999999992E-2</v>
      </c>
      <c r="N3434" s="112" t="b">
        <f t="shared" si="1380"/>
        <v>1</v>
      </c>
      <c r="O3434" s="112" t="b">
        <f t="shared" si="1381"/>
        <v>1</v>
      </c>
      <c r="P3434" s="113">
        <f t="shared" si="1382"/>
        <v>1</v>
      </c>
      <c r="Q3434" s="113">
        <f t="shared" si="1383"/>
        <v>16</v>
      </c>
      <c r="R3434" s="114" t="str">
        <f t="shared" si="1399"/>
        <v>0.1-0.1</v>
      </c>
      <c r="S3434" s="127">
        <f t="shared" si="1384"/>
        <v>-4.0149085065840128E-3</v>
      </c>
      <c r="T3434" s="112" t="b">
        <f t="shared" si="1385"/>
        <v>1</v>
      </c>
      <c r="U3434" s="22">
        <f t="shared" si="1386"/>
        <v>4.9868401522043087</v>
      </c>
      <c r="V3434" s="22">
        <f t="shared" si="1387"/>
        <v>0.12878219711101832</v>
      </c>
      <c r="W3434" s="81">
        <f t="shared" si="1388"/>
        <v>5</v>
      </c>
      <c r="X3434" s="22">
        <f t="shared" si="1389"/>
        <v>0.95280990953184297</v>
      </c>
      <c r="Y3434" s="3">
        <f>IF(U3434&gt;'Power Curve'!$C$37,0,INDEX(Ci,$W3434,1)*POWER(1-X3434,3)+INDEX(Ci,$W3434,2)*3*X3434*POWER(1-X3434,2)+INDEX(Ci,$W3434,3)*3*POWER(X3434,2)*(1-X3434)+INDEX(Ci,$W3434,4)*POWER(X3434,3))</f>
        <v>204.93369915509666</v>
      </c>
      <c r="Z3434" s="3">
        <f t="shared" si="1390"/>
        <v>204.11090910307314</v>
      </c>
      <c r="AA3434" s="3">
        <f t="shared" si="1391"/>
        <v>233.88000488281293</v>
      </c>
      <c r="AB3434" s="3">
        <f t="shared" si="1400"/>
        <v>-29.769095779739786</v>
      </c>
      <c r="AC3434" s="3">
        <f t="shared" si="1401"/>
        <v>29.769095779739786</v>
      </c>
      <c r="AE3434" s="34">
        <f t="shared" si="1392"/>
        <v>5</v>
      </c>
      <c r="AF3434" s="73" t="b">
        <f>COUNTIF('Power Curve'!$D$2:$D$31,AE3434)&gt;0</f>
        <v>1</v>
      </c>
      <c r="AG3434" s="73" t="b">
        <f t="shared" si="1393"/>
        <v>0</v>
      </c>
      <c r="AH3434" s="73" t="b">
        <f t="shared" si="1402"/>
        <v>1</v>
      </c>
      <c r="AI3434" s="34" t="str">
        <f t="shared" si="1394"/>
        <v>Outer</v>
      </c>
      <c r="AJ3434" s="35" t="str">
        <f t="shared" si="1403"/>
        <v>0.1-0.2</v>
      </c>
      <c r="AK3434" s="36" t="str">
        <f t="shared" si="1395"/>
        <v>6-7</v>
      </c>
      <c r="AL3434" s="36" t="str">
        <f t="shared" si="1396"/>
        <v>Apr</v>
      </c>
      <c r="AM3434" s="35" t="str">
        <f t="shared" si="1397"/>
        <v>305-315</v>
      </c>
      <c r="AN3434" s="36" t="str">
        <f t="shared" si="1398"/>
        <v>LWS-LTI</v>
      </c>
    </row>
    <row r="3435" spans="5:40" x14ac:dyDescent="0.3">
      <c r="E3435" s="12">
        <v>41005.270833333336</v>
      </c>
      <c r="F3435" s="16">
        <v>4.6900000000000004</v>
      </c>
      <c r="G3435" s="16">
        <v>175.6199951171871</v>
      </c>
      <c r="H3435" s="29">
        <v>1.2147098089212807</v>
      </c>
      <c r="I3435" s="26">
        <v>304.7</v>
      </c>
      <c r="J3435" s="30">
        <v>0.11087420042643922</v>
      </c>
      <c r="K3435" s="31">
        <v>0.27519740571908197</v>
      </c>
      <c r="L3435" s="111">
        <f t="shared" si="1378"/>
        <v>0.1</v>
      </c>
      <c r="M3435" s="112">
        <f t="shared" si="1379"/>
        <v>0.11</v>
      </c>
      <c r="N3435" s="112" t="b">
        <f t="shared" si="1380"/>
        <v>1</v>
      </c>
      <c r="O3435" s="112" t="b">
        <f t="shared" si="1381"/>
        <v>1</v>
      </c>
      <c r="P3435" s="113">
        <f t="shared" si="1382"/>
        <v>1</v>
      </c>
      <c r="Q3435" s="113">
        <f t="shared" si="1383"/>
        <v>15</v>
      </c>
      <c r="R3435" s="114" t="str">
        <f t="shared" si="1399"/>
        <v>0.1-0.11</v>
      </c>
      <c r="S3435" s="127">
        <f t="shared" si="1384"/>
        <v>1.6125726309400339E-2</v>
      </c>
      <c r="T3435" s="112" t="b">
        <f t="shared" si="1385"/>
        <v>1</v>
      </c>
      <c r="U3435" s="22">
        <f t="shared" si="1386"/>
        <v>4.6768308126136011</v>
      </c>
      <c r="V3435" s="22">
        <f t="shared" si="1387"/>
        <v>8.0869254337455426E-2</v>
      </c>
      <c r="W3435" s="81">
        <f t="shared" si="1388"/>
        <v>5</v>
      </c>
      <c r="X3435" s="22">
        <f t="shared" si="1389"/>
        <v>0.59832047402248134</v>
      </c>
      <c r="Y3435" s="3">
        <f>IF(U3435&gt;'Power Curve'!$C$37,0,INDEX(Ci,$W3435,1)*POWER(1-X3435,3)+INDEX(Ci,$W3435,2)*3*X3435*POWER(1-X3435,2)+INDEX(Ci,$W3435,3)*3*POWER(X3435,2)*(1-X3435)+INDEX(Ci,$W3435,4)*POWER(X3435,3))</f>
        <v>151.5530592510531</v>
      </c>
      <c r="Z3435" s="3">
        <f t="shared" si="1390"/>
        <v>153.99696240588793</v>
      </c>
      <c r="AA3435" s="3">
        <f t="shared" si="1391"/>
        <v>175.6199951171871</v>
      </c>
      <c r="AB3435" s="3">
        <f t="shared" si="1400"/>
        <v>-21.623032711299174</v>
      </c>
      <c r="AC3435" s="3">
        <f t="shared" si="1401"/>
        <v>21.623032711299174</v>
      </c>
      <c r="AE3435" s="34">
        <f t="shared" si="1392"/>
        <v>5</v>
      </c>
      <c r="AF3435" s="73" t="b">
        <f>COUNTIF('Power Curve'!$D$2:$D$31,AE3435)&gt;0</f>
        <v>1</v>
      </c>
      <c r="AG3435" s="73" t="b">
        <f t="shared" si="1393"/>
        <v>0</v>
      </c>
      <c r="AH3435" s="73" t="b">
        <f t="shared" si="1402"/>
        <v>1</v>
      </c>
      <c r="AI3435" s="34" t="str">
        <f t="shared" si="1394"/>
        <v>Inner</v>
      </c>
      <c r="AJ3435" s="35" t="str">
        <f t="shared" si="1403"/>
        <v>0.0-0.1</v>
      </c>
      <c r="AK3435" s="36" t="str">
        <f t="shared" si="1395"/>
        <v>6-7</v>
      </c>
      <c r="AL3435" s="36" t="str">
        <f t="shared" si="1396"/>
        <v>Apr</v>
      </c>
      <c r="AM3435" s="35" t="str">
        <f t="shared" si="1397"/>
        <v>295-305</v>
      </c>
      <c r="AN3435" s="36" t="str">
        <f t="shared" si="1398"/>
        <v>Inner-TI</v>
      </c>
    </row>
    <row r="3436" spans="5:40" x14ac:dyDescent="0.3">
      <c r="E3436" s="12">
        <v>41005.277777777781</v>
      </c>
      <c r="F3436" s="16">
        <v>4.1399999999999997</v>
      </c>
      <c r="G3436" s="16">
        <v>109.8100013732913</v>
      </c>
      <c r="H3436" s="29">
        <v>1.2139297660086861</v>
      </c>
      <c r="I3436" s="26">
        <v>307.8</v>
      </c>
      <c r="J3436" s="30">
        <v>0.16183574879227056</v>
      </c>
      <c r="K3436" s="31">
        <v>0.44673026017380169</v>
      </c>
      <c r="L3436" s="111">
        <f t="shared" si="1378"/>
        <v>0</v>
      </c>
      <c r="M3436" s="112">
        <f t="shared" si="1379"/>
        <v>0.16</v>
      </c>
      <c r="N3436" s="112" t="b">
        <f t="shared" si="1380"/>
        <v>0</v>
      </c>
      <c r="O3436" s="112" t="b">
        <f t="shared" si="1381"/>
        <v>1</v>
      </c>
      <c r="P3436" s="113">
        <f t="shared" si="1382"/>
        <v>0</v>
      </c>
      <c r="Q3436" s="113">
        <f t="shared" si="1383"/>
        <v>10</v>
      </c>
      <c r="R3436" s="114" t="str">
        <f t="shared" si="1399"/>
        <v>0-0.16</v>
      </c>
      <c r="S3436" s="127">
        <f t="shared" si="1384"/>
        <v>0</v>
      </c>
      <c r="T3436" s="112" t="b">
        <f t="shared" si="1385"/>
        <v>0</v>
      </c>
      <c r="U3436" s="22">
        <f t="shared" si="1386"/>
        <v>4.1274912864056521</v>
      </c>
      <c r="V3436" s="22">
        <f t="shared" si="1387"/>
        <v>-4.0329402777372868E-3</v>
      </c>
      <c r="W3436" s="81">
        <f t="shared" si="1388"/>
        <v>4</v>
      </c>
      <c r="X3436" s="22">
        <f t="shared" si="1389"/>
        <v>0.98140888820819017</v>
      </c>
      <c r="Y3436" s="3">
        <f>IF(U3436&gt;'Power Curve'!$C$37,0,INDEX(Ci,$W3436,1)*POWER(1-X3436,3)+INDEX(Ci,$W3436,2)*3*X3436*POWER(1-X3436,2)+INDEX(Ci,$W3436,3)*3*POWER(X3436,2)*(1-X3436)+INDEX(Ci,$W3436,4)*POWER(X3436,3))</f>
        <v>75.22240428454829</v>
      </c>
      <c r="Z3436" s="3">
        <f t="shared" si="1390"/>
        <v>75.22240428454829</v>
      </c>
      <c r="AA3436" s="3">
        <f t="shared" si="1391"/>
        <v>109.8100013732913</v>
      </c>
      <c r="AB3436" s="3">
        <f t="shared" si="1400"/>
        <v>-34.58759708874301</v>
      </c>
      <c r="AC3436" s="3">
        <f t="shared" si="1401"/>
        <v>34.58759708874301</v>
      </c>
      <c r="AE3436" s="34">
        <f t="shared" si="1392"/>
        <v>4</v>
      </c>
      <c r="AF3436" s="73" t="b">
        <f>COUNTIF('Power Curve'!$D$2:$D$31,AE3436)&gt;0</f>
        <v>1</v>
      </c>
      <c r="AG3436" s="73" t="b">
        <f t="shared" si="1393"/>
        <v>0</v>
      </c>
      <c r="AH3436" s="73" t="b">
        <f t="shared" si="1402"/>
        <v>1</v>
      </c>
      <c r="AI3436" s="34" t="str">
        <f t="shared" si="1394"/>
        <v>Outer</v>
      </c>
      <c r="AJ3436" s="35" t="str">
        <f t="shared" si="1403"/>
        <v>-0.1-0.0</v>
      </c>
      <c r="AK3436" s="36" t="str">
        <f t="shared" si="1395"/>
        <v>6-7</v>
      </c>
      <c r="AL3436" s="36" t="str">
        <f t="shared" si="1396"/>
        <v>Apr</v>
      </c>
      <c r="AM3436" s="35" t="str">
        <f t="shared" si="1397"/>
        <v>305-315</v>
      </c>
      <c r="AN3436" s="36" t="str">
        <f t="shared" si="1398"/>
        <v>LWS-HTI</v>
      </c>
    </row>
    <row r="3437" spans="5:40" x14ac:dyDescent="0.3">
      <c r="E3437" s="12">
        <v>41005.284722222219</v>
      </c>
      <c r="F3437" s="16">
        <v>4.3499999999999996</v>
      </c>
      <c r="G3437" s="16">
        <v>147.65000534057612</v>
      </c>
      <c r="H3437" s="29">
        <v>1.213242326405324</v>
      </c>
      <c r="I3437" s="26">
        <v>306.5</v>
      </c>
      <c r="J3437" s="30">
        <v>0.15402298850574714</v>
      </c>
      <c r="K3437" s="31">
        <v>0.31553090513557513</v>
      </c>
      <c r="L3437" s="111">
        <f t="shared" si="1378"/>
        <v>0</v>
      </c>
      <c r="M3437" s="112">
        <f t="shared" si="1379"/>
        <v>0.15000000000000002</v>
      </c>
      <c r="N3437" s="112" t="b">
        <f t="shared" si="1380"/>
        <v>0</v>
      </c>
      <c r="O3437" s="112" t="b">
        <f t="shared" si="1381"/>
        <v>1</v>
      </c>
      <c r="P3437" s="113">
        <f t="shared" si="1382"/>
        <v>0</v>
      </c>
      <c r="Q3437" s="113">
        <f t="shared" si="1383"/>
        <v>10.999999999999998</v>
      </c>
      <c r="R3437" s="114" t="str">
        <f t="shared" si="1399"/>
        <v>0-0.15</v>
      </c>
      <c r="S3437" s="127">
        <f t="shared" si="1384"/>
        <v>0</v>
      </c>
      <c r="T3437" s="112" t="b">
        <f t="shared" si="1385"/>
        <v>0</v>
      </c>
      <c r="U3437" s="22">
        <f t="shared" si="1386"/>
        <v>4.3360379883691804</v>
      </c>
      <c r="V3437" s="22">
        <f t="shared" si="1387"/>
        <v>2.8198624777644423E-2</v>
      </c>
      <c r="W3437" s="81">
        <f t="shared" si="1388"/>
        <v>5</v>
      </c>
      <c r="X3437" s="22">
        <f t="shared" si="1389"/>
        <v>0.20863074386292274</v>
      </c>
      <c r="Y3437" s="3">
        <f>IF(U3437&gt;'Power Curve'!$C$37,0,INDEX(Ci,$W3437,1)*POWER(1-X3437,3)+INDEX(Ci,$W3437,2)*3*X3437*POWER(1-X3437,2)+INDEX(Ci,$W3437,3)*3*POWER(X3437,2)*(1-X3437)+INDEX(Ci,$W3437,4)*POWER(X3437,3))</f>
        <v>97.433489839397907</v>
      </c>
      <c r="Z3437" s="3">
        <f t="shared" si="1390"/>
        <v>97.433489839397907</v>
      </c>
      <c r="AA3437" s="3">
        <f t="shared" si="1391"/>
        <v>147.65000534057612</v>
      </c>
      <c r="AB3437" s="3">
        <f t="shared" si="1400"/>
        <v>-50.216515501178208</v>
      </c>
      <c r="AC3437" s="3">
        <f t="shared" si="1401"/>
        <v>50.216515501178208</v>
      </c>
      <c r="AE3437" s="34">
        <f t="shared" si="1392"/>
        <v>4</v>
      </c>
      <c r="AF3437" s="73" t="b">
        <f>COUNTIF('Power Curve'!$D$2:$D$31,AE3437)&gt;0</f>
        <v>1</v>
      </c>
      <c r="AG3437" s="73" t="b">
        <f t="shared" si="1393"/>
        <v>0</v>
      </c>
      <c r="AH3437" s="73" t="b">
        <f t="shared" si="1402"/>
        <v>1</v>
      </c>
      <c r="AI3437" s="34" t="str">
        <f t="shared" si="1394"/>
        <v>Outer</v>
      </c>
      <c r="AJ3437" s="35" t="str">
        <f t="shared" si="1403"/>
        <v>0.0-0.1</v>
      </c>
      <c r="AK3437" s="36" t="str">
        <f t="shared" si="1395"/>
        <v>6-7</v>
      </c>
      <c r="AL3437" s="36" t="str">
        <f t="shared" si="1396"/>
        <v>Apr</v>
      </c>
      <c r="AM3437" s="35" t="str">
        <f t="shared" si="1397"/>
        <v>305-315</v>
      </c>
      <c r="AN3437" s="36" t="str">
        <f t="shared" si="1398"/>
        <v>LWS-HTI</v>
      </c>
    </row>
    <row r="3438" spans="5:40" x14ac:dyDescent="0.3">
      <c r="E3438" s="12">
        <v>41005.291666666664</v>
      </c>
      <c r="F3438" s="16">
        <v>4.76</v>
      </c>
      <c r="G3438" s="16">
        <v>184.6999969482427</v>
      </c>
      <c r="H3438" s="29">
        <v>1.2129758035285088</v>
      </c>
      <c r="I3438" s="26">
        <v>308.60000000000002</v>
      </c>
      <c r="J3438" s="30">
        <v>0.12184873949579832</v>
      </c>
      <c r="K3438" s="31">
        <v>0.22604147064110164</v>
      </c>
      <c r="L3438" s="111">
        <f t="shared" si="1378"/>
        <v>0.1</v>
      </c>
      <c r="M3438" s="112">
        <f t="shared" si="1379"/>
        <v>0.12</v>
      </c>
      <c r="N3438" s="112" t="b">
        <f t="shared" si="1380"/>
        <v>1</v>
      </c>
      <c r="O3438" s="112" t="b">
        <f t="shared" si="1381"/>
        <v>1</v>
      </c>
      <c r="P3438" s="113">
        <f t="shared" si="1382"/>
        <v>1</v>
      </c>
      <c r="Q3438" s="113">
        <f t="shared" si="1383"/>
        <v>14</v>
      </c>
      <c r="R3438" s="114" t="str">
        <f t="shared" si="1399"/>
        <v>0.1-0.12</v>
      </c>
      <c r="S3438" s="127">
        <f t="shared" si="1384"/>
        <v>8.9737386733008944E-3</v>
      </c>
      <c r="T3438" s="112" t="b">
        <f t="shared" si="1385"/>
        <v>1</v>
      </c>
      <c r="U3438" s="22">
        <f t="shared" si="1386"/>
        <v>4.7443745658938417</v>
      </c>
      <c r="V3438" s="22">
        <f t="shared" si="1387"/>
        <v>9.1308359139589665E-2</v>
      </c>
      <c r="W3438" s="81">
        <f t="shared" si="1388"/>
        <v>5</v>
      </c>
      <c r="X3438" s="22">
        <f t="shared" si="1389"/>
        <v>0.67555539540939091</v>
      </c>
      <c r="Y3438" s="3">
        <f>IF(U3438&gt;'Power Curve'!$C$37,0,INDEX(Ci,$W3438,1)*POWER(1-X3438,3)+INDEX(Ci,$W3438,2)*3*X3438*POWER(1-X3438,2)+INDEX(Ci,$W3438,3)*3*POWER(X3438,2)*(1-X3438)+INDEX(Ci,$W3438,4)*POWER(X3438,3))</f>
        <v>163.43464315765681</v>
      </c>
      <c r="Z3438" s="3">
        <f t="shared" si="1390"/>
        <v>164.90126293551779</v>
      </c>
      <c r="AA3438" s="3">
        <f t="shared" si="1391"/>
        <v>184.6999969482427</v>
      </c>
      <c r="AB3438" s="3">
        <f t="shared" si="1400"/>
        <v>-19.798734012724907</v>
      </c>
      <c r="AC3438" s="3">
        <f t="shared" si="1401"/>
        <v>19.798734012724907</v>
      </c>
      <c r="AE3438" s="34">
        <f t="shared" si="1392"/>
        <v>5</v>
      </c>
      <c r="AF3438" s="73" t="b">
        <f>COUNTIF('Power Curve'!$D$2:$D$31,AE3438)&gt;0</f>
        <v>1</v>
      </c>
      <c r="AG3438" s="73" t="b">
        <f t="shared" si="1393"/>
        <v>0</v>
      </c>
      <c r="AH3438" s="73" t="b">
        <f t="shared" si="1402"/>
        <v>1</v>
      </c>
      <c r="AI3438" s="34" t="str">
        <f t="shared" si="1394"/>
        <v>Inner</v>
      </c>
      <c r="AJ3438" s="35" t="str">
        <f t="shared" si="1403"/>
        <v>0.0-0.1</v>
      </c>
      <c r="AK3438" s="36" t="str">
        <f t="shared" si="1395"/>
        <v>7-8</v>
      </c>
      <c r="AL3438" s="36" t="str">
        <f t="shared" si="1396"/>
        <v>Apr</v>
      </c>
      <c r="AM3438" s="35" t="str">
        <f t="shared" si="1397"/>
        <v>305-315</v>
      </c>
      <c r="AN3438" s="36" t="str">
        <f t="shared" si="1398"/>
        <v>Inner-TI</v>
      </c>
    </row>
    <row r="3439" spans="5:40" x14ac:dyDescent="0.3">
      <c r="E3439" s="12">
        <v>41005.298611111109</v>
      </c>
      <c r="F3439" s="16">
        <v>4</v>
      </c>
      <c r="G3439" s="16">
        <v>64.619998931884794</v>
      </c>
      <c r="H3439" s="29">
        <v>1.2119696767677635</v>
      </c>
      <c r="I3439" s="26">
        <v>306.39999999999998</v>
      </c>
      <c r="J3439" s="30">
        <v>0.18</v>
      </c>
      <c r="K3439" s="31">
        <v>2.8705326214817264E-2</v>
      </c>
      <c r="L3439" s="111">
        <f t="shared" si="1378"/>
        <v>0</v>
      </c>
      <c r="M3439" s="112">
        <f t="shared" si="1379"/>
        <v>0.18000000000000002</v>
      </c>
      <c r="N3439" s="112" t="b">
        <f t="shared" si="1380"/>
        <v>0</v>
      </c>
      <c r="O3439" s="112" t="b">
        <f t="shared" si="1381"/>
        <v>1</v>
      </c>
      <c r="P3439" s="113">
        <f t="shared" si="1382"/>
        <v>0</v>
      </c>
      <c r="Q3439" s="113">
        <f t="shared" si="1383"/>
        <v>8</v>
      </c>
      <c r="R3439" s="114" t="str">
        <f t="shared" si="1399"/>
        <v>0-0.18</v>
      </c>
      <c r="S3439" s="127">
        <f t="shared" si="1384"/>
        <v>0</v>
      </c>
      <c r="T3439" s="112" t="b">
        <f t="shared" si="1385"/>
        <v>0</v>
      </c>
      <c r="U3439" s="22">
        <f t="shared" si="1386"/>
        <v>3.9857667489705744</v>
      </c>
      <c r="V3439" s="22">
        <f t="shared" si="1387"/>
        <v>-2.5936924398672768E-2</v>
      </c>
      <c r="W3439" s="81">
        <f t="shared" si="1388"/>
        <v>4</v>
      </c>
      <c r="X3439" s="22">
        <f t="shared" si="1389"/>
        <v>0.8804356754636562</v>
      </c>
      <c r="Y3439" s="3">
        <f>IF(U3439&gt;'Power Curve'!$C$37,0,INDEX(Ci,$W3439,1)*POWER(1-X3439,3)+INDEX(Ci,$W3439,2)*3*X3439*POWER(1-X3439,2)+INDEX(Ci,$W3439,3)*3*POWER(X3439,2)*(1-X3439)+INDEX(Ci,$W3439,4)*POWER(X3439,3))</f>
        <v>63.410115488178896</v>
      </c>
      <c r="Z3439" s="3">
        <f t="shared" si="1390"/>
        <v>63.410115488178896</v>
      </c>
      <c r="AA3439" s="3">
        <f t="shared" si="1391"/>
        <v>64.619998931884794</v>
      </c>
      <c r="AB3439" s="3">
        <f t="shared" si="1400"/>
        <v>-1.2098834437058983</v>
      </c>
      <c r="AC3439" s="3">
        <f t="shared" si="1401"/>
        <v>1.2098834437058983</v>
      </c>
      <c r="AE3439" s="34">
        <f t="shared" si="1392"/>
        <v>4</v>
      </c>
      <c r="AF3439" s="73" t="b">
        <f>COUNTIF('Power Curve'!$D$2:$D$31,AE3439)&gt;0</f>
        <v>1</v>
      </c>
      <c r="AG3439" s="73" t="b">
        <f t="shared" si="1393"/>
        <v>0</v>
      </c>
      <c r="AH3439" s="73" t="b">
        <f t="shared" si="1402"/>
        <v>1</v>
      </c>
      <c r="AI3439" s="34" t="str">
        <f t="shared" si="1394"/>
        <v>Outer</v>
      </c>
      <c r="AJ3439" s="35" t="str">
        <f t="shared" si="1403"/>
        <v>-0.1-0.0</v>
      </c>
      <c r="AK3439" s="36" t="str">
        <f t="shared" si="1395"/>
        <v>7-8</v>
      </c>
      <c r="AL3439" s="36" t="str">
        <f t="shared" si="1396"/>
        <v>Apr</v>
      </c>
      <c r="AM3439" s="35" t="str">
        <f t="shared" si="1397"/>
        <v>305-315</v>
      </c>
      <c r="AN3439" s="36" t="str">
        <f t="shared" si="1398"/>
        <v>LWS-HTI</v>
      </c>
    </row>
    <row r="3440" spans="5:40" x14ac:dyDescent="0.3">
      <c r="E3440" s="12">
        <v>41005.305555555555</v>
      </c>
      <c r="F3440" s="16">
        <v>4.96</v>
      </c>
      <c r="G3440" s="16">
        <v>122.09999847412118</v>
      </c>
      <c r="H3440" s="29">
        <v>1.211649895066325</v>
      </c>
      <c r="I3440" s="26">
        <v>311.7</v>
      </c>
      <c r="J3440" s="30">
        <v>0.10483870967741936</v>
      </c>
      <c r="K3440" s="31">
        <v>9.8451800680456364E-2</v>
      </c>
      <c r="L3440" s="111">
        <f t="shared" si="1378"/>
        <v>0.1</v>
      </c>
      <c r="M3440" s="112">
        <f t="shared" si="1379"/>
        <v>9.9999999999999992E-2</v>
      </c>
      <c r="N3440" s="112" t="b">
        <f t="shared" si="1380"/>
        <v>1</v>
      </c>
      <c r="O3440" s="112" t="b">
        <f t="shared" si="1381"/>
        <v>1</v>
      </c>
      <c r="P3440" s="113">
        <f t="shared" si="1382"/>
        <v>1</v>
      </c>
      <c r="Q3440" s="113">
        <f t="shared" si="1383"/>
        <v>16</v>
      </c>
      <c r="R3440" s="114" t="str">
        <f t="shared" si="1399"/>
        <v>0.1-0.1</v>
      </c>
      <c r="S3440" s="127">
        <f t="shared" si="1384"/>
        <v>-4.0149085065840128E-3</v>
      </c>
      <c r="T3440" s="112" t="b">
        <f t="shared" si="1385"/>
        <v>1</v>
      </c>
      <c r="U3440" s="22">
        <f t="shared" si="1386"/>
        <v>4.9419160459762468</v>
      </c>
      <c r="V3440" s="22">
        <f t="shared" si="1387"/>
        <v>0.12183903167703375</v>
      </c>
      <c r="W3440" s="81">
        <f t="shared" si="1388"/>
        <v>5</v>
      </c>
      <c r="X3440" s="22">
        <f t="shared" si="1389"/>
        <v>0.90144009893654442</v>
      </c>
      <c r="Y3440" s="3">
        <f>IF(U3440&gt;'Power Curve'!$C$37,0,INDEX(Ci,$W3440,1)*POWER(1-X3440,3)+INDEX(Ci,$W3440,2)*3*X3440*POWER(1-X3440,2)+INDEX(Ci,$W3440,3)*3*POWER(X3440,2)*(1-X3440)+INDEX(Ci,$W3440,4)*POWER(X3440,3))</f>
        <v>197.58771624360844</v>
      </c>
      <c r="Z3440" s="3">
        <f t="shared" si="1390"/>
        <v>196.79441964086547</v>
      </c>
      <c r="AA3440" s="3">
        <f t="shared" si="1391"/>
        <v>122.09999847412118</v>
      </c>
      <c r="AB3440" s="3">
        <f t="shared" si="1400"/>
        <v>74.694421166744291</v>
      </c>
      <c r="AC3440" s="3">
        <f t="shared" si="1401"/>
        <v>74.694421166744291</v>
      </c>
      <c r="AE3440" s="34">
        <f t="shared" si="1392"/>
        <v>5</v>
      </c>
      <c r="AF3440" s="73" t="b">
        <f>COUNTIF('Power Curve'!$D$2:$D$31,AE3440)&gt;0</f>
        <v>1</v>
      </c>
      <c r="AG3440" s="73" t="b">
        <f t="shared" si="1393"/>
        <v>0</v>
      </c>
      <c r="AH3440" s="73" t="b">
        <f t="shared" si="1402"/>
        <v>1</v>
      </c>
      <c r="AI3440" s="34" t="str">
        <f t="shared" si="1394"/>
        <v>Outer</v>
      </c>
      <c r="AJ3440" s="35" t="str">
        <f t="shared" si="1403"/>
        <v>0.1-0.2</v>
      </c>
      <c r="AK3440" s="36" t="str">
        <f t="shared" si="1395"/>
        <v>7-8</v>
      </c>
      <c r="AL3440" s="36" t="str">
        <f t="shared" si="1396"/>
        <v>Apr</v>
      </c>
      <c r="AM3440" s="35" t="str">
        <f t="shared" si="1397"/>
        <v>305-315</v>
      </c>
      <c r="AN3440" s="36" t="str">
        <f t="shared" si="1398"/>
        <v>Inner-TI</v>
      </c>
    </row>
    <row r="3441" spans="5:40" x14ac:dyDescent="0.3">
      <c r="E3441" s="12">
        <v>41005.3125</v>
      </c>
      <c r="F3441" s="16">
        <v>4.96</v>
      </c>
      <c r="G3441" s="16">
        <v>210.37999725341817</v>
      </c>
      <c r="H3441" s="29">
        <v>1.2101446269380955</v>
      </c>
      <c r="I3441" s="26">
        <v>312.39999999999998</v>
      </c>
      <c r="J3441" s="30">
        <v>0.12298387096774194</v>
      </c>
      <c r="K3441" s="31">
        <v>0.13269833767924974</v>
      </c>
      <c r="L3441" s="111">
        <f t="shared" si="1378"/>
        <v>0.1</v>
      </c>
      <c r="M3441" s="112">
        <f t="shared" si="1379"/>
        <v>0.12</v>
      </c>
      <c r="N3441" s="112" t="b">
        <f t="shared" si="1380"/>
        <v>1</v>
      </c>
      <c r="O3441" s="112" t="b">
        <f t="shared" si="1381"/>
        <v>1</v>
      </c>
      <c r="P3441" s="113">
        <f t="shared" si="1382"/>
        <v>1</v>
      </c>
      <c r="Q3441" s="113">
        <f t="shared" si="1383"/>
        <v>14</v>
      </c>
      <c r="R3441" s="114" t="str">
        <f t="shared" si="1399"/>
        <v>0.1-0.12</v>
      </c>
      <c r="S3441" s="127">
        <f t="shared" si="1384"/>
        <v>8.9737386733008944E-3</v>
      </c>
      <c r="T3441" s="112" t="b">
        <f t="shared" si="1385"/>
        <v>1</v>
      </c>
      <c r="U3441" s="22">
        <f t="shared" si="1386"/>
        <v>4.9398687022676775</v>
      </c>
      <c r="V3441" s="22">
        <f t="shared" si="1387"/>
        <v>0.12152260810709871</v>
      </c>
      <c r="W3441" s="81">
        <f t="shared" si="1388"/>
        <v>5</v>
      </c>
      <c r="X3441" s="22">
        <f t="shared" si="1389"/>
        <v>0.89909900264408249</v>
      </c>
      <c r="Y3441" s="3">
        <f>IF(U3441&gt;'Power Curve'!$C$37,0,INDEX(Ci,$W3441,1)*POWER(1-X3441,3)+INDEX(Ci,$W3441,2)*3*X3441*POWER(1-X3441,2)+INDEX(Ci,$W3441,3)*3*POWER(X3441,2)*(1-X3441)+INDEX(Ci,$W3441,4)*POWER(X3441,3))</f>
        <v>197.24756513802257</v>
      </c>
      <c r="Z3441" s="3">
        <f t="shared" si="1390"/>
        <v>199.01761324151607</v>
      </c>
      <c r="AA3441" s="3">
        <f t="shared" si="1391"/>
        <v>210.37999725341817</v>
      </c>
      <c r="AB3441" s="3">
        <f t="shared" si="1400"/>
        <v>-11.362384011902094</v>
      </c>
      <c r="AC3441" s="3">
        <f t="shared" si="1401"/>
        <v>11.362384011902094</v>
      </c>
      <c r="AE3441" s="34">
        <f t="shared" si="1392"/>
        <v>5</v>
      </c>
      <c r="AF3441" s="73" t="b">
        <f>COUNTIF('Power Curve'!$D$2:$D$31,AE3441)&gt;0</f>
        <v>1</v>
      </c>
      <c r="AG3441" s="73" t="b">
        <f t="shared" si="1393"/>
        <v>0</v>
      </c>
      <c r="AH3441" s="73" t="b">
        <f t="shared" si="1402"/>
        <v>1</v>
      </c>
      <c r="AI3441" s="34" t="str">
        <f t="shared" si="1394"/>
        <v>Inner</v>
      </c>
      <c r="AJ3441" s="35" t="str">
        <f t="shared" si="1403"/>
        <v>0.1-0.2</v>
      </c>
      <c r="AK3441" s="36" t="str">
        <f t="shared" si="1395"/>
        <v>7-8</v>
      </c>
      <c r="AL3441" s="36" t="str">
        <f t="shared" si="1396"/>
        <v>Apr</v>
      </c>
      <c r="AM3441" s="35" t="str">
        <f t="shared" si="1397"/>
        <v>305-315</v>
      </c>
      <c r="AN3441" s="36" t="str">
        <f t="shared" si="1398"/>
        <v>Inner-TI</v>
      </c>
    </row>
    <row r="3442" spans="5:40" x14ac:dyDescent="0.3">
      <c r="E3442" s="12">
        <v>41005.319444444445</v>
      </c>
      <c r="F3442" s="16">
        <v>5.45</v>
      </c>
      <c r="G3442" s="16">
        <v>347.03001022338867</v>
      </c>
      <c r="H3442" s="29">
        <v>1.2100079688312095</v>
      </c>
      <c r="I3442" s="26">
        <v>309.5</v>
      </c>
      <c r="J3442" s="30">
        <v>0.11559633027522935</v>
      </c>
      <c r="K3442" s="31">
        <v>4.9714928080497239E-2</v>
      </c>
      <c r="L3442" s="111">
        <f t="shared" si="1378"/>
        <v>0.2</v>
      </c>
      <c r="M3442" s="112">
        <f t="shared" si="1379"/>
        <v>0.12</v>
      </c>
      <c r="N3442" s="112" t="b">
        <f t="shared" si="1380"/>
        <v>1</v>
      </c>
      <c r="O3442" s="112" t="b">
        <f t="shared" si="1381"/>
        <v>1</v>
      </c>
      <c r="P3442" s="113">
        <f t="shared" si="1382"/>
        <v>2</v>
      </c>
      <c r="Q3442" s="113">
        <f t="shared" si="1383"/>
        <v>14</v>
      </c>
      <c r="R3442" s="114" t="str">
        <f t="shared" si="1399"/>
        <v>0.2-0.12</v>
      </c>
      <c r="S3442" s="127">
        <f t="shared" si="1384"/>
        <v>2.146915976708583E-2</v>
      </c>
      <c r="T3442" s="112" t="b">
        <f t="shared" si="1385"/>
        <v>1</v>
      </c>
      <c r="U3442" s="22">
        <f t="shared" si="1386"/>
        <v>5.4276755989574186</v>
      </c>
      <c r="V3442" s="22">
        <f t="shared" si="1387"/>
        <v>0.19691473647491597</v>
      </c>
      <c r="W3442" s="81">
        <f t="shared" si="1388"/>
        <v>6</v>
      </c>
      <c r="X3442" s="22">
        <f t="shared" si="1389"/>
        <v>0.39825512761410636</v>
      </c>
      <c r="Y3442" s="3">
        <f>IF(U3442&gt;'Power Curve'!$C$37,0,INDEX(Ci,$W3442,1)*POWER(1-X3442,3)+INDEX(Ci,$W3442,2)*3*X3442*POWER(1-X3442,2)+INDEX(Ci,$W3442,3)*3*POWER(X3442,2)*(1-X3442)+INDEX(Ci,$W3442,4)*POWER(X3442,3))</f>
        <v>270.92460412754838</v>
      </c>
      <c r="Z3442" s="3">
        <f t="shared" si="1390"/>
        <v>276.74112773839715</v>
      </c>
      <c r="AA3442" s="3">
        <f t="shared" si="1391"/>
        <v>347.03001022338867</v>
      </c>
      <c r="AB3442" s="3">
        <f t="shared" si="1400"/>
        <v>-70.288882484991518</v>
      </c>
      <c r="AC3442" s="3">
        <f t="shared" si="1401"/>
        <v>70.288882484991518</v>
      </c>
      <c r="AE3442" s="34">
        <f t="shared" si="1392"/>
        <v>5</v>
      </c>
      <c r="AF3442" s="73" t="b">
        <f>COUNTIF('Power Curve'!$D$2:$D$31,AE3442)&gt;0</f>
        <v>1</v>
      </c>
      <c r="AG3442" s="73" t="b">
        <f t="shared" si="1393"/>
        <v>0</v>
      </c>
      <c r="AH3442" s="73" t="b">
        <f t="shared" si="1402"/>
        <v>1</v>
      </c>
      <c r="AI3442" s="34" t="str">
        <f t="shared" si="1394"/>
        <v>Outer</v>
      </c>
      <c r="AJ3442" s="35" t="str">
        <f t="shared" si="1403"/>
        <v>0.1-0.2</v>
      </c>
      <c r="AK3442" s="36" t="str">
        <f t="shared" si="1395"/>
        <v>7-8</v>
      </c>
      <c r="AL3442" s="36" t="str">
        <f t="shared" si="1396"/>
        <v>Apr</v>
      </c>
      <c r="AM3442" s="35" t="str">
        <f t="shared" si="1397"/>
        <v>305-315</v>
      </c>
      <c r="AN3442" s="36" t="str">
        <f t="shared" si="1398"/>
        <v>Inner-TI</v>
      </c>
    </row>
    <row r="3443" spans="5:40" x14ac:dyDescent="0.3">
      <c r="E3443" s="12">
        <v>41005.326388888891</v>
      </c>
      <c r="F3443" s="16">
        <v>4.1100000000000003</v>
      </c>
      <c r="G3443" s="16">
        <v>81.75</v>
      </c>
      <c r="H3443" s="29">
        <v>1.2091431916767867</v>
      </c>
      <c r="I3443" s="26">
        <v>313.8</v>
      </c>
      <c r="J3443" s="30">
        <v>0.1240875912408759</v>
      </c>
      <c r="K3443" s="31">
        <v>2.4665033072479612E-2</v>
      </c>
      <c r="L3443" s="111">
        <f t="shared" si="1378"/>
        <v>0</v>
      </c>
      <c r="M3443" s="112">
        <f t="shared" si="1379"/>
        <v>0.12</v>
      </c>
      <c r="N3443" s="112" t="b">
        <f t="shared" si="1380"/>
        <v>0</v>
      </c>
      <c r="O3443" s="112" t="b">
        <f t="shared" si="1381"/>
        <v>1</v>
      </c>
      <c r="P3443" s="113">
        <f t="shared" si="1382"/>
        <v>0</v>
      </c>
      <c r="Q3443" s="113">
        <f t="shared" si="1383"/>
        <v>14</v>
      </c>
      <c r="R3443" s="114" t="str">
        <f t="shared" si="1399"/>
        <v>0-0.12</v>
      </c>
      <c r="S3443" s="127">
        <f t="shared" si="1384"/>
        <v>0</v>
      </c>
      <c r="T3443" s="112" t="b">
        <f t="shared" si="1385"/>
        <v>0</v>
      </c>
      <c r="U3443" s="22">
        <f t="shared" si="1386"/>
        <v>4.0921891911604797</v>
      </c>
      <c r="V3443" s="22">
        <f t="shared" si="1387"/>
        <v>-9.4889928969968604E-3</v>
      </c>
      <c r="W3443" s="81">
        <f t="shared" si="1388"/>
        <v>4</v>
      </c>
      <c r="X3443" s="22">
        <f t="shared" si="1389"/>
        <v>0.95625752036441458</v>
      </c>
      <c r="Y3443" s="3">
        <f>IF(U3443&gt;'Power Curve'!$C$37,0,INDEX(Ci,$W3443,1)*POWER(1-X3443,3)+INDEX(Ci,$W3443,2)*3*X3443*POWER(1-X3443,2)+INDEX(Ci,$W3443,3)*3*POWER(X3443,2)*(1-X3443)+INDEX(Ci,$W3443,4)*POWER(X3443,3))</f>
        <v>72.259586463227606</v>
      </c>
      <c r="Z3443" s="3">
        <f t="shared" si="1390"/>
        <v>72.259586463227606</v>
      </c>
      <c r="AA3443" s="3">
        <f t="shared" si="1391"/>
        <v>81.75</v>
      </c>
      <c r="AB3443" s="3">
        <f t="shared" si="1400"/>
        <v>-9.4904135367723939</v>
      </c>
      <c r="AC3443" s="3">
        <f t="shared" si="1401"/>
        <v>9.4904135367723939</v>
      </c>
      <c r="AE3443" s="34">
        <f t="shared" si="1392"/>
        <v>4</v>
      </c>
      <c r="AF3443" s="73" t="b">
        <f>COUNTIF('Power Curve'!$D$2:$D$31,AE3443)&gt;0</f>
        <v>1</v>
      </c>
      <c r="AG3443" s="73" t="b">
        <f t="shared" si="1393"/>
        <v>0</v>
      </c>
      <c r="AH3443" s="73" t="b">
        <f t="shared" si="1402"/>
        <v>1</v>
      </c>
      <c r="AI3443" s="34" t="str">
        <f t="shared" si="1394"/>
        <v>Outer</v>
      </c>
      <c r="AJ3443" s="35" t="str">
        <f t="shared" si="1403"/>
        <v>-0.1-0.0</v>
      </c>
      <c r="AK3443" s="36" t="str">
        <f t="shared" si="1395"/>
        <v>7-8</v>
      </c>
      <c r="AL3443" s="36" t="str">
        <f t="shared" si="1396"/>
        <v>Apr</v>
      </c>
      <c r="AM3443" s="35" t="str">
        <f t="shared" si="1397"/>
        <v>305-315</v>
      </c>
      <c r="AN3443" s="36" t="str">
        <f t="shared" si="1398"/>
        <v>Inner-TI</v>
      </c>
    </row>
    <row r="3444" spans="5:40" x14ac:dyDescent="0.3">
      <c r="E3444" s="12">
        <v>41005.347222222219</v>
      </c>
      <c r="F3444" s="16">
        <v>3.78</v>
      </c>
      <c r="G3444" s="16">
        <v>67.419996261596708</v>
      </c>
      <c r="H3444" s="29">
        <v>1.2063751307726387</v>
      </c>
      <c r="I3444" s="26">
        <v>315</v>
      </c>
      <c r="J3444" s="30">
        <v>0.15608465608465608</v>
      </c>
      <c r="K3444" s="31">
        <v>-6.1235256709639106E-2</v>
      </c>
      <c r="L3444" s="111">
        <f t="shared" si="1378"/>
        <v>-0.1</v>
      </c>
      <c r="M3444" s="112">
        <f t="shared" si="1379"/>
        <v>0.16</v>
      </c>
      <c r="N3444" s="112" t="b">
        <f t="shared" si="1380"/>
        <v>0</v>
      </c>
      <c r="O3444" s="112" t="b">
        <f t="shared" si="1381"/>
        <v>1</v>
      </c>
      <c r="P3444" s="113">
        <f t="shared" si="1382"/>
        <v>-1</v>
      </c>
      <c r="Q3444" s="113">
        <f t="shared" si="1383"/>
        <v>10</v>
      </c>
      <c r="R3444" s="114" t="str">
        <f t="shared" si="1399"/>
        <v>-0.1-0.16</v>
      </c>
      <c r="S3444" s="127">
        <f t="shared" si="1384"/>
        <v>0</v>
      </c>
      <c r="T3444" s="112" t="b">
        <f t="shared" si="1385"/>
        <v>0</v>
      </c>
      <c r="U3444" s="22">
        <f t="shared" si="1386"/>
        <v>3.7607450756231251</v>
      </c>
      <c r="V3444" s="22">
        <f t="shared" si="1387"/>
        <v>-6.0714749389823047E-2</v>
      </c>
      <c r="W3444" s="81">
        <f t="shared" si="1388"/>
        <v>4</v>
      </c>
      <c r="X3444" s="22">
        <f t="shared" si="1389"/>
        <v>0.72011649780924825</v>
      </c>
      <c r="Y3444" s="3">
        <f>IF(U3444&gt;'Power Curve'!$C$37,0,INDEX(Ci,$W3444,1)*POWER(1-X3444,3)+INDEX(Ci,$W3444,2)*3*X3444*POWER(1-X3444,2)+INDEX(Ci,$W3444,3)*3*POWER(X3444,2)*(1-X3444)+INDEX(Ci,$W3444,4)*POWER(X3444,3))</f>
        <v>45.468324830566459</v>
      </c>
      <c r="Z3444" s="3">
        <f t="shared" si="1390"/>
        <v>45.468324830566459</v>
      </c>
      <c r="AA3444" s="3">
        <f t="shared" si="1391"/>
        <v>67.419996261596708</v>
      </c>
      <c r="AB3444" s="3">
        <f t="shared" si="1400"/>
        <v>-21.951671431030249</v>
      </c>
      <c r="AC3444" s="3">
        <f t="shared" si="1401"/>
        <v>21.951671431030249</v>
      </c>
      <c r="AE3444" s="34">
        <f t="shared" si="1392"/>
        <v>4</v>
      </c>
      <c r="AF3444" s="73" t="b">
        <f>COUNTIF('Power Curve'!$D$2:$D$31,AE3444)&gt;0</f>
        <v>1</v>
      </c>
      <c r="AG3444" s="73" t="b">
        <f t="shared" si="1393"/>
        <v>0</v>
      </c>
      <c r="AH3444" s="73" t="b">
        <f t="shared" si="1402"/>
        <v>1</v>
      </c>
      <c r="AI3444" s="34" t="str">
        <f t="shared" si="1394"/>
        <v>Outer</v>
      </c>
      <c r="AJ3444" s="35" t="str">
        <f t="shared" si="1403"/>
        <v>-0.1-0.0</v>
      </c>
      <c r="AK3444" s="36" t="str">
        <f t="shared" si="1395"/>
        <v>8-9</v>
      </c>
      <c r="AL3444" s="36" t="str">
        <f t="shared" si="1396"/>
        <v>Apr</v>
      </c>
      <c r="AM3444" s="35" t="str">
        <f t="shared" si="1397"/>
        <v>315-325</v>
      </c>
      <c r="AN3444" s="36" t="str">
        <f t="shared" si="1398"/>
        <v>LWS-HTI</v>
      </c>
    </row>
    <row r="3445" spans="5:40" x14ac:dyDescent="0.3">
      <c r="E3445" s="12">
        <v>41005.354166666664</v>
      </c>
      <c r="F3445" s="16">
        <v>3.39</v>
      </c>
      <c r="G3445" s="16">
        <v>5.9400000572204208</v>
      </c>
      <c r="H3445" s="29">
        <v>1.2057868532490053</v>
      </c>
      <c r="I3445" s="26">
        <v>313.89999999999998</v>
      </c>
      <c r="J3445" s="30">
        <v>0.13569321533923304</v>
      </c>
      <c r="K3445" s="31">
        <v>6.5428384054038877E-2</v>
      </c>
      <c r="L3445" s="111">
        <f t="shared" si="1378"/>
        <v>-0.1</v>
      </c>
      <c r="M3445" s="112">
        <f t="shared" si="1379"/>
        <v>0.14000000000000001</v>
      </c>
      <c r="N3445" s="112" t="b">
        <f t="shared" si="1380"/>
        <v>0</v>
      </c>
      <c r="O3445" s="112" t="b">
        <f t="shared" si="1381"/>
        <v>1</v>
      </c>
      <c r="P3445" s="113">
        <f t="shared" si="1382"/>
        <v>-1</v>
      </c>
      <c r="Q3445" s="113">
        <f t="shared" si="1383"/>
        <v>12</v>
      </c>
      <c r="R3445" s="114" t="str">
        <f t="shared" si="1399"/>
        <v>-0.1-0.14</v>
      </c>
      <c r="S3445" s="127">
        <f t="shared" si="1384"/>
        <v>0</v>
      </c>
      <c r="T3445" s="112" t="b">
        <f t="shared" si="1385"/>
        <v>0</v>
      </c>
      <c r="U3445" s="22">
        <f t="shared" si="1386"/>
        <v>3.3721833786701083</v>
      </c>
      <c r="V3445" s="22">
        <f t="shared" si="1387"/>
        <v>-0.12076821221351672</v>
      </c>
      <c r="W3445" s="81">
        <f t="shared" si="1388"/>
        <v>4</v>
      </c>
      <c r="X3445" s="22">
        <f t="shared" si="1389"/>
        <v>0.44328142322813091</v>
      </c>
      <c r="Y3445" s="3">
        <f>IF(U3445&gt;'Power Curve'!$C$37,0,INDEX(Ci,$W3445,1)*POWER(1-X3445,3)+INDEX(Ci,$W3445,2)*3*X3445*POWER(1-X3445,2)+INDEX(Ci,$W3445,3)*3*POWER(X3445,2)*(1-X3445)+INDEX(Ci,$W3445,4)*POWER(X3445,3))</f>
        <v>19.223790462743747</v>
      </c>
      <c r="Z3445" s="3">
        <f t="shared" si="1390"/>
        <v>19.223790462743747</v>
      </c>
      <c r="AA3445" s="3" t="str">
        <f t="shared" si="1391"/>
        <v/>
      </c>
      <c r="AB3445" s="3" t="str">
        <f t="shared" si="1400"/>
        <v/>
      </c>
      <c r="AC3445" s="3" t="str">
        <f t="shared" si="1401"/>
        <v/>
      </c>
      <c r="AE3445" s="34">
        <f t="shared" si="1392"/>
        <v>3</v>
      </c>
      <c r="AF3445" s="73" t="b">
        <f>COUNTIF('Power Curve'!$D$2:$D$31,AE3445)&gt;0</f>
        <v>0</v>
      </c>
      <c r="AG3445" s="73" t="b">
        <f t="shared" si="1393"/>
        <v>0</v>
      </c>
      <c r="AH3445" s="73" t="b">
        <f t="shared" si="1402"/>
        <v>0</v>
      </c>
      <c r="AI3445" s="34" t="str">
        <f t="shared" si="1394"/>
        <v/>
      </c>
      <c r="AJ3445" s="35" t="str">
        <f t="shared" si="1403"/>
        <v/>
      </c>
      <c r="AK3445" s="36" t="str">
        <f t="shared" si="1395"/>
        <v/>
      </c>
      <c r="AL3445" s="36" t="str">
        <f t="shared" si="1396"/>
        <v/>
      </c>
      <c r="AM3445" s="35" t="str">
        <f t="shared" si="1397"/>
        <v/>
      </c>
      <c r="AN3445" s="36" t="str">
        <f t="shared" si="1398"/>
        <v/>
      </c>
    </row>
    <row r="3446" spans="5:40" x14ac:dyDescent="0.3">
      <c r="E3446" s="12">
        <v>41005.395833333336</v>
      </c>
      <c r="F3446" s="16">
        <v>5.09</v>
      </c>
      <c r="G3446" s="16">
        <v>202.6499977111813</v>
      </c>
      <c r="H3446" s="29">
        <v>1.2025949356425418</v>
      </c>
      <c r="I3446" s="26">
        <v>296.10000000000002</v>
      </c>
      <c r="J3446" s="30">
        <v>0.16895874263261296</v>
      </c>
      <c r="K3446" s="31">
        <v>7.6470425518709542E-2</v>
      </c>
      <c r="L3446" s="111">
        <f t="shared" si="1378"/>
        <v>0.1</v>
      </c>
      <c r="M3446" s="112">
        <f t="shared" si="1379"/>
        <v>0.17</v>
      </c>
      <c r="N3446" s="112" t="b">
        <f t="shared" si="1380"/>
        <v>1</v>
      </c>
      <c r="O3446" s="112" t="b">
        <f t="shared" si="1381"/>
        <v>1</v>
      </c>
      <c r="P3446" s="113">
        <f t="shared" si="1382"/>
        <v>1</v>
      </c>
      <c r="Q3446" s="113">
        <f t="shared" si="1383"/>
        <v>9</v>
      </c>
      <c r="R3446" s="114" t="str">
        <f t="shared" si="1399"/>
        <v>0.1-0.17</v>
      </c>
      <c r="S3446" s="127">
        <f t="shared" si="1384"/>
        <v>7.1072639023830667E-2</v>
      </c>
      <c r="T3446" s="112" t="b">
        <f t="shared" si="1385"/>
        <v>1</v>
      </c>
      <c r="U3446" s="22">
        <f t="shared" si="1386"/>
        <v>5.0587770888484362</v>
      </c>
      <c r="V3446" s="22">
        <f t="shared" si="1387"/>
        <v>0.13990028256381809</v>
      </c>
      <c r="W3446" s="81">
        <f t="shared" si="1388"/>
        <v>6</v>
      </c>
      <c r="X3446" s="22">
        <f t="shared" si="1389"/>
        <v>3.0567433599398716E-2</v>
      </c>
      <c r="Y3446" s="3">
        <f>IF(U3446&gt;'Power Curve'!$C$37,0,INDEX(Ci,$W3446,1)*POWER(1-X3446,3)+INDEX(Ci,$W3446,2)*3*X3446*POWER(1-X3446,2)+INDEX(Ci,$W3446,3)*3*POWER(X3446,2)*(1-X3446)+INDEX(Ci,$W3446,4)*POWER(X3446,3))</f>
        <v>216.18750687752907</v>
      </c>
      <c r="Z3446" s="3">
        <f t="shared" si="1390"/>
        <v>231.55252351529762</v>
      </c>
      <c r="AA3446" s="3">
        <f t="shared" si="1391"/>
        <v>202.6499977111813</v>
      </c>
      <c r="AB3446" s="3">
        <f t="shared" si="1400"/>
        <v>28.902525804116323</v>
      </c>
      <c r="AC3446" s="3">
        <f t="shared" si="1401"/>
        <v>28.902525804116323</v>
      </c>
      <c r="AE3446" s="34">
        <f t="shared" si="1392"/>
        <v>5</v>
      </c>
      <c r="AF3446" s="73" t="b">
        <f>COUNTIF('Power Curve'!$D$2:$D$31,AE3446)&gt;0</f>
        <v>1</v>
      </c>
      <c r="AG3446" s="73" t="b">
        <f t="shared" si="1393"/>
        <v>0</v>
      </c>
      <c r="AH3446" s="73" t="b">
        <f t="shared" si="1402"/>
        <v>1</v>
      </c>
      <c r="AI3446" s="34" t="str">
        <f t="shared" si="1394"/>
        <v>Outer</v>
      </c>
      <c r="AJ3446" s="35" t="str">
        <f t="shared" si="1403"/>
        <v>0.1-0.2</v>
      </c>
      <c r="AK3446" s="36" t="str">
        <f t="shared" si="1395"/>
        <v>9-10</v>
      </c>
      <c r="AL3446" s="36" t="str">
        <f t="shared" si="1396"/>
        <v>Apr</v>
      </c>
      <c r="AM3446" s="35" t="str">
        <f t="shared" si="1397"/>
        <v>295-305</v>
      </c>
      <c r="AN3446" s="36" t="str">
        <f t="shared" si="1398"/>
        <v>LWS-HTI</v>
      </c>
    </row>
    <row r="3447" spans="5:40" x14ac:dyDescent="0.3">
      <c r="E3447" s="12">
        <v>41005.5</v>
      </c>
      <c r="F3447" s="16">
        <v>7.57</v>
      </c>
      <c r="G3447" s="16">
        <v>562.17002677917503</v>
      </c>
      <c r="H3447" s="29">
        <v>1.1987391707933062</v>
      </c>
      <c r="I3447" s="26">
        <v>309.39999999999998</v>
      </c>
      <c r="J3447" s="30">
        <v>0.14266842800528401</v>
      </c>
      <c r="K3447" s="31">
        <v>6.824795313012702E-2</v>
      </c>
      <c r="L3447" s="111">
        <f t="shared" si="1378"/>
        <v>0.5</v>
      </c>
      <c r="M3447" s="112">
        <f t="shared" si="1379"/>
        <v>0.14000000000000001</v>
      </c>
      <c r="N3447" s="112" t="b">
        <f t="shared" si="1380"/>
        <v>1</v>
      </c>
      <c r="O3447" s="112" t="b">
        <f t="shared" si="1381"/>
        <v>1</v>
      </c>
      <c r="P3447" s="113">
        <f t="shared" si="1382"/>
        <v>5</v>
      </c>
      <c r="Q3447" s="113">
        <f t="shared" si="1383"/>
        <v>12</v>
      </c>
      <c r="R3447" s="114" t="str">
        <f t="shared" si="1399"/>
        <v>0.5-0.14</v>
      </c>
      <c r="S3447" s="127">
        <f t="shared" si="1384"/>
        <v>9.3358922793565797E-3</v>
      </c>
      <c r="T3447" s="112" t="b">
        <f t="shared" si="1385"/>
        <v>1</v>
      </c>
      <c r="U3447" s="22">
        <f t="shared" si="1386"/>
        <v>7.5155150510653979</v>
      </c>
      <c r="V3447" s="22">
        <f t="shared" si="1387"/>
        <v>0.51959705411511348</v>
      </c>
      <c r="W3447" s="81">
        <f t="shared" si="1388"/>
        <v>8</v>
      </c>
      <c r="X3447" s="22">
        <f t="shared" si="1389"/>
        <v>0.50363303551467165</v>
      </c>
      <c r="Y3447" s="3">
        <f>IF(U3447&gt;'Power Curve'!$C$37,0,INDEX(Ci,$W3447,1)*POWER(1-X3447,3)+INDEX(Ci,$W3447,2)*3*X3447*POWER(1-X3447,2)+INDEX(Ci,$W3447,3)*3*POWER(X3447,2)*(1-X3447)+INDEX(Ci,$W3447,4)*POWER(X3447,3))</f>
        <v>736.30889080381212</v>
      </c>
      <c r="Z3447" s="3">
        <f t="shared" si="1390"/>
        <v>743.18299129268894</v>
      </c>
      <c r="AA3447" s="3">
        <f t="shared" si="1391"/>
        <v>562.17002677917503</v>
      </c>
      <c r="AB3447" s="3">
        <f t="shared" si="1400"/>
        <v>181.01296451351391</v>
      </c>
      <c r="AC3447" s="3">
        <f t="shared" si="1401"/>
        <v>181.01296451351391</v>
      </c>
      <c r="AE3447" s="34">
        <f t="shared" si="1392"/>
        <v>8</v>
      </c>
      <c r="AF3447" s="73" t="b">
        <f>COUNTIF('Power Curve'!$D$2:$D$31,AE3447)&gt;0</f>
        <v>1</v>
      </c>
      <c r="AG3447" s="73" t="b">
        <f t="shared" si="1393"/>
        <v>0</v>
      </c>
      <c r="AH3447" s="73" t="b">
        <f t="shared" si="1402"/>
        <v>1</v>
      </c>
      <c r="AI3447" s="34" t="str">
        <f t="shared" si="1394"/>
        <v>Outer</v>
      </c>
      <c r="AJ3447" s="35" t="str">
        <f t="shared" si="1403"/>
        <v>0.5-0.6</v>
      </c>
      <c r="AK3447" s="36" t="str">
        <f t="shared" si="1395"/>
        <v>12-13</v>
      </c>
      <c r="AL3447" s="36" t="str">
        <f t="shared" si="1396"/>
        <v>Apr</v>
      </c>
      <c r="AM3447" s="35" t="str">
        <f t="shared" si="1397"/>
        <v>305-315</v>
      </c>
      <c r="AN3447" s="36" t="str">
        <f t="shared" si="1398"/>
        <v>HWS-HTI</v>
      </c>
    </row>
    <row r="3448" spans="5:40" x14ac:dyDescent="0.3">
      <c r="E3448" s="12">
        <v>41005.743055555555</v>
      </c>
      <c r="F3448" s="16">
        <v>7.19</v>
      </c>
      <c r="G3448" s="16">
        <v>749.41998481750534</v>
      </c>
      <c r="H3448" s="29">
        <v>1.2017631239775186</v>
      </c>
      <c r="I3448" s="26">
        <v>308.60000000000002</v>
      </c>
      <c r="J3448" s="30">
        <v>0.13073713490959665</v>
      </c>
      <c r="K3448" s="31">
        <v>0.2706558360653043</v>
      </c>
      <c r="L3448" s="111">
        <f t="shared" si="1378"/>
        <v>0.5</v>
      </c>
      <c r="M3448" s="112">
        <f t="shared" si="1379"/>
        <v>0.13</v>
      </c>
      <c r="N3448" s="112" t="b">
        <f t="shared" si="1380"/>
        <v>1</v>
      </c>
      <c r="O3448" s="112" t="b">
        <f t="shared" si="1381"/>
        <v>1</v>
      </c>
      <c r="P3448" s="113">
        <f t="shared" si="1382"/>
        <v>5</v>
      </c>
      <c r="Q3448" s="113">
        <f t="shared" si="1383"/>
        <v>13</v>
      </c>
      <c r="R3448" s="114" t="str">
        <f t="shared" si="1399"/>
        <v>0.5-0.13</v>
      </c>
      <c r="S3448" s="127">
        <f t="shared" si="1384"/>
        <v>1.7080752491931649E-2</v>
      </c>
      <c r="T3448" s="112" t="b">
        <f t="shared" si="1385"/>
        <v>1</v>
      </c>
      <c r="U3448" s="22">
        <f t="shared" si="1386"/>
        <v>7.1442473984645725</v>
      </c>
      <c r="V3448" s="22">
        <f t="shared" si="1387"/>
        <v>0.46221644159478154</v>
      </c>
      <c r="W3448" s="81">
        <f t="shared" si="1388"/>
        <v>8</v>
      </c>
      <c r="X3448" s="22">
        <f t="shared" si="1389"/>
        <v>0.12995913656877647</v>
      </c>
      <c r="Y3448" s="3">
        <f>IF(U3448&gt;'Power Curve'!$C$37,0,INDEX(Ci,$W3448,1)*POWER(1-X3448,3)+INDEX(Ci,$W3448,2)*3*X3448*POWER(1-X3448,2)+INDEX(Ci,$W3448,3)*3*POWER(X3448,2)*(1-X3448)+INDEX(Ci,$W3448,4)*POWER(X3448,3))</f>
        <v>634.00777382586421</v>
      </c>
      <c r="Z3448" s="3">
        <f t="shared" si="1390"/>
        <v>644.8371036885444</v>
      </c>
      <c r="AA3448" s="3">
        <f t="shared" si="1391"/>
        <v>749.41998481750534</v>
      </c>
      <c r="AB3448" s="3">
        <f t="shared" si="1400"/>
        <v>-104.58288112896093</v>
      </c>
      <c r="AC3448" s="3">
        <f t="shared" si="1401"/>
        <v>104.58288112896093</v>
      </c>
      <c r="AE3448" s="34">
        <f t="shared" si="1392"/>
        <v>7</v>
      </c>
      <c r="AF3448" s="73" t="b">
        <f>COUNTIF('Power Curve'!$D$2:$D$31,AE3448)&gt;0</f>
        <v>1</v>
      </c>
      <c r="AG3448" s="73" t="b">
        <f t="shared" si="1393"/>
        <v>0</v>
      </c>
      <c r="AH3448" s="73" t="b">
        <f t="shared" si="1402"/>
        <v>1</v>
      </c>
      <c r="AI3448" s="34" t="str">
        <f t="shared" si="1394"/>
        <v>Inner</v>
      </c>
      <c r="AJ3448" s="35" t="str">
        <f t="shared" si="1403"/>
        <v>0.4-0.5</v>
      </c>
      <c r="AK3448" s="36" t="str">
        <f t="shared" si="1395"/>
        <v>17-18</v>
      </c>
      <c r="AL3448" s="36" t="str">
        <f t="shared" si="1396"/>
        <v>Apr</v>
      </c>
      <c r="AM3448" s="35" t="str">
        <f t="shared" si="1397"/>
        <v>305-315</v>
      </c>
      <c r="AN3448" s="36" t="str">
        <f t="shared" si="1398"/>
        <v>Inner-TI</v>
      </c>
    </row>
    <row r="3449" spans="5:40" x14ac:dyDescent="0.3">
      <c r="E3449" s="12">
        <v>41005.75</v>
      </c>
      <c r="F3449" s="16">
        <v>8.02</v>
      </c>
      <c r="G3449" s="16">
        <v>922.62997436523415</v>
      </c>
      <c r="H3449" s="29">
        <v>1.2028073525169169</v>
      </c>
      <c r="I3449" s="26">
        <v>304.10000000000002</v>
      </c>
      <c r="J3449" s="30">
        <v>0.11970074812967581</v>
      </c>
      <c r="K3449" s="31">
        <v>0.33904226069164384</v>
      </c>
      <c r="L3449" s="111">
        <f t="shared" si="1378"/>
        <v>0.6</v>
      </c>
      <c r="M3449" s="112">
        <f t="shared" si="1379"/>
        <v>0.12</v>
      </c>
      <c r="N3449" s="112" t="b">
        <f t="shared" si="1380"/>
        <v>1</v>
      </c>
      <c r="O3449" s="112" t="b">
        <f t="shared" si="1381"/>
        <v>1</v>
      </c>
      <c r="P3449" s="113">
        <f t="shared" si="1382"/>
        <v>6</v>
      </c>
      <c r="Q3449" s="113">
        <f t="shared" si="1383"/>
        <v>14</v>
      </c>
      <c r="R3449" s="114" t="str">
        <f t="shared" si="1399"/>
        <v>0.6-0.12</v>
      </c>
      <c r="S3449" s="127">
        <f t="shared" si="1384"/>
        <v>4.5001612482616585E-3</v>
      </c>
      <c r="T3449" s="112" t="b">
        <f t="shared" si="1385"/>
        <v>1</v>
      </c>
      <c r="U3449" s="22">
        <f t="shared" si="1386"/>
        <v>7.9712732512249049</v>
      </c>
      <c r="V3449" s="22">
        <f t="shared" si="1387"/>
        <v>0.590035953122655</v>
      </c>
      <c r="W3449" s="81">
        <f t="shared" si="1388"/>
        <v>8</v>
      </c>
      <c r="X3449" s="22">
        <f t="shared" si="1389"/>
        <v>0.96234507906906364</v>
      </c>
      <c r="Y3449" s="3">
        <f>IF(U3449&gt;'Power Curve'!$C$37,0,INDEX(Ci,$W3449,1)*POWER(1-X3449,3)+INDEX(Ci,$W3449,2)*3*X3449*POWER(1-X3449,2)+INDEX(Ci,$W3449,3)*3*POWER(X3449,2)*(1-X3449)+INDEX(Ci,$W3449,4)*POWER(X3449,3))</f>
        <v>869.57636940536975</v>
      </c>
      <c r="Z3449" s="3">
        <f t="shared" si="1390"/>
        <v>873.4896032853718</v>
      </c>
      <c r="AA3449" s="3">
        <f t="shared" si="1391"/>
        <v>922.62997436523415</v>
      </c>
      <c r="AB3449" s="3">
        <f t="shared" si="1400"/>
        <v>-49.140371079862348</v>
      </c>
      <c r="AC3449" s="3">
        <f t="shared" si="1401"/>
        <v>49.140371079862348</v>
      </c>
      <c r="AE3449" s="34">
        <f t="shared" si="1392"/>
        <v>8</v>
      </c>
      <c r="AF3449" s="73" t="b">
        <f>COUNTIF('Power Curve'!$D$2:$D$31,AE3449)&gt;0</f>
        <v>1</v>
      </c>
      <c r="AG3449" s="73" t="b">
        <f t="shared" si="1393"/>
        <v>0</v>
      </c>
      <c r="AH3449" s="73" t="b">
        <f t="shared" si="1402"/>
        <v>1</v>
      </c>
      <c r="AI3449" s="34" t="str">
        <f t="shared" si="1394"/>
        <v>Outer</v>
      </c>
      <c r="AJ3449" s="35" t="str">
        <f t="shared" si="1403"/>
        <v>0.5-0.6</v>
      </c>
      <c r="AK3449" s="36" t="str">
        <f t="shared" si="1395"/>
        <v>18-19</v>
      </c>
      <c r="AL3449" s="36" t="str">
        <f t="shared" si="1396"/>
        <v>Apr</v>
      </c>
      <c r="AM3449" s="35" t="str">
        <f t="shared" si="1397"/>
        <v>295-305</v>
      </c>
      <c r="AN3449" s="36" t="str">
        <f t="shared" si="1398"/>
        <v>Inner-TI</v>
      </c>
    </row>
    <row r="3450" spans="5:40" x14ac:dyDescent="0.3">
      <c r="E3450" s="12">
        <v>41005.756944444445</v>
      </c>
      <c r="F3450" s="16">
        <v>7.36</v>
      </c>
      <c r="G3450" s="16">
        <v>627.35001945495605</v>
      </c>
      <c r="H3450" s="29">
        <v>1.2037071850935408</v>
      </c>
      <c r="I3450" s="26">
        <v>303.8</v>
      </c>
      <c r="J3450" s="30">
        <v>0.10597826086956522</v>
      </c>
      <c r="K3450" s="31">
        <v>0.23600361250069449</v>
      </c>
      <c r="L3450" s="111">
        <f t="shared" si="1378"/>
        <v>0.5</v>
      </c>
      <c r="M3450" s="112">
        <f t="shared" si="1379"/>
        <v>0.11</v>
      </c>
      <c r="N3450" s="112" t="b">
        <f t="shared" si="1380"/>
        <v>1</v>
      </c>
      <c r="O3450" s="112" t="b">
        <f t="shared" si="1381"/>
        <v>1</v>
      </c>
      <c r="P3450" s="113">
        <f t="shared" si="1382"/>
        <v>5</v>
      </c>
      <c r="Q3450" s="113">
        <f t="shared" si="1383"/>
        <v>15</v>
      </c>
      <c r="R3450" s="114" t="str">
        <f t="shared" si="1399"/>
        <v>0.5-0.11</v>
      </c>
      <c r="S3450" s="127">
        <f t="shared" si="1384"/>
        <v>-1.6291054077775705E-2</v>
      </c>
      <c r="T3450" s="112" t="b">
        <f t="shared" si="1385"/>
        <v>1</v>
      </c>
      <c r="U3450" s="22">
        <f t="shared" si="1386"/>
        <v>7.3171069413674958</v>
      </c>
      <c r="V3450" s="22">
        <f t="shared" si="1387"/>
        <v>0.48893244117694468</v>
      </c>
      <c r="W3450" s="81">
        <f t="shared" si="1388"/>
        <v>8</v>
      </c>
      <c r="X3450" s="22">
        <f t="shared" si="1389"/>
        <v>0.30393901042541155</v>
      </c>
      <c r="Y3450" s="3">
        <f>IF(U3450&gt;'Power Curve'!$C$37,0,INDEX(Ci,$W3450,1)*POWER(1-X3450,3)+INDEX(Ci,$W3450,2)*3*X3450*POWER(1-X3450,2)+INDEX(Ci,$W3450,3)*3*POWER(X3450,2)*(1-X3450)+INDEX(Ci,$W3450,4)*POWER(X3450,3))</f>
        <v>680.72976098402432</v>
      </c>
      <c r="Z3450" s="3">
        <f t="shared" si="1390"/>
        <v>669.63995563548224</v>
      </c>
      <c r="AA3450" s="3">
        <f t="shared" si="1391"/>
        <v>627.35001945495605</v>
      </c>
      <c r="AB3450" s="3">
        <f t="shared" si="1400"/>
        <v>42.289936180526183</v>
      </c>
      <c r="AC3450" s="3">
        <f t="shared" si="1401"/>
        <v>42.289936180526183</v>
      </c>
      <c r="AE3450" s="34">
        <f t="shared" si="1392"/>
        <v>7</v>
      </c>
      <c r="AF3450" s="73" t="b">
        <f>COUNTIF('Power Curve'!$D$2:$D$31,AE3450)&gt;0</f>
        <v>1</v>
      </c>
      <c r="AG3450" s="73" t="b">
        <f t="shared" si="1393"/>
        <v>0</v>
      </c>
      <c r="AH3450" s="73" t="b">
        <f t="shared" si="1402"/>
        <v>1</v>
      </c>
      <c r="AI3450" s="34" t="str">
        <f t="shared" si="1394"/>
        <v>Inner</v>
      </c>
      <c r="AJ3450" s="35" t="str">
        <f t="shared" si="1403"/>
        <v>0.4-0.5</v>
      </c>
      <c r="AK3450" s="36" t="str">
        <f t="shared" si="1395"/>
        <v>18-19</v>
      </c>
      <c r="AL3450" s="36" t="str">
        <f t="shared" si="1396"/>
        <v>Apr</v>
      </c>
      <c r="AM3450" s="35" t="str">
        <f t="shared" si="1397"/>
        <v>295-305</v>
      </c>
      <c r="AN3450" s="36" t="str">
        <f t="shared" si="1398"/>
        <v>Inner-TI</v>
      </c>
    </row>
    <row r="3451" spans="5:40" x14ac:dyDescent="0.3">
      <c r="E3451" s="12">
        <v>41005.763888888891</v>
      </c>
      <c r="F3451" s="16">
        <v>7.82</v>
      </c>
      <c r="G3451" s="16">
        <v>920.41000366210983</v>
      </c>
      <c r="H3451" s="29">
        <v>1.2040674952144859</v>
      </c>
      <c r="I3451" s="26">
        <v>303.7</v>
      </c>
      <c r="J3451" s="30">
        <v>9.462915601023017E-2</v>
      </c>
      <c r="K3451" s="31">
        <v>0.25774040955992011</v>
      </c>
      <c r="L3451" s="111">
        <f t="shared" si="1378"/>
        <v>0.6</v>
      </c>
      <c r="M3451" s="112">
        <f t="shared" si="1379"/>
        <v>0.09</v>
      </c>
      <c r="N3451" s="112" t="b">
        <f t="shared" si="1380"/>
        <v>1</v>
      </c>
      <c r="O3451" s="112" t="b">
        <f t="shared" si="1381"/>
        <v>1</v>
      </c>
      <c r="P3451" s="113">
        <f t="shared" si="1382"/>
        <v>6</v>
      </c>
      <c r="Q3451" s="113">
        <f t="shared" si="1383"/>
        <v>17</v>
      </c>
      <c r="R3451" s="114" t="str">
        <f t="shared" si="1399"/>
        <v>0.6-0.09</v>
      </c>
      <c r="S3451" s="127">
        <f t="shared" si="1384"/>
        <v>-2.6533940218358566E-2</v>
      </c>
      <c r="T3451" s="112" t="b">
        <f t="shared" si="1385"/>
        <v>1</v>
      </c>
      <c r="U3451" s="22">
        <f t="shared" si="1386"/>
        <v>7.7752017637193509</v>
      </c>
      <c r="V3451" s="22">
        <f t="shared" si="1387"/>
        <v>0.55973247267660142</v>
      </c>
      <c r="W3451" s="81">
        <f t="shared" si="1388"/>
        <v>8</v>
      </c>
      <c r="X3451" s="22">
        <f t="shared" si="1389"/>
        <v>0.76500282020253174</v>
      </c>
      <c r="Y3451" s="3">
        <f>IF(U3451&gt;'Power Curve'!$C$37,0,INDEX(Ci,$W3451,1)*POWER(1-X3451,3)+INDEX(Ci,$W3451,2)*3*X3451*POWER(1-X3451,2)+INDEX(Ci,$W3451,3)*3*POWER(X3451,2)*(1-X3451)+INDEX(Ci,$W3451,4)*POWER(X3451,3))</f>
        <v>811.50506175516239</v>
      </c>
      <c r="Z3451" s="3">
        <f t="shared" si="1390"/>
        <v>789.97263495965558</v>
      </c>
      <c r="AA3451" s="3">
        <f t="shared" si="1391"/>
        <v>920.41000366210983</v>
      </c>
      <c r="AB3451" s="3">
        <f t="shared" si="1400"/>
        <v>-130.43736870245425</v>
      </c>
      <c r="AC3451" s="3">
        <f t="shared" si="1401"/>
        <v>130.43736870245425</v>
      </c>
      <c r="AE3451" s="34">
        <f t="shared" si="1392"/>
        <v>8</v>
      </c>
      <c r="AF3451" s="73" t="b">
        <f>COUNTIF('Power Curve'!$D$2:$D$31,AE3451)&gt;0</f>
        <v>1</v>
      </c>
      <c r="AG3451" s="73" t="b">
        <f t="shared" si="1393"/>
        <v>0</v>
      </c>
      <c r="AH3451" s="73" t="b">
        <f t="shared" si="1402"/>
        <v>1</v>
      </c>
      <c r="AI3451" s="34" t="str">
        <f t="shared" si="1394"/>
        <v>Outer</v>
      </c>
      <c r="AJ3451" s="35" t="str">
        <f t="shared" si="1403"/>
        <v>0.5-0.6</v>
      </c>
      <c r="AK3451" s="36" t="str">
        <f t="shared" si="1395"/>
        <v>18-19</v>
      </c>
      <c r="AL3451" s="36" t="str">
        <f t="shared" si="1396"/>
        <v>Apr</v>
      </c>
      <c r="AM3451" s="35" t="str">
        <f t="shared" si="1397"/>
        <v>295-305</v>
      </c>
      <c r="AN3451" s="36" t="str">
        <f t="shared" si="1398"/>
        <v>HWS-LTI</v>
      </c>
    </row>
    <row r="3452" spans="5:40" x14ac:dyDescent="0.3">
      <c r="E3452" s="12">
        <v>41005.770833333336</v>
      </c>
      <c r="F3452" s="16">
        <v>8.5</v>
      </c>
      <c r="G3452" s="16">
        <v>1082.0600204467771</v>
      </c>
      <c r="H3452" s="29">
        <v>1.2045632750581465</v>
      </c>
      <c r="I3452" s="26">
        <v>303.60000000000002</v>
      </c>
      <c r="J3452" s="30">
        <v>6.1176470588235297E-2</v>
      </c>
      <c r="K3452" s="31">
        <v>0.25421909106893997</v>
      </c>
      <c r="L3452" s="111">
        <f t="shared" si="1378"/>
        <v>0.70000000000000007</v>
      </c>
      <c r="M3452" s="112">
        <f t="shared" si="1379"/>
        <v>6.0000000000000005E-2</v>
      </c>
      <c r="N3452" s="112" t="b">
        <f t="shared" si="1380"/>
        <v>1</v>
      </c>
      <c r="O3452" s="112" t="b">
        <f t="shared" si="1381"/>
        <v>1</v>
      </c>
      <c r="P3452" s="113">
        <f t="shared" si="1382"/>
        <v>7.0000000000000009</v>
      </c>
      <c r="Q3452" s="113">
        <f t="shared" si="1383"/>
        <v>20</v>
      </c>
      <c r="R3452" s="114" t="str">
        <f t="shared" si="1399"/>
        <v>0.7-0.06</v>
      </c>
      <c r="S3452" s="127">
        <f t="shared" si="1384"/>
        <v>-7.4767306816489049E-2</v>
      </c>
      <c r="T3452" s="112" t="b">
        <f t="shared" si="1385"/>
        <v>1</v>
      </c>
      <c r="U3452" s="22">
        <f t="shared" si="1386"/>
        <v>8.4524660593494705</v>
      </c>
      <c r="V3452" s="22">
        <f t="shared" si="1387"/>
        <v>0.66440585278168263</v>
      </c>
      <c r="W3452" s="81">
        <f t="shared" si="1388"/>
        <v>9</v>
      </c>
      <c r="X3452" s="22">
        <f t="shared" si="1389"/>
        <v>0.44357993724662814</v>
      </c>
      <c r="Y3452" s="3">
        <f>IF(U3452&gt;'Power Curve'!$C$37,0,INDEX(Ci,$W3452,1)*POWER(1-X3452,3)+INDEX(Ci,$W3452,2)*3*X3452*POWER(1-X3452,2)+INDEX(Ci,$W3452,3)*3*POWER(X3452,2)*(1-X3452)+INDEX(Ci,$W3452,4)*POWER(X3452,3))</f>
        <v>1017.7950388532912</v>
      </c>
      <c r="Z3452" s="3">
        <f t="shared" si="1390"/>
        <v>941.69724490704687</v>
      </c>
      <c r="AA3452" s="3">
        <f t="shared" si="1391"/>
        <v>1082.0600204467771</v>
      </c>
      <c r="AB3452" s="3">
        <f t="shared" si="1400"/>
        <v>-140.36277553973025</v>
      </c>
      <c r="AC3452" s="3">
        <f t="shared" si="1401"/>
        <v>140.36277553973025</v>
      </c>
      <c r="AE3452" s="34">
        <f t="shared" si="1392"/>
        <v>8</v>
      </c>
      <c r="AF3452" s="73" t="b">
        <f>COUNTIF('Power Curve'!$D$2:$D$31,AE3452)&gt;0</f>
        <v>1</v>
      </c>
      <c r="AG3452" s="73" t="b">
        <f t="shared" si="1393"/>
        <v>0</v>
      </c>
      <c r="AH3452" s="73" t="b">
        <f t="shared" si="1402"/>
        <v>1</v>
      </c>
      <c r="AI3452" s="34" t="str">
        <f t="shared" si="1394"/>
        <v>Outer</v>
      </c>
      <c r="AJ3452" s="35" t="str">
        <f t="shared" si="1403"/>
        <v>0.6-0.7</v>
      </c>
      <c r="AK3452" s="36" t="str">
        <f t="shared" si="1395"/>
        <v>18-19</v>
      </c>
      <c r="AL3452" s="36" t="str">
        <f t="shared" si="1396"/>
        <v>Apr</v>
      </c>
      <c r="AM3452" s="35" t="str">
        <f t="shared" si="1397"/>
        <v>295-305</v>
      </c>
      <c r="AN3452" s="36" t="str">
        <f t="shared" si="1398"/>
        <v>HWS-LTI</v>
      </c>
    </row>
    <row r="3453" spans="5:40" x14ac:dyDescent="0.3">
      <c r="E3453" s="12">
        <v>41005.777777777781</v>
      </c>
      <c r="F3453" s="16">
        <v>8.3000000000000007</v>
      </c>
      <c r="G3453" s="16">
        <v>967.01001739501999</v>
      </c>
      <c r="H3453" s="29">
        <v>1.2051497231282386</v>
      </c>
      <c r="I3453" s="26">
        <v>307.7</v>
      </c>
      <c r="J3453" s="30">
        <v>5.7831325301204814E-2</v>
      </c>
      <c r="K3453" s="31">
        <v>0.27784961258676583</v>
      </c>
      <c r="L3453" s="111">
        <f t="shared" si="1378"/>
        <v>0.6</v>
      </c>
      <c r="M3453" s="112">
        <f t="shared" si="1379"/>
        <v>6.0000000000000005E-2</v>
      </c>
      <c r="N3453" s="112" t="b">
        <f t="shared" si="1380"/>
        <v>1</v>
      </c>
      <c r="O3453" s="112" t="b">
        <f t="shared" si="1381"/>
        <v>1</v>
      </c>
      <c r="P3453" s="113">
        <f t="shared" si="1382"/>
        <v>6</v>
      </c>
      <c r="Q3453" s="113">
        <f t="shared" si="1383"/>
        <v>20</v>
      </c>
      <c r="R3453" s="114" t="str">
        <f t="shared" si="1399"/>
        <v>0.6-0.06</v>
      </c>
      <c r="S3453" s="127">
        <f t="shared" si="1384"/>
        <v>-3.7616032398411298E-2</v>
      </c>
      <c r="T3453" s="112" t="b">
        <f t="shared" si="1385"/>
        <v>1</v>
      </c>
      <c r="U3453" s="22">
        <f t="shared" si="1386"/>
        <v>8.254923721613812</v>
      </c>
      <c r="V3453" s="22">
        <f t="shared" si="1387"/>
        <v>0.63387504769116354</v>
      </c>
      <c r="W3453" s="81">
        <f t="shared" si="1388"/>
        <v>9</v>
      </c>
      <c r="X3453" s="22">
        <f t="shared" si="1389"/>
        <v>0.24612681626541422</v>
      </c>
      <c r="Y3453" s="3">
        <f>IF(U3453&gt;'Power Curve'!$C$37,0,INDEX(Ci,$W3453,1)*POWER(1-X3453,3)+INDEX(Ci,$W3453,2)*3*X3453*POWER(1-X3453,2)+INDEX(Ci,$W3453,3)*3*POWER(X3453,2)*(1-X3453)+INDEX(Ci,$W3453,4)*POWER(X3453,3))</f>
        <v>955.77313925126725</v>
      </c>
      <c r="Z3453" s="3">
        <f t="shared" si="1390"/>
        <v>919.82074587966031</v>
      </c>
      <c r="AA3453" s="3">
        <f t="shared" si="1391"/>
        <v>967.01001739501999</v>
      </c>
      <c r="AB3453" s="3">
        <f t="shared" si="1400"/>
        <v>-47.189271515359678</v>
      </c>
      <c r="AC3453" s="3">
        <f t="shared" si="1401"/>
        <v>47.189271515359678</v>
      </c>
      <c r="AE3453" s="34">
        <f t="shared" si="1392"/>
        <v>8</v>
      </c>
      <c r="AF3453" s="73" t="b">
        <f>COUNTIF('Power Curve'!$D$2:$D$31,AE3453)&gt;0</f>
        <v>1</v>
      </c>
      <c r="AG3453" s="73" t="b">
        <f t="shared" si="1393"/>
        <v>0</v>
      </c>
      <c r="AH3453" s="73" t="b">
        <f t="shared" si="1402"/>
        <v>1</v>
      </c>
      <c r="AI3453" s="34" t="str">
        <f t="shared" si="1394"/>
        <v>Outer</v>
      </c>
      <c r="AJ3453" s="35" t="str">
        <f t="shared" si="1403"/>
        <v>0.6-0.7</v>
      </c>
      <c r="AK3453" s="36" t="str">
        <f t="shared" si="1395"/>
        <v>18-19</v>
      </c>
      <c r="AL3453" s="36" t="str">
        <f t="shared" si="1396"/>
        <v>Apr</v>
      </c>
      <c r="AM3453" s="35" t="str">
        <f t="shared" si="1397"/>
        <v>305-315</v>
      </c>
      <c r="AN3453" s="36" t="str">
        <f t="shared" si="1398"/>
        <v>HWS-LTI</v>
      </c>
    </row>
    <row r="3454" spans="5:40" x14ac:dyDescent="0.3">
      <c r="E3454" s="12">
        <v>41005.784722222219</v>
      </c>
      <c r="F3454" s="16">
        <v>8.2100000000000009</v>
      </c>
      <c r="G3454" s="16">
        <v>973.92001342773415</v>
      </c>
      <c r="H3454" s="29">
        <v>1.205556058437973</v>
      </c>
      <c r="I3454" s="26">
        <v>308.2</v>
      </c>
      <c r="J3454" s="30">
        <v>5.481120584652862E-2</v>
      </c>
      <c r="K3454" s="31">
        <v>0.26549163176999258</v>
      </c>
      <c r="L3454" s="111">
        <f t="shared" si="1378"/>
        <v>0.6</v>
      </c>
      <c r="M3454" s="112">
        <f t="shared" si="1379"/>
        <v>0.05</v>
      </c>
      <c r="N3454" s="112" t="b">
        <f t="shared" si="1380"/>
        <v>1</v>
      </c>
      <c r="O3454" s="112" t="b">
        <f t="shared" si="1381"/>
        <v>1</v>
      </c>
      <c r="P3454" s="113">
        <f t="shared" si="1382"/>
        <v>6</v>
      </c>
      <c r="Q3454" s="113">
        <f t="shared" si="1383"/>
        <v>21</v>
      </c>
      <c r="R3454" s="114" t="str">
        <f t="shared" si="1399"/>
        <v>0.6-0.05</v>
      </c>
      <c r="S3454" s="127">
        <f t="shared" si="1384"/>
        <v>-8.7480553992222126E-2</v>
      </c>
      <c r="T3454" s="112" t="b">
        <f t="shared" si="1385"/>
        <v>1</v>
      </c>
      <c r="U3454" s="22">
        <f t="shared" si="1386"/>
        <v>8.1663300967843568</v>
      </c>
      <c r="V3454" s="22">
        <f t="shared" si="1387"/>
        <v>0.62018261738515923</v>
      </c>
      <c r="W3454" s="81">
        <f t="shared" si="1388"/>
        <v>9</v>
      </c>
      <c r="X3454" s="22">
        <f t="shared" si="1389"/>
        <v>0.1575732032924671</v>
      </c>
      <c r="Y3454" s="3">
        <f>IF(U3454&gt;'Power Curve'!$C$37,0,INDEX(Ci,$W3454,1)*POWER(1-X3454,3)+INDEX(Ci,$W3454,2)*3*X3454*POWER(1-X3454,2)+INDEX(Ci,$W3454,3)*3*POWER(X3454,2)*(1-X3454)+INDEX(Ci,$W3454,4)*POWER(X3454,3))</f>
        <v>928.45789831215905</v>
      </c>
      <c r="Z3454" s="3">
        <f t="shared" si="1390"/>
        <v>847.23588700935716</v>
      </c>
      <c r="AA3454" s="3">
        <f t="shared" si="1391"/>
        <v>973.92001342773415</v>
      </c>
      <c r="AB3454" s="3">
        <f t="shared" si="1400"/>
        <v>-126.68412641837699</v>
      </c>
      <c r="AC3454" s="3">
        <f t="shared" si="1401"/>
        <v>126.68412641837699</v>
      </c>
      <c r="AE3454" s="34">
        <f t="shared" si="1392"/>
        <v>8</v>
      </c>
      <c r="AF3454" s="73" t="b">
        <f>COUNTIF('Power Curve'!$D$2:$D$31,AE3454)&gt;0</f>
        <v>1</v>
      </c>
      <c r="AG3454" s="73" t="b">
        <f t="shared" si="1393"/>
        <v>0</v>
      </c>
      <c r="AH3454" s="73" t="b">
        <f t="shared" si="1402"/>
        <v>1</v>
      </c>
      <c r="AI3454" s="34" t="str">
        <f t="shared" si="1394"/>
        <v>Outer</v>
      </c>
      <c r="AJ3454" s="35" t="str">
        <f t="shared" si="1403"/>
        <v>0.6-0.7</v>
      </c>
      <c r="AK3454" s="36" t="str">
        <f t="shared" si="1395"/>
        <v>18-19</v>
      </c>
      <c r="AL3454" s="36" t="str">
        <f t="shared" si="1396"/>
        <v>Apr</v>
      </c>
      <c r="AM3454" s="35" t="str">
        <f t="shared" si="1397"/>
        <v>305-315</v>
      </c>
      <c r="AN3454" s="36" t="str">
        <f t="shared" si="1398"/>
        <v>HWS-LTI</v>
      </c>
    </row>
    <row r="3455" spans="5:40" x14ac:dyDescent="0.3">
      <c r="E3455" s="12">
        <v>41005.791666666664</v>
      </c>
      <c r="F3455" s="16">
        <v>8.1999999999999993</v>
      </c>
      <c r="G3455" s="16">
        <v>918.84001922607399</v>
      </c>
      <c r="H3455" s="29">
        <v>1.2057819203716478</v>
      </c>
      <c r="I3455" s="26">
        <v>309.10000000000002</v>
      </c>
      <c r="J3455" s="30">
        <v>8.7804878048780496E-2</v>
      </c>
      <c r="K3455" s="31">
        <v>0.23518477891190256</v>
      </c>
      <c r="L3455" s="111">
        <f t="shared" si="1378"/>
        <v>0.6</v>
      </c>
      <c r="M3455" s="112">
        <f t="shared" si="1379"/>
        <v>0.09</v>
      </c>
      <c r="N3455" s="112" t="b">
        <f t="shared" si="1380"/>
        <v>1</v>
      </c>
      <c r="O3455" s="112" t="b">
        <f t="shared" si="1381"/>
        <v>1</v>
      </c>
      <c r="P3455" s="113">
        <f t="shared" si="1382"/>
        <v>6</v>
      </c>
      <c r="Q3455" s="113">
        <f t="shared" si="1383"/>
        <v>17</v>
      </c>
      <c r="R3455" s="114" t="str">
        <f t="shared" si="1399"/>
        <v>0.6-0.09</v>
      </c>
      <c r="S3455" s="127">
        <f t="shared" si="1384"/>
        <v>-2.6533940218358566E-2</v>
      </c>
      <c r="T3455" s="112" t="b">
        <f t="shared" si="1385"/>
        <v>1</v>
      </c>
      <c r="U3455" s="22">
        <f t="shared" si="1386"/>
        <v>8.1568926244951534</v>
      </c>
      <c r="V3455" s="22">
        <f t="shared" si="1387"/>
        <v>0.61872402562041851</v>
      </c>
      <c r="W3455" s="81">
        <f t="shared" si="1388"/>
        <v>9</v>
      </c>
      <c r="X3455" s="22">
        <f t="shared" si="1389"/>
        <v>0.14813999328271957</v>
      </c>
      <c r="Y3455" s="3">
        <f>IF(U3455&gt;'Power Curve'!$C$37,0,INDEX(Ci,$W3455,1)*POWER(1-X3455,3)+INDEX(Ci,$W3455,2)*3*X3455*POWER(1-X3455,2)+INDEX(Ci,$W3455,3)*3*POWER(X3455,2)*(1-X3455)+INDEX(Ci,$W3455,4)*POWER(X3455,3))</f>
        <v>925.56836540927293</v>
      </c>
      <c r="Z3455" s="3">
        <f t="shared" si="1390"/>
        <v>901.00938973349946</v>
      </c>
      <c r="AA3455" s="3">
        <f t="shared" si="1391"/>
        <v>918.84001922607399</v>
      </c>
      <c r="AB3455" s="3">
        <f t="shared" si="1400"/>
        <v>-17.830629492574531</v>
      </c>
      <c r="AC3455" s="3">
        <f t="shared" si="1401"/>
        <v>17.830629492574531</v>
      </c>
      <c r="AE3455" s="34">
        <f t="shared" si="1392"/>
        <v>8</v>
      </c>
      <c r="AF3455" s="73" t="b">
        <f>COUNTIF('Power Curve'!$D$2:$D$31,AE3455)&gt;0</f>
        <v>1</v>
      </c>
      <c r="AG3455" s="73" t="b">
        <f t="shared" si="1393"/>
        <v>0</v>
      </c>
      <c r="AH3455" s="73" t="b">
        <f t="shared" si="1402"/>
        <v>1</v>
      </c>
      <c r="AI3455" s="34" t="str">
        <f t="shared" si="1394"/>
        <v>Outer</v>
      </c>
      <c r="AJ3455" s="35" t="str">
        <f t="shared" si="1403"/>
        <v>0.6-0.7</v>
      </c>
      <c r="AK3455" s="36" t="str">
        <f t="shared" si="1395"/>
        <v>19-20</v>
      </c>
      <c r="AL3455" s="36" t="str">
        <f t="shared" si="1396"/>
        <v>Apr</v>
      </c>
      <c r="AM3455" s="35" t="str">
        <f t="shared" si="1397"/>
        <v>305-315</v>
      </c>
      <c r="AN3455" s="36" t="str">
        <f t="shared" si="1398"/>
        <v>HWS-LTI</v>
      </c>
    </row>
    <row r="3456" spans="5:40" x14ac:dyDescent="0.3">
      <c r="E3456" s="12">
        <v>41005.798611111109</v>
      </c>
      <c r="F3456" s="16">
        <v>7.2</v>
      </c>
      <c r="G3456" s="16">
        <v>731.05002593994163</v>
      </c>
      <c r="H3456" s="29">
        <v>1.2063243318740522</v>
      </c>
      <c r="I3456" s="26">
        <v>310.89999999999998</v>
      </c>
      <c r="J3456" s="30">
        <v>0.14027777777777778</v>
      </c>
      <c r="K3456" s="31">
        <v>0.18333348652066053</v>
      </c>
      <c r="L3456" s="111">
        <f t="shared" si="1378"/>
        <v>0.5</v>
      </c>
      <c r="M3456" s="112">
        <f t="shared" si="1379"/>
        <v>0.14000000000000001</v>
      </c>
      <c r="N3456" s="112" t="b">
        <f t="shared" si="1380"/>
        <v>1</v>
      </c>
      <c r="O3456" s="112" t="b">
        <f t="shared" si="1381"/>
        <v>1</v>
      </c>
      <c r="P3456" s="113">
        <f t="shared" si="1382"/>
        <v>5</v>
      </c>
      <c r="Q3456" s="113">
        <f t="shared" si="1383"/>
        <v>12</v>
      </c>
      <c r="R3456" s="114" t="str">
        <f t="shared" si="1399"/>
        <v>0.5-0.14</v>
      </c>
      <c r="S3456" s="127">
        <f t="shared" si="1384"/>
        <v>9.3358922793565797E-3</v>
      </c>
      <c r="T3456" s="112" t="b">
        <f t="shared" si="1385"/>
        <v>1</v>
      </c>
      <c r="U3456" s="22">
        <f t="shared" si="1386"/>
        <v>7.1632234060500553</v>
      </c>
      <c r="V3456" s="22">
        <f t="shared" si="1387"/>
        <v>0.46514924473779107</v>
      </c>
      <c r="W3456" s="81">
        <f t="shared" si="1388"/>
        <v>8</v>
      </c>
      <c r="X3456" s="22">
        <f t="shared" si="1389"/>
        <v>0.14905813076129792</v>
      </c>
      <c r="Y3456" s="3">
        <f>IF(U3456&gt;'Power Curve'!$C$37,0,INDEX(Ci,$W3456,1)*POWER(1-X3456,3)+INDEX(Ci,$W3456,2)*3*X3456*POWER(1-X3456,2)+INDEX(Ci,$W3456,3)*3*POWER(X3456,2)*(1-X3456)+INDEX(Ci,$W3456,4)*POWER(X3456,3))</f>
        <v>639.04980815708802</v>
      </c>
      <c r="Z3456" s="3">
        <f t="shared" si="1390"/>
        <v>645.01590832718603</v>
      </c>
      <c r="AA3456" s="3">
        <f t="shared" si="1391"/>
        <v>731.05002593994163</v>
      </c>
      <c r="AB3456" s="3">
        <f t="shared" si="1400"/>
        <v>-86.034117612755608</v>
      </c>
      <c r="AC3456" s="3">
        <f t="shared" si="1401"/>
        <v>86.034117612755608</v>
      </c>
      <c r="AE3456" s="34">
        <f t="shared" si="1392"/>
        <v>7</v>
      </c>
      <c r="AF3456" s="73" t="b">
        <f>COUNTIF('Power Curve'!$D$2:$D$31,AE3456)&gt;0</f>
        <v>1</v>
      </c>
      <c r="AG3456" s="73" t="b">
        <f t="shared" si="1393"/>
        <v>0</v>
      </c>
      <c r="AH3456" s="73" t="b">
        <f t="shared" si="1402"/>
        <v>1</v>
      </c>
      <c r="AI3456" s="34" t="str">
        <f t="shared" si="1394"/>
        <v>Outer</v>
      </c>
      <c r="AJ3456" s="35" t="str">
        <f t="shared" si="1403"/>
        <v>0.4-0.5</v>
      </c>
      <c r="AK3456" s="36" t="str">
        <f t="shared" si="1395"/>
        <v>19-20</v>
      </c>
      <c r="AL3456" s="36" t="str">
        <f t="shared" si="1396"/>
        <v>Apr</v>
      </c>
      <c r="AM3456" s="35" t="str">
        <f t="shared" si="1397"/>
        <v>305-315</v>
      </c>
      <c r="AN3456" s="36" t="str">
        <f t="shared" si="1398"/>
        <v>LWS-HTI</v>
      </c>
    </row>
    <row r="3457" spans="5:40" x14ac:dyDescent="0.3">
      <c r="E3457" s="12">
        <v>41005.805555555555</v>
      </c>
      <c r="F3457" s="16">
        <v>6.61</v>
      </c>
      <c r="G3457" s="16">
        <v>514.34998703002952</v>
      </c>
      <c r="H3457" s="29">
        <v>1.2067314619372274</v>
      </c>
      <c r="I3457" s="26">
        <v>314.39999999999998</v>
      </c>
      <c r="J3457" s="30">
        <v>0.13918305597579425</v>
      </c>
      <c r="K3457" s="31">
        <v>0.19474071053050049</v>
      </c>
      <c r="L3457" s="111">
        <f t="shared" si="1378"/>
        <v>0.4</v>
      </c>
      <c r="M3457" s="112">
        <f t="shared" si="1379"/>
        <v>0.14000000000000001</v>
      </c>
      <c r="N3457" s="112" t="b">
        <f t="shared" si="1380"/>
        <v>1</v>
      </c>
      <c r="O3457" s="112" t="b">
        <f t="shared" si="1381"/>
        <v>1</v>
      </c>
      <c r="P3457" s="113">
        <f t="shared" si="1382"/>
        <v>4</v>
      </c>
      <c r="Q3457" s="113">
        <f t="shared" si="1383"/>
        <v>12</v>
      </c>
      <c r="R3457" s="114" t="str">
        <f t="shared" si="1399"/>
        <v>0.4-0.14</v>
      </c>
      <c r="S3457" s="127">
        <f t="shared" si="1384"/>
        <v>1.8184684372412531E-2</v>
      </c>
      <c r="T3457" s="112" t="b">
        <f t="shared" si="1385"/>
        <v>1</v>
      </c>
      <c r="U3457" s="22">
        <f t="shared" si="1386"/>
        <v>6.5769767790707867</v>
      </c>
      <c r="V3457" s="22">
        <f t="shared" si="1387"/>
        <v>0.37454293872540945</v>
      </c>
      <c r="W3457" s="81">
        <f t="shared" si="1388"/>
        <v>7</v>
      </c>
      <c r="X3457" s="22">
        <f t="shared" si="1389"/>
        <v>0.55460194325479395</v>
      </c>
      <c r="Y3457" s="3">
        <f>IF(U3457&gt;'Power Curve'!$C$37,0,INDEX(Ci,$W3457,1)*POWER(1-X3457,3)+INDEX(Ci,$W3457,2)*3*X3457*POWER(1-X3457,2)+INDEX(Ci,$W3457,3)*3*POWER(X3457,2)*(1-X3457)+INDEX(Ci,$W3457,4)*POWER(X3457,3))</f>
        <v>489.37703020852723</v>
      </c>
      <c r="Z3457" s="3">
        <f t="shared" si="1390"/>
        <v>498.27619704197787</v>
      </c>
      <c r="AA3457" s="3">
        <f t="shared" si="1391"/>
        <v>514.34998703002952</v>
      </c>
      <c r="AB3457" s="3">
        <f t="shared" si="1400"/>
        <v>-16.073789988051658</v>
      </c>
      <c r="AC3457" s="3">
        <f t="shared" si="1401"/>
        <v>16.073789988051658</v>
      </c>
      <c r="AE3457" s="34">
        <f t="shared" si="1392"/>
        <v>7</v>
      </c>
      <c r="AF3457" s="73" t="b">
        <f>COUNTIF('Power Curve'!$D$2:$D$31,AE3457)&gt;0</f>
        <v>1</v>
      </c>
      <c r="AG3457" s="73" t="b">
        <f t="shared" si="1393"/>
        <v>0</v>
      </c>
      <c r="AH3457" s="73" t="b">
        <f t="shared" si="1402"/>
        <v>1</v>
      </c>
      <c r="AI3457" s="34" t="str">
        <f t="shared" si="1394"/>
        <v>Inner</v>
      </c>
      <c r="AJ3457" s="35" t="str">
        <f t="shared" si="1403"/>
        <v>0.3-0.4</v>
      </c>
      <c r="AK3457" s="36" t="str">
        <f t="shared" si="1395"/>
        <v>19-20</v>
      </c>
      <c r="AL3457" s="36" t="str">
        <f t="shared" si="1396"/>
        <v>Apr</v>
      </c>
      <c r="AM3457" s="35" t="str">
        <f t="shared" si="1397"/>
        <v>305-315</v>
      </c>
      <c r="AN3457" s="36" t="str">
        <f t="shared" si="1398"/>
        <v>Inner-TI</v>
      </c>
    </row>
    <row r="3458" spans="5:40" x14ac:dyDescent="0.3">
      <c r="E3458" s="12">
        <v>41005.8125</v>
      </c>
      <c r="F3458" s="16">
        <v>7.12</v>
      </c>
      <c r="G3458" s="16">
        <v>599.85998058319092</v>
      </c>
      <c r="H3458" s="29">
        <v>1.2071841499031513</v>
      </c>
      <c r="I3458" s="26">
        <v>312.5</v>
      </c>
      <c r="J3458" s="30">
        <v>7.3033707865168537E-2</v>
      </c>
      <c r="K3458" s="31">
        <v>0.27817457507635995</v>
      </c>
      <c r="L3458" s="111">
        <f t="shared" si="1378"/>
        <v>0.5</v>
      </c>
      <c r="M3458" s="112">
        <f t="shared" si="1379"/>
        <v>6.9999999999999993E-2</v>
      </c>
      <c r="N3458" s="112" t="b">
        <f t="shared" si="1380"/>
        <v>1</v>
      </c>
      <c r="O3458" s="112" t="b">
        <f t="shared" si="1381"/>
        <v>1</v>
      </c>
      <c r="P3458" s="113">
        <f t="shared" si="1382"/>
        <v>5</v>
      </c>
      <c r="Q3458" s="113">
        <f t="shared" si="1383"/>
        <v>19</v>
      </c>
      <c r="R3458" s="114" t="str">
        <f t="shared" si="1399"/>
        <v>0.5-0.07</v>
      </c>
      <c r="S3458" s="127">
        <f t="shared" si="1384"/>
        <v>-3.1853825121220224E-2</v>
      </c>
      <c r="T3458" s="112" t="b">
        <f t="shared" si="1385"/>
        <v>1</v>
      </c>
      <c r="U3458" s="22">
        <f t="shared" si="1386"/>
        <v>7.0853146083710223</v>
      </c>
      <c r="V3458" s="22">
        <f t="shared" si="1387"/>
        <v>0.45310818891127658</v>
      </c>
      <c r="W3458" s="81">
        <f t="shared" si="1388"/>
        <v>8</v>
      </c>
      <c r="X3458" s="22">
        <f t="shared" si="1389"/>
        <v>7.0644393429293101E-2</v>
      </c>
      <c r="Y3458" s="3">
        <f>IF(U3458&gt;'Power Curve'!$C$37,0,INDEX(Ci,$W3458,1)*POWER(1-X3458,3)+INDEX(Ci,$W3458,2)*3*X3458*POWER(1-X3458,2)+INDEX(Ci,$W3458,3)*3*POWER(X3458,2)*(1-X3458)+INDEX(Ci,$W3458,4)*POWER(X3458,3))</f>
        <v>618.49566567256272</v>
      </c>
      <c r="Z3458" s="3">
        <f t="shared" si="1390"/>
        <v>598.79421289999618</v>
      </c>
      <c r="AA3458" s="3">
        <f t="shared" si="1391"/>
        <v>599.85998058319092</v>
      </c>
      <c r="AB3458" s="3">
        <f t="shared" si="1400"/>
        <v>-1.0657676831947356</v>
      </c>
      <c r="AC3458" s="3">
        <f t="shared" si="1401"/>
        <v>1.0657676831947356</v>
      </c>
      <c r="AE3458" s="34">
        <f t="shared" si="1392"/>
        <v>7</v>
      </c>
      <c r="AF3458" s="73" t="b">
        <f>COUNTIF('Power Curve'!$D$2:$D$31,AE3458)&gt;0</f>
        <v>1</v>
      </c>
      <c r="AG3458" s="73" t="b">
        <f t="shared" si="1393"/>
        <v>0</v>
      </c>
      <c r="AH3458" s="73" t="b">
        <f t="shared" si="1402"/>
        <v>1</v>
      </c>
      <c r="AI3458" s="34" t="str">
        <f t="shared" si="1394"/>
        <v>Outer</v>
      </c>
      <c r="AJ3458" s="35" t="str">
        <f t="shared" si="1403"/>
        <v>0.4-0.5</v>
      </c>
      <c r="AK3458" s="36" t="str">
        <f t="shared" si="1395"/>
        <v>19-20</v>
      </c>
      <c r="AL3458" s="36" t="str">
        <f t="shared" si="1396"/>
        <v>Apr</v>
      </c>
      <c r="AM3458" s="35" t="str">
        <f t="shared" si="1397"/>
        <v>305-315</v>
      </c>
      <c r="AN3458" s="36" t="str">
        <f t="shared" si="1398"/>
        <v>LWS-LTI</v>
      </c>
    </row>
    <row r="3459" spans="5:40" x14ac:dyDescent="0.3">
      <c r="E3459" s="12">
        <v>41005.819444444445</v>
      </c>
      <c r="F3459" s="16">
        <v>6.16</v>
      </c>
      <c r="G3459" s="16">
        <v>379.61000061035162</v>
      </c>
      <c r="H3459" s="29">
        <v>1.2072747282560465</v>
      </c>
      <c r="I3459" s="26">
        <v>311.10000000000002</v>
      </c>
      <c r="J3459" s="30">
        <v>8.9285714285714288E-2</v>
      </c>
      <c r="K3459" s="31">
        <v>0.21405925326908834</v>
      </c>
      <c r="L3459" s="111">
        <f t="shared" ref="L3459:L3522" si="1404">ROUND((V3459-CenterOfFirstWindSpeedBin)/WindSpeedBinWidth,0)*WindSpeedBinWidth+CenterOfFirstWindSpeedBin</f>
        <v>0.30000000000000004</v>
      </c>
      <c r="M3459" s="112">
        <f t="shared" ref="M3459:M3522" si="1405">ROUND((J3459-CenterOfFirstTurbulenceBin)/TurbulenceBinWidth,0)*TurbulenceBinWidth+CenterOfFirstTurbulenceBin</f>
        <v>0.09</v>
      </c>
      <c r="N3459" s="112" t="b">
        <f t="shared" ref="N3459:N3522" si="1406">IF(AND(L3459&gt;=CenterOfFirstWindSpeedBin,L3459&lt;=CenterOfLastWindSpeedBin),TRUE,FALSE)</f>
        <v>1</v>
      </c>
      <c r="O3459" s="112" t="b">
        <f t="shared" ref="O3459:O3522" si="1407">IF(AND(M3459&gt;=CenterOfFirstTurbulenceBin,M3459&lt;=CenterOfLastTurbulenceBin),TRUE,FALSE)</f>
        <v>1</v>
      </c>
      <c r="P3459" s="113">
        <f t="shared" ref="P3459:P3522" si="1408">(L3459-CenterOfFirstWindSpeedBin)/WindSpeedBinWidth+1</f>
        <v>3.0000000000000004</v>
      </c>
      <c r="Q3459" s="113">
        <f t="shared" ref="Q3459:Q3522" si="1409">NumberOfTurbulenceBins-(M3459-CenterOfFirstTurbulenceBin)/TurbulenceBinWidth</f>
        <v>17</v>
      </c>
      <c r="R3459" s="114" t="str">
        <f t="shared" si="1399"/>
        <v>0.3-0.09</v>
      </c>
      <c r="S3459" s="127">
        <f t="shared" ref="S3459:S3522" si="1410">IF(T3459,INDEX(PowerDeviationMatrix,Q3459,P3459),IF(UseMatrixPadValue,MatrixPadValue,0))</f>
        <v>-3.2202117881719686E-2</v>
      </c>
      <c r="T3459" s="112" t="b">
        <f t="shared" ref="T3459:T3522" si="1411">IF(AND(P3459&gt;0,Q3459&gt;0,N3459,O3459),LEN(INDEX(PowerDeviationMatrix,Q3459,P3459))&gt;0,FALSE)</f>
        <v>1</v>
      </c>
      <c r="U3459" s="22">
        <f t="shared" ref="U3459:U3522" si="1412">F3459*(H3459/Ref_Density)^(1/3)</f>
        <v>6.1301446032660971</v>
      </c>
      <c r="V3459" s="22">
        <f t="shared" ref="V3459:V3522" si="1413">(U3459-CutInWindSpeed)/(RatedWindSpeed-CutInWindSpeed)</f>
        <v>0.30548358555565602</v>
      </c>
      <c r="W3459" s="81">
        <f t="shared" ref="W3459:W3522" si="1414">COUNTIF(xa,"&lt;"&amp;U3459)</f>
        <v>7</v>
      </c>
      <c r="X3459" s="22">
        <f t="shared" ref="X3459:X3522" si="1415">(U3459-INDEX(xa,$W3459))/(INDEX(xb,$W3459)-INDEX(xa,$W3459))</f>
        <v>0.10037637127940863</v>
      </c>
      <c r="Y3459" s="3">
        <f>IF(U3459&gt;'Power Curve'!$C$37,0,INDEX(Ci,$W3459,1)*POWER(1-X3459,3)+INDEX(Ci,$W3459,2)*3*X3459*POWER(1-X3459,2)+INDEX(Ci,$W3459,3)*3*POWER(X3459,2)*(1-X3459)+INDEX(Ci,$W3459,4)*POWER(X3459,3))</f>
        <v>388.33339784105277</v>
      </c>
      <c r="Z3459" s="3">
        <f t="shared" ref="Z3459:Z3522" si="1416">IF(OR(T3459,UseMatrixPadValue),Y3459*(1+S3459),"")</f>
        <v>375.82823998636644</v>
      </c>
      <c r="AA3459" s="3">
        <f t="shared" ref="AA3459:AA3522" si="1417">IF(AH3459,G3459,"")</f>
        <v>379.61000061035162</v>
      </c>
      <c r="AB3459" s="3">
        <f t="shared" si="1400"/>
        <v>-3.7817606239851784</v>
      </c>
      <c r="AC3459" s="3">
        <f t="shared" si="1401"/>
        <v>3.7817606239851784</v>
      </c>
      <c r="AE3459" s="34">
        <f t="shared" ref="AE3459:AE3522" si="1418">MROUND(U3459-Centre_First_Bin,Bin_Width)+Centre_First_Bin</f>
        <v>6</v>
      </c>
      <c r="AF3459" s="73" t="b">
        <f>COUNTIF('Power Curve'!$D$2:$D$31,AE3459)&gt;0</f>
        <v>1</v>
      </c>
      <c r="AG3459" s="73" t="b">
        <f t="shared" ref="AG3459:AG3522" si="1419">(G3459&lt;0)</f>
        <v>0</v>
      </c>
      <c r="AH3459" s="73" t="b">
        <f t="shared" si="1402"/>
        <v>1</v>
      </c>
      <c r="AI3459" s="34" t="str">
        <f t="shared" ref="AI3459:AI3522" si="1420">IF(AH3459,IF(AND(J3459&gt;=LowerTurbLimit,J3459&lt;=UpperTurbLimit,K3459&gt;=LowerShearLimit,K3459&lt;=UpperShearLimit),"Inner","Outer"),"")</f>
        <v>Outer</v>
      </c>
      <c r="AJ3459" s="35" t="str">
        <f t="shared" si="1403"/>
        <v>0.3-0.4</v>
      </c>
      <c r="AK3459" s="36" t="str">
        <f t="shared" ref="AK3459:AK3522" si="1421">IF(AH3459,HOUR(E3459)&amp;"-"&amp;HOUR(E3459)+1,"")</f>
        <v>19-20</v>
      </c>
      <c r="AL3459" s="36" t="str">
        <f t="shared" ref="AL3459:AL3522" si="1422">IF(AH3459,TEXT(E3459,"mmm"),"")</f>
        <v>Apr</v>
      </c>
      <c r="AM3459" s="35" t="str">
        <f t="shared" ref="AM3459:AM3522" si="1423">IF(AH3459,IF(OR(I3459&lt;5,I3459&gt;=355),"355-5",MROUND(I3459,10)-5&amp;"-"&amp;MROUND(I3459,10)+5),"")</f>
        <v>305-315</v>
      </c>
      <c r="AN3459" s="36" t="str">
        <f t="shared" ref="AN3459:AN3522" si="1424">IF(AH3459,IF(V3459&lt;0.5,IF(J3459&lt;=LowerTurbLimit,"LWS-LTI",IF(J3459&gt;=UpperTurbLimit,"LWS-HTI","Inner-TI")),IF(J3459&lt;=LowerTurbLimit,"HWS-LTI",IF(J3459&gt;=UpperTurbLimit,"HWS-HTI","Inner-TI"))),"")</f>
        <v>LWS-LTI</v>
      </c>
    </row>
    <row r="3460" spans="5:40" x14ac:dyDescent="0.3">
      <c r="E3460" s="12">
        <v>41005.826388888891</v>
      </c>
      <c r="F3460" s="16">
        <v>5.61</v>
      </c>
      <c r="G3460" s="16">
        <v>275.27999114990223</v>
      </c>
      <c r="H3460" s="29">
        <v>1.2075822538253302</v>
      </c>
      <c r="I3460" s="26">
        <v>309.7</v>
      </c>
      <c r="J3460" s="30">
        <v>6.9518716577540107E-2</v>
      </c>
      <c r="K3460" s="31">
        <v>0.32805670991034291</v>
      </c>
      <c r="L3460" s="111">
        <f t="shared" si="1404"/>
        <v>0.2</v>
      </c>
      <c r="M3460" s="112">
        <f t="shared" si="1405"/>
        <v>6.9999999999999993E-2</v>
      </c>
      <c r="N3460" s="112" t="b">
        <f t="shared" si="1406"/>
        <v>1</v>
      </c>
      <c r="O3460" s="112" t="b">
        <f t="shared" si="1407"/>
        <v>1</v>
      </c>
      <c r="P3460" s="113">
        <f t="shared" si="1408"/>
        <v>2</v>
      </c>
      <c r="Q3460" s="113">
        <f t="shared" si="1409"/>
        <v>19</v>
      </c>
      <c r="R3460" s="114" t="str">
        <f t="shared" ref="R3460:R3523" si="1425">L3460&amp;"-"&amp;M3460</f>
        <v>0.2-0.07</v>
      </c>
      <c r="S3460" s="127">
        <f t="shared" si="1410"/>
        <v>-5.0323808394424734E-2</v>
      </c>
      <c r="T3460" s="112" t="b">
        <f t="shared" si="1411"/>
        <v>1</v>
      </c>
      <c r="U3460" s="22">
        <f t="shared" si="1412"/>
        <v>5.5832842544351271</v>
      </c>
      <c r="V3460" s="22">
        <f t="shared" si="1413"/>
        <v>0.22096455579590135</v>
      </c>
      <c r="W3460" s="81">
        <f t="shared" si="1414"/>
        <v>6</v>
      </c>
      <c r="X3460" s="22">
        <f t="shared" si="1415"/>
        <v>0.55335303702128946</v>
      </c>
      <c r="Y3460" s="3">
        <f>IF(U3460&gt;'Power Curve'!$C$37,0,INDEX(Ci,$W3460,1)*POWER(1-X3460,3)+INDEX(Ci,$W3460,2)*3*X3460*POWER(1-X3460,2)+INDEX(Ci,$W3460,3)*3*POWER(X3460,2)*(1-X3460)+INDEX(Ci,$W3460,4)*POWER(X3460,3))</f>
        <v>294.1309073827972</v>
      </c>
      <c r="Z3460" s="3">
        <f t="shared" si="1416"/>
        <v>279.32911995678705</v>
      </c>
      <c r="AA3460" s="3">
        <f t="shared" si="1417"/>
        <v>275.27999114990223</v>
      </c>
      <c r="AB3460" s="3">
        <f t="shared" ref="AB3460:AB3523" si="1426">IF(AH3460,Z3460-AA3460,"")</f>
        <v>4.0491288068848235</v>
      </c>
      <c r="AC3460" s="3">
        <f t="shared" ref="AC3460:AC3523" si="1427">IF(AH3460,ABS(AB3460),"")</f>
        <v>4.0491288068848235</v>
      </c>
      <c r="AE3460" s="34">
        <f t="shared" si="1418"/>
        <v>6</v>
      </c>
      <c r="AF3460" s="73" t="b">
        <f>COUNTIF('Power Curve'!$D$2:$D$31,AE3460)&gt;0</f>
        <v>1</v>
      </c>
      <c r="AG3460" s="73" t="b">
        <f t="shared" si="1419"/>
        <v>0</v>
      </c>
      <c r="AH3460" s="73" t="b">
        <f t="shared" ref="AH3460:AH3523" si="1428">AND(AF3460,NOT(AG3460))</f>
        <v>1</v>
      </c>
      <c r="AI3460" s="34" t="str">
        <f t="shared" si="1420"/>
        <v>Outer</v>
      </c>
      <c r="AJ3460" s="35" t="str">
        <f t="shared" ref="AJ3460:AJ3523" si="1429">IF(AH3460,TEXT(ROUND(V3460+0.05,1)-0.1,"0.0")&amp;"-"&amp;TEXT(ROUND(V3460+0.05,1),"0.0"),"")</f>
        <v>0.2-0.3</v>
      </c>
      <c r="AK3460" s="36" t="str">
        <f t="shared" si="1421"/>
        <v>19-20</v>
      </c>
      <c r="AL3460" s="36" t="str">
        <f t="shared" si="1422"/>
        <v>Apr</v>
      </c>
      <c r="AM3460" s="35" t="str">
        <f t="shared" si="1423"/>
        <v>305-315</v>
      </c>
      <c r="AN3460" s="36" t="str">
        <f t="shared" si="1424"/>
        <v>LWS-LTI</v>
      </c>
    </row>
    <row r="3461" spans="5:40" x14ac:dyDescent="0.3">
      <c r="E3461" s="12">
        <v>41005.833333333336</v>
      </c>
      <c r="F3461" s="16">
        <v>5.73</v>
      </c>
      <c r="G3461" s="16">
        <v>210.18000793457031</v>
      </c>
      <c r="H3461" s="29">
        <v>1.2080810679789271</v>
      </c>
      <c r="I3461" s="26">
        <v>302.7</v>
      </c>
      <c r="J3461" s="30">
        <v>0.1326352530541012</v>
      </c>
      <c r="K3461" s="31">
        <v>0.33323217546820122</v>
      </c>
      <c r="L3461" s="111">
        <f t="shared" si="1404"/>
        <v>0.2</v>
      </c>
      <c r="M3461" s="112">
        <f t="shared" si="1405"/>
        <v>0.13</v>
      </c>
      <c r="N3461" s="112" t="b">
        <f t="shared" si="1406"/>
        <v>1</v>
      </c>
      <c r="O3461" s="112" t="b">
        <f t="shared" si="1407"/>
        <v>1</v>
      </c>
      <c r="P3461" s="113">
        <f t="shared" si="1408"/>
        <v>2</v>
      </c>
      <c r="Q3461" s="113">
        <f t="shared" si="1409"/>
        <v>13</v>
      </c>
      <c r="R3461" s="114" t="str">
        <f t="shared" si="1425"/>
        <v>0.2-0.13</v>
      </c>
      <c r="S3461" s="127">
        <f t="shared" si="1410"/>
        <v>1.302763973689296E-2</v>
      </c>
      <c r="T3461" s="112" t="b">
        <f t="shared" si="1411"/>
        <v>1</v>
      </c>
      <c r="U3461" s="22">
        <f t="shared" si="1412"/>
        <v>5.7034978901631623</v>
      </c>
      <c r="V3461" s="22">
        <f t="shared" si="1413"/>
        <v>0.23954396071590697</v>
      </c>
      <c r="W3461" s="81">
        <f t="shared" si="1414"/>
        <v>6</v>
      </c>
      <c r="X3461" s="22">
        <f t="shared" si="1415"/>
        <v>0.67317210188253584</v>
      </c>
      <c r="Y3461" s="3">
        <f>IF(U3461&gt;'Power Curve'!$C$37,0,INDEX(Ci,$W3461,1)*POWER(1-X3461,3)+INDEX(Ci,$W3461,2)*3*X3461*POWER(1-X3461,2)+INDEX(Ci,$W3461,3)*3*POWER(X3461,2)*(1-X3461)+INDEX(Ci,$W3461,4)*POWER(X3461,3))</f>
        <v>312.73097078490758</v>
      </c>
      <c r="Z3461" s="3">
        <f t="shared" si="1416"/>
        <v>316.80511720686212</v>
      </c>
      <c r="AA3461" s="3">
        <f t="shared" si="1417"/>
        <v>210.18000793457031</v>
      </c>
      <c r="AB3461" s="3">
        <f t="shared" si="1426"/>
        <v>106.62510927229181</v>
      </c>
      <c r="AC3461" s="3">
        <f t="shared" si="1427"/>
        <v>106.62510927229181</v>
      </c>
      <c r="AE3461" s="34">
        <f t="shared" si="1418"/>
        <v>6</v>
      </c>
      <c r="AF3461" s="73" t="b">
        <f>COUNTIF('Power Curve'!$D$2:$D$31,AE3461)&gt;0</f>
        <v>1</v>
      </c>
      <c r="AG3461" s="73" t="b">
        <f t="shared" si="1419"/>
        <v>0</v>
      </c>
      <c r="AH3461" s="73" t="b">
        <f t="shared" si="1428"/>
        <v>1</v>
      </c>
      <c r="AI3461" s="34" t="str">
        <f t="shared" si="1420"/>
        <v>Outer</v>
      </c>
      <c r="AJ3461" s="35" t="str">
        <f t="shared" si="1429"/>
        <v>0.2-0.3</v>
      </c>
      <c r="AK3461" s="36" t="str">
        <f t="shared" si="1421"/>
        <v>20-21</v>
      </c>
      <c r="AL3461" s="36" t="str">
        <f t="shared" si="1422"/>
        <v>Apr</v>
      </c>
      <c r="AM3461" s="35" t="str">
        <f t="shared" si="1423"/>
        <v>295-305</v>
      </c>
      <c r="AN3461" s="36" t="str">
        <f t="shared" si="1424"/>
        <v>Inner-TI</v>
      </c>
    </row>
    <row r="3462" spans="5:40" x14ac:dyDescent="0.3">
      <c r="E3462" s="12">
        <v>41005.840277777781</v>
      </c>
      <c r="F3462" s="16">
        <v>3.98</v>
      </c>
      <c r="G3462" s="16">
        <v>78.849996566772305</v>
      </c>
      <c r="H3462" s="29">
        <v>1.2094435662907572</v>
      </c>
      <c r="I3462" s="26">
        <v>295.7</v>
      </c>
      <c r="J3462" s="30">
        <v>0.27386934673366836</v>
      </c>
      <c r="K3462" s="31">
        <v>0.23669494157772838</v>
      </c>
      <c r="L3462" s="111">
        <f t="shared" si="1404"/>
        <v>0</v>
      </c>
      <c r="M3462" s="112">
        <f t="shared" si="1405"/>
        <v>0.27</v>
      </c>
      <c r="N3462" s="112" t="b">
        <f t="shared" si="1406"/>
        <v>0</v>
      </c>
      <c r="O3462" s="112" t="b">
        <f t="shared" si="1407"/>
        <v>0</v>
      </c>
      <c r="P3462" s="113">
        <f t="shared" si="1408"/>
        <v>0</v>
      </c>
      <c r="Q3462" s="113">
        <f t="shared" si="1409"/>
        <v>-1</v>
      </c>
      <c r="R3462" s="114" t="str">
        <f t="shared" si="1425"/>
        <v>0-0.27</v>
      </c>
      <c r="S3462" s="127">
        <f t="shared" si="1410"/>
        <v>0</v>
      </c>
      <c r="T3462" s="112" t="b">
        <f t="shared" si="1411"/>
        <v>0</v>
      </c>
      <c r="U3462" s="22">
        <f t="shared" si="1412"/>
        <v>3.9630806644326513</v>
      </c>
      <c r="V3462" s="22">
        <f t="shared" si="1413"/>
        <v>-2.9443131894410744E-2</v>
      </c>
      <c r="W3462" s="81">
        <f t="shared" si="1414"/>
        <v>4</v>
      </c>
      <c r="X3462" s="22">
        <f t="shared" si="1415"/>
        <v>0.86427272385453535</v>
      </c>
      <c r="Y3462" s="3">
        <f>IF(U3462&gt;'Power Curve'!$C$37,0,INDEX(Ci,$W3462,1)*POWER(1-X3462,3)+INDEX(Ci,$W3462,2)*3*X3462*POWER(1-X3462,2)+INDEX(Ci,$W3462,3)*3*POWER(X3462,2)*(1-X3462)+INDEX(Ci,$W3462,4)*POWER(X3462,3))</f>
        <v>61.546041257392019</v>
      </c>
      <c r="Z3462" s="3">
        <f t="shared" si="1416"/>
        <v>61.546041257392019</v>
      </c>
      <c r="AA3462" s="3">
        <f t="shared" si="1417"/>
        <v>78.849996566772305</v>
      </c>
      <c r="AB3462" s="3">
        <f t="shared" si="1426"/>
        <v>-17.303955309380285</v>
      </c>
      <c r="AC3462" s="3">
        <f t="shared" si="1427"/>
        <v>17.303955309380285</v>
      </c>
      <c r="AE3462" s="34">
        <f t="shared" si="1418"/>
        <v>4</v>
      </c>
      <c r="AF3462" s="73" t="b">
        <f>COUNTIF('Power Curve'!$D$2:$D$31,AE3462)&gt;0</f>
        <v>1</v>
      </c>
      <c r="AG3462" s="73" t="b">
        <f t="shared" si="1419"/>
        <v>0</v>
      </c>
      <c r="AH3462" s="73" t="b">
        <f t="shared" si="1428"/>
        <v>1</v>
      </c>
      <c r="AI3462" s="34" t="str">
        <f t="shared" si="1420"/>
        <v>Outer</v>
      </c>
      <c r="AJ3462" s="35" t="str">
        <f t="shared" si="1429"/>
        <v>-0.1-0.0</v>
      </c>
      <c r="AK3462" s="36" t="str">
        <f t="shared" si="1421"/>
        <v>20-21</v>
      </c>
      <c r="AL3462" s="36" t="str">
        <f t="shared" si="1422"/>
        <v>Apr</v>
      </c>
      <c r="AM3462" s="35" t="str">
        <f t="shared" si="1423"/>
        <v>295-305</v>
      </c>
      <c r="AN3462" s="36" t="str">
        <f t="shared" si="1424"/>
        <v>LWS-HTI</v>
      </c>
    </row>
    <row r="3463" spans="5:40" x14ac:dyDescent="0.3">
      <c r="E3463" s="12">
        <v>41005.847222222219</v>
      </c>
      <c r="F3463" s="16">
        <v>5.8</v>
      </c>
      <c r="G3463" s="16">
        <v>400.2299957275394</v>
      </c>
      <c r="H3463" s="29">
        <v>1.2094799117301629</v>
      </c>
      <c r="I3463" s="26">
        <v>293.8</v>
      </c>
      <c r="J3463" s="30">
        <v>0.13448275862068967</v>
      </c>
      <c r="K3463" s="31">
        <v>0.3258314277241276</v>
      </c>
      <c r="L3463" s="111">
        <f t="shared" si="1404"/>
        <v>0.30000000000000004</v>
      </c>
      <c r="M3463" s="112">
        <f t="shared" si="1405"/>
        <v>0.13</v>
      </c>
      <c r="N3463" s="112" t="b">
        <f t="shared" si="1406"/>
        <v>1</v>
      </c>
      <c r="O3463" s="112" t="b">
        <f t="shared" si="1407"/>
        <v>1</v>
      </c>
      <c r="P3463" s="113">
        <f t="shared" si="1408"/>
        <v>3.0000000000000004</v>
      </c>
      <c r="Q3463" s="113">
        <f t="shared" si="1409"/>
        <v>13</v>
      </c>
      <c r="R3463" s="114" t="str">
        <f t="shared" si="1425"/>
        <v>0.3-0.13</v>
      </c>
      <c r="S3463" s="127">
        <f t="shared" si="1410"/>
        <v>2.3144625764960111E-2</v>
      </c>
      <c r="T3463" s="112" t="b">
        <f t="shared" si="1411"/>
        <v>1</v>
      </c>
      <c r="U3463" s="22">
        <f t="shared" si="1412"/>
        <v>5.7754015335922295</v>
      </c>
      <c r="V3463" s="22">
        <f t="shared" si="1413"/>
        <v>0.25065690059499579</v>
      </c>
      <c r="W3463" s="81">
        <f t="shared" si="1414"/>
        <v>6</v>
      </c>
      <c r="X3463" s="22">
        <f t="shared" si="1415"/>
        <v>0.74483973978077245</v>
      </c>
      <c r="Y3463" s="3">
        <f>IF(U3463&gt;'Power Curve'!$C$37,0,INDEX(Ci,$W3463,1)*POWER(1-X3463,3)+INDEX(Ci,$W3463,2)*3*X3463*POWER(1-X3463,2)+INDEX(Ci,$W3463,3)*3*POWER(X3463,2)*(1-X3463)+INDEX(Ci,$W3463,4)*POWER(X3463,3))</f>
        <v>324.27673497769081</v>
      </c>
      <c r="Z3463" s="3">
        <f t="shared" si="1416"/>
        <v>331.78199865303264</v>
      </c>
      <c r="AA3463" s="3">
        <f t="shared" si="1417"/>
        <v>400.2299957275394</v>
      </c>
      <c r="AB3463" s="3">
        <f t="shared" si="1426"/>
        <v>-68.447997074506759</v>
      </c>
      <c r="AC3463" s="3">
        <f t="shared" si="1427"/>
        <v>68.447997074506759</v>
      </c>
      <c r="AE3463" s="34">
        <f t="shared" si="1418"/>
        <v>6</v>
      </c>
      <c r="AF3463" s="73" t="b">
        <f>COUNTIF('Power Curve'!$D$2:$D$31,AE3463)&gt;0</f>
        <v>1</v>
      </c>
      <c r="AG3463" s="73" t="b">
        <f t="shared" si="1419"/>
        <v>0</v>
      </c>
      <c r="AH3463" s="73" t="b">
        <f t="shared" si="1428"/>
        <v>1</v>
      </c>
      <c r="AI3463" s="34" t="str">
        <f t="shared" si="1420"/>
        <v>Outer</v>
      </c>
      <c r="AJ3463" s="35" t="str">
        <f t="shared" si="1429"/>
        <v>0.2-0.3</v>
      </c>
      <c r="AK3463" s="36" t="str">
        <f t="shared" si="1421"/>
        <v>20-21</v>
      </c>
      <c r="AL3463" s="36" t="str">
        <f t="shared" si="1422"/>
        <v>Apr</v>
      </c>
      <c r="AM3463" s="35" t="str">
        <f t="shared" si="1423"/>
        <v>285-295</v>
      </c>
      <c r="AN3463" s="36" t="str">
        <f t="shared" si="1424"/>
        <v>Inner-TI</v>
      </c>
    </row>
    <row r="3464" spans="5:40" x14ac:dyDescent="0.3">
      <c r="E3464" s="12">
        <v>41005.854166666664</v>
      </c>
      <c r="F3464" s="16">
        <v>6.64</v>
      </c>
      <c r="G3464" s="16">
        <v>483.91001129150391</v>
      </c>
      <c r="H3464" s="29">
        <v>1.2094252901688709</v>
      </c>
      <c r="I3464" s="26">
        <v>288.89999999999998</v>
      </c>
      <c r="J3464" s="30">
        <v>9.3373493975903624E-2</v>
      </c>
      <c r="K3464" s="31">
        <v>0.28646369127804289</v>
      </c>
      <c r="L3464" s="111">
        <f t="shared" si="1404"/>
        <v>0.4</v>
      </c>
      <c r="M3464" s="112">
        <f t="shared" si="1405"/>
        <v>0.09</v>
      </c>
      <c r="N3464" s="112" t="b">
        <f t="shared" si="1406"/>
        <v>1</v>
      </c>
      <c r="O3464" s="112" t="b">
        <f t="shared" si="1407"/>
        <v>1</v>
      </c>
      <c r="P3464" s="113">
        <f t="shared" si="1408"/>
        <v>4</v>
      </c>
      <c r="Q3464" s="113">
        <f t="shared" si="1409"/>
        <v>17</v>
      </c>
      <c r="R3464" s="114" t="str">
        <f t="shared" si="1425"/>
        <v>0.4-0.09</v>
      </c>
      <c r="S3464" s="127">
        <f t="shared" si="1410"/>
        <v>-2.2461451467925553E-2</v>
      </c>
      <c r="T3464" s="112" t="b">
        <f t="shared" si="1411"/>
        <v>1</v>
      </c>
      <c r="U3464" s="22">
        <f t="shared" si="1412"/>
        <v>6.611739462723798</v>
      </c>
      <c r="V3464" s="22">
        <f t="shared" si="1413"/>
        <v>0.37991562354426428</v>
      </c>
      <c r="W3464" s="81">
        <f t="shared" si="1414"/>
        <v>7</v>
      </c>
      <c r="X3464" s="22">
        <f t="shared" si="1415"/>
        <v>0.5899398189063233</v>
      </c>
      <c r="Y3464" s="3">
        <f>IF(U3464&gt;'Power Curve'!$C$37,0,INDEX(Ci,$W3464,1)*POWER(1-X3464,3)+INDEX(Ci,$W3464,2)*3*X3464*POWER(1-X3464,2)+INDEX(Ci,$W3464,3)*3*POWER(X3464,2)*(1-X3464)+INDEX(Ci,$W3464,4)*POWER(X3464,3))</f>
        <v>497.92681859696893</v>
      </c>
      <c r="Z3464" s="3">
        <f t="shared" si="1416"/>
        <v>486.74265952647454</v>
      </c>
      <c r="AA3464" s="3">
        <f t="shared" si="1417"/>
        <v>483.91001129150391</v>
      </c>
      <c r="AB3464" s="3">
        <f t="shared" si="1426"/>
        <v>2.8326482349706339</v>
      </c>
      <c r="AC3464" s="3">
        <f t="shared" si="1427"/>
        <v>2.8326482349706339</v>
      </c>
      <c r="AE3464" s="34">
        <f t="shared" si="1418"/>
        <v>7</v>
      </c>
      <c r="AF3464" s="73" t="b">
        <f>COUNTIF('Power Curve'!$D$2:$D$31,AE3464)&gt;0</f>
        <v>1</v>
      </c>
      <c r="AG3464" s="73" t="b">
        <f t="shared" si="1419"/>
        <v>0</v>
      </c>
      <c r="AH3464" s="73" t="b">
        <f t="shared" si="1428"/>
        <v>1</v>
      </c>
      <c r="AI3464" s="34" t="str">
        <f t="shared" si="1420"/>
        <v>Outer</v>
      </c>
      <c r="AJ3464" s="35" t="str">
        <f t="shared" si="1429"/>
        <v>0.3-0.4</v>
      </c>
      <c r="AK3464" s="36" t="str">
        <f t="shared" si="1421"/>
        <v>20-21</v>
      </c>
      <c r="AL3464" s="36" t="str">
        <f t="shared" si="1422"/>
        <v>Apr</v>
      </c>
      <c r="AM3464" s="35" t="str">
        <f t="shared" si="1423"/>
        <v>285-295</v>
      </c>
      <c r="AN3464" s="36" t="str">
        <f t="shared" si="1424"/>
        <v>LWS-LTI</v>
      </c>
    </row>
    <row r="3465" spans="5:40" x14ac:dyDescent="0.3">
      <c r="E3465" s="12">
        <v>41005.861111111109</v>
      </c>
      <c r="F3465" s="16">
        <v>6.59</v>
      </c>
      <c r="G3465" s="16">
        <v>530.19000244140602</v>
      </c>
      <c r="H3465" s="29">
        <v>1.2096982978745905</v>
      </c>
      <c r="I3465" s="26">
        <v>288.89999999999998</v>
      </c>
      <c r="J3465" s="30">
        <v>8.4977238239757225E-2</v>
      </c>
      <c r="K3465" s="31">
        <v>0.37085886056484224</v>
      </c>
      <c r="L3465" s="111">
        <f t="shared" si="1404"/>
        <v>0.4</v>
      </c>
      <c r="M3465" s="112">
        <f t="shared" si="1405"/>
        <v>0.08</v>
      </c>
      <c r="N3465" s="112" t="b">
        <f t="shared" si="1406"/>
        <v>1</v>
      </c>
      <c r="O3465" s="112" t="b">
        <f t="shared" si="1407"/>
        <v>1</v>
      </c>
      <c r="P3465" s="113">
        <f t="shared" si="1408"/>
        <v>4</v>
      </c>
      <c r="Q3465" s="113">
        <f t="shared" si="1409"/>
        <v>18</v>
      </c>
      <c r="R3465" s="114" t="str">
        <f t="shared" si="1425"/>
        <v>0.4-0.08</v>
      </c>
      <c r="S3465" s="127">
        <f t="shared" si="1410"/>
        <v>-2.0887483269879482E-2</v>
      </c>
      <c r="T3465" s="112" t="b">
        <f t="shared" si="1411"/>
        <v>1</v>
      </c>
      <c r="U3465" s="22">
        <f t="shared" si="1412"/>
        <v>6.5624459814671789</v>
      </c>
      <c r="V3465" s="22">
        <f t="shared" si="1413"/>
        <v>0.37229715711458744</v>
      </c>
      <c r="W3465" s="81">
        <f t="shared" si="1414"/>
        <v>7</v>
      </c>
      <c r="X3465" s="22">
        <f t="shared" si="1415"/>
        <v>0.53983071546469352</v>
      </c>
      <c r="Y3465" s="3">
        <f>IF(U3465&gt;'Power Curve'!$C$37,0,INDEX(Ci,$W3465,1)*POWER(1-X3465,3)+INDEX(Ci,$W3465,2)*3*X3465*POWER(1-X3465,2)+INDEX(Ci,$W3465,3)*3*POWER(X3465,2)*(1-X3465)+INDEX(Ci,$W3465,4)*POWER(X3465,3))</f>
        <v>485.82459726869513</v>
      </c>
      <c r="Z3465" s="3">
        <f t="shared" si="1416"/>
        <v>475.67694412114935</v>
      </c>
      <c r="AA3465" s="3">
        <f t="shared" si="1417"/>
        <v>530.19000244140602</v>
      </c>
      <c r="AB3465" s="3">
        <f t="shared" si="1426"/>
        <v>-54.513058320256675</v>
      </c>
      <c r="AC3465" s="3">
        <f t="shared" si="1427"/>
        <v>54.513058320256675</v>
      </c>
      <c r="AE3465" s="34">
        <f t="shared" si="1418"/>
        <v>7</v>
      </c>
      <c r="AF3465" s="73" t="b">
        <f>COUNTIF('Power Curve'!$D$2:$D$31,AE3465)&gt;0</f>
        <v>1</v>
      </c>
      <c r="AG3465" s="73" t="b">
        <f t="shared" si="1419"/>
        <v>0</v>
      </c>
      <c r="AH3465" s="73" t="b">
        <f t="shared" si="1428"/>
        <v>1</v>
      </c>
      <c r="AI3465" s="34" t="str">
        <f t="shared" si="1420"/>
        <v>Outer</v>
      </c>
      <c r="AJ3465" s="35" t="str">
        <f t="shared" si="1429"/>
        <v>0.3-0.4</v>
      </c>
      <c r="AK3465" s="36" t="str">
        <f t="shared" si="1421"/>
        <v>20-21</v>
      </c>
      <c r="AL3465" s="36" t="str">
        <f t="shared" si="1422"/>
        <v>Apr</v>
      </c>
      <c r="AM3465" s="35" t="str">
        <f t="shared" si="1423"/>
        <v>285-295</v>
      </c>
      <c r="AN3465" s="36" t="str">
        <f t="shared" si="1424"/>
        <v>LWS-LTI</v>
      </c>
    </row>
    <row r="3466" spans="5:40" x14ac:dyDescent="0.3">
      <c r="E3466" s="12">
        <v>41005.868055555555</v>
      </c>
      <c r="F3466" s="16">
        <v>7.11</v>
      </c>
      <c r="G3466" s="16">
        <v>689.90998780727409</v>
      </c>
      <c r="H3466" s="29">
        <v>1.2098803714964461</v>
      </c>
      <c r="I3466" s="26">
        <v>293.3</v>
      </c>
      <c r="J3466" s="30">
        <v>0.10548523206751054</v>
      </c>
      <c r="K3466" s="31">
        <v>0.29948684021533611</v>
      </c>
      <c r="L3466" s="111">
        <f t="shared" si="1404"/>
        <v>0.5</v>
      </c>
      <c r="M3466" s="112">
        <f t="shared" si="1405"/>
        <v>0.11</v>
      </c>
      <c r="N3466" s="112" t="b">
        <f t="shared" si="1406"/>
        <v>1</v>
      </c>
      <c r="O3466" s="112" t="b">
        <f t="shared" si="1407"/>
        <v>1</v>
      </c>
      <c r="P3466" s="113">
        <f t="shared" si="1408"/>
        <v>5</v>
      </c>
      <c r="Q3466" s="113">
        <f t="shared" si="1409"/>
        <v>15</v>
      </c>
      <c r="R3466" s="114" t="str">
        <f t="shared" si="1425"/>
        <v>0.5-0.11</v>
      </c>
      <c r="S3466" s="127">
        <f t="shared" si="1410"/>
        <v>-1.6291054077775705E-2</v>
      </c>
      <c r="T3466" s="112" t="b">
        <f t="shared" si="1411"/>
        <v>1</v>
      </c>
      <c r="U3466" s="22">
        <f t="shared" si="1412"/>
        <v>7.0806269677085094</v>
      </c>
      <c r="V3466" s="22">
        <f t="shared" si="1413"/>
        <v>0.45238369893590186</v>
      </c>
      <c r="W3466" s="81">
        <f t="shared" si="1414"/>
        <v>8</v>
      </c>
      <c r="X3466" s="22">
        <f t="shared" si="1415"/>
        <v>6.5926371401390127E-2</v>
      </c>
      <c r="Y3466" s="3">
        <f>IF(U3466&gt;'Power Curve'!$C$37,0,INDEX(Ci,$W3466,1)*POWER(1-X3466,3)+INDEX(Ci,$W3466,2)*3*X3466*POWER(1-X3466,2)+INDEX(Ci,$W3466,3)*3*POWER(X3466,2)*(1-X3466)+INDEX(Ci,$W3466,4)*POWER(X3466,3))</f>
        <v>617.27155619402208</v>
      </c>
      <c r="Z3466" s="3">
        <f t="shared" si="1416"/>
        <v>607.21555189139247</v>
      </c>
      <c r="AA3466" s="3">
        <f t="shared" si="1417"/>
        <v>689.90998780727409</v>
      </c>
      <c r="AB3466" s="3">
        <f t="shared" si="1426"/>
        <v>-82.694435915881627</v>
      </c>
      <c r="AC3466" s="3">
        <f t="shared" si="1427"/>
        <v>82.694435915881627</v>
      </c>
      <c r="AE3466" s="34">
        <f t="shared" si="1418"/>
        <v>7</v>
      </c>
      <c r="AF3466" s="73" t="b">
        <f>COUNTIF('Power Curve'!$D$2:$D$31,AE3466)&gt;0</f>
        <v>1</v>
      </c>
      <c r="AG3466" s="73" t="b">
        <f t="shared" si="1419"/>
        <v>0</v>
      </c>
      <c r="AH3466" s="73" t="b">
        <f t="shared" si="1428"/>
        <v>1</v>
      </c>
      <c r="AI3466" s="34" t="str">
        <f t="shared" si="1420"/>
        <v>Inner</v>
      </c>
      <c r="AJ3466" s="35" t="str">
        <f t="shared" si="1429"/>
        <v>0.4-0.5</v>
      </c>
      <c r="AK3466" s="36" t="str">
        <f t="shared" si="1421"/>
        <v>20-21</v>
      </c>
      <c r="AL3466" s="36" t="str">
        <f t="shared" si="1422"/>
        <v>Apr</v>
      </c>
      <c r="AM3466" s="35" t="str">
        <f t="shared" si="1423"/>
        <v>285-295</v>
      </c>
      <c r="AN3466" s="36" t="str">
        <f t="shared" si="1424"/>
        <v>Inner-TI</v>
      </c>
    </row>
    <row r="3467" spans="5:40" x14ac:dyDescent="0.3">
      <c r="E3467" s="12">
        <v>41005.875</v>
      </c>
      <c r="F3467" s="16">
        <v>7.26</v>
      </c>
      <c r="G3467" s="16">
        <v>750.23997497558639</v>
      </c>
      <c r="H3467" s="29">
        <v>1.2104636144801553</v>
      </c>
      <c r="I3467" s="26">
        <v>293</v>
      </c>
      <c r="J3467" s="30">
        <v>0.12672176308539945</v>
      </c>
      <c r="K3467" s="31">
        <v>0.38079814094427988</v>
      </c>
      <c r="L3467" s="111">
        <f t="shared" si="1404"/>
        <v>0.5</v>
      </c>
      <c r="M3467" s="112">
        <f t="shared" si="1405"/>
        <v>0.13</v>
      </c>
      <c r="N3467" s="112" t="b">
        <f t="shared" si="1406"/>
        <v>1</v>
      </c>
      <c r="O3467" s="112" t="b">
        <f t="shared" si="1407"/>
        <v>1</v>
      </c>
      <c r="P3467" s="113">
        <f t="shared" si="1408"/>
        <v>5</v>
      </c>
      <c r="Q3467" s="113">
        <f t="shared" si="1409"/>
        <v>13</v>
      </c>
      <c r="R3467" s="114" t="str">
        <f t="shared" si="1425"/>
        <v>0.5-0.13</v>
      </c>
      <c r="S3467" s="127">
        <f t="shared" si="1410"/>
        <v>1.7080752491931649E-2</v>
      </c>
      <c r="T3467" s="112" t="b">
        <f t="shared" si="1411"/>
        <v>1</v>
      </c>
      <c r="U3467" s="22">
        <f t="shared" si="1412"/>
        <v>7.2311688786565744</v>
      </c>
      <c r="V3467" s="22">
        <f t="shared" si="1413"/>
        <v>0.47565043655677591</v>
      </c>
      <c r="W3467" s="81">
        <f t="shared" si="1414"/>
        <v>8</v>
      </c>
      <c r="X3467" s="22">
        <f t="shared" si="1415"/>
        <v>0.21744396908235797</v>
      </c>
      <c r="Y3467" s="3">
        <f>IF(U3467&gt;'Power Curve'!$C$37,0,INDEX(Ci,$W3467,1)*POWER(1-X3467,3)+INDEX(Ci,$W3467,2)*3*X3467*POWER(1-X3467,2)+INDEX(Ci,$W3467,3)*3*POWER(X3467,2)*(1-X3467)+INDEX(Ci,$W3467,4)*POWER(X3467,3))</f>
        <v>657.28393851672706</v>
      </c>
      <c r="Z3467" s="3">
        <f t="shared" si="1416"/>
        <v>668.51084278745327</v>
      </c>
      <c r="AA3467" s="3">
        <f t="shared" si="1417"/>
        <v>750.23997497558639</v>
      </c>
      <c r="AB3467" s="3">
        <f t="shared" si="1426"/>
        <v>-81.729132188133121</v>
      </c>
      <c r="AC3467" s="3">
        <f t="shared" si="1427"/>
        <v>81.729132188133121</v>
      </c>
      <c r="AE3467" s="34">
        <f t="shared" si="1418"/>
        <v>7</v>
      </c>
      <c r="AF3467" s="73" t="b">
        <f>COUNTIF('Power Curve'!$D$2:$D$31,AE3467)&gt;0</f>
        <v>1</v>
      </c>
      <c r="AG3467" s="73" t="b">
        <f t="shared" si="1419"/>
        <v>0</v>
      </c>
      <c r="AH3467" s="73" t="b">
        <f t="shared" si="1428"/>
        <v>1</v>
      </c>
      <c r="AI3467" s="34" t="str">
        <f t="shared" si="1420"/>
        <v>Outer</v>
      </c>
      <c r="AJ3467" s="35" t="str">
        <f t="shared" si="1429"/>
        <v>0.4-0.5</v>
      </c>
      <c r="AK3467" s="36" t="str">
        <f t="shared" si="1421"/>
        <v>21-22</v>
      </c>
      <c r="AL3467" s="36" t="str">
        <f t="shared" si="1422"/>
        <v>Apr</v>
      </c>
      <c r="AM3467" s="35" t="str">
        <f t="shared" si="1423"/>
        <v>285-295</v>
      </c>
      <c r="AN3467" s="36" t="str">
        <f t="shared" si="1424"/>
        <v>Inner-TI</v>
      </c>
    </row>
    <row r="3468" spans="5:40" x14ac:dyDescent="0.3">
      <c r="E3468" s="12">
        <v>41005.881944444445</v>
      </c>
      <c r="F3468" s="16">
        <v>7.97</v>
      </c>
      <c r="G3468" s="16">
        <v>779.24998855590843</v>
      </c>
      <c r="H3468" s="29">
        <v>1.210454731546059</v>
      </c>
      <c r="I3468" s="26">
        <v>293.2</v>
      </c>
      <c r="J3468" s="30">
        <v>9.6612296110414053E-2</v>
      </c>
      <c r="K3468" s="31">
        <v>0.35705285336268228</v>
      </c>
      <c r="L3468" s="111">
        <f t="shared" si="1404"/>
        <v>0.6</v>
      </c>
      <c r="M3468" s="112">
        <f t="shared" si="1405"/>
        <v>9.9999999999999992E-2</v>
      </c>
      <c r="N3468" s="112" t="b">
        <f t="shared" si="1406"/>
        <v>1</v>
      </c>
      <c r="O3468" s="112" t="b">
        <f t="shared" si="1407"/>
        <v>1</v>
      </c>
      <c r="P3468" s="113">
        <f t="shared" si="1408"/>
        <v>6</v>
      </c>
      <c r="Q3468" s="113">
        <f t="shared" si="1409"/>
        <v>16</v>
      </c>
      <c r="R3468" s="114" t="str">
        <f t="shared" si="1425"/>
        <v>0.6-0.1</v>
      </c>
      <c r="S3468" s="127">
        <f t="shared" si="1410"/>
        <v>-7.7910698820127019E-3</v>
      </c>
      <c r="T3468" s="112" t="b">
        <f t="shared" si="1411"/>
        <v>1</v>
      </c>
      <c r="U3468" s="22">
        <f t="shared" si="1412"/>
        <v>7.9383298877267965</v>
      </c>
      <c r="V3468" s="22">
        <f t="shared" si="1413"/>
        <v>0.58494445009846396</v>
      </c>
      <c r="W3468" s="81">
        <f t="shared" si="1414"/>
        <v>8</v>
      </c>
      <c r="X3468" s="22">
        <f t="shared" si="1415"/>
        <v>0.92918820424709947</v>
      </c>
      <c r="Y3468" s="3">
        <f>IF(U3468&gt;'Power Curve'!$C$37,0,INDEX(Ci,$W3468,1)*POWER(1-X3468,3)+INDEX(Ci,$W3468,2)*3*X3468*POWER(1-X3468,2)+INDEX(Ci,$W3468,3)*3*POWER(X3468,2)*(1-X3468)+INDEX(Ci,$W3468,4)*POWER(X3468,3))</f>
        <v>859.76266983104881</v>
      </c>
      <c r="Z3468" s="3">
        <f t="shared" si="1416"/>
        <v>853.06419878844929</v>
      </c>
      <c r="AA3468" s="3">
        <f t="shared" si="1417"/>
        <v>779.24998855590843</v>
      </c>
      <c r="AB3468" s="3">
        <f t="shared" si="1426"/>
        <v>73.814210232540859</v>
      </c>
      <c r="AC3468" s="3">
        <f t="shared" si="1427"/>
        <v>73.814210232540859</v>
      </c>
      <c r="AE3468" s="34">
        <f t="shared" si="1418"/>
        <v>8</v>
      </c>
      <c r="AF3468" s="73" t="b">
        <f>COUNTIF('Power Curve'!$D$2:$D$31,AE3468)&gt;0</f>
        <v>1</v>
      </c>
      <c r="AG3468" s="73" t="b">
        <f t="shared" si="1419"/>
        <v>0</v>
      </c>
      <c r="AH3468" s="73" t="b">
        <f t="shared" si="1428"/>
        <v>1</v>
      </c>
      <c r="AI3468" s="34" t="str">
        <f t="shared" si="1420"/>
        <v>Outer</v>
      </c>
      <c r="AJ3468" s="35" t="str">
        <f t="shared" si="1429"/>
        <v>0.5-0.6</v>
      </c>
      <c r="AK3468" s="36" t="str">
        <f t="shared" si="1421"/>
        <v>21-22</v>
      </c>
      <c r="AL3468" s="36" t="str">
        <f t="shared" si="1422"/>
        <v>Apr</v>
      </c>
      <c r="AM3468" s="35" t="str">
        <f t="shared" si="1423"/>
        <v>285-295</v>
      </c>
      <c r="AN3468" s="36" t="str">
        <f t="shared" si="1424"/>
        <v>HWS-LTI</v>
      </c>
    </row>
    <row r="3469" spans="5:40" x14ac:dyDescent="0.3">
      <c r="E3469" s="12">
        <v>41005.888888888891</v>
      </c>
      <c r="F3469" s="16">
        <v>7.13</v>
      </c>
      <c r="G3469" s="16">
        <v>674.04000473022506</v>
      </c>
      <c r="H3469" s="29">
        <v>1.2109564655956244</v>
      </c>
      <c r="I3469" s="26">
        <v>293.3</v>
      </c>
      <c r="J3469" s="30">
        <v>0.10098176718092566</v>
      </c>
      <c r="K3469" s="31">
        <v>0.25677537219089386</v>
      </c>
      <c r="L3469" s="111">
        <f t="shared" si="1404"/>
        <v>0.5</v>
      </c>
      <c r="M3469" s="112">
        <f t="shared" si="1405"/>
        <v>9.9999999999999992E-2</v>
      </c>
      <c r="N3469" s="112" t="b">
        <f t="shared" si="1406"/>
        <v>1</v>
      </c>
      <c r="O3469" s="112" t="b">
        <f t="shared" si="1407"/>
        <v>1</v>
      </c>
      <c r="P3469" s="113">
        <f t="shared" si="1408"/>
        <v>5</v>
      </c>
      <c r="Q3469" s="113">
        <f t="shared" si="1409"/>
        <v>16</v>
      </c>
      <c r="R3469" s="114" t="str">
        <f t="shared" si="1425"/>
        <v>0.5-0.1</v>
      </c>
      <c r="S3469" s="127">
        <f t="shared" si="1410"/>
        <v>-1.2082008028820396E-2</v>
      </c>
      <c r="T3469" s="112" t="b">
        <f t="shared" si="1411"/>
        <v>1</v>
      </c>
      <c r="U3469" s="22">
        <f t="shared" si="1412"/>
        <v>7.1026488458857564</v>
      </c>
      <c r="V3469" s="22">
        <f t="shared" si="1413"/>
        <v>0.45578725119747521</v>
      </c>
      <c r="W3469" s="81">
        <f t="shared" si="1414"/>
        <v>8</v>
      </c>
      <c r="X3469" s="22">
        <f t="shared" si="1415"/>
        <v>8.809097697086847E-2</v>
      </c>
      <c r="Y3469" s="3">
        <f>IF(U3469&gt;'Power Curve'!$C$37,0,INDEX(Ci,$W3469,1)*POWER(1-X3469,3)+INDEX(Ci,$W3469,2)*3*X3469*POWER(1-X3469,2)+INDEX(Ci,$W3469,3)*3*POWER(X3469,2)*(1-X3469)+INDEX(Ci,$W3469,4)*POWER(X3469,3))</f>
        <v>623.03488777207644</v>
      </c>
      <c r="Z3469" s="3">
        <f t="shared" si="1416"/>
        <v>615.50737525577904</v>
      </c>
      <c r="AA3469" s="3">
        <f t="shared" si="1417"/>
        <v>674.04000473022506</v>
      </c>
      <c r="AB3469" s="3">
        <f t="shared" si="1426"/>
        <v>-58.532629474446026</v>
      </c>
      <c r="AC3469" s="3">
        <f t="shared" si="1427"/>
        <v>58.532629474446026</v>
      </c>
      <c r="AE3469" s="34">
        <f t="shared" si="1418"/>
        <v>7</v>
      </c>
      <c r="AF3469" s="73" t="b">
        <f>COUNTIF('Power Curve'!$D$2:$D$31,AE3469)&gt;0</f>
        <v>1</v>
      </c>
      <c r="AG3469" s="73" t="b">
        <f t="shared" si="1419"/>
        <v>0</v>
      </c>
      <c r="AH3469" s="73" t="b">
        <f t="shared" si="1428"/>
        <v>1</v>
      </c>
      <c r="AI3469" s="34" t="str">
        <f t="shared" si="1420"/>
        <v>Inner</v>
      </c>
      <c r="AJ3469" s="35" t="str">
        <f t="shared" si="1429"/>
        <v>0.4-0.5</v>
      </c>
      <c r="AK3469" s="36" t="str">
        <f t="shared" si="1421"/>
        <v>21-22</v>
      </c>
      <c r="AL3469" s="36" t="str">
        <f t="shared" si="1422"/>
        <v>Apr</v>
      </c>
      <c r="AM3469" s="35" t="str">
        <f t="shared" si="1423"/>
        <v>285-295</v>
      </c>
      <c r="AN3469" s="36" t="str">
        <f t="shared" si="1424"/>
        <v>Inner-TI</v>
      </c>
    </row>
    <row r="3470" spans="5:40" x14ac:dyDescent="0.3">
      <c r="E3470" s="12">
        <v>41005.895833333336</v>
      </c>
      <c r="F3470" s="16">
        <v>6.89</v>
      </c>
      <c r="G3470" s="16">
        <v>595.36997604370163</v>
      </c>
      <c r="H3470" s="29">
        <v>1.2114129475430819</v>
      </c>
      <c r="I3470" s="26">
        <v>295.8</v>
      </c>
      <c r="J3470" s="30">
        <v>0.10740203193033382</v>
      </c>
      <c r="K3470" s="31">
        <v>0.41407975670500635</v>
      </c>
      <c r="L3470" s="111">
        <f t="shared" si="1404"/>
        <v>0.4</v>
      </c>
      <c r="M3470" s="112">
        <f t="shared" si="1405"/>
        <v>0.11</v>
      </c>
      <c r="N3470" s="112" t="b">
        <f t="shared" si="1406"/>
        <v>1</v>
      </c>
      <c r="O3470" s="112" t="b">
        <f t="shared" si="1407"/>
        <v>1</v>
      </c>
      <c r="P3470" s="113">
        <f t="shared" si="1408"/>
        <v>4</v>
      </c>
      <c r="Q3470" s="113">
        <f t="shared" si="1409"/>
        <v>15</v>
      </c>
      <c r="R3470" s="114" t="str">
        <f t="shared" si="1425"/>
        <v>0.4-0.11</v>
      </c>
      <c r="S3470" s="127">
        <f t="shared" si="1410"/>
        <v>-7.3544994965231711E-3</v>
      </c>
      <c r="T3470" s="112" t="b">
        <f t="shared" si="1411"/>
        <v>1</v>
      </c>
      <c r="U3470" s="22">
        <f t="shared" si="1412"/>
        <v>6.8644318235054387</v>
      </c>
      <c r="V3470" s="22">
        <f t="shared" si="1413"/>
        <v>0.41897004247703556</v>
      </c>
      <c r="W3470" s="81">
        <f t="shared" si="1414"/>
        <v>7</v>
      </c>
      <c r="X3470" s="22">
        <f t="shared" si="1415"/>
        <v>0.84681329025638397</v>
      </c>
      <c r="Y3470" s="3">
        <f>IF(U3470&gt;'Power Curve'!$C$37,0,INDEX(Ci,$W3470,1)*POWER(1-X3470,3)+INDEX(Ci,$W3470,2)*3*X3470*POWER(1-X3470,2)+INDEX(Ci,$W3470,3)*3*POWER(X3470,2)*(1-X3470)+INDEX(Ci,$W3470,4)*POWER(X3470,3))</f>
        <v>561.6705145328126</v>
      </c>
      <c r="Z3470" s="3">
        <f t="shared" si="1416"/>
        <v>557.53970901646915</v>
      </c>
      <c r="AA3470" s="3">
        <f t="shared" si="1417"/>
        <v>595.36997604370163</v>
      </c>
      <c r="AB3470" s="3">
        <f t="shared" si="1426"/>
        <v>-37.83026702723248</v>
      </c>
      <c r="AC3470" s="3">
        <f t="shared" si="1427"/>
        <v>37.83026702723248</v>
      </c>
      <c r="AE3470" s="34">
        <f t="shared" si="1418"/>
        <v>7</v>
      </c>
      <c r="AF3470" s="73" t="b">
        <f>COUNTIF('Power Curve'!$D$2:$D$31,AE3470)&gt;0</f>
        <v>1</v>
      </c>
      <c r="AG3470" s="73" t="b">
        <f t="shared" si="1419"/>
        <v>0</v>
      </c>
      <c r="AH3470" s="73" t="b">
        <f t="shared" si="1428"/>
        <v>1</v>
      </c>
      <c r="AI3470" s="34" t="str">
        <f t="shared" si="1420"/>
        <v>Outer</v>
      </c>
      <c r="AJ3470" s="35" t="str">
        <f t="shared" si="1429"/>
        <v>0.4-0.5</v>
      </c>
      <c r="AK3470" s="36" t="str">
        <f t="shared" si="1421"/>
        <v>21-22</v>
      </c>
      <c r="AL3470" s="36" t="str">
        <f t="shared" si="1422"/>
        <v>Apr</v>
      </c>
      <c r="AM3470" s="35" t="str">
        <f t="shared" si="1423"/>
        <v>295-305</v>
      </c>
      <c r="AN3470" s="36" t="str">
        <f t="shared" si="1424"/>
        <v>Inner-TI</v>
      </c>
    </row>
    <row r="3471" spans="5:40" x14ac:dyDescent="0.3">
      <c r="E3471" s="12">
        <v>41005.902777777781</v>
      </c>
      <c r="F3471" s="16">
        <v>6.42</v>
      </c>
      <c r="G3471" s="16">
        <v>448.93999481201223</v>
      </c>
      <c r="H3471" s="29">
        <v>1.2118240767340074</v>
      </c>
      <c r="I3471" s="26">
        <v>296.8</v>
      </c>
      <c r="J3471" s="30">
        <v>0.14330218068535827</v>
      </c>
      <c r="K3471" s="31">
        <v>0.42012821756588392</v>
      </c>
      <c r="L3471" s="111">
        <f t="shared" si="1404"/>
        <v>0.30000000000000004</v>
      </c>
      <c r="M3471" s="112">
        <f t="shared" si="1405"/>
        <v>0.14000000000000001</v>
      </c>
      <c r="N3471" s="112" t="b">
        <f t="shared" si="1406"/>
        <v>1</v>
      </c>
      <c r="O3471" s="112" t="b">
        <f t="shared" si="1407"/>
        <v>1</v>
      </c>
      <c r="P3471" s="113">
        <f t="shared" si="1408"/>
        <v>3.0000000000000004</v>
      </c>
      <c r="Q3471" s="113">
        <f t="shared" si="1409"/>
        <v>12</v>
      </c>
      <c r="R3471" s="114" t="str">
        <f t="shared" si="1425"/>
        <v>0.3-0.14</v>
      </c>
      <c r="S3471" s="127">
        <f t="shared" si="1410"/>
        <v>9.4822453068533555E-3</v>
      </c>
      <c r="T3471" s="112" t="b">
        <f t="shared" si="1411"/>
        <v>1</v>
      </c>
      <c r="U3471" s="22">
        <f t="shared" si="1412"/>
        <v>6.3968994476416494</v>
      </c>
      <c r="V3471" s="22">
        <f t="shared" si="1413"/>
        <v>0.34671140665940331</v>
      </c>
      <c r="W3471" s="81">
        <f t="shared" si="1414"/>
        <v>7</v>
      </c>
      <c r="X3471" s="22">
        <f t="shared" si="1415"/>
        <v>0.37154500756994335</v>
      </c>
      <c r="Y3471" s="3">
        <f>IF(U3471&gt;'Power Curve'!$C$37,0,INDEX(Ci,$W3471,1)*POWER(1-X3471,3)+INDEX(Ci,$W3471,2)*3*X3471*POWER(1-X3471,2)+INDEX(Ci,$W3471,3)*3*POWER(X3471,2)*(1-X3471)+INDEX(Ci,$W3471,4)*POWER(X3471,3))</f>
        <v>446.40952142271618</v>
      </c>
      <c r="Z3471" s="3">
        <f t="shared" si="1416"/>
        <v>450.64248601216133</v>
      </c>
      <c r="AA3471" s="3">
        <f t="shared" si="1417"/>
        <v>448.93999481201223</v>
      </c>
      <c r="AB3471" s="3">
        <f t="shared" si="1426"/>
        <v>1.7024912001490975</v>
      </c>
      <c r="AC3471" s="3">
        <f t="shared" si="1427"/>
        <v>1.7024912001490975</v>
      </c>
      <c r="AE3471" s="34">
        <f t="shared" si="1418"/>
        <v>6</v>
      </c>
      <c r="AF3471" s="73" t="b">
        <f>COUNTIF('Power Curve'!$D$2:$D$31,AE3471)&gt;0</f>
        <v>1</v>
      </c>
      <c r="AG3471" s="73" t="b">
        <f t="shared" si="1419"/>
        <v>0</v>
      </c>
      <c r="AH3471" s="73" t="b">
        <f t="shared" si="1428"/>
        <v>1</v>
      </c>
      <c r="AI3471" s="34" t="str">
        <f t="shared" si="1420"/>
        <v>Outer</v>
      </c>
      <c r="AJ3471" s="35" t="str">
        <f t="shared" si="1429"/>
        <v>0.3-0.4</v>
      </c>
      <c r="AK3471" s="36" t="str">
        <f t="shared" si="1421"/>
        <v>21-22</v>
      </c>
      <c r="AL3471" s="36" t="str">
        <f t="shared" si="1422"/>
        <v>Apr</v>
      </c>
      <c r="AM3471" s="35" t="str">
        <f t="shared" si="1423"/>
        <v>295-305</v>
      </c>
      <c r="AN3471" s="36" t="str">
        <f t="shared" si="1424"/>
        <v>LWS-HTI</v>
      </c>
    </row>
    <row r="3472" spans="5:40" x14ac:dyDescent="0.3">
      <c r="E3472" s="12">
        <v>41005.909722222219</v>
      </c>
      <c r="F3472" s="16">
        <v>7.01</v>
      </c>
      <c r="G3472" s="16">
        <v>529.86999130249023</v>
      </c>
      <c r="H3472" s="29">
        <v>1.211541353778145</v>
      </c>
      <c r="I3472" s="26">
        <v>293.7</v>
      </c>
      <c r="J3472" s="30">
        <v>0.10556348074179743</v>
      </c>
      <c r="K3472" s="31">
        <v>0.38592709642752082</v>
      </c>
      <c r="L3472" s="111">
        <f t="shared" si="1404"/>
        <v>0.4</v>
      </c>
      <c r="M3472" s="112">
        <f t="shared" si="1405"/>
        <v>0.11</v>
      </c>
      <c r="N3472" s="112" t="b">
        <f t="shared" si="1406"/>
        <v>1</v>
      </c>
      <c r="O3472" s="112" t="b">
        <f t="shared" si="1407"/>
        <v>1</v>
      </c>
      <c r="P3472" s="113">
        <f t="shared" si="1408"/>
        <v>4</v>
      </c>
      <c r="Q3472" s="113">
        <f t="shared" si="1409"/>
        <v>15</v>
      </c>
      <c r="R3472" s="114" t="str">
        <f t="shared" si="1425"/>
        <v>0.4-0.11</v>
      </c>
      <c r="S3472" s="127">
        <f t="shared" si="1410"/>
        <v>-7.3544994965231711E-3</v>
      </c>
      <c r="T3472" s="112" t="b">
        <f t="shared" si="1411"/>
        <v>1</v>
      </c>
      <c r="U3472" s="22">
        <f t="shared" si="1412"/>
        <v>6.9842332661981157</v>
      </c>
      <c r="V3472" s="22">
        <f t="shared" si="1413"/>
        <v>0.43748574163468951</v>
      </c>
      <c r="W3472" s="81">
        <f t="shared" si="1414"/>
        <v>7</v>
      </c>
      <c r="X3472" s="22">
        <f t="shared" si="1415"/>
        <v>0.9685969973776527</v>
      </c>
      <c r="Y3472" s="3">
        <f>IF(U3472&gt;'Power Curve'!$C$37,0,INDEX(Ci,$W3472,1)*POWER(1-X3472,3)+INDEX(Ci,$W3472,2)*3*X3472*POWER(1-X3472,2)+INDEX(Ci,$W3472,3)*3*POWER(X3472,2)*(1-X3472)+INDEX(Ci,$W3472,4)*POWER(X3472,3))</f>
        <v>592.3961818979152</v>
      </c>
      <c r="Z3472" s="3">
        <f t="shared" si="1416"/>
        <v>588.03940447640468</v>
      </c>
      <c r="AA3472" s="3">
        <f t="shared" si="1417"/>
        <v>529.86999130249023</v>
      </c>
      <c r="AB3472" s="3">
        <f t="shared" si="1426"/>
        <v>58.16941317391445</v>
      </c>
      <c r="AC3472" s="3">
        <f t="shared" si="1427"/>
        <v>58.16941317391445</v>
      </c>
      <c r="AE3472" s="34">
        <f t="shared" si="1418"/>
        <v>7</v>
      </c>
      <c r="AF3472" s="73" t="b">
        <f>COUNTIF('Power Curve'!$D$2:$D$31,AE3472)&gt;0</f>
        <v>1</v>
      </c>
      <c r="AG3472" s="73" t="b">
        <f t="shared" si="1419"/>
        <v>0</v>
      </c>
      <c r="AH3472" s="73" t="b">
        <f t="shared" si="1428"/>
        <v>1</v>
      </c>
      <c r="AI3472" s="34" t="str">
        <f t="shared" si="1420"/>
        <v>Outer</v>
      </c>
      <c r="AJ3472" s="35" t="str">
        <f t="shared" si="1429"/>
        <v>0.4-0.5</v>
      </c>
      <c r="AK3472" s="36" t="str">
        <f t="shared" si="1421"/>
        <v>21-22</v>
      </c>
      <c r="AL3472" s="36" t="str">
        <f t="shared" si="1422"/>
        <v>Apr</v>
      </c>
      <c r="AM3472" s="35" t="str">
        <f t="shared" si="1423"/>
        <v>285-295</v>
      </c>
      <c r="AN3472" s="36" t="str">
        <f t="shared" si="1424"/>
        <v>Inner-TI</v>
      </c>
    </row>
    <row r="3473" spans="5:40" x14ac:dyDescent="0.3">
      <c r="E3473" s="12">
        <v>41005.916666666664</v>
      </c>
      <c r="F3473" s="16">
        <v>6.1</v>
      </c>
      <c r="G3473" s="16">
        <v>367.37999725341808</v>
      </c>
      <c r="H3473" s="29">
        <v>1.2118155406061042</v>
      </c>
      <c r="I3473" s="26">
        <v>291.60000000000002</v>
      </c>
      <c r="J3473" s="30">
        <v>0.13114754098360656</v>
      </c>
      <c r="K3473" s="31">
        <v>0.38955144953282128</v>
      </c>
      <c r="L3473" s="111">
        <f t="shared" si="1404"/>
        <v>0.30000000000000004</v>
      </c>
      <c r="M3473" s="112">
        <f t="shared" si="1405"/>
        <v>0.13</v>
      </c>
      <c r="N3473" s="112" t="b">
        <f t="shared" si="1406"/>
        <v>1</v>
      </c>
      <c r="O3473" s="112" t="b">
        <f t="shared" si="1407"/>
        <v>1</v>
      </c>
      <c r="P3473" s="113">
        <f t="shared" si="1408"/>
        <v>3.0000000000000004</v>
      </c>
      <c r="Q3473" s="113">
        <f t="shared" si="1409"/>
        <v>13</v>
      </c>
      <c r="R3473" s="114" t="str">
        <f t="shared" si="1425"/>
        <v>0.3-0.13</v>
      </c>
      <c r="S3473" s="127">
        <f t="shared" si="1410"/>
        <v>2.3144625764960111E-2</v>
      </c>
      <c r="T3473" s="112" t="b">
        <f t="shared" si="1411"/>
        <v>1</v>
      </c>
      <c r="U3473" s="22">
        <f t="shared" si="1412"/>
        <v>6.0780366056803388</v>
      </c>
      <c r="V3473" s="22">
        <f t="shared" si="1413"/>
        <v>0.29743012655449302</v>
      </c>
      <c r="W3473" s="81">
        <f t="shared" si="1414"/>
        <v>7</v>
      </c>
      <c r="X3473" s="22">
        <f t="shared" si="1415"/>
        <v>4.7406181822352345E-2</v>
      </c>
      <c r="Y3473" s="3">
        <f>IF(U3473&gt;'Power Curve'!$C$37,0,INDEX(Ci,$W3473,1)*POWER(1-X3473,3)+INDEX(Ci,$W3473,2)*3*X3473*POWER(1-X3473,2)+INDEX(Ci,$W3473,3)*3*POWER(X3473,2)*(1-X3473)+INDEX(Ci,$W3473,4)*POWER(X3473,3))</f>
        <v>377.9822976190145</v>
      </c>
      <c r="Z3473" s="3">
        <f t="shared" si="1416"/>
        <v>386.73055644318634</v>
      </c>
      <c r="AA3473" s="3">
        <f t="shared" si="1417"/>
        <v>367.37999725341808</v>
      </c>
      <c r="AB3473" s="3">
        <f t="shared" si="1426"/>
        <v>19.350559189768262</v>
      </c>
      <c r="AC3473" s="3">
        <f t="shared" si="1427"/>
        <v>19.350559189768262</v>
      </c>
      <c r="AE3473" s="34">
        <f t="shared" si="1418"/>
        <v>6</v>
      </c>
      <c r="AF3473" s="73" t="b">
        <f>COUNTIF('Power Curve'!$D$2:$D$31,AE3473)&gt;0</f>
        <v>1</v>
      </c>
      <c r="AG3473" s="73" t="b">
        <f t="shared" si="1419"/>
        <v>0</v>
      </c>
      <c r="AH3473" s="73" t="b">
        <f t="shared" si="1428"/>
        <v>1</v>
      </c>
      <c r="AI3473" s="34" t="str">
        <f t="shared" si="1420"/>
        <v>Outer</v>
      </c>
      <c r="AJ3473" s="35" t="str">
        <f t="shared" si="1429"/>
        <v>0.2-0.3</v>
      </c>
      <c r="AK3473" s="36" t="str">
        <f t="shared" si="1421"/>
        <v>22-23</v>
      </c>
      <c r="AL3473" s="36" t="str">
        <f t="shared" si="1422"/>
        <v>Apr</v>
      </c>
      <c r="AM3473" s="35" t="str">
        <f t="shared" si="1423"/>
        <v>285-295</v>
      </c>
      <c r="AN3473" s="36" t="str">
        <f t="shared" si="1424"/>
        <v>Inner-TI</v>
      </c>
    </row>
    <row r="3474" spans="5:40" x14ac:dyDescent="0.3">
      <c r="E3474" s="12">
        <v>41005.923611111109</v>
      </c>
      <c r="F3474" s="16">
        <v>5.4</v>
      </c>
      <c r="G3474" s="16">
        <v>286.4099845886235</v>
      </c>
      <c r="H3474" s="29">
        <v>1.2120898537464357</v>
      </c>
      <c r="I3474" s="26">
        <v>288.39999999999998</v>
      </c>
      <c r="J3474" s="30">
        <v>0.18148148148148147</v>
      </c>
      <c r="K3474" s="31">
        <v>0.30552882338554749</v>
      </c>
      <c r="L3474" s="111">
        <f t="shared" si="1404"/>
        <v>0.2</v>
      </c>
      <c r="M3474" s="112">
        <f t="shared" si="1405"/>
        <v>0.18000000000000002</v>
      </c>
      <c r="N3474" s="112" t="b">
        <f t="shared" si="1406"/>
        <v>1</v>
      </c>
      <c r="O3474" s="112" t="b">
        <f t="shared" si="1407"/>
        <v>1</v>
      </c>
      <c r="P3474" s="113">
        <f t="shared" si="1408"/>
        <v>2</v>
      </c>
      <c r="Q3474" s="113">
        <f t="shared" si="1409"/>
        <v>8</v>
      </c>
      <c r="R3474" s="114" t="str">
        <f t="shared" si="1425"/>
        <v>0.2-0.18</v>
      </c>
      <c r="S3474" s="127">
        <f t="shared" si="1410"/>
        <v>0.10965762067765471</v>
      </c>
      <c r="T3474" s="112" t="b">
        <f t="shared" si="1411"/>
        <v>1</v>
      </c>
      <c r="U3474" s="22">
        <f t="shared" si="1412"/>
        <v>5.3809629552531977</v>
      </c>
      <c r="V3474" s="22">
        <f t="shared" si="1413"/>
        <v>0.18969514680849789</v>
      </c>
      <c r="W3474" s="81">
        <f t="shared" si="1414"/>
        <v>6</v>
      </c>
      <c r="X3474" s="22">
        <f t="shared" si="1415"/>
        <v>0.35169580635292397</v>
      </c>
      <c r="Y3474" s="3">
        <f>IF(U3474&gt;'Power Curve'!$C$37,0,INDEX(Ci,$W3474,1)*POWER(1-X3474,3)+INDEX(Ci,$W3474,2)*3*X3474*POWER(1-X3474,2)+INDEX(Ci,$W3474,3)*3*POWER(X3474,2)*(1-X3474)+INDEX(Ci,$W3474,4)*POWER(X3474,3))</f>
        <v>264.06077914210687</v>
      </c>
      <c r="Z3474" s="3">
        <f t="shared" si="1416"/>
        <v>293.01705589711798</v>
      </c>
      <c r="AA3474" s="3">
        <f t="shared" si="1417"/>
        <v>286.4099845886235</v>
      </c>
      <c r="AB3474" s="3">
        <f t="shared" si="1426"/>
        <v>6.6070713084944828</v>
      </c>
      <c r="AC3474" s="3">
        <f t="shared" si="1427"/>
        <v>6.6070713084944828</v>
      </c>
      <c r="AE3474" s="34">
        <f t="shared" si="1418"/>
        <v>5</v>
      </c>
      <c r="AF3474" s="73" t="b">
        <f>COUNTIF('Power Curve'!$D$2:$D$31,AE3474)&gt;0</f>
        <v>1</v>
      </c>
      <c r="AG3474" s="73" t="b">
        <f t="shared" si="1419"/>
        <v>0</v>
      </c>
      <c r="AH3474" s="73" t="b">
        <f t="shared" si="1428"/>
        <v>1</v>
      </c>
      <c r="AI3474" s="34" t="str">
        <f t="shared" si="1420"/>
        <v>Outer</v>
      </c>
      <c r="AJ3474" s="35" t="str">
        <f t="shared" si="1429"/>
        <v>0.1-0.2</v>
      </c>
      <c r="AK3474" s="36" t="str">
        <f t="shared" si="1421"/>
        <v>22-23</v>
      </c>
      <c r="AL3474" s="36" t="str">
        <f t="shared" si="1422"/>
        <v>Apr</v>
      </c>
      <c r="AM3474" s="35" t="str">
        <f t="shared" si="1423"/>
        <v>285-295</v>
      </c>
      <c r="AN3474" s="36" t="str">
        <f t="shared" si="1424"/>
        <v>LWS-HTI</v>
      </c>
    </row>
    <row r="3475" spans="5:40" x14ac:dyDescent="0.3">
      <c r="E3475" s="12">
        <v>41005.930555555555</v>
      </c>
      <c r="F3475" s="16">
        <v>5.27</v>
      </c>
      <c r="G3475" s="16">
        <v>240.48998641967813</v>
      </c>
      <c r="H3475" s="29">
        <v>1.2118984488420379</v>
      </c>
      <c r="I3475" s="26">
        <v>286.10000000000002</v>
      </c>
      <c r="J3475" s="30">
        <v>0.19354838709677422</v>
      </c>
      <c r="K3475" s="31">
        <v>0.34109923071284276</v>
      </c>
      <c r="L3475" s="111">
        <f t="shared" si="1404"/>
        <v>0.2</v>
      </c>
      <c r="M3475" s="112">
        <f t="shared" si="1405"/>
        <v>0.19</v>
      </c>
      <c r="N3475" s="112" t="b">
        <f t="shared" si="1406"/>
        <v>1</v>
      </c>
      <c r="O3475" s="112" t="b">
        <f t="shared" si="1407"/>
        <v>1</v>
      </c>
      <c r="P3475" s="113">
        <f t="shared" si="1408"/>
        <v>2</v>
      </c>
      <c r="Q3475" s="113">
        <f t="shared" si="1409"/>
        <v>7</v>
      </c>
      <c r="R3475" s="114" t="str">
        <f t="shared" si="1425"/>
        <v>0.2-0.19</v>
      </c>
      <c r="S3475" s="127">
        <f t="shared" si="1410"/>
        <v>5.3468433374186698E-2</v>
      </c>
      <c r="T3475" s="112" t="b">
        <f t="shared" si="1411"/>
        <v>1</v>
      </c>
      <c r="U3475" s="22">
        <f t="shared" si="1412"/>
        <v>5.2511448171354331</v>
      </c>
      <c r="V3475" s="22">
        <f t="shared" si="1413"/>
        <v>0.16963133508328049</v>
      </c>
      <c r="W3475" s="81">
        <f t="shared" si="1414"/>
        <v>6</v>
      </c>
      <c r="X3475" s="22">
        <f t="shared" si="1415"/>
        <v>0.22230376345282604</v>
      </c>
      <c r="Y3475" s="3">
        <f>IF(U3475&gt;'Power Curve'!$C$37,0,INDEX(Ci,$W3475,1)*POWER(1-X3475,3)+INDEX(Ci,$W3475,2)*3*X3475*POWER(1-X3475,2)+INDEX(Ci,$W3475,3)*3*POWER(X3475,2)*(1-X3475)+INDEX(Ci,$W3475,4)*POWER(X3475,3))</f>
        <v>245.01188425511998</v>
      </c>
      <c r="Z3475" s="3">
        <f t="shared" si="1416"/>
        <v>258.11228586429877</v>
      </c>
      <c r="AA3475" s="3">
        <f t="shared" si="1417"/>
        <v>240.48998641967813</v>
      </c>
      <c r="AB3475" s="3">
        <f t="shared" si="1426"/>
        <v>17.622299444620637</v>
      </c>
      <c r="AC3475" s="3">
        <f t="shared" si="1427"/>
        <v>17.622299444620637</v>
      </c>
      <c r="AE3475" s="34">
        <f t="shared" si="1418"/>
        <v>5</v>
      </c>
      <c r="AF3475" s="73" t="b">
        <f>COUNTIF('Power Curve'!$D$2:$D$31,AE3475)&gt;0</f>
        <v>1</v>
      </c>
      <c r="AG3475" s="73" t="b">
        <f t="shared" si="1419"/>
        <v>0</v>
      </c>
      <c r="AH3475" s="73" t="b">
        <f t="shared" si="1428"/>
        <v>1</v>
      </c>
      <c r="AI3475" s="34" t="str">
        <f t="shared" si="1420"/>
        <v>Outer</v>
      </c>
      <c r="AJ3475" s="35" t="str">
        <f t="shared" si="1429"/>
        <v>0.1-0.2</v>
      </c>
      <c r="AK3475" s="36" t="str">
        <f t="shared" si="1421"/>
        <v>22-23</v>
      </c>
      <c r="AL3475" s="36" t="str">
        <f t="shared" si="1422"/>
        <v>Apr</v>
      </c>
      <c r="AM3475" s="35" t="str">
        <f t="shared" si="1423"/>
        <v>285-295</v>
      </c>
      <c r="AN3475" s="36" t="str">
        <f t="shared" si="1424"/>
        <v>LWS-HTI</v>
      </c>
    </row>
    <row r="3476" spans="5:40" x14ac:dyDescent="0.3">
      <c r="E3476" s="12">
        <v>41005.9375</v>
      </c>
      <c r="F3476" s="16">
        <v>5.42</v>
      </c>
      <c r="G3476" s="16">
        <v>232.50001144409171</v>
      </c>
      <c r="H3476" s="29">
        <v>1.2120356436714759</v>
      </c>
      <c r="I3476" s="26">
        <v>285.3</v>
      </c>
      <c r="J3476" s="30">
        <v>0.23616236162361626</v>
      </c>
      <c r="K3476" s="31">
        <v>0.4977013158507434</v>
      </c>
      <c r="L3476" s="111">
        <f t="shared" si="1404"/>
        <v>0.2</v>
      </c>
      <c r="M3476" s="112">
        <f t="shared" si="1405"/>
        <v>0.24000000000000002</v>
      </c>
      <c r="N3476" s="112" t="b">
        <f t="shared" si="1406"/>
        <v>1</v>
      </c>
      <c r="O3476" s="112" t="b">
        <f t="shared" si="1407"/>
        <v>1</v>
      </c>
      <c r="P3476" s="113">
        <f t="shared" si="1408"/>
        <v>2</v>
      </c>
      <c r="Q3476" s="113">
        <f t="shared" si="1409"/>
        <v>2</v>
      </c>
      <c r="R3476" s="114" t="str">
        <f t="shared" si="1425"/>
        <v>0.2-0.24</v>
      </c>
      <c r="S3476" s="127">
        <f t="shared" si="1410"/>
        <v>0</v>
      </c>
      <c r="T3476" s="112" t="b">
        <f t="shared" si="1411"/>
        <v>0</v>
      </c>
      <c r="U3476" s="22">
        <f t="shared" si="1412"/>
        <v>5.4008119291309082</v>
      </c>
      <c r="V3476" s="22">
        <f t="shared" si="1413"/>
        <v>0.19276286970604764</v>
      </c>
      <c r="W3476" s="81">
        <f t="shared" si="1414"/>
        <v>6</v>
      </c>
      <c r="X3476" s="22">
        <f t="shared" si="1415"/>
        <v>0.37147963099211129</v>
      </c>
      <c r="Y3476" s="3">
        <f>IF(U3476&gt;'Power Curve'!$C$37,0,INDEX(Ci,$W3476,1)*POWER(1-X3476,3)+INDEX(Ci,$W3476,2)*3*X3476*POWER(1-X3476,2)+INDEX(Ci,$W3476,3)*3*POWER(X3476,2)*(1-X3476)+INDEX(Ci,$W3476,4)*POWER(X3476,3))</f>
        <v>266.97438951383731</v>
      </c>
      <c r="Z3476" s="3">
        <f t="shared" si="1416"/>
        <v>266.97438951383731</v>
      </c>
      <c r="AA3476" s="3">
        <f t="shared" si="1417"/>
        <v>232.50001144409171</v>
      </c>
      <c r="AB3476" s="3">
        <f t="shared" si="1426"/>
        <v>34.474378069745597</v>
      </c>
      <c r="AC3476" s="3">
        <f t="shared" si="1427"/>
        <v>34.474378069745597</v>
      </c>
      <c r="AE3476" s="34">
        <f t="shared" si="1418"/>
        <v>5</v>
      </c>
      <c r="AF3476" s="73" t="b">
        <f>COUNTIF('Power Curve'!$D$2:$D$31,AE3476)&gt;0</f>
        <v>1</v>
      </c>
      <c r="AG3476" s="73" t="b">
        <f t="shared" si="1419"/>
        <v>0</v>
      </c>
      <c r="AH3476" s="73" t="b">
        <f t="shared" si="1428"/>
        <v>1</v>
      </c>
      <c r="AI3476" s="34" t="str">
        <f t="shared" si="1420"/>
        <v>Outer</v>
      </c>
      <c r="AJ3476" s="35" t="str">
        <f t="shared" si="1429"/>
        <v>0.1-0.2</v>
      </c>
      <c r="AK3476" s="36" t="str">
        <f t="shared" si="1421"/>
        <v>22-23</v>
      </c>
      <c r="AL3476" s="36" t="str">
        <f t="shared" si="1422"/>
        <v>Apr</v>
      </c>
      <c r="AM3476" s="35" t="str">
        <f t="shared" si="1423"/>
        <v>285-295</v>
      </c>
      <c r="AN3476" s="36" t="str">
        <f t="shared" si="1424"/>
        <v>LWS-HTI</v>
      </c>
    </row>
    <row r="3477" spans="5:40" x14ac:dyDescent="0.3">
      <c r="E3477" s="12">
        <v>41005.944444444445</v>
      </c>
      <c r="F3477" s="16">
        <v>7.08</v>
      </c>
      <c r="G3477" s="16">
        <v>399.809993743897</v>
      </c>
      <c r="H3477" s="29">
        <v>1.2113870129742732</v>
      </c>
      <c r="I3477" s="26">
        <v>289.5</v>
      </c>
      <c r="J3477" s="30">
        <v>0.17372881355932204</v>
      </c>
      <c r="K3477" s="31">
        <v>0.34113734973523457</v>
      </c>
      <c r="L3477" s="111">
        <f t="shared" si="1404"/>
        <v>0.4</v>
      </c>
      <c r="M3477" s="112">
        <f t="shared" si="1405"/>
        <v>0.17</v>
      </c>
      <c r="N3477" s="112" t="b">
        <f t="shared" si="1406"/>
        <v>1</v>
      </c>
      <c r="O3477" s="112" t="b">
        <f t="shared" si="1407"/>
        <v>1</v>
      </c>
      <c r="P3477" s="113">
        <f t="shared" si="1408"/>
        <v>4</v>
      </c>
      <c r="Q3477" s="113">
        <f t="shared" si="1409"/>
        <v>9</v>
      </c>
      <c r="R3477" s="114" t="str">
        <f t="shared" si="1425"/>
        <v>0.4-0.17</v>
      </c>
      <c r="S3477" s="127">
        <f t="shared" si="1410"/>
        <v>8.7124314714425499E-2</v>
      </c>
      <c r="T3477" s="112" t="b">
        <f t="shared" si="1411"/>
        <v>1</v>
      </c>
      <c r="U3477" s="22">
        <f t="shared" si="1412"/>
        <v>7.0536764134272678</v>
      </c>
      <c r="V3477" s="22">
        <f t="shared" si="1413"/>
        <v>0.44821840389447581</v>
      </c>
      <c r="W3477" s="81">
        <f t="shared" si="1414"/>
        <v>8</v>
      </c>
      <c r="X3477" s="22">
        <f t="shared" si="1415"/>
        <v>3.8801146172430467E-2</v>
      </c>
      <c r="Y3477" s="3">
        <f>IF(U3477&gt;'Power Curve'!$C$37,0,INDEX(Ci,$W3477,1)*POWER(1-X3477,3)+INDEX(Ci,$W3477,2)*3*X3477*POWER(1-X3477,2)+INDEX(Ci,$W3477,3)*3*POWER(X3477,2)*(1-X3477)+INDEX(Ci,$W3477,4)*POWER(X3477,3))</f>
        <v>610.26242583028557</v>
      </c>
      <c r="Z3477" s="3">
        <f t="shared" si="1416"/>
        <v>663.43112147671206</v>
      </c>
      <c r="AA3477" s="3">
        <f t="shared" si="1417"/>
        <v>399.809993743897</v>
      </c>
      <c r="AB3477" s="3">
        <f t="shared" si="1426"/>
        <v>263.62112773281507</v>
      </c>
      <c r="AC3477" s="3">
        <f t="shared" si="1427"/>
        <v>263.62112773281507</v>
      </c>
      <c r="AE3477" s="34">
        <f t="shared" si="1418"/>
        <v>7</v>
      </c>
      <c r="AF3477" s="73" t="b">
        <f>COUNTIF('Power Curve'!$D$2:$D$31,AE3477)&gt;0</f>
        <v>1</v>
      </c>
      <c r="AG3477" s="73" t="b">
        <f t="shared" si="1419"/>
        <v>0</v>
      </c>
      <c r="AH3477" s="73" t="b">
        <f t="shared" si="1428"/>
        <v>1</v>
      </c>
      <c r="AI3477" s="34" t="str">
        <f t="shared" si="1420"/>
        <v>Outer</v>
      </c>
      <c r="AJ3477" s="35" t="str">
        <f t="shared" si="1429"/>
        <v>0.4-0.5</v>
      </c>
      <c r="AK3477" s="36" t="str">
        <f t="shared" si="1421"/>
        <v>22-23</v>
      </c>
      <c r="AL3477" s="36" t="str">
        <f t="shared" si="1422"/>
        <v>Apr</v>
      </c>
      <c r="AM3477" s="35" t="str">
        <f t="shared" si="1423"/>
        <v>285-295</v>
      </c>
      <c r="AN3477" s="36" t="str">
        <f t="shared" si="1424"/>
        <v>LWS-HTI</v>
      </c>
    </row>
    <row r="3478" spans="5:40" x14ac:dyDescent="0.3">
      <c r="E3478" s="12">
        <v>41005.951388888891</v>
      </c>
      <c r="F3478" s="16">
        <v>6.63</v>
      </c>
      <c r="G3478" s="16">
        <v>527.92998313903786</v>
      </c>
      <c r="H3478" s="29">
        <v>1.2112956208449654</v>
      </c>
      <c r="I3478" s="26">
        <v>286.8</v>
      </c>
      <c r="J3478" s="30">
        <v>0.15837104072398192</v>
      </c>
      <c r="K3478" s="31">
        <v>0.30885284189278051</v>
      </c>
      <c r="L3478" s="111">
        <f t="shared" si="1404"/>
        <v>0.4</v>
      </c>
      <c r="M3478" s="112">
        <f t="shared" si="1405"/>
        <v>0.16</v>
      </c>
      <c r="N3478" s="112" t="b">
        <f t="shared" si="1406"/>
        <v>1</v>
      </c>
      <c r="O3478" s="112" t="b">
        <f t="shared" si="1407"/>
        <v>1</v>
      </c>
      <c r="P3478" s="113">
        <f t="shared" si="1408"/>
        <v>4</v>
      </c>
      <c r="Q3478" s="113">
        <f t="shared" si="1409"/>
        <v>10</v>
      </c>
      <c r="R3478" s="114" t="str">
        <f t="shared" si="1425"/>
        <v>0.4-0.16</v>
      </c>
      <c r="S3478" s="127">
        <f t="shared" si="1410"/>
        <v>3.8680775374372055E-2</v>
      </c>
      <c r="T3478" s="112" t="b">
        <f t="shared" si="1411"/>
        <v>1</v>
      </c>
      <c r="U3478" s="22">
        <f t="shared" si="1412"/>
        <v>6.605183406786117</v>
      </c>
      <c r="V3478" s="22">
        <f t="shared" si="1413"/>
        <v>0.37890236396512672</v>
      </c>
      <c r="W3478" s="81">
        <f t="shared" si="1414"/>
        <v>7</v>
      </c>
      <c r="X3478" s="22">
        <f t="shared" si="1415"/>
        <v>0.58327528483862134</v>
      </c>
      <c r="Y3478" s="3">
        <f>IF(U3478&gt;'Power Curve'!$C$37,0,INDEX(Ci,$W3478,1)*POWER(1-X3478,3)+INDEX(Ci,$W3478,2)*3*X3478*POWER(1-X3478,2)+INDEX(Ci,$W3478,3)*3*POWER(X3478,2)*(1-X3478)+INDEX(Ci,$W3478,4)*POWER(X3478,3))</f>
        <v>496.30906166266396</v>
      </c>
      <c r="Z3478" s="3">
        <f t="shared" si="1416"/>
        <v>515.5066809931028</v>
      </c>
      <c r="AA3478" s="3">
        <f t="shared" si="1417"/>
        <v>527.92998313903786</v>
      </c>
      <c r="AB3478" s="3">
        <f t="shared" si="1426"/>
        <v>-12.423302145935054</v>
      </c>
      <c r="AC3478" s="3">
        <f t="shared" si="1427"/>
        <v>12.423302145935054</v>
      </c>
      <c r="AE3478" s="34">
        <f t="shared" si="1418"/>
        <v>7</v>
      </c>
      <c r="AF3478" s="73" t="b">
        <f>COUNTIF('Power Curve'!$D$2:$D$31,AE3478)&gt;0</f>
        <v>1</v>
      </c>
      <c r="AG3478" s="73" t="b">
        <f t="shared" si="1419"/>
        <v>0</v>
      </c>
      <c r="AH3478" s="73" t="b">
        <f t="shared" si="1428"/>
        <v>1</v>
      </c>
      <c r="AI3478" s="34" t="str">
        <f t="shared" si="1420"/>
        <v>Outer</v>
      </c>
      <c r="AJ3478" s="35" t="str">
        <f t="shared" si="1429"/>
        <v>0.3-0.4</v>
      </c>
      <c r="AK3478" s="36" t="str">
        <f t="shared" si="1421"/>
        <v>22-23</v>
      </c>
      <c r="AL3478" s="36" t="str">
        <f t="shared" si="1422"/>
        <v>Apr</v>
      </c>
      <c r="AM3478" s="35" t="str">
        <f t="shared" si="1423"/>
        <v>285-295</v>
      </c>
      <c r="AN3478" s="36" t="str">
        <f t="shared" si="1424"/>
        <v>LWS-HTI</v>
      </c>
    </row>
    <row r="3479" spans="5:40" x14ac:dyDescent="0.3">
      <c r="E3479" s="12">
        <v>41005.958333333336</v>
      </c>
      <c r="F3479" s="16">
        <v>6.96</v>
      </c>
      <c r="G3479" s="16">
        <v>620.46001434326217</v>
      </c>
      <c r="H3479" s="29">
        <v>1.2110584566919367</v>
      </c>
      <c r="I3479" s="26">
        <v>285.89999999999998</v>
      </c>
      <c r="J3479" s="30">
        <v>0.14655172413793105</v>
      </c>
      <c r="K3479" s="31">
        <v>0.21560859957743464</v>
      </c>
      <c r="L3479" s="111">
        <f t="shared" si="1404"/>
        <v>0.4</v>
      </c>
      <c r="M3479" s="112">
        <f t="shared" si="1405"/>
        <v>0.15000000000000002</v>
      </c>
      <c r="N3479" s="112" t="b">
        <f t="shared" si="1406"/>
        <v>1</v>
      </c>
      <c r="O3479" s="112" t="b">
        <f t="shared" si="1407"/>
        <v>1</v>
      </c>
      <c r="P3479" s="113">
        <f t="shared" si="1408"/>
        <v>4</v>
      </c>
      <c r="Q3479" s="113">
        <f t="shared" si="1409"/>
        <v>10.999999999999998</v>
      </c>
      <c r="R3479" s="114" t="str">
        <f t="shared" si="1425"/>
        <v>0.4-0.15</v>
      </c>
      <c r="S3479" s="127">
        <f t="shared" si="1410"/>
        <v>4.2340806602081477E-2</v>
      </c>
      <c r="T3479" s="112" t="b">
        <f t="shared" si="1411"/>
        <v>1</v>
      </c>
      <c r="U3479" s="22">
        <f t="shared" si="1412"/>
        <v>6.9334956208831864</v>
      </c>
      <c r="V3479" s="22">
        <f t="shared" si="1413"/>
        <v>0.42964407499442286</v>
      </c>
      <c r="W3479" s="81">
        <f t="shared" si="1414"/>
        <v>7</v>
      </c>
      <c r="X3479" s="22">
        <f t="shared" si="1415"/>
        <v>0.91701983438048396</v>
      </c>
      <c r="Y3479" s="3">
        <f>IF(U3479&gt;'Power Curve'!$C$37,0,INDEX(Ci,$W3479,1)*POWER(1-X3479,3)+INDEX(Ci,$W3479,2)*3*X3479*POWER(1-X3479,2)+INDEX(Ci,$W3479,3)*3*POWER(X3479,2)*(1-X3479)+INDEX(Ci,$W3479,4)*POWER(X3479,3))</f>
        <v>579.37324298240424</v>
      </c>
      <c r="Z3479" s="3">
        <f t="shared" si="1416"/>
        <v>603.90437341394295</v>
      </c>
      <c r="AA3479" s="3">
        <f t="shared" si="1417"/>
        <v>620.46001434326217</v>
      </c>
      <c r="AB3479" s="3">
        <f t="shared" si="1426"/>
        <v>-16.555640929319225</v>
      </c>
      <c r="AC3479" s="3">
        <f t="shared" si="1427"/>
        <v>16.555640929319225</v>
      </c>
      <c r="AE3479" s="34">
        <f t="shared" si="1418"/>
        <v>7</v>
      </c>
      <c r="AF3479" s="73" t="b">
        <f>COUNTIF('Power Curve'!$D$2:$D$31,AE3479)&gt;0</f>
        <v>1</v>
      </c>
      <c r="AG3479" s="73" t="b">
        <f t="shared" si="1419"/>
        <v>0</v>
      </c>
      <c r="AH3479" s="73" t="b">
        <f t="shared" si="1428"/>
        <v>1</v>
      </c>
      <c r="AI3479" s="34" t="str">
        <f t="shared" si="1420"/>
        <v>Outer</v>
      </c>
      <c r="AJ3479" s="35" t="str">
        <f t="shared" si="1429"/>
        <v>0.4-0.5</v>
      </c>
      <c r="AK3479" s="36" t="str">
        <f t="shared" si="1421"/>
        <v>23-24</v>
      </c>
      <c r="AL3479" s="36" t="str">
        <f t="shared" si="1422"/>
        <v>Apr</v>
      </c>
      <c r="AM3479" s="35" t="str">
        <f t="shared" si="1423"/>
        <v>285-295</v>
      </c>
      <c r="AN3479" s="36" t="str">
        <f t="shared" si="1424"/>
        <v>LWS-HTI</v>
      </c>
    </row>
    <row r="3480" spans="5:40" x14ac:dyDescent="0.3">
      <c r="E3480" s="12">
        <v>41005.965277777781</v>
      </c>
      <c r="F3480" s="16">
        <v>6.51</v>
      </c>
      <c r="G3480" s="16">
        <v>420.57998657226608</v>
      </c>
      <c r="H3480" s="29">
        <v>1.2111041477119442</v>
      </c>
      <c r="I3480" s="26">
        <v>286.2</v>
      </c>
      <c r="J3480" s="30">
        <v>0.14746543778801843</v>
      </c>
      <c r="K3480" s="31">
        <v>0.2595670822437337</v>
      </c>
      <c r="L3480" s="111">
        <f t="shared" si="1404"/>
        <v>0.4</v>
      </c>
      <c r="M3480" s="112">
        <f t="shared" si="1405"/>
        <v>0.15000000000000002</v>
      </c>
      <c r="N3480" s="112" t="b">
        <f t="shared" si="1406"/>
        <v>1</v>
      </c>
      <c r="O3480" s="112" t="b">
        <f t="shared" si="1407"/>
        <v>1</v>
      </c>
      <c r="P3480" s="113">
        <f t="shared" si="1408"/>
        <v>4</v>
      </c>
      <c r="Q3480" s="113">
        <f t="shared" si="1409"/>
        <v>10.999999999999998</v>
      </c>
      <c r="R3480" s="114" t="str">
        <f t="shared" si="1425"/>
        <v>0.4-0.15</v>
      </c>
      <c r="S3480" s="127">
        <f t="shared" si="1410"/>
        <v>4.2340806602081477E-2</v>
      </c>
      <c r="T3480" s="112" t="b">
        <f t="shared" si="1411"/>
        <v>1</v>
      </c>
      <c r="U3480" s="22">
        <f t="shared" si="1412"/>
        <v>6.4852908234194722</v>
      </c>
      <c r="V3480" s="22">
        <f t="shared" si="1413"/>
        <v>0.36037257872251188</v>
      </c>
      <c r="W3480" s="81">
        <f t="shared" si="1414"/>
        <v>7</v>
      </c>
      <c r="X3480" s="22">
        <f t="shared" si="1415"/>
        <v>0.46139892900715468</v>
      </c>
      <c r="Y3480" s="3">
        <f>IF(U3480&gt;'Power Curve'!$C$37,0,INDEX(Ci,$W3480,1)*POWER(1-X3480,3)+INDEX(Ci,$W3480,2)*3*X3480*POWER(1-X3480,2)+INDEX(Ci,$W3480,3)*3*POWER(X3480,2)*(1-X3480)+INDEX(Ci,$W3480,4)*POWER(X3480,3))</f>
        <v>467.19650801527916</v>
      </c>
      <c r="Z3480" s="3">
        <f t="shared" si="1416"/>
        <v>486.97798500632189</v>
      </c>
      <c r="AA3480" s="3">
        <f t="shared" si="1417"/>
        <v>420.57998657226608</v>
      </c>
      <c r="AB3480" s="3">
        <f t="shared" si="1426"/>
        <v>66.397998434055808</v>
      </c>
      <c r="AC3480" s="3">
        <f t="shared" si="1427"/>
        <v>66.397998434055808</v>
      </c>
      <c r="AE3480" s="34">
        <f t="shared" si="1418"/>
        <v>6</v>
      </c>
      <c r="AF3480" s="73" t="b">
        <f>COUNTIF('Power Curve'!$D$2:$D$31,AE3480)&gt;0</f>
        <v>1</v>
      </c>
      <c r="AG3480" s="73" t="b">
        <f t="shared" si="1419"/>
        <v>0</v>
      </c>
      <c r="AH3480" s="73" t="b">
        <f t="shared" si="1428"/>
        <v>1</v>
      </c>
      <c r="AI3480" s="34" t="str">
        <f t="shared" si="1420"/>
        <v>Outer</v>
      </c>
      <c r="AJ3480" s="35" t="str">
        <f t="shared" si="1429"/>
        <v>0.3-0.4</v>
      </c>
      <c r="AK3480" s="36" t="str">
        <f t="shared" si="1421"/>
        <v>23-24</v>
      </c>
      <c r="AL3480" s="36" t="str">
        <f t="shared" si="1422"/>
        <v>Apr</v>
      </c>
      <c r="AM3480" s="35" t="str">
        <f t="shared" si="1423"/>
        <v>285-295</v>
      </c>
      <c r="AN3480" s="36" t="str">
        <f t="shared" si="1424"/>
        <v>LWS-HTI</v>
      </c>
    </row>
    <row r="3481" spans="5:40" x14ac:dyDescent="0.3">
      <c r="E3481" s="12">
        <v>41005.972222222219</v>
      </c>
      <c r="F3481" s="16">
        <v>5.99</v>
      </c>
      <c r="G3481" s="16">
        <v>440.84999847412126</v>
      </c>
      <c r="H3481" s="29">
        <v>1.2111955357376136</v>
      </c>
      <c r="I3481" s="26">
        <v>282.89999999999998</v>
      </c>
      <c r="J3481" s="30">
        <v>0.16360601001669448</v>
      </c>
      <c r="K3481" s="31">
        <v>0.20342184736924521</v>
      </c>
      <c r="L3481" s="111">
        <f t="shared" si="1404"/>
        <v>0.30000000000000004</v>
      </c>
      <c r="M3481" s="112">
        <f t="shared" si="1405"/>
        <v>0.16</v>
      </c>
      <c r="N3481" s="112" t="b">
        <f t="shared" si="1406"/>
        <v>1</v>
      </c>
      <c r="O3481" s="112" t="b">
        <f t="shared" si="1407"/>
        <v>1</v>
      </c>
      <c r="P3481" s="113">
        <f t="shared" si="1408"/>
        <v>3.0000000000000004</v>
      </c>
      <c r="Q3481" s="113">
        <f t="shared" si="1409"/>
        <v>10</v>
      </c>
      <c r="R3481" s="114" t="str">
        <f t="shared" si="1425"/>
        <v>0.3-0.16</v>
      </c>
      <c r="S3481" s="127">
        <f t="shared" si="1410"/>
        <v>6.0526841784019153E-2</v>
      </c>
      <c r="T3481" s="112" t="b">
        <f t="shared" si="1411"/>
        <v>1</v>
      </c>
      <c r="U3481" s="22">
        <f t="shared" si="1412"/>
        <v>5.9674146107968973</v>
      </c>
      <c r="V3481" s="22">
        <f t="shared" si="1413"/>
        <v>0.28033314064643822</v>
      </c>
      <c r="W3481" s="81">
        <f t="shared" si="1414"/>
        <v>6</v>
      </c>
      <c r="X3481" s="22">
        <f t="shared" si="1415"/>
        <v>0.93622258260438529</v>
      </c>
      <c r="Y3481" s="3">
        <f>IF(U3481&gt;'Power Curve'!$C$37,0,INDEX(Ci,$W3481,1)*POWER(1-X3481,3)+INDEX(Ci,$W3481,2)*3*X3481*POWER(1-X3481,2)+INDEX(Ci,$W3481,3)*3*POWER(X3481,2)*(1-X3481)+INDEX(Ci,$W3481,4)*POWER(X3481,3))</f>
        <v>357.2201246086243</v>
      </c>
      <c r="Z3481" s="3">
        <f t="shared" si="1416"/>
        <v>378.84153057287813</v>
      </c>
      <c r="AA3481" s="3">
        <f t="shared" si="1417"/>
        <v>440.84999847412126</v>
      </c>
      <c r="AB3481" s="3">
        <f t="shared" si="1426"/>
        <v>-62.008467901243137</v>
      </c>
      <c r="AC3481" s="3">
        <f t="shared" si="1427"/>
        <v>62.008467901243137</v>
      </c>
      <c r="AE3481" s="34">
        <f t="shared" si="1418"/>
        <v>6</v>
      </c>
      <c r="AF3481" s="73" t="b">
        <f>COUNTIF('Power Curve'!$D$2:$D$31,AE3481)&gt;0</f>
        <v>1</v>
      </c>
      <c r="AG3481" s="73" t="b">
        <f t="shared" si="1419"/>
        <v>0</v>
      </c>
      <c r="AH3481" s="73" t="b">
        <f t="shared" si="1428"/>
        <v>1</v>
      </c>
      <c r="AI3481" s="34" t="str">
        <f t="shared" si="1420"/>
        <v>Outer</v>
      </c>
      <c r="AJ3481" s="35" t="str">
        <f t="shared" si="1429"/>
        <v>0.2-0.3</v>
      </c>
      <c r="AK3481" s="36" t="str">
        <f t="shared" si="1421"/>
        <v>23-24</v>
      </c>
      <c r="AL3481" s="36" t="str">
        <f t="shared" si="1422"/>
        <v>Apr</v>
      </c>
      <c r="AM3481" s="35" t="str">
        <f t="shared" si="1423"/>
        <v>275-285</v>
      </c>
      <c r="AN3481" s="36" t="str">
        <f t="shared" si="1424"/>
        <v>LWS-HTI</v>
      </c>
    </row>
    <row r="3482" spans="5:40" x14ac:dyDescent="0.3">
      <c r="E3482" s="12">
        <v>41005.979166666664</v>
      </c>
      <c r="F3482" s="16">
        <v>6.28</v>
      </c>
      <c r="G3482" s="16">
        <v>474.00000190734841</v>
      </c>
      <c r="H3482" s="29">
        <v>1.2108669422661709</v>
      </c>
      <c r="I3482" s="26">
        <v>284.39999999999998</v>
      </c>
      <c r="J3482" s="30">
        <v>0.17993630573248406</v>
      </c>
      <c r="K3482" s="31">
        <v>0.19382215728544047</v>
      </c>
      <c r="L3482" s="111">
        <f t="shared" si="1404"/>
        <v>0.30000000000000004</v>
      </c>
      <c r="M3482" s="112">
        <f t="shared" si="1405"/>
        <v>0.18000000000000002</v>
      </c>
      <c r="N3482" s="112" t="b">
        <f t="shared" si="1406"/>
        <v>1</v>
      </c>
      <c r="O3482" s="112" t="b">
        <f t="shared" si="1407"/>
        <v>1</v>
      </c>
      <c r="P3482" s="113">
        <f t="shared" si="1408"/>
        <v>3.0000000000000004</v>
      </c>
      <c r="Q3482" s="113">
        <f t="shared" si="1409"/>
        <v>8</v>
      </c>
      <c r="R3482" s="114" t="str">
        <f t="shared" si="1425"/>
        <v>0.3-0.18</v>
      </c>
      <c r="S3482" s="127">
        <f t="shared" si="1410"/>
        <v>8.8460568531135528E-2</v>
      </c>
      <c r="T3482" s="112" t="b">
        <f t="shared" si="1411"/>
        <v>1</v>
      </c>
      <c r="U3482" s="22">
        <f t="shared" si="1412"/>
        <v>6.2557553367633814</v>
      </c>
      <c r="V3482" s="22">
        <f t="shared" si="1413"/>
        <v>0.32489712933387399</v>
      </c>
      <c r="W3482" s="81">
        <f t="shared" si="1414"/>
        <v>7</v>
      </c>
      <c r="X3482" s="22">
        <f t="shared" si="1415"/>
        <v>0.22806549117392277</v>
      </c>
      <c r="Y3482" s="3">
        <f>IF(U3482&gt;'Power Curve'!$C$37,0,INDEX(Ci,$W3482,1)*POWER(1-X3482,3)+INDEX(Ci,$W3482,2)*3*X3482*POWER(1-X3482,2)+INDEX(Ci,$W3482,3)*3*POWER(X3482,2)*(1-X3482)+INDEX(Ci,$W3482,4)*POWER(X3482,3))</f>
        <v>414.70276490736211</v>
      </c>
      <c r="Z3482" s="3">
        <f t="shared" si="1416"/>
        <v>451.38760726250121</v>
      </c>
      <c r="AA3482" s="3">
        <f t="shared" si="1417"/>
        <v>474.00000190734841</v>
      </c>
      <c r="AB3482" s="3">
        <f t="shared" si="1426"/>
        <v>-22.6123946448472</v>
      </c>
      <c r="AC3482" s="3">
        <f t="shared" si="1427"/>
        <v>22.6123946448472</v>
      </c>
      <c r="AE3482" s="34">
        <f t="shared" si="1418"/>
        <v>6</v>
      </c>
      <c r="AF3482" s="73" t="b">
        <f>COUNTIF('Power Curve'!$D$2:$D$31,AE3482)&gt;0</f>
        <v>1</v>
      </c>
      <c r="AG3482" s="73" t="b">
        <f t="shared" si="1419"/>
        <v>0</v>
      </c>
      <c r="AH3482" s="73" t="b">
        <f t="shared" si="1428"/>
        <v>1</v>
      </c>
      <c r="AI3482" s="34" t="str">
        <f t="shared" si="1420"/>
        <v>Outer</v>
      </c>
      <c r="AJ3482" s="35" t="str">
        <f t="shared" si="1429"/>
        <v>0.3-0.4</v>
      </c>
      <c r="AK3482" s="36" t="str">
        <f t="shared" si="1421"/>
        <v>23-24</v>
      </c>
      <c r="AL3482" s="36" t="str">
        <f t="shared" si="1422"/>
        <v>Apr</v>
      </c>
      <c r="AM3482" s="35" t="str">
        <f t="shared" si="1423"/>
        <v>275-285</v>
      </c>
      <c r="AN3482" s="36" t="str">
        <f t="shared" si="1424"/>
        <v>LWS-HTI</v>
      </c>
    </row>
    <row r="3483" spans="5:40" x14ac:dyDescent="0.3">
      <c r="E3483" s="12">
        <v>41005.986111111109</v>
      </c>
      <c r="F3483" s="16">
        <v>6.35</v>
      </c>
      <c r="G3483" s="16">
        <v>372.36000442504928</v>
      </c>
      <c r="H3483" s="29">
        <v>1.2111411234294924</v>
      </c>
      <c r="I3483" s="26">
        <v>286.10000000000002</v>
      </c>
      <c r="J3483" s="30">
        <v>0.16062992125984255</v>
      </c>
      <c r="K3483" s="31">
        <v>0.26219673469255012</v>
      </c>
      <c r="L3483" s="111">
        <f t="shared" si="1404"/>
        <v>0.30000000000000004</v>
      </c>
      <c r="M3483" s="112">
        <f t="shared" si="1405"/>
        <v>0.16</v>
      </c>
      <c r="N3483" s="112" t="b">
        <f t="shared" si="1406"/>
        <v>1</v>
      </c>
      <c r="O3483" s="112" t="b">
        <f t="shared" si="1407"/>
        <v>1</v>
      </c>
      <c r="P3483" s="113">
        <f t="shared" si="1408"/>
        <v>3.0000000000000004</v>
      </c>
      <c r="Q3483" s="113">
        <f t="shared" si="1409"/>
        <v>10</v>
      </c>
      <c r="R3483" s="114" t="str">
        <f t="shared" si="1425"/>
        <v>0.3-0.16</v>
      </c>
      <c r="S3483" s="127">
        <f t="shared" si="1410"/>
        <v>6.0526841784019153E-2</v>
      </c>
      <c r="T3483" s="112" t="b">
        <f t="shared" si="1411"/>
        <v>1</v>
      </c>
      <c r="U3483" s="22">
        <f t="shared" si="1412"/>
        <v>6.3259624921436526</v>
      </c>
      <c r="V3483" s="22">
        <f t="shared" si="1413"/>
        <v>0.33574787151625696</v>
      </c>
      <c r="W3483" s="81">
        <f t="shared" si="1414"/>
        <v>7</v>
      </c>
      <c r="X3483" s="22">
        <f t="shared" si="1415"/>
        <v>0.29943431158605782</v>
      </c>
      <c r="Y3483" s="3">
        <f>IF(U3483&gt;'Power Curve'!$C$37,0,INDEX(Ci,$W3483,1)*POWER(1-X3483,3)+INDEX(Ci,$W3483,2)*3*X3483*POWER(1-X3483,2)+INDEX(Ci,$W3483,3)*3*POWER(X3483,2)*(1-X3483)+INDEX(Ci,$W3483,4)*POWER(X3483,3))</f>
        <v>430.224989422438</v>
      </c>
      <c r="Z3483" s="3">
        <f t="shared" si="1416"/>
        <v>456.26514928874127</v>
      </c>
      <c r="AA3483" s="3">
        <f t="shared" si="1417"/>
        <v>372.36000442504928</v>
      </c>
      <c r="AB3483" s="3">
        <f t="shared" si="1426"/>
        <v>83.905144863691987</v>
      </c>
      <c r="AC3483" s="3">
        <f t="shared" si="1427"/>
        <v>83.905144863691987</v>
      </c>
      <c r="AE3483" s="34">
        <f t="shared" si="1418"/>
        <v>6</v>
      </c>
      <c r="AF3483" s="73" t="b">
        <f>COUNTIF('Power Curve'!$D$2:$D$31,AE3483)&gt;0</f>
        <v>1</v>
      </c>
      <c r="AG3483" s="73" t="b">
        <f t="shared" si="1419"/>
        <v>0</v>
      </c>
      <c r="AH3483" s="73" t="b">
        <f t="shared" si="1428"/>
        <v>1</v>
      </c>
      <c r="AI3483" s="34" t="str">
        <f t="shared" si="1420"/>
        <v>Outer</v>
      </c>
      <c r="AJ3483" s="35" t="str">
        <f t="shared" si="1429"/>
        <v>0.3-0.4</v>
      </c>
      <c r="AK3483" s="36" t="str">
        <f t="shared" si="1421"/>
        <v>23-24</v>
      </c>
      <c r="AL3483" s="36" t="str">
        <f t="shared" si="1422"/>
        <v>Apr</v>
      </c>
      <c r="AM3483" s="35" t="str">
        <f t="shared" si="1423"/>
        <v>285-295</v>
      </c>
      <c r="AN3483" s="36" t="str">
        <f t="shared" si="1424"/>
        <v>LWS-HTI</v>
      </c>
    </row>
    <row r="3484" spans="5:40" x14ac:dyDescent="0.3">
      <c r="E3484" s="12">
        <v>41005.993055555555</v>
      </c>
      <c r="F3484" s="16">
        <v>5.85</v>
      </c>
      <c r="G3484" s="16">
        <v>308.70000457763723</v>
      </c>
      <c r="H3484" s="29">
        <v>1.2115068886143607</v>
      </c>
      <c r="I3484" s="26">
        <v>287.60000000000002</v>
      </c>
      <c r="J3484" s="30">
        <v>0.20512820512820512</v>
      </c>
      <c r="K3484" s="31">
        <v>0.28083100086002738</v>
      </c>
      <c r="L3484" s="111">
        <f t="shared" si="1404"/>
        <v>0.30000000000000004</v>
      </c>
      <c r="M3484" s="112">
        <f t="shared" si="1405"/>
        <v>0.21000000000000002</v>
      </c>
      <c r="N3484" s="112" t="b">
        <f t="shared" si="1406"/>
        <v>1</v>
      </c>
      <c r="O3484" s="112" t="b">
        <f t="shared" si="1407"/>
        <v>1</v>
      </c>
      <c r="P3484" s="113">
        <f t="shared" si="1408"/>
        <v>3.0000000000000004</v>
      </c>
      <c r="Q3484" s="113">
        <f t="shared" si="1409"/>
        <v>5</v>
      </c>
      <c r="R3484" s="114" t="str">
        <f t="shared" si="1425"/>
        <v>0.3-0.21</v>
      </c>
      <c r="S3484" s="127">
        <f t="shared" si="1410"/>
        <v>0</v>
      </c>
      <c r="T3484" s="112" t="b">
        <f t="shared" si="1411"/>
        <v>0</v>
      </c>
      <c r="U3484" s="22">
        <f t="shared" si="1412"/>
        <v>5.8284418219141516</v>
      </c>
      <c r="V3484" s="22">
        <f t="shared" si="1413"/>
        <v>0.25885444813474645</v>
      </c>
      <c r="W3484" s="81">
        <f t="shared" si="1414"/>
        <v>6</v>
      </c>
      <c r="X3484" s="22">
        <f t="shared" si="1415"/>
        <v>0.79770593676595758</v>
      </c>
      <c r="Y3484" s="3">
        <f>IF(U3484&gt;'Power Curve'!$C$37,0,INDEX(Ci,$W3484,1)*POWER(1-X3484,3)+INDEX(Ci,$W3484,2)*3*X3484*POWER(1-X3484,2)+INDEX(Ci,$W3484,3)*3*POWER(X3484,2)*(1-X3484)+INDEX(Ci,$W3484,4)*POWER(X3484,3))</f>
        <v>333.04275203121807</v>
      </c>
      <c r="Z3484" s="3">
        <f t="shared" si="1416"/>
        <v>333.04275203121807</v>
      </c>
      <c r="AA3484" s="3">
        <f t="shared" si="1417"/>
        <v>308.70000457763723</v>
      </c>
      <c r="AB3484" s="3">
        <f t="shared" si="1426"/>
        <v>24.342747453580841</v>
      </c>
      <c r="AC3484" s="3">
        <f t="shared" si="1427"/>
        <v>24.342747453580841</v>
      </c>
      <c r="AE3484" s="34">
        <f t="shared" si="1418"/>
        <v>6</v>
      </c>
      <c r="AF3484" s="73" t="b">
        <f>COUNTIF('Power Curve'!$D$2:$D$31,AE3484)&gt;0</f>
        <v>1</v>
      </c>
      <c r="AG3484" s="73" t="b">
        <f t="shared" si="1419"/>
        <v>0</v>
      </c>
      <c r="AH3484" s="73" t="b">
        <f t="shared" si="1428"/>
        <v>1</v>
      </c>
      <c r="AI3484" s="34" t="str">
        <f t="shared" si="1420"/>
        <v>Outer</v>
      </c>
      <c r="AJ3484" s="35" t="str">
        <f t="shared" si="1429"/>
        <v>0.2-0.3</v>
      </c>
      <c r="AK3484" s="36" t="str">
        <f t="shared" si="1421"/>
        <v>23-24</v>
      </c>
      <c r="AL3484" s="36" t="str">
        <f t="shared" si="1422"/>
        <v>Apr</v>
      </c>
      <c r="AM3484" s="35" t="str">
        <f t="shared" si="1423"/>
        <v>285-295</v>
      </c>
      <c r="AN3484" s="36" t="str">
        <f t="shared" si="1424"/>
        <v>LWS-HTI</v>
      </c>
    </row>
    <row r="3485" spans="5:40" x14ac:dyDescent="0.3">
      <c r="E3485" s="12">
        <v>41006</v>
      </c>
      <c r="F3485" s="16">
        <v>6.94</v>
      </c>
      <c r="G3485" s="16">
        <v>686.12000226974465</v>
      </c>
      <c r="H3485" s="29">
        <v>1.2111781214804083</v>
      </c>
      <c r="I3485" s="26">
        <v>291.60000000000002</v>
      </c>
      <c r="J3485" s="30">
        <v>0.14697406340057637</v>
      </c>
      <c r="K3485" s="31">
        <v>0.33327519151179796</v>
      </c>
      <c r="L3485" s="111">
        <f t="shared" si="1404"/>
        <v>0.4</v>
      </c>
      <c r="M3485" s="112">
        <f t="shared" si="1405"/>
        <v>0.15000000000000002</v>
      </c>
      <c r="N3485" s="112" t="b">
        <f t="shared" si="1406"/>
        <v>1</v>
      </c>
      <c r="O3485" s="112" t="b">
        <f t="shared" si="1407"/>
        <v>1</v>
      </c>
      <c r="P3485" s="113">
        <f t="shared" si="1408"/>
        <v>4</v>
      </c>
      <c r="Q3485" s="113">
        <f t="shared" si="1409"/>
        <v>10.999999999999998</v>
      </c>
      <c r="R3485" s="114" t="str">
        <f t="shared" si="1425"/>
        <v>0.4-0.15</v>
      </c>
      <c r="S3485" s="127">
        <f t="shared" si="1410"/>
        <v>4.2340806602081477E-2</v>
      </c>
      <c r="T3485" s="112" t="b">
        <f t="shared" si="1411"/>
        <v>1</v>
      </c>
      <c r="U3485" s="22">
        <f t="shared" si="1412"/>
        <v>6.9137994855966154</v>
      </c>
      <c r="V3485" s="22">
        <f t="shared" si="1413"/>
        <v>0.42659997379382114</v>
      </c>
      <c r="W3485" s="81">
        <f t="shared" si="1414"/>
        <v>7</v>
      </c>
      <c r="X3485" s="22">
        <f t="shared" si="1415"/>
        <v>0.896997801947086</v>
      </c>
      <c r="Y3485" s="3">
        <f>IF(U3485&gt;'Power Curve'!$C$37,0,INDEX(Ci,$W3485,1)*POWER(1-X3485,3)+INDEX(Ci,$W3485,2)*3*X3485*POWER(1-X3485,2)+INDEX(Ci,$W3485,3)*3*POWER(X3485,2)*(1-X3485)+INDEX(Ci,$W3485,4)*POWER(X3485,3))</f>
        <v>574.32003235617105</v>
      </c>
      <c r="Z3485" s="3">
        <f t="shared" si="1416"/>
        <v>598.63720577386482</v>
      </c>
      <c r="AA3485" s="3">
        <f t="shared" si="1417"/>
        <v>686.12000226974465</v>
      </c>
      <c r="AB3485" s="3">
        <f t="shared" si="1426"/>
        <v>-87.482796495879825</v>
      </c>
      <c r="AC3485" s="3">
        <f t="shared" si="1427"/>
        <v>87.482796495879825</v>
      </c>
      <c r="AE3485" s="34">
        <f t="shared" si="1418"/>
        <v>7</v>
      </c>
      <c r="AF3485" s="73" t="b">
        <f>COUNTIF('Power Curve'!$D$2:$D$31,AE3485)&gt;0</f>
        <v>1</v>
      </c>
      <c r="AG3485" s="73" t="b">
        <f t="shared" si="1419"/>
        <v>0</v>
      </c>
      <c r="AH3485" s="73" t="b">
        <f t="shared" si="1428"/>
        <v>1</v>
      </c>
      <c r="AI3485" s="34" t="str">
        <f t="shared" si="1420"/>
        <v>Outer</v>
      </c>
      <c r="AJ3485" s="35" t="str">
        <f t="shared" si="1429"/>
        <v>0.4-0.5</v>
      </c>
      <c r="AK3485" s="36" t="str">
        <f t="shared" si="1421"/>
        <v>0-1</v>
      </c>
      <c r="AL3485" s="36" t="str">
        <f t="shared" si="1422"/>
        <v>Apr</v>
      </c>
      <c r="AM3485" s="35" t="str">
        <f t="shared" si="1423"/>
        <v>285-295</v>
      </c>
      <c r="AN3485" s="36" t="str">
        <f t="shared" si="1424"/>
        <v>LWS-HTI</v>
      </c>
    </row>
    <row r="3486" spans="5:40" x14ac:dyDescent="0.3">
      <c r="E3486" s="12">
        <v>41006.006944444445</v>
      </c>
      <c r="F3486" s="16">
        <v>6.61</v>
      </c>
      <c r="G3486" s="16">
        <v>476.61001396179159</v>
      </c>
      <c r="H3486" s="29">
        <v>1.2113610372798853</v>
      </c>
      <c r="I3486" s="26">
        <v>297.7</v>
      </c>
      <c r="J3486" s="30">
        <v>0.15885022692889561</v>
      </c>
      <c r="K3486" s="31">
        <v>0.40032374032583701</v>
      </c>
      <c r="L3486" s="111">
        <f t="shared" si="1404"/>
        <v>0.4</v>
      </c>
      <c r="M3486" s="112">
        <f t="shared" si="1405"/>
        <v>0.16</v>
      </c>
      <c r="N3486" s="112" t="b">
        <f t="shared" si="1406"/>
        <v>1</v>
      </c>
      <c r="O3486" s="112" t="b">
        <f t="shared" si="1407"/>
        <v>1</v>
      </c>
      <c r="P3486" s="113">
        <f t="shared" si="1408"/>
        <v>4</v>
      </c>
      <c r="Q3486" s="113">
        <f t="shared" si="1409"/>
        <v>10</v>
      </c>
      <c r="R3486" s="114" t="str">
        <f t="shared" si="1425"/>
        <v>0.4-0.16</v>
      </c>
      <c r="S3486" s="127">
        <f t="shared" si="1410"/>
        <v>3.8680775374372055E-2</v>
      </c>
      <c r="T3486" s="112" t="b">
        <f t="shared" si="1411"/>
        <v>1</v>
      </c>
      <c r="U3486" s="22">
        <f t="shared" si="1412"/>
        <v>6.585376812546289</v>
      </c>
      <c r="V3486" s="22">
        <f t="shared" si="1413"/>
        <v>0.3758411909772259</v>
      </c>
      <c r="W3486" s="81">
        <f t="shared" si="1414"/>
        <v>7</v>
      </c>
      <c r="X3486" s="22">
        <f t="shared" si="1415"/>
        <v>0.56314096577068862</v>
      </c>
      <c r="Y3486" s="3">
        <f>IF(U3486&gt;'Power Curve'!$C$37,0,INDEX(Ci,$W3486,1)*POWER(1-X3486,3)+INDEX(Ci,$W3486,2)*3*X3486*POWER(1-X3486,2)+INDEX(Ci,$W3486,3)*3*POWER(X3486,2)*(1-X3486)+INDEX(Ci,$W3486,4)*POWER(X3486,3))</f>
        <v>491.43651929592482</v>
      </c>
      <c r="Z3486" s="3">
        <f t="shared" si="1416"/>
        <v>510.44566490957379</v>
      </c>
      <c r="AA3486" s="3">
        <f t="shared" si="1417"/>
        <v>476.61001396179159</v>
      </c>
      <c r="AB3486" s="3">
        <f t="shared" si="1426"/>
        <v>33.835650947782199</v>
      </c>
      <c r="AC3486" s="3">
        <f t="shared" si="1427"/>
        <v>33.835650947782199</v>
      </c>
      <c r="AE3486" s="34">
        <f t="shared" si="1418"/>
        <v>7</v>
      </c>
      <c r="AF3486" s="73" t="b">
        <f>COUNTIF('Power Curve'!$D$2:$D$31,AE3486)&gt;0</f>
        <v>1</v>
      </c>
      <c r="AG3486" s="73" t="b">
        <f t="shared" si="1419"/>
        <v>0</v>
      </c>
      <c r="AH3486" s="73" t="b">
        <f t="shared" si="1428"/>
        <v>1</v>
      </c>
      <c r="AI3486" s="34" t="str">
        <f t="shared" si="1420"/>
        <v>Outer</v>
      </c>
      <c r="AJ3486" s="35" t="str">
        <f t="shared" si="1429"/>
        <v>0.3-0.4</v>
      </c>
      <c r="AK3486" s="36" t="str">
        <f t="shared" si="1421"/>
        <v>0-1</v>
      </c>
      <c r="AL3486" s="36" t="str">
        <f t="shared" si="1422"/>
        <v>Apr</v>
      </c>
      <c r="AM3486" s="35" t="str">
        <f t="shared" si="1423"/>
        <v>295-305</v>
      </c>
      <c r="AN3486" s="36" t="str">
        <f t="shared" si="1424"/>
        <v>LWS-HTI</v>
      </c>
    </row>
    <row r="3487" spans="5:40" x14ac:dyDescent="0.3">
      <c r="E3487" s="12">
        <v>41006.013888888891</v>
      </c>
      <c r="F3487" s="16">
        <v>5.53</v>
      </c>
      <c r="G3487" s="16">
        <v>255.9799919128418</v>
      </c>
      <c r="H3487" s="29">
        <v>1.2118643396331279</v>
      </c>
      <c r="I3487" s="26">
        <v>296.2</v>
      </c>
      <c r="J3487" s="30">
        <v>0.14285714285714285</v>
      </c>
      <c r="K3487" s="31">
        <v>0.406150907088211</v>
      </c>
      <c r="L3487" s="111">
        <f t="shared" si="1404"/>
        <v>0.2</v>
      </c>
      <c r="M3487" s="112">
        <f t="shared" si="1405"/>
        <v>0.14000000000000001</v>
      </c>
      <c r="N3487" s="112" t="b">
        <f t="shared" si="1406"/>
        <v>1</v>
      </c>
      <c r="O3487" s="112" t="b">
        <f t="shared" si="1407"/>
        <v>1</v>
      </c>
      <c r="P3487" s="113">
        <f t="shared" si="1408"/>
        <v>2</v>
      </c>
      <c r="Q3487" s="113">
        <f t="shared" si="1409"/>
        <v>12</v>
      </c>
      <c r="R3487" s="114" t="str">
        <f t="shared" si="1425"/>
        <v>0.2-0.14</v>
      </c>
      <c r="S3487" s="127">
        <f t="shared" si="1410"/>
        <v>3.995737517900385E-2</v>
      </c>
      <c r="T3487" s="112" t="b">
        <f t="shared" si="1411"/>
        <v>1</v>
      </c>
      <c r="U3487" s="22">
        <f t="shared" si="1412"/>
        <v>5.5101628844325115</v>
      </c>
      <c r="V3487" s="22">
        <f t="shared" si="1413"/>
        <v>0.20966341234943192</v>
      </c>
      <c r="W3487" s="81">
        <f t="shared" si="1414"/>
        <v>6</v>
      </c>
      <c r="X3487" s="22">
        <f t="shared" si="1415"/>
        <v>0.48047166942911568</v>
      </c>
      <c r="Y3487" s="3">
        <f>IF(U3487&gt;'Power Curve'!$C$37,0,INDEX(Ci,$W3487,1)*POWER(1-X3487,3)+INDEX(Ci,$W3487,2)*3*X3487*POWER(1-X3487,2)+INDEX(Ci,$W3487,3)*3*POWER(X3487,2)*(1-X3487)+INDEX(Ci,$W3487,4)*POWER(X3487,3))</f>
        <v>283.13791808187023</v>
      </c>
      <c r="Z3487" s="3">
        <f t="shared" si="1416"/>
        <v>294.45136610206958</v>
      </c>
      <c r="AA3487" s="3">
        <f t="shared" si="1417"/>
        <v>255.9799919128418</v>
      </c>
      <c r="AB3487" s="3">
        <f t="shared" si="1426"/>
        <v>38.471374189227788</v>
      </c>
      <c r="AC3487" s="3">
        <f t="shared" si="1427"/>
        <v>38.471374189227788</v>
      </c>
      <c r="AE3487" s="34">
        <f t="shared" si="1418"/>
        <v>6</v>
      </c>
      <c r="AF3487" s="73" t="b">
        <f>COUNTIF('Power Curve'!$D$2:$D$31,AE3487)&gt;0</f>
        <v>1</v>
      </c>
      <c r="AG3487" s="73" t="b">
        <f t="shared" si="1419"/>
        <v>0</v>
      </c>
      <c r="AH3487" s="73" t="b">
        <f t="shared" si="1428"/>
        <v>1</v>
      </c>
      <c r="AI3487" s="34" t="str">
        <f t="shared" si="1420"/>
        <v>Outer</v>
      </c>
      <c r="AJ3487" s="35" t="str">
        <f t="shared" si="1429"/>
        <v>0.2-0.3</v>
      </c>
      <c r="AK3487" s="36" t="str">
        <f t="shared" si="1421"/>
        <v>0-1</v>
      </c>
      <c r="AL3487" s="36" t="str">
        <f t="shared" si="1422"/>
        <v>Apr</v>
      </c>
      <c r="AM3487" s="35" t="str">
        <f t="shared" si="1423"/>
        <v>295-305</v>
      </c>
      <c r="AN3487" s="36" t="str">
        <f t="shared" si="1424"/>
        <v>LWS-HTI</v>
      </c>
    </row>
    <row r="3488" spans="5:40" x14ac:dyDescent="0.3">
      <c r="E3488" s="12">
        <v>41006.020833333336</v>
      </c>
      <c r="F3488" s="16">
        <v>6.94</v>
      </c>
      <c r="G3488" s="16">
        <v>513.72999572753952</v>
      </c>
      <c r="H3488" s="29">
        <v>1.2116269182140897</v>
      </c>
      <c r="I3488" s="26">
        <v>291.8</v>
      </c>
      <c r="J3488" s="30">
        <v>0.14985590778097982</v>
      </c>
      <c r="K3488" s="31">
        <v>0.34434273691645928</v>
      </c>
      <c r="L3488" s="111">
        <f t="shared" si="1404"/>
        <v>0.4</v>
      </c>
      <c r="M3488" s="112">
        <f t="shared" si="1405"/>
        <v>0.15000000000000002</v>
      </c>
      <c r="N3488" s="112" t="b">
        <f t="shared" si="1406"/>
        <v>1</v>
      </c>
      <c r="O3488" s="112" t="b">
        <f t="shared" si="1407"/>
        <v>1</v>
      </c>
      <c r="P3488" s="113">
        <f t="shared" si="1408"/>
        <v>4</v>
      </c>
      <c r="Q3488" s="113">
        <f t="shared" si="1409"/>
        <v>10.999999999999998</v>
      </c>
      <c r="R3488" s="114" t="str">
        <f t="shared" si="1425"/>
        <v>0.4-0.15</v>
      </c>
      <c r="S3488" s="127">
        <f t="shared" si="1410"/>
        <v>4.2340806602081477E-2</v>
      </c>
      <c r="T3488" s="112" t="b">
        <f t="shared" si="1411"/>
        <v>1</v>
      </c>
      <c r="U3488" s="22">
        <f t="shared" si="1412"/>
        <v>6.9146533394865193</v>
      </c>
      <c r="V3488" s="22">
        <f t="shared" si="1413"/>
        <v>0.42673193966497186</v>
      </c>
      <c r="W3488" s="81">
        <f t="shared" si="1414"/>
        <v>7</v>
      </c>
      <c r="X3488" s="22">
        <f t="shared" si="1415"/>
        <v>0.89786578391554328</v>
      </c>
      <c r="Y3488" s="3">
        <f>IF(U3488&gt;'Power Curve'!$C$37,0,INDEX(Ci,$W3488,1)*POWER(1-X3488,3)+INDEX(Ci,$W3488,2)*3*X3488*POWER(1-X3488,2)+INDEX(Ci,$W3488,3)*3*POWER(X3488,2)*(1-X3488)+INDEX(Ci,$W3488,4)*POWER(X3488,3))</f>
        <v>574.53904060679099</v>
      </c>
      <c r="Z3488" s="3">
        <f t="shared" si="1416"/>
        <v>598.86548701046854</v>
      </c>
      <c r="AA3488" s="3">
        <f t="shared" si="1417"/>
        <v>513.72999572753952</v>
      </c>
      <c r="AB3488" s="3">
        <f t="shared" si="1426"/>
        <v>85.135491282929024</v>
      </c>
      <c r="AC3488" s="3">
        <f t="shared" si="1427"/>
        <v>85.135491282929024</v>
      </c>
      <c r="AE3488" s="34">
        <f t="shared" si="1418"/>
        <v>7</v>
      </c>
      <c r="AF3488" s="73" t="b">
        <f>COUNTIF('Power Curve'!$D$2:$D$31,AE3488)&gt;0</f>
        <v>1</v>
      </c>
      <c r="AG3488" s="73" t="b">
        <f t="shared" si="1419"/>
        <v>0</v>
      </c>
      <c r="AH3488" s="73" t="b">
        <f t="shared" si="1428"/>
        <v>1</v>
      </c>
      <c r="AI3488" s="34" t="str">
        <f t="shared" si="1420"/>
        <v>Outer</v>
      </c>
      <c r="AJ3488" s="35" t="str">
        <f t="shared" si="1429"/>
        <v>0.4-0.5</v>
      </c>
      <c r="AK3488" s="36" t="str">
        <f t="shared" si="1421"/>
        <v>0-1</v>
      </c>
      <c r="AL3488" s="36" t="str">
        <f t="shared" si="1422"/>
        <v>Apr</v>
      </c>
      <c r="AM3488" s="35" t="str">
        <f t="shared" si="1423"/>
        <v>285-295</v>
      </c>
      <c r="AN3488" s="36" t="str">
        <f t="shared" si="1424"/>
        <v>LWS-HTI</v>
      </c>
    </row>
    <row r="3489" spans="5:40" x14ac:dyDescent="0.3">
      <c r="E3489" s="12">
        <v>41006.027777777781</v>
      </c>
      <c r="F3489" s="16">
        <v>7.31</v>
      </c>
      <c r="G3489" s="16">
        <v>419.33000946044911</v>
      </c>
      <c r="H3489" s="29">
        <v>1.2115267639266463</v>
      </c>
      <c r="I3489" s="26">
        <v>289.5</v>
      </c>
      <c r="J3489" s="30">
        <v>0.14500683994528046</v>
      </c>
      <c r="K3489" s="31">
        <v>0.32528489173845565</v>
      </c>
      <c r="L3489" s="111">
        <f t="shared" si="1404"/>
        <v>0.5</v>
      </c>
      <c r="M3489" s="112">
        <f t="shared" si="1405"/>
        <v>0.15000000000000002</v>
      </c>
      <c r="N3489" s="112" t="b">
        <f t="shared" si="1406"/>
        <v>1</v>
      </c>
      <c r="O3489" s="112" t="b">
        <f t="shared" si="1407"/>
        <v>1</v>
      </c>
      <c r="P3489" s="113">
        <f t="shared" si="1408"/>
        <v>5</v>
      </c>
      <c r="Q3489" s="113">
        <f t="shared" si="1409"/>
        <v>10.999999999999998</v>
      </c>
      <c r="R3489" s="114" t="str">
        <f t="shared" si="1425"/>
        <v>0.5-0.15</v>
      </c>
      <c r="S3489" s="127">
        <f t="shared" si="1410"/>
        <v>3.6961852981718626E-2</v>
      </c>
      <c r="T3489" s="112" t="b">
        <f t="shared" si="1411"/>
        <v>1</v>
      </c>
      <c r="U3489" s="22">
        <f t="shared" si="1412"/>
        <v>7.2831013173650776</v>
      </c>
      <c r="V3489" s="22">
        <f t="shared" si="1413"/>
        <v>0.48367676236753115</v>
      </c>
      <c r="W3489" s="81">
        <f t="shared" si="1414"/>
        <v>8</v>
      </c>
      <c r="X3489" s="22">
        <f t="shared" si="1415"/>
        <v>0.26971299041516872</v>
      </c>
      <c r="Y3489" s="3">
        <f>IF(U3489&gt;'Power Curve'!$C$37,0,INDEX(Ci,$W3489,1)*POWER(1-X3489,3)+INDEX(Ci,$W3489,2)*3*X3489*POWER(1-X3489,2)+INDEX(Ci,$W3489,3)*3*POWER(X3489,2)*(1-X3489)+INDEX(Ci,$W3489,4)*POWER(X3489,3))</f>
        <v>671.40308044339531</v>
      </c>
      <c r="Z3489" s="3">
        <f t="shared" si="1416"/>
        <v>696.21938239421706</v>
      </c>
      <c r="AA3489" s="3">
        <f t="shared" si="1417"/>
        <v>419.33000946044911</v>
      </c>
      <c r="AB3489" s="3">
        <f t="shared" si="1426"/>
        <v>276.88937293376796</v>
      </c>
      <c r="AC3489" s="3">
        <f t="shared" si="1427"/>
        <v>276.88937293376796</v>
      </c>
      <c r="AE3489" s="34">
        <f t="shared" si="1418"/>
        <v>7</v>
      </c>
      <c r="AF3489" s="73" t="b">
        <f>COUNTIF('Power Curve'!$D$2:$D$31,AE3489)&gt;0</f>
        <v>1</v>
      </c>
      <c r="AG3489" s="73" t="b">
        <f t="shared" si="1419"/>
        <v>0</v>
      </c>
      <c r="AH3489" s="73" t="b">
        <f t="shared" si="1428"/>
        <v>1</v>
      </c>
      <c r="AI3489" s="34" t="str">
        <f t="shared" si="1420"/>
        <v>Outer</v>
      </c>
      <c r="AJ3489" s="35" t="str">
        <f t="shared" si="1429"/>
        <v>0.4-0.5</v>
      </c>
      <c r="AK3489" s="36" t="str">
        <f t="shared" si="1421"/>
        <v>0-1</v>
      </c>
      <c r="AL3489" s="36" t="str">
        <f t="shared" si="1422"/>
        <v>Apr</v>
      </c>
      <c r="AM3489" s="35" t="str">
        <f t="shared" si="1423"/>
        <v>285-295</v>
      </c>
      <c r="AN3489" s="36" t="str">
        <f t="shared" si="1424"/>
        <v>LWS-HTI</v>
      </c>
    </row>
    <row r="3490" spans="5:40" x14ac:dyDescent="0.3">
      <c r="E3490" s="12">
        <v>41006.034722222219</v>
      </c>
      <c r="F3490" s="16">
        <v>7.13</v>
      </c>
      <c r="G3490" s="16">
        <v>711.52999019622803</v>
      </c>
      <c r="H3490" s="29">
        <v>1.21189306040719</v>
      </c>
      <c r="I3490" s="26">
        <v>293.89999999999998</v>
      </c>
      <c r="J3490" s="30">
        <v>0.15427769985974757</v>
      </c>
      <c r="K3490" s="31">
        <v>0.35920751601532391</v>
      </c>
      <c r="L3490" s="111">
        <f t="shared" si="1404"/>
        <v>0.5</v>
      </c>
      <c r="M3490" s="112">
        <f t="shared" si="1405"/>
        <v>0.15000000000000002</v>
      </c>
      <c r="N3490" s="112" t="b">
        <f t="shared" si="1406"/>
        <v>1</v>
      </c>
      <c r="O3490" s="112" t="b">
        <f t="shared" si="1407"/>
        <v>1</v>
      </c>
      <c r="P3490" s="113">
        <f t="shared" si="1408"/>
        <v>5</v>
      </c>
      <c r="Q3490" s="113">
        <f t="shared" si="1409"/>
        <v>10.999999999999998</v>
      </c>
      <c r="R3490" s="114" t="str">
        <f t="shared" si="1425"/>
        <v>0.5-0.15</v>
      </c>
      <c r="S3490" s="127">
        <f t="shared" si="1410"/>
        <v>3.6961852981718626E-2</v>
      </c>
      <c r="T3490" s="112" t="b">
        <f t="shared" si="1411"/>
        <v>1</v>
      </c>
      <c r="U3490" s="22">
        <f t="shared" si="1412"/>
        <v>7.1044795171894499</v>
      </c>
      <c r="V3490" s="22">
        <f t="shared" si="1413"/>
        <v>0.45607018734877591</v>
      </c>
      <c r="W3490" s="81">
        <f t="shared" si="1414"/>
        <v>8</v>
      </c>
      <c r="X3490" s="22">
        <f t="shared" si="1415"/>
        <v>8.9933513154528438E-2</v>
      </c>
      <c r="Y3490" s="3">
        <f>IF(U3490&gt;'Power Curve'!$C$37,0,INDEX(Ci,$W3490,1)*POWER(1-X3490,3)+INDEX(Ci,$W3490,2)*3*X3490*POWER(1-X3490,2)+INDEX(Ci,$W3490,3)*3*POWER(X3490,2)*(1-X3490)+INDEX(Ci,$W3490,4)*POWER(X3490,3))</f>
        <v>623.5154293102986</v>
      </c>
      <c r="Z3490" s="3">
        <f t="shared" si="1416"/>
        <v>646.561714940299</v>
      </c>
      <c r="AA3490" s="3">
        <f t="shared" si="1417"/>
        <v>711.52999019622803</v>
      </c>
      <c r="AB3490" s="3">
        <f t="shared" si="1426"/>
        <v>-64.968275255929029</v>
      </c>
      <c r="AC3490" s="3">
        <f t="shared" si="1427"/>
        <v>64.968275255929029</v>
      </c>
      <c r="AE3490" s="34">
        <f t="shared" si="1418"/>
        <v>7</v>
      </c>
      <c r="AF3490" s="73" t="b">
        <f>COUNTIF('Power Curve'!$D$2:$D$31,AE3490)&gt;0</f>
        <v>1</v>
      </c>
      <c r="AG3490" s="73" t="b">
        <f t="shared" si="1419"/>
        <v>0</v>
      </c>
      <c r="AH3490" s="73" t="b">
        <f t="shared" si="1428"/>
        <v>1</v>
      </c>
      <c r="AI3490" s="34" t="str">
        <f t="shared" si="1420"/>
        <v>Outer</v>
      </c>
      <c r="AJ3490" s="35" t="str">
        <f t="shared" si="1429"/>
        <v>0.4-0.5</v>
      </c>
      <c r="AK3490" s="36" t="str">
        <f t="shared" si="1421"/>
        <v>0-1</v>
      </c>
      <c r="AL3490" s="36" t="str">
        <f t="shared" si="1422"/>
        <v>Apr</v>
      </c>
      <c r="AM3490" s="35" t="str">
        <f t="shared" si="1423"/>
        <v>285-295</v>
      </c>
      <c r="AN3490" s="36" t="str">
        <f t="shared" si="1424"/>
        <v>LWS-HTI</v>
      </c>
    </row>
    <row r="3491" spans="5:40" x14ac:dyDescent="0.3">
      <c r="E3491" s="12">
        <v>41006.041666666664</v>
      </c>
      <c r="F3491" s="16">
        <v>7.34</v>
      </c>
      <c r="G3491" s="16">
        <v>642.06997299194313</v>
      </c>
      <c r="H3491" s="29">
        <v>1.2114265717921449</v>
      </c>
      <c r="I3491" s="26">
        <v>293.39999999999998</v>
      </c>
      <c r="J3491" s="30">
        <v>0.15122615803814715</v>
      </c>
      <c r="K3491" s="31">
        <v>0.31454760541496357</v>
      </c>
      <c r="L3491" s="111">
        <f t="shared" si="1404"/>
        <v>0.5</v>
      </c>
      <c r="M3491" s="112">
        <f t="shared" si="1405"/>
        <v>0.15000000000000002</v>
      </c>
      <c r="N3491" s="112" t="b">
        <f t="shared" si="1406"/>
        <v>1</v>
      </c>
      <c r="O3491" s="112" t="b">
        <f t="shared" si="1407"/>
        <v>1</v>
      </c>
      <c r="P3491" s="113">
        <f t="shared" si="1408"/>
        <v>5</v>
      </c>
      <c r="Q3491" s="113">
        <f t="shared" si="1409"/>
        <v>10.999999999999998</v>
      </c>
      <c r="R3491" s="114" t="str">
        <f t="shared" si="1425"/>
        <v>0.5-0.15</v>
      </c>
      <c r="S3491" s="127">
        <f t="shared" si="1410"/>
        <v>3.6961852981718626E-2</v>
      </c>
      <c r="T3491" s="112" t="b">
        <f t="shared" si="1411"/>
        <v>1</v>
      </c>
      <c r="U3491" s="22">
        <f t="shared" si="1412"/>
        <v>7.3127893279854161</v>
      </c>
      <c r="V3491" s="22">
        <f t="shared" si="1413"/>
        <v>0.48826514011057331</v>
      </c>
      <c r="W3491" s="81">
        <f t="shared" si="1414"/>
        <v>8</v>
      </c>
      <c r="X3491" s="22">
        <f t="shared" si="1415"/>
        <v>0.29959341388523208</v>
      </c>
      <c r="Y3491" s="3">
        <f>IF(U3491&gt;'Power Curve'!$C$37,0,INDEX(Ci,$W3491,1)*POWER(1-X3491,3)+INDEX(Ci,$W3491,2)*3*X3491*POWER(1-X3491,2)+INDEX(Ci,$W3491,3)*3*POWER(X3491,2)*(1-X3491)+INDEX(Ci,$W3491,4)*POWER(X3491,3))</f>
        <v>679.54210198122109</v>
      </c>
      <c r="Z3491" s="3">
        <f t="shared" si="1416"/>
        <v>704.65923724953905</v>
      </c>
      <c r="AA3491" s="3">
        <f t="shared" si="1417"/>
        <v>642.06997299194313</v>
      </c>
      <c r="AB3491" s="3">
        <f t="shared" si="1426"/>
        <v>62.589264257595914</v>
      </c>
      <c r="AC3491" s="3">
        <f t="shared" si="1427"/>
        <v>62.589264257595914</v>
      </c>
      <c r="AE3491" s="34">
        <f t="shared" si="1418"/>
        <v>7</v>
      </c>
      <c r="AF3491" s="73" t="b">
        <f>COUNTIF('Power Curve'!$D$2:$D$31,AE3491)&gt;0</f>
        <v>1</v>
      </c>
      <c r="AG3491" s="73" t="b">
        <f t="shared" si="1419"/>
        <v>0</v>
      </c>
      <c r="AH3491" s="73" t="b">
        <f t="shared" si="1428"/>
        <v>1</v>
      </c>
      <c r="AI3491" s="34" t="str">
        <f t="shared" si="1420"/>
        <v>Outer</v>
      </c>
      <c r="AJ3491" s="35" t="str">
        <f t="shared" si="1429"/>
        <v>0.4-0.5</v>
      </c>
      <c r="AK3491" s="36" t="str">
        <f t="shared" si="1421"/>
        <v>1-2</v>
      </c>
      <c r="AL3491" s="36" t="str">
        <f t="shared" si="1422"/>
        <v>Apr</v>
      </c>
      <c r="AM3491" s="35" t="str">
        <f t="shared" si="1423"/>
        <v>285-295</v>
      </c>
      <c r="AN3491" s="36" t="str">
        <f t="shared" si="1424"/>
        <v>LWS-HTI</v>
      </c>
    </row>
    <row r="3492" spans="5:40" x14ac:dyDescent="0.3">
      <c r="E3492" s="12">
        <v>41006.048611111109</v>
      </c>
      <c r="F3492" s="16">
        <v>6.59</v>
      </c>
      <c r="G3492" s="16">
        <v>465.94000244140602</v>
      </c>
      <c r="H3492" s="29">
        <v>1.2118387114340228</v>
      </c>
      <c r="I3492" s="26">
        <v>288.3</v>
      </c>
      <c r="J3492" s="30">
        <v>0.15629742033383917</v>
      </c>
      <c r="K3492" s="31">
        <v>0.3107358378006142</v>
      </c>
      <c r="L3492" s="111">
        <f t="shared" si="1404"/>
        <v>0.4</v>
      </c>
      <c r="M3492" s="112">
        <f t="shared" si="1405"/>
        <v>0.16</v>
      </c>
      <c r="N3492" s="112" t="b">
        <f t="shared" si="1406"/>
        <v>1</v>
      </c>
      <c r="O3492" s="112" t="b">
        <f t="shared" si="1407"/>
        <v>1</v>
      </c>
      <c r="P3492" s="113">
        <f t="shared" si="1408"/>
        <v>4</v>
      </c>
      <c r="Q3492" s="113">
        <f t="shared" si="1409"/>
        <v>10</v>
      </c>
      <c r="R3492" s="114" t="str">
        <f t="shared" si="1425"/>
        <v>0.4-0.16</v>
      </c>
      <c r="S3492" s="127">
        <f t="shared" si="1410"/>
        <v>3.8680775374372055E-2</v>
      </c>
      <c r="T3492" s="112" t="b">
        <f t="shared" si="1411"/>
        <v>1</v>
      </c>
      <c r="U3492" s="22">
        <f t="shared" si="1412"/>
        <v>6.5663141834497356</v>
      </c>
      <c r="V3492" s="22">
        <f t="shared" si="1413"/>
        <v>0.37289500020044902</v>
      </c>
      <c r="W3492" s="81">
        <f t="shared" si="1414"/>
        <v>7</v>
      </c>
      <c r="X3492" s="22">
        <f t="shared" si="1415"/>
        <v>0.54376292167808649</v>
      </c>
      <c r="Y3492" s="3">
        <f>IF(U3492&gt;'Power Curve'!$C$37,0,INDEX(Ci,$W3492,1)*POWER(1-X3492,3)+INDEX(Ci,$W3492,2)*3*X3492*POWER(1-X3492,2)+INDEX(Ci,$W3492,3)*3*POWER(X3492,2)*(1-X3492)+INDEX(Ci,$W3492,4)*POWER(X3492,3))</f>
        <v>486.76900031745851</v>
      </c>
      <c r="Z3492" s="3">
        <f t="shared" si="1416"/>
        <v>505.59760267794576</v>
      </c>
      <c r="AA3492" s="3">
        <f t="shared" si="1417"/>
        <v>465.94000244140602</v>
      </c>
      <c r="AB3492" s="3">
        <f t="shared" si="1426"/>
        <v>39.657600236539736</v>
      </c>
      <c r="AC3492" s="3">
        <f t="shared" si="1427"/>
        <v>39.657600236539736</v>
      </c>
      <c r="AE3492" s="34">
        <f t="shared" si="1418"/>
        <v>7</v>
      </c>
      <c r="AF3492" s="73" t="b">
        <f>COUNTIF('Power Curve'!$D$2:$D$31,AE3492)&gt;0</f>
        <v>1</v>
      </c>
      <c r="AG3492" s="73" t="b">
        <f t="shared" si="1419"/>
        <v>0</v>
      </c>
      <c r="AH3492" s="73" t="b">
        <f t="shared" si="1428"/>
        <v>1</v>
      </c>
      <c r="AI3492" s="34" t="str">
        <f t="shared" si="1420"/>
        <v>Outer</v>
      </c>
      <c r="AJ3492" s="35" t="str">
        <f t="shared" si="1429"/>
        <v>0.3-0.4</v>
      </c>
      <c r="AK3492" s="36" t="str">
        <f t="shared" si="1421"/>
        <v>1-2</v>
      </c>
      <c r="AL3492" s="36" t="str">
        <f t="shared" si="1422"/>
        <v>Apr</v>
      </c>
      <c r="AM3492" s="35" t="str">
        <f t="shared" si="1423"/>
        <v>285-295</v>
      </c>
      <c r="AN3492" s="36" t="str">
        <f t="shared" si="1424"/>
        <v>LWS-HTI</v>
      </c>
    </row>
    <row r="3493" spans="5:40" x14ac:dyDescent="0.3">
      <c r="E3493" s="12">
        <v>41006.055555555555</v>
      </c>
      <c r="F3493" s="16">
        <v>6.73</v>
      </c>
      <c r="G3493" s="16">
        <v>454.19000244140602</v>
      </c>
      <c r="H3493" s="29">
        <v>1.2117385252377315</v>
      </c>
      <c r="I3493" s="26">
        <v>287.8</v>
      </c>
      <c r="J3493" s="30">
        <v>0.16196136701337296</v>
      </c>
      <c r="K3493" s="31">
        <v>0.35219453170213583</v>
      </c>
      <c r="L3493" s="111">
        <f t="shared" si="1404"/>
        <v>0.4</v>
      </c>
      <c r="M3493" s="112">
        <f t="shared" si="1405"/>
        <v>0.16</v>
      </c>
      <c r="N3493" s="112" t="b">
        <f t="shared" si="1406"/>
        <v>1</v>
      </c>
      <c r="O3493" s="112" t="b">
        <f t="shared" si="1407"/>
        <v>1</v>
      </c>
      <c r="P3493" s="113">
        <f t="shared" si="1408"/>
        <v>4</v>
      </c>
      <c r="Q3493" s="113">
        <f t="shared" si="1409"/>
        <v>10</v>
      </c>
      <c r="R3493" s="114" t="str">
        <f t="shared" si="1425"/>
        <v>0.4-0.16</v>
      </c>
      <c r="S3493" s="127">
        <f t="shared" si="1410"/>
        <v>3.8680775374372055E-2</v>
      </c>
      <c r="T3493" s="112" t="b">
        <f t="shared" si="1411"/>
        <v>1</v>
      </c>
      <c r="U3493" s="22">
        <f t="shared" si="1412"/>
        <v>6.7056261933022396</v>
      </c>
      <c r="V3493" s="22">
        <f t="shared" si="1413"/>
        <v>0.39442612040652275</v>
      </c>
      <c r="W3493" s="81">
        <f t="shared" si="1414"/>
        <v>7</v>
      </c>
      <c r="X3493" s="22">
        <f t="shared" si="1415"/>
        <v>0.68538002264969033</v>
      </c>
      <c r="Y3493" s="3">
        <f>IF(U3493&gt;'Power Curve'!$C$37,0,INDEX(Ci,$W3493,1)*POWER(1-X3493,3)+INDEX(Ci,$W3493,2)*3*X3493*POWER(1-X3493,2)+INDEX(Ci,$W3493,3)*3*POWER(X3493,2)*(1-X3493)+INDEX(Ci,$W3493,4)*POWER(X3493,3))</f>
        <v>521.33330298404326</v>
      </c>
      <c r="Z3493" s="3">
        <f t="shared" si="1416"/>
        <v>541.49887937194853</v>
      </c>
      <c r="AA3493" s="3">
        <f t="shared" si="1417"/>
        <v>454.19000244140602</v>
      </c>
      <c r="AB3493" s="3">
        <f t="shared" si="1426"/>
        <v>87.30887693054251</v>
      </c>
      <c r="AC3493" s="3">
        <f t="shared" si="1427"/>
        <v>87.30887693054251</v>
      </c>
      <c r="AE3493" s="34">
        <f t="shared" si="1418"/>
        <v>7</v>
      </c>
      <c r="AF3493" s="73" t="b">
        <f>COUNTIF('Power Curve'!$D$2:$D$31,AE3493)&gt;0</f>
        <v>1</v>
      </c>
      <c r="AG3493" s="73" t="b">
        <f t="shared" si="1419"/>
        <v>0</v>
      </c>
      <c r="AH3493" s="73" t="b">
        <f t="shared" si="1428"/>
        <v>1</v>
      </c>
      <c r="AI3493" s="34" t="str">
        <f t="shared" si="1420"/>
        <v>Outer</v>
      </c>
      <c r="AJ3493" s="35" t="str">
        <f t="shared" si="1429"/>
        <v>0.3-0.4</v>
      </c>
      <c r="AK3493" s="36" t="str">
        <f t="shared" si="1421"/>
        <v>1-2</v>
      </c>
      <c r="AL3493" s="36" t="str">
        <f t="shared" si="1422"/>
        <v>Apr</v>
      </c>
      <c r="AM3493" s="35" t="str">
        <f t="shared" si="1423"/>
        <v>285-295</v>
      </c>
      <c r="AN3493" s="36" t="str">
        <f t="shared" si="1424"/>
        <v>LWS-HTI</v>
      </c>
    </row>
    <row r="3494" spans="5:40" x14ac:dyDescent="0.3">
      <c r="E3494" s="12">
        <v>41006.0625</v>
      </c>
      <c r="F3494" s="16">
        <v>6.85</v>
      </c>
      <c r="G3494" s="16">
        <v>542.63002014160134</v>
      </c>
      <c r="H3494" s="29">
        <v>1.2112260695294539</v>
      </c>
      <c r="I3494" s="26">
        <v>288</v>
      </c>
      <c r="J3494" s="30">
        <v>0.16496350364963502</v>
      </c>
      <c r="K3494" s="31">
        <v>0.33930866145102534</v>
      </c>
      <c r="L3494" s="111">
        <f t="shared" si="1404"/>
        <v>0.4</v>
      </c>
      <c r="M3494" s="112">
        <f t="shared" si="1405"/>
        <v>0.16</v>
      </c>
      <c r="N3494" s="112" t="b">
        <f t="shared" si="1406"/>
        <v>1</v>
      </c>
      <c r="O3494" s="112" t="b">
        <f t="shared" si="1407"/>
        <v>1</v>
      </c>
      <c r="P3494" s="113">
        <f t="shared" si="1408"/>
        <v>4</v>
      </c>
      <c r="Q3494" s="113">
        <f t="shared" si="1409"/>
        <v>10</v>
      </c>
      <c r="R3494" s="114" t="str">
        <f t="shared" si="1425"/>
        <v>0.4-0.16</v>
      </c>
      <c r="S3494" s="127">
        <f t="shared" si="1410"/>
        <v>3.8680775374372055E-2</v>
      </c>
      <c r="T3494" s="112" t="b">
        <f t="shared" si="1411"/>
        <v>1</v>
      </c>
      <c r="U3494" s="22">
        <f t="shared" si="1412"/>
        <v>6.8242293117411412</v>
      </c>
      <c r="V3494" s="22">
        <f t="shared" si="1413"/>
        <v>0.41275661468786196</v>
      </c>
      <c r="W3494" s="81">
        <f t="shared" si="1414"/>
        <v>7</v>
      </c>
      <c r="X3494" s="22">
        <f t="shared" si="1415"/>
        <v>0.80594557774642572</v>
      </c>
      <c r="Y3494" s="3">
        <f>IF(U3494&gt;'Power Curve'!$C$37,0,INDEX(Ci,$W3494,1)*POWER(1-X3494,3)+INDEX(Ci,$W3494,2)*3*X3494*POWER(1-X3494,2)+INDEX(Ci,$W3494,3)*3*POWER(X3494,2)*(1-X3494)+INDEX(Ci,$W3494,4)*POWER(X3494,3))</f>
        <v>551.39675580955407</v>
      </c>
      <c r="Z3494" s="3">
        <f t="shared" si="1416"/>
        <v>572.72520986318091</v>
      </c>
      <c r="AA3494" s="3">
        <f t="shared" si="1417"/>
        <v>542.63002014160134</v>
      </c>
      <c r="AB3494" s="3">
        <f t="shared" si="1426"/>
        <v>30.095189721579573</v>
      </c>
      <c r="AC3494" s="3">
        <f t="shared" si="1427"/>
        <v>30.095189721579573</v>
      </c>
      <c r="AE3494" s="34">
        <f t="shared" si="1418"/>
        <v>7</v>
      </c>
      <c r="AF3494" s="73" t="b">
        <f>COUNTIF('Power Curve'!$D$2:$D$31,AE3494)&gt;0</f>
        <v>1</v>
      </c>
      <c r="AG3494" s="73" t="b">
        <f t="shared" si="1419"/>
        <v>0</v>
      </c>
      <c r="AH3494" s="73" t="b">
        <f t="shared" si="1428"/>
        <v>1</v>
      </c>
      <c r="AI3494" s="34" t="str">
        <f t="shared" si="1420"/>
        <v>Outer</v>
      </c>
      <c r="AJ3494" s="35" t="str">
        <f t="shared" si="1429"/>
        <v>0.4-0.5</v>
      </c>
      <c r="AK3494" s="36" t="str">
        <f t="shared" si="1421"/>
        <v>1-2</v>
      </c>
      <c r="AL3494" s="36" t="str">
        <f t="shared" si="1422"/>
        <v>Apr</v>
      </c>
      <c r="AM3494" s="35" t="str">
        <f t="shared" si="1423"/>
        <v>285-295</v>
      </c>
      <c r="AN3494" s="36" t="str">
        <f t="shared" si="1424"/>
        <v>LWS-HTI</v>
      </c>
    </row>
    <row r="3495" spans="5:40" x14ac:dyDescent="0.3">
      <c r="E3495" s="12">
        <v>41006.069444444445</v>
      </c>
      <c r="F3495" s="16">
        <v>7.33</v>
      </c>
      <c r="G3495" s="16">
        <v>614.91998291015602</v>
      </c>
      <c r="H3495" s="29">
        <v>1.2108053009236133</v>
      </c>
      <c r="I3495" s="26">
        <v>290</v>
      </c>
      <c r="J3495" s="30">
        <v>0.1527967257844475</v>
      </c>
      <c r="K3495" s="31">
        <v>0.35920751601532391</v>
      </c>
      <c r="L3495" s="111">
        <f t="shared" si="1404"/>
        <v>0.5</v>
      </c>
      <c r="M3495" s="112">
        <f t="shared" si="1405"/>
        <v>0.15000000000000002</v>
      </c>
      <c r="N3495" s="112" t="b">
        <f t="shared" si="1406"/>
        <v>1</v>
      </c>
      <c r="O3495" s="112" t="b">
        <f t="shared" si="1407"/>
        <v>1</v>
      </c>
      <c r="P3495" s="113">
        <f t="shared" si="1408"/>
        <v>5</v>
      </c>
      <c r="Q3495" s="113">
        <f t="shared" si="1409"/>
        <v>10.999999999999998</v>
      </c>
      <c r="R3495" s="114" t="str">
        <f t="shared" si="1425"/>
        <v>0.5-0.15</v>
      </c>
      <c r="S3495" s="127">
        <f t="shared" si="1410"/>
        <v>3.6961852981718626E-2</v>
      </c>
      <c r="T3495" s="112" t="b">
        <f t="shared" si="1411"/>
        <v>1</v>
      </c>
      <c r="U3495" s="22">
        <f t="shared" si="1412"/>
        <v>7.3015777866858906</v>
      </c>
      <c r="V3495" s="22">
        <f t="shared" si="1413"/>
        <v>0.48653236026143454</v>
      </c>
      <c r="W3495" s="81">
        <f t="shared" si="1414"/>
        <v>8</v>
      </c>
      <c r="X3495" s="22">
        <f t="shared" si="1415"/>
        <v>0.288309208753871</v>
      </c>
      <c r="Y3495" s="3">
        <f>IF(U3495&gt;'Power Curve'!$C$37,0,INDEX(Ci,$W3495,1)*POWER(1-X3495,3)+INDEX(Ci,$W3495,2)*3*X3495*POWER(1-X3495,2)+INDEX(Ci,$W3495,3)*3*POWER(X3495,2)*(1-X3495)+INDEX(Ci,$W3495,4)*POWER(X3495,3))</f>
        <v>676.46279593169436</v>
      </c>
      <c r="Z3495" s="3">
        <f t="shared" si="1416"/>
        <v>701.46611434252395</v>
      </c>
      <c r="AA3495" s="3">
        <f t="shared" si="1417"/>
        <v>614.91998291015602</v>
      </c>
      <c r="AB3495" s="3">
        <f t="shared" si="1426"/>
        <v>86.546131432367929</v>
      </c>
      <c r="AC3495" s="3">
        <f t="shared" si="1427"/>
        <v>86.546131432367929</v>
      </c>
      <c r="AE3495" s="34">
        <f t="shared" si="1418"/>
        <v>7</v>
      </c>
      <c r="AF3495" s="73" t="b">
        <f>COUNTIF('Power Curve'!$D$2:$D$31,AE3495)&gt;0</f>
        <v>1</v>
      </c>
      <c r="AG3495" s="73" t="b">
        <f t="shared" si="1419"/>
        <v>0</v>
      </c>
      <c r="AH3495" s="73" t="b">
        <f t="shared" si="1428"/>
        <v>1</v>
      </c>
      <c r="AI3495" s="34" t="str">
        <f t="shared" si="1420"/>
        <v>Outer</v>
      </c>
      <c r="AJ3495" s="35" t="str">
        <f t="shared" si="1429"/>
        <v>0.4-0.5</v>
      </c>
      <c r="AK3495" s="36" t="str">
        <f t="shared" si="1421"/>
        <v>1-2</v>
      </c>
      <c r="AL3495" s="36" t="str">
        <f t="shared" si="1422"/>
        <v>Apr</v>
      </c>
      <c r="AM3495" s="35" t="str">
        <f t="shared" si="1423"/>
        <v>285-295</v>
      </c>
      <c r="AN3495" s="36" t="str">
        <f t="shared" si="1424"/>
        <v>LWS-HTI</v>
      </c>
    </row>
    <row r="3496" spans="5:40" x14ac:dyDescent="0.3">
      <c r="E3496" s="12">
        <v>41006.076388888891</v>
      </c>
      <c r="F3496" s="16">
        <v>6.87</v>
      </c>
      <c r="G3496" s="16">
        <v>670.70998764038109</v>
      </c>
      <c r="H3496" s="29">
        <v>1.2105307503544016</v>
      </c>
      <c r="I3496" s="26">
        <v>290.5</v>
      </c>
      <c r="J3496" s="30">
        <v>0.13537117903930132</v>
      </c>
      <c r="K3496" s="31">
        <v>0.35730266942566302</v>
      </c>
      <c r="L3496" s="111">
        <f t="shared" si="1404"/>
        <v>0.4</v>
      </c>
      <c r="M3496" s="112">
        <f t="shared" si="1405"/>
        <v>0.14000000000000001</v>
      </c>
      <c r="N3496" s="112" t="b">
        <f t="shared" si="1406"/>
        <v>1</v>
      </c>
      <c r="O3496" s="112" t="b">
        <f t="shared" si="1407"/>
        <v>1</v>
      </c>
      <c r="P3496" s="113">
        <f t="shared" si="1408"/>
        <v>4</v>
      </c>
      <c r="Q3496" s="113">
        <f t="shared" si="1409"/>
        <v>12</v>
      </c>
      <c r="R3496" s="114" t="str">
        <f t="shared" si="1425"/>
        <v>0.4-0.14</v>
      </c>
      <c r="S3496" s="127">
        <f t="shared" si="1410"/>
        <v>1.8184684372412531E-2</v>
      </c>
      <c r="T3496" s="112" t="b">
        <f t="shared" si="1411"/>
        <v>1</v>
      </c>
      <c r="U3496" s="22">
        <f t="shared" si="1412"/>
        <v>6.842844161316326</v>
      </c>
      <c r="V3496" s="22">
        <f t="shared" si="1413"/>
        <v>0.41563359969615826</v>
      </c>
      <c r="W3496" s="81">
        <f t="shared" si="1414"/>
        <v>7</v>
      </c>
      <c r="X3496" s="22">
        <f t="shared" si="1415"/>
        <v>0.82486843324647341</v>
      </c>
      <c r="Y3496" s="3">
        <f>IF(U3496&gt;'Power Curve'!$C$37,0,INDEX(Ci,$W3496,1)*POWER(1-X3496,3)+INDEX(Ci,$W3496,2)*3*X3496*POWER(1-X3496,2)+INDEX(Ci,$W3496,3)*3*POWER(X3496,2)*(1-X3496)+INDEX(Ci,$W3496,4)*POWER(X3496,3))</f>
        <v>556.14998485984438</v>
      </c>
      <c r="Z3496" s="3">
        <f t="shared" si="1416"/>
        <v>566.26339679824264</v>
      </c>
      <c r="AA3496" s="3">
        <f t="shared" si="1417"/>
        <v>670.70998764038109</v>
      </c>
      <c r="AB3496" s="3">
        <f t="shared" si="1426"/>
        <v>-104.44659084213845</v>
      </c>
      <c r="AC3496" s="3">
        <f t="shared" si="1427"/>
        <v>104.44659084213845</v>
      </c>
      <c r="AE3496" s="34">
        <f t="shared" si="1418"/>
        <v>7</v>
      </c>
      <c r="AF3496" s="73" t="b">
        <f>COUNTIF('Power Curve'!$D$2:$D$31,AE3496)&gt;0</f>
        <v>1</v>
      </c>
      <c r="AG3496" s="73" t="b">
        <f t="shared" si="1419"/>
        <v>0</v>
      </c>
      <c r="AH3496" s="73" t="b">
        <f t="shared" si="1428"/>
        <v>1</v>
      </c>
      <c r="AI3496" s="34" t="str">
        <f t="shared" si="1420"/>
        <v>Outer</v>
      </c>
      <c r="AJ3496" s="35" t="str">
        <f t="shared" si="1429"/>
        <v>0.4-0.5</v>
      </c>
      <c r="AK3496" s="36" t="str">
        <f t="shared" si="1421"/>
        <v>1-2</v>
      </c>
      <c r="AL3496" s="36" t="str">
        <f t="shared" si="1422"/>
        <v>Apr</v>
      </c>
      <c r="AM3496" s="35" t="str">
        <f t="shared" si="1423"/>
        <v>285-295</v>
      </c>
      <c r="AN3496" s="36" t="str">
        <f t="shared" si="1424"/>
        <v>Inner-TI</v>
      </c>
    </row>
    <row r="3497" spans="5:40" x14ac:dyDescent="0.3">
      <c r="E3497" s="12">
        <v>41006.083333333336</v>
      </c>
      <c r="F3497" s="16">
        <v>7.05</v>
      </c>
      <c r="G3497" s="16">
        <v>604.54000282287575</v>
      </c>
      <c r="H3497" s="29">
        <v>1.2102563242658591</v>
      </c>
      <c r="I3497" s="26">
        <v>298.7</v>
      </c>
      <c r="J3497" s="30">
        <v>0.1319148936170213</v>
      </c>
      <c r="K3497" s="31">
        <v>0.34315969544643998</v>
      </c>
      <c r="L3497" s="111">
        <f t="shared" si="1404"/>
        <v>0.4</v>
      </c>
      <c r="M3497" s="112">
        <f t="shared" si="1405"/>
        <v>0.13</v>
      </c>
      <c r="N3497" s="112" t="b">
        <f t="shared" si="1406"/>
        <v>1</v>
      </c>
      <c r="O3497" s="112" t="b">
        <f t="shared" si="1407"/>
        <v>1</v>
      </c>
      <c r="P3497" s="113">
        <f t="shared" si="1408"/>
        <v>4</v>
      </c>
      <c r="Q3497" s="113">
        <f t="shared" si="1409"/>
        <v>13</v>
      </c>
      <c r="R3497" s="114" t="str">
        <f t="shared" si="1425"/>
        <v>0.4-0.13</v>
      </c>
      <c r="S3497" s="127">
        <f t="shared" si="1410"/>
        <v>1.1783103696728841E-2</v>
      </c>
      <c r="T3497" s="112" t="b">
        <f t="shared" si="1411"/>
        <v>1</v>
      </c>
      <c r="U3497" s="22">
        <f t="shared" si="1412"/>
        <v>7.0216019777483121</v>
      </c>
      <c r="V3497" s="22">
        <f t="shared" si="1413"/>
        <v>0.44326119646579293</v>
      </c>
      <c r="W3497" s="81">
        <f t="shared" si="1414"/>
        <v>8</v>
      </c>
      <c r="X3497" s="22">
        <f t="shared" si="1415"/>
        <v>6.5188308328525254E-3</v>
      </c>
      <c r="Y3497" s="3">
        <f>IF(U3497&gt;'Power Curve'!$C$37,0,INDEX(Ci,$W3497,1)*POWER(1-X3497,3)+INDEX(Ci,$W3497,2)*3*X3497*POWER(1-X3497,2)+INDEX(Ci,$W3497,3)*3*POWER(X3497,2)*(1-X3497)+INDEX(Ci,$W3497,4)*POWER(X3497,3))</f>
        <v>601.9853723800054</v>
      </c>
      <c r="Z3497" s="3">
        <f t="shared" si="1416"/>
        <v>609.07862844667295</v>
      </c>
      <c r="AA3497" s="3">
        <f t="shared" si="1417"/>
        <v>604.54000282287575</v>
      </c>
      <c r="AB3497" s="3">
        <f t="shared" si="1426"/>
        <v>4.538625623797202</v>
      </c>
      <c r="AC3497" s="3">
        <f t="shared" si="1427"/>
        <v>4.538625623797202</v>
      </c>
      <c r="AE3497" s="34">
        <f t="shared" si="1418"/>
        <v>7</v>
      </c>
      <c r="AF3497" s="73" t="b">
        <f>COUNTIF('Power Curve'!$D$2:$D$31,AE3497)&gt;0</f>
        <v>1</v>
      </c>
      <c r="AG3497" s="73" t="b">
        <f t="shared" si="1419"/>
        <v>0</v>
      </c>
      <c r="AH3497" s="73" t="b">
        <f t="shared" si="1428"/>
        <v>1</v>
      </c>
      <c r="AI3497" s="34" t="str">
        <f t="shared" si="1420"/>
        <v>Outer</v>
      </c>
      <c r="AJ3497" s="35" t="str">
        <f t="shared" si="1429"/>
        <v>0.4-0.5</v>
      </c>
      <c r="AK3497" s="36" t="str">
        <f t="shared" si="1421"/>
        <v>2-3</v>
      </c>
      <c r="AL3497" s="36" t="str">
        <f t="shared" si="1422"/>
        <v>Apr</v>
      </c>
      <c r="AM3497" s="35" t="str">
        <f t="shared" si="1423"/>
        <v>295-305</v>
      </c>
      <c r="AN3497" s="36" t="str">
        <f t="shared" si="1424"/>
        <v>Inner-TI</v>
      </c>
    </row>
    <row r="3498" spans="5:40" x14ac:dyDescent="0.3">
      <c r="E3498" s="12">
        <v>41006.090277777781</v>
      </c>
      <c r="F3498" s="16">
        <v>5.27</v>
      </c>
      <c r="G3498" s="16">
        <v>281.7800102233885</v>
      </c>
      <c r="H3498" s="29">
        <v>1.2080612565979796</v>
      </c>
      <c r="I3498" s="26">
        <v>301.2</v>
      </c>
      <c r="J3498" s="30">
        <v>0.19354838709677422</v>
      </c>
      <c r="K3498" s="31">
        <v>0.37281666106351502</v>
      </c>
      <c r="L3498" s="111">
        <f t="shared" si="1404"/>
        <v>0.2</v>
      </c>
      <c r="M3498" s="112">
        <f t="shared" si="1405"/>
        <v>0.19</v>
      </c>
      <c r="N3498" s="112" t="b">
        <f t="shared" si="1406"/>
        <v>1</v>
      </c>
      <c r="O3498" s="112" t="b">
        <f t="shared" si="1407"/>
        <v>1</v>
      </c>
      <c r="P3498" s="113">
        <f t="shared" si="1408"/>
        <v>2</v>
      </c>
      <c r="Q3498" s="113">
        <f t="shared" si="1409"/>
        <v>7</v>
      </c>
      <c r="R3498" s="114" t="str">
        <f t="shared" si="1425"/>
        <v>0.2-0.19</v>
      </c>
      <c r="S3498" s="127">
        <f t="shared" si="1410"/>
        <v>5.3468433374186698E-2</v>
      </c>
      <c r="T3498" s="112" t="b">
        <f t="shared" si="1411"/>
        <v>1</v>
      </c>
      <c r="U3498" s="22">
        <f t="shared" si="1412"/>
        <v>5.245596784610016</v>
      </c>
      <c r="V3498" s="22">
        <f t="shared" si="1413"/>
        <v>0.16877386877195216</v>
      </c>
      <c r="W3498" s="81">
        <f t="shared" si="1414"/>
        <v>6</v>
      </c>
      <c r="X3498" s="22">
        <f t="shared" si="1415"/>
        <v>0.21677394094151645</v>
      </c>
      <c r="Y3498" s="3">
        <f>IF(U3498&gt;'Power Curve'!$C$37,0,INDEX(Ci,$W3498,1)*POWER(1-X3498,3)+INDEX(Ci,$W3498,2)*3*X3498*POWER(1-X3498,2)+INDEX(Ci,$W3498,3)*3*POWER(X3498,2)*(1-X3498)+INDEX(Ci,$W3498,4)*POWER(X3498,3))</f>
        <v>244.19465544790776</v>
      </c>
      <c r="Z3498" s="3">
        <f t="shared" si="1416"/>
        <v>257.25136111305665</v>
      </c>
      <c r="AA3498" s="3">
        <f t="shared" si="1417"/>
        <v>281.7800102233885</v>
      </c>
      <c r="AB3498" s="3">
        <f t="shared" si="1426"/>
        <v>-24.528649110331855</v>
      </c>
      <c r="AC3498" s="3">
        <f t="shared" si="1427"/>
        <v>24.528649110331855</v>
      </c>
      <c r="AE3498" s="34">
        <f t="shared" si="1418"/>
        <v>5</v>
      </c>
      <c r="AF3498" s="73" t="b">
        <f>COUNTIF('Power Curve'!$D$2:$D$31,AE3498)&gt;0</f>
        <v>1</v>
      </c>
      <c r="AG3498" s="73" t="b">
        <f t="shared" si="1419"/>
        <v>0</v>
      </c>
      <c r="AH3498" s="73" t="b">
        <f t="shared" si="1428"/>
        <v>1</v>
      </c>
      <c r="AI3498" s="34" t="str">
        <f t="shared" si="1420"/>
        <v>Outer</v>
      </c>
      <c r="AJ3498" s="35" t="str">
        <f t="shared" si="1429"/>
        <v>0.1-0.2</v>
      </c>
      <c r="AK3498" s="36" t="str">
        <f t="shared" si="1421"/>
        <v>2-3</v>
      </c>
      <c r="AL3498" s="36" t="str">
        <f t="shared" si="1422"/>
        <v>Apr</v>
      </c>
      <c r="AM3498" s="35" t="str">
        <f t="shared" si="1423"/>
        <v>295-305</v>
      </c>
      <c r="AN3498" s="36" t="str">
        <f t="shared" si="1424"/>
        <v>LWS-HTI</v>
      </c>
    </row>
    <row r="3499" spans="5:40" x14ac:dyDescent="0.3">
      <c r="E3499" s="12">
        <v>41006.097222222219</v>
      </c>
      <c r="F3499" s="16">
        <v>5.38</v>
      </c>
      <c r="G3499" s="16">
        <v>331.08998870849661</v>
      </c>
      <c r="H3499" s="29">
        <v>1.2078593294875315</v>
      </c>
      <c r="I3499" s="26">
        <v>298.3</v>
      </c>
      <c r="J3499" s="30">
        <v>0.14684014869888476</v>
      </c>
      <c r="K3499" s="31">
        <v>0.30511841254175776</v>
      </c>
      <c r="L3499" s="111">
        <f t="shared" si="1404"/>
        <v>0.2</v>
      </c>
      <c r="M3499" s="112">
        <f t="shared" si="1405"/>
        <v>0.15000000000000002</v>
      </c>
      <c r="N3499" s="112" t="b">
        <f t="shared" si="1406"/>
        <v>1</v>
      </c>
      <c r="O3499" s="112" t="b">
        <f t="shared" si="1407"/>
        <v>1</v>
      </c>
      <c r="P3499" s="113">
        <f t="shared" si="1408"/>
        <v>2</v>
      </c>
      <c r="Q3499" s="113">
        <f t="shared" si="1409"/>
        <v>10.999999999999998</v>
      </c>
      <c r="R3499" s="114" t="str">
        <f t="shared" si="1425"/>
        <v>0.2-0.15</v>
      </c>
      <c r="S3499" s="127">
        <f t="shared" si="1410"/>
        <v>6.8623495782788868E-2</v>
      </c>
      <c r="T3499" s="112" t="b">
        <f t="shared" si="1411"/>
        <v>1</v>
      </c>
      <c r="U3499" s="22">
        <f t="shared" si="1412"/>
        <v>5.3547890358221615</v>
      </c>
      <c r="V3499" s="22">
        <f t="shared" si="1413"/>
        <v>0.18564988318671546</v>
      </c>
      <c r="W3499" s="81">
        <f t="shared" si="1414"/>
        <v>6</v>
      </c>
      <c r="X3499" s="22">
        <f t="shared" si="1415"/>
        <v>0.32560779619511304</v>
      </c>
      <c r="Y3499" s="3">
        <f>IF(U3499&gt;'Power Curve'!$C$37,0,INDEX(Ci,$W3499,1)*POWER(1-X3499,3)+INDEX(Ci,$W3499,2)*3*X3499*POWER(1-X3499,2)+INDEX(Ci,$W3499,3)*3*POWER(X3499,2)*(1-X3499)+INDEX(Ci,$W3499,4)*POWER(X3499,3))</f>
        <v>260.22281759339421</v>
      </c>
      <c r="Z3499" s="3">
        <f t="shared" si="1416"/>
        <v>278.08021701909996</v>
      </c>
      <c r="AA3499" s="3">
        <f t="shared" si="1417"/>
        <v>331.08998870849661</v>
      </c>
      <c r="AB3499" s="3">
        <f t="shared" si="1426"/>
        <v>-53.009771689396644</v>
      </c>
      <c r="AC3499" s="3">
        <f t="shared" si="1427"/>
        <v>53.009771689396644</v>
      </c>
      <c r="AE3499" s="34">
        <f t="shared" si="1418"/>
        <v>5</v>
      </c>
      <c r="AF3499" s="73" t="b">
        <f>COUNTIF('Power Curve'!$D$2:$D$31,AE3499)&gt;0</f>
        <v>1</v>
      </c>
      <c r="AG3499" s="73" t="b">
        <f t="shared" si="1419"/>
        <v>0</v>
      </c>
      <c r="AH3499" s="73" t="b">
        <f t="shared" si="1428"/>
        <v>1</v>
      </c>
      <c r="AI3499" s="34" t="str">
        <f t="shared" si="1420"/>
        <v>Outer</v>
      </c>
      <c r="AJ3499" s="35" t="str">
        <f t="shared" si="1429"/>
        <v>0.1-0.2</v>
      </c>
      <c r="AK3499" s="36" t="str">
        <f t="shared" si="1421"/>
        <v>2-3</v>
      </c>
      <c r="AL3499" s="36" t="str">
        <f t="shared" si="1422"/>
        <v>Apr</v>
      </c>
      <c r="AM3499" s="35" t="str">
        <f t="shared" si="1423"/>
        <v>295-305</v>
      </c>
      <c r="AN3499" s="36" t="str">
        <f t="shared" si="1424"/>
        <v>LWS-HTI</v>
      </c>
    </row>
    <row r="3500" spans="5:40" x14ac:dyDescent="0.3">
      <c r="E3500" s="12">
        <v>41006.104166666664</v>
      </c>
      <c r="F3500" s="16">
        <v>6.08</v>
      </c>
      <c r="G3500" s="16">
        <v>383.40999603271507</v>
      </c>
      <c r="H3500" s="29">
        <v>1.2061508780183123</v>
      </c>
      <c r="I3500" s="26">
        <v>296.60000000000002</v>
      </c>
      <c r="J3500" s="30">
        <v>8.2236842105263164E-2</v>
      </c>
      <c r="K3500" s="31">
        <v>0.52184089914202392</v>
      </c>
      <c r="L3500" s="111">
        <f t="shared" si="1404"/>
        <v>0.30000000000000004</v>
      </c>
      <c r="M3500" s="112">
        <f t="shared" si="1405"/>
        <v>0.08</v>
      </c>
      <c r="N3500" s="112" t="b">
        <f t="shared" si="1406"/>
        <v>1</v>
      </c>
      <c r="O3500" s="112" t="b">
        <f t="shared" si="1407"/>
        <v>1</v>
      </c>
      <c r="P3500" s="113">
        <f t="shared" si="1408"/>
        <v>3.0000000000000004</v>
      </c>
      <c r="Q3500" s="113">
        <f t="shared" si="1409"/>
        <v>18</v>
      </c>
      <c r="R3500" s="114" t="str">
        <f t="shared" si="1425"/>
        <v>0.3-0.08</v>
      </c>
      <c r="S3500" s="127">
        <f t="shared" si="1410"/>
        <v>-1.9975433083800127E-2</v>
      </c>
      <c r="T3500" s="112" t="b">
        <f t="shared" si="1411"/>
        <v>1</v>
      </c>
      <c r="U3500" s="22">
        <f t="shared" si="1412"/>
        <v>6.0486542756441377</v>
      </c>
      <c r="V3500" s="22">
        <f t="shared" si="1413"/>
        <v>0.29288899273111502</v>
      </c>
      <c r="W3500" s="81">
        <f t="shared" si="1414"/>
        <v>7</v>
      </c>
      <c r="X3500" s="22">
        <f t="shared" si="1415"/>
        <v>1.7537684455017282E-2</v>
      </c>
      <c r="Y3500" s="3">
        <f>IF(U3500&gt;'Power Curve'!$C$37,0,INDEX(Ci,$W3500,1)*POWER(1-X3500,3)+INDEX(Ci,$W3500,2)*3*X3500*POWER(1-X3500,2)+INDEX(Ci,$W3500,3)*3*POWER(X3500,2)*(1-X3500)+INDEX(Ci,$W3500,4)*POWER(X3500,3))</f>
        <v>372.3105458237776</v>
      </c>
      <c r="Z3500" s="3">
        <f t="shared" si="1416"/>
        <v>364.87348142928164</v>
      </c>
      <c r="AA3500" s="3">
        <f t="shared" si="1417"/>
        <v>383.40999603271507</v>
      </c>
      <c r="AB3500" s="3">
        <f t="shared" si="1426"/>
        <v>-18.536514603433432</v>
      </c>
      <c r="AC3500" s="3">
        <f t="shared" si="1427"/>
        <v>18.536514603433432</v>
      </c>
      <c r="AE3500" s="34">
        <f t="shared" si="1418"/>
        <v>6</v>
      </c>
      <c r="AF3500" s="73" t="b">
        <f>COUNTIF('Power Curve'!$D$2:$D$31,AE3500)&gt;0</f>
        <v>1</v>
      </c>
      <c r="AG3500" s="73" t="b">
        <f t="shared" si="1419"/>
        <v>0</v>
      </c>
      <c r="AH3500" s="73" t="b">
        <f t="shared" si="1428"/>
        <v>1</v>
      </c>
      <c r="AI3500" s="34" t="str">
        <f t="shared" si="1420"/>
        <v>Outer</v>
      </c>
      <c r="AJ3500" s="35" t="str">
        <f t="shared" si="1429"/>
        <v>0.2-0.3</v>
      </c>
      <c r="AK3500" s="36" t="str">
        <f t="shared" si="1421"/>
        <v>2-3</v>
      </c>
      <c r="AL3500" s="36" t="str">
        <f t="shared" si="1422"/>
        <v>Apr</v>
      </c>
      <c r="AM3500" s="35" t="str">
        <f t="shared" si="1423"/>
        <v>295-305</v>
      </c>
      <c r="AN3500" s="36" t="str">
        <f t="shared" si="1424"/>
        <v>LWS-LTI</v>
      </c>
    </row>
    <row r="3501" spans="5:40" x14ac:dyDescent="0.3">
      <c r="E3501" s="12">
        <v>41006.111111111109</v>
      </c>
      <c r="F3501" s="16">
        <v>6.33</v>
      </c>
      <c r="G3501" s="16">
        <v>432.20000076293951</v>
      </c>
      <c r="H3501" s="29">
        <v>1.1996813094178578</v>
      </c>
      <c r="I3501" s="26">
        <v>294.39999999999998</v>
      </c>
      <c r="J3501" s="30">
        <v>0.11216429699842022</v>
      </c>
      <c r="K3501" s="31">
        <v>0.44861204764194523</v>
      </c>
      <c r="L3501" s="111">
        <f t="shared" si="1404"/>
        <v>0.30000000000000004</v>
      </c>
      <c r="M3501" s="112">
        <f t="shared" si="1405"/>
        <v>0.11</v>
      </c>
      <c r="N3501" s="112" t="b">
        <f t="shared" si="1406"/>
        <v>1</v>
      </c>
      <c r="O3501" s="112" t="b">
        <f t="shared" si="1407"/>
        <v>1</v>
      </c>
      <c r="P3501" s="113">
        <f t="shared" si="1408"/>
        <v>3.0000000000000004</v>
      </c>
      <c r="Q3501" s="113">
        <f t="shared" si="1409"/>
        <v>15</v>
      </c>
      <c r="R3501" s="114" t="str">
        <f t="shared" si="1425"/>
        <v>0.3-0.11</v>
      </c>
      <c r="S3501" s="127">
        <f t="shared" si="1410"/>
        <v>-2.4161179974829692E-3</v>
      </c>
      <c r="T3501" s="112" t="b">
        <f t="shared" si="1411"/>
        <v>1</v>
      </c>
      <c r="U3501" s="22">
        <f t="shared" si="1412"/>
        <v>6.2860858995791293</v>
      </c>
      <c r="V3501" s="22">
        <f t="shared" si="1413"/>
        <v>0.32958481559003494</v>
      </c>
      <c r="W3501" s="81">
        <f t="shared" si="1414"/>
        <v>7</v>
      </c>
      <c r="X3501" s="22">
        <f t="shared" si="1415"/>
        <v>0.2588979110159092</v>
      </c>
      <c r="Y3501" s="3">
        <f>IF(U3501&gt;'Power Curve'!$C$37,0,INDEX(Ci,$W3501,1)*POWER(1-X3501,3)+INDEX(Ci,$W3501,2)*3*X3501*POWER(1-X3501,2)+INDEX(Ci,$W3501,3)*3*POWER(X3501,2)*(1-X3501)+INDEX(Ci,$W3501,4)*POWER(X3501,3))</f>
        <v>421.34458563780714</v>
      </c>
      <c r="Z3501" s="3">
        <f t="shared" si="1416"/>
        <v>420.32656740130562</v>
      </c>
      <c r="AA3501" s="3">
        <f t="shared" si="1417"/>
        <v>432.20000076293951</v>
      </c>
      <c r="AB3501" s="3">
        <f t="shared" si="1426"/>
        <v>-11.873433361633886</v>
      </c>
      <c r="AC3501" s="3">
        <f t="shared" si="1427"/>
        <v>11.873433361633886</v>
      </c>
      <c r="AE3501" s="34">
        <f t="shared" si="1418"/>
        <v>6</v>
      </c>
      <c r="AF3501" s="73" t="b">
        <f>COUNTIF('Power Curve'!$D$2:$D$31,AE3501)&gt;0</f>
        <v>1</v>
      </c>
      <c r="AG3501" s="73" t="b">
        <f t="shared" si="1419"/>
        <v>0</v>
      </c>
      <c r="AH3501" s="73" t="b">
        <f t="shared" si="1428"/>
        <v>1</v>
      </c>
      <c r="AI3501" s="34" t="str">
        <f t="shared" si="1420"/>
        <v>Outer</v>
      </c>
      <c r="AJ3501" s="35" t="str">
        <f t="shared" si="1429"/>
        <v>0.3-0.4</v>
      </c>
      <c r="AK3501" s="36" t="str">
        <f t="shared" si="1421"/>
        <v>2-3</v>
      </c>
      <c r="AL3501" s="36" t="str">
        <f t="shared" si="1422"/>
        <v>Apr</v>
      </c>
      <c r="AM3501" s="35" t="str">
        <f t="shared" si="1423"/>
        <v>285-295</v>
      </c>
      <c r="AN3501" s="36" t="str">
        <f t="shared" si="1424"/>
        <v>Inner-TI</v>
      </c>
    </row>
    <row r="3502" spans="5:40" x14ac:dyDescent="0.3">
      <c r="E3502" s="12">
        <v>41006.118055555555</v>
      </c>
      <c r="F3502" s="16">
        <v>6.58</v>
      </c>
      <c r="G3502" s="16">
        <v>404.11001205444319</v>
      </c>
      <c r="H3502" s="29">
        <v>1.2032314776486059</v>
      </c>
      <c r="I3502" s="26">
        <v>294.60000000000002</v>
      </c>
      <c r="J3502" s="30">
        <v>7.9027355623100301E-2</v>
      </c>
      <c r="K3502" s="31">
        <v>0.43720847371703353</v>
      </c>
      <c r="L3502" s="111">
        <f t="shared" si="1404"/>
        <v>0.4</v>
      </c>
      <c r="M3502" s="112">
        <f t="shared" si="1405"/>
        <v>0.08</v>
      </c>
      <c r="N3502" s="112" t="b">
        <f t="shared" si="1406"/>
        <v>1</v>
      </c>
      <c r="O3502" s="112" t="b">
        <f t="shared" si="1407"/>
        <v>1</v>
      </c>
      <c r="P3502" s="113">
        <f t="shared" si="1408"/>
        <v>4</v>
      </c>
      <c r="Q3502" s="113">
        <f t="shared" si="1409"/>
        <v>18</v>
      </c>
      <c r="R3502" s="114" t="str">
        <f t="shared" si="1425"/>
        <v>0.4-0.08</v>
      </c>
      <c r="S3502" s="127">
        <f t="shared" si="1410"/>
        <v>-2.0887483269879482E-2</v>
      </c>
      <c r="T3502" s="112" t="b">
        <f t="shared" si="1411"/>
        <v>1</v>
      </c>
      <c r="U3502" s="22">
        <f t="shared" si="1412"/>
        <v>6.5407908015798899</v>
      </c>
      <c r="V3502" s="22">
        <f t="shared" si="1413"/>
        <v>0.36895027925580831</v>
      </c>
      <c r="W3502" s="81">
        <f t="shared" si="1414"/>
        <v>7</v>
      </c>
      <c r="X3502" s="22">
        <f t="shared" si="1415"/>
        <v>0.51781722359200166</v>
      </c>
      <c r="Y3502" s="3">
        <f>IF(U3502&gt;'Power Curve'!$C$37,0,INDEX(Ci,$W3502,1)*POWER(1-X3502,3)+INDEX(Ci,$W3502,2)*3*X3502*POWER(1-X3502,2)+INDEX(Ci,$W3502,3)*3*POWER(X3502,2)*(1-X3502)+INDEX(Ci,$W3502,4)*POWER(X3502,3))</f>
        <v>480.55526326737487</v>
      </c>
      <c r="Z3502" s="3">
        <f t="shared" si="1416"/>
        <v>470.51767324562508</v>
      </c>
      <c r="AA3502" s="3">
        <f t="shared" si="1417"/>
        <v>404.11001205444319</v>
      </c>
      <c r="AB3502" s="3">
        <f t="shared" si="1426"/>
        <v>66.407661191181887</v>
      </c>
      <c r="AC3502" s="3">
        <f t="shared" si="1427"/>
        <v>66.407661191181887</v>
      </c>
      <c r="AE3502" s="34">
        <f t="shared" si="1418"/>
        <v>7</v>
      </c>
      <c r="AF3502" s="73" t="b">
        <f>COUNTIF('Power Curve'!$D$2:$D$31,AE3502)&gt;0</f>
        <v>1</v>
      </c>
      <c r="AG3502" s="73" t="b">
        <f t="shared" si="1419"/>
        <v>0</v>
      </c>
      <c r="AH3502" s="73" t="b">
        <f t="shared" si="1428"/>
        <v>1</v>
      </c>
      <c r="AI3502" s="34" t="str">
        <f t="shared" si="1420"/>
        <v>Outer</v>
      </c>
      <c r="AJ3502" s="35" t="str">
        <f t="shared" si="1429"/>
        <v>0.3-0.4</v>
      </c>
      <c r="AK3502" s="36" t="str">
        <f t="shared" si="1421"/>
        <v>2-3</v>
      </c>
      <c r="AL3502" s="36" t="str">
        <f t="shared" si="1422"/>
        <v>Apr</v>
      </c>
      <c r="AM3502" s="35" t="str">
        <f t="shared" si="1423"/>
        <v>285-295</v>
      </c>
      <c r="AN3502" s="36" t="str">
        <f t="shared" si="1424"/>
        <v>LWS-LTI</v>
      </c>
    </row>
    <row r="3503" spans="5:40" x14ac:dyDescent="0.3">
      <c r="E3503" s="12">
        <v>41006.125</v>
      </c>
      <c r="F3503" s="16">
        <v>6.59</v>
      </c>
      <c r="G3503" s="16">
        <v>426.08999252319296</v>
      </c>
      <c r="H3503" s="29">
        <v>1.2031297753265418</v>
      </c>
      <c r="I3503" s="26">
        <v>298.60000000000002</v>
      </c>
      <c r="J3503" s="30">
        <v>0.1062215477996965</v>
      </c>
      <c r="K3503" s="31">
        <v>0.36904702081314172</v>
      </c>
      <c r="L3503" s="111">
        <f t="shared" si="1404"/>
        <v>0.4</v>
      </c>
      <c r="M3503" s="112">
        <f t="shared" si="1405"/>
        <v>0.11</v>
      </c>
      <c r="N3503" s="112" t="b">
        <f t="shared" si="1406"/>
        <v>1</v>
      </c>
      <c r="O3503" s="112" t="b">
        <f t="shared" si="1407"/>
        <v>1</v>
      </c>
      <c r="P3503" s="113">
        <f t="shared" si="1408"/>
        <v>4</v>
      </c>
      <c r="Q3503" s="113">
        <f t="shared" si="1409"/>
        <v>15</v>
      </c>
      <c r="R3503" s="114" t="str">
        <f t="shared" si="1425"/>
        <v>0.4-0.11</v>
      </c>
      <c r="S3503" s="127">
        <f t="shared" si="1410"/>
        <v>-7.3544994965231711E-3</v>
      </c>
      <c r="T3503" s="112" t="b">
        <f t="shared" si="1411"/>
        <v>1</v>
      </c>
      <c r="U3503" s="22">
        <f t="shared" si="1412"/>
        <v>6.5505466425657159</v>
      </c>
      <c r="V3503" s="22">
        <f t="shared" si="1413"/>
        <v>0.37045807592889884</v>
      </c>
      <c r="W3503" s="81">
        <f t="shared" si="1414"/>
        <v>7</v>
      </c>
      <c r="X3503" s="22">
        <f t="shared" si="1415"/>
        <v>0.52773448714605853</v>
      </c>
      <c r="Y3503" s="3">
        <f>IF(U3503&gt;'Power Curve'!$C$37,0,INDEX(Ci,$W3503,1)*POWER(1-X3503,3)+INDEX(Ci,$W3503,2)*3*X3503*POWER(1-X3503,2)+INDEX(Ci,$W3503,3)*3*POWER(X3503,2)*(1-X3503)+INDEX(Ci,$W3503,4)*POWER(X3503,3))</f>
        <v>482.92538250660522</v>
      </c>
      <c r="Z3503" s="3">
        <f t="shared" si="1416"/>
        <v>479.37370802410209</v>
      </c>
      <c r="AA3503" s="3">
        <f t="shared" si="1417"/>
        <v>426.08999252319296</v>
      </c>
      <c r="AB3503" s="3">
        <f t="shared" si="1426"/>
        <v>53.283715500909125</v>
      </c>
      <c r="AC3503" s="3">
        <f t="shared" si="1427"/>
        <v>53.283715500909125</v>
      </c>
      <c r="AE3503" s="34">
        <f t="shared" si="1418"/>
        <v>7</v>
      </c>
      <c r="AF3503" s="73" t="b">
        <f>COUNTIF('Power Curve'!$D$2:$D$31,AE3503)&gt;0</f>
        <v>1</v>
      </c>
      <c r="AG3503" s="73" t="b">
        <f t="shared" si="1419"/>
        <v>0</v>
      </c>
      <c r="AH3503" s="73" t="b">
        <f t="shared" si="1428"/>
        <v>1</v>
      </c>
      <c r="AI3503" s="34" t="str">
        <f t="shared" si="1420"/>
        <v>Outer</v>
      </c>
      <c r="AJ3503" s="35" t="str">
        <f t="shared" si="1429"/>
        <v>0.3-0.4</v>
      </c>
      <c r="AK3503" s="36" t="str">
        <f t="shared" si="1421"/>
        <v>3-4</v>
      </c>
      <c r="AL3503" s="36" t="str">
        <f t="shared" si="1422"/>
        <v>Apr</v>
      </c>
      <c r="AM3503" s="35" t="str">
        <f t="shared" si="1423"/>
        <v>295-305</v>
      </c>
      <c r="AN3503" s="36" t="str">
        <f t="shared" si="1424"/>
        <v>Inner-TI</v>
      </c>
    </row>
    <row r="3504" spans="5:40" x14ac:dyDescent="0.3">
      <c r="E3504" s="12">
        <v>41006.131944444445</v>
      </c>
      <c r="F3504" s="16">
        <v>7.14</v>
      </c>
      <c r="G3504" s="16">
        <v>602.32999038696289</v>
      </c>
      <c r="H3504" s="29">
        <v>1.2027899409235088</v>
      </c>
      <c r="I3504" s="26">
        <v>298.2</v>
      </c>
      <c r="J3504" s="30">
        <v>0.14425770308123251</v>
      </c>
      <c r="K3504" s="31">
        <v>0.3435316490256638</v>
      </c>
      <c r="L3504" s="111">
        <f t="shared" si="1404"/>
        <v>0.5</v>
      </c>
      <c r="M3504" s="112">
        <f t="shared" si="1405"/>
        <v>0.14000000000000001</v>
      </c>
      <c r="N3504" s="112" t="b">
        <f t="shared" si="1406"/>
        <v>1</v>
      </c>
      <c r="O3504" s="112" t="b">
        <f t="shared" si="1407"/>
        <v>1</v>
      </c>
      <c r="P3504" s="113">
        <f t="shared" si="1408"/>
        <v>5</v>
      </c>
      <c r="Q3504" s="113">
        <f t="shared" si="1409"/>
        <v>12</v>
      </c>
      <c r="R3504" s="114" t="str">
        <f t="shared" si="1425"/>
        <v>0.5-0.14</v>
      </c>
      <c r="S3504" s="127">
        <f t="shared" si="1410"/>
        <v>9.3358922793565797E-3</v>
      </c>
      <c r="T3504" s="112" t="b">
        <f t="shared" si="1411"/>
        <v>1</v>
      </c>
      <c r="U3504" s="22">
        <f t="shared" si="1412"/>
        <v>7.0965855839123755</v>
      </c>
      <c r="V3504" s="22">
        <f t="shared" si="1413"/>
        <v>0.45485015451408084</v>
      </c>
      <c r="W3504" s="81">
        <f t="shared" si="1414"/>
        <v>8</v>
      </c>
      <c r="X3504" s="22">
        <f t="shared" si="1415"/>
        <v>8.1988418005518426E-2</v>
      </c>
      <c r="Y3504" s="3">
        <f>IF(U3504&gt;'Power Curve'!$C$37,0,INDEX(Ci,$W3504,1)*POWER(1-X3504,3)+INDEX(Ci,$W3504,2)*3*X3504*POWER(1-X3504,2)+INDEX(Ci,$W3504,3)*3*POWER(X3504,2)*(1-X3504)+INDEX(Ci,$W3504,4)*POWER(X3504,3))</f>
        <v>621.44488234334813</v>
      </c>
      <c r="Z3504" s="3">
        <f t="shared" si="1416"/>
        <v>627.24662482246299</v>
      </c>
      <c r="AA3504" s="3">
        <f t="shared" si="1417"/>
        <v>602.32999038696289</v>
      </c>
      <c r="AB3504" s="3">
        <f t="shared" si="1426"/>
        <v>24.9166344355001</v>
      </c>
      <c r="AC3504" s="3">
        <f t="shared" si="1427"/>
        <v>24.9166344355001</v>
      </c>
      <c r="AE3504" s="34">
        <f t="shared" si="1418"/>
        <v>7</v>
      </c>
      <c r="AF3504" s="73" t="b">
        <f>COUNTIF('Power Curve'!$D$2:$D$31,AE3504)&gt;0</f>
        <v>1</v>
      </c>
      <c r="AG3504" s="73" t="b">
        <f t="shared" si="1419"/>
        <v>0</v>
      </c>
      <c r="AH3504" s="73" t="b">
        <f t="shared" si="1428"/>
        <v>1</v>
      </c>
      <c r="AI3504" s="34" t="str">
        <f t="shared" si="1420"/>
        <v>Outer</v>
      </c>
      <c r="AJ3504" s="35" t="str">
        <f t="shared" si="1429"/>
        <v>0.4-0.5</v>
      </c>
      <c r="AK3504" s="36" t="str">
        <f t="shared" si="1421"/>
        <v>3-4</v>
      </c>
      <c r="AL3504" s="36" t="str">
        <f t="shared" si="1422"/>
        <v>Apr</v>
      </c>
      <c r="AM3504" s="35" t="str">
        <f t="shared" si="1423"/>
        <v>295-305</v>
      </c>
      <c r="AN3504" s="36" t="str">
        <f t="shared" si="1424"/>
        <v>LWS-HTI</v>
      </c>
    </row>
    <row r="3505" spans="5:40" x14ac:dyDescent="0.3">
      <c r="E3505" s="12">
        <v>41006.138888888891</v>
      </c>
      <c r="F3505" s="16">
        <v>7.39</v>
      </c>
      <c r="G3505" s="16">
        <v>725.0799922943113</v>
      </c>
      <c r="H3505" s="29">
        <v>1.2019845922390111</v>
      </c>
      <c r="I3505" s="26">
        <v>301</v>
      </c>
      <c r="J3505" s="30">
        <v>0.12178619756427606</v>
      </c>
      <c r="K3505" s="31">
        <v>0.38963478933615947</v>
      </c>
      <c r="L3505" s="111">
        <f t="shared" si="1404"/>
        <v>0.5</v>
      </c>
      <c r="M3505" s="112">
        <f t="shared" si="1405"/>
        <v>0.12</v>
      </c>
      <c r="N3505" s="112" t="b">
        <f t="shared" si="1406"/>
        <v>1</v>
      </c>
      <c r="O3505" s="112" t="b">
        <f t="shared" si="1407"/>
        <v>1</v>
      </c>
      <c r="P3505" s="113">
        <f t="shared" si="1408"/>
        <v>5</v>
      </c>
      <c r="Q3505" s="113">
        <f t="shared" si="1409"/>
        <v>14</v>
      </c>
      <c r="R3505" s="114" t="str">
        <f t="shared" si="1425"/>
        <v>0.5-0.12</v>
      </c>
      <c r="S3505" s="127">
        <f t="shared" si="1410"/>
        <v>-3.7124310330351562E-3</v>
      </c>
      <c r="T3505" s="112" t="b">
        <f t="shared" si="1411"/>
        <v>1</v>
      </c>
      <c r="U3505" s="22">
        <f t="shared" si="1412"/>
        <v>7.3434257669957477</v>
      </c>
      <c r="V3505" s="22">
        <f t="shared" si="1413"/>
        <v>0.49300010051862342</v>
      </c>
      <c r="W3505" s="81">
        <f t="shared" si="1414"/>
        <v>8</v>
      </c>
      <c r="X3505" s="22">
        <f t="shared" si="1415"/>
        <v>0.33042841266471706</v>
      </c>
      <c r="Y3505" s="3">
        <f>IF(U3505&gt;'Power Curve'!$C$37,0,INDEX(Ci,$W3505,1)*POWER(1-X3505,3)+INDEX(Ci,$W3505,2)*3*X3505*POWER(1-X3505,2)+INDEX(Ci,$W3505,3)*3*POWER(X3505,2)*(1-X3505)+INDEX(Ci,$W3505,4)*POWER(X3505,3))</f>
        <v>687.99074976431905</v>
      </c>
      <c r="Z3505" s="3">
        <f t="shared" si="1416"/>
        <v>685.43663155445279</v>
      </c>
      <c r="AA3505" s="3">
        <f t="shared" si="1417"/>
        <v>725.0799922943113</v>
      </c>
      <c r="AB3505" s="3">
        <f t="shared" si="1426"/>
        <v>-39.643360739858508</v>
      </c>
      <c r="AC3505" s="3">
        <f t="shared" si="1427"/>
        <v>39.643360739858508</v>
      </c>
      <c r="AE3505" s="34">
        <f t="shared" si="1418"/>
        <v>7</v>
      </c>
      <c r="AF3505" s="73" t="b">
        <f>COUNTIF('Power Curve'!$D$2:$D$31,AE3505)&gt;0</f>
        <v>1</v>
      </c>
      <c r="AG3505" s="73" t="b">
        <f t="shared" si="1419"/>
        <v>0</v>
      </c>
      <c r="AH3505" s="73" t="b">
        <f t="shared" si="1428"/>
        <v>1</v>
      </c>
      <c r="AI3505" s="34" t="str">
        <f t="shared" si="1420"/>
        <v>Outer</v>
      </c>
      <c r="AJ3505" s="35" t="str">
        <f t="shared" si="1429"/>
        <v>0.4-0.5</v>
      </c>
      <c r="AK3505" s="36" t="str">
        <f t="shared" si="1421"/>
        <v>3-4</v>
      </c>
      <c r="AL3505" s="36" t="str">
        <f t="shared" si="1422"/>
        <v>Apr</v>
      </c>
      <c r="AM3505" s="35" t="str">
        <f t="shared" si="1423"/>
        <v>295-305</v>
      </c>
      <c r="AN3505" s="36" t="str">
        <f t="shared" si="1424"/>
        <v>Inner-TI</v>
      </c>
    </row>
    <row r="3506" spans="5:40" x14ac:dyDescent="0.3">
      <c r="E3506" s="12">
        <v>41006.145833333336</v>
      </c>
      <c r="F3506" s="16">
        <v>7.9</v>
      </c>
      <c r="G3506" s="16">
        <v>969.26001739501976</v>
      </c>
      <c r="H3506" s="29">
        <v>1.2016443092832845</v>
      </c>
      <c r="I3506" s="26">
        <v>302.8</v>
      </c>
      <c r="J3506" s="30">
        <v>9.2405063291139233E-2</v>
      </c>
      <c r="K3506" s="31">
        <v>0.35591732518569352</v>
      </c>
      <c r="L3506" s="111">
        <f t="shared" si="1404"/>
        <v>0.6</v>
      </c>
      <c r="M3506" s="112">
        <f t="shared" si="1405"/>
        <v>0.09</v>
      </c>
      <c r="N3506" s="112" t="b">
        <f t="shared" si="1406"/>
        <v>1</v>
      </c>
      <c r="O3506" s="112" t="b">
        <f t="shared" si="1407"/>
        <v>1</v>
      </c>
      <c r="P3506" s="113">
        <f t="shared" si="1408"/>
        <v>6</v>
      </c>
      <c r="Q3506" s="113">
        <f t="shared" si="1409"/>
        <v>17</v>
      </c>
      <c r="R3506" s="114" t="str">
        <f t="shared" si="1425"/>
        <v>0.6-0.09</v>
      </c>
      <c r="S3506" s="127">
        <f t="shared" si="1410"/>
        <v>-2.6533940218358566E-2</v>
      </c>
      <c r="T3506" s="112" t="b">
        <f t="shared" si="1411"/>
        <v>1</v>
      </c>
      <c r="U3506" s="22">
        <f t="shared" si="1412"/>
        <v>7.8494707070580718</v>
      </c>
      <c r="V3506" s="22">
        <f t="shared" si="1413"/>
        <v>0.57121097728146009</v>
      </c>
      <c r="W3506" s="81">
        <f t="shared" si="1414"/>
        <v>8</v>
      </c>
      <c r="X3506" s="22">
        <f t="shared" si="1415"/>
        <v>0.83975311270326303</v>
      </c>
      <c r="Y3506" s="3">
        <f>IF(U3506&gt;'Power Curve'!$C$37,0,INDEX(Ci,$W3506,1)*POWER(1-X3506,3)+INDEX(Ci,$W3506,2)*3*X3506*POWER(1-X3506,2)+INDEX(Ci,$W3506,3)*3*POWER(X3506,2)*(1-X3506)+INDEX(Ci,$W3506,4)*POWER(X3506,3))</f>
        <v>833.39861286298685</v>
      </c>
      <c r="Z3506" s="3">
        <f t="shared" si="1416"/>
        <v>811.28526389121748</v>
      </c>
      <c r="AA3506" s="3">
        <f t="shared" si="1417"/>
        <v>969.26001739501976</v>
      </c>
      <c r="AB3506" s="3">
        <f t="shared" si="1426"/>
        <v>-157.97475350380228</v>
      </c>
      <c r="AC3506" s="3">
        <f t="shared" si="1427"/>
        <v>157.97475350380228</v>
      </c>
      <c r="AE3506" s="34">
        <f t="shared" si="1418"/>
        <v>8</v>
      </c>
      <c r="AF3506" s="73" t="b">
        <f>COUNTIF('Power Curve'!$D$2:$D$31,AE3506)&gt;0</f>
        <v>1</v>
      </c>
      <c r="AG3506" s="73" t="b">
        <f t="shared" si="1419"/>
        <v>0</v>
      </c>
      <c r="AH3506" s="73" t="b">
        <f t="shared" si="1428"/>
        <v>1</v>
      </c>
      <c r="AI3506" s="34" t="str">
        <f t="shared" si="1420"/>
        <v>Outer</v>
      </c>
      <c r="AJ3506" s="35" t="str">
        <f t="shared" si="1429"/>
        <v>0.5-0.6</v>
      </c>
      <c r="AK3506" s="36" t="str">
        <f t="shared" si="1421"/>
        <v>3-4</v>
      </c>
      <c r="AL3506" s="36" t="str">
        <f t="shared" si="1422"/>
        <v>Apr</v>
      </c>
      <c r="AM3506" s="35" t="str">
        <f t="shared" si="1423"/>
        <v>295-305</v>
      </c>
      <c r="AN3506" s="36" t="str">
        <f t="shared" si="1424"/>
        <v>HWS-LTI</v>
      </c>
    </row>
    <row r="3507" spans="5:40" x14ac:dyDescent="0.3">
      <c r="E3507" s="12">
        <v>41006.152777777781</v>
      </c>
      <c r="F3507" s="16">
        <v>7.92</v>
      </c>
      <c r="G3507" s="16">
        <v>908.86999511718795</v>
      </c>
      <c r="H3507" s="29">
        <v>1.2011562534054152</v>
      </c>
      <c r="I3507" s="26">
        <v>303.2</v>
      </c>
      <c r="J3507" s="30">
        <v>9.8484848484848495E-2</v>
      </c>
      <c r="K3507" s="31">
        <v>0.40506461286976964</v>
      </c>
      <c r="L3507" s="111">
        <f t="shared" si="1404"/>
        <v>0.6</v>
      </c>
      <c r="M3507" s="112">
        <f t="shared" si="1405"/>
        <v>9.9999999999999992E-2</v>
      </c>
      <c r="N3507" s="112" t="b">
        <f t="shared" si="1406"/>
        <v>1</v>
      </c>
      <c r="O3507" s="112" t="b">
        <f t="shared" si="1407"/>
        <v>1</v>
      </c>
      <c r="P3507" s="113">
        <f t="shared" si="1408"/>
        <v>6</v>
      </c>
      <c r="Q3507" s="113">
        <f t="shared" si="1409"/>
        <v>16</v>
      </c>
      <c r="R3507" s="114" t="str">
        <f t="shared" si="1425"/>
        <v>0.6-0.1</v>
      </c>
      <c r="S3507" s="127">
        <f t="shared" si="1410"/>
        <v>-7.7910698820127019E-3</v>
      </c>
      <c r="T3507" s="112" t="b">
        <f t="shared" si="1411"/>
        <v>1</v>
      </c>
      <c r="U3507" s="22">
        <f t="shared" si="1412"/>
        <v>7.8682772451139709</v>
      </c>
      <c r="V3507" s="22">
        <f t="shared" si="1413"/>
        <v>0.57411758836237392</v>
      </c>
      <c r="W3507" s="81">
        <f t="shared" si="1414"/>
        <v>8</v>
      </c>
      <c r="X3507" s="22">
        <f t="shared" si="1415"/>
        <v>0.85868153900647759</v>
      </c>
      <c r="Y3507" s="3">
        <f>IF(U3507&gt;'Power Curve'!$C$37,0,INDEX(Ci,$W3507,1)*POWER(1-X3507,3)+INDEX(Ci,$W3507,2)*3*X3507*POWER(1-X3507,2)+INDEX(Ci,$W3507,3)*3*POWER(X3507,2)*(1-X3507)+INDEX(Ci,$W3507,4)*POWER(X3507,3))</f>
        <v>838.96415506257676</v>
      </c>
      <c r="Z3507" s="3">
        <f t="shared" si="1416"/>
        <v>832.42772670198042</v>
      </c>
      <c r="AA3507" s="3">
        <f t="shared" si="1417"/>
        <v>908.86999511718795</v>
      </c>
      <c r="AB3507" s="3">
        <f t="shared" si="1426"/>
        <v>-76.442268415207536</v>
      </c>
      <c r="AC3507" s="3">
        <f t="shared" si="1427"/>
        <v>76.442268415207536</v>
      </c>
      <c r="AE3507" s="34">
        <f t="shared" si="1418"/>
        <v>8</v>
      </c>
      <c r="AF3507" s="73" t="b">
        <f>COUNTIF('Power Curve'!$D$2:$D$31,AE3507)&gt;0</f>
        <v>1</v>
      </c>
      <c r="AG3507" s="73" t="b">
        <f t="shared" si="1419"/>
        <v>0</v>
      </c>
      <c r="AH3507" s="73" t="b">
        <f t="shared" si="1428"/>
        <v>1</v>
      </c>
      <c r="AI3507" s="34" t="str">
        <f t="shared" si="1420"/>
        <v>Outer</v>
      </c>
      <c r="AJ3507" s="35" t="str">
        <f t="shared" si="1429"/>
        <v>0.5-0.6</v>
      </c>
      <c r="AK3507" s="36" t="str">
        <f t="shared" si="1421"/>
        <v>3-4</v>
      </c>
      <c r="AL3507" s="36" t="str">
        <f t="shared" si="1422"/>
        <v>Apr</v>
      </c>
      <c r="AM3507" s="35" t="str">
        <f t="shared" si="1423"/>
        <v>295-305</v>
      </c>
      <c r="AN3507" s="36" t="str">
        <f t="shared" si="1424"/>
        <v>HWS-LTI</v>
      </c>
    </row>
    <row r="3508" spans="5:40" x14ac:dyDescent="0.3">
      <c r="E3508" s="12">
        <v>41006.159722222219</v>
      </c>
      <c r="F3508" s="16">
        <v>7.11</v>
      </c>
      <c r="G3508" s="16">
        <v>606.50999832153343</v>
      </c>
      <c r="H3508" s="29">
        <v>1.2007247057188468</v>
      </c>
      <c r="I3508" s="26">
        <v>299.8</v>
      </c>
      <c r="J3508" s="30">
        <v>8.1575246132208151E-2</v>
      </c>
      <c r="K3508" s="31">
        <v>0.45427828201098153</v>
      </c>
      <c r="L3508" s="111">
        <f t="shared" si="1404"/>
        <v>0.4</v>
      </c>
      <c r="M3508" s="112">
        <f t="shared" si="1405"/>
        <v>0.08</v>
      </c>
      <c r="N3508" s="112" t="b">
        <f t="shared" si="1406"/>
        <v>1</v>
      </c>
      <c r="O3508" s="112" t="b">
        <f t="shared" si="1407"/>
        <v>1</v>
      </c>
      <c r="P3508" s="113">
        <f t="shared" si="1408"/>
        <v>4</v>
      </c>
      <c r="Q3508" s="113">
        <f t="shared" si="1409"/>
        <v>18</v>
      </c>
      <c r="R3508" s="114" t="str">
        <f t="shared" si="1425"/>
        <v>0.4-0.08</v>
      </c>
      <c r="S3508" s="127">
        <f t="shared" si="1410"/>
        <v>-2.0887483269879482E-2</v>
      </c>
      <c r="T3508" s="112" t="b">
        <f t="shared" si="1411"/>
        <v>1</v>
      </c>
      <c r="U3508" s="22">
        <f t="shared" si="1412"/>
        <v>7.0627210455140776</v>
      </c>
      <c r="V3508" s="22">
        <f t="shared" si="1413"/>
        <v>0.44961628093958483</v>
      </c>
      <c r="W3508" s="81">
        <f t="shared" si="1414"/>
        <v>8</v>
      </c>
      <c r="X3508" s="22">
        <f t="shared" si="1415"/>
        <v>4.7904397998258574E-2</v>
      </c>
      <c r="Y3508" s="3">
        <f>IF(U3508&gt;'Power Curve'!$C$37,0,INDEX(Ci,$W3508,1)*POWER(1-X3508,3)+INDEX(Ci,$W3508,2)*3*X3508*POWER(1-X3508,2)+INDEX(Ci,$W3508,3)*3*POWER(X3508,2)*(1-X3508)+INDEX(Ci,$W3508,4)*POWER(X3508,3))</f>
        <v>612.60922727498371</v>
      </c>
      <c r="Z3508" s="3">
        <f t="shared" si="1416"/>
        <v>599.81336228930377</v>
      </c>
      <c r="AA3508" s="3">
        <f t="shared" si="1417"/>
        <v>606.50999832153343</v>
      </c>
      <c r="AB3508" s="3">
        <f t="shared" si="1426"/>
        <v>-6.6966360322296623</v>
      </c>
      <c r="AC3508" s="3">
        <f t="shared" si="1427"/>
        <v>6.6966360322296623</v>
      </c>
      <c r="AE3508" s="34">
        <f t="shared" si="1418"/>
        <v>7</v>
      </c>
      <c r="AF3508" s="73" t="b">
        <f>COUNTIF('Power Curve'!$D$2:$D$31,AE3508)&gt;0</f>
        <v>1</v>
      </c>
      <c r="AG3508" s="73" t="b">
        <f t="shared" si="1419"/>
        <v>0</v>
      </c>
      <c r="AH3508" s="73" t="b">
        <f t="shared" si="1428"/>
        <v>1</v>
      </c>
      <c r="AI3508" s="34" t="str">
        <f t="shared" si="1420"/>
        <v>Outer</v>
      </c>
      <c r="AJ3508" s="35" t="str">
        <f t="shared" si="1429"/>
        <v>0.4-0.5</v>
      </c>
      <c r="AK3508" s="36" t="str">
        <f t="shared" si="1421"/>
        <v>3-4</v>
      </c>
      <c r="AL3508" s="36" t="str">
        <f t="shared" si="1422"/>
        <v>Apr</v>
      </c>
      <c r="AM3508" s="35" t="str">
        <f t="shared" si="1423"/>
        <v>295-305</v>
      </c>
      <c r="AN3508" s="36" t="str">
        <f t="shared" si="1424"/>
        <v>LWS-LTI</v>
      </c>
    </row>
    <row r="3509" spans="5:40" x14ac:dyDescent="0.3">
      <c r="E3509" s="12">
        <v>41006.166666666664</v>
      </c>
      <c r="F3509" s="16">
        <v>6.64</v>
      </c>
      <c r="G3509" s="16">
        <v>544.17002868652344</v>
      </c>
      <c r="H3509" s="29">
        <v>1.1996006409049436</v>
      </c>
      <c r="I3509" s="26">
        <v>298.3</v>
      </c>
      <c r="J3509" s="30">
        <v>0.11445783132530121</v>
      </c>
      <c r="K3509" s="31">
        <v>0.38886750197644665</v>
      </c>
      <c r="L3509" s="111">
        <f t="shared" si="1404"/>
        <v>0.4</v>
      </c>
      <c r="M3509" s="112">
        <f t="shared" si="1405"/>
        <v>0.11</v>
      </c>
      <c r="N3509" s="112" t="b">
        <f t="shared" si="1406"/>
        <v>1</v>
      </c>
      <c r="O3509" s="112" t="b">
        <f t="shared" si="1407"/>
        <v>1</v>
      </c>
      <c r="P3509" s="113">
        <f t="shared" si="1408"/>
        <v>4</v>
      </c>
      <c r="Q3509" s="113">
        <f t="shared" si="1409"/>
        <v>15</v>
      </c>
      <c r="R3509" s="114" t="str">
        <f t="shared" si="1425"/>
        <v>0.4-0.11</v>
      </c>
      <c r="S3509" s="127">
        <f t="shared" si="1410"/>
        <v>-7.3544994965231711E-3</v>
      </c>
      <c r="T3509" s="112" t="b">
        <f t="shared" si="1411"/>
        <v>1</v>
      </c>
      <c r="U3509" s="22">
        <f t="shared" si="1412"/>
        <v>6.5937874890863473</v>
      </c>
      <c r="V3509" s="22">
        <f t="shared" si="1413"/>
        <v>0.37714108814897818</v>
      </c>
      <c r="W3509" s="81">
        <f t="shared" si="1414"/>
        <v>7</v>
      </c>
      <c r="X3509" s="22">
        <f t="shared" si="1415"/>
        <v>0.57169080745392897</v>
      </c>
      <c r="Y3509" s="3">
        <f>IF(U3509&gt;'Power Curve'!$C$37,0,INDEX(Ci,$W3509,1)*POWER(1-X3509,3)+INDEX(Ci,$W3509,2)*3*X3509*POWER(1-X3509,2)+INDEX(Ci,$W3509,3)*3*POWER(X3509,2)*(1-X3509)+INDEX(Ci,$W3509,4)*POWER(X3509,3))</f>
        <v>493.50281926091048</v>
      </c>
      <c r="Z3509" s="3">
        <f t="shared" si="1416"/>
        <v>489.87335302512332</v>
      </c>
      <c r="AA3509" s="3">
        <f t="shared" si="1417"/>
        <v>544.17002868652344</v>
      </c>
      <c r="AB3509" s="3">
        <f t="shared" si="1426"/>
        <v>-54.296675661400116</v>
      </c>
      <c r="AC3509" s="3">
        <f t="shared" si="1427"/>
        <v>54.296675661400116</v>
      </c>
      <c r="AE3509" s="34">
        <f t="shared" si="1418"/>
        <v>7</v>
      </c>
      <c r="AF3509" s="73" t="b">
        <f>COUNTIF('Power Curve'!$D$2:$D$31,AE3509)&gt;0</f>
        <v>1</v>
      </c>
      <c r="AG3509" s="73" t="b">
        <f t="shared" si="1419"/>
        <v>0</v>
      </c>
      <c r="AH3509" s="73" t="b">
        <f t="shared" si="1428"/>
        <v>1</v>
      </c>
      <c r="AI3509" s="34" t="str">
        <f t="shared" si="1420"/>
        <v>Outer</v>
      </c>
      <c r="AJ3509" s="35" t="str">
        <f t="shared" si="1429"/>
        <v>0.3-0.4</v>
      </c>
      <c r="AK3509" s="36" t="str">
        <f t="shared" si="1421"/>
        <v>4-5</v>
      </c>
      <c r="AL3509" s="36" t="str">
        <f t="shared" si="1422"/>
        <v>Apr</v>
      </c>
      <c r="AM3509" s="35" t="str">
        <f t="shared" si="1423"/>
        <v>295-305</v>
      </c>
      <c r="AN3509" s="36" t="str">
        <f t="shared" si="1424"/>
        <v>Inner-TI</v>
      </c>
    </row>
    <row r="3510" spans="5:40" x14ac:dyDescent="0.3">
      <c r="E3510" s="12">
        <v>41006.173611111109</v>
      </c>
      <c r="F3510" s="16">
        <v>6.52</v>
      </c>
      <c r="G3510" s="16">
        <v>481.83002471923874</v>
      </c>
      <c r="H3510" s="29">
        <v>1.2037448610921397</v>
      </c>
      <c r="I3510" s="26">
        <v>301.5</v>
      </c>
      <c r="J3510" s="30">
        <v>8.5889570552147257E-2</v>
      </c>
      <c r="K3510" s="31">
        <v>0.41252315887363272</v>
      </c>
      <c r="L3510" s="111">
        <f t="shared" si="1404"/>
        <v>0.4</v>
      </c>
      <c r="M3510" s="112">
        <f t="shared" si="1405"/>
        <v>0.09</v>
      </c>
      <c r="N3510" s="112" t="b">
        <f t="shared" si="1406"/>
        <v>1</v>
      </c>
      <c r="O3510" s="112" t="b">
        <f t="shared" si="1407"/>
        <v>1</v>
      </c>
      <c r="P3510" s="113">
        <f t="shared" si="1408"/>
        <v>4</v>
      </c>
      <c r="Q3510" s="113">
        <f t="shared" si="1409"/>
        <v>17</v>
      </c>
      <c r="R3510" s="114" t="str">
        <f t="shared" si="1425"/>
        <v>0.4-0.09</v>
      </c>
      <c r="S3510" s="127">
        <f t="shared" si="1410"/>
        <v>-2.2461451467925553E-2</v>
      </c>
      <c r="T3510" s="112" t="b">
        <f t="shared" si="1411"/>
        <v>1</v>
      </c>
      <c r="U3510" s="22">
        <f t="shared" si="1412"/>
        <v>6.4820699729187803</v>
      </c>
      <c r="V3510" s="22">
        <f t="shared" si="1413"/>
        <v>0.35987478589496158</v>
      </c>
      <c r="W3510" s="81">
        <f t="shared" si="1414"/>
        <v>7</v>
      </c>
      <c r="X3510" s="22">
        <f t="shared" si="1415"/>
        <v>0.45812478551404273</v>
      </c>
      <c r="Y3510" s="3">
        <f>IF(U3510&gt;'Power Curve'!$C$37,0,INDEX(Ci,$W3510,1)*POWER(1-X3510,3)+INDEX(Ci,$W3510,2)*3*X3510*POWER(1-X3510,2)+INDEX(Ci,$W3510,3)*3*POWER(X3510,2)*(1-X3510)+INDEX(Ci,$W3510,4)*POWER(X3510,3))</f>
        <v>466.42810026545556</v>
      </c>
      <c r="Z3510" s="3">
        <f t="shared" si="1416"/>
        <v>455.95144812806632</v>
      </c>
      <c r="AA3510" s="3">
        <f t="shared" si="1417"/>
        <v>481.83002471923874</v>
      </c>
      <c r="AB3510" s="3">
        <f t="shared" si="1426"/>
        <v>-25.878576591172418</v>
      </c>
      <c r="AC3510" s="3">
        <f t="shared" si="1427"/>
        <v>25.878576591172418</v>
      </c>
      <c r="AE3510" s="34">
        <f t="shared" si="1418"/>
        <v>6</v>
      </c>
      <c r="AF3510" s="73" t="b">
        <f>COUNTIF('Power Curve'!$D$2:$D$31,AE3510)&gt;0</f>
        <v>1</v>
      </c>
      <c r="AG3510" s="73" t="b">
        <f t="shared" si="1419"/>
        <v>0</v>
      </c>
      <c r="AH3510" s="73" t="b">
        <f t="shared" si="1428"/>
        <v>1</v>
      </c>
      <c r="AI3510" s="34" t="str">
        <f t="shared" si="1420"/>
        <v>Outer</v>
      </c>
      <c r="AJ3510" s="35" t="str">
        <f t="shared" si="1429"/>
        <v>0.3-0.4</v>
      </c>
      <c r="AK3510" s="36" t="str">
        <f t="shared" si="1421"/>
        <v>4-5</v>
      </c>
      <c r="AL3510" s="36" t="str">
        <f t="shared" si="1422"/>
        <v>Apr</v>
      </c>
      <c r="AM3510" s="35" t="str">
        <f t="shared" si="1423"/>
        <v>295-305</v>
      </c>
      <c r="AN3510" s="36" t="str">
        <f t="shared" si="1424"/>
        <v>LWS-LTI</v>
      </c>
    </row>
    <row r="3511" spans="5:40" x14ac:dyDescent="0.3">
      <c r="E3511" s="12">
        <v>41006.180555555555</v>
      </c>
      <c r="F3511" s="16">
        <v>6.88</v>
      </c>
      <c r="G3511" s="16">
        <v>592.97997283935524</v>
      </c>
      <c r="H3511" s="29">
        <v>1.2027445052920749</v>
      </c>
      <c r="I3511" s="26">
        <v>300.7</v>
      </c>
      <c r="J3511" s="30">
        <v>8.4302325581395346E-2</v>
      </c>
      <c r="K3511" s="31">
        <v>0.42750622293879659</v>
      </c>
      <c r="L3511" s="111">
        <f t="shared" si="1404"/>
        <v>0.4</v>
      </c>
      <c r="M3511" s="112">
        <f t="shared" si="1405"/>
        <v>0.08</v>
      </c>
      <c r="N3511" s="112" t="b">
        <f t="shared" si="1406"/>
        <v>1</v>
      </c>
      <c r="O3511" s="112" t="b">
        <f t="shared" si="1407"/>
        <v>1</v>
      </c>
      <c r="P3511" s="113">
        <f t="shared" si="1408"/>
        <v>4</v>
      </c>
      <c r="Q3511" s="113">
        <f t="shared" si="1409"/>
        <v>18</v>
      </c>
      <c r="R3511" s="114" t="str">
        <f t="shared" si="1425"/>
        <v>0.4-0.08</v>
      </c>
      <c r="S3511" s="127">
        <f t="shared" si="1410"/>
        <v>-2.0887483269879482E-2</v>
      </c>
      <c r="T3511" s="112" t="b">
        <f t="shared" si="1411"/>
        <v>1</v>
      </c>
      <c r="U3511" s="22">
        <f t="shared" si="1412"/>
        <v>6.8380803955698894</v>
      </c>
      <c r="V3511" s="22">
        <f t="shared" si="1413"/>
        <v>0.41489734434366787</v>
      </c>
      <c r="W3511" s="81">
        <f t="shared" si="1414"/>
        <v>7</v>
      </c>
      <c r="X3511" s="22">
        <f t="shared" si="1415"/>
        <v>0.8200258450487119</v>
      </c>
      <c r="Y3511" s="3">
        <f>IF(U3511&gt;'Power Curve'!$C$37,0,INDEX(Ci,$W3511,1)*POWER(1-X3511,3)+INDEX(Ci,$W3511,2)*3*X3511*POWER(1-X3511,2)+INDEX(Ci,$W3511,3)*3*POWER(X3511,2)*(1-X3511)+INDEX(Ci,$W3511,4)*POWER(X3511,3))</f>
        <v>554.93290668893576</v>
      </c>
      <c r="Z3511" s="3">
        <f t="shared" si="1416"/>
        <v>543.34175488456503</v>
      </c>
      <c r="AA3511" s="3">
        <f t="shared" si="1417"/>
        <v>592.97997283935524</v>
      </c>
      <c r="AB3511" s="3">
        <f t="shared" si="1426"/>
        <v>-49.638217954790207</v>
      </c>
      <c r="AC3511" s="3">
        <f t="shared" si="1427"/>
        <v>49.638217954790207</v>
      </c>
      <c r="AE3511" s="34">
        <f t="shared" si="1418"/>
        <v>7</v>
      </c>
      <c r="AF3511" s="73" t="b">
        <f>COUNTIF('Power Curve'!$D$2:$D$31,AE3511)&gt;0</f>
        <v>1</v>
      </c>
      <c r="AG3511" s="73" t="b">
        <f t="shared" si="1419"/>
        <v>0</v>
      </c>
      <c r="AH3511" s="73" t="b">
        <f t="shared" si="1428"/>
        <v>1</v>
      </c>
      <c r="AI3511" s="34" t="str">
        <f t="shared" si="1420"/>
        <v>Outer</v>
      </c>
      <c r="AJ3511" s="35" t="str">
        <f t="shared" si="1429"/>
        <v>0.4-0.5</v>
      </c>
      <c r="AK3511" s="36" t="str">
        <f t="shared" si="1421"/>
        <v>4-5</v>
      </c>
      <c r="AL3511" s="36" t="str">
        <f t="shared" si="1422"/>
        <v>Apr</v>
      </c>
      <c r="AM3511" s="35" t="str">
        <f t="shared" si="1423"/>
        <v>295-305</v>
      </c>
      <c r="AN3511" s="36" t="str">
        <f t="shared" si="1424"/>
        <v>LWS-LTI</v>
      </c>
    </row>
    <row r="3512" spans="5:40" x14ac:dyDescent="0.3">
      <c r="E3512" s="12">
        <v>41006.1875</v>
      </c>
      <c r="F3512" s="16">
        <v>6.38</v>
      </c>
      <c r="G3512" s="16">
        <v>428.24999999999989</v>
      </c>
      <c r="H3512" s="29">
        <v>1.2022227870696451</v>
      </c>
      <c r="I3512" s="26">
        <v>297.10000000000002</v>
      </c>
      <c r="J3512" s="30">
        <v>0.10501567398119123</v>
      </c>
      <c r="K3512" s="31">
        <v>0.3106473366380299</v>
      </c>
      <c r="L3512" s="111">
        <f t="shared" si="1404"/>
        <v>0.30000000000000004</v>
      </c>
      <c r="M3512" s="112">
        <f t="shared" si="1405"/>
        <v>0.11</v>
      </c>
      <c r="N3512" s="112" t="b">
        <f t="shared" si="1406"/>
        <v>1</v>
      </c>
      <c r="O3512" s="112" t="b">
        <f t="shared" si="1407"/>
        <v>1</v>
      </c>
      <c r="P3512" s="113">
        <f t="shared" si="1408"/>
        <v>3.0000000000000004</v>
      </c>
      <c r="Q3512" s="113">
        <f t="shared" si="1409"/>
        <v>15</v>
      </c>
      <c r="R3512" s="114" t="str">
        <f t="shared" si="1425"/>
        <v>0.3-0.11</v>
      </c>
      <c r="S3512" s="127">
        <f t="shared" si="1410"/>
        <v>-2.4161179974829692E-3</v>
      </c>
      <c r="T3512" s="112" t="b">
        <f t="shared" si="1411"/>
        <v>1</v>
      </c>
      <c r="U3512" s="22">
        <f t="shared" si="1412"/>
        <v>6.340209875741647</v>
      </c>
      <c r="V3512" s="22">
        <f t="shared" si="1413"/>
        <v>0.33794985057890381</v>
      </c>
      <c r="W3512" s="81">
        <f t="shared" si="1414"/>
        <v>7</v>
      </c>
      <c r="X3512" s="22">
        <f t="shared" si="1415"/>
        <v>0.3139174359320101</v>
      </c>
      <c r="Y3512" s="3">
        <f>IF(U3512&gt;'Power Curve'!$C$37,0,INDEX(Ci,$W3512,1)*POWER(1-X3512,3)+INDEX(Ci,$W3512,2)*3*X3512*POWER(1-X3512,2)+INDEX(Ci,$W3512,3)*3*POWER(X3512,2)*(1-X3512)+INDEX(Ci,$W3512,4)*POWER(X3512,3))</f>
        <v>433.43695468870993</v>
      </c>
      <c r="Z3512" s="3">
        <f t="shared" si="1416"/>
        <v>432.38971986171231</v>
      </c>
      <c r="AA3512" s="3">
        <f t="shared" si="1417"/>
        <v>428.24999999999989</v>
      </c>
      <c r="AB3512" s="3">
        <f t="shared" si="1426"/>
        <v>4.1397198617124218</v>
      </c>
      <c r="AC3512" s="3">
        <f t="shared" si="1427"/>
        <v>4.1397198617124218</v>
      </c>
      <c r="AE3512" s="34">
        <f t="shared" si="1418"/>
        <v>6</v>
      </c>
      <c r="AF3512" s="73" t="b">
        <f>COUNTIF('Power Curve'!$D$2:$D$31,AE3512)&gt;0</f>
        <v>1</v>
      </c>
      <c r="AG3512" s="73" t="b">
        <f t="shared" si="1419"/>
        <v>0</v>
      </c>
      <c r="AH3512" s="73" t="b">
        <f t="shared" si="1428"/>
        <v>1</v>
      </c>
      <c r="AI3512" s="34" t="str">
        <f t="shared" si="1420"/>
        <v>Outer</v>
      </c>
      <c r="AJ3512" s="35" t="str">
        <f t="shared" si="1429"/>
        <v>0.3-0.4</v>
      </c>
      <c r="AK3512" s="36" t="str">
        <f t="shared" si="1421"/>
        <v>4-5</v>
      </c>
      <c r="AL3512" s="36" t="str">
        <f t="shared" si="1422"/>
        <v>Apr</v>
      </c>
      <c r="AM3512" s="35" t="str">
        <f t="shared" si="1423"/>
        <v>295-305</v>
      </c>
      <c r="AN3512" s="36" t="str">
        <f t="shared" si="1424"/>
        <v>Inner-TI</v>
      </c>
    </row>
    <row r="3513" spans="5:40" x14ac:dyDescent="0.3">
      <c r="E3513" s="12">
        <v>41006.194444444445</v>
      </c>
      <c r="F3513" s="16">
        <v>7.01</v>
      </c>
      <c r="G3513" s="16">
        <v>643.62998199462868</v>
      </c>
      <c r="H3513" s="29">
        <v>1.2008842415258578</v>
      </c>
      <c r="I3513" s="26">
        <v>299.8</v>
      </c>
      <c r="J3513" s="30">
        <v>9.843081312410841E-2</v>
      </c>
      <c r="K3513" s="31">
        <v>0.44508645676707076</v>
      </c>
      <c r="L3513" s="111">
        <f t="shared" si="1404"/>
        <v>0.4</v>
      </c>
      <c r="M3513" s="112">
        <f t="shared" si="1405"/>
        <v>9.9999999999999992E-2</v>
      </c>
      <c r="N3513" s="112" t="b">
        <f t="shared" si="1406"/>
        <v>1</v>
      </c>
      <c r="O3513" s="112" t="b">
        <f t="shared" si="1407"/>
        <v>1</v>
      </c>
      <c r="P3513" s="113">
        <f t="shared" si="1408"/>
        <v>4</v>
      </c>
      <c r="Q3513" s="113">
        <f t="shared" si="1409"/>
        <v>16</v>
      </c>
      <c r="R3513" s="114" t="str">
        <f t="shared" si="1425"/>
        <v>0.4-0.1</v>
      </c>
      <c r="S3513" s="127">
        <f t="shared" si="1410"/>
        <v>-1.1366894958513816E-3</v>
      </c>
      <c r="T3513" s="112" t="b">
        <f t="shared" si="1411"/>
        <v>1</v>
      </c>
      <c r="U3513" s="22">
        <f t="shared" si="1412"/>
        <v>6.9636943957516486</v>
      </c>
      <c r="V3513" s="22">
        <f t="shared" si="1413"/>
        <v>0.43431139299850186</v>
      </c>
      <c r="W3513" s="81">
        <f t="shared" si="1414"/>
        <v>7</v>
      </c>
      <c r="X3513" s="22">
        <f t="shared" si="1415"/>
        <v>0.94771828567907379</v>
      </c>
      <c r="Y3513" s="3">
        <f>IF(U3513&gt;'Power Curve'!$C$37,0,INDEX(Ci,$W3513,1)*POWER(1-X3513,3)+INDEX(Ci,$W3513,2)*3*X3513*POWER(1-X3513,2)+INDEX(Ci,$W3513,3)*3*POWER(X3513,2)*(1-X3513)+INDEX(Ci,$W3513,4)*POWER(X3513,3))</f>
        <v>587.12423454976386</v>
      </c>
      <c r="Z3513" s="3">
        <f t="shared" si="1416"/>
        <v>586.45685659959133</v>
      </c>
      <c r="AA3513" s="3">
        <f t="shared" si="1417"/>
        <v>643.62998199462868</v>
      </c>
      <c r="AB3513" s="3">
        <f t="shared" si="1426"/>
        <v>-57.173125395037346</v>
      </c>
      <c r="AC3513" s="3">
        <f t="shared" si="1427"/>
        <v>57.173125395037346</v>
      </c>
      <c r="AE3513" s="34">
        <f t="shared" si="1418"/>
        <v>7</v>
      </c>
      <c r="AF3513" s="73" t="b">
        <f>COUNTIF('Power Curve'!$D$2:$D$31,AE3513)&gt;0</f>
        <v>1</v>
      </c>
      <c r="AG3513" s="73" t="b">
        <f t="shared" si="1419"/>
        <v>0</v>
      </c>
      <c r="AH3513" s="73" t="b">
        <f t="shared" si="1428"/>
        <v>1</v>
      </c>
      <c r="AI3513" s="34" t="str">
        <f t="shared" si="1420"/>
        <v>Outer</v>
      </c>
      <c r="AJ3513" s="35" t="str">
        <f t="shared" si="1429"/>
        <v>0.4-0.5</v>
      </c>
      <c r="AK3513" s="36" t="str">
        <f t="shared" si="1421"/>
        <v>4-5</v>
      </c>
      <c r="AL3513" s="36" t="str">
        <f t="shared" si="1422"/>
        <v>Apr</v>
      </c>
      <c r="AM3513" s="35" t="str">
        <f t="shared" si="1423"/>
        <v>295-305</v>
      </c>
      <c r="AN3513" s="36" t="str">
        <f t="shared" si="1424"/>
        <v>LWS-LTI</v>
      </c>
    </row>
    <row r="3514" spans="5:40" x14ac:dyDescent="0.3">
      <c r="E3514" s="12">
        <v>41006.201388888891</v>
      </c>
      <c r="F3514" s="16">
        <v>7.4</v>
      </c>
      <c r="G3514" s="16">
        <v>772.08999252319313</v>
      </c>
      <c r="H3514" s="29">
        <v>1.1998188659971107</v>
      </c>
      <c r="I3514" s="26">
        <v>302.39999999999998</v>
      </c>
      <c r="J3514" s="30">
        <v>9.3243243243243235E-2</v>
      </c>
      <c r="K3514" s="31">
        <v>0.41655560655243712</v>
      </c>
      <c r="L3514" s="111">
        <f t="shared" si="1404"/>
        <v>0.5</v>
      </c>
      <c r="M3514" s="112">
        <f t="shared" si="1405"/>
        <v>0.09</v>
      </c>
      <c r="N3514" s="112" t="b">
        <f t="shared" si="1406"/>
        <v>1</v>
      </c>
      <c r="O3514" s="112" t="b">
        <f t="shared" si="1407"/>
        <v>1</v>
      </c>
      <c r="P3514" s="113">
        <f t="shared" si="1408"/>
        <v>5</v>
      </c>
      <c r="Q3514" s="113">
        <f t="shared" si="1409"/>
        <v>17</v>
      </c>
      <c r="R3514" s="114" t="str">
        <f t="shared" si="1425"/>
        <v>0.5-0.09</v>
      </c>
      <c r="S3514" s="127">
        <f t="shared" si="1410"/>
        <v>-1.9098901849401599E-2</v>
      </c>
      <c r="T3514" s="112" t="b">
        <f t="shared" si="1411"/>
        <v>1</v>
      </c>
      <c r="U3514" s="22">
        <f t="shared" si="1412"/>
        <v>7.3489436784393138</v>
      </c>
      <c r="V3514" s="22">
        <f t="shared" si="1413"/>
        <v>0.49385291151965399</v>
      </c>
      <c r="W3514" s="81">
        <f t="shared" si="1414"/>
        <v>8</v>
      </c>
      <c r="X3514" s="22">
        <f t="shared" si="1415"/>
        <v>0.33598208659432394</v>
      </c>
      <c r="Y3514" s="3">
        <f>IF(U3514&gt;'Power Curve'!$C$37,0,INDEX(Ci,$W3514,1)*POWER(1-X3514,3)+INDEX(Ci,$W3514,2)*3*X3514*POWER(1-X3514,2)+INDEX(Ci,$W3514,3)*3*POWER(X3514,2)*(1-X3514)+INDEX(Ci,$W3514,4)*POWER(X3514,3))</f>
        <v>689.51766376328032</v>
      </c>
      <c r="Z3514" s="3">
        <f t="shared" si="1416"/>
        <v>676.34863357963673</v>
      </c>
      <c r="AA3514" s="3">
        <f t="shared" si="1417"/>
        <v>772.08999252319313</v>
      </c>
      <c r="AB3514" s="3">
        <f t="shared" si="1426"/>
        <v>-95.741358943556406</v>
      </c>
      <c r="AC3514" s="3">
        <f t="shared" si="1427"/>
        <v>95.741358943556406</v>
      </c>
      <c r="AE3514" s="34">
        <f t="shared" si="1418"/>
        <v>7</v>
      </c>
      <c r="AF3514" s="73" t="b">
        <f>COUNTIF('Power Curve'!$D$2:$D$31,AE3514)&gt;0</f>
        <v>1</v>
      </c>
      <c r="AG3514" s="73" t="b">
        <f t="shared" si="1419"/>
        <v>0</v>
      </c>
      <c r="AH3514" s="73" t="b">
        <f t="shared" si="1428"/>
        <v>1</v>
      </c>
      <c r="AI3514" s="34" t="str">
        <f t="shared" si="1420"/>
        <v>Outer</v>
      </c>
      <c r="AJ3514" s="35" t="str">
        <f t="shared" si="1429"/>
        <v>0.4-0.5</v>
      </c>
      <c r="AK3514" s="36" t="str">
        <f t="shared" si="1421"/>
        <v>4-5</v>
      </c>
      <c r="AL3514" s="36" t="str">
        <f t="shared" si="1422"/>
        <v>Apr</v>
      </c>
      <c r="AM3514" s="35" t="str">
        <f t="shared" si="1423"/>
        <v>295-305</v>
      </c>
      <c r="AN3514" s="36" t="str">
        <f t="shared" si="1424"/>
        <v>LWS-LTI</v>
      </c>
    </row>
    <row r="3515" spans="5:40" x14ac:dyDescent="0.3">
      <c r="E3515" s="12">
        <v>41006.208333333336</v>
      </c>
      <c r="F3515" s="16">
        <v>7.43</v>
      </c>
      <c r="G3515" s="16">
        <v>641.99999618530319</v>
      </c>
      <c r="H3515" s="29">
        <v>1.1992519588364907</v>
      </c>
      <c r="I3515" s="26">
        <v>300.2</v>
      </c>
      <c r="J3515" s="30">
        <v>7.8061911170928672E-2</v>
      </c>
      <c r="K3515" s="31">
        <v>0.44102320847325377</v>
      </c>
      <c r="L3515" s="111">
        <f t="shared" si="1404"/>
        <v>0.5</v>
      </c>
      <c r="M3515" s="112">
        <f t="shared" si="1405"/>
        <v>0.08</v>
      </c>
      <c r="N3515" s="112" t="b">
        <f t="shared" si="1406"/>
        <v>1</v>
      </c>
      <c r="O3515" s="112" t="b">
        <f t="shared" si="1407"/>
        <v>1</v>
      </c>
      <c r="P3515" s="113">
        <f t="shared" si="1408"/>
        <v>5</v>
      </c>
      <c r="Q3515" s="113">
        <f t="shared" si="1409"/>
        <v>18</v>
      </c>
      <c r="R3515" s="114" t="str">
        <f t="shared" si="1425"/>
        <v>0.5-0.08</v>
      </c>
      <c r="S3515" s="127">
        <f t="shared" si="1410"/>
        <v>-2.3595533189971072E-2</v>
      </c>
      <c r="T3515" s="112" t="b">
        <f t="shared" si="1411"/>
        <v>1</v>
      </c>
      <c r="U3515" s="22">
        <f t="shared" si="1412"/>
        <v>7.3775743741100417</v>
      </c>
      <c r="V3515" s="22">
        <f t="shared" si="1413"/>
        <v>0.49827787782889482</v>
      </c>
      <c r="W3515" s="81">
        <f t="shared" si="1414"/>
        <v>8</v>
      </c>
      <c r="X3515" s="22">
        <f t="shared" si="1415"/>
        <v>0.36479834248375625</v>
      </c>
      <c r="Y3515" s="3">
        <f>IF(U3515&gt;'Power Curve'!$C$37,0,INDEX(Ci,$W3515,1)*POWER(1-X3515,3)+INDEX(Ci,$W3515,2)*3*X3515*POWER(1-X3515,2)+INDEX(Ci,$W3515,3)*3*POWER(X3515,2)*(1-X3515)+INDEX(Ci,$W3515,4)*POWER(X3515,3))</f>
        <v>697.46539156053962</v>
      </c>
      <c r="Z3515" s="3">
        <f t="shared" si="1416"/>
        <v>681.00832376511676</v>
      </c>
      <c r="AA3515" s="3">
        <f t="shared" si="1417"/>
        <v>641.99999618530319</v>
      </c>
      <c r="AB3515" s="3">
        <f t="shared" si="1426"/>
        <v>39.008327579813567</v>
      </c>
      <c r="AC3515" s="3">
        <f t="shared" si="1427"/>
        <v>39.008327579813567</v>
      </c>
      <c r="AE3515" s="34">
        <f t="shared" si="1418"/>
        <v>7</v>
      </c>
      <c r="AF3515" s="73" t="b">
        <f>COUNTIF('Power Curve'!$D$2:$D$31,AE3515)&gt;0</f>
        <v>1</v>
      </c>
      <c r="AG3515" s="73" t="b">
        <f t="shared" si="1419"/>
        <v>0</v>
      </c>
      <c r="AH3515" s="73" t="b">
        <f t="shared" si="1428"/>
        <v>1</v>
      </c>
      <c r="AI3515" s="34" t="str">
        <f t="shared" si="1420"/>
        <v>Outer</v>
      </c>
      <c r="AJ3515" s="35" t="str">
        <f t="shared" si="1429"/>
        <v>0.4-0.5</v>
      </c>
      <c r="AK3515" s="36" t="str">
        <f t="shared" si="1421"/>
        <v>5-6</v>
      </c>
      <c r="AL3515" s="36" t="str">
        <f t="shared" si="1422"/>
        <v>Apr</v>
      </c>
      <c r="AM3515" s="35" t="str">
        <f t="shared" si="1423"/>
        <v>295-305</v>
      </c>
      <c r="AN3515" s="36" t="str">
        <f t="shared" si="1424"/>
        <v>LWS-LTI</v>
      </c>
    </row>
    <row r="3516" spans="5:40" x14ac:dyDescent="0.3">
      <c r="E3516" s="12">
        <v>41006.215277777781</v>
      </c>
      <c r="F3516" s="16">
        <v>7.09</v>
      </c>
      <c r="G3516" s="16">
        <v>639.88000106811501</v>
      </c>
      <c r="H3516" s="29">
        <v>1.1986397205919832</v>
      </c>
      <c r="I3516" s="26">
        <v>295.2</v>
      </c>
      <c r="J3516" s="30">
        <v>8.8857545839210156E-2</v>
      </c>
      <c r="K3516" s="31">
        <v>0.35015289549965417</v>
      </c>
      <c r="L3516" s="111">
        <f t="shared" si="1404"/>
        <v>0.4</v>
      </c>
      <c r="M3516" s="112">
        <f t="shared" si="1405"/>
        <v>0.09</v>
      </c>
      <c r="N3516" s="112" t="b">
        <f t="shared" si="1406"/>
        <v>1</v>
      </c>
      <c r="O3516" s="112" t="b">
        <f t="shared" si="1407"/>
        <v>1</v>
      </c>
      <c r="P3516" s="113">
        <f t="shared" si="1408"/>
        <v>4</v>
      </c>
      <c r="Q3516" s="113">
        <f t="shared" si="1409"/>
        <v>17</v>
      </c>
      <c r="R3516" s="114" t="str">
        <f t="shared" si="1425"/>
        <v>0.4-0.09</v>
      </c>
      <c r="S3516" s="127">
        <f t="shared" si="1410"/>
        <v>-2.2461451467925553E-2</v>
      </c>
      <c r="T3516" s="112" t="b">
        <f t="shared" si="1411"/>
        <v>1</v>
      </c>
      <c r="U3516" s="22">
        <f t="shared" si="1412"/>
        <v>7.0387751812291732</v>
      </c>
      <c r="V3516" s="22">
        <f t="shared" si="1413"/>
        <v>0.44591537042295043</v>
      </c>
      <c r="W3516" s="81">
        <f t="shared" si="1414"/>
        <v>8</v>
      </c>
      <c r="X3516" s="22">
        <f t="shared" si="1415"/>
        <v>2.3803336652658331E-2</v>
      </c>
      <c r="Y3516" s="3">
        <f>IF(U3516&gt;'Power Curve'!$C$37,0,INDEX(Ci,$W3516,1)*POWER(1-X3516,3)+INDEX(Ci,$W3516,2)*3*X3516*POWER(1-X3516,2)+INDEX(Ci,$W3516,3)*3*POWER(X3516,2)*(1-X3516)+INDEX(Ci,$W3516,4)*POWER(X3516,3))</f>
        <v>606.40820838382956</v>
      </c>
      <c r="Z3516" s="3">
        <f t="shared" si="1416"/>
        <v>592.78739984146443</v>
      </c>
      <c r="AA3516" s="3">
        <f t="shared" si="1417"/>
        <v>639.88000106811501</v>
      </c>
      <c r="AB3516" s="3">
        <f t="shared" si="1426"/>
        <v>-47.092601226650572</v>
      </c>
      <c r="AC3516" s="3">
        <f t="shared" si="1427"/>
        <v>47.092601226650572</v>
      </c>
      <c r="AE3516" s="34">
        <f t="shared" si="1418"/>
        <v>7</v>
      </c>
      <c r="AF3516" s="73" t="b">
        <f>COUNTIF('Power Curve'!$D$2:$D$31,AE3516)&gt;0</f>
        <v>1</v>
      </c>
      <c r="AG3516" s="73" t="b">
        <f t="shared" si="1419"/>
        <v>0</v>
      </c>
      <c r="AH3516" s="73" t="b">
        <f t="shared" si="1428"/>
        <v>1</v>
      </c>
      <c r="AI3516" s="34" t="str">
        <f t="shared" si="1420"/>
        <v>Outer</v>
      </c>
      <c r="AJ3516" s="35" t="str">
        <f t="shared" si="1429"/>
        <v>0.4-0.5</v>
      </c>
      <c r="AK3516" s="36" t="str">
        <f t="shared" si="1421"/>
        <v>5-6</v>
      </c>
      <c r="AL3516" s="36" t="str">
        <f t="shared" si="1422"/>
        <v>Apr</v>
      </c>
      <c r="AM3516" s="35" t="str">
        <f t="shared" si="1423"/>
        <v>295-305</v>
      </c>
      <c r="AN3516" s="36" t="str">
        <f t="shared" si="1424"/>
        <v>LWS-LTI</v>
      </c>
    </row>
    <row r="3517" spans="5:40" x14ac:dyDescent="0.3">
      <c r="E3517" s="12">
        <v>41006.222222222219</v>
      </c>
      <c r="F3517" s="16">
        <v>5.96</v>
      </c>
      <c r="G3517" s="16">
        <v>273.18999862670915</v>
      </c>
      <c r="H3517" s="29">
        <v>1.1975630458415469</v>
      </c>
      <c r="I3517" s="26">
        <v>294.89999999999998</v>
      </c>
      <c r="J3517" s="30">
        <v>0.12583892617449666</v>
      </c>
      <c r="K3517" s="31">
        <v>0.25056278773196328</v>
      </c>
      <c r="L3517" s="111">
        <f t="shared" si="1404"/>
        <v>0.30000000000000004</v>
      </c>
      <c r="M3517" s="112">
        <f t="shared" si="1405"/>
        <v>0.13</v>
      </c>
      <c r="N3517" s="112" t="b">
        <f t="shared" si="1406"/>
        <v>1</v>
      </c>
      <c r="O3517" s="112" t="b">
        <f t="shared" si="1407"/>
        <v>1</v>
      </c>
      <c r="P3517" s="113">
        <f t="shared" si="1408"/>
        <v>3.0000000000000004</v>
      </c>
      <c r="Q3517" s="113">
        <f t="shared" si="1409"/>
        <v>13</v>
      </c>
      <c r="R3517" s="114" t="str">
        <f t="shared" si="1425"/>
        <v>0.3-0.13</v>
      </c>
      <c r="S3517" s="127">
        <f t="shared" si="1410"/>
        <v>2.3144625764960111E-2</v>
      </c>
      <c r="T3517" s="112" t="b">
        <f t="shared" si="1411"/>
        <v>1</v>
      </c>
      <c r="U3517" s="22">
        <f t="shared" si="1412"/>
        <v>5.9151672070814936</v>
      </c>
      <c r="V3517" s="22">
        <f t="shared" si="1413"/>
        <v>0.2722581359785517</v>
      </c>
      <c r="W3517" s="81">
        <f t="shared" si="1414"/>
        <v>6</v>
      </c>
      <c r="X3517" s="22">
        <f t="shared" si="1415"/>
        <v>0.88414666778245521</v>
      </c>
      <c r="Y3517" s="3">
        <f>IF(U3517&gt;'Power Curve'!$C$37,0,INDEX(Ci,$W3517,1)*POWER(1-X3517,3)+INDEX(Ci,$W3517,2)*3*X3517*POWER(1-X3517,2)+INDEX(Ci,$W3517,3)*3*POWER(X3517,2)*(1-X3517)+INDEX(Ci,$W3517,4)*POWER(X3517,3))</f>
        <v>347.90670209463292</v>
      </c>
      <c r="Z3517" s="3">
        <f t="shared" si="1416"/>
        <v>355.95887251573464</v>
      </c>
      <c r="AA3517" s="3">
        <f t="shared" si="1417"/>
        <v>273.18999862670915</v>
      </c>
      <c r="AB3517" s="3">
        <f t="shared" si="1426"/>
        <v>82.768873889025485</v>
      </c>
      <c r="AC3517" s="3">
        <f t="shared" si="1427"/>
        <v>82.768873889025485</v>
      </c>
      <c r="AE3517" s="34">
        <f t="shared" si="1418"/>
        <v>6</v>
      </c>
      <c r="AF3517" s="73" t="b">
        <f>COUNTIF('Power Curve'!$D$2:$D$31,AE3517)&gt;0</f>
        <v>1</v>
      </c>
      <c r="AG3517" s="73" t="b">
        <f t="shared" si="1419"/>
        <v>0</v>
      </c>
      <c r="AH3517" s="73" t="b">
        <f t="shared" si="1428"/>
        <v>1</v>
      </c>
      <c r="AI3517" s="34" t="str">
        <f t="shared" si="1420"/>
        <v>Inner</v>
      </c>
      <c r="AJ3517" s="35" t="str">
        <f t="shared" si="1429"/>
        <v>0.2-0.3</v>
      </c>
      <c r="AK3517" s="36" t="str">
        <f t="shared" si="1421"/>
        <v>5-6</v>
      </c>
      <c r="AL3517" s="36" t="str">
        <f t="shared" si="1422"/>
        <v>Apr</v>
      </c>
      <c r="AM3517" s="35" t="str">
        <f t="shared" si="1423"/>
        <v>285-295</v>
      </c>
      <c r="AN3517" s="36" t="str">
        <f t="shared" si="1424"/>
        <v>Inner-TI</v>
      </c>
    </row>
    <row r="3518" spans="5:40" x14ac:dyDescent="0.3">
      <c r="E3518" s="12">
        <v>41006.229166666664</v>
      </c>
      <c r="F3518" s="16">
        <v>5.69</v>
      </c>
      <c r="G3518" s="16">
        <v>273.19001007080072</v>
      </c>
      <c r="H3518" s="29">
        <v>1.1961126783588936</v>
      </c>
      <c r="I3518" s="26">
        <v>296.5</v>
      </c>
      <c r="J3518" s="30">
        <v>0.16344463971880491</v>
      </c>
      <c r="K3518" s="31">
        <v>0.49935694170687456</v>
      </c>
      <c r="L3518" s="111">
        <f t="shared" si="1404"/>
        <v>0.2</v>
      </c>
      <c r="M3518" s="112">
        <f t="shared" si="1405"/>
        <v>0.16</v>
      </c>
      <c r="N3518" s="112" t="b">
        <f t="shared" si="1406"/>
        <v>1</v>
      </c>
      <c r="O3518" s="112" t="b">
        <f t="shared" si="1407"/>
        <v>1</v>
      </c>
      <c r="P3518" s="113">
        <f t="shared" si="1408"/>
        <v>2</v>
      </c>
      <c r="Q3518" s="113">
        <f t="shared" si="1409"/>
        <v>10</v>
      </c>
      <c r="R3518" s="114" t="str">
        <f t="shared" si="1425"/>
        <v>0.2-0.16</v>
      </c>
      <c r="S3518" s="127">
        <f t="shared" si="1410"/>
        <v>4.5031155928527619E-2</v>
      </c>
      <c r="T3518" s="112" t="b">
        <f t="shared" si="1411"/>
        <v>1</v>
      </c>
      <c r="U3518" s="22">
        <f t="shared" si="1412"/>
        <v>5.6449175297463379</v>
      </c>
      <c r="V3518" s="22">
        <f t="shared" si="1413"/>
        <v>0.23049017717502512</v>
      </c>
      <c r="W3518" s="81">
        <f t="shared" si="1414"/>
        <v>6</v>
      </c>
      <c r="X3518" s="22">
        <f t="shared" si="1415"/>
        <v>0.61478401668845528</v>
      </c>
      <c r="Y3518" s="3">
        <f>IF(U3518&gt;'Power Curve'!$C$37,0,INDEX(Ci,$W3518,1)*POWER(1-X3518,3)+INDEX(Ci,$W3518,2)*3*X3518*POWER(1-X3518,2)+INDEX(Ci,$W3518,3)*3*POWER(X3518,2)*(1-X3518)+INDEX(Ci,$W3518,4)*POWER(X3518,3))</f>
        <v>303.57099177541477</v>
      </c>
      <c r="Z3518" s="3">
        <f t="shared" si="1416"/>
        <v>317.24114444143129</v>
      </c>
      <c r="AA3518" s="3">
        <f t="shared" si="1417"/>
        <v>273.19001007080072</v>
      </c>
      <c r="AB3518" s="3">
        <f t="shared" si="1426"/>
        <v>44.051134370630564</v>
      </c>
      <c r="AC3518" s="3">
        <f t="shared" si="1427"/>
        <v>44.051134370630564</v>
      </c>
      <c r="AE3518" s="34">
        <f t="shared" si="1418"/>
        <v>6</v>
      </c>
      <c r="AF3518" s="73" t="b">
        <f>COUNTIF('Power Curve'!$D$2:$D$31,AE3518)&gt;0</f>
        <v>1</v>
      </c>
      <c r="AG3518" s="73" t="b">
        <f t="shared" si="1419"/>
        <v>0</v>
      </c>
      <c r="AH3518" s="73" t="b">
        <f t="shared" si="1428"/>
        <v>1</v>
      </c>
      <c r="AI3518" s="34" t="str">
        <f t="shared" si="1420"/>
        <v>Outer</v>
      </c>
      <c r="AJ3518" s="35" t="str">
        <f t="shared" si="1429"/>
        <v>0.2-0.3</v>
      </c>
      <c r="AK3518" s="36" t="str">
        <f t="shared" si="1421"/>
        <v>5-6</v>
      </c>
      <c r="AL3518" s="36" t="str">
        <f t="shared" si="1422"/>
        <v>Apr</v>
      </c>
      <c r="AM3518" s="35" t="str">
        <f t="shared" si="1423"/>
        <v>295-305</v>
      </c>
      <c r="AN3518" s="36" t="str">
        <f t="shared" si="1424"/>
        <v>LWS-HTI</v>
      </c>
    </row>
    <row r="3519" spans="5:40" x14ac:dyDescent="0.3">
      <c r="E3519" s="12">
        <v>41006.236111111109</v>
      </c>
      <c r="F3519" s="16">
        <v>6.27</v>
      </c>
      <c r="G3519" s="16">
        <v>336.53000640869192</v>
      </c>
      <c r="H3519" s="29">
        <v>1.1944053417304947</v>
      </c>
      <c r="I3519" s="26">
        <v>295.7</v>
      </c>
      <c r="J3519" s="30">
        <v>0.13875598086124402</v>
      </c>
      <c r="K3519" s="31">
        <v>0.31291951784490418</v>
      </c>
      <c r="L3519" s="111">
        <f t="shared" si="1404"/>
        <v>0.30000000000000004</v>
      </c>
      <c r="M3519" s="112">
        <f t="shared" si="1405"/>
        <v>0.14000000000000001</v>
      </c>
      <c r="N3519" s="112" t="b">
        <f t="shared" si="1406"/>
        <v>1</v>
      </c>
      <c r="O3519" s="112" t="b">
        <f t="shared" si="1407"/>
        <v>1</v>
      </c>
      <c r="P3519" s="113">
        <f t="shared" si="1408"/>
        <v>3.0000000000000004</v>
      </c>
      <c r="Q3519" s="113">
        <f t="shared" si="1409"/>
        <v>12</v>
      </c>
      <c r="R3519" s="114" t="str">
        <f t="shared" si="1425"/>
        <v>0.3-0.14</v>
      </c>
      <c r="S3519" s="127">
        <f t="shared" si="1410"/>
        <v>9.4822453068533555E-3</v>
      </c>
      <c r="T3519" s="112" t="b">
        <f t="shared" si="1411"/>
        <v>1</v>
      </c>
      <c r="U3519" s="22">
        <f t="shared" si="1412"/>
        <v>6.2173610806277697</v>
      </c>
      <c r="V3519" s="22">
        <f t="shared" si="1413"/>
        <v>0.31896317328116991</v>
      </c>
      <c r="W3519" s="81">
        <f t="shared" si="1414"/>
        <v>7</v>
      </c>
      <c r="X3519" s="22">
        <f t="shared" si="1415"/>
        <v>0.18903595413943999</v>
      </c>
      <c r="Y3519" s="3">
        <f>IF(U3519&gt;'Power Curve'!$C$37,0,INDEX(Ci,$W3519,1)*POWER(1-X3519,3)+INDEX(Ci,$W3519,2)*3*X3519*POWER(1-X3519,2)+INDEX(Ci,$W3519,3)*3*POWER(X3519,2)*(1-X3519)+INDEX(Ci,$W3519,4)*POWER(X3519,3))</f>
        <v>406.44229788700159</v>
      </c>
      <c r="Z3519" s="3">
        <f t="shared" si="1416"/>
        <v>410.29628345864728</v>
      </c>
      <c r="AA3519" s="3">
        <f t="shared" si="1417"/>
        <v>336.53000640869192</v>
      </c>
      <c r="AB3519" s="3">
        <f t="shared" si="1426"/>
        <v>73.766277049955363</v>
      </c>
      <c r="AC3519" s="3">
        <f t="shared" si="1427"/>
        <v>73.766277049955363</v>
      </c>
      <c r="AE3519" s="34">
        <f t="shared" si="1418"/>
        <v>6</v>
      </c>
      <c r="AF3519" s="73" t="b">
        <f>COUNTIF('Power Curve'!$D$2:$D$31,AE3519)&gt;0</f>
        <v>1</v>
      </c>
      <c r="AG3519" s="73" t="b">
        <f t="shared" si="1419"/>
        <v>0</v>
      </c>
      <c r="AH3519" s="73" t="b">
        <f t="shared" si="1428"/>
        <v>1</v>
      </c>
      <c r="AI3519" s="34" t="str">
        <f t="shared" si="1420"/>
        <v>Outer</v>
      </c>
      <c r="AJ3519" s="35" t="str">
        <f t="shared" si="1429"/>
        <v>0.3-0.4</v>
      </c>
      <c r="AK3519" s="36" t="str">
        <f t="shared" si="1421"/>
        <v>5-6</v>
      </c>
      <c r="AL3519" s="36" t="str">
        <f t="shared" si="1422"/>
        <v>Apr</v>
      </c>
      <c r="AM3519" s="35" t="str">
        <f t="shared" si="1423"/>
        <v>295-305</v>
      </c>
      <c r="AN3519" s="36" t="str">
        <f t="shared" si="1424"/>
        <v>Inner-TI</v>
      </c>
    </row>
    <row r="3520" spans="5:40" x14ac:dyDescent="0.3">
      <c r="E3520" s="12">
        <v>41006.243055555555</v>
      </c>
      <c r="F3520" s="16">
        <v>6</v>
      </c>
      <c r="G3520" s="16">
        <v>316.30001449585012</v>
      </c>
      <c r="H3520" s="29">
        <v>1.1928663984845407</v>
      </c>
      <c r="I3520" s="26">
        <v>297.39999999999998</v>
      </c>
      <c r="J3520" s="30">
        <v>0.10166666666666667</v>
      </c>
      <c r="K3520" s="31">
        <v>0.35347986057112918</v>
      </c>
      <c r="L3520" s="111">
        <f t="shared" si="1404"/>
        <v>0.30000000000000004</v>
      </c>
      <c r="M3520" s="112">
        <f t="shared" si="1405"/>
        <v>9.9999999999999992E-2</v>
      </c>
      <c r="N3520" s="112" t="b">
        <f t="shared" si="1406"/>
        <v>1</v>
      </c>
      <c r="O3520" s="112" t="b">
        <f t="shared" si="1407"/>
        <v>1</v>
      </c>
      <c r="P3520" s="113">
        <f t="shared" si="1408"/>
        <v>3.0000000000000004</v>
      </c>
      <c r="Q3520" s="113">
        <f t="shared" si="1409"/>
        <v>16</v>
      </c>
      <c r="R3520" s="114" t="str">
        <f t="shared" si="1425"/>
        <v>0.3-0.1</v>
      </c>
      <c r="S3520" s="127">
        <f t="shared" si="1410"/>
        <v>-1.967349151230606E-2</v>
      </c>
      <c r="T3520" s="112" t="b">
        <f t="shared" si="1411"/>
        <v>1</v>
      </c>
      <c r="U3520" s="22">
        <f t="shared" si="1412"/>
        <v>5.9470714447137487</v>
      </c>
      <c r="V3520" s="22">
        <f t="shared" si="1413"/>
        <v>0.27718903875047002</v>
      </c>
      <c r="W3520" s="81">
        <f t="shared" si="1414"/>
        <v>6</v>
      </c>
      <c r="X3520" s="22">
        <f t="shared" si="1415"/>
        <v>0.91594618782073234</v>
      </c>
      <c r="Y3520" s="3">
        <f>IF(U3520&gt;'Power Curve'!$C$37,0,INDEX(Ci,$W3520,1)*POWER(1-X3520,3)+INDEX(Ci,$W3520,2)*3*X3520*POWER(1-X3520,2)+INDEX(Ci,$W3520,3)*3*POWER(X3520,2)*(1-X3520)+INDEX(Ci,$W3520,4)*POWER(X3520,3))</f>
        <v>353.55951759730215</v>
      </c>
      <c r="Z3520" s="3">
        <f t="shared" si="1416"/>
        <v>346.60376742875661</v>
      </c>
      <c r="AA3520" s="3">
        <f t="shared" si="1417"/>
        <v>316.30001449585012</v>
      </c>
      <c r="AB3520" s="3">
        <f t="shared" si="1426"/>
        <v>30.303752932906491</v>
      </c>
      <c r="AC3520" s="3">
        <f t="shared" si="1427"/>
        <v>30.303752932906491</v>
      </c>
      <c r="AE3520" s="34">
        <f t="shared" si="1418"/>
        <v>6</v>
      </c>
      <c r="AF3520" s="73" t="b">
        <f>COUNTIF('Power Curve'!$D$2:$D$31,AE3520)&gt;0</f>
        <v>1</v>
      </c>
      <c r="AG3520" s="73" t="b">
        <f t="shared" si="1419"/>
        <v>0</v>
      </c>
      <c r="AH3520" s="73" t="b">
        <f t="shared" si="1428"/>
        <v>1</v>
      </c>
      <c r="AI3520" s="34" t="str">
        <f t="shared" si="1420"/>
        <v>Outer</v>
      </c>
      <c r="AJ3520" s="35" t="str">
        <f t="shared" si="1429"/>
        <v>0.2-0.3</v>
      </c>
      <c r="AK3520" s="36" t="str">
        <f t="shared" si="1421"/>
        <v>5-6</v>
      </c>
      <c r="AL3520" s="36" t="str">
        <f t="shared" si="1422"/>
        <v>Apr</v>
      </c>
      <c r="AM3520" s="35" t="str">
        <f t="shared" si="1423"/>
        <v>295-305</v>
      </c>
      <c r="AN3520" s="36" t="str">
        <f t="shared" si="1424"/>
        <v>Inner-TI</v>
      </c>
    </row>
    <row r="3521" spans="5:40" x14ac:dyDescent="0.3">
      <c r="E3521" s="12">
        <v>41006.25</v>
      </c>
      <c r="F3521" s="16">
        <v>5.95</v>
      </c>
      <c r="G3521" s="16">
        <v>321.96000671386679</v>
      </c>
      <c r="H3521" s="29">
        <v>1.1912242365923538</v>
      </c>
      <c r="I3521" s="26">
        <v>295.2</v>
      </c>
      <c r="J3521" s="30">
        <v>0.10252100840336134</v>
      </c>
      <c r="K3521" s="31">
        <v>0.42144556605877825</v>
      </c>
      <c r="L3521" s="111">
        <f t="shared" si="1404"/>
        <v>0.30000000000000004</v>
      </c>
      <c r="M3521" s="112">
        <f t="shared" si="1405"/>
        <v>9.9999999999999992E-2</v>
      </c>
      <c r="N3521" s="112" t="b">
        <f t="shared" si="1406"/>
        <v>1</v>
      </c>
      <c r="O3521" s="112" t="b">
        <f t="shared" si="1407"/>
        <v>1</v>
      </c>
      <c r="P3521" s="113">
        <f t="shared" si="1408"/>
        <v>3.0000000000000004</v>
      </c>
      <c r="Q3521" s="113">
        <f t="shared" si="1409"/>
        <v>16</v>
      </c>
      <c r="R3521" s="114" t="str">
        <f t="shared" si="1425"/>
        <v>0.3-0.1</v>
      </c>
      <c r="S3521" s="127">
        <f t="shared" si="1410"/>
        <v>-1.967349151230606E-2</v>
      </c>
      <c r="T3521" s="112" t="b">
        <f t="shared" si="1411"/>
        <v>1</v>
      </c>
      <c r="U3521" s="22">
        <f t="shared" si="1412"/>
        <v>5.8948049990925178</v>
      </c>
      <c r="V3521" s="22">
        <f t="shared" si="1413"/>
        <v>0.26911109109465486</v>
      </c>
      <c r="W3521" s="81">
        <f t="shared" si="1414"/>
        <v>6</v>
      </c>
      <c r="X3521" s="22">
        <f t="shared" si="1415"/>
        <v>0.86385129359321677</v>
      </c>
      <c r="Y3521" s="3">
        <f>IF(U3521&gt;'Power Curve'!$C$37,0,INDEX(Ci,$W3521,1)*POWER(1-X3521,3)+INDEX(Ci,$W3521,2)*3*X3521*POWER(1-X3521,2)+INDEX(Ci,$W3521,3)*3*POWER(X3521,2)*(1-X3521)+INDEX(Ci,$W3521,4)*POWER(X3521,3))</f>
        <v>344.35291680761912</v>
      </c>
      <c r="Z3521" s="3">
        <f t="shared" si="1416"/>
        <v>337.57829262156662</v>
      </c>
      <c r="AA3521" s="3">
        <f t="shared" si="1417"/>
        <v>321.96000671386679</v>
      </c>
      <c r="AB3521" s="3">
        <f t="shared" si="1426"/>
        <v>15.618285907699828</v>
      </c>
      <c r="AC3521" s="3">
        <f t="shared" si="1427"/>
        <v>15.618285907699828</v>
      </c>
      <c r="AE3521" s="34">
        <f t="shared" si="1418"/>
        <v>6</v>
      </c>
      <c r="AF3521" s="73" t="b">
        <f>COUNTIF('Power Curve'!$D$2:$D$31,AE3521)&gt;0</f>
        <v>1</v>
      </c>
      <c r="AG3521" s="73" t="b">
        <f t="shared" si="1419"/>
        <v>0</v>
      </c>
      <c r="AH3521" s="73" t="b">
        <f t="shared" si="1428"/>
        <v>1</v>
      </c>
      <c r="AI3521" s="34" t="str">
        <f t="shared" si="1420"/>
        <v>Outer</v>
      </c>
      <c r="AJ3521" s="35" t="str">
        <f t="shared" si="1429"/>
        <v>0.2-0.3</v>
      </c>
      <c r="AK3521" s="36" t="str">
        <f t="shared" si="1421"/>
        <v>6-7</v>
      </c>
      <c r="AL3521" s="36" t="str">
        <f t="shared" si="1422"/>
        <v>Apr</v>
      </c>
      <c r="AM3521" s="35" t="str">
        <f t="shared" si="1423"/>
        <v>295-305</v>
      </c>
      <c r="AN3521" s="36" t="str">
        <f t="shared" si="1424"/>
        <v>Inner-TI</v>
      </c>
    </row>
    <row r="3522" spans="5:40" x14ac:dyDescent="0.3">
      <c r="E3522" s="12">
        <v>41006.256944444445</v>
      </c>
      <c r="F3522" s="16">
        <v>5.89</v>
      </c>
      <c r="G3522" s="16">
        <v>315.24001312255911</v>
      </c>
      <c r="H3522" s="29">
        <v>1.1883720568523453</v>
      </c>
      <c r="I3522" s="26">
        <v>295.2</v>
      </c>
      <c r="J3522" s="30">
        <v>0.13073005093378609</v>
      </c>
      <c r="K3522" s="31">
        <v>0.27973239291993496</v>
      </c>
      <c r="L3522" s="111">
        <f t="shared" si="1404"/>
        <v>0.30000000000000004</v>
      </c>
      <c r="M3522" s="112">
        <f t="shared" si="1405"/>
        <v>0.13</v>
      </c>
      <c r="N3522" s="112" t="b">
        <f t="shared" si="1406"/>
        <v>1</v>
      </c>
      <c r="O3522" s="112" t="b">
        <f t="shared" si="1407"/>
        <v>1</v>
      </c>
      <c r="P3522" s="113">
        <f t="shared" si="1408"/>
        <v>3.0000000000000004</v>
      </c>
      <c r="Q3522" s="113">
        <f t="shared" si="1409"/>
        <v>13</v>
      </c>
      <c r="R3522" s="114" t="str">
        <f t="shared" si="1425"/>
        <v>0.3-0.13</v>
      </c>
      <c r="S3522" s="127">
        <f t="shared" si="1410"/>
        <v>2.3144625764960111E-2</v>
      </c>
      <c r="T3522" s="112" t="b">
        <f t="shared" si="1411"/>
        <v>1</v>
      </c>
      <c r="U3522" s="22">
        <f t="shared" si="1412"/>
        <v>5.8307006117889495</v>
      </c>
      <c r="V3522" s="22">
        <f t="shared" si="1413"/>
        <v>0.2592035513912857</v>
      </c>
      <c r="W3522" s="81">
        <f t="shared" si="1414"/>
        <v>6</v>
      </c>
      <c r="X3522" s="22">
        <f t="shared" si="1415"/>
        <v>0.79995731273406012</v>
      </c>
      <c r="Y3522" s="3">
        <f>IF(U3522&gt;'Power Curve'!$C$37,0,INDEX(Ci,$W3522,1)*POWER(1-X3522,3)+INDEX(Ci,$W3522,2)*3*X3522*POWER(1-X3522,2)+INDEX(Ci,$W3522,3)*3*POWER(X3522,2)*(1-X3522)+INDEX(Ci,$W3522,4)*POWER(X3522,3))</f>
        <v>333.42122550718523</v>
      </c>
      <c r="Z3522" s="3">
        <f t="shared" si="1416"/>
        <v>341.1381349936434</v>
      </c>
      <c r="AA3522" s="3">
        <f t="shared" si="1417"/>
        <v>315.24001312255911</v>
      </c>
      <c r="AB3522" s="3">
        <f t="shared" si="1426"/>
        <v>25.8981218710843</v>
      </c>
      <c r="AC3522" s="3">
        <f t="shared" si="1427"/>
        <v>25.8981218710843</v>
      </c>
      <c r="AE3522" s="34">
        <f t="shared" si="1418"/>
        <v>6</v>
      </c>
      <c r="AF3522" s="73" t="b">
        <f>COUNTIF('Power Curve'!$D$2:$D$31,AE3522)&gt;0</f>
        <v>1</v>
      </c>
      <c r="AG3522" s="73" t="b">
        <f t="shared" si="1419"/>
        <v>0</v>
      </c>
      <c r="AH3522" s="73" t="b">
        <f t="shared" si="1428"/>
        <v>1</v>
      </c>
      <c r="AI3522" s="34" t="str">
        <f t="shared" si="1420"/>
        <v>Inner</v>
      </c>
      <c r="AJ3522" s="35" t="str">
        <f t="shared" si="1429"/>
        <v>0.2-0.3</v>
      </c>
      <c r="AK3522" s="36" t="str">
        <f t="shared" si="1421"/>
        <v>6-7</v>
      </c>
      <c r="AL3522" s="36" t="str">
        <f t="shared" si="1422"/>
        <v>Apr</v>
      </c>
      <c r="AM3522" s="35" t="str">
        <f t="shared" si="1423"/>
        <v>295-305</v>
      </c>
      <c r="AN3522" s="36" t="str">
        <f t="shared" si="1424"/>
        <v>Inner-TI</v>
      </c>
    </row>
    <row r="3523" spans="5:40" x14ac:dyDescent="0.3">
      <c r="E3523" s="12">
        <v>41006.263888888891</v>
      </c>
      <c r="F3523" s="16">
        <v>6.28</v>
      </c>
      <c r="G3523" s="16">
        <v>481.18999099731423</v>
      </c>
      <c r="H3523" s="29">
        <v>1.1859566784710107</v>
      </c>
      <c r="I3523" s="26">
        <v>298.39999999999998</v>
      </c>
      <c r="J3523" s="30">
        <v>0.14490445859872611</v>
      </c>
      <c r="K3523" s="31">
        <v>0.27241605631714622</v>
      </c>
      <c r="L3523" s="111">
        <f t="shared" ref="L3523:L3586" si="1430">ROUND((V3523-CenterOfFirstWindSpeedBin)/WindSpeedBinWidth,0)*WindSpeedBinWidth+CenterOfFirstWindSpeedBin</f>
        <v>0.30000000000000004</v>
      </c>
      <c r="M3523" s="112">
        <f t="shared" ref="M3523:M3586" si="1431">ROUND((J3523-CenterOfFirstTurbulenceBin)/TurbulenceBinWidth,0)*TurbulenceBinWidth+CenterOfFirstTurbulenceBin</f>
        <v>0.14000000000000001</v>
      </c>
      <c r="N3523" s="112" t="b">
        <f t="shared" ref="N3523:N3586" si="1432">IF(AND(L3523&gt;=CenterOfFirstWindSpeedBin,L3523&lt;=CenterOfLastWindSpeedBin),TRUE,FALSE)</f>
        <v>1</v>
      </c>
      <c r="O3523" s="112" t="b">
        <f t="shared" ref="O3523:O3586" si="1433">IF(AND(M3523&gt;=CenterOfFirstTurbulenceBin,M3523&lt;=CenterOfLastTurbulenceBin),TRUE,FALSE)</f>
        <v>1</v>
      </c>
      <c r="P3523" s="113">
        <f t="shared" ref="P3523:P3586" si="1434">(L3523-CenterOfFirstWindSpeedBin)/WindSpeedBinWidth+1</f>
        <v>3.0000000000000004</v>
      </c>
      <c r="Q3523" s="113">
        <f t="shared" ref="Q3523:Q3586" si="1435">NumberOfTurbulenceBins-(M3523-CenterOfFirstTurbulenceBin)/TurbulenceBinWidth</f>
        <v>12</v>
      </c>
      <c r="R3523" s="114" t="str">
        <f t="shared" si="1425"/>
        <v>0.3-0.14</v>
      </c>
      <c r="S3523" s="127">
        <f t="shared" ref="S3523:S3586" si="1436">IF(T3523,INDEX(PowerDeviationMatrix,Q3523,P3523),IF(UseMatrixPadValue,MatrixPadValue,0))</f>
        <v>9.4822453068533555E-3</v>
      </c>
      <c r="T3523" s="112" t="b">
        <f t="shared" ref="T3523:T3586" si="1437">IF(AND(P3523&gt;0,Q3523&gt;0,N3523,O3523),LEN(INDEX(PowerDeviationMatrix,Q3523,P3523))&gt;0,FALSE)</f>
        <v>1</v>
      </c>
      <c r="U3523" s="22">
        <f t="shared" ref="U3523:U3586" si="1438">F3523*(H3523/Ref_Density)^(1/3)</f>
        <v>6.2125594242057964</v>
      </c>
      <c r="V3523" s="22">
        <f t="shared" ref="V3523:V3586" si="1439">(U3523-CutInWindSpeed)/(RatedWindSpeed-CutInWindSpeed)</f>
        <v>0.31822106180263171</v>
      </c>
      <c r="W3523" s="81">
        <f t="shared" ref="W3523:W3586" si="1440">COUNTIF(xa,"&lt;"&amp;U3523)</f>
        <v>7</v>
      </c>
      <c r="X3523" s="22">
        <f t="shared" ref="X3523:X3586" si="1441">(U3523-INDEX(xa,$W3523))/(INDEX(xb,$W3523)-INDEX(xa,$W3523))</f>
        <v>0.18415484831761256</v>
      </c>
      <c r="Y3523" s="3">
        <f>IF(U3523&gt;'Power Curve'!$C$37,0,INDEX(Ci,$W3523,1)*POWER(1-X3523,3)+INDEX(Ci,$W3523,2)*3*X3523*POWER(1-X3523,2)+INDEX(Ci,$W3523,3)*3*POWER(X3523,2)*(1-X3523)+INDEX(Ci,$W3523,4)*POWER(X3523,3))</f>
        <v>405.42119403159887</v>
      </c>
      <c r="Z3523" s="3">
        <f t="shared" ref="Z3523:Z3586" si="1442">IF(OR(T3523,UseMatrixPadValue),Y3523*(1+S3523),"")</f>
        <v>409.26549724600386</v>
      </c>
      <c r="AA3523" s="3">
        <f t="shared" ref="AA3523:AA3586" si="1443">IF(AH3523,G3523,"")</f>
        <v>481.18999099731423</v>
      </c>
      <c r="AB3523" s="3">
        <f t="shared" si="1426"/>
        <v>-71.924493751310365</v>
      </c>
      <c r="AC3523" s="3">
        <f t="shared" si="1427"/>
        <v>71.924493751310365</v>
      </c>
      <c r="AE3523" s="34">
        <f t="shared" ref="AE3523:AE3586" si="1444">MROUND(U3523-Centre_First_Bin,Bin_Width)+Centre_First_Bin</f>
        <v>6</v>
      </c>
      <c r="AF3523" s="73" t="b">
        <f>COUNTIF('Power Curve'!$D$2:$D$31,AE3523)&gt;0</f>
        <v>1</v>
      </c>
      <c r="AG3523" s="73" t="b">
        <f t="shared" ref="AG3523:AG3586" si="1445">(G3523&lt;0)</f>
        <v>0</v>
      </c>
      <c r="AH3523" s="73" t="b">
        <f t="shared" si="1428"/>
        <v>1</v>
      </c>
      <c r="AI3523" s="34" t="str">
        <f t="shared" ref="AI3523:AI3586" si="1446">IF(AH3523,IF(AND(J3523&gt;=LowerTurbLimit,J3523&lt;=UpperTurbLimit,K3523&gt;=LowerShearLimit,K3523&lt;=UpperShearLimit),"Inner","Outer"),"")</f>
        <v>Outer</v>
      </c>
      <c r="AJ3523" s="35" t="str">
        <f t="shared" si="1429"/>
        <v>0.3-0.4</v>
      </c>
      <c r="AK3523" s="36" t="str">
        <f t="shared" ref="AK3523:AK3586" si="1447">IF(AH3523,HOUR(E3523)&amp;"-"&amp;HOUR(E3523)+1,"")</f>
        <v>6-7</v>
      </c>
      <c r="AL3523" s="36" t="str">
        <f t="shared" ref="AL3523:AL3586" si="1448">IF(AH3523,TEXT(E3523,"mmm"),"")</f>
        <v>Apr</v>
      </c>
      <c r="AM3523" s="35" t="str">
        <f t="shared" ref="AM3523:AM3586" si="1449">IF(AH3523,IF(OR(I3523&lt;5,I3523&gt;=355),"355-5",MROUND(I3523,10)-5&amp;"-"&amp;MROUND(I3523,10)+5),"")</f>
        <v>295-305</v>
      </c>
      <c r="AN3523" s="36" t="str">
        <f t="shared" ref="AN3523:AN3586" si="1450">IF(AH3523,IF(V3523&lt;0.5,IF(J3523&lt;=LowerTurbLimit,"LWS-LTI",IF(J3523&gt;=UpperTurbLimit,"LWS-HTI","Inner-TI")),IF(J3523&lt;=LowerTurbLimit,"HWS-LTI",IF(J3523&gt;=UpperTurbLimit,"HWS-HTI","Inner-TI"))),"")</f>
        <v>LWS-HTI</v>
      </c>
    </row>
    <row r="3524" spans="5:40" x14ac:dyDescent="0.3">
      <c r="E3524" s="12">
        <v>41006.743055555555</v>
      </c>
      <c r="F3524" s="16">
        <v>7.83</v>
      </c>
      <c r="G3524" s="16">
        <v>822.28000259399391</v>
      </c>
      <c r="H3524" s="29">
        <v>1.1853191826438958</v>
      </c>
      <c r="I3524" s="26">
        <v>302.5</v>
      </c>
      <c r="J3524" s="30">
        <v>5.2362707535121324E-2</v>
      </c>
      <c r="K3524" s="31">
        <v>0.26489724859906921</v>
      </c>
      <c r="L3524" s="111">
        <f t="shared" si="1430"/>
        <v>0.6</v>
      </c>
      <c r="M3524" s="112">
        <f t="shared" si="1431"/>
        <v>0.05</v>
      </c>
      <c r="N3524" s="112" t="b">
        <f t="shared" si="1432"/>
        <v>1</v>
      </c>
      <c r="O3524" s="112" t="b">
        <f t="shared" si="1433"/>
        <v>1</v>
      </c>
      <c r="P3524" s="113">
        <f t="shared" si="1434"/>
        <v>6</v>
      </c>
      <c r="Q3524" s="113">
        <f t="shared" si="1435"/>
        <v>21</v>
      </c>
      <c r="R3524" s="114" t="str">
        <f t="shared" ref="R3524:R3587" si="1451">L3524&amp;"-"&amp;M3524</f>
        <v>0.6-0.05</v>
      </c>
      <c r="S3524" s="127">
        <f t="shared" si="1436"/>
        <v>-8.7480553992222126E-2</v>
      </c>
      <c r="T3524" s="112" t="b">
        <f t="shared" si="1437"/>
        <v>1</v>
      </c>
      <c r="U3524" s="22">
        <f t="shared" si="1438"/>
        <v>7.7445259047627362</v>
      </c>
      <c r="V3524" s="22">
        <f t="shared" si="1439"/>
        <v>0.55499141978877997</v>
      </c>
      <c r="W3524" s="81">
        <f t="shared" si="1440"/>
        <v>8</v>
      </c>
      <c r="X3524" s="22">
        <f t="shared" si="1441"/>
        <v>0.73412814598964793</v>
      </c>
      <c r="Y3524" s="3">
        <f>IF(U3524&gt;'Power Curve'!$C$37,0,INDEX(Ci,$W3524,1)*POWER(1-X3524,3)+INDEX(Ci,$W3524,2)*3*X3524*POWER(1-X3524,2)+INDEX(Ci,$W3524,3)*3*POWER(X3524,2)*(1-X3524)+INDEX(Ci,$W3524,4)*POWER(X3524,3))</f>
        <v>802.50566768103238</v>
      </c>
      <c r="Z3524" s="3">
        <f t="shared" si="1442"/>
        <v>732.30202729039763</v>
      </c>
      <c r="AA3524" s="3">
        <f t="shared" si="1443"/>
        <v>822.28000259399391</v>
      </c>
      <c r="AB3524" s="3">
        <f t="shared" ref="AB3524:AB3587" si="1452">IF(AH3524,Z3524-AA3524,"")</f>
        <v>-89.977975303596281</v>
      </c>
      <c r="AC3524" s="3">
        <f t="shared" ref="AC3524:AC3587" si="1453">IF(AH3524,ABS(AB3524),"")</f>
        <v>89.977975303596281</v>
      </c>
      <c r="AE3524" s="34">
        <f t="shared" si="1444"/>
        <v>8</v>
      </c>
      <c r="AF3524" s="73" t="b">
        <f>COUNTIF('Power Curve'!$D$2:$D$31,AE3524)&gt;0</f>
        <v>1</v>
      </c>
      <c r="AG3524" s="73" t="b">
        <f t="shared" si="1445"/>
        <v>0</v>
      </c>
      <c r="AH3524" s="73" t="b">
        <f t="shared" ref="AH3524:AH3587" si="1454">AND(AF3524,NOT(AG3524))</f>
        <v>1</v>
      </c>
      <c r="AI3524" s="34" t="str">
        <f t="shared" si="1446"/>
        <v>Outer</v>
      </c>
      <c r="AJ3524" s="35" t="str">
        <f t="shared" ref="AJ3524:AJ3587" si="1455">IF(AH3524,TEXT(ROUND(V3524+0.05,1)-0.1,"0.0")&amp;"-"&amp;TEXT(ROUND(V3524+0.05,1),"0.0"),"")</f>
        <v>0.5-0.6</v>
      </c>
      <c r="AK3524" s="36" t="str">
        <f t="shared" si="1447"/>
        <v>17-18</v>
      </c>
      <c r="AL3524" s="36" t="str">
        <f t="shared" si="1448"/>
        <v>Apr</v>
      </c>
      <c r="AM3524" s="35" t="str">
        <f t="shared" si="1449"/>
        <v>295-305</v>
      </c>
      <c r="AN3524" s="36" t="str">
        <f t="shared" si="1450"/>
        <v>HWS-LTI</v>
      </c>
    </row>
    <row r="3525" spans="5:40" x14ac:dyDescent="0.3">
      <c r="E3525" s="12">
        <v>41006.763888888891</v>
      </c>
      <c r="F3525" s="16">
        <v>7.24</v>
      </c>
      <c r="G3525" s="16">
        <v>670.35998058319092</v>
      </c>
      <c r="H3525" s="29">
        <v>1.1878026243955069</v>
      </c>
      <c r="I3525" s="26">
        <v>307.8</v>
      </c>
      <c r="J3525" s="30">
        <v>4.5580110497237571E-2</v>
      </c>
      <c r="K3525" s="31">
        <v>0.2493859481562872</v>
      </c>
      <c r="L3525" s="111">
        <f t="shared" si="1430"/>
        <v>0.5</v>
      </c>
      <c r="M3525" s="112">
        <f t="shared" si="1431"/>
        <v>0.05</v>
      </c>
      <c r="N3525" s="112" t="b">
        <f t="shared" si="1432"/>
        <v>1</v>
      </c>
      <c r="O3525" s="112" t="b">
        <f t="shared" si="1433"/>
        <v>1</v>
      </c>
      <c r="P3525" s="113">
        <f t="shared" si="1434"/>
        <v>5</v>
      </c>
      <c r="Q3525" s="113">
        <f t="shared" si="1435"/>
        <v>21</v>
      </c>
      <c r="R3525" s="114" t="str">
        <f t="shared" si="1451"/>
        <v>0.5-0.05</v>
      </c>
      <c r="S3525" s="127">
        <f t="shared" si="1436"/>
        <v>-7.1028968097091541E-2</v>
      </c>
      <c r="T3525" s="112" t="b">
        <f t="shared" si="1437"/>
        <v>1</v>
      </c>
      <c r="U3525" s="22">
        <f t="shared" si="1438"/>
        <v>7.1659641333142527</v>
      </c>
      <c r="V3525" s="22">
        <f t="shared" si="1439"/>
        <v>0.4655728329714256</v>
      </c>
      <c r="W3525" s="81">
        <f t="shared" si="1440"/>
        <v>8</v>
      </c>
      <c r="X3525" s="22">
        <f t="shared" si="1441"/>
        <v>0.15181662112690247</v>
      </c>
      <c r="Y3525" s="3">
        <f>IF(U3525&gt;'Power Curve'!$C$37,0,INDEX(Ci,$W3525,1)*POWER(1-X3525,3)+INDEX(Ci,$W3525,2)*3*X3525*POWER(1-X3525,2)+INDEX(Ci,$W3525,3)*3*POWER(X3525,2)*(1-X3525)+INDEX(Ci,$W3525,4)*POWER(X3525,3))</f>
        <v>639.77989172665639</v>
      </c>
      <c r="Z3525" s="3">
        <f t="shared" si="1442"/>
        <v>594.33698620804296</v>
      </c>
      <c r="AA3525" s="3">
        <f t="shared" si="1443"/>
        <v>670.35998058319092</v>
      </c>
      <c r="AB3525" s="3">
        <f t="shared" si="1452"/>
        <v>-76.02299437514796</v>
      </c>
      <c r="AC3525" s="3">
        <f t="shared" si="1453"/>
        <v>76.02299437514796</v>
      </c>
      <c r="AE3525" s="34">
        <f t="shared" si="1444"/>
        <v>7</v>
      </c>
      <c r="AF3525" s="73" t="b">
        <f>COUNTIF('Power Curve'!$D$2:$D$31,AE3525)&gt;0</f>
        <v>1</v>
      </c>
      <c r="AG3525" s="73" t="b">
        <f t="shared" si="1445"/>
        <v>0</v>
      </c>
      <c r="AH3525" s="73" t="b">
        <f t="shared" si="1454"/>
        <v>1</v>
      </c>
      <c r="AI3525" s="34" t="str">
        <f t="shared" si="1446"/>
        <v>Outer</v>
      </c>
      <c r="AJ3525" s="35" t="str">
        <f t="shared" si="1455"/>
        <v>0.4-0.5</v>
      </c>
      <c r="AK3525" s="36" t="str">
        <f t="shared" si="1447"/>
        <v>18-19</v>
      </c>
      <c r="AL3525" s="36" t="str">
        <f t="shared" si="1448"/>
        <v>Apr</v>
      </c>
      <c r="AM3525" s="35" t="str">
        <f t="shared" si="1449"/>
        <v>305-315</v>
      </c>
      <c r="AN3525" s="36" t="str">
        <f t="shared" si="1450"/>
        <v>LWS-LTI</v>
      </c>
    </row>
    <row r="3526" spans="5:40" x14ac:dyDescent="0.3">
      <c r="E3526" s="12">
        <v>41006.770833333336</v>
      </c>
      <c r="F3526" s="16">
        <v>7.05</v>
      </c>
      <c r="G3526" s="16">
        <v>593.92001724243187</v>
      </c>
      <c r="H3526" s="29">
        <v>1.1882002528779907</v>
      </c>
      <c r="I3526" s="26">
        <v>307.89999999999998</v>
      </c>
      <c r="J3526" s="30">
        <v>4.9645390070921981E-2</v>
      </c>
      <c r="K3526" s="31">
        <v>0.25801369086755482</v>
      </c>
      <c r="L3526" s="111">
        <f t="shared" si="1430"/>
        <v>0.4</v>
      </c>
      <c r="M3526" s="112">
        <f t="shared" si="1431"/>
        <v>0.05</v>
      </c>
      <c r="N3526" s="112" t="b">
        <f t="shared" si="1432"/>
        <v>1</v>
      </c>
      <c r="O3526" s="112" t="b">
        <f t="shared" si="1433"/>
        <v>1</v>
      </c>
      <c r="P3526" s="113">
        <f t="shared" si="1434"/>
        <v>4</v>
      </c>
      <c r="Q3526" s="113">
        <f t="shared" si="1435"/>
        <v>21</v>
      </c>
      <c r="R3526" s="114" t="str">
        <f t="shared" si="1451"/>
        <v>0.4-0.05</v>
      </c>
      <c r="S3526" s="127">
        <f t="shared" si="1436"/>
        <v>-0.10445362846231414</v>
      </c>
      <c r="T3526" s="112" t="b">
        <f t="shared" si="1437"/>
        <v>1</v>
      </c>
      <c r="U3526" s="22">
        <f t="shared" si="1438"/>
        <v>6.9786856174025838</v>
      </c>
      <c r="V3526" s="22">
        <f t="shared" si="1439"/>
        <v>0.43662833463005191</v>
      </c>
      <c r="W3526" s="81">
        <f t="shared" si="1440"/>
        <v>7</v>
      </c>
      <c r="X3526" s="22">
        <f t="shared" si="1441"/>
        <v>0.96295755580715459</v>
      </c>
      <c r="Y3526" s="3">
        <f>IF(U3526&gt;'Power Curve'!$C$37,0,INDEX(Ci,$W3526,1)*POWER(1-X3526,3)+INDEX(Ci,$W3526,2)*3*X3526*POWER(1-X3526,2)+INDEX(Ci,$W3526,3)*3*POWER(X3526,2)*(1-X3526)+INDEX(Ci,$W3526,4)*POWER(X3526,3))</f>
        <v>590.97227575270961</v>
      </c>
      <c r="Z3526" s="3">
        <f t="shared" si="1442"/>
        <v>529.24307722970786</v>
      </c>
      <c r="AA3526" s="3">
        <f t="shared" si="1443"/>
        <v>593.92001724243187</v>
      </c>
      <c r="AB3526" s="3">
        <f t="shared" si="1452"/>
        <v>-64.676940012724003</v>
      </c>
      <c r="AC3526" s="3">
        <f t="shared" si="1453"/>
        <v>64.676940012724003</v>
      </c>
      <c r="AE3526" s="34">
        <f t="shared" si="1444"/>
        <v>7</v>
      </c>
      <c r="AF3526" s="73" t="b">
        <f>COUNTIF('Power Curve'!$D$2:$D$31,AE3526)&gt;0</f>
        <v>1</v>
      </c>
      <c r="AG3526" s="73" t="b">
        <f t="shared" si="1445"/>
        <v>0</v>
      </c>
      <c r="AH3526" s="73" t="b">
        <f t="shared" si="1454"/>
        <v>1</v>
      </c>
      <c r="AI3526" s="34" t="str">
        <f t="shared" si="1446"/>
        <v>Outer</v>
      </c>
      <c r="AJ3526" s="35" t="str">
        <f t="shared" si="1455"/>
        <v>0.4-0.5</v>
      </c>
      <c r="AK3526" s="36" t="str">
        <f t="shared" si="1447"/>
        <v>18-19</v>
      </c>
      <c r="AL3526" s="36" t="str">
        <f t="shared" si="1448"/>
        <v>Apr</v>
      </c>
      <c r="AM3526" s="35" t="str">
        <f t="shared" si="1449"/>
        <v>305-315</v>
      </c>
      <c r="AN3526" s="36" t="str">
        <f t="shared" si="1450"/>
        <v>LWS-LTI</v>
      </c>
    </row>
    <row r="3527" spans="5:40" x14ac:dyDescent="0.3">
      <c r="E3527" s="12">
        <v>41006.777777777781</v>
      </c>
      <c r="F3527" s="16">
        <v>6.63</v>
      </c>
      <c r="G3527" s="16">
        <v>443.89000701904331</v>
      </c>
      <c r="H3527" s="29">
        <v>1.1889221908567582</v>
      </c>
      <c r="I3527" s="26">
        <v>312.7</v>
      </c>
      <c r="J3527" s="30">
        <v>7.6923076923076927E-2</v>
      </c>
      <c r="K3527" s="31">
        <v>0.29425545882407927</v>
      </c>
      <c r="L3527" s="111">
        <f t="shared" si="1430"/>
        <v>0.4</v>
      </c>
      <c r="M3527" s="112">
        <f t="shared" si="1431"/>
        <v>0.08</v>
      </c>
      <c r="N3527" s="112" t="b">
        <f t="shared" si="1432"/>
        <v>1</v>
      </c>
      <c r="O3527" s="112" t="b">
        <f t="shared" si="1433"/>
        <v>1</v>
      </c>
      <c r="P3527" s="113">
        <f t="shared" si="1434"/>
        <v>4</v>
      </c>
      <c r="Q3527" s="113">
        <f t="shared" si="1435"/>
        <v>18</v>
      </c>
      <c r="R3527" s="114" t="str">
        <f t="shared" si="1451"/>
        <v>0.4-0.08</v>
      </c>
      <c r="S3527" s="127">
        <f t="shared" si="1436"/>
        <v>-2.0887483269879482E-2</v>
      </c>
      <c r="T3527" s="112" t="b">
        <f t="shared" si="1437"/>
        <v>1</v>
      </c>
      <c r="U3527" s="22">
        <f t="shared" si="1438"/>
        <v>6.5642630546245933</v>
      </c>
      <c r="V3527" s="22">
        <f t="shared" si="1439"/>
        <v>0.37257799162854599</v>
      </c>
      <c r="W3527" s="81">
        <f t="shared" si="1440"/>
        <v>7</v>
      </c>
      <c r="X3527" s="22">
        <f t="shared" si="1441"/>
        <v>0.54167785436591798</v>
      </c>
      <c r="Y3527" s="3">
        <f>IF(U3527&gt;'Power Curve'!$C$37,0,INDEX(Ci,$W3527,1)*POWER(1-X3527,3)+INDEX(Ci,$W3527,2)*3*X3527*POWER(1-X3527,2)+INDEX(Ci,$W3527,3)*3*POWER(X3527,2)*(1-X3527)+INDEX(Ci,$W3527,4)*POWER(X3527,3))</f>
        <v>486.2681101076945</v>
      </c>
      <c r="Z3527" s="3">
        <f t="shared" si="1442"/>
        <v>476.11119309314415</v>
      </c>
      <c r="AA3527" s="3">
        <f t="shared" si="1443"/>
        <v>443.89000701904331</v>
      </c>
      <c r="AB3527" s="3">
        <f t="shared" si="1452"/>
        <v>32.221186074100842</v>
      </c>
      <c r="AC3527" s="3">
        <f t="shared" si="1453"/>
        <v>32.221186074100842</v>
      </c>
      <c r="AE3527" s="34">
        <f t="shared" si="1444"/>
        <v>7</v>
      </c>
      <c r="AF3527" s="73" t="b">
        <f>COUNTIF('Power Curve'!$D$2:$D$31,AE3527)&gt;0</f>
        <v>1</v>
      </c>
      <c r="AG3527" s="73" t="b">
        <f t="shared" si="1445"/>
        <v>0</v>
      </c>
      <c r="AH3527" s="73" t="b">
        <f t="shared" si="1454"/>
        <v>1</v>
      </c>
      <c r="AI3527" s="34" t="str">
        <f t="shared" si="1446"/>
        <v>Outer</v>
      </c>
      <c r="AJ3527" s="35" t="str">
        <f t="shared" si="1455"/>
        <v>0.3-0.4</v>
      </c>
      <c r="AK3527" s="36" t="str">
        <f t="shared" si="1447"/>
        <v>18-19</v>
      </c>
      <c r="AL3527" s="36" t="str">
        <f t="shared" si="1448"/>
        <v>Apr</v>
      </c>
      <c r="AM3527" s="35" t="str">
        <f t="shared" si="1449"/>
        <v>305-315</v>
      </c>
      <c r="AN3527" s="36" t="str">
        <f t="shared" si="1450"/>
        <v>LWS-LTI</v>
      </c>
    </row>
    <row r="3528" spans="5:40" x14ac:dyDescent="0.3">
      <c r="E3528" s="12">
        <v>41006.784722222219</v>
      </c>
      <c r="F3528" s="16">
        <v>6</v>
      </c>
      <c r="G3528" s="16">
        <v>337.73000335693411</v>
      </c>
      <c r="H3528" s="29">
        <v>1.1893647282854782</v>
      </c>
      <c r="I3528" s="26">
        <v>313.5</v>
      </c>
      <c r="J3528" s="30">
        <v>3.4999999999999996E-2</v>
      </c>
      <c r="K3528" s="31">
        <v>0.39548626487655913</v>
      </c>
      <c r="L3528" s="111">
        <f t="shared" si="1430"/>
        <v>0.30000000000000004</v>
      </c>
      <c r="M3528" s="112">
        <f t="shared" si="1431"/>
        <v>0.04</v>
      </c>
      <c r="N3528" s="112" t="b">
        <f t="shared" si="1432"/>
        <v>1</v>
      </c>
      <c r="O3528" s="112" t="b">
        <f t="shared" si="1433"/>
        <v>1</v>
      </c>
      <c r="P3528" s="113">
        <f t="shared" si="1434"/>
        <v>3.0000000000000004</v>
      </c>
      <c r="Q3528" s="113">
        <f t="shared" si="1435"/>
        <v>22</v>
      </c>
      <c r="R3528" s="114" t="str">
        <f t="shared" si="1451"/>
        <v>0.3-0.04</v>
      </c>
      <c r="S3528" s="127">
        <f t="shared" si="1436"/>
        <v>-0.12203555786097718</v>
      </c>
      <c r="T3528" s="112" t="b">
        <f t="shared" si="1437"/>
        <v>1</v>
      </c>
      <c r="U3528" s="22">
        <f t="shared" si="1438"/>
        <v>5.9412465137775197</v>
      </c>
      <c r="V3528" s="22">
        <f t="shared" si="1439"/>
        <v>0.27628877689714665</v>
      </c>
      <c r="W3528" s="81">
        <f t="shared" si="1440"/>
        <v>6</v>
      </c>
      <c r="X3528" s="22">
        <f t="shared" si="1441"/>
        <v>0.91014037574763862</v>
      </c>
      <c r="Y3528" s="3">
        <f>IF(U3528&gt;'Power Curve'!$C$37,0,INDEX(Ci,$W3528,1)*POWER(1-X3528,3)+INDEX(Ci,$W3528,2)*3*X3528*POWER(1-X3528,2)+INDEX(Ci,$W3528,3)*3*POWER(X3528,2)*(1-X3528)+INDEX(Ci,$W3528,4)*POWER(X3528,3))</f>
        <v>352.51953743872093</v>
      </c>
      <c r="Z3528" s="3">
        <f t="shared" si="1442"/>
        <v>309.49961903049297</v>
      </c>
      <c r="AA3528" s="3">
        <f t="shared" si="1443"/>
        <v>337.73000335693411</v>
      </c>
      <c r="AB3528" s="3">
        <f t="shared" si="1452"/>
        <v>-28.23038432644114</v>
      </c>
      <c r="AC3528" s="3">
        <f t="shared" si="1453"/>
        <v>28.23038432644114</v>
      </c>
      <c r="AE3528" s="34">
        <f t="shared" si="1444"/>
        <v>6</v>
      </c>
      <c r="AF3528" s="73" t="b">
        <f>COUNTIF('Power Curve'!$D$2:$D$31,AE3528)&gt;0</f>
        <v>1</v>
      </c>
      <c r="AG3528" s="73" t="b">
        <f t="shared" si="1445"/>
        <v>0</v>
      </c>
      <c r="AH3528" s="73" t="b">
        <f t="shared" si="1454"/>
        <v>1</v>
      </c>
      <c r="AI3528" s="34" t="str">
        <f t="shared" si="1446"/>
        <v>Outer</v>
      </c>
      <c r="AJ3528" s="35" t="str">
        <f t="shared" si="1455"/>
        <v>0.2-0.3</v>
      </c>
      <c r="AK3528" s="36" t="str">
        <f t="shared" si="1447"/>
        <v>18-19</v>
      </c>
      <c r="AL3528" s="36" t="str">
        <f t="shared" si="1448"/>
        <v>Apr</v>
      </c>
      <c r="AM3528" s="35" t="str">
        <f t="shared" si="1449"/>
        <v>305-315</v>
      </c>
      <c r="AN3528" s="36" t="str">
        <f t="shared" si="1450"/>
        <v>LWS-LTI</v>
      </c>
    </row>
    <row r="3529" spans="5:40" x14ac:dyDescent="0.3">
      <c r="E3529" s="12">
        <v>41006.791666666664</v>
      </c>
      <c r="F3529" s="16">
        <v>5.77</v>
      </c>
      <c r="G3529" s="16">
        <v>288.98000335693411</v>
      </c>
      <c r="H3529" s="29">
        <v>1.1894975548178262</v>
      </c>
      <c r="I3529" s="26">
        <v>314.3</v>
      </c>
      <c r="J3529" s="30">
        <v>6.932409012131717E-2</v>
      </c>
      <c r="K3529" s="31">
        <v>0.40892969678559238</v>
      </c>
      <c r="L3529" s="111">
        <f t="shared" si="1430"/>
        <v>0.2</v>
      </c>
      <c r="M3529" s="112">
        <f t="shared" si="1431"/>
        <v>6.9999999999999993E-2</v>
      </c>
      <c r="N3529" s="112" t="b">
        <f t="shared" si="1432"/>
        <v>1</v>
      </c>
      <c r="O3529" s="112" t="b">
        <f t="shared" si="1433"/>
        <v>1</v>
      </c>
      <c r="P3529" s="113">
        <f t="shared" si="1434"/>
        <v>2</v>
      </c>
      <c r="Q3529" s="113">
        <f t="shared" si="1435"/>
        <v>19</v>
      </c>
      <c r="R3529" s="114" t="str">
        <f t="shared" si="1451"/>
        <v>0.2-0.07</v>
      </c>
      <c r="S3529" s="127">
        <f t="shared" si="1436"/>
        <v>-5.0323808394424734E-2</v>
      </c>
      <c r="T3529" s="112" t="b">
        <f t="shared" si="1437"/>
        <v>1</v>
      </c>
      <c r="U3529" s="22">
        <f t="shared" si="1438"/>
        <v>5.7137114145899162</v>
      </c>
      <c r="V3529" s="22">
        <f t="shared" si="1439"/>
        <v>0.24112249384017195</v>
      </c>
      <c r="W3529" s="81">
        <f t="shared" si="1440"/>
        <v>6</v>
      </c>
      <c r="X3529" s="22">
        <f t="shared" si="1441"/>
        <v>0.68335210299754867</v>
      </c>
      <c r="Y3529" s="3">
        <f>IF(U3529&gt;'Power Curve'!$C$37,0,INDEX(Ci,$W3529,1)*POWER(1-X3529,3)+INDEX(Ci,$W3529,2)*3*X3529*POWER(1-X3529,2)+INDEX(Ci,$W3529,3)*3*POWER(X3529,2)*(1-X3529)+INDEX(Ci,$W3529,4)*POWER(X3529,3))</f>
        <v>314.34940455000253</v>
      </c>
      <c r="Z3529" s="3">
        <f t="shared" si="1442"/>
        <v>298.53014534652669</v>
      </c>
      <c r="AA3529" s="3">
        <f t="shared" si="1443"/>
        <v>288.98000335693411</v>
      </c>
      <c r="AB3529" s="3">
        <f t="shared" si="1452"/>
        <v>9.5501419895925892</v>
      </c>
      <c r="AC3529" s="3">
        <f t="shared" si="1453"/>
        <v>9.5501419895925892</v>
      </c>
      <c r="AE3529" s="34">
        <f t="shared" si="1444"/>
        <v>6</v>
      </c>
      <c r="AF3529" s="73" t="b">
        <f>COUNTIF('Power Curve'!$D$2:$D$31,AE3529)&gt;0</f>
        <v>1</v>
      </c>
      <c r="AG3529" s="73" t="b">
        <f t="shared" si="1445"/>
        <v>0</v>
      </c>
      <c r="AH3529" s="73" t="b">
        <f t="shared" si="1454"/>
        <v>1</v>
      </c>
      <c r="AI3529" s="34" t="str">
        <f t="shared" si="1446"/>
        <v>Outer</v>
      </c>
      <c r="AJ3529" s="35" t="str">
        <f t="shared" si="1455"/>
        <v>0.2-0.3</v>
      </c>
      <c r="AK3529" s="36" t="str">
        <f t="shared" si="1447"/>
        <v>19-20</v>
      </c>
      <c r="AL3529" s="36" t="str">
        <f t="shared" si="1448"/>
        <v>Apr</v>
      </c>
      <c r="AM3529" s="35" t="str">
        <f t="shared" si="1449"/>
        <v>305-315</v>
      </c>
      <c r="AN3529" s="36" t="str">
        <f t="shared" si="1450"/>
        <v>LWS-LTI</v>
      </c>
    </row>
    <row r="3530" spans="5:40" x14ac:dyDescent="0.3">
      <c r="E3530" s="12">
        <v>41006.798611111109</v>
      </c>
      <c r="F3530" s="16">
        <v>5.89</v>
      </c>
      <c r="G3530" s="16">
        <v>301.43001174926718</v>
      </c>
      <c r="H3530" s="29">
        <v>1.1891290873726421</v>
      </c>
      <c r="I3530" s="26">
        <v>314.60000000000002</v>
      </c>
      <c r="J3530" s="30">
        <v>6.9609507640067916E-2</v>
      </c>
      <c r="K3530" s="31">
        <v>0.43748598816500606</v>
      </c>
      <c r="L3530" s="111">
        <f t="shared" si="1430"/>
        <v>0.30000000000000004</v>
      </c>
      <c r="M3530" s="112">
        <f t="shared" si="1431"/>
        <v>6.9999999999999993E-2</v>
      </c>
      <c r="N3530" s="112" t="b">
        <f t="shared" si="1432"/>
        <v>1</v>
      </c>
      <c r="O3530" s="112" t="b">
        <f t="shared" si="1433"/>
        <v>1</v>
      </c>
      <c r="P3530" s="113">
        <f t="shared" si="1434"/>
        <v>3.0000000000000004</v>
      </c>
      <c r="Q3530" s="113">
        <f t="shared" si="1435"/>
        <v>19</v>
      </c>
      <c r="R3530" s="114" t="str">
        <f t="shared" si="1451"/>
        <v>0.3-0.07</v>
      </c>
      <c r="S3530" s="127">
        <f t="shared" si="1436"/>
        <v>-5.596465047464419E-2</v>
      </c>
      <c r="T3530" s="112" t="b">
        <f t="shared" si="1437"/>
        <v>1</v>
      </c>
      <c r="U3530" s="22">
        <f t="shared" si="1438"/>
        <v>5.8319384624363364</v>
      </c>
      <c r="V3530" s="22">
        <f t="shared" si="1439"/>
        <v>0.25939486519914962</v>
      </c>
      <c r="W3530" s="81">
        <f t="shared" si="1440"/>
        <v>6</v>
      </c>
      <c r="X3530" s="22">
        <f t="shared" si="1441"/>
        <v>0.80119110044965114</v>
      </c>
      <c r="Y3530" s="3">
        <f>IF(U3530&gt;'Power Curve'!$C$37,0,INDEX(Ci,$W3530,1)*POWER(1-X3530,3)+INDEX(Ci,$W3530,2)*3*X3530*POWER(1-X3530,2)+INDEX(Ci,$W3530,3)*3*POWER(X3530,2)*(1-X3530)+INDEX(Ci,$W3530,4)*POWER(X3530,3))</f>
        <v>333.6288206309423</v>
      </c>
      <c r="Z3530" s="3">
        <f t="shared" si="1442"/>
        <v>314.95740029606384</v>
      </c>
      <c r="AA3530" s="3">
        <f t="shared" si="1443"/>
        <v>301.43001174926718</v>
      </c>
      <c r="AB3530" s="3">
        <f t="shared" si="1452"/>
        <v>13.527388546796658</v>
      </c>
      <c r="AC3530" s="3">
        <f t="shared" si="1453"/>
        <v>13.527388546796658</v>
      </c>
      <c r="AE3530" s="34">
        <f t="shared" si="1444"/>
        <v>6</v>
      </c>
      <c r="AF3530" s="73" t="b">
        <f>COUNTIF('Power Curve'!$D$2:$D$31,AE3530)&gt;0</f>
        <v>1</v>
      </c>
      <c r="AG3530" s="73" t="b">
        <f t="shared" si="1445"/>
        <v>0</v>
      </c>
      <c r="AH3530" s="73" t="b">
        <f t="shared" si="1454"/>
        <v>1</v>
      </c>
      <c r="AI3530" s="34" t="str">
        <f t="shared" si="1446"/>
        <v>Outer</v>
      </c>
      <c r="AJ3530" s="35" t="str">
        <f t="shared" si="1455"/>
        <v>0.2-0.3</v>
      </c>
      <c r="AK3530" s="36" t="str">
        <f t="shared" si="1447"/>
        <v>19-20</v>
      </c>
      <c r="AL3530" s="36" t="str">
        <f t="shared" si="1448"/>
        <v>Apr</v>
      </c>
      <c r="AM3530" s="35" t="str">
        <f t="shared" si="1449"/>
        <v>305-315</v>
      </c>
      <c r="AN3530" s="36" t="str">
        <f t="shared" si="1450"/>
        <v>LWS-LTI</v>
      </c>
    </row>
    <row r="3531" spans="5:40" x14ac:dyDescent="0.3">
      <c r="E3531" s="12">
        <v>41006.805555555555</v>
      </c>
      <c r="F3531" s="16">
        <v>5.69</v>
      </c>
      <c r="G3531" s="16">
        <v>283.22999572753884</v>
      </c>
      <c r="H3531" s="29">
        <v>1.1894390202512177</v>
      </c>
      <c r="I3531" s="26">
        <v>316.10000000000002</v>
      </c>
      <c r="J3531" s="30">
        <v>3.5149384885764495E-2</v>
      </c>
      <c r="K3531" s="31">
        <v>0.40422192988182004</v>
      </c>
      <c r="L3531" s="111">
        <f t="shared" si="1430"/>
        <v>0.2</v>
      </c>
      <c r="M3531" s="112">
        <f t="shared" si="1431"/>
        <v>0.04</v>
      </c>
      <c r="N3531" s="112" t="b">
        <f t="shared" si="1432"/>
        <v>1</v>
      </c>
      <c r="O3531" s="112" t="b">
        <f t="shared" si="1433"/>
        <v>1</v>
      </c>
      <c r="P3531" s="113">
        <f t="shared" si="1434"/>
        <v>2</v>
      </c>
      <c r="Q3531" s="113">
        <f t="shared" si="1435"/>
        <v>22</v>
      </c>
      <c r="R3531" s="114" t="str">
        <f t="shared" si="1451"/>
        <v>0.2-0.04</v>
      </c>
      <c r="S3531" s="127">
        <f t="shared" si="1436"/>
        <v>-0.14248260573201976</v>
      </c>
      <c r="T3531" s="112" t="b">
        <f t="shared" si="1437"/>
        <v>1</v>
      </c>
      <c r="U3531" s="22">
        <f t="shared" si="1438"/>
        <v>5.6343994205795909</v>
      </c>
      <c r="V3531" s="22">
        <f t="shared" si="1439"/>
        <v>0.22886456949734102</v>
      </c>
      <c r="W3531" s="81">
        <f t="shared" si="1440"/>
        <v>6</v>
      </c>
      <c r="X3531" s="22">
        <f t="shared" si="1441"/>
        <v>0.60430043055585303</v>
      </c>
      <c r="Y3531" s="3">
        <f>IF(U3531&gt;'Power Curve'!$C$37,0,INDEX(Ci,$W3531,1)*POWER(1-X3531,3)+INDEX(Ci,$W3531,2)*3*X3531*POWER(1-X3531,2)+INDEX(Ci,$W3531,3)*3*POWER(X3531,2)*(1-X3531)+INDEX(Ci,$W3531,4)*POWER(X3531,3))</f>
        <v>301.94675280121169</v>
      </c>
      <c r="Z3531" s="3">
        <f t="shared" si="1442"/>
        <v>258.92459266977301</v>
      </c>
      <c r="AA3531" s="3">
        <f t="shared" si="1443"/>
        <v>283.22999572753884</v>
      </c>
      <c r="AB3531" s="3">
        <f t="shared" si="1452"/>
        <v>-24.30540305776583</v>
      </c>
      <c r="AC3531" s="3">
        <f t="shared" si="1453"/>
        <v>24.30540305776583</v>
      </c>
      <c r="AE3531" s="34">
        <f t="shared" si="1444"/>
        <v>6</v>
      </c>
      <c r="AF3531" s="73" t="b">
        <f>COUNTIF('Power Curve'!$D$2:$D$31,AE3531)&gt;0</f>
        <v>1</v>
      </c>
      <c r="AG3531" s="73" t="b">
        <f t="shared" si="1445"/>
        <v>0</v>
      </c>
      <c r="AH3531" s="73" t="b">
        <f t="shared" si="1454"/>
        <v>1</v>
      </c>
      <c r="AI3531" s="34" t="str">
        <f t="shared" si="1446"/>
        <v>Outer</v>
      </c>
      <c r="AJ3531" s="35" t="str">
        <f t="shared" si="1455"/>
        <v>0.2-0.3</v>
      </c>
      <c r="AK3531" s="36" t="str">
        <f t="shared" si="1447"/>
        <v>19-20</v>
      </c>
      <c r="AL3531" s="36" t="str">
        <f t="shared" si="1448"/>
        <v>Apr</v>
      </c>
      <c r="AM3531" s="35" t="str">
        <f t="shared" si="1449"/>
        <v>315-325</v>
      </c>
      <c r="AN3531" s="36" t="str">
        <f t="shared" si="1450"/>
        <v>LWS-LTI</v>
      </c>
    </row>
    <row r="3532" spans="5:40" x14ac:dyDescent="0.3">
      <c r="E3532" s="12">
        <v>41006.8125</v>
      </c>
      <c r="F3532" s="16">
        <v>5.95</v>
      </c>
      <c r="G3532" s="16">
        <v>275.81999588012718</v>
      </c>
      <c r="H3532" s="29">
        <v>1.1884952082685378</v>
      </c>
      <c r="I3532" s="26">
        <v>317.89999999999998</v>
      </c>
      <c r="J3532" s="30">
        <v>4.0336134453781508E-2</v>
      </c>
      <c r="K3532" s="31">
        <v>0.40333319242674637</v>
      </c>
      <c r="L3532" s="111">
        <f t="shared" si="1430"/>
        <v>0.30000000000000004</v>
      </c>
      <c r="M3532" s="112">
        <f t="shared" si="1431"/>
        <v>0.04</v>
      </c>
      <c r="N3532" s="112" t="b">
        <f t="shared" si="1432"/>
        <v>1</v>
      </c>
      <c r="O3532" s="112" t="b">
        <f t="shared" si="1433"/>
        <v>1</v>
      </c>
      <c r="P3532" s="113">
        <f t="shared" si="1434"/>
        <v>3.0000000000000004</v>
      </c>
      <c r="Q3532" s="113">
        <f t="shared" si="1435"/>
        <v>22</v>
      </c>
      <c r="R3532" s="114" t="str">
        <f t="shared" si="1451"/>
        <v>0.3-0.04</v>
      </c>
      <c r="S3532" s="127">
        <f t="shared" si="1436"/>
        <v>-0.12203555786097718</v>
      </c>
      <c r="T3532" s="112" t="b">
        <f t="shared" si="1437"/>
        <v>1</v>
      </c>
      <c r="U3532" s="22">
        <f t="shared" si="1438"/>
        <v>5.8903000005523216</v>
      </c>
      <c r="V3532" s="22">
        <f t="shared" si="1439"/>
        <v>0.26841482904804559</v>
      </c>
      <c r="W3532" s="81">
        <f t="shared" si="1440"/>
        <v>6</v>
      </c>
      <c r="X3532" s="22">
        <f t="shared" si="1441"/>
        <v>0.85936108157177216</v>
      </c>
      <c r="Y3532" s="3">
        <f>IF(U3532&gt;'Power Curve'!$C$37,0,INDEX(Ci,$W3532,1)*POWER(1-X3532,3)+INDEX(Ci,$W3532,2)*3*X3532*POWER(1-X3532,2)+INDEX(Ci,$W3532,3)*3*POWER(X3532,2)*(1-X3532)+INDEX(Ci,$W3532,4)*POWER(X3532,3))</f>
        <v>343.57216510639165</v>
      </c>
      <c r="Z3532" s="3">
        <f t="shared" si="1442"/>
        <v>301.64414427212938</v>
      </c>
      <c r="AA3532" s="3">
        <f t="shared" si="1443"/>
        <v>275.81999588012718</v>
      </c>
      <c r="AB3532" s="3">
        <f t="shared" si="1452"/>
        <v>25.824148392002201</v>
      </c>
      <c r="AC3532" s="3">
        <f t="shared" si="1453"/>
        <v>25.824148392002201</v>
      </c>
      <c r="AE3532" s="34">
        <f t="shared" si="1444"/>
        <v>6</v>
      </c>
      <c r="AF3532" s="73" t="b">
        <f>COUNTIF('Power Curve'!$D$2:$D$31,AE3532)&gt;0</f>
        <v>1</v>
      </c>
      <c r="AG3532" s="73" t="b">
        <f t="shared" si="1445"/>
        <v>0</v>
      </c>
      <c r="AH3532" s="73" t="b">
        <f t="shared" si="1454"/>
        <v>1</v>
      </c>
      <c r="AI3532" s="34" t="str">
        <f t="shared" si="1446"/>
        <v>Outer</v>
      </c>
      <c r="AJ3532" s="35" t="str">
        <f t="shared" si="1455"/>
        <v>0.2-0.3</v>
      </c>
      <c r="AK3532" s="36" t="str">
        <f t="shared" si="1447"/>
        <v>19-20</v>
      </c>
      <c r="AL3532" s="36" t="str">
        <f t="shared" si="1448"/>
        <v>Apr</v>
      </c>
      <c r="AM3532" s="35" t="str">
        <f t="shared" si="1449"/>
        <v>315-325</v>
      </c>
      <c r="AN3532" s="36" t="str">
        <f t="shared" si="1450"/>
        <v>LWS-LTI</v>
      </c>
    </row>
    <row r="3533" spans="5:40" x14ac:dyDescent="0.3">
      <c r="E3533" s="12">
        <v>41006.819444444445</v>
      </c>
      <c r="F3533" s="16">
        <v>5.93</v>
      </c>
      <c r="G3533" s="16">
        <v>324.81999206542969</v>
      </c>
      <c r="H3533" s="29">
        <v>1.1891590241558081</v>
      </c>
      <c r="I3533" s="26">
        <v>312</v>
      </c>
      <c r="J3533" s="30">
        <v>7.9258010118043842E-2</v>
      </c>
      <c r="K3533" s="31">
        <v>0.32362342237888053</v>
      </c>
      <c r="L3533" s="111">
        <f t="shared" si="1430"/>
        <v>0.30000000000000004</v>
      </c>
      <c r="M3533" s="112">
        <f t="shared" si="1431"/>
        <v>0.08</v>
      </c>
      <c r="N3533" s="112" t="b">
        <f t="shared" si="1432"/>
        <v>1</v>
      </c>
      <c r="O3533" s="112" t="b">
        <f t="shared" si="1433"/>
        <v>1</v>
      </c>
      <c r="P3533" s="113">
        <f t="shared" si="1434"/>
        <v>3.0000000000000004</v>
      </c>
      <c r="Q3533" s="113">
        <f t="shared" si="1435"/>
        <v>18</v>
      </c>
      <c r="R3533" s="114" t="str">
        <f t="shared" si="1451"/>
        <v>0.3-0.08</v>
      </c>
      <c r="S3533" s="127">
        <f t="shared" si="1436"/>
        <v>-1.9975433083800127E-2</v>
      </c>
      <c r="T3533" s="112" t="b">
        <f t="shared" si="1437"/>
        <v>1</v>
      </c>
      <c r="U3533" s="22">
        <f t="shared" si="1438"/>
        <v>5.8715934289608818</v>
      </c>
      <c r="V3533" s="22">
        <f t="shared" si="1439"/>
        <v>0.26552366810646383</v>
      </c>
      <c r="W3533" s="81">
        <f t="shared" si="1440"/>
        <v>6</v>
      </c>
      <c r="X3533" s="22">
        <f t="shared" si="1441"/>
        <v>0.84071590957217379</v>
      </c>
      <c r="Y3533" s="3">
        <f>IF(U3533&gt;'Power Curve'!$C$37,0,INDEX(Ci,$W3533,1)*POWER(1-X3533,3)+INDEX(Ci,$W3533,2)*3*X3533*POWER(1-X3533,2)+INDEX(Ci,$W3533,3)*3*POWER(X3533,2)*(1-X3533)+INDEX(Ci,$W3533,4)*POWER(X3533,3))</f>
        <v>340.35092937862646</v>
      </c>
      <c r="Z3533" s="3">
        <f t="shared" si="1442"/>
        <v>333.55227216381451</v>
      </c>
      <c r="AA3533" s="3">
        <f t="shared" si="1443"/>
        <v>324.81999206542969</v>
      </c>
      <c r="AB3533" s="3">
        <f t="shared" si="1452"/>
        <v>8.7322800983848197</v>
      </c>
      <c r="AC3533" s="3">
        <f t="shared" si="1453"/>
        <v>8.7322800983848197</v>
      </c>
      <c r="AE3533" s="34">
        <f t="shared" si="1444"/>
        <v>6</v>
      </c>
      <c r="AF3533" s="73" t="b">
        <f>COUNTIF('Power Curve'!$D$2:$D$31,AE3533)&gt;0</f>
        <v>1</v>
      </c>
      <c r="AG3533" s="73" t="b">
        <f t="shared" si="1445"/>
        <v>0</v>
      </c>
      <c r="AH3533" s="73" t="b">
        <f t="shared" si="1454"/>
        <v>1</v>
      </c>
      <c r="AI3533" s="34" t="str">
        <f t="shared" si="1446"/>
        <v>Outer</v>
      </c>
      <c r="AJ3533" s="35" t="str">
        <f t="shared" si="1455"/>
        <v>0.2-0.3</v>
      </c>
      <c r="AK3533" s="36" t="str">
        <f t="shared" si="1447"/>
        <v>19-20</v>
      </c>
      <c r="AL3533" s="36" t="str">
        <f t="shared" si="1448"/>
        <v>Apr</v>
      </c>
      <c r="AM3533" s="35" t="str">
        <f t="shared" si="1449"/>
        <v>305-315</v>
      </c>
      <c r="AN3533" s="36" t="str">
        <f t="shared" si="1450"/>
        <v>LWS-LTI</v>
      </c>
    </row>
    <row r="3534" spans="5:40" x14ac:dyDescent="0.3">
      <c r="E3534" s="12">
        <v>41006.826388888891</v>
      </c>
      <c r="F3534" s="16">
        <v>6.31</v>
      </c>
      <c r="G3534" s="16">
        <v>425.14000701904331</v>
      </c>
      <c r="H3534" s="29">
        <v>1.1889232780620651</v>
      </c>
      <c r="I3534" s="26">
        <v>314.39999999999998</v>
      </c>
      <c r="J3534" s="30">
        <v>5.3882725832012687E-2</v>
      </c>
      <c r="K3534" s="31">
        <v>0.3140918028306342</v>
      </c>
      <c r="L3534" s="111">
        <f t="shared" si="1430"/>
        <v>0.30000000000000004</v>
      </c>
      <c r="M3534" s="112">
        <f t="shared" si="1431"/>
        <v>0.05</v>
      </c>
      <c r="N3534" s="112" t="b">
        <f t="shared" si="1432"/>
        <v>1</v>
      </c>
      <c r="O3534" s="112" t="b">
        <f t="shared" si="1433"/>
        <v>1</v>
      </c>
      <c r="P3534" s="113">
        <f t="shared" si="1434"/>
        <v>3.0000000000000004</v>
      </c>
      <c r="Q3534" s="113">
        <f t="shared" si="1435"/>
        <v>21</v>
      </c>
      <c r="R3534" s="114" t="str">
        <f t="shared" si="1451"/>
        <v>0.3-0.05</v>
      </c>
      <c r="S3534" s="127">
        <f t="shared" si="1436"/>
        <v>-0.1053827292212702</v>
      </c>
      <c r="T3534" s="112" t="b">
        <f t="shared" si="1437"/>
        <v>1</v>
      </c>
      <c r="U3534" s="22">
        <f t="shared" si="1438"/>
        <v>6.2474377828480732</v>
      </c>
      <c r="V3534" s="22">
        <f t="shared" si="1439"/>
        <v>0.32361162456396503</v>
      </c>
      <c r="W3534" s="81">
        <f t="shared" si="1440"/>
        <v>7</v>
      </c>
      <c r="X3534" s="22">
        <f t="shared" si="1441"/>
        <v>0.21961031294551256</v>
      </c>
      <c r="Y3534" s="3">
        <f>IF(U3534&gt;'Power Curve'!$C$37,0,INDEX(Ci,$W3534,1)*POWER(1-X3534,3)+INDEX(Ci,$W3534,2)*3*X3534*POWER(1-X3534,2)+INDEX(Ci,$W3534,3)*3*POWER(X3534,2)*(1-X3534)+INDEX(Ci,$W3534,4)*POWER(X3534,3))</f>
        <v>412.89905185524248</v>
      </c>
      <c r="Z3534" s="3">
        <f t="shared" si="1442"/>
        <v>369.38662287786224</v>
      </c>
      <c r="AA3534" s="3">
        <f t="shared" si="1443"/>
        <v>425.14000701904331</v>
      </c>
      <c r="AB3534" s="3">
        <f t="shared" si="1452"/>
        <v>-55.753384141181073</v>
      </c>
      <c r="AC3534" s="3">
        <f t="shared" si="1453"/>
        <v>55.753384141181073</v>
      </c>
      <c r="AE3534" s="34">
        <f t="shared" si="1444"/>
        <v>6</v>
      </c>
      <c r="AF3534" s="73" t="b">
        <f>COUNTIF('Power Curve'!$D$2:$D$31,AE3534)&gt;0</f>
        <v>1</v>
      </c>
      <c r="AG3534" s="73" t="b">
        <f t="shared" si="1445"/>
        <v>0</v>
      </c>
      <c r="AH3534" s="73" t="b">
        <f t="shared" si="1454"/>
        <v>1</v>
      </c>
      <c r="AI3534" s="34" t="str">
        <f t="shared" si="1446"/>
        <v>Outer</v>
      </c>
      <c r="AJ3534" s="35" t="str">
        <f t="shared" si="1455"/>
        <v>0.3-0.4</v>
      </c>
      <c r="AK3534" s="36" t="str">
        <f t="shared" si="1447"/>
        <v>19-20</v>
      </c>
      <c r="AL3534" s="36" t="str">
        <f t="shared" si="1448"/>
        <v>Apr</v>
      </c>
      <c r="AM3534" s="35" t="str">
        <f t="shared" si="1449"/>
        <v>305-315</v>
      </c>
      <c r="AN3534" s="36" t="str">
        <f t="shared" si="1450"/>
        <v>LWS-LTI</v>
      </c>
    </row>
    <row r="3535" spans="5:40" x14ac:dyDescent="0.3">
      <c r="E3535" s="12">
        <v>41006.833333333336</v>
      </c>
      <c r="F3535" s="16">
        <v>5.92</v>
      </c>
      <c r="G3535" s="16">
        <v>303.25999450683639</v>
      </c>
      <c r="H3535" s="29">
        <v>1.1889531646662337</v>
      </c>
      <c r="I3535" s="26">
        <v>312.2</v>
      </c>
      <c r="J3535" s="30">
        <v>5.9121621621621621E-2</v>
      </c>
      <c r="K3535" s="31">
        <v>0.37667111114072965</v>
      </c>
      <c r="L3535" s="111">
        <f t="shared" si="1430"/>
        <v>0.30000000000000004</v>
      </c>
      <c r="M3535" s="112">
        <f t="shared" si="1431"/>
        <v>6.0000000000000005E-2</v>
      </c>
      <c r="N3535" s="112" t="b">
        <f t="shared" si="1432"/>
        <v>1</v>
      </c>
      <c r="O3535" s="112" t="b">
        <f t="shared" si="1433"/>
        <v>1</v>
      </c>
      <c r="P3535" s="113">
        <f t="shared" si="1434"/>
        <v>3.0000000000000004</v>
      </c>
      <c r="Q3535" s="113">
        <f t="shared" si="1435"/>
        <v>20</v>
      </c>
      <c r="R3535" s="114" t="str">
        <f t="shared" si="1451"/>
        <v>0.3-0.06</v>
      </c>
      <c r="S3535" s="127">
        <f t="shared" si="1436"/>
        <v>-9.0712576007974638E-2</v>
      </c>
      <c r="T3535" s="112" t="b">
        <f t="shared" si="1437"/>
        <v>1</v>
      </c>
      <c r="U3535" s="22">
        <f t="shared" si="1438"/>
        <v>5.8613536567990527</v>
      </c>
      <c r="V3535" s="22">
        <f t="shared" si="1439"/>
        <v>0.26394107831013131</v>
      </c>
      <c r="W3535" s="81">
        <f t="shared" si="1440"/>
        <v>6</v>
      </c>
      <c r="X3535" s="22">
        <f t="shared" si="1441"/>
        <v>0.83050974687364021</v>
      </c>
      <c r="Y3535" s="3">
        <f>IF(U3535&gt;'Power Curve'!$C$37,0,INDEX(Ci,$W3535,1)*POWER(1-X3535,3)+INDEX(Ci,$W3535,2)*3*X3535*POWER(1-X3535,2)+INDEX(Ci,$W3535,3)*3*POWER(X3535,2)*(1-X3535)+INDEX(Ci,$W3535,4)*POWER(X3535,3))</f>
        <v>338.6015421417768</v>
      </c>
      <c r="Z3535" s="3">
        <f t="shared" si="1442"/>
        <v>307.88612401382346</v>
      </c>
      <c r="AA3535" s="3">
        <f t="shared" si="1443"/>
        <v>303.25999450683639</v>
      </c>
      <c r="AB3535" s="3">
        <f t="shared" si="1452"/>
        <v>4.6261295069870698</v>
      </c>
      <c r="AC3535" s="3">
        <f t="shared" si="1453"/>
        <v>4.6261295069870698</v>
      </c>
      <c r="AE3535" s="34">
        <f t="shared" si="1444"/>
        <v>6</v>
      </c>
      <c r="AF3535" s="73" t="b">
        <f>COUNTIF('Power Curve'!$D$2:$D$31,AE3535)&gt;0</f>
        <v>1</v>
      </c>
      <c r="AG3535" s="73" t="b">
        <f t="shared" si="1445"/>
        <v>0</v>
      </c>
      <c r="AH3535" s="73" t="b">
        <f t="shared" si="1454"/>
        <v>1</v>
      </c>
      <c r="AI3535" s="34" t="str">
        <f t="shared" si="1446"/>
        <v>Outer</v>
      </c>
      <c r="AJ3535" s="35" t="str">
        <f t="shared" si="1455"/>
        <v>0.2-0.3</v>
      </c>
      <c r="AK3535" s="36" t="str">
        <f t="shared" si="1447"/>
        <v>20-21</v>
      </c>
      <c r="AL3535" s="36" t="str">
        <f t="shared" si="1448"/>
        <v>Apr</v>
      </c>
      <c r="AM3535" s="35" t="str">
        <f t="shared" si="1449"/>
        <v>305-315</v>
      </c>
      <c r="AN3535" s="36" t="str">
        <f t="shared" si="1450"/>
        <v>LWS-LTI</v>
      </c>
    </row>
    <row r="3536" spans="5:40" x14ac:dyDescent="0.3">
      <c r="E3536" s="12">
        <v>41006.840277777781</v>
      </c>
      <c r="F3536" s="16">
        <v>5.97</v>
      </c>
      <c r="G3536" s="16">
        <v>328.03001403808639</v>
      </c>
      <c r="H3536" s="29">
        <v>1.1888501763435582</v>
      </c>
      <c r="I3536" s="26">
        <v>311.8</v>
      </c>
      <c r="J3536" s="30">
        <v>5.1926298157453941E-2</v>
      </c>
      <c r="K3536" s="31">
        <v>0.35992656394614286</v>
      </c>
      <c r="L3536" s="111">
        <f t="shared" si="1430"/>
        <v>0.30000000000000004</v>
      </c>
      <c r="M3536" s="112">
        <f t="shared" si="1431"/>
        <v>0.05</v>
      </c>
      <c r="N3536" s="112" t="b">
        <f t="shared" si="1432"/>
        <v>1</v>
      </c>
      <c r="O3536" s="112" t="b">
        <f t="shared" si="1433"/>
        <v>1</v>
      </c>
      <c r="P3536" s="113">
        <f t="shared" si="1434"/>
        <v>3.0000000000000004</v>
      </c>
      <c r="Q3536" s="113">
        <f t="shared" si="1435"/>
        <v>21</v>
      </c>
      <c r="R3536" s="114" t="str">
        <f t="shared" si="1451"/>
        <v>0.3-0.05</v>
      </c>
      <c r="S3536" s="127">
        <f t="shared" si="1436"/>
        <v>-0.1053827292212702</v>
      </c>
      <c r="T3536" s="112" t="b">
        <f t="shared" si="1437"/>
        <v>1</v>
      </c>
      <c r="U3536" s="22">
        <f t="shared" si="1438"/>
        <v>5.9106876598556122</v>
      </c>
      <c r="V3536" s="22">
        <f t="shared" si="1439"/>
        <v>0.27156580751461418</v>
      </c>
      <c r="W3536" s="81">
        <f t="shared" si="1440"/>
        <v>6</v>
      </c>
      <c r="X3536" s="22">
        <f t="shared" si="1441"/>
        <v>0.87968182353782076</v>
      </c>
      <c r="Y3536" s="3">
        <f>IF(U3536&gt;'Power Curve'!$C$37,0,INDEX(Ci,$W3536,1)*POWER(1-X3536,3)+INDEX(Ci,$W3536,2)*3*X3536*POWER(1-X3536,2)+INDEX(Ci,$W3536,3)*3*POWER(X3536,2)*(1-X3536)+INDEX(Ci,$W3536,4)*POWER(X3536,3))</f>
        <v>347.12135884268332</v>
      </c>
      <c r="Z3536" s="3">
        <f t="shared" si="1442"/>
        <v>310.54076267684547</v>
      </c>
      <c r="AA3536" s="3">
        <f t="shared" si="1443"/>
        <v>328.03001403808639</v>
      </c>
      <c r="AB3536" s="3">
        <f t="shared" si="1452"/>
        <v>-17.489251361240918</v>
      </c>
      <c r="AC3536" s="3">
        <f t="shared" si="1453"/>
        <v>17.489251361240918</v>
      </c>
      <c r="AE3536" s="34">
        <f t="shared" si="1444"/>
        <v>6</v>
      </c>
      <c r="AF3536" s="73" t="b">
        <f>COUNTIF('Power Curve'!$D$2:$D$31,AE3536)&gt;0</f>
        <v>1</v>
      </c>
      <c r="AG3536" s="73" t="b">
        <f t="shared" si="1445"/>
        <v>0</v>
      </c>
      <c r="AH3536" s="73" t="b">
        <f t="shared" si="1454"/>
        <v>1</v>
      </c>
      <c r="AI3536" s="34" t="str">
        <f t="shared" si="1446"/>
        <v>Outer</v>
      </c>
      <c r="AJ3536" s="35" t="str">
        <f t="shared" si="1455"/>
        <v>0.2-0.3</v>
      </c>
      <c r="AK3536" s="36" t="str">
        <f t="shared" si="1447"/>
        <v>20-21</v>
      </c>
      <c r="AL3536" s="36" t="str">
        <f t="shared" si="1448"/>
        <v>Apr</v>
      </c>
      <c r="AM3536" s="35" t="str">
        <f t="shared" si="1449"/>
        <v>305-315</v>
      </c>
      <c r="AN3536" s="36" t="str">
        <f t="shared" si="1450"/>
        <v>LWS-LTI</v>
      </c>
    </row>
    <row r="3537" spans="5:40" x14ac:dyDescent="0.3">
      <c r="E3537" s="12">
        <v>41006.847222222219</v>
      </c>
      <c r="F3537" s="16">
        <v>6.35</v>
      </c>
      <c r="G3537" s="16">
        <v>406.36000442504928</v>
      </c>
      <c r="H3537" s="29">
        <v>1.1886585649751278</v>
      </c>
      <c r="I3537" s="26">
        <v>311.5</v>
      </c>
      <c r="J3537" s="30">
        <v>5.6692913385826771E-2</v>
      </c>
      <c r="K3537" s="31">
        <v>0.36867197592825762</v>
      </c>
      <c r="L3537" s="111">
        <f t="shared" si="1430"/>
        <v>0.30000000000000004</v>
      </c>
      <c r="M3537" s="112">
        <f t="shared" si="1431"/>
        <v>6.0000000000000005E-2</v>
      </c>
      <c r="N3537" s="112" t="b">
        <f t="shared" si="1432"/>
        <v>1</v>
      </c>
      <c r="O3537" s="112" t="b">
        <f t="shared" si="1433"/>
        <v>1</v>
      </c>
      <c r="P3537" s="113">
        <f t="shared" si="1434"/>
        <v>3.0000000000000004</v>
      </c>
      <c r="Q3537" s="113">
        <f t="shared" si="1435"/>
        <v>20</v>
      </c>
      <c r="R3537" s="114" t="str">
        <f t="shared" si="1451"/>
        <v>0.3-0.06</v>
      </c>
      <c r="S3537" s="127">
        <f t="shared" si="1436"/>
        <v>-9.0712576007974638E-2</v>
      </c>
      <c r="T3537" s="112" t="b">
        <f t="shared" si="1437"/>
        <v>1</v>
      </c>
      <c r="U3537" s="22">
        <f t="shared" si="1438"/>
        <v>6.2865745552570429</v>
      </c>
      <c r="V3537" s="22">
        <f t="shared" si="1439"/>
        <v>0.32966033890027702</v>
      </c>
      <c r="W3537" s="81">
        <f t="shared" si="1440"/>
        <v>7</v>
      </c>
      <c r="X3537" s="22">
        <f t="shared" si="1441"/>
        <v>0.25939465211204799</v>
      </c>
      <c r="Y3537" s="3">
        <f>IF(U3537&gt;'Power Curve'!$C$37,0,INDEX(Ci,$W3537,1)*POWER(1-X3537,3)+INDEX(Ci,$W3537,2)*3*X3537*POWER(1-X3537,2)+INDEX(Ci,$W3537,3)*3*POWER(X3537,2)*(1-X3537)+INDEX(Ci,$W3537,4)*POWER(X3537,3))</f>
        <v>421.4524046266211</v>
      </c>
      <c r="Z3537" s="3">
        <f t="shared" si="1442"/>
        <v>383.22137133818507</v>
      </c>
      <c r="AA3537" s="3">
        <f t="shared" si="1443"/>
        <v>406.36000442504928</v>
      </c>
      <c r="AB3537" s="3">
        <f t="shared" si="1452"/>
        <v>-23.138633086864218</v>
      </c>
      <c r="AC3537" s="3">
        <f t="shared" si="1453"/>
        <v>23.138633086864218</v>
      </c>
      <c r="AE3537" s="34">
        <f t="shared" si="1444"/>
        <v>6</v>
      </c>
      <c r="AF3537" s="73" t="b">
        <f>COUNTIF('Power Curve'!$D$2:$D$31,AE3537)&gt;0</f>
        <v>1</v>
      </c>
      <c r="AG3537" s="73" t="b">
        <f t="shared" si="1445"/>
        <v>0</v>
      </c>
      <c r="AH3537" s="73" t="b">
        <f t="shared" si="1454"/>
        <v>1</v>
      </c>
      <c r="AI3537" s="34" t="str">
        <f t="shared" si="1446"/>
        <v>Outer</v>
      </c>
      <c r="AJ3537" s="35" t="str">
        <f t="shared" si="1455"/>
        <v>0.3-0.4</v>
      </c>
      <c r="AK3537" s="36" t="str">
        <f t="shared" si="1447"/>
        <v>20-21</v>
      </c>
      <c r="AL3537" s="36" t="str">
        <f t="shared" si="1448"/>
        <v>Apr</v>
      </c>
      <c r="AM3537" s="35" t="str">
        <f t="shared" si="1449"/>
        <v>305-315</v>
      </c>
      <c r="AN3537" s="36" t="str">
        <f t="shared" si="1450"/>
        <v>LWS-LTI</v>
      </c>
    </row>
    <row r="3538" spans="5:40" x14ac:dyDescent="0.3">
      <c r="E3538" s="12">
        <v>41006.854166666664</v>
      </c>
      <c r="F3538" s="16">
        <v>5.53</v>
      </c>
      <c r="G3538" s="16">
        <v>238.39999008178719</v>
      </c>
      <c r="H3538" s="29">
        <v>1.1885997882611425</v>
      </c>
      <c r="I3538" s="26">
        <v>309.39999999999998</v>
      </c>
      <c r="J3538" s="30">
        <v>6.8716094032549732E-2</v>
      </c>
      <c r="K3538" s="31">
        <v>0.24013100120810127</v>
      </c>
      <c r="L3538" s="111">
        <f t="shared" si="1430"/>
        <v>0.2</v>
      </c>
      <c r="M3538" s="112">
        <f t="shared" si="1431"/>
        <v>6.9999999999999993E-2</v>
      </c>
      <c r="N3538" s="112" t="b">
        <f t="shared" si="1432"/>
        <v>1</v>
      </c>
      <c r="O3538" s="112" t="b">
        <f t="shared" si="1433"/>
        <v>1</v>
      </c>
      <c r="P3538" s="113">
        <f t="shared" si="1434"/>
        <v>2</v>
      </c>
      <c r="Q3538" s="113">
        <f t="shared" si="1435"/>
        <v>19</v>
      </c>
      <c r="R3538" s="114" t="str">
        <f t="shared" si="1451"/>
        <v>0.2-0.07</v>
      </c>
      <c r="S3538" s="127">
        <f t="shared" si="1436"/>
        <v>-5.0323808394424734E-2</v>
      </c>
      <c r="T3538" s="112" t="b">
        <f t="shared" si="1437"/>
        <v>1</v>
      </c>
      <c r="U3538" s="22">
        <f t="shared" si="1438"/>
        <v>5.4746746875509951</v>
      </c>
      <c r="V3538" s="22">
        <f t="shared" si="1439"/>
        <v>0.20417859712236192</v>
      </c>
      <c r="W3538" s="81">
        <f t="shared" si="1440"/>
        <v>6</v>
      </c>
      <c r="X3538" s="22">
        <f t="shared" si="1441"/>
        <v>0.44509995358171417</v>
      </c>
      <c r="Y3538" s="3">
        <f>IF(U3538&gt;'Power Curve'!$C$37,0,INDEX(Ci,$W3538,1)*POWER(1-X3538,3)+INDEX(Ci,$W3538,2)*3*X3538*POWER(1-X3538,2)+INDEX(Ci,$W3538,3)*3*POWER(X3538,2)*(1-X3538)+INDEX(Ci,$W3538,4)*POWER(X3538,3))</f>
        <v>277.8643284187865</v>
      </c>
      <c r="Z3538" s="3">
        <f t="shared" si="1442"/>
        <v>263.881137195794</v>
      </c>
      <c r="AA3538" s="3">
        <f t="shared" si="1443"/>
        <v>238.39999008178719</v>
      </c>
      <c r="AB3538" s="3">
        <f t="shared" si="1452"/>
        <v>25.481147114006802</v>
      </c>
      <c r="AC3538" s="3">
        <f t="shared" si="1453"/>
        <v>25.481147114006802</v>
      </c>
      <c r="AE3538" s="34">
        <f t="shared" si="1444"/>
        <v>5</v>
      </c>
      <c r="AF3538" s="73" t="b">
        <f>COUNTIF('Power Curve'!$D$2:$D$31,AE3538)&gt;0</f>
        <v>1</v>
      </c>
      <c r="AG3538" s="73" t="b">
        <f t="shared" si="1445"/>
        <v>0</v>
      </c>
      <c r="AH3538" s="73" t="b">
        <f t="shared" si="1454"/>
        <v>1</v>
      </c>
      <c r="AI3538" s="34" t="str">
        <f t="shared" si="1446"/>
        <v>Outer</v>
      </c>
      <c r="AJ3538" s="35" t="str">
        <f t="shared" si="1455"/>
        <v>0.2-0.3</v>
      </c>
      <c r="AK3538" s="36" t="str">
        <f t="shared" si="1447"/>
        <v>20-21</v>
      </c>
      <c r="AL3538" s="36" t="str">
        <f t="shared" si="1448"/>
        <v>Apr</v>
      </c>
      <c r="AM3538" s="35" t="str">
        <f t="shared" si="1449"/>
        <v>305-315</v>
      </c>
      <c r="AN3538" s="36" t="str">
        <f t="shared" si="1450"/>
        <v>LWS-LTI</v>
      </c>
    </row>
    <row r="3539" spans="5:40" x14ac:dyDescent="0.3">
      <c r="E3539" s="12">
        <v>41006.861111111109</v>
      </c>
      <c r="F3539" s="16">
        <v>4.59</v>
      </c>
      <c r="G3539" s="16">
        <v>103.02000045776322</v>
      </c>
      <c r="H3539" s="29">
        <v>1.1890872649974007</v>
      </c>
      <c r="I3539" s="26">
        <v>306.60000000000002</v>
      </c>
      <c r="J3539" s="30">
        <v>6.3180827886710242E-2</v>
      </c>
      <c r="K3539" s="31">
        <v>0.29736836889384921</v>
      </c>
      <c r="L3539" s="111">
        <f t="shared" si="1430"/>
        <v>0.1</v>
      </c>
      <c r="M3539" s="112">
        <f t="shared" si="1431"/>
        <v>6.0000000000000005E-2</v>
      </c>
      <c r="N3539" s="112" t="b">
        <f t="shared" si="1432"/>
        <v>1</v>
      </c>
      <c r="O3539" s="112" t="b">
        <f t="shared" si="1433"/>
        <v>1</v>
      </c>
      <c r="P3539" s="113">
        <f t="shared" si="1434"/>
        <v>1</v>
      </c>
      <c r="Q3539" s="113">
        <f t="shared" si="1435"/>
        <v>20</v>
      </c>
      <c r="R3539" s="114" t="str">
        <f t="shared" si="1451"/>
        <v>0.1-0.06</v>
      </c>
      <c r="S3539" s="127">
        <f t="shared" si="1436"/>
        <v>-0.11327910441251345</v>
      </c>
      <c r="T3539" s="112" t="b">
        <f t="shared" si="1437"/>
        <v>1</v>
      </c>
      <c r="U3539" s="22">
        <f t="shared" si="1438"/>
        <v>4.5447001216332508</v>
      </c>
      <c r="V3539" s="22">
        <f t="shared" si="1439"/>
        <v>6.0448030112626901E-2</v>
      </c>
      <c r="W3539" s="81">
        <f t="shared" si="1440"/>
        <v>5</v>
      </c>
      <c r="X3539" s="22">
        <f t="shared" si="1441"/>
        <v>0.44723169030736554</v>
      </c>
      <c r="Y3539" s="3">
        <f>IF(U3539&gt;'Power Curve'!$C$37,0,INDEX(Ci,$W3539,1)*POWER(1-X3539,3)+INDEX(Ci,$W3539,2)*3*X3539*POWER(1-X3539,2)+INDEX(Ci,$W3539,3)*3*POWER(X3539,2)*(1-X3539)+INDEX(Ci,$W3539,4)*POWER(X3539,3))</f>
        <v>128.93108612810869</v>
      </c>
      <c r="Z3539" s="3">
        <f t="shared" si="1442"/>
        <v>114.3258881605839</v>
      </c>
      <c r="AA3539" s="3">
        <f t="shared" si="1443"/>
        <v>103.02000045776322</v>
      </c>
      <c r="AB3539" s="3">
        <f t="shared" si="1452"/>
        <v>11.305887702820684</v>
      </c>
      <c r="AC3539" s="3">
        <f t="shared" si="1453"/>
        <v>11.305887702820684</v>
      </c>
      <c r="AE3539" s="34">
        <f t="shared" si="1444"/>
        <v>5</v>
      </c>
      <c r="AF3539" s="73" t="b">
        <f>COUNTIF('Power Curve'!$D$2:$D$31,AE3539)&gt;0</f>
        <v>1</v>
      </c>
      <c r="AG3539" s="73" t="b">
        <f t="shared" si="1445"/>
        <v>0</v>
      </c>
      <c r="AH3539" s="73" t="b">
        <f t="shared" si="1454"/>
        <v>1</v>
      </c>
      <c r="AI3539" s="34" t="str">
        <f t="shared" si="1446"/>
        <v>Outer</v>
      </c>
      <c r="AJ3539" s="35" t="str">
        <f t="shared" si="1455"/>
        <v>0.0-0.1</v>
      </c>
      <c r="AK3539" s="36" t="str">
        <f t="shared" si="1447"/>
        <v>20-21</v>
      </c>
      <c r="AL3539" s="36" t="str">
        <f t="shared" si="1448"/>
        <v>Apr</v>
      </c>
      <c r="AM3539" s="35" t="str">
        <f t="shared" si="1449"/>
        <v>305-315</v>
      </c>
      <c r="AN3539" s="36" t="str">
        <f t="shared" si="1450"/>
        <v>LWS-LTI</v>
      </c>
    </row>
    <row r="3540" spans="5:40" x14ac:dyDescent="0.3">
      <c r="E3540" s="12">
        <v>41006.868055555555</v>
      </c>
      <c r="F3540" s="16">
        <v>4.43</v>
      </c>
      <c r="G3540" s="16">
        <v>76.370002746582003</v>
      </c>
      <c r="H3540" s="29">
        <v>1.1886594353269773</v>
      </c>
      <c r="I3540" s="26">
        <v>301.39999999999998</v>
      </c>
      <c r="J3540" s="30">
        <v>4.5146726862302491E-2</v>
      </c>
      <c r="K3540" s="31">
        <v>0.39944179821156972</v>
      </c>
      <c r="L3540" s="111">
        <f t="shared" si="1430"/>
        <v>0</v>
      </c>
      <c r="M3540" s="112">
        <f t="shared" si="1431"/>
        <v>0.05</v>
      </c>
      <c r="N3540" s="112" t="b">
        <f t="shared" si="1432"/>
        <v>0</v>
      </c>
      <c r="O3540" s="112" t="b">
        <f t="shared" si="1433"/>
        <v>1</v>
      </c>
      <c r="P3540" s="113">
        <f t="shared" si="1434"/>
        <v>0</v>
      </c>
      <c r="Q3540" s="113">
        <f t="shared" si="1435"/>
        <v>21</v>
      </c>
      <c r="R3540" s="114" t="str">
        <f t="shared" si="1451"/>
        <v>0-0.05</v>
      </c>
      <c r="S3540" s="127">
        <f t="shared" si="1436"/>
        <v>0</v>
      </c>
      <c r="T3540" s="112" t="b">
        <f t="shared" si="1437"/>
        <v>0</v>
      </c>
      <c r="U3540" s="22">
        <f t="shared" si="1438"/>
        <v>4.3857530830005</v>
      </c>
      <c r="V3540" s="22">
        <f t="shared" si="1439"/>
        <v>3.5882252913485534E-2</v>
      </c>
      <c r="W3540" s="81">
        <f t="shared" si="1440"/>
        <v>5</v>
      </c>
      <c r="X3540" s="22">
        <f t="shared" si="1441"/>
        <v>0.2654789531956433</v>
      </c>
      <c r="Y3540" s="3">
        <f>IF(U3540&gt;'Power Curve'!$C$37,0,INDEX(Ci,$W3540,1)*POWER(1-X3540,3)+INDEX(Ci,$W3540,2)*3*X3540*POWER(1-X3540,2)+INDEX(Ci,$W3540,3)*3*POWER(X3540,2)*(1-X3540)+INDEX(Ci,$W3540,4)*POWER(X3540,3))</f>
        <v>104.26599161781597</v>
      </c>
      <c r="Z3540" s="3">
        <f t="shared" si="1442"/>
        <v>104.26599161781597</v>
      </c>
      <c r="AA3540" s="3">
        <f t="shared" si="1443"/>
        <v>76.370002746582003</v>
      </c>
      <c r="AB3540" s="3">
        <f t="shared" si="1452"/>
        <v>27.895988871233968</v>
      </c>
      <c r="AC3540" s="3">
        <f t="shared" si="1453"/>
        <v>27.895988871233968</v>
      </c>
      <c r="AE3540" s="34">
        <f t="shared" si="1444"/>
        <v>4</v>
      </c>
      <c r="AF3540" s="73" t="b">
        <f>COUNTIF('Power Curve'!$D$2:$D$31,AE3540)&gt;0</f>
        <v>1</v>
      </c>
      <c r="AG3540" s="73" t="b">
        <f t="shared" si="1445"/>
        <v>0</v>
      </c>
      <c r="AH3540" s="73" t="b">
        <f t="shared" si="1454"/>
        <v>1</v>
      </c>
      <c r="AI3540" s="34" t="str">
        <f t="shared" si="1446"/>
        <v>Outer</v>
      </c>
      <c r="AJ3540" s="35" t="str">
        <f t="shared" si="1455"/>
        <v>0.0-0.1</v>
      </c>
      <c r="AK3540" s="36" t="str">
        <f t="shared" si="1447"/>
        <v>20-21</v>
      </c>
      <c r="AL3540" s="36" t="str">
        <f t="shared" si="1448"/>
        <v>Apr</v>
      </c>
      <c r="AM3540" s="35" t="str">
        <f t="shared" si="1449"/>
        <v>295-305</v>
      </c>
      <c r="AN3540" s="36" t="str">
        <f t="shared" si="1450"/>
        <v>LWS-LTI</v>
      </c>
    </row>
    <row r="3541" spans="5:40" x14ac:dyDescent="0.3">
      <c r="E3541" s="12">
        <v>41006.875</v>
      </c>
      <c r="F3541" s="16">
        <v>4.29</v>
      </c>
      <c r="G3541" s="16">
        <v>72.620000839233398</v>
      </c>
      <c r="H3541" s="29">
        <v>1.188290353351328</v>
      </c>
      <c r="I3541" s="26">
        <v>294.2</v>
      </c>
      <c r="J3541" s="30">
        <v>4.6620046620046623E-2</v>
      </c>
      <c r="K3541" s="31">
        <v>0.28304813906205456</v>
      </c>
      <c r="L3541" s="111">
        <f t="shared" si="1430"/>
        <v>0</v>
      </c>
      <c r="M3541" s="112">
        <f t="shared" si="1431"/>
        <v>0.05</v>
      </c>
      <c r="N3541" s="112" t="b">
        <f t="shared" si="1432"/>
        <v>0</v>
      </c>
      <c r="O3541" s="112" t="b">
        <f t="shared" si="1433"/>
        <v>1</v>
      </c>
      <c r="P3541" s="113">
        <f t="shared" si="1434"/>
        <v>0</v>
      </c>
      <c r="Q3541" s="113">
        <f t="shared" si="1435"/>
        <v>21</v>
      </c>
      <c r="R3541" s="114" t="str">
        <f t="shared" si="1451"/>
        <v>0-0.05</v>
      </c>
      <c r="S3541" s="127">
        <f t="shared" si="1436"/>
        <v>0</v>
      </c>
      <c r="T3541" s="112" t="b">
        <f t="shared" si="1437"/>
        <v>0</v>
      </c>
      <c r="U3541" s="22">
        <f t="shared" si="1438"/>
        <v>4.2467117759219875</v>
      </c>
      <c r="V3541" s="22">
        <f t="shared" si="1439"/>
        <v>1.4392970693764147E-2</v>
      </c>
      <c r="W3541" s="81">
        <f t="shared" si="1440"/>
        <v>5</v>
      </c>
      <c r="X3541" s="22">
        <f t="shared" si="1441"/>
        <v>0.10648801916823775</v>
      </c>
      <c r="Y3541" s="3">
        <f>IF(U3541&gt;'Power Curve'!$C$37,0,INDEX(Ci,$W3541,1)*POWER(1-X3541,3)+INDEX(Ci,$W3541,2)*3*X3541*POWER(1-X3541,2)+INDEX(Ci,$W3541,3)*3*POWER(X3541,2)*(1-X3541)+INDEX(Ci,$W3541,4)*POWER(X3541,3))</f>
        <v>86.538765350730699</v>
      </c>
      <c r="Z3541" s="3">
        <f t="shared" si="1442"/>
        <v>86.538765350730699</v>
      </c>
      <c r="AA3541" s="3">
        <f t="shared" si="1443"/>
        <v>72.620000839233398</v>
      </c>
      <c r="AB3541" s="3">
        <f t="shared" si="1452"/>
        <v>13.918764511497301</v>
      </c>
      <c r="AC3541" s="3">
        <f t="shared" si="1453"/>
        <v>13.918764511497301</v>
      </c>
      <c r="AE3541" s="34">
        <f t="shared" si="1444"/>
        <v>4</v>
      </c>
      <c r="AF3541" s="73" t="b">
        <f>COUNTIF('Power Curve'!$D$2:$D$31,AE3541)&gt;0</f>
        <v>1</v>
      </c>
      <c r="AG3541" s="73" t="b">
        <f t="shared" si="1445"/>
        <v>0</v>
      </c>
      <c r="AH3541" s="73" t="b">
        <f t="shared" si="1454"/>
        <v>1</v>
      </c>
      <c r="AI3541" s="34" t="str">
        <f t="shared" si="1446"/>
        <v>Outer</v>
      </c>
      <c r="AJ3541" s="35" t="str">
        <f t="shared" si="1455"/>
        <v>0.0-0.1</v>
      </c>
      <c r="AK3541" s="36" t="str">
        <f t="shared" si="1447"/>
        <v>21-22</v>
      </c>
      <c r="AL3541" s="36" t="str">
        <f t="shared" si="1448"/>
        <v>Apr</v>
      </c>
      <c r="AM3541" s="35" t="str">
        <f t="shared" si="1449"/>
        <v>285-295</v>
      </c>
      <c r="AN3541" s="36" t="str">
        <f t="shared" si="1450"/>
        <v>LWS-LTI</v>
      </c>
    </row>
    <row r="3542" spans="5:40" x14ac:dyDescent="0.3">
      <c r="E3542" s="12">
        <v>41006.881944444445</v>
      </c>
      <c r="F3542" s="16">
        <v>4.6500000000000004</v>
      </c>
      <c r="G3542" s="16">
        <v>103.31999969482381</v>
      </c>
      <c r="H3542" s="29">
        <v>1.1879066172939383</v>
      </c>
      <c r="I3542" s="26">
        <v>297.5</v>
      </c>
      <c r="J3542" s="30">
        <v>3.6559139784946237E-2</v>
      </c>
      <c r="K3542" s="31">
        <v>0.3173705155969051</v>
      </c>
      <c r="L3542" s="111">
        <f t="shared" si="1430"/>
        <v>0.1</v>
      </c>
      <c r="M3542" s="112">
        <f t="shared" si="1431"/>
        <v>0.04</v>
      </c>
      <c r="N3542" s="112" t="b">
        <f t="shared" si="1432"/>
        <v>1</v>
      </c>
      <c r="O3542" s="112" t="b">
        <f t="shared" si="1433"/>
        <v>1</v>
      </c>
      <c r="P3542" s="113">
        <f t="shared" si="1434"/>
        <v>1</v>
      </c>
      <c r="Q3542" s="113">
        <f t="shared" si="1435"/>
        <v>22</v>
      </c>
      <c r="R3542" s="114" t="str">
        <f t="shared" si="1451"/>
        <v>0.1-0.04</v>
      </c>
      <c r="S3542" s="127">
        <f t="shared" si="1436"/>
        <v>-0.13834172839584455</v>
      </c>
      <c r="T3542" s="112" t="b">
        <f t="shared" si="1437"/>
        <v>1</v>
      </c>
      <c r="U3542" s="22">
        <f t="shared" si="1438"/>
        <v>4.6025836516660759</v>
      </c>
      <c r="V3542" s="22">
        <f t="shared" si="1439"/>
        <v>6.939411627137336E-2</v>
      </c>
      <c r="W3542" s="81">
        <f t="shared" si="1440"/>
        <v>5</v>
      </c>
      <c r="X3542" s="22">
        <f t="shared" si="1441"/>
        <v>0.51342034099032841</v>
      </c>
      <c r="Y3542" s="3">
        <f>IF(U3542&gt;'Power Curve'!$C$37,0,INDEX(Ci,$W3542,1)*POWER(1-X3542,3)+INDEX(Ci,$W3542,2)*3*X3542*POWER(1-X3542,2)+INDEX(Ci,$W3542,3)*3*POWER(X3542,2)*(1-X3542)+INDEX(Ci,$W3542,4)*POWER(X3542,3))</f>
        <v>138.68651968266872</v>
      </c>
      <c r="Z3542" s="3">
        <f t="shared" si="1442"/>
        <v>119.50038684456401</v>
      </c>
      <c r="AA3542" s="3">
        <f t="shared" si="1443"/>
        <v>103.31999969482381</v>
      </c>
      <c r="AB3542" s="3">
        <f t="shared" si="1452"/>
        <v>16.180387149740199</v>
      </c>
      <c r="AC3542" s="3">
        <f t="shared" si="1453"/>
        <v>16.180387149740199</v>
      </c>
      <c r="AE3542" s="34">
        <f t="shared" si="1444"/>
        <v>5</v>
      </c>
      <c r="AF3542" s="73" t="b">
        <f>COUNTIF('Power Curve'!$D$2:$D$31,AE3542)&gt;0</f>
        <v>1</v>
      </c>
      <c r="AG3542" s="73" t="b">
        <f t="shared" si="1445"/>
        <v>0</v>
      </c>
      <c r="AH3542" s="73" t="b">
        <f t="shared" si="1454"/>
        <v>1</v>
      </c>
      <c r="AI3542" s="34" t="str">
        <f t="shared" si="1446"/>
        <v>Outer</v>
      </c>
      <c r="AJ3542" s="35" t="str">
        <f t="shared" si="1455"/>
        <v>0.0-0.1</v>
      </c>
      <c r="AK3542" s="36" t="str">
        <f t="shared" si="1447"/>
        <v>21-22</v>
      </c>
      <c r="AL3542" s="36" t="str">
        <f t="shared" si="1448"/>
        <v>Apr</v>
      </c>
      <c r="AM3542" s="35" t="str">
        <f t="shared" si="1449"/>
        <v>295-305</v>
      </c>
      <c r="AN3542" s="36" t="str">
        <f t="shared" si="1450"/>
        <v>LWS-LTI</v>
      </c>
    </row>
    <row r="3543" spans="5:40" x14ac:dyDescent="0.3">
      <c r="E3543" s="12">
        <v>41006.888888888891</v>
      </c>
      <c r="F3543" s="16">
        <v>4.74</v>
      </c>
      <c r="G3543" s="16">
        <v>116.7199935913082</v>
      </c>
      <c r="H3543" s="29">
        <v>1.188098919091841</v>
      </c>
      <c r="I3543" s="26">
        <v>292</v>
      </c>
      <c r="J3543" s="30">
        <v>4.852320675105485E-2</v>
      </c>
      <c r="K3543" s="31">
        <v>0.26275040850135356</v>
      </c>
      <c r="L3543" s="111">
        <f t="shared" si="1430"/>
        <v>0.1</v>
      </c>
      <c r="M3543" s="112">
        <f t="shared" si="1431"/>
        <v>0.05</v>
      </c>
      <c r="N3543" s="112" t="b">
        <f t="shared" si="1432"/>
        <v>1</v>
      </c>
      <c r="O3543" s="112" t="b">
        <f t="shared" si="1433"/>
        <v>1</v>
      </c>
      <c r="P3543" s="113">
        <f t="shared" si="1434"/>
        <v>1</v>
      </c>
      <c r="Q3543" s="113">
        <f t="shared" si="1435"/>
        <v>21</v>
      </c>
      <c r="R3543" s="114" t="str">
        <f t="shared" si="1451"/>
        <v>0.1-0.05</v>
      </c>
      <c r="S3543" s="127">
        <f t="shared" si="1436"/>
        <v>-0.11289896950902212</v>
      </c>
      <c r="T3543" s="112" t="b">
        <f t="shared" si="1437"/>
        <v>1</v>
      </c>
      <c r="U3543" s="22">
        <f t="shared" si="1438"/>
        <v>4.6919190690992538</v>
      </c>
      <c r="V3543" s="22">
        <f t="shared" si="1439"/>
        <v>8.3201193015510627E-2</v>
      </c>
      <c r="W3543" s="81">
        <f t="shared" si="1440"/>
        <v>5</v>
      </c>
      <c r="X3543" s="22">
        <f t="shared" si="1441"/>
        <v>0.61557359140107737</v>
      </c>
      <c r="Y3543" s="3">
        <f>IF(U3543&gt;'Power Curve'!$C$37,0,INDEX(Ci,$W3543,1)*POWER(1-X3543,3)+INDEX(Ci,$W3543,2)*3*X3543*POWER(1-X3543,2)+INDEX(Ci,$W3543,3)*3*POWER(X3543,2)*(1-X3543)+INDEX(Ci,$W3543,4)*POWER(X3543,3))</f>
        <v>154.19884061778342</v>
      </c>
      <c r="Z3543" s="3">
        <f t="shared" si="1442"/>
        <v>136.78995041254973</v>
      </c>
      <c r="AA3543" s="3">
        <f t="shared" si="1443"/>
        <v>116.7199935913082</v>
      </c>
      <c r="AB3543" s="3">
        <f t="shared" si="1452"/>
        <v>20.069956821241533</v>
      </c>
      <c r="AC3543" s="3">
        <f t="shared" si="1453"/>
        <v>20.069956821241533</v>
      </c>
      <c r="AE3543" s="34">
        <f t="shared" si="1444"/>
        <v>5</v>
      </c>
      <c r="AF3543" s="73" t="b">
        <f>COUNTIF('Power Curve'!$D$2:$D$31,AE3543)&gt;0</f>
        <v>1</v>
      </c>
      <c r="AG3543" s="73" t="b">
        <f t="shared" si="1445"/>
        <v>0</v>
      </c>
      <c r="AH3543" s="73" t="b">
        <f t="shared" si="1454"/>
        <v>1</v>
      </c>
      <c r="AI3543" s="34" t="str">
        <f t="shared" si="1446"/>
        <v>Outer</v>
      </c>
      <c r="AJ3543" s="35" t="str">
        <f t="shared" si="1455"/>
        <v>0.0-0.1</v>
      </c>
      <c r="AK3543" s="36" t="str">
        <f t="shared" si="1447"/>
        <v>21-22</v>
      </c>
      <c r="AL3543" s="36" t="str">
        <f t="shared" si="1448"/>
        <v>Apr</v>
      </c>
      <c r="AM3543" s="35" t="str">
        <f t="shared" si="1449"/>
        <v>285-295</v>
      </c>
      <c r="AN3543" s="36" t="str">
        <f t="shared" si="1450"/>
        <v>LWS-LTI</v>
      </c>
    </row>
    <row r="3544" spans="5:40" x14ac:dyDescent="0.3">
      <c r="E3544" s="12">
        <v>41006.895833333336</v>
      </c>
      <c r="F3544" s="16">
        <v>4.79</v>
      </c>
      <c r="G3544" s="16">
        <v>116.5699920654293</v>
      </c>
      <c r="H3544" s="29">
        <v>1.1874044761830687</v>
      </c>
      <c r="I3544" s="26">
        <v>292.5</v>
      </c>
      <c r="J3544" s="30">
        <v>3.9665970772442591E-2</v>
      </c>
      <c r="K3544" s="31">
        <v>0.27071192344962186</v>
      </c>
      <c r="L3544" s="111">
        <f t="shared" si="1430"/>
        <v>0.1</v>
      </c>
      <c r="M3544" s="112">
        <f t="shared" si="1431"/>
        <v>0.04</v>
      </c>
      <c r="N3544" s="112" t="b">
        <f t="shared" si="1432"/>
        <v>1</v>
      </c>
      <c r="O3544" s="112" t="b">
        <f t="shared" si="1433"/>
        <v>1</v>
      </c>
      <c r="P3544" s="113">
        <f t="shared" si="1434"/>
        <v>1</v>
      </c>
      <c r="Q3544" s="113">
        <f t="shared" si="1435"/>
        <v>22</v>
      </c>
      <c r="R3544" s="114" t="str">
        <f t="shared" si="1451"/>
        <v>0.1-0.04</v>
      </c>
      <c r="S3544" s="127">
        <f t="shared" si="1436"/>
        <v>-0.13834172839584455</v>
      </c>
      <c r="T3544" s="112" t="b">
        <f t="shared" si="1437"/>
        <v>1</v>
      </c>
      <c r="U3544" s="22">
        <f t="shared" si="1438"/>
        <v>4.7404879223689909</v>
      </c>
      <c r="V3544" s="22">
        <f t="shared" si="1439"/>
        <v>9.0707665853918734E-2</v>
      </c>
      <c r="W3544" s="81">
        <f t="shared" si="1440"/>
        <v>5</v>
      </c>
      <c r="X3544" s="22">
        <f t="shared" si="1441"/>
        <v>0.67111109682480807</v>
      </c>
      <c r="Y3544" s="3">
        <f>IF(U3544&gt;'Power Curve'!$C$37,0,INDEX(Ci,$W3544,1)*POWER(1-X3544,3)+INDEX(Ci,$W3544,2)*3*X3544*POWER(1-X3544,2)+INDEX(Ci,$W3544,3)*3*POWER(X3544,2)*(1-X3544)+INDEX(Ci,$W3544,4)*POWER(X3544,3))</f>
        <v>162.74938121866919</v>
      </c>
      <c r="Z3544" s="3">
        <f t="shared" si="1442"/>
        <v>140.23435052552429</v>
      </c>
      <c r="AA3544" s="3">
        <f t="shared" si="1443"/>
        <v>116.5699920654293</v>
      </c>
      <c r="AB3544" s="3">
        <f t="shared" si="1452"/>
        <v>23.664358460094988</v>
      </c>
      <c r="AC3544" s="3">
        <f t="shared" si="1453"/>
        <v>23.664358460094988</v>
      </c>
      <c r="AE3544" s="34">
        <f t="shared" si="1444"/>
        <v>5</v>
      </c>
      <c r="AF3544" s="73" t="b">
        <f>COUNTIF('Power Curve'!$D$2:$D$31,AE3544)&gt;0</f>
        <v>1</v>
      </c>
      <c r="AG3544" s="73" t="b">
        <f t="shared" si="1445"/>
        <v>0</v>
      </c>
      <c r="AH3544" s="73" t="b">
        <f t="shared" si="1454"/>
        <v>1</v>
      </c>
      <c r="AI3544" s="34" t="str">
        <f t="shared" si="1446"/>
        <v>Outer</v>
      </c>
      <c r="AJ3544" s="35" t="str">
        <f t="shared" si="1455"/>
        <v>0.0-0.1</v>
      </c>
      <c r="AK3544" s="36" t="str">
        <f t="shared" si="1447"/>
        <v>21-22</v>
      </c>
      <c r="AL3544" s="36" t="str">
        <f t="shared" si="1448"/>
        <v>Apr</v>
      </c>
      <c r="AM3544" s="35" t="str">
        <f t="shared" si="1449"/>
        <v>285-295</v>
      </c>
      <c r="AN3544" s="36" t="str">
        <f t="shared" si="1450"/>
        <v>LWS-LTI</v>
      </c>
    </row>
    <row r="3545" spans="5:40" x14ac:dyDescent="0.3">
      <c r="E3545" s="12">
        <v>41006.902777777781</v>
      </c>
      <c r="F3545" s="16">
        <v>5.12</v>
      </c>
      <c r="G3545" s="16">
        <v>175.94999313354469</v>
      </c>
      <c r="H3545" s="29">
        <v>1.1868429713472517</v>
      </c>
      <c r="I3545" s="26">
        <v>292.2</v>
      </c>
      <c r="J3545" s="30">
        <v>6.25E-2</v>
      </c>
      <c r="K3545" s="31">
        <v>0.38095240189482482</v>
      </c>
      <c r="L3545" s="111">
        <f t="shared" si="1430"/>
        <v>0.1</v>
      </c>
      <c r="M3545" s="112">
        <f t="shared" si="1431"/>
        <v>6.0000000000000005E-2</v>
      </c>
      <c r="N3545" s="112" t="b">
        <f t="shared" si="1432"/>
        <v>1</v>
      </c>
      <c r="O3545" s="112" t="b">
        <f t="shared" si="1433"/>
        <v>1</v>
      </c>
      <c r="P3545" s="113">
        <f t="shared" si="1434"/>
        <v>1</v>
      </c>
      <c r="Q3545" s="113">
        <f t="shared" si="1435"/>
        <v>20</v>
      </c>
      <c r="R3545" s="114" t="str">
        <f t="shared" si="1451"/>
        <v>0.1-0.06</v>
      </c>
      <c r="S3545" s="127">
        <f t="shared" si="1436"/>
        <v>-0.11327910441251345</v>
      </c>
      <c r="T3545" s="112" t="b">
        <f t="shared" si="1437"/>
        <v>1</v>
      </c>
      <c r="U3545" s="22">
        <f t="shared" si="1438"/>
        <v>5.0662780211628453</v>
      </c>
      <c r="V3545" s="22">
        <f t="shared" si="1439"/>
        <v>0.14105957583286327</v>
      </c>
      <c r="W3545" s="81">
        <f t="shared" si="1440"/>
        <v>6</v>
      </c>
      <c r="X3545" s="22">
        <f t="shared" si="1441"/>
        <v>3.8043745999876255E-2</v>
      </c>
      <c r="Y3545" s="3">
        <f>IF(U3545&gt;'Power Curve'!$C$37,0,INDEX(Ci,$W3545,1)*POWER(1-X3545,3)+INDEX(Ci,$W3545,2)*3*X3545*POWER(1-X3545,2)+INDEX(Ci,$W3545,3)*3*POWER(X3545,2)*(1-X3545)+INDEX(Ci,$W3545,4)*POWER(X3545,3))</f>
        <v>217.33756138128115</v>
      </c>
      <c r="Z3545" s="3">
        <f t="shared" si="1442"/>
        <v>192.71775707280995</v>
      </c>
      <c r="AA3545" s="3">
        <f t="shared" si="1443"/>
        <v>175.94999313354469</v>
      </c>
      <c r="AB3545" s="3">
        <f t="shared" si="1452"/>
        <v>16.767763939265251</v>
      </c>
      <c r="AC3545" s="3">
        <f t="shared" si="1453"/>
        <v>16.767763939265251</v>
      </c>
      <c r="AE3545" s="34">
        <f t="shared" si="1444"/>
        <v>5</v>
      </c>
      <c r="AF3545" s="73" t="b">
        <f>COUNTIF('Power Curve'!$D$2:$D$31,AE3545)&gt;0</f>
        <v>1</v>
      </c>
      <c r="AG3545" s="73" t="b">
        <f t="shared" si="1445"/>
        <v>0</v>
      </c>
      <c r="AH3545" s="73" t="b">
        <f t="shared" si="1454"/>
        <v>1</v>
      </c>
      <c r="AI3545" s="34" t="str">
        <f t="shared" si="1446"/>
        <v>Outer</v>
      </c>
      <c r="AJ3545" s="35" t="str">
        <f t="shared" si="1455"/>
        <v>0.1-0.2</v>
      </c>
      <c r="AK3545" s="36" t="str">
        <f t="shared" si="1447"/>
        <v>21-22</v>
      </c>
      <c r="AL3545" s="36" t="str">
        <f t="shared" si="1448"/>
        <v>Apr</v>
      </c>
      <c r="AM3545" s="35" t="str">
        <f t="shared" si="1449"/>
        <v>285-295</v>
      </c>
      <c r="AN3545" s="36" t="str">
        <f t="shared" si="1450"/>
        <v>LWS-LTI</v>
      </c>
    </row>
    <row r="3546" spans="5:40" x14ac:dyDescent="0.3">
      <c r="E3546" s="12">
        <v>41006.909722222219</v>
      </c>
      <c r="F3546" s="16">
        <v>5.48</v>
      </c>
      <c r="G3546" s="16">
        <v>269.92998504638723</v>
      </c>
      <c r="H3546" s="29">
        <v>1.1866800589415623</v>
      </c>
      <c r="I3546" s="26">
        <v>286.8</v>
      </c>
      <c r="J3546" s="30">
        <v>6.0218978102189777E-2</v>
      </c>
      <c r="K3546" s="31">
        <v>0.30711001126530146</v>
      </c>
      <c r="L3546" s="111">
        <f t="shared" si="1430"/>
        <v>0.2</v>
      </c>
      <c r="M3546" s="112">
        <f t="shared" si="1431"/>
        <v>6.0000000000000005E-2</v>
      </c>
      <c r="N3546" s="112" t="b">
        <f t="shared" si="1432"/>
        <v>1</v>
      </c>
      <c r="O3546" s="112" t="b">
        <f t="shared" si="1433"/>
        <v>1</v>
      </c>
      <c r="P3546" s="113">
        <f t="shared" si="1434"/>
        <v>2</v>
      </c>
      <c r="Q3546" s="113">
        <f t="shared" si="1435"/>
        <v>20</v>
      </c>
      <c r="R3546" s="114" t="str">
        <f t="shared" si="1451"/>
        <v>0.2-0.06</v>
      </c>
      <c r="S3546" s="127">
        <f t="shared" si="1436"/>
        <v>-7.6977119886704318E-2</v>
      </c>
      <c r="T3546" s="112" t="b">
        <f t="shared" si="1437"/>
        <v>1</v>
      </c>
      <c r="U3546" s="22">
        <f t="shared" si="1438"/>
        <v>5.4222525760364038</v>
      </c>
      <c r="V3546" s="22">
        <f t="shared" si="1439"/>
        <v>0.19607659080092643</v>
      </c>
      <c r="W3546" s="81">
        <f t="shared" si="1440"/>
        <v>6</v>
      </c>
      <c r="X3546" s="22">
        <f t="shared" si="1441"/>
        <v>0.39284990439477763</v>
      </c>
      <c r="Y3546" s="3">
        <f>IF(U3546&gt;'Power Curve'!$C$37,0,INDEX(Ci,$W3546,1)*POWER(1-X3546,3)+INDEX(Ci,$W3546,2)*3*X3546*POWER(1-X3546,2)+INDEX(Ci,$W3546,3)*3*POWER(X3546,2)*(1-X3546)+INDEX(Ci,$W3546,4)*POWER(X3546,3))</f>
        <v>270.12638449524985</v>
      </c>
      <c r="Z3546" s="3">
        <f t="shared" si="1442"/>
        <v>249.33283341139702</v>
      </c>
      <c r="AA3546" s="3">
        <f t="shared" si="1443"/>
        <v>269.92998504638723</v>
      </c>
      <c r="AB3546" s="3">
        <f t="shared" si="1452"/>
        <v>-20.597151634990212</v>
      </c>
      <c r="AC3546" s="3">
        <f t="shared" si="1453"/>
        <v>20.597151634990212</v>
      </c>
      <c r="AE3546" s="34">
        <f t="shared" si="1444"/>
        <v>5</v>
      </c>
      <c r="AF3546" s="73" t="b">
        <f>COUNTIF('Power Curve'!$D$2:$D$31,AE3546)&gt;0</f>
        <v>1</v>
      </c>
      <c r="AG3546" s="73" t="b">
        <f t="shared" si="1445"/>
        <v>0</v>
      </c>
      <c r="AH3546" s="73" t="b">
        <f t="shared" si="1454"/>
        <v>1</v>
      </c>
      <c r="AI3546" s="34" t="str">
        <f t="shared" si="1446"/>
        <v>Outer</v>
      </c>
      <c r="AJ3546" s="35" t="str">
        <f t="shared" si="1455"/>
        <v>0.1-0.2</v>
      </c>
      <c r="AK3546" s="36" t="str">
        <f t="shared" si="1447"/>
        <v>21-22</v>
      </c>
      <c r="AL3546" s="36" t="str">
        <f t="shared" si="1448"/>
        <v>Apr</v>
      </c>
      <c r="AM3546" s="35" t="str">
        <f t="shared" si="1449"/>
        <v>285-295</v>
      </c>
      <c r="AN3546" s="36" t="str">
        <f t="shared" si="1450"/>
        <v>LWS-LTI</v>
      </c>
    </row>
    <row r="3547" spans="5:40" x14ac:dyDescent="0.3">
      <c r="E3547" s="12">
        <v>41006.916666666664</v>
      </c>
      <c r="F3547" s="16">
        <v>4.9000000000000004</v>
      </c>
      <c r="G3547" s="16">
        <v>149.3300018310544</v>
      </c>
      <c r="H3547" s="29">
        <v>1.1857487165864433</v>
      </c>
      <c r="I3547" s="26">
        <v>288.89999999999998</v>
      </c>
      <c r="J3547" s="30">
        <v>9.1836734693877542E-2</v>
      </c>
      <c r="K3547" s="31">
        <v>0.22712593641102993</v>
      </c>
      <c r="L3547" s="111">
        <f t="shared" si="1430"/>
        <v>0.1</v>
      </c>
      <c r="M3547" s="112">
        <f t="shared" si="1431"/>
        <v>0.09</v>
      </c>
      <c r="N3547" s="112" t="b">
        <f t="shared" si="1432"/>
        <v>1</v>
      </c>
      <c r="O3547" s="112" t="b">
        <f t="shared" si="1433"/>
        <v>1</v>
      </c>
      <c r="P3547" s="113">
        <f t="shared" si="1434"/>
        <v>1</v>
      </c>
      <c r="Q3547" s="113">
        <f t="shared" si="1435"/>
        <v>17</v>
      </c>
      <c r="R3547" s="114" t="str">
        <f t="shared" si="1451"/>
        <v>0.1-0.09</v>
      </c>
      <c r="S3547" s="127">
        <f t="shared" si="1436"/>
        <v>-1.676300639665261E-2</v>
      </c>
      <c r="T3547" s="112" t="b">
        <f t="shared" si="1437"/>
        <v>1</v>
      </c>
      <c r="U3547" s="22">
        <f t="shared" si="1438"/>
        <v>4.8470958167240648</v>
      </c>
      <c r="V3547" s="22">
        <f t="shared" si="1439"/>
        <v>0.10718425958554127</v>
      </c>
      <c r="W3547" s="81">
        <f t="shared" si="1440"/>
        <v>5</v>
      </c>
      <c r="X3547" s="22">
        <f t="shared" si="1441"/>
        <v>0.79301507668769278</v>
      </c>
      <c r="Y3547" s="3">
        <f>IF(U3547&gt;'Power Curve'!$C$37,0,INDEX(Ci,$W3547,1)*POWER(1-X3547,3)+INDEX(Ci,$W3547,2)*3*X3547*POWER(1-X3547,2)+INDEX(Ci,$W3547,3)*3*POWER(X3547,2)*(1-X3547)+INDEX(Ci,$W3547,4)*POWER(X3547,3))</f>
        <v>181.45093254226737</v>
      </c>
      <c r="Z3547" s="3">
        <f t="shared" si="1442"/>
        <v>178.40926939938277</v>
      </c>
      <c r="AA3547" s="3">
        <f t="shared" si="1443"/>
        <v>149.3300018310544</v>
      </c>
      <c r="AB3547" s="3">
        <f t="shared" si="1452"/>
        <v>29.079267568328362</v>
      </c>
      <c r="AC3547" s="3">
        <f t="shared" si="1453"/>
        <v>29.079267568328362</v>
      </c>
      <c r="AE3547" s="34">
        <f t="shared" si="1444"/>
        <v>5</v>
      </c>
      <c r="AF3547" s="73" t="b">
        <f>COUNTIF('Power Curve'!$D$2:$D$31,AE3547)&gt;0</f>
        <v>1</v>
      </c>
      <c r="AG3547" s="73" t="b">
        <f t="shared" si="1445"/>
        <v>0</v>
      </c>
      <c r="AH3547" s="73" t="b">
        <f t="shared" si="1454"/>
        <v>1</v>
      </c>
      <c r="AI3547" s="34" t="str">
        <f t="shared" si="1446"/>
        <v>Outer</v>
      </c>
      <c r="AJ3547" s="35" t="str">
        <f t="shared" si="1455"/>
        <v>0.1-0.2</v>
      </c>
      <c r="AK3547" s="36" t="str">
        <f t="shared" si="1447"/>
        <v>22-23</v>
      </c>
      <c r="AL3547" s="36" t="str">
        <f t="shared" si="1448"/>
        <v>Apr</v>
      </c>
      <c r="AM3547" s="35" t="str">
        <f t="shared" si="1449"/>
        <v>285-295</v>
      </c>
      <c r="AN3547" s="36" t="str">
        <f t="shared" si="1450"/>
        <v>LWS-LTI</v>
      </c>
    </row>
    <row r="3548" spans="5:40" x14ac:dyDescent="0.3">
      <c r="E3548" s="12">
        <v>41006.923611111109</v>
      </c>
      <c r="F3548" s="16">
        <v>5.01</v>
      </c>
      <c r="G3548" s="16">
        <v>156.3200035095212</v>
      </c>
      <c r="H3548" s="29">
        <v>1.1846403454732144</v>
      </c>
      <c r="I3548" s="26">
        <v>284.3</v>
      </c>
      <c r="J3548" s="30">
        <v>6.1876247504990024E-2</v>
      </c>
      <c r="K3548" s="31">
        <v>0.13605754098032971</v>
      </c>
      <c r="L3548" s="111">
        <f t="shared" si="1430"/>
        <v>0.1</v>
      </c>
      <c r="M3548" s="112">
        <f t="shared" si="1431"/>
        <v>6.0000000000000005E-2</v>
      </c>
      <c r="N3548" s="112" t="b">
        <f t="shared" si="1432"/>
        <v>1</v>
      </c>
      <c r="O3548" s="112" t="b">
        <f t="shared" si="1433"/>
        <v>1</v>
      </c>
      <c r="P3548" s="113">
        <f t="shared" si="1434"/>
        <v>1</v>
      </c>
      <c r="Q3548" s="113">
        <f t="shared" si="1435"/>
        <v>20</v>
      </c>
      <c r="R3548" s="114" t="str">
        <f t="shared" si="1451"/>
        <v>0.1-0.06</v>
      </c>
      <c r="S3548" s="127">
        <f t="shared" si="1436"/>
        <v>-0.11327910441251345</v>
      </c>
      <c r="T3548" s="112" t="b">
        <f t="shared" si="1437"/>
        <v>1</v>
      </c>
      <c r="U3548" s="22">
        <f t="shared" si="1438"/>
        <v>4.954363522470115</v>
      </c>
      <c r="V3548" s="22">
        <f t="shared" si="1439"/>
        <v>0.12376282929459383</v>
      </c>
      <c r="W3548" s="81">
        <f t="shared" si="1440"/>
        <v>5</v>
      </c>
      <c r="X3548" s="22">
        <f t="shared" si="1441"/>
        <v>0.91567353758601555</v>
      </c>
      <c r="Y3548" s="3">
        <f>IF(U3548&gt;'Power Curve'!$C$37,0,INDEX(Ci,$W3548,1)*POWER(1-X3548,3)+INDEX(Ci,$W3548,2)*3*X3548*POWER(1-X3548,2)+INDEX(Ci,$W3548,3)*3*POWER(X3548,2)*(1-X3548)+INDEX(Ci,$W3548,4)*POWER(X3548,3))</f>
        <v>199.64621364474181</v>
      </c>
      <c r="Z3548" s="3">
        <f t="shared" si="1442"/>
        <v>177.03046936371612</v>
      </c>
      <c r="AA3548" s="3">
        <f t="shared" si="1443"/>
        <v>156.3200035095212</v>
      </c>
      <c r="AB3548" s="3">
        <f t="shared" si="1452"/>
        <v>20.710465854194922</v>
      </c>
      <c r="AC3548" s="3">
        <f t="shared" si="1453"/>
        <v>20.710465854194922</v>
      </c>
      <c r="AE3548" s="34">
        <f t="shared" si="1444"/>
        <v>5</v>
      </c>
      <c r="AF3548" s="73" t="b">
        <f>COUNTIF('Power Curve'!$D$2:$D$31,AE3548)&gt;0</f>
        <v>1</v>
      </c>
      <c r="AG3548" s="73" t="b">
        <f t="shared" si="1445"/>
        <v>0</v>
      </c>
      <c r="AH3548" s="73" t="b">
        <f t="shared" si="1454"/>
        <v>1</v>
      </c>
      <c r="AI3548" s="34" t="str">
        <f t="shared" si="1446"/>
        <v>Outer</v>
      </c>
      <c r="AJ3548" s="35" t="str">
        <f t="shared" si="1455"/>
        <v>0.1-0.2</v>
      </c>
      <c r="AK3548" s="36" t="str">
        <f t="shared" si="1447"/>
        <v>22-23</v>
      </c>
      <c r="AL3548" s="36" t="str">
        <f t="shared" si="1448"/>
        <v>Apr</v>
      </c>
      <c r="AM3548" s="35" t="str">
        <f t="shared" si="1449"/>
        <v>275-285</v>
      </c>
      <c r="AN3548" s="36" t="str">
        <f t="shared" si="1450"/>
        <v>LWS-LTI</v>
      </c>
    </row>
    <row r="3549" spans="5:40" x14ac:dyDescent="0.3">
      <c r="E3549" s="12">
        <v>41006.930555555555</v>
      </c>
      <c r="F3549" s="16">
        <v>5.52</v>
      </c>
      <c r="G3549" s="16">
        <v>245.35000228881822</v>
      </c>
      <c r="H3549" s="29">
        <v>1.1840626984798195</v>
      </c>
      <c r="I3549" s="26">
        <v>276.89999999999998</v>
      </c>
      <c r="J3549" s="30">
        <v>8.5144927536231887E-2</v>
      </c>
      <c r="K3549" s="31">
        <v>0.1825698906128059</v>
      </c>
      <c r="L3549" s="111">
        <f t="shared" si="1430"/>
        <v>0.2</v>
      </c>
      <c r="M3549" s="112">
        <f t="shared" si="1431"/>
        <v>0.09</v>
      </c>
      <c r="N3549" s="112" t="b">
        <f t="shared" si="1432"/>
        <v>1</v>
      </c>
      <c r="O3549" s="112" t="b">
        <f t="shared" si="1433"/>
        <v>1</v>
      </c>
      <c r="P3549" s="113">
        <f t="shared" si="1434"/>
        <v>2</v>
      </c>
      <c r="Q3549" s="113">
        <f t="shared" si="1435"/>
        <v>17</v>
      </c>
      <c r="R3549" s="114" t="str">
        <f t="shared" si="1451"/>
        <v>0.2-0.09</v>
      </c>
      <c r="S3549" s="127">
        <f t="shared" si="1436"/>
        <v>2.727872872332233E-3</v>
      </c>
      <c r="T3549" s="112" t="b">
        <f t="shared" si="1437"/>
        <v>1</v>
      </c>
      <c r="U3549" s="22">
        <f t="shared" si="1438"/>
        <v>5.4578125388739629</v>
      </c>
      <c r="V3549" s="22">
        <f t="shared" si="1439"/>
        <v>0.20157249768784613</v>
      </c>
      <c r="W3549" s="81">
        <f t="shared" si="1440"/>
        <v>6</v>
      </c>
      <c r="X3549" s="22">
        <f t="shared" si="1441"/>
        <v>0.42829315064461509</v>
      </c>
      <c r="Y3549" s="3">
        <f>IF(U3549&gt;'Power Curve'!$C$37,0,INDEX(Ci,$W3549,1)*POWER(1-X3549,3)+INDEX(Ci,$W3549,2)*3*X3549*POWER(1-X3549,2)+INDEX(Ci,$W3549,3)*3*POWER(X3549,2)*(1-X3549)+INDEX(Ci,$W3549,4)*POWER(X3549,3))</f>
        <v>275.36947911355173</v>
      </c>
      <c r="Z3549" s="3">
        <f t="shared" si="1442"/>
        <v>276.1206520454939</v>
      </c>
      <c r="AA3549" s="3">
        <f t="shared" si="1443"/>
        <v>245.35000228881822</v>
      </c>
      <c r="AB3549" s="3">
        <f t="shared" si="1452"/>
        <v>30.770649756675681</v>
      </c>
      <c r="AC3549" s="3">
        <f t="shared" si="1453"/>
        <v>30.770649756675681</v>
      </c>
      <c r="AE3549" s="34">
        <f t="shared" si="1444"/>
        <v>5</v>
      </c>
      <c r="AF3549" s="73" t="b">
        <f>COUNTIF('Power Curve'!$D$2:$D$31,AE3549)&gt;0</f>
        <v>1</v>
      </c>
      <c r="AG3549" s="73" t="b">
        <f t="shared" si="1445"/>
        <v>0</v>
      </c>
      <c r="AH3549" s="73" t="b">
        <f t="shared" si="1454"/>
        <v>1</v>
      </c>
      <c r="AI3549" s="34" t="str">
        <f t="shared" si="1446"/>
        <v>Outer</v>
      </c>
      <c r="AJ3549" s="35" t="str">
        <f t="shared" si="1455"/>
        <v>0.2-0.3</v>
      </c>
      <c r="AK3549" s="36" t="str">
        <f t="shared" si="1447"/>
        <v>22-23</v>
      </c>
      <c r="AL3549" s="36" t="str">
        <f t="shared" si="1448"/>
        <v>Apr</v>
      </c>
      <c r="AM3549" s="35" t="str">
        <f t="shared" si="1449"/>
        <v>275-285</v>
      </c>
      <c r="AN3549" s="36" t="str">
        <f t="shared" si="1450"/>
        <v>LWS-LTI</v>
      </c>
    </row>
    <row r="3550" spans="5:40" x14ac:dyDescent="0.3">
      <c r="E3550" s="12">
        <v>41006.9375</v>
      </c>
      <c r="F3550" s="16">
        <v>6.09</v>
      </c>
      <c r="G3550" s="16">
        <v>338.00000762939453</v>
      </c>
      <c r="H3550" s="29">
        <v>1.1837942775423143</v>
      </c>
      <c r="I3550" s="26">
        <v>280.39999999999998</v>
      </c>
      <c r="J3550" s="30">
        <v>5.5829228243021355E-2</v>
      </c>
      <c r="K3550" s="31">
        <v>0.2697656022885262</v>
      </c>
      <c r="L3550" s="111">
        <f t="shared" si="1430"/>
        <v>0.30000000000000004</v>
      </c>
      <c r="M3550" s="112">
        <f t="shared" si="1431"/>
        <v>6.0000000000000005E-2</v>
      </c>
      <c r="N3550" s="112" t="b">
        <f t="shared" si="1432"/>
        <v>1</v>
      </c>
      <c r="O3550" s="112" t="b">
        <f t="shared" si="1433"/>
        <v>1</v>
      </c>
      <c r="P3550" s="113">
        <f t="shared" si="1434"/>
        <v>3.0000000000000004</v>
      </c>
      <c r="Q3550" s="113">
        <f t="shared" si="1435"/>
        <v>20</v>
      </c>
      <c r="R3550" s="114" t="str">
        <f t="shared" si="1451"/>
        <v>0.3-0.06</v>
      </c>
      <c r="S3550" s="127">
        <f t="shared" si="1436"/>
        <v>-9.0712576007974638E-2</v>
      </c>
      <c r="T3550" s="112" t="b">
        <f t="shared" si="1437"/>
        <v>1</v>
      </c>
      <c r="U3550" s="22">
        <f t="shared" si="1438"/>
        <v>6.0209359670280129</v>
      </c>
      <c r="V3550" s="22">
        <f t="shared" si="1439"/>
        <v>0.28860503878231547</v>
      </c>
      <c r="W3550" s="81">
        <f t="shared" si="1440"/>
        <v>6</v>
      </c>
      <c r="X3550" s="22">
        <f t="shared" si="1441"/>
        <v>0.98956826851497592</v>
      </c>
      <c r="Y3550" s="3">
        <f>IF(U3550&gt;'Power Curve'!$C$37,0,INDEX(Ci,$W3550,1)*POWER(1-X3550,3)+INDEX(Ci,$W3550,2)*3*X3550*POWER(1-X3550,2)+INDEX(Ci,$W3550,3)*3*POWER(X3550,2)*(1-X3550)+INDEX(Ci,$W3550,4)*POWER(X3550,3))</f>
        <v>367.07212665906565</v>
      </c>
      <c r="Z3550" s="3">
        <f t="shared" si="1442"/>
        <v>333.77406846909622</v>
      </c>
      <c r="AA3550" s="3">
        <f t="shared" si="1443"/>
        <v>338.00000762939453</v>
      </c>
      <c r="AB3550" s="3">
        <f t="shared" si="1452"/>
        <v>-4.2259391602983101</v>
      </c>
      <c r="AC3550" s="3">
        <f t="shared" si="1453"/>
        <v>4.2259391602983101</v>
      </c>
      <c r="AE3550" s="34">
        <f t="shared" si="1444"/>
        <v>6</v>
      </c>
      <c r="AF3550" s="73" t="b">
        <f>COUNTIF('Power Curve'!$D$2:$D$31,AE3550)&gt;0</f>
        <v>1</v>
      </c>
      <c r="AG3550" s="73" t="b">
        <f t="shared" si="1445"/>
        <v>0</v>
      </c>
      <c r="AH3550" s="73" t="b">
        <f t="shared" si="1454"/>
        <v>1</v>
      </c>
      <c r="AI3550" s="34" t="str">
        <f t="shared" si="1446"/>
        <v>Outer</v>
      </c>
      <c r="AJ3550" s="35" t="str">
        <f t="shared" si="1455"/>
        <v>0.2-0.3</v>
      </c>
      <c r="AK3550" s="36" t="str">
        <f t="shared" si="1447"/>
        <v>22-23</v>
      </c>
      <c r="AL3550" s="36" t="str">
        <f t="shared" si="1448"/>
        <v>Apr</v>
      </c>
      <c r="AM3550" s="35" t="str">
        <f t="shared" si="1449"/>
        <v>275-285</v>
      </c>
      <c r="AN3550" s="36" t="str">
        <f t="shared" si="1450"/>
        <v>LWS-LTI</v>
      </c>
    </row>
    <row r="3551" spans="5:40" x14ac:dyDescent="0.3">
      <c r="E3551" s="12">
        <v>41006.944444444445</v>
      </c>
      <c r="F3551" s="16">
        <v>6.35</v>
      </c>
      <c r="G3551" s="16">
        <v>404.21000671386719</v>
      </c>
      <c r="H3551" s="29">
        <v>1.182492331677544</v>
      </c>
      <c r="I3551" s="26">
        <v>281.2</v>
      </c>
      <c r="J3551" s="30">
        <v>5.826771653543307E-2</v>
      </c>
      <c r="K3551" s="31">
        <v>0.24044170534222536</v>
      </c>
      <c r="L3551" s="111">
        <f t="shared" si="1430"/>
        <v>0.30000000000000004</v>
      </c>
      <c r="M3551" s="112">
        <f t="shared" si="1431"/>
        <v>6.0000000000000005E-2</v>
      </c>
      <c r="N3551" s="112" t="b">
        <f t="shared" si="1432"/>
        <v>1</v>
      </c>
      <c r="O3551" s="112" t="b">
        <f t="shared" si="1433"/>
        <v>1</v>
      </c>
      <c r="P3551" s="113">
        <f t="shared" si="1434"/>
        <v>3.0000000000000004</v>
      </c>
      <c r="Q3551" s="113">
        <f t="shared" si="1435"/>
        <v>20</v>
      </c>
      <c r="R3551" s="114" t="str">
        <f t="shared" si="1451"/>
        <v>0.3-0.06</v>
      </c>
      <c r="S3551" s="127">
        <f t="shared" si="1436"/>
        <v>-9.0712576007974638E-2</v>
      </c>
      <c r="T3551" s="112" t="b">
        <f t="shared" si="1437"/>
        <v>1</v>
      </c>
      <c r="U3551" s="22">
        <f t="shared" si="1438"/>
        <v>6.2756850502494492</v>
      </c>
      <c r="V3551" s="22">
        <f t="shared" si="1439"/>
        <v>0.32797733079816593</v>
      </c>
      <c r="W3551" s="81">
        <f t="shared" si="1440"/>
        <v>7</v>
      </c>
      <c r="X3551" s="22">
        <f t="shared" si="1441"/>
        <v>0.24832496664972561</v>
      </c>
      <c r="Y3551" s="3">
        <f>IF(U3551&gt;'Power Curve'!$C$37,0,INDEX(Ci,$W3551,1)*POWER(1-X3551,3)+INDEX(Ci,$W3551,2)*3*X3551*POWER(1-X3551,2)+INDEX(Ci,$W3551,3)*3*POWER(X3551,2)*(1-X3551)+INDEX(Ci,$W3551,4)*POWER(X3551,3))</f>
        <v>419.05575206843525</v>
      </c>
      <c r="Z3551" s="3">
        <f t="shared" si="1442"/>
        <v>381.04212530734833</v>
      </c>
      <c r="AA3551" s="3">
        <f t="shared" si="1443"/>
        <v>404.21000671386719</v>
      </c>
      <c r="AB3551" s="3">
        <f t="shared" si="1452"/>
        <v>-23.167881406518859</v>
      </c>
      <c r="AC3551" s="3">
        <f t="shared" si="1453"/>
        <v>23.167881406518859</v>
      </c>
      <c r="AE3551" s="34">
        <f t="shared" si="1444"/>
        <v>6</v>
      </c>
      <c r="AF3551" s="73" t="b">
        <f>COUNTIF('Power Curve'!$D$2:$D$31,AE3551)&gt;0</f>
        <v>1</v>
      </c>
      <c r="AG3551" s="73" t="b">
        <f t="shared" si="1445"/>
        <v>0</v>
      </c>
      <c r="AH3551" s="73" t="b">
        <f t="shared" si="1454"/>
        <v>1</v>
      </c>
      <c r="AI3551" s="34" t="str">
        <f t="shared" si="1446"/>
        <v>Outer</v>
      </c>
      <c r="AJ3551" s="35" t="str">
        <f t="shared" si="1455"/>
        <v>0.3-0.4</v>
      </c>
      <c r="AK3551" s="36" t="str">
        <f t="shared" si="1447"/>
        <v>22-23</v>
      </c>
      <c r="AL3551" s="36" t="str">
        <f t="shared" si="1448"/>
        <v>Apr</v>
      </c>
      <c r="AM3551" s="35" t="str">
        <f t="shared" si="1449"/>
        <v>275-285</v>
      </c>
      <c r="AN3551" s="36" t="str">
        <f t="shared" si="1450"/>
        <v>LWS-LTI</v>
      </c>
    </row>
    <row r="3552" spans="5:40" x14ac:dyDescent="0.3">
      <c r="E3552" s="12">
        <v>41006.951388888891</v>
      </c>
      <c r="F3552" s="16">
        <v>6.75</v>
      </c>
      <c r="G3552" s="16">
        <v>581.25998115539551</v>
      </c>
      <c r="H3552" s="29">
        <v>1.1812786825243358</v>
      </c>
      <c r="I3552" s="26">
        <v>286</v>
      </c>
      <c r="J3552" s="30">
        <v>7.7037037037037043E-2</v>
      </c>
      <c r="K3552" s="31">
        <v>0.22316009553409735</v>
      </c>
      <c r="L3552" s="111">
        <f t="shared" si="1430"/>
        <v>0.4</v>
      </c>
      <c r="M3552" s="112">
        <f t="shared" si="1431"/>
        <v>0.08</v>
      </c>
      <c r="N3552" s="112" t="b">
        <f t="shared" si="1432"/>
        <v>1</v>
      </c>
      <c r="O3552" s="112" t="b">
        <f t="shared" si="1433"/>
        <v>1</v>
      </c>
      <c r="P3552" s="113">
        <f t="shared" si="1434"/>
        <v>4</v>
      </c>
      <c r="Q3552" s="113">
        <f t="shared" si="1435"/>
        <v>18</v>
      </c>
      <c r="R3552" s="114" t="str">
        <f t="shared" si="1451"/>
        <v>0.4-0.08</v>
      </c>
      <c r="S3552" s="127">
        <f t="shared" si="1436"/>
        <v>-2.0887483269879482E-2</v>
      </c>
      <c r="T3552" s="112" t="b">
        <f t="shared" si="1437"/>
        <v>1</v>
      </c>
      <c r="U3552" s="22">
        <f t="shared" si="1438"/>
        <v>6.6687207542297795</v>
      </c>
      <c r="V3552" s="22">
        <f t="shared" si="1439"/>
        <v>0.38872226583024921</v>
      </c>
      <c r="W3552" s="81">
        <f t="shared" si="1440"/>
        <v>7</v>
      </c>
      <c r="X3552" s="22">
        <f t="shared" si="1441"/>
        <v>0.64786393701529721</v>
      </c>
      <c r="Y3552" s="3">
        <f>IF(U3552&gt;'Power Curve'!$C$37,0,INDEX(Ci,$W3552,1)*POWER(1-X3552,3)+INDEX(Ci,$W3552,2)*3*X3552*POWER(1-X3552,2)+INDEX(Ci,$W3552,3)*3*POWER(X3552,2)*(1-X3552)+INDEX(Ci,$W3552,4)*POWER(X3552,3))</f>
        <v>512.0827187977244</v>
      </c>
      <c r="Z3552" s="3">
        <f t="shared" si="1442"/>
        <v>501.38659957604256</v>
      </c>
      <c r="AA3552" s="3">
        <f t="shared" si="1443"/>
        <v>581.25998115539551</v>
      </c>
      <c r="AB3552" s="3">
        <f t="shared" si="1452"/>
        <v>-79.873381579352952</v>
      </c>
      <c r="AC3552" s="3">
        <f t="shared" si="1453"/>
        <v>79.873381579352952</v>
      </c>
      <c r="AE3552" s="34">
        <f t="shared" si="1444"/>
        <v>7</v>
      </c>
      <c r="AF3552" s="73" t="b">
        <f>COUNTIF('Power Curve'!$D$2:$D$31,AE3552)&gt;0</f>
        <v>1</v>
      </c>
      <c r="AG3552" s="73" t="b">
        <f t="shared" si="1445"/>
        <v>0</v>
      </c>
      <c r="AH3552" s="73" t="b">
        <f t="shared" si="1454"/>
        <v>1</v>
      </c>
      <c r="AI3552" s="34" t="str">
        <f t="shared" si="1446"/>
        <v>Outer</v>
      </c>
      <c r="AJ3552" s="35" t="str">
        <f t="shared" si="1455"/>
        <v>0.3-0.4</v>
      </c>
      <c r="AK3552" s="36" t="str">
        <f t="shared" si="1447"/>
        <v>22-23</v>
      </c>
      <c r="AL3552" s="36" t="str">
        <f t="shared" si="1448"/>
        <v>Apr</v>
      </c>
      <c r="AM3552" s="35" t="str">
        <f t="shared" si="1449"/>
        <v>285-295</v>
      </c>
      <c r="AN3552" s="36" t="str">
        <f t="shared" si="1450"/>
        <v>LWS-LTI</v>
      </c>
    </row>
    <row r="3553" spans="5:40" x14ac:dyDescent="0.3">
      <c r="E3553" s="12">
        <v>41006.958333333336</v>
      </c>
      <c r="F3553" s="16">
        <v>6.11</v>
      </c>
      <c r="G3553" s="16">
        <v>427.22999954223633</v>
      </c>
      <c r="H3553" s="29">
        <v>1.1810084171098434</v>
      </c>
      <c r="I3553" s="26">
        <v>286.60000000000002</v>
      </c>
      <c r="J3553" s="30">
        <v>0.10638297872340426</v>
      </c>
      <c r="K3553" s="31">
        <v>0.23473539805418281</v>
      </c>
      <c r="L3553" s="111">
        <f t="shared" si="1430"/>
        <v>0.30000000000000004</v>
      </c>
      <c r="M3553" s="112">
        <f t="shared" si="1431"/>
        <v>0.11</v>
      </c>
      <c r="N3553" s="112" t="b">
        <f t="shared" si="1432"/>
        <v>1</v>
      </c>
      <c r="O3553" s="112" t="b">
        <f t="shared" si="1433"/>
        <v>1</v>
      </c>
      <c r="P3553" s="113">
        <f t="shared" si="1434"/>
        <v>3.0000000000000004</v>
      </c>
      <c r="Q3553" s="113">
        <f t="shared" si="1435"/>
        <v>15</v>
      </c>
      <c r="R3553" s="114" t="str">
        <f t="shared" si="1451"/>
        <v>0.3-0.11</v>
      </c>
      <c r="S3553" s="127">
        <f t="shared" si="1436"/>
        <v>-2.4161179974829692E-3</v>
      </c>
      <c r="T3553" s="112" t="b">
        <f t="shared" si="1437"/>
        <v>1</v>
      </c>
      <c r="U3553" s="22">
        <f t="shared" si="1438"/>
        <v>6.0359668365583916</v>
      </c>
      <c r="V3553" s="22">
        <f t="shared" si="1439"/>
        <v>0.29092810812144165</v>
      </c>
      <c r="W3553" s="81">
        <f t="shared" si="1440"/>
        <v>7</v>
      </c>
      <c r="X3553" s="22">
        <f t="shared" si="1441"/>
        <v>4.6403158506917218E-3</v>
      </c>
      <c r="Y3553" s="3">
        <f>IF(U3553&gt;'Power Curve'!$C$37,0,INDEX(Ci,$W3553,1)*POWER(1-X3553,3)+INDEX(Ci,$W3553,2)*3*X3553*POWER(1-X3553,2)+INDEX(Ci,$W3553,3)*3*POWER(X3553,2)*(1-X3553)+INDEX(Ci,$W3553,4)*POWER(X3553,3))</f>
        <v>369.89954170607911</v>
      </c>
      <c r="Z3553" s="3">
        <f t="shared" si="1442"/>
        <v>369.00582076610232</v>
      </c>
      <c r="AA3553" s="3">
        <f t="shared" si="1443"/>
        <v>427.22999954223633</v>
      </c>
      <c r="AB3553" s="3">
        <f t="shared" si="1452"/>
        <v>-58.224178776134011</v>
      </c>
      <c r="AC3553" s="3">
        <f t="shared" si="1453"/>
        <v>58.224178776134011</v>
      </c>
      <c r="AE3553" s="34">
        <f t="shared" si="1444"/>
        <v>6</v>
      </c>
      <c r="AF3553" s="73" t="b">
        <f>COUNTIF('Power Curve'!$D$2:$D$31,AE3553)&gt;0</f>
        <v>1</v>
      </c>
      <c r="AG3553" s="73" t="b">
        <f t="shared" si="1445"/>
        <v>0</v>
      </c>
      <c r="AH3553" s="73" t="b">
        <f t="shared" si="1454"/>
        <v>1</v>
      </c>
      <c r="AI3553" s="34" t="str">
        <f t="shared" si="1446"/>
        <v>Inner</v>
      </c>
      <c r="AJ3553" s="35" t="str">
        <f t="shared" si="1455"/>
        <v>0.2-0.3</v>
      </c>
      <c r="AK3553" s="36" t="str">
        <f t="shared" si="1447"/>
        <v>23-24</v>
      </c>
      <c r="AL3553" s="36" t="str">
        <f t="shared" si="1448"/>
        <v>Apr</v>
      </c>
      <c r="AM3553" s="35" t="str">
        <f t="shared" si="1449"/>
        <v>285-295</v>
      </c>
      <c r="AN3553" s="36" t="str">
        <f t="shared" si="1450"/>
        <v>Inner-TI</v>
      </c>
    </row>
    <row r="3554" spans="5:40" x14ac:dyDescent="0.3">
      <c r="E3554" s="12">
        <v>41006.965277777781</v>
      </c>
      <c r="F3554" s="16">
        <v>6.5</v>
      </c>
      <c r="G3554" s="16">
        <v>479.93003082275391</v>
      </c>
      <c r="H3554" s="29">
        <v>1.1799094116316824</v>
      </c>
      <c r="I3554" s="26">
        <v>289.60000000000002</v>
      </c>
      <c r="J3554" s="30">
        <v>6.9230769230769235E-2</v>
      </c>
      <c r="K3554" s="31">
        <v>0.3039893176368742</v>
      </c>
      <c r="L3554" s="111">
        <f t="shared" si="1430"/>
        <v>0.4</v>
      </c>
      <c r="M3554" s="112">
        <f t="shared" si="1431"/>
        <v>6.9999999999999993E-2</v>
      </c>
      <c r="N3554" s="112" t="b">
        <f t="shared" si="1432"/>
        <v>1</v>
      </c>
      <c r="O3554" s="112" t="b">
        <f t="shared" si="1433"/>
        <v>1</v>
      </c>
      <c r="P3554" s="113">
        <f t="shared" si="1434"/>
        <v>4</v>
      </c>
      <c r="Q3554" s="113">
        <f t="shared" si="1435"/>
        <v>19</v>
      </c>
      <c r="R3554" s="114" t="str">
        <f t="shared" si="1451"/>
        <v>0.4-0.07</v>
      </c>
      <c r="S3554" s="127">
        <f t="shared" si="1436"/>
        <v>-4.7809917091142407E-2</v>
      </c>
      <c r="T3554" s="112" t="b">
        <f t="shared" si="1437"/>
        <v>1</v>
      </c>
      <c r="U3554" s="22">
        <f t="shared" si="1438"/>
        <v>6.4192489025051387</v>
      </c>
      <c r="V3554" s="22">
        <f t="shared" si="1439"/>
        <v>0.35016558695380495</v>
      </c>
      <c r="W3554" s="81">
        <f t="shared" si="1440"/>
        <v>7</v>
      </c>
      <c r="X3554" s="22">
        <f t="shared" si="1441"/>
        <v>0.39426426206504439</v>
      </c>
      <c r="Y3554" s="3">
        <f>IF(U3554&gt;'Power Curve'!$C$37,0,INDEX(Ci,$W3554,1)*POWER(1-X3554,3)+INDEX(Ci,$W3554,2)*3*X3554*POWER(1-X3554,2)+INDEX(Ci,$W3554,3)*3*POWER(X3554,2)*(1-X3554)+INDEX(Ci,$W3554,4)*POWER(X3554,3))</f>
        <v>451.60404105220096</v>
      </c>
      <c r="Z3554" s="3">
        <f t="shared" si="1442"/>
        <v>430.0128892914704</v>
      </c>
      <c r="AA3554" s="3">
        <f t="shared" si="1443"/>
        <v>479.93003082275391</v>
      </c>
      <c r="AB3554" s="3">
        <f t="shared" si="1452"/>
        <v>-49.917141531283505</v>
      </c>
      <c r="AC3554" s="3">
        <f t="shared" si="1453"/>
        <v>49.917141531283505</v>
      </c>
      <c r="AE3554" s="34">
        <f t="shared" si="1444"/>
        <v>6</v>
      </c>
      <c r="AF3554" s="73" t="b">
        <f>COUNTIF('Power Curve'!$D$2:$D$31,AE3554)&gt;0</f>
        <v>1</v>
      </c>
      <c r="AG3554" s="73" t="b">
        <f t="shared" si="1445"/>
        <v>0</v>
      </c>
      <c r="AH3554" s="73" t="b">
        <f t="shared" si="1454"/>
        <v>1</v>
      </c>
      <c r="AI3554" s="34" t="str">
        <f t="shared" si="1446"/>
        <v>Outer</v>
      </c>
      <c r="AJ3554" s="35" t="str">
        <f t="shared" si="1455"/>
        <v>0.3-0.4</v>
      </c>
      <c r="AK3554" s="36" t="str">
        <f t="shared" si="1447"/>
        <v>23-24</v>
      </c>
      <c r="AL3554" s="36" t="str">
        <f t="shared" si="1448"/>
        <v>Apr</v>
      </c>
      <c r="AM3554" s="35" t="str">
        <f t="shared" si="1449"/>
        <v>285-295</v>
      </c>
      <c r="AN3554" s="36" t="str">
        <f t="shared" si="1450"/>
        <v>LWS-LTI</v>
      </c>
    </row>
    <row r="3555" spans="5:40" x14ac:dyDescent="0.3">
      <c r="E3555" s="12">
        <v>41006.972222222219</v>
      </c>
      <c r="F3555" s="16">
        <v>5.78</v>
      </c>
      <c r="G3555" s="16">
        <v>323.03998565673879</v>
      </c>
      <c r="H3555" s="29">
        <v>1.1785103355875566</v>
      </c>
      <c r="I3555" s="26">
        <v>292.8</v>
      </c>
      <c r="J3555" s="30">
        <v>0.10207612456747404</v>
      </c>
      <c r="K3555" s="31">
        <v>0.43283699595490399</v>
      </c>
      <c r="L3555" s="111">
        <f t="shared" si="1430"/>
        <v>0.2</v>
      </c>
      <c r="M3555" s="112">
        <f t="shared" si="1431"/>
        <v>9.9999999999999992E-2</v>
      </c>
      <c r="N3555" s="112" t="b">
        <f t="shared" si="1432"/>
        <v>1</v>
      </c>
      <c r="O3555" s="112" t="b">
        <f t="shared" si="1433"/>
        <v>1</v>
      </c>
      <c r="P3555" s="113">
        <f t="shared" si="1434"/>
        <v>2</v>
      </c>
      <c r="Q3555" s="113">
        <f t="shared" si="1435"/>
        <v>16</v>
      </c>
      <c r="R3555" s="114" t="str">
        <f t="shared" si="1451"/>
        <v>0.2-0.1</v>
      </c>
      <c r="S3555" s="127">
        <f t="shared" si="1436"/>
        <v>-2.9914919196332108E-2</v>
      </c>
      <c r="T3555" s="112" t="b">
        <f t="shared" si="1437"/>
        <v>1</v>
      </c>
      <c r="U3555" s="22">
        <f t="shared" si="1438"/>
        <v>5.7059365860724158</v>
      </c>
      <c r="V3555" s="22">
        <f t="shared" si="1439"/>
        <v>0.23992086903001278</v>
      </c>
      <c r="W3555" s="81">
        <f t="shared" si="1440"/>
        <v>6</v>
      </c>
      <c r="X3555" s="22">
        <f t="shared" si="1441"/>
        <v>0.67560279338901996</v>
      </c>
      <c r="Y3555" s="3">
        <f>IF(U3555&gt;'Power Curve'!$C$37,0,INDEX(Ci,$W3555,1)*POWER(1-X3555,3)+INDEX(Ci,$W3555,2)*3*X3555*POWER(1-X3555,2)+INDEX(Ci,$W3555,3)*3*POWER(X3555,2)*(1-X3555)+INDEX(Ci,$W3555,4)*POWER(X3555,3))</f>
        <v>313.11679532867527</v>
      </c>
      <c r="Z3555" s="3">
        <f t="shared" si="1442"/>
        <v>303.7499316974035</v>
      </c>
      <c r="AA3555" s="3">
        <f t="shared" si="1443"/>
        <v>323.03998565673879</v>
      </c>
      <c r="AB3555" s="3">
        <f t="shared" si="1452"/>
        <v>-19.290053959335296</v>
      </c>
      <c r="AC3555" s="3">
        <f t="shared" si="1453"/>
        <v>19.290053959335296</v>
      </c>
      <c r="AE3555" s="34">
        <f t="shared" si="1444"/>
        <v>6</v>
      </c>
      <c r="AF3555" s="73" t="b">
        <f>COUNTIF('Power Curve'!$D$2:$D$31,AE3555)&gt;0</f>
        <v>1</v>
      </c>
      <c r="AG3555" s="73" t="b">
        <f t="shared" si="1445"/>
        <v>0</v>
      </c>
      <c r="AH3555" s="73" t="b">
        <f t="shared" si="1454"/>
        <v>1</v>
      </c>
      <c r="AI3555" s="34" t="str">
        <f t="shared" si="1446"/>
        <v>Outer</v>
      </c>
      <c r="AJ3555" s="35" t="str">
        <f t="shared" si="1455"/>
        <v>0.2-0.3</v>
      </c>
      <c r="AK3555" s="36" t="str">
        <f t="shared" si="1447"/>
        <v>23-24</v>
      </c>
      <c r="AL3555" s="36" t="str">
        <f t="shared" si="1448"/>
        <v>Apr</v>
      </c>
      <c r="AM3555" s="35" t="str">
        <f t="shared" si="1449"/>
        <v>285-295</v>
      </c>
      <c r="AN3555" s="36" t="str">
        <f t="shared" si="1450"/>
        <v>Inner-TI</v>
      </c>
    </row>
    <row r="3556" spans="5:40" x14ac:dyDescent="0.3">
      <c r="E3556" s="12">
        <v>41010.694444444445</v>
      </c>
      <c r="F3556" s="16">
        <v>6.04</v>
      </c>
      <c r="G3556" s="16">
        <v>455.8800125122068</v>
      </c>
      <c r="H3556" s="29">
        <v>1.1497582523637877</v>
      </c>
      <c r="I3556" s="26">
        <v>201.2</v>
      </c>
      <c r="J3556" s="30">
        <v>0.16887417218543047</v>
      </c>
      <c r="K3556" s="31">
        <v>8.1432484334397467E-2</v>
      </c>
      <c r="L3556" s="111">
        <f t="shared" si="1430"/>
        <v>0.30000000000000004</v>
      </c>
      <c r="M3556" s="112">
        <f t="shared" si="1431"/>
        <v>0.17</v>
      </c>
      <c r="N3556" s="112" t="b">
        <f t="shared" si="1432"/>
        <v>1</v>
      </c>
      <c r="O3556" s="112" t="b">
        <f t="shared" si="1433"/>
        <v>1</v>
      </c>
      <c r="P3556" s="113">
        <f t="shared" si="1434"/>
        <v>3.0000000000000004</v>
      </c>
      <c r="Q3556" s="113">
        <f t="shared" si="1435"/>
        <v>9</v>
      </c>
      <c r="R3556" s="114" t="str">
        <f t="shared" si="1451"/>
        <v>0.3-0.17</v>
      </c>
      <c r="S3556" s="127">
        <f t="shared" si="1436"/>
        <v>9.3649325832613192E-2</v>
      </c>
      <c r="T3556" s="112" t="b">
        <f t="shared" si="1437"/>
        <v>1</v>
      </c>
      <c r="U3556" s="22">
        <f t="shared" si="1438"/>
        <v>5.9137154103700311</v>
      </c>
      <c r="V3556" s="22">
        <f t="shared" si="1439"/>
        <v>0.27203375611681274</v>
      </c>
      <c r="W3556" s="81">
        <f t="shared" si="1440"/>
        <v>6</v>
      </c>
      <c r="X3556" s="22">
        <f t="shared" si="1441"/>
        <v>0.88269963622665393</v>
      </c>
      <c r="Y3556" s="3">
        <f>IF(U3556&gt;'Power Curve'!$C$37,0,INDEX(Ci,$W3556,1)*POWER(1-X3556,3)+INDEX(Ci,$W3556,2)*3*X3556*POWER(1-X3556,2)+INDEX(Ci,$W3556,3)*3*POWER(X3556,2)*(1-X3556)+INDEX(Ci,$W3556,4)*POWER(X3556,3))</f>
        <v>347.65195583848964</v>
      </c>
      <c r="Z3556" s="3">
        <f t="shared" si="1442"/>
        <v>380.20932712715364</v>
      </c>
      <c r="AA3556" s="3">
        <f t="shared" si="1443"/>
        <v>455.8800125122068</v>
      </c>
      <c r="AB3556" s="3">
        <f t="shared" si="1452"/>
        <v>-75.670685385053162</v>
      </c>
      <c r="AC3556" s="3">
        <f t="shared" si="1453"/>
        <v>75.670685385053162</v>
      </c>
      <c r="AE3556" s="34">
        <f t="shared" si="1444"/>
        <v>6</v>
      </c>
      <c r="AF3556" s="73" t="b">
        <f>COUNTIF('Power Curve'!$D$2:$D$31,AE3556)&gt;0</f>
        <v>1</v>
      </c>
      <c r="AG3556" s="73" t="b">
        <f t="shared" si="1445"/>
        <v>0</v>
      </c>
      <c r="AH3556" s="73" t="b">
        <f t="shared" si="1454"/>
        <v>1</v>
      </c>
      <c r="AI3556" s="34" t="str">
        <f t="shared" si="1446"/>
        <v>Outer</v>
      </c>
      <c r="AJ3556" s="35" t="str">
        <f t="shared" si="1455"/>
        <v>0.2-0.3</v>
      </c>
      <c r="AK3556" s="36" t="str">
        <f t="shared" si="1447"/>
        <v>16-17</v>
      </c>
      <c r="AL3556" s="36" t="str">
        <f t="shared" si="1448"/>
        <v>Apr</v>
      </c>
      <c r="AM3556" s="35" t="str">
        <f t="shared" si="1449"/>
        <v>195-205</v>
      </c>
      <c r="AN3556" s="36" t="str">
        <f t="shared" si="1450"/>
        <v>LWS-HTI</v>
      </c>
    </row>
    <row r="3557" spans="5:40" x14ac:dyDescent="0.3">
      <c r="E3557" s="12">
        <v>41011.5625</v>
      </c>
      <c r="F3557" s="16">
        <v>8.11</v>
      </c>
      <c r="G3557" s="16">
        <v>898.95000457763649</v>
      </c>
      <c r="H3557" s="29">
        <v>1.177758953752845</v>
      </c>
      <c r="I3557" s="26">
        <v>292.89999999999998</v>
      </c>
      <c r="J3557" s="30">
        <v>0.15413070283600494</v>
      </c>
      <c r="K3557" s="31">
        <v>0.18575664338289347</v>
      </c>
      <c r="L3557" s="111">
        <f t="shared" si="1430"/>
        <v>0.6</v>
      </c>
      <c r="M3557" s="112">
        <f t="shared" si="1431"/>
        <v>0.15000000000000002</v>
      </c>
      <c r="N3557" s="112" t="b">
        <f t="shared" si="1432"/>
        <v>1</v>
      </c>
      <c r="O3557" s="112" t="b">
        <f t="shared" si="1433"/>
        <v>1</v>
      </c>
      <c r="P3557" s="113">
        <f t="shared" si="1434"/>
        <v>6</v>
      </c>
      <c r="Q3557" s="113">
        <f t="shared" si="1435"/>
        <v>10.999999999999998</v>
      </c>
      <c r="R3557" s="114" t="str">
        <f t="shared" si="1451"/>
        <v>0.6-0.15</v>
      </c>
      <c r="S3557" s="127">
        <f t="shared" si="1436"/>
        <v>2.2030281169860458E-2</v>
      </c>
      <c r="T3557" s="112" t="b">
        <f t="shared" si="1437"/>
        <v>1</v>
      </c>
      <c r="U3557" s="22">
        <f t="shared" si="1438"/>
        <v>8.0043787347944217</v>
      </c>
      <c r="V3557" s="22">
        <f t="shared" si="1439"/>
        <v>0.59515251232648914</v>
      </c>
      <c r="W3557" s="81">
        <f t="shared" si="1440"/>
        <v>8</v>
      </c>
      <c r="X3557" s="22">
        <f t="shared" si="1441"/>
        <v>0.99566512468911972</v>
      </c>
      <c r="Y3557" s="3">
        <f>IF(U3557&gt;'Power Curve'!$C$37,0,INDEX(Ci,$W3557,1)*POWER(1-X3557,3)+INDEX(Ci,$W3557,2)*3*X3557*POWER(1-X3557,2)+INDEX(Ci,$W3557,3)*3*POWER(X3557,2)*(1-X3557)+INDEX(Ci,$W3557,4)*POWER(X3557,3))</f>
        <v>879.45676848592404</v>
      </c>
      <c r="Z3557" s="3">
        <f t="shared" si="1442"/>
        <v>898.83144837240582</v>
      </c>
      <c r="AA3557" s="3">
        <f t="shared" si="1443"/>
        <v>898.95000457763649</v>
      </c>
      <c r="AB3557" s="3">
        <f t="shared" si="1452"/>
        <v>-0.118556205230675</v>
      </c>
      <c r="AC3557" s="3">
        <f t="shared" si="1453"/>
        <v>0.118556205230675</v>
      </c>
      <c r="AE3557" s="34">
        <f t="shared" si="1444"/>
        <v>8</v>
      </c>
      <c r="AF3557" s="73" t="b">
        <f>COUNTIF('Power Curve'!$D$2:$D$31,AE3557)&gt;0</f>
        <v>1</v>
      </c>
      <c r="AG3557" s="73" t="b">
        <f t="shared" si="1445"/>
        <v>0</v>
      </c>
      <c r="AH3557" s="73" t="b">
        <f t="shared" si="1454"/>
        <v>1</v>
      </c>
      <c r="AI3557" s="34" t="str">
        <f t="shared" si="1446"/>
        <v>Outer</v>
      </c>
      <c r="AJ3557" s="35" t="str">
        <f t="shared" si="1455"/>
        <v>0.5-0.6</v>
      </c>
      <c r="AK3557" s="36" t="str">
        <f t="shared" si="1447"/>
        <v>13-14</v>
      </c>
      <c r="AL3557" s="36" t="str">
        <f t="shared" si="1448"/>
        <v>Apr</v>
      </c>
      <c r="AM3557" s="35" t="str">
        <f t="shared" si="1449"/>
        <v>285-295</v>
      </c>
      <c r="AN3557" s="36" t="str">
        <f t="shared" si="1450"/>
        <v>HWS-HTI</v>
      </c>
    </row>
    <row r="3558" spans="5:40" x14ac:dyDescent="0.3">
      <c r="E3558" s="12">
        <v>41011.569444444445</v>
      </c>
      <c r="F3558" s="16">
        <v>8.68</v>
      </c>
      <c r="G3558" s="16">
        <v>923.65000152587936</v>
      </c>
      <c r="H3558" s="29">
        <v>1.1785785193784113</v>
      </c>
      <c r="I3558" s="26">
        <v>292.3</v>
      </c>
      <c r="J3558" s="30">
        <v>8.5253456221198162E-2</v>
      </c>
      <c r="K3558" s="31">
        <v>0.27205318189175309</v>
      </c>
      <c r="L3558" s="111">
        <f t="shared" si="1430"/>
        <v>0.70000000000000007</v>
      </c>
      <c r="M3558" s="112">
        <f t="shared" si="1431"/>
        <v>0.09</v>
      </c>
      <c r="N3558" s="112" t="b">
        <f t="shared" si="1432"/>
        <v>1</v>
      </c>
      <c r="O3558" s="112" t="b">
        <f t="shared" si="1433"/>
        <v>1</v>
      </c>
      <c r="P3558" s="113">
        <f t="shared" si="1434"/>
        <v>7.0000000000000009</v>
      </c>
      <c r="Q3558" s="113">
        <f t="shared" si="1435"/>
        <v>17</v>
      </c>
      <c r="R3558" s="114" t="str">
        <f t="shared" si="1451"/>
        <v>0.7-0.09</v>
      </c>
      <c r="S3558" s="127">
        <f t="shared" si="1436"/>
        <v>-1.3720698393030565E-2</v>
      </c>
      <c r="T3558" s="112" t="b">
        <f t="shared" si="1437"/>
        <v>1</v>
      </c>
      <c r="U3558" s="22">
        <f t="shared" si="1438"/>
        <v>8.5689419899932595</v>
      </c>
      <c r="V3558" s="22">
        <f t="shared" si="1439"/>
        <v>0.6824075833321277</v>
      </c>
      <c r="W3558" s="81">
        <f t="shared" si="1440"/>
        <v>9</v>
      </c>
      <c r="X3558" s="22">
        <f t="shared" si="1441"/>
        <v>0.56000326344813889</v>
      </c>
      <c r="Y3558" s="3">
        <f>IF(U3558&gt;'Power Curve'!$C$37,0,INDEX(Ci,$W3558,1)*POWER(1-X3558,3)+INDEX(Ci,$W3558,2)*3*X3558*POWER(1-X3558,2)+INDEX(Ci,$W3558,3)*3*POWER(X3558,2)*(1-X3558)+INDEX(Ci,$W3558,4)*POWER(X3558,3))</f>
        <v>1054.9801452743168</v>
      </c>
      <c r="Z3558" s="3">
        <f t="shared" si="1442"/>
        <v>1040.5050808903723</v>
      </c>
      <c r="AA3558" s="3">
        <f t="shared" si="1443"/>
        <v>923.65000152587936</v>
      </c>
      <c r="AB3558" s="3">
        <f t="shared" si="1452"/>
        <v>116.85507936449289</v>
      </c>
      <c r="AC3558" s="3">
        <f t="shared" si="1453"/>
        <v>116.85507936449289</v>
      </c>
      <c r="AE3558" s="34">
        <f t="shared" si="1444"/>
        <v>9</v>
      </c>
      <c r="AF3558" s="73" t="b">
        <f>COUNTIF('Power Curve'!$D$2:$D$31,AE3558)&gt;0</f>
        <v>1</v>
      </c>
      <c r="AG3558" s="73" t="b">
        <f t="shared" si="1445"/>
        <v>0</v>
      </c>
      <c r="AH3558" s="73" t="b">
        <f t="shared" si="1454"/>
        <v>1</v>
      </c>
      <c r="AI3558" s="34" t="str">
        <f t="shared" si="1446"/>
        <v>Outer</v>
      </c>
      <c r="AJ3558" s="35" t="str">
        <f t="shared" si="1455"/>
        <v>0.6-0.7</v>
      </c>
      <c r="AK3558" s="36" t="str">
        <f t="shared" si="1447"/>
        <v>13-14</v>
      </c>
      <c r="AL3558" s="36" t="str">
        <f t="shared" si="1448"/>
        <v>Apr</v>
      </c>
      <c r="AM3558" s="35" t="str">
        <f t="shared" si="1449"/>
        <v>285-295</v>
      </c>
      <c r="AN3558" s="36" t="str">
        <f t="shared" si="1450"/>
        <v>HWS-LTI</v>
      </c>
    </row>
    <row r="3559" spans="5:40" x14ac:dyDescent="0.3">
      <c r="E3559" s="12">
        <v>41011.576388888891</v>
      </c>
      <c r="F3559" s="16">
        <v>7.79</v>
      </c>
      <c r="G3559" s="16">
        <v>732.00997352600075</v>
      </c>
      <c r="H3559" s="29">
        <v>1.1768974835620849</v>
      </c>
      <c r="I3559" s="26">
        <v>290.10000000000002</v>
      </c>
      <c r="J3559" s="30">
        <v>0.11424903722721438</v>
      </c>
      <c r="K3559" s="31">
        <v>0.27862299551478026</v>
      </c>
      <c r="L3559" s="111">
        <f t="shared" si="1430"/>
        <v>0.5</v>
      </c>
      <c r="M3559" s="112">
        <f t="shared" si="1431"/>
        <v>0.11</v>
      </c>
      <c r="N3559" s="112" t="b">
        <f t="shared" si="1432"/>
        <v>1</v>
      </c>
      <c r="O3559" s="112" t="b">
        <f t="shared" si="1433"/>
        <v>1</v>
      </c>
      <c r="P3559" s="113">
        <f t="shared" si="1434"/>
        <v>5</v>
      </c>
      <c r="Q3559" s="113">
        <f t="shared" si="1435"/>
        <v>15</v>
      </c>
      <c r="R3559" s="114" t="str">
        <f t="shared" si="1451"/>
        <v>0.5-0.11</v>
      </c>
      <c r="S3559" s="127">
        <f t="shared" si="1436"/>
        <v>-1.6291054077775705E-2</v>
      </c>
      <c r="T3559" s="112" t="b">
        <f t="shared" si="1437"/>
        <v>1</v>
      </c>
      <c r="U3559" s="22">
        <f t="shared" si="1438"/>
        <v>7.6866712321387745</v>
      </c>
      <c r="V3559" s="22">
        <f t="shared" si="1439"/>
        <v>0.54604979363559747</v>
      </c>
      <c r="W3559" s="81">
        <f t="shared" si="1440"/>
        <v>8</v>
      </c>
      <c r="X3559" s="22">
        <f t="shared" si="1441"/>
        <v>0.6758985077753058</v>
      </c>
      <c r="Y3559" s="3">
        <f>IF(U3559&gt;'Power Curve'!$C$37,0,INDEX(Ci,$W3559,1)*POWER(1-X3559,3)+INDEX(Ci,$W3559,2)*3*X3559*POWER(1-X3559,2)+INDEX(Ci,$W3559,3)*3*POWER(X3559,2)*(1-X3559)+INDEX(Ci,$W3559,4)*POWER(X3559,3))</f>
        <v>785.60974245793614</v>
      </c>
      <c r="Z3559" s="3">
        <f t="shared" si="1442"/>
        <v>772.81133165952645</v>
      </c>
      <c r="AA3559" s="3">
        <f t="shared" si="1443"/>
        <v>732.00997352600075</v>
      </c>
      <c r="AB3559" s="3">
        <f t="shared" si="1452"/>
        <v>40.801358133525696</v>
      </c>
      <c r="AC3559" s="3">
        <f t="shared" si="1453"/>
        <v>40.801358133525696</v>
      </c>
      <c r="AE3559" s="34">
        <f t="shared" si="1444"/>
        <v>8</v>
      </c>
      <c r="AF3559" s="73" t="b">
        <f>COUNTIF('Power Curve'!$D$2:$D$31,AE3559)&gt;0</f>
        <v>1</v>
      </c>
      <c r="AG3559" s="73" t="b">
        <f t="shared" si="1445"/>
        <v>0</v>
      </c>
      <c r="AH3559" s="73" t="b">
        <f t="shared" si="1454"/>
        <v>1</v>
      </c>
      <c r="AI3559" s="34" t="str">
        <f t="shared" si="1446"/>
        <v>Inner</v>
      </c>
      <c r="AJ3559" s="35" t="str">
        <f t="shared" si="1455"/>
        <v>0.5-0.6</v>
      </c>
      <c r="AK3559" s="36" t="str">
        <f t="shared" si="1447"/>
        <v>13-14</v>
      </c>
      <c r="AL3559" s="36" t="str">
        <f t="shared" si="1448"/>
        <v>Apr</v>
      </c>
      <c r="AM3559" s="35" t="str">
        <f t="shared" si="1449"/>
        <v>285-295</v>
      </c>
      <c r="AN3559" s="36" t="str">
        <f t="shared" si="1450"/>
        <v>Inner-TI</v>
      </c>
    </row>
    <row r="3560" spans="5:40" x14ac:dyDescent="0.3">
      <c r="E3560" s="12">
        <v>41011.583333333336</v>
      </c>
      <c r="F3560" s="16">
        <v>7.24</v>
      </c>
      <c r="G3560" s="16">
        <v>675.35997557640121</v>
      </c>
      <c r="H3560" s="29">
        <v>1.1775174471513326</v>
      </c>
      <c r="I3560" s="26">
        <v>295.60000000000002</v>
      </c>
      <c r="J3560" s="30">
        <v>0.106353591160221</v>
      </c>
      <c r="K3560" s="31">
        <v>0.16547355957876028</v>
      </c>
      <c r="L3560" s="111">
        <f t="shared" si="1430"/>
        <v>0.5</v>
      </c>
      <c r="M3560" s="112">
        <f t="shared" si="1431"/>
        <v>0.11</v>
      </c>
      <c r="N3560" s="112" t="b">
        <f t="shared" si="1432"/>
        <v>1</v>
      </c>
      <c r="O3560" s="112" t="b">
        <f t="shared" si="1433"/>
        <v>1</v>
      </c>
      <c r="P3560" s="113">
        <f t="shared" si="1434"/>
        <v>5</v>
      </c>
      <c r="Q3560" s="113">
        <f t="shared" si="1435"/>
        <v>15</v>
      </c>
      <c r="R3560" s="114" t="str">
        <f t="shared" si="1451"/>
        <v>0.5-0.11</v>
      </c>
      <c r="S3560" s="127">
        <f t="shared" si="1436"/>
        <v>-1.6291054077775705E-2</v>
      </c>
      <c r="T3560" s="112" t="b">
        <f t="shared" si="1437"/>
        <v>1</v>
      </c>
      <c r="U3560" s="22">
        <f t="shared" si="1438"/>
        <v>7.1452207957317047</v>
      </c>
      <c r="V3560" s="22">
        <f t="shared" si="1439"/>
        <v>0.4623668832802405</v>
      </c>
      <c r="W3560" s="81">
        <f t="shared" si="1440"/>
        <v>8</v>
      </c>
      <c r="X3560" s="22">
        <f t="shared" si="1441"/>
        <v>0.13093884258271149</v>
      </c>
      <c r="Y3560" s="3">
        <f>IF(U3560&gt;'Power Curve'!$C$37,0,INDEX(Ci,$W3560,1)*POWER(1-X3560,3)+INDEX(Ci,$W3560,2)*3*X3560*POWER(1-X3560,2)+INDEX(Ci,$W3560,3)*3*POWER(X3560,2)*(1-X3560)+INDEX(Ci,$W3560,4)*POWER(X3560,3))</f>
        <v>634.26586107427647</v>
      </c>
      <c r="Z3560" s="3">
        <f t="shared" si="1442"/>
        <v>623.93300163182846</v>
      </c>
      <c r="AA3560" s="3">
        <f t="shared" si="1443"/>
        <v>675.35997557640121</v>
      </c>
      <c r="AB3560" s="3">
        <f t="shared" si="1452"/>
        <v>-51.426973944572751</v>
      </c>
      <c r="AC3560" s="3">
        <f t="shared" si="1453"/>
        <v>51.426973944572751</v>
      </c>
      <c r="AE3560" s="34">
        <f t="shared" si="1444"/>
        <v>7</v>
      </c>
      <c r="AF3560" s="73" t="b">
        <f>COUNTIF('Power Curve'!$D$2:$D$31,AE3560)&gt;0</f>
        <v>1</v>
      </c>
      <c r="AG3560" s="73" t="b">
        <f t="shared" si="1445"/>
        <v>0</v>
      </c>
      <c r="AH3560" s="73" t="b">
        <f t="shared" si="1454"/>
        <v>1</v>
      </c>
      <c r="AI3560" s="34" t="str">
        <f t="shared" si="1446"/>
        <v>Inner</v>
      </c>
      <c r="AJ3560" s="35" t="str">
        <f t="shared" si="1455"/>
        <v>0.4-0.5</v>
      </c>
      <c r="AK3560" s="36" t="str">
        <f t="shared" si="1447"/>
        <v>14-15</v>
      </c>
      <c r="AL3560" s="36" t="str">
        <f t="shared" si="1448"/>
        <v>Apr</v>
      </c>
      <c r="AM3560" s="35" t="str">
        <f t="shared" si="1449"/>
        <v>295-305</v>
      </c>
      <c r="AN3560" s="36" t="str">
        <f t="shared" si="1450"/>
        <v>Inner-TI</v>
      </c>
    </row>
    <row r="3561" spans="5:40" x14ac:dyDescent="0.3">
      <c r="E3561" s="12">
        <v>41011.590277777781</v>
      </c>
      <c r="F3561" s="16">
        <v>5.7</v>
      </c>
      <c r="G3561" s="16">
        <v>266.45999526977585</v>
      </c>
      <c r="H3561" s="29">
        <v>1.1773451695156103</v>
      </c>
      <c r="I3561" s="26">
        <v>296.3</v>
      </c>
      <c r="J3561" s="30">
        <v>0.14210526315789473</v>
      </c>
      <c r="K3561" s="31">
        <v>0.19359800744238997</v>
      </c>
      <c r="L3561" s="111">
        <f t="shared" si="1430"/>
        <v>0.2</v>
      </c>
      <c r="M3561" s="112">
        <f t="shared" si="1431"/>
        <v>0.14000000000000001</v>
      </c>
      <c r="N3561" s="112" t="b">
        <f t="shared" si="1432"/>
        <v>1</v>
      </c>
      <c r="O3561" s="112" t="b">
        <f t="shared" si="1433"/>
        <v>1</v>
      </c>
      <c r="P3561" s="113">
        <f t="shared" si="1434"/>
        <v>2</v>
      </c>
      <c r="Q3561" s="113">
        <f t="shared" si="1435"/>
        <v>12</v>
      </c>
      <c r="R3561" s="114" t="str">
        <f t="shared" si="1451"/>
        <v>0.2-0.14</v>
      </c>
      <c r="S3561" s="127">
        <f t="shared" si="1436"/>
        <v>3.995737517900385E-2</v>
      </c>
      <c r="T3561" s="112" t="b">
        <f t="shared" si="1437"/>
        <v>1</v>
      </c>
      <c r="U3561" s="22">
        <f t="shared" si="1438"/>
        <v>5.6251066578716076</v>
      </c>
      <c r="V3561" s="22">
        <f t="shared" si="1439"/>
        <v>0.22742834306486082</v>
      </c>
      <c r="W3561" s="81">
        <f t="shared" si="1440"/>
        <v>6</v>
      </c>
      <c r="X3561" s="22">
        <f t="shared" si="1441"/>
        <v>0.59503816899205653</v>
      </c>
      <c r="Y3561" s="3">
        <f>IF(U3561&gt;'Power Curve'!$C$37,0,INDEX(Ci,$W3561,1)*POWER(1-X3561,3)+INDEX(Ci,$W3561,2)*3*X3561*POWER(1-X3561,2)+INDEX(Ci,$W3561,3)*3*POWER(X3561,2)*(1-X3561)+INDEX(Ci,$W3561,4)*POWER(X3561,3))</f>
        <v>300.51649042510712</v>
      </c>
      <c r="Z3561" s="3">
        <f t="shared" si="1442"/>
        <v>312.52434058050068</v>
      </c>
      <c r="AA3561" s="3">
        <f t="shared" si="1443"/>
        <v>266.45999526977585</v>
      </c>
      <c r="AB3561" s="3">
        <f t="shared" si="1452"/>
        <v>46.064345310724832</v>
      </c>
      <c r="AC3561" s="3">
        <f t="shared" si="1453"/>
        <v>46.064345310724832</v>
      </c>
      <c r="AE3561" s="34">
        <f t="shared" si="1444"/>
        <v>6</v>
      </c>
      <c r="AF3561" s="73" t="b">
        <f>COUNTIF('Power Curve'!$D$2:$D$31,AE3561)&gt;0</f>
        <v>1</v>
      </c>
      <c r="AG3561" s="73" t="b">
        <f t="shared" si="1445"/>
        <v>0</v>
      </c>
      <c r="AH3561" s="73" t="b">
        <f t="shared" si="1454"/>
        <v>1</v>
      </c>
      <c r="AI3561" s="34" t="str">
        <f t="shared" si="1446"/>
        <v>Outer</v>
      </c>
      <c r="AJ3561" s="35" t="str">
        <f t="shared" si="1455"/>
        <v>0.2-0.3</v>
      </c>
      <c r="AK3561" s="36" t="str">
        <f t="shared" si="1447"/>
        <v>14-15</v>
      </c>
      <c r="AL3561" s="36" t="str">
        <f t="shared" si="1448"/>
        <v>Apr</v>
      </c>
      <c r="AM3561" s="35" t="str">
        <f t="shared" si="1449"/>
        <v>295-305</v>
      </c>
      <c r="AN3561" s="36" t="str">
        <f t="shared" si="1450"/>
        <v>LWS-HTI</v>
      </c>
    </row>
    <row r="3562" spans="5:40" x14ac:dyDescent="0.3">
      <c r="E3562" s="12">
        <v>41011.597222222219</v>
      </c>
      <c r="F3562" s="16">
        <v>6.81</v>
      </c>
      <c r="G3562" s="16">
        <v>645.49000245332695</v>
      </c>
      <c r="H3562" s="29">
        <v>1.1781639374369455</v>
      </c>
      <c r="I3562" s="26">
        <v>306.60000000000002</v>
      </c>
      <c r="J3562" s="30">
        <v>0.10572687224669604</v>
      </c>
      <c r="K3562" s="31">
        <v>0.11084584717538598</v>
      </c>
      <c r="L3562" s="111">
        <f t="shared" si="1430"/>
        <v>0.4</v>
      </c>
      <c r="M3562" s="112">
        <f t="shared" si="1431"/>
        <v>0.11</v>
      </c>
      <c r="N3562" s="112" t="b">
        <f t="shared" si="1432"/>
        <v>1</v>
      </c>
      <c r="O3562" s="112" t="b">
        <f t="shared" si="1433"/>
        <v>1</v>
      </c>
      <c r="P3562" s="113">
        <f t="shared" si="1434"/>
        <v>4</v>
      </c>
      <c r="Q3562" s="113">
        <f t="shared" si="1435"/>
        <v>15</v>
      </c>
      <c r="R3562" s="114" t="str">
        <f t="shared" si="1451"/>
        <v>0.4-0.11</v>
      </c>
      <c r="S3562" s="127">
        <f t="shared" si="1436"/>
        <v>-7.3544994965231711E-3</v>
      </c>
      <c r="T3562" s="112" t="b">
        <f t="shared" si="1437"/>
        <v>1</v>
      </c>
      <c r="U3562" s="22">
        <f t="shared" si="1438"/>
        <v>6.7220797010559048</v>
      </c>
      <c r="V3562" s="22">
        <f t="shared" si="1439"/>
        <v>0.39696906306904561</v>
      </c>
      <c r="W3562" s="81">
        <f t="shared" si="1440"/>
        <v>7</v>
      </c>
      <c r="X3562" s="22">
        <f t="shared" si="1441"/>
        <v>0.70210577422957821</v>
      </c>
      <c r="Y3562" s="3">
        <f>IF(U3562&gt;'Power Curve'!$C$37,0,INDEX(Ci,$W3562,1)*POWER(1-X3562,3)+INDEX(Ci,$W3562,2)*3*X3562*POWER(1-X3562,2)+INDEX(Ci,$W3562,3)*3*POWER(X3562,2)*(1-X3562)+INDEX(Ci,$W3562,4)*POWER(X3562,3))</f>
        <v>525.47576131681342</v>
      </c>
      <c r="Z3562" s="3">
        <f t="shared" si="1442"/>
        <v>521.61115009477373</v>
      </c>
      <c r="AA3562" s="3">
        <f t="shared" si="1443"/>
        <v>645.49000245332695</v>
      </c>
      <c r="AB3562" s="3">
        <f t="shared" si="1452"/>
        <v>-123.87885235855322</v>
      </c>
      <c r="AC3562" s="3">
        <f t="shared" si="1453"/>
        <v>123.87885235855322</v>
      </c>
      <c r="AE3562" s="34">
        <f t="shared" si="1444"/>
        <v>7</v>
      </c>
      <c r="AF3562" s="73" t="b">
        <f>COUNTIF('Power Curve'!$D$2:$D$31,AE3562)&gt;0</f>
        <v>1</v>
      </c>
      <c r="AG3562" s="73" t="b">
        <f t="shared" si="1445"/>
        <v>0</v>
      </c>
      <c r="AH3562" s="73" t="b">
        <f t="shared" si="1454"/>
        <v>1</v>
      </c>
      <c r="AI3562" s="34" t="str">
        <f t="shared" si="1446"/>
        <v>Inner</v>
      </c>
      <c r="AJ3562" s="35" t="str">
        <f t="shared" si="1455"/>
        <v>0.3-0.4</v>
      </c>
      <c r="AK3562" s="36" t="str">
        <f t="shared" si="1447"/>
        <v>14-15</v>
      </c>
      <c r="AL3562" s="36" t="str">
        <f t="shared" si="1448"/>
        <v>Apr</v>
      </c>
      <c r="AM3562" s="35" t="str">
        <f t="shared" si="1449"/>
        <v>305-315</v>
      </c>
      <c r="AN3562" s="36" t="str">
        <f t="shared" si="1450"/>
        <v>Inner-TI</v>
      </c>
    </row>
    <row r="3563" spans="5:40" x14ac:dyDescent="0.3">
      <c r="E3563" s="12">
        <v>41011.805555555555</v>
      </c>
      <c r="F3563" s="16">
        <v>7.33</v>
      </c>
      <c r="G3563" s="16">
        <v>873.57998275756813</v>
      </c>
      <c r="H3563" s="29">
        <v>1.1879463332436351</v>
      </c>
      <c r="I3563" s="26">
        <v>308.89999999999998</v>
      </c>
      <c r="J3563" s="30">
        <v>0.1377899045020464</v>
      </c>
      <c r="K3563" s="31">
        <v>0.37816236498735517</v>
      </c>
      <c r="L3563" s="111">
        <f t="shared" si="1430"/>
        <v>0.5</v>
      </c>
      <c r="M3563" s="112">
        <f t="shared" si="1431"/>
        <v>0.14000000000000001</v>
      </c>
      <c r="N3563" s="112" t="b">
        <f t="shared" si="1432"/>
        <v>1</v>
      </c>
      <c r="O3563" s="112" t="b">
        <f t="shared" si="1433"/>
        <v>1</v>
      </c>
      <c r="P3563" s="113">
        <f t="shared" si="1434"/>
        <v>5</v>
      </c>
      <c r="Q3563" s="113">
        <f t="shared" si="1435"/>
        <v>12</v>
      </c>
      <c r="R3563" s="114" t="str">
        <f t="shared" si="1451"/>
        <v>0.5-0.14</v>
      </c>
      <c r="S3563" s="127">
        <f t="shared" si="1436"/>
        <v>9.3358922793565797E-3</v>
      </c>
      <c r="T3563" s="112" t="b">
        <f t="shared" si="1437"/>
        <v>1</v>
      </c>
      <c r="U3563" s="22">
        <f t="shared" si="1438"/>
        <v>7.2553363751673956</v>
      </c>
      <c r="V3563" s="22">
        <f t="shared" si="1439"/>
        <v>0.47938560104837491</v>
      </c>
      <c r="W3563" s="81">
        <f t="shared" si="1440"/>
        <v>8</v>
      </c>
      <c r="X3563" s="22">
        <f t="shared" si="1441"/>
        <v>0.24176809908855984</v>
      </c>
      <c r="Y3563" s="3">
        <f>IF(U3563&gt;'Power Curve'!$C$37,0,INDEX(Ci,$W3563,1)*POWER(1-X3563,3)+INDEX(Ci,$W3563,2)*3*X3563*POWER(1-X3563,2)+INDEX(Ci,$W3563,3)*3*POWER(X3563,2)*(1-X3563)+INDEX(Ci,$W3563,4)*POWER(X3563,3))</f>
        <v>663.83540541723926</v>
      </c>
      <c r="Z3563" s="3">
        <f t="shared" si="1442"/>
        <v>670.03290125343756</v>
      </c>
      <c r="AA3563" s="3">
        <f t="shared" si="1443"/>
        <v>873.57998275756813</v>
      </c>
      <c r="AB3563" s="3">
        <f t="shared" si="1452"/>
        <v>-203.54708150413057</v>
      </c>
      <c r="AC3563" s="3">
        <f t="shared" si="1453"/>
        <v>203.54708150413057</v>
      </c>
      <c r="AE3563" s="34">
        <f t="shared" si="1444"/>
        <v>7</v>
      </c>
      <c r="AF3563" s="73" t="b">
        <f>COUNTIF('Power Curve'!$D$2:$D$31,AE3563)&gt;0</f>
        <v>1</v>
      </c>
      <c r="AG3563" s="73" t="b">
        <f t="shared" si="1445"/>
        <v>0</v>
      </c>
      <c r="AH3563" s="73" t="b">
        <f t="shared" si="1454"/>
        <v>1</v>
      </c>
      <c r="AI3563" s="34" t="str">
        <f t="shared" si="1446"/>
        <v>Outer</v>
      </c>
      <c r="AJ3563" s="35" t="str">
        <f t="shared" si="1455"/>
        <v>0.4-0.5</v>
      </c>
      <c r="AK3563" s="36" t="str">
        <f t="shared" si="1447"/>
        <v>19-20</v>
      </c>
      <c r="AL3563" s="36" t="str">
        <f t="shared" si="1448"/>
        <v>Apr</v>
      </c>
      <c r="AM3563" s="35" t="str">
        <f t="shared" si="1449"/>
        <v>305-315</v>
      </c>
      <c r="AN3563" s="36" t="str">
        <f t="shared" si="1450"/>
        <v>Inner-TI</v>
      </c>
    </row>
    <row r="3564" spans="5:40" x14ac:dyDescent="0.3">
      <c r="E3564" s="12">
        <v>41011.8125</v>
      </c>
      <c r="F3564" s="16">
        <v>7.74</v>
      </c>
      <c r="G3564" s="16">
        <v>741.6100215911863</v>
      </c>
      <c r="H3564" s="29">
        <v>1.1884276198026702</v>
      </c>
      <c r="I3564" s="26">
        <v>311.3</v>
      </c>
      <c r="J3564" s="30">
        <v>0.11240310077519379</v>
      </c>
      <c r="K3564" s="31">
        <v>0.37853120969887138</v>
      </c>
      <c r="L3564" s="111">
        <f t="shared" si="1430"/>
        <v>0.5</v>
      </c>
      <c r="M3564" s="112">
        <f t="shared" si="1431"/>
        <v>0.11</v>
      </c>
      <c r="N3564" s="112" t="b">
        <f t="shared" si="1432"/>
        <v>1</v>
      </c>
      <c r="O3564" s="112" t="b">
        <f t="shared" si="1433"/>
        <v>1</v>
      </c>
      <c r="P3564" s="113">
        <f t="shared" si="1434"/>
        <v>5</v>
      </c>
      <c r="Q3564" s="113">
        <f t="shared" si="1435"/>
        <v>15</v>
      </c>
      <c r="R3564" s="114" t="str">
        <f t="shared" si="1451"/>
        <v>0.5-0.11</v>
      </c>
      <c r="S3564" s="127">
        <f t="shared" si="1436"/>
        <v>-1.6291054077775705E-2</v>
      </c>
      <c r="T3564" s="112" t="b">
        <f t="shared" si="1437"/>
        <v>1</v>
      </c>
      <c r="U3564" s="22">
        <f t="shared" si="1438"/>
        <v>7.6621945801762044</v>
      </c>
      <c r="V3564" s="22">
        <f t="shared" si="1439"/>
        <v>0.5422668481723435</v>
      </c>
      <c r="W3564" s="81">
        <f t="shared" si="1440"/>
        <v>8</v>
      </c>
      <c r="X3564" s="22">
        <f t="shared" si="1441"/>
        <v>0.65126321863033676</v>
      </c>
      <c r="Y3564" s="3">
        <f>IF(U3564&gt;'Power Curve'!$C$37,0,INDEX(Ci,$W3564,1)*POWER(1-X3564,3)+INDEX(Ci,$W3564,2)*3*X3564*POWER(1-X3564,2)+INDEX(Ci,$W3564,3)*3*POWER(X3564,2)*(1-X3564)+INDEX(Ci,$W3564,4)*POWER(X3564,3))</f>
        <v>778.49395544415131</v>
      </c>
      <c r="Z3564" s="3">
        <f t="shared" si="1442"/>
        <v>765.81146831678905</v>
      </c>
      <c r="AA3564" s="3">
        <f t="shared" si="1443"/>
        <v>741.6100215911863</v>
      </c>
      <c r="AB3564" s="3">
        <f t="shared" si="1452"/>
        <v>24.20144672560275</v>
      </c>
      <c r="AC3564" s="3">
        <f t="shared" si="1453"/>
        <v>24.20144672560275</v>
      </c>
      <c r="AE3564" s="34">
        <f t="shared" si="1444"/>
        <v>8</v>
      </c>
      <c r="AF3564" s="73" t="b">
        <f>COUNTIF('Power Curve'!$D$2:$D$31,AE3564)&gt;0</f>
        <v>1</v>
      </c>
      <c r="AG3564" s="73" t="b">
        <f t="shared" si="1445"/>
        <v>0</v>
      </c>
      <c r="AH3564" s="73" t="b">
        <f t="shared" si="1454"/>
        <v>1</v>
      </c>
      <c r="AI3564" s="34" t="str">
        <f t="shared" si="1446"/>
        <v>Outer</v>
      </c>
      <c r="AJ3564" s="35" t="str">
        <f t="shared" si="1455"/>
        <v>0.5-0.6</v>
      </c>
      <c r="AK3564" s="36" t="str">
        <f t="shared" si="1447"/>
        <v>19-20</v>
      </c>
      <c r="AL3564" s="36" t="str">
        <f t="shared" si="1448"/>
        <v>Apr</v>
      </c>
      <c r="AM3564" s="35" t="str">
        <f t="shared" si="1449"/>
        <v>305-315</v>
      </c>
      <c r="AN3564" s="36" t="str">
        <f t="shared" si="1450"/>
        <v>Inner-TI</v>
      </c>
    </row>
    <row r="3565" spans="5:40" x14ac:dyDescent="0.3">
      <c r="E3565" s="12">
        <v>41011.819444444445</v>
      </c>
      <c r="F3565" s="16">
        <v>6.15</v>
      </c>
      <c r="G3565" s="16">
        <v>397.00001525878866</v>
      </c>
      <c r="H3565" s="29">
        <v>1.1896685348756781</v>
      </c>
      <c r="I3565" s="26">
        <v>304.3</v>
      </c>
      <c r="J3565" s="30">
        <v>0.12195121951219512</v>
      </c>
      <c r="K3565" s="31">
        <v>0.31805943328448383</v>
      </c>
      <c r="L3565" s="111">
        <f t="shared" si="1430"/>
        <v>0.30000000000000004</v>
      </c>
      <c r="M3565" s="112">
        <f t="shared" si="1431"/>
        <v>0.12</v>
      </c>
      <c r="N3565" s="112" t="b">
        <f t="shared" si="1432"/>
        <v>1</v>
      </c>
      <c r="O3565" s="112" t="b">
        <f t="shared" si="1433"/>
        <v>1</v>
      </c>
      <c r="P3565" s="113">
        <f t="shared" si="1434"/>
        <v>3.0000000000000004</v>
      </c>
      <c r="Q3565" s="113">
        <f t="shared" si="1435"/>
        <v>14</v>
      </c>
      <c r="R3565" s="114" t="str">
        <f t="shared" si="1451"/>
        <v>0.3-0.12</v>
      </c>
      <c r="S3565" s="127">
        <f t="shared" si="1436"/>
        <v>1.2614701106734599E-2</v>
      </c>
      <c r="T3565" s="112" t="b">
        <f t="shared" si="1437"/>
        <v>1</v>
      </c>
      <c r="U3565" s="22">
        <f t="shared" si="1438"/>
        <v>6.0902961486658231</v>
      </c>
      <c r="V3565" s="22">
        <f t="shared" si="1439"/>
        <v>0.29932487844251371</v>
      </c>
      <c r="W3565" s="81">
        <f t="shared" si="1440"/>
        <v>7</v>
      </c>
      <c r="X3565" s="22">
        <f t="shared" si="1441"/>
        <v>5.9868574251254997E-2</v>
      </c>
      <c r="Y3565" s="3">
        <f>IF(U3565&gt;'Power Curve'!$C$37,0,INDEX(Ci,$W3565,1)*POWER(1-X3565,3)+INDEX(Ci,$W3565,2)*3*X3565*POWER(1-X3565,2)+INDEX(Ci,$W3565,3)*3*POWER(X3565,2)*(1-X3565)+INDEX(Ci,$W3565,4)*POWER(X3565,3))</f>
        <v>380.38449427145963</v>
      </c>
      <c r="Z3565" s="3">
        <f t="shared" si="1442"/>
        <v>385.1829309723305</v>
      </c>
      <c r="AA3565" s="3">
        <f t="shared" si="1443"/>
        <v>397.00001525878866</v>
      </c>
      <c r="AB3565" s="3">
        <f t="shared" si="1452"/>
        <v>-11.817084286458169</v>
      </c>
      <c r="AC3565" s="3">
        <f t="shared" si="1453"/>
        <v>11.817084286458169</v>
      </c>
      <c r="AE3565" s="34">
        <f t="shared" si="1444"/>
        <v>6</v>
      </c>
      <c r="AF3565" s="73" t="b">
        <f>COUNTIF('Power Curve'!$D$2:$D$31,AE3565)&gt;0</f>
        <v>1</v>
      </c>
      <c r="AG3565" s="73" t="b">
        <f t="shared" si="1445"/>
        <v>0</v>
      </c>
      <c r="AH3565" s="73" t="b">
        <f t="shared" si="1454"/>
        <v>1</v>
      </c>
      <c r="AI3565" s="34" t="str">
        <f t="shared" si="1446"/>
        <v>Outer</v>
      </c>
      <c r="AJ3565" s="35" t="str">
        <f t="shared" si="1455"/>
        <v>0.2-0.3</v>
      </c>
      <c r="AK3565" s="36" t="str">
        <f t="shared" si="1447"/>
        <v>19-20</v>
      </c>
      <c r="AL3565" s="36" t="str">
        <f t="shared" si="1448"/>
        <v>Apr</v>
      </c>
      <c r="AM3565" s="35" t="str">
        <f t="shared" si="1449"/>
        <v>295-305</v>
      </c>
      <c r="AN3565" s="36" t="str">
        <f t="shared" si="1450"/>
        <v>Inner-TI</v>
      </c>
    </row>
    <row r="3566" spans="5:40" x14ac:dyDescent="0.3">
      <c r="E3566" s="12">
        <v>41011.833333333336</v>
      </c>
      <c r="F3566" s="16">
        <v>5.63</v>
      </c>
      <c r="G3566" s="16">
        <v>350.00000381469783</v>
      </c>
      <c r="H3566" s="29">
        <v>1.1911916090036303</v>
      </c>
      <c r="I3566" s="26">
        <v>306.8</v>
      </c>
      <c r="J3566" s="30">
        <v>0.1669626998223801</v>
      </c>
      <c r="K3566" s="31">
        <v>0.43392008287810635</v>
      </c>
      <c r="L3566" s="111">
        <f t="shared" si="1430"/>
        <v>0.2</v>
      </c>
      <c r="M3566" s="112">
        <f t="shared" si="1431"/>
        <v>0.17</v>
      </c>
      <c r="N3566" s="112" t="b">
        <f t="shared" si="1432"/>
        <v>1</v>
      </c>
      <c r="O3566" s="112" t="b">
        <f t="shared" si="1433"/>
        <v>1</v>
      </c>
      <c r="P3566" s="113">
        <f t="shared" si="1434"/>
        <v>2</v>
      </c>
      <c r="Q3566" s="113">
        <f t="shared" si="1435"/>
        <v>9</v>
      </c>
      <c r="R3566" s="114" t="str">
        <f t="shared" si="1451"/>
        <v>0.2-0.17</v>
      </c>
      <c r="S3566" s="127">
        <f t="shared" si="1436"/>
        <v>6.7707460480226883E-2</v>
      </c>
      <c r="T3566" s="112" t="b">
        <f t="shared" si="1437"/>
        <v>1</v>
      </c>
      <c r="U3566" s="22">
        <f t="shared" si="1438"/>
        <v>5.5777225442601246</v>
      </c>
      <c r="V3566" s="22">
        <f t="shared" si="1439"/>
        <v>0.2201049755597386</v>
      </c>
      <c r="W3566" s="81">
        <f t="shared" si="1440"/>
        <v>6</v>
      </c>
      <c r="X3566" s="22">
        <f t="shared" si="1441"/>
        <v>0.54780958175382122</v>
      </c>
      <c r="Y3566" s="3">
        <f>IF(U3566&gt;'Power Curve'!$C$37,0,INDEX(Ci,$W3566,1)*POWER(1-X3566,3)+INDEX(Ci,$W3566,2)*3*X3566*POWER(1-X3566,2)+INDEX(Ci,$W3566,3)*3*POWER(X3566,2)*(1-X3566)+INDEX(Ci,$W3566,4)*POWER(X3566,3))</f>
        <v>293.28762241245641</v>
      </c>
      <c r="Z3566" s="3">
        <f t="shared" si="1442"/>
        <v>313.1453825162875</v>
      </c>
      <c r="AA3566" s="3">
        <f t="shared" si="1443"/>
        <v>350.00000381469783</v>
      </c>
      <c r="AB3566" s="3">
        <f t="shared" si="1452"/>
        <v>-36.854621298410336</v>
      </c>
      <c r="AC3566" s="3">
        <f t="shared" si="1453"/>
        <v>36.854621298410336</v>
      </c>
      <c r="AE3566" s="34">
        <f t="shared" si="1444"/>
        <v>6</v>
      </c>
      <c r="AF3566" s="73" t="b">
        <f>COUNTIF('Power Curve'!$D$2:$D$31,AE3566)&gt;0</f>
        <v>1</v>
      </c>
      <c r="AG3566" s="73" t="b">
        <f t="shared" si="1445"/>
        <v>0</v>
      </c>
      <c r="AH3566" s="73" t="b">
        <f t="shared" si="1454"/>
        <v>1</v>
      </c>
      <c r="AI3566" s="34" t="str">
        <f t="shared" si="1446"/>
        <v>Outer</v>
      </c>
      <c r="AJ3566" s="35" t="str">
        <f t="shared" si="1455"/>
        <v>0.2-0.3</v>
      </c>
      <c r="AK3566" s="36" t="str">
        <f t="shared" si="1447"/>
        <v>20-21</v>
      </c>
      <c r="AL3566" s="36" t="str">
        <f t="shared" si="1448"/>
        <v>Apr</v>
      </c>
      <c r="AM3566" s="35" t="str">
        <f t="shared" si="1449"/>
        <v>305-315</v>
      </c>
      <c r="AN3566" s="36" t="str">
        <f t="shared" si="1450"/>
        <v>LWS-HTI</v>
      </c>
    </row>
    <row r="3567" spans="5:40" x14ac:dyDescent="0.3">
      <c r="E3567" s="12">
        <v>41011.840277777781</v>
      </c>
      <c r="F3567" s="16">
        <v>5.9</v>
      </c>
      <c r="G3567" s="16">
        <v>420.99000549316366</v>
      </c>
      <c r="H3567" s="29">
        <v>1.1923494533558392</v>
      </c>
      <c r="I3567" s="26">
        <v>303.8</v>
      </c>
      <c r="J3567" s="30">
        <v>0.16101694915254236</v>
      </c>
      <c r="K3567" s="31">
        <v>0.41390064008100624</v>
      </c>
      <c r="L3567" s="111">
        <f t="shared" si="1430"/>
        <v>0.30000000000000004</v>
      </c>
      <c r="M3567" s="112">
        <f t="shared" si="1431"/>
        <v>0.16</v>
      </c>
      <c r="N3567" s="112" t="b">
        <f t="shared" si="1432"/>
        <v>1</v>
      </c>
      <c r="O3567" s="112" t="b">
        <f t="shared" si="1433"/>
        <v>1</v>
      </c>
      <c r="P3567" s="113">
        <f t="shared" si="1434"/>
        <v>3.0000000000000004</v>
      </c>
      <c r="Q3567" s="113">
        <f t="shared" si="1435"/>
        <v>10</v>
      </c>
      <c r="R3567" s="114" t="str">
        <f t="shared" si="1451"/>
        <v>0.3-0.16</v>
      </c>
      <c r="S3567" s="127">
        <f t="shared" si="1436"/>
        <v>6.0526841784019153E-2</v>
      </c>
      <c r="T3567" s="112" t="b">
        <f t="shared" si="1437"/>
        <v>1</v>
      </c>
      <c r="U3567" s="22">
        <f t="shared" si="1438"/>
        <v>5.847108701424335</v>
      </c>
      <c r="V3567" s="22">
        <f t="shared" si="1439"/>
        <v>0.26173947453721946</v>
      </c>
      <c r="W3567" s="81">
        <f t="shared" si="1440"/>
        <v>6</v>
      </c>
      <c r="X3567" s="22">
        <f t="shared" si="1441"/>
        <v>0.81631154696352126</v>
      </c>
      <c r="Y3567" s="3">
        <f>IF(U3567&gt;'Power Curve'!$C$37,0,INDEX(Ci,$W3567,1)*POWER(1-X3567,3)+INDEX(Ci,$W3567,2)*3*X3567*POWER(1-X3567,2)+INDEX(Ci,$W3567,3)*3*POWER(X3567,2)*(1-X3567)+INDEX(Ci,$W3567,4)*POWER(X3567,3))</f>
        <v>336.18379461366533</v>
      </c>
      <c r="Z3567" s="3">
        <f t="shared" si="1442"/>
        <v>356.53193796059787</v>
      </c>
      <c r="AA3567" s="3">
        <f t="shared" si="1443"/>
        <v>420.99000549316366</v>
      </c>
      <c r="AB3567" s="3">
        <f t="shared" si="1452"/>
        <v>-64.458067532565792</v>
      </c>
      <c r="AC3567" s="3">
        <f t="shared" si="1453"/>
        <v>64.458067532565792</v>
      </c>
      <c r="AE3567" s="34">
        <f t="shared" si="1444"/>
        <v>6</v>
      </c>
      <c r="AF3567" s="73" t="b">
        <f>COUNTIF('Power Curve'!$D$2:$D$31,AE3567)&gt;0</f>
        <v>1</v>
      </c>
      <c r="AG3567" s="73" t="b">
        <f t="shared" si="1445"/>
        <v>0</v>
      </c>
      <c r="AH3567" s="73" t="b">
        <f t="shared" si="1454"/>
        <v>1</v>
      </c>
      <c r="AI3567" s="34" t="str">
        <f t="shared" si="1446"/>
        <v>Outer</v>
      </c>
      <c r="AJ3567" s="35" t="str">
        <f t="shared" si="1455"/>
        <v>0.2-0.3</v>
      </c>
      <c r="AK3567" s="36" t="str">
        <f t="shared" si="1447"/>
        <v>20-21</v>
      </c>
      <c r="AL3567" s="36" t="str">
        <f t="shared" si="1448"/>
        <v>Apr</v>
      </c>
      <c r="AM3567" s="35" t="str">
        <f t="shared" si="1449"/>
        <v>295-305</v>
      </c>
      <c r="AN3567" s="36" t="str">
        <f t="shared" si="1450"/>
        <v>LWS-HTI</v>
      </c>
    </row>
    <row r="3568" spans="5:40" x14ac:dyDescent="0.3">
      <c r="E3568" s="12">
        <v>41011.847222222219</v>
      </c>
      <c r="F3568" s="16">
        <v>6.85</v>
      </c>
      <c r="G3568" s="16">
        <v>554.47001457214401</v>
      </c>
      <c r="H3568" s="29">
        <v>1.1928650025263736</v>
      </c>
      <c r="I3568" s="26">
        <v>299.89999999999998</v>
      </c>
      <c r="J3568" s="30">
        <v>0.1562043795620438</v>
      </c>
      <c r="K3568" s="31">
        <v>0.3813076805136284</v>
      </c>
      <c r="L3568" s="111">
        <f t="shared" si="1430"/>
        <v>0.4</v>
      </c>
      <c r="M3568" s="112">
        <f t="shared" si="1431"/>
        <v>0.16</v>
      </c>
      <c r="N3568" s="112" t="b">
        <f t="shared" si="1432"/>
        <v>1</v>
      </c>
      <c r="O3568" s="112" t="b">
        <f t="shared" si="1433"/>
        <v>1</v>
      </c>
      <c r="P3568" s="113">
        <f t="shared" si="1434"/>
        <v>4</v>
      </c>
      <c r="Q3568" s="113">
        <f t="shared" si="1435"/>
        <v>10</v>
      </c>
      <c r="R3568" s="114" t="str">
        <f t="shared" si="1451"/>
        <v>0.4-0.16</v>
      </c>
      <c r="S3568" s="127">
        <f t="shared" si="1436"/>
        <v>3.8680775374372055E-2</v>
      </c>
      <c r="T3568" s="112" t="b">
        <f t="shared" si="1437"/>
        <v>1</v>
      </c>
      <c r="U3568" s="22">
        <f t="shared" si="1438"/>
        <v>6.7895705842025871</v>
      </c>
      <c r="V3568" s="22">
        <f t="shared" si="1439"/>
        <v>0.40739999662160731</v>
      </c>
      <c r="W3568" s="81">
        <f t="shared" si="1440"/>
        <v>7</v>
      </c>
      <c r="X3568" s="22">
        <f t="shared" si="1441"/>
        <v>0.7707133782930452</v>
      </c>
      <c r="Y3568" s="3">
        <f>IF(U3568&gt;'Power Curve'!$C$37,0,INDEX(Ci,$W3568,1)*POWER(1-X3568,3)+INDEX(Ci,$W3568,2)*3*X3568*POWER(1-X3568,2)+INDEX(Ci,$W3568,3)*3*POWER(X3568,2)*(1-X3568)+INDEX(Ci,$W3568,4)*POWER(X3568,3))</f>
        <v>542.5678523361787</v>
      </c>
      <c r="Z3568" s="3">
        <f t="shared" si="1442"/>
        <v>563.55479755774991</v>
      </c>
      <c r="AA3568" s="3">
        <f t="shared" si="1443"/>
        <v>554.47001457214401</v>
      </c>
      <c r="AB3568" s="3">
        <f t="shared" si="1452"/>
        <v>9.0847829856058979</v>
      </c>
      <c r="AC3568" s="3">
        <f t="shared" si="1453"/>
        <v>9.0847829856058979</v>
      </c>
      <c r="AE3568" s="34">
        <f t="shared" si="1444"/>
        <v>7</v>
      </c>
      <c r="AF3568" s="73" t="b">
        <f>COUNTIF('Power Curve'!$D$2:$D$31,AE3568)&gt;0</f>
        <v>1</v>
      </c>
      <c r="AG3568" s="73" t="b">
        <f t="shared" si="1445"/>
        <v>0</v>
      </c>
      <c r="AH3568" s="73" t="b">
        <f t="shared" si="1454"/>
        <v>1</v>
      </c>
      <c r="AI3568" s="34" t="str">
        <f t="shared" si="1446"/>
        <v>Outer</v>
      </c>
      <c r="AJ3568" s="35" t="str">
        <f t="shared" si="1455"/>
        <v>0.4-0.5</v>
      </c>
      <c r="AK3568" s="36" t="str">
        <f t="shared" si="1447"/>
        <v>20-21</v>
      </c>
      <c r="AL3568" s="36" t="str">
        <f t="shared" si="1448"/>
        <v>Apr</v>
      </c>
      <c r="AM3568" s="35" t="str">
        <f t="shared" si="1449"/>
        <v>295-305</v>
      </c>
      <c r="AN3568" s="36" t="str">
        <f t="shared" si="1450"/>
        <v>LWS-HTI</v>
      </c>
    </row>
    <row r="3569" spans="5:40" x14ac:dyDescent="0.3">
      <c r="E3569" s="12">
        <v>41011.854166666664</v>
      </c>
      <c r="F3569" s="16">
        <v>6.47</v>
      </c>
      <c r="G3569" s="16">
        <v>443.77999496459915</v>
      </c>
      <c r="H3569" s="29">
        <v>1.1940256497389055</v>
      </c>
      <c r="I3569" s="26">
        <v>303.7</v>
      </c>
      <c r="J3569" s="30">
        <v>0.15765069551777436</v>
      </c>
      <c r="K3569" s="31">
        <v>0.44421822582771997</v>
      </c>
      <c r="L3569" s="111">
        <f t="shared" si="1430"/>
        <v>0.30000000000000004</v>
      </c>
      <c r="M3569" s="112">
        <f t="shared" si="1431"/>
        <v>0.16</v>
      </c>
      <c r="N3569" s="112" t="b">
        <f t="shared" si="1432"/>
        <v>1</v>
      </c>
      <c r="O3569" s="112" t="b">
        <f t="shared" si="1433"/>
        <v>1</v>
      </c>
      <c r="P3569" s="113">
        <f t="shared" si="1434"/>
        <v>3.0000000000000004</v>
      </c>
      <c r="Q3569" s="113">
        <f t="shared" si="1435"/>
        <v>10</v>
      </c>
      <c r="R3569" s="114" t="str">
        <f t="shared" si="1451"/>
        <v>0.3-0.16</v>
      </c>
      <c r="S3569" s="127">
        <f t="shared" si="1436"/>
        <v>6.0526841784019153E-2</v>
      </c>
      <c r="T3569" s="112" t="b">
        <f t="shared" si="1437"/>
        <v>1</v>
      </c>
      <c r="U3569" s="22">
        <f t="shared" si="1438"/>
        <v>6.4150021047019656</v>
      </c>
      <c r="V3569" s="22">
        <f t="shared" si="1439"/>
        <v>0.34950923066343326</v>
      </c>
      <c r="W3569" s="81">
        <f t="shared" si="1440"/>
        <v>7</v>
      </c>
      <c r="X3569" s="22">
        <f t="shared" si="1441"/>
        <v>0.38994719569054664</v>
      </c>
      <c r="Y3569" s="3">
        <f>IF(U3569&gt;'Power Curve'!$C$37,0,INDEX(Ci,$W3569,1)*POWER(1-X3569,3)+INDEX(Ci,$W3569,2)*3*X3569*POWER(1-X3569,2)+INDEX(Ci,$W3569,3)*3*POWER(X3569,2)*(1-X3569)+INDEX(Ci,$W3569,4)*POWER(X3569,3))</f>
        <v>450.61364985817028</v>
      </c>
      <c r="Z3569" s="3">
        <f t="shared" si="1442"/>
        <v>477.88787094885521</v>
      </c>
      <c r="AA3569" s="3">
        <f t="shared" si="1443"/>
        <v>443.77999496459915</v>
      </c>
      <c r="AB3569" s="3">
        <f t="shared" si="1452"/>
        <v>34.107875984256054</v>
      </c>
      <c r="AC3569" s="3">
        <f t="shared" si="1453"/>
        <v>34.107875984256054</v>
      </c>
      <c r="AE3569" s="34">
        <f t="shared" si="1444"/>
        <v>6</v>
      </c>
      <c r="AF3569" s="73" t="b">
        <f>COUNTIF('Power Curve'!$D$2:$D$31,AE3569)&gt;0</f>
        <v>1</v>
      </c>
      <c r="AG3569" s="73" t="b">
        <f t="shared" si="1445"/>
        <v>0</v>
      </c>
      <c r="AH3569" s="73" t="b">
        <f t="shared" si="1454"/>
        <v>1</v>
      </c>
      <c r="AI3569" s="34" t="str">
        <f t="shared" si="1446"/>
        <v>Outer</v>
      </c>
      <c r="AJ3569" s="35" t="str">
        <f t="shared" si="1455"/>
        <v>0.3-0.4</v>
      </c>
      <c r="AK3569" s="36" t="str">
        <f t="shared" si="1447"/>
        <v>20-21</v>
      </c>
      <c r="AL3569" s="36" t="str">
        <f t="shared" si="1448"/>
        <v>Apr</v>
      </c>
      <c r="AM3569" s="35" t="str">
        <f t="shared" si="1449"/>
        <v>295-305</v>
      </c>
      <c r="AN3569" s="36" t="str">
        <f t="shared" si="1450"/>
        <v>LWS-HTI</v>
      </c>
    </row>
    <row r="3570" spans="5:40" x14ac:dyDescent="0.3">
      <c r="E3570" s="12">
        <v>41011.861111111109</v>
      </c>
      <c r="F3570" s="16">
        <v>6.82</v>
      </c>
      <c r="G3570" s="16">
        <v>512.16000556945846</v>
      </c>
      <c r="H3570" s="29">
        <v>1.1946001684713352</v>
      </c>
      <c r="I3570" s="26">
        <v>301.5</v>
      </c>
      <c r="J3570" s="30">
        <v>0.10557184750733137</v>
      </c>
      <c r="K3570" s="31">
        <v>0.36999074475886712</v>
      </c>
      <c r="L3570" s="111">
        <f t="shared" si="1430"/>
        <v>0.4</v>
      </c>
      <c r="M3570" s="112">
        <f t="shared" si="1431"/>
        <v>0.11</v>
      </c>
      <c r="N3570" s="112" t="b">
        <f t="shared" si="1432"/>
        <v>1</v>
      </c>
      <c r="O3570" s="112" t="b">
        <f t="shared" si="1433"/>
        <v>1</v>
      </c>
      <c r="P3570" s="113">
        <f t="shared" si="1434"/>
        <v>4</v>
      </c>
      <c r="Q3570" s="113">
        <f t="shared" si="1435"/>
        <v>15</v>
      </c>
      <c r="R3570" s="114" t="str">
        <f t="shared" si="1451"/>
        <v>0.4-0.11</v>
      </c>
      <c r="S3570" s="127">
        <f t="shared" si="1436"/>
        <v>-7.3544994965231711E-3</v>
      </c>
      <c r="T3570" s="112" t="b">
        <f t="shared" si="1437"/>
        <v>1</v>
      </c>
      <c r="U3570" s="22">
        <f t="shared" si="1438"/>
        <v>6.7631113156905744</v>
      </c>
      <c r="V3570" s="22">
        <f t="shared" si="1439"/>
        <v>0.40331063137951445</v>
      </c>
      <c r="W3570" s="81">
        <f t="shared" si="1440"/>
        <v>7</v>
      </c>
      <c r="X3570" s="22">
        <f t="shared" si="1441"/>
        <v>0.74381630815194488</v>
      </c>
      <c r="Y3570" s="3">
        <f>IF(U3570&gt;'Power Curve'!$C$37,0,INDEX(Ci,$W3570,1)*POWER(1-X3570,3)+INDEX(Ci,$W3570,2)*3*X3570*POWER(1-X3570,2)+INDEX(Ci,$W3570,3)*3*POWER(X3570,2)*(1-X3570)+INDEX(Ci,$W3570,4)*POWER(X3570,3))</f>
        <v>535.84948541200868</v>
      </c>
      <c r="Z3570" s="3">
        <f t="shared" si="1442"/>
        <v>531.90858064133386</v>
      </c>
      <c r="AA3570" s="3">
        <f t="shared" si="1443"/>
        <v>512.16000556945846</v>
      </c>
      <c r="AB3570" s="3">
        <f t="shared" si="1452"/>
        <v>19.748575071875393</v>
      </c>
      <c r="AC3570" s="3">
        <f t="shared" si="1453"/>
        <v>19.748575071875393</v>
      </c>
      <c r="AE3570" s="34">
        <f t="shared" si="1444"/>
        <v>7</v>
      </c>
      <c r="AF3570" s="73" t="b">
        <f>COUNTIF('Power Curve'!$D$2:$D$31,AE3570)&gt;0</f>
        <v>1</v>
      </c>
      <c r="AG3570" s="73" t="b">
        <f t="shared" si="1445"/>
        <v>0</v>
      </c>
      <c r="AH3570" s="73" t="b">
        <f t="shared" si="1454"/>
        <v>1</v>
      </c>
      <c r="AI3570" s="34" t="str">
        <f t="shared" si="1446"/>
        <v>Outer</v>
      </c>
      <c r="AJ3570" s="35" t="str">
        <f t="shared" si="1455"/>
        <v>0.4-0.5</v>
      </c>
      <c r="AK3570" s="36" t="str">
        <f t="shared" si="1447"/>
        <v>20-21</v>
      </c>
      <c r="AL3570" s="36" t="str">
        <f t="shared" si="1448"/>
        <v>Apr</v>
      </c>
      <c r="AM3570" s="35" t="str">
        <f t="shared" si="1449"/>
        <v>295-305</v>
      </c>
      <c r="AN3570" s="36" t="str">
        <f t="shared" si="1450"/>
        <v>Inner-TI</v>
      </c>
    </row>
    <row r="3571" spans="5:40" x14ac:dyDescent="0.3">
      <c r="E3571" s="12">
        <v>41011.868055555555</v>
      </c>
      <c r="F3571" s="16">
        <v>6.94</v>
      </c>
      <c r="G3571" s="16">
        <v>598.95998287200905</v>
      </c>
      <c r="H3571" s="29">
        <v>1.1953080276283228</v>
      </c>
      <c r="I3571" s="26">
        <v>301.39999999999998</v>
      </c>
      <c r="J3571" s="30">
        <v>0.10518731988472621</v>
      </c>
      <c r="K3571" s="31">
        <v>0.36739526140254508</v>
      </c>
      <c r="L3571" s="111">
        <f t="shared" si="1430"/>
        <v>0.4</v>
      </c>
      <c r="M3571" s="112">
        <f t="shared" si="1431"/>
        <v>0.11</v>
      </c>
      <c r="N3571" s="112" t="b">
        <f t="shared" si="1432"/>
        <v>1</v>
      </c>
      <c r="O3571" s="112" t="b">
        <f t="shared" si="1433"/>
        <v>1</v>
      </c>
      <c r="P3571" s="113">
        <f t="shared" si="1434"/>
        <v>4</v>
      </c>
      <c r="Q3571" s="113">
        <f t="shared" si="1435"/>
        <v>15</v>
      </c>
      <c r="R3571" s="114" t="str">
        <f t="shared" si="1451"/>
        <v>0.4-0.11</v>
      </c>
      <c r="S3571" s="127">
        <f t="shared" si="1436"/>
        <v>-7.3544994965231711E-3</v>
      </c>
      <c r="T3571" s="112" t="b">
        <f t="shared" si="1437"/>
        <v>1</v>
      </c>
      <c r="U3571" s="22">
        <f t="shared" si="1438"/>
        <v>6.8834694026138106</v>
      </c>
      <c r="V3571" s="22">
        <f t="shared" si="1439"/>
        <v>0.42191236169738833</v>
      </c>
      <c r="W3571" s="81">
        <f t="shared" si="1440"/>
        <v>7</v>
      </c>
      <c r="X3571" s="22">
        <f t="shared" si="1441"/>
        <v>0.86616586987747779</v>
      </c>
      <c r="Y3571" s="3">
        <f>IF(U3571&gt;'Power Curve'!$C$37,0,INDEX(Ci,$W3571,1)*POWER(1-X3571,3)+INDEX(Ci,$W3571,2)*3*X3571*POWER(1-X3571,2)+INDEX(Ci,$W3571,3)*3*POWER(X3571,2)*(1-X3571)+INDEX(Ci,$W3571,4)*POWER(X3571,3))</f>
        <v>566.54503544942077</v>
      </c>
      <c r="Z3571" s="3">
        <f t="shared" si="1442"/>
        <v>562.37838027145028</v>
      </c>
      <c r="AA3571" s="3">
        <f t="shared" si="1443"/>
        <v>598.95998287200905</v>
      </c>
      <c r="AB3571" s="3">
        <f t="shared" si="1452"/>
        <v>-36.581602600558767</v>
      </c>
      <c r="AC3571" s="3">
        <f t="shared" si="1453"/>
        <v>36.581602600558767</v>
      </c>
      <c r="AE3571" s="34">
        <f t="shared" si="1444"/>
        <v>7</v>
      </c>
      <c r="AF3571" s="73" t="b">
        <f>COUNTIF('Power Curve'!$D$2:$D$31,AE3571)&gt;0</f>
        <v>1</v>
      </c>
      <c r="AG3571" s="73" t="b">
        <f t="shared" si="1445"/>
        <v>0</v>
      </c>
      <c r="AH3571" s="73" t="b">
        <f t="shared" si="1454"/>
        <v>1</v>
      </c>
      <c r="AI3571" s="34" t="str">
        <f t="shared" si="1446"/>
        <v>Outer</v>
      </c>
      <c r="AJ3571" s="35" t="str">
        <f t="shared" si="1455"/>
        <v>0.4-0.5</v>
      </c>
      <c r="AK3571" s="36" t="str">
        <f t="shared" si="1447"/>
        <v>20-21</v>
      </c>
      <c r="AL3571" s="36" t="str">
        <f t="shared" si="1448"/>
        <v>Apr</v>
      </c>
      <c r="AM3571" s="35" t="str">
        <f t="shared" si="1449"/>
        <v>295-305</v>
      </c>
      <c r="AN3571" s="36" t="str">
        <f t="shared" si="1450"/>
        <v>Inner-TI</v>
      </c>
    </row>
    <row r="3572" spans="5:40" x14ac:dyDescent="0.3">
      <c r="E3572" s="12">
        <v>41011.875</v>
      </c>
      <c r="F3572" s="16">
        <v>7.14</v>
      </c>
      <c r="G3572" s="16">
        <v>676.45998048782349</v>
      </c>
      <c r="H3572" s="29">
        <v>1.1956496944284871</v>
      </c>
      <c r="I3572" s="26">
        <v>300</v>
      </c>
      <c r="J3572" s="30">
        <v>0.10224089635854341</v>
      </c>
      <c r="K3572" s="31">
        <v>0.46096189423027378</v>
      </c>
      <c r="L3572" s="111">
        <f t="shared" si="1430"/>
        <v>0.5</v>
      </c>
      <c r="M3572" s="112">
        <f t="shared" si="1431"/>
        <v>9.9999999999999992E-2</v>
      </c>
      <c r="N3572" s="112" t="b">
        <f t="shared" si="1432"/>
        <v>1</v>
      </c>
      <c r="O3572" s="112" t="b">
        <f t="shared" si="1433"/>
        <v>1</v>
      </c>
      <c r="P3572" s="113">
        <f t="shared" si="1434"/>
        <v>5</v>
      </c>
      <c r="Q3572" s="113">
        <f t="shared" si="1435"/>
        <v>16</v>
      </c>
      <c r="R3572" s="114" t="str">
        <f t="shared" si="1451"/>
        <v>0.5-0.1</v>
      </c>
      <c r="S3572" s="127">
        <f t="shared" si="1436"/>
        <v>-1.2082008028820396E-2</v>
      </c>
      <c r="T3572" s="112" t="b">
        <f t="shared" si="1437"/>
        <v>1</v>
      </c>
      <c r="U3572" s="22">
        <f t="shared" si="1438"/>
        <v>7.0825149721391556</v>
      </c>
      <c r="V3572" s="22">
        <f t="shared" si="1439"/>
        <v>0.45267549610679103</v>
      </c>
      <c r="W3572" s="81">
        <f t="shared" si="1440"/>
        <v>8</v>
      </c>
      <c r="X3572" s="22">
        <f t="shared" si="1441"/>
        <v>6.7826612297370387E-2</v>
      </c>
      <c r="Y3572" s="3">
        <f>IF(U3572&gt;'Power Curve'!$C$37,0,INDEX(Ci,$W3572,1)*POWER(1-X3572,3)+INDEX(Ci,$W3572,2)*3*X3572*POWER(1-X3572,2)+INDEX(Ci,$W3572,3)*3*POWER(X3572,2)*(1-X3572)+INDEX(Ci,$W3572,4)*POWER(X3572,3))</f>
        <v>617.76440523801625</v>
      </c>
      <c r="Z3572" s="3">
        <f t="shared" si="1442"/>
        <v>610.3005707340111</v>
      </c>
      <c r="AA3572" s="3">
        <f t="shared" si="1443"/>
        <v>676.45998048782349</v>
      </c>
      <c r="AB3572" s="3">
        <f t="shared" si="1452"/>
        <v>-66.159409753812383</v>
      </c>
      <c r="AC3572" s="3">
        <f t="shared" si="1453"/>
        <v>66.159409753812383</v>
      </c>
      <c r="AE3572" s="34">
        <f t="shared" si="1444"/>
        <v>7</v>
      </c>
      <c r="AF3572" s="73" t="b">
        <f>COUNTIF('Power Curve'!$D$2:$D$31,AE3572)&gt;0</f>
        <v>1</v>
      </c>
      <c r="AG3572" s="73" t="b">
        <f t="shared" si="1445"/>
        <v>0</v>
      </c>
      <c r="AH3572" s="73" t="b">
        <f t="shared" si="1454"/>
        <v>1</v>
      </c>
      <c r="AI3572" s="34" t="str">
        <f t="shared" si="1446"/>
        <v>Outer</v>
      </c>
      <c r="AJ3572" s="35" t="str">
        <f t="shared" si="1455"/>
        <v>0.4-0.5</v>
      </c>
      <c r="AK3572" s="36" t="str">
        <f t="shared" si="1447"/>
        <v>21-22</v>
      </c>
      <c r="AL3572" s="36" t="str">
        <f t="shared" si="1448"/>
        <v>Apr</v>
      </c>
      <c r="AM3572" s="35" t="str">
        <f t="shared" si="1449"/>
        <v>295-305</v>
      </c>
      <c r="AN3572" s="36" t="str">
        <f t="shared" si="1450"/>
        <v>Inner-TI</v>
      </c>
    </row>
    <row r="3573" spans="5:40" x14ac:dyDescent="0.3">
      <c r="E3573" s="12">
        <v>41011.881944444445</v>
      </c>
      <c r="F3573" s="16">
        <v>6.43</v>
      </c>
      <c r="G3573" s="16">
        <v>466.38998413085994</v>
      </c>
      <c r="H3573" s="29">
        <v>1.196548801016194</v>
      </c>
      <c r="I3573" s="26">
        <v>299.8</v>
      </c>
      <c r="J3573" s="30">
        <v>0.13374805598755832</v>
      </c>
      <c r="K3573" s="31">
        <v>0.53616469782186638</v>
      </c>
      <c r="L3573" s="111">
        <f t="shared" si="1430"/>
        <v>0.30000000000000004</v>
      </c>
      <c r="M3573" s="112">
        <f t="shared" si="1431"/>
        <v>0.13</v>
      </c>
      <c r="N3573" s="112" t="b">
        <f t="shared" si="1432"/>
        <v>1</v>
      </c>
      <c r="O3573" s="112" t="b">
        <f t="shared" si="1433"/>
        <v>1</v>
      </c>
      <c r="P3573" s="113">
        <f t="shared" si="1434"/>
        <v>3.0000000000000004</v>
      </c>
      <c r="Q3573" s="113">
        <f t="shared" si="1435"/>
        <v>13</v>
      </c>
      <c r="R3573" s="114" t="str">
        <f t="shared" si="1451"/>
        <v>0.3-0.13</v>
      </c>
      <c r="S3573" s="127">
        <f t="shared" si="1436"/>
        <v>2.3144625764960111E-2</v>
      </c>
      <c r="T3573" s="112" t="b">
        <f t="shared" si="1437"/>
        <v>1</v>
      </c>
      <c r="U3573" s="22">
        <f t="shared" si="1438"/>
        <v>6.3798296407294046</v>
      </c>
      <c r="V3573" s="22">
        <f t="shared" si="1439"/>
        <v>0.34407321297523252</v>
      </c>
      <c r="W3573" s="81">
        <f t="shared" si="1440"/>
        <v>7</v>
      </c>
      <c r="X3573" s="22">
        <f t="shared" si="1441"/>
        <v>0.35419275939251388</v>
      </c>
      <c r="Y3573" s="3">
        <f>IF(U3573&gt;'Power Curve'!$C$37,0,INDEX(Ci,$W3573,1)*POWER(1-X3573,3)+INDEX(Ci,$W3573,2)*3*X3573*POWER(1-X3573,2)+INDEX(Ci,$W3573,3)*3*POWER(X3573,2)*(1-X3573)+INDEX(Ci,$W3573,4)*POWER(X3573,3))</f>
        <v>442.47195624842078</v>
      </c>
      <c r="Z3573" s="3">
        <f t="shared" si="1442"/>
        <v>452.71280408728029</v>
      </c>
      <c r="AA3573" s="3">
        <f t="shared" si="1443"/>
        <v>466.38998413085994</v>
      </c>
      <c r="AB3573" s="3">
        <f t="shared" si="1452"/>
        <v>-13.677180043579654</v>
      </c>
      <c r="AC3573" s="3">
        <f t="shared" si="1453"/>
        <v>13.677180043579654</v>
      </c>
      <c r="AE3573" s="34">
        <f t="shared" si="1444"/>
        <v>6</v>
      </c>
      <c r="AF3573" s="73" t="b">
        <f>COUNTIF('Power Curve'!$D$2:$D$31,AE3573)&gt;0</f>
        <v>1</v>
      </c>
      <c r="AG3573" s="73" t="b">
        <f t="shared" si="1445"/>
        <v>0</v>
      </c>
      <c r="AH3573" s="73" t="b">
        <f t="shared" si="1454"/>
        <v>1</v>
      </c>
      <c r="AI3573" s="34" t="str">
        <f t="shared" si="1446"/>
        <v>Outer</v>
      </c>
      <c r="AJ3573" s="35" t="str">
        <f t="shared" si="1455"/>
        <v>0.3-0.4</v>
      </c>
      <c r="AK3573" s="36" t="str">
        <f t="shared" si="1447"/>
        <v>21-22</v>
      </c>
      <c r="AL3573" s="36" t="str">
        <f t="shared" si="1448"/>
        <v>Apr</v>
      </c>
      <c r="AM3573" s="35" t="str">
        <f t="shared" si="1449"/>
        <v>295-305</v>
      </c>
      <c r="AN3573" s="36" t="str">
        <f t="shared" si="1450"/>
        <v>Inner-TI</v>
      </c>
    </row>
    <row r="3574" spans="5:40" x14ac:dyDescent="0.3">
      <c r="E3574" s="12">
        <v>41011.888888888891</v>
      </c>
      <c r="F3574" s="16">
        <v>6</v>
      </c>
      <c r="G3574" s="16">
        <v>377.37000656127975</v>
      </c>
      <c r="H3574" s="29">
        <v>1.1971701536584645</v>
      </c>
      <c r="I3574" s="26">
        <v>298.7</v>
      </c>
      <c r="J3574" s="30">
        <v>0.19333333333333333</v>
      </c>
      <c r="K3574" s="31">
        <v>0.32629052202370373</v>
      </c>
      <c r="L3574" s="111">
        <f t="shared" si="1430"/>
        <v>0.30000000000000004</v>
      </c>
      <c r="M3574" s="112">
        <f t="shared" si="1431"/>
        <v>0.19</v>
      </c>
      <c r="N3574" s="112" t="b">
        <f t="shared" si="1432"/>
        <v>1</v>
      </c>
      <c r="O3574" s="112" t="b">
        <f t="shared" si="1433"/>
        <v>1</v>
      </c>
      <c r="P3574" s="113">
        <f t="shared" si="1434"/>
        <v>3.0000000000000004</v>
      </c>
      <c r="Q3574" s="113">
        <f t="shared" si="1435"/>
        <v>7</v>
      </c>
      <c r="R3574" s="114" t="str">
        <f t="shared" si="1451"/>
        <v>0.3-0.19</v>
      </c>
      <c r="S3574" s="127">
        <f t="shared" si="1436"/>
        <v>7.0507632160865044E-2</v>
      </c>
      <c r="T3574" s="112" t="b">
        <f t="shared" si="1437"/>
        <v>1</v>
      </c>
      <c r="U3574" s="22">
        <f t="shared" si="1438"/>
        <v>5.9542150275731345</v>
      </c>
      <c r="V3574" s="22">
        <f t="shared" si="1439"/>
        <v>0.27829310250929695</v>
      </c>
      <c r="W3574" s="81">
        <f t="shared" si="1440"/>
        <v>6</v>
      </c>
      <c r="X3574" s="22">
        <f t="shared" si="1441"/>
        <v>0.92306632367542729</v>
      </c>
      <c r="Y3574" s="3">
        <f>IF(U3574&gt;'Power Curve'!$C$37,0,INDEX(Ci,$W3574,1)*POWER(1-X3574,3)+INDEX(Ci,$W3574,2)*3*X3574*POWER(1-X3574,2)+INDEX(Ci,$W3574,3)*3*POWER(X3574,2)*(1-X3574)+INDEX(Ci,$W3574,4)*POWER(X3574,3))</f>
        <v>354.83986167781421</v>
      </c>
      <c r="Z3574" s="3">
        <f t="shared" si="1442"/>
        <v>379.85878012100579</v>
      </c>
      <c r="AA3574" s="3">
        <f t="shared" si="1443"/>
        <v>377.37000656127975</v>
      </c>
      <c r="AB3574" s="3">
        <f t="shared" si="1452"/>
        <v>2.4887735597260416</v>
      </c>
      <c r="AC3574" s="3">
        <f t="shared" si="1453"/>
        <v>2.4887735597260416</v>
      </c>
      <c r="AE3574" s="34">
        <f t="shared" si="1444"/>
        <v>6</v>
      </c>
      <c r="AF3574" s="73" t="b">
        <f>COUNTIF('Power Curve'!$D$2:$D$31,AE3574)&gt;0</f>
        <v>1</v>
      </c>
      <c r="AG3574" s="73" t="b">
        <f t="shared" si="1445"/>
        <v>0</v>
      </c>
      <c r="AH3574" s="73" t="b">
        <f t="shared" si="1454"/>
        <v>1</v>
      </c>
      <c r="AI3574" s="34" t="str">
        <f t="shared" si="1446"/>
        <v>Outer</v>
      </c>
      <c r="AJ3574" s="35" t="str">
        <f t="shared" si="1455"/>
        <v>0.2-0.3</v>
      </c>
      <c r="AK3574" s="36" t="str">
        <f t="shared" si="1447"/>
        <v>21-22</v>
      </c>
      <c r="AL3574" s="36" t="str">
        <f t="shared" si="1448"/>
        <v>Apr</v>
      </c>
      <c r="AM3574" s="35" t="str">
        <f t="shared" si="1449"/>
        <v>295-305</v>
      </c>
      <c r="AN3574" s="36" t="str">
        <f t="shared" si="1450"/>
        <v>LWS-HTI</v>
      </c>
    </row>
    <row r="3575" spans="5:40" x14ac:dyDescent="0.3">
      <c r="E3575" s="12">
        <v>41011.895833333336</v>
      </c>
      <c r="F3575" s="16">
        <v>6.6</v>
      </c>
      <c r="G3575" s="16">
        <v>485.29002380371071</v>
      </c>
      <c r="H3575" s="29">
        <v>1.1975699365850532</v>
      </c>
      <c r="I3575" s="26">
        <v>298.39999999999998</v>
      </c>
      <c r="J3575" s="30">
        <v>0.1484848484848485</v>
      </c>
      <c r="K3575" s="31">
        <v>0.34814901504985374</v>
      </c>
      <c r="L3575" s="111">
        <f t="shared" si="1430"/>
        <v>0.4</v>
      </c>
      <c r="M3575" s="112">
        <f t="shared" si="1431"/>
        <v>0.15000000000000002</v>
      </c>
      <c r="N3575" s="112" t="b">
        <f t="shared" si="1432"/>
        <v>1</v>
      </c>
      <c r="O3575" s="112" t="b">
        <f t="shared" si="1433"/>
        <v>1</v>
      </c>
      <c r="P3575" s="113">
        <f t="shared" si="1434"/>
        <v>4</v>
      </c>
      <c r="Q3575" s="113">
        <f t="shared" si="1435"/>
        <v>10.999999999999998</v>
      </c>
      <c r="R3575" s="114" t="str">
        <f t="shared" si="1451"/>
        <v>0.4-0.15</v>
      </c>
      <c r="S3575" s="127">
        <f t="shared" si="1436"/>
        <v>4.2340806602081477E-2</v>
      </c>
      <c r="T3575" s="112" t="b">
        <f t="shared" si="1437"/>
        <v>1</v>
      </c>
      <c r="U3575" s="22">
        <f t="shared" si="1438"/>
        <v>6.5503655109296313</v>
      </c>
      <c r="V3575" s="22">
        <f t="shared" si="1439"/>
        <v>0.37043008145064965</v>
      </c>
      <c r="W3575" s="81">
        <f t="shared" si="1440"/>
        <v>7</v>
      </c>
      <c r="X3575" s="22">
        <f t="shared" si="1441"/>
        <v>0.52755035846093135</v>
      </c>
      <c r="Y3575" s="3">
        <f>IF(U3575&gt;'Power Curve'!$C$37,0,INDEX(Ci,$W3575,1)*POWER(1-X3575,3)+INDEX(Ci,$W3575,2)*3*X3575*POWER(1-X3575,2)+INDEX(Ci,$W3575,3)*3*POWER(X3575,2)*(1-X3575)+INDEX(Ci,$W3575,4)*POWER(X3575,3))</f>
        <v>482.88132101146539</v>
      </c>
      <c r="Z3575" s="3">
        <f t="shared" si="1442"/>
        <v>503.32690563616944</v>
      </c>
      <c r="AA3575" s="3">
        <f t="shared" si="1443"/>
        <v>485.29002380371071</v>
      </c>
      <c r="AB3575" s="3">
        <f t="shared" si="1452"/>
        <v>18.036881832458732</v>
      </c>
      <c r="AC3575" s="3">
        <f t="shared" si="1453"/>
        <v>18.036881832458732</v>
      </c>
      <c r="AE3575" s="34">
        <f t="shared" si="1444"/>
        <v>7</v>
      </c>
      <c r="AF3575" s="73" t="b">
        <f>COUNTIF('Power Curve'!$D$2:$D$31,AE3575)&gt;0</f>
        <v>1</v>
      </c>
      <c r="AG3575" s="73" t="b">
        <f t="shared" si="1445"/>
        <v>0</v>
      </c>
      <c r="AH3575" s="73" t="b">
        <f t="shared" si="1454"/>
        <v>1</v>
      </c>
      <c r="AI3575" s="34" t="str">
        <f t="shared" si="1446"/>
        <v>Outer</v>
      </c>
      <c r="AJ3575" s="35" t="str">
        <f t="shared" si="1455"/>
        <v>0.3-0.4</v>
      </c>
      <c r="AK3575" s="36" t="str">
        <f t="shared" si="1447"/>
        <v>21-22</v>
      </c>
      <c r="AL3575" s="36" t="str">
        <f t="shared" si="1448"/>
        <v>Apr</v>
      </c>
      <c r="AM3575" s="35" t="str">
        <f t="shared" si="1449"/>
        <v>295-305</v>
      </c>
      <c r="AN3575" s="36" t="str">
        <f t="shared" si="1450"/>
        <v>LWS-HTI</v>
      </c>
    </row>
    <row r="3576" spans="5:40" x14ac:dyDescent="0.3">
      <c r="E3576" s="12">
        <v>41011.902777777781</v>
      </c>
      <c r="F3576" s="16">
        <v>6.53</v>
      </c>
      <c r="G3576" s="16">
        <v>496.9699821472168</v>
      </c>
      <c r="H3576" s="29">
        <v>1.1980144519313787</v>
      </c>
      <c r="I3576" s="26">
        <v>297</v>
      </c>
      <c r="J3576" s="30">
        <v>0.1332312404287902</v>
      </c>
      <c r="K3576" s="31">
        <v>0.39164120181536294</v>
      </c>
      <c r="L3576" s="111">
        <f t="shared" si="1430"/>
        <v>0.4</v>
      </c>
      <c r="M3576" s="112">
        <f t="shared" si="1431"/>
        <v>0.13</v>
      </c>
      <c r="N3576" s="112" t="b">
        <f t="shared" si="1432"/>
        <v>1</v>
      </c>
      <c r="O3576" s="112" t="b">
        <f t="shared" si="1433"/>
        <v>1</v>
      </c>
      <c r="P3576" s="113">
        <f t="shared" si="1434"/>
        <v>4</v>
      </c>
      <c r="Q3576" s="113">
        <f t="shared" si="1435"/>
        <v>13</v>
      </c>
      <c r="R3576" s="114" t="str">
        <f t="shared" si="1451"/>
        <v>0.4-0.13</v>
      </c>
      <c r="S3576" s="127">
        <f t="shared" si="1436"/>
        <v>1.1783103696728841E-2</v>
      </c>
      <c r="T3576" s="112" t="b">
        <f t="shared" si="1437"/>
        <v>1</v>
      </c>
      <c r="U3576" s="22">
        <f t="shared" si="1438"/>
        <v>6.4816936997060823</v>
      </c>
      <c r="V3576" s="22">
        <f t="shared" si="1439"/>
        <v>0.3598166316569924</v>
      </c>
      <c r="W3576" s="81">
        <f t="shared" si="1440"/>
        <v>7</v>
      </c>
      <c r="X3576" s="22">
        <f t="shared" si="1441"/>
        <v>0.45774228639130399</v>
      </c>
      <c r="Y3576" s="3">
        <f>IF(U3576&gt;'Power Curve'!$C$37,0,INDEX(Ci,$W3576,1)*POWER(1-X3576,3)+INDEX(Ci,$W3576,2)*3*X3576*POWER(1-X3576,2)+INDEX(Ci,$W3576,3)*3*POWER(X3576,2)*(1-X3576)+INDEX(Ci,$W3576,4)*POWER(X3576,3))</f>
        <v>466.33838274308243</v>
      </c>
      <c r="Z3576" s="3">
        <f t="shared" si="1442"/>
        <v>471.83329626470902</v>
      </c>
      <c r="AA3576" s="3">
        <f t="shared" si="1443"/>
        <v>496.9699821472168</v>
      </c>
      <c r="AB3576" s="3">
        <f t="shared" si="1452"/>
        <v>-25.136685882507777</v>
      </c>
      <c r="AC3576" s="3">
        <f t="shared" si="1453"/>
        <v>25.136685882507777</v>
      </c>
      <c r="AE3576" s="34">
        <f t="shared" si="1444"/>
        <v>6</v>
      </c>
      <c r="AF3576" s="73" t="b">
        <f>COUNTIF('Power Curve'!$D$2:$D$31,AE3576)&gt;0</f>
        <v>1</v>
      </c>
      <c r="AG3576" s="73" t="b">
        <f t="shared" si="1445"/>
        <v>0</v>
      </c>
      <c r="AH3576" s="73" t="b">
        <f t="shared" si="1454"/>
        <v>1</v>
      </c>
      <c r="AI3576" s="34" t="str">
        <f t="shared" si="1446"/>
        <v>Outer</v>
      </c>
      <c r="AJ3576" s="35" t="str">
        <f t="shared" si="1455"/>
        <v>0.3-0.4</v>
      </c>
      <c r="AK3576" s="36" t="str">
        <f t="shared" si="1447"/>
        <v>21-22</v>
      </c>
      <c r="AL3576" s="36" t="str">
        <f t="shared" si="1448"/>
        <v>Apr</v>
      </c>
      <c r="AM3576" s="35" t="str">
        <f t="shared" si="1449"/>
        <v>295-305</v>
      </c>
      <c r="AN3576" s="36" t="str">
        <f t="shared" si="1450"/>
        <v>Inner-TI</v>
      </c>
    </row>
    <row r="3577" spans="5:40" x14ac:dyDescent="0.3">
      <c r="E3577" s="12">
        <v>41011.909722222219</v>
      </c>
      <c r="F3577" s="16">
        <v>5.95</v>
      </c>
      <c r="G3577" s="16">
        <v>405.86000442504849</v>
      </c>
      <c r="H3577" s="29">
        <v>1.1985156619627344</v>
      </c>
      <c r="I3577" s="26">
        <v>297</v>
      </c>
      <c r="J3577" s="30">
        <v>0.15126050420168066</v>
      </c>
      <c r="K3577" s="31">
        <v>0.28686478581716823</v>
      </c>
      <c r="L3577" s="111">
        <f t="shared" si="1430"/>
        <v>0.30000000000000004</v>
      </c>
      <c r="M3577" s="112">
        <f t="shared" si="1431"/>
        <v>0.15000000000000002</v>
      </c>
      <c r="N3577" s="112" t="b">
        <f t="shared" si="1432"/>
        <v>1</v>
      </c>
      <c r="O3577" s="112" t="b">
        <f t="shared" si="1433"/>
        <v>1</v>
      </c>
      <c r="P3577" s="113">
        <f t="shared" si="1434"/>
        <v>3.0000000000000004</v>
      </c>
      <c r="Q3577" s="113">
        <f t="shared" si="1435"/>
        <v>10.999999999999998</v>
      </c>
      <c r="R3577" s="114" t="str">
        <f t="shared" si="1451"/>
        <v>0.3-0.15</v>
      </c>
      <c r="S3577" s="127">
        <f t="shared" si="1436"/>
        <v>1.9963184933198375E-2</v>
      </c>
      <c r="T3577" s="112" t="b">
        <f t="shared" si="1437"/>
        <v>1</v>
      </c>
      <c r="U3577" s="22">
        <f t="shared" si="1438"/>
        <v>5.9068078139159077</v>
      </c>
      <c r="V3577" s="22">
        <f t="shared" si="1439"/>
        <v>0.27096616481764019</v>
      </c>
      <c r="W3577" s="81">
        <f t="shared" si="1440"/>
        <v>6</v>
      </c>
      <c r="X3577" s="22">
        <f t="shared" si="1441"/>
        <v>0.8758147122115082</v>
      </c>
      <c r="Y3577" s="3">
        <f>IF(U3577&gt;'Power Curve'!$C$37,0,INDEX(Ci,$W3577,1)*POWER(1-X3577,3)+INDEX(Ci,$W3577,2)*3*X3577*POWER(1-X3577,2)+INDEX(Ci,$W3577,3)*3*POWER(X3577,2)*(1-X3577)+INDEX(Ci,$W3577,4)*POWER(X3577,3))</f>
        <v>346.4427764428533</v>
      </c>
      <c r="Z3577" s="3">
        <f t="shared" si="1442"/>
        <v>353.35887765775266</v>
      </c>
      <c r="AA3577" s="3">
        <f t="shared" si="1443"/>
        <v>405.86000442504849</v>
      </c>
      <c r="AB3577" s="3">
        <f t="shared" si="1452"/>
        <v>-52.50112676729583</v>
      </c>
      <c r="AC3577" s="3">
        <f t="shared" si="1453"/>
        <v>52.50112676729583</v>
      </c>
      <c r="AE3577" s="34">
        <f t="shared" si="1444"/>
        <v>6</v>
      </c>
      <c r="AF3577" s="73" t="b">
        <f>COUNTIF('Power Curve'!$D$2:$D$31,AE3577)&gt;0</f>
        <v>1</v>
      </c>
      <c r="AG3577" s="73" t="b">
        <f t="shared" si="1445"/>
        <v>0</v>
      </c>
      <c r="AH3577" s="73" t="b">
        <f t="shared" si="1454"/>
        <v>1</v>
      </c>
      <c r="AI3577" s="34" t="str">
        <f t="shared" si="1446"/>
        <v>Outer</v>
      </c>
      <c r="AJ3577" s="35" t="str">
        <f t="shared" si="1455"/>
        <v>0.2-0.3</v>
      </c>
      <c r="AK3577" s="36" t="str">
        <f t="shared" si="1447"/>
        <v>21-22</v>
      </c>
      <c r="AL3577" s="36" t="str">
        <f t="shared" si="1448"/>
        <v>Apr</v>
      </c>
      <c r="AM3577" s="35" t="str">
        <f t="shared" si="1449"/>
        <v>295-305</v>
      </c>
      <c r="AN3577" s="36" t="str">
        <f t="shared" si="1450"/>
        <v>LWS-HTI</v>
      </c>
    </row>
    <row r="3578" spans="5:40" x14ac:dyDescent="0.3">
      <c r="E3578" s="12">
        <v>41011.916666666664</v>
      </c>
      <c r="F3578" s="16">
        <v>5.73</v>
      </c>
      <c r="G3578" s="16">
        <v>402.30999755859398</v>
      </c>
      <c r="H3578" s="29">
        <v>1.198871713659716</v>
      </c>
      <c r="I3578" s="26">
        <v>295.89999999999998</v>
      </c>
      <c r="J3578" s="30">
        <v>0.16230366492146597</v>
      </c>
      <c r="K3578" s="31">
        <v>0.24386772237589988</v>
      </c>
      <c r="L3578" s="111">
        <f t="shared" si="1430"/>
        <v>0.2</v>
      </c>
      <c r="M3578" s="112">
        <f t="shared" si="1431"/>
        <v>0.16</v>
      </c>
      <c r="N3578" s="112" t="b">
        <f t="shared" si="1432"/>
        <v>1</v>
      </c>
      <c r="O3578" s="112" t="b">
        <f t="shared" si="1433"/>
        <v>1</v>
      </c>
      <c r="P3578" s="113">
        <f t="shared" si="1434"/>
        <v>2</v>
      </c>
      <c r="Q3578" s="113">
        <f t="shared" si="1435"/>
        <v>10</v>
      </c>
      <c r="R3578" s="114" t="str">
        <f t="shared" si="1451"/>
        <v>0.2-0.16</v>
      </c>
      <c r="S3578" s="127">
        <f t="shared" si="1436"/>
        <v>4.5031155928527619E-2</v>
      </c>
      <c r="T3578" s="112" t="b">
        <f t="shared" si="1437"/>
        <v>1</v>
      </c>
      <c r="U3578" s="22">
        <f t="shared" si="1438"/>
        <v>5.6889680786425005</v>
      </c>
      <c r="V3578" s="22">
        <f t="shared" si="1439"/>
        <v>0.237298331507383</v>
      </c>
      <c r="W3578" s="81">
        <f t="shared" si="1440"/>
        <v>6</v>
      </c>
      <c r="X3578" s="22">
        <f t="shared" si="1441"/>
        <v>0.65868998079475438</v>
      </c>
      <c r="Y3578" s="3">
        <f>IF(U3578&gt;'Power Curve'!$C$37,0,INDEX(Ci,$W3578,1)*POWER(1-X3578,3)+INDEX(Ci,$W3578,2)*3*X3578*POWER(1-X3578,2)+INDEX(Ci,$W3578,3)*3*POWER(X3578,2)*(1-X3578)+INDEX(Ci,$W3578,4)*POWER(X3578,3))</f>
        <v>310.43998386936244</v>
      </c>
      <c r="Z3578" s="3">
        <f t="shared" si="1442"/>
        <v>324.41945518943334</v>
      </c>
      <c r="AA3578" s="3">
        <f t="shared" si="1443"/>
        <v>402.30999755859398</v>
      </c>
      <c r="AB3578" s="3">
        <f t="shared" si="1452"/>
        <v>-77.890542369160642</v>
      </c>
      <c r="AC3578" s="3">
        <f t="shared" si="1453"/>
        <v>77.890542369160642</v>
      </c>
      <c r="AE3578" s="34">
        <f t="shared" si="1444"/>
        <v>6</v>
      </c>
      <c r="AF3578" s="73" t="b">
        <f>COUNTIF('Power Curve'!$D$2:$D$31,AE3578)&gt;0</f>
        <v>1</v>
      </c>
      <c r="AG3578" s="73" t="b">
        <f t="shared" si="1445"/>
        <v>0</v>
      </c>
      <c r="AH3578" s="73" t="b">
        <f t="shared" si="1454"/>
        <v>1</v>
      </c>
      <c r="AI3578" s="34" t="str">
        <f t="shared" si="1446"/>
        <v>Outer</v>
      </c>
      <c r="AJ3578" s="35" t="str">
        <f t="shared" si="1455"/>
        <v>0.2-0.3</v>
      </c>
      <c r="AK3578" s="36" t="str">
        <f t="shared" si="1447"/>
        <v>22-23</v>
      </c>
      <c r="AL3578" s="36" t="str">
        <f t="shared" si="1448"/>
        <v>Apr</v>
      </c>
      <c r="AM3578" s="35" t="str">
        <f t="shared" si="1449"/>
        <v>295-305</v>
      </c>
      <c r="AN3578" s="36" t="str">
        <f t="shared" si="1450"/>
        <v>LWS-HTI</v>
      </c>
    </row>
    <row r="3579" spans="5:40" x14ac:dyDescent="0.3">
      <c r="E3579" s="12">
        <v>41011.923611111109</v>
      </c>
      <c r="F3579" s="16">
        <v>5.67</v>
      </c>
      <c r="G3579" s="16">
        <v>374.44001007080089</v>
      </c>
      <c r="H3579" s="29">
        <v>1.1992725258334969</v>
      </c>
      <c r="I3579" s="26">
        <v>294.39999999999998</v>
      </c>
      <c r="J3579" s="30">
        <v>0.14638447971781304</v>
      </c>
      <c r="K3579" s="31">
        <v>0.35539491245047095</v>
      </c>
      <c r="L3579" s="111">
        <f t="shared" si="1430"/>
        <v>0.2</v>
      </c>
      <c r="M3579" s="112">
        <f t="shared" si="1431"/>
        <v>0.15000000000000002</v>
      </c>
      <c r="N3579" s="112" t="b">
        <f t="shared" si="1432"/>
        <v>1</v>
      </c>
      <c r="O3579" s="112" t="b">
        <f t="shared" si="1433"/>
        <v>1</v>
      </c>
      <c r="P3579" s="113">
        <f t="shared" si="1434"/>
        <v>2</v>
      </c>
      <c r="Q3579" s="113">
        <f t="shared" si="1435"/>
        <v>10.999999999999998</v>
      </c>
      <c r="R3579" s="114" t="str">
        <f t="shared" si="1451"/>
        <v>0.2-0.15</v>
      </c>
      <c r="S3579" s="127">
        <f t="shared" si="1436"/>
        <v>6.8623495782788868E-2</v>
      </c>
      <c r="T3579" s="112" t="b">
        <f t="shared" si="1437"/>
        <v>1</v>
      </c>
      <c r="U3579" s="22">
        <f t="shared" si="1438"/>
        <v>5.6300250108774961</v>
      </c>
      <c r="V3579" s="22">
        <f t="shared" si="1439"/>
        <v>0.22818849037662386</v>
      </c>
      <c r="W3579" s="81">
        <f t="shared" si="1440"/>
        <v>6</v>
      </c>
      <c r="X3579" s="22">
        <f t="shared" si="1441"/>
        <v>0.59994037874766437</v>
      </c>
      <c r="Y3579" s="3">
        <f>IF(U3579&gt;'Power Curve'!$C$37,0,INDEX(Ci,$W3579,1)*POWER(1-X3579,3)+INDEX(Ci,$W3579,2)*3*X3579*POWER(1-X3579,2)+INDEX(Ci,$W3579,3)*3*POWER(X3579,2)*(1-X3579)+INDEX(Ci,$W3579,4)*POWER(X3579,3))</f>
        <v>301.27293484371262</v>
      </c>
      <c r="Z3579" s="3">
        <f t="shared" si="1442"/>
        <v>321.94733681742855</v>
      </c>
      <c r="AA3579" s="3">
        <f t="shared" si="1443"/>
        <v>374.44001007080089</v>
      </c>
      <c r="AB3579" s="3">
        <f t="shared" si="1452"/>
        <v>-52.492673253372345</v>
      </c>
      <c r="AC3579" s="3">
        <f t="shared" si="1453"/>
        <v>52.492673253372345</v>
      </c>
      <c r="AE3579" s="34">
        <f t="shared" si="1444"/>
        <v>6</v>
      </c>
      <c r="AF3579" s="73" t="b">
        <f>COUNTIF('Power Curve'!$D$2:$D$31,AE3579)&gt;0</f>
        <v>1</v>
      </c>
      <c r="AG3579" s="73" t="b">
        <f t="shared" si="1445"/>
        <v>0</v>
      </c>
      <c r="AH3579" s="73" t="b">
        <f t="shared" si="1454"/>
        <v>1</v>
      </c>
      <c r="AI3579" s="34" t="str">
        <f t="shared" si="1446"/>
        <v>Outer</v>
      </c>
      <c r="AJ3579" s="35" t="str">
        <f t="shared" si="1455"/>
        <v>0.2-0.3</v>
      </c>
      <c r="AK3579" s="36" t="str">
        <f t="shared" si="1447"/>
        <v>22-23</v>
      </c>
      <c r="AL3579" s="36" t="str">
        <f t="shared" si="1448"/>
        <v>Apr</v>
      </c>
      <c r="AM3579" s="35" t="str">
        <f t="shared" si="1449"/>
        <v>285-295</v>
      </c>
      <c r="AN3579" s="36" t="str">
        <f t="shared" si="1450"/>
        <v>LWS-HTI</v>
      </c>
    </row>
    <row r="3580" spans="5:40" x14ac:dyDescent="0.3">
      <c r="E3580" s="12">
        <v>41011.930555555555</v>
      </c>
      <c r="F3580" s="16">
        <v>5.38</v>
      </c>
      <c r="G3580" s="16">
        <v>245.77998733520519</v>
      </c>
      <c r="H3580" s="29">
        <v>1.1995844531427611</v>
      </c>
      <c r="I3580" s="26">
        <v>294.60000000000002</v>
      </c>
      <c r="J3580" s="30">
        <v>0.13382899628252787</v>
      </c>
      <c r="K3580" s="31">
        <v>0.54733922739376328</v>
      </c>
      <c r="L3580" s="111">
        <f t="shared" si="1430"/>
        <v>0.2</v>
      </c>
      <c r="M3580" s="112">
        <f t="shared" si="1431"/>
        <v>0.13</v>
      </c>
      <c r="N3580" s="112" t="b">
        <f t="shared" si="1432"/>
        <v>1</v>
      </c>
      <c r="O3580" s="112" t="b">
        <f t="shared" si="1433"/>
        <v>1</v>
      </c>
      <c r="P3580" s="113">
        <f t="shared" si="1434"/>
        <v>2</v>
      </c>
      <c r="Q3580" s="113">
        <f t="shared" si="1435"/>
        <v>13</v>
      </c>
      <c r="R3580" s="114" t="str">
        <f t="shared" si="1451"/>
        <v>0.2-0.13</v>
      </c>
      <c r="S3580" s="127">
        <f t="shared" si="1436"/>
        <v>1.302763973689296E-2</v>
      </c>
      <c r="T3580" s="112" t="b">
        <f t="shared" si="1437"/>
        <v>1</v>
      </c>
      <c r="U3580" s="22">
        <f t="shared" si="1438"/>
        <v>5.3425326991656004</v>
      </c>
      <c r="V3580" s="22">
        <f t="shared" si="1439"/>
        <v>0.18375562684716568</v>
      </c>
      <c r="W3580" s="81">
        <f t="shared" si="1440"/>
        <v>6</v>
      </c>
      <c r="X3580" s="22">
        <f t="shared" si="1441"/>
        <v>0.31339168786497223</v>
      </c>
      <c r="Y3580" s="3">
        <f>IF(U3580&gt;'Power Curve'!$C$37,0,INDEX(Ci,$W3580,1)*POWER(1-X3580,3)+INDEX(Ci,$W3580,2)*3*X3580*POWER(1-X3580,2)+INDEX(Ci,$W3580,3)*3*POWER(X3580,2)*(1-X3580)+INDEX(Ci,$W3580,4)*POWER(X3580,3))</f>
        <v>258.42642715011448</v>
      </c>
      <c r="Z3580" s="3">
        <f t="shared" si="1442"/>
        <v>261.79311354151855</v>
      </c>
      <c r="AA3580" s="3">
        <f t="shared" si="1443"/>
        <v>245.77998733520519</v>
      </c>
      <c r="AB3580" s="3">
        <f t="shared" si="1452"/>
        <v>16.013126206313359</v>
      </c>
      <c r="AC3580" s="3">
        <f t="shared" si="1453"/>
        <v>16.013126206313359</v>
      </c>
      <c r="AE3580" s="34">
        <f t="shared" si="1444"/>
        <v>5</v>
      </c>
      <c r="AF3580" s="73" t="b">
        <f>COUNTIF('Power Curve'!$D$2:$D$31,AE3580)&gt;0</f>
        <v>1</v>
      </c>
      <c r="AG3580" s="73" t="b">
        <f t="shared" si="1445"/>
        <v>0</v>
      </c>
      <c r="AH3580" s="73" t="b">
        <f t="shared" si="1454"/>
        <v>1</v>
      </c>
      <c r="AI3580" s="34" t="str">
        <f t="shared" si="1446"/>
        <v>Outer</v>
      </c>
      <c r="AJ3580" s="35" t="str">
        <f t="shared" si="1455"/>
        <v>0.1-0.2</v>
      </c>
      <c r="AK3580" s="36" t="str">
        <f t="shared" si="1447"/>
        <v>22-23</v>
      </c>
      <c r="AL3580" s="36" t="str">
        <f t="shared" si="1448"/>
        <v>Apr</v>
      </c>
      <c r="AM3580" s="35" t="str">
        <f t="shared" si="1449"/>
        <v>285-295</v>
      </c>
      <c r="AN3580" s="36" t="str">
        <f t="shared" si="1450"/>
        <v>Inner-TI</v>
      </c>
    </row>
    <row r="3581" spans="5:40" x14ac:dyDescent="0.3">
      <c r="E3581" s="12">
        <v>41011.9375</v>
      </c>
      <c r="F3581" s="16">
        <v>4.67</v>
      </c>
      <c r="G3581" s="16">
        <v>137.7900047302245</v>
      </c>
      <c r="H3581" s="29">
        <v>1.2002202278083498</v>
      </c>
      <c r="I3581" s="26">
        <v>296.60000000000002</v>
      </c>
      <c r="J3581" s="30">
        <v>0.15417558886509636</v>
      </c>
      <c r="K3581" s="31">
        <v>0.51944121894573225</v>
      </c>
      <c r="L3581" s="111">
        <f t="shared" si="1430"/>
        <v>0.1</v>
      </c>
      <c r="M3581" s="112">
        <f t="shared" si="1431"/>
        <v>0.15000000000000002</v>
      </c>
      <c r="N3581" s="112" t="b">
        <f t="shared" si="1432"/>
        <v>1</v>
      </c>
      <c r="O3581" s="112" t="b">
        <f t="shared" si="1433"/>
        <v>1</v>
      </c>
      <c r="P3581" s="113">
        <f t="shared" si="1434"/>
        <v>1</v>
      </c>
      <c r="Q3581" s="113">
        <f t="shared" si="1435"/>
        <v>10.999999999999998</v>
      </c>
      <c r="R3581" s="114" t="str">
        <f t="shared" si="1451"/>
        <v>0.1-0.15</v>
      </c>
      <c r="S3581" s="127">
        <f t="shared" si="1436"/>
        <v>6.5027635811455417E-2</v>
      </c>
      <c r="T3581" s="112" t="b">
        <f t="shared" si="1437"/>
        <v>1</v>
      </c>
      <c r="U3581" s="22">
        <f t="shared" si="1438"/>
        <v>4.6382964049964146</v>
      </c>
      <c r="V3581" s="22">
        <f t="shared" si="1439"/>
        <v>7.4913637421484464E-2</v>
      </c>
      <c r="W3581" s="81">
        <f t="shared" si="1440"/>
        <v>5</v>
      </c>
      <c r="X3581" s="22">
        <f t="shared" si="1441"/>
        <v>0.55425715508525553</v>
      </c>
      <c r="Y3581" s="3">
        <f>IF(U3581&gt;'Power Curve'!$C$37,0,INDEX(Ci,$W3581,1)*POWER(1-X3581,3)+INDEX(Ci,$W3581,2)*3*X3581*POWER(1-X3581,2)+INDEX(Ci,$W3581,3)*3*POWER(X3581,2)*(1-X3581)+INDEX(Ci,$W3581,4)*POWER(X3581,3))</f>
        <v>144.83707520604295</v>
      </c>
      <c r="Z3581" s="3">
        <f t="shared" si="1442"/>
        <v>154.25548778453791</v>
      </c>
      <c r="AA3581" s="3">
        <f t="shared" si="1443"/>
        <v>137.7900047302245</v>
      </c>
      <c r="AB3581" s="3">
        <f t="shared" si="1452"/>
        <v>16.46548305431341</v>
      </c>
      <c r="AC3581" s="3">
        <f t="shared" si="1453"/>
        <v>16.46548305431341</v>
      </c>
      <c r="AE3581" s="34">
        <f t="shared" si="1444"/>
        <v>5</v>
      </c>
      <c r="AF3581" s="73" t="b">
        <f>COUNTIF('Power Curve'!$D$2:$D$31,AE3581)&gt;0</f>
        <v>1</v>
      </c>
      <c r="AG3581" s="73" t="b">
        <f t="shared" si="1445"/>
        <v>0</v>
      </c>
      <c r="AH3581" s="73" t="b">
        <f t="shared" si="1454"/>
        <v>1</v>
      </c>
      <c r="AI3581" s="34" t="str">
        <f t="shared" si="1446"/>
        <v>Outer</v>
      </c>
      <c r="AJ3581" s="35" t="str">
        <f t="shared" si="1455"/>
        <v>0.0-0.1</v>
      </c>
      <c r="AK3581" s="36" t="str">
        <f t="shared" si="1447"/>
        <v>22-23</v>
      </c>
      <c r="AL3581" s="36" t="str">
        <f t="shared" si="1448"/>
        <v>Apr</v>
      </c>
      <c r="AM3581" s="35" t="str">
        <f t="shared" si="1449"/>
        <v>295-305</v>
      </c>
      <c r="AN3581" s="36" t="str">
        <f t="shared" si="1450"/>
        <v>LWS-HTI</v>
      </c>
    </row>
    <row r="3582" spans="5:40" x14ac:dyDescent="0.3">
      <c r="E3582" s="12">
        <v>41011.944444444445</v>
      </c>
      <c r="F3582" s="16">
        <v>5.01</v>
      </c>
      <c r="G3582" s="16">
        <v>226.68998718261739</v>
      </c>
      <c r="H3582" s="29">
        <v>1.200398685779311</v>
      </c>
      <c r="I3582" s="26">
        <v>298.89999999999998</v>
      </c>
      <c r="J3582" s="30">
        <v>0.21357285429141717</v>
      </c>
      <c r="K3582" s="31">
        <v>0.37247678751890062</v>
      </c>
      <c r="L3582" s="111">
        <f t="shared" si="1430"/>
        <v>0.1</v>
      </c>
      <c r="M3582" s="112">
        <f t="shared" si="1431"/>
        <v>0.21000000000000002</v>
      </c>
      <c r="N3582" s="112" t="b">
        <f t="shared" si="1432"/>
        <v>1</v>
      </c>
      <c r="O3582" s="112" t="b">
        <f t="shared" si="1433"/>
        <v>1</v>
      </c>
      <c r="P3582" s="113">
        <f t="shared" si="1434"/>
        <v>1</v>
      </c>
      <c r="Q3582" s="113">
        <f t="shared" si="1435"/>
        <v>5</v>
      </c>
      <c r="R3582" s="114" t="str">
        <f t="shared" si="1451"/>
        <v>0.1-0.21</v>
      </c>
      <c r="S3582" s="127">
        <f t="shared" si="1436"/>
        <v>0.18166420813498674</v>
      </c>
      <c r="T3582" s="112" t="b">
        <f t="shared" si="1437"/>
        <v>1</v>
      </c>
      <c r="U3582" s="22">
        <f t="shared" si="1438"/>
        <v>4.9762348308555007</v>
      </c>
      <c r="V3582" s="22">
        <f t="shared" si="1439"/>
        <v>0.12714311050946128</v>
      </c>
      <c r="W3582" s="81">
        <f t="shared" si="1440"/>
        <v>5</v>
      </c>
      <c r="X3582" s="22">
        <f t="shared" si="1441"/>
        <v>0.94068293818543836</v>
      </c>
      <c r="Y3582" s="3">
        <f>IF(U3582&gt;'Power Curve'!$C$37,0,INDEX(Ci,$W3582,1)*POWER(1-X3582,3)+INDEX(Ci,$W3582,2)*3*X3582*POWER(1-X3582,2)+INDEX(Ci,$W3582,3)*3*POWER(X3582,2)*(1-X3582)+INDEX(Ci,$W3582,4)*POWER(X3582,3))</f>
        <v>203.2210054904362</v>
      </c>
      <c r="Z3582" s="3">
        <f t="shared" si="1442"/>
        <v>240.13898852925206</v>
      </c>
      <c r="AA3582" s="3">
        <f t="shared" si="1443"/>
        <v>226.68998718261739</v>
      </c>
      <c r="AB3582" s="3">
        <f t="shared" si="1452"/>
        <v>13.449001346634674</v>
      </c>
      <c r="AC3582" s="3">
        <f t="shared" si="1453"/>
        <v>13.449001346634674</v>
      </c>
      <c r="AE3582" s="34">
        <f t="shared" si="1444"/>
        <v>5</v>
      </c>
      <c r="AF3582" s="73" t="b">
        <f>COUNTIF('Power Curve'!$D$2:$D$31,AE3582)&gt;0</f>
        <v>1</v>
      </c>
      <c r="AG3582" s="73" t="b">
        <f t="shared" si="1445"/>
        <v>0</v>
      </c>
      <c r="AH3582" s="73" t="b">
        <f t="shared" si="1454"/>
        <v>1</v>
      </c>
      <c r="AI3582" s="34" t="str">
        <f t="shared" si="1446"/>
        <v>Outer</v>
      </c>
      <c r="AJ3582" s="35" t="str">
        <f t="shared" si="1455"/>
        <v>0.1-0.2</v>
      </c>
      <c r="AK3582" s="36" t="str">
        <f t="shared" si="1447"/>
        <v>22-23</v>
      </c>
      <c r="AL3582" s="36" t="str">
        <f t="shared" si="1448"/>
        <v>Apr</v>
      </c>
      <c r="AM3582" s="35" t="str">
        <f t="shared" si="1449"/>
        <v>295-305</v>
      </c>
      <c r="AN3582" s="36" t="str">
        <f t="shared" si="1450"/>
        <v>LWS-HTI</v>
      </c>
    </row>
    <row r="3583" spans="5:40" x14ac:dyDescent="0.3">
      <c r="E3583" s="12">
        <v>41011.951388888891</v>
      </c>
      <c r="F3583" s="16">
        <v>5.96</v>
      </c>
      <c r="G3583" s="16">
        <v>319.2699966430668</v>
      </c>
      <c r="H3583" s="29">
        <v>1.2002534165691263</v>
      </c>
      <c r="I3583" s="26">
        <v>296.89999999999998</v>
      </c>
      <c r="J3583" s="30">
        <v>0.12583892617449666</v>
      </c>
      <c r="K3583" s="31">
        <v>0.30823608381782464</v>
      </c>
      <c r="L3583" s="111">
        <f t="shared" si="1430"/>
        <v>0.30000000000000004</v>
      </c>
      <c r="M3583" s="112">
        <f t="shared" si="1431"/>
        <v>0.13</v>
      </c>
      <c r="N3583" s="112" t="b">
        <f t="shared" si="1432"/>
        <v>1</v>
      </c>
      <c r="O3583" s="112" t="b">
        <f t="shared" si="1433"/>
        <v>1</v>
      </c>
      <c r="P3583" s="113">
        <f t="shared" si="1434"/>
        <v>3.0000000000000004</v>
      </c>
      <c r="Q3583" s="113">
        <f t="shared" si="1435"/>
        <v>13</v>
      </c>
      <c r="R3583" s="114" t="str">
        <f t="shared" si="1451"/>
        <v>0.3-0.13</v>
      </c>
      <c r="S3583" s="127">
        <f t="shared" si="1436"/>
        <v>2.3144625764960111E-2</v>
      </c>
      <c r="T3583" s="112" t="b">
        <f t="shared" si="1437"/>
        <v>1</v>
      </c>
      <c r="U3583" s="22">
        <f t="shared" si="1438"/>
        <v>5.9195934432004966</v>
      </c>
      <c r="V3583" s="22">
        <f t="shared" si="1439"/>
        <v>0.27294222503906862</v>
      </c>
      <c r="W3583" s="81">
        <f t="shared" si="1440"/>
        <v>6</v>
      </c>
      <c r="X3583" s="22">
        <f t="shared" si="1441"/>
        <v>0.88855837590044151</v>
      </c>
      <c r="Y3583" s="3">
        <f>IF(U3583&gt;'Power Curve'!$C$37,0,INDEX(Ci,$W3583,1)*POWER(1-X3583,3)+INDEX(Ci,$W3583,2)*3*X3583*POWER(1-X3583,2)+INDEX(Ci,$W3583,3)*3*POWER(X3583,2)*(1-X3583)+INDEX(Ci,$W3583,4)*POWER(X3583,3))</f>
        <v>348.68468591311347</v>
      </c>
      <c r="Z3583" s="3">
        <f t="shared" si="1442"/>
        <v>356.75486247854514</v>
      </c>
      <c r="AA3583" s="3">
        <f t="shared" si="1443"/>
        <v>319.2699966430668</v>
      </c>
      <c r="AB3583" s="3">
        <f t="shared" si="1452"/>
        <v>37.484865835478331</v>
      </c>
      <c r="AC3583" s="3">
        <f t="shared" si="1453"/>
        <v>37.484865835478331</v>
      </c>
      <c r="AE3583" s="34">
        <f t="shared" si="1444"/>
        <v>6</v>
      </c>
      <c r="AF3583" s="73" t="b">
        <f>COUNTIF('Power Curve'!$D$2:$D$31,AE3583)&gt;0</f>
        <v>1</v>
      </c>
      <c r="AG3583" s="73" t="b">
        <f t="shared" si="1445"/>
        <v>0</v>
      </c>
      <c r="AH3583" s="73" t="b">
        <f t="shared" si="1454"/>
        <v>1</v>
      </c>
      <c r="AI3583" s="34" t="str">
        <f t="shared" si="1446"/>
        <v>Outer</v>
      </c>
      <c r="AJ3583" s="35" t="str">
        <f t="shared" si="1455"/>
        <v>0.2-0.3</v>
      </c>
      <c r="AK3583" s="36" t="str">
        <f t="shared" si="1447"/>
        <v>22-23</v>
      </c>
      <c r="AL3583" s="36" t="str">
        <f t="shared" si="1448"/>
        <v>Apr</v>
      </c>
      <c r="AM3583" s="35" t="str">
        <f t="shared" si="1449"/>
        <v>295-305</v>
      </c>
      <c r="AN3583" s="36" t="str">
        <f t="shared" si="1450"/>
        <v>Inner-TI</v>
      </c>
    </row>
    <row r="3584" spans="5:40" x14ac:dyDescent="0.3">
      <c r="E3584" s="12">
        <v>41011.958333333336</v>
      </c>
      <c r="F3584" s="16">
        <v>5.8</v>
      </c>
      <c r="G3584" s="16">
        <v>287.2699928283688</v>
      </c>
      <c r="H3584" s="29">
        <v>1.2009790419348352</v>
      </c>
      <c r="I3584" s="26">
        <v>295.60000000000002</v>
      </c>
      <c r="J3584" s="30">
        <v>0.14827586206896551</v>
      </c>
      <c r="K3584" s="31">
        <v>0.36222717092685192</v>
      </c>
      <c r="L3584" s="111">
        <f t="shared" si="1430"/>
        <v>0.2</v>
      </c>
      <c r="M3584" s="112">
        <f t="shared" si="1431"/>
        <v>0.15000000000000002</v>
      </c>
      <c r="N3584" s="112" t="b">
        <f t="shared" si="1432"/>
        <v>1</v>
      </c>
      <c r="O3584" s="112" t="b">
        <f t="shared" si="1433"/>
        <v>1</v>
      </c>
      <c r="P3584" s="113">
        <f t="shared" si="1434"/>
        <v>2</v>
      </c>
      <c r="Q3584" s="113">
        <f t="shared" si="1435"/>
        <v>10.999999999999998</v>
      </c>
      <c r="R3584" s="114" t="str">
        <f t="shared" si="1451"/>
        <v>0.2-0.15</v>
      </c>
      <c r="S3584" s="127">
        <f t="shared" si="1436"/>
        <v>6.8623495782788868E-2</v>
      </c>
      <c r="T3584" s="112" t="b">
        <f t="shared" si="1437"/>
        <v>1</v>
      </c>
      <c r="U3584" s="22">
        <f t="shared" si="1438"/>
        <v>5.7618388412395687</v>
      </c>
      <c r="V3584" s="22">
        <f t="shared" si="1439"/>
        <v>0.24856074277147211</v>
      </c>
      <c r="W3584" s="81">
        <f t="shared" si="1440"/>
        <v>6</v>
      </c>
      <c r="X3584" s="22">
        <f t="shared" si="1441"/>
        <v>0.73132156353683064</v>
      </c>
      <c r="Y3584" s="3">
        <f>IF(U3584&gt;'Power Curve'!$C$37,0,INDEX(Ci,$W3584,1)*POWER(1-X3584,3)+INDEX(Ci,$W3584,2)*3*X3584*POWER(1-X3584,2)+INDEX(Ci,$W3584,3)*3*POWER(X3584,2)*(1-X3584)+INDEX(Ci,$W3584,4)*POWER(X3584,3))</f>
        <v>322.0707232979999</v>
      </c>
      <c r="Z3584" s="3">
        <f t="shared" si="1442"/>
        <v>344.17234221999996</v>
      </c>
      <c r="AA3584" s="3">
        <f t="shared" si="1443"/>
        <v>287.2699928283688</v>
      </c>
      <c r="AB3584" s="3">
        <f t="shared" si="1452"/>
        <v>56.902349391631162</v>
      </c>
      <c r="AC3584" s="3">
        <f t="shared" si="1453"/>
        <v>56.902349391631162</v>
      </c>
      <c r="AE3584" s="34">
        <f t="shared" si="1444"/>
        <v>6</v>
      </c>
      <c r="AF3584" s="73" t="b">
        <f>COUNTIF('Power Curve'!$D$2:$D$31,AE3584)&gt;0</f>
        <v>1</v>
      </c>
      <c r="AG3584" s="73" t="b">
        <f t="shared" si="1445"/>
        <v>0</v>
      </c>
      <c r="AH3584" s="73" t="b">
        <f t="shared" si="1454"/>
        <v>1</v>
      </c>
      <c r="AI3584" s="34" t="str">
        <f t="shared" si="1446"/>
        <v>Outer</v>
      </c>
      <c r="AJ3584" s="35" t="str">
        <f t="shared" si="1455"/>
        <v>0.2-0.3</v>
      </c>
      <c r="AK3584" s="36" t="str">
        <f t="shared" si="1447"/>
        <v>23-24</v>
      </c>
      <c r="AL3584" s="36" t="str">
        <f t="shared" si="1448"/>
        <v>Apr</v>
      </c>
      <c r="AM3584" s="35" t="str">
        <f t="shared" si="1449"/>
        <v>295-305</v>
      </c>
      <c r="AN3584" s="36" t="str">
        <f t="shared" si="1450"/>
        <v>LWS-HTI</v>
      </c>
    </row>
    <row r="3585" spans="5:40" x14ac:dyDescent="0.3">
      <c r="E3585" s="12">
        <v>41011.965277777781</v>
      </c>
      <c r="F3585" s="16">
        <v>6.07</v>
      </c>
      <c r="G3585" s="16">
        <v>420.33000946044922</v>
      </c>
      <c r="H3585" s="29">
        <v>1.2012917722614547</v>
      </c>
      <c r="I3585" s="26">
        <v>303.3</v>
      </c>
      <c r="J3585" s="30">
        <v>0.12026359143327842</v>
      </c>
      <c r="K3585" s="31">
        <v>0.33578842597201108</v>
      </c>
      <c r="L3585" s="111">
        <f t="shared" si="1430"/>
        <v>0.30000000000000004</v>
      </c>
      <c r="M3585" s="112">
        <f t="shared" si="1431"/>
        <v>0.12</v>
      </c>
      <c r="N3585" s="112" t="b">
        <f t="shared" si="1432"/>
        <v>1</v>
      </c>
      <c r="O3585" s="112" t="b">
        <f t="shared" si="1433"/>
        <v>1</v>
      </c>
      <c r="P3585" s="113">
        <f t="shared" si="1434"/>
        <v>3.0000000000000004</v>
      </c>
      <c r="Q3585" s="113">
        <f t="shared" si="1435"/>
        <v>14</v>
      </c>
      <c r="R3585" s="114" t="str">
        <f t="shared" si="1451"/>
        <v>0.3-0.12</v>
      </c>
      <c r="S3585" s="127">
        <f t="shared" si="1436"/>
        <v>1.2614701106734599E-2</v>
      </c>
      <c r="T3585" s="112" t="b">
        <f t="shared" si="1437"/>
        <v>1</v>
      </c>
      <c r="U3585" s="22">
        <f t="shared" si="1438"/>
        <v>6.0305857297687551</v>
      </c>
      <c r="V3585" s="22">
        <f t="shared" si="1439"/>
        <v>0.29009644072067664</v>
      </c>
      <c r="W3585" s="81">
        <f t="shared" si="1440"/>
        <v>6</v>
      </c>
      <c r="X3585" s="22">
        <f t="shared" si="1441"/>
        <v>0.99918635834918068</v>
      </c>
      <c r="Y3585" s="3">
        <f>IF(U3585&gt;'Power Curve'!$C$37,0,INDEX(Ci,$W3585,1)*POWER(1-X3585,3)+INDEX(Ci,$W3585,2)*3*X3585*POWER(1-X3585,2)+INDEX(Ci,$W3585,3)*3*POWER(X3585,2)*(1-X3585)+INDEX(Ci,$W3585,4)*POWER(X3585,3))</f>
        <v>368.88401578656533</v>
      </c>
      <c r="Z3585" s="3">
        <f t="shared" si="1442"/>
        <v>373.53737738876481</v>
      </c>
      <c r="AA3585" s="3">
        <f t="shared" si="1443"/>
        <v>420.33000946044922</v>
      </c>
      <c r="AB3585" s="3">
        <f t="shared" si="1452"/>
        <v>-46.792632071684409</v>
      </c>
      <c r="AC3585" s="3">
        <f t="shared" si="1453"/>
        <v>46.792632071684409</v>
      </c>
      <c r="AE3585" s="34">
        <f t="shared" si="1444"/>
        <v>6</v>
      </c>
      <c r="AF3585" s="73" t="b">
        <f>COUNTIF('Power Curve'!$D$2:$D$31,AE3585)&gt;0</f>
        <v>1</v>
      </c>
      <c r="AG3585" s="73" t="b">
        <f t="shared" si="1445"/>
        <v>0</v>
      </c>
      <c r="AH3585" s="73" t="b">
        <f t="shared" si="1454"/>
        <v>1</v>
      </c>
      <c r="AI3585" s="34" t="str">
        <f t="shared" si="1446"/>
        <v>Outer</v>
      </c>
      <c r="AJ3585" s="35" t="str">
        <f t="shared" si="1455"/>
        <v>0.2-0.3</v>
      </c>
      <c r="AK3585" s="36" t="str">
        <f t="shared" si="1447"/>
        <v>23-24</v>
      </c>
      <c r="AL3585" s="36" t="str">
        <f t="shared" si="1448"/>
        <v>Apr</v>
      </c>
      <c r="AM3585" s="35" t="str">
        <f t="shared" si="1449"/>
        <v>295-305</v>
      </c>
      <c r="AN3585" s="36" t="str">
        <f t="shared" si="1450"/>
        <v>Inner-TI</v>
      </c>
    </row>
    <row r="3586" spans="5:40" x14ac:dyDescent="0.3">
      <c r="E3586" s="12">
        <v>41011.972222222219</v>
      </c>
      <c r="F3586" s="16">
        <v>6.84</v>
      </c>
      <c r="G3586" s="16">
        <v>541.65997886657738</v>
      </c>
      <c r="H3586" s="29">
        <v>1.201235912103026</v>
      </c>
      <c r="I3586" s="26">
        <v>305.7</v>
      </c>
      <c r="J3586" s="30">
        <v>0.1388888888888889</v>
      </c>
      <c r="K3586" s="31">
        <v>0.30777513751441932</v>
      </c>
      <c r="L3586" s="111">
        <f t="shared" si="1430"/>
        <v>0.4</v>
      </c>
      <c r="M3586" s="112">
        <f t="shared" si="1431"/>
        <v>0.14000000000000001</v>
      </c>
      <c r="N3586" s="112" t="b">
        <f t="shared" si="1432"/>
        <v>1</v>
      </c>
      <c r="O3586" s="112" t="b">
        <f t="shared" si="1433"/>
        <v>1</v>
      </c>
      <c r="P3586" s="113">
        <f t="shared" si="1434"/>
        <v>4</v>
      </c>
      <c r="Q3586" s="113">
        <f t="shared" si="1435"/>
        <v>12</v>
      </c>
      <c r="R3586" s="114" t="str">
        <f t="shared" si="1451"/>
        <v>0.4-0.14</v>
      </c>
      <c r="S3586" s="127">
        <f t="shared" si="1436"/>
        <v>1.8184684372412531E-2</v>
      </c>
      <c r="T3586" s="112" t="b">
        <f t="shared" si="1437"/>
        <v>1</v>
      </c>
      <c r="U3586" s="22">
        <f t="shared" si="1438"/>
        <v>6.7954805630917674</v>
      </c>
      <c r="V3586" s="22">
        <f t="shared" si="1439"/>
        <v>0.40831340291021817</v>
      </c>
      <c r="W3586" s="81">
        <f t="shared" si="1440"/>
        <v>7</v>
      </c>
      <c r="X3586" s="22">
        <f t="shared" si="1441"/>
        <v>0.77672114516092128</v>
      </c>
      <c r="Y3586" s="3">
        <f>IF(U3586&gt;'Power Curve'!$C$37,0,INDEX(Ci,$W3586,1)*POWER(1-X3586,3)+INDEX(Ci,$W3586,2)*3*X3586*POWER(1-X3586,2)+INDEX(Ci,$W3586,3)*3*POWER(X3586,2)*(1-X3586)+INDEX(Ci,$W3586,4)*POWER(X3586,3))</f>
        <v>544.07120111743666</v>
      </c>
      <c r="Z3586" s="3">
        <f t="shared" si="1442"/>
        <v>553.96496418587662</v>
      </c>
      <c r="AA3586" s="3">
        <f t="shared" si="1443"/>
        <v>541.65997886657738</v>
      </c>
      <c r="AB3586" s="3">
        <f t="shared" si="1452"/>
        <v>12.304985319299249</v>
      </c>
      <c r="AC3586" s="3">
        <f t="shared" si="1453"/>
        <v>12.304985319299249</v>
      </c>
      <c r="AE3586" s="34">
        <f t="shared" si="1444"/>
        <v>7</v>
      </c>
      <c r="AF3586" s="73" t="b">
        <f>COUNTIF('Power Curve'!$D$2:$D$31,AE3586)&gt;0</f>
        <v>1</v>
      </c>
      <c r="AG3586" s="73" t="b">
        <f t="shared" si="1445"/>
        <v>0</v>
      </c>
      <c r="AH3586" s="73" t="b">
        <f t="shared" si="1454"/>
        <v>1</v>
      </c>
      <c r="AI3586" s="34" t="str">
        <f t="shared" si="1446"/>
        <v>Outer</v>
      </c>
      <c r="AJ3586" s="35" t="str">
        <f t="shared" si="1455"/>
        <v>0.4-0.5</v>
      </c>
      <c r="AK3586" s="36" t="str">
        <f t="shared" si="1447"/>
        <v>23-24</v>
      </c>
      <c r="AL3586" s="36" t="str">
        <f t="shared" si="1448"/>
        <v>Apr</v>
      </c>
      <c r="AM3586" s="35" t="str">
        <f t="shared" si="1449"/>
        <v>305-315</v>
      </c>
      <c r="AN3586" s="36" t="str">
        <f t="shared" si="1450"/>
        <v>Inner-TI</v>
      </c>
    </row>
    <row r="3587" spans="5:40" x14ac:dyDescent="0.3">
      <c r="E3587" s="12">
        <v>41011.979166666664</v>
      </c>
      <c r="F3587" s="16">
        <v>6.82</v>
      </c>
      <c r="G3587" s="16">
        <v>571.96002674102806</v>
      </c>
      <c r="H3587" s="29">
        <v>1.2016383069196819</v>
      </c>
      <c r="I3587" s="26">
        <v>305.2</v>
      </c>
      <c r="J3587" s="30">
        <v>0.17155425219941348</v>
      </c>
      <c r="K3587" s="31">
        <v>0.21815625750216411</v>
      </c>
      <c r="L3587" s="111">
        <f t="shared" ref="L3587:L3650" si="1456">ROUND((V3587-CenterOfFirstWindSpeedBin)/WindSpeedBinWidth,0)*WindSpeedBinWidth+CenterOfFirstWindSpeedBin</f>
        <v>0.4</v>
      </c>
      <c r="M3587" s="112">
        <f t="shared" ref="M3587:M3650" si="1457">ROUND((J3587-CenterOfFirstTurbulenceBin)/TurbulenceBinWidth,0)*TurbulenceBinWidth+CenterOfFirstTurbulenceBin</f>
        <v>0.17</v>
      </c>
      <c r="N3587" s="112" t="b">
        <f t="shared" ref="N3587:N3650" si="1458">IF(AND(L3587&gt;=CenterOfFirstWindSpeedBin,L3587&lt;=CenterOfLastWindSpeedBin),TRUE,FALSE)</f>
        <v>1</v>
      </c>
      <c r="O3587" s="112" t="b">
        <f t="shared" ref="O3587:O3650" si="1459">IF(AND(M3587&gt;=CenterOfFirstTurbulenceBin,M3587&lt;=CenterOfLastTurbulenceBin),TRUE,FALSE)</f>
        <v>1</v>
      </c>
      <c r="P3587" s="113">
        <f t="shared" ref="P3587:P3650" si="1460">(L3587-CenterOfFirstWindSpeedBin)/WindSpeedBinWidth+1</f>
        <v>4</v>
      </c>
      <c r="Q3587" s="113">
        <f t="shared" ref="Q3587:Q3650" si="1461">NumberOfTurbulenceBins-(M3587-CenterOfFirstTurbulenceBin)/TurbulenceBinWidth</f>
        <v>9</v>
      </c>
      <c r="R3587" s="114" t="str">
        <f t="shared" si="1451"/>
        <v>0.4-0.17</v>
      </c>
      <c r="S3587" s="127">
        <f t="shared" ref="S3587:S3650" si="1462">IF(T3587,INDEX(PowerDeviationMatrix,Q3587,P3587),IF(UseMatrixPadValue,MatrixPadValue,0))</f>
        <v>8.7124314714425499E-2</v>
      </c>
      <c r="T3587" s="112" t="b">
        <f t="shared" ref="T3587:T3650" si="1463">IF(AND(P3587&gt;0,Q3587&gt;0,N3587,O3587),LEN(INDEX(PowerDeviationMatrix,Q3587,P3587))&gt;0,FALSE)</f>
        <v>1</v>
      </c>
      <c r="U3587" s="22">
        <f t="shared" ref="U3587:U3650" si="1464">F3587*(H3587/Ref_Density)^(1/3)</f>
        <v>6.7763672261596568</v>
      </c>
      <c r="V3587" s="22">
        <f t="shared" ref="V3587:V3650" si="1465">(U3587-CutInWindSpeed)/(RatedWindSpeed-CutInWindSpeed)</f>
        <v>0.40535937507399528</v>
      </c>
      <c r="W3587" s="81">
        <f t="shared" ref="W3587:W3650" si="1466">COUNTIF(xa,"&lt;"&amp;U3587)</f>
        <v>7</v>
      </c>
      <c r="X3587" s="22">
        <f t="shared" ref="X3587:X3650" si="1467">(U3587-INDEX(xa,$W3587))/(INDEX(xb,$W3587)-INDEX(xa,$W3587))</f>
        <v>0.75729155420831951</v>
      </c>
      <c r="Y3587" s="3">
        <f>IF(U3587&gt;'Power Curve'!$C$37,0,INDEX(Ci,$W3587,1)*POWER(1-X3587,3)+INDEX(Ci,$W3587,2)*3*X3587*POWER(1-X3587,2)+INDEX(Ci,$W3587,3)*3*POWER(X3587,2)*(1-X3587)+INDEX(Ci,$W3587,4)*POWER(X3587,3))</f>
        <v>539.21276019903326</v>
      </c>
      <c r="Z3587" s="3">
        <f t="shared" ref="Z3587:Z3650" si="1468">IF(OR(T3587,UseMatrixPadValue),Y3587*(1+S3587),"")</f>
        <v>586.19130241664777</v>
      </c>
      <c r="AA3587" s="3">
        <f t="shared" ref="AA3587:AA3650" si="1469">IF(AH3587,G3587,"")</f>
        <v>571.96002674102806</v>
      </c>
      <c r="AB3587" s="3">
        <f t="shared" si="1452"/>
        <v>14.231275675619713</v>
      </c>
      <c r="AC3587" s="3">
        <f t="shared" si="1453"/>
        <v>14.231275675619713</v>
      </c>
      <c r="AE3587" s="34">
        <f t="shared" ref="AE3587:AE3650" si="1470">MROUND(U3587-Centre_First_Bin,Bin_Width)+Centre_First_Bin</f>
        <v>7</v>
      </c>
      <c r="AF3587" s="73" t="b">
        <f>COUNTIF('Power Curve'!$D$2:$D$31,AE3587)&gt;0</f>
        <v>1</v>
      </c>
      <c r="AG3587" s="73" t="b">
        <f t="shared" ref="AG3587:AG3650" si="1471">(G3587&lt;0)</f>
        <v>0</v>
      </c>
      <c r="AH3587" s="73" t="b">
        <f t="shared" si="1454"/>
        <v>1</v>
      </c>
      <c r="AI3587" s="34" t="str">
        <f t="shared" ref="AI3587:AI3650" si="1472">IF(AH3587,IF(AND(J3587&gt;=LowerTurbLimit,J3587&lt;=UpperTurbLimit,K3587&gt;=LowerShearLimit,K3587&lt;=UpperShearLimit),"Inner","Outer"),"")</f>
        <v>Outer</v>
      </c>
      <c r="AJ3587" s="35" t="str">
        <f t="shared" si="1455"/>
        <v>0.4-0.5</v>
      </c>
      <c r="AK3587" s="36" t="str">
        <f t="shared" ref="AK3587:AK3650" si="1473">IF(AH3587,HOUR(E3587)&amp;"-"&amp;HOUR(E3587)+1,"")</f>
        <v>23-24</v>
      </c>
      <c r="AL3587" s="36" t="str">
        <f t="shared" ref="AL3587:AL3650" si="1474">IF(AH3587,TEXT(E3587,"mmm"),"")</f>
        <v>Apr</v>
      </c>
      <c r="AM3587" s="35" t="str">
        <f t="shared" ref="AM3587:AM3650" si="1475">IF(AH3587,IF(OR(I3587&lt;5,I3587&gt;=355),"355-5",MROUND(I3587,10)-5&amp;"-"&amp;MROUND(I3587,10)+5),"")</f>
        <v>305-315</v>
      </c>
      <c r="AN3587" s="36" t="str">
        <f t="shared" ref="AN3587:AN3650" si="1476">IF(AH3587,IF(V3587&lt;0.5,IF(J3587&lt;=LowerTurbLimit,"LWS-LTI",IF(J3587&gt;=UpperTurbLimit,"LWS-HTI","Inner-TI")),IF(J3587&lt;=LowerTurbLimit,"HWS-LTI",IF(J3587&gt;=UpperTurbLimit,"HWS-HTI","Inner-TI"))),"")</f>
        <v>LWS-HTI</v>
      </c>
    </row>
    <row r="3588" spans="5:40" x14ac:dyDescent="0.3">
      <c r="E3588" s="12">
        <v>41011.986111111109</v>
      </c>
      <c r="F3588" s="16">
        <v>7.35</v>
      </c>
      <c r="G3588" s="16">
        <v>605.02002906799316</v>
      </c>
      <c r="H3588" s="29">
        <v>1.2019067192261734</v>
      </c>
      <c r="I3588" s="26">
        <v>303.89999999999998</v>
      </c>
      <c r="J3588" s="30">
        <v>0.13333333333333333</v>
      </c>
      <c r="K3588" s="31">
        <v>0.20220052192043839</v>
      </c>
      <c r="L3588" s="111">
        <f t="shared" si="1456"/>
        <v>0.5</v>
      </c>
      <c r="M3588" s="112">
        <f t="shared" si="1457"/>
        <v>0.13</v>
      </c>
      <c r="N3588" s="112" t="b">
        <f t="shared" si="1458"/>
        <v>1</v>
      </c>
      <c r="O3588" s="112" t="b">
        <f t="shared" si="1459"/>
        <v>1</v>
      </c>
      <c r="P3588" s="113">
        <f t="shared" si="1460"/>
        <v>5</v>
      </c>
      <c r="Q3588" s="113">
        <f t="shared" si="1461"/>
        <v>13</v>
      </c>
      <c r="R3588" s="114" t="str">
        <f t="shared" ref="R3588:R3651" si="1477">L3588&amp;"-"&amp;M3588</f>
        <v>0.5-0.13</v>
      </c>
      <c r="S3588" s="127">
        <f t="shared" si="1462"/>
        <v>1.7080752491931649E-2</v>
      </c>
      <c r="T3588" s="112" t="b">
        <f t="shared" si="1463"/>
        <v>1</v>
      </c>
      <c r="U3588" s="22">
        <f t="shared" si="1464"/>
        <v>7.3035201289992351</v>
      </c>
      <c r="V3588" s="22">
        <f t="shared" si="1465"/>
        <v>0.48683255552725718</v>
      </c>
      <c r="W3588" s="81">
        <f t="shared" si="1466"/>
        <v>8</v>
      </c>
      <c r="X3588" s="22">
        <f t="shared" si="1467"/>
        <v>0.29026413970524956</v>
      </c>
      <c r="Y3588" s="3">
        <f>IF(U3588&gt;'Power Curve'!$C$37,0,INDEX(Ci,$W3588,1)*POWER(1-X3588,3)+INDEX(Ci,$W3588,2)*3*X3588*POWER(1-X3588,2)+INDEX(Ci,$W3588,3)*3*POWER(X3588,2)*(1-X3588)+INDEX(Ci,$W3588,4)*POWER(X3588,3))</f>
        <v>676.9957830737585</v>
      </c>
      <c r="Z3588" s="3">
        <f t="shared" si="1468"/>
        <v>688.55938048252278</v>
      </c>
      <c r="AA3588" s="3">
        <f t="shared" si="1469"/>
        <v>605.02002906799316</v>
      </c>
      <c r="AB3588" s="3">
        <f t="shared" ref="AB3588:AB3651" si="1478">IF(AH3588,Z3588-AA3588,"")</f>
        <v>83.539351414529619</v>
      </c>
      <c r="AC3588" s="3">
        <f t="shared" ref="AC3588:AC3651" si="1479">IF(AH3588,ABS(AB3588),"")</f>
        <v>83.539351414529619</v>
      </c>
      <c r="AE3588" s="34">
        <f t="shared" si="1470"/>
        <v>7</v>
      </c>
      <c r="AF3588" s="73" t="b">
        <f>COUNTIF('Power Curve'!$D$2:$D$31,AE3588)&gt;0</f>
        <v>1</v>
      </c>
      <c r="AG3588" s="73" t="b">
        <f t="shared" si="1471"/>
        <v>0</v>
      </c>
      <c r="AH3588" s="73" t="b">
        <f t="shared" ref="AH3588:AH3651" si="1480">AND(AF3588,NOT(AG3588))</f>
        <v>1</v>
      </c>
      <c r="AI3588" s="34" t="str">
        <f t="shared" si="1472"/>
        <v>Inner</v>
      </c>
      <c r="AJ3588" s="35" t="str">
        <f t="shared" ref="AJ3588:AJ3651" si="1481">IF(AH3588,TEXT(ROUND(V3588+0.05,1)-0.1,"0.0")&amp;"-"&amp;TEXT(ROUND(V3588+0.05,1),"0.0"),"")</f>
        <v>0.4-0.5</v>
      </c>
      <c r="AK3588" s="36" t="str">
        <f t="shared" si="1473"/>
        <v>23-24</v>
      </c>
      <c r="AL3588" s="36" t="str">
        <f t="shared" si="1474"/>
        <v>Apr</v>
      </c>
      <c r="AM3588" s="35" t="str">
        <f t="shared" si="1475"/>
        <v>295-305</v>
      </c>
      <c r="AN3588" s="36" t="str">
        <f t="shared" si="1476"/>
        <v>Inner-TI</v>
      </c>
    </row>
    <row r="3589" spans="5:40" x14ac:dyDescent="0.3">
      <c r="E3589" s="12">
        <v>41011.993055555555</v>
      </c>
      <c r="F3589" s="16">
        <v>7.31</v>
      </c>
      <c r="G3589" s="16">
        <v>700.0399827957151</v>
      </c>
      <c r="H3589" s="29">
        <v>1.2023543396397152</v>
      </c>
      <c r="I3589" s="26">
        <v>302</v>
      </c>
      <c r="J3589" s="30">
        <v>9.575923392612859E-2</v>
      </c>
      <c r="K3589" s="31">
        <v>0.25095754799366454</v>
      </c>
      <c r="L3589" s="111">
        <f t="shared" si="1456"/>
        <v>0.5</v>
      </c>
      <c r="M3589" s="112">
        <f t="shared" si="1457"/>
        <v>9.9999999999999992E-2</v>
      </c>
      <c r="N3589" s="112" t="b">
        <f t="shared" si="1458"/>
        <v>1</v>
      </c>
      <c r="O3589" s="112" t="b">
        <f t="shared" si="1459"/>
        <v>1</v>
      </c>
      <c r="P3589" s="113">
        <f t="shared" si="1460"/>
        <v>5</v>
      </c>
      <c r="Q3589" s="113">
        <f t="shared" si="1461"/>
        <v>16</v>
      </c>
      <c r="R3589" s="114" t="str">
        <f t="shared" si="1477"/>
        <v>0.5-0.1</v>
      </c>
      <c r="S3589" s="127">
        <f t="shared" si="1462"/>
        <v>-1.2082008028820396E-2</v>
      </c>
      <c r="T3589" s="112" t="b">
        <f t="shared" si="1463"/>
        <v>1</v>
      </c>
      <c r="U3589" s="22">
        <f t="shared" si="1464"/>
        <v>7.2646747062662316</v>
      </c>
      <c r="V3589" s="22">
        <f t="shared" si="1465"/>
        <v>0.48082887022255472</v>
      </c>
      <c r="W3589" s="81">
        <f t="shared" si="1466"/>
        <v>8</v>
      </c>
      <c r="X3589" s="22">
        <f t="shared" si="1467"/>
        <v>0.25116695343771994</v>
      </c>
      <c r="Y3589" s="3">
        <f>IF(U3589&gt;'Power Curve'!$C$37,0,INDEX(Ci,$W3589,1)*POWER(1-X3589,3)+INDEX(Ci,$W3589,2)*3*X3589*POWER(1-X3589,2)+INDEX(Ci,$W3589,3)*3*POWER(X3589,2)*(1-X3589)+INDEX(Ci,$W3589,4)*POWER(X3589,3))</f>
        <v>666.37584388720927</v>
      </c>
      <c r="Z3589" s="3">
        <f t="shared" si="1468"/>
        <v>658.32468559115205</v>
      </c>
      <c r="AA3589" s="3">
        <f t="shared" si="1469"/>
        <v>700.0399827957151</v>
      </c>
      <c r="AB3589" s="3">
        <f t="shared" si="1478"/>
        <v>-41.715297204563058</v>
      </c>
      <c r="AC3589" s="3">
        <f t="shared" si="1479"/>
        <v>41.715297204563058</v>
      </c>
      <c r="AE3589" s="34">
        <f t="shared" si="1470"/>
        <v>7</v>
      </c>
      <c r="AF3589" s="73" t="b">
        <f>COUNTIF('Power Curve'!$D$2:$D$31,AE3589)&gt;0</f>
        <v>1</v>
      </c>
      <c r="AG3589" s="73" t="b">
        <f t="shared" si="1471"/>
        <v>0</v>
      </c>
      <c r="AH3589" s="73" t="b">
        <f t="shared" si="1480"/>
        <v>1</v>
      </c>
      <c r="AI3589" s="34" t="str">
        <f t="shared" si="1472"/>
        <v>Outer</v>
      </c>
      <c r="AJ3589" s="35" t="str">
        <f t="shared" si="1481"/>
        <v>0.4-0.5</v>
      </c>
      <c r="AK3589" s="36" t="str">
        <f t="shared" si="1473"/>
        <v>23-24</v>
      </c>
      <c r="AL3589" s="36" t="str">
        <f t="shared" si="1474"/>
        <v>Apr</v>
      </c>
      <c r="AM3589" s="35" t="str">
        <f t="shared" si="1475"/>
        <v>295-305</v>
      </c>
      <c r="AN3589" s="36" t="str">
        <f t="shared" si="1476"/>
        <v>LWS-LTI</v>
      </c>
    </row>
    <row r="3590" spans="5:40" x14ac:dyDescent="0.3">
      <c r="E3590" s="12">
        <v>41012</v>
      </c>
      <c r="F3590" s="16">
        <v>8.2899999999999991</v>
      </c>
      <c r="G3590" s="16">
        <v>886.03998565673851</v>
      </c>
      <c r="H3590" s="29">
        <v>1.2022090858458474</v>
      </c>
      <c r="I3590" s="26">
        <v>301.10000000000002</v>
      </c>
      <c r="J3590" s="30">
        <v>6.9963811821471655E-2</v>
      </c>
      <c r="K3590" s="31">
        <v>0.22796028545938055</v>
      </c>
      <c r="L3590" s="111">
        <f t="shared" si="1456"/>
        <v>0.6</v>
      </c>
      <c r="M3590" s="112">
        <f t="shared" si="1457"/>
        <v>6.9999999999999993E-2</v>
      </c>
      <c r="N3590" s="112" t="b">
        <f t="shared" si="1458"/>
        <v>1</v>
      </c>
      <c r="O3590" s="112" t="b">
        <f t="shared" si="1459"/>
        <v>1</v>
      </c>
      <c r="P3590" s="113">
        <f t="shared" si="1460"/>
        <v>6</v>
      </c>
      <c r="Q3590" s="113">
        <f t="shared" si="1461"/>
        <v>19</v>
      </c>
      <c r="R3590" s="114" t="str">
        <f t="shared" si="1477"/>
        <v>0.6-0.07</v>
      </c>
      <c r="S3590" s="127">
        <f t="shared" si="1462"/>
        <v>-3.3639724247800033E-2</v>
      </c>
      <c r="T3590" s="112" t="b">
        <f t="shared" si="1463"/>
        <v>1</v>
      </c>
      <c r="U3590" s="22">
        <f t="shared" si="1464"/>
        <v>8.238266489001683</v>
      </c>
      <c r="V3590" s="22">
        <f t="shared" si="1465"/>
        <v>0.63130061869504173</v>
      </c>
      <c r="W3590" s="81">
        <f t="shared" si="1466"/>
        <v>9</v>
      </c>
      <c r="X3590" s="22">
        <f t="shared" si="1467"/>
        <v>0.22947710661898821</v>
      </c>
      <c r="Y3590" s="3">
        <f>IF(U3590&gt;'Power Curve'!$C$37,0,INDEX(Ci,$W3590,1)*POWER(1-X3590,3)+INDEX(Ci,$W3590,2)*3*X3590*POWER(1-X3590,2)+INDEX(Ci,$W3590,3)*3*POWER(X3590,2)*(1-X3590)+INDEX(Ci,$W3590,4)*POWER(X3590,3))</f>
        <v>950.61186831841815</v>
      </c>
      <c r="Z3590" s="3">
        <f t="shared" si="1468"/>
        <v>918.63354720150051</v>
      </c>
      <c r="AA3590" s="3">
        <f t="shared" si="1469"/>
        <v>886.03998565673851</v>
      </c>
      <c r="AB3590" s="3">
        <f t="shared" si="1478"/>
        <v>32.593561544761997</v>
      </c>
      <c r="AC3590" s="3">
        <f t="shared" si="1479"/>
        <v>32.593561544761997</v>
      </c>
      <c r="AE3590" s="34">
        <f t="shared" si="1470"/>
        <v>8</v>
      </c>
      <c r="AF3590" s="73" t="b">
        <f>COUNTIF('Power Curve'!$D$2:$D$31,AE3590)&gt;0</f>
        <v>1</v>
      </c>
      <c r="AG3590" s="73" t="b">
        <f t="shared" si="1471"/>
        <v>0</v>
      </c>
      <c r="AH3590" s="73" t="b">
        <f t="shared" si="1480"/>
        <v>1</v>
      </c>
      <c r="AI3590" s="34" t="str">
        <f t="shared" si="1472"/>
        <v>Outer</v>
      </c>
      <c r="AJ3590" s="35" t="str">
        <f t="shared" si="1481"/>
        <v>0.6-0.7</v>
      </c>
      <c r="AK3590" s="36" t="str">
        <f t="shared" si="1473"/>
        <v>0-1</v>
      </c>
      <c r="AL3590" s="36" t="str">
        <f t="shared" si="1474"/>
        <v>Apr</v>
      </c>
      <c r="AM3590" s="35" t="str">
        <f t="shared" si="1475"/>
        <v>295-305</v>
      </c>
      <c r="AN3590" s="36" t="str">
        <f t="shared" si="1476"/>
        <v>HWS-LTI</v>
      </c>
    </row>
    <row r="3591" spans="5:40" x14ac:dyDescent="0.3">
      <c r="E3591" s="12">
        <v>41012.006944444445</v>
      </c>
      <c r="F3591" s="16">
        <v>7.98</v>
      </c>
      <c r="G3591" s="16">
        <v>829.30001449585006</v>
      </c>
      <c r="H3591" s="29">
        <v>1.20293674593579</v>
      </c>
      <c r="I3591" s="26">
        <v>302.39999999999998</v>
      </c>
      <c r="J3591" s="30">
        <v>7.5187969924812026E-2</v>
      </c>
      <c r="K3591" s="31">
        <v>0.25615352829464416</v>
      </c>
      <c r="L3591" s="111">
        <f t="shared" si="1456"/>
        <v>0.6</v>
      </c>
      <c r="M3591" s="112">
        <f t="shared" si="1457"/>
        <v>0.08</v>
      </c>
      <c r="N3591" s="112" t="b">
        <f t="shared" si="1458"/>
        <v>1</v>
      </c>
      <c r="O3591" s="112" t="b">
        <f t="shared" si="1459"/>
        <v>1</v>
      </c>
      <c r="P3591" s="113">
        <f t="shared" si="1460"/>
        <v>6</v>
      </c>
      <c r="Q3591" s="113">
        <f t="shared" si="1461"/>
        <v>18</v>
      </c>
      <c r="R3591" s="114" t="str">
        <f t="shared" si="1477"/>
        <v>0.6-0.08</v>
      </c>
      <c r="S3591" s="127">
        <f t="shared" si="1462"/>
        <v>-2.6698824562309216E-2</v>
      </c>
      <c r="T3591" s="112" t="b">
        <f t="shared" si="1463"/>
        <v>1</v>
      </c>
      <c r="U3591" s="22">
        <f t="shared" si="1464"/>
        <v>7.9318006812764139</v>
      </c>
      <c r="V3591" s="22">
        <f t="shared" si="1465"/>
        <v>0.58393534019413984</v>
      </c>
      <c r="W3591" s="81">
        <f t="shared" si="1466"/>
        <v>8</v>
      </c>
      <c r="X3591" s="22">
        <f t="shared" si="1467"/>
        <v>0.92261668094242755</v>
      </c>
      <c r="Y3591" s="3">
        <f>IF(U3591&gt;'Power Curve'!$C$37,0,INDEX(Ci,$W3591,1)*POWER(1-X3591,3)+INDEX(Ci,$W3591,2)*3*X3591*POWER(1-X3591,2)+INDEX(Ci,$W3591,3)*3*POWER(X3591,2)*(1-X3591)+INDEX(Ci,$W3591,4)*POWER(X3591,3))</f>
        <v>857.81998852291554</v>
      </c>
      <c r="Z3591" s="3">
        <f t="shared" si="1468"/>
        <v>834.91720314330007</v>
      </c>
      <c r="AA3591" s="3">
        <f t="shared" si="1469"/>
        <v>829.30001449585006</v>
      </c>
      <c r="AB3591" s="3">
        <f t="shared" si="1478"/>
        <v>5.617188647450007</v>
      </c>
      <c r="AC3591" s="3">
        <f t="shared" si="1479"/>
        <v>5.617188647450007</v>
      </c>
      <c r="AE3591" s="34">
        <f t="shared" si="1470"/>
        <v>8</v>
      </c>
      <c r="AF3591" s="73" t="b">
        <f>COUNTIF('Power Curve'!$D$2:$D$31,AE3591)&gt;0</f>
        <v>1</v>
      </c>
      <c r="AG3591" s="73" t="b">
        <f t="shared" si="1471"/>
        <v>0</v>
      </c>
      <c r="AH3591" s="73" t="b">
        <f t="shared" si="1480"/>
        <v>1</v>
      </c>
      <c r="AI3591" s="34" t="str">
        <f t="shared" si="1472"/>
        <v>Outer</v>
      </c>
      <c r="AJ3591" s="35" t="str">
        <f t="shared" si="1481"/>
        <v>0.5-0.6</v>
      </c>
      <c r="AK3591" s="36" t="str">
        <f t="shared" si="1473"/>
        <v>0-1</v>
      </c>
      <c r="AL3591" s="36" t="str">
        <f t="shared" si="1474"/>
        <v>Apr</v>
      </c>
      <c r="AM3591" s="35" t="str">
        <f t="shared" si="1475"/>
        <v>295-305</v>
      </c>
      <c r="AN3591" s="36" t="str">
        <f t="shared" si="1476"/>
        <v>HWS-LTI</v>
      </c>
    </row>
    <row r="3592" spans="5:40" x14ac:dyDescent="0.3">
      <c r="E3592" s="12">
        <v>41012.013888888891</v>
      </c>
      <c r="F3592" s="16">
        <v>8.33</v>
      </c>
      <c r="G3592" s="16">
        <v>906.24002838134788</v>
      </c>
      <c r="H3592" s="29">
        <v>1.203160899279722</v>
      </c>
      <c r="I3592" s="26">
        <v>305.10000000000002</v>
      </c>
      <c r="J3592" s="30">
        <v>6.6026410564225702E-2</v>
      </c>
      <c r="K3592" s="31">
        <v>0.27326571675916428</v>
      </c>
      <c r="L3592" s="111">
        <f t="shared" si="1456"/>
        <v>0.6</v>
      </c>
      <c r="M3592" s="112">
        <f t="shared" si="1457"/>
        <v>6.9999999999999993E-2</v>
      </c>
      <c r="N3592" s="112" t="b">
        <f t="shared" si="1458"/>
        <v>1</v>
      </c>
      <c r="O3592" s="112" t="b">
        <f t="shared" si="1459"/>
        <v>1</v>
      </c>
      <c r="P3592" s="113">
        <f t="shared" si="1460"/>
        <v>6</v>
      </c>
      <c r="Q3592" s="113">
        <f t="shared" si="1461"/>
        <v>19</v>
      </c>
      <c r="R3592" s="114" t="str">
        <f t="shared" si="1477"/>
        <v>0.6-0.07</v>
      </c>
      <c r="S3592" s="127">
        <f t="shared" si="1462"/>
        <v>-3.3639724247800033E-2</v>
      </c>
      <c r="T3592" s="112" t="b">
        <f t="shared" si="1463"/>
        <v>1</v>
      </c>
      <c r="U3592" s="22">
        <f t="shared" si="1464"/>
        <v>8.2802009187332803</v>
      </c>
      <c r="V3592" s="22">
        <f t="shared" si="1465"/>
        <v>0.63778171998903721</v>
      </c>
      <c r="W3592" s="81">
        <f t="shared" si="1466"/>
        <v>9</v>
      </c>
      <c r="X3592" s="22">
        <f t="shared" si="1467"/>
        <v>0.27139259735369498</v>
      </c>
      <c r="Y3592" s="3">
        <f>IF(U3592&gt;'Power Curve'!$C$37,0,INDEX(Ci,$W3592,1)*POWER(1-X3592,3)+INDEX(Ci,$W3592,2)*3*X3592*POWER(1-X3592,2)+INDEX(Ci,$W3592,3)*3*POWER(X3592,2)*(1-X3592)+INDEX(Ci,$W3592,4)*POWER(X3592,3))</f>
        <v>963.62700802195081</v>
      </c>
      <c r="Z3592" s="3">
        <f t="shared" si="1468"/>
        <v>931.21086119435984</v>
      </c>
      <c r="AA3592" s="3">
        <f t="shared" si="1469"/>
        <v>906.24002838134788</v>
      </c>
      <c r="AB3592" s="3">
        <f t="shared" si="1478"/>
        <v>24.970832813011953</v>
      </c>
      <c r="AC3592" s="3">
        <f t="shared" si="1479"/>
        <v>24.970832813011953</v>
      </c>
      <c r="AE3592" s="34">
        <f t="shared" si="1470"/>
        <v>8</v>
      </c>
      <c r="AF3592" s="73" t="b">
        <f>COUNTIF('Power Curve'!$D$2:$D$31,AE3592)&gt;0</f>
        <v>1</v>
      </c>
      <c r="AG3592" s="73" t="b">
        <f t="shared" si="1471"/>
        <v>0</v>
      </c>
      <c r="AH3592" s="73" t="b">
        <f t="shared" si="1480"/>
        <v>1</v>
      </c>
      <c r="AI3592" s="34" t="str">
        <f t="shared" si="1472"/>
        <v>Outer</v>
      </c>
      <c r="AJ3592" s="35" t="str">
        <f t="shared" si="1481"/>
        <v>0.6-0.7</v>
      </c>
      <c r="AK3592" s="36" t="str">
        <f t="shared" si="1473"/>
        <v>0-1</v>
      </c>
      <c r="AL3592" s="36" t="str">
        <f t="shared" si="1474"/>
        <v>Apr</v>
      </c>
      <c r="AM3592" s="35" t="str">
        <f t="shared" si="1475"/>
        <v>305-315</v>
      </c>
      <c r="AN3592" s="36" t="str">
        <f t="shared" si="1476"/>
        <v>HWS-LTI</v>
      </c>
    </row>
    <row r="3593" spans="5:40" x14ac:dyDescent="0.3">
      <c r="E3593" s="12">
        <v>41012.020833333336</v>
      </c>
      <c r="F3593" s="16">
        <v>6.91</v>
      </c>
      <c r="G3593" s="16">
        <v>526.20001792907738</v>
      </c>
      <c r="H3593" s="29">
        <v>1.203788970293868</v>
      </c>
      <c r="I3593" s="26">
        <v>306.5</v>
      </c>
      <c r="J3593" s="30">
        <v>0.11432706222865413</v>
      </c>
      <c r="K3593" s="31">
        <v>0.35170823402875306</v>
      </c>
      <c r="L3593" s="111">
        <f t="shared" si="1456"/>
        <v>0.4</v>
      </c>
      <c r="M3593" s="112">
        <f t="shared" si="1457"/>
        <v>0.11</v>
      </c>
      <c r="N3593" s="112" t="b">
        <f t="shared" si="1458"/>
        <v>1</v>
      </c>
      <c r="O3593" s="112" t="b">
        <f t="shared" si="1459"/>
        <v>1</v>
      </c>
      <c r="P3593" s="113">
        <f t="shared" si="1460"/>
        <v>4</v>
      </c>
      <c r="Q3593" s="113">
        <f t="shared" si="1461"/>
        <v>15</v>
      </c>
      <c r="R3593" s="114" t="str">
        <f t="shared" si="1477"/>
        <v>0.4-0.11</v>
      </c>
      <c r="S3593" s="127">
        <f t="shared" si="1462"/>
        <v>-7.3544994965231711E-3</v>
      </c>
      <c r="T3593" s="112" t="b">
        <f t="shared" si="1463"/>
        <v>1</v>
      </c>
      <c r="U3593" s="22">
        <f t="shared" si="1464"/>
        <v>6.8698850620173673</v>
      </c>
      <c r="V3593" s="22">
        <f t="shared" si="1465"/>
        <v>0.41981285806800323</v>
      </c>
      <c r="W3593" s="81">
        <f t="shared" si="1466"/>
        <v>7</v>
      </c>
      <c r="X3593" s="22">
        <f t="shared" si="1467"/>
        <v>0.85235675940727529</v>
      </c>
      <c r="Y3593" s="3">
        <f>IF(U3593&gt;'Power Curve'!$C$37,0,INDEX(Ci,$W3593,1)*POWER(1-X3593,3)+INDEX(Ci,$W3593,2)*3*X3593*POWER(1-X3593,2)+INDEX(Ci,$W3593,3)*3*POWER(X3593,2)*(1-X3593)+INDEX(Ci,$W3593,4)*POWER(X3593,3))</f>
        <v>563.06626830140658</v>
      </c>
      <c r="Z3593" s="3">
        <f t="shared" si="1468"/>
        <v>558.92519771467471</v>
      </c>
      <c r="AA3593" s="3">
        <f t="shared" si="1469"/>
        <v>526.20001792907738</v>
      </c>
      <c r="AB3593" s="3">
        <f t="shared" si="1478"/>
        <v>32.725179785597334</v>
      </c>
      <c r="AC3593" s="3">
        <f t="shared" si="1479"/>
        <v>32.725179785597334</v>
      </c>
      <c r="AE3593" s="34">
        <f t="shared" si="1470"/>
        <v>7</v>
      </c>
      <c r="AF3593" s="73" t="b">
        <f>COUNTIF('Power Curve'!$D$2:$D$31,AE3593)&gt;0</f>
        <v>1</v>
      </c>
      <c r="AG3593" s="73" t="b">
        <f t="shared" si="1471"/>
        <v>0</v>
      </c>
      <c r="AH3593" s="73" t="b">
        <f t="shared" si="1480"/>
        <v>1</v>
      </c>
      <c r="AI3593" s="34" t="str">
        <f t="shared" si="1472"/>
        <v>Outer</v>
      </c>
      <c r="AJ3593" s="35" t="str">
        <f t="shared" si="1481"/>
        <v>0.4-0.5</v>
      </c>
      <c r="AK3593" s="36" t="str">
        <f t="shared" si="1473"/>
        <v>0-1</v>
      </c>
      <c r="AL3593" s="36" t="str">
        <f t="shared" si="1474"/>
        <v>Apr</v>
      </c>
      <c r="AM3593" s="35" t="str">
        <f t="shared" si="1475"/>
        <v>305-315</v>
      </c>
      <c r="AN3593" s="36" t="str">
        <f t="shared" si="1476"/>
        <v>Inner-TI</v>
      </c>
    </row>
    <row r="3594" spans="5:40" x14ac:dyDescent="0.3">
      <c r="E3594" s="12">
        <v>41012.027777777781</v>
      </c>
      <c r="F3594" s="16">
        <v>6.56</v>
      </c>
      <c r="G3594" s="16">
        <v>361.56000518798874</v>
      </c>
      <c r="H3594" s="29">
        <v>1.2040583443636519</v>
      </c>
      <c r="I3594" s="26">
        <v>306.3</v>
      </c>
      <c r="J3594" s="30">
        <v>9.1463414634146339E-2</v>
      </c>
      <c r="K3594" s="31">
        <v>0.40940350686407223</v>
      </c>
      <c r="L3594" s="111">
        <f t="shared" si="1456"/>
        <v>0.4</v>
      </c>
      <c r="M3594" s="112">
        <f t="shared" si="1457"/>
        <v>0.09</v>
      </c>
      <c r="N3594" s="112" t="b">
        <f t="shared" si="1458"/>
        <v>1</v>
      </c>
      <c r="O3594" s="112" t="b">
        <f t="shared" si="1459"/>
        <v>1</v>
      </c>
      <c r="P3594" s="113">
        <f t="shared" si="1460"/>
        <v>4</v>
      </c>
      <c r="Q3594" s="113">
        <f t="shared" si="1461"/>
        <v>17</v>
      </c>
      <c r="R3594" s="114" t="str">
        <f t="shared" si="1477"/>
        <v>0.4-0.09</v>
      </c>
      <c r="S3594" s="127">
        <f t="shared" si="1462"/>
        <v>-2.2461451467925553E-2</v>
      </c>
      <c r="T3594" s="112" t="b">
        <f t="shared" si="1463"/>
        <v>1</v>
      </c>
      <c r="U3594" s="22">
        <f t="shared" si="1464"/>
        <v>6.5224033704683517</v>
      </c>
      <c r="V3594" s="22">
        <f t="shared" si="1465"/>
        <v>0.36610844250417013</v>
      </c>
      <c r="W3594" s="81">
        <f t="shared" si="1466"/>
        <v>7</v>
      </c>
      <c r="X3594" s="22">
        <f t="shared" si="1467"/>
        <v>0.49912554947798915</v>
      </c>
      <c r="Y3594" s="3">
        <f>IF(U3594&gt;'Power Curve'!$C$37,0,INDEX(Ci,$W3594,1)*POWER(1-X3594,3)+INDEX(Ci,$W3594,2)*3*X3594*POWER(1-X3594,2)+INDEX(Ci,$W3594,3)*3*POWER(X3594,2)*(1-X3594)+INDEX(Ci,$W3594,4)*POWER(X3594,3))</f>
        <v>476.10545723901981</v>
      </c>
      <c r="Z3594" s="3">
        <f t="shared" si="1468"/>
        <v>465.41143761763107</v>
      </c>
      <c r="AA3594" s="3">
        <f t="shared" si="1469"/>
        <v>361.56000518798874</v>
      </c>
      <c r="AB3594" s="3">
        <f t="shared" si="1478"/>
        <v>103.85143242964233</v>
      </c>
      <c r="AC3594" s="3">
        <f t="shared" si="1479"/>
        <v>103.85143242964233</v>
      </c>
      <c r="AE3594" s="34">
        <f t="shared" si="1470"/>
        <v>7</v>
      </c>
      <c r="AF3594" s="73" t="b">
        <f>COUNTIF('Power Curve'!$D$2:$D$31,AE3594)&gt;0</f>
        <v>1</v>
      </c>
      <c r="AG3594" s="73" t="b">
        <f t="shared" si="1471"/>
        <v>0</v>
      </c>
      <c r="AH3594" s="73" t="b">
        <f t="shared" si="1480"/>
        <v>1</v>
      </c>
      <c r="AI3594" s="34" t="str">
        <f t="shared" si="1472"/>
        <v>Outer</v>
      </c>
      <c r="AJ3594" s="35" t="str">
        <f t="shared" si="1481"/>
        <v>0.3-0.4</v>
      </c>
      <c r="AK3594" s="36" t="str">
        <f t="shared" si="1473"/>
        <v>0-1</v>
      </c>
      <c r="AL3594" s="36" t="str">
        <f t="shared" si="1474"/>
        <v>Apr</v>
      </c>
      <c r="AM3594" s="35" t="str">
        <f t="shared" si="1475"/>
        <v>305-315</v>
      </c>
      <c r="AN3594" s="36" t="str">
        <f t="shared" si="1476"/>
        <v>LWS-LTI</v>
      </c>
    </row>
    <row r="3595" spans="5:40" x14ac:dyDescent="0.3">
      <c r="E3595" s="12">
        <v>41012.034722222219</v>
      </c>
      <c r="F3595" s="16">
        <v>6.51</v>
      </c>
      <c r="G3595" s="16">
        <v>373.89001464843705</v>
      </c>
      <c r="H3595" s="29">
        <v>1.20432783901708</v>
      </c>
      <c r="I3595" s="26">
        <v>306</v>
      </c>
      <c r="J3595" s="30">
        <v>9.9846390168970817E-2</v>
      </c>
      <c r="K3595" s="31">
        <v>0.46876358416642472</v>
      </c>
      <c r="L3595" s="111">
        <f t="shared" si="1456"/>
        <v>0.4</v>
      </c>
      <c r="M3595" s="112">
        <f t="shared" si="1457"/>
        <v>9.9999999999999992E-2</v>
      </c>
      <c r="N3595" s="112" t="b">
        <f t="shared" si="1458"/>
        <v>1</v>
      </c>
      <c r="O3595" s="112" t="b">
        <f t="shared" si="1459"/>
        <v>1</v>
      </c>
      <c r="P3595" s="113">
        <f t="shared" si="1460"/>
        <v>4</v>
      </c>
      <c r="Q3595" s="113">
        <f t="shared" si="1461"/>
        <v>16</v>
      </c>
      <c r="R3595" s="114" t="str">
        <f t="shared" si="1477"/>
        <v>0.4-0.1</v>
      </c>
      <c r="S3595" s="127">
        <f t="shared" si="1462"/>
        <v>-1.1366894958513816E-3</v>
      </c>
      <c r="T3595" s="112" t="b">
        <f t="shared" si="1463"/>
        <v>1</v>
      </c>
      <c r="U3595" s="22">
        <f t="shared" si="1464"/>
        <v>6.4731728040884811</v>
      </c>
      <c r="V3595" s="22">
        <f t="shared" si="1465"/>
        <v>0.35849969977150586</v>
      </c>
      <c r="W3595" s="81">
        <f t="shared" si="1466"/>
        <v>7</v>
      </c>
      <c r="X3595" s="22">
        <f t="shared" si="1467"/>
        <v>0.44908040191828597</v>
      </c>
      <c r="Y3595" s="3">
        <f>IF(U3595&gt;'Power Curve'!$C$37,0,INDEX(Ci,$W3595,1)*POWER(1-X3595,3)+INDEX(Ci,$W3595,2)*3*X3595*POWER(1-X3595,2)+INDEX(Ci,$W3595,3)*3*POWER(X3595,2)*(1-X3595)+INDEX(Ci,$W3595,4)*POWER(X3595,3))</f>
        <v>464.30956961786603</v>
      </c>
      <c r="Z3595" s="3">
        <f t="shared" si="1468"/>
        <v>463.78179380725817</v>
      </c>
      <c r="AA3595" s="3">
        <f t="shared" si="1469"/>
        <v>373.89001464843705</v>
      </c>
      <c r="AB3595" s="3">
        <f t="shared" si="1478"/>
        <v>89.891779158821123</v>
      </c>
      <c r="AC3595" s="3">
        <f t="shared" si="1479"/>
        <v>89.891779158821123</v>
      </c>
      <c r="AE3595" s="34">
        <f t="shared" si="1470"/>
        <v>6</v>
      </c>
      <c r="AF3595" s="73" t="b">
        <f>COUNTIF('Power Curve'!$D$2:$D$31,AE3595)&gt;0</f>
        <v>1</v>
      </c>
      <c r="AG3595" s="73" t="b">
        <f t="shared" si="1471"/>
        <v>0</v>
      </c>
      <c r="AH3595" s="73" t="b">
        <f t="shared" si="1480"/>
        <v>1</v>
      </c>
      <c r="AI3595" s="34" t="str">
        <f t="shared" si="1472"/>
        <v>Outer</v>
      </c>
      <c r="AJ3595" s="35" t="str">
        <f t="shared" si="1481"/>
        <v>0.3-0.4</v>
      </c>
      <c r="AK3595" s="36" t="str">
        <f t="shared" si="1473"/>
        <v>0-1</v>
      </c>
      <c r="AL3595" s="36" t="str">
        <f t="shared" si="1474"/>
        <v>Apr</v>
      </c>
      <c r="AM3595" s="35" t="str">
        <f t="shared" si="1475"/>
        <v>305-315</v>
      </c>
      <c r="AN3595" s="36" t="str">
        <f t="shared" si="1476"/>
        <v>LWS-LTI</v>
      </c>
    </row>
    <row r="3596" spans="5:40" x14ac:dyDescent="0.3">
      <c r="E3596" s="12">
        <v>41012.041666666664</v>
      </c>
      <c r="F3596" s="16">
        <v>6.66</v>
      </c>
      <c r="G3596" s="16">
        <v>375.33000564575229</v>
      </c>
      <c r="H3596" s="29">
        <v>1.2045974543351383</v>
      </c>
      <c r="I3596" s="26">
        <v>308.5</v>
      </c>
      <c r="J3596" s="30">
        <v>8.5585585585585572E-2</v>
      </c>
      <c r="K3596" s="31">
        <v>0.4580590435287103</v>
      </c>
      <c r="L3596" s="111">
        <f t="shared" si="1456"/>
        <v>0.4</v>
      </c>
      <c r="M3596" s="112">
        <f t="shared" si="1457"/>
        <v>0.09</v>
      </c>
      <c r="N3596" s="112" t="b">
        <f t="shared" si="1458"/>
        <v>1</v>
      </c>
      <c r="O3596" s="112" t="b">
        <f t="shared" si="1459"/>
        <v>1</v>
      </c>
      <c r="P3596" s="113">
        <f t="shared" si="1460"/>
        <v>4</v>
      </c>
      <c r="Q3596" s="113">
        <f t="shared" si="1461"/>
        <v>17</v>
      </c>
      <c r="R3596" s="114" t="str">
        <f t="shared" si="1477"/>
        <v>0.4-0.09</v>
      </c>
      <c r="S3596" s="127">
        <f t="shared" si="1462"/>
        <v>-2.2461451467925553E-2</v>
      </c>
      <c r="T3596" s="112" t="b">
        <f t="shared" si="1463"/>
        <v>1</v>
      </c>
      <c r="U3596" s="22">
        <f t="shared" si="1464"/>
        <v>6.6228183987049158</v>
      </c>
      <c r="V3596" s="22">
        <f t="shared" si="1465"/>
        <v>0.38162790881397934</v>
      </c>
      <c r="W3596" s="81">
        <f t="shared" si="1466"/>
        <v>7</v>
      </c>
      <c r="X3596" s="22">
        <f t="shared" si="1467"/>
        <v>0.60120206971411116</v>
      </c>
      <c r="Y3596" s="3">
        <f>IF(U3596&gt;'Power Curve'!$C$37,0,INDEX(Ci,$W3596,1)*POWER(1-X3596,3)+INDEX(Ci,$W3596,2)*3*X3596*POWER(1-X3596,2)+INDEX(Ci,$W3596,3)*3*POWER(X3596,2)*(1-X3596)+INDEX(Ci,$W3596,4)*POWER(X3596,3))</f>
        <v>500.66600965033524</v>
      </c>
      <c r="Z3596" s="3">
        <f t="shared" si="1468"/>
        <v>489.42032437293432</v>
      </c>
      <c r="AA3596" s="3">
        <f t="shared" si="1469"/>
        <v>375.33000564575229</v>
      </c>
      <c r="AB3596" s="3">
        <f t="shared" si="1478"/>
        <v>114.09031872718202</v>
      </c>
      <c r="AC3596" s="3">
        <f t="shared" si="1479"/>
        <v>114.09031872718202</v>
      </c>
      <c r="AE3596" s="34">
        <f t="shared" si="1470"/>
        <v>7</v>
      </c>
      <c r="AF3596" s="73" t="b">
        <f>COUNTIF('Power Curve'!$D$2:$D$31,AE3596)&gt;0</f>
        <v>1</v>
      </c>
      <c r="AG3596" s="73" t="b">
        <f t="shared" si="1471"/>
        <v>0</v>
      </c>
      <c r="AH3596" s="73" t="b">
        <f t="shared" si="1480"/>
        <v>1</v>
      </c>
      <c r="AI3596" s="34" t="str">
        <f t="shared" si="1472"/>
        <v>Outer</v>
      </c>
      <c r="AJ3596" s="35" t="str">
        <f t="shared" si="1481"/>
        <v>0.3-0.4</v>
      </c>
      <c r="AK3596" s="36" t="str">
        <f t="shared" si="1473"/>
        <v>1-2</v>
      </c>
      <c r="AL3596" s="36" t="str">
        <f t="shared" si="1474"/>
        <v>Apr</v>
      </c>
      <c r="AM3596" s="35" t="str">
        <f t="shared" si="1475"/>
        <v>305-315</v>
      </c>
      <c r="AN3596" s="36" t="str">
        <f t="shared" si="1476"/>
        <v>LWS-LTI</v>
      </c>
    </row>
    <row r="3597" spans="5:40" x14ac:dyDescent="0.3">
      <c r="E3597" s="12">
        <v>41012.048611111109</v>
      </c>
      <c r="F3597" s="16">
        <v>6.94</v>
      </c>
      <c r="G3597" s="16">
        <v>516.66001129150368</v>
      </c>
      <c r="H3597" s="29">
        <v>1.204462632659322</v>
      </c>
      <c r="I3597" s="26">
        <v>309.3</v>
      </c>
      <c r="J3597" s="30">
        <v>8.501440922190201E-2</v>
      </c>
      <c r="K3597" s="31">
        <v>0.37196173004938188</v>
      </c>
      <c r="L3597" s="111">
        <f t="shared" si="1456"/>
        <v>0.4</v>
      </c>
      <c r="M3597" s="112">
        <f t="shared" si="1457"/>
        <v>0.09</v>
      </c>
      <c r="N3597" s="112" t="b">
        <f t="shared" si="1458"/>
        <v>1</v>
      </c>
      <c r="O3597" s="112" t="b">
        <f t="shared" si="1459"/>
        <v>1</v>
      </c>
      <c r="P3597" s="113">
        <f t="shared" si="1460"/>
        <v>4</v>
      </c>
      <c r="Q3597" s="113">
        <f t="shared" si="1461"/>
        <v>17</v>
      </c>
      <c r="R3597" s="114" t="str">
        <f t="shared" si="1477"/>
        <v>0.4-0.09</v>
      </c>
      <c r="S3597" s="127">
        <f t="shared" si="1462"/>
        <v>-2.2461451467925553E-2</v>
      </c>
      <c r="T3597" s="112" t="b">
        <f t="shared" si="1463"/>
        <v>1</v>
      </c>
      <c r="U3597" s="22">
        <f t="shared" si="1464"/>
        <v>6.9009977298513911</v>
      </c>
      <c r="V3597" s="22">
        <f t="shared" si="1465"/>
        <v>0.42462142117591656</v>
      </c>
      <c r="W3597" s="81">
        <f t="shared" si="1466"/>
        <v>7</v>
      </c>
      <c r="X3597" s="22">
        <f t="shared" si="1467"/>
        <v>0.88398422517143915</v>
      </c>
      <c r="Y3597" s="3">
        <f>IF(U3597&gt;'Power Curve'!$C$37,0,INDEX(Ci,$W3597,1)*POWER(1-X3597,3)+INDEX(Ci,$W3597,2)*3*X3597*POWER(1-X3597,2)+INDEX(Ci,$W3597,3)*3*POWER(X3597,2)*(1-X3597)+INDEX(Ci,$W3597,4)*POWER(X3597,3))</f>
        <v>571.03720941190431</v>
      </c>
      <c r="Z3597" s="3">
        <f t="shared" si="1468"/>
        <v>558.21088484631923</v>
      </c>
      <c r="AA3597" s="3">
        <f t="shared" si="1469"/>
        <v>516.66001129150368</v>
      </c>
      <c r="AB3597" s="3">
        <f t="shared" si="1478"/>
        <v>41.550873554815553</v>
      </c>
      <c r="AC3597" s="3">
        <f t="shared" si="1479"/>
        <v>41.550873554815553</v>
      </c>
      <c r="AE3597" s="34">
        <f t="shared" si="1470"/>
        <v>7</v>
      </c>
      <c r="AF3597" s="73" t="b">
        <f>COUNTIF('Power Curve'!$D$2:$D$31,AE3597)&gt;0</f>
        <v>1</v>
      </c>
      <c r="AG3597" s="73" t="b">
        <f t="shared" si="1471"/>
        <v>0</v>
      </c>
      <c r="AH3597" s="73" t="b">
        <f t="shared" si="1480"/>
        <v>1</v>
      </c>
      <c r="AI3597" s="34" t="str">
        <f t="shared" si="1472"/>
        <v>Outer</v>
      </c>
      <c r="AJ3597" s="35" t="str">
        <f t="shared" si="1481"/>
        <v>0.4-0.5</v>
      </c>
      <c r="AK3597" s="36" t="str">
        <f t="shared" si="1473"/>
        <v>1-2</v>
      </c>
      <c r="AL3597" s="36" t="str">
        <f t="shared" si="1474"/>
        <v>Apr</v>
      </c>
      <c r="AM3597" s="35" t="str">
        <f t="shared" si="1475"/>
        <v>305-315</v>
      </c>
      <c r="AN3597" s="36" t="str">
        <f t="shared" si="1476"/>
        <v>LWS-LTI</v>
      </c>
    </row>
    <row r="3598" spans="5:40" x14ac:dyDescent="0.3">
      <c r="E3598" s="12">
        <v>41012.055555555555</v>
      </c>
      <c r="F3598" s="16">
        <v>6.24</v>
      </c>
      <c r="G3598" s="16">
        <v>417.66999816894531</v>
      </c>
      <c r="H3598" s="29">
        <v>1.2046873529361948</v>
      </c>
      <c r="I3598" s="26">
        <v>312.8</v>
      </c>
      <c r="J3598" s="30">
        <v>0.14102564102564102</v>
      </c>
      <c r="K3598" s="31">
        <v>0.51164038873728923</v>
      </c>
      <c r="L3598" s="111">
        <f t="shared" si="1456"/>
        <v>0.30000000000000004</v>
      </c>
      <c r="M3598" s="112">
        <f t="shared" si="1457"/>
        <v>0.14000000000000001</v>
      </c>
      <c r="N3598" s="112" t="b">
        <f t="shared" si="1458"/>
        <v>1</v>
      </c>
      <c r="O3598" s="112" t="b">
        <f t="shared" si="1459"/>
        <v>1</v>
      </c>
      <c r="P3598" s="113">
        <f t="shared" si="1460"/>
        <v>3.0000000000000004</v>
      </c>
      <c r="Q3598" s="113">
        <f t="shared" si="1461"/>
        <v>12</v>
      </c>
      <c r="R3598" s="114" t="str">
        <f t="shared" si="1477"/>
        <v>0.3-0.14</v>
      </c>
      <c r="S3598" s="127">
        <f t="shared" si="1462"/>
        <v>9.4822453068533555E-3</v>
      </c>
      <c r="T3598" s="112" t="b">
        <f t="shared" si="1463"/>
        <v>1</v>
      </c>
      <c r="U3598" s="22">
        <f t="shared" si="1464"/>
        <v>6.2053175434379781</v>
      </c>
      <c r="V3598" s="22">
        <f t="shared" si="1465"/>
        <v>0.31710180578518543</v>
      </c>
      <c r="W3598" s="81">
        <f t="shared" si="1466"/>
        <v>7</v>
      </c>
      <c r="X3598" s="22">
        <f t="shared" si="1467"/>
        <v>0.17679314159177995</v>
      </c>
      <c r="Y3598" s="3">
        <f>IF(U3598&gt;'Power Curve'!$C$37,0,INDEX(Ci,$W3598,1)*POWER(1-X3598,3)+INDEX(Ci,$W3598,2)*3*X3598*POWER(1-X3598,2)+INDEX(Ci,$W3598,3)*3*POWER(X3598,2)*(1-X3598)+INDEX(Ci,$W3598,4)*POWER(X3598,3))</f>
        <v>403.88630686283739</v>
      </c>
      <c r="Z3598" s="3">
        <f t="shared" si="1468"/>
        <v>407.71605590058982</v>
      </c>
      <c r="AA3598" s="3">
        <f t="shared" si="1469"/>
        <v>417.66999816894531</v>
      </c>
      <c r="AB3598" s="3">
        <f t="shared" si="1478"/>
        <v>-9.9539422683554903</v>
      </c>
      <c r="AC3598" s="3">
        <f t="shared" si="1479"/>
        <v>9.9539422683554903</v>
      </c>
      <c r="AE3598" s="34">
        <f t="shared" si="1470"/>
        <v>6</v>
      </c>
      <c r="AF3598" s="73" t="b">
        <f>COUNTIF('Power Curve'!$D$2:$D$31,AE3598)&gt;0</f>
        <v>1</v>
      </c>
      <c r="AG3598" s="73" t="b">
        <f t="shared" si="1471"/>
        <v>0</v>
      </c>
      <c r="AH3598" s="73" t="b">
        <f t="shared" si="1480"/>
        <v>1</v>
      </c>
      <c r="AI3598" s="34" t="str">
        <f t="shared" si="1472"/>
        <v>Outer</v>
      </c>
      <c r="AJ3598" s="35" t="str">
        <f t="shared" si="1481"/>
        <v>0.3-0.4</v>
      </c>
      <c r="AK3598" s="36" t="str">
        <f t="shared" si="1473"/>
        <v>1-2</v>
      </c>
      <c r="AL3598" s="36" t="str">
        <f t="shared" si="1474"/>
        <v>Apr</v>
      </c>
      <c r="AM3598" s="35" t="str">
        <f t="shared" si="1475"/>
        <v>305-315</v>
      </c>
      <c r="AN3598" s="36" t="str">
        <f t="shared" si="1476"/>
        <v>LWS-HTI</v>
      </c>
    </row>
    <row r="3599" spans="5:40" x14ac:dyDescent="0.3">
      <c r="E3599" s="12">
        <v>41012.0625</v>
      </c>
      <c r="F3599" s="16">
        <v>5.65</v>
      </c>
      <c r="G3599" s="16">
        <v>394.27999496460001</v>
      </c>
      <c r="H3599" s="29">
        <v>1.2054621471009888</v>
      </c>
      <c r="I3599" s="26">
        <v>314.10000000000002</v>
      </c>
      <c r="J3599" s="30">
        <v>0.13628318584070795</v>
      </c>
      <c r="K3599" s="31">
        <v>0.47947146336017482</v>
      </c>
      <c r="L3599" s="111">
        <f t="shared" si="1456"/>
        <v>0.2</v>
      </c>
      <c r="M3599" s="112">
        <f t="shared" si="1457"/>
        <v>0.14000000000000001</v>
      </c>
      <c r="N3599" s="112" t="b">
        <f t="shared" si="1458"/>
        <v>1</v>
      </c>
      <c r="O3599" s="112" t="b">
        <f t="shared" si="1459"/>
        <v>1</v>
      </c>
      <c r="P3599" s="113">
        <f t="shared" si="1460"/>
        <v>2</v>
      </c>
      <c r="Q3599" s="113">
        <f t="shared" si="1461"/>
        <v>12</v>
      </c>
      <c r="R3599" s="114" t="str">
        <f t="shared" si="1477"/>
        <v>0.2-0.14</v>
      </c>
      <c r="S3599" s="127">
        <f t="shared" si="1462"/>
        <v>3.995737517900385E-2</v>
      </c>
      <c r="T3599" s="112" t="b">
        <f t="shared" si="1463"/>
        <v>1</v>
      </c>
      <c r="U3599" s="22">
        <f t="shared" si="1464"/>
        <v>5.6198010887579031</v>
      </c>
      <c r="V3599" s="22">
        <f t="shared" si="1465"/>
        <v>0.22660835025541282</v>
      </c>
      <c r="W3599" s="81">
        <f t="shared" si="1466"/>
        <v>6</v>
      </c>
      <c r="X3599" s="22">
        <f t="shared" si="1467"/>
        <v>0.5897500140676103</v>
      </c>
      <c r="Y3599" s="3">
        <f>IF(U3599&gt;'Power Curve'!$C$37,0,INDEX(Ci,$W3599,1)*POWER(1-X3599,3)+INDEX(Ci,$W3599,2)*3*X3599*POWER(1-X3599,2)+INDEX(Ci,$W3599,3)*3*POWER(X3599,2)*(1-X3599)+INDEX(Ci,$W3599,4)*POWER(X3599,3))</f>
        <v>299.7018462701871</v>
      </c>
      <c r="Z3599" s="3">
        <f t="shared" si="1468"/>
        <v>311.67714538344512</v>
      </c>
      <c r="AA3599" s="3">
        <f t="shared" si="1469"/>
        <v>394.27999496460001</v>
      </c>
      <c r="AB3599" s="3">
        <f t="shared" si="1478"/>
        <v>-82.602849581154885</v>
      </c>
      <c r="AC3599" s="3">
        <f t="shared" si="1479"/>
        <v>82.602849581154885</v>
      </c>
      <c r="AE3599" s="34">
        <f t="shared" si="1470"/>
        <v>6</v>
      </c>
      <c r="AF3599" s="73" t="b">
        <f>COUNTIF('Power Curve'!$D$2:$D$31,AE3599)&gt;0</f>
        <v>1</v>
      </c>
      <c r="AG3599" s="73" t="b">
        <f t="shared" si="1471"/>
        <v>0</v>
      </c>
      <c r="AH3599" s="73" t="b">
        <f t="shared" si="1480"/>
        <v>1</v>
      </c>
      <c r="AI3599" s="34" t="str">
        <f t="shared" si="1472"/>
        <v>Outer</v>
      </c>
      <c r="AJ3599" s="35" t="str">
        <f t="shared" si="1481"/>
        <v>0.2-0.3</v>
      </c>
      <c r="AK3599" s="36" t="str">
        <f t="shared" si="1473"/>
        <v>1-2</v>
      </c>
      <c r="AL3599" s="36" t="str">
        <f t="shared" si="1474"/>
        <v>Apr</v>
      </c>
      <c r="AM3599" s="35" t="str">
        <f t="shared" si="1475"/>
        <v>305-315</v>
      </c>
      <c r="AN3599" s="36" t="str">
        <f t="shared" si="1476"/>
        <v>Inner-TI</v>
      </c>
    </row>
    <row r="3600" spans="5:40" x14ac:dyDescent="0.3">
      <c r="E3600" s="12">
        <v>41012.069444444445</v>
      </c>
      <c r="F3600" s="16">
        <v>4.95</v>
      </c>
      <c r="G3600" s="16">
        <v>134.1700057983401</v>
      </c>
      <c r="H3600" s="29">
        <v>1.2056421674106159</v>
      </c>
      <c r="I3600" s="26">
        <v>313.60000000000002</v>
      </c>
      <c r="J3600" s="30">
        <v>0.23636363636363633</v>
      </c>
      <c r="K3600" s="31">
        <v>0.4722070792793126</v>
      </c>
      <c r="L3600" s="111">
        <f t="shared" si="1456"/>
        <v>0.1</v>
      </c>
      <c r="M3600" s="112">
        <f t="shared" si="1457"/>
        <v>0.24000000000000002</v>
      </c>
      <c r="N3600" s="112" t="b">
        <f t="shared" si="1458"/>
        <v>1</v>
      </c>
      <c r="O3600" s="112" t="b">
        <f t="shared" si="1459"/>
        <v>1</v>
      </c>
      <c r="P3600" s="113">
        <f t="shared" si="1460"/>
        <v>1</v>
      </c>
      <c r="Q3600" s="113">
        <f t="shared" si="1461"/>
        <v>2</v>
      </c>
      <c r="R3600" s="114" t="str">
        <f t="shared" si="1477"/>
        <v>0.1-0.24</v>
      </c>
      <c r="S3600" s="127">
        <f t="shared" si="1462"/>
        <v>0</v>
      </c>
      <c r="T3600" s="112" t="b">
        <f t="shared" si="1463"/>
        <v>0</v>
      </c>
      <c r="U3600" s="22">
        <f t="shared" si="1464"/>
        <v>4.9237876238975282</v>
      </c>
      <c r="V3600" s="22">
        <f t="shared" si="1465"/>
        <v>0.11903722560635409</v>
      </c>
      <c r="W3600" s="81">
        <f t="shared" si="1466"/>
        <v>5</v>
      </c>
      <c r="X3600" s="22">
        <f t="shared" si="1467"/>
        <v>0.8807106134383178</v>
      </c>
      <c r="Y3600" s="3">
        <f>IF(U3600&gt;'Power Curve'!$C$37,0,INDEX(Ci,$W3600,1)*POWER(1-X3600,3)+INDEX(Ci,$W3600,2)*3*X3600*POWER(1-X3600,2)+INDEX(Ci,$W3600,3)*3*POWER(X3600,2)*(1-X3600)+INDEX(Ci,$W3600,4)*POWER(X3600,3))</f>
        <v>194.5611502938375</v>
      </c>
      <c r="Z3600" s="3">
        <f t="shared" si="1468"/>
        <v>194.5611502938375</v>
      </c>
      <c r="AA3600" s="3">
        <f t="shared" si="1469"/>
        <v>134.1700057983401</v>
      </c>
      <c r="AB3600" s="3">
        <f t="shared" si="1478"/>
        <v>60.3911444954974</v>
      </c>
      <c r="AC3600" s="3">
        <f t="shared" si="1479"/>
        <v>60.3911444954974</v>
      </c>
      <c r="AE3600" s="34">
        <f t="shared" si="1470"/>
        <v>5</v>
      </c>
      <c r="AF3600" s="73" t="b">
        <f>COUNTIF('Power Curve'!$D$2:$D$31,AE3600)&gt;0</f>
        <v>1</v>
      </c>
      <c r="AG3600" s="73" t="b">
        <f t="shared" si="1471"/>
        <v>0</v>
      </c>
      <c r="AH3600" s="73" t="b">
        <f t="shared" si="1480"/>
        <v>1</v>
      </c>
      <c r="AI3600" s="34" t="str">
        <f t="shared" si="1472"/>
        <v>Outer</v>
      </c>
      <c r="AJ3600" s="35" t="str">
        <f t="shared" si="1481"/>
        <v>0.1-0.2</v>
      </c>
      <c r="AK3600" s="36" t="str">
        <f t="shared" si="1473"/>
        <v>1-2</v>
      </c>
      <c r="AL3600" s="36" t="str">
        <f t="shared" si="1474"/>
        <v>Apr</v>
      </c>
      <c r="AM3600" s="35" t="str">
        <f t="shared" si="1475"/>
        <v>305-315</v>
      </c>
      <c r="AN3600" s="36" t="str">
        <f t="shared" si="1476"/>
        <v>LWS-HTI</v>
      </c>
    </row>
    <row r="3601" spans="5:40" x14ac:dyDescent="0.3">
      <c r="E3601" s="12">
        <v>41012.076388888891</v>
      </c>
      <c r="F3601" s="16">
        <v>5.05</v>
      </c>
      <c r="G3601" s="16">
        <v>129.4799957275396</v>
      </c>
      <c r="H3601" s="29">
        <v>1.2057772168582706</v>
      </c>
      <c r="I3601" s="26">
        <v>312.2</v>
      </c>
      <c r="J3601" s="30">
        <v>0.2</v>
      </c>
      <c r="K3601" s="31">
        <v>0.50627455883206129</v>
      </c>
      <c r="L3601" s="111">
        <f t="shared" si="1456"/>
        <v>0.1</v>
      </c>
      <c r="M3601" s="112">
        <f t="shared" si="1457"/>
        <v>0.2</v>
      </c>
      <c r="N3601" s="112" t="b">
        <f t="shared" si="1458"/>
        <v>1</v>
      </c>
      <c r="O3601" s="112" t="b">
        <f t="shared" si="1459"/>
        <v>1</v>
      </c>
      <c r="P3601" s="113">
        <f t="shared" si="1460"/>
        <v>1</v>
      </c>
      <c r="Q3601" s="113">
        <f t="shared" si="1461"/>
        <v>6</v>
      </c>
      <c r="R3601" s="114" t="str">
        <f t="shared" si="1477"/>
        <v>0.1-0.2</v>
      </c>
      <c r="S3601" s="127">
        <f t="shared" si="1462"/>
        <v>-1.1982732634733654E-2</v>
      </c>
      <c r="T3601" s="112" t="b">
        <f t="shared" si="1463"/>
        <v>1</v>
      </c>
      <c r="U3601" s="22">
        <f t="shared" si="1464"/>
        <v>5.0234456332505601</v>
      </c>
      <c r="V3601" s="22">
        <f t="shared" si="1465"/>
        <v>0.13443969220740271</v>
      </c>
      <c r="W3601" s="81">
        <f t="shared" si="1466"/>
        <v>5</v>
      </c>
      <c r="X3601" s="22">
        <f t="shared" si="1467"/>
        <v>0.99466753978829381</v>
      </c>
      <c r="Y3601" s="3">
        <f>IF(U3601&gt;'Power Curve'!$C$37,0,INDEX(Ci,$W3601,1)*POWER(1-X3601,3)+INDEX(Ci,$W3601,2)*3*X3601*POWER(1-X3601,2)+INDEX(Ci,$W3601,3)*3*POWER(X3601,2)*(1-X3601)+INDEX(Ci,$W3601,4)*POWER(X3601,3))</f>
        <v>210.73084351940378</v>
      </c>
      <c r="Z3601" s="3">
        <f t="shared" si="1468"/>
        <v>208.20571216361887</v>
      </c>
      <c r="AA3601" s="3">
        <f t="shared" si="1469"/>
        <v>129.4799957275396</v>
      </c>
      <c r="AB3601" s="3">
        <f t="shared" si="1478"/>
        <v>78.725716436079267</v>
      </c>
      <c r="AC3601" s="3">
        <f t="shared" si="1479"/>
        <v>78.725716436079267</v>
      </c>
      <c r="AE3601" s="34">
        <f t="shared" si="1470"/>
        <v>5</v>
      </c>
      <c r="AF3601" s="73" t="b">
        <f>COUNTIF('Power Curve'!$D$2:$D$31,AE3601)&gt;0</f>
        <v>1</v>
      </c>
      <c r="AG3601" s="73" t="b">
        <f t="shared" si="1471"/>
        <v>0</v>
      </c>
      <c r="AH3601" s="73" t="b">
        <f t="shared" si="1480"/>
        <v>1</v>
      </c>
      <c r="AI3601" s="34" t="str">
        <f t="shared" si="1472"/>
        <v>Outer</v>
      </c>
      <c r="AJ3601" s="35" t="str">
        <f t="shared" si="1481"/>
        <v>0.1-0.2</v>
      </c>
      <c r="AK3601" s="36" t="str">
        <f t="shared" si="1473"/>
        <v>1-2</v>
      </c>
      <c r="AL3601" s="36" t="str">
        <f t="shared" si="1474"/>
        <v>Apr</v>
      </c>
      <c r="AM3601" s="35" t="str">
        <f t="shared" si="1475"/>
        <v>305-315</v>
      </c>
      <c r="AN3601" s="36" t="str">
        <f t="shared" si="1476"/>
        <v>LWS-HTI</v>
      </c>
    </row>
    <row r="3602" spans="5:40" x14ac:dyDescent="0.3">
      <c r="E3602" s="12">
        <v>41012.083333333336</v>
      </c>
      <c r="F3602" s="16">
        <v>5.57</v>
      </c>
      <c r="G3602" s="16">
        <v>231.20998764038109</v>
      </c>
      <c r="H3602" s="29">
        <v>1.2056421674106159</v>
      </c>
      <c r="I3602" s="26">
        <v>309.5</v>
      </c>
      <c r="J3602" s="30">
        <v>0.14003590664272891</v>
      </c>
      <c r="K3602" s="31">
        <v>0.45445688688860836</v>
      </c>
      <c r="L3602" s="111">
        <f t="shared" si="1456"/>
        <v>0.2</v>
      </c>
      <c r="M3602" s="112">
        <f t="shared" si="1457"/>
        <v>0.14000000000000001</v>
      </c>
      <c r="N3602" s="112" t="b">
        <f t="shared" si="1458"/>
        <v>1</v>
      </c>
      <c r="O3602" s="112" t="b">
        <f t="shared" si="1459"/>
        <v>1</v>
      </c>
      <c r="P3602" s="113">
        <f t="shared" si="1460"/>
        <v>2</v>
      </c>
      <c r="Q3602" s="113">
        <f t="shared" si="1461"/>
        <v>12</v>
      </c>
      <c r="R3602" s="114" t="str">
        <f t="shared" si="1477"/>
        <v>0.2-0.14</v>
      </c>
      <c r="S3602" s="127">
        <f t="shared" si="1462"/>
        <v>3.995737517900385E-2</v>
      </c>
      <c r="T3602" s="112" t="b">
        <f t="shared" si="1463"/>
        <v>1</v>
      </c>
      <c r="U3602" s="22">
        <f t="shared" si="1464"/>
        <v>5.540504457597824</v>
      </c>
      <c r="V3602" s="22">
        <f t="shared" si="1465"/>
        <v>0.21435280029061077</v>
      </c>
      <c r="W3602" s="81">
        <f t="shared" si="1466"/>
        <v>6</v>
      </c>
      <c r="X3602" s="22">
        <f t="shared" si="1467"/>
        <v>0.51071365405148905</v>
      </c>
      <c r="Y3602" s="3">
        <f>IF(U3602&gt;'Power Curve'!$C$37,0,INDEX(Ci,$W3602,1)*POWER(1-X3602,3)+INDEX(Ci,$W3602,2)*3*X3602*POWER(1-X3602,2)+INDEX(Ci,$W3602,3)*3*POWER(X3602,2)*(1-X3602)+INDEX(Ci,$W3602,4)*POWER(X3602,3))</f>
        <v>287.67617334519667</v>
      </c>
      <c r="Z3602" s="3">
        <f t="shared" si="1468"/>
        <v>299.17095813361084</v>
      </c>
      <c r="AA3602" s="3">
        <f t="shared" si="1469"/>
        <v>231.20998764038109</v>
      </c>
      <c r="AB3602" s="3">
        <f t="shared" si="1478"/>
        <v>67.960970493229752</v>
      </c>
      <c r="AC3602" s="3">
        <f t="shared" si="1479"/>
        <v>67.960970493229752</v>
      </c>
      <c r="AE3602" s="34">
        <f t="shared" si="1470"/>
        <v>6</v>
      </c>
      <c r="AF3602" s="73" t="b">
        <f>COUNTIF('Power Curve'!$D$2:$D$31,AE3602)&gt;0</f>
        <v>1</v>
      </c>
      <c r="AG3602" s="73" t="b">
        <f t="shared" si="1471"/>
        <v>0</v>
      </c>
      <c r="AH3602" s="73" t="b">
        <f t="shared" si="1480"/>
        <v>1</v>
      </c>
      <c r="AI3602" s="34" t="str">
        <f t="shared" si="1472"/>
        <v>Outer</v>
      </c>
      <c r="AJ3602" s="35" t="str">
        <f t="shared" si="1481"/>
        <v>0.2-0.3</v>
      </c>
      <c r="AK3602" s="36" t="str">
        <f t="shared" si="1473"/>
        <v>2-3</v>
      </c>
      <c r="AL3602" s="36" t="str">
        <f t="shared" si="1474"/>
        <v>Apr</v>
      </c>
      <c r="AM3602" s="35" t="str">
        <f t="shared" si="1475"/>
        <v>305-315</v>
      </c>
      <c r="AN3602" s="36" t="str">
        <f t="shared" si="1476"/>
        <v>LWS-HTI</v>
      </c>
    </row>
    <row r="3603" spans="5:40" x14ac:dyDescent="0.3">
      <c r="E3603" s="12">
        <v>41012.090277777781</v>
      </c>
      <c r="F3603" s="16">
        <v>5.03</v>
      </c>
      <c r="G3603" s="16">
        <v>241.80001068115212</v>
      </c>
      <c r="H3603" s="29">
        <v>1.2055870796450756</v>
      </c>
      <c r="I3603" s="26">
        <v>308.7</v>
      </c>
      <c r="J3603" s="30">
        <v>0.19880715705765406</v>
      </c>
      <c r="K3603" s="31">
        <v>0.43446514770429356</v>
      </c>
      <c r="L3603" s="111">
        <f t="shared" si="1456"/>
        <v>0.1</v>
      </c>
      <c r="M3603" s="112">
        <f t="shared" si="1457"/>
        <v>0.2</v>
      </c>
      <c r="N3603" s="112" t="b">
        <f t="shared" si="1458"/>
        <v>1</v>
      </c>
      <c r="O3603" s="112" t="b">
        <f t="shared" si="1459"/>
        <v>1</v>
      </c>
      <c r="P3603" s="113">
        <f t="shared" si="1460"/>
        <v>1</v>
      </c>
      <c r="Q3603" s="113">
        <f t="shared" si="1461"/>
        <v>6</v>
      </c>
      <c r="R3603" s="114" t="str">
        <f t="shared" si="1477"/>
        <v>0.1-0.2</v>
      </c>
      <c r="S3603" s="127">
        <f t="shared" si="1462"/>
        <v>-1.1982732634733654E-2</v>
      </c>
      <c r="T3603" s="112" t="b">
        <f t="shared" si="1463"/>
        <v>1</v>
      </c>
      <c r="U3603" s="22">
        <f t="shared" si="1464"/>
        <v>5.0032877844101247</v>
      </c>
      <c r="V3603" s="22">
        <f t="shared" si="1465"/>
        <v>0.13132423168868076</v>
      </c>
      <c r="W3603" s="81">
        <f t="shared" si="1466"/>
        <v>5</v>
      </c>
      <c r="X3603" s="22">
        <f t="shared" si="1467"/>
        <v>0.97161744566544173</v>
      </c>
      <c r="Y3603" s="3">
        <f>IF(U3603&gt;'Power Curve'!$C$37,0,INDEX(Ci,$W3603,1)*POWER(1-X3603,3)+INDEX(Ci,$W3603,2)*3*X3603*POWER(1-X3603,2)+INDEX(Ci,$W3603,3)*3*POWER(X3603,2)*(1-X3603)+INDEX(Ci,$W3603,4)*POWER(X3603,3))</f>
        <v>207.56122008751035</v>
      </c>
      <c r="Z3603" s="3">
        <f t="shared" si="1468"/>
        <v>205.07406948186261</v>
      </c>
      <c r="AA3603" s="3">
        <f t="shared" si="1469"/>
        <v>241.80001068115212</v>
      </c>
      <c r="AB3603" s="3">
        <f t="shared" si="1478"/>
        <v>-36.725941199289508</v>
      </c>
      <c r="AC3603" s="3">
        <f t="shared" si="1479"/>
        <v>36.725941199289508</v>
      </c>
      <c r="AE3603" s="34">
        <f t="shared" si="1470"/>
        <v>5</v>
      </c>
      <c r="AF3603" s="73" t="b">
        <f>COUNTIF('Power Curve'!$D$2:$D$31,AE3603)&gt;0</f>
        <v>1</v>
      </c>
      <c r="AG3603" s="73" t="b">
        <f t="shared" si="1471"/>
        <v>0</v>
      </c>
      <c r="AH3603" s="73" t="b">
        <f t="shared" si="1480"/>
        <v>1</v>
      </c>
      <c r="AI3603" s="34" t="str">
        <f t="shared" si="1472"/>
        <v>Outer</v>
      </c>
      <c r="AJ3603" s="35" t="str">
        <f t="shared" si="1481"/>
        <v>0.1-0.2</v>
      </c>
      <c r="AK3603" s="36" t="str">
        <f t="shared" si="1473"/>
        <v>2-3</v>
      </c>
      <c r="AL3603" s="36" t="str">
        <f t="shared" si="1474"/>
        <v>Apr</v>
      </c>
      <c r="AM3603" s="35" t="str">
        <f t="shared" si="1475"/>
        <v>305-315</v>
      </c>
      <c r="AN3603" s="36" t="str">
        <f t="shared" si="1476"/>
        <v>LWS-HTI</v>
      </c>
    </row>
    <row r="3604" spans="5:40" x14ac:dyDescent="0.3">
      <c r="E3604" s="12">
        <v>41012.097222222219</v>
      </c>
      <c r="F3604" s="16">
        <v>4.95</v>
      </c>
      <c r="G3604" s="16">
        <v>211.97000503539999</v>
      </c>
      <c r="H3604" s="29">
        <v>1.2054419182011857</v>
      </c>
      <c r="I3604" s="26">
        <v>303.60000000000002</v>
      </c>
      <c r="J3604" s="30">
        <v>0.17171717171717171</v>
      </c>
      <c r="K3604" s="31">
        <v>0.42121209497540318</v>
      </c>
      <c r="L3604" s="111">
        <f t="shared" si="1456"/>
        <v>0.1</v>
      </c>
      <c r="M3604" s="112">
        <f t="shared" si="1457"/>
        <v>0.17</v>
      </c>
      <c r="N3604" s="112" t="b">
        <f t="shared" si="1458"/>
        <v>1</v>
      </c>
      <c r="O3604" s="112" t="b">
        <f t="shared" si="1459"/>
        <v>1</v>
      </c>
      <c r="P3604" s="113">
        <f t="shared" si="1460"/>
        <v>1</v>
      </c>
      <c r="Q3604" s="113">
        <f t="shared" si="1461"/>
        <v>9</v>
      </c>
      <c r="R3604" s="114" t="str">
        <f t="shared" si="1477"/>
        <v>0.1-0.17</v>
      </c>
      <c r="S3604" s="127">
        <f t="shared" si="1462"/>
        <v>7.1072639023830667E-2</v>
      </c>
      <c r="T3604" s="112" t="b">
        <f t="shared" si="1463"/>
        <v>1</v>
      </c>
      <c r="U3604" s="22">
        <f t="shared" si="1464"/>
        <v>4.9235150059242221</v>
      </c>
      <c r="V3604" s="22">
        <f t="shared" si="1465"/>
        <v>0.11899509161977385</v>
      </c>
      <c r="W3604" s="81">
        <f t="shared" si="1466"/>
        <v>5</v>
      </c>
      <c r="X3604" s="22">
        <f t="shared" si="1467"/>
        <v>0.8803988802770053</v>
      </c>
      <c r="Y3604" s="3">
        <f>IF(U3604&gt;'Power Curve'!$C$37,0,INDEX(Ci,$W3604,1)*POWER(1-X3604,3)+INDEX(Ci,$W3604,2)*3*X3604*POWER(1-X3604,2)+INDEX(Ci,$W3604,3)*3*POWER(X3604,2)*(1-X3604)+INDEX(Ci,$W3604,4)*POWER(X3604,3))</f>
        <v>194.51539125085432</v>
      </c>
      <c r="Z3604" s="3">
        <f t="shared" si="1468"/>
        <v>208.34011343780551</v>
      </c>
      <c r="AA3604" s="3">
        <f t="shared" si="1469"/>
        <v>211.97000503539999</v>
      </c>
      <c r="AB3604" s="3">
        <f t="shared" si="1478"/>
        <v>-3.6298915975944794</v>
      </c>
      <c r="AC3604" s="3">
        <f t="shared" si="1479"/>
        <v>3.6298915975944794</v>
      </c>
      <c r="AE3604" s="34">
        <f t="shared" si="1470"/>
        <v>5</v>
      </c>
      <c r="AF3604" s="73" t="b">
        <f>COUNTIF('Power Curve'!$D$2:$D$31,AE3604)&gt;0</f>
        <v>1</v>
      </c>
      <c r="AG3604" s="73" t="b">
        <f t="shared" si="1471"/>
        <v>0</v>
      </c>
      <c r="AH3604" s="73" t="b">
        <f t="shared" si="1480"/>
        <v>1</v>
      </c>
      <c r="AI3604" s="34" t="str">
        <f t="shared" si="1472"/>
        <v>Outer</v>
      </c>
      <c r="AJ3604" s="35" t="str">
        <f t="shared" si="1481"/>
        <v>0.1-0.2</v>
      </c>
      <c r="AK3604" s="36" t="str">
        <f t="shared" si="1473"/>
        <v>2-3</v>
      </c>
      <c r="AL3604" s="36" t="str">
        <f t="shared" si="1474"/>
        <v>Apr</v>
      </c>
      <c r="AM3604" s="35" t="str">
        <f t="shared" si="1475"/>
        <v>295-305</v>
      </c>
      <c r="AN3604" s="36" t="str">
        <f t="shared" si="1476"/>
        <v>LWS-HTI</v>
      </c>
    </row>
    <row r="3605" spans="5:40" x14ac:dyDescent="0.3">
      <c r="E3605" s="12">
        <v>41012.104166666664</v>
      </c>
      <c r="F3605" s="16">
        <v>4.8099999999999996</v>
      </c>
      <c r="G3605" s="16">
        <v>172.04999923706069</v>
      </c>
      <c r="H3605" s="29">
        <v>1.2058372248612617</v>
      </c>
      <c r="I3605" s="26">
        <v>306.60000000000002</v>
      </c>
      <c r="J3605" s="30">
        <v>0.13097713097713098</v>
      </c>
      <c r="K3605" s="31">
        <v>0.51047162731277018</v>
      </c>
      <c r="L3605" s="111">
        <f t="shared" si="1456"/>
        <v>0.1</v>
      </c>
      <c r="M3605" s="112">
        <f t="shared" si="1457"/>
        <v>0.13</v>
      </c>
      <c r="N3605" s="112" t="b">
        <f t="shared" si="1458"/>
        <v>1</v>
      </c>
      <c r="O3605" s="112" t="b">
        <f t="shared" si="1459"/>
        <v>1</v>
      </c>
      <c r="P3605" s="113">
        <f t="shared" si="1460"/>
        <v>1</v>
      </c>
      <c r="Q3605" s="113">
        <f t="shared" si="1461"/>
        <v>13</v>
      </c>
      <c r="R3605" s="114" t="str">
        <f t="shared" si="1477"/>
        <v>0.1-0.13</v>
      </c>
      <c r="S3605" s="127">
        <f t="shared" si="1462"/>
        <v>4.827591189261813E-2</v>
      </c>
      <c r="T3605" s="112" t="b">
        <f t="shared" si="1463"/>
        <v>1</v>
      </c>
      <c r="U3605" s="22">
        <f t="shared" si="1464"/>
        <v>4.7847869952722428</v>
      </c>
      <c r="V3605" s="22">
        <f t="shared" si="1465"/>
        <v>9.7554230372709203E-2</v>
      </c>
      <c r="W3605" s="81">
        <f t="shared" si="1466"/>
        <v>5</v>
      </c>
      <c r="X3605" s="22">
        <f t="shared" si="1467"/>
        <v>0.72176619440281842</v>
      </c>
      <c r="Y3605" s="3">
        <f>IF(U3605&gt;'Power Curve'!$C$37,0,INDEX(Ci,$W3605,1)*POWER(1-X3605,3)+INDEX(Ci,$W3605,2)*3*X3605*POWER(1-X3605,2)+INDEX(Ci,$W3605,3)*3*POWER(X3605,2)*(1-X3605)+INDEX(Ci,$W3605,4)*POWER(X3605,3))</f>
        <v>170.55416696697154</v>
      </c>
      <c r="Z3605" s="3">
        <f t="shared" si="1468"/>
        <v>178.78782490438795</v>
      </c>
      <c r="AA3605" s="3">
        <f t="shared" si="1469"/>
        <v>172.04999923706069</v>
      </c>
      <c r="AB3605" s="3">
        <f t="shared" si="1478"/>
        <v>6.7378256673272574</v>
      </c>
      <c r="AC3605" s="3">
        <f t="shared" si="1479"/>
        <v>6.7378256673272574</v>
      </c>
      <c r="AE3605" s="34">
        <f t="shared" si="1470"/>
        <v>5</v>
      </c>
      <c r="AF3605" s="73" t="b">
        <f>COUNTIF('Power Curve'!$D$2:$D$31,AE3605)&gt;0</f>
        <v>1</v>
      </c>
      <c r="AG3605" s="73" t="b">
        <f t="shared" si="1471"/>
        <v>0</v>
      </c>
      <c r="AH3605" s="73" t="b">
        <f t="shared" si="1480"/>
        <v>1</v>
      </c>
      <c r="AI3605" s="34" t="str">
        <f t="shared" si="1472"/>
        <v>Outer</v>
      </c>
      <c r="AJ3605" s="35" t="str">
        <f t="shared" si="1481"/>
        <v>0.0-0.1</v>
      </c>
      <c r="AK3605" s="36" t="str">
        <f t="shared" si="1473"/>
        <v>2-3</v>
      </c>
      <c r="AL3605" s="36" t="str">
        <f t="shared" si="1474"/>
        <v>Apr</v>
      </c>
      <c r="AM3605" s="35" t="str">
        <f t="shared" si="1475"/>
        <v>305-315</v>
      </c>
      <c r="AN3605" s="36" t="str">
        <f t="shared" si="1476"/>
        <v>Inner-TI</v>
      </c>
    </row>
    <row r="3606" spans="5:40" x14ac:dyDescent="0.3">
      <c r="E3606" s="12">
        <v>41012.111111111109</v>
      </c>
      <c r="F3606" s="16">
        <v>4.71</v>
      </c>
      <c r="G3606" s="16">
        <v>130.6099967956541</v>
      </c>
      <c r="H3606" s="29">
        <v>1.2046254113786377</v>
      </c>
      <c r="I3606" s="26">
        <v>305.10000000000002</v>
      </c>
      <c r="J3606" s="30">
        <v>0.11677282377919322</v>
      </c>
      <c r="K3606" s="31">
        <v>0.54582712773817432</v>
      </c>
      <c r="L3606" s="111">
        <f t="shared" si="1456"/>
        <v>0.1</v>
      </c>
      <c r="M3606" s="112">
        <f t="shared" si="1457"/>
        <v>0.12</v>
      </c>
      <c r="N3606" s="112" t="b">
        <f t="shared" si="1458"/>
        <v>1</v>
      </c>
      <c r="O3606" s="112" t="b">
        <f t="shared" si="1459"/>
        <v>1</v>
      </c>
      <c r="P3606" s="113">
        <f t="shared" si="1460"/>
        <v>1</v>
      </c>
      <c r="Q3606" s="113">
        <f t="shared" si="1461"/>
        <v>14</v>
      </c>
      <c r="R3606" s="114" t="str">
        <f t="shared" si="1477"/>
        <v>0.1-0.12</v>
      </c>
      <c r="S3606" s="127">
        <f t="shared" si="1462"/>
        <v>8.9737386733008944E-3</v>
      </c>
      <c r="T3606" s="112" t="b">
        <f t="shared" si="1463"/>
        <v>1</v>
      </c>
      <c r="U3606" s="22">
        <f t="shared" si="1464"/>
        <v>4.6837411374160114</v>
      </c>
      <c r="V3606" s="22">
        <f t="shared" si="1465"/>
        <v>8.193726731165081E-2</v>
      </c>
      <c r="W3606" s="81">
        <f t="shared" si="1466"/>
        <v>5</v>
      </c>
      <c r="X3606" s="22">
        <f t="shared" si="1467"/>
        <v>0.60622229124394611</v>
      </c>
      <c r="Y3606" s="3">
        <f>IF(U3606&gt;'Power Curve'!$C$37,0,INDEX(Ci,$W3606,1)*POWER(1-X3606,3)+INDEX(Ci,$W3606,2)*3*X3606*POWER(1-X3606,2)+INDEX(Ci,$W3606,3)*3*POWER(X3606,2)*(1-X3606)+INDEX(Ci,$W3606,4)*POWER(X3606,3))</f>
        <v>152.76391012624444</v>
      </c>
      <c r="Z3606" s="3">
        <f t="shared" si="1468"/>
        <v>154.13477353442897</v>
      </c>
      <c r="AA3606" s="3">
        <f t="shared" si="1469"/>
        <v>130.6099967956541</v>
      </c>
      <c r="AB3606" s="3">
        <f t="shared" si="1478"/>
        <v>23.524776738774875</v>
      </c>
      <c r="AC3606" s="3">
        <f t="shared" si="1479"/>
        <v>23.524776738774875</v>
      </c>
      <c r="AE3606" s="34">
        <f t="shared" si="1470"/>
        <v>5</v>
      </c>
      <c r="AF3606" s="73" t="b">
        <f>COUNTIF('Power Curve'!$D$2:$D$31,AE3606)&gt;0</f>
        <v>1</v>
      </c>
      <c r="AG3606" s="73" t="b">
        <f t="shared" si="1471"/>
        <v>0</v>
      </c>
      <c r="AH3606" s="73" t="b">
        <f t="shared" si="1480"/>
        <v>1</v>
      </c>
      <c r="AI3606" s="34" t="str">
        <f t="shared" si="1472"/>
        <v>Outer</v>
      </c>
      <c r="AJ3606" s="35" t="str">
        <f t="shared" si="1481"/>
        <v>0.0-0.1</v>
      </c>
      <c r="AK3606" s="36" t="str">
        <f t="shared" si="1473"/>
        <v>2-3</v>
      </c>
      <c r="AL3606" s="36" t="str">
        <f t="shared" si="1474"/>
        <v>Apr</v>
      </c>
      <c r="AM3606" s="35" t="str">
        <f t="shared" si="1475"/>
        <v>305-315</v>
      </c>
      <c r="AN3606" s="36" t="str">
        <f t="shared" si="1476"/>
        <v>Inner-TI</v>
      </c>
    </row>
    <row r="3607" spans="5:40" x14ac:dyDescent="0.3">
      <c r="E3607" s="12">
        <v>41012.118055555555</v>
      </c>
      <c r="F3607" s="16">
        <v>4.53</v>
      </c>
      <c r="G3607" s="16">
        <v>111.13000488281229</v>
      </c>
      <c r="H3607" s="29">
        <v>1.2040089348738965</v>
      </c>
      <c r="I3607" s="26">
        <v>303.5</v>
      </c>
      <c r="J3607" s="30">
        <v>0.13686534216335541</v>
      </c>
      <c r="K3607" s="31">
        <v>0.41894243713739199</v>
      </c>
      <c r="L3607" s="111">
        <f t="shared" si="1456"/>
        <v>0.1</v>
      </c>
      <c r="M3607" s="112">
        <f t="shared" si="1457"/>
        <v>0.14000000000000001</v>
      </c>
      <c r="N3607" s="112" t="b">
        <f t="shared" si="1458"/>
        <v>1</v>
      </c>
      <c r="O3607" s="112" t="b">
        <f t="shared" si="1459"/>
        <v>1</v>
      </c>
      <c r="P3607" s="113">
        <f t="shared" si="1460"/>
        <v>1</v>
      </c>
      <c r="Q3607" s="113">
        <f t="shared" si="1461"/>
        <v>12</v>
      </c>
      <c r="R3607" s="114" t="str">
        <f t="shared" si="1477"/>
        <v>0.1-0.14</v>
      </c>
      <c r="S3607" s="127">
        <f t="shared" si="1462"/>
        <v>5.7648834867645611E-2</v>
      </c>
      <c r="T3607" s="112" t="b">
        <f t="shared" si="1463"/>
        <v>1</v>
      </c>
      <c r="U3607" s="22">
        <f t="shared" si="1464"/>
        <v>4.5039760835632761</v>
      </c>
      <c r="V3607" s="22">
        <f t="shared" si="1465"/>
        <v>5.4153998751729208E-2</v>
      </c>
      <c r="W3607" s="81">
        <f t="shared" si="1466"/>
        <v>5</v>
      </c>
      <c r="X3607" s="22">
        <f t="shared" si="1467"/>
        <v>0.40066457305165104</v>
      </c>
      <c r="Y3607" s="3">
        <f>IF(U3607&gt;'Power Curve'!$C$37,0,INDEX(Ci,$W3607,1)*POWER(1-X3607,3)+INDEX(Ci,$W3607,2)*3*X3607*POWER(1-X3607,2)+INDEX(Ci,$W3607,3)*3*POWER(X3607,2)*(1-X3607)+INDEX(Ci,$W3607,4)*POWER(X3607,3))</f>
        <v>122.27327213407429</v>
      </c>
      <c r="Z3607" s="3">
        <f t="shared" si="1468"/>
        <v>129.32218380805824</v>
      </c>
      <c r="AA3607" s="3">
        <f t="shared" si="1469"/>
        <v>111.13000488281229</v>
      </c>
      <c r="AB3607" s="3">
        <f t="shared" si="1478"/>
        <v>18.192178925245955</v>
      </c>
      <c r="AC3607" s="3">
        <f t="shared" si="1479"/>
        <v>18.192178925245955</v>
      </c>
      <c r="AE3607" s="34">
        <f t="shared" si="1470"/>
        <v>5</v>
      </c>
      <c r="AF3607" s="73" t="b">
        <f>COUNTIF('Power Curve'!$D$2:$D$31,AE3607)&gt;0</f>
        <v>1</v>
      </c>
      <c r="AG3607" s="73" t="b">
        <f t="shared" si="1471"/>
        <v>0</v>
      </c>
      <c r="AH3607" s="73" t="b">
        <f t="shared" si="1480"/>
        <v>1</v>
      </c>
      <c r="AI3607" s="34" t="str">
        <f t="shared" si="1472"/>
        <v>Outer</v>
      </c>
      <c r="AJ3607" s="35" t="str">
        <f t="shared" si="1481"/>
        <v>0.0-0.1</v>
      </c>
      <c r="AK3607" s="36" t="str">
        <f t="shared" si="1473"/>
        <v>2-3</v>
      </c>
      <c r="AL3607" s="36" t="str">
        <f t="shared" si="1474"/>
        <v>Apr</v>
      </c>
      <c r="AM3607" s="35" t="str">
        <f t="shared" si="1475"/>
        <v>295-305</v>
      </c>
      <c r="AN3607" s="36" t="str">
        <f t="shared" si="1476"/>
        <v>Inner-TI</v>
      </c>
    </row>
    <row r="3608" spans="5:40" x14ac:dyDescent="0.3">
      <c r="E3608" s="12">
        <v>41012.125</v>
      </c>
      <c r="F3608" s="16">
        <v>5.08</v>
      </c>
      <c r="G3608" s="16">
        <v>186.4700012207031</v>
      </c>
      <c r="H3608" s="29">
        <v>1.2044799867785367</v>
      </c>
      <c r="I3608" s="26">
        <v>304.10000000000002</v>
      </c>
      <c r="J3608" s="30">
        <v>0.15157480314960631</v>
      </c>
      <c r="K3608" s="31">
        <v>0.45915097774553237</v>
      </c>
      <c r="L3608" s="111">
        <f t="shared" si="1456"/>
        <v>0.1</v>
      </c>
      <c r="M3608" s="112">
        <f t="shared" si="1457"/>
        <v>0.15000000000000002</v>
      </c>
      <c r="N3608" s="112" t="b">
        <f t="shared" si="1458"/>
        <v>1</v>
      </c>
      <c r="O3608" s="112" t="b">
        <f t="shared" si="1459"/>
        <v>1</v>
      </c>
      <c r="P3608" s="113">
        <f t="shared" si="1460"/>
        <v>1</v>
      </c>
      <c r="Q3608" s="113">
        <f t="shared" si="1461"/>
        <v>10.999999999999998</v>
      </c>
      <c r="R3608" s="114" t="str">
        <f t="shared" si="1477"/>
        <v>0.1-0.15</v>
      </c>
      <c r="S3608" s="127">
        <f t="shared" si="1462"/>
        <v>6.5027635811455417E-2</v>
      </c>
      <c r="T3608" s="112" t="b">
        <f t="shared" si="1463"/>
        <v>1</v>
      </c>
      <c r="U3608" s="22">
        <f t="shared" si="1464"/>
        <v>5.0514750484727085</v>
      </c>
      <c r="V3608" s="22">
        <f t="shared" si="1465"/>
        <v>0.13877172868504012</v>
      </c>
      <c r="W3608" s="81">
        <f t="shared" si="1466"/>
        <v>6</v>
      </c>
      <c r="X3608" s="22">
        <f t="shared" si="1467"/>
        <v>2.3289360325097718E-2</v>
      </c>
      <c r="Y3608" s="3">
        <f>IF(U3608&gt;'Power Curve'!$C$37,0,INDEX(Ci,$W3608,1)*POWER(1-X3608,3)+INDEX(Ci,$W3608,2)*3*X3608*POWER(1-X3608,2)+INDEX(Ci,$W3608,3)*3*POWER(X3608,2)*(1-X3608)+INDEX(Ci,$W3608,4)*POWER(X3608,3))</f>
        <v>215.06528039387541</v>
      </c>
      <c r="Z3608" s="3">
        <f t="shared" si="1468"/>
        <v>229.05046712301689</v>
      </c>
      <c r="AA3608" s="3">
        <f t="shared" si="1469"/>
        <v>186.4700012207031</v>
      </c>
      <c r="AB3608" s="3">
        <f t="shared" si="1478"/>
        <v>42.58046590231379</v>
      </c>
      <c r="AC3608" s="3">
        <f t="shared" si="1479"/>
        <v>42.58046590231379</v>
      </c>
      <c r="AE3608" s="34">
        <f t="shared" si="1470"/>
        <v>5</v>
      </c>
      <c r="AF3608" s="73" t="b">
        <f>COUNTIF('Power Curve'!$D$2:$D$31,AE3608)&gt;0</f>
        <v>1</v>
      </c>
      <c r="AG3608" s="73" t="b">
        <f t="shared" si="1471"/>
        <v>0</v>
      </c>
      <c r="AH3608" s="73" t="b">
        <f t="shared" si="1480"/>
        <v>1</v>
      </c>
      <c r="AI3608" s="34" t="str">
        <f t="shared" si="1472"/>
        <v>Outer</v>
      </c>
      <c r="AJ3608" s="35" t="str">
        <f t="shared" si="1481"/>
        <v>0.1-0.2</v>
      </c>
      <c r="AK3608" s="36" t="str">
        <f t="shared" si="1473"/>
        <v>3-4</v>
      </c>
      <c r="AL3608" s="36" t="str">
        <f t="shared" si="1474"/>
        <v>Apr</v>
      </c>
      <c r="AM3608" s="35" t="str">
        <f t="shared" si="1475"/>
        <v>295-305</v>
      </c>
      <c r="AN3608" s="36" t="str">
        <f t="shared" si="1476"/>
        <v>LWS-HTI</v>
      </c>
    </row>
    <row r="3609" spans="5:40" x14ac:dyDescent="0.3">
      <c r="E3609" s="12">
        <v>41012.131944444445</v>
      </c>
      <c r="F3609" s="16">
        <v>5.29</v>
      </c>
      <c r="G3609" s="16">
        <v>194.79999923706012</v>
      </c>
      <c r="H3609" s="29">
        <v>1.2041994644315546</v>
      </c>
      <c r="I3609" s="26">
        <v>304.2</v>
      </c>
      <c r="J3609" s="30">
        <v>0.11720226843100189</v>
      </c>
      <c r="K3609" s="31">
        <v>0.47538167433488332</v>
      </c>
      <c r="L3609" s="111">
        <f t="shared" si="1456"/>
        <v>0.2</v>
      </c>
      <c r="M3609" s="112">
        <f t="shared" si="1457"/>
        <v>0.12</v>
      </c>
      <c r="N3609" s="112" t="b">
        <f t="shared" si="1458"/>
        <v>1</v>
      </c>
      <c r="O3609" s="112" t="b">
        <f t="shared" si="1459"/>
        <v>1</v>
      </c>
      <c r="P3609" s="113">
        <f t="shared" si="1460"/>
        <v>2</v>
      </c>
      <c r="Q3609" s="113">
        <f t="shared" si="1461"/>
        <v>14</v>
      </c>
      <c r="R3609" s="114" t="str">
        <f t="shared" si="1477"/>
        <v>0.2-0.12</v>
      </c>
      <c r="S3609" s="127">
        <f t="shared" si="1462"/>
        <v>2.146915976708583E-2</v>
      </c>
      <c r="T3609" s="112" t="b">
        <f t="shared" si="1463"/>
        <v>1</v>
      </c>
      <c r="U3609" s="22">
        <f t="shared" si="1464"/>
        <v>5.259887462912614</v>
      </c>
      <c r="V3609" s="22">
        <f t="shared" si="1465"/>
        <v>0.1709825391707594</v>
      </c>
      <c r="W3609" s="81">
        <f t="shared" si="1466"/>
        <v>6</v>
      </c>
      <c r="X3609" s="22">
        <f t="shared" si="1467"/>
        <v>0.23101771370556462</v>
      </c>
      <c r="Y3609" s="3">
        <f>IF(U3609&gt;'Power Curve'!$C$37,0,INDEX(Ci,$W3609,1)*POWER(1-X3609,3)+INDEX(Ci,$W3609,2)*3*X3609*POWER(1-X3609,2)+INDEX(Ci,$W3609,3)*3*POWER(X3609,2)*(1-X3609)+INDEX(Ci,$W3609,4)*POWER(X3609,3))</f>
        <v>246.29871774884032</v>
      </c>
      <c r="Z3609" s="3">
        <f t="shared" si="1468"/>
        <v>251.58654427061853</v>
      </c>
      <c r="AA3609" s="3">
        <f t="shared" si="1469"/>
        <v>194.79999923706012</v>
      </c>
      <c r="AB3609" s="3">
        <f t="shared" si="1478"/>
        <v>56.786545033558411</v>
      </c>
      <c r="AC3609" s="3">
        <f t="shared" si="1479"/>
        <v>56.786545033558411</v>
      </c>
      <c r="AE3609" s="34">
        <f t="shared" si="1470"/>
        <v>5</v>
      </c>
      <c r="AF3609" s="73" t="b">
        <f>COUNTIF('Power Curve'!$D$2:$D$31,AE3609)&gt;0</f>
        <v>1</v>
      </c>
      <c r="AG3609" s="73" t="b">
        <f t="shared" si="1471"/>
        <v>0</v>
      </c>
      <c r="AH3609" s="73" t="b">
        <f t="shared" si="1480"/>
        <v>1</v>
      </c>
      <c r="AI3609" s="34" t="str">
        <f t="shared" si="1472"/>
        <v>Outer</v>
      </c>
      <c r="AJ3609" s="35" t="str">
        <f t="shared" si="1481"/>
        <v>0.1-0.2</v>
      </c>
      <c r="AK3609" s="36" t="str">
        <f t="shared" si="1473"/>
        <v>3-4</v>
      </c>
      <c r="AL3609" s="36" t="str">
        <f t="shared" si="1474"/>
        <v>Apr</v>
      </c>
      <c r="AM3609" s="35" t="str">
        <f t="shared" si="1475"/>
        <v>295-305</v>
      </c>
      <c r="AN3609" s="36" t="str">
        <f t="shared" si="1476"/>
        <v>Inner-TI</v>
      </c>
    </row>
    <row r="3610" spans="5:40" x14ac:dyDescent="0.3">
      <c r="E3610" s="12">
        <v>41012.138888888891</v>
      </c>
      <c r="F3610" s="16">
        <v>5.42</v>
      </c>
      <c r="G3610" s="16">
        <v>208.04001617431692</v>
      </c>
      <c r="H3610" s="29">
        <v>1.2040194377733537</v>
      </c>
      <c r="I3610" s="26">
        <v>307.39999999999998</v>
      </c>
      <c r="J3610" s="30">
        <v>0.12730627306273062</v>
      </c>
      <c r="K3610" s="31">
        <v>0.50136835724523965</v>
      </c>
      <c r="L3610" s="111">
        <f t="shared" si="1456"/>
        <v>0.2</v>
      </c>
      <c r="M3610" s="112">
        <f t="shared" si="1457"/>
        <v>0.13</v>
      </c>
      <c r="N3610" s="112" t="b">
        <f t="shared" si="1458"/>
        <v>1</v>
      </c>
      <c r="O3610" s="112" t="b">
        <f t="shared" si="1459"/>
        <v>1</v>
      </c>
      <c r="P3610" s="113">
        <f t="shared" si="1460"/>
        <v>2</v>
      </c>
      <c r="Q3610" s="113">
        <f t="shared" si="1461"/>
        <v>13</v>
      </c>
      <c r="R3610" s="114" t="str">
        <f t="shared" si="1477"/>
        <v>0.2-0.13</v>
      </c>
      <c r="S3610" s="127">
        <f t="shared" si="1462"/>
        <v>1.302763973689296E-2</v>
      </c>
      <c r="T3610" s="112" t="b">
        <f t="shared" si="1463"/>
        <v>1</v>
      </c>
      <c r="U3610" s="22">
        <f t="shared" si="1464"/>
        <v>5.3888788864425772</v>
      </c>
      <c r="V3610" s="22">
        <f t="shared" si="1465"/>
        <v>0.19091857949145169</v>
      </c>
      <c r="W3610" s="81">
        <f t="shared" si="1466"/>
        <v>6</v>
      </c>
      <c r="X3610" s="22">
        <f t="shared" si="1467"/>
        <v>0.35958575549948513</v>
      </c>
      <c r="Y3610" s="3">
        <f>IF(U3610&gt;'Power Curve'!$C$37,0,INDEX(Ci,$W3610,1)*POWER(1-X3610,3)+INDEX(Ci,$W3610,2)*3*X3610*POWER(1-X3610,2)+INDEX(Ci,$W3610,3)*3*POWER(X3610,2)*(1-X3610)+INDEX(Ci,$W3610,4)*POWER(X3610,3))</f>
        <v>265.22233637534168</v>
      </c>
      <c r="Z3610" s="3">
        <f t="shared" si="1468"/>
        <v>268.67755742381667</v>
      </c>
      <c r="AA3610" s="3">
        <f t="shared" si="1469"/>
        <v>208.04001617431692</v>
      </c>
      <c r="AB3610" s="3">
        <f t="shared" si="1478"/>
        <v>60.637541249499748</v>
      </c>
      <c r="AC3610" s="3">
        <f t="shared" si="1479"/>
        <v>60.637541249499748</v>
      </c>
      <c r="AE3610" s="34">
        <f t="shared" si="1470"/>
        <v>5</v>
      </c>
      <c r="AF3610" s="73" t="b">
        <f>COUNTIF('Power Curve'!$D$2:$D$31,AE3610)&gt;0</f>
        <v>1</v>
      </c>
      <c r="AG3610" s="73" t="b">
        <f t="shared" si="1471"/>
        <v>0</v>
      </c>
      <c r="AH3610" s="73" t="b">
        <f t="shared" si="1480"/>
        <v>1</v>
      </c>
      <c r="AI3610" s="34" t="str">
        <f t="shared" si="1472"/>
        <v>Outer</v>
      </c>
      <c r="AJ3610" s="35" t="str">
        <f t="shared" si="1481"/>
        <v>0.1-0.2</v>
      </c>
      <c r="AK3610" s="36" t="str">
        <f t="shared" si="1473"/>
        <v>3-4</v>
      </c>
      <c r="AL3610" s="36" t="str">
        <f t="shared" si="1474"/>
        <v>Apr</v>
      </c>
      <c r="AM3610" s="35" t="str">
        <f t="shared" si="1475"/>
        <v>305-315</v>
      </c>
      <c r="AN3610" s="36" t="str">
        <f t="shared" si="1476"/>
        <v>Inner-TI</v>
      </c>
    </row>
    <row r="3611" spans="5:40" x14ac:dyDescent="0.3">
      <c r="E3611" s="12">
        <v>41012.145833333336</v>
      </c>
      <c r="F3611" s="16">
        <v>4.95</v>
      </c>
      <c r="G3611" s="16">
        <v>148.38000106811481</v>
      </c>
      <c r="H3611" s="29">
        <v>1.2040644383184123</v>
      </c>
      <c r="I3611" s="26">
        <v>307.7</v>
      </c>
      <c r="J3611" s="30">
        <v>0.13535353535353536</v>
      </c>
      <c r="K3611" s="31">
        <v>0.52813291480135316</v>
      </c>
      <c r="L3611" s="111">
        <f t="shared" si="1456"/>
        <v>0.1</v>
      </c>
      <c r="M3611" s="112">
        <f t="shared" si="1457"/>
        <v>0.14000000000000001</v>
      </c>
      <c r="N3611" s="112" t="b">
        <f t="shared" si="1458"/>
        <v>1</v>
      </c>
      <c r="O3611" s="112" t="b">
        <f t="shared" si="1459"/>
        <v>1</v>
      </c>
      <c r="P3611" s="113">
        <f t="shared" si="1460"/>
        <v>1</v>
      </c>
      <c r="Q3611" s="113">
        <f t="shared" si="1461"/>
        <v>12</v>
      </c>
      <c r="R3611" s="114" t="str">
        <f t="shared" si="1477"/>
        <v>0.1-0.14</v>
      </c>
      <c r="S3611" s="127">
        <f t="shared" si="1462"/>
        <v>5.7648834867645611E-2</v>
      </c>
      <c r="T3611" s="112" t="b">
        <f t="shared" si="1463"/>
        <v>1</v>
      </c>
      <c r="U3611" s="22">
        <f t="shared" si="1464"/>
        <v>4.9216388951158745</v>
      </c>
      <c r="V3611" s="22">
        <f t="shared" si="1465"/>
        <v>0.11870513264655098</v>
      </c>
      <c r="W3611" s="81">
        <f t="shared" si="1466"/>
        <v>5</v>
      </c>
      <c r="X3611" s="22">
        <f t="shared" si="1467"/>
        <v>0.87825358535691611</v>
      </c>
      <c r="Y3611" s="3">
        <f>IF(U3611&gt;'Power Curve'!$C$37,0,INDEX(Ci,$W3611,1)*POWER(1-X3611,3)+INDEX(Ci,$W3611,2)*3*X3611*POWER(1-X3611,2)+INDEX(Ci,$W3611,3)*3*POWER(X3611,2)*(1-X3611)+INDEX(Ci,$W3611,4)*POWER(X3611,3))</f>
        <v>194.20029548978911</v>
      </c>
      <c r="Z3611" s="3">
        <f t="shared" si="1468"/>
        <v>205.39571625572793</v>
      </c>
      <c r="AA3611" s="3">
        <f t="shared" si="1469"/>
        <v>148.38000106811481</v>
      </c>
      <c r="AB3611" s="3">
        <f t="shared" si="1478"/>
        <v>57.015715187613125</v>
      </c>
      <c r="AC3611" s="3">
        <f t="shared" si="1479"/>
        <v>57.015715187613125</v>
      </c>
      <c r="AE3611" s="34">
        <f t="shared" si="1470"/>
        <v>5</v>
      </c>
      <c r="AF3611" s="73" t="b">
        <f>COUNTIF('Power Curve'!$D$2:$D$31,AE3611)&gt;0</f>
        <v>1</v>
      </c>
      <c r="AG3611" s="73" t="b">
        <f t="shared" si="1471"/>
        <v>0</v>
      </c>
      <c r="AH3611" s="73" t="b">
        <f t="shared" si="1480"/>
        <v>1</v>
      </c>
      <c r="AI3611" s="34" t="str">
        <f t="shared" si="1472"/>
        <v>Outer</v>
      </c>
      <c r="AJ3611" s="35" t="str">
        <f t="shared" si="1481"/>
        <v>0.1-0.2</v>
      </c>
      <c r="AK3611" s="36" t="str">
        <f t="shared" si="1473"/>
        <v>3-4</v>
      </c>
      <c r="AL3611" s="36" t="str">
        <f t="shared" si="1474"/>
        <v>Apr</v>
      </c>
      <c r="AM3611" s="35" t="str">
        <f t="shared" si="1475"/>
        <v>305-315</v>
      </c>
      <c r="AN3611" s="36" t="str">
        <f t="shared" si="1476"/>
        <v>Inner-TI</v>
      </c>
    </row>
    <row r="3612" spans="5:40" x14ac:dyDescent="0.3">
      <c r="E3612" s="12">
        <v>41012.152777777781</v>
      </c>
      <c r="F3612" s="16">
        <v>4.58</v>
      </c>
      <c r="G3612" s="16">
        <v>138.24000549316401</v>
      </c>
      <c r="H3612" s="29">
        <v>1.2037839214093529</v>
      </c>
      <c r="I3612" s="26">
        <v>306.8</v>
      </c>
      <c r="J3612" s="30">
        <v>0.15720524017467247</v>
      </c>
      <c r="K3612" s="31">
        <v>0.4843297637979479</v>
      </c>
      <c r="L3612" s="111">
        <f t="shared" si="1456"/>
        <v>0.1</v>
      </c>
      <c r="M3612" s="112">
        <f t="shared" si="1457"/>
        <v>0.16</v>
      </c>
      <c r="N3612" s="112" t="b">
        <f t="shared" si="1458"/>
        <v>1</v>
      </c>
      <c r="O3612" s="112" t="b">
        <f t="shared" si="1459"/>
        <v>1</v>
      </c>
      <c r="P3612" s="113">
        <f t="shared" si="1460"/>
        <v>1</v>
      </c>
      <c r="Q3612" s="113">
        <f t="shared" si="1461"/>
        <v>10</v>
      </c>
      <c r="R3612" s="114" t="str">
        <f t="shared" si="1477"/>
        <v>0.1-0.16</v>
      </c>
      <c r="S3612" s="127">
        <f t="shared" si="1462"/>
        <v>8.8248709142140419E-2</v>
      </c>
      <c r="T3612" s="112" t="b">
        <f t="shared" si="1463"/>
        <v>1</v>
      </c>
      <c r="U3612" s="22">
        <f t="shared" si="1464"/>
        <v>4.5534051513048714</v>
      </c>
      <c r="V3612" s="22">
        <f t="shared" si="1465"/>
        <v>6.1793420509732959E-2</v>
      </c>
      <c r="W3612" s="81">
        <f t="shared" si="1466"/>
        <v>5</v>
      </c>
      <c r="X3612" s="22">
        <f t="shared" si="1467"/>
        <v>0.45718571639722194</v>
      </c>
      <c r="Y3612" s="3">
        <f>IF(U3612&gt;'Power Curve'!$C$37,0,INDEX(Ci,$W3612,1)*POWER(1-X3612,3)+INDEX(Ci,$W3612,2)*3*X3612*POWER(1-X3612,2)+INDEX(Ci,$W3612,3)*3*POWER(X3612,2)*(1-X3612)+INDEX(Ci,$W3612,4)*POWER(X3612,3))</f>
        <v>130.37813189365878</v>
      </c>
      <c r="Z3612" s="3">
        <f t="shared" si="1468"/>
        <v>141.88383373363789</v>
      </c>
      <c r="AA3612" s="3">
        <f t="shared" si="1469"/>
        <v>138.24000549316401</v>
      </c>
      <c r="AB3612" s="3">
        <f t="shared" si="1478"/>
        <v>3.64382824047388</v>
      </c>
      <c r="AC3612" s="3">
        <f t="shared" si="1479"/>
        <v>3.64382824047388</v>
      </c>
      <c r="AE3612" s="34">
        <f t="shared" si="1470"/>
        <v>5</v>
      </c>
      <c r="AF3612" s="73" t="b">
        <f>COUNTIF('Power Curve'!$D$2:$D$31,AE3612)&gt;0</f>
        <v>1</v>
      </c>
      <c r="AG3612" s="73" t="b">
        <f t="shared" si="1471"/>
        <v>0</v>
      </c>
      <c r="AH3612" s="73" t="b">
        <f t="shared" si="1480"/>
        <v>1</v>
      </c>
      <c r="AI3612" s="34" t="str">
        <f t="shared" si="1472"/>
        <v>Outer</v>
      </c>
      <c r="AJ3612" s="35" t="str">
        <f t="shared" si="1481"/>
        <v>0.0-0.1</v>
      </c>
      <c r="AK3612" s="36" t="str">
        <f t="shared" si="1473"/>
        <v>3-4</v>
      </c>
      <c r="AL3612" s="36" t="str">
        <f t="shared" si="1474"/>
        <v>Apr</v>
      </c>
      <c r="AM3612" s="35" t="str">
        <f t="shared" si="1475"/>
        <v>305-315</v>
      </c>
      <c r="AN3612" s="36" t="str">
        <f t="shared" si="1476"/>
        <v>LWS-HTI</v>
      </c>
    </row>
    <row r="3613" spans="5:40" x14ac:dyDescent="0.3">
      <c r="E3613" s="12">
        <v>41012.159722222219</v>
      </c>
      <c r="F3613" s="16">
        <v>5.4</v>
      </c>
      <c r="G3613" s="16">
        <v>245.95000076293931</v>
      </c>
      <c r="H3613" s="29">
        <v>1.2032891842822184</v>
      </c>
      <c r="I3613" s="26">
        <v>310.2</v>
      </c>
      <c r="J3613" s="30">
        <v>0.13148148148148148</v>
      </c>
      <c r="K3613" s="31">
        <v>0.46651752830054899</v>
      </c>
      <c r="L3613" s="111">
        <f t="shared" si="1456"/>
        <v>0.2</v>
      </c>
      <c r="M3613" s="112">
        <f t="shared" si="1457"/>
        <v>0.13</v>
      </c>
      <c r="N3613" s="112" t="b">
        <f t="shared" si="1458"/>
        <v>1</v>
      </c>
      <c r="O3613" s="112" t="b">
        <f t="shared" si="1459"/>
        <v>1</v>
      </c>
      <c r="P3613" s="113">
        <f t="shared" si="1460"/>
        <v>2</v>
      </c>
      <c r="Q3613" s="113">
        <f t="shared" si="1461"/>
        <v>13</v>
      </c>
      <c r="R3613" s="114" t="str">
        <f t="shared" si="1477"/>
        <v>0.2-0.13</v>
      </c>
      <c r="S3613" s="127">
        <f t="shared" si="1462"/>
        <v>1.302763973689296E-2</v>
      </c>
      <c r="T3613" s="112" t="b">
        <f t="shared" si="1463"/>
        <v>1</v>
      </c>
      <c r="U3613" s="22">
        <f t="shared" si="1464"/>
        <v>5.3679080500740861</v>
      </c>
      <c r="V3613" s="22">
        <f t="shared" si="1465"/>
        <v>0.18767746912953864</v>
      </c>
      <c r="W3613" s="81">
        <f t="shared" si="1466"/>
        <v>6</v>
      </c>
      <c r="X3613" s="22">
        <f t="shared" si="1467"/>
        <v>0.33868375059951333</v>
      </c>
      <c r="Y3613" s="3">
        <f>IF(U3613&gt;'Power Curve'!$C$37,0,INDEX(Ci,$W3613,1)*POWER(1-X3613,3)+INDEX(Ci,$W3613,2)*3*X3613*POWER(1-X3613,2)+INDEX(Ci,$W3613,3)*3*POWER(X3613,2)*(1-X3613)+INDEX(Ci,$W3613,4)*POWER(X3613,3))</f>
        <v>262.14608307355576</v>
      </c>
      <c r="Z3613" s="3">
        <f t="shared" si="1468"/>
        <v>265.56122780227565</v>
      </c>
      <c r="AA3613" s="3">
        <f t="shared" si="1469"/>
        <v>245.95000076293931</v>
      </c>
      <c r="AB3613" s="3">
        <f t="shared" si="1478"/>
        <v>19.611227039336342</v>
      </c>
      <c r="AC3613" s="3">
        <f t="shared" si="1479"/>
        <v>19.611227039336342</v>
      </c>
      <c r="AE3613" s="34">
        <f t="shared" si="1470"/>
        <v>5</v>
      </c>
      <c r="AF3613" s="73" t="b">
        <f>COUNTIF('Power Curve'!$D$2:$D$31,AE3613)&gt;0</f>
        <v>1</v>
      </c>
      <c r="AG3613" s="73" t="b">
        <f t="shared" si="1471"/>
        <v>0</v>
      </c>
      <c r="AH3613" s="73" t="b">
        <f t="shared" si="1480"/>
        <v>1</v>
      </c>
      <c r="AI3613" s="34" t="str">
        <f t="shared" si="1472"/>
        <v>Outer</v>
      </c>
      <c r="AJ3613" s="35" t="str">
        <f t="shared" si="1481"/>
        <v>0.1-0.2</v>
      </c>
      <c r="AK3613" s="36" t="str">
        <f t="shared" si="1473"/>
        <v>3-4</v>
      </c>
      <c r="AL3613" s="36" t="str">
        <f t="shared" si="1474"/>
        <v>Apr</v>
      </c>
      <c r="AM3613" s="35" t="str">
        <f t="shared" si="1475"/>
        <v>305-315</v>
      </c>
      <c r="AN3613" s="36" t="str">
        <f t="shared" si="1476"/>
        <v>Inner-TI</v>
      </c>
    </row>
    <row r="3614" spans="5:40" x14ac:dyDescent="0.3">
      <c r="E3614" s="12">
        <v>41012.166666666664</v>
      </c>
      <c r="F3614" s="16">
        <v>5.57</v>
      </c>
      <c r="G3614" s="16">
        <v>272.48998641967819</v>
      </c>
      <c r="H3614" s="29">
        <v>1.202739109189195</v>
      </c>
      <c r="I3614" s="26">
        <v>310.10000000000002</v>
      </c>
      <c r="J3614" s="30">
        <v>0.14183123877917414</v>
      </c>
      <c r="K3614" s="31">
        <v>0.43155301734008783</v>
      </c>
      <c r="L3614" s="111">
        <f t="shared" si="1456"/>
        <v>0.2</v>
      </c>
      <c r="M3614" s="112">
        <f t="shared" si="1457"/>
        <v>0.14000000000000001</v>
      </c>
      <c r="N3614" s="112" t="b">
        <f t="shared" si="1458"/>
        <v>1</v>
      </c>
      <c r="O3614" s="112" t="b">
        <f t="shared" si="1459"/>
        <v>1</v>
      </c>
      <c r="P3614" s="113">
        <f t="shared" si="1460"/>
        <v>2</v>
      </c>
      <c r="Q3614" s="113">
        <f t="shared" si="1461"/>
        <v>12</v>
      </c>
      <c r="R3614" s="114" t="str">
        <f t="shared" si="1477"/>
        <v>0.2-0.14</v>
      </c>
      <c r="S3614" s="127">
        <f t="shared" si="1462"/>
        <v>3.995737517900385E-2</v>
      </c>
      <c r="T3614" s="112" t="b">
        <f t="shared" si="1463"/>
        <v>1</v>
      </c>
      <c r="U3614" s="22">
        <f t="shared" si="1464"/>
        <v>5.536053901538236</v>
      </c>
      <c r="V3614" s="22">
        <f t="shared" si="1465"/>
        <v>0.21366495250487921</v>
      </c>
      <c r="W3614" s="81">
        <f t="shared" si="1466"/>
        <v>6</v>
      </c>
      <c r="X3614" s="22">
        <f t="shared" si="1467"/>
        <v>0.50627770581697418</v>
      </c>
      <c r="Y3614" s="3">
        <f>IF(U3614&gt;'Power Curve'!$C$37,0,INDEX(Ci,$W3614,1)*POWER(1-X3614,3)+INDEX(Ci,$W3614,2)*3*X3614*POWER(1-X3614,2)+INDEX(Ci,$W3614,3)*3*POWER(X3614,2)*(1-X3614)+INDEX(Ci,$W3614,4)*POWER(X3614,3))</f>
        <v>287.00858771083841</v>
      </c>
      <c r="Z3614" s="3">
        <f t="shared" si="1468"/>
        <v>298.47669752959644</v>
      </c>
      <c r="AA3614" s="3">
        <f t="shared" si="1469"/>
        <v>272.48998641967819</v>
      </c>
      <c r="AB3614" s="3">
        <f t="shared" si="1478"/>
        <v>25.986711109918247</v>
      </c>
      <c r="AC3614" s="3">
        <f t="shared" si="1479"/>
        <v>25.986711109918247</v>
      </c>
      <c r="AE3614" s="34">
        <f t="shared" si="1470"/>
        <v>6</v>
      </c>
      <c r="AF3614" s="73" t="b">
        <f>COUNTIF('Power Curve'!$D$2:$D$31,AE3614)&gt;0</f>
        <v>1</v>
      </c>
      <c r="AG3614" s="73" t="b">
        <f t="shared" si="1471"/>
        <v>0</v>
      </c>
      <c r="AH3614" s="73" t="b">
        <f t="shared" si="1480"/>
        <v>1</v>
      </c>
      <c r="AI3614" s="34" t="str">
        <f t="shared" si="1472"/>
        <v>Outer</v>
      </c>
      <c r="AJ3614" s="35" t="str">
        <f t="shared" si="1481"/>
        <v>0.2-0.3</v>
      </c>
      <c r="AK3614" s="36" t="str">
        <f t="shared" si="1473"/>
        <v>4-5</v>
      </c>
      <c r="AL3614" s="36" t="str">
        <f t="shared" si="1474"/>
        <v>Apr</v>
      </c>
      <c r="AM3614" s="35" t="str">
        <f t="shared" si="1475"/>
        <v>305-315</v>
      </c>
      <c r="AN3614" s="36" t="str">
        <f t="shared" si="1476"/>
        <v>LWS-HTI</v>
      </c>
    </row>
    <row r="3615" spans="5:40" x14ac:dyDescent="0.3">
      <c r="E3615" s="12">
        <v>41012.173611111109</v>
      </c>
      <c r="F3615" s="16">
        <v>5.83</v>
      </c>
      <c r="G3615" s="16">
        <v>297.56000518798879</v>
      </c>
      <c r="H3615" s="29">
        <v>1.2038500056923276</v>
      </c>
      <c r="I3615" s="26">
        <v>310.60000000000002</v>
      </c>
      <c r="J3615" s="30">
        <v>0.10291595197255574</v>
      </c>
      <c r="K3615" s="31">
        <v>0.45686201890587436</v>
      </c>
      <c r="L3615" s="111">
        <f t="shared" si="1456"/>
        <v>0.30000000000000004</v>
      </c>
      <c r="M3615" s="112">
        <f t="shared" si="1457"/>
        <v>9.9999999999999992E-2</v>
      </c>
      <c r="N3615" s="112" t="b">
        <f t="shared" si="1458"/>
        <v>1</v>
      </c>
      <c r="O3615" s="112" t="b">
        <f t="shared" si="1459"/>
        <v>1</v>
      </c>
      <c r="P3615" s="113">
        <f t="shared" si="1460"/>
        <v>3.0000000000000004</v>
      </c>
      <c r="Q3615" s="113">
        <f t="shared" si="1461"/>
        <v>16</v>
      </c>
      <c r="R3615" s="114" t="str">
        <f t="shared" si="1477"/>
        <v>0.3-0.1</v>
      </c>
      <c r="S3615" s="127">
        <f t="shared" si="1462"/>
        <v>-1.967349151230606E-2</v>
      </c>
      <c r="T3615" s="112" t="b">
        <f t="shared" si="1463"/>
        <v>1</v>
      </c>
      <c r="U3615" s="22">
        <f t="shared" si="1464"/>
        <v>5.7962527939014645</v>
      </c>
      <c r="V3615" s="22">
        <f t="shared" si="1465"/>
        <v>0.25387953009148789</v>
      </c>
      <c r="W3615" s="81">
        <f t="shared" si="1466"/>
        <v>6</v>
      </c>
      <c r="X3615" s="22">
        <f t="shared" si="1467"/>
        <v>0.76562256109967142</v>
      </c>
      <c r="Y3615" s="3">
        <f>IF(U3615&gt;'Power Curve'!$C$37,0,INDEX(Ci,$W3615,1)*POWER(1-X3615,3)+INDEX(Ci,$W3615,2)*3*X3615*POWER(1-X3615,2)+INDEX(Ci,$W3615,3)*3*POWER(X3615,2)*(1-X3615)+INDEX(Ci,$W3615,4)*POWER(X3615,3))</f>
        <v>327.69578451293637</v>
      </c>
      <c r="Z3615" s="3">
        <f t="shared" si="1468"/>
        <v>321.24886427770264</v>
      </c>
      <c r="AA3615" s="3">
        <f t="shared" si="1469"/>
        <v>297.56000518798879</v>
      </c>
      <c r="AB3615" s="3">
        <f t="shared" si="1478"/>
        <v>23.688859089713844</v>
      </c>
      <c r="AC3615" s="3">
        <f t="shared" si="1479"/>
        <v>23.688859089713844</v>
      </c>
      <c r="AE3615" s="34">
        <f t="shared" si="1470"/>
        <v>6</v>
      </c>
      <c r="AF3615" s="73" t="b">
        <f>COUNTIF('Power Curve'!$D$2:$D$31,AE3615)&gt;0</f>
        <v>1</v>
      </c>
      <c r="AG3615" s="73" t="b">
        <f t="shared" si="1471"/>
        <v>0</v>
      </c>
      <c r="AH3615" s="73" t="b">
        <f t="shared" si="1480"/>
        <v>1</v>
      </c>
      <c r="AI3615" s="34" t="str">
        <f t="shared" si="1472"/>
        <v>Outer</v>
      </c>
      <c r="AJ3615" s="35" t="str">
        <f t="shared" si="1481"/>
        <v>0.2-0.3</v>
      </c>
      <c r="AK3615" s="36" t="str">
        <f t="shared" si="1473"/>
        <v>4-5</v>
      </c>
      <c r="AL3615" s="36" t="str">
        <f t="shared" si="1474"/>
        <v>Apr</v>
      </c>
      <c r="AM3615" s="35" t="str">
        <f t="shared" si="1475"/>
        <v>305-315</v>
      </c>
      <c r="AN3615" s="36" t="str">
        <f t="shared" si="1476"/>
        <v>Inner-TI</v>
      </c>
    </row>
    <row r="3616" spans="5:40" x14ac:dyDescent="0.3">
      <c r="E3616" s="12">
        <v>41012.180555555555</v>
      </c>
      <c r="F3616" s="16">
        <v>5.47</v>
      </c>
      <c r="G3616" s="16">
        <v>308.19999694824264</v>
      </c>
      <c r="H3616" s="29">
        <v>1.2045457354575693</v>
      </c>
      <c r="I3616" s="26">
        <v>309.39999999999998</v>
      </c>
      <c r="J3616" s="30">
        <v>0.12979890310786105</v>
      </c>
      <c r="K3616" s="31">
        <v>0.62650135165463772</v>
      </c>
      <c r="L3616" s="111">
        <f t="shared" si="1456"/>
        <v>0.2</v>
      </c>
      <c r="M3616" s="112">
        <f t="shared" si="1457"/>
        <v>0.13</v>
      </c>
      <c r="N3616" s="112" t="b">
        <f t="shared" si="1458"/>
        <v>1</v>
      </c>
      <c r="O3616" s="112" t="b">
        <f t="shared" si="1459"/>
        <v>1</v>
      </c>
      <c r="P3616" s="113">
        <f t="shared" si="1460"/>
        <v>2</v>
      </c>
      <c r="Q3616" s="113">
        <f t="shared" si="1461"/>
        <v>13</v>
      </c>
      <c r="R3616" s="114" t="str">
        <f t="shared" si="1477"/>
        <v>0.2-0.13</v>
      </c>
      <c r="S3616" s="127">
        <f t="shared" si="1462"/>
        <v>1.302763973689296E-2</v>
      </c>
      <c r="T3616" s="112" t="b">
        <f t="shared" si="1463"/>
        <v>1</v>
      </c>
      <c r="U3616" s="22">
        <f t="shared" si="1464"/>
        <v>5.439384109988822</v>
      </c>
      <c r="V3616" s="22">
        <f t="shared" si="1465"/>
        <v>0.19872432459813805</v>
      </c>
      <c r="W3616" s="81">
        <f t="shared" si="1466"/>
        <v>6</v>
      </c>
      <c r="X3616" s="22">
        <f t="shared" si="1467"/>
        <v>0.40992520841820251</v>
      </c>
      <c r="Y3616" s="3">
        <f>IF(U3616&gt;'Power Curve'!$C$37,0,INDEX(Ci,$W3616,1)*POWER(1-X3616,3)+INDEX(Ci,$W3616,2)*3*X3616*POWER(1-X3616,2)+INDEX(Ci,$W3616,3)*3*POWER(X3616,2)*(1-X3616)+INDEX(Ci,$W3616,4)*POWER(X3616,3))</f>
        <v>272.64956536511454</v>
      </c>
      <c r="Z3616" s="3">
        <f t="shared" si="1468"/>
        <v>276.20154567711171</v>
      </c>
      <c r="AA3616" s="3">
        <f t="shared" si="1469"/>
        <v>308.19999694824264</v>
      </c>
      <c r="AB3616" s="3">
        <f t="shared" si="1478"/>
        <v>-31.998451271130932</v>
      </c>
      <c r="AC3616" s="3">
        <f t="shared" si="1479"/>
        <v>31.998451271130932</v>
      </c>
      <c r="AE3616" s="34">
        <f t="shared" si="1470"/>
        <v>5</v>
      </c>
      <c r="AF3616" s="73" t="b">
        <f>COUNTIF('Power Curve'!$D$2:$D$31,AE3616)&gt;0</f>
        <v>1</v>
      </c>
      <c r="AG3616" s="73" t="b">
        <f t="shared" si="1471"/>
        <v>0</v>
      </c>
      <c r="AH3616" s="73" t="b">
        <f t="shared" si="1480"/>
        <v>1</v>
      </c>
      <c r="AI3616" s="34" t="str">
        <f t="shared" si="1472"/>
        <v>Outer</v>
      </c>
      <c r="AJ3616" s="35" t="str">
        <f t="shared" si="1481"/>
        <v>0.1-0.2</v>
      </c>
      <c r="AK3616" s="36" t="str">
        <f t="shared" si="1473"/>
        <v>4-5</v>
      </c>
      <c r="AL3616" s="36" t="str">
        <f t="shared" si="1474"/>
        <v>Apr</v>
      </c>
      <c r="AM3616" s="35" t="str">
        <f t="shared" si="1475"/>
        <v>305-315</v>
      </c>
      <c r="AN3616" s="36" t="str">
        <f t="shared" si="1476"/>
        <v>Inner-TI</v>
      </c>
    </row>
    <row r="3617" spans="5:40" x14ac:dyDescent="0.3">
      <c r="E3617" s="12">
        <v>41012.1875</v>
      </c>
      <c r="F3617" s="16">
        <v>5.57</v>
      </c>
      <c r="G3617" s="16">
        <v>289.95998764038109</v>
      </c>
      <c r="H3617" s="29">
        <v>1.2046010833530261</v>
      </c>
      <c r="I3617" s="26">
        <v>310.60000000000002</v>
      </c>
      <c r="J3617" s="30">
        <v>0.15260323159784558</v>
      </c>
      <c r="K3617" s="31">
        <v>0.44742169109227098</v>
      </c>
      <c r="L3617" s="111">
        <f t="shared" si="1456"/>
        <v>0.2</v>
      </c>
      <c r="M3617" s="112">
        <f t="shared" si="1457"/>
        <v>0.15000000000000002</v>
      </c>
      <c r="N3617" s="112" t="b">
        <f t="shared" si="1458"/>
        <v>1</v>
      </c>
      <c r="O3617" s="112" t="b">
        <f t="shared" si="1459"/>
        <v>1</v>
      </c>
      <c r="P3617" s="113">
        <f t="shared" si="1460"/>
        <v>2</v>
      </c>
      <c r="Q3617" s="113">
        <f t="shared" si="1461"/>
        <v>10.999999999999998</v>
      </c>
      <c r="R3617" s="114" t="str">
        <f t="shared" si="1477"/>
        <v>0.2-0.15</v>
      </c>
      <c r="S3617" s="127">
        <f t="shared" si="1462"/>
        <v>6.8623495782788868E-2</v>
      </c>
      <c r="T3617" s="112" t="b">
        <f t="shared" si="1463"/>
        <v>1</v>
      </c>
      <c r="U3617" s="22">
        <f t="shared" si="1464"/>
        <v>5.5389092380281886</v>
      </c>
      <c r="V3617" s="22">
        <f t="shared" si="1465"/>
        <v>0.21410625396380617</v>
      </c>
      <c r="W3617" s="81">
        <f t="shared" si="1466"/>
        <v>6</v>
      </c>
      <c r="X3617" s="22">
        <f t="shared" si="1467"/>
        <v>0.50912367038678652</v>
      </c>
      <c r="Y3617" s="3">
        <f>IF(U3617&gt;'Power Curve'!$C$37,0,INDEX(Ci,$W3617,1)*POWER(1-X3617,3)+INDEX(Ci,$W3617,2)*3*X3617*POWER(1-X3617,2)+INDEX(Ci,$W3617,3)*3*POWER(X3617,2)*(1-X3617)+INDEX(Ci,$W3617,4)*POWER(X3617,3))</f>
        <v>287.43681043336585</v>
      </c>
      <c r="Z3617" s="3">
        <f t="shared" si="1468"/>
        <v>307.16172918195821</v>
      </c>
      <c r="AA3617" s="3">
        <f t="shared" si="1469"/>
        <v>289.95998764038109</v>
      </c>
      <c r="AB3617" s="3">
        <f t="shared" si="1478"/>
        <v>17.201741541577121</v>
      </c>
      <c r="AC3617" s="3">
        <f t="shared" si="1479"/>
        <v>17.201741541577121</v>
      </c>
      <c r="AE3617" s="34">
        <f t="shared" si="1470"/>
        <v>6</v>
      </c>
      <c r="AF3617" s="73" t="b">
        <f>COUNTIF('Power Curve'!$D$2:$D$31,AE3617)&gt;0</f>
        <v>1</v>
      </c>
      <c r="AG3617" s="73" t="b">
        <f t="shared" si="1471"/>
        <v>0</v>
      </c>
      <c r="AH3617" s="73" t="b">
        <f t="shared" si="1480"/>
        <v>1</v>
      </c>
      <c r="AI3617" s="34" t="str">
        <f t="shared" si="1472"/>
        <v>Outer</v>
      </c>
      <c r="AJ3617" s="35" t="str">
        <f t="shared" si="1481"/>
        <v>0.2-0.3</v>
      </c>
      <c r="AK3617" s="36" t="str">
        <f t="shared" si="1473"/>
        <v>4-5</v>
      </c>
      <c r="AL3617" s="36" t="str">
        <f t="shared" si="1474"/>
        <v>Apr</v>
      </c>
      <c r="AM3617" s="35" t="str">
        <f t="shared" si="1475"/>
        <v>305-315</v>
      </c>
      <c r="AN3617" s="36" t="str">
        <f t="shared" si="1476"/>
        <v>LWS-HTI</v>
      </c>
    </row>
    <row r="3618" spans="5:40" x14ac:dyDescent="0.3">
      <c r="E3618" s="12">
        <v>41012.194444444445</v>
      </c>
      <c r="F3618" s="16">
        <v>5.42</v>
      </c>
      <c r="G3618" s="16">
        <v>280.2800025939938</v>
      </c>
      <c r="H3618" s="29">
        <v>1.2047360838582415</v>
      </c>
      <c r="I3618" s="26">
        <v>308.2</v>
      </c>
      <c r="J3618" s="30">
        <v>0.10332103321033212</v>
      </c>
      <c r="K3618" s="31">
        <v>0.67013171001532179</v>
      </c>
      <c r="L3618" s="111">
        <f t="shared" si="1456"/>
        <v>0.2</v>
      </c>
      <c r="M3618" s="112">
        <f t="shared" si="1457"/>
        <v>9.9999999999999992E-2</v>
      </c>
      <c r="N3618" s="112" t="b">
        <f t="shared" si="1458"/>
        <v>1</v>
      </c>
      <c r="O3618" s="112" t="b">
        <f t="shared" si="1459"/>
        <v>1</v>
      </c>
      <c r="P3618" s="113">
        <f t="shared" si="1460"/>
        <v>2</v>
      </c>
      <c r="Q3618" s="113">
        <f t="shared" si="1461"/>
        <v>16</v>
      </c>
      <c r="R3618" s="114" t="str">
        <f t="shared" si="1477"/>
        <v>0.2-0.1</v>
      </c>
      <c r="S3618" s="127">
        <f t="shared" si="1462"/>
        <v>-2.9914919196332108E-2</v>
      </c>
      <c r="T3618" s="112" t="b">
        <f t="shared" si="1463"/>
        <v>1</v>
      </c>
      <c r="U3618" s="22">
        <f t="shared" si="1464"/>
        <v>5.3899478484179548</v>
      </c>
      <c r="V3618" s="22">
        <f t="shared" si="1465"/>
        <v>0.19108379101063044</v>
      </c>
      <c r="W3618" s="81">
        <f t="shared" si="1466"/>
        <v>6</v>
      </c>
      <c r="X3618" s="22">
        <f t="shared" si="1467"/>
        <v>0.36065120887743429</v>
      </c>
      <c r="Y3618" s="3">
        <f>IF(U3618&gt;'Power Curve'!$C$37,0,INDEX(Ci,$W3618,1)*POWER(1-X3618,3)+INDEX(Ci,$W3618,2)*3*X3618*POWER(1-X3618,2)+INDEX(Ci,$W3618,3)*3*POWER(X3618,2)*(1-X3618)+INDEX(Ci,$W3618,4)*POWER(X3618,3))</f>
        <v>265.3792313337778</v>
      </c>
      <c r="Z3618" s="3">
        <f t="shared" si="1468"/>
        <v>257.44043307204311</v>
      </c>
      <c r="AA3618" s="3">
        <f t="shared" si="1469"/>
        <v>280.2800025939938</v>
      </c>
      <c r="AB3618" s="3">
        <f t="shared" si="1478"/>
        <v>-22.839569521950693</v>
      </c>
      <c r="AC3618" s="3">
        <f t="shared" si="1479"/>
        <v>22.839569521950693</v>
      </c>
      <c r="AE3618" s="34">
        <f t="shared" si="1470"/>
        <v>5</v>
      </c>
      <c r="AF3618" s="73" t="b">
        <f>COUNTIF('Power Curve'!$D$2:$D$31,AE3618)&gt;0</f>
        <v>1</v>
      </c>
      <c r="AG3618" s="73" t="b">
        <f t="shared" si="1471"/>
        <v>0</v>
      </c>
      <c r="AH3618" s="73" t="b">
        <f t="shared" si="1480"/>
        <v>1</v>
      </c>
      <c r="AI3618" s="34" t="str">
        <f t="shared" si="1472"/>
        <v>Outer</v>
      </c>
      <c r="AJ3618" s="35" t="str">
        <f t="shared" si="1481"/>
        <v>0.1-0.2</v>
      </c>
      <c r="AK3618" s="36" t="str">
        <f t="shared" si="1473"/>
        <v>4-5</v>
      </c>
      <c r="AL3618" s="36" t="str">
        <f t="shared" si="1474"/>
        <v>Apr</v>
      </c>
      <c r="AM3618" s="35" t="str">
        <f t="shared" si="1475"/>
        <v>305-315</v>
      </c>
      <c r="AN3618" s="36" t="str">
        <f t="shared" si="1476"/>
        <v>Inner-TI</v>
      </c>
    </row>
    <row r="3619" spans="5:40" x14ac:dyDescent="0.3">
      <c r="E3619" s="12">
        <v>41012.201388888891</v>
      </c>
      <c r="F3619" s="16">
        <v>5.54</v>
      </c>
      <c r="G3619" s="16">
        <v>315.05001068115229</v>
      </c>
      <c r="H3619" s="29">
        <v>1.2047013959506545</v>
      </c>
      <c r="I3619" s="26">
        <v>308.2</v>
      </c>
      <c r="J3619" s="30">
        <v>0.10108303249097474</v>
      </c>
      <c r="K3619" s="31">
        <v>0.61401514030012894</v>
      </c>
      <c r="L3619" s="111">
        <f t="shared" si="1456"/>
        <v>0.2</v>
      </c>
      <c r="M3619" s="112">
        <f t="shared" si="1457"/>
        <v>9.9999999999999992E-2</v>
      </c>
      <c r="N3619" s="112" t="b">
        <f t="shared" si="1458"/>
        <v>1</v>
      </c>
      <c r="O3619" s="112" t="b">
        <f t="shared" si="1459"/>
        <v>1</v>
      </c>
      <c r="P3619" s="113">
        <f t="shared" si="1460"/>
        <v>2</v>
      </c>
      <c r="Q3619" s="113">
        <f t="shared" si="1461"/>
        <v>16</v>
      </c>
      <c r="R3619" s="114" t="str">
        <f t="shared" si="1477"/>
        <v>0.2-0.1</v>
      </c>
      <c r="S3619" s="127">
        <f t="shared" si="1462"/>
        <v>-2.9914919196332108E-2</v>
      </c>
      <c r="T3619" s="112" t="b">
        <f t="shared" si="1463"/>
        <v>1</v>
      </c>
      <c r="U3619" s="22">
        <f t="shared" si="1464"/>
        <v>5.5092296104530734</v>
      </c>
      <c r="V3619" s="22">
        <f t="shared" si="1465"/>
        <v>0.20951917184742669</v>
      </c>
      <c r="W3619" s="81">
        <f t="shared" si="1466"/>
        <v>6</v>
      </c>
      <c r="X3619" s="22">
        <f t="shared" si="1467"/>
        <v>0.47954145868556414</v>
      </c>
      <c r="Y3619" s="3">
        <f>IF(U3619&gt;'Power Curve'!$C$37,0,INDEX(Ci,$W3619,1)*POWER(1-X3619,3)+INDEX(Ci,$W3619,2)*3*X3619*POWER(1-X3619,2)+INDEX(Ci,$W3619,3)*3*POWER(X3619,2)*(1-X3619)+INDEX(Ci,$W3619,4)*POWER(X3619,3))</f>
        <v>282.99878623886434</v>
      </c>
      <c r="Z3619" s="3">
        <f t="shared" si="1468"/>
        <v>274.53290041586865</v>
      </c>
      <c r="AA3619" s="3">
        <f t="shared" si="1469"/>
        <v>315.05001068115229</v>
      </c>
      <c r="AB3619" s="3">
        <f t="shared" si="1478"/>
        <v>-40.517110265283634</v>
      </c>
      <c r="AC3619" s="3">
        <f t="shared" si="1479"/>
        <v>40.517110265283634</v>
      </c>
      <c r="AE3619" s="34">
        <f t="shared" si="1470"/>
        <v>6</v>
      </c>
      <c r="AF3619" s="73" t="b">
        <f>COUNTIF('Power Curve'!$D$2:$D$31,AE3619)&gt;0</f>
        <v>1</v>
      </c>
      <c r="AG3619" s="73" t="b">
        <f t="shared" si="1471"/>
        <v>0</v>
      </c>
      <c r="AH3619" s="73" t="b">
        <f t="shared" si="1480"/>
        <v>1</v>
      </c>
      <c r="AI3619" s="34" t="str">
        <f t="shared" si="1472"/>
        <v>Outer</v>
      </c>
      <c r="AJ3619" s="35" t="str">
        <f t="shared" si="1481"/>
        <v>0.2-0.3</v>
      </c>
      <c r="AK3619" s="36" t="str">
        <f t="shared" si="1473"/>
        <v>4-5</v>
      </c>
      <c r="AL3619" s="36" t="str">
        <f t="shared" si="1474"/>
        <v>Apr</v>
      </c>
      <c r="AM3619" s="35" t="str">
        <f t="shared" si="1475"/>
        <v>305-315</v>
      </c>
      <c r="AN3619" s="36" t="str">
        <f t="shared" si="1476"/>
        <v>Inner-TI</v>
      </c>
    </row>
    <row r="3620" spans="5:40" x14ac:dyDescent="0.3">
      <c r="E3620" s="12">
        <v>41012.208333333336</v>
      </c>
      <c r="F3620" s="16">
        <v>5.8</v>
      </c>
      <c r="G3620" s="16">
        <v>305.63000869750999</v>
      </c>
      <c r="H3620" s="29">
        <v>1.2042516627785929</v>
      </c>
      <c r="I3620" s="26">
        <v>309.7</v>
      </c>
      <c r="J3620" s="30">
        <v>0.12068965517241378</v>
      </c>
      <c r="K3620" s="31">
        <v>0.46119288612758608</v>
      </c>
      <c r="L3620" s="111">
        <f t="shared" si="1456"/>
        <v>0.2</v>
      </c>
      <c r="M3620" s="112">
        <f t="shared" si="1457"/>
        <v>0.12</v>
      </c>
      <c r="N3620" s="112" t="b">
        <f t="shared" si="1458"/>
        <v>1</v>
      </c>
      <c r="O3620" s="112" t="b">
        <f t="shared" si="1459"/>
        <v>1</v>
      </c>
      <c r="P3620" s="113">
        <f t="shared" si="1460"/>
        <v>2</v>
      </c>
      <c r="Q3620" s="113">
        <f t="shared" si="1461"/>
        <v>14</v>
      </c>
      <c r="R3620" s="114" t="str">
        <f t="shared" si="1477"/>
        <v>0.2-0.12</v>
      </c>
      <c r="S3620" s="127">
        <f t="shared" si="1462"/>
        <v>2.146915976708583E-2</v>
      </c>
      <c r="T3620" s="112" t="b">
        <f t="shared" si="1463"/>
        <v>1</v>
      </c>
      <c r="U3620" s="22">
        <f t="shared" si="1464"/>
        <v>5.7670676896879396</v>
      </c>
      <c r="V3620" s="22">
        <f t="shared" si="1465"/>
        <v>0.24936887815477765</v>
      </c>
      <c r="W3620" s="81">
        <f t="shared" si="1466"/>
        <v>6</v>
      </c>
      <c r="X3620" s="22">
        <f t="shared" si="1467"/>
        <v>0.73653324961213051</v>
      </c>
      <c r="Y3620" s="3">
        <f>IF(U3620&gt;'Power Curve'!$C$37,0,INDEX(Ci,$W3620,1)*POWER(1-X3620,3)+INDEX(Ci,$W3620,2)*3*X3620*POWER(1-X3620,2)+INDEX(Ci,$W3620,3)*3*POWER(X3620,2)*(1-X3620)+INDEX(Ci,$W3620,4)*POWER(X3620,3))</f>
        <v>322.9195761165746</v>
      </c>
      <c r="Z3620" s="3">
        <f t="shared" si="1468"/>
        <v>329.85238808814097</v>
      </c>
      <c r="AA3620" s="3">
        <f t="shared" si="1469"/>
        <v>305.63000869750999</v>
      </c>
      <c r="AB3620" s="3">
        <f t="shared" si="1478"/>
        <v>24.222379390630977</v>
      </c>
      <c r="AC3620" s="3">
        <f t="shared" si="1479"/>
        <v>24.222379390630977</v>
      </c>
      <c r="AE3620" s="34">
        <f t="shared" si="1470"/>
        <v>6</v>
      </c>
      <c r="AF3620" s="73" t="b">
        <f>COUNTIF('Power Curve'!$D$2:$D$31,AE3620)&gt;0</f>
        <v>1</v>
      </c>
      <c r="AG3620" s="73" t="b">
        <f t="shared" si="1471"/>
        <v>0</v>
      </c>
      <c r="AH3620" s="73" t="b">
        <f t="shared" si="1480"/>
        <v>1</v>
      </c>
      <c r="AI3620" s="34" t="str">
        <f t="shared" si="1472"/>
        <v>Outer</v>
      </c>
      <c r="AJ3620" s="35" t="str">
        <f t="shared" si="1481"/>
        <v>0.2-0.3</v>
      </c>
      <c r="AK3620" s="36" t="str">
        <f t="shared" si="1473"/>
        <v>5-6</v>
      </c>
      <c r="AL3620" s="36" t="str">
        <f t="shared" si="1474"/>
        <v>Apr</v>
      </c>
      <c r="AM3620" s="35" t="str">
        <f t="shared" si="1475"/>
        <v>305-315</v>
      </c>
      <c r="AN3620" s="36" t="str">
        <f t="shared" si="1476"/>
        <v>Inner-TI</v>
      </c>
    </row>
    <row r="3621" spans="5:40" x14ac:dyDescent="0.3">
      <c r="E3621" s="12">
        <v>41012.215277777781</v>
      </c>
      <c r="F3621" s="16">
        <v>5.61</v>
      </c>
      <c r="G3621" s="16">
        <v>258.52001571655319</v>
      </c>
      <c r="H3621" s="29">
        <v>1.2036675103381729</v>
      </c>
      <c r="I3621" s="26">
        <v>308.10000000000002</v>
      </c>
      <c r="J3621" s="30">
        <v>0.12477718360071299</v>
      </c>
      <c r="K3621" s="31">
        <v>0.43221029699850522</v>
      </c>
      <c r="L3621" s="111">
        <f t="shared" si="1456"/>
        <v>0.2</v>
      </c>
      <c r="M3621" s="112">
        <f t="shared" si="1457"/>
        <v>0.12</v>
      </c>
      <c r="N3621" s="112" t="b">
        <f t="shared" si="1458"/>
        <v>1</v>
      </c>
      <c r="O3621" s="112" t="b">
        <f t="shared" si="1459"/>
        <v>1</v>
      </c>
      <c r="P3621" s="113">
        <f t="shared" si="1460"/>
        <v>2</v>
      </c>
      <c r="Q3621" s="113">
        <f t="shared" si="1461"/>
        <v>14</v>
      </c>
      <c r="R3621" s="114" t="str">
        <f t="shared" si="1477"/>
        <v>0.2-0.12</v>
      </c>
      <c r="S3621" s="127">
        <f t="shared" si="1462"/>
        <v>2.146915976708583E-2</v>
      </c>
      <c r="T3621" s="112" t="b">
        <f t="shared" si="1463"/>
        <v>1</v>
      </c>
      <c r="U3621" s="22">
        <f t="shared" si="1464"/>
        <v>5.5772444209682916</v>
      </c>
      <c r="V3621" s="22">
        <f t="shared" si="1465"/>
        <v>0.22003108006371727</v>
      </c>
      <c r="W3621" s="81">
        <f t="shared" si="1466"/>
        <v>6</v>
      </c>
      <c r="X3621" s="22">
        <f t="shared" si="1467"/>
        <v>0.54733302778081427</v>
      </c>
      <c r="Y3621" s="3">
        <f>IF(U3621&gt;'Power Curve'!$C$37,0,INDEX(Ci,$W3621,1)*POWER(1-X3621,3)+INDEX(Ci,$W3621,2)*3*X3621*POWER(1-X3621,2)+INDEX(Ci,$W3621,3)*3*POWER(X3621,2)*(1-X3621)+INDEX(Ci,$W3621,4)*POWER(X3621,3))</f>
        <v>293.21518833182949</v>
      </c>
      <c r="Z3621" s="3">
        <f t="shared" si="1468"/>
        <v>299.51027205626167</v>
      </c>
      <c r="AA3621" s="3">
        <f t="shared" si="1469"/>
        <v>258.52001571655319</v>
      </c>
      <c r="AB3621" s="3">
        <f t="shared" si="1478"/>
        <v>40.99025633970848</v>
      </c>
      <c r="AC3621" s="3">
        <f t="shared" si="1479"/>
        <v>40.99025633970848</v>
      </c>
      <c r="AE3621" s="34">
        <f t="shared" si="1470"/>
        <v>6</v>
      </c>
      <c r="AF3621" s="73" t="b">
        <f>COUNTIF('Power Curve'!$D$2:$D$31,AE3621)&gt;0</f>
        <v>1</v>
      </c>
      <c r="AG3621" s="73" t="b">
        <f t="shared" si="1471"/>
        <v>0</v>
      </c>
      <c r="AH3621" s="73" t="b">
        <f t="shared" si="1480"/>
        <v>1</v>
      </c>
      <c r="AI3621" s="34" t="str">
        <f t="shared" si="1472"/>
        <v>Outer</v>
      </c>
      <c r="AJ3621" s="35" t="str">
        <f t="shared" si="1481"/>
        <v>0.2-0.3</v>
      </c>
      <c r="AK3621" s="36" t="str">
        <f t="shared" si="1473"/>
        <v>5-6</v>
      </c>
      <c r="AL3621" s="36" t="str">
        <f t="shared" si="1474"/>
        <v>Apr</v>
      </c>
      <c r="AM3621" s="35" t="str">
        <f t="shared" si="1475"/>
        <v>305-315</v>
      </c>
      <c r="AN3621" s="36" t="str">
        <f t="shared" si="1476"/>
        <v>Inner-TI</v>
      </c>
    </row>
    <row r="3622" spans="5:40" x14ac:dyDescent="0.3">
      <c r="E3622" s="12">
        <v>41012.222222222219</v>
      </c>
      <c r="F3622" s="16">
        <v>4.99</v>
      </c>
      <c r="G3622" s="16">
        <v>215.320003509522</v>
      </c>
      <c r="H3622" s="29">
        <v>1.2042171406603375</v>
      </c>
      <c r="I3622" s="26">
        <v>305.60000000000002</v>
      </c>
      <c r="J3622" s="30">
        <v>0.16833667334669336</v>
      </c>
      <c r="K3622" s="31">
        <v>0.40873461410456746</v>
      </c>
      <c r="L3622" s="111">
        <f t="shared" si="1456"/>
        <v>0.1</v>
      </c>
      <c r="M3622" s="112">
        <f t="shared" si="1457"/>
        <v>0.17</v>
      </c>
      <c r="N3622" s="112" t="b">
        <f t="shared" si="1458"/>
        <v>1</v>
      </c>
      <c r="O3622" s="112" t="b">
        <f t="shared" si="1459"/>
        <v>1</v>
      </c>
      <c r="P3622" s="113">
        <f t="shared" si="1460"/>
        <v>1</v>
      </c>
      <c r="Q3622" s="113">
        <f t="shared" si="1461"/>
        <v>9</v>
      </c>
      <c r="R3622" s="114" t="str">
        <f t="shared" si="1477"/>
        <v>0.1-0.17</v>
      </c>
      <c r="S3622" s="127">
        <f t="shared" si="1462"/>
        <v>7.1072639023830667E-2</v>
      </c>
      <c r="T3622" s="112" t="b">
        <f t="shared" si="1463"/>
        <v>1</v>
      </c>
      <c r="U3622" s="22">
        <f t="shared" si="1464"/>
        <v>4.9616194449003554</v>
      </c>
      <c r="V3622" s="22">
        <f t="shared" si="1465"/>
        <v>0.12488425549623186</v>
      </c>
      <c r="W3622" s="81">
        <f t="shared" si="1466"/>
        <v>5</v>
      </c>
      <c r="X3622" s="22">
        <f t="shared" si="1467"/>
        <v>0.92397053873376012</v>
      </c>
      <c r="Y3622" s="3">
        <f>IF(U3622&gt;'Power Curve'!$C$37,0,INDEX(Ci,$W3622,1)*POWER(1-X3622,3)+INDEX(Ci,$W3622,2)*3*X3622*POWER(1-X3622,2)+INDEX(Ci,$W3622,3)*3*POWER(X3622,2)*(1-X3622)+INDEX(Ci,$W3622,4)*POWER(X3622,3))</f>
        <v>200.83831132298954</v>
      </c>
      <c r="Z3622" s="3">
        <f t="shared" si="1468"/>
        <v>215.11242012580411</v>
      </c>
      <c r="AA3622" s="3">
        <f t="shared" si="1469"/>
        <v>215.320003509522</v>
      </c>
      <c r="AB3622" s="3">
        <f t="shared" si="1478"/>
        <v>-0.20758338371788909</v>
      </c>
      <c r="AC3622" s="3">
        <f t="shared" si="1479"/>
        <v>0.20758338371788909</v>
      </c>
      <c r="AE3622" s="34">
        <f t="shared" si="1470"/>
        <v>5</v>
      </c>
      <c r="AF3622" s="73" t="b">
        <f>COUNTIF('Power Curve'!$D$2:$D$31,AE3622)&gt;0</f>
        <v>1</v>
      </c>
      <c r="AG3622" s="73" t="b">
        <f t="shared" si="1471"/>
        <v>0</v>
      </c>
      <c r="AH3622" s="73" t="b">
        <f t="shared" si="1480"/>
        <v>1</v>
      </c>
      <c r="AI3622" s="34" t="str">
        <f t="shared" si="1472"/>
        <v>Outer</v>
      </c>
      <c r="AJ3622" s="35" t="str">
        <f t="shared" si="1481"/>
        <v>0.1-0.2</v>
      </c>
      <c r="AK3622" s="36" t="str">
        <f t="shared" si="1473"/>
        <v>5-6</v>
      </c>
      <c r="AL3622" s="36" t="str">
        <f t="shared" si="1474"/>
        <v>Apr</v>
      </c>
      <c r="AM3622" s="35" t="str">
        <f t="shared" si="1475"/>
        <v>305-315</v>
      </c>
      <c r="AN3622" s="36" t="str">
        <f t="shared" si="1476"/>
        <v>LWS-HTI</v>
      </c>
    </row>
    <row r="3623" spans="5:40" x14ac:dyDescent="0.3">
      <c r="E3623" s="12">
        <v>41012.229166666664</v>
      </c>
      <c r="F3623" s="16">
        <v>4.78</v>
      </c>
      <c r="G3623" s="16">
        <v>119.06999969482419</v>
      </c>
      <c r="H3623" s="29">
        <v>1.203498500703867</v>
      </c>
      <c r="I3623" s="26">
        <v>303.60000000000002</v>
      </c>
      <c r="J3623" s="30">
        <v>0.13807531380753138</v>
      </c>
      <c r="K3623" s="31">
        <v>0.46283968559032573</v>
      </c>
      <c r="L3623" s="111">
        <f t="shared" si="1456"/>
        <v>0.1</v>
      </c>
      <c r="M3623" s="112">
        <f t="shared" si="1457"/>
        <v>0.14000000000000001</v>
      </c>
      <c r="N3623" s="112" t="b">
        <f t="shared" si="1458"/>
        <v>1</v>
      </c>
      <c r="O3623" s="112" t="b">
        <f t="shared" si="1459"/>
        <v>1</v>
      </c>
      <c r="P3623" s="113">
        <f t="shared" si="1460"/>
        <v>1</v>
      </c>
      <c r="Q3623" s="113">
        <f t="shared" si="1461"/>
        <v>12</v>
      </c>
      <c r="R3623" s="114" t="str">
        <f t="shared" si="1477"/>
        <v>0.1-0.14</v>
      </c>
      <c r="S3623" s="127">
        <f t="shared" si="1462"/>
        <v>5.7648834867645611E-2</v>
      </c>
      <c r="T3623" s="112" t="b">
        <f t="shared" si="1463"/>
        <v>1</v>
      </c>
      <c r="U3623" s="22">
        <f t="shared" si="1464"/>
        <v>4.7518681841878383</v>
      </c>
      <c r="V3623" s="22">
        <f t="shared" si="1465"/>
        <v>9.2466522003202781E-2</v>
      </c>
      <c r="W3623" s="81">
        <f t="shared" si="1466"/>
        <v>5</v>
      </c>
      <c r="X3623" s="22">
        <f t="shared" si="1467"/>
        <v>0.68412419698959059</v>
      </c>
      <c r="Y3623" s="3">
        <f>IF(U3623&gt;'Power Curve'!$C$37,0,INDEX(Ci,$W3623,1)*POWER(1-X3623,3)+INDEX(Ci,$W3623,2)*3*X3623*POWER(1-X3623,2)+INDEX(Ci,$W3623,3)*3*POWER(X3623,2)*(1-X3623)+INDEX(Ci,$W3623,4)*POWER(X3623,3))</f>
        <v>164.75583469279178</v>
      </c>
      <c r="Z3623" s="3">
        <f t="shared" si="1468"/>
        <v>174.25381660047765</v>
      </c>
      <c r="AA3623" s="3">
        <f t="shared" si="1469"/>
        <v>119.06999969482419</v>
      </c>
      <c r="AB3623" s="3">
        <f t="shared" si="1478"/>
        <v>55.183816905653458</v>
      </c>
      <c r="AC3623" s="3">
        <f t="shared" si="1479"/>
        <v>55.183816905653458</v>
      </c>
      <c r="AE3623" s="34">
        <f t="shared" si="1470"/>
        <v>5</v>
      </c>
      <c r="AF3623" s="73" t="b">
        <f>COUNTIF('Power Curve'!$D$2:$D$31,AE3623)&gt;0</f>
        <v>1</v>
      </c>
      <c r="AG3623" s="73" t="b">
        <f t="shared" si="1471"/>
        <v>0</v>
      </c>
      <c r="AH3623" s="73" t="b">
        <f t="shared" si="1480"/>
        <v>1</v>
      </c>
      <c r="AI3623" s="34" t="str">
        <f t="shared" si="1472"/>
        <v>Outer</v>
      </c>
      <c r="AJ3623" s="35" t="str">
        <f t="shared" si="1481"/>
        <v>0.0-0.1</v>
      </c>
      <c r="AK3623" s="36" t="str">
        <f t="shared" si="1473"/>
        <v>5-6</v>
      </c>
      <c r="AL3623" s="36" t="str">
        <f t="shared" si="1474"/>
        <v>Apr</v>
      </c>
      <c r="AM3623" s="35" t="str">
        <f t="shared" si="1475"/>
        <v>295-305</v>
      </c>
      <c r="AN3623" s="36" t="str">
        <f t="shared" si="1476"/>
        <v>Inner-TI</v>
      </c>
    </row>
    <row r="3624" spans="5:40" x14ac:dyDescent="0.3">
      <c r="E3624" s="12">
        <v>41012.236111111109</v>
      </c>
      <c r="F3624" s="16">
        <v>4.51</v>
      </c>
      <c r="G3624" s="16">
        <v>134.8000068664555</v>
      </c>
      <c r="H3624" s="29">
        <v>1.2029259948080933</v>
      </c>
      <c r="I3624" s="26">
        <v>305.5</v>
      </c>
      <c r="J3624" s="30">
        <v>0.11751662971175167</v>
      </c>
      <c r="K3624" s="31">
        <v>0.39072027243321406</v>
      </c>
      <c r="L3624" s="111">
        <f t="shared" si="1456"/>
        <v>0.1</v>
      </c>
      <c r="M3624" s="112">
        <f t="shared" si="1457"/>
        <v>0.12</v>
      </c>
      <c r="N3624" s="112" t="b">
        <f t="shared" si="1458"/>
        <v>1</v>
      </c>
      <c r="O3624" s="112" t="b">
        <f t="shared" si="1459"/>
        <v>1</v>
      </c>
      <c r="P3624" s="113">
        <f t="shared" si="1460"/>
        <v>1</v>
      </c>
      <c r="Q3624" s="113">
        <f t="shared" si="1461"/>
        <v>14</v>
      </c>
      <c r="R3624" s="114" t="str">
        <f t="shared" si="1477"/>
        <v>0.1-0.12</v>
      </c>
      <c r="S3624" s="127">
        <f t="shared" si="1462"/>
        <v>8.9737386733008944E-3</v>
      </c>
      <c r="T3624" s="112" t="b">
        <f t="shared" si="1463"/>
        <v>1</v>
      </c>
      <c r="U3624" s="22">
        <f t="shared" si="1464"/>
        <v>4.4827461781226736</v>
      </c>
      <c r="V3624" s="22">
        <f t="shared" si="1465"/>
        <v>5.0872848429591541E-2</v>
      </c>
      <c r="W3624" s="81">
        <f t="shared" si="1466"/>
        <v>5</v>
      </c>
      <c r="X3624" s="22">
        <f t="shared" si="1467"/>
        <v>0.37638860380023348</v>
      </c>
      <c r="Y3624" s="3">
        <f>IF(U3624&gt;'Power Curve'!$C$37,0,INDEX(Ci,$W3624,1)*POWER(1-X3624,3)+INDEX(Ci,$W3624,2)*3*X3624*POWER(1-X3624,2)+INDEX(Ci,$W3624,3)*3*POWER(X3624,2)*(1-X3624)+INDEX(Ci,$W3624,4)*POWER(X3624,3))</f>
        <v>118.88368998262114</v>
      </c>
      <c r="Z3624" s="3">
        <f t="shared" si="1468"/>
        <v>119.9505211490429</v>
      </c>
      <c r="AA3624" s="3">
        <f t="shared" si="1469"/>
        <v>134.8000068664555</v>
      </c>
      <c r="AB3624" s="3">
        <f t="shared" si="1478"/>
        <v>-14.849485717412605</v>
      </c>
      <c r="AC3624" s="3">
        <f t="shared" si="1479"/>
        <v>14.849485717412605</v>
      </c>
      <c r="AE3624" s="34">
        <f t="shared" si="1470"/>
        <v>4</v>
      </c>
      <c r="AF3624" s="73" t="b">
        <f>COUNTIF('Power Curve'!$D$2:$D$31,AE3624)&gt;0</f>
        <v>1</v>
      </c>
      <c r="AG3624" s="73" t="b">
        <f t="shared" si="1471"/>
        <v>0</v>
      </c>
      <c r="AH3624" s="73" t="b">
        <f t="shared" si="1480"/>
        <v>1</v>
      </c>
      <c r="AI3624" s="34" t="str">
        <f t="shared" si="1472"/>
        <v>Outer</v>
      </c>
      <c r="AJ3624" s="35" t="str">
        <f t="shared" si="1481"/>
        <v>0.0-0.1</v>
      </c>
      <c r="AK3624" s="36" t="str">
        <f t="shared" si="1473"/>
        <v>5-6</v>
      </c>
      <c r="AL3624" s="36" t="str">
        <f t="shared" si="1474"/>
        <v>Apr</v>
      </c>
      <c r="AM3624" s="35" t="str">
        <f t="shared" si="1475"/>
        <v>305-315</v>
      </c>
      <c r="AN3624" s="36" t="str">
        <f t="shared" si="1476"/>
        <v>Inner-TI</v>
      </c>
    </row>
    <row r="3625" spans="5:40" x14ac:dyDescent="0.3">
      <c r="E3625" s="12">
        <v>41012.243055555555</v>
      </c>
      <c r="F3625" s="16">
        <v>4.55</v>
      </c>
      <c r="G3625" s="16">
        <v>117.0199928283688</v>
      </c>
      <c r="H3625" s="29">
        <v>1.2022090858458474</v>
      </c>
      <c r="I3625" s="26">
        <v>304.5</v>
      </c>
      <c r="J3625" s="30">
        <v>0.15824175824175823</v>
      </c>
      <c r="K3625" s="31">
        <v>0.36513924544826398</v>
      </c>
      <c r="L3625" s="111">
        <f t="shared" si="1456"/>
        <v>0.1</v>
      </c>
      <c r="M3625" s="112">
        <f t="shared" si="1457"/>
        <v>0.16</v>
      </c>
      <c r="N3625" s="112" t="b">
        <f t="shared" si="1458"/>
        <v>1</v>
      </c>
      <c r="O3625" s="112" t="b">
        <f t="shared" si="1459"/>
        <v>1</v>
      </c>
      <c r="P3625" s="113">
        <f t="shared" si="1460"/>
        <v>1</v>
      </c>
      <c r="Q3625" s="113">
        <f t="shared" si="1461"/>
        <v>10</v>
      </c>
      <c r="R3625" s="114" t="str">
        <f t="shared" si="1477"/>
        <v>0.1-0.16</v>
      </c>
      <c r="S3625" s="127">
        <f t="shared" si="1462"/>
        <v>8.8248709142140419E-2</v>
      </c>
      <c r="T3625" s="112" t="b">
        <f t="shared" si="1463"/>
        <v>1</v>
      </c>
      <c r="U3625" s="22">
        <f t="shared" si="1464"/>
        <v>4.521605853432769</v>
      </c>
      <c r="V3625" s="22">
        <f t="shared" si="1465"/>
        <v>5.6878736516027907E-2</v>
      </c>
      <c r="W3625" s="81">
        <f t="shared" si="1466"/>
        <v>5</v>
      </c>
      <c r="X3625" s="22">
        <f t="shared" si="1467"/>
        <v>0.42082385979264908</v>
      </c>
      <c r="Y3625" s="3">
        <f>IF(U3625&gt;'Power Curve'!$C$37,0,INDEX(Ci,$W3625,1)*POWER(1-X3625,3)+INDEX(Ci,$W3625,2)*3*X3625*POWER(1-X3625,2)+INDEX(Ci,$W3625,3)*3*POWER(X3625,2)*(1-X3625)+INDEX(Ci,$W3625,4)*POWER(X3625,3))</f>
        <v>125.1317462004983</v>
      </c>
      <c r="Z3625" s="3">
        <f t="shared" si="1468"/>
        <v>136.17446127539421</v>
      </c>
      <c r="AA3625" s="3">
        <f t="shared" si="1469"/>
        <v>117.0199928283688</v>
      </c>
      <c r="AB3625" s="3">
        <f t="shared" si="1478"/>
        <v>19.154468447025408</v>
      </c>
      <c r="AC3625" s="3">
        <f t="shared" si="1479"/>
        <v>19.154468447025408</v>
      </c>
      <c r="AE3625" s="34">
        <f t="shared" si="1470"/>
        <v>5</v>
      </c>
      <c r="AF3625" s="73" t="b">
        <f>COUNTIF('Power Curve'!$D$2:$D$31,AE3625)&gt;0</f>
        <v>1</v>
      </c>
      <c r="AG3625" s="73" t="b">
        <f t="shared" si="1471"/>
        <v>0</v>
      </c>
      <c r="AH3625" s="73" t="b">
        <f t="shared" si="1480"/>
        <v>1</v>
      </c>
      <c r="AI3625" s="34" t="str">
        <f t="shared" si="1472"/>
        <v>Outer</v>
      </c>
      <c r="AJ3625" s="35" t="str">
        <f t="shared" si="1481"/>
        <v>0.0-0.1</v>
      </c>
      <c r="AK3625" s="36" t="str">
        <f t="shared" si="1473"/>
        <v>5-6</v>
      </c>
      <c r="AL3625" s="36" t="str">
        <f t="shared" si="1474"/>
        <v>Apr</v>
      </c>
      <c r="AM3625" s="35" t="str">
        <f t="shared" si="1475"/>
        <v>295-305</v>
      </c>
      <c r="AN3625" s="36" t="str">
        <f t="shared" si="1476"/>
        <v>LWS-HTI</v>
      </c>
    </row>
    <row r="3626" spans="5:40" x14ac:dyDescent="0.3">
      <c r="E3626" s="12">
        <v>41012.25</v>
      </c>
      <c r="F3626" s="16">
        <v>3.98</v>
      </c>
      <c r="G3626" s="16">
        <v>63.550001144409201</v>
      </c>
      <c r="H3626" s="29">
        <v>1.202220019578853</v>
      </c>
      <c r="I3626" s="26">
        <v>301.60000000000002</v>
      </c>
      <c r="J3626" s="30">
        <v>0.16331658291457288</v>
      </c>
      <c r="K3626" s="31">
        <v>0.40131249429518623</v>
      </c>
      <c r="L3626" s="111">
        <f t="shared" si="1456"/>
        <v>0</v>
      </c>
      <c r="M3626" s="112">
        <f t="shared" si="1457"/>
        <v>0.16</v>
      </c>
      <c r="N3626" s="112" t="b">
        <f t="shared" si="1458"/>
        <v>0</v>
      </c>
      <c r="O3626" s="112" t="b">
        <f t="shared" si="1459"/>
        <v>1</v>
      </c>
      <c r="P3626" s="113">
        <f t="shared" si="1460"/>
        <v>0</v>
      </c>
      <c r="Q3626" s="113">
        <f t="shared" si="1461"/>
        <v>10</v>
      </c>
      <c r="R3626" s="114" t="str">
        <f t="shared" si="1477"/>
        <v>0-0.16</v>
      </c>
      <c r="S3626" s="127">
        <f t="shared" si="1462"/>
        <v>0</v>
      </c>
      <c r="T3626" s="112" t="b">
        <f t="shared" si="1463"/>
        <v>0</v>
      </c>
      <c r="U3626" s="22">
        <f t="shared" si="1464"/>
        <v>3.9551749126493458</v>
      </c>
      <c r="V3626" s="22">
        <f t="shared" si="1465"/>
        <v>-3.0664991317341694E-2</v>
      </c>
      <c r="W3626" s="81">
        <f t="shared" si="1466"/>
        <v>4</v>
      </c>
      <c r="X3626" s="22">
        <f t="shared" si="1467"/>
        <v>0.85864018363836536</v>
      </c>
      <c r="Y3626" s="3">
        <f>IF(U3626&gt;'Power Curve'!$C$37,0,INDEX(Ci,$W3626,1)*POWER(1-X3626,3)+INDEX(Ci,$W3626,2)*3*X3626*POWER(1-X3626,2)+INDEX(Ci,$W3626,3)*3*POWER(X3626,2)*(1-X3626)+INDEX(Ci,$W3626,4)*POWER(X3626,3))</f>
        <v>60.898726493841394</v>
      </c>
      <c r="Z3626" s="3">
        <f t="shared" si="1468"/>
        <v>60.898726493841394</v>
      </c>
      <c r="AA3626" s="3">
        <f t="shared" si="1469"/>
        <v>63.550001144409201</v>
      </c>
      <c r="AB3626" s="3">
        <f t="shared" si="1478"/>
        <v>-2.6512746505678066</v>
      </c>
      <c r="AC3626" s="3">
        <f t="shared" si="1479"/>
        <v>2.6512746505678066</v>
      </c>
      <c r="AE3626" s="34">
        <f t="shared" si="1470"/>
        <v>4</v>
      </c>
      <c r="AF3626" s="73" t="b">
        <f>COUNTIF('Power Curve'!$D$2:$D$31,AE3626)&gt;0</f>
        <v>1</v>
      </c>
      <c r="AG3626" s="73" t="b">
        <f t="shared" si="1471"/>
        <v>0</v>
      </c>
      <c r="AH3626" s="73" t="b">
        <f t="shared" si="1480"/>
        <v>1</v>
      </c>
      <c r="AI3626" s="34" t="str">
        <f t="shared" si="1472"/>
        <v>Outer</v>
      </c>
      <c r="AJ3626" s="35" t="str">
        <f t="shared" si="1481"/>
        <v>-0.1-0.0</v>
      </c>
      <c r="AK3626" s="36" t="str">
        <f t="shared" si="1473"/>
        <v>6-7</v>
      </c>
      <c r="AL3626" s="36" t="str">
        <f t="shared" si="1474"/>
        <v>Apr</v>
      </c>
      <c r="AM3626" s="35" t="str">
        <f t="shared" si="1475"/>
        <v>295-305</v>
      </c>
      <c r="AN3626" s="36" t="str">
        <f t="shared" si="1476"/>
        <v>LWS-HTI</v>
      </c>
    </row>
    <row r="3627" spans="5:40" x14ac:dyDescent="0.3">
      <c r="E3627" s="12">
        <v>41012.263888888891</v>
      </c>
      <c r="F3627" s="16">
        <v>3.69</v>
      </c>
      <c r="G3627" s="16">
        <v>10.279999732971179</v>
      </c>
      <c r="H3627" s="29">
        <v>1.2023991210870064</v>
      </c>
      <c r="I3627" s="26">
        <v>303.89999999999998</v>
      </c>
      <c r="J3627" s="30">
        <v>0.15447154471544713</v>
      </c>
      <c r="K3627" s="31">
        <v>0.44483991337741025</v>
      </c>
      <c r="L3627" s="111">
        <f t="shared" si="1456"/>
        <v>-0.1</v>
      </c>
      <c r="M3627" s="112">
        <f t="shared" si="1457"/>
        <v>0.15000000000000002</v>
      </c>
      <c r="N3627" s="112" t="b">
        <f t="shared" si="1458"/>
        <v>0</v>
      </c>
      <c r="O3627" s="112" t="b">
        <f t="shared" si="1459"/>
        <v>1</v>
      </c>
      <c r="P3627" s="113">
        <f t="shared" si="1460"/>
        <v>-1</v>
      </c>
      <c r="Q3627" s="113">
        <f t="shared" si="1461"/>
        <v>10.999999999999998</v>
      </c>
      <c r="R3627" s="114" t="str">
        <f t="shared" si="1477"/>
        <v>-0.1-0.15</v>
      </c>
      <c r="S3627" s="127">
        <f t="shared" si="1462"/>
        <v>0</v>
      </c>
      <c r="T3627" s="112" t="b">
        <f t="shared" si="1463"/>
        <v>0</v>
      </c>
      <c r="U3627" s="22">
        <f t="shared" si="1464"/>
        <v>3.6671658638525435</v>
      </c>
      <c r="V3627" s="22">
        <f t="shared" si="1465"/>
        <v>-7.5177718229015381E-2</v>
      </c>
      <c r="W3627" s="81">
        <f t="shared" si="1466"/>
        <v>4</v>
      </c>
      <c r="X3627" s="22">
        <f t="shared" si="1467"/>
        <v>0.65344495433777849</v>
      </c>
      <c r="Y3627" s="3">
        <f>IF(U3627&gt;'Power Curve'!$C$37,0,INDEX(Ci,$W3627,1)*POWER(1-X3627,3)+INDEX(Ci,$W3627,2)*3*X3627*POWER(1-X3627,2)+INDEX(Ci,$W3627,3)*3*POWER(X3627,2)*(1-X3627)+INDEX(Ci,$W3627,4)*POWER(X3627,3))</f>
        <v>38.48264938585379</v>
      </c>
      <c r="Z3627" s="3">
        <f t="shared" si="1468"/>
        <v>38.48264938585379</v>
      </c>
      <c r="AA3627" s="3">
        <f t="shared" si="1469"/>
        <v>10.279999732971179</v>
      </c>
      <c r="AB3627" s="3">
        <f t="shared" si="1478"/>
        <v>28.202649652882613</v>
      </c>
      <c r="AC3627" s="3">
        <f t="shared" si="1479"/>
        <v>28.202649652882613</v>
      </c>
      <c r="AE3627" s="34">
        <f t="shared" si="1470"/>
        <v>4</v>
      </c>
      <c r="AF3627" s="73" t="b">
        <f>COUNTIF('Power Curve'!$D$2:$D$31,AE3627)&gt;0</f>
        <v>1</v>
      </c>
      <c r="AG3627" s="73" t="b">
        <f t="shared" si="1471"/>
        <v>0</v>
      </c>
      <c r="AH3627" s="73" t="b">
        <f t="shared" si="1480"/>
        <v>1</v>
      </c>
      <c r="AI3627" s="34" t="str">
        <f t="shared" si="1472"/>
        <v>Outer</v>
      </c>
      <c r="AJ3627" s="35" t="str">
        <f t="shared" si="1481"/>
        <v>-0.1-0.0</v>
      </c>
      <c r="AK3627" s="36" t="str">
        <f t="shared" si="1473"/>
        <v>6-7</v>
      </c>
      <c r="AL3627" s="36" t="str">
        <f t="shared" si="1474"/>
        <v>Apr</v>
      </c>
      <c r="AM3627" s="35" t="str">
        <f t="shared" si="1475"/>
        <v>295-305</v>
      </c>
      <c r="AN3627" s="36" t="str">
        <f t="shared" si="1476"/>
        <v>LWS-HTI</v>
      </c>
    </row>
    <row r="3628" spans="5:40" x14ac:dyDescent="0.3">
      <c r="E3628" s="12">
        <v>41012.270833333336</v>
      </c>
      <c r="F3628" s="16">
        <v>3.84</v>
      </c>
      <c r="G3628" s="16">
        <v>19.500000953674302</v>
      </c>
      <c r="H3628" s="29">
        <v>1.2017724991522314</v>
      </c>
      <c r="I3628" s="26">
        <v>303.3</v>
      </c>
      <c r="J3628" s="30">
        <v>0.14062500000000003</v>
      </c>
      <c r="K3628" s="31">
        <v>0.44732641171601006</v>
      </c>
      <c r="L3628" s="111">
        <f t="shared" si="1456"/>
        <v>-0.1</v>
      </c>
      <c r="M3628" s="112">
        <f t="shared" si="1457"/>
        <v>0.14000000000000001</v>
      </c>
      <c r="N3628" s="112" t="b">
        <f t="shared" si="1458"/>
        <v>0</v>
      </c>
      <c r="O3628" s="112" t="b">
        <f t="shared" si="1459"/>
        <v>1</v>
      </c>
      <c r="P3628" s="113">
        <f t="shared" si="1460"/>
        <v>-1</v>
      </c>
      <c r="Q3628" s="113">
        <f t="shared" si="1461"/>
        <v>12</v>
      </c>
      <c r="R3628" s="114" t="str">
        <f t="shared" si="1477"/>
        <v>-0.1-0.14</v>
      </c>
      <c r="S3628" s="127">
        <f t="shared" si="1462"/>
        <v>0</v>
      </c>
      <c r="T3628" s="112" t="b">
        <f t="shared" si="1463"/>
        <v>0</v>
      </c>
      <c r="U3628" s="22">
        <f t="shared" si="1464"/>
        <v>3.8155745965100971</v>
      </c>
      <c r="V3628" s="22">
        <f t="shared" si="1465"/>
        <v>-5.2240670189410116E-2</v>
      </c>
      <c r="W3628" s="81">
        <f t="shared" si="1466"/>
        <v>4</v>
      </c>
      <c r="X3628" s="22">
        <f t="shared" si="1467"/>
        <v>0.75918039582858177</v>
      </c>
      <c r="Y3628" s="3">
        <f>IF(U3628&gt;'Power Curve'!$C$37,0,INDEX(Ci,$W3628,1)*POWER(1-X3628,3)+INDEX(Ci,$W3628,2)*3*X3628*POWER(1-X3628,2)+INDEX(Ci,$W3628,3)*3*POWER(X3628,2)*(1-X3628)+INDEX(Ci,$W3628,4)*POWER(X3628,3))</f>
        <v>49.709546911738144</v>
      </c>
      <c r="Z3628" s="3">
        <f t="shared" si="1468"/>
        <v>49.709546911738144</v>
      </c>
      <c r="AA3628" s="3">
        <f t="shared" si="1469"/>
        <v>19.500000953674302</v>
      </c>
      <c r="AB3628" s="3">
        <f t="shared" si="1478"/>
        <v>30.209545958063842</v>
      </c>
      <c r="AC3628" s="3">
        <f t="shared" si="1479"/>
        <v>30.209545958063842</v>
      </c>
      <c r="AE3628" s="34">
        <f t="shared" si="1470"/>
        <v>4</v>
      </c>
      <c r="AF3628" s="73" t="b">
        <f>COUNTIF('Power Curve'!$D$2:$D$31,AE3628)&gt;0</f>
        <v>1</v>
      </c>
      <c r="AG3628" s="73" t="b">
        <f t="shared" si="1471"/>
        <v>0</v>
      </c>
      <c r="AH3628" s="73" t="b">
        <f t="shared" si="1480"/>
        <v>1</v>
      </c>
      <c r="AI3628" s="34" t="str">
        <f t="shared" si="1472"/>
        <v>Outer</v>
      </c>
      <c r="AJ3628" s="35" t="str">
        <f t="shared" si="1481"/>
        <v>-0.1-0.0</v>
      </c>
      <c r="AK3628" s="36" t="str">
        <f t="shared" si="1473"/>
        <v>6-7</v>
      </c>
      <c r="AL3628" s="36" t="str">
        <f t="shared" si="1474"/>
        <v>Apr</v>
      </c>
      <c r="AM3628" s="35" t="str">
        <f t="shared" si="1475"/>
        <v>295-305</v>
      </c>
      <c r="AN3628" s="36" t="str">
        <f t="shared" si="1476"/>
        <v>LWS-HTI</v>
      </c>
    </row>
    <row r="3629" spans="5:40" x14ac:dyDescent="0.3">
      <c r="E3629" s="12">
        <v>41012.277777777781</v>
      </c>
      <c r="F3629" s="16">
        <v>4.16</v>
      </c>
      <c r="G3629" s="16">
        <v>51.840000152587905</v>
      </c>
      <c r="H3629" s="29">
        <v>1.200699806137645</v>
      </c>
      <c r="I3629" s="26">
        <v>306.7</v>
      </c>
      <c r="J3629" s="30">
        <v>0.12740384615384615</v>
      </c>
      <c r="K3629" s="31">
        <v>0.51901575813603029</v>
      </c>
      <c r="L3629" s="111">
        <f t="shared" si="1456"/>
        <v>0</v>
      </c>
      <c r="M3629" s="112">
        <f t="shared" si="1457"/>
        <v>0.13</v>
      </c>
      <c r="N3629" s="112" t="b">
        <f t="shared" si="1458"/>
        <v>0</v>
      </c>
      <c r="O3629" s="112" t="b">
        <f t="shared" si="1459"/>
        <v>1</v>
      </c>
      <c r="P3629" s="113">
        <f t="shared" si="1460"/>
        <v>0</v>
      </c>
      <c r="Q3629" s="113">
        <f t="shared" si="1461"/>
        <v>13</v>
      </c>
      <c r="R3629" s="114" t="str">
        <f t="shared" si="1477"/>
        <v>0-0.13</v>
      </c>
      <c r="S3629" s="127">
        <f t="shared" si="1462"/>
        <v>0</v>
      </c>
      <c r="T3629" s="112" t="b">
        <f t="shared" si="1463"/>
        <v>0</v>
      </c>
      <c r="U3629" s="22">
        <f t="shared" si="1464"/>
        <v>4.1323089248913316</v>
      </c>
      <c r="V3629" s="22">
        <f t="shared" si="1465"/>
        <v>-3.2883587197338141E-3</v>
      </c>
      <c r="W3629" s="81">
        <f t="shared" si="1466"/>
        <v>4</v>
      </c>
      <c r="X3629" s="22">
        <f t="shared" si="1467"/>
        <v>0.98484126798197213</v>
      </c>
      <c r="Y3629" s="3">
        <f>IF(U3629&gt;'Power Curve'!$C$37,0,INDEX(Ci,$W3629,1)*POWER(1-X3629,3)+INDEX(Ci,$W3629,2)*3*X3629*POWER(1-X3629,2)+INDEX(Ci,$W3629,3)*3*POWER(X3629,2)*(1-X3629)+INDEX(Ci,$W3629,4)*POWER(X3629,3))</f>
        <v>75.627415889558762</v>
      </c>
      <c r="Z3629" s="3">
        <f t="shared" si="1468"/>
        <v>75.627415889558762</v>
      </c>
      <c r="AA3629" s="3">
        <f t="shared" si="1469"/>
        <v>51.840000152587905</v>
      </c>
      <c r="AB3629" s="3">
        <f t="shared" si="1478"/>
        <v>23.787415736970857</v>
      </c>
      <c r="AC3629" s="3">
        <f t="shared" si="1479"/>
        <v>23.787415736970857</v>
      </c>
      <c r="AE3629" s="34">
        <f t="shared" si="1470"/>
        <v>4</v>
      </c>
      <c r="AF3629" s="73" t="b">
        <f>COUNTIF('Power Curve'!$D$2:$D$31,AE3629)&gt;0</f>
        <v>1</v>
      </c>
      <c r="AG3629" s="73" t="b">
        <f t="shared" si="1471"/>
        <v>0</v>
      </c>
      <c r="AH3629" s="73" t="b">
        <f t="shared" si="1480"/>
        <v>1</v>
      </c>
      <c r="AI3629" s="34" t="str">
        <f t="shared" si="1472"/>
        <v>Outer</v>
      </c>
      <c r="AJ3629" s="35" t="str">
        <f t="shared" si="1481"/>
        <v>-0.1-0.0</v>
      </c>
      <c r="AK3629" s="36" t="str">
        <f t="shared" si="1473"/>
        <v>6-7</v>
      </c>
      <c r="AL3629" s="36" t="str">
        <f t="shared" si="1474"/>
        <v>Apr</v>
      </c>
      <c r="AM3629" s="35" t="str">
        <f t="shared" si="1475"/>
        <v>305-315</v>
      </c>
      <c r="AN3629" s="36" t="str">
        <f t="shared" si="1476"/>
        <v>Inner-TI</v>
      </c>
    </row>
    <row r="3630" spans="5:40" x14ac:dyDescent="0.3">
      <c r="E3630" s="12">
        <v>41012.284722222219</v>
      </c>
      <c r="F3630" s="16">
        <v>4.33</v>
      </c>
      <c r="G3630" s="16">
        <v>59.630002975463903</v>
      </c>
      <c r="H3630" s="29">
        <v>1.1996736050367047</v>
      </c>
      <c r="I3630" s="26">
        <v>312.10000000000002</v>
      </c>
      <c r="J3630" s="30">
        <v>7.6212471131639731E-2</v>
      </c>
      <c r="K3630" s="31">
        <v>0.49257833341857649</v>
      </c>
      <c r="L3630" s="111">
        <f t="shared" si="1456"/>
        <v>0</v>
      </c>
      <c r="M3630" s="112">
        <f t="shared" si="1457"/>
        <v>0.08</v>
      </c>
      <c r="N3630" s="112" t="b">
        <f t="shared" si="1458"/>
        <v>0</v>
      </c>
      <c r="O3630" s="112" t="b">
        <f t="shared" si="1459"/>
        <v>1</v>
      </c>
      <c r="P3630" s="113">
        <f t="shared" si="1460"/>
        <v>0</v>
      </c>
      <c r="Q3630" s="113">
        <f t="shared" si="1461"/>
        <v>18</v>
      </c>
      <c r="R3630" s="114" t="str">
        <f t="shared" si="1477"/>
        <v>0-0.08</v>
      </c>
      <c r="S3630" s="127">
        <f t="shared" si="1462"/>
        <v>0</v>
      </c>
      <c r="T3630" s="112" t="b">
        <f t="shared" si="1463"/>
        <v>0</v>
      </c>
      <c r="U3630" s="22">
        <f t="shared" si="1464"/>
        <v>4.2999516079885902</v>
      </c>
      <c r="V3630" s="22">
        <f t="shared" si="1465"/>
        <v>2.2621358362500368E-2</v>
      </c>
      <c r="W3630" s="81">
        <f t="shared" si="1466"/>
        <v>5</v>
      </c>
      <c r="X3630" s="22">
        <f t="shared" si="1467"/>
        <v>0.16736669476175506</v>
      </c>
      <c r="Y3630" s="3">
        <f>IF(U3630&gt;'Power Curve'!$C$37,0,INDEX(Ci,$W3630,1)*POWER(1-X3630,3)+INDEX(Ci,$W3630,2)*3*X3630*POWER(1-X3630,2)+INDEX(Ci,$W3630,3)*3*POWER(X3630,2)*(1-X3630)+INDEX(Ci,$W3630,4)*POWER(X3630,3))</f>
        <v>92.803971670058203</v>
      </c>
      <c r="Z3630" s="3">
        <f t="shared" si="1468"/>
        <v>92.803971670058203</v>
      </c>
      <c r="AA3630" s="3">
        <f t="shared" si="1469"/>
        <v>59.630002975463903</v>
      </c>
      <c r="AB3630" s="3">
        <f t="shared" si="1478"/>
        <v>33.173968694594301</v>
      </c>
      <c r="AC3630" s="3">
        <f t="shared" si="1479"/>
        <v>33.173968694594301</v>
      </c>
      <c r="AE3630" s="34">
        <f t="shared" si="1470"/>
        <v>4</v>
      </c>
      <c r="AF3630" s="73" t="b">
        <f>COUNTIF('Power Curve'!$D$2:$D$31,AE3630)&gt;0</f>
        <v>1</v>
      </c>
      <c r="AG3630" s="73" t="b">
        <f t="shared" si="1471"/>
        <v>0</v>
      </c>
      <c r="AH3630" s="73" t="b">
        <f t="shared" si="1480"/>
        <v>1</v>
      </c>
      <c r="AI3630" s="34" t="str">
        <f t="shared" si="1472"/>
        <v>Outer</v>
      </c>
      <c r="AJ3630" s="35" t="str">
        <f t="shared" si="1481"/>
        <v>0.0-0.1</v>
      </c>
      <c r="AK3630" s="36" t="str">
        <f t="shared" si="1473"/>
        <v>6-7</v>
      </c>
      <c r="AL3630" s="36" t="str">
        <f t="shared" si="1474"/>
        <v>Apr</v>
      </c>
      <c r="AM3630" s="35" t="str">
        <f t="shared" si="1475"/>
        <v>305-315</v>
      </c>
      <c r="AN3630" s="36" t="str">
        <f t="shared" si="1476"/>
        <v>LWS-LTI</v>
      </c>
    </row>
    <row r="3631" spans="5:40" x14ac:dyDescent="0.3">
      <c r="E3631" s="12">
        <v>41012.291666666664</v>
      </c>
      <c r="F3631" s="16">
        <v>4.0599999999999996</v>
      </c>
      <c r="G3631" s="16">
        <v>54.800003051757798</v>
      </c>
      <c r="H3631" s="29">
        <v>1.1991060644166776</v>
      </c>
      <c r="I3631" s="26">
        <v>310</v>
      </c>
      <c r="J3631" s="30">
        <v>0.10591133004926109</v>
      </c>
      <c r="K3631" s="31">
        <v>0.39803955219219994</v>
      </c>
      <c r="L3631" s="111">
        <f t="shared" si="1456"/>
        <v>0</v>
      </c>
      <c r="M3631" s="112">
        <f t="shared" si="1457"/>
        <v>0.11</v>
      </c>
      <c r="N3631" s="112" t="b">
        <f t="shared" si="1458"/>
        <v>0</v>
      </c>
      <c r="O3631" s="112" t="b">
        <f t="shared" si="1459"/>
        <v>1</v>
      </c>
      <c r="P3631" s="113">
        <f t="shared" si="1460"/>
        <v>0</v>
      </c>
      <c r="Q3631" s="113">
        <f t="shared" si="1461"/>
        <v>15</v>
      </c>
      <c r="R3631" s="114" t="str">
        <f t="shared" si="1477"/>
        <v>0-0.11</v>
      </c>
      <c r="S3631" s="127">
        <f t="shared" si="1462"/>
        <v>0</v>
      </c>
      <c r="T3631" s="112" t="b">
        <f t="shared" si="1463"/>
        <v>0</v>
      </c>
      <c r="U3631" s="22">
        <f t="shared" si="1464"/>
        <v>4.0311894040794511</v>
      </c>
      <c r="V3631" s="22">
        <f t="shared" si="1465"/>
        <v>-1.8916706628046179E-2</v>
      </c>
      <c r="W3631" s="81">
        <f t="shared" si="1466"/>
        <v>4</v>
      </c>
      <c r="X3631" s="22">
        <f t="shared" si="1467"/>
        <v>0.91279754801399848</v>
      </c>
      <c r="Y3631" s="3">
        <f>IF(U3631&gt;'Power Curve'!$C$37,0,INDEX(Ci,$W3631,1)*POWER(1-X3631,3)+INDEX(Ci,$W3631,2)*3*X3631*POWER(1-X3631,2)+INDEX(Ci,$W3631,3)*3*POWER(X3631,2)*(1-X3631)+INDEX(Ci,$W3631,4)*POWER(X3631,3))</f>
        <v>67.168541300165955</v>
      </c>
      <c r="Z3631" s="3">
        <f t="shared" si="1468"/>
        <v>67.168541300165955</v>
      </c>
      <c r="AA3631" s="3">
        <f t="shared" si="1469"/>
        <v>54.800003051757798</v>
      </c>
      <c r="AB3631" s="3">
        <f t="shared" si="1478"/>
        <v>12.368538248408157</v>
      </c>
      <c r="AC3631" s="3">
        <f t="shared" si="1479"/>
        <v>12.368538248408157</v>
      </c>
      <c r="AE3631" s="34">
        <f t="shared" si="1470"/>
        <v>4</v>
      </c>
      <c r="AF3631" s="73" t="b">
        <f>COUNTIF('Power Curve'!$D$2:$D$31,AE3631)&gt;0</f>
        <v>1</v>
      </c>
      <c r="AG3631" s="73" t="b">
        <f t="shared" si="1471"/>
        <v>0</v>
      </c>
      <c r="AH3631" s="73" t="b">
        <f t="shared" si="1480"/>
        <v>1</v>
      </c>
      <c r="AI3631" s="34" t="str">
        <f t="shared" si="1472"/>
        <v>Outer</v>
      </c>
      <c r="AJ3631" s="35" t="str">
        <f t="shared" si="1481"/>
        <v>-0.1-0.0</v>
      </c>
      <c r="AK3631" s="36" t="str">
        <f t="shared" si="1473"/>
        <v>7-8</v>
      </c>
      <c r="AL3631" s="36" t="str">
        <f t="shared" si="1474"/>
        <v>Apr</v>
      </c>
      <c r="AM3631" s="35" t="str">
        <f t="shared" si="1475"/>
        <v>305-315</v>
      </c>
      <c r="AN3631" s="36" t="str">
        <f t="shared" si="1476"/>
        <v>Inner-TI</v>
      </c>
    </row>
    <row r="3632" spans="5:40" x14ac:dyDescent="0.3">
      <c r="E3632" s="12">
        <v>41012.298611111109</v>
      </c>
      <c r="F3632" s="16">
        <v>3.75</v>
      </c>
      <c r="G3632" s="16">
        <v>70.390001296997099</v>
      </c>
      <c r="H3632" s="29">
        <v>1.1982606843237495</v>
      </c>
      <c r="I3632" s="26">
        <v>305.89999999999998</v>
      </c>
      <c r="J3632" s="30">
        <v>0.10666666666666667</v>
      </c>
      <c r="K3632" s="31">
        <v>0.27597292017116054</v>
      </c>
      <c r="L3632" s="111">
        <f t="shared" si="1456"/>
        <v>-0.1</v>
      </c>
      <c r="M3632" s="112">
        <f t="shared" si="1457"/>
        <v>0.11</v>
      </c>
      <c r="N3632" s="112" t="b">
        <f t="shared" si="1458"/>
        <v>0</v>
      </c>
      <c r="O3632" s="112" t="b">
        <f t="shared" si="1459"/>
        <v>1</v>
      </c>
      <c r="P3632" s="113">
        <f t="shared" si="1460"/>
        <v>-1</v>
      </c>
      <c r="Q3632" s="113">
        <f t="shared" si="1461"/>
        <v>15</v>
      </c>
      <c r="R3632" s="114" t="str">
        <f t="shared" si="1477"/>
        <v>-0.1-0.11</v>
      </c>
      <c r="S3632" s="127">
        <f t="shared" si="1462"/>
        <v>0</v>
      </c>
      <c r="T3632" s="112" t="b">
        <f t="shared" si="1463"/>
        <v>0</v>
      </c>
      <c r="U3632" s="22">
        <f t="shared" si="1464"/>
        <v>3.722514015048473</v>
      </c>
      <c r="V3632" s="22">
        <f t="shared" si="1465"/>
        <v>-6.662348304250694E-2</v>
      </c>
      <c r="W3632" s="81">
        <f t="shared" si="1466"/>
        <v>4</v>
      </c>
      <c r="X3632" s="22">
        <f t="shared" si="1467"/>
        <v>0.69287835625156724</v>
      </c>
      <c r="Y3632" s="3">
        <f>IF(U3632&gt;'Power Curve'!$C$37,0,INDEX(Ci,$W3632,1)*POWER(1-X3632,3)+INDEX(Ci,$W3632,2)*3*X3632*POWER(1-X3632,2)+INDEX(Ci,$W3632,3)*3*POWER(X3632,2)*(1-X3632)+INDEX(Ci,$W3632,4)*POWER(X3632,3))</f>
        <v>42.573230090291062</v>
      </c>
      <c r="Z3632" s="3">
        <f t="shared" si="1468"/>
        <v>42.573230090291062</v>
      </c>
      <c r="AA3632" s="3">
        <f t="shared" si="1469"/>
        <v>70.390001296997099</v>
      </c>
      <c r="AB3632" s="3">
        <f t="shared" si="1478"/>
        <v>-27.816771206706036</v>
      </c>
      <c r="AC3632" s="3">
        <f t="shared" si="1479"/>
        <v>27.816771206706036</v>
      </c>
      <c r="AE3632" s="34">
        <f t="shared" si="1470"/>
        <v>4</v>
      </c>
      <c r="AF3632" s="73" t="b">
        <f>COUNTIF('Power Curve'!$D$2:$D$31,AE3632)&gt;0</f>
        <v>1</v>
      </c>
      <c r="AG3632" s="73" t="b">
        <f t="shared" si="1471"/>
        <v>0</v>
      </c>
      <c r="AH3632" s="73" t="b">
        <f t="shared" si="1480"/>
        <v>1</v>
      </c>
      <c r="AI3632" s="34" t="str">
        <f t="shared" si="1472"/>
        <v>Inner</v>
      </c>
      <c r="AJ3632" s="35" t="str">
        <f t="shared" si="1481"/>
        <v>-0.1-0.0</v>
      </c>
      <c r="AK3632" s="36" t="str">
        <f t="shared" si="1473"/>
        <v>7-8</v>
      </c>
      <c r="AL3632" s="36" t="str">
        <f t="shared" si="1474"/>
        <v>Apr</v>
      </c>
      <c r="AM3632" s="35" t="str">
        <f t="shared" si="1475"/>
        <v>305-315</v>
      </c>
      <c r="AN3632" s="36" t="str">
        <f t="shared" si="1476"/>
        <v>Inner-TI</v>
      </c>
    </row>
    <row r="3633" spans="5:40" x14ac:dyDescent="0.3">
      <c r="E3633" s="12">
        <v>41012.305555555555</v>
      </c>
      <c r="F3633" s="16">
        <v>4</v>
      </c>
      <c r="G3633" s="16">
        <v>20.439999580383301</v>
      </c>
      <c r="H3633" s="29">
        <v>1.197150155422223</v>
      </c>
      <c r="I3633" s="26">
        <v>306.3</v>
      </c>
      <c r="J3633" s="30">
        <v>8.5000000000000006E-2</v>
      </c>
      <c r="K3633" s="31">
        <v>6.1553077708600169E-2</v>
      </c>
      <c r="L3633" s="111">
        <f t="shared" si="1456"/>
        <v>0</v>
      </c>
      <c r="M3633" s="112">
        <f t="shared" si="1457"/>
        <v>0.09</v>
      </c>
      <c r="N3633" s="112" t="b">
        <f t="shared" si="1458"/>
        <v>0</v>
      </c>
      <c r="O3633" s="112" t="b">
        <f t="shared" si="1459"/>
        <v>1</v>
      </c>
      <c r="P3633" s="113">
        <f t="shared" si="1460"/>
        <v>0</v>
      </c>
      <c r="Q3633" s="113">
        <f t="shared" si="1461"/>
        <v>17</v>
      </c>
      <c r="R3633" s="114" t="str">
        <f t="shared" si="1477"/>
        <v>0-0.09</v>
      </c>
      <c r="S3633" s="127">
        <f t="shared" si="1462"/>
        <v>0</v>
      </c>
      <c r="T3633" s="112" t="b">
        <f t="shared" si="1463"/>
        <v>0</v>
      </c>
      <c r="U3633" s="22">
        <f t="shared" si="1464"/>
        <v>3.9694545820992073</v>
      </c>
      <c r="V3633" s="22">
        <f t="shared" si="1465"/>
        <v>-2.8458022372212805E-2</v>
      </c>
      <c r="W3633" s="81">
        <f t="shared" si="1466"/>
        <v>4</v>
      </c>
      <c r="X3633" s="22">
        <f t="shared" si="1467"/>
        <v>0.86881389192753844</v>
      </c>
      <c r="Y3633" s="3">
        <f>IF(U3633&gt;'Power Curve'!$C$37,0,INDEX(Ci,$W3633,1)*POWER(1-X3633,3)+INDEX(Ci,$W3633,2)*3*X3633*POWER(1-X3633,2)+INDEX(Ci,$W3633,3)*3*POWER(X3633,2)*(1-X3633)+INDEX(Ci,$W3633,4)*POWER(X3633,3))</f>
        <v>62.068811195294046</v>
      </c>
      <c r="Z3633" s="3">
        <f t="shared" si="1468"/>
        <v>62.068811195294046</v>
      </c>
      <c r="AA3633" s="3">
        <f t="shared" si="1469"/>
        <v>20.439999580383301</v>
      </c>
      <c r="AB3633" s="3">
        <f t="shared" si="1478"/>
        <v>41.628811614910745</v>
      </c>
      <c r="AC3633" s="3">
        <f t="shared" si="1479"/>
        <v>41.628811614910745</v>
      </c>
      <c r="AE3633" s="34">
        <f t="shared" si="1470"/>
        <v>4</v>
      </c>
      <c r="AF3633" s="73" t="b">
        <f>COUNTIF('Power Curve'!$D$2:$D$31,AE3633)&gt;0</f>
        <v>1</v>
      </c>
      <c r="AG3633" s="73" t="b">
        <f t="shared" si="1471"/>
        <v>0</v>
      </c>
      <c r="AH3633" s="73" t="b">
        <f t="shared" si="1480"/>
        <v>1</v>
      </c>
      <c r="AI3633" s="34" t="str">
        <f t="shared" si="1472"/>
        <v>Outer</v>
      </c>
      <c r="AJ3633" s="35" t="str">
        <f t="shared" si="1481"/>
        <v>-0.1-0.0</v>
      </c>
      <c r="AK3633" s="36" t="str">
        <f t="shared" si="1473"/>
        <v>7-8</v>
      </c>
      <c r="AL3633" s="36" t="str">
        <f t="shared" si="1474"/>
        <v>Apr</v>
      </c>
      <c r="AM3633" s="35" t="str">
        <f t="shared" si="1475"/>
        <v>305-315</v>
      </c>
      <c r="AN3633" s="36" t="str">
        <f t="shared" si="1476"/>
        <v>LWS-LTI</v>
      </c>
    </row>
    <row r="3634" spans="5:40" x14ac:dyDescent="0.3">
      <c r="E3634" s="12">
        <v>41012.3125</v>
      </c>
      <c r="F3634" s="16">
        <v>3.31</v>
      </c>
      <c r="G3634" s="16">
        <v>34.059998512268095</v>
      </c>
      <c r="H3634" s="29">
        <v>1.19605415127007</v>
      </c>
      <c r="I3634" s="26">
        <v>311.89999999999998</v>
      </c>
      <c r="J3634" s="30">
        <v>0.18731117824773413</v>
      </c>
      <c r="K3634" s="31">
        <v>7.8309463635437712E-2</v>
      </c>
      <c r="L3634" s="111">
        <f t="shared" si="1456"/>
        <v>-0.1</v>
      </c>
      <c r="M3634" s="112">
        <f t="shared" si="1457"/>
        <v>0.19</v>
      </c>
      <c r="N3634" s="112" t="b">
        <f t="shared" si="1458"/>
        <v>0</v>
      </c>
      <c r="O3634" s="112" t="b">
        <f t="shared" si="1459"/>
        <v>1</v>
      </c>
      <c r="P3634" s="113">
        <f t="shared" si="1460"/>
        <v>-1</v>
      </c>
      <c r="Q3634" s="113">
        <f t="shared" si="1461"/>
        <v>7</v>
      </c>
      <c r="R3634" s="114" t="str">
        <f t="shared" si="1477"/>
        <v>-0.1-0.19</v>
      </c>
      <c r="S3634" s="127">
        <f t="shared" si="1462"/>
        <v>0</v>
      </c>
      <c r="T3634" s="112" t="b">
        <f t="shared" si="1463"/>
        <v>0</v>
      </c>
      <c r="U3634" s="22">
        <f t="shared" si="1464"/>
        <v>3.2837209603974959</v>
      </c>
      <c r="V3634" s="22">
        <f t="shared" si="1465"/>
        <v>-0.13444036412320617</v>
      </c>
      <c r="W3634" s="81">
        <f t="shared" si="1466"/>
        <v>4</v>
      </c>
      <c r="X3634" s="22">
        <f t="shared" si="1467"/>
        <v>0.38025539582459661</v>
      </c>
      <c r="Y3634" s="3">
        <f>IF(U3634&gt;'Power Curve'!$C$37,0,INDEX(Ci,$W3634,1)*POWER(1-X3634,3)+INDEX(Ci,$W3634,2)*3*X3634*POWER(1-X3634,2)+INDEX(Ci,$W3634,3)*3*POWER(X3634,2)*(1-X3634)+INDEX(Ci,$W3634,4)*POWER(X3634,3))</f>
        <v>14.480074372292144</v>
      </c>
      <c r="Z3634" s="3">
        <f t="shared" si="1468"/>
        <v>14.480074372292144</v>
      </c>
      <c r="AA3634" s="3" t="str">
        <f t="shared" si="1469"/>
        <v/>
      </c>
      <c r="AB3634" s="3" t="str">
        <f t="shared" si="1478"/>
        <v/>
      </c>
      <c r="AC3634" s="3" t="str">
        <f t="shared" si="1479"/>
        <v/>
      </c>
      <c r="AE3634" s="34">
        <f t="shared" si="1470"/>
        <v>3</v>
      </c>
      <c r="AF3634" s="73" t="b">
        <f>COUNTIF('Power Curve'!$D$2:$D$31,AE3634)&gt;0</f>
        <v>0</v>
      </c>
      <c r="AG3634" s="73" t="b">
        <f t="shared" si="1471"/>
        <v>0</v>
      </c>
      <c r="AH3634" s="73" t="b">
        <f t="shared" si="1480"/>
        <v>0</v>
      </c>
      <c r="AI3634" s="34" t="str">
        <f t="shared" si="1472"/>
        <v/>
      </c>
      <c r="AJ3634" s="35" t="str">
        <f t="shared" si="1481"/>
        <v/>
      </c>
      <c r="AK3634" s="36" t="str">
        <f t="shared" si="1473"/>
        <v/>
      </c>
      <c r="AL3634" s="36" t="str">
        <f t="shared" si="1474"/>
        <v/>
      </c>
      <c r="AM3634" s="35" t="str">
        <f t="shared" si="1475"/>
        <v/>
      </c>
      <c r="AN3634" s="36" t="str">
        <f t="shared" si="1476"/>
        <v/>
      </c>
    </row>
    <row r="3635" spans="5:40" x14ac:dyDescent="0.3">
      <c r="E3635" s="12">
        <v>41012.319444444445</v>
      </c>
      <c r="F3635" s="16">
        <v>3.53</v>
      </c>
      <c r="G3635" s="16">
        <v>4.6600003242492907</v>
      </c>
      <c r="H3635" s="29">
        <v>1.1947712112708337</v>
      </c>
      <c r="I3635" s="26">
        <v>313.89999999999998</v>
      </c>
      <c r="J3635" s="30">
        <v>0.1076487252124646</v>
      </c>
      <c r="K3635" s="31">
        <v>5.2033641276752834E-2</v>
      </c>
      <c r="L3635" s="111">
        <f t="shared" si="1456"/>
        <v>-0.1</v>
      </c>
      <c r="M3635" s="112">
        <f t="shared" si="1457"/>
        <v>0.11</v>
      </c>
      <c r="N3635" s="112" t="b">
        <f t="shared" si="1458"/>
        <v>0</v>
      </c>
      <c r="O3635" s="112" t="b">
        <f t="shared" si="1459"/>
        <v>1</v>
      </c>
      <c r="P3635" s="113">
        <f t="shared" si="1460"/>
        <v>-1</v>
      </c>
      <c r="Q3635" s="113">
        <f t="shared" si="1461"/>
        <v>15</v>
      </c>
      <c r="R3635" s="114" t="str">
        <f t="shared" si="1477"/>
        <v>-0.1-0.11</v>
      </c>
      <c r="S3635" s="127">
        <f t="shared" si="1462"/>
        <v>0</v>
      </c>
      <c r="T3635" s="112" t="b">
        <f t="shared" si="1463"/>
        <v>0</v>
      </c>
      <c r="U3635" s="22">
        <f t="shared" si="1464"/>
        <v>3.5007217457099205</v>
      </c>
      <c r="V3635" s="22">
        <f t="shared" si="1465"/>
        <v>-0.10090219323384096</v>
      </c>
      <c r="W3635" s="81">
        <f t="shared" si="1466"/>
        <v>4</v>
      </c>
      <c r="X3635" s="22">
        <f t="shared" si="1467"/>
        <v>0.53486000316804738</v>
      </c>
      <c r="Y3635" s="3">
        <f>IF(U3635&gt;'Power Curve'!$C$37,0,INDEX(Ci,$W3635,1)*POWER(1-X3635,3)+INDEX(Ci,$W3635,2)*3*X3635*POWER(1-X3635,2)+INDEX(Ci,$W3635,3)*3*POWER(X3635,2)*(1-X3635)+INDEX(Ci,$W3635,4)*POWER(X3635,3))</f>
        <v>27.026587301355711</v>
      </c>
      <c r="Z3635" s="3">
        <f t="shared" si="1468"/>
        <v>27.026587301355711</v>
      </c>
      <c r="AA3635" s="3">
        <f t="shared" si="1469"/>
        <v>4.6600003242492907</v>
      </c>
      <c r="AB3635" s="3">
        <f t="shared" si="1478"/>
        <v>22.366586977106422</v>
      </c>
      <c r="AC3635" s="3">
        <f t="shared" si="1479"/>
        <v>22.366586977106422</v>
      </c>
      <c r="AE3635" s="34">
        <f t="shared" si="1470"/>
        <v>4</v>
      </c>
      <c r="AF3635" s="73" t="b">
        <f>COUNTIF('Power Curve'!$D$2:$D$31,AE3635)&gt;0</f>
        <v>1</v>
      </c>
      <c r="AG3635" s="73" t="b">
        <f t="shared" si="1471"/>
        <v>0</v>
      </c>
      <c r="AH3635" s="73" t="b">
        <f t="shared" si="1480"/>
        <v>1</v>
      </c>
      <c r="AI3635" s="34" t="str">
        <f t="shared" si="1472"/>
        <v>Outer</v>
      </c>
      <c r="AJ3635" s="35" t="str">
        <f t="shared" si="1481"/>
        <v>-0.2--0.1</v>
      </c>
      <c r="AK3635" s="36" t="str">
        <f t="shared" si="1473"/>
        <v>7-8</v>
      </c>
      <c r="AL3635" s="36" t="str">
        <f t="shared" si="1474"/>
        <v>Apr</v>
      </c>
      <c r="AM3635" s="35" t="str">
        <f t="shared" si="1475"/>
        <v>305-315</v>
      </c>
      <c r="AN3635" s="36" t="str">
        <f t="shared" si="1476"/>
        <v>Inner-TI</v>
      </c>
    </row>
    <row r="3636" spans="5:40" x14ac:dyDescent="0.3">
      <c r="E3636" s="12">
        <v>41012.333333333336</v>
      </c>
      <c r="F3636" s="16">
        <v>3.43</v>
      </c>
      <c r="G3636" s="16">
        <v>29.169998168945298</v>
      </c>
      <c r="H3636" s="29">
        <v>1.1927991550346744</v>
      </c>
      <c r="I3636" s="26">
        <v>319.7</v>
      </c>
      <c r="J3636" s="30">
        <v>0.14868804664723032</v>
      </c>
      <c r="K3636" s="31">
        <v>1.8833338907821295E-2</v>
      </c>
      <c r="L3636" s="111">
        <f t="shared" si="1456"/>
        <v>-0.1</v>
      </c>
      <c r="M3636" s="112">
        <f t="shared" si="1457"/>
        <v>0.15000000000000002</v>
      </c>
      <c r="N3636" s="112" t="b">
        <f t="shared" si="1458"/>
        <v>0</v>
      </c>
      <c r="O3636" s="112" t="b">
        <f t="shared" si="1459"/>
        <v>1</v>
      </c>
      <c r="P3636" s="113">
        <f t="shared" si="1460"/>
        <v>-1</v>
      </c>
      <c r="Q3636" s="113">
        <f t="shared" si="1461"/>
        <v>10.999999999999998</v>
      </c>
      <c r="R3636" s="114" t="str">
        <f t="shared" si="1477"/>
        <v>-0.1-0.15</v>
      </c>
      <c r="S3636" s="127">
        <f t="shared" si="1462"/>
        <v>0</v>
      </c>
      <c r="T3636" s="112" t="b">
        <f t="shared" si="1463"/>
        <v>0</v>
      </c>
      <c r="U3636" s="22">
        <f t="shared" si="1464"/>
        <v>3.3996786253733906</v>
      </c>
      <c r="V3636" s="22">
        <f t="shared" si="1465"/>
        <v>-0.11651873320240487</v>
      </c>
      <c r="W3636" s="81">
        <f t="shared" si="1466"/>
        <v>4</v>
      </c>
      <c r="X3636" s="22">
        <f t="shared" si="1467"/>
        <v>0.46287071556295861</v>
      </c>
      <c r="Y3636" s="3">
        <f>IF(U3636&gt;'Power Curve'!$C$37,0,INDEX(Ci,$W3636,1)*POWER(1-X3636,3)+INDEX(Ci,$W3636,2)*3*X3636*POWER(1-X3636,2)+INDEX(Ci,$W3636,3)*3*POWER(X3636,2)*(1-X3636)+INDEX(Ci,$W3636,4)*POWER(X3636,3))</f>
        <v>20.806492111888534</v>
      </c>
      <c r="Z3636" s="3">
        <f t="shared" si="1468"/>
        <v>20.806492111888534</v>
      </c>
      <c r="AA3636" s="3" t="str">
        <f t="shared" si="1469"/>
        <v/>
      </c>
      <c r="AB3636" s="3" t="str">
        <f t="shared" si="1478"/>
        <v/>
      </c>
      <c r="AC3636" s="3" t="str">
        <f t="shared" si="1479"/>
        <v/>
      </c>
      <c r="AE3636" s="34">
        <f t="shared" si="1470"/>
        <v>3</v>
      </c>
      <c r="AF3636" s="73" t="b">
        <f>COUNTIF('Power Curve'!$D$2:$D$31,AE3636)&gt;0</f>
        <v>0</v>
      </c>
      <c r="AG3636" s="73" t="b">
        <f t="shared" si="1471"/>
        <v>0</v>
      </c>
      <c r="AH3636" s="73" t="b">
        <f t="shared" si="1480"/>
        <v>0</v>
      </c>
      <c r="AI3636" s="34" t="str">
        <f t="shared" si="1472"/>
        <v/>
      </c>
      <c r="AJ3636" s="35" t="str">
        <f t="shared" si="1481"/>
        <v/>
      </c>
      <c r="AK3636" s="36" t="str">
        <f t="shared" si="1473"/>
        <v/>
      </c>
      <c r="AL3636" s="36" t="str">
        <f t="shared" si="1474"/>
        <v/>
      </c>
      <c r="AM3636" s="35" t="str">
        <f t="shared" si="1475"/>
        <v/>
      </c>
      <c r="AN3636" s="36" t="str">
        <f t="shared" si="1476"/>
        <v/>
      </c>
    </row>
    <row r="3637" spans="5:40" x14ac:dyDescent="0.3">
      <c r="E3637" s="12">
        <v>41012.340277777781</v>
      </c>
      <c r="F3637" s="16">
        <v>3.49</v>
      </c>
      <c r="G3637" s="16">
        <v>7.0099997520446902</v>
      </c>
      <c r="H3637" s="29">
        <v>1.1909964803552686</v>
      </c>
      <c r="I3637" s="26">
        <v>324.10000000000002</v>
      </c>
      <c r="J3637" s="30">
        <v>0.14040114613180515</v>
      </c>
      <c r="K3637" s="31">
        <v>4.5409611431865345E-2</v>
      </c>
      <c r="L3637" s="111">
        <f t="shared" si="1456"/>
        <v>-0.1</v>
      </c>
      <c r="M3637" s="112">
        <f t="shared" si="1457"/>
        <v>0.14000000000000001</v>
      </c>
      <c r="N3637" s="112" t="b">
        <f t="shared" si="1458"/>
        <v>0</v>
      </c>
      <c r="O3637" s="112" t="b">
        <f t="shared" si="1459"/>
        <v>1</v>
      </c>
      <c r="P3637" s="113">
        <f t="shared" si="1460"/>
        <v>-1</v>
      </c>
      <c r="Q3637" s="113">
        <f t="shared" si="1461"/>
        <v>12</v>
      </c>
      <c r="R3637" s="114" t="str">
        <f t="shared" si="1477"/>
        <v>-0.1-0.14</v>
      </c>
      <c r="S3637" s="127">
        <f t="shared" si="1462"/>
        <v>0</v>
      </c>
      <c r="T3637" s="112" t="b">
        <f t="shared" si="1463"/>
        <v>0</v>
      </c>
      <c r="U3637" s="22">
        <f t="shared" si="1464"/>
        <v>3.4574047427426184</v>
      </c>
      <c r="V3637" s="22">
        <f t="shared" si="1465"/>
        <v>-0.10759697567824963</v>
      </c>
      <c r="W3637" s="81">
        <f t="shared" si="1466"/>
        <v>4</v>
      </c>
      <c r="X3637" s="22">
        <f t="shared" si="1467"/>
        <v>0.50399832575331871</v>
      </c>
      <c r="Y3637" s="3">
        <f>IF(U3637&gt;'Power Curve'!$C$37,0,INDEX(Ci,$W3637,1)*POWER(1-X3637,3)+INDEX(Ci,$W3637,2)*3*X3637*POWER(1-X3637,2)+INDEX(Ci,$W3637,3)*3*POWER(X3637,2)*(1-X3637)+INDEX(Ci,$W3637,4)*POWER(X3637,3))</f>
        <v>24.285131823434831</v>
      </c>
      <c r="Z3637" s="3">
        <f t="shared" si="1468"/>
        <v>24.285131823434831</v>
      </c>
      <c r="AA3637" s="3" t="str">
        <f t="shared" si="1469"/>
        <v/>
      </c>
      <c r="AB3637" s="3" t="str">
        <f t="shared" si="1478"/>
        <v/>
      </c>
      <c r="AC3637" s="3" t="str">
        <f t="shared" si="1479"/>
        <v/>
      </c>
      <c r="AE3637" s="34">
        <f t="shared" si="1470"/>
        <v>3</v>
      </c>
      <c r="AF3637" s="73" t="b">
        <f>COUNTIF('Power Curve'!$D$2:$D$31,AE3637)&gt;0</f>
        <v>0</v>
      </c>
      <c r="AG3637" s="73" t="b">
        <f t="shared" si="1471"/>
        <v>0</v>
      </c>
      <c r="AH3637" s="73" t="b">
        <f t="shared" si="1480"/>
        <v>0</v>
      </c>
      <c r="AI3637" s="34" t="str">
        <f t="shared" si="1472"/>
        <v/>
      </c>
      <c r="AJ3637" s="35" t="str">
        <f t="shared" si="1481"/>
        <v/>
      </c>
      <c r="AK3637" s="36" t="str">
        <f t="shared" si="1473"/>
        <v/>
      </c>
      <c r="AL3637" s="36" t="str">
        <f t="shared" si="1474"/>
        <v/>
      </c>
      <c r="AM3637" s="35" t="str">
        <f t="shared" si="1475"/>
        <v/>
      </c>
      <c r="AN3637" s="36" t="str">
        <f t="shared" si="1476"/>
        <v/>
      </c>
    </row>
    <row r="3638" spans="5:40" x14ac:dyDescent="0.3">
      <c r="E3638" s="12">
        <v>41012.368055555555</v>
      </c>
      <c r="F3638" s="16">
        <v>3.66</v>
      </c>
      <c r="G3638" s="16">
        <v>28.789999961852999</v>
      </c>
      <c r="H3638" s="29">
        <v>1.1874220206712465</v>
      </c>
      <c r="I3638" s="26">
        <v>340.2</v>
      </c>
      <c r="J3638" s="30">
        <v>0.16120218579234971</v>
      </c>
      <c r="K3638" s="31">
        <v>0.10897189367167577</v>
      </c>
      <c r="L3638" s="111">
        <f t="shared" si="1456"/>
        <v>-0.1</v>
      </c>
      <c r="M3638" s="112">
        <f t="shared" si="1457"/>
        <v>0.16</v>
      </c>
      <c r="N3638" s="112" t="b">
        <f t="shared" si="1458"/>
        <v>0</v>
      </c>
      <c r="O3638" s="112" t="b">
        <f t="shared" si="1459"/>
        <v>1</v>
      </c>
      <c r="P3638" s="113">
        <f t="shared" si="1460"/>
        <v>-1</v>
      </c>
      <c r="Q3638" s="113">
        <f t="shared" si="1461"/>
        <v>10</v>
      </c>
      <c r="R3638" s="114" t="str">
        <f t="shared" si="1477"/>
        <v>-0.1-0.16</v>
      </c>
      <c r="S3638" s="127">
        <f t="shared" si="1462"/>
        <v>0</v>
      </c>
      <c r="T3638" s="112" t="b">
        <f t="shared" si="1463"/>
        <v>0</v>
      </c>
      <c r="U3638" s="22">
        <f t="shared" si="1464"/>
        <v>3.6221860642951871</v>
      </c>
      <c r="V3638" s="22">
        <f t="shared" si="1465"/>
        <v>-8.2129491246574329E-2</v>
      </c>
      <c r="W3638" s="81">
        <f t="shared" si="1466"/>
        <v>4</v>
      </c>
      <c r="X3638" s="22">
        <f t="shared" si="1467"/>
        <v>0.62139859911864803</v>
      </c>
      <c r="Y3638" s="3">
        <f>IF(U3638&gt;'Power Curve'!$C$37,0,INDEX(Ci,$W3638,1)*POWER(1-X3638,3)+INDEX(Ci,$W3638,2)*3*X3638*POWER(1-X3638,2)+INDEX(Ci,$W3638,3)*3*POWER(X3638,2)*(1-X3638)+INDEX(Ci,$W3638,4)*POWER(X3638,3))</f>
        <v>35.254409086351693</v>
      </c>
      <c r="Z3638" s="3">
        <f t="shared" si="1468"/>
        <v>35.254409086351693</v>
      </c>
      <c r="AA3638" s="3">
        <f t="shared" si="1469"/>
        <v>28.789999961852999</v>
      </c>
      <c r="AB3638" s="3">
        <f t="shared" si="1478"/>
        <v>6.4644091244986939</v>
      </c>
      <c r="AC3638" s="3">
        <f t="shared" si="1479"/>
        <v>6.4644091244986939</v>
      </c>
      <c r="AE3638" s="34">
        <f t="shared" si="1470"/>
        <v>4</v>
      </c>
      <c r="AF3638" s="73" t="b">
        <f>COUNTIF('Power Curve'!$D$2:$D$31,AE3638)&gt;0</f>
        <v>1</v>
      </c>
      <c r="AG3638" s="73" t="b">
        <f t="shared" si="1471"/>
        <v>0</v>
      </c>
      <c r="AH3638" s="73" t="b">
        <f t="shared" si="1480"/>
        <v>1</v>
      </c>
      <c r="AI3638" s="34" t="str">
        <f t="shared" si="1472"/>
        <v>Outer</v>
      </c>
      <c r="AJ3638" s="35" t="str">
        <f t="shared" si="1481"/>
        <v>-0.1-0.0</v>
      </c>
      <c r="AK3638" s="36" t="str">
        <f t="shared" si="1473"/>
        <v>8-9</v>
      </c>
      <c r="AL3638" s="36" t="str">
        <f t="shared" si="1474"/>
        <v>Apr</v>
      </c>
      <c r="AM3638" s="35" t="str">
        <f t="shared" si="1475"/>
        <v>335-345</v>
      </c>
      <c r="AN3638" s="36" t="str">
        <f t="shared" si="1476"/>
        <v>LWS-HTI</v>
      </c>
    </row>
    <row r="3639" spans="5:40" x14ac:dyDescent="0.3">
      <c r="E3639" s="12">
        <v>41012.375</v>
      </c>
      <c r="F3639" s="16">
        <v>5.1100000000000003</v>
      </c>
      <c r="G3639" s="16">
        <v>138.450000762939</v>
      </c>
      <c r="H3639" s="29">
        <v>1.1872911559071921</v>
      </c>
      <c r="I3639" s="26">
        <v>342.2</v>
      </c>
      <c r="J3639" s="30">
        <v>0.12915851272015655</v>
      </c>
      <c r="K3639" s="31">
        <v>0.24615748500186302</v>
      </c>
      <c r="L3639" s="111">
        <f t="shared" si="1456"/>
        <v>0.1</v>
      </c>
      <c r="M3639" s="112">
        <f t="shared" si="1457"/>
        <v>0.13</v>
      </c>
      <c r="N3639" s="112" t="b">
        <f t="shared" si="1458"/>
        <v>1</v>
      </c>
      <c r="O3639" s="112" t="b">
        <f t="shared" si="1459"/>
        <v>1</v>
      </c>
      <c r="P3639" s="113">
        <f t="shared" si="1460"/>
        <v>1</v>
      </c>
      <c r="Q3639" s="113">
        <f t="shared" si="1461"/>
        <v>13</v>
      </c>
      <c r="R3639" s="114" t="str">
        <f t="shared" si="1477"/>
        <v>0.1-0.13</v>
      </c>
      <c r="S3639" s="127">
        <f t="shared" si="1462"/>
        <v>4.827591189261813E-2</v>
      </c>
      <c r="T3639" s="112" t="b">
        <f t="shared" si="1463"/>
        <v>1</v>
      </c>
      <c r="U3639" s="22">
        <f t="shared" si="1464"/>
        <v>5.0570193432420609</v>
      </c>
      <c r="V3639" s="22">
        <f t="shared" si="1465"/>
        <v>0.13962861731411971</v>
      </c>
      <c r="W3639" s="81">
        <f t="shared" si="1466"/>
        <v>6</v>
      </c>
      <c r="X3639" s="22">
        <f t="shared" si="1467"/>
        <v>2.8815457348581954E-2</v>
      </c>
      <c r="Y3639" s="3">
        <f>IF(U3639&gt;'Power Curve'!$C$37,0,INDEX(Ci,$W3639,1)*POWER(1-X3639,3)+INDEX(Ci,$W3639,2)*3*X3639*POWER(1-X3639,2)+INDEX(Ci,$W3639,3)*3*POWER(X3639,2)*(1-X3639)+INDEX(Ci,$W3639,4)*POWER(X3639,3))</f>
        <v>215.91760779376477</v>
      </c>
      <c r="Z3639" s="3">
        <f t="shared" si="1468"/>
        <v>226.34122720368146</v>
      </c>
      <c r="AA3639" s="3">
        <f t="shared" si="1469"/>
        <v>138.450000762939</v>
      </c>
      <c r="AB3639" s="3">
        <f t="shared" si="1478"/>
        <v>87.891226440742457</v>
      </c>
      <c r="AC3639" s="3">
        <f t="shared" si="1479"/>
        <v>87.891226440742457</v>
      </c>
      <c r="AE3639" s="34">
        <f t="shared" si="1470"/>
        <v>5</v>
      </c>
      <c r="AF3639" s="73" t="b">
        <f>COUNTIF('Power Curve'!$D$2:$D$31,AE3639)&gt;0</f>
        <v>1</v>
      </c>
      <c r="AG3639" s="73" t="b">
        <f t="shared" si="1471"/>
        <v>0</v>
      </c>
      <c r="AH3639" s="73" t="b">
        <f t="shared" si="1480"/>
        <v>1</v>
      </c>
      <c r="AI3639" s="34" t="str">
        <f t="shared" si="1472"/>
        <v>Inner</v>
      </c>
      <c r="AJ3639" s="35" t="str">
        <f t="shared" si="1481"/>
        <v>0.1-0.2</v>
      </c>
      <c r="AK3639" s="36" t="str">
        <f t="shared" si="1473"/>
        <v>9-10</v>
      </c>
      <c r="AL3639" s="36" t="str">
        <f t="shared" si="1474"/>
        <v>Apr</v>
      </c>
      <c r="AM3639" s="35" t="str">
        <f t="shared" si="1475"/>
        <v>335-345</v>
      </c>
      <c r="AN3639" s="36" t="str">
        <f t="shared" si="1476"/>
        <v>Inner-TI</v>
      </c>
    </row>
    <row r="3640" spans="5:40" x14ac:dyDescent="0.3">
      <c r="E3640" s="12">
        <v>41012.381944444445</v>
      </c>
      <c r="F3640" s="16">
        <v>4.5999999999999996</v>
      </c>
      <c r="G3640" s="16">
        <v>172.41999435424779</v>
      </c>
      <c r="H3640" s="29">
        <v>1.186767985693236</v>
      </c>
      <c r="I3640" s="26">
        <v>340.8</v>
      </c>
      <c r="J3640" s="30">
        <v>0.1282608695652174</v>
      </c>
      <c r="K3640" s="31">
        <v>0.17674717327917716</v>
      </c>
      <c r="L3640" s="111">
        <f t="shared" si="1456"/>
        <v>0.1</v>
      </c>
      <c r="M3640" s="112">
        <f t="shared" si="1457"/>
        <v>0.13</v>
      </c>
      <c r="N3640" s="112" t="b">
        <f t="shared" si="1458"/>
        <v>1</v>
      </c>
      <c r="O3640" s="112" t="b">
        <f t="shared" si="1459"/>
        <v>1</v>
      </c>
      <c r="P3640" s="113">
        <f t="shared" si="1460"/>
        <v>1</v>
      </c>
      <c r="Q3640" s="113">
        <f t="shared" si="1461"/>
        <v>13</v>
      </c>
      <c r="R3640" s="114" t="str">
        <f t="shared" si="1477"/>
        <v>0.1-0.13</v>
      </c>
      <c r="S3640" s="127">
        <f t="shared" si="1462"/>
        <v>4.827591189261813E-2</v>
      </c>
      <c r="T3640" s="112" t="b">
        <f t="shared" si="1463"/>
        <v>1</v>
      </c>
      <c r="U3640" s="22">
        <f t="shared" si="1464"/>
        <v>4.5516382969283358</v>
      </c>
      <c r="V3640" s="22">
        <f t="shared" si="1465"/>
        <v>6.1520347470243437E-2</v>
      </c>
      <c r="W3640" s="81">
        <f t="shared" si="1466"/>
        <v>5</v>
      </c>
      <c r="X3640" s="22">
        <f t="shared" si="1467"/>
        <v>0.45516535400622982</v>
      </c>
      <c r="Y3640" s="3">
        <f>IF(U3640&gt;'Power Curve'!$C$37,0,INDEX(Ci,$W3640,1)*POWER(1-X3640,3)+INDEX(Ci,$W3640,2)*3*X3640*POWER(1-X3640,2)+INDEX(Ci,$W3640,3)*3*POWER(X3640,2)*(1-X3640)+INDEX(Ci,$W3640,4)*POWER(X3640,3))</f>
        <v>130.08379655105222</v>
      </c>
      <c r="Z3640" s="3">
        <f t="shared" si="1468"/>
        <v>136.36371045200809</v>
      </c>
      <c r="AA3640" s="3">
        <f t="shared" si="1469"/>
        <v>172.41999435424779</v>
      </c>
      <c r="AB3640" s="3">
        <f t="shared" si="1478"/>
        <v>-36.056283902239699</v>
      </c>
      <c r="AC3640" s="3">
        <f t="shared" si="1479"/>
        <v>36.056283902239699</v>
      </c>
      <c r="AE3640" s="34">
        <f t="shared" si="1470"/>
        <v>5</v>
      </c>
      <c r="AF3640" s="73" t="b">
        <f>COUNTIF('Power Curve'!$D$2:$D$31,AE3640)&gt;0</f>
        <v>1</v>
      </c>
      <c r="AG3640" s="73" t="b">
        <f t="shared" si="1471"/>
        <v>0</v>
      </c>
      <c r="AH3640" s="73" t="b">
        <f t="shared" si="1480"/>
        <v>1</v>
      </c>
      <c r="AI3640" s="34" t="str">
        <f t="shared" si="1472"/>
        <v>Inner</v>
      </c>
      <c r="AJ3640" s="35" t="str">
        <f t="shared" si="1481"/>
        <v>0.0-0.1</v>
      </c>
      <c r="AK3640" s="36" t="str">
        <f t="shared" si="1473"/>
        <v>9-10</v>
      </c>
      <c r="AL3640" s="36" t="str">
        <f t="shared" si="1474"/>
        <v>Apr</v>
      </c>
      <c r="AM3640" s="35" t="str">
        <f t="shared" si="1475"/>
        <v>335-345</v>
      </c>
      <c r="AN3640" s="36" t="str">
        <f t="shared" si="1476"/>
        <v>Inner-TI</v>
      </c>
    </row>
    <row r="3641" spans="5:40" x14ac:dyDescent="0.3">
      <c r="E3641" s="12">
        <v>41012.388888888891</v>
      </c>
      <c r="F3641" s="16">
        <v>4.6500000000000004</v>
      </c>
      <c r="G3641" s="16">
        <v>110.7100009918216</v>
      </c>
      <c r="H3641" s="29">
        <v>1.1860276166020196</v>
      </c>
      <c r="I3641" s="26">
        <v>342.5</v>
      </c>
      <c r="J3641" s="30">
        <v>0.12903225806451613</v>
      </c>
      <c r="K3641" s="31">
        <v>0.23754826002144822</v>
      </c>
      <c r="L3641" s="111">
        <f t="shared" si="1456"/>
        <v>0.1</v>
      </c>
      <c r="M3641" s="112">
        <f t="shared" si="1457"/>
        <v>0.13</v>
      </c>
      <c r="N3641" s="112" t="b">
        <f t="shared" si="1458"/>
        <v>1</v>
      </c>
      <c r="O3641" s="112" t="b">
        <f t="shared" si="1459"/>
        <v>1</v>
      </c>
      <c r="P3641" s="113">
        <f t="shared" si="1460"/>
        <v>1</v>
      </c>
      <c r="Q3641" s="113">
        <f t="shared" si="1461"/>
        <v>13</v>
      </c>
      <c r="R3641" s="114" t="str">
        <f t="shared" si="1477"/>
        <v>0.1-0.13</v>
      </c>
      <c r="S3641" s="127">
        <f t="shared" si="1462"/>
        <v>4.827591189261813E-2</v>
      </c>
      <c r="T3641" s="112" t="b">
        <f t="shared" si="1463"/>
        <v>1</v>
      </c>
      <c r="U3641" s="22">
        <f t="shared" si="1464"/>
        <v>4.6001556208156416</v>
      </c>
      <c r="V3641" s="22">
        <f t="shared" si="1465"/>
        <v>6.9018856276487739E-2</v>
      </c>
      <c r="W3641" s="81">
        <f t="shared" si="1466"/>
        <v>5</v>
      </c>
      <c r="X3641" s="22">
        <f t="shared" si="1467"/>
        <v>0.51064393661907259</v>
      </c>
      <c r="Y3641" s="3">
        <f>IF(U3641&gt;'Power Curve'!$C$37,0,INDEX(Ci,$W3641,1)*POWER(1-X3641,3)+INDEX(Ci,$W3641,2)*3*X3641*POWER(1-X3641,2)+INDEX(Ci,$W3641,3)*3*POWER(X3641,2)*(1-X3641)+INDEX(Ci,$W3641,4)*POWER(X3641,3))</f>
        <v>138.27155388043715</v>
      </c>
      <c r="Z3641" s="3">
        <f t="shared" si="1468"/>
        <v>144.94673923282454</v>
      </c>
      <c r="AA3641" s="3">
        <f t="shared" si="1469"/>
        <v>110.7100009918216</v>
      </c>
      <c r="AB3641" s="3">
        <f t="shared" si="1478"/>
        <v>34.236738241002939</v>
      </c>
      <c r="AC3641" s="3">
        <f t="shared" si="1479"/>
        <v>34.236738241002939</v>
      </c>
      <c r="AE3641" s="34">
        <f t="shared" si="1470"/>
        <v>5</v>
      </c>
      <c r="AF3641" s="73" t="b">
        <f>COUNTIF('Power Curve'!$D$2:$D$31,AE3641)&gt;0</f>
        <v>1</v>
      </c>
      <c r="AG3641" s="73" t="b">
        <f t="shared" si="1471"/>
        <v>0</v>
      </c>
      <c r="AH3641" s="73" t="b">
        <f t="shared" si="1480"/>
        <v>1</v>
      </c>
      <c r="AI3641" s="34" t="str">
        <f t="shared" si="1472"/>
        <v>Inner</v>
      </c>
      <c r="AJ3641" s="35" t="str">
        <f t="shared" si="1481"/>
        <v>0.0-0.1</v>
      </c>
      <c r="AK3641" s="36" t="str">
        <f t="shared" si="1473"/>
        <v>9-10</v>
      </c>
      <c r="AL3641" s="36" t="str">
        <f t="shared" si="1474"/>
        <v>Apr</v>
      </c>
      <c r="AM3641" s="35" t="str">
        <f t="shared" si="1475"/>
        <v>335-345</v>
      </c>
      <c r="AN3641" s="36" t="str">
        <f t="shared" si="1476"/>
        <v>Inner-TI</v>
      </c>
    </row>
    <row r="3642" spans="5:40" x14ac:dyDescent="0.3">
      <c r="E3642" s="12">
        <v>41012.395833333336</v>
      </c>
      <c r="F3642" s="16">
        <v>4.37</v>
      </c>
      <c r="G3642" s="16">
        <v>91.650001525878608</v>
      </c>
      <c r="H3642" s="29">
        <v>1.1850274100274563</v>
      </c>
      <c r="I3642" s="26">
        <v>335.9</v>
      </c>
      <c r="J3642" s="30">
        <v>0.17162471395881007</v>
      </c>
      <c r="K3642" s="31">
        <v>7.806458685540954E-2</v>
      </c>
      <c r="L3642" s="111">
        <f t="shared" si="1456"/>
        <v>0</v>
      </c>
      <c r="M3642" s="112">
        <f t="shared" si="1457"/>
        <v>0.17</v>
      </c>
      <c r="N3642" s="112" t="b">
        <f t="shared" si="1458"/>
        <v>0</v>
      </c>
      <c r="O3642" s="112" t="b">
        <f t="shared" si="1459"/>
        <v>1</v>
      </c>
      <c r="P3642" s="113">
        <f t="shared" si="1460"/>
        <v>0</v>
      </c>
      <c r="Q3642" s="113">
        <f t="shared" si="1461"/>
        <v>9</v>
      </c>
      <c r="R3642" s="114" t="str">
        <f t="shared" si="1477"/>
        <v>0-0.17</v>
      </c>
      <c r="S3642" s="127">
        <f t="shared" si="1462"/>
        <v>0</v>
      </c>
      <c r="T3642" s="112" t="b">
        <f t="shared" si="1463"/>
        <v>0</v>
      </c>
      <c r="U3642" s="22">
        <f t="shared" si="1464"/>
        <v>4.3219413857448794</v>
      </c>
      <c r="V3642" s="22">
        <f t="shared" si="1465"/>
        <v>2.6019949400536407E-2</v>
      </c>
      <c r="W3642" s="81">
        <f t="shared" si="1466"/>
        <v>5</v>
      </c>
      <c r="X3642" s="22">
        <f t="shared" si="1467"/>
        <v>0.19251156270055611</v>
      </c>
      <c r="Y3642" s="3">
        <f>IF(U3642&gt;'Power Curve'!$C$37,0,INDEX(Ci,$W3642,1)*POWER(1-X3642,3)+INDEX(Ci,$W3642,2)*3*X3642*POWER(1-X3642,2)+INDEX(Ci,$W3642,3)*3*POWER(X3642,2)*(1-X3642)+INDEX(Ci,$W3642,4)*POWER(X3642,3))</f>
        <v>95.590266288089467</v>
      </c>
      <c r="Z3642" s="3">
        <f t="shared" si="1468"/>
        <v>95.590266288089467</v>
      </c>
      <c r="AA3642" s="3">
        <f t="shared" si="1469"/>
        <v>91.650001525878608</v>
      </c>
      <c r="AB3642" s="3">
        <f t="shared" si="1478"/>
        <v>3.9402647622108589</v>
      </c>
      <c r="AC3642" s="3">
        <f t="shared" si="1479"/>
        <v>3.9402647622108589</v>
      </c>
      <c r="AE3642" s="34">
        <f t="shared" si="1470"/>
        <v>4</v>
      </c>
      <c r="AF3642" s="73" t="b">
        <f>COUNTIF('Power Curve'!$D$2:$D$31,AE3642)&gt;0</f>
        <v>1</v>
      </c>
      <c r="AG3642" s="73" t="b">
        <f t="shared" si="1471"/>
        <v>0</v>
      </c>
      <c r="AH3642" s="73" t="b">
        <f t="shared" si="1480"/>
        <v>1</v>
      </c>
      <c r="AI3642" s="34" t="str">
        <f t="shared" si="1472"/>
        <v>Outer</v>
      </c>
      <c r="AJ3642" s="35" t="str">
        <f t="shared" si="1481"/>
        <v>0.0-0.1</v>
      </c>
      <c r="AK3642" s="36" t="str">
        <f t="shared" si="1473"/>
        <v>9-10</v>
      </c>
      <c r="AL3642" s="36" t="str">
        <f t="shared" si="1474"/>
        <v>Apr</v>
      </c>
      <c r="AM3642" s="35" t="str">
        <f t="shared" si="1475"/>
        <v>335-345</v>
      </c>
      <c r="AN3642" s="36" t="str">
        <f t="shared" si="1476"/>
        <v>LWS-HTI</v>
      </c>
    </row>
    <row r="3643" spans="5:40" x14ac:dyDescent="0.3">
      <c r="E3643" s="12">
        <v>41012.402777777781</v>
      </c>
      <c r="F3643" s="16">
        <v>4.1500000000000004</v>
      </c>
      <c r="G3643" s="16">
        <v>76.310003280639791</v>
      </c>
      <c r="H3643" s="29">
        <v>1.1830993986729874</v>
      </c>
      <c r="I3643" s="26">
        <v>341.2</v>
      </c>
      <c r="J3643" s="30">
        <v>0.15662650602409639</v>
      </c>
      <c r="K3643" s="31">
        <v>0.18832148669567714</v>
      </c>
      <c r="L3643" s="111">
        <f t="shared" si="1456"/>
        <v>0</v>
      </c>
      <c r="M3643" s="112">
        <f t="shared" si="1457"/>
        <v>0.16</v>
      </c>
      <c r="N3643" s="112" t="b">
        <f t="shared" si="1458"/>
        <v>0</v>
      </c>
      <c r="O3643" s="112" t="b">
        <f t="shared" si="1459"/>
        <v>1</v>
      </c>
      <c r="P3643" s="113">
        <f t="shared" si="1460"/>
        <v>0</v>
      </c>
      <c r="Q3643" s="113">
        <f t="shared" si="1461"/>
        <v>10</v>
      </c>
      <c r="R3643" s="114" t="str">
        <f t="shared" si="1477"/>
        <v>0-0.16</v>
      </c>
      <c r="S3643" s="127">
        <f t="shared" si="1462"/>
        <v>0</v>
      </c>
      <c r="T3643" s="112" t="b">
        <f t="shared" si="1463"/>
        <v>0</v>
      </c>
      <c r="U3643" s="22">
        <f t="shared" si="1464"/>
        <v>4.1021337052200471</v>
      </c>
      <c r="V3643" s="22">
        <f t="shared" si="1465"/>
        <v>-7.952036192156918E-3</v>
      </c>
      <c r="W3643" s="81">
        <f t="shared" si="1466"/>
        <v>4</v>
      </c>
      <c r="X3643" s="22">
        <f t="shared" si="1467"/>
        <v>0.96334259929252664</v>
      </c>
      <c r="Y3643" s="3">
        <f>IF(U3643&gt;'Power Curve'!$C$37,0,INDEX(Ci,$W3643,1)*POWER(1-X3643,3)+INDEX(Ci,$W3643,2)*3*X3643*POWER(1-X3643,2)+INDEX(Ci,$W3643,3)*3*POWER(X3643,2)*(1-X3643)+INDEX(Ci,$W3643,4)*POWER(X3643,3))</f>
        <v>73.093218126765962</v>
      </c>
      <c r="Z3643" s="3">
        <f t="shared" si="1468"/>
        <v>73.093218126765962</v>
      </c>
      <c r="AA3643" s="3">
        <f t="shared" si="1469"/>
        <v>76.310003280639791</v>
      </c>
      <c r="AB3643" s="3">
        <f t="shared" si="1478"/>
        <v>-3.216785153873829</v>
      </c>
      <c r="AC3643" s="3">
        <f t="shared" si="1479"/>
        <v>3.216785153873829</v>
      </c>
      <c r="AE3643" s="34">
        <f t="shared" si="1470"/>
        <v>4</v>
      </c>
      <c r="AF3643" s="73" t="b">
        <f>COUNTIF('Power Curve'!$D$2:$D$31,AE3643)&gt;0</f>
        <v>1</v>
      </c>
      <c r="AG3643" s="73" t="b">
        <f t="shared" si="1471"/>
        <v>0</v>
      </c>
      <c r="AH3643" s="73" t="b">
        <f t="shared" si="1480"/>
        <v>1</v>
      </c>
      <c r="AI3643" s="34" t="str">
        <f t="shared" si="1472"/>
        <v>Outer</v>
      </c>
      <c r="AJ3643" s="35" t="str">
        <f t="shared" si="1481"/>
        <v>-0.1-0.0</v>
      </c>
      <c r="AK3643" s="36" t="str">
        <f t="shared" si="1473"/>
        <v>9-10</v>
      </c>
      <c r="AL3643" s="36" t="str">
        <f t="shared" si="1474"/>
        <v>Apr</v>
      </c>
      <c r="AM3643" s="35" t="str">
        <f t="shared" si="1475"/>
        <v>335-345</v>
      </c>
      <c r="AN3643" s="36" t="str">
        <f t="shared" si="1476"/>
        <v>LWS-HTI</v>
      </c>
    </row>
    <row r="3644" spans="5:40" x14ac:dyDescent="0.3">
      <c r="E3644" s="12">
        <v>41012.409722222219</v>
      </c>
      <c r="F3644" s="16">
        <v>3.57</v>
      </c>
      <c r="G3644" s="16">
        <v>73.629997253417997</v>
      </c>
      <c r="H3644" s="29">
        <v>1.1800394349015162</v>
      </c>
      <c r="I3644" s="26">
        <v>346.9</v>
      </c>
      <c r="J3644" s="30">
        <v>0.26890756302521007</v>
      </c>
      <c r="K3644" s="31">
        <v>8.6928934019693968E-2</v>
      </c>
      <c r="L3644" s="111">
        <f t="shared" si="1456"/>
        <v>-0.1</v>
      </c>
      <c r="M3644" s="112">
        <f t="shared" si="1457"/>
        <v>0.27</v>
      </c>
      <c r="N3644" s="112" t="b">
        <f t="shared" si="1458"/>
        <v>0</v>
      </c>
      <c r="O3644" s="112" t="b">
        <f t="shared" si="1459"/>
        <v>0</v>
      </c>
      <c r="P3644" s="113">
        <f t="shared" si="1460"/>
        <v>-1</v>
      </c>
      <c r="Q3644" s="113">
        <f t="shared" si="1461"/>
        <v>-1</v>
      </c>
      <c r="R3644" s="114" t="str">
        <f t="shared" si="1477"/>
        <v>-0.1-0.27</v>
      </c>
      <c r="S3644" s="127">
        <f t="shared" si="1462"/>
        <v>0</v>
      </c>
      <c r="T3644" s="112" t="b">
        <f t="shared" si="1463"/>
        <v>0</v>
      </c>
      <c r="U3644" s="22">
        <f t="shared" si="1464"/>
        <v>3.5257785139538651</v>
      </c>
      <c r="V3644" s="22">
        <f t="shared" si="1465"/>
        <v>-9.7029588929249441E-2</v>
      </c>
      <c r="W3644" s="81">
        <f t="shared" si="1466"/>
        <v>4</v>
      </c>
      <c r="X3644" s="22">
        <f t="shared" si="1467"/>
        <v>0.55271197457945731</v>
      </c>
      <c r="Y3644" s="3">
        <f>IF(U3644&gt;'Power Curve'!$C$37,0,INDEX(Ci,$W3644,1)*POWER(1-X3644,3)+INDEX(Ci,$W3644,2)*3*X3644*POWER(1-X3644,2)+INDEX(Ci,$W3644,3)*3*POWER(X3644,2)*(1-X3644)+INDEX(Ci,$W3644,4)*POWER(X3644,3))</f>
        <v>28.660846042468055</v>
      </c>
      <c r="Z3644" s="3">
        <f t="shared" si="1468"/>
        <v>28.660846042468055</v>
      </c>
      <c r="AA3644" s="3">
        <f t="shared" si="1469"/>
        <v>73.629997253417997</v>
      </c>
      <c r="AB3644" s="3">
        <f t="shared" si="1478"/>
        <v>-44.969151210949946</v>
      </c>
      <c r="AC3644" s="3">
        <f t="shared" si="1479"/>
        <v>44.969151210949946</v>
      </c>
      <c r="AE3644" s="34">
        <f t="shared" si="1470"/>
        <v>4</v>
      </c>
      <c r="AF3644" s="73" t="b">
        <f>COUNTIF('Power Curve'!$D$2:$D$31,AE3644)&gt;0</f>
        <v>1</v>
      </c>
      <c r="AG3644" s="73" t="b">
        <f t="shared" si="1471"/>
        <v>0</v>
      </c>
      <c r="AH3644" s="73" t="b">
        <f t="shared" si="1480"/>
        <v>1</v>
      </c>
      <c r="AI3644" s="34" t="str">
        <f t="shared" si="1472"/>
        <v>Outer</v>
      </c>
      <c r="AJ3644" s="35" t="str">
        <f t="shared" si="1481"/>
        <v>-0.1-0.0</v>
      </c>
      <c r="AK3644" s="36" t="str">
        <f t="shared" si="1473"/>
        <v>9-10</v>
      </c>
      <c r="AL3644" s="36" t="str">
        <f t="shared" si="1474"/>
        <v>Apr</v>
      </c>
      <c r="AM3644" s="35" t="str">
        <f t="shared" si="1475"/>
        <v>345-355</v>
      </c>
      <c r="AN3644" s="36" t="str">
        <f t="shared" si="1476"/>
        <v>LWS-HTI</v>
      </c>
    </row>
    <row r="3645" spans="5:40" x14ac:dyDescent="0.3">
      <c r="E3645" s="12">
        <v>41012.416666666664</v>
      </c>
      <c r="F3645" s="16">
        <v>4.0999999999999996</v>
      </c>
      <c r="G3645" s="16">
        <v>27.579999923705998</v>
      </c>
      <c r="H3645" s="29">
        <v>1.1807735319383419</v>
      </c>
      <c r="I3645" s="26">
        <v>349.4</v>
      </c>
      <c r="J3645" s="30">
        <v>0.20243902439024392</v>
      </c>
      <c r="K3645" s="31">
        <v>0.11775883223401128</v>
      </c>
      <c r="L3645" s="111">
        <f t="shared" si="1456"/>
        <v>0</v>
      </c>
      <c r="M3645" s="112">
        <f t="shared" si="1457"/>
        <v>0.2</v>
      </c>
      <c r="N3645" s="112" t="b">
        <f t="shared" si="1458"/>
        <v>0</v>
      </c>
      <c r="O3645" s="112" t="b">
        <f t="shared" si="1459"/>
        <v>1</v>
      </c>
      <c r="P3645" s="113">
        <f t="shared" si="1460"/>
        <v>0</v>
      </c>
      <c r="Q3645" s="113">
        <f t="shared" si="1461"/>
        <v>6</v>
      </c>
      <c r="R3645" s="114" t="str">
        <f t="shared" si="1477"/>
        <v>0-0.2</v>
      </c>
      <c r="S3645" s="127">
        <f t="shared" si="1462"/>
        <v>0</v>
      </c>
      <c r="T3645" s="112" t="b">
        <f t="shared" si="1463"/>
        <v>0</v>
      </c>
      <c r="U3645" s="22">
        <f t="shared" si="1464"/>
        <v>4.0500529109330516</v>
      </c>
      <c r="V3645" s="22">
        <f t="shared" si="1465"/>
        <v>-1.6001290835804146E-2</v>
      </c>
      <c r="W3645" s="81">
        <f t="shared" si="1466"/>
        <v>4</v>
      </c>
      <c r="X3645" s="22">
        <f t="shared" si="1467"/>
        <v>0.92623706191263522</v>
      </c>
      <c r="Y3645" s="3">
        <f>IF(U3645&gt;'Power Curve'!$C$37,0,INDEX(Ci,$W3645,1)*POWER(1-X3645,3)+INDEX(Ci,$W3645,2)*3*X3645*POWER(1-X3645,2)+INDEX(Ci,$W3645,3)*3*POWER(X3645,2)*(1-X3645)+INDEX(Ci,$W3645,4)*POWER(X3645,3))</f>
        <v>68.738215804949846</v>
      </c>
      <c r="Z3645" s="3">
        <f t="shared" si="1468"/>
        <v>68.738215804949846</v>
      </c>
      <c r="AA3645" s="3">
        <f t="shared" si="1469"/>
        <v>27.579999923705998</v>
      </c>
      <c r="AB3645" s="3">
        <f t="shared" si="1478"/>
        <v>41.158215881243848</v>
      </c>
      <c r="AC3645" s="3">
        <f t="shared" si="1479"/>
        <v>41.158215881243848</v>
      </c>
      <c r="AE3645" s="34">
        <f t="shared" si="1470"/>
        <v>4</v>
      </c>
      <c r="AF3645" s="73" t="b">
        <f>COUNTIF('Power Curve'!$D$2:$D$31,AE3645)&gt;0</f>
        <v>1</v>
      </c>
      <c r="AG3645" s="73" t="b">
        <f t="shared" si="1471"/>
        <v>0</v>
      </c>
      <c r="AH3645" s="73" t="b">
        <f t="shared" si="1480"/>
        <v>1</v>
      </c>
      <c r="AI3645" s="34" t="str">
        <f t="shared" si="1472"/>
        <v>Outer</v>
      </c>
      <c r="AJ3645" s="35" t="str">
        <f t="shared" si="1481"/>
        <v>-0.1-0.0</v>
      </c>
      <c r="AK3645" s="36" t="str">
        <f t="shared" si="1473"/>
        <v>10-11</v>
      </c>
      <c r="AL3645" s="36" t="str">
        <f t="shared" si="1474"/>
        <v>Apr</v>
      </c>
      <c r="AM3645" s="35" t="str">
        <f t="shared" si="1475"/>
        <v>345-355</v>
      </c>
      <c r="AN3645" s="36" t="str">
        <f t="shared" si="1476"/>
        <v>LWS-HTI</v>
      </c>
    </row>
    <row r="3646" spans="5:40" x14ac:dyDescent="0.3">
      <c r="E3646" s="12">
        <v>41012.444444444445</v>
      </c>
      <c r="F3646" s="16">
        <v>4.2300000000000004</v>
      </c>
      <c r="G3646" s="16">
        <v>49.970001220703097</v>
      </c>
      <c r="H3646" s="29">
        <v>1.1795182534672717</v>
      </c>
      <c r="I3646" s="26">
        <v>354.9</v>
      </c>
      <c r="J3646" s="30">
        <v>0.17257683215130021</v>
      </c>
      <c r="K3646" s="31">
        <v>0.15810175556827835</v>
      </c>
      <c r="L3646" s="111">
        <f t="shared" si="1456"/>
        <v>0</v>
      </c>
      <c r="M3646" s="112">
        <f t="shared" si="1457"/>
        <v>0.17</v>
      </c>
      <c r="N3646" s="112" t="b">
        <f t="shared" si="1458"/>
        <v>0</v>
      </c>
      <c r="O3646" s="112" t="b">
        <f t="shared" si="1459"/>
        <v>1</v>
      </c>
      <c r="P3646" s="113">
        <f t="shared" si="1460"/>
        <v>0</v>
      </c>
      <c r="Q3646" s="113">
        <f t="shared" si="1461"/>
        <v>9</v>
      </c>
      <c r="R3646" s="114" t="str">
        <f t="shared" si="1477"/>
        <v>0-0.17</v>
      </c>
      <c r="S3646" s="127">
        <f t="shared" si="1462"/>
        <v>0</v>
      </c>
      <c r="T3646" s="112" t="b">
        <f t="shared" si="1463"/>
        <v>0</v>
      </c>
      <c r="U3646" s="22">
        <f t="shared" si="1464"/>
        <v>4.1769879897166833</v>
      </c>
      <c r="V3646" s="22">
        <f t="shared" si="1465"/>
        <v>3.6169347755514122E-3</v>
      </c>
      <c r="W3646" s="81">
        <f t="shared" si="1466"/>
        <v>5</v>
      </c>
      <c r="X3646" s="22">
        <f t="shared" si="1467"/>
        <v>2.6760274042475864E-2</v>
      </c>
      <c r="Y3646" s="3">
        <f>IF(U3646&gt;'Power Curve'!$C$37,0,INDEX(Ci,$W3646,1)*POWER(1-X3646,3)+INDEX(Ci,$W3646,2)*3*X3646*POWER(1-X3646,2)+INDEX(Ci,$W3646,3)*3*POWER(X3646,2)*(1-X3646)+INDEX(Ci,$W3646,4)*POWER(X3646,3))</f>
        <v>79.47208738289423</v>
      </c>
      <c r="Z3646" s="3">
        <f t="shared" si="1468"/>
        <v>79.47208738289423</v>
      </c>
      <c r="AA3646" s="3">
        <f t="shared" si="1469"/>
        <v>49.970001220703097</v>
      </c>
      <c r="AB3646" s="3">
        <f t="shared" si="1478"/>
        <v>29.502086162191134</v>
      </c>
      <c r="AC3646" s="3">
        <f t="shared" si="1479"/>
        <v>29.502086162191134</v>
      </c>
      <c r="AE3646" s="34">
        <f t="shared" si="1470"/>
        <v>4</v>
      </c>
      <c r="AF3646" s="73" t="b">
        <f>COUNTIF('Power Curve'!$D$2:$D$31,AE3646)&gt;0</f>
        <v>1</v>
      </c>
      <c r="AG3646" s="73" t="b">
        <f t="shared" si="1471"/>
        <v>0</v>
      </c>
      <c r="AH3646" s="73" t="b">
        <f t="shared" si="1480"/>
        <v>1</v>
      </c>
      <c r="AI3646" s="34" t="str">
        <f t="shared" si="1472"/>
        <v>Outer</v>
      </c>
      <c r="AJ3646" s="35" t="str">
        <f t="shared" si="1481"/>
        <v>0.0-0.1</v>
      </c>
      <c r="AK3646" s="36" t="str">
        <f t="shared" si="1473"/>
        <v>10-11</v>
      </c>
      <c r="AL3646" s="36" t="str">
        <f t="shared" si="1474"/>
        <v>Apr</v>
      </c>
      <c r="AM3646" s="35" t="str">
        <f t="shared" si="1475"/>
        <v>345-355</v>
      </c>
      <c r="AN3646" s="36" t="str">
        <f t="shared" si="1476"/>
        <v>LWS-HTI</v>
      </c>
    </row>
    <row r="3647" spans="5:40" x14ac:dyDescent="0.3">
      <c r="E3647" s="12">
        <v>41012.451388888891</v>
      </c>
      <c r="F3647" s="16">
        <v>3.46</v>
      </c>
      <c r="G3647" s="16">
        <v>47.25</v>
      </c>
      <c r="H3647" s="29">
        <v>1.1798792551651278</v>
      </c>
      <c r="I3647" s="26">
        <v>346.5</v>
      </c>
      <c r="J3647" s="30">
        <v>0.20809248554913296</v>
      </c>
      <c r="K3647" s="31">
        <v>5.0339056039459235E-2</v>
      </c>
      <c r="L3647" s="111">
        <f t="shared" si="1456"/>
        <v>-0.1</v>
      </c>
      <c r="M3647" s="112">
        <f t="shared" si="1457"/>
        <v>0.21000000000000002</v>
      </c>
      <c r="N3647" s="112" t="b">
        <f t="shared" si="1458"/>
        <v>0</v>
      </c>
      <c r="O3647" s="112" t="b">
        <f t="shared" si="1459"/>
        <v>1</v>
      </c>
      <c r="P3647" s="113">
        <f t="shared" si="1460"/>
        <v>-1</v>
      </c>
      <c r="Q3647" s="113">
        <f t="shared" si="1461"/>
        <v>5</v>
      </c>
      <c r="R3647" s="114" t="str">
        <f t="shared" si="1477"/>
        <v>-0.1-0.21</v>
      </c>
      <c r="S3647" s="127">
        <f t="shared" si="1462"/>
        <v>0</v>
      </c>
      <c r="T3647" s="112" t="b">
        <f t="shared" si="1463"/>
        <v>0</v>
      </c>
      <c r="U3647" s="22">
        <f t="shared" si="1464"/>
        <v>3.4169864583685787</v>
      </c>
      <c r="V3647" s="22">
        <f t="shared" si="1465"/>
        <v>-0.11384375181981916</v>
      </c>
      <c r="W3647" s="81">
        <f t="shared" si="1466"/>
        <v>4</v>
      </c>
      <c r="X3647" s="22">
        <f t="shared" si="1467"/>
        <v>0.47520187243105255</v>
      </c>
      <c r="Y3647" s="3">
        <f>IF(U3647&gt;'Power Curve'!$C$37,0,INDEX(Ci,$W3647,1)*POWER(1-X3647,3)+INDEX(Ci,$W3647,2)*3*X3647*POWER(1-X3647,2)+INDEX(Ci,$W3647,3)*3*POWER(X3647,2)*(1-X3647)+INDEX(Ci,$W3647,4)*POWER(X3647,3))</f>
        <v>21.827746920745007</v>
      </c>
      <c r="Z3647" s="3">
        <f t="shared" si="1468"/>
        <v>21.827746920745007</v>
      </c>
      <c r="AA3647" s="3" t="str">
        <f t="shared" si="1469"/>
        <v/>
      </c>
      <c r="AB3647" s="3" t="str">
        <f t="shared" si="1478"/>
        <v/>
      </c>
      <c r="AC3647" s="3" t="str">
        <f t="shared" si="1479"/>
        <v/>
      </c>
      <c r="AE3647" s="34">
        <f t="shared" si="1470"/>
        <v>3</v>
      </c>
      <c r="AF3647" s="73" t="b">
        <f>COUNTIF('Power Curve'!$D$2:$D$31,AE3647)&gt;0</f>
        <v>0</v>
      </c>
      <c r="AG3647" s="73" t="b">
        <f t="shared" si="1471"/>
        <v>0</v>
      </c>
      <c r="AH3647" s="73" t="b">
        <f t="shared" si="1480"/>
        <v>0</v>
      </c>
      <c r="AI3647" s="34" t="str">
        <f t="shared" si="1472"/>
        <v/>
      </c>
      <c r="AJ3647" s="35" t="str">
        <f t="shared" si="1481"/>
        <v/>
      </c>
      <c r="AK3647" s="36" t="str">
        <f t="shared" si="1473"/>
        <v/>
      </c>
      <c r="AL3647" s="36" t="str">
        <f t="shared" si="1474"/>
        <v/>
      </c>
      <c r="AM3647" s="35" t="str">
        <f t="shared" si="1475"/>
        <v/>
      </c>
      <c r="AN3647" s="36" t="str">
        <f t="shared" si="1476"/>
        <v/>
      </c>
    </row>
    <row r="3648" spans="5:40" x14ac:dyDescent="0.3">
      <c r="E3648" s="12">
        <v>41012.465277777781</v>
      </c>
      <c r="F3648" s="16">
        <v>3.41</v>
      </c>
      <c r="G3648" s="16">
        <v>36.879999160766602</v>
      </c>
      <c r="H3648" s="29">
        <v>1.1773433592054401</v>
      </c>
      <c r="I3648" s="26">
        <v>345.7</v>
      </c>
      <c r="J3648" s="30">
        <v>0.23753665689149561</v>
      </c>
      <c r="K3648" s="31">
        <v>5.379531586783437E-2</v>
      </c>
      <c r="L3648" s="111">
        <f t="shared" si="1456"/>
        <v>-0.1</v>
      </c>
      <c r="M3648" s="112">
        <f t="shared" si="1457"/>
        <v>0.24000000000000002</v>
      </c>
      <c r="N3648" s="112" t="b">
        <f t="shared" si="1458"/>
        <v>0</v>
      </c>
      <c r="O3648" s="112" t="b">
        <f t="shared" si="1459"/>
        <v>1</v>
      </c>
      <c r="P3648" s="113">
        <f t="shared" si="1460"/>
        <v>-1</v>
      </c>
      <c r="Q3648" s="113">
        <f t="shared" si="1461"/>
        <v>2</v>
      </c>
      <c r="R3648" s="114" t="str">
        <f t="shared" si="1477"/>
        <v>-0.1-0.24</v>
      </c>
      <c r="S3648" s="127">
        <f t="shared" si="1462"/>
        <v>0</v>
      </c>
      <c r="T3648" s="112" t="b">
        <f t="shared" si="1463"/>
        <v>0</v>
      </c>
      <c r="U3648" s="22">
        <f t="shared" si="1464"/>
        <v>3.3651936617524747</v>
      </c>
      <c r="V3648" s="22">
        <f t="shared" si="1465"/>
        <v>-0.12184849549504669</v>
      </c>
      <c r="W3648" s="81">
        <f t="shared" si="1466"/>
        <v>4</v>
      </c>
      <c r="X3648" s="22">
        <f t="shared" si="1467"/>
        <v>0.43830152217414731</v>
      </c>
      <c r="Y3648" s="3">
        <f>IF(U3648&gt;'Power Curve'!$C$37,0,INDEX(Ci,$W3648,1)*POWER(1-X3648,3)+INDEX(Ci,$W3648,2)*3*X3648*POWER(1-X3648,2)+INDEX(Ci,$W3648,3)*3*POWER(X3648,2)*(1-X3648)+INDEX(Ci,$W3648,4)*POWER(X3648,3))</f>
        <v>18.829370046289945</v>
      </c>
      <c r="Z3648" s="3">
        <f t="shared" si="1468"/>
        <v>18.829370046289945</v>
      </c>
      <c r="AA3648" s="3" t="str">
        <f t="shared" si="1469"/>
        <v/>
      </c>
      <c r="AB3648" s="3" t="str">
        <f t="shared" si="1478"/>
        <v/>
      </c>
      <c r="AC3648" s="3" t="str">
        <f t="shared" si="1479"/>
        <v/>
      </c>
      <c r="AE3648" s="34">
        <f t="shared" si="1470"/>
        <v>3</v>
      </c>
      <c r="AF3648" s="73" t="b">
        <f>COUNTIF('Power Curve'!$D$2:$D$31,AE3648)&gt;0</f>
        <v>0</v>
      </c>
      <c r="AG3648" s="73" t="b">
        <f t="shared" si="1471"/>
        <v>0</v>
      </c>
      <c r="AH3648" s="73" t="b">
        <f t="shared" si="1480"/>
        <v>0</v>
      </c>
      <c r="AI3648" s="34" t="str">
        <f t="shared" si="1472"/>
        <v/>
      </c>
      <c r="AJ3648" s="35" t="str">
        <f t="shared" si="1481"/>
        <v/>
      </c>
      <c r="AK3648" s="36" t="str">
        <f t="shared" si="1473"/>
        <v/>
      </c>
      <c r="AL3648" s="36" t="str">
        <f t="shared" si="1474"/>
        <v/>
      </c>
      <c r="AM3648" s="35" t="str">
        <f t="shared" si="1475"/>
        <v/>
      </c>
      <c r="AN3648" s="36" t="str">
        <f t="shared" si="1476"/>
        <v/>
      </c>
    </row>
    <row r="3649" spans="5:40" x14ac:dyDescent="0.3">
      <c r="E3649" s="12">
        <v>41012.472222222219</v>
      </c>
      <c r="F3649" s="16">
        <v>4.57</v>
      </c>
      <c r="G3649" s="16">
        <v>169.1499977111819</v>
      </c>
      <c r="H3649" s="29">
        <v>1.1792930943115245</v>
      </c>
      <c r="I3649" s="26">
        <v>355.8</v>
      </c>
      <c r="J3649" s="30">
        <v>0.14442013129102843</v>
      </c>
      <c r="K3649" s="31">
        <v>0.16433349777131809</v>
      </c>
      <c r="L3649" s="111">
        <f t="shared" si="1456"/>
        <v>0.1</v>
      </c>
      <c r="M3649" s="112">
        <f t="shared" si="1457"/>
        <v>0.14000000000000001</v>
      </c>
      <c r="N3649" s="112" t="b">
        <f t="shared" si="1458"/>
        <v>1</v>
      </c>
      <c r="O3649" s="112" t="b">
        <f t="shared" si="1459"/>
        <v>1</v>
      </c>
      <c r="P3649" s="113">
        <f t="shared" si="1460"/>
        <v>1</v>
      </c>
      <c r="Q3649" s="113">
        <f t="shared" si="1461"/>
        <v>12</v>
      </c>
      <c r="R3649" s="114" t="str">
        <f t="shared" si="1477"/>
        <v>0.1-0.14</v>
      </c>
      <c r="S3649" s="127">
        <f t="shared" si="1462"/>
        <v>5.7648834867645611E-2</v>
      </c>
      <c r="T3649" s="112" t="b">
        <f t="shared" si="1463"/>
        <v>1</v>
      </c>
      <c r="U3649" s="22">
        <f t="shared" si="1464"/>
        <v>4.5124398128105208</v>
      </c>
      <c r="V3649" s="22">
        <f t="shared" si="1465"/>
        <v>5.5462095390396808E-2</v>
      </c>
      <c r="W3649" s="81">
        <f t="shared" si="1466"/>
        <v>5</v>
      </c>
      <c r="X3649" s="22">
        <f t="shared" si="1467"/>
        <v>0.41034267696658799</v>
      </c>
      <c r="Y3649" s="3">
        <f>IF(U3649&gt;'Power Curve'!$C$37,0,INDEX(Ci,$W3649,1)*POWER(1-X3649,3)+INDEX(Ci,$W3649,2)*3*X3649*POWER(1-X3649,2)+INDEX(Ci,$W3649,3)*3*POWER(X3649,2)*(1-X3649)+INDEX(Ci,$W3649,4)*POWER(X3649,3))</f>
        <v>123.64082800223883</v>
      </c>
      <c r="Z3649" s="3">
        <f t="shared" si="1468"/>
        <v>130.76857767863888</v>
      </c>
      <c r="AA3649" s="3">
        <f t="shared" si="1469"/>
        <v>169.1499977111819</v>
      </c>
      <c r="AB3649" s="3">
        <f t="shared" si="1478"/>
        <v>-38.381420032543019</v>
      </c>
      <c r="AC3649" s="3">
        <f t="shared" si="1479"/>
        <v>38.381420032543019</v>
      </c>
      <c r="AE3649" s="34">
        <f t="shared" si="1470"/>
        <v>5</v>
      </c>
      <c r="AF3649" s="73" t="b">
        <f>COUNTIF('Power Curve'!$D$2:$D$31,AE3649)&gt;0</f>
        <v>1</v>
      </c>
      <c r="AG3649" s="73" t="b">
        <f t="shared" si="1471"/>
        <v>0</v>
      </c>
      <c r="AH3649" s="73" t="b">
        <f t="shared" si="1480"/>
        <v>1</v>
      </c>
      <c r="AI3649" s="34" t="str">
        <f t="shared" si="1472"/>
        <v>Outer</v>
      </c>
      <c r="AJ3649" s="35" t="str">
        <f t="shared" si="1481"/>
        <v>0.0-0.1</v>
      </c>
      <c r="AK3649" s="36" t="str">
        <f t="shared" si="1473"/>
        <v>11-12</v>
      </c>
      <c r="AL3649" s="36" t="str">
        <f t="shared" si="1474"/>
        <v>Apr</v>
      </c>
      <c r="AM3649" s="35" t="str">
        <f t="shared" si="1475"/>
        <v>355-5</v>
      </c>
      <c r="AN3649" s="36" t="str">
        <f t="shared" si="1476"/>
        <v>LWS-HTI</v>
      </c>
    </row>
    <row r="3650" spans="5:40" x14ac:dyDescent="0.3">
      <c r="E3650" s="12">
        <v>41012.486111111109</v>
      </c>
      <c r="F3650" s="16">
        <v>3.98</v>
      </c>
      <c r="G3650" s="16">
        <v>33.670000076293896</v>
      </c>
      <c r="H3650" s="29">
        <v>1.1782354033014322</v>
      </c>
      <c r="I3650" s="26">
        <v>357.3</v>
      </c>
      <c r="J3650" s="30">
        <v>0.16582914572864321</v>
      </c>
      <c r="K3650" s="31">
        <v>0.10453450266660112</v>
      </c>
      <c r="L3650" s="111">
        <f t="shared" si="1456"/>
        <v>0</v>
      </c>
      <c r="M3650" s="112">
        <f t="shared" si="1457"/>
        <v>0.17</v>
      </c>
      <c r="N3650" s="112" t="b">
        <f t="shared" si="1458"/>
        <v>0</v>
      </c>
      <c r="O3650" s="112" t="b">
        <f t="shared" si="1459"/>
        <v>1</v>
      </c>
      <c r="P3650" s="113">
        <f t="shared" si="1460"/>
        <v>0</v>
      </c>
      <c r="Q3650" s="113">
        <f t="shared" si="1461"/>
        <v>9</v>
      </c>
      <c r="R3650" s="114" t="str">
        <f t="shared" si="1477"/>
        <v>0-0.17</v>
      </c>
      <c r="S3650" s="127">
        <f t="shared" si="1462"/>
        <v>0</v>
      </c>
      <c r="T3650" s="112" t="b">
        <f t="shared" si="1463"/>
        <v>0</v>
      </c>
      <c r="U3650" s="22">
        <f t="shared" si="1464"/>
        <v>3.928695763708423</v>
      </c>
      <c r="V3650" s="22">
        <f t="shared" si="1465"/>
        <v>-3.4757429143808756E-2</v>
      </c>
      <c r="W3650" s="81">
        <f t="shared" si="1466"/>
        <v>4</v>
      </c>
      <c r="X3650" s="22">
        <f t="shared" si="1467"/>
        <v>0.83977482138215909</v>
      </c>
      <c r="Y3650" s="3">
        <f>IF(U3650&gt;'Power Curve'!$C$37,0,INDEX(Ci,$W3650,1)*POWER(1-X3650,3)+INDEX(Ci,$W3650,2)*3*X3650*POWER(1-X3650,2)+INDEX(Ci,$W3650,3)*3*POWER(X3650,2)*(1-X3650)+INDEX(Ci,$W3650,4)*POWER(X3650,3))</f>
        <v>58.739937968213738</v>
      </c>
      <c r="Z3650" s="3">
        <f t="shared" si="1468"/>
        <v>58.739937968213738</v>
      </c>
      <c r="AA3650" s="3">
        <f t="shared" si="1469"/>
        <v>33.670000076293896</v>
      </c>
      <c r="AB3650" s="3">
        <f t="shared" si="1478"/>
        <v>25.069937891919842</v>
      </c>
      <c r="AC3650" s="3">
        <f t="shared" si="1479"/>
        <v>25.069937891919842</v>
      </c>
      <c r="AE3650" s="34">
        <f t="shared" si="1470"/>
        <v>4</v>
      </c>
      <c r="AF3650" s="73" t="b">
        <f>COUNTIF('Power Curve'!$D$2:$D$31,AE3650)&gt;0</f>
        <v>1</v>
      </c>
      <c r="AG3650" s="73" t="b">
        <f t="shared" si="1471"/>
        <v>0</v>
      </c>
      <c r="AH3650" s="73" t="b">
        <f t="shared" si="1480"/>
        <v>1</v>
      </c>
      <c r="AI3650" s="34" t="str">
        <f t="shared" si="1472"/>
        <v>Outer</v>
      </c>
      <c r="AJ3650" s="35" t="str">
        <f t="shared" si="1481"/>
        <v>-0.1-0.0</v>
      </c>
      <c r="AK3650" s="36" t="str">
        <f t="shared" si="1473"/>
        <v>11-12</v>
      </c>
      <c r="AL3650" s="36" t="str">
        <f t="shared" si="1474"/>
        <v>Apr</v>
      </c>
      <c r="AM3650" s="35" t="str">
        <f t="shared" si="1475"/>
        <v>355-5</v>
      </c>
      <c r="AN3650" s="36" t="str">
        <f t="shared" si="1476"/>
        <v>LWS-HTI</v>
      </c>
    </row>
    <row r="3651" spans="5:40" x14ac:dyDescent="0.3">
      <c r="E3651" s="12">
        <v>41012.493055555555</v>
      </c>
      <c r="F3651" s="16">
        <v>4.6399999999999997</v>
      </c>
      <c r="G3651" s="16">
        <v>184.5300064086918</v>
      </c>
      <c r="H3651" s="29">
        <v>1.1778920569173206</v>
      </c>
      <c r="I3651" s="26">
        <v>357.6</v>
      </c>
      <c r="J3651" s="30">
        <v>0.19827586206896555</v>
      </c>
      <c r="K3651" s="31">
        <v>0.22765156331728098</v>
      </c>
      <c r="L3651" s="111">
        <f t="shared" ref="L3651:L3714" si="1482">ROUND((V3651-CenterOfFirstWindSpeedBin)/WindSpeedBinWidth,0)*WindSpeedBinWidth+CenterOfFirstWindSpeedBin</f>
        <v>0.1</v>
      </c>
      <c r="M3651" s="112">
        <f t="shared" ref="M3651:M3714" si="1483">ROUND((J3651-CenterOfFirstTurbulenceBin)/TurbulenceBinWidth,0)*TurbulenceBinWidth+CenterOfFirstTurbulenceBin</f>
        <v>0.2</v>
      </c>
      <c r="N3651" s="112" t="b">
        <f t="shared" ref="N3651:N3714" si="1484">IF(AND(L3651&gt;=CenterOfFirstWindSpeedBin,L3651&lt;=CenterOfLastWindSpeedBin),TRUE,FALSE)</f>
        <v>1</v>
      </c>
      <c r="O3651" s="112" t="b">
        <f t="shared" ref="O3651:O3714" si="1485">IF(AND(M3651&gt;=CenterOfFirstTurbulenceBin,M3651&lt;=CenterOfLastTurbulenceBin),TRUE,FALSE)</f>
        <v>1</v>
      </c>
      <c r="P3651" s="113">
        <f t="shared" ref="P3651:P3714" si="1486">(L3651-CenterOfFirstWindSpeedBin)/WindSpeedBinWidth+1</f>
        <v>1</v>
      </c>
      <c r="Q3651" s="113">
        <f t="shared" ref="Q3651:Q3714" si="1487">NumberOfTurbulenceBins-(M3651-CenterOfFirstTurbulenceBin)/TurbulenceBinWidth</f>
        <v>6</v>
      </c>
      <c r="R3651" s="114" t="str">
        <f t="shared" si="1477"/>
        <v>0.1-0.2</v>
      </c>
      <c r="S3651" s="127">
        <f t="shared" ref="S3651:S3714" si="1488">IF(T3651,INDEX(PowerDeviationMatrix,Q3651,P3651),IF(UseMatrixPadValue,MatrixPadValue,0))</f>
        <v>-1.1982732634733654E-2</v>
      </c>
      <c r="T3651" s="112" t="b">
        <f t="shared" ref="T3651:T3714" si="1489">IF(AND(P3651&gt;0,Q3651&gt;0,N3651,O3651),LEN(INDEX(PowerDeviationMatrix,Q3651,P3651))&gt;0,FALSE)</f>
        <v>1</v>
      </c>
      <c r="U3651" s="22">
        <f t="shared" ref="U3651:U3714" si="1490">F3651*(H3651/Ref_Density)^(1/3)</f>
        <v>4.5797430827513699</v>
      </c>
      <c r="V3651" s="22">
        <f t="shared" ref="V3651:V3714" si="1491">(U3651-CutInWindSpeed)/(RatedWindSpeed-CutInWindSpeed)</f>
        <v>6.5864032717210877E-2</v>
      </c>
      <c r="W3651" s="81">
        <f t="shared" ref="W3651:W3714" si="1492">COUNTIF(xa,"&lt;"&amp;U3651)</f>
        <v>5</v>
      </c>
      <c r="X3651" s="22">
        <f t="shared" ref="X3651:X3714" si="1493">(U3651-INDEX(xa,$W3651))/(INDEX(xb,$W3651)-INDEX(xa,$W3651))</f>
        <v>0.48730261049880003</v>
      </c>
      <c r="Y3651" s="3">
        <f>IF(U3651&gt;'Power Curve'!$C$37,0,INDEX(Ci,$W3651,1)*POWER(1-X3651,3)+INDEX(Ci,$W3651,2)*3*X3651*POWER(1-X3651,2)+INDEX(Ci,$W3651,3)*3*POWER(X3651,2)*(1-X3651)+INDEX(Ci,$W3651,4)*POWER(X3651,3))</f>
        <v>134.80141729102914</v>
      </c>
      <c r="Z3651" s="3">
        <f t="shared" ref="Z3651:Z3714" si="1494">IF(OR(T3651,UseMatrixPadValue),Y3651*(1+S3651),"")</f>
        <v>133.18612794884757</v>
      </c>
      <c r="AA3651" s="3">
        <f t="shared" ref="AA3651:AA3714" si="1495">IF(AH3651,G3651,"")</f>
        <v>184.5300064086918</v>
      </c>
      <c r="AB3651" s="3">
        <f t="shared" si="1478"/>
        <v>-51.343878459844234</v>
      </c>
      <c r="AC3651" s="3">
        <f t="shared" si="1479"/>
        <v>51.343878459844234</v>
      </c>
      <c r="AE3651" s="34">
        <f t="shared" ref="AE3651:AE3714" si="1496">MROUND(U3651-Centre_First_Bin,Bin_Width)+Centre_First_Bin</f>
        <v>5</v>
      </c>
      <c r="AF3651" s="73" t="b">
        <f>COUNTIF('Power Curve'!$D$2:$D$31,AE3651)&gt;0</f>
        <v>1</v>
      </c>
      <c r="AG3651" s="73" t="b">
        <f t="shared" ref="AG3651:AG3714" si="1497">(G3651&lt;0)</f>
        <v>0</v>
      </c>
      <c r="AH3651" s="73" t="b">
        <f t="shared" si="1480"/>
        <v>1</v>
      </c>
      <c r="AI3651" s="34" t="str">
        <f t="shared" ref="AI3651:AI3714" si="1498">IF(AH3651,IF(AND(J3651&gt;=LowerTurbLimit,J3651&lt;=UpperTurbLimit,K3651&gt;=LowerShearLimit,K3651&lt;=UpperShearLimit),"Inner","Outer"),"")</f>
        <v>Outer</v>
      </c>
      <c r="AJ3651" s="35" t="str">
        <f t="shared" si="1481"/>
        <v>0.0-0.1</v>
      </c>
      <c r="AK3651" s="36" t="str">
        <f t="shared" ref="AK3651:AK3714" si="1499">IF(AH3651,HOUR(E3651)&amp;"-"&amp;HOUR(E3651)+1,"")</f>
        <v>11-12</v>
      </c>
      <c r="AL3651" s="36" t="str">
        <f t="shared" ref="AL3651:AL3714" si="1500">IF(AH3651,TEXT(E3651,"mmm"),"")</f>
        <v>Apr</v>
      </c>
      <c r="AM3651" s="35" t="str">
        <f t="shared" ref="AM3651:AM3714" si="1501">IF(AH3651,IF(OR(I3651&lt;5,I3651&gt;=355),"355-5",MROUND(I3651,10)-5&amp;"-"&amp;MROUND(I3651,10)+5),"")</f>
        <v>355-5</v>
      </c>
      <c r="AN3651" s="36" t="str">
        <f t="shared" ref="AN3651:AN3714" si="1502">IF(AH3651,IF(V3651&lt;0.5,IF(J3651&lt;=LowerTurbLimit,"LWS-LTI",IF(J3651&gt;=UpperTurbLimit,"LWS-HTI","Inner-TI")),IF(J3651&lt;=LowerTurbLimit,"HWS-LTI",IF(J3651&gt;=UpperTurbLimit,"HWS-HTI","Inner-TI"))),"")</f>
        <v>LWS-HTI</v>
      </c>
    </row>
    <row r="3652" spans="5:40" x14ac:dyDescent="0.3">
      <c r="E3652" s="12">
        <v>41012.506944444445</v>
      </c>
      <c r="F3652" s="16">
        <v>4.4000000000000004</v>
      </c>
      <c r="G3652" s="16">
        <v>82.369997024535692</v>
      </c>
      <c r="H3652" s="29">
        <v>1.1789656788155065</v>
      </c>
      <c r="I3652" s="26">
        <v>357.9</v>
      </c>
      <c r="J3652" s="30">
        <v>0.1409090909090909</v>
      </c>
      <c r="K3652" s="31">
        <v>0.24497313946228025</v>
      </c>
      <c r="L3652" s="111">
        <f t="shared" si="1482"/>
        <v>0</v>
      </c>
      <c r="M3652" s="112">
        <f t="shared" si="1483"/>
        <v>0.14000000000000001</v>
      </c>
      <c r="N3652" s="112" t="b">
        <f t="shared" si="1484"/>
        <v>0</v>
      </c>
      <c r="O3652" s="112" t="b">
        <f t="shared" si="1485"/>
        <v>1</v>
      </c>
      <c r="P3652" s="113">
        <f t="shared" si="1486"/>
        <v>0</v>
      </c>
      <c r="Q3652" s="113">
        <f t="shared" si="1487"/>
        <v>12</v>
      </c>
      <c r="R3652" s="114" t="str">
        <f t="shared" ref="R3652:R3715" si="1503">L3652&amp;"-"&amp;M3652</f>
        <v>0-0.14</v>
      </c>
      <c r="S3652" s="127">
        <f t="shared" si="1488"/>
        <v>0</v>
      </c>
      <c r="T3652" s="112" t="b">
        <f t="shared" si="1489"/>
        <v>0</v>
      </c>
      <c r="U3652" s="22">
        <f t="shared" si="1490"/>
        <v>4.3441788919102926</v>
      </c>
      <c r="V3652" s="22">
        <f t="shared" si="1491"/>
        <v>2.945682766277484E-2</v>
      </c>
      <c r="W3652" s="81">
        <f t="shared" si="1492"/>
        <v>5</v>
      </c>
      <c r="X3652" s="22">
        <f t="shared" si="1493"/>
        <v>0.21793970308536137</v>
      </c>
      <c r="Y3652" s="3">
        <f>IF(U3652&gt;'Power Curve'!$C$37,0,INDEX(Ci,$W3652,1)*POWER(1-X3652,3)+INDEX(Ci,$W3652,2)*3*X3652*POWER(1-X3652,2)+INDEX(Ci,$W3652,3)*3*POWER(X3652,2)*(1-X3652)+INDEX(Ci,$W3652,4)*POWER(X3652,3))</f>
        <v>98.517569725592864</v>
      </c>
      <c r="Z3652" s="3">
        <f t="shared" si="1494"/>
        <v>98.517569725592864</v>
      </c>
      <c r="AA3652" s="3">
        <f t="shared" si="1495"/>
        <v>82.369997024535692</v>
      </c>
      <c r="AB3652" s="3">
        <f t="shared" ref="AB3652:AB3715" si="1504">IF(AH3652,Z3652-AA3652,"")</f>
        <v>16.147572701057172</v>
      </c>
      <c r="AC3652" s="3">
        <f t="shared" ref="AC3652:AC3715" si="1505">IF(AH3652,ABS(AB3652),"")</f>
        <v>16.147572701057172</v>
      </c>
      <c r="AE3652" s="34">
        <f t="shared" si="1496"/>
        <v>4</v>
      </c>
      <c r="AF3652" s="73" t="b">
        <f>COUNTIF('Power Curve'!$D$2:$D$31,AE3652)&gt;0</f>
        <v>1</v>
      </c>
      <c r="AG3652" s="73" t="b">
        <f t="shared" si="1497"/>
        <v>0</v>
      </c>
      <c r="AH3652" s="73" t="b">
        <f t="shared" ref="AH3652:AH3715" si="1506">AND(AF3652,NOT(AG3652))</f>
        <v>1</v>
      </c>
      <c r="AI3652" s="34" t="str">
        <f t="shared" si="1498"/>
        <v>Outer</v>
      </c>
      <c r="AJ3652" s="35" t="str">
        <f t="shared" ref="AJ3652:AJ3715" si="1507">IF(AH3652,TEXT(ROUND(V3652+0.05,1)-0.1,"0.0")&amp;"-"&amp;TEXT(ROUND(V3652+0.05,1),"0.0"),"")</f>
        <v>0.0-0.1</v>
      </c>
      <c r="AK3652" s="36" t="str">
        <f t="shared" si="1499"/>
        <v>12-13</v>
      </c>
      <c r="AL3652" s="36" t="str">
        <f t="shared" si="1500"/>
        <v>Apr</v>
      </c>
      <c r="AM3652" s="35" t="str">
        <f t="shared" si="1501"/>
        <v>355-5</v>
      </c>
      <c r="AN3652" s="36" t="str">
        <f t="shared" si="1502"/>
        <v>LWS-HTI</v>
      </c>
    </row>
    <row r="3653" spans="5:40" x14ac:dyDescent="0.3">
      <c r="E3653" s="12">
        <v>41012.513888888891</v>
      </c>
      <c r="F3653" s="16">
        <v>4.8099999999999996</v>
      </c>
      <c r="G3653" s="16">
        <v>235.31999969482428</v>
      </c>
      <c r="H3653" s="29">
        <v>1.1782354033014322</v>
      </c>
      <c r="I3653" s="26">
        <v>335</v>
      </c>
      <c r="J3653" s="30">
        <v>0.1995841995841996</v>
      </c>
      <c r="K3653" s="31">
        <v>8.1996195831648036E-2</v>
      </c>
      <c r="L3653" s="111">
        <f t="shared" si="1482"/>
        <v>0.1</v>
      </c>
      <c r="M3653" s="112">
        <f t="shared" si="1483"/>
        <v>0.2</v>
      </c>
      <c r="N3653" s="112" t="b">
        <f t="shared" si="1484"/>
        <v>1</v>
      </c>
      <c r="O3653" s="112" t="b">
        <f t="shared" si="1485"/>
        <v>1</v>
      </c>
      <c r="P3653" s="113">
        <f t="shared" si="1486"/>
        <v>1</v>
      </c>
      <c r="Q3653" s="113">
        <f t="shared" si="1487"/>
        <v>6</v>
      </c>
      <c r="R3653" s="114" t="str">
        <f t="shared" si="1503"/>
        <v>0.1-0.2</v>
      </c>
      <c r="S3653" s="127">
        <f t="shared" si="1488"/>
        <v>-1.1982732634733654E-2</v>
      </c>
      <c r="T3653" s="112" t="b">
        <f t="shared" si="1489"/>
        <v>1</v>
      </c>
      <c r="U3653" s="22">
        <f t="shared" si="1490"/>
        <v>4.7479966390546515</v>
      </c>
      <c r="V3653" s="22">
        <f t="shared" si="1491"/>
        <v>9.18681622226344E-2</v>
      </c>
      <c r="W3653" s="81">
        <f t="shared" si="1492"/>
        <v>5</v>
      </c>
      <c r="X3653" s="22">
        <f t="shared" si="1493"/>
        <v>0.67969716311175854</v>
      </c>
      <c r="Y3653" s="3">
        <f>IF(U3653&gt;'Power Curve'!$C$37,0,INDEX(Ci,$W3653,1)*POWER(1-X3653,3)+INDEX(Ci,$W3653,2)*3*X3653*POWER(1-X3653,2)+INDEX(Ci,$W3653,3)*3*POWER(X3653,2)*(1-X3653)+INDEX(Ci,$W3653,4)*POWER(X3653,3))</f>
        <v>164.07325996543807</v>
      </c>
      <c r="Z3653" s="3">
        <f t="shared" si="1494"/>
        <v>162.10721395876305</v>
      </c>
      <c r="AA3653" s="3">
        <f t="shared" si="1495"/>
        <v>235.31999969482428</v>
      </c>
      <c r="AB3653" s="3">
        <f t="shared" si="1504"/>
        <v>-73.212785736061221</v>
      </c>
      <c r="AC3653" s="3">
        <f t="shared" si="1505"/>
        <v>73.212785736061221</v>
      </c>
      <c r="AE3653" s="34">
        <f t="shared" si="1496"/>
        <v>5</v>
      </c>
      <c r="AF3653" s="73" t="b">
        <f>COUNTIF('Power Curve'!$D$2:$D$31,AE3653)&gt;0</f>
        <v>1</v>
      </c>
      <c r="AG3653" s="73" t="b">
        <f t="shared" si="1497"/>
        <v>0</v>
      </c>
      <c r="AH3653" s="73" t="b">
        <f t="shared" si="1506"/>
        <v>1</v>
      </c>
      <c r="AI3653" s="34" t="str">
        <f t="shared" si="1498"/>
        <v>Outer</v>
      </c>
      <c r="AJ3653" s="35" t="str">
        <f t="shared" si="1507"/>
        <v>0.0-0.1</v>
      </c>
      <c r="AK3653" s="36" t="str">
        <f t="shared" si="1499"/>
        <v>12-13</v>
      </c>
      <c r="AL3653" s="36" t="str">
        <f t="shared" si="1500"/>
        <v>Apr</v>
      </c>
      <c r="AM3653" s="35" t="str">
        <f t="shared" si="1501"/>
        <v>335-345</v>
      </c>
      <c r="AN3653" s="36" t="str">
        <f t="shared" si="1502"/>
        <v>LWS-HTI</v>
      </c>
    </row>
    <row r="3654" spans="5:40" x14ac:dyDescent="0.3">
      <c r="E3654" s="12">
        <v>41012.520833333336</v>
      </c>
      <c r="F3654" s="16">
        <v>5</v>
      </c>
      <c r="G3654" s="16">
        <v>153.66000080108631</v>
      </c>
      <c r="H3654" s="29">
        <v>1.177334545951807</v>
      </c>
      <c r="I3654" s="26">
        <v>348.1</v>
      </c>
      <c r="J3654" s="30">
        <v>0.33999999999999997</v>
      </c>
      <c r="K3654" s="31">
        <v>0.17748695805173392</v>
      </c>
      <c r="L3654" s="111">
        <f t="shared" si="1482"/>
        <v>0.1</v>
      </c>
      <c r="M3654" s="112">
        <f t="shared" si="1483"/>
        <v>0.34</v>
      </c>
      <c r="N3654" s="112" t="b">
        <f t="shared" si="1484"/>
        <v>1</v>
      </c>
      <c r="O3654" s="112" t="b">
        <f t="shared" si="1485"/>
        <v>0</v>
      </c>
      <c r="P3654" s="113">
        <f t="shared" si="1486"/>
        <v>1</v>
      </c>
      <c r="Q3654" s="113">
        <f t="shared" si="1487"/>
        <v>-8</v>
      </c>
      <c r="R3654" s="114" t="str">
        <f t="shared" si="1503"/>
        <v>0.1-0.34</v>
      </c>
      <c r="S3654" s="127">
        <f t="shared" si="1488"/>
        <v>0</v>
      </c>
      <c r="T3654" s="112" t="b">
        <f t="shared" si="1489"/>
        <v>0</v>
      </c>
      <c r="U3654" s="22">
        <f t="shared" si="1490"/>
        <v>4.9342892445371813</v>
      </c>
      <c r="V3654" s="22">
        <f t="shared" si="1491"/>
        <v>0.12066028492902375</v>
      </c>
      <c r="W3654" s="81">
        <f t="shared" si="1492"/>
        <v>5</v>
      </c>
      <c r="X3654" s="22">
        <f t="shared" si="1493"/>
        <v>0.8927190051125784</v>
      </c>
      <c r="Y3654" s="3">
        <f>IF(U3654&gt;'Power Curve'!$C$37,0,INDEX(Ci,$W3654,1)*POWER(1-X3654,3)+INDEX(Ci,$W3654,2)*3*X3654*POWER(1-X3654,2)+INDEX(Ci,$W3654,3)*3*POWER(X3654,2)*(1-X3654)+INDEX(Ci,$W3654,4)*POWER(X3654,3))</f>
        <v>196.3183997839819</v>
      </c>
      <c r="Z3654" s="3">
        <f t="shared" si="1494"/>
        <v>196.3183997839819</v>
      </c>
      <c r="AA3654" s="3">
        <f t="shared" si="1495"/>
        <v>153.66000080108631</v>
      </c>
      <c r="AB3654" s="3">
        <f t="shared" si="1504"/>
        <v>42.658398982895591</v>
      </c>
      <c r="AC3654" s="3">
        <f t="shared" si="1505"/>
        <v>42.658398982895591</v>
      </c>
      <c r="AE3654" s="34">
        <f t="shared" si="1496"/>
        <v>5</v>
      </c>
      <c r="AF3654" s="73" t="b">
        <f>COUNTIF('Power Curve'!$D$2:$D$31,AE3654)&gt;0</f>
        <v>1</v>
      </c>
      <c r="AG3654" s="73" t="b">
        <f t="shared" si="1497"/>
        <v>0</v>
      </c>
      <c r="AH3654" s="73" t="b">
        <f t="shared" si="1506"/>
        <v>1</v>
      </c>
      <c r="AI3654" s="34" t="str">
        <f t="shared" si="1498"/>
        <v>Outer</v>
      </c>
      <c r="AJ3654" s="35" t="str">
        <f t="shared" si="1507"/>
        <v>0.1-0.2</v>
      </c>
      <c r="AK3654" s="36" t="str">
        <f t="shared" si="1499"/>
        <v>12-13</v>
      </c>
      <c r="AL3654" s="36" t="str">
        <f t="shared" si="1500"/>
        <v>Apr</v>
      </c>
      <c r="AM3654" s="35" t="str">
        <f t="shared" si="1501"/>
        <v>345-355</v>
      </c>
      <c r="AN3654" s="36" t="str">
        <f t="shared" si="1502"/>
        <v>LWS-HTI</v>
      </c>
    </row>
    <row r="3655" spans="5:40" x14ac:dyDescent="0.3">
      <c r="E3655" s="12">
        <v>41012.541666666664</v>
      </c>
      <c r="F3655" s="16">
        <v>4.4400000000000004</v>
      </c>
      <c r="G3655" s="16">
        <v>106.76000022888229</v>
      </c>
      <c r="H3655" s="29">
        <v>1.1747005510719639</v>
      </c>
      <c r="I3655" s="26">
        <v>356.9</v>
      </c>
      <c r="J3655" s="30">
        <v>0.26351351351351349</v>
      </c>
      <c r="K3655" s="31">
        <v>0.19539741978476846</v>
      </c>
      <c r="L3655" s="111">
        <f t="shared" si="1482"/>
        <v>0</v>
      </c>
      <c r="M3655" s="112">
        <f t="shared" si="1483"/>
        <v>0.26</v>
      </c>
      <c r="N3655" s="112" t="b">
        <f t="shared" si="1484"/>
        <v>0</v>
      </c>
      <c r="O3655" s="112" t="b">
        <f t="shared" si="1485"/>
        <v>0</v>
      </c>
      <c r="P3655" s="113">
        <f t="shared" si="1486"/>
        <v>0</v>
      </c>
      <c r="Q3655" s="113">
        <f t="shared" si="1487"/>
        <v>0</v>
      </c>
      <c r="R3655" s="114" t="str">
        <f t="shared" si="1503"/>
        <v>0-0.26</v>
      </c>
      <c r="S3655" s="127">
        <f t="shared" si="1488"/>
        <v>0</v>
      </c>
      <c r="T3655" s="112" t="b">
        <f t="shared" si="1489"/>
        <v>0</v>
      </c>
      <c r="U3655" s="22">
        <f t="shared" si="1490"/>
        <v>4.3783787907282576</v>
      </c>
      <c r="V3655" s="22">
        <f t="shared" si="1491"/>
        <v>3.4742532271191479E-2</v>
      </c>
      <c r="W3655" s="81">
        <f t="shared" si="1492"/>
        <v>5</v>
      </c>
      <c r="X3655" s="22">
        <f t="shared" si="1493"/>
        <v>0.2570465985178147</v>
      </c>
      <c r="Y3655" s="3">
        <f>IF(U3655&gt;'Power Curve'!$C$37,0,INDEX(Ci,$W3655,1)*POWER(1-X3655,3)+INDEX(Ci,$W3655,2)*3*X3655*POWER(1-X3655,2)+INDEX(Ci,$W3655,3)*3*POWER(X3655,2)*(1-X3655)+INDEX(Ci,$W3655,4)*POWER(X3655,3))</f>
        <v>103.22140023558292</v>
      </c>
      <c r="Z3655" s="3">
        <f t="shared" si="1494"/>
        <v>103.22140023558292</v>
      </c>
      <c r="AA3655" s="3">
        <f t="shared" si="1495"/>
        <v>106.76000022888229</v>
      </c>
      <c r="AB3655" s="3">
        <f t="shared" si="1504"/>
        <v>-3.5385999932993712</v>
      </c>
      <c r="AC3655" s="3">
        <f t="shared" si="1505"/>
        <v>3.5385999932993712</v>
      </c>
      <c r="AE3655" s="34">
        <f t="shared" si="1496"/>
        <v>4</v>
      </c>
      <c r="AF3655" s="73" t="b">
        <f>COUNTIF('Power Curve'!$D$2:$D$31,AE3655)&gt;0</f>
        <v>1</v>
      </c>
      <c r="AG3655" s="73" t="b">
        <f t="shared" si="1497"/>
        <v>0</v>
      </c>
      <c r="AH3655" s="73" t="b">
        <f t="shared" si="1506"/>
        <v>1</v>
      </c>
      <c r="AI3655" s="34" t="str">
        <f t="shared" si="1498"/>
        <v>Outer</v>
      </c>
      <c r="AJ3655" s="35" t="str">
        <f t="shared" si="1507"/>
        <v>0.0-0.1</v>
      </c>
      <c r="AK3655" s="36" t="str">
        <f t="shared" si="1499"/>
        <v>13-14</v>
      </c>
      <c r="AL3655" s="36" t="str">
        <f t="shared" si="1500"/>
        <v>Apr</v>
      </c>
      <c r="AM3655" s="35" t="str">
        <f t="shared" si="1501"/>
        <v>355-5</v>
      </c>
      <c r="AN3655" s="36" t="str">
        <f t="shared" si="1502"/>
        <v>LWS-HTI</v>
      </c>
    </row>
    <row r="3656" spans="5:40" x14ac:dyDescent="0.3">
      <c r="E3656" s="12">
        <v>41012.5625</v>
      </c>
      <c r="F3656" s="16">
        <v>3.79</v>
      </c>
      <c r="G3656" s="16">
        <v>69.420000076293903</v>
      </c>
      <c r="H3656" s="29">
        <v>1.1737627343474557</v>
      </c>
      <c r="I3656" s="26">
        <v>359.7</v>
      </c>
      <c r="J3656" s="30">
        <v>0.17150395778364116</v>
      </c>
      <c r="K3656" s="31">
        <v>0.22695999492665225</v>
      </c>
      <c r="L3656" s="111">
        <f t="shared" si="1482"/>
        <v>-0.1</v>
      </c>
      <c r="M3656" s="112">
        <f t="shared" si="1483"/>
        <v>0.17</v>
      </c>
      <c r="N3656" s="112" t="b">
        <f t="shared" si="1484"/>
        <v>0</v>
      </c>
      <c r="O3656" s="112" t="b">
        <f t="shared" si="1485"/>
        <v>1</v>
      </c>
      <c r="P3656" s="113">
        <f t="shared" si="1486"/>
        <v>-1</v>
      </c>
      <c r="Q3656" s="113">
        <f t="shared" si="1487"/>
        <v>9</v>
      </c>
      <c r="R3656" s="114" t="str">
        <f t="shared" si="1503"/>
        <v>-0.1-0.17</v>
      </c>
      <c r="S3656" s="127">
        <f t="shared" si="1488"/>
        <v>0</v>
      </c>
      <c r="T3656" s="112" t="b">
        <f t="shared" si="1489"/>
        <v>0</v>
      </c>
      <c r="U3656" s="22">
        <f t="shared" si="1490"/>
        <v>3.7364050703012728</v>
      </c>
      <c r="V3656" s="22">
        <f t="shared" si="1491"/>
        <v>-6.4476575674262779E-2</v>
      </c>
      <c r="W3656" s="81">
        <f t="shared" si="1492"/>
        <v>4</v>
      </c>
      <c r="X3656" s="22">
        <f t="shared" si="1493"/>
        <v>0.70277519206187666</v>
      </c>
      <c r="Y3656" s="3">
        <f>IF(U3656&gt;'Power Curve'!$C$37,0,INDEX(Ci,$W3656,1)*POWER(1-X3656,3)+INDEX(Ci,$W3656,2)*3*X3656*POWER(1-X3656,2)+INDEX(Ci,$W3656,3)*3*POWER(X3656,2)*(1-X3656)+INDEX(Ci,$W3656,4)*POWER(X3656,3))</f>
        <v>43.618882658912128</v>
      </c>
      <c r="Z3656" s="3">
        <f t="shared" si="1494"/>
        <v>43.618882658912128</v>
      </c>
      <c r="AA3656" s="3">
        <f t="shared" si="1495"/>
        <v>69.420000076293903</v>
      </c>
      <c r="AB3656" s="3">
        <f t="shared" si="1504"/>
        <v>-25.801117417381775</v>
      </c>
      <c r="AC3656" s="3">
        <f t="shared" si="1505"/>
        <v>25.801117417381775</v>
      </c>
      <c r="AE3656" s="34">
        <f t="shared" si="1496"/>
        <v>4</v>
      </c>
      <c r="AF3656" s="73" t="b">
        <f>COUNTIF('Power Curve'!$D$2:$D$31,AE3656)&gt;0</f>
        <v>1</v>
      </c>
      <c r="AG3656" s="73" t="b">
        <f t="shared" si="1497"/>
        <v>0</v>
      </c>
      <c r="AH3656" s="73" t="b">
        <f t="shared" si="1506"/>
        <v>1</v>
      </c>
      <c r="AI3656" s="34" t="str">
        <f t="shared" si="1498"/>
        <v>Outer</v>
      </c>
      <c r="AJ3656" s="35" t="str">
        <f t="shared" si="1507"/>
        <v>-0.1-0.0</v>
      </c>
      <c r="AK3656" s="36" t="str">
        <f t="shared" si="1499"/>
        <v>13-14</v>
      </c>
      <c r="AL3656" s="36" t="str">
        <f t="shared" si="1500"/>
        <v>Apr</v>
      </c>
      <c r="AM3656" s="35" t="str">
        <f t="shared" si="1501"/>
        <v>355-5</v>
      </c>
      <c r="AN3656" s="36" t="str">
        <f t="shared" si="1502"/>
        <v>LWS-HTI</v>
      </c>
    </row>
    <row r="3657" spans="5:40" x14ac:dyDescent="0.3">
      <c r="E3657" s="12">
        <v>41012.583333333336</v>
      </c>
      <c r="F3657" s="16">
        <v>4.13</v>
      </c>
      <c r="G3657" s="16">
        <v>117.2800064086918</v>
      </c>
      <c r="H3657" s="29">
        <v>1.1752729379351676</v>
      </c>
      <c r="I3657" s="26">
        <v>352.7</v>
      </c>
      <c r="J3657" s="30">
        <v>0.22276029055690075</v>
      </c>
      <c r="K3657" s="31">
        <v>0.2585456958240156</v>
      </c>
      <c r="L3657" s="111">
        <f t="shared" si="1482"/>
        <v>0</v>
      </c>
      <c r="M3657" s="112">
        <f t="shared" si="1483"/>
        <v>0.22</v>
      </c>
      <c r="N3657" s="112" t="b">
        <f t="shared" si="1484"/>
        <v>0</v>
      </c>
      <c r="O3657" s="112" t="b">
        <f t="shared" si="1485"/>
        <v>1</v>
      </c>
      <c r="P3657" s="113">
        <f t="shared" si="1486"/>
        <v>0</v>
      </c>
      <c r="Q3657" s="113">
        <f t="shared" si="1487"/>
        <v>4</v>
      </c>
      <c r="R3657" s="114" t="str">
        <f t="shared" si="1503"/>
        <v>0-0.22</v>
      </c>
      <c r="S3657" s="127">
        <f t="shared" si="1488"/>
        <v>0</v>
      </c>
      <c r="T3657" s="112" t="b">
        <f t="shared" si="1489"/>
        <v>0</v>
      </c>
      <c r="U3657" s="22">
        <f t="shared" si="1490"/>
        <v>4.0733425525490343</v>
      </c>
      <c r="V3657" s="22">
        <f t="shared" si="1491"/>
        <v>-1.2401801648037704E-2</v>
      </c>
      <c r="W3657" s="81">
        <f t="shared" si="1492"/>
        <v>4</v>
      </c>
      <c r="X3657" s="22">
        <f t="shared" si="1493"/>
        <v>0.94283002443129449</v>
      </c>
      <c r="Y3657" s="3">
        <f>IF(U3657&gt;'Power Curve'!$C$37,0,INDEX(Ci,$W3657,1)*POWER(1-X3657,3)+INDEX(Ci,$W3657,2)*3*X3657*POWER(1-X3657,2)+INDEX(Ci,$W3657,3)*3*POWER(X3657,2)*(1-X3657)+INDEX(Ci,$W3657,4)*POWER(X3657,3))</f>
        <v>70.682218086060274</v>
      </c>
      <c r="Z3657" s="3">
        <f t="shared" si="1494"/>
        <v>70.682218086060274</v>
      </c>
      <c r="AA3657" s="3">
        <f t="shared" si="1495"/>
        <v>117.2800064086918</v>
      </c>
      <c r="AB3657" s="3">
        <f t="shared" si="1504"/>
        <v>-46.59778832263153</v>
      </c>
      <c r="AC3657" s="3">
        <f t="shared" si="1505"/>
        <v>46.59778832263153</v>
      </c>
      <c r="AE3657" s="34">
        <f t="shared" si="1496"/>
        <v>4</v>
      </c>
      <c r="AF3657" s="73" t="b">
        <f>COUNTIF('Power Curve'!$D$2:$D$31,AE3657)&gt;0</f>
        <v>1</v>
      </c>
      <c r="AG3657" s="73" t="b">
        <f t="shared" si="1497"/>
        <v>0</v>
      </c>
      <c r="AH3657" s="73" t="b">
        <f t="shared" si="1506"/>
        <v>1</v>
      </c>
      <c r="AI3657" s="34" t="str">
        <f t="shared" si="1498"/>
        <v>Outer</v>
      </c>
      <c r="AJ3657" s="35" t="str">
        <f t="shared" si="1507"/>
        <v>-0.1-0.0</v>
      </c>
      <c r="AK3657" s="36" t="str">
        <f t="shared" si="1499"/>
        <v>14-15</v>
      </c>
      <c r="AL3657" s="36" t="str">
        <f t="shared" si="1500"/>
        <v>Apr</v>
      </c>
      <c r="AM3657" s="35" t="str">
        <f t="shared" si="1501"/>
        <v>345-355</v>
      </c>
      <c r="AN3657" s="36" t="str">
        <f t="shared" si="1502"/>
        <v>LWS-HTI</v>
      </c>
    </row>
    <row r="3658" spans="5:40" x14ac:dyDescent="0.3">
      <c r="E3658" s="12">
        <v>41012.590277777781</v>
      </c>
      <c r="F3658" s="16">
        <v>3.84</v>
      </c>
      <c r="G3658" s="16">
        <v>12.170000076293951</v>
      </c>
      <c r="H3658" s="29">
        <v>1.1747329366048198</v>
      </c>
      <c r="I3658" s="26">
        <v>353.9</v>
      </c>
      <c r="J3658" s="30">
        <v>0.22395833333333334</v>
      </c>
      <c r="K3658" s="31">
        <v>0.20253276254220626</v>
      </c>
      <c r="L3658" s="111">
        <f t="shared" si="1482"/>
        <v>-0.1</v>
      </c>
      <c r="M3658" s="112">
        <f t="shared" si="1483"/>
        <v>0.22</v>
      </c>
      <c r="N3658" s="112" t="b">
        <f t="shared" si="1484"/>
        <v>0</v>
      </c>
      <c r="O3658" s="112" t="b">
        <f t="shared" si="1485"/>
        <v>1</v>
      </c>
      <c r="P3658" s="113">
        <f t="shared" si="1486"/>
        <v>-1</v>
      </c>
      <c r="Q3658" s="113">
        <f t="shared" si="1487"/>
        <v>4</v>
      </c>
      <c r="R3658" s="114" t="str">
        <f t="shared" si="1503"/>
        <v>-0.1-0.22</v>
      </c>
      <c r="S3658" s="127">
        <f t="shared" si="1488"/>
        <v>0</v>
      </c>
      <c r="T3658" s="112" t="b">
        <f t="shared" si="1489"/>
        <v>0</v>
      </c>
      <c r="U3658" s="22">
        <f t="shared" si="1490"/>
        <v>3.7867407796455921</v>
      </c>
      <c r="V3658" s="22">
        <f t="shared" si="1491"/>
        <v>-5.6697029533926566E-2</v>
      </c>
      <c r="W3658" s="81">
        <f t="shared" si="1492"/>
        <v>4</v>
      </c>
      <c r="X3658" s="22">
        <f t="shared" si="1493"/>
        <v>0.7386374243912589</v>
      </c>
      <c r="Y3658" s="3">
        <f>IF(U3658&gt;'Power Curve'!$C$37,0,INDEX(Ci,$W3658,1)*POWER(1-X3658,3)+INDEX(Ci,$W3658,2)*3*X3658*POWER(1-X3658,2)+INDEX(Ci,$W3658,3)*3*POWER(X3658,2)*(1-X3658)+INDEX(Ci,$W3658,4)*POWER(X3658,3))</f>
        <v>47.466704357482612</v>
      </c>
      <c r="Z3658" s="3">
        <f t="shared" si="1494"/>
        <v>47.466704357482612</v>
      </c>
      <c r="AA3658" s="3">
        <f t="shared" si="1495"/>
        <v>12.170000076293951</v>
      </c>
      <c r="AB3658" s="3">
        <f t="shared" si="1504"/>
        <v>35.29670428118866</v>
      </c>
      <c r="AC3658" s="3">
        <f t="shared" si="1505"/>
        <v>35.29670428118866</v>
      </c>
      <c r="AE3658" s="34">
        <f t="shared" si="1496"/>
        <v>4</v>
      </c>
      <c r="AF3658" s="73" t="b">
        <f>COUNTIF('Power Curve'!$D$2:$D$31,AE3658)&gt;0</f>
        <v>1</v>
      </c>
      <c r="AG3658" s="73" t="b">
        <f t="shared" si="1497"/>
        <v>0</v>
      </c>
      <c r="AH3658" s="73" t="b">
        <f t="shared" si="1506"/>
        <v>1</v>
      </c>
      <c r="AI3658" s="34" t="str">
        <f t="shared" si="1498"/>
        <v>Outer</v>
      </c>
      <c r="AJ3658" s="35" t="str">
        <f t="shared" si="1507"/>
        <v>-0.1-0.0</v>
      </c>
      <c r="AK3658" s="36" t="str">
        <f t="shared" si="1499"/>
        <v>14-15</v>
      </c>
      <c r="AL3658" s="36" t="str">
        <f t="shared" si="1500"/>
        <v>Apr</v>
      </c>
      <c r="AM3658" s="35" t="str">
        <f t="shared" si="1501"/>
        <v>345-355</v>
      </c>
      <c r="AN3658" s="36" t="str">
        <f t="shared" si="1502"/>
        <v>LWS-HTI</v>
      </c>
    </row>
    <row r="3659" spans="5:40" x14ac:dyDescent="0.3">
      <c r="E3659" s="12">
        <v>41012.645833333336</v>
      </c>
      <c r="F3659" s="16">
        <v>3.52</v>
      </c>
      <c r="G3659" s="16">
        <v>20.479998588562001</v>
      </c>
      <c r="H3659" s="29">
        <v>1.1727665184786664</v>
      </c>
      <c r="I3659" s="26">
        <v>352.6</v>
      </c>
      <c r="J3659" s="30">
        <v>0.16761363636363635</v>
      </c>
      <c r="K3659" s="31">
        <v>0.27770791544644252</v>
      </c>
      <c r="L3659" s="111">
        <f t="shared" si="1482"/>
        <v>-0.1</v>
      </c>
      <c r="M3659" s="112">
        <f t="shared" si="1483"/>
        <v>0.17</v>
      </c>
      <c r="N3659" s="112" t="b">
        <f t="shared" si="1484"/>
        <v>0</v>
      </c>
      <c r="O3659" s="112" t="b">
        <f t="shared" si="1485"/>
        <v>1</v>
      </c>
      <c r="P3659" s="113">
        <f t="shared" si="1486"/>
        <v>-1</v>
      </c>
      <c r="Q3659" s="113">
        <f t="shared" si="1487"/>
        <v>9</v>
      </c>
      <c r="R3659" s="114" t="str">
        <f t="shared" si="1503"/>
        <v>-0.1-0.17</v>
      </c>
      <c r="S3659" s="127">
        <f t="shared" si="1488"/>
        <v>0</v>
      </c>
      <c r="T3659" s="112" t="b">
        <f t="shared" si="1489"/>
        <v>0</v>
      </c>
      <c r="U3659" s="22">
        <f t="shared" si="1490"/>
        <v>3.4692411319203664</v>
      </c>
      <c r="V3659" s="22">
        <f t="shared" si="1491"/>
        <v>-0.10576762357528462</v>
      </c>
      <c r="W3659" s="81">
        <f t="shared" si="1492"/>
        <v>4</v>
      </c>
      <c r="X3659" s="22">
        <f t="shared" si="1493"/>
        <v>0.51243129201450222</v>
      </c>
      <c r="Y3659" s="3">
        <f>IF(U3659&gt;'Power Curve'!$C$37,0,INDEX(Ci,$W3659,1)*POWER(1-X3659,3)+INDEX(Ci,$W3659,2)*3*X3659*POWER(1-X3659,2)+INDEX(Ci,$W3659,3)*3*POWER(X3659,2)*(1-X3659)+INDEX(Ci,$W3659,4)*POWER(X3659,3))</f>
        <v>25.02341636618916</v>
      </c>
      <c r="Z3659" s="3">
        <f t="shared" si="1494"/>
        <v>25.02341636618916</v>
      </c>
      <c r="AA3659" s="3" t="str">
        <f t="shared" si="1495"/>
        <v/>
      </c>
      <c r="AB3659" s="3" t="str">
        <f t="shared" si="1504"/>
        <v/>
      </c>
      <c r="AC3659" s="3" t="str">
        <f t="shared" si="1505"/>
        <v/>
      </c>
      <c r="AE3659" s="34">
        <f t="shared" si="1496"/>
        <v>3</v>
      </c>
      <c r="AF3659" s="73" t="b">
        <f>COUNTIF('Power Curve'!$D$2:$D$31,AE3659)&gt;0</f>
        <v>0</v>
      </c>
      <c r="AG3659" s="73" t="b">
        <f t="shared" si="1497"/>
        <v>0</v>
      </c>
      <c r="AH3659" s="73" t="b">
        <f t="shared" si="1506"/>
        <v>0</v>
      </c>
      <c r="AI3659" s="34" t="str">
        <f t="shared" si="1498"/>
        <v/>
      </c>
      <c r="AJ3659" s="35" t="str">
        <f t="shared" si="1507"/>
        <v/>
      </c>
      <c r="AK3659" s="36" t="str">
        <f t="shared" si="1499"/>
        <v/>
      </c>
      <c r="AL3659" s="36" t="str">
        <f t="shared" si="1500"/>
        <v/>
      </c>
      <c r="AM3659" s="35" t="str">
        <f t="shared" si="1501"/>
        <v/>
      </c>
      <c r="AN3659" s="36" t="str">
        <f t="shared" si="1502"/>
        <v/>
      </c>
    </row>
    <row r="3660" spans="5:40" x14ac:dyDescent="0.3">
      <c r="E3660" s="12">
        <v>41012.666666666664</v>
      </c>
      <c r="F3660" s="16">
        <v>3.3</v>
      </c>
      <c r="G3660" s="16">
        <v>0.52999997138977006</v>
      </c>
      <c r="H3660" s="29">
        <v>1.1735587675053036</v>
      </c>
      <c r="I3660" s="26">
        <v>357.2</v>
      </c>
      <c r="J3660" s="30">
        <v>0.16666666666666669</v>
      </c>
      <c r="K3660" s="31">
        <v>0.18018118964489288</v>
      </c>
      <c r="L3660" s="111">
        <f t="shared" si="1482"/>
        <v>-0.1</v>
      </c>
      <c r="M3660" s="112">
        <f t="shared" si="1483"/>
        <v>0.17</v>
      </c>
      <c r="N3660" s="112" t="b">
        <f t="shared" si="1484"/>
        <v>0</v>
      </c>
      <c r="O3660" s="112" t="b">
        <f t="shared" si="1485"/>
        <v>1</v>
      </c>
      <c r="P3660" s="113">
        <f t="shared" si="1486"/>
        <v>-1</v>
      </c>
      <c r="Q3660" s="113">
        <f t="shared" si="1487"/>
        <v>9</v>
      </c>
      <c r="R3660" s="114" t="str">
        <f t="shared" si="1503"/>
        <v>-0.1-0.17</v>
      </c>
      <c r="S3660" s="127">
        <f t="shared" si="1488"/>
        <v>0</v>
      </c>
      <c r="T3660" s="112" t="b">
        <f t="shared" si="1489"/>
        <v>0</v>
      </c>
      <c r="U3660" s="22">
        <f t="shared" si="1490"/>
        <v>3.2531457732653632</v>
      </c>
      <c r="V3660" s="22">
        <f t="shared" si="1491"/>
        <v>-0.13916585785603036</v>
      </c>
      <c r="W3660" s="81">
        <f t="shared" si="1492"/>
        <v>4</v>
      </c>
      <c r="X3660" s="22">
        <f t="shared" si="1493"/>
        <v>0.35847176589804969</v>
      </c>
      <c r="Y3660" s="3">
        <f>IF(U3660&gt;'Power Curve'!$C$37,0,INDEX(Ci,$W3660,1)*POWER(1-X3660,3)+INDEX(Ci,$W3660,2)*3*X3660*POWER(1-X3660,2)+INDEX(Ci,$W3660,3)*3*POWER(X3660,2)*(1-X3660)+INDEX(Ci,$W3660,4)*POWER(X3660,3))</f>
        <v>12.971204071027527</v>
      </c>
      <c r="Z3660" s="3">
        <f t="shared" si="1494"/>
        <v>12.971204071027527</v>
      </c>
      <c r="AA3660" s="3" t="str">
        <f t="shared" si="1495"/>
        <v/>
      </c>
      <c r="AB3660" s="3" t="str">
        <f t="shared" si="1504"/>
        <v/>
      </c>
      <c r="AC3660" s="3" t="str">
        <f t="shared" si="1505"/>
        <v/>
      </c>
      <c r="AE3660" s="34">
        <f t="shared" si="1496"/>
        <v>3</v>
      </c>
      <c r="AF3660" s="73" t="b">
        <f>COUNTIF('Power Curve'!$D$2:$D$31,AE3660)&gt;0</f>
        <v>0</v>
      </c>
      <c r="AG3660" s="73" t="b">
        <f t="shared" si="1497"/>
        <v>0</v>
      </c>
      <c r="AH3660" s="73" t="b">
        <f t="shared" si="1506"/>
        <v>0</v>
      </c>
      <c r="AI3660" s="34" t="str">
        <f t="shared" si="1498"/>
        <v/>
      </c>
      <c r="AJ3660" s="35" t="str">
        <f t="shared" si="1507"/>
        <v/>
      </c>
      <c r="AK3660" s="36" t="str">
        <f t="shared" si="1499"/>
        <v/>
      </c>
      <c r="AL3660" s="36" t="str">
        <f t="shared" si="1500"/>
        <v/>
      </c>
      <c r="AM3660" s="35" t="str">
        <f t="shared" si="1501"/>
        <v/>
      </c>
      <c r="AN3660" s="36" t="str">
        <f t="shared" si="1502"/>
        <v/>
      </c>
    </row>
    <row r="3661" spans="5:40" x14ac:dyDescent="0.3">
      <c r="E3661" s="12">
        <v>41012.680555555555</v>
      </c>
      <c r="F3661" s="16">
        <v>3.81</v>
      </c>
      <c r="G3661" s="16">
        <v>48.950004577636705</v>
      </c>
      <c r="H3661" s="29">
        <v>1.1752104514295598</v>
      </c>
      <c r="I3661" s="26">
        <v>356.6</v>
      </c>
      <c r="J3661" s="30">
        <v>0.11548556430446194</v>
      </c>
      <c r="K3661" s="31">
        <v>0.3137979045834583</v>
      </c>
      <c r="L3661" s="111">
        <f t="shared" si="1482"/>
        <v>-0.1</v>
      </c>
      <c r="M3661" s="112">
        <f t="shared" si="1483"/>
        <v>0.12</v>
      </c>
      <c r="N3661" s="112" t="b">
        <f t="shared" si="1484"/>
        <v>0</v>
      </c>
      <c r="O3661" s="112" t="b">
        <f t="shared" si="1485"/>
        <v>1</v>
      </c>
      <c r="P3661" s="113">
        <f t="shared" si="1486"/>
        <v>-1</v>
      </c>
      <c r="Q3661" s="113">
        <f t="shared" si="1487"/>
        <v>14</v>
      </c>
      <c r="R3661" s="114" t="str">
        <f t="shared" si="1503"/>
        <v>-0.1-0.12</v>
      </c>
      <c r="S3661" s="127">
        <f t="shared" si="1488"/>
        <v>0</v>
      </c>
      <c r="T3661" s="112" t="b">
        <f t="shared" si="1489"/>
        <v>0</v>
      </c>
      <c r="U3661" s="22">
        <f t="shared" si="1490"/>
        <v>3.7576658780504832</v>
      </c>
      <c r="V3661" s="22">
        <f t="shared" si="1491"/>
        <v>-6.1190649300713683E-2</v>
      </c>
      <c r="W3661" s="81">
        <f t="shared" si="1492"/>
        <v>4</v>
      </c>
      <c r="X3661" s="22">
        <f t="shared" si="1493"/>
        <v>0.71792268947364335</v>
      </c>
      <c r="Y3661" s="3">
        <f>IF(U3661&gt;'Power Curve'!$C$37,0,INDEX(Ci,$W3661,1)*POWER(1-X3661,3)+INDEX(Ci,$W3661,2)*3*X3661*POWER(1-X3661,2)+INDEX(Ci,$W3661,3)*3*POWER(X3661,2)*(1-X3661)+INDEX(Ci,$W3661,4)*POWER(X3661,3))</f>
        <v>45.233173667870993</v>
      </c>
      <c r="Z3661" s="3">
        <f t="shared" si="1494"/>
        <v>45.233173667870993</v>
      </c>
      <c r="AA3661" s="3">
        <f t="shared" si="1495"/>
        <v>48.950004577636705</v>
      </c>
      <c r="AB3661" s="3">
        <f t="shared" si="1504"/>
        <v>-3.7168309097657115</v>
      </c>
      <c r="AC3661" s="3">
        <f t="shared" si="1505"/>
        <v>3.7168309097657115</v>
      </c>
      <c r="AE3661" s="34">
        <f t="shared" si="1496"/>
        <v>4</v>
      </c>
      <c r="AF3661" s="73" t="b">
        <f>COUNTIF('Power Curve'!$D$2:$D$31,AE3661)&gt;0</f>
        <v>1</v>
      </c>
      <c r="AG3661" s="73" t="b">
        <f t="shared" si="1497"/>
        <v>0</v>
      </c>
      <c r="AH3661" s="73" t="b">
        <f t="shared" si="1506"/>
        <v>1</v>
      </c>
      <c r="AI3661" s="34" t="str">
        <f t="shared" si="1498"/>
        <v>Outer</v>
      </c>
      <c r="AJ3661" s="35" t="str">
        <f t="shared" si="1507"/>
        <v>-0.1-0.0</v>
      </c>
      <c r="AK3661" s="36" t="str">
        <f t="shared" si="1499"/>
        <v>16-17</v>
      </c>
      <c r="AL3661" s="36" t="str">
        <f t="shared" si="1500"/>
        <v>Apr</v>
      </c>
      <c r="AM3661" s="35" t="str">
        <f t="shared" si="1501"/>
        <v>355-5</v>
      </c>
      <c r="AN3661" s="36" t="str">
        <f t="shared" si="1502"/>
        <v>Inner-TI</v>
      </c>
    </row>
    <row r="3662" spans="5:40" x14ac:dyDescent="0.3">
      <c r="E3662" s="12">
        <v>41012.708333333336</v>
      </c>
      <c r="F3662" s="16">
        <v>5.38</v>
      </c>
      <c r="G3662" s="16">
        <v>204.04999923706012</v>
      </c>
      <c r="H3662" s="29">
        <v>1.175955143112976</v>
      </c>
      <c r="I3662" s="26">
        <v>359.9</v>
      </c>
      <c r="J3662" s="30">
        <v>0.11152416356877323</v>
      </c>
      <c r="K3662" s="31">
        <v>0.48112151580226109</v>
      </c>
      <c r="L3662" s="111">
        <f t="shared" si="1482"/>
        <v>0.2</v>
      </c>
      <c r="M3662" s="112">
        <f t="shared" si="1483"/>
        <v>0.11</v>
      </c>
      <c r="N3662" s="112" t="b">
        <f t="shared" si="1484"/>
        <v>1</v>
      </c>
      <c r="O3662" s="112" t="b">
        <f t="shared" si="1485"/>
        <v>1</v>
      </c>
      <c r="P3662" s="113">
        <f t="shared" si="1486"/>
        <v>2</v>
      </c>
      <c r="Q3662" s="113">
        <f t="shared" si="1487"/>
        <v>15</v>
      </c>
      <c r="R3662" s="114" t="str">
        <f t="shared" si="1503"/>
        <v>0.2-0.11</v>
      </c>
      <c r="S3662" s="127">
        <f t="shared" si="1488"/>
        <v>1.2047330358197833E-2</v>
      </c>
      <c r="T3662" s="112" t="b">
        <f t="shared" si="1489"/>
        <v>1</v>
      </c>
      <c r="U3662" s="22">
        <f t="shared" si="1490"/>
        <v>5.3072209033859181</v>
      </c>
      <c r="V3662" s="22">
        <f t="shared" si="1491"/>
        <v>0.17829807497902717</v>
      </c>
      <c r="W3662" s="81">
        <f t="shared" si="1492"/>
        <v>6</v>
      </c>
      <c r="X3662" s="22">
        <f t="shared" si="1493"/>
        <v>0.27819579412738593</v>
      </c>
      <c r="Y3662" s="3">
        <f>IF(U3662&gt;'Power Curve'!$C$37,0,INDEX(Ci,$W3662,1)*POWER(1-X3662,3)+INDEX(Ci,$W3662,2)*3*X3662*POWER(1-X3662,2)+INDEX(Ci,$W3662,3)*3*POWER(X3662,2)*(1-X3662)+INDEX(Ci,$W3662,4)*POWER(X3662,3))</f>
        <v>253.25004731262135</v>
      </c>
      <c r="Z3662" s="3">
        <f t="shared" si="1494"/>
        <v>256.30103429582573</v>
      </c>
      <c r="AA3662" s="3">
        <f t="shared" si="1495"/>
        <v>204.04999923706012</v>
      </c>
      <c r="AB3662" s="3">
        <f t="shared" si="1504"/>
        <v>52.251035058765609</v>
      </c>
      <c r="AC3662" s="3">
        <f t="shared" si="1505"/>
        <v>52.251035058765609</v>
      </c>
      <c r="AE3662" s="34">
        <f t="shared" si="1496"/>
        <v>5</v>
      </c>
      <c r="AF3662" s="73" t="b">
        <f>COUNTIF('Power Curve'!$D$2:$D$31,AE3662)&gt;0</f>
        <v>1</v>
      </c>
      <c r="AG3662" s="73" t="b">
        <f t="shared" si="1497"/>
        <v>0</v>
      </c>
      <c r="AH3662" s="73" t="b">
        <f t="shared" si="1506"/>
        <v>1</v>
      </c>
      <c r="AI3662" s="34" t="str">
        <f t="shared" si="1498"/>
        <v>Outer</v>
      </c>
      <c r="AJ3662" s="35" t="str">
        <f t="shared" si="1507"/>
        <v>0.1-0.2</v>
      </c>
      <c r="AK3662" s="36" t="str">
        <f t="shared" si="1499"/>
        <v>17-18</v>
      </c>
      <c r="AL3662" s="36" t="str">
        <f t="shared" si="1500"/>
        <v>Apr</v>
      </c>
      <c r="AM3662" s="35" t="str">
        <f t="shared" si="1501"/>
        <v>355-5</v>
      </c>
      <c r="AN3662" s="36" t="str">
        <f t="shared" si="1502"/>
        <v>Inner-TI</v>
      </c>
    </row>
    <row r="3663" spans="5:40" x14ac:dyDescent="0.3">
      <c r="E3663" s="12">
        <v>41012.729166666664</v>
      </c>
      <c r="F3663" s="16">
        <v>4.51</v>
      </c>
      <c r="G3663" s="16">
        <v>139.22999954223599</v>
      </c>
      <c r="H3663" s="29">
        <v>1.1755936321276954</v>
      </c>
      <c r="I3663" s="26">
        <v>359.2</v>
      </c>
      <c r="J3663" s="30">
        <v>0.16407982261640799</v>
      </c>
      <c r="K3663" s="31">
        <v>0.63492334677708739</v>
      </c>
      <c r="L3663" s="111">
        <f t="shared" si="1482"/>
        <v>0</v>
      </c>
      <c r="M3663" s="112">
        <f t="shared" si="1483"/>
        <v>0.16</v>
      </c>
      <c r="N3663" s="112" t="b">
        <f t="shared" si="1484"/>
        <v>0</v>
      </c>
      <c r="O3663" s="112" t="b">
        <f t="shared" si="1485"/>
        <v>1</v>
      </c>
      <c r="P3663" s="113">
        <f t="shared" si="1486"/>
        <v>0</v>
      </c>
      <c r="Q3663" s="113">
        <f t="shared" si="1487"/>
        <v>10</v>
      </c>
      <c r="R3663" s="114" t="str">
        <f t="shared" si="1503"/>
        <v>0-0.16</v>
      </c>
      <c r="S3663" s="127">
        <f t="shared" si="1488"/>
        <v>0</v>
      </c>
      <c r="T3663" s="112" t="b">
        <f t="shared" si="1489"/>
        <v>0</v>
      </c>
      <c r="U3663" s="22">
        <f t="shared" si="1490"/>
        <v>4.4485340656864008</v>
      </c>
      <c r="V3663" s="22">
        <f t="shared" si="1491"/>
        <v>4.5585256167093857E-2</v>
      </c>
      <c r="W3663" s="81">
        <f t="shared" si="1492"/>
        <v>5</v>
      </c>
      <c r="X3663" s="22">
        <f t="shared" si="1493"/>
        <v>0.337267742341256</v>
      </c>
      <c r="Y3663" s="3">
        <f>IF(U3663&gt;'Power Curve'!$C$37,0,INDEX(Ci,$W3663,1)*POWER(1-X3663,3)+INDEX(Ci,$W3663,2)*3*X3663*POWER(1-X3663,2)+INDEX(Ci,$W3663,3)*3*POWER(X3663,2)*(1-X3663)+INDEX(Ci,$W3663,4)*POWER(X3663,3))</f>
        <v>113.55451657562992</v>
      </c>
      <c r="Z3663" s="3">
        <f t="shared" si="1494"/>
        <v>113.55451657562992</v>
      </c>
      <c r="AA3663" s="3">
        <f t="shared" si="1495"/>
        <v>139.22999954223599</v>
      </c>
      <c r="AB3663" s="3">
        <f t="shared" si="1504"/>
        <v>-25.675482966606069</v>
      </c>
      <c r="AC3663" s="3">
        <f t="shared" si="1505"/>
        <v>25.675482966606069</v>
      </c>
      <c r="AE3663" s="34">
        <f t="shared" si="1496"/>
        <v>4</v>
      </c>
      <c r="AF3663" s="73" t="b">
        <f>COUNTIF('Power Curve'!$D$2:$D$31,AE3663)&gt;0</f>
        <v>1</v>
      </c>
      <c r="AG3663" s="73" t="b">
        <f t="shared" si="1497"/>
        <v>0</v>
      </c>
      <c r="AH3663" s="73" t="b">
        <f t="shared" si="1506"/>
        <v>1</v>
      </c>
      <c r="AI3663" s="34" t="str">
        <f t="shared" si="1498"/>
        <v>Outer</v>
      </c>
      <c r="AJ3663" s="35" t="str">
        <f t="shared" si="1507"/>
        <v>0.0-0.1</v>
      </c>
      <c r="AK3663" s="36" t="str">
        <f t="shared" si="1499"/>
        <v>17-18</v>
      </c>
      <c r="AL3663" s="36" t="str">
        <f t="shared" si="1500"/>
        <v>Apr</v>
      </c>
      <c r="AM3663" s="35" t="str">
        <f t="shared" si="1501"/>
        <v>355-5</v>
      </c>
      <c r="AN3663" s="36" t="str">
        <f t="shared" si="1502"/>
        <v>LWS-HTI</v>
      </c>
    </row>
    <row r="3664" spans="5:40" x14ac:dyDescent="0.3">
      <c r="E3664" s="12">
        <v>41012.736111111109</v>
      </c>
      <c r="F3664" s="16">
        <v>5.43</v>
      </c>
      <c r="G3664" s="16">
        <v>281.82999038696283</v>
      </c>
      <c r="H3664" s="29">
        <v>1.1767173197707514</v>
      </c>
      <c r="I3664" s="26">
        <v>355.8</v>
      </c>
      <c r="J3664" s="30">
        <v>8.6556169429097607E-2</v>
      </c>
      <c r="K3664" s="31">
        <v>0.66886403472142542</v>
      </c>
      <c r="L3664" s="111">
        <f t="shared" si="1482"/>
        <v>0.2</v>
      </c>
      <c r="M3664" s="112">
        <f t="shared" si="1483"/>
        <v>0.09</v>
      </c>
      <c r="N3664" s="112" t="b">
        <f t="shared" si="1484"/>
        <v>1</v>
      </c>
      <c r="O3664" s="112" t="b">
        <f t="shared" si="1485"/>
        <v>1</v>
      </c>
      <c r="P3664" s="113">
        <f t="shared" si="1486"/>
        <v>2</v>
      </c>
      <c r="Q3664" s="113">
        <f t="shared" si="1487"/>
        <v>17</v>
      </c>
      <c r="R3664" s="114" t="str">
        <f t="shared" si="1503"/>
        <v>0.2-0.09</v>
      </c>
      <c r="S3664" s="127">
        <f t="shared" si="1488"/>
        <v>2.727872872332233E-3</v>
      </c>
      <c r="T3664" s="112" t="b">
        <f t="shared" si="1489"/>
        <v>1</v>
      </c>
      <c r="U3664" s="22">
        <f t="shared" si="1490"/>
        <v>5.3577015208993224</v>
      </c>
      <c r="V3664" s="22">
        <f t="shared" si="1491"/>
        <v>0.1861000171440185</v>
      </c>
      <c r="W3664" s="81">
        <f t="shared" si="1492"/>
        <v>6</v>
      </c>
      <c r="X3664" s="22">
        <f t="shared" si="1493"/>
        <v>0.32851072177634455</v>
      </c>
      <c r="Y3664" s="3">
        <f>IF(U3664&gt;'Power Curve'!$C$37,0,INDEX(Ci,$W3664,1)*POWER(1-X3664,3)+INDEX(Ci,$W3664,2)*3*X3664*POWER(1-X3664,2)+INDEX(Ci,$W3664,3)*3*POWER(X3664,2)*(1-X3664)+INDEX(Ci,$W3664,4)*POWER(X3664,3))</f>
        <v>260.64973998185991</v>
      </c>
      <c r="Z3664" s="3">
        <f t="shared" si="1494"/>
        <v>261.36075933673692</v>
      </c>
      <c r="AA3664" s="3">
        <f t="shared" si="1495"/>
        <v>281.82999038696283</v>
      </c>
      <c r="AB3664" s="3">
        <f t="shared" si="1504"/>
        <v>-20.469231050225915</v>
      </c>
      <c r="AC3664" s="3">
        <f t="shared" si="1505"/>
        <v>20.469231050225915</v>
      </c>
      <c r="AE3664" s="34">
        <f t="shared" si="1496"/>
        <v>5</v>
      </c>
      <c r="AF3664" s="73" t="b">
        <f>COUNTIF('Power Curve'!$D$2:$D$31,AE3664)&gt;0</f>
        <v>1</v>
      </c>
      <c r="AG3664" s="73" t="b">
        <f t="shared" si="1497"/>
        <v>0</v>
      </c>
      <c r="AH3664" s="73" t="b">
        <f t="shared" si="1506"/>
        <v>1</v>
      </c>
      <c r="AI3664" s="34" t="str">
        <f t="shared" si="1498"/>
        <v>Outer</v>
      </c>
      <c r="AJ3664" s="35" t="str">
        <f t="shared" si="1507"/>
        <v>0.1-0.2</v>
      </c>
      <c r="AK3664" s="36" t="str">
        <f t="shared" si="1499"/>
        <v>17-18</v>
      </c>
      <c r="AL3664" s="36" t="str">
        <f t="shared" si="1500"/>
        <v>Apr</v>
      </c>
      <c r="AM3664" s="35" t="str">
        <f t="shared" si="1501"/>
        <v>355-5</v>
      </c>
      <c r="AN3664" s="36" t="str">
        <f t="shared" si="1502"/>
        <v>LWS-LTI</v>
      </c>
    </row>
    <row r="3665" spans="5:40" x14ac:dyDescent="0.3">
      <c r="E3665" s="12">
        <v>41012.743055555555</v>
      </c>
      <c r="F3665" s="16">
        <v>5.16</v>
      </c>
      <c r="G3665" s="16">
        <v>223.26999282836891</v>
      </c>
      <c r="H3665" s="29">
        <v>1.1769489550569538</v>
      </c>
      <c r="I3665" s="26">
        <v>359.4</v>
      </c>
      <c r="J3665" s="30">
        <v>7.5581395348837205E-2</v>
      </c>
      <c r="K3665" s="31">
        <v>0.70890270556111834</v>
      </c>
      <c r="L3665" s="111">
        <f t="shared" si="1482"/>
        <v>0.1</v>
      </c>
      <c r="M3665" s="112">
        <f t="shared" si="1483"/>
        <v>0.08</v>
      </c>
      <c r="N3665" s="112" t="b">
        <f t="shared" si="1484"/>
        <v>1</v>
      </c>
      <c r="O3665" s="112" t="b">
        <f t="shared" si="1485"/>
        <v>1</v>
      </c>
      <c r="P3665" s="113">
        <f t="shared" si="1486"/>
        <v>1</v>
      </c>
      <c r="Q3665" s="113">
        <f t="shared" si="1487"/>
        <v>18</v>
      </c>
      <c r="R3665" s="114" t="str">
        <f t="shared" si="1503"/>
        <v>0.1-0.08</v>
      </c>
      <c r="S3665" s="127">
        <f t="shared" si="1488"/>
        <v>-2.9800925258515902E-2</v>
      </c>
      <c r="T3665" s="112" t="b">
        <f t="shared" si="1489"/>
        <v>1</v>
      </c>
      <c r="U3665" s="22">
        <f t="shared" si="1490"/>
        <v>5.091630522694647</v>
      </c>
      <c r="V3665" s="22">
        <f t="shared" si="1491"/>
        <v>0.14497788667041292</v>
      </c>
      <c r="W3665" s="81">
        <f t="shared" si="1492"/>
        <v>6</v>
      </c>
      <c r="X3665" s="22">
        <f t="shared" si="1493"/>
        <v>6.3313034355035505E-2</v>
      </c>
      <c r="Y3665" s="3">
        <f>IF(U3665&gt;'Power Curve'!$C$37,0,INDEX(Ci,$W3665,1)*POWER(1-X3665,3)+INDEX(Ci,$W3665,2)*3*X3665*POWER(1-X3665,2)+INDEX(Ci,$W3665,3)*3*POWER(X3665,2)*(1-X3665)+INDEX(Ci,$W3665,4)*POWER(X3665,3))</f>
        <v>221.20507712133752</v>
      </c>
      <c r="Z3665" s="3">
        <f t="shared" si="1494"/>
        <v>214.61296115124031</v>
      </c>
      <c r="AA3665" s="3">
        <f t="shared" si="1495"/>
        <v>223.26999282836891</v>
      </c>
      <c r="AB3665" s="3">
        <f t="shared" si="1504"/>
        <v>-8.6570316771286002</v>
      </c>
      <c r="AC3665" s="3">
        <f t="shared" si="1505"/>
        <v>8.6570316771286002</v>
      </c>
      <c r="AE3665" s="34">
        <f t="shared" si="1496"/>
        <v>5</v>
      </c>
      <c r="AF3665" s="73" t="b">
        <f>COUNTIF('Power Curve'!$D$2:$D$31,AE3665)&gt;0</f>
        <v>1</v>
      </c>
      <c r="AG3665" s="73" t="b">
        <f t="shared" si="1497"/>
        <v>0</v>
      </c>
      <c r="AH3665" s="73" t="b">
        <f t="shared" si="1506"/>
        <v>1</v>
      </c>
      <c r="AI3665" s="34" t="str">
        <f t="shared" si="1498"/>
        <v>Outer</v>
      </c>
      <c r="AJ3665" s="35" t="str">
        <f t="shared" si="1507"/>
        <v>0.1-0.2</v>
      </c>
      <c r="AK3665" s="36" t="str">
        <f t="shared" si="1499"/>
        <v>17-18</v>
      </c>
      <c r="AL3665" s="36" t="str">
        <f t="shared" si="1500"/>
        <v>Apr</v>
      </c>
      <c r="AM3665" s="35" t="str">
        <f t="shared" si="1501"/>
        <v>355-5</v>
      </c>
      <c r="AN3665" s="36" t="str">
        <f t="shared" si="1502"/>
        <v>LWS-LTI</v>
      </c>
    </row>
    <row r="3666" spans="5:40" x14ac:dyDescent="0.3">
      <c r="E3666" s="12">
        <v>41012.756944444445</v>
      </c>
      <c r="F3666" s="16">
        <v>4.53</v>
      </c>
      <c r="G3666" s="16">
        <v>115.88999938964871</v>
      </c>
      <c r="H3666" s="29">
        <v>1.1780391859260859</v>
      </c>
      <c r="I3666" s="26">
        <v>358.7</v>
      </c>
      <c r="J3666" s="30">
        <v>7.2847682119205295E-2</v>
      </c>
      <c r="K3666" s="31">
        <v>0.62730159236088046</v>
      </c>
      <c r="L3666" s="111">
        <f t="shared" si="1482"/>
        <v>0</v>
      </c>
      <c r="M3666" s="112">
        <f t="shared" si="1483"/>
        <v>6.9999999999999993E-2</v>
      </c>
      <c r="N3666" s="112" t="b">
        <f t="shared" si="1484"/>
        <v>0</v>
      </c>
      <c r="O3666" s="112" t="b">
        <f t="shared" si="1485"/>
        <v>1</v>
      </c>
      <c r="P3666" s="113">
        <f t="shared" si="1486"/>
        <v>0</v>
      </c>
      <c r="Q3666" s="113">
        <f t="shared" si="1487"/>
        <v>19</v>
      </c>
      <c r="R3666" s="114" t="str">
        <f t="shared" si="1503"/>
        <v>0-0.07</v>
      </c>
      <c r="S3666" s="127">
        <f t="shared" si="1488"/>
        <v>0</v>
      </c>
      <c r="T3666" s="112" t="b">
        <f t="shared" si="1489"/>
        <v>0</v>
      </c>
      <c r="U3666" s="22">
        <f t="shared" si="1490"/>
        <v>4.4713577423026631</v>
      </c>
      <c r="V3666" s="22">
        <f t="shared" si="1491"/>
        <v>4.911272896207821E-2</v>
      </c>
      <c r="W3666" s="81">
        <f t="shared" si="1492"/>
        <v>5</v>
      </c>
      <c r="X3666" s="22">
        <f t="shared" si="1493"/>
        <v>0.36336615682976448</v>
      </c>
      <c r="Y3666" s="3">
        <f>IF(U3666&gt;'Power Curve'!$C$37,0,INDEX(Ci,$W3666,1)*POWER(1-X3666,3)+INDEX(Ci,$W3666,2)*3*X3666*POWER(1-X3666,2)+INDEX(Ci,$W3666,3)*3*POWER(X3666,2)*(1-X3666)+INDEX(Ci,$W3666,4)*POWER(X3666,3))</f>
        <v>117.09073638488462</v>
      </c>
      <c r="Z3666" s="3">
        <f t="shared" si="1494"/>
        <v>117.09073638488462</v>
      </c>
      <c r="AA3666" s="3">
        <f t="shared" si="1495"/>
        <v>115.88999938964871</v>
      </c>
      <c r="AB3666" s="3">
        <f t="shared" si="1504"/>
        <v>1.2007369952359142</v>
      </c>
      <c r="AC3666" s="3">
        <f t="shared" si="1505"/>
        <v>1.2007369952359142</v>
      </c>
      <c r="AE3666" s="34">
        <f t="shared" si="1496"/>
        <v>4</v>
      </c>
      <c r="AF3666" s="73" t="b">
        <f>COUNTIF('Power Curve'!$D$2:$D$31,AE3666)&gt;0</f>
        <v>1</v>
      </c>
      <c r="AG3666" s="73" t="b">
        <f t="shared" si="1497"/>
        <v>0</v>
      </c>
      <c r="AH3666" s="73" t="b">
        <f t="shared" si="1506"/>
        <v>1</v>
      </c>
      <c r="AI3666" s="34" t="str">
        <f t="shared" si="1498"/>
        <v>Outer</v>
      </c>
      <c r="AJ3666" s="35" t="str">
        <f t="shared" si="1507"/>
        <v>0.0-0.1</v>
      </c>
      <c r="AK3666" s="36" t="str">
        <f t="shared" si="1499"/>
        <v>18-19</v>
      </c>
      <c r="AL3666" s="36" t="str">
        <f t="shared" si="1500"/>
        <v>Apr</v>
      </c>
      <c r="AM3666" s="35" t="str">
        <f t="shared" si="1501"/>
        <v>355-5</v>
      </c>
      <c r="AN3666" s="36" t="str">
        <f t="shared" si="1502"/>
        <v>LWS-LTI</v>
      </c>
    </row>
    <row r="3667" spans="5:40" x14ac:dyDescent="0.3">
      <c r="E3667" s="12">
        <v>41012.763888888891</v>
      </c>
      <c r="F3667" s="16">
        <v>4.72</v>
      </c>
      <c r="G3667" s="16">
        <v>142.6100044250488</v>
      </c>
      <c r="H3667" s="29">
        <v>1.1790017703581575</v>
      </c>
      <c r="I3667" s="26">
        <v>352.7</v>
      </c>
      <c r="J3667" s="30">
        <v>0.15466101694915255</v>
      </c>
      <c r="K3667" s="31">
        <v>0.54456594202810193</v>
      </c>
      <c r="L3667" s="111">
        <f t="shared" si="1482"/>
        <v>0.1</v>
      </c>
      <c r="M3667" s="112">
        <f t="shared" si="1483"/>
        <v>0.15000000000000002</v>
      </c>
      <c r="N3667" s="112" t="b">
        <f t="shared" si="1484"/>
        <v>1</v>
      </c>
      <c r="O3667" s="112" t="b">
        <f t="shared" si="1485"/>
        <v>1</v>
      </c>
      <c r="P3667" s="113">
        <f t="shared" si="1486"/>
        <v>1</v>
      </c>
      <c r="Q3667" s="113">
        <f t="shared" si="1487"/>
        <v>10.999999999999998</v>
      </c>
      <c r="R3667" s="114" t="str">
        <f t="shared" si="1503"/>
        <v>0.1-0.15</v>
      </c>
      <c r="S3667" s="127">
        <f t="shared" si="1488"/>
        <v>6.5027635811455417E-2</v>
      </c>
      <c r="T3667" s="112" t="b">
        <f t="shared" si="1489"/>
        <v>1</v>
      </c>
      <c r="U3667" s="22">
        <f t="shared" si="1490"/>
        <v>4.6601667277063825</v>
      </c>
      <c r="V3667" s="22">
        <f t="shared" si="1491"/>
        <v>7.8293766297038686E-2</v>
      </c>
      <c r="W3667" s="81">
        <f t="shared" si="1492"/>
        <v>5</v>
      </c>
      <c r="X3667" s="22">
        <f t="shared" si="1493"/>
        <v>0.57926542858469199</v>
      </c>
      <c r="Y3667" s="3">
        <f>IF(U3667&gt;'Power Curve'!$C$37,0,INDEX(Ci,$W3667,1)*POWER(1-X3667,3)+INDEX(Ci,$W3667,2)*3*X3667*POWER(1-X3667,2)+INDEX(Ci,$W3667,3)*3*POWER(X3667,2)*(1-X3667)+INDEX(Ci,$W3667,4)*POWER(X3667,3))</f>
        <v>148.64047449196877</v>
      </c>
      <c r="Z3667" s="3">
        <f t="shared" si="1494"/>
        <v>158.30621313407445</v>
      </c>
      <c r="AA3667" s="3">
        <f t="shared" si="1495"/>
        <v>142.6100044250488</v>
      </c>
      <c r="AB3667" s="3">
        <f t="shared" si="1504"/>
        <v>15.696208709025655</v>
      </c>
      <c r="AC3667" s="3">
        <f t="shared" si="1505"/>
        <v>15.696208709025655</v>
      </c>
      <c r="AE3667" s="34">
        <f t="shared" si="1496"/>
        <v>5</v>
      </c>
      <c r="AF3667" s="73" t="b">
        <f>COUNTIF('Power Curve'!$D$2:$D$31,AE3667)&gt;0</f>
        <v>1</v>
      </c>
      <c r="AG3667" s="73" t="b">
        <f t="shared" si="1497"/>
        <v>0</v>
      </c>
      <c r="AH3667" s="73" t="b">
        <f t="shared" si="1506"/>
        <v>1</v>
      </c>
      <c r="AI3667" s="34" t="str">
        <f t="shared" si="1498"/>
        <v>Outer</v>
      </c>
      <c r="AJ3667" s="35" t="str">
        <f t="shared" si="1507"/>
        <v>0.0-0.1</v>
      </c>
      <c r="AK3667" s="36" t="str">
        <f t="shared" si="1499"/>
        <v>18-19</v>
      </c>
      <c r="AL3667" s="36" t="str">
        <f t="shared" si="1500"/>
        <v>Apr</v>
      </c>
      <c r="AM3667" s="35" t="str">
        <f t="shared" si="1501"/>
        <v>345-355</v>
      </c>
      <c r="AN3667" s="36" t="str">
        <f t="shared" si="1502"/>
        <v>LWS-HTI</v>
      </c>
    </row>
    <row r="3668" spans="5:40" x14ac:dyDescent="0.3">
      <c r="E3668" s="12">
        <v>41012.770833333336</v>
      </c>
      <c r="F3668" s="16">
        <v>6.18</v>
      </c>
      <c r="G3668" s="16">
        <v>332.44001007080078</v>
      </c>
      <c r="H3668" s="29">
        <v>1.1797171202433079</v>
      </c>
      <c r="I3668" s="26">
        <v>346.3</v>
      </c>
      <c r="J3668" s="30">
        <v>0.1051779935275081</v>
      </c>
      <c r="K3668" s="31">
        <v>0.49988770757984458</v>
      </c>
      <c r="L3668" s="111">
        <f t="shared" si="1482"/>
        <v>0.30000000000000004</v>
      </c>
      <c r="M3668" s="112">
        <f t="shared" si="1483"/>
        <v>0.11</v>
      </c>
      <c r="N3668" s="112" t="b">
        <f t="shared" si="1484"/>
        <v>1</v>
      </c>
      <c r="O3668" s="112" t="b">
        <f t="shared" si="1485"/>
        <v>1</v>
      </c>
      <c r="P3668" s="113">
        <f t="shared" si="1486"/>
        <v>3.0000000000000004</v>
      </c>
      <c r="Q3668" s="113">
        <f t="shared" si="1487"/>
        <v>15</v>
      </c>
      <c r="R3668" s="114" t="str">
        <f t="shared" si="1503"/>
        <v>0.3-0.11</v>
      </c>
      <c r="S3668" s="127">
        <f t="shared" si="1488"/>
        <v>-2.4161179974829692E-3</v>
      </c>
      <c r="T3668" s="112" t="b">
        <f t="shared" si="1489"/>
        <v>1</v>
      </c>
      <c r="U3668" s="22">
        <f t="shared" si="1490"/>
        <v>6.1028927729728482</v>
      </c>
      <c r="V3668" s="22">
        <f t="shared" si="1491"/>
        <v>0.30127172733538704</v>
      </c>
      <c r="W3668" s="81">
        <f t="shared" si="1492"/>
        <v>7</v>
      </c>
      <c r="X3668" s="22">
        <f t="shared" si="1493"/>
        <v>7.2673625432973038E-2</v>
      </c>
      <c r="Y3668" s="3">
        <f>IF(U3668&gt;'Power Curve'!$C$37,0,INDEX(Ci,$W3668,1)*POWER(1-X3668,3)+INDEX(Ci,$W3668,2)*3*X3668*POWER(1-X3668,2)+INDEX(Ci,$W3668,3)*3*POWER(X3668,2)*(1-X3668)+INDEX(Ci,$W3668,4)*POWER(X3668,3))</f>
        <v>382.87419401416082</v>
      </c>
      <c r="Z3668" s="3">
        <f t="shared" si="1494"/>
        <v>381.94912478323141</v>
      </c>
      <c r="AA3668" s="3">
        <f t="shared" si="1495"/>
        <v>332.44001007080078</v>
      </c>
      <c r="AB3668" s="3">
        <f t="shared" si="1504"/>
        <v>49.50911471243063</v>
      </c>
      <c r="AC3668" s="3">
        <f t="shared" si="1505"/>
        <v>49.50911471243063</v>
      </c>
      <c r="AE3668" s="34">
        <f t="shared" si="1496"/>
        <v>6</v>
      </c>
      <c r="AF3668" s="73" t="b">
        <f>COUNTIF('Power Curve'!$D$2:$D$31,AE3668)&gt;0</f>
        <v>1</v>
      </c>
      <c r="AG3668" s="73" t="b">
        <f t="shared" si="1497"/>
        <v>0</v>
      </c>
      <c r="AH3668" s="73" t="b">
        <f t="shared" si="1506"/>
        <v>1</v>
      </c>
      <c r="AI3668" s="34" t="str">
        <f t="shared" si="1498"/>
        <v>Outer</v>
      </c>
      <c r="AJ3668" s="35" t="str">
        <f t="shared" si="1507"/>
        <v>0.3-0.4</v>
      </c>
      <c r="AK3668" s="36" t="str">
        <f t="shared" si="1499"/>
        <v>18-19</v>
      </c>
      <c r="AL3668" s="36" t="str">
        <f t="shared" si="1500"/>
        <v>Apr</v>
      </c>
      <c r="AM3668" s="35" t="str">
        <f t="shared" si="1501"/>
        <v>345-355</v>
      </c>
      <c r="AN3668" s="36" t="str">
        <f t="shared" si="1502"/>
        <v>Inner-TI</v>
      </c>
    </row>
    <row r="3669" spans="5:40" x14ac:dyDescent="0.3">
      <c r="E3669" s="12">
        <v>41012.777777777781</v>
      </c>
      <c r="F3669" s="16">
        <v>6.13</v>
      </c>
      <c r="G3669" s="16">
        <v>440.90000152587879</v>
      </c>
      <c r="H3669" s="29">
        <v>1.1807089140884364</v>
      </c>
      <c r="I3669" s="26">
        <v>349.8</v>
      </c>
      <c r="J3669" s="30">
        <v>0.14518760195758565</v>
      </c>
      <c r="K3669" s="31">
        <v>0.50627455883206129</v>
      </c>
      <c r="L3669" s="111">
        <f t="shared" si="1482"/>
        <v>0.30000000000000004</v>
      </c>
      <c r="M3669" s="112">
        <f t="shared" si="1483"/>
        <v>0.15000000000000002</v>
      </c>
      <c r="N3669" s="112" t="b">
        <f t="shared" si="1484"/>
        <v>1</v>
      </c>
      <c r="O3669" s="112" t="b">
        <f t="shared" si="1485"/>
        <v>1</v>
      </c>
      <c r="P3669" s="113">
        <f t="shared" si="1486"/>
        <v>3.0000000000000004</v>
      </c>
      <c r="Q3669" s="113">
        <f t="shared" si="1487"/>
        <v>10.999999999999998</v>
      </c>
      <c r="R3669" s="114" t="str">
        <f t="shared" si="1503"/>
        <v>0.3-0.15</v>
      </c>
      <c r="S3669" s="127">
        <f t="shared" si="1488"/>
        <v>1.9963184933198375E-2</v>
      </c>
      <c r="T3669" s="112" t="b">
        <f t="shared" si="1489"/>
        <v>1</v>
      </c>
      <c r="U3669" s="22">
        <f t="shared" si="1490"/>
        <v>6.0552125495061437</v>
      </c>
      <c r="V3669" s="22">
        <f t="shared" si="1491"/>
        <v>0.29390259509760663</v>
      </c>
      <c r="W3669" s="81">
        <f t="shared" si="1492"/>
        <v>7</v>
      </c>
      <c r="X3669" s="22">
        <f t="shared" si="1493"/>
        <v>2.4204473145371129E-2</v>
      </c>
      <c r="Y3669" s="3">
        <f>IF(U3669&gt;'Power Curve'!$C$37,0,INDEX(Ci,$W3669,1)*POWER(1-X3669,3)+INDEX(Ci,$W3669,2)*3*X3669*POWER(1-X3669,2)+INDEX(Ci,$W3669,3)*3*POWER(X3669,2)*(1-X3669)+INDEX(Ci,$W3669,4)*POWER(X3669,3))</f>
        <v>373.56590161076173</v>
      </c>
      <c r="Z3669" s="3">
        <f t="shared" si="1494"/>
        <v>381.0234667893543</v>
      </c>
      <c r="AA3669" s="3">
        <f t="shared" si="1495"/>
        <v>440.90000152587879</v>
      </c>
      <c r="AB3669" s="3">
        <f t="shared" si="1504"/>
        <v>-59.876534736524491</v>
      </c>
      <c r="AC3669" s="3">
        <f t="shared" si="1505"/>
        <v>59.876534736524491</v>
      </c>
      <c r="AE3669" s="34">
        <f t="shared" si="1496"/>
        <v>6</v>
      </c>
      <c r="AF3669" s="73" t="b">
        <f>COUNTIF('Power Curve'!$D$2:$D$31,AE3669)&gt;0</f>
        <v>1</v>
      </c>
      <c r="AG3669" s="73" t="b">
        <f t="shared" si="1497"/>
        <v>0</v>
      </c>
      <c r="AH3669" s="73" t="b">
        <f t="shared" si="1506"/>
        <v>1</v>
      </c>
      <c r="AI3669" s="34" t="str">
        <f t="shared" si="1498"/>
        <v>Outer</v>
      </c>
      <c r="AJ3669" s="35" t="str">
        <f t="shared" si="1507"/>
        <v>0.2-0.3</v>
      </c>
      <c r="AK3669" s="36" t="str">
        <f t="shared" si="1499"/>
        <v>18-19</v>
      </c>
      <c r="AL3669" s="36" t="str">
        <f t="shared" si="1500"/>
        <v>Apr</v>
      </c>
      <c r="AM3669" s="35" t="str">
        <f t="shared" si="1501"/>
        <v>345-355</v>
      </c>
      <c r="AN3669" s="36" t="str">
        <f t="shared" si="1502"/>
        <v>LWS-HTI</v>
      </c>
    </row>
    <row r="3670" spans="5:40" x14ac:dyDescent="0.3">
      <c r="E3670" s="12">
        <v>41012.784722222219</v>
      </c>
      <c r="F3670" s="16">
        <v>5.78</v>
      </c>
      <c r="G3670" s="16">
        <v>298.80001449584915</v>
      </c>
      <c r="H3670" s="29">
        <v>1.1816751458769512</v>
      </c>
      <c r="I3670" s="26">
        <v>356.2</v>
      </c>
      <c r="J3670" s="30">
        <v>0.12629757785467127</v>
      </c>
      <c r="K3670" s="31">
        <v>0.50284896903636311</v>
      </c>
      <c r="L3670" s="111">
        <f t="shared" si="1482"/>
        <v>0.2</v>
      </c>
      <c r="M3670" s="112">
        <f t="shared" si="1483"/>
        <v>0.13</v>
      </c>
      <c r="N3670" s="112" t="b">
        <f t="shared" si="1484"/>
        <v>1</v>
      </c>
      <c r="O3670" s="112" t="b">
        <f t="shared" si="1485"/>
        <v>1</v>
      </c>
      <c r="P3670" s="113">
        <f t="shared" si="1486"/>
        <v>2</v>
      </c>
      <c r="Q3670" s="113">
        <f t="shared" si="1487"/>
        <v>13</v>
      </c>
      <c r="R3670" s="114" t="str">
        <f t="shared" si="1503"/>
        <v>0.2-0.13</v>
      </c>
      <c r="S3670" s="127">
        <f t="shared" si="1488"/>
        <v>1.302763973689296E-2</v>
      </c>
      <c r="T3670" s="112" t="b">
        <f t="shared" si="1489"/>
        <v>1</v>
      </c>
      <c r="U3670" s="22">
        <f t="shared" si="1490"/>
        <v>5.7110396571971416</v>
      </c>
      <c r="V3670" s="22">
        <f t="shared" si="1491"/>
        <v>0.24070956512249569</v>
      </c>
      <c r="W3670" s="81">
        <f t="shared" si="1492"/>
        <v>6</v>
      </c>
      <c r="X3670" s="22">
        <f t="shared" si="1493"/>
        <v>0.68068911497294049</v>
      </c>
      <c r="Y3670" s="3">
        <f>IF(U3670&gt;'Power Curve'!$C$37,0,INDEX(Ci,$W3670,1)*POWER(1-X3670,3)+INDEX(Ci,$W3670,2)*3*X3670*POWER(1-X3670,2)+INDEX(Ci,$W3670,3)*3*POWER(X3670,2)*(1-X3670)+INDEX(Ci,$W3670,4)*POWER(X3670,3))</f>
        <v>313.92538599724821</v>
      </c>
      <c r="Z3670" s="3">
        <f t="shared" si="1494"/>
        <v>318.01509283028543</v>
      </c>
      <c r="AA3670" s="3">
        <f t="shared" si="1495"/>
        <v>298.80001449584915</v>
      </c>
      <c r="AB3670" s="3">
        <f t="shared" si="1504"/>
        <v>19.215078334436271</v>
      </c>
      <c r="AC3670" s="3">
        <f t="shared" si="1505"/>
        <v>19.215078334436271</v>
      </c>
      <c r="AE3670" s="34">
        <f t="shared" si="1496"/>
        <v>6</v>
      </c>
      <c r="AF3670" s="73" t="b">
        <f>COUNTIF('Power Curve'!$D$2:$D$31,AE3670)&gt;0</f>
        <v>1</v>
      </c>
      <c r="AG3670" s="73" t="b">
        <f t="shared" si="1497"/>
        <v>0</v>
      </c>
      <c r="AH3670" s="73" t="b">
        <f t="shared" si="1506"/>
        <v>1</v>
      </c>
      <c r="AI3670" s="34" t="str">
        <f t="shared" si="1498"/>
        <v>Outer</v>
      </c>
      <c r="AJ3670" s="35" t="str">
        <f t="shared" si="1507"/>
        <v>0.2-0.3</v>
      </c>
      <c r="AK3670" s="36" t="str">
        <f t="shared" si="1499"/>
        <v>18-19</v>
      </c>
      <c r="AL3670" s="36" t="str">
        <f t="shared" si="1500"/>
        <v>Apr</v>
      </c>
      <c r="AM3670" s="35" t="str">
        <f t="shared" si="1501"/>
        <v>355-5</v>
      </c>
      <c r="AN3670" s="36" t="str">
        <f t="shared" si="1502"/>
        <v>Inner-TI</v>
      </c>
    </row>
    <row r="3671" spans="5:40" x14ac:dyDescent="0.3">
      <c r="E3671" s="12">
        <v>41012.791666666664</v>
      </c>
      <c r="F3671" s="16">
        <v>4.95</v>
      </c>
      <c r="G3671" s="16">
        <v>225.06000518798788</v>
      </c>
      <c r="H3671" s="29">
        <v>1.1821074712987538</v>
      </c>
      <c r="I3671" s="26">
        <v>350.3</v>
      </c>
      <c r="J3671" s="30">
        <v>0.13535353535353536</v>
      </c>
      <c r="K3671" s="31">
        <v>0.58579687025335125</v>
      </c>
      <c r="L3671" s="111">
        <f t="shared" si="1482"/>
        <v>0.1</v>
      </c>
      <c r="M3671" s="112">
        <f t="shared" si="1483"/>
        <v>0.14000000000000001</v>
      </c>
      <c r="N3671" s="112" t="b">
        <f t="shared" si="1484"/>
        <v>1</v>
      </c>
      <c r="O3671" s="112" t="b">
        <f t="shared" si="1485"/>
        <v>1</v>
      </c>
      <c r="P3671" s="113">
        <f t="shared" si="1486"/>
        <v>1</v>
      </c>
      <c r="Q3671" s="113">
        <f t="shared" si="1487"/>
        <v>12</v>
      </c>
      <c r="R3671" s="114" t="str">
        <f t="shared" si="1503"/>
        <v>0.1-0.14</v>
      </c>
      <c r="S3671" s="127">
        <f t="shared" si="1488"/>
        <v>5.7648834867645611E-2</v>
      </c>
      <c r="T3671" s="112" t="b">
        <f t="shared" si="1489"/>
        <v>1</v>
      </c>
      <c r="U3671" s="22">
        <f t="shared" si="1490"/>
        <v>4.8915386578636255</v>
      </c>
      <c r="V3671" s="22">
        <f t="shared" si="1491"/>
        <v>0.11405304394870164</v>
      </c>
      <c r="W3671" s="81">
        <f t="shared" si="1492"/>
        <v>5</v>
      </c>
      <c r="X3671" s="22">
        <f t="shared" si="1493"/>
        <v>0.84383457034809395</v>
      </c>
      <c r="Y3671" s="3">
        <f>IF(U3671&gt;'Power Curve'!$C$37,0,INDEX(Ci,$W3671,1)*POWER(1-X3671,3)+INDEX(Ci,$W3671,2)*3*X3671*POWER(1-X3671,2)+INDEX(Ci,$W3671,3)*3*POWER(X3671,2)*(1-X3671)+INDEX(Ci,$W3671,4)*POWER(X3671,3))</f>
        <v>189.10233529513076</v>
      </c>
      <c r="Z3671" s="3">
        <f t="shared" si="1494"/>
        <v>200.00386459564589</v>
      </c>
      <c r="AA3671" s="3">
        <f t="shared" si="1495"/>
        <v>225.06000518798788</v>
      </c>
      <c r="AB3671" s="3">
        <f t="shared" si="1504"/>
        <v>-25.05614059234199</v>
      </c>
      <c r="AC3671" s="3">
        <f t="shared" si="1505"/>
        <v>25.05614059234199</v>
      </c>
      <c r="AE3671" s="34">
        <f t="shared" si="1496"/>
        <v>5</v>
      </c>
      <c r="AF3671" s="73" t="b">
        <f>COUNTIF('Power Curve'!$D$2:$D$31,AE3671)&gt;0</f>
        <v>1</v>
      </c>
      <c r="AG3671" s="73" t="b">
        <f t="shared" si="1497"/>
        <v>0</v>
      </c>
      <c r="AH3671" s="73" t="b">
        <f t="shared" si="1506"/>
        <v>1</v>
      </c>
      <c r="AI3671" s="34" t="str">
        <f t="shared" si="1498"/>
        <v>Outer</v>
      </c>
      <c r="AJ3671" s="35" t="str">
        <f t="shared" si="1507"/>
        <v>0.1-0.2</v>
      </c>
      <c r="AK3671" s="36" t="str">
        <f t="shared" si="1499"/>
        <v>19-20</v>
      </c>
      <c r="AL3671" s="36" t="str">
        <f t="shared" si="1500"/>
        <v>Apr</v>
      </c>
      <c r="AM3671" s="35" t="str">
        <f t="shared" si="1501"/>
        <v>345-355</v>
      </c>
      <c r="AN3671" s="36" t="str">
        <f t="shared" si="1502"/>
        <v>Inner-TI</v>
      </c>
    </row>
    <row r="3672" spans="5:40" x14ac:dyDescent="0.3">
      <c r="E3672" s="12">
        <v>41012.798611111109</v>
      </c>
      <c r="F3672" s="16">
        <v>5.2</v>
      </c>
      <c r="G3672" s="16">
        <v>237.17998504638712</v>
      </c>
      <c r="H3672" s="29">
        <v>1.1829297618008312</v>
      </c>
      <c r="I3672" s="26">
        <v>346.8</v>
      </c>
      <c r="J3672" s="30">
        <v>0.12692307692307692</v>
      </c>
      <c r="K3672" s="31">
        <v>0.48605344163700354</v>
      </c>
      <c r="L3672" s="111">
        <f t="shared" si="1482"/>
        <v>0.2</v>
      </c>
      <c r="M3672" s="112">
        <f t="shared" si="1483"/>
        <v>0.13</v>
      </c>
      <c r="N3672" s="112" t="b">
        <f t="shared" si="1484"/>
        <v>1</v>
      </c>
      <c r="O3672" s="112" t="b">
        <f t="shared" si="1485"/>
        <v>1</v>
      </c>
      <c r="P3672" s="113">
        <f t="shared" si="1486"/>
        <v>2</v>
      </c>
      <c r="Q3672" s="113">
        <f t="shared" si="1487"/>
        <v>13</v>
      </c>
      <c r="R3672" s="114" t="str">
        <f t="shared" si="1503"/>
        <v>0.2-0.13</v>
      </c>
      <c r="S3672" s="127">
        <f t="shared" si="1488"/>
        <v>1.302763973689296E-2</v>
      </c>
      <c r="T3672" s="112" t="b">
        <f t="shared" si="1489"/>
        <v>1</v>
      </c>
      <c r="U3672" s="22">
        <f t="shared" si="1490"/>
        <v>5.1397772794564265</v>
      </c>
      <c r="V3672" s="22">
        <f t="shared" si="1491"/>
        <v>0.15241912313285447</v>
      </c>
      <c r="W3672" s="81">
        <f t="shared" si="1492"/>
        <v>6</v>
      </c>
      <c r="X3672" s="22">
        <f t="shared" si="1493"/>
        <v>0.1113017615602384</v>
      </c>
      <c r="Y3672" s="3">
        <f>IF(U3672&gt;'Power Curve'!$C$37,0,INDEX(Ci,$W3672,1)*POWER(1-X3672,3)+INDEX(Ci,$W3672,2)*3*X3672*POWER(1-X3672,2)+INDEX(Ci,$W3672,3)*3*POWER(X3672,2)*(1-X3672)+INDEX(Ci,$W3672,4)*POWER(X3672,3))</f>
        <v>228.47508485275833</v>
      </c>
      <c r="Z3672" s="3">
        <f t="shared" si="1494"/>
        <v>231.45157594707609</v>
      </c>
      <c r="AA3672" s="3">
        <f t="shared" si="1495"/>
        <v>237.17998504638712</v>
      </c>
      <c r="AB3672" s="3">
        <f t="shared" si="1504"/>
        <v>-5.7284090993110226</v>
      </c>
      <c r="AC3672" s="3">
        <f t="shared" si="1505"/>
        <v>5.7284090993110226</v>
      </c>
      <c r="AE3672" s="34">
        <f t="shared" si="1496"/>
        <v>5</v>
      </c>
      <c r="AF3672" s="73" t="b">
        <f>COUNTIF('Power Curve'!$D$2:$D$31,AE3672)&gt;0</f>
        <v>1</v>
      </c>
      <c r="AG3672" s="73" t="b">
        <f t="shared" si="1497"/>
        <v>0</v>
      </c>
      <c r="AH3672" s="73" t="b">
        <f t="shared" si="1506"/>
        <v>1</v>
      </c>
      <c r="AI3672" s="34" t="str">
        <f t="shared" si="1498"/>
        <v>Outer</v>
      </c>
      <c r="AJ3672" s="35" t="str">
        <f t="shared" si="1507"/>
        <v>0.1-0.2</v>
      </c>
      <c r="AK3672" s="36" t="str">
        <f t="shared" si="1499"/>
        <v>19-20</v>
      </c>
      <c r="AL3672" s="36" t="str">
        <f t="shared" si="1500"/>
        <v>Apr</v>
      </c>
      <c r="AM3672" s="35" t="str">
        <f t="shared" si="1501"/>
        <v>345-355</v>
      </c>
      <c r="AN3672" s="36" t="str">
        <f t="shared" si="1502"/>
        <v>Inner-TI</v>
      </c>
    </row>
    <row r="3673" spans="5:40" x14ac:dyDescent="0.3">
      <c r="E3673" s="12">
        <v>41012.805555555555</v>
      </c>
      <c r="F3673" s="16">
        <v>5.79</v>
      </c>
      <c r="G3673" s="16">
        <v>314.82001495361288</v>
      </c>
      <c r="H3673" s="29">
        <v>1.1832763317321291</v>
      </c>
      <c r="I3673" s="26">
        <v>341.7</v>
      </c>
      <c r="J3673" s="30">
        <v>0.12953367875647667</v>
      </c>
      <c r="K3673" s="31">
        <v>0.43509287136050223</v>
      </c>
      <c r="L3673" s="111">
        <f t="shared" si="1482"/>
        <v>0.2</v>
      </c>
      <c r="M3673" s="112">
        <f t="shared" si="1483"/>
        <v>0.13</v>
      </c>
      <c r="N3673" s="112" t="b">
        <f t="shared" si="1484"/>
        <v>1</v>
      </c>
      <c r="O3673" s="112" t="b">
        <f t="shared" si="1485"/>
        <v>1</v>
      </c>
      <c r="P3673" s="113">
        <f t="shared" si="1486"/>
        <v>2</v>
      </c>
      <c r="Q3673" s="113">
        <f t="shared" si="1487"/>
        <v>13</v>
      </c>
      <c r="R3673" s="114" t="str">
        <f t="shared" si="1503"/>
        <v>0.2-0.13</v>
      </c>
      <c r="S3673" s="127">
        <f t="shared" si="1488"/>
        <v>1.302763973689296E-2</v>
      </c>
      <c r="T3673" s="112" t="b">
        <f t="shared" si="1489"/>
        <v>1</v>
      </c>
      <c r="U3673" s="22">
        <f t="shared" si="1490"/>
        <v>5.7235031573135746</v>
      </c>
      <c r="V3673" s="22">
        <f t="shared" si="1491"/>
        <v>0.24263583924257662</v>
      </c>
      <c r="W3673" s="81">
        <f t="shared" si="1492"/>
        <v>6</v>
      </c>
      <c r="X3673" s="22">
        <f t="shared" si="1493"/>
        <v>0.69311170680127143</v>
      </c>
      <c r="Y3673" s="3">
        <f>IF(U3673&gt;'Power Curve'!$C$37,0,INDEX(Ci,$W3673,1)*POWER(1-X3673,3)+INDEX(Ci,$W3673,2)*3*X3673*POWER(1-X3673,2)+INDEX(Ci,$W3673,3)*3*POWER(X3673,2)*(1-X3673)+INDEX(Ci,$W3673,4)*POWER(X3673,3))</f>
        <v>315.90741476309472</v>
      </c>
      <c r="Z3673" s="3">
        <f t="shared" si="1494"/>
        <v>320.02294275284152</v>
      </c>
      <c r="AA3673" s="3">
        <f t="shared" si="1495"/>
        <v>314.82001495361288</v>
      </c>
      <c r="AB3673" s="3">
        <f t="shared" si="1504"/>
        <v>5.2029277992286325</v>
      </c>
      <c r="AC3673" s="3">
        <f t="shared" si="1505"/>
        <v>5.2029277992286325</v>
      </c>
      <c r="AE3673" s="34">
        <f t="shared" si="1496"/>
        <v>6</v>
      </c>
      <c r="AF3673" s="73" t="b">
        <f>COUNTIF('Power Curve'!$D$2:$D$31,AE3673)&gt;0</f>
        <v>1</v>
      </c>
      <c r="AG3673" s="73" t="b">
        <f t="shared" si="1497"/>
        <v>0</v>
      </c>
      <c r="AH3673" s="73" t="b">
        <f t="shared" si="1506"/>
        <v>1</v>
      </c>
      <c r="AI3673" s="34" t="str">
        <f t="shared" si="1498"/>
        <v>Outer</v>
      </c>
      <c r="AJ3673" s="35" t="str">
        <f t="shared" si="1507"/>
        <v>0.2-0.3</v>
      </c>
      <c r="AK3673" s="36" t="str">
        <f t="shared" si="1499"/>
        <v>19-20</v>
      </c>
      <c r="AL3673" s="36" t="str">
        <f t="shared" si="1500"/>
        <v>Apr</v>
      </c>
      <c r="AM3673" s="35" t="str">
        <f t="shared" si="1501"/>
        <v>335-345</v>
      </c>
      <c r="AN3673" s="36" t="str">
        <f t="shared" si="1502"/>
        <v>Inner-TI</v>
      </c>
    </row>
    <row r="3674" spans="5:40" x14ac:dyDescent="0.3">
      <c r="E3674" s="12">
        <v>41012.8125</v>
      </c>
      <c r="F3674" s="16">
        <v>5.4</v>
      </c>
      <c r="G3674" s="16">
        <v>271.28000259399391</v>
      </c>
      <c r="H3674" s="29">
        <v>1.1847515222463241</v>
      </c>
      <c r="I3674" s="26">
        <v>339.8</v>
      </c>
      <c r="J3674" s="30">
        <v>0.14259259259259258</v>
      </c>
      <c r="K3674" s="31">
        <v>0.2540629834613905</v>
      </c>
      <c r="L3674" s="111">
        <f t="shared" si="1482"/>
        <v>0.2</v>
      </c>
      <c r="M3674" s="112">
        <f t="shared" si="1483"/>
        <v>0.14000000000000001</v>
      </c>
      <c r="N3674" s="112" t="b">
        <f t="shared" si="1484"/>
        <v>1</v>
      </c>
      <c r="O3674" s="112" t="b">
        <f t="shared" si="1485"/>
        <v>1</v>
      </c>
      <c r="P3674" s="113">
        <f t="shared" si="1486"/>
        <v>2</v>
      </c>
      <c r="Q3674" s="113">
        <f t="shared" si="1487"/>
        <v>12</v>
      </c>
      <c r="R3674" s="114" t="str">
        <f t="shared" si="1503"/>
        <v>0.2-0.14</v>
      </c>
      <c r="S3674" s="127">
        <f t="shared" si="1488"/>
        <v>3.995737517900385E-2</v>
      </c>
      <c r="T3674" s="112" t="b">
        <f t="shared" si="1489"/>
        <v>1</v>
      </c>
      <c r="U3674" s="22">
        <f t="shared" si="1490"/>
        <v>5.340199585392301</v>
      </c>
      <c r="V3674" s="22">
        <f t="shared" si="1491"/>
        <v>0.18339503659252404</v>
      </c>
      <c r="W3674" s="81">
        <f t="shared" si="1492"/>
        <v>6</v>
      </c>
      <c r="X3674" s="22">
        <f t="shared" si="1493"/>
        <v>0.31106623194777439</v>
      </c>
      <c r="Y3674" s="3">
        <f>IF(U3674&gt;'Power Curve'!$C$37,0,INDEX(Ci,$W3674,1)*POWER(1-X3674,3)+INDEX(Ci,$W3674,2)*3*X3674*POWER(1-X3674,2)+INDEX(Ci,$W3674,3)*3*POWER(X3674,2)*(1-X3674)+INDEX(Ci,$W3674,4)*POWER(X3674,3))</f>
        <v>258.0844834256639</v>
      </c>
      <c r="Z3674" s="3">
        <f t="shared" si="1494"/>
        <v>268.39686195778256</v>
      </c>
      <c r="AA3674" s="3">
        <f t="shared" si="1495"/>
        <v>271.28000259399391</v>
      </c>
      <c r="AB3674" s="3">
        <f t="shared" si="1504"/>
        <v>-2.8831406362113512</v>
      </c>
      <c r="AC3674" s="3">
        <f t="shared" si="1505"/>
        <v>2.8831406362113512</v>
      </c>
      <c r="AE3674" s="34">
        <f t="shared" si="1496"/>
        <v>5</v>
      </c>
      <c r="AF3674" s="73" t="b">
        <f>COUNTIF('Power Curve'!$D$2:$D$31,AE3674)&gt;0</f>
        <v>1</v>
      </c>
      <c r="AG3674" s="73" t="b">
        <f t="shared" si="1497"/>
        <v>0</v>
      </c>
      <c r="AH3674" s="73" t="b">
        <f t="shared" si="1506"/>
        <v>1</v>
      </c>
      <c r="AI3674" s="34" t="str">
        <f t="shared" si="1498"/>
        <v>Outer</v>
      </c>
      <c r="AJ3674" s="35" t="str">
        <f t="shared" si="1507"/>
        <v>0.1-0.2</v>
      </c>
      <c r="AK3674" s="36" t="str">
        <f t="shared" si="1499"/>
        <v>19-20</v>
      </c>
      <c r="AL3674" s="36" t="str">
        <f t="shared" si="1500"/>
        <v>Apr</v>
      </c>
      <c r="AM3674" s="35" t="str">
        <f t="shared" si="1501"/>
        <v>335-345</v>
      </c>
      <c r="AN3674" s="36" t="str">
        <f t="shared" si="1502"/>
        <v>LWS-HTI</v>
      </c>
    </row>
    <row r="3675" spans="5:40" x14ac:dyDescent="0.3">
      <c r="E3675" s="12">
        <v>41012.819444444445</v>
      </c>
      <c r="F3675" s="16">
        <v>5.15</v>
      </c>
      <c r="G3675" s="16">
        <v>225.09001159667943</v>
      </c>
      <c r="H3675" s="29">
        <v>1.1858820932823757</v>
      </c>
      <c r="I3675" s="26">
        <v>340.2</v>
      </c>
      <c r="J3675" s="30">
        <v>0.13203883495145632</v>
      </c>
      <c r="K3675" s="31">
        <v>0.32657822800647895</v>
      </c>
      <c r="L3675" s="111">
        <f t="shared" si="1482"/>
        <v>0.1</v>
      </c>
      <c r="M3675" s="112">
        <f t="shared" si="1483"/>
        <v>0.13</v>
      </c>
      <c r="N3675" s="112" t="b">
        <f t="shared" si="1484"/>
        <v>1</v>
      </c>
      <c r="O3675" s="112" t="b">
        <f t="shared" si="1485"/>
        <v>1</v>
      </c>
      <c r="P3675" s="113">
        <f t="shared" si="1486"/>
        <v>1</v>
      </c>
      <c r="Q3675" s="113">
        <f t="shared" si="1487"/>
        <v>13</v>
      </c>
      <c r="R3675" s="114" t="str">
        <f t="shared" si="1503"/>
        <v>0.1-0.13</v>
      </c>
      <c r="S3675" s="127">
        <f t="shared" si="1488"/>
        <v>4.827591189261813E-2</v>
      </c>
      <c r="T3675" s="112" t="b">
        <f t="shared" si="1489"/>
        <v>1</v>
      </c>
      <c r="U3675" s="22">
        <f t="shared" si="1490"/>
        <v>5.0945876277197417</v>
      </c>
      <c r="V3675" s="22">
        <f t="shared" si="1491"/>
        <v>0.1454349167845051</v>
      </c>
      <c r="W3675" s="81">
        <f t="shared" si="1492"/>
        <v>6</v>
      </c>
      <c r="X3675" s="22">
        <f t="shared" si="1493"/>
        <v>6.6260433430502544E-2</v>
      </c>
      <c r="Y3675" s="3">
        <f>IF(U3675&gt;'Power Curve'!$C$37,0,INDEX(Ci,$W3675,1)*POWER(1-X3675,3)+INDEX(Ci,$W3675,2)*3*X3675*POWER(1-X3675,2)+INDEX(Ci,$W3675,3)*3*POWER(X3675,2)*(1-X3675)+INDEX(Ci,$W3675,4)*POWER(X3675,3))</f>
        <v>221.65430330479771</v>
      </c>
      <c r="Z3675" s="3">
        <f t="shared" si="1494"/>
        <v>232.35486692175979</v>
      </c>
      <c r="AA3675" s="3">
        <f t="shared" si="1495"/>
        <v>225.09001159667943</v>
      </c>
      <c r="AB3675" s="3">
        <f t="shared" si="1504"/>
        <v>7.2648553250803616</v>
      </c>
      <c r="AC3675" s="3">
        <f t="shared" si="1505"/>
        <v>7.2648553250803616</v>
      </c>
      <c r="AE3675" s="34">
        <f t="shared" si="1496"/>
        <v>5</v>
      </c>
      <c r="AF3675" s="73" t="b">
        <f>COUNTIF('Power Curve'!$D$2:$D$31,AE3675)&gt;0</f>
        <v>1</v>
      </c>
      <c r="AG3675" s="73" t="b">
        <f t="shared" si="1497"/>
        <v>0</v>
      </c>
      <c r="AH3675" s="73" t="b">
        <f t="shared" si="1506"/>
        <v>1</v>
      </c>
      <c r="AI3675" s="34" t="str">
        <f t="shared" si="1498"/>
        <v>Outer</v>
      </c>
      <c r="AJ3675" s="35" t="str">
        <f t="shared" si="1507"/>
        <v>0.1-0.2</v>
      </c>
      <c r="AK3675" s="36" t="str">
        <f t="shared" si="1499"/>
        <v>19-20</v>
      </c>
      <c r="AL3675" s="36" t="str">
        <f t="shared" si="1500"/>
        <v>Apr</v>
      </c>
      <c r="AM3675" s="35" t="str">
        <f t="shared" si="1501"/>
        <v>335-345</v>
      </c>
      <c r="AN3675" s="36" t="str">
        <f t="shared" si="1502"/>
        <v>Inner-TI</v>
      </c>
    </row>
    <row r="3676" spans="5:40" x14ac:dyDescent="0.3">
      <c r="E3676" s="12">
        <v>41012.826388888891</v>
      </c>
      <c r="F3676" s="16">
        <v>4.78</v>
      </c>
      <c r="G3676" s="16">
        <v>245.38000106811521</v>
      </c>
      <c r="H3676" s="29">
        <v>1.1867096453259074</v>
      </c>
      <c r="I3676" s="26">
        <v>342.3</v>
      </c>
      <c r="J3676" s="30">
        <v>0.11506276150627616</v>
      </c>
      <c r="K3676" s="31">
        <v>0.43284402993652982</v>
      </c>
      <c r="L3676" s="111">
        <f t="shared" si="1482"/>
        <v>0.1</v>
      </c>
      <c r="M3676" s="112">
        <f t="shared" si="1483"/>
        <v>0.12</v>
      </c>
      <c r="N3676" s="112" t="b">
        <f t="shared" si="1484"/>
        <v>1</v>
      </c>
      <c r="O3676" s="112" t="b">
        <f t="shared" si="1485"/>
        <v>1</v>
      </c>
      <c r="P3676" s="113">
        <f t="shared" si="1486"/>
        <v>1</v>
      </c>
      <c r="Q3676" s="113">
        <f t="shared" si="1487"/>
        <v>14</v>
      </c>
      <c r="R3676" s="114" t="str">
        <f t="shared" si="1503"/>
        <v>0.1-0.12</v>
      </c>
      <c r="S3676" s="127">
        <f t="shared" si="1488"/>
        <v>8.9737386733008944E-3</v>
      </c>
      <c r="T3676" s="112" t="b">
        <f t="shared" si="1489"/>
        <v>1</v>
      </c>
      <c r="U3676" s="22">
        <f t="shared" si="1490"/>
        <v>4.7296683779446411</v>
      </c>
      <c r="V3676" s="22">
        <f t="shared" si="1491"/>
        <v>8.9035470385471535E-2</v>
      </c>
      <c r="W3676" s="81">
        <f t="shared" si="1492"/>
        <v>5</v>
      </c>
      <c r="X3676" s="22">
        <f t="shared" si="1493"/>
        <v>0.65873916570647484</v>
      </c>
      <c r="Y3676" s="3">
        <f>IF(U3676&gt;'Power Curve'!$C$37,0,INDEX(Ci,$W3676,1)*POWER(1-X3676,3)+INDEX(Ci,$W3676,2)*3*X3676*POWER(1-X3676,2)+INDEX(Ci,$W3676,3)*3*POWER(X3676,2)*(1-X3676)+INDEX(Ci,$W3676,4)*POWER(X3676,3))</f>
        <v>160.84203255312084</v>
      </c>
      <c r="Z3676" s="3">
        <f t="shared" si="1494"/>
        <v>162.28538692093511</v>
      </c>
      <c r="AA3676" s="3">
        <f t="shared" si="1495"/>
        <v>245.38000106811521</v>
      </c>
      <c r="AB3676" s="3">
        <f t="shared" si="1504"/>
        <v>-83.094614147180096</v>
      </c>
      <c r="AC3676" s="3">
        <f t="shared" si="1505"/>
        <v>83.094614147180096</v>
      </c>
      <c r="AE3676" s="34">
        <f t="shared" si="1496"/>
        <v>5</v>
      </c>
      <c r="AF3676" s="73" t="b">
        <f>COUNTIF('Power Curve'!$D$2:$D$31,AE3676)&gt;0</f>
        <v>1</v>
      </c>
      <c r="AG3676" s="73" t="b">
        <f t="shared" si="1497"/>
        <v>0</v>
      </c>
      <c r="AH3676" s="73" t="b">
        <f t="shared" si="1506"/>
        <v>1</v>
      </c>
      <c r="AI3676" s="34" t="str">
        <f t="shared" si="1498"/>
        <v>Outer</v>
      </c>
      <c r="AJ3676" s="35" t="str">
        <f t="shared" si="1507"/>
        <v>0.0-0.1</v>
      </c>
      <c r="AK3676" s="36" t="str">
        <f t="shared" si="1499"/>
        <v>19-20</v>
      </c>
      <c r="AL3676" s="36" t="str">
        <f t="shared" si="1500"/>
        <v>Apr</v>
      </c>
      <c r="AM3676" s="35" t="str">
        <f t="shared" si="1501"/>
        <v>335-345</v>
      </c>
      <c r="AN3676" s="36" t="str">
        <f t="shared" si="1502"/>
        <v>Inner-TI</v>
      </c>
    </row>
    <row r="3677" spans="5:40" x14ac:dyDescent="0.3">
      <c r="E3677" s="12">
        <v>41012.833333333336</v>
      </c>
      <c r="F3677" s="16">
        <v>4.4400000000000004</v>
      </c>
      <c r="G3677" s="16">
        <v>197.07999801635711</v>
      </c>
      <c r="H3677" s="29">
        <v>1.1873637920938289</v>
      </c>
      <c r="I3677" s="26">
        <v>352.3</v>
      </c>
      <c r="J3677" s="30">
        <v>0.16666666666666666</v>
      </c>
      <c r="K3677" s="31">
        <v>0.34843075733914758</v>
      </c>
      <c r="L3677" s="111">
        <f t="shared" si="1482"/>
        <v>0</v>
      </c>
      <c r="M3677" s="112">
        <f t="shared" si="1483"/>
        <v>0.17</v>
      </c>
      <c r="N3677" s="112" t="b">
        <f t="shared" si="1484"/>
        <v>0</v>
      </c>
      <c r="O3677" s="112" t="b">
        <f t="shared" si="1485"/>
        <v>1</v>
      </c>
      <c r="P3677" s="113">
        <f t="shared" si="1486"/>
        <v>0</v>
      </c>
      <c r="Q3677" s="113">
        <f t="shared" si="1487"/>
        <v>9</v>
      </c>
      <c r="R3677" s="114" t="str">
        <f t="shared" si="1503"/>
        <v>0-0.17</v>
      </c>
      <c r="S3677" s="127">
        <f t="shared" si="1488"/>
        <v>0</v>
      </c>
      <c r="T3677" s="112" t="b">
        <f t="shared" si="1489"/>
        <v>0</v>
      </c>
      <c r="U3677" s="22">
        <f t="shared" si="1490"/>
        <v>4.3940555293819497</v>
      </c>
      <c r="V3677" s="22">
        <f t="shared" si="1491"/>
        <v>3.7165422765336319E-2</v>
      </c>
      <c r="W3677" s="81">
        <f t="shared" si="1492"/>
        <v>5</v>
      </c>
      <c r="X3677" s="22">
        <f t="shared" si="1493"/>
        <v>0.27497263340215738</v>
      </c>
      <c r="Y3677" s="3">
        <f>IF(U3677&gt;'Power Curve'!$C$37,0,INDEX(Ci,$W3677,1)*POWER(1-X3677,3)+INDEX(Ci,$W3677,2)*3*X3677*POWER(1-X3677,2)+INDEX(Ci,$W3677,3)*3*POWER(X3677,2)*(1-X3677)+INDEX(Ci,$W3677,4)*POWER(X3677,3))</f>
        <v>105.4543670239468</v>
      </c>
      <c r="Z3677" s="3">
        <f t="shared" si="1494"/>
        <v>105.4543670239468</v>
      </c>
      <c r="AA3677" s="3">
        <f t="shared" si="1495"/>
        <v>197.07999801635711</v>
      </c>
      <c r="AB3677" s="3">
        <f t="shared" si="1504"/>
        <v>-91.625630992410308</v>
      </c>
      <c r="AC3677" s="3">
        <f t="shared" si="1505"/>
        <v>91.625630992410308</v>
      </c>
      <c r="AE3677" s="34">
        <f t="shared" si="1496"/>
        <v>4</v>
      </c>
      <c r="AF3677" s="73" t="b">
        <f>COUNTIF('Power Curve'!$D$2:$D$31,AE3677)&gt;0</f>
        <v>1</v>
      </c>
      <c r="AG3677" s="73" t="b">
        <f t="shared" si="1497"/>
        <v>0</v>
      </c>
      <c r="AH3677" s="73" t="b">
        <f t="shared" si="1506"/>
        <v>1</v>
      </c>
      <c r="AI3677" s="34" t="str">
        <f t="shared" si="1498"/>
        <v>Outer</v>
      </c>
      <c r="AJ3677" s="35" t="str">
        <f t="shared" si="1507"/>
        <v>0.0-0.1</v>
      </c>
      <c r="AK3677" s="36" t="str">
        <f t="shared" si="1499"/>
        <v>20-21</v>
      </c>
      <c r="AL3677" s="36" t="str">
        <f t="shared" si="1500"/>
        <v>Apr</v>
      </c>
      <c r="AM3677" s="35" t="str">
        <f t="shared" si="1501"/>
        <v>345-355</v>
      </c>
      <c r="AN3677" s="36" t="str">
        <f t="shared" si="1502"/>
        <v>LWS-HTI</v>
      </c>
    </row>
    <row r="3678" spans="5:40" x14ac:dyDescent="0.3">
      <c r="E3678" s="12">
        <v>41012.840277777781</v>
      </c>
      <c r="F3678" s="16">
        <v>4.5199999999999996</v>
      </c>
      <c r="G3678" s="16">
        <v>175.5600013732913</v>
      </c>
      <c r="H3678" s="29">
        <v>1.1877566266375295</v>
      </c>
      <c r="I3678" s="26">
        <v>349.2</v>
      </c>
      <c r="J3678" s="30">
        <v>0.19690265486725667</v>
      </c>
      <c r="K3678" s="31">
        <v>0.30409076965639736</v>
      </c>
      <c r="L3678" s="111">
        <f t="shared" si="1482"/>
        <v>0</v>
      </c>
      <c r="M3678" s="112">
        <f t="shared" si="1483"/>
        <v>0.2</v>
      </c>
      <c r="N3678" s="112" t="b">
        <f t="shared" si="1484"/>
        <v>0</v>
      </c>
      <c r="O3678" s="112" t="b">
        <f t="shared" si="1485"/>
        <v>1</v>
      </c>
      <c r="P3678" s="113">
        <f t="shared" si="1486"/>
        <v>0</v>
      </c>
      <c r="Q3678" s="113">
        <f t="shared" si="1487"/>
        <v>6</v>
      </c>
      <c r="R3678" s="114" t="str">
        <f t="shared" si="1503"/>
        <v>0-0.2</v>
      </c>
      <c r="S3678" s="127">
        <f t="shared" si="1488"/>
        <v>0</v>
      </c>
      <c r="T3678" s="112" t="b">
        <f t="shared" si="1489"/>
        <v>0</v>
      </c>
      <c r="U3678" s="22">
        <f t="shared" si="1490"/>
        <v>4.4737209631640038</v>
      </c>
      <c r="V3678" s="22">
        <f t="shared" si="1491"/>
        <v>4.9477972364229246E-2</v>
      </c>
      <c r="W3678" s="81">
        <f t="shared" si="1492"/>
        <v>5</v>
      </c>
      <c r="X3678" s="22">
        <f t="shared" si="1493"/>
        <v>0.36606845228391638</v>
      </c>
      <c r="Y3678" s="3">
        <f>IF(U3678&gt;'Power Curve'!$C$37,0,INDEX(Ci,$W3678,1)*POWER(1-X3678,3)+INDEX(Ci,$W3678,2)*3*X3678*POWER(1-X3678,2)+INDEX(Ci,$W3678,3)*3*POWER(X3678,2)*(1-X3678)+INDEX(Ci,$W3678,4)*POWER(X3678,3))</f>
        <v>117.46128198118919</v>
      </c>
      <c r="Z3678" s="3">
        <f t="shared" si="1494"/>
        <v>117.46128198118919</v>
      </c>
      <c r="AA3678" s="3">
        <f t="shared" si="1495"/>
        <v>175.5600013732913</v>
      </c>
      <c r="AB3678" s="3">
        <f t="shared" si="1504"/>
        <v>-58.098719392102112</v>
      </c>
      <c r="AC3678" s="3">
        <f t="shared" si="1505"/>
        <v>58.098719392102112</v>
      </c>
      <c r="AE3678" s="34">
        <f t="shared" si="1496"/>
        <v>4</v>
      </c>
      <c r="AF3678" s="73" t="b">
        <f>COUNTIF('Power Curve'!$D$2:$D$31,AE3678)&gt;0</f>
        <v>1</v>
      </c>
      <c r="AG3678" s="73" t="b">
        <f t="shared" si="1497"/>
        <v>0</v>
      </c>
      <c r="AH3678" s="73" t="b">
        <f t="shared" si="1506"/>
        <v>1</v>
      </c>
      <c r="AI3678" s="34" t="str">
        <f t="shared" si="1498"/>
        <v>Outer</v>
      </c>
      <c r="AJ3678" s="35" t="str">
        <f t="shared" si="1507"/>
        <v>0.0-0.1</v>
      </c>
      <c r="AK3678" s="36" t="str">
        <f t="shared" si="1499"/>
        <v>20-21</v>
      </c>
      <c r="AL3678" s="36" t="str">
        <f t="shared" si="1500"/>
        <v>Apr</v>
      </c>
      <c r="AM3678" s="35" t="str">
        <f t="shared" si="1501"/>
        <v>345-355</v>
      </c>
      <c r="AN3678" s="36" t="str">
        <f t="shared" si="1502"/>
        <v>LWS-HTI</v>
      </c>
    </row>
    <row r="3679" spans="5:40" x14ac:dyDescent="0.3">
      <c r="E3679" s="12">
        <v>41012.847222222219</v>
      </c>
      <c r="F3679" s="16">
        <v>4.2300000000000004</v>
      </c>
      <c r="G3679" s="16">
        <v>121.82000350952171</v>
      </c>
      <c r="H3679" s="29">
        <v>1.1879313029850067</v>
      </c>
      <c r="I3679" s="26">
        <v>357.9</v>
      </c>
      <c r="J3679" s="30">
        <v>0.21040189125295505</v>
      </c>
      <c r="K3679" s="31">
        <v>0.48008401952540219</v>
      </c>
      <c r="L3679" s="111">
        <f t="shared" si="1482"/>
        <v>0</v>
      </c>
      <c r="M3679" s="112">
        <f t="shared" si="1483"/>
        <v>0.21000000000000002</v>
      </c>
      <c r="N3679" s="112" t="b">
        <f t="shared" si="1484"/>
        <v>0</v>
      </c>
      <c r="O3679" s="112" t="b">
        <f t="shared" si="1485"/>
        <v>1</v>
      </c>
      <c r="P3679" s="113">
        <f t="shared" si="1486"/>
        <v>0</v>
      </c>
      <c r="Q3679" s="113">
        <f t="shared" si="1487"/>
        <v>5</v>
      </c>
      <c r="R3679" s="114" t="str">
        <f t="shared" si="1503"/>
        <v>0-0.21</v>
      </c>
      <c r="S3679" s="127">
        <f t="shared" si="1488"/>
        <v>0</v>
      </c>
      <c r="T3679" s="112" t="b">
        <f t="shared" si="1489"/>
        <v>0</v>
      </c>
      <c r="U3679" s="22">
        <f t="shared" si="1490"/>
        <v>4.1868954206044746</v>
      </c>
      <c r="V3679" s="22">
        <f t="shared" si="1491"/>
        <v>5.1481601566528163E-3</v>
      </c>
      <c r="W3679" s="81">
        <f t="shared" si="1492"/>
        <v>5</v>
      </c>
      <c r="X3679" s="22">
        <f t="shared" si="1493"/>
        <v>3.808922170385283E-2</v>
      </c>
      <c r="Y3679" s="3">
        <f>IF(U3679&gt;'Power Curve'!$C$37,0,INDEX(Ci,$W3679,1)*POWER(1-X3679,3)+INDEX(Ci,$W3679,2)*3*X3679*POWER(1-X3679,2)+INDEX(Ci,$W3679,3)*3*POWER(X3679,2)*(1-X3679)+INDEX(Ci,$W3679,4)*POWER(X3679,3))</f>
        <v>80.391652701056998</v>
      </c>
      <c r="Z3679" s="3">
        <f t="shared" si="1494"/>
        <v>80.391652701056998</v>
      </c>
      <c r="AA3679" s="3">
        <f t="shared" si="1495"/>
        <v>121.82000350952171</v>
      </c>
      <c r="AB3679" s="3">
        <f t="shared" si="1504"/>
        <v>-41.428350808464714</v>
      </c>
      <c r="AC3679" s="3">
        <f t="shared" si="1505"/>
        <v>41.428350808464714</v>
      </c>
      <c r="AE3679" s="34">
        <f t="shared" si="1496"/>
        <v>4</v>
      </c>
      <c r="AF3679" s="73" t="b">
        <f>COUNTIF('Power Curve'!$D$2:$D$31,AE3679)&gt;0</f>
        <v>1</v>
      </c>
      <c r="AG3679" s="73" t="b">
        <f t="shared" si="1497"/>
        <v>0</v>
      </c>
      <c r="AH3679" s="73" t="b">
        <f t="shared" si="1506"/>
        <v>1</v>
      </c>
      <c r="AI3679" s="34" t="str">
        <f t="shared" si="1498"/>
        <v>Outer</v>
      </c>
      <c r="AJ3679" s="35" t="str">
        <f t="shared" si="1507"/>
        <v>0.0-0.1</v>
      </c>
      <c r="AK3679" s="36" t="str">
        <f t="shared" si="1499"/>
        <v>20-21</v>
      </c>
      <c r="AL3679" s="36" t="str">
        <f t="shared" si="1500"/>
        <v>Apr</v>
      </c>
      <c r="AM3679" s="35" t="str">
        <f t="shared" si="1501"/>
        <v>355-5</v>
      </c>
      <c r="AN3679" s="36" t="str">
        <f t="shared" si="1502"/>
        <v>LWS-HTI</v>
      </c>
    </row>
    <row r="3680" spans="5:40" x14ac:dyDescent="0.3">
      <c r="E3680" s="12">
        <v>41012.854166666664</v>
      </c>
      <c r="F3680" s="16">
        <v>4.9800000000000004</v>
      </c>
      <c r="G3680" s="16">
        <v>209.9000015258793</v>
      </c>
      <c r="H3680" s="29">
        <v>1.1883245131980267</v>
      </c>
      <c r="I3680" s="26">
        <v>359.6</v>
      </c>
      <c r="J3680" s="30">
        <v>0.17068273092369476</v>
      </c>
      <c r="K3680" s="31">
        <v>0.39205632678090663</v>
      </c>
      <c r="L3680" s="111">
        <f t="shared" si="1482"/>
        <v>0.1</v>
      </c>
      <c r="M3680" s="112">
        <f t="shared" si="1483"/>
        <v>0.17</v>
      </c>
      <c r="N3680" s="112" t="b">
        <f t="shared" si="1484"/>
        <v>1</v>
      </c>
      <c r="O3680" s="112" t="b">
        <f t="shared" si="1485"/>
        <v>1</v>
      </c>
      <c r="P3680" s="113">
        <f t="shared" si="1486"/>
        <v>1</v>
      </c>
      <c r="Q3680" s="113">
        <f t="shared" si="1487"/>
        <v>9</v>
      </c>
      <c r="R3680" s="114" t="str">
        <f t="shared" si="1503"/>
        <v>0.1-0.17</v>
      </c>
      <c r="S3680" s="127">
        <f t="shared" si="1488"/>
        <v>7.1072639023830667E-2</v>
      </c>
      <c r="T3680" s="112" t="b">
        <f t="shared" si="1489"/>
        <v>1</v>
      </c>
      <c r="U3680" s="22">
        <f t="shared" si="1490"/>
        <v>4.9297965724241646</v>
      </c>
      <c r="V3680" s="22">
        <f t="shared" si="1491"/>
        <v>0.11996592797147032</v>
      </c>
      <c r="W3680" s="81">
        <f t="shared" si="1492"/>
        <v>5</v>
      </c>
      <c r="X3680" s="22">
        <f t="shared" si="1493"/>
        <v>0.88758172504425981</v>
      </c>
      <c r="Y3680" s="3">
        <f>IF(U3680&gt;'Power Curve'!$C$37,0,INDEX(Ci,$W3680,1)*POWER(1-X3680,3)+INDEX(Ci,$W3680,2)*3*X3680*POWER(1-X3680,2)+INDEX(Ci,$W3680,3)*3*POWER(X3680,2)*(1-X3680)+INDEX(Ci,$W3680,4)*POWER(X3680,3))</f>
        <v>195.56795099626402</v>
      </c>
      <c r="Z3680" s="3">
        <f t="shared" si="1494"/>
        <v>209.46748138205172</v>
      </c>
      <c r="AA3680" s="3">
        <f t="shared" si="1495"/>
        <v>209.9000015258793</v>
      </c>
      <c r="AB3680" s="3">
        <f t="shared" si="1504"/>
        <v>-0.4325201438275883</v>
      </c>
      <c r="AC3680" s="3">
        <f t="shared" si="1505"/>
        <v>0.4325201438275883</v>
      </c>
      <c r="AE3680" s="34">
        <f t="shared" si="1496"/>
        <v>5</v>
      </c>
      <c r="AF3680" s="73" t="b">
        <f>COUNTIF('Power Curve'!$D$2:$D$31,AE3680)&gt;0</f>
        <v>1</v>
      </c>
      <c r="AG3680" s="73" t="b">
        <f t="shared" si="1497"/>
        <v>0</v>
      </c>
      <c r="AH3680" s="73" t="b">
        <f t="shared" si="1506"/>
        <v>1</v>
      </c>
      <c r="AI3680" s="34" t="str">
        <f t="shared" si="1498"/>
        <v>Outer</v>
      </c>
      <c r="AJ3680" s="35" t="str">
        <f t="shared" si="1507"/>
        <v>0.1-0.2</v>
      </c>
      <c r="AK3680" s="36" t="str">
        <f t="shared" si="1499"/>
        <v>20-21</v>
      </c>
      <c r="AL3680" s="36" t="str">
        <f t="shared" si="1500"/>
        <v>Apr</v>
      </c>
      <c r="AM3680" s="35" t="str">
        <f t="shared" si="1501"/>
        <v>355-5</v>
      </c>
      <c r="AN3680" s="36" t="str">
        <f t="shared" si="1502"/>
        <v>LWS-HTI</v>
      </c>
    </row>
    <row r="3681" spans="5:40" x14ac:dyDescent="0.3">
      <c r="E3681" s="12">
        <v>41012.861111111109</v>
      </c>
      <c r="F3681" s="16">
        <v>4.26</v>
      </c>
      <c r="G3681" s="16">
        <v>276.27000427246139</v>
      </c>
      <c r="H3681" s="29">
        <v>1.1887617187891308</v>
      </c>
      <c r="I3681" s="26">
        <v>358.9</v>
      </c>
      <c r="J3681" s="30">
        <v>0.23943661971830987</v>
      </c>
      <c r="K3681" s="31">
        <v>0.34858084168302184</v>
      </c>
      <c r="L3681" s="111">
        <f t="shared" si="1482"/>
        <v>0</v>
      </c>
      <c r="M3681" s="112">
        <f t="shared" si="1483"/>
        <v>0.24000000000000002</v>
      </c>
      <c r="N3681" s="112" t="b">
        <f t="shared" si="1484"/>
        <v>0</v>
      </c>
      <c r="O3681" s="112" t="b">
        <f t="shared" si="1485"/>
        <v>1</v>
      </c>
      <c r="P3681" s="113">
        <f t="shared" si="1486"/>
        <v>0</v>
      </c>
      <c r="Q3681" s="113">
        <f t="shared" si="1487"/>
        <v>2</v>
      </c>
      <c r="R3681" s="114" t="str">
        <f t="shared" si="1503"/>
        <v>0-0.24</v>
      </c>
      <c r="S3681" s="127">
        <f t="shared" si="1488"/>
        <v>0</v>
      </c>
      <c r="T3681" s="112" t="b">
        <f t="shared" si="1489"/>
        <v>0</v>
      </c>
      <c r="U3681" s="22">
        <f t="shared" si="1490"/>
        <v>4.2175720122329778</v>
      </c>
      <c r="V3681" s="22">
        <f t="shared" si="1491"/>
        <v>9.8893262812765372E-3</v>
      </c>
      <c r="W3681" s="81">
        <f t="shared" si="1492"/>
        <v>5</v>
      </c>
      <c r="X3681" s="22">
        <f t="shared" si="1493"/>
        <v>7.3167286332797579E-2</v>
      </c>
      <c r="Y3681" s="3">
        <f>IF(U3681&gt;'Power Curve'!$C$37,0,INDEX(Ci,$W3681,1)*POWER(1-X3681,3)+INDEX(Ci,$W3681,2)*3*X3681*POWER(1-X3681,2)+INDEX(Ci,$W3681,3)*3*POWER(X3681,2)*(1-X3681)+INDEX(Ci,$W3681,4)*POWER(X3681,3))</f>
        <v>83.419791156603821</v>
      </c>
      <c r="Z3681" s="3">
        <f t="shared" si="1494"/>
        <v>83.419791156603821</v>
      </c>
      <c r="AA3681" s="3">
        <f t="shared" si="1495"/>
        <v>276.27000427246139</v>
      </c>
      <c r="AB3681" s="3">
        <f t="shared" si="1504"/>
        <v>-192.85021311585757</v>
      </c>
      <c r="AC3681" s="3">
        <f t="shared" si="1505"/>
        <v>192.85021311585757</v>
      </c>
      <c r="AE3681" s="34">
        <f t="shared" si="1496"/>
        <v>4</v>
      </c>
      <c r="AF3681" s="73" t="b">
        <f>COUNTIF('Power Curve'!$D$2:$D$31,AE3681)&gt;0</f>
        <v>1</v>
      </c>
      <c r="AG3681" s="73" t="b">
        <f t="shared" si="1497"/>
        <v>0</v>
      </c>
      <c r="AH3681" s="73" t="b">
        <f t="shared" si="1506"/>
        <v>1</v>
      </c>
      <c r="AI3681" s="34" t="str">
        <f t="shared" si="1498"/>
        <v>Outer</v>
      </c>
      <c r="AJ3681" s="35" t="str">
        <f t="shared" si="1507"/>
        <v>0.0-0.1</v>
      </c>
      <c r="AK3681" s="36" t="str">
        <f t="shared" si="1499"/>
        <v>20-21</v>
      </c>
      <c r="AL3681" s="36" t="str">
        <f t="shared" si="1500"/>
        <v>Apr</v>
      </c>
      <c r="AM3681" s="35" t="str">
        <f t="shared" si="1501"/>
        <v>355-5</v>
      </c>
      <c r="AN3681" s="36" t="str">
        <f t="shared" si="1502"/>
        <v>LWS-HTI</v>
      </c>
    </row>
    <row r="3682" spans="5:40" x14ac:dyDescent="0.3">
      <c r="E3682" s="12">
        <v>41012.868055555555</v>
      </c>
      <c r="F3682" s="16">
        <v>4.63</v>
      </c>
      <c r="G3682" s="16">
        <v>222.320003509522</v>
      </c>
      <c r="H3682" s="29">
        <v>1.1891992462099703</v>
      </c>
      <c r="I3682" s="26">
        <v>354.6</v>
      </c>
      <c r="J3682" s="30">
        <v>0.14254859611231102</v>
      </c>
      <c r="K3682" s="31">
        <v>0.31420708915122364</v>
      </c>
      <c r="L3682" s="111">
        <f t="shared" si="1482"/>
        <v>0.1</v>
      </c>
      <c r="M3682" s="112">
        <f t="shared" si="1483"/>
        <v>0.14000000000000001</v>
      </c>
      <c r="N3682" s="112" t="b">
        <f t="shared" si="1484"/>
        <v>1</v>
      </c>
      <c r="O3682" s="112" t="b">
        <f t="shared" si="1485"/>
        <v>1</v>
      </c>
      <c r="P3682" s="113">
        <f t="shared" si="1486"/>
        <v>1</v>
      </c>
      <c r="Q3682" s="113">
        <f t="shared" si="1487"/>
        <v>12</v>
      </c>
      <c r="R3682" s="114" t="str">
        <f t="shared" si="1503"/>
        <v>0.1-0.14</v>
      </c>
      <c r="S3682" s="127">
        <f t="shared" si="1488"/>
        <v>5.7648834867645611E-2</v>
      </c>
      <c r="T3682" s="112" t="b">
        <f t="shared" si="1489"/>
        <v>1</v>
      </c>
      <c r="U3682" s="22">
        <f t="shared" si="1490"/>
        <v>4.5844492545309778</v>
      </c>
      <c r="V3682" s="22">
        <f t="shared" si="1491"/>
        <v>6.659138673646918E-2</v>
      </c>
      <c r="W3682" s="81">
        <f t="shared" si="1492"/>
        <v>5</v>
      </c>
      <c r="X3682" s="22">
        <f t="shared" si="1493"/>
        <v>0.49268402313548343</v>
      </c>
      <c r="Y3682" s="3">
        <f>IF(U3682&gt;'Power Curve'!$C$37,0,INDEX(Ci,$W3682,1)*POWER(1-X3682,3)+INDEX(Ci,$W3682,2)*3*X3682*POWER(1-X3682,2)+INDEX(Ci,$W3682,3)*3*POWER(X3682,2)*(1-X3682)+INDEX(Ci,$W3682,4)*POWER(X3682,3))</f>
        <v>135.5984175963489</v>
      </c>
      <c r="Z3682" s="3">
        <f t="shared" si="1494"/>
        <v>143.41550838067485</v>
      </c>
      <c r="AA3682" s="3">
        <f t="shared" si="1495"/>
        <v>222.320003509522</v>
      </c>
      <c r="AB3682" s="3">
        <f t="shared" si="1504"/>
        <v>-78.904495128847145</v>
      </c>
      <c r="AC3682" s="3">
        <f t="shared" si="1505"/>
        <v>78.904495128847145</v>
      </c>
      <c r="AE3682" s="34">
        <f t="shared" si="1496"/>
        <v>5</v>
      </c>
      <c r="AF3682" s="73" t="b">
        <f>COUNTIF('Power Curve'!$D$2:$D$31,AE3682)&gt;0</f>
        <v>1</v>
      </c>
      <c r="AG3682" s="73" t="b">
        <f t="shared" si="1497"/>
        <v>0</v>
      </c>
      <c r="AH3682" s="73" t="b">
        <f t="shared" si="1506"/>
        <v>1</v>
      </c>
      <c r="AI3682" s="34" t="str">
        <f t="shared" si="1498"/>
        <v>Outer</v>
      </c>
      <c r="AJ3682" s="35" t="str">
        <f t="shared" si="1507"/>
        <v>0.0-0.1</v>
      </c>
      <c r="AK3682" s="36" t="str">
        <f t="shared" si="1499"/>
        <v>20-21</v>
      </c>
      <c r="AL3682" s="36" t="str">
        <f t="shared" si="1500"/>
        <v>Apr</v>
      </c>
      <c r="AM3682" s="35" t="str">
        <f t="shared" si="1501"/>
        <v>345-355</v>
      </c>
      <c r="AN3682" s="36" t="str">
        <f t="shared" si="1502"/>
        <v>LWS-HTI</v>
      </c>
    </row>
    <row r="3683" spans="5:40" x14ac:dyDescent="0.3">
      <c r="E3683" s="12">
        <v>41012.875</v>
      </c>
      <c r="F3683" s="16">
        <v>5.01</v>
      </c>
      <c r="G3683" s="16">
        <v>209.79999542236374</v>
      </c>
      <c r="H3683" s="29">
        <v>1.189505706718166</v>
      </c>
      <c r="I3683" s="26">
        <v>357.1</v>
      </c>
      <c r="J3683" s="30">
        <v>0.16566866267465069</v>
      </c>
      <c r="K3683" s="31">
        <v>0.43425488022489317</v>
      </c>
      <c r="L3683" s="111">
        <f t="shared" si="1482"/>
        <v>0.1</v>
      </c>
      <c r="M3683" s="112">
        <f t="shared" si="1483"/>
        <v>0.17</v>
      </c>
      <c r="N3683" s="112" t="b">
        <f t="shared" si="1484"/>
        <v>1</v>
      </c>
      <c r="O3683" s="112" t="b">
        <f t="shared" si="1485"/>
        <v>1</v>
      </c>
      <c r="P3683" s="113">
        <f t="shared" si="1486"/>
        <v>1</v>
      </c>
      <c r="Q3683" s="113">
        <f t="shared" si="1487"/>
        <v>9</v>
      </c>
      <c r="R3683" s="114" t="str">
        <f t="shared" si="1503"/>
        <v>0.1-0.17</v>
      </c>
      <c r="S3683" s="127">
        <f t="shared" si="1488"/>
        <v>7.1072639023830667E-2</v>
      </c>
      <c r="T3683" s="112" t="b">
        <f t="shared" si="1489"/>
        <v>1</v>
      </c>
      <c r="U3683" s="22">
        <f t="shared" si="1490"/>
        <v>4.961136842247531</v>
      </c>
      <c r="V3683" s="22">
        <f t="shared" si="1491"/>
        <v>0.12480966770052973</v>
      </c>
      <c r="W3683" s="81">
        <f t="shared" si="1492"/>
        <v>5</v>
      </c>
      <c r="X3683" s="22">
        <f t="shared" si="1493"/>
        <v>0.92341869232100071</v>
      </c>
      <c r="Y3683" s="3">
        <f>IF(U3683&gt;'Power Curve'!$C$37,0,INDEX(Ci,$W3683,1)*POWER(1-X3683,3)+INDEX(Ci,$W3683,2)*3*X3683*POWER(1-X3683,2)+INDEX(Ci,$W3683,3)*3*POWER(X3683,2)*(1-X3683)+INDEX(Ci,$W3683,4)*POWER(X3683,3))</f>
        <v>200.75920802477083</v>
      </c>
      <c r="Z3683" s="3">
        <f t="shared" si="1494"/>
        <v>215.0276947474255</v>
      </c>
      <c r="AA3683" s="3">
        <f t="shared" si="1495"/>
        <v>209.79999542236374</v>
      </c>
      <c r="AB3683" s="3">
        <f t="shared" si="1504"/>
        <v>5.2276993250617636</v>
      </c>
      <c r="AC3683" s="3">
        <f t="shared" si="1505"/>
        <v>5.2276993250617636</v>
      </c>
      <c r="AE3683" s="34">
        <f t="shared" si="1496"/>
        <v>5</v>
      </c>
      <c r="AF3683" s="73" t="b">
        <f>COUNTIF('Power Curve'!$D$2:$D$31,AE3683)&gt;0</f>
        <v>1</v>
      </c>
      <c r="AG3683" s="73" t="b">
        <f t="shared" si="1497"/>
        <v>0</v>
      </c>
      <c r="AH3683" s="73" t="b">
        <f t="shared" si="1506"/>
        <v>1</v>
      </c>
      <c r="AI3683" s="34" t="str">
        <f t="shared" si="1498"/>
        <v>Outer</v>
      </c>
      <c r="AJ3683" s="35" t="str">
        <f t="shared" si="1507"/>
        <v>0.1-0.2</v>
      </c>
      <c r="AK3683" s="36" t="str">
        <f t="shared" si="1499"/>
        <v>21-22</v>
      </c>
      <c r="AL3683" s="36" t="str">
        <f t="shared" si="1500"/>
        <v>Apr</v>
      </c>
      <c r="AM3683" s="35" t="str">
        <f t="shared" si="1501"/>
        <v>355-5</v>
      </c>
      <c r="AN3683" s="36" t="str">
        <f t="shared" si="1502"/>
        <v>LWS-HTI</v>
      </c>
    </row>
    <row r="3684" spans="5:40" x14ac:dyDescent="0.3">
      <c r="E3684" s="12">
        <v>41012.881944444445</v>
      </c>
      <c r="F3684" s="16">
        <v>5.41</v>
      </c>
      <c r="G3684" s="16">
        <v>208.43999481201212</v>
      </c>
      <c r="H3684" s="29">
        <v>1.1895354253475241</v>
      </c>
      <c r="I3684" s="26">
        <v>358.4</v>
      </c>
      <c r="J3684" s="30">
        <v>0.11829944547134935</v>
      </c>
      <c r="K3684" s="31">
        <v>0.35512569905118274</v>
      </c>
      <c r="L3684" s="111">
        <f t="shared" si="1482"/>
        <v>0.2</v>
      </c>
      <c r="M3684" s="112">
        <f t="shared" si="1483"/>
        <v>0.12</v>
      </c>
      <c r="N3684" s="112" t="b">
        <f t="shared" si="1484"/>
        <v>1</v>
      </c>
      <c r="O3684" s="112" t="b">
        <f t="shared" si="1485"/>
        <v>1</v>
      </c>
      <c r="P3684" s="113">
        <f t="shared" si="1486"/>
        <v>2</v>
      </c>
      <c r="Q3684" s="113">
        <f t="shared" si="1487"/>
        <v>14</v>
      </c>
      <c r="R3684" s="114" t="str">
        <f t="shared" si="1503"/>
        <v>0.2-0.12</v>
      </c>
      <c r="S3684" s="127">
        <f t="shared" si="1488"/>
        <v>2.146915976708583E-2</v>
      </c>
      <c r="T3684" s="112" t="b">
        <f t="shared" si="1489"/>
        <v>1</v>
      </c>
      <c r="U3684" s="22">
        <f t="shared" si="1490"/>
        <v>5.3572802068422307</v>
      </c>
      <c r="V3684" s="22">
        <f t="shared" si="1491"/>
        <v>0.18603490169835551</v>
      </c>
      <c r="W3684" s="81">
        <f t="shared" si="1492"/>
        <v>6</v>
      </c>
      <c r="X3684" s="22">
        <f t="shared" si="1493"/>
        <v>0.32809079057612839</v>
      </c>
      <c r="Y3684" s="3">
        <f>IF(U3684&gt;'Power Curve'!$C$37,0,INDEX(Ci,$W3684,1)*POWER(1-X3684,3)+INDEX(Ci,$W3684,2)*3*X3684*POWER(1-X3684,2)+INDEX(Ci,$W3684,3)*3*POWER(X3684,2)*(1-X3684)+INDEX(Ci,$W3684,4)*POWER(X3684,3))</f>
        <v>260.58798076653983</v>
      </c>
      <c r="Z3684" s="3">
        <f t="shared" si="1494"/>
        <v>266.18258575899893</v>
      </c>
      <c r="AA3684" s="3">
        <f t="shared" si="1495"/>
        <v>208.43999481201212</v>
      </c>
      <c r="AB3684" s="3">
        <f t="shared" si="1504"/>
        <v>57.742590946986809</v>
      </c>
      <c r="AC3684" s="3">
        <f t="shared" si="1505"/>
        <v>57.742590946986809</v>
      </c>
      <c r="AE3684" s="34">
        <f t="shared" si="1496"/>
        <v>5</v>
      </c>
      <c r="AF3684" s="73" t="b">
        <f>COUNTIF('Power Curve'!$D$2:$D$31,AE3684)&gt;0</f>
        <v>1</v>
      </c>
      <c r="AG3684" s="73" t="b">
        <f t="shared" si="1497"/>
        <v>0</v>
      </c>
      <c r="AH3684" s="73" t="b">
        <f t="shared" si="1506"/>
        <v>1</v>
      </c>
      <c r="AI3684" s="34" t="str">
        <f t="shared" si="1498"/>
        <v>Outer</v>
      </c>
      <c r="AJ3684" s="35" t="str">
        <f t="shared" si="1507"/>
        <v>0.1-0.2</v>
      </c>
      <c r="AK3684" s="36" t="str">
        <f t="shared" si="1499"/>
        <v>21-22</v>
      </c>
      <c r="AL3684" s="36" t="str">
        <f t="shared" si="1500"/>
        <v>Apr</v>
      </c>
      <c r="AM3684" s="35" t="str">
        <f t="shared" si="1501"/>
        <v>355-5</v>
      </c>
      <c r="AN3684" s="36" t="str">
        <f t="shared" si="1502"/>
        <v>Inner-TI</v>
      </c>
    </row>
    <row r="3685" spans="5:40" x14ac:dyDescent="0.3">
      <c r="E3685" s="12">
        <v>41012.888888888891</v>
      </c>
      <c r="F3685" s="16">
        <v>5.31</v>
      </c>
      <c r="G3685" s="16">
        <v>202.1999969482419</v>
      </c>
      <c r="H3685" s="29">
        <v>1.1901051681801598</v>
      </c>
      <c r="I3685" s="26">
        <v>354.7</v>
      </c>
      <c r="J3685" s="30">
        <v>0.17137476459510359</v>
      </c>
      <c r="K3685" s="31">
        <v>0.54354976561607571</v>
      </c>
      <c r="L3685" s="111">
        <f t="shared" si="1482"/>
        <v>0.2</v>
      </c>
      <c r="M3685" s="112">
        <f t="shared" si="1483"/>
        <v>0.17</v>
      </c>
      <c r="N3685" s="112" t="b">
        <f t="shared" si="1484"/>
        <v>1</v>
      </c>
      <c r="O3685" s="112" t="b">
        <f t="shared" si="1485"/>
        <v>1</v>
      </c>
      <c r="P3685" s="113">
        <f t="shared" si="1486"/>
        <v>2</v>
      </c>
      <c r="Q3685" s="113">
        <f t="shared" si="1487"/>
        <v>9</v>
      </c>
      <c r="R3685" s="114" t="str">
        <f t="shared" si="1503"/>
        <v>0.2-0.17</v>
      </c>
      <c r="S3685" s="127">
        <f t="shared" si="1488"/>
        <v>6.7707460480226883E-2</v>
      </c>
      <c r="T3685" s="112" t="b">
        <f t="shared" si="1489"/>
        <v>1</v>
      </c>
      <c r="U3685" s="22">
        <f t="shared" si="1490"/>
        <v>5.2590940629359686</v>
      </c>
      <c r="V3685" s="22">
        <f t="shared" si="1491"/>
        <v>0.17085991664678077</v>
      </c>
      <c r="W3685" s="81">
        <f t="shared" si="1492"/>
        <v>6</v>
      </c>
      <c r="X3685" s="22">
        <f t="shared" si="1493"/>
        <v>0.23022691786375465</v>
      </c>
      <c r="Y3685" s="3">
        <f>IF(U3685&gt;'Power Curve'!$C$37,0,INDEX(Ci,$W3685,1)*POWER(1-X3685,3)+INDEX(Ci,$W3685,2)*3*X3685*POWER(1-X3685,2)+INDEX(Ci,$W3685,3)*3*POWER(X3685,2)*(1-X3685)+INDEX(Ci,$W3685,4)*POWER(X3685,3))</f>
        <v>246.18198306382052</v>
      </c>
      <c r="Z3685" s="3">
        <f t="shared" si="1494"/>
        <v>262.85033995305804</v>
      </c>
      <c r="AA3685" s="3">
        <f t="shared" si="1495"/>
        <v>202.1999969482419</v>
      </c>
      <c r="AB3685" s="3">
        <f t="shared" si="1504"/>
        <v>60.650343004816136</v>
      </c>
      <c r="AC3685" s="3">
        <f t="shared" si="1505"/>
        <v>60.650343004816136</v>
      </c>
      <c r="AE3685" s="34">
        <f t="shared" si="1496"/>
        <v>5</v>
      </c>
      <c r="AF3685" s="73" t="b">
        <f>COUNTIF('Power Curve'!$D$2:$D$31,AE3685)&gt;0</f>
        <v>1</v>
      </c>
      <c r="AG3685" s="73" t="b">
        <f t="shared" si="1497"/>
        <v>0</v>
      </c>
      <c r="AH3685" s="73" t="b">
        <f t="shared" si="1506"/>
        <v>1</v>
      </c>
      <c r="AI3685" s="34" t="str">
        <f t="shared" si="1498"/>
        <v>Outer</v>
      </c>
      <c r="AJ3685" s="35" t="str">
        <f t="shared" si="1507"/>
        <v>0.1-0.2</v>
      </c>
      <c r="AK3685" s="36" t="str">
        <f t="shared" si="1499"/>
        <v>21-22</v>
      </c>
      <c r="AL3685" s="36" t="str">
        <f t="shared" si="1500"/>
        <v>Apr</v>
      </c>
      <c r="AM3685" s="35" t="str">
        <f t="shared" si="1501"/>
        <v>345-355</v>
      </c>
      <c r="AN3685" s="36" t="str">
        <f t="shared" si="1502"/>
        <v>LWS-HTI</v>
      </c>
    </row>
    <row r="3686" spans="5:40" x14ac:dyDescent="0.3">
      <c r="E3686" s="12">
        <v>41012.895833333336</v>
      </c>
      <c r="F3686" s="16">
        <v>4.6100000000000003</v>
      </c>
      <c r="G3686" s="16">
        <v>112.15999221801729</v>
      </c>
      <c r="H3686" s="29">
        <v>1.1908949442744767</v>
      </c>
      <c r="I3686" s="26">
        <v>354.4</v>
      </c>
      <c r="J3686" s="30">
        <v>0.12798264642082427</v>
      </c>
      <c r="K3686" s="31">
        <v>0.42640130391461312</v>
      </c>
      <c r="L3686" s="111">
        <f t="shared" si="1482"/>
        <v>0.1</v>
      </c>
      <c r="M3686" s="112">
        <f t="shared" si="1483"/>
        <v>0.13</v>
      </c>
      <c r="N3686" s="112" t="b">
        <f t="shared" si="1484"/>
        <v>1</v>
      </c>
      <c r="O3686" s="112" t="b">
        <f t="shared" si="1485"/>
        <v>1</v>
      </c>
      <c r="P3686" s="113">
        <f t="shared" si="1486"/>
        <v>1</v>
      </c>
      <c r="Q3686" s="113">
        <f t="shared" si="1487"/>
        <v>13</v>
      </c>
      <c r="R3686" s="114" t="str">
        <f t="shared" si="1503"/>
        <v>0.1-0.13</v>
      </c>
      <c r="S3686" s="127">
        <f t="shared" si="1488"/>
        <v>4.827591189261813E-2</v>
      </c>
      <c r="T3686" s="112" t="b">
        <f t="shared" si="1489"/>
        <v>1</v>
      </c>
      <c r="U3686" s="22">
        <f t="shared" si="1490"/>
        <v>4.5668145879863058</v>
      </c>
      <c r="V3686" s="22">
        <f t="shared" si="1491"/>
        <v>6.3865892175236735E-2</v>
      </c>
      <c r="W3686" s="81">
        <f t="shared" si="1492"/>
        <v>5</v>
      </c>
      <c r="X3686" s="22">
        <f t="shared" si="1493"/>
        <v>0.47251913714504862</v>
      </c>
      <c r="Y3686" s="3">
        <f>IF(U3686&gt;'Power Curve'!$C$37,0,INDEX(Ci,$W3686,1)*POWER(1-X3686,3)+INDEX(Ci,$W3686,2)*3*X3686*POWER(1-X3686,2)+INDEX(Ci,$W3686,3)*3*POWER(X3686,2)*(1-X3686)+INDEX(Ci,$W3686,4)*POWER(X3686,3))</f>
        <v>132.62202500871854</v>
      </c>
      <c r="Z3686" s="3">
        <f t="shared" si="1494"/>
        <v>139.02447420306004</v>
      </c>
      <c r="AA3686" s="3">
        <f t="shared" si="1495"/>
        <v>112.15999221801729</v>
      </c>
      <c r="AB3686" s="3">
        <f t="shared" si="1504"/>
        <v>26.864481985042744</v>
      </c>
      <c r="AC3686" s="3">
        <f t="shared" si="1505"/>
        <v>26.864481985042744</v>
      </c>
      <c r="AE3686" s="34">
        <f t="shared" si="1496"/>
        <v>5</v>
      </c>
      <c r="AF3686" s="73" t="b">
        <f>COUNTIF('Power Curve'!$D$2:$D$31,AE3686)&gt;0</f>
        <v>1</v>
      </c>
      <c r="AG3686" s="73" t="b">
        <f t="shared" si="1497"/>
        <v>0</v>
      </c>
      <c r="AH3686" s="73" t="b">
        <f t="shared" si="1506"/>
        <v>1</v>
      </c>
      <c r="AI3686" s="34" t="str">
        <f t="shared" si="1498"/>
        <v>Outer</v>
      </c>
      <c r="AJ3686" s="35" t="str">
        <f t="shared" si="1507"/>
        <v>0.0-0.1</v>
      </c>
      <c r="AK3686" s="36" t="str">
        <f t="shared" si="1499"/>
        <v>21-22</v>
      </c>
      <c r="AL3686" s="36" t="str">
        <f t="shared" si="1500"/>
        <v>Apr</v>
      </c>
      <c r="AM3686" s="35" t="str">
        <f t="shared" si="1501"/>
        <v>345-355</v>
      </c>
      <c r="AN3686" s="36" t="str">
        <f t="shared" si="1502"/>
        <v>Inner-TI</v>
      </c>
    </row>
    <row r="3687" spans="5:40" x14ac:dyDescent="0.3">
      <c r="E3687" s="12">
        <v>41012.902777777781</v>
      </c>
      <c r="F3687" s="16">
        <v>3.46</v>
      </c>
      <c r="G3687" s="16">
        <v>23.730001449584897</v>
      </c>
      <c r="H3687" s="29">
        <v>1.1914659904810176</v>
      </c>
      <c r="I3687" s="26">
        <v>350.9</v>
      </c>
      <c r="J3687" s="30">
        <v>0.18497109826589597</v>
      </c>
      <c r="K3687" s="31">
        <v>0.42165186229107843</v>
      </c>
      <c r="L3687" s="111">
        <f t="shared" si="1482"/>
        <v>-0.1</v>
      </c>
      <c r="M3687" s="112">
        <f t="shared" si="1483"/>
        <v>0.18000000000000002</v>
      </c>
      <c r="N3687" s="112" t="b">
        <f t="shared" si="1484"/>
        <v>0</v>
      </c>
      <c r="O3687" s="112" t="b">
        <f t="shared" si="1485"/>
        <v>1</v>
      </c>
      <c r="P3687" s="113">
        <f t="shared" si="1486"/>
        <v>-1</v>
      </c>
      <c r="Q3687" s="113">
        <f t="shared" si="1487"/>
        <v>8</v>
      </c>
      <c r="R3687" s="114" t="str">
        <f t="shared" si="1503"/>
        <v>-0.1-0.18</v>
      </c>
      <c r="S3687" s="127">
        <f t="shared" si="1488"/>
        <v>0</v>
      </c>
      <c r="T3687" s="112" t="b">
        <f t="shared" si="1489"/>
        <v>0</v>
      </c>
      <c r="U3687" s="22">
        <f t="shared" si="1490"/>
        <v>3.4281352883539711</v>
      </c>
      <c r="V3687" s="22">
        <f t="shared" si="1491"/>
        <v>-0.11212066420643457</v>
      </c>
      <c r="W3687" s="81">
        <f t="shared" si="1492"/>
        <v>4</v>
      </c>
      <c r="X3687" s="22">
        <f t="shared" si="1493"/>
        <v>0.48314497954814822</v>
      </c>
      <c r="Y3687" s="3">
        <f>IF(U3687&gt;'Power Curve'!$C$37,0,INDEX(Ci,$W3687,1)*POWER(1-X3687,3)+INDEX(Ci,$W3687,2)*3*X3687*POWER(1-X3687,2)+INDEX(Ci,$W3687,3)*3*POWER(X3687,2)*(1-X3687)+INDEX(Ci,$W3687,4)*POWER(X3687,3))</f>
        <v>22.495567602296219</v>
      </c>
      <c r="Z3687" s="3">
        <f t="shared" si="1494"/>
        <v>22.495567602296219</v>
      </c>
      <c r="AA3687" s="3" t="str">
        <f t="shared" si="1495"/>
        <v/>
      </c>
      <c r="AB3687" s="3" t="str">
        <f t="shared" si="1504"/>
        <v/>
      </c>
      <c r="AC3687" s="3" t="str">
        <f t="shared" si="1505"/>
        <v/>
      </c>
      <c r="AE3687" s="34">
        <f t="shared" si="1496"/>
        <v>3</v>
      </c>
      <c r="AF3687" s="73" t="b">
        <f>COUNTIF('Power Curve'!$D$2:$D$31,AE3687)&gt;0</f>
        <v>0</v>
      </c>
      <c r="AG3687" s="73" t="b">
        <f t="shared" si="1497"/>
        <v>0</v>
      </c>
      <c r="AH3687" s="73" t="b">
        <f t="shared" si="1506"/>
        <v>0</v>
      </c>
      <c r="AI3687" s="34" t="str">
        <f t="shared" si="1498"/>
        <v/>
      </c>
      <c r="AJ3687" s="35" t="str">
        <f t="shared" si="1507"/>
        <v/>
      </c>
      <c r="AK3687" s="36" t="str">
        <f t="shared" si="1499"/>
        <v/>
      </c>
      <c r="AL3687" s="36" t="str">
        <f t="shared" si="1500"/>
        <v/>
      </c>
      <c r="AM3687" s="35" t="str">
        <f t="shared" si="1501"/>
        <v/>
      </c>
      <c r="AN3687" s="36" t="str">
        <f t="shared" si="1502"/>
        <v/>
      </c>
    </row>
    <row r="3688" spans="5:40" x14ac:dyDescent="0.3">
      <c r="E3688" s="12">
        <v>41012.923611111109</v>
      </c>
      <c r="F3688" s="16">
        <v>3.85</v>
      </c>
      <c r="G3688" s="16">
        <v>80.779998779296605</v>
      </c>
      <c r="H3688" s="29">
        <v>1.1918921324147138</v>
      </c>
      <c r="I3688" s="26">
        <v>344.8</v>
      </c>
      <c r="J3688" s="30">
        <v>0.20259740259740261</v>
      </c>
      <c r="K3688" s="31">
        <v>0.13750534666893466</v>
      </c>
      <c r="L3688" s="111">
        <f t="shared" si="1482"/>
        <v>-0.1</v>
      </c>
      <c r="M3688" s="112">
        <f t="shared" si="1483"/>
        <v>0.2</v>
      </c>
      <c r="N3688" s="112" t="b">
        <f t="shared" si="1484"/>
        <v>0</v>
      </c>
      <c r="O3688" s="112" t="b">
        <f t="shared" si="1485"/>
        <v>1</v>
      </c>
      <c r="P3688" s="113">
        <f t="shared" si="1486"/>
        <v>-1</v>
      </c>
      <c r="Q3688" s="113">
        <f t="shared" si="1487"/>
        <v>6</v>
      </c>
      <c r="R3688" s="114" t="str">
        <f t="shared" si="1503"/>
        <v>-0.1-0.2</v>
      </c>
      <c r="S3688" s="127">
        <f t="shared" si="1488"/>
        <v>0</v>
      </c>
      <c r="T3688" s="112" t="b">
        <f t="shared" si="1489"/>
        <v>0</v>
      </c>
      <c r="U3688" s="22">
        <f t="shared" si="1490"/>
        <v>3.8149983192396504</v>
      </c>
      <c r="V3688" s="22">
        <f t="shared" si="1491"/>
        <v>-5.2329735699233382E-2</v>
      </c>
      <c r="W3688" s="81">
        <f t="shared" si="1492"/>
        <v>4</v>
      </c>
      <c r="X3688" s="22">
        <f t="shared" si="1493"/>
        <v>0.75876982071941756</v>
      </c>
      <c r="Y3688" s="3">
        <f>IF(U3688&gt;'Power Curve'!$C$37,0,INDEX(Ci,$W3688,1)*POWER(1-X3688,3)+INDEX(Ci,$W3688,2)*3*X3688*POWER(1-X3688,2)+INDEX(Ci,$W3688,3)*3*POWER(X3688,2)*(1-X3688)+INDEX(Ci,$W3688,4)*POWER(X3688,3))</f>
        <v>49.664462049220035</v>
      </c>
      <c r="Z3688" s="3">
        <f t="shared" si="1494"/>
        <v>49.664462049220035</v>
      </c>
      <c r="AA3688" s="3">
        <f t="shared" si="1495"/>
        <v>80.779998779296605</v>
      </c>
      <c r="AB3688" s="3">
        <f t="shared" si="1504"/>
        <v>-31.11553673007657</v>
      </c>
      <c r="AC3688" s="3">
        <f t="shared" si="1505"/>
        <v>31.11553673007657</v>
      </c>
      <c r="AE3688" s="34">
        <f t="shared" si="1496"/>
        <v>4</v>
      </c>
      <c r="AF3688" s="73" t="b">
        <f>COUNTIF('Power Curve'!$D$2:$D$31,AE3688)&gt;0</f>
        <v>1</v>
      </c>
      <c r="AG3688" s="73" t="b">
        <f t="shared" si="1497"/>
        <v>0</v>
      </c>
      <c r="AH3688" s="73" t="b">
        <f t="shared" si="1506"/>
        <v>1</v>
      </c>
      <c r="AI3688" s="34" t="str">
        <f t="shared" si="1498"/>
        <v>Outer</v>
      </c>
      <c r="AJ3688" s="35" t="str">
        <f t="shared" si="1507"/>
        <v>-0.1-0.0</v>
      </c>
      <c r="AK3688" s="36" t="str">
        <f t="shared" si="1499"/>
        <v>22-23</v>
      </c>
      <c r="AL3688" s="36" t="str">
        <f t="shared" si="1500"/>
        <v>Apr</v>
      </c>
      <c r="AM3688" s="35" t="str">
        <f t="shared" si="1501"/>
        <v>335-345</v>
      </c>
      <c r="AN3688" s="36" t="str">
        <f t="shared" si="1502"/>
        <v>LWS-HTI</v>
      </c>
    </row>
    <row r="3689" spans="5:40" x14ac:dyDescent="0.3">
      <c r="E3689" s="12">
        <v>41012.9375</v>
      </c>
      <c r="F3689" s="16">
        <v>6.2</v>
      </c>
      <c r="G3689" s="16">
        <v>374.18999862670898</v>
      </c>
      <c r="H3689" s="29">
        <v>1.1917161945601011</v>
      </c>
      <c r="I3689" s="26">
        <v>358.2</v>
      </c>
      <c r="J3689" s="30">
        <v>0.18870967741935482</v>
      </c>
      <c r="K3689" s="31">
        <v>0.35158757909569749</v>
      </c>
      <c r="L3689" s="111">
        <f t="shared" si="1482"/>
        <v>0.30000000000000004</v>
      </c>
      <c r="M3689" s="112">
        <f t="shared" si="1483"/>
        <v>0.19</v>
      </c>
      <c r="N3689" s="112" t="b">
        <f t="shared" si="1484"/>
        <v>1</v>
      </c>
      <c r="O3689" s="112" t="b">
        <f t="shared" si="1485"/>
        <v>1</v>
      </c>
      <c r="P3689" s="113">
        <f t="shared" si="1486"/>
        <v>3.0000000000000004</v>
      </c>
      <c r="Q3689" s="113">
        <f t="shared" si="1487"/>
        <v>7</v>
      </c>
      <c r="R3689" s="114" t="str">
        <f t="shared" si="1503"/>
        <v>0.3-0.19</v>
      </c>
      <c r="S3689" s="127">
        <f t="shared" si="1488"/>
        <v>7.0507632160865044E-2</v>
      </c>
      <c r="T3689" s="112" t="b">
        <f t="shared" si="1489"/>
        <v>1</v>
      </c>
      <c r="U3689" s="22">
        <f t="shared" si="1490"/>
        <v>6.1433313502623514</v>
      </c>
      <c r="V3689" s="22">
        <f t="shared" si="1491"/>
        <v>0.30752163981245728</v>
      </c>
      <c r="W3689" s="81">
        <f t="shared" si="1492"/>
        <v>7</v>
      </c>
      <c r="X3689" s="22">
        <f t="shared" si="1493"/>
        <v>0.1137813094669541</v>
      </c>
      <c r="Y3689" s="3">
        <f>IF(U3689&gt;'Power Curve'!$C$37,0,INDEX(Ci,$W3689,1)*POWER(1-X3689,3)+INDEX(Ci,$W3689,2)*3*X3689*POWER(1-X3689,2)+INDEX(Ci,$W3689,3)*3*POWER(X3689,2)*(1-X3689)+INDEX(Ci,$W3689,4)*POWER(X3689,3))</f>
        <v>391.01009671220135</v>
      </c>
      <c r="Z3689" s="3">
        <f t="shared" si="1494"/>
        <v>418.57929278236952</v>
      </c>
      <c r="AA3689" s="3">
        <f t="shared" si="1495"/>
        <v>374.18999862670898</v>
      </c>
      <c r="AB3689" s="3">
        <f t="shared" si="1504"/>
        <v>44.389294155660536</v>
      </c>
      <c r="AC3689" s="3">
        <f t="shared" si="1505"/>
        <v>44.389294155660536</v>
      </c>
      <c r="AE3689" s="34">
        <f t="shared" si="1496"/>
        <v>6</v>
      </c>
      <c r="AF3689" s="73" t="b">
        <f>COUNTIF('Power Curve'!$D$2:$D$31,AE3689)&gt;0</f>
        <v>1</v>
      </c>
      <c r="AG3689" s="73" t="b">
        <f t="shared" si="1497"/>
        <v>0</v>
      </c>
      <c r="AH3689" s="73" t="b">
        <f t="shared" si="1506"/>
        <v>1</v>
      </c>
      <c r="AI3689" s="34" t="str">
        <f t="shared" si="1498"/>
        <v>Outer</v>
      </c>
      <c r="AJ3689" s="35" t="str">
        <f t="shared" si="1507"/>
        <v>0.3-0.4</v>
      </c>
      <c r="AK3689" s="36" t="str">
        <f t="shared" si="1499"/>
        <v>22-23</v>
      </c>
      <c r="AL3689" s="36" t="str">
        <f t="shared" si="1500"/>
        <v>Apr</v>
      </c>
      <c r="AM3689" s="35" t="str">
        <f t="shared" si="1501"/>
        <v>355-5</v>
      </c>
      <c r="AN3689" s="36" t="str">
        <f t="shared" si="1502"/>
        <v>LWS-HTI</v>
      </c>
    </row>
    <row r="3690" spans="5:40" x14ac:dyDescent="0.3">
      <c r="E3690" s="12">
        <v>41012.944444444445</v>
      </c>
      <c r="F3690" s="16">
        <v>4.95</v>
      </c>
      <c r="G3690" s="16">
        <v>133.7900009155272</v>
      </c>
      <c r="H3690" s="29">
        <v>1.1925523622950323</v>
      </c>
      <c r="I3690" s="26">
        <v>340.6</v>
      </c>
      <c r="J3690" s="30">
        <v>0.17777777777777778</v>
      </c>
      <c r="K3690" s="31">
        <v>0.24741366450568447</v>
      </c>
      <c r="L3690" s="111">
        <f t="shared" si="1482"/>
        <v>0.1</v>
      </c>
      <c r="M3690" s="112">
        <f t="shared" si="1483"/>
        <v>0.18000000000000002</v>
      </c>
      <c r="N3690" s="112" t="b">
        <f t="shared" si="1484"/>
        <v>1</v>
      </c>
      <c r="O3690" s="112" t="b">
        <f t="shared" si="1485"/>
        <v>1</v>
      </c>
      <c r="P3690" s="113">
        <f t="shared" si="1486"/>
        <v>1</v>
      </c>
      <c r="Q3690" s="113">
        <f t="shared" si="1487"/>
        <v>8</v>
      </c>
      <c r="R3690" s="114" t="str">
        <f t="shared" si="1503"/>
        <v>0.1-0.18</v>
      </c>
      <c r="S3690" s="127">
        <f t="shared" si="1488"/>
        <v>0.10278368873005088</v>
      </c>
      <c r="T3690" s="112" t="b">
        <f t="shared" si="1489"/>
        <v>1</v>
      </c>
      <c r="U3690" s="22">
        <f t="shared" si="1490"/>
        <v>4.9059033539521915</v>
      </c>
      <c r="V3690" s="22">
        <f t="shared" si="1491"/>
        <v>0.11627315403493245</v>
      </c>
      <c r="W3690" s="81">
        <f t="shared" si="1492"/>
        <v>5</v>
      </c>
      <c r="X3690" s="22">
        <f t="shared" si="1493"/>
        <v>0.86026031098681865</v>
      </c>
      <c r="Y3690" s="3">
        <f>IF(U3690&gt;'Power Curve'!$C$37,0,INDEX(Ci,$W3690,1)*POWER(1-X3690,3)+INDEX(Ci,$W3690,2)*3*X3690*POWER(1-X3690,2)+INDEX(Ci,$W3690,3)*3*POWER(X3690,2)*(1-X3690)+INDEX(Ci,$W3690,4)*POWER(X3690,3))</f>
        <v>191.54487717942757</v>
      </c>
      <c r="Z3690" s="3">
        <f t="shared" si="1494"/>
        <v>211.23256621327369</v>
      </c>
      <c r="AA3690" s="3">
        <f t="shared" si="1495"/>
        <v>133.7900009155272</v>
      </c>
      <c r="AB3690" s="3">
        <f t="shared" si="1504"/>
        <v>77.442565297746484</v>
      </c>
      <c r="AC3690" s="3">
        <f t="shared" si="1505"/>
        <v>77.442565297746484</v>
      </c>
      <c r="AE3690" s="34">
        <f t="shared" si="1496"/>
        <v>5</v>
      </c>
      <c r="AF3690" s="73" t="b">
        <f>COUNTIF('Power Curve'!$D$2:$D$31,AE3690)&gt;0</f>
        <v>1</v>
      </c>
      <c r="AG3690" s="73" t="b">
        <f t="shared" si="1497"/>
        <v>0</v>
      </c>
      <c r="AH3690" s="73" t="b">
        <f t="shared" si="1506"/>
        <v>1</v>
      </c>
      <c r="AI3690" s="34" t="str">
        <f t="shared" si="1498"/>
        <v>Outer</v>
      </c>
      <c r="AJ3690" s="35" t="str">
        <f t="shared" si="1507"/>
        <v>0.1-0.2</v>
      </c>
      <c r="AK3690" s="36" t="str">
        <f t="shared" si="1499"/>
        <v>22-23</v>
      </c>
      <c r="AL3690" s="36" t="str">
        <f t="shared" si="1500"/>
        <v>Apr</v>
      </c>
      <c r="AM3690" s="35" t="str">
        <f t="shared" si="1501"/>
        <v>335-345</v>
      </c>
      <c r="AN3690" s="36" t="str">
        <f t="shared" si="1502"/>
        <v>LWS-HTI</v>
      </c>
    </row>
    <row r="3691" spans="5:40" x14ac:dyDescent="0.3">
      <c r="E3691" s="12">
        <v>41012.951388888891</v>
      </c>
      <c r="F3691" s="16">
        <v>3.69</v>
      </c>
      <c r="G3691" s="16">
        <v>52.009996414184599</v>
      </c>
      <c r="H3691" s="29">
        <v>1.1934338085024823</v>
      </c>
      <c r="I3691" s="26">
        <v>325.2</v>
      </c>
      <c r="J3691" s="30">
        <v>0.10569105691056911</v>
      </c>
      <c r="K3691" s="31">
        <v>7.9881266921062774E-2</v>
      </c>
      <c r="L3691" s="111">
        <f t="shared" si="1482"/>
        <v>-0.1</v>
      </c>
      <c r="M3691" s="112">
        <f t="shared" si="1483"/>
        <v>0.11</v>
      </c>
      <c r="N3691" s="112" t="b">
        <f t="shared" si="1484"/>
        <v>0</v>
      </c>
      <c r="O3691" s="112" t="b">
        <f t="shared" si="1485"/>
        <v>1</v>
      </c>
      <c r="P3691" s="113">
        <f t="shared" si="1486"/>
        <v>-1</v>
      </c>
      <c r="Q3691" s="113">
        <f t="shared" si="1487"/>
        <v>15</v>
      </c>
      <c r="R3691" s="114" t="str">
        <f t="shared" si="1503"/>
        <v>-0.1-0.11</v>
      </c>
      <c r="S3691" s="127">
        <f t="shared" si="1488"/>
        <v>0</v>
      </c>
      <c r="T3691" s="112" t="b">
        <f t="shared" si="1489"/>
        <v>0</v>
      </c>
      <c r="U3691" s="22">
        <f t="shared" si="1490"/>
        <v>3.6580287587284492</v>
      </c>
      <c r="V3691" s="22">
        <f t="shared" si="1491"/>
        <v>-7.65898872801309E-2</v>
      </c>
      <c r="W3691" s="81">
        <f t="shared" si="1492"/>
        <v>4</v>
      </c>
      <c r="X3691" s="22">
        <f t="shared" si="1493"/>
        <v>0.64693512282757171</v>
      </c>
      <c r="Y3691" s="3">
        <f>IF(U3691&gt;'Power Curve'!$C$37,0,INDEX(Ci,$W3691,1)*POWER(1-X3691,3)+INDEX(Ci,$W3691,2)*3*X3691*POWER(1-X3691,2)+INDEX(Ci,$W3691,3)*3*POWER(X3691,2)*(1-X3691)+INDEX(Ci,$W3691,4)*POWER(X3691,3))</f>
        <v>37.819620363805242</v>
      </c>
      <c r="Z3691" s="3">
        <f t="shared" si="1494"/>
        <v>37.819620363805242</v>
      </c>
      <c r="AA3691" s="3">
        <f t="shared" si="1495"/>
        <v>52.009996414184599</v>
      </c>
      <c r="AB3691" s="3">
        <f t="shared" si="1504"/>
        <v>-14.190376050379356</v>
      </c>
      <c r="AC3691" s="3">
        <f t="shared" si="1505"/>
        <v>14.190376050379356</v>
      </c>
      <c r="AE3691" s="34">
        <f t="shared" si="1496"/>
        <v>4</v>
      </c>
      <c r="AF3691" s="73" t="b">
        <f>COUNTIF('Power Curve'!$D$2:$D$31,AE3691)&gt;0</f>
        <v>1</v>
      </c>
      <c r="AG3691" s="73" t="b">
        <f t="shared" si="1497"/>
        <v>0</v>
      </c>
      <c r="AH3691" s="73" t="b">
        <f t="shared" si="1506"/>
        <v>1</v>
      </c>
      <c r="AI3691" s="34" t="str">
        <f t="shared" si="1498"/>
        <v>Outer</v>
      </c>
      <c r="AJ3691" s="35" t="str">
        <f t="shared" si="1507"/>
        <v>-0.1-0.0</v>
      </c>
      <c r="AK3691" s="36" t="str">
        <f t="shared" si="1499"/>
        <v>22-23</v>
      </c>
      <c r="AL3691" s="36" t="str">
        <f t="shared" si="1500"/>
        <v>Apr</v>
      </c>
      <c r="AM3691" s="35" t="str">
        <f t="shared" si="1501"/>
        <v>325-335</v>
      </c>
      <c r="AN3691" s="36" t="str">
        <f t="shared" si="1502"/>
        <v>Inner-TI</v>
      </c>
    </row>
    <row r="3692" spans="5:40" x14ac:dyDescent="0.3">
      <c r="E3692" s="12">
        <v>41012.958333333336</v>
      </c>
      <c r="F3692" s="16">
        <v>4.2300000000000004</v>
      </c>
      <c r="G3692" s="16">
        <v>103.57999610900919</v>
      </c>
      <c r="H3692" s="29">
        <v>1.193698496190321</v>
      </c>
      <c r="I3692" s="26">
        <v>332.2</v>
      </c>
      <c r="J3692" s="30">
        <v>8.2742316784869957E-2</v>
      </c>
      <c r="K3692" s="31">
        <v>0.10585200357325865</v>
      </c>
      <c r="L3692" s="111">
        <f t="shared" si="1482"/>
        <v>0</v>
      </c>
      <c r="M3692" s="112">
        <f t="shared" si="1483"/>
        <v>0.08</v>
      </c>
      <c r="N3692" s="112" t="b">
        <f t="shared" si="1484"/>
        <v>0</v>
      </c>
      <c r="O3692" s="112" t="b">
        <f t="shared" si="1485"/>
        <v>1</v>
      </c>
      <c r="P3692" s="113">
        <f t="shared" si="1486"/>
        <v>0</v>
      </c>
      <c r="Q3692" s="113">
        <f t="shared" si="1487"/>
        <v>18</v>
      </c>
      <c r="R3692" s="114" t="str">
        <f t="shared" si="1503"/>
        <v>0-0.08</v>
      </c>
      <c r="S3692" s="127">
        <f t="shared" si="1488"/>
        <v>0</v>
      </c>
      <c r="T3692" s="112" t="b">
        <f t="shared" si="1489"/>
        <v>0</v>
      </c>
      <c r="U3692" s="22">
        <f t="shared" si="1490"/>
        <v>4.1936600272653655</v>
      </c>
      <c r="V3692" s="22">
        <f t="shared" si="1491"/>
        <v>6.1936519223423194E-3</v>
      </c>
      <c r="W3692" s="81">
        <f t="shared" si="1492"/>
        <v>5</v>
      </c>
      <c r="X3692" s="22">
        <f t="shared" si="1493"/>
        <v>4.5824413165594019E-2</v>
      </c>
      <c r="Y3692" s="3">
        <f>IF(U3692&gt;'Power Curve'!$C$37,0,INDEX(Ci,$W3692,1)*POWER(1-X3692,3)+INDEX(Ci,$W3692,2)*3*X3692*POWER(1-X3692,2)+INDEX(Ci,$W3692,3)*3*POWER(X3692,2)*(1-X3692)+INDEX(Ci,$W3692,4)*POWER(X3692,3))</f>
        <v>81.036136124317068</v>
      </c>
      <c r="Z3692" s="3">
        <f t="shared" si="1494"/>
        <v>81.036136124317068</v>
      </c>
      <c r="AA3692" s="3">
        <f t="shared" si="1495"/>
        <v>103.57999610900919</v>
      </c>
      <c r="AB3692" s="3">
        <f t="shared" si="1504"/>
        <v>-22.543859984692119</v>
      </c>
      <c r="AC3692" s="3">
        <f t="shared" si="1505"/>
        <v>22.543859984692119</v>
      </c>
      <c r="AE3692" s="34">
        <f t="shared" si="1496"/>
        <v>4</v>
      </c>
      <c r="AF3692" s="73" t="b">
        <f>COUNTIF('Power Curve'!$D$2:$D$31,AE3692)&gt;0</f>
        <v>1</v>
      </c>
      <c r="AG3692" s="73" t="b">
        <f t="shared" si="1497"/>
        <v>0</v>
      </c>
      <c r="AH3692" s="73" t="b">
        <f t="shared" si="1506"/>
        <v>1</v>
      </c>
      <c r="AI3692" s="34" t="str">
        <f t="shared" si="1498"/>
        <v>Outer</v>
      </c>
      <c r="AJ3692" s="35" t="str">
        <f t="shared" si="1507"/>
        <v>0.0-0.1</v>
      </c>
      <c r="AK3692" s="36" t="str">
        <f t="shared" si="1499"/>
        <v>23-24</v>
      </c>
      <c r="AL3692" s="36" t="str">
        <f t="shared" si="1500"/>
        <v>Apr</v>
      </c>
      <c r="AM3692" s="35" t="str">
        <f t="shared" si="1501"/>
        <v>325-335</v>
      </c>
      <c r="AN3692" s="36" t="str">
        <f t="shared" si="1502"/>
        <v>LWS-LTI</v>
      </c>
    </row>
    <row r="3693" spans="5:40" x14ac:dyDescent="0.3">
      <c r="E3693" s="12">
        <v>41012.965277777781</v>
      </c>
      <c r="F3693" s="16">
        <v>4.33</v>
      </c>
      <c r="G3693" s="16">
        <v>131.47999954223599</v>
      </c>
      <c r="H3693" s="29">
        <v>1.1937867525644477</v>
      </c>
      <c r="I3693" s="26">
        <v>344</v>
      </c>
      <c r="J3693" s="30">
        <v>9.6997690531177821E-2</v>
      </c>
      <c r="K3693" s="31">
        <v>0.24029142090349273</v>
      </c>
      <c r="L3693" s="111">
        <f t="shared" si="1482"/>
        <v>0</v>
      </c>
      <c r="M3693" s="112">
        <f t="shared" si="1483"/>
        <v>9.9999999999999992E-2</v>
      </c>
      <c r="N3693" s="112" t="b">
        <f t="shared" si="1484"/>
        <v>0</v>
      </c>
      <c r="O3693" s="112" t="b">
        <f t="shared" si="1485"/>
        <v>1</v>
      </c>
      <c r="P3693" s="113">
        <f t="shared" si="1486"/>
        <v>0</v>
      </c>
      <c r="Q3693" s="113">
        <f t="shared" si="1487"/>
        <v>16</v>
      </c>
      <c r="R3693" s="114" t="str">
        <f t="shared" si="1503"/>
        <v>0-0.1</v>
      </c>
      <c r="S3693" s="127">
        <f t="shared" si="1488"/>
        <v>0</v>
      </c>
      <c r="T3693" s="112" t="b">
        <f t="shared" si="1489"/>
        <v>0</v>
      </c>
      <c r="U3693" s="22">
        <f t="shared" si="1490"/>
        <v>4.2929067200572888</v>
      </c>
      <c r="V3693" s="22">
        <f t="shared" si="1491"/>
        <v>2.1532548222959892E-2</v>
      </c>
      <c r="W3693" s="81">
        <f t="shared" si="1492"/>
        <v>5</v>
      </c>
      <c r="X3693" s="22">
        <f t="shared" si="1493"/>
        <v>0.15931100731281919</v>
      </c>
      <c r="Y3693" s="3">
        <f>IF(U3693&gt;'Power Curve'!$C$37,0,INDEX(Ci,$W3693,1)*POWER(1-X3693,3)+INDEX(Ci,$W3693,2)*3*X3693*POWER(1-X3693,2)+INDEX(Ci,$W3693,3)*3*POWER(X3693,2)*(1-X3693)+INDEX(Ci,$W3693,4)*POWER(X3693,3))</f>
        <v>91.935044058202493</v>
      </c>
      <c r="Z3693" s="3">
        <f t="shared" si="1494"/>
        <v>91.935044058202493</v>
      </c>
      <c r="AA3693" s="3">
        <f t="shared" si="1495"/>
        <v>131.47999954223599</v>
      </c>
      <c r="AB3693" s="3">
        <f t="shared" si="1504"/>
        <v>-39.544955484033494</v>
      </c>
      <c r="AC3693" s="3">
        <f t="shared" si="1505"/>
        <v>39.544955484033494</v>
      </c>
      <c r="AE3693" s="34">
        <f t="shared" si="1496"/>
        <v>4</v>
      </c>
      <c r="AF3693" s="73" t="b">
        <f>COUNTIF('Power Curve'!$D$2:$D$31,AE3693)&gt;0</f>
        <v>1</v>
      </c>
      <c r="AG3693" s="73" t="b">
        <f t="shared" si="1497"/>
        <v>0</v>
      </c>
      <c r="AH3693" s="73" t="b">
        <f t="shared" si="1506"/>
        <v>1</v>
      </c>
      <c r="AI3693" s="34" t="str">
        <f t="shared" si="1498"/>
        <v>Outer</v>
      </c>
      <c r="AJ3693" s="35" t="str">
        <f t="shared" si="1507"/>
        <v>0.0-0.1</v>
      </c>
      <c r="AK3693" s="36" t="str">
        <f t="shared" si="1499"/>
        <v>23-24</v>
      </c>
      <c r="AL3693" s="36" t="str">
        <f t="shared" si="1500"/>
        <v>Apr</v>
      </c>
      <c r="AM3693" s="35" t="str">
        <f t="shared" si="1501"/>
        <v>335-345</v>
      </c>
      <c r="AN3693" s="36" t="str">
        <f t="shared" si="1502"/>
        <v>LWS-LTI</v>
      </c>
    </row>
    <row r="3694" spans="5:40" x14ac:dyDescent="0.3">
      <c r="E3694" s="12">
        <v>41012.972222222219</v>
      </c>
      <c r="F3694" s="16">
        <v>5.08</v>
      </c>
      <c r="G3694" s="16">
        <v>179.15999603271482</v>
      </c>
      <c r="H3694" s="29">
        <v>1.1939633023650724</v>
      </c>
      <c r="I3694" s="26">
        <v>345.8</v>
      </c>
      <c r="J3694" s="30">
        <v>0.1062992125984252</v>
      </c>
      <c r="K3694" s="31">
        <v>0.30112138253196347</v>
      </c>
      <c r="L3694" s="111">
        <f t="shared" si="1482"/>
        <v>0.1</v>
      </c>
      <c r="M3694" s="112">
        <f t="shared" si="1483"/>
        <v>0.11</v>
      </c>
      <c r="N3694" s="112" t="b">
        <f t="shared" si="1484"/>
        <v>1</v>
      </c>
      <c r="O3694" s="112" t="b">
        <f t="shared" si="1485"/>
        <v>1</v>
      </c>
      <c r="P3694" s="113">
        <f t="shared" si="1486"/>
        <v>1</v>
      </c>
      <c r="Q3694" s="113">
        <f t="shared" si="1487"/>
        <v>15</v>
      </c>
      <c r="R3694" s="114" t="str">
        <f t="shared" si="1503"/>
        <v>0.1-0.11</v>
      </c>
      <c r="S3694" s="127">
        <f t="shared" si="1488"/>
        <v>1.6125726309400339E-2</v>
      </c>
      <c r="T3694" s="112" t="b">
        <f t="shared" si="1489"/>
        <v>1</v>
      </c>
      <c r="U3694" s="22">
        <f t="shared" si="1490"/>
        <v>5.0367300575202609</v>
      </c>
      <c r="V3694" s="22">
        <f t="shared" si="1491"/>
        <v>0.13649284280168558</v>
      </c>
      <c r="W3694" s="81">
        <f t="shared" si="1492"/>
        <v>6</v>
      </c>
      <c r="X3694" s="22">
        <f t="shared" si="1493"/>
        <v>8.5927660776135301E-3</v>
      </c>
      <c r="Y3694" s="3">
        <f>IF(U3694&gt;'Power Curve'!$C$37,0,INDEX(Ci,$W3694,1)*POWER(1-X3694,3)+INDEX(Ci,$W3694,2)*3*X3694*POWER(1-X3694,2)+INDEX(Ci,$W3694,3)*3*POWER(X3694,2)*(1-X3694)+INDEX(Ci,$W3694,4)*POWER(X3694,3))</f>
        <v>212.79087157648121</v>
      </c>
      <c r="Z3694" s="3">
        <f t="shared" si="1494"/>
        <v>216.22227893266231</v>
      </c>
      <c r="AA3694" s="3">
        <f t="shared" si="1495"/>
        <v>179.15999603271482</v>
      </c>
      <c r="AB3694" s="3">
        <f t="shared" si="1504"/>
        <v>37.06228289994749</v>
      </c>
      <c r="AC3694" s="3">
        <f t="shared" si="1505"/>
        <v>37.06228289994749</v>
      </c>
      <c r="AE3694" s="34">
        <f t="shared" si="1496"/>
        <v>5</v>
      </c>
      <c r="AF3694" s="73" t="b">
        <f>COUNTIF('Power Curve'!$D$2:$D$31,AE3694)&gt;0</f>
        <v>1</v>
      </c>
      <c r="AG3694" s="73" t="b">
        <f t="shared" si="1497"/>
        <v>0</v>
      </c>
      <c r="AH3694" s="73" t="b">
        <f t="shared" si="1506"/>
        <v>1</v>
      </c>
      <c r="AI3694" s="34" t="str">
        <f t="shared" si="1498"/>
        <v>Outer</v>
      </c>
      <c r="AJ3694" s="35" t="str">
        <f t="shared" si="1507"/>
        <v>0.1-0.2</v>
      </c>
      <c r="AK3694" s="36" t="str">
        <f t="shared" si="1499"/>
        <v>23-24</v>
      </c>
      <c r="AL3694" s="36" t="str">
        <f t="shared" si="1500"/>
        <v>Apr</v>
      </c>
      <c r="AM3694" s="35" t="str">
        <f t="shared" si="1501"/>
        <v>345-355</v>
      </c>
      <c r="AN3694" s="36" t="str">
        <f t="shared" si="1502"/>
        <v>Inner-TI</v>
      </c>
    </row>
    <row r="3695" spans="5:40" x14ac:dyDescent="0.3">
      <c r="E3695" s="12">
        <v>41012.979166666664</v>
      </c>
      <c r="F3695" s="16">
        <v>4.9000000000000004</v>
      </c>
      <c r="G3695" s="16">
        <v>179.7799987792969</v>
      </c>
      <c r="H3695" s="29">
        <v>1.1940074479749212</v>
      </c>
      <c r="I3695" s="26">
        <v>344.1</v>
      </c>
      <c r="J3695" s="30">
        <v>9.591836734693876E-2</v>
      </c>
      <c r="K3695" s="31">
        <v>0.32627860247182411</v>
      </c>
      <c r="L3695" s="111">
        <f t="shared" si="1482"/>
        <v>0.1</v>
      </c>
      <c r="M3695" s="112">
        <f t="shared" si="1483"/>
        <v>9.9999999999999992E-2</v>
      </c>
      <c r="N3695" s="112" t="b">
        <f t="shared" si="1484"/>
        <v>1</v>
      </c>
      <c r="O3695" s="112" t="b">
        <f t="shared" si="1485"/>
        <v>1</v>
      </c>
      <c r="P3695" s="113">
        <f t="shared" si="1486"/>
        <v>1</v>
      </c>
      <c r="Q3695" s="113">
        <f t="shared" si="1487"/>
        <v>16</v>
      </c>
      <c r="R3695" s="114" t="str">
        <f t="shared" si="1503"/>
        <v>0.1-0.1</v>
      </c>
      <c r="S3695" s="127">
        <f t="shared" si="1488"/>
        <v>-4.0149085065840128E-3</v>
      </c>
      <c r="T3695" s="112" t="b">
        <f t="shared" si="1489"/>
        <v>1</v>
      </c>
      <c r="U3695" s="22">
        <f t="shared" si="1490"/>
        <v>4.8583231202101658</v>
      </c>
      <c r="V3695" s="22">
        <f t="shared" si="1491"/>
        <v>0.10891947553142597</v>
      </c>
      <c r="W3695" s="81">
        <f t="shared" si="1492"/>
        <v>5</v>
      </c>
      <c r="X3695" s="22">
        <f t="shared" si="1493"/>
        <v>0.80585327207991808</v>
      </c>
      <c r="Y3695" s="3">
        <f>IF(U3695&gt;'Power Curve'!$C$37,0,INDEX(Ci,$W3695,1)*POWER(1-X3695,3)+INDEX(Ci,$W3695,2)*3*X3695*POWER(1-X3695,2)+INDEX(Ci,$W3695,3)*3*POWER(X3695,2)*(1-X3695)+INDEX(Ci,$W3695,4)*POWER(X3695,3))</f>
        <v>183.39577100335231</v>
      </c>
      <c r="Z3695" s="3">
        <f t="shared" si="1494"/>
        <v>182.65945376227941</v>
      </c>
      <c r="AA3695" s="3">
        <f t="shared" si="1495"/>
        <v>179.7799987792969</v>
      </c>
      <c r="AB3695" s="3">
        <f t="shared" si="1504"/>
        <v>2.8794549829825087</v>
      </c>
      <c r="AC3695" s="3">
        <f t="shared" si="1505"/>
        <v>2.8794549829825087</v>
      </c>
      <c r="AE3695" s="34">
        <f t="shared" si="1496"/>
        <v>5</v>
      </c>
      <c r="AF3695" s="73" t="b">
        <f>COUNTIF('Power Curve'!$D$2:$D$31,AE3695)&gt;0</f>
        <v>1</v>
      </c>
      <c r="AG3695" s="73" t="b">
        <f t="shared" si="1497"/>
        <v>0</v>
      </c>
      <c r="AH3695" s="73" t="b">
        <f t="shared" si="1506"/>
        <v>1</v>
      </c>
      <c r="AI3695" s="34" t="str">
        <f t="shared" si="1498"/>
        <v>Outer</v>
      </c>
      <c r="AJ3695" s="35" t="str">
        <f t="shared" si="1507"/>
        <v>0.1-0.2</v>
      </c>
      <c r="AK3695" s="36" t="str">
        <f t="shared" si="1499"/>
        <v>23-24</v>
      </c>
      <c r="AL3695" s="36" t="str">
        <f t="shared" si="1500"/>
        <v>Apr</v>
      </c>
      <c r="AM3695" s="35" t="str">
        <f t="shared" si="1501"/>
        <v>335-345</v>
      </c>
      <c r="AN3695" s="36" t="str">
        <f t="shared" si="1502"/>
        <v>LWS-LTI</v>
      </c>
    </row>
    <row r="3696" spans="5:40" x14ac:dyDescent="0.3">
      <c r="E3696" s="12">
        <v>41012.986111111109</v>
      </c>
      <c r="F3696" s="16">
        <v>4.22</v>
      </c>
      <c r="G3696" s="16">
        <v>93.9100017547606</v>
      </c>
      <c r="H3696" s="29">
        <v>1.1944049054140744</v>
      </c>
      <c r="I3696" s="26">
        <v>339.6</v>
      </c>
      <c r="J3696" s="30">
        <v>9.4786729857819912E-2</v>
      </c>
      <c r="K3696" s="31">
        <v>0.34283184920260984</v>
      </c>
      <c r="L3696" s="111">
        <f t="shared" si="1482"/>
        <v>0</v>
      </c>
      <c r="M3696" s="112">
        <f t="shared" si="1483"/>
        <v>0.09</v>
      </c>
      <c r="N3696" s="112" t="b">
        <f t="shared" si="1484"/>
        <v>0</v>
      </c>
      <c r="O3696" s="112" t="b">
        <f t="shared" si="1485"/>
        <v>1</v>
      </c>
      <c r="P3696" s="113">
        <f t="shared" si="1486"/>
        <v>0</v>
      </c>
      <c r="Q3696" s="113">
        <f t="shared" si="1487"/>
        <v>17</v>
      </c>
      <c r="R3696" s="114" t="str">
        <f t="shared" si="1503"/>
        <v>0-0.09</v>
      </c>
      <c r="S3696" s="127">
        <f t="shared" si="1488"/>
        <v>0</v>
      </c>
      <c r="T3696" s="112" t="b">
        <f t="shared" si="1489"/>
        <v>0</v>
      </c>
      <c r="U3696" s="22">
        <f t="shared" si="1490"/>
        <v>4.1845710630659578</v>
      </c>
      <c r="V3696" s="22">
        <f t="shared" si="1491"/>
        <v>4.7889232063232316E-3</v>
      </c>
      <c r="W3696" s="81">
        <f t="shared" si="1492"/>
        <v>5</v>
      </c>
      <c r="X3696" s="22">
        <f t="shared" si="1493"/>
        <v>3.5431365676551897E-2</v>
      </c>
      <c r="Y3696" s="3">
        <f>IF(U3696&gt;'Power Curve'!$C$37,0,INDEX(Ci,$W3696,1)*POWER(1-X3696,3)+INDEX(Ci,$W3696,2)*3*X3696*POWER(1-X3696,2)+INDEX(Ci,$W3696,3)*3*POWER(X3696,2)*(1-X3696)+INDEX(Ci,$W3696,4)*POWER(X3696,3))</f>
        <v>80.173303994974262</v>
      </c>
      <c r="Z3696" s="3">
        <f t="shared" si="1494"/>
        <v>80.173303994974262</v>
      </c>
      <c r="AA3696" s="3">
        <f t="shared" si="1495"/>
        <v>93.9100017547606</v>
      </c>
      <c r="AB3696" s="3">
        <f t="shared" si="1504"/>
        <v>-13.736697759786338</v>
      </c>
      <c r="AC3696" s="3">
        <f t="shared" si="1505"/>
        <v>13.736697759786338</v>
      </c>
      <c r="AE3696" s="34">
        <f t="shared" si="1496"/>
        <v>4</v>
      </c>
      <c r="AF3696" s="73" t="b">
        <f>COUNTIF('Power Curve'!$D$2:$D$31,AE3696)&gt;0</f>
        <v>1</v>
      </c>
      <c r="AG3696" s="73" t="b">
        <f t="shared" si="1497"/>
        <v>0</v>
      </c>
      <c r="AH3696" s="73" t="b">
        <f t="shared" si="1506"/>
        <v>1</v>
      </c>
      <c r="AI3696" s="34" t="str">
        <f t="shared" si="1498"/>
        <v>Outer</v>
      </c>
      <c r="AJ3696" s="35" t="str">
        <f t="shared" si="1507"/>
        <v>0.0-0.1</v>
      </c>
      <c r="AK3696" s="36" t="str">
        <f t="shared" si="1499"/>
        <v>23-24</v>
      </c>
      <c r="AL3696" s="36" t="str">
        <f t="shared" si="1500"/>
        <v>Apr</v>
      </c>
      <c r="AM3696" s="35" t="str">
        <f t="shared" si="1501"/>
        <v>335-345</v>
      </c>
      <c r="AN3696" s="36" t="str">
        <f t="shared" si="1502"/>
        <v>LWS-LTI</v>
      </c>
    </row>
    <row r="3697" spans="5:40" x14ac:dyDescent="0.3">
      <c r="E3697" s="12">
        <v>41012.993055555555</v>
      </c>
      <c r="F3697" s="16">
        <v>4.7300000000000004</v>
      </c>
      <c r="G3697" s="16">
        <v>160.59999465942388</v>
      </c>
      <c r="H3697" s="29">
        <v>1.1941269561016394</v>
      </c>
      <c r="I3697" s="26">
        <v>340.2</v>
      </c>
      <c r="J3697" s="30">
        <v>0.10359408033826638</v>
      </c>
      <c r="K3697" s="31">
        <v>0.17574059938083458</v>
      </c>
      <c r="L3697" s="111">
        <f t="shared" si="1482"/>
        <v>0.1</v>
      </c>
      <c r="M3697" s="112">
        <f t="shared" si="1483"/>
        <v>9.9999999999999992E-2</v>
      </c>
      <c r="N3697" s="112" t="b">
        <f t="shared" si="1484"/>
        <v>1</v>
      </c>
      <c r="O3697" s="112" t="b">
        <f t="shared" si="1485"/>
        <v>1</v>
      </c>
      <c r="P3697" s="113">
        <f t="shared" si="1486"/>
        <v>1</v>
      </c>
      <c r="Q3697" s="113">
        <f t="shared" si="1487"/>
        <v>16</v>
      </c>
      <c r="R3697" s="114" t="str">
        <f t="shared" si="1503"/>
        <v>0.1-0.1</v>
      </c>
      <c r="S3697" s="127">
        <f t="shared" si="1488"/>
        <v>-4.0149085065840128E-3</v>
      </c>
      <c r="T3697" s="112" t="b">
        <f t="shared" si="1489"/>
        <v>1</v>
      </c>
      <c r="U3697" s="22">
        <f t="shared" si="1490"/>
        <v>4.6899255137794231</v>
      </c>
      <c r="V3697" s="22">
        <f t="shared" si="1491"/>
        <v>8.2893082614446292E-2</v>
      </c>
      <c r="W3697" s="81">
        <f t="shared" si="1492"/>
        <v>5</v>
      </c>
      <c r="X3697" s="22">
        <f t="shared" si="1493"/>
        <v>0.61329400104771414</v>
      </c>
      <c r="Y3697" s="3">
        <f>IF(U3697&gt;'Power Curve'!$C$37,0,INDEX(Ci,$W3697,1)*POWER(1-X3697,3)+INDEX(Ci,$W3697,2)*3*X3697*POWER(1-X3697,2)+INDEX(Ci,$W3697,3)*3*POWER(X3697,2)*(1-X3697)+INDEX(Ci,$W3697,4)*POWER(X3697,3))</f>
        <v>153.84886178254095</v>
      </c>
      <c r="Z3697" s="3">
        <f t="shared" si="1494"/>
        <v>153.23117267864197</v>
      </c>
      <c r="AA3697" s="3">
        <f t="shared" si="1495"/>
        <v>160.59999465942388</v>
      </c>
      <c r="AB3697" s="3">
        <f t="shared" si="1504"/>
        <v>-7.3688219807819166</v>
      </c>
      <c r="AC3697" s="3">
        <f t="shared" si="1505"/>
        <v>7.3688219807819166</v>
      </c>
      <c r="AE3697" s="34">
        <f t="shared" si="1496"/>
        <v>5</v>
      </c>
      <c r="AF3697" s="73" t="b">
        <f>COUNTIF('Power Curve'!$D$2:$D$31,AE3697)&gt;0</f>
        <v>1</v>
      </c>
      <c r="AG3697" s="73" t="b">
        <f t="shared" si="1497"/>
        <v>0</v>
      </c>
      <c r="AH3697" s="73" t="b">
        <f t="shared" si="1506"/>
        <v>1</v>
      </c>
      <c r="AI3697" s="34" t="str">
        <f t="shared" si="1498"/>
        <v>Inner</v>
      </c>
      <c r="AJ3697" s="35" t="str">
        <f t="shared" si="1507"/>
        <v>0.0-0.1</v>
      </c>
      <c r="AK3697" s="36" t="str">
        <f t="shared" si="1499"/>
        <v>23-24</v>
      </c>
      <c r="AL3697" s="36" t="str">
        <f t="shared" si="1500"/>
        <v>Apr</v>
      </c>
      <c r="AM3697" s="35" t="str">
        <f t="shared" si="1501"/>
        <v>335-345</v>
      </c>
      <c r="AN3697" s="36" t="str">
        <f t="shared" si="1502"/>
        <v>Inner-TI</v>
      </c>
    </row>
    <row r="3698" spans="5:40" x14ac:dyDescent="0.3">
      <c r="E3698" s="12">
        <v>41013</v>
      </c>
      <c r="F3698" s="16">
        <v>5.32</v>
      </c>
      <c r="G3698" s="16">
        <v>229.96999359130831</v>
      </c>
      <c r="H3698" s="29">
        <v>1.1943036542100971</v>
      </c>
      <c r="I3698" s="26">
        <v>344.1</v>
      </c>
      <c r="J3698" s="30">
        <v>8.646616541353383E-2</v>
      </c>
      <c r="K3698" s="31">
        <v>0.21641799877679976</v>
      </c>
      <c r="L3698" s="111">
        <f t="shared" si="1482"/>
        <v>0.2</v>
      </c>
      <c r="M3698" s="112">
        <f t="shared" si="1483"/>
        <v>0.09</v>
      </c>
      <c r="N3698" s="112" t="b">
        <f t="shared" si="1484"/>
        <v>1</v>
      </c>
      <c r="O3698" s="112" t="b">
        <f t="shared" si="1485"/>
        <v>1</v>
      </c>
      <c r="P3698" s="113">
        <f t="shared" si="1486"/>
        <v>2</v>
      </c>
      <c r="Q3698" s="113">
        <f t="shared" si="1487"/>
        <v>17</v>
      </c>
      <c r="R3698" s="114" t="str">
        <f t="shared" si="1503"/>
        <v>0.2-0.09</v>
      </c>
      <c r="S3698" s="127">
        <f t="shared" si="1488"/>
        <v>2.727872872332233E-3</v>
      </c>
      <c r="T3698" s="112" t="b">
        <f t="shared" si="1489"/>
        <v>1</v>
      </c>
      <c r="U3698" s="22">
        <f t="shared" si="1490"/>
        <v>5.2751869622788483</v>
      </c>
      <c r="V3698" s="22">
        <f t="shared" si="1491"/>
        <v>0.17334712611696673</v>
      </c>
      <c r="W3698" s="81">
        <f t="shared" si="1492"/>
        <v>6</v>
      </c>
      <c r="X3698" s="22">
        <f t="shared" si="1493"/>
        <v>0.24626699633315852</v>
      </c>
      <c r="Y3698" s="3">
        <f>IF(U3698&gt;'Power Curve'!$C$37,0,INDEX(Ci,$W3698,1)*POWER(1-X3698,3)+INDEX(Ci,$W3698,2)*3*X3698*POWER(1-X3698,2)+INDEX(Ci,$W3698,3)*3*POWER(X3698,2)*(1-X3698)+INDEX(Ci,$W3698,4)*POWER(X3698,3))</f>
        <v>248.54813728297097</v>
      </c>
      <c r="Z3698" s="3">
        <f t="shared" si="1494"/>
        <v>249.22614500413391</v>
      </c>
      <c r="AA3698" s="3">
        <f t="shared" si="1495"/>
        <v>229.96999359130831</v>
      </c>
      <c r="AB3698" s="3">
        <f t="shared" si="1504"/>
        <v>19.256151412825602</v>
      </c>
      <c r="AC3698" s="3">
        <f t="shared" si="1505"/>
        <v>19.256151412825602</v>
      </c>
      <c r="AE3698" s="34">
        <f t="shared" si="1496"/>
        <v>5</v>
      </c>
      <c r="AF3698" s="73" t="b">
        <f>COUNTIF('Power Curve'!$D$2:$D$31,AE3698)&gt;0</f>
        <v>1</v>
      </c>
      <c r="AG3698" s="73" t="b">
        <f t="shared" si="1497"/>
        <v>0</v>
      </c>
      <c r="AH3698" s="73" t="b">
        <f t="shared" si="1506"/>
        <v>1</v>
      </c>
      <c r="AI3698" s="34" t="str">
        <f t="shared" si="1498"/>
        <v>Outer</v>
      </c>
      <c r="AJ3698" s="35" t="str">
        <f t="shared" si="1507"/>
        <v>0.1-0.2</v>
      </c>
      <c r="AK3698" s="36" t="str">
        <f t="shared" si="1499"/>
        <v>0-1</v>
      </c>
      <c r="AL3698" s="36" t="str">
        <f t="shared" si="1500"/>
        <v>Apr</v>
      </c>
      <c r="AM3698" s="35" t="str">
        <f t="shared" si="1501"/>
        <v>335-345</v>
      </c>
      <c r="AN3698" s="36" t="str">
        <f t="shared" si="1502"/>
        <v>LWS-LTI</v>
      </c>
    </row>
    <row r="3699" spans="5:40" x14ac:dyDescent="0.3">
      <c r="E3699" s="12">
        <v>41013.006944444445</v>
      </c>
      <c r="F3699" s="16">
        <v>5.18</v>
      </c>
      <c r="G3699" s="16">
        <v>238.79001235961891</v>
      </c>
      <c r="H3699" s="29">
        <v>1.1947898448079566</v>
      </c>
      <c r="I3699" s="26">
        <v>342.1</v>
      </c>
      <c r="J3699" s="30">
        <v>7.7220077220077232E-2</v>
      </c>
      <c r="K3699" s="31">
        <v>0.1685194692883791</v>
      </c>
      <c r="L3699" s="111">
        <f t="shared" si="1482"/>
        <v>0.2</v>
      </c>
      <c r="M3699" s="112">
        <f t="shared" si="1483"/>
        <v>0.08</v>
      </c>
      <c r="N3699" s="112" t="b">
        <f t="shared" si="1484"/>
        <v>1</v>
      </c>
      <c r="O3699" s="112" t="b">
        <f t="shared" si="1485"/>
        <v>1</v>
      </c>
      <c r="P3699" s="113">
        <f t="shared" si="1486"/>
        <v>2</v>
      </c>
      <c r="Q3699" s="113">
        <f t="shared" si="1487"/>
        <v>18</v>
      </c>
      <c r="R3699" s="114" t="str">
        <f t="shared" si="1503"/>
        <v>0.2-0.08</v>
      </c>
      <c r="S3699" s="127">
        <f t="shared" si="1488"/>
        <v>-4.963225655588225E-2</v>
      </c>
      <c r="T3699" s="112" t="b">
        <f t="shared" si="1489"/>
        <v>1</v>
      </c>
      <c r="U3699" s="22">
        <f t="shared" si="1490"/>
        <v>5.1370631481500597</v>
      </c>
      <c r="V3699" s="22">
        <f t="shared" si="1491"/>
        <v>0.15199964539023686</v>
      </c>
      <c r="W3699" s="81">
        <f t="shared" si="1492"/>
        <v>6</v>
      </c>
      <c r="X3699" s="22">
        <f t="shared" si="1493"/>
        <v>0.10859653870369634</v>
      </c>
      <c r="Y3699" s="3">
        <f>IF(U3699&gt;'Power Curve'!$C$37,0,INDEX(Ci,$W3699,1)*POWER(1-X3699,3)+INDEX(Ci,$W3699,2)*3*X3699*POWER(1-X3699,2)+INDEX(Ci,$W3699,3)*3*POWER(X3699,2)*(1-X3699)+INDEX(Ci,$W3699,4)*POWER(X3699,3))</f>
        <v>228.06760974957072</v>
      </c>
      <c r="Z3699" s="3">
        <f t="shared" si="1494"/>
        <v>216.7480996303932</v>
      </c>
      <c r="AA3699" s="3">
        <f t="shared" si="1495"/>
        <v>238.79001235961891</v>
      </c>
      <c r="AB3699" s="3">
        <f t="shared" si="1504"/>
        <v>-22.041912729225714</v>
      </c>
      <c r="AC3699" s="3">
        <f t="shared" si="1505"/>
        <v>22.041912729225714</v>
      </c>
      <c r="AE3699" s="34">
        <f t="shared" si="1496"/>
        <v>5</v>
      </c>
      <c r="AF3699" s="73" t="b">
        <f>COUNTIF('Power Curve'!$D$2:$D$31,AE3699)&gt;0</f>
        <v>1</v>
      </c>
      <c r="AG3699" s="73" t="b">
        <f t="shared" si="1497"/>
        <v>0</v>
      </c>
      <c r="AH3699" s="73" t="b">
        <f t="shared" si="1506"/>
        <v>1</v>
      </c>
      <c r="AI3699" s="34" t="str">
        <f t="shared" si="1498"/>
        <v>Outer</v>
      </c>
      <c r="AJ3699" s="35" t="str">
        <f t="shared" si="1507"/>
        <v>0.1-0.2</v>
      </c>
      <c r="AK3699" s="36" t="str">
        <f t="shared" si="1499"/>
        <v>0-1</v>
      </c>
      <c r="AL3699" s="36" t="str">
        <f t="shared" si="1500"/>
        <v>Apr</v>
      </c>
      <c r="AM3699" s="35" t="str">
        <f t="shared" si="1501"/>
        <v>335-345</v>
      </c>
      <c r="AN3699" s="36" t="str">
        <f t="shared" si="1502"/>
        <v>LWS-LTI</v>
      </c>
    </row>
    <row r="3700" spans="5:40" x14ac:dyDescent="0.3">
      <c r="E3700" s="12">
        <v>41013.013888888891</v>
      </c>
      <c r="F3700" s="16">
        <v>5.67</v>
      </c>
      <c r="G3700" s="16">
        <v>275.61000061035116</v>
      </c>
      <c r="H3700" s="29">
        <v>1.1942907441158335</v>
      </c>
      <c r="I3700" s="26">
        <v>347.4</v>
      </c>
      <c r="J3700" s="30">
        <v>8.9947089947089956E-2</v>
      </c>
      <c r="K3700" s="31">
        <v>0.2112937743817378</v>
      </c>
      <c r="L3700" s="111">
        <f t="shared" si="1482"/>
        <v>0.2</v>
      </c>
      <c r="M3700" s="112">
        <f t="shared" si="1483"/>
        <v>0.09</v>
      </c>
      <c r="N3700" s="112" t="b">
        <f t="shared" si="1484"/>
        <v>1</v>
      </c>
      <c r="O3700" s="112" t="b">
        <f t="shared" si="1485"/>
        <v>1</v>
      </c>
      <c r="P3700" s="113">
        <f t="shared" si="1486"/>
        <v>2</v>
      </c>
      <c r="Q3700" s="113">
        <f t="shared" si="1487"/>
        <v>17</v>
      </c>
      <c r="R3700" s="114" t="str">
        <f t="shared" si="1503"/>
        <v>0.2-0.09</v>
      </c>
      <c r="S3700" s="127">
        <f t="shared" si="1488"/>
        <v>2.727872872332233E-3</v>
      </c>
      <c r="T3700" s="112" t="b">
        <f t="shared" si="1489"/>
        <v>1</v>
      </c>
      <c r="U3700" s="22">
        <f t="shared" si="1490"/>
        <v>5.6222184777548065</v>
      </c>
      <c r="V3700" s="22">
        <f t="shared" si="1491"/>
        <v>0.22698196551753039</v>
      </c>
      <c r="W3700" s="81">
        <f t="shared" si="1492"/>
        <v>6</v>
      </c>
      <c r="X3700" s="22">
        <f t="shared" si="1493"/>
        <v>0.59215946859629731</v>
      </c>
      <c r="Y3700" s="3">
        <f>IF(U3700&gt;'Power Curve'!$C$37,0,INDEX(Ci,$W3700,1)*POWER(1-X3700,3)+INDEX(Ci,$W3700,2)*3*X3700*POWER(1-X3700,2)+INDEX(Ci,$W3700,3)*3*POWER(X3700,2)*(1-X3700)+INDEX(Ci,$W3700,4)*POWER(X3700,3))</f>
        <v>300.07285179755161</v>
      </c>
      <c r="Z3700" s="3">
        <f t="shared" si="1494"/>
        <v>300.89141238969353</v>
      </c>
      <c r="AA3700" s="3">
        <f t="shared" si="1495"/>
        <v>275.61000061035116</v>
      </c>
      <c r="AB3700" s="3">
        <f t="shared" si="1504"/>
        <v>25.281411779342363</v>
      </c>
      <c r="AC3700" s="3">
        <f t="shared" si="1505"/>
        <v>25.281411779342363</v>
      </c>
      <c r="AE3700" s="34">
        <f t="shared" si="1496"/>
        <v>6</v>
      </c>
      <c r="AF3700" s="73" t="b">
        <f>COUNTIF('Power Curve'!$D$2:$D$31,AE3700)&gt;0</f>
        <v>1</v>
      </c>
      <c r="AG3700" s="73" t="b">
        <f t="shared" si="1497"/>
        <v>0</v>
      </c>
      <c r="AH3700" s="73" t="b">
        <f t="shared" si="1506"/>
        <v>1</v>
      </c>
      <c r="AI3700" s="34" t="str">
        <f t="shared" si="1498"/>
        <v>Outer</v>
      </c>
      <c r="AJ3700" s="35" t="str">
        <f t="shared" si="1507"/>
        <v>0.2-0.3</v>
      </c>
      <c r="AK3700" s="36" t="str">
        <f t="shared" si="1499"/>
        <v>0-1</v>
      </c>
      <c r="AL3700" s="36" t="str">
        <f t="shared" si="1500"/>
        <v>Apr</v>
      </c>
      <c r="AM3700" s="35" t="str">
        <f t="shared" si="1501"/>
        <v>345-355</v>
      </c>
      <c r="AN3700" s="36" t="str">
        <f t="shared" si="1502"/>
        <v>LWS-LTI</v>
      </c>
    </row>
    <row r="3701" spans="5:40" x14ac:dyDescent="0.3">
      <c r="E3701" s="12">
        <v>41013.020833333336</v>
      </c>
      <c r="F3701" s="16">
        <v>5.89</v>
      </c>
      <c r="G3701" s="16">
        <v>301.19999694824219</v>
      </c>
      <c r="H3701" s="29">
        <v>1.1946001684713352</v>
      </c>
      <c r="I3701" s="26">
        <v>346.4</v>
      </c>
      <c r="J3701" s="30">
        <v>8.3191850594227512E-2</v>
      </c>
      <c r="K3701" s="31">
        <v>0.35187557071216274</v>
      </c>
      <c r="L3701" s="111">
        <f t="shared" si="1482"/>
        <v>0.30000000000000004</v>
      </c>
      <c r="M3701" s="112">
        <f t="shared" si="1483"/>
        <v>0.08</v>
      </c>
      <c r="N3701" s="112" t="b">
        <f t="shared" si="1484"/>
        <v>1</v>
      </c>
      <c r="O3701" s="112" t="b">
        <f t="shared" si="1485"/>
        <v>1</v>
      </c>
      <c r="P3701" s="113">
        <f t="shared" si="1486"/>
        <v>3.0000000000000004</v>
      </c>
      <c r="Q3701" s="113">
        <f t="shared" si="1487"/>
        <v>18</v>
      </c>
      <c r="R3701" s="114" t="str">
        <f t="shared" si="1503"/>
        <v>0.3-0.08</v>
      </c>
      <c r="S3701" s="127">
        <f t="shared" si="1488"/>
        <v>-1.9975433083800127E-2</v>
      </c>
      <c r="T3701" s="112" t="b">
        <f t="shared" si="1489"/>
        <v>1</v>
      </c>
      <c r="U3701" s="22">
        <f t="shared" si="1490"/>
        <v>5.8408688635509503</v>
      </c>
      <c r="V3701" s="22">
        <f t="shared" si="1491"/>
        <v>0.26077508747927308</v>
      </c>
      <c r="W3701" s="81">
        <f t="shared" si="1492"/>
        <v>6</v>
      </c>
      <c r="X3701" s="22">
        <f t="shared" si="1493"/>
        <v>0.81009218978039599</v>
      </c>
      <c r="Y3701" s="3">
        <f>IF(U3701&gt;'Power Curve'!$C$37,0,INDEX(Ci,$W3701,1)*POWER(1-X3701,3)+INDEX(Ci,$W3701,2)*3*X3701*POWER(1-X3701,2)+INDEX(Ci,$W3701,3)*3*POWER(X3701,2)*(1-X3701)+INDEX(Ci,$W3701,4)*POWER(X3701,3))</f>
        <v>335.13043862372092</v>
      </c>
      <c r="Z3701" s="3">
        <f t="shared" si="1494"/>
        <v>328.43606297264819</v>
      </c>
      <c r="AA3701" s="3">
        <f t="shared" si="1495"/>
        <v>301.19999694824219</v>
      </c>
      <c r="AB3701" s="3">
        <f t="shared" si="1504"/>
        <v>27.236066024406</v>
      </c>
      <c r="AC3701" s="3">
        <f t="shared" si="1505"/>
        <v>27.236066024406</v>
      </c>
      <c r="AE3701" s="34">
        <f t="shared" si="1496"/>
        <v>6</v>
      </c>
      <c r="AF3701" s="73" t="b">
        <f>COUNTIF('Power Curve'!$D$2:$D$31,AE3701)&gt;0</f>
        <v>1</v>
      </c>
      <c r="AG3701" s="73" t="b">
        <f t="shared" si="1497"/>
        <v>0</v>
      </c>
      <c r="AH3701" s="73" t="b">
        <f t="shared" si="1506"/>
        <v>1</v>
      </c>
      <c r="AI3701" s="34" t="str">
        <f t="shared" si="1498"/>
        <v>Outer</v>
      </c>
      <c r="AJ3701" s="35" t="str">
        <f t="shared" si="1507"/>
        <v>0.2-0.3</v>
      </c>
      <c r="AK3701" s="36" t="str">
        <f t="shared" si="1499"/>
        <v>0-1</v>
      </c>
      <c r="AL3701" s="36" t="str">
        <f t="shared" si="1500"/>
        <v>Apr</v>
      </c>
      <c r="AM3701" s="35" t="str">
        <f t="shared" si="1501"/>
        <v>345-355</v>
      </c>
      <c r="AN3701" s="36" t="str">
        <f t="shared" si="1502"/>
        <v>LWS-LTI</v>
      </c>
    </row>
    <row r="3702" spans="5:40" x14ac:dyDescent="0.3">
      <c r="E3702" s="12">
        <v>41013.027777777781</v>
      </c>
      <c r="F3702" s="16">
        <v>5.61</v>
      </c>
      <c r="G3702" s="16">
        <v>318.18000030517572</v>
      </c>
      <c r="H3702" s="29">
        <v>1.1947328279970666</v>
      </c>
      <c r="I3702" s="26">
        <v>348.5</v>
      </c>
      <c r="J3702" s="30">
        <v>8.7344028520499106E-2</v>
      </c>
      <c r="K3702" s="31">
        <v>0.2420974895622709</v>
      </c>
      <c r="L3702" s="111">
        <f t="shared" si="1482"/>
        <v>0.2</v>
      </c>
      <c r="M3702" s="112">
        <f t="shared" si="1483"/>
        <v>0.09</v>
      </c>
      <c r="N3702" s="112" t="b">
        <f t="shared" si="1484"/>
        <v>1</v>
      </c>
      <c r="O3702" s="112" t="b">
        <f t="shared" si="1485"/>
        <v>1</v>
      </c>
      <c r="P3702" s="113">
        <f t="shared" si="1486"/>
        <v>2</v>
      </c>
      <c r="Q3702" s="113">
        <f t="shared" si="1487"/>
        <v>17</v>
      </c>
      <c r="R3702" s="114" t="str">
        <f t="shared" si="1503"/>
        <v>0.2-0.09</v>
      </c>
      <c r="S3702" s="127">
        <f t="shared" si="1488"/>
        <v>2.727872872332233E-3</v>
      </c>
      <c r="T3702" s="112" t="b">
        <f t="shared" si="1489"/>
        <v>1</v>
      </c>
      <c r="U3702" s="22">
        <f t="shared" si="1490"/>
        <v>5.5634103917439681</v>
      </c>
      <c r="V3702" s="22">
        <f t="shared" si="1491"/>
        <v>0.21789298625200207</v>
      </c>
      <c r="W3702" s="81">
        <f t="shared" si="1492"/>
        <v>6</v>
      </c>
      <c r="X3702" s="22">
        <f t="shared" si="1493"/>
        <v>0.53354440525989144</v>
      </c>
      <c r="Y3702" s="3">
        <f>IF(U3702&gt;'Power Curve'!$C$37,0,INDEX(Ci,$W3702,1)*POWER(1-X3702,3)+INDEX(Ci,$W3702,2)*3*X3702*POWER(1-X3702,2)+INDEX(Ci,$W3702,3)*3*POWER(X3702,2)*(1-X3702)+INDEX(Ci,$W3702,4)*POWER(X3702,3))</f>
        <v>291.12341638433566</v>
      </c>
      <c r="Z3702" s="3">
        <f t="shared" si="1494"/>
        <v>291.91756405439122</v>
      </c>
      <c r="AA3702" s="3">
        <f t="shared" si="1495"/>
        <v>318.18000030517572</v>
      </c>
      <c r="AB3702" s="3">
        <f t="shared" si="1504"/>
        <v>-26.262436250784503</v>
      </c>
      <c r="AC3702" s="3">
        <f t="shared" si="1505"/>
        <v>26.262436250784503</v>
      </c>
      <c r="AE3702" s="34">
        <f t="shared" si="1496"/>
        <v>6</v>
      </c>
      <c r="AF3702" s="73" t="b">
        <f>COUNTIF('Power Curve'!$D$2:$D$31,AE3702)&gt;0</f>
        <v>1</v>
      </c>
      <c r="AG3702" s="73" t="b">
        <f t="shared" si="1497"/>
        <v>0</v>
      </c>
      <c r="AH3702" s="73" t="b">
        <f t="shared" si="1506"/>
        <v>1</v>
      </c>
      <c r="AI3702" s="34" t="str">
        <f t="shared" si="1498"/>
        <v>Outer</v>
      </c>
      <c r="AJ3702" s="35" t="str">
        <f t="shared" si="1507"/>
        <v>0.2-0.3</v>
      </c>
      <c r="AK3702" s="36" t="str">
        <f t="shared" si="1499"/>
        <v>0-1</v>
      </c>
      <c r="AL3702" s="36" t="str">
        <f t="shared" si="1500"/>
        <v>Apr</v>
      </c>
      <c r="AM3702" s="35" t="str">
        <f t="shared" si="1501"/>
        <v>345-355</v>
      </c>
      <c r="AN3702" s="36" t="str">
        <f t="shared" si="1502"/>
        <v>LWS-LTI</v>
      </c>
    </row>
    <row r="3703" spans="5:40" x14ac:dyDescent="0.3">
      <c r="E3703" s="12">
        <v>41013.034722222219</v>
      </c>
      <c r="F3703" s="16">
        <v>5.34</v>
      </c>
      <c r="G3703" s="16">
        <v>270.72000503539999</v>
      </c>
      <c r="H3703" s="29">
        <v>1.1949097532036035</v>
      </c>
      <c r="I3703" s="26">
        <v>348</v>
      </c>
      <c r="J3703" s="30">
        <v>7.3033707865168537E-2</v>
      </c>
      <c r="K3703" s="31">
        <v>0.2389425441440706</v>
      </c>
      <c r="L3703" s="111">
        <f t="shared" si="1482"/>
        <v>0.2</v>
      </c>
      <c r="M3703" s="112">
        <f t="shared" si="1483"/>
        <v>6.9999999999999993E-2</v>
      </c>
      <c r="N3703" s="112" t="b">
        <f t="shared" si="1484"/>
        <v>1</v>
      </c>
      <c r="O3703" s="112" t="b">
        <f t="shared" si="1485"/>
        <v>1</v>
      </c>
      <c r="P3703" s="113">
        <f t="shared" si="1486"/>
        <v>2</v>
      </c>
      <c r="Q3703" s="113">
        <f t="shared" si="1487"/>
        <v>19</v>
      </c>
      <c r="R3703" s="114" t="str">
        <f t="shared" si="1503"/>
        <v>0.2-0.07</v>
      </c>
      <c r="S3703" s="127">
        <f t="shared" si="1488"/>
        <v>-5.0323808394424734E-2</v>
      </c>
      <c r="T3703" s="112" t="b">
        <f t="shared" si="1489"/>
        <v>1</v>
      </c>
      <c r="U3703" s="22">
        <f t="shared" si="1490"/>
        <v>5.295914066416211</v>
      </c>
      <c r="V3703" s="22">
        <f t="shared" si="1491"/>
        <v>0.17655056687686863</v>
      </c>
      <c r="W3703" s="81">
        <f t="shared" si="1492"/>
        <v>6</v>
      </c>
      <c r="X3703" s="22">
        <f t="shared" si="1493"/>
        <v>0.26692606899143007</v>
      </c>
      <c r="Y3703" s="3">
        <f>IF(U3703&gt;'Power Curve'!$C$37,0,INDEX(Ci,$W3703,1)*POWER(1-X3703,3)+INDEX(Ci,$W3703,2)*3*X3703*POWER(1-X3703,2)+INDEX(Ci,$W3703,3)*3*POWER(X3703,2)*(1-X3703)+INDEX(Ci,$W3703,4)*POWER(X3703,3))</f>
        <v>251.59141569599092</v>
      </c>
      <c r="Z3703" s="3">
        <f t="shared" si="1494"/>
        <v>238.93037749882382</v>
      </c>
      <c r="AA3703" s="3">
        <f t="shared" si="1495"/>
        <v>270.72000503539999</v>
      </c>
      <c r="AB3703" s="3">
        <f t="shared" si="1504"/>
        <v>-31.789627536576177</v>
      </c>
      <c r="AC3703" s="3">
        <f t="shared" si="1505"/>
        <v>31.789627536576177</v>
      </c>
      <c r="AE3703" s="34">
        <f t="shared" si="1496"/>
        <v>5</v>
      </c>
      <c r="AF3703" s="73" t="b">
        <f>COUNTIF('Power Curve'!$D$2:$D$31,AE3703)&gt;0</f>
        <v>1</v>
      </c>
      <c r="AG3703" s="73" t="b">
        <f t="shared" si="1497"/>
        <v>0</v>
      </c>
      <c r="AH3703" s="73" t="b">
        <f t="shared" si="1506"/>
        <v>1</v>
      </c>
      <c r="AI3703" s="34" t="str">
        <f t="shared" si="1498"/>
        <v>Outer</v>
      </c>
      <c r="AJ3703" s="35" t="str">
        <f t="shared" si="1507"/>
        <v>0.1-0.2</v>
      </c>
      <c r="AK3703" s="36" t="str">
        <f t="shared" si="1499"/>
        <v>0-1</v>
      </c>
      <c r="AL3703" s="36" t="str">
        <f t="shared" si="1500"/>
        <v>Apr</v>
      </c>
      <c r="AM3703" s="35" t="str">
        <f t="shared" si="1501"/>
        <v>345-355</v>
      </c>
      <c r="AN3703" s="36" t="str">
        <f t="shared" si="1502"/>
        <v>LWS-LTI</v>
      </c>
    </row>
    <row r="3704" spans="5:40" x14ac:dyDescent="0.3">
      <c r="E3704" s="12">
        <v>41013.041666666664</v>
      </c>
      <c r="F3704" s="16">
        <v>5.4</v>
      </c>
      <c r="G3704" s="16">
        <v>267.76999664306669</v>
      </c>
      <c r="H3704" s="29">
        <v>1.1951309834141624</v>
      </c>
      <c r="I3704" s="26">
        <v>349.6</v>
      </c>
      <c r="J3704" s="30">
        <v>0.10185185185185186</v>
      </c>
      <c r="K3704" s="31">
        <v>0.23248184670031194</v>
      </c>
      <c r="L3704" s="111">
        <f t="shared" si="1482"/>
        <v>0.2</v>
      </c>
      <c r="M3704" s="112">
        <f t="shared" si="1483"/>
        <v>9.9999999999999992E-2</v>
      </c>
      <c r="N3704" s="112" t="b">
        <f t="shared" si="1484"/>
        <v>1</v>
      </c>
      <c r="O3704" s="112" t="b">
        <f t="shared" si="1485"/>
        <v>1</v>
      </c>
      <c r="P3704" s="113">
        <f t="shared" si="1486"/>
        <v>2</v>
      </c>
      <c r="Q3704" s="113">
        <f t="shared" si="1487"/>
        <v>16</v>
      </c>
      <c r="R3704" s="114" t="str">
        <f t="shared" si="1503"/>
        <v>0.2-0.1</v>
      </c>
      <c r="S3704" s="127">
        <f t="shared" si="1488"/>
        <v>-2.9914919196332108E-2</v>
      </c>
      <c r="T3704" s="112" t="b">
        <f t="shared" si="1489"/>
        <v>1</v>
      </c>
      <c r="U3704" s="22">
        <f t="shared" si="1490"/>
        <v>5.355749206093682</v>
      </c>
      <c r="V3704" s="22">
        <f t="shared" si="1491"/>
        <v>0.18579828059736436</v>
      </c>
      <c r="W3704" s="81">
        <f t="shared" si="1492"/>
        <v>6</v>
      </c>
      <c r="X3704" s="22">
        <f t="shared" si="1493"/>
        <v>0.32656481495046819</v>
      </c>
      <c r="Y3704" s="3">
        <f>IF(U3704&gt;'Power Curve'!$C$37,0,INDEX(Ci,$W3704,1)*POWER(1-X3704,3)+INDEX(Ci,$W3704,2)*3*X3704*POWER(1-X3704,2)+INDEX(Ci,$W3704,3)*3*POWER(X3704,2)*(1-X3704)+INDEX(Ci,$W3704,4)*POWER(X3704,3))</f>
        <v>260.36356014807774</v>
      </c>
      <c r="Z3704" s="3">
        <f t="shared" si="1494"/>
        <v>252.57480528457862</v>
      </c>
      <c r="AA3704" s="3">
        <f t="shared" si="1495"/>
        <v>267.76999664306669</v>
      </c>
      <c r="AB3704" s="3">
        <f t="shared" si="1504"/>
        <v>-15.195191358488074</v>
      </c>
      <c r="AC3704" s="3">
        <f t="shared" si="1505"/>
        <v>15.195191358488074</v>
      </c>
      <c r="AE3704" s="34">
        <f t="shared" si="1496"/>
        <v>5</v>
      </c>
      <c r="AF3704" s="73" t="b">
        <f>COUNTIF('Power Curve'!$D$2:$D$31,AE3704)&gt;0</f>
        <v>1</v>
      </c>
      <c r="AG3704" s="73" t="b">
        <f t="shared" si="1497"/>
        <v>0</v>
      </c>
      <c r="AH3704" s="73" t="b">
        <f t="shared" si="1506"/>
        <v>1</v>
      </c>
      <c r="AI3704" s="34" t="str">
        <f t="shared" si="1498"/>
        <v>Inner</v>
      </c>
      <c r="AJ3704" s="35" t="str">
        <f t="shared" si="1507"/>
        <v>0.1-0.2</v>
      </c>
      <c r="AK3704" s="36" t="str">
        <f t="shared" si="1499"/>
        <v>1-2</v>
      </c>
      <c r="AL3704" s="36" t="str">
        <f t="shared" si="1500"/>
        <v>Apr</v>
      </c>
      <c r="AM3704" s="35" t="str">
        <f t="shared" si="1501"/>
        <v>345-355</v>
      </c>
      <c r="AN3704" s="36" t="str">
        <f t="shared" si="1502"/>
        <v>Inner-TI</v>
      </c>
    </row>
    <row r="3705" spans="5:40" x14ac:dyDescent="0.3">
      <c r="E3705" s="12">
        <v>41013.048611111109</v>
      </c>
      <c r="F3705" s="16">
        <v>5.7</v>
      </c>
      <c r="G3705" s="16">
        <v>309.22000122070301</v>
      </c>
      <c r="H3705" s="29">
        <v>1.1948084979896036</v>
      </c>
      <c r="I3705" s="26">
        <v>351.2</v>
      </c>
      <c r="J3705" s="30">
        <v>8.2456140350877186E-2</v>
      </c>
      <c r="K3705" s="31">
        <v>0.26330918973930251</v>
      </c>
      <c r="L3705" s="111">
        <f t="shared" si="1482"/>
        <v>0.2</v>
      </c>
      <c r="M3705" s="112">
        <f t="shared" si="1483"/>
        <v>0.08</v>
      </c>
      <c r="N3705" s="112" t="b">
        <f t="shared" si="1484"/>
        <v>1</v>
      </c>
      <c r="O3705" s="112" t="b">
        <f t="shared" si="1485"/>
        <v>1</v>
      </c>
      <c r="P3705" s="113">
        <f t="shared" si="1486"/>
        <v>2</v>
      </c>
      <c r="Q3705" s="113">
        <f t="shared" si="1487"/>
        <v>18</v>
      </c>
      <c r="R3705" s="114" t="str">
        <f t="shared" si="1503"/>
        <v>0.2-0.08</v>
      </c>
      <c r="S3705" s="127">
        <f t="shared" si="1488"/>
        <v>-4.963225655588225E-2</v>
      </c>
      <c r="T3705" s="112" t="b">
        <f t="shared" si="1489"/>
        <v>1</v>
      </c>
      <c r="U3705" s="22">
        <f t="shared" si="1490"/>
        <v>5.6527823019962469</v>
      </c>
      <c r="V3705" s="22">
        <f t="shared" si="1491"/>
        <v>0.23170570307896887</v>
      </c>
      <c r="W3705" s="81">
        <f t="shared" si="1492"/>
        <v>6</v>
      </c>
      <c r="X3705" s="22">
        <f t="shared" si="1493"/>
        <v>0.62262297481183082</v>
      </c>
      <c r="Y3705" s="3">
        <f>IF(U3705&gt;'Power Curve'!$C$37,0,INDEX(Ci,$W3705,1)*POWER(1-X3705,3)+INDEX(Ci,$W3705,2)*3*X3705*POWER(1-X3705,2)+INDEX(Ci,$W3705,3)*3*POWER(X3705,2)*(1-X3705)+INDEX(Ci,$W3705,4)*POWER(X3705,3))</f>
        <v>304.78934526546766</v>
      </c>
      <c r="Z3705" s="3">
        <f t="shared" si="1494"/>
        <v>289.66196228575262</v>
      </c>
      <c r="AA3705" s="3">
        <f t="shared" si="1495"/>
        <v>309.22000122070301</v>
      </c>
      <c r="AB3705" s="3">
        <f t="shared" si="1504"/>
        <v>-19.558038934950389</v>
      </c>
      <c r="AC3705" s="3">
        <f t="shared" si="1505"/>
        <v>19.558038934950389</v>
      </c>
      <c r="AE3705" s="34">
        <f t="shared" si="1496"/>
        <v>6</v>
      </c>
      <c r="AF3705" s="73" t="b">
        <f>COUNTIF('Power Curve'!$D$2:$D$31,AE3705)&gt;0</f>
        <v>1</v>
      </c>
      <c r="AG3705" s="73" t="b">
        <f t="shared" si="1497"/>
        <v>0</v>
      </c>
      <c r="AH3705" s="73" t="b">
        <f t="shared" si="1506"/>
        <v>1</v>
      </c>
      <c r="AI3705" s="34" t="str">
        <f t="shared" si="1498"/>
        <v>Outer</v>
      </c>
      <c r="AJ3705" s="35" t="str">
        <f t="shared" si="1507"/>
        <v>0.2-0.3</v>
      </c>
      <c r="AK3705" s="36" t="str">
        <f t="shared" si="1499"/>
        <v>1-2</v>
      </c>
      <c r="AL3705" s="36" t="str">
        <f t="shared" si="1500"/>
        <v>Apr</v>
      </c>
      <c r="AM3705" s="35" t="str">
        <f t="shared" si="1501"/>
        <v>345-355</v>
      </c>
      <c r="AN3705" s="36" t="str">
        <f t="shared" si="1502"/>
        <v>LWS-LTI</v>
      </c>
    </row>
    <row r="3706" spans="5:40" x14ac:dyDescent="0.3">
      <c r="E3706" s="12">
        <v>41013.055555555555</v>
      </c>
      <c r="F3706" s="16">
        <v>5.68</v>
      </c>
      <c r="G3706" s="16">
        <v>296.61000061035162</v>
      </c>
      <c r="H3706" s="29">
        <v>1.1950740117910916</v>
      </c>
      <c r="I3706" s="26">
        <v>350.2</v>
      </c>
      <c r="J3706" s="30">
        <v>7.5704225352112672E-2</v>
      </c>
      <c r="K3706" s="31">
        <v>0.28783799451597769</v>
      </c>
      <c r="L3706" s="111">
        <f t="shared" si="1482"/>
        <v>0.2</v>
      </c>
      <c r="M3706" s="112">
        <f t="shared" si="1483"/>
        <v>0.08</v>
      </c>
      <c r="N3706" s="112" t="b">
        <f t="shared" si="1484"/>
        <v>1</v>
      </c>
      <c r="O3706" s="112" t="b">
        <f t="shared" si="1485"/>
        <v>1</v>
      </c>
      <c r="P3706" s="113">
        <f t="shared" si="1486"/>
        <v>2</v>
      </c>
      <c r="Q3706" s="113">
        <f t="shared" si="1487"/>
        <v>18</v>
      </c>
      <c r="R3706" s="114" t="str">
        <f t="shared" si="1503"/>
        <v>0.2-0.08</v>
      </c>
      <c r="S3706" s="127">
        <f t="shared" si="1488"/>
        <v>-4.963225655588225E-2</v>
      </c>
      <c r="T3706" s="112" t="b">
        <f t="shared" si="1489"/>
        <v>1</v>
      </c>
      <c r="U3706" s="22">
        <f t="shared" si="1490"/>
        <v>5.6333652038914472</v>
      </c>
      <c r="V3706" s="22">
        <f t="shared" si="1491"/>
        <v>0.22870472797430846</v>
      </c>
      <c r="W3706" s="81">
        <f t="shared" si="1492"/>
        <v>6</v>
      </c>
      <c r="X3706" s="22">
        <f t="shared" si="1493"/>
        <v>0.60326960842251698</v>
      </c>
      <c r="Y3706" s="3">
        <f>IF(U3706&gt;'Power Curve'!$C$37,0,INDEX(Ci,$W3706,1)*POWER(1-X3706,3)+INDEX(Ci,$W3706,2)*3*X3706*POWER(1-X3706,2)+INDEX(Ci,$W3706,3)*3*POWER(X3706,2)*(1-X3706)+INDEX(Ci,$W3706,4)*POWER(X3706,3))</f>
        <v>301.7873573207338</v>
      </c>
      <c r="Z3706" s="3">
        <f t="shared" si="1494"/>
        <v>286.80896977686945</v>
      </c>
      <c r="AA3706" s="3">
        <f t="shared" si="1495"/>
        <v>296.61000061035162</v>
      </c>
      <c r="AB3706" s="3">
        <f t="shared" si="1504"/>
        <v>-9.801030833482173</v>
      </c>
      <c r="AC3706" s="3">
        <f t="shared" si="1505"/>
        <v>9.801030833482173</v>
      </c>
      <c r="AE3706" s="34">
        <f t="shared" si="1496"/>
        <v>6</v>
      </c>
      <c r="AF3706" s="73" t="b">
        <f>COUNTIF('Power Curve'!$D$2:$D$31,AE3706)&gt;0</f>
        <v>1</v>
      </c>
      <c r="AG3706" s="73" t="b">
        <f t="shared" si="1497"/>
        <v>0</v>
      </c>
      <c r="AH3706" s="73" t="b">
        <f t="shared" si="1506"/>
        <v>1</v>
      </c>
      <c r="AI3706" s="34" t="str">
        <f t="shared" si="1498"/>
        <v>Outer</v>
      </c>
      <c r="AJ3706" s="35" t="str">
        <f t="shared" si="1507"/>
        <v>0.2-0.3</v>
      </c>
      <c r="AK3706" s="36" t="str">
        <f t="shared" si="1499"/>
        <v>1-2</v>
      </c>
      <c r="AL3706" s="36" t="str">
        <f t="shared" si="1500"/>
        <v>Apr</v>
      </c>
      <c r="AM3706" s="35" t="str">
        <f t="shared" si="1501"/>
        <v>345-355</v>
      </c>
      <c r="AN3706" s="36" t="str">
        <f t="shared" si="1502"/>
        <v>LWS-LTI</v>
      </c>
    </row>
    <row r="3707" spans="5:40" x14ac:dyDescent="0.3">
      <c r="E3707" s="12">
        <v>41013.0625</v>
      </c>
      <c r="F3707" s="16">
        <v>5.89</v>
      </c>
      <c r="G3707" s="16">
        <v>352.8199920654294</v>
      </c>
      <c r="H3707" s="29">
        <v>1.1953839258467893</v>
      </c>
      <c r="I3707" s="26">
        <v>349.9</v>
      </c>
      <c r="J3707" s="30">
        <v>6.1120543293718167E-2</v>
      </c>
      <c r="K3707" s="31">
        <v>0.21117066600625128</v>
      </c>
      <c r="L3707" s="111">
        <f t="shared" si="1482"/>
        <v>0.30000000000000004</v>
      </c>
      <c r="M3707" s="112">
        <f t="shared" si="1483"/>
        <v>6.0000000000000005E-2</v>
      </c>
      <c r="N3707" s="112" t="b">
        <f t="shared" si="1484"/>
        <v>1</v>
      </c>
      <c r="O3707" s="112" t="b">
        <f t="shared" si="1485"/>
        <v>1</v>
      </c>
      <c r="P3707" s="113">
        <f t="shared" si="1486"/>
        <v>3.0000000000000004</v>
      </c>
      <c r="Q3707" s="113">
        <f t="shared" si="1487"/>
        <v>20</v>
      </c>
      <c r="R3707" s="114" t="str">
        <f t="shared" si="1503"/>
        <v>0.3-0.06</v>
      </c>
      <c r="S3707" s="127">
        <f t="shared" si="1488"/>
        <v>-9.0712576007974638E-2</v>
      </c>
      <c r="T3707" s="112" t="b">
        <f t="shared" si="1489"/>
        <v>1</v>
      </c>
      <c r="U3707" s="22">
        <f t="shared" si="1490"/>
        <v>5.8421459500583799</v>
      </c>
      <c r="V3707" s="22">
        <f t="shared" si="1491"/>
        <v>0.26097246531578649</v>
      </c>
      <c r="W3707" s="81">
        <f t="shared" si="1492"/>
        <v>6</v>
      </c>
      <c r="X3707" s="22">
        <f t="shared" si="1493"/>
        <v>0.81136508457423884</v>
      </c>
      <c r="Y3707" s="3">
        <f>IF(U3707&gt;'Power Curve'!$C$37,0,INDEX(Ci,$W3707,1)*POWER(1-X3707,3)+INDEX(Ci,$W3707,2)*3*X3707*POWER(1-X3707,2)+INDEX(Ci,$W3707,3)*3*POWER(X3707,2)*(1-X3707)+INDEX(Ci,$W3707,4)*POWER(X3707,3))</f>
        <v>335.34574584903862</v>
      </c>
      <c r="Z3707" s="3">
        <f t="shared" si="1494"/>
        <v>304.92566938975676</v>
      </c>
      <c r="AA3707" s="3">
        <f t="shared" si="1495"/>
        <v>352.8199920654294</v>
      </c>
      <c r="AB3707" s="3">
        <f t="shared" si="1504"/>
        <v>-47.89432267567264</v>
      </c>
      <c r="AC3707" s="3">
        <f t="shared" si="1505"/>
        <v>47.89432267567264</v>
      </c>
      <c r="AE3707" s="34">
        <f t="shared" si="1496"/>
        <v>6</v>
      </c>
      <c r="AF3707" s="73" t="b">
        <f>COUNTIF('Power Curve'!$D$2:$D$31,AE3707)&gt;0</f>
        <v>1</v>
      </c>
      <c r="AG3707" s="73" t="b">
        <f t="shared" si="1497"/>
        <v>0</v>
      </c>
      <c r="AH3707" s="73" t="b">
        <f t="shared" si="1506"/>
        <v>1</v>
      </c>
      <c r="AI3707" s="34" t="str">
        <f t="shared" si="1498"/>
        <v>Outer</v>
      </c>
      <c r="AJ3707" s="35" t="str">
        <f t="shared" si="1507"/>
        <v>0.2-0.3</v>
      </c>
      <c r="AK3707" s="36" t="str">
        <f t="shared" si="1499"/>
        <v>1-2</v>
      </c>
      <c r="AL3707" s="36" t="str">
        <f t="shared" si="1500"/>
        <v>Apr</v>
      </c>
      <c r="AM3707" s="35" t="str">
        <f t="shared" si="1501"/>
        <v>345-355</v>
      </c>
      <c r="AN3707" s="36" t="str">
        <f t="shared" si="1502"/>
        <v>LWS-LTI</v>
      </c>
    </row>
    <row r="3708" spans="5:40" x14ac:dyDescent="0.3">
      <c r="E3708" s="12">
        <v>41013.069444444445</v>
      </c>
      <c r="F3708" s="16">
        <v>5.6</v>
      </c>
      <c r="G3708" s="16">
        <v>297.81001281738236</v>
      </c>
      <c r="H3708" s="29">
        <v>1.1956496944284871</v>
      </c>
      <c r="I3708" s="26">
        <v>350.2</v>
      </c>
      <c r="J3708" s="30">
        <v>7.3214285714285718E-2</v>
      </c>
      <c r="K3708" s="31">
        <v>0.19869260584070192</v>
      </c>
      <c r="L3708" s="111">
        <f t="shared" si="1482"/>
        <v>0.2</v>
      </c>
      <c r="M3708" s="112">
        <f t="shared" si="1483"/>
        <v>6.9999999999999993E-2</v>
      </c>
      <c r="N3708" s="112" t="b">
        <f t="shared" si="1484"/>
        <v>1</v>
      </c>
      <c r="O3708" s="112" t="b">
        <f t="shared" si="1485"/>
        <v>1</v>
      </c>
      <c r="P3708" s="113">
        <f t="shared" si="1486"/>
        <v>2</v>
      </c>
      <c r="Q3708" s="113">
        <f t="shared" si="1487"/>
        <v>19</v>
      </c>
      <c r="R3708" s="114" t="str">
        <f t="shared" si="1503"/>
        <v>0.2-0.07</v>
      </c>
      <c r="S3708" s="127">
        <f t="shared" si="1488"/>
        <v>-5.0323808394424734E-2</v>
      </c>
      <c r="T3708" s="112" t="b">
        <f t="shared" si="1489"/>
        <v>1</v>
      </c>
      <c r="U3708" s="22">
        <f t="shared" si="1490"/>
        <v>5.5549137036385536</v>
      </c>
      <c r="V3708" s="22">
        <f t="shared" si="1491"/>
        <v>0.21657979571555883</v>
      </c>
      <c r="W3708" s="81">
        <f t="shared" si="1492"/>
        <v>6</v>
      </c>
      <c r="X3708" s="22">
        <f t="shared" si="1493"/>
        <v>0.52507560538504483</v>
      </c>
      <c r="Y3708" s="3">
        <f>IF(U3708&gt;'Power Curve'!$C$37,0,INDEX(Ci,$W3708,1)*POWER(1-X3708,3)+INDEX(Ci,$W3708,2)*3*X3708*POWER(1-X3708,2)+INDEX(Ci,$W3708,3)*3*POWER(X3708,2)*(1-X3708)+INDEX(Ci,$W3708,4)*POWER(X3708,3))</f>
        <v>289.84241855094257</v>
      </c>
      <c r="Z3708" s="3">
        <f t="shared" si="1494"/>
        <v>275.25644421520826</v>
      </c>
      <c r="AA3708" s="3">
        <f t="shared" si="1495"/>
        <v>297.81001281738236</v>
      </c>
      <c r="AB3708" s="3">
        <f t="shared" si="1504"/>
        <v>-22.553568602174096</v>
      </c>
      <c r="AC3708" s="3">
        <f t="shared" si="1505"/>
        <v>22.553568602174096</v>
      </c>
      <c r="AE3708" s="34">
        <f t="shared" si="1496"/>
        <v>6</v>
      </c>
      <c r="AF3708" s="73" t="b">
        <f>COUNTIF('Power Curve'!$D$2:$D$31,AE3708)&gt;0</f>
        <v>1</v>
      </c>
      <c r="AG3708" s="73" t="b">
        <f t="shared" si="1497"/>
        <v>0</v>
      </c>
      <c r="AH3708" s="73" t="b">
        <f t="shared" si="1506"/>
        <v>1</v>
      </c>
      <c r="AI3708" s="34" t="str">
        <f t="shared" si="1498"/>
        <v>Outer</v>
      </c>
      <c r="AJ3708" s="35" t="str">
        <f t="shared" si="1507"/>
        <v>0.2-0.3</v>
      </c>
      <c r="AK3708" s="36" t="str">
        <f t="shared" si="1499"/>
        <v>1-2</v>
      </c>
      <c r="AL3708" s="36" t="str">
        <f t="shared" si="1500"/>
        <v>Apr</v>
      </c>
      <c r="AM3708" s="35" t="str">
        <f t="shared" si="1501"/>
        <v>345-355</v>
      </c>
      <c r="AN3708" s="36" t="str">
        <f t="shared" si="1502"/>
        <v>LWS-LTI</v>
      </c>
    </row>
    <row r="3709" spans="5:40" x14ac:dyDescent="0.3">
      <c r="E3709" s="12">
        <v>41013.076388888891</v>
      </c>
      <c r="F3709" s="16">
        <v>5.2</v>
      </c>
      <c r="G3709" s="16">
        <v>247.1999893188478</v>
      </c>
      <c r="H3709" s="29">
        <v>1.1957826230403215</v>
      </c>
      <c r="I3709" s="26">
        <v>352.4</v>
      </c>
      <c r="J3709" s="30">
        <v>6.1538461538461535E-2</v>
      </c>
      <c r="K3709" s="31">
        <v>0.23974489462943233</v>
      </c>
      <c r="L3709" s="111">
        <f t="shared" si="1482"/>
        <v>0.2</v>
      </c>
      <c r="M3709" s="112">
        <f t="shared" si="1483"/>
        <v>6.0000000000000005E-2</v>
      </c>
      <c r="N3709" s="112" t="b">
        <f t="shared" si="1484"/>
        <v>1</v>
      </c>
      <c r="O3709" s="112" t="b">
        <f t="shared" si="1485"/>
        <v>1</v>
      </c>
      <c r="P3709" s="113">
        <f t="shared" si="1486"/>
        <v>2</v>
      </c>
      <c r="Q3709" s="113">
        <f t="shared" si="1487"/>
        <v>20</v>
      </c>
      <c r="R3709" s="114" t="str">
        <f t="shared" si="1503"/>
        <v>0.2-0.06</v>
      </c>
      <c r="S3709" s="127">
        <f t="shared" si="1488"/>
        <v>-7.6977119886704318E-2</v>
      </c>
      <c r="T3709" s="112" t="b">
        <f t="shared" si="1489"/>
        <v>1</v>
      </c>
      <c r="U3709" s="22">
        <f t="shared" si="1490"/>
        <v>5.1583253013956298</v>
      </c>
      <c r="V3709" s="22">
        <f t="shared" si="1491"/>
        <v>0.15528577971458565</v>
      </c>
      <c r="W3709" s="81">
        <f t="shared" si="1492"/>
        <v>6</v>
      </c>
      <c r="X3709" s="22">
        <f t="shared" si="1493"/>
        <v>0.12978890430674911</v>
      </c>
      <c r="Y3709" s="3">
        <f>IF(U3709&gt;'Power Curve'!$C$37,0,INDEX(Ci,$W3709,1)*POWER(1-X3709,3)+INDEX(Ci,$W3709,2)*3*X3709*POWER(1-X3709,2)+INDEX(Ci,$W3709,3)*3*POWER(X3709,2)*(1-X3709)+INDEX(Ci,$W3709,4)*POWER(X3709,3))</f>
        <v>231.25296942787901</v>
      </c>
      <c r="Z3709" s="3">
        <f t="shared" si="1494"/>
        <v>213.4517818760728</v>
      </c>
      <c r="AA3709" s="3">
        <f t="shared" si="1495"/>
        <v>247.1999893188478</v>
      </c>
      <c r="AB3709" s="3">
        <f t="shared" si="1504"/>
        <v>-33.748207442774998</v>
      </c>
      <c r="AC3709" s="3">
        <f t="shared" si="1505"/>
        <v>33.748207442774998</v>
      </c>
      <c r="AE3709" s="34">
        <f t="shared" si="1496"/>
        <v>5</v>
      </c>
      <c r="AF3709" s="73" t="b">
        <f>COUNTIF('Power Curve'!$D$2:$D$31,AE3709)&gt;0</f>
        <v>1</v>
      </c>
      <c r="AG3709" s="73" t="b">
        <f t="shared" si="1497"/>
        <v>0</v>
      </c>
      <c r="AH3709" s="73" t="b">
        <f t="shared" si="1506"/>
        <v>1</v>
      </c>
      <c r="AI3709" s="34" t="str">
        <f t="shared" si="1498"/>
        <v>Outer</v>
      </c>
      <c r="AJ3709" s="35" t="str">
        <f t="shared" si="1507"/>
        <v>0.1-0.2</v>
      </c>
      <c r="AK3709" s="36" t="str">
        <f t="shared" si="1499"/>
        <v>1-2</v>
      </c>
      <c r="AL3709" s="36" t="str">
        <f t="shared" si="1500"/>
        <v>Apr</v>
      </c>
      <c r="AM3709" s="35" t="str">
        <f t="shared" si="1501"/>
        <v>345-355</v>
      </c>
      <c r="AN3709" s="36" t="str">
        <f t="shared" si="1502"/>
        <v>LWS-LTI</v>
      </c>
    </row>
    <row r="3710" spans="5:40" x14ac:dyDescent="0.3">
      <c r="E3710" s="12">
        <v>41013.083333333336</v>
      </c>
      <c r="F3710" s="16">
        <v>5.1100000000000003</v>
      </c>
      <c r="G3710" s="16">
        <v>199.8999938964846</v>
      </c>
      <c r="H3710" s="29">
        <v>1.195770073739425</v>
      </c>
      <c r="I3710" s="26">
        <v>351</v>
      </c>
      <c r="J3710" s="30">
        <v>5.0880626223091974E-2</v>
      </c>
      <c r="K3710" s="31">
        <v>0.31559371489928273</v>
      </c>
      <c r="L3710" s="111">
        <f t="shared" si="1482"/>
        <v>0.1</v>
      </c>
      <c r="M3710" s="112">
        <f t="shared" si="1483"/>
        <v>0.05</v>
      </c>
      <c r="N3710" s="112" t="b">
        <f t="shared" si="1484"/>
        <v>1</v>
      </c>
      <c r="O3710" s="112" t="b">
        <f t="shared" si="1485"/>
        <v>1</v>
      </c>
      <c r="P3710" s="113">
        <f t="shared" si="1486"/>
        <v>1</v>
      </c>
      <c r="Q3710" s="113">
        <f t="shared" si="1487"/>
        <v>21</v>
      </c>
      <c r="R3710" s="114" t="str">
        <f t="shared" si="1503"/>
        <v>0.1-0.05</v>
      </c>
      <c r="S3710" s="127">
        <f t="shared" si="1488"/>
        <v>-0.11289896950902212</v>
      </c>
      <c r="T3710" s="112" t="b">
        <f t="shared" si="1489"/>
        <v>1</v>
      </c>
      <c r="U3710" s="22">
        <f t="shared" si="1490"/>
        <v>5.0690288615979195</v>
      </c>
      <c r="V3710" s="22">
        <f t="shared" si="1491"/>
        <v>0.14148472708965742</v>
      </c>
      <c r="W3710" s="81">
        <f t="shared" si="1492"/>
        <v>6</v>
      </c>
      <c r="X3710" s="22">
        <f t="shared" si="1493"/>
        <v>4.0785557496691605E-2</v>
      </c>
      <c r="Y3710" s="3">
        <f>IF(U3710&gt;'Power Curve'!$C$37,0,INDEX(Ci,$W3710,1)*POWER(1-X3710,3)+INDEX(Ci,$W3710,2)*3*X3710*POWER(1-X3710,2)+INDEX(Ci,$W3710,3)*3*POWER(X3710,2)*(1-X3710)+INDEX(Ci,$W3710,4)*POWER(X3710,3))</f>
        <v>217.7586432847105</v>
      </c>
      <c r="Z3710" s="3">
        <f t="shared" si="1494"/>
        <v>193.17391685618395</v>
      </c>
      <c r="AA3710" s="3">
        <f t="shared" si="1495"/>
        <v>199.8999938964846</v>
      </c>
      <c r="AB3710" s="3">
        <f t="shared" si="1504"/>
        <v>-6.7260770403006518</v>
      </c>
      <c r="AC3710" s="3">
        <f t="shared" si="1505"/>
        <v>6.7260770403006518</v>
      </c>
      <c r="AE3710" s="34">
        <f t="shared" si="1496"/>
        <v>5</v>
      </c>
      <c r="AF3710" s="73" t="b">
        <f>COUNTIF('Power Curve'!$D$2:$D$31,AE3710)&gt;0</f>
        <v>1</v>
      </c>
      <c r="AG3710" s="73" t="b">
        <f t="shared" si="1497"/>
        <v>0</v>
      </c>
      <c r="AH3710" s="73" t="b">
        <f t="shared" si="1506"/>
        <v>1</v>
      </c>
      <c r="AI3710" s="34" t="str">
        <f t="shared" si="1498"/>
        <v>Outer</v>
      </c>
      <c r="AJ3710" s="35" t="str">
        <f t="shared" si="1507"/>
        <v>0.1-0.2</v>
      </c>
      <c r="AK3710" s="36" t="str">
        <f t="shared" si="1499"/>
        <v>2-3</v>
      </c>
      <c r="AL3710" s="36" t="str">
        <f t="shared" si="1500"/>
        <v>Apr</v>
      </c>
      <c r="AM3710" s="35" t="str">
        <f t="shared" si="1501"/>
        <v>345-355</v>
      </c>
      <c r="AN3710" s="36" t="str">
        <f t="shared" si="1502"/>
        <v>LWS-LTI</v>
      </c>
    </row>
    <row r="3711" spans="5:40" x14ac:dyDescent="0.3">
      <c r="E3711" s="12">
        <v>41013.090277777781</v>
      </c>
      <c r="F3711" s="16">
        <v>5.26</v>
      </c>
      <c r="G3711" s="16">
        <v>214.3999862670903</v>
      </c>
      <c r="H3711" s="29">
        <v>1.195244637658194</v>
      </c>
      <c r="I3711" s="26">
        <v>349</v>
      </c>
      <c r="J3711" s="30">
        <v>6.8441064638783272E-2</v>
      </c>
      <c r="K3711" s="31">
        <v>0.32512981852635298</v>
      </c>
      <c r="L3711" s="111">
        <f t="shared" si="1482"/>
        <v>0.2</v>
      </c>
      <c r="M3711" s="112">
        <f t="shared" si="1483"/>
        <v>6.9999999999999993E-2</v>
      </c>
      <c r="N3711" s="112" t="b">
        <f t="shared" si="1484"/>
        <v>1</v>
      </c>
      <c r="O3711" s="112" t="b">
        <f t="shared" si="1485"/>
        <v>1</v>
      </c>
      <c r="P3711" s="113">
        <f t="shared" si="1486"/>
        <v>2</v>
      </c>
      <c r="Q3711" s="113">
        <f t="shared" si="1487"/>
        <v>19</v>
      </c>
      <c r="R3711" s="114" t="str">
        <f t="shared" si="1503"/>
        <v>0.2-0.07</v>
      </c>
      <c r="S3711" s="127">
        <f t="shared" si="1488"/>
        <v>-5.0323808394424734E-2</v>
      </c>
      <c r="T3711" s="112" t="b">
        <f t="shared" si="1489"/>
        <v>1</v>
      </c>
      <c r="U3711" s="22">
        <f t="shared" si="1490"/>
        <v>5.2170618153274226</v>
      </c>
      <c r="V3711" s="22">
        <f t="shared" si="1491"/>
        <v>0.16436369728457917</v>
      </c>
      <c r="W3711" s="81">
        <f t="shared" si="1492"/>
        <v>6</v>
      </c>
      <c r="X3711" s="22">
        <f t="shared" si="1493"/>
        <v>0.18833263048136395</v>
      </c>
      <c r="Y3711" s="3">
        <f>IF(U3711&gt;'Power Curve'!$C$37,0,INDEX(Ci,$W3711,1)*POWER(1-X3711,3)+INDEX(Ci,$W3711,2)*3*X3711*POWER(1-X3711,2)+INDEX(Ci,$W3711,3)*3*POWER(X3711,2)*(1-X3711)+INDEX(Ci,$W3711,4)*POWER(X3711,3))</f>
        <v>239.98271519133715</v>
      </c>
      <c r="Z3711" s="3">
        <f t="shared" si="1494"/>
        <v>227.90587101407451</v>
      </c>
      <c r="AA3711" s="3">
        <f t="shared" si="1495"/>
        <v>214.3999862670903</v>
      </c>
      <c r="AB3711" s="3">
        <f t="shared" si="1504"/>
        <v>13.505884746984208</v>
      </c>
      <c r="AC3711" s="3">
        <f t="shared" si="1505"/>
        <v>13.505884746984208</v>
      </c>
      <c r="AE3711" s="34">
        <f t="shared" si="1496"/>
        <v>5</v>
      </c>
      <c r="AF3711" s="73" t="b">
        <f>COUNTIF('Power Curve'!$D$2:$D$31,AE3711)&gt;0</f>
        <v>1</v>
      </c>
      <c r="AG3711" s="73" t="b">
        <f t="shared" si="1497"/>
        <v>0</v>
      </c>
      <c r="AH3711" s="73" t="b">
        <f t="shared" si="1506"/>
        <v>1</v>
      </c>
      <c r="AI3711" s="34" t="str">
        <f t="shared" si="1498"/>
        <v>Outer</v>
      </c>
      <c r="AJ3711" s="35" t="str">
        <f t="shared" si="1507"/>
        <v>0.1-0.2</v>
      </c>
      <c r="AK3711" s="36" t="str">
        <f t="shared" si="1499"/>
        <v>2-3</v>
      </c>
      <c r="AL3711" s="36" t="str">
        <f t="shared" si="1500"/>
        <v>Apr</v>
      </c>
      <c r="AM3711" s="35" t="str">
        <f t="shared" si="1501"/>
        <v>345-355</v>
      </c>
      <c r="AN3711" s="36" t="str">
        <f t="shared" si="1502"/>
        <v>LWS-LTI</v>
      </c>
    </row>
    <row r="3712" spans="5:40" x14ac:dyDescent="0.3">
      <c r="E3712" s="12">
        <v>41013.097222222219</v>
      </c>
      <c r="F3712" s="16">
        <v>5.08</v>
      </c>
      <c r="G3712" s="16">
        <v>239.74998855590829</v>
      </c>
      <c r="H3712" s="29">
        <v>1.1952319397021907</v>
      </c>
      <c r="I3712" s="26">
        <v>348</v>
      </c>
      <c r="J3712" s="30">
        <v>8.8582677165354326E-2</v>
      </c>
      <c r="K3712" s="31">
        <v>0.31343466772348277</v>
      </c>
      <c r="L3712" s="111">
        <f t="shared" si="1482"/>
        <v>0.1</v>
      </c>
      <c r="M3712" s="112">
        <f t="shared" si="1483"/>
        <v>0.09</v>
      </c>
      <c r="N3712" s="112" t="b">
        <f t="shared" si="1484"/>
        <v>1</v>
      </c>
      <c r="O3712" s="112" t="b">
        <f t="shared" si="1485"/>
        <v>1</v>
      </c>
      <c r="P3712" s="113">
        <f t="shared" si="1486"/>
        <v>1</v>
      </c>
      <c r="Q3712" s="113">
        <f t="shared" si="1487"/>
        <v>17</v>
      </c>
      <c r="R3712" s="114" t="str">
        <f t="shared" si="1503"/>
        <v>0.1-0.09</v>
      </c>
      <c r="S3712" s="127">
        <f t="shared" si="1488"/>
        <v>-1.676300639665261E-2</v>
      </c>
      <c r="T3712" s="112" t="b">
        <f t="shared" si="1489"/>
        <v>1</v>
      </c>
      <c r="U3712" s="22">
        <f t="shared" si="1490"/>
        <v>5.0385133401360376</v>
      </c>
      <c r="V3712" s="22">
        <f t="shared" si="1491"/>
        <v>0.13676845487850756</v>
      </c>
      <c r="W3712" s="81">
        <f t="shared" si="1492"/>
        <v>6</v>
      </c>
      <c r="X3712" s="22">
        <f t="shared" si="1493"/>
        <v>1.0370195519054546E-2</v>
      </c>
      <c r="Y3712" s="3">
        <f>IF(U3712&gt;'Power Curve'!$C$37,0,INDEX(Ci,$W3712,1)*POWER(1-X3712,3)+INDEX(Ci,$W3712,2)*3*X3712*POWER(1-X3712,2)+INDEX(Ci,$W3712,3)*3*POWER(X3712,2)*(1-X3712)+INDEX(Ci,$W3712,4)*POWER(X3712,3))</f>
        <v>213.06654602014629</v>
      </c>
      <c r="Z3712" s="3">
        <f t="shared" si="1494"/>
        <v>209.49491014629791</v>
      </c>
      <c r="AA3712" s="3">
        <f t="shared" si="1495"/>
        <v>239.74998855590829</v>
      </c>
      <c r="AB3712" s="3">
        <f t="shared" si="1504"/>
        <v>-30.255078409610377</v>
      </c>
      <c r="AC3712" s="3">
        <f t="shared" si="1505"/>
        <v>30.255078409610377</v>
      </c>
      <c r="AE3712" s="34">
        <f t="shared" si="1496"/>
        <v>5</v>
      </c>
      <c r="AF3712" s="73" t="b">
        <f>COUNTIF('Power Curve'!$D$2:$D$31,AE3712)&gt;0</f>
        <v>1</v>
      </c>
      <c r="AG3712" s="73" t="b">
        <f t="shared" si="1497"/>
        <v>0</v>
      </c>
      <c r="AH3712" s="73" t="b">
        <f t="shared" si="1506"/>
        <v>1</v>
      </c>
      <c r="AI3712" s="34" t="str">
        <f t="shared" si="1498"/>
        <v>Outer</v>
      </c>
      <c r="AJ3712" s="35" t="str">
        <f t="shared" si="1507"/>
        <v>0.1-0.2</v>
      </c>
      <c r="AK3712" s="36" t="str">
        <f t="shared" si="1499"/>
        <v>2-3</v>
      </c>
      <c r="AL3712" s="36" t="str">
        <f t="shared" si="1500"/>
        <v>Apr</v>
      </c>
      <c r="AM3712" s="35" t="str">
        <f t="shared" si="1501"/>
        <v>345-355</v>
      </c>
      <c r="AN3712" s="36" t="str">
        <f t="shared" si="1502"/>
        <v>LWS-LTI</v>
      </c>
    </row>
    <row r="3713" spans="5:40" x14ac:dyDescent="0.3">
      <c r="E3713" s="12">
        <v>41013.104166666664</v>
      </c>
      <c r="F3713" s="16">
        <v>5.16</v>
      </c>
      <c r="G3713" s="16">
        <v>181.00999832153329</v>
      </c>
      <c r="H3713" s="29">
        <v>1.1945415605043124</v>
      </c>
      <c r="I3713" s="26">
        <v>349</v>
      </c>
      <c r="J3713" s="30">
        <v>9.6899224806201542E-2</v>
      </c>
      <c r="K3713" s="31">
        <v>0.34425372414170369</v>
      </c>
      <c r="L3713" s="111">
        <f t="shared" si="1482"/>
        <v>0.1</v>
      </c>
      <c r="M3713" s="112">
        <f t="shared" si="1483"/>
        <v>9.9999999999999992E-2</v>
      </c>
      <c r="N3713" s="112" t="b">
        <f t="shared" si="1484"/>
        <v>1</v>
      </c>
      <c r="O3713" s="112" t="b">
        <f t="shared" si="1485"/>
        <v>1</v>
      </c>
      <c r="P3713" s="113">
        <f t="shared" si="1486"/>
        <v>1</v>
      </c>
      <c r="Q3713" s="113">
        <f t="shared" si="1487"/>
        <v>16</v>
      </c>
      <c r="R3713" s="114" t="str">
        <f t="shared" si="1503"/>
        <v>0.1-0.1</v>
      </c>
      <c r="S3713" s="127">
        <f t="shared" si="1488"/>
        <v>-4.0149085065840128E-3</v>
      </c>
      <c r="T3713" s="112" t="b">
        <f t="shared" si="1489"/>
        <v>1</v>
      </c>
      <c r="U3713" s="22">
        <f t="shared" si="1490"/>
        <v>5.1168744395981482</v>
      </c>
      <c r="V3713" s="22">
        <f t="shared" si="1491"/>
        <v>0.14887941540362754</v>
      </c>
      <c r="W3713" s="81">
        <f t="shared" si="1492"/>
        <v>6</v>
      </c>
      <c r="X3713" s="22">
        <f t="shared" si="1493"/>
        <v>8.8474094483484284E-2</v>
      </c>
      <c r="Y3713" s="3">
        <f>IF(U3713&gt;'Power Curve'!$C$37,0,INDEX(Ci,$W3713,1)*POWER(1-X3713,3)+INDEX(Ci,$W3713,2)*3*X3713*POWER(1-X3713,2)+INDEX(Ci,$W3713,3)*3*POWER(X3713,2)*(1-X3713)+INDEX(Ci,$W3713,4)*POWER(X3713,3))</f>
        <v>225.02818860546415</v>
      </c>
      <c r="Z3713" s="3">
        <f t="shared" si="1494"/>
        <v>224.12472101681087</v>
      </c>
      <c r="AA3713" s="3">
        <f t="shared" si="1495"/>
        <v>181.00999832153329</v>
      </c>
      <c r="AB3713" s="3">
        <f t="shared" si="1504"/>
        <v>43.114722695277578</v>
      </c>
      <c r="AC3713" s="3">
        <f t="shared" si="1505"/>
        <v>43.114722695277578</v>
      </c>
      <c r="AE3713" s="34">
        <f t="shared" si="1496"/>
        <v>5</v>
      </c>
      <c r="AF3713" s="73" t="b">
        <f>COUNTIF('Power Curve'!$D$2:$D$31,AE3713)&gt;0</f>
        <v>1</v>
      </c>
      <c r="AG3713" s="73" t="b">
        <f t="shared" si="1497"/>
        <v>0</v>
      </c>
      <c r="AH3713" s="73" t="b">
        <f t="shared" si="1506"/>
        <v>1</v>
      </c>
      <c r="AI3713" s="34" t="str">
        <f t="shared" si="1498"/>
        <v>Outer</v>
      </c>
      <c r="AJ3713" s="35" t="str">
        <f t="shared" si="1507"/>
        <v>0.1-0.2</v>
      </c>
      <c r="AK3713" s="36" t="str">
        <f t="shared" si="1499"/>
        <v>2-3</v>
      </c>
      <c r="AL3713" s="36" t="str">
        <f t="shared" si="1500"/>
        <v>Apr</v>
      </c>
      <c r="AM3713" s="35" t="str">
        <f t="shared" si="1501"/>
        <v>345-355</v>
      </c>
      <c r="AN3713" s="36" t="str">
        <f t="shared" si="1502"/>
        <v>LWS-LTI</v>
      </c>
    </row>
    <row r="3714" spans="5:40" x14ac:dyDescent="0.3">
      <c r="E3714" s="12">
        <v>41013.111111111109</v>
      </c>
      <c r="F3714" s="16">
        <v>5.1100000000000003</v>
      </c>
      <c r="G3714" s="16">
        <v>226.53998947143577</v>
      </c>
      <c r="H3714" s="29">
        <v>1.1933690706445226</v>
      </c>
      <c r="I3714" s="26">
        <v>352.4</v>
      </c>
      <c r="J3714" s="30">
        <v>7.2407045009784732E-2</v>
      </c>
      <c r="K3714" s="31">
        <v>0.32810581527648286</v>
      </c>
      <c r="L3714" s="111">
        <f t="shared" si="1482"/>
        <v>0.1</v>
      </c>
      <c r="M3714" s="112">
        <f t="shared" si="1483"/>
        <v>6.9999999999999993E-2</v>
      </c>
      <c r="N3714" s="112" t="b">
        <f t="shared" si="1484"/>
        <v>1</v>
      </c>
      <c r="O3714" s="112" t="b">
        <f t="shared" si="1485"/>
        <v>1</v>
      </c>
      <c r="P3714" s="113">
        <f t="shared" si="1486"/>
        <v>1</v>
      </c>
      <c r="Q3714" s="113">
        <f t="shared" si="1487"/>
        <v>19</v>
      </c>
      <c r="R3714" s="114" t="str">
        <f t="shared" si="1503"/>
        <v>0.1-0.07</v>
      </c>
      <c r="S3714" s="127">
        <f t="shared" si="1488"/>
        <v>-5.2457205154014371E-2</v>
      </c>
      <c r="T3714" s="112" t="b">
        <f t="shared" si="1489"/>
        <v>1</v>
      </c>
      <c r="U3714" s="22">
        <f t="shared" si="1490"/>
        <v>5.0656338641558216</v>
      </c>
      <c r="V3714" s="22">
        <f t="shared" si="1491"/>
        <v>0.14096001929093629</v>
      </c>
      <c r="W3714" s="81">
        <f t="shared" si="1492"/>
        <v>6</v>
      </c>
      <c r="X3714" s="22">
        <f t="shared" si="1493"/>
        <v>3.7401703275371935E-2</v>
      </c>
      <c r="Y3714" s="3">
        <f>IF(U3714&gt;'Power Curve'!$C$37,0,INDEX(Ci,$W3714,1)*POWER(1-X3714,3)+INDEX(Ci,$W3714,2)*3*X3714*POWER(1-X3714,2)+INDEX(Ci,$W3714,3)*3*POWER(X3714,2)*(1-X3714)+INDEX(Ci,$W3714,4)*POWER(X3714,3))</f>
        <v>217.23890536263448</v>
      </c>
      <c r="Z3714" s="3">
        <f t="shared" si="1494"/>
        <v>205.84315953659325</v>
      </c>
      <c r="AA3714" s="3">
        <f t="shared" si="1495"/>
        <v>226.53998947143577</v>
      </c>
      <c r="AB3714" s="3">
        <f t="shared" si="1504"/>
        <v>-20.696829934842526</v>
      </c>
      <c r="AC3714" s="3">
        <f t="shared" si="1505"/>
        <v>20.696829934842526</v>
      </c>
      <c r="AE3714" s="34">
        <f t="shared" si="1496"/>
        <v>5</v>
      </c>
      <c r="AF3714" s="73" t="b">
        <f>COUNTIF('Power Curve'!$D$2:$D$31,AE3714)&gt;0</f>
        <v>1</v>
      </c>
      <c r="AG3714" s="73" t="b">
        <f t="shared" si="1497"/>
        <v>0</v>
      </c>
      <c r="AH3714" s="73" t="b">
        <f t="shared" si="1506"/>
        <v>1</v>
      </c>
      <c r="AI3714" s="34" t="str">
        <f t="shared" si="1498"/>
        <v>Outer</v>
      </c>
      <c r="AJ3714" s="35" t="str">
        <f t="shared" si="1507"/>
        <v>0.1-0.2</v>
      </c>
      <c r="AK3714" s="36" t="str">
        <f t="shared" si="1499"/>
        <v>2-3</v>
      </c>
      <c r="AL3714" s="36" t="str">
        <f t="shared" si="1500"/>
        <v>Apr</v>
      </c>
      <c r="AM3714" s="35" t="str">
        <f t="shared" si="1501"/>
        <v>345-355</v>
      </c>
      <c r="AN3714" s="36" t="str">
        <f t="shared" si="1502"/>
        <v>LWS-LTI</v>
      </c>
    </row>
    <row r="3715" spans="5:40" x14ac:dyDescent="0.3">
      <c r="E3715" s="12">
        <v>41013.118055555555</v>
      </c>
      <c r="F3715" s="16">
        <v>5.32</v>
      </c>
      <c r="G3715" s="16">
        <v>248.81001281738332</v>
      </c>
      <c r="H3715" s="29">
        <v>1.1942239448628786</v>
      </c>
      <c r="I3715" s="26">
        <v>351.9</v>
      </c>
      <c r="J3715" s="30">
        <v>7.1428571428571425E-2</v>
      </c>
      <c r="K3715" s="31">
        <v>0.34460352851361181</v>
      </c>
      <c r="L3715" s="111">
        <f t="shared" ref="L3715:L3778" si="1508">ROUND((V3715-CenterOfFirstWindSpeedBin)/WindSpeedBinWidth,0)*WindSpeedBinWidth+CenterOfFirstWindSpeedBin</f>
        <v>0.2</v>
      </c>
      <c r="M3715" s="112">
        <f t="shared" ref="M3715:M3778" si="1509">ROUND((J3715-CenterOfFirstTurbulenceBin)/TurbulenceBinWidth,0)*TurbulenceBinWidth+CenterOfFirstTurbulenceBin</f>
        <v>6.9999999999999993E-2</v>
      </c>
      <c r="N3715" s="112" t="b">
        <f t="shared" ref="N3715:N3778" si="1510">IF(AND(L3715&gt;=CenterOfFirstWindSpeedBin,L3715&lt;=CenterOfLastWindSpeedBin),TRUE,FALSE)</f>
        <v>1</v>
      </c>
      <c r="O3715" s="112" t="b">
        <f t="shared" ref="O3715:O3778" si="1511">IF(AND(M3715&gt;=CenterOfFirstTurbulenceBin,M3715&lt;=CenterOfLastTurbulenceBin),TRUE,FALSE)</f>
        <v>1</v>
      </c>
      <c r="P3715" s="113">
        <f t="shared" ref="P3715:P3778" si="1512">(L3715-CenterOfFirstWindSpeedBin)/WindSpeedBinWidth+1</f>
        <v>2</v>
      </c>
      <c r="Q3715" s="113">
        <f t="shared" ref="Q3715:Q3778" si="1513">NumberOfTurbulenceBins-(M3715-CenterOfFirstTurbulenceBin)/TurbulenceBinWidth</f>
        <v>19</v>
      </c>
      <c r="R3715" s="114" t="str">
        <f t="shared" si="1503"/>
        <v>0.2-0.07</v>
      </c>
      <c r="S3715" s="127">
        <f t="shared" ref="S3715:S3778" si="1514">IF(T3715,INDEX(PowerDeviationMatrix,Q3715,P3715),IF(UseMatrixPadValue,MatrixPadValue,0))</f>
        <v>-5.0323808394424734E-2</v>
      </c>
      <c r="T3715" s="112" t="b">
        <f t="shared" ref="T3715:T3778" si="1515">IF(AND(P3715&gt;0,Q3715&gt;0,N3715,O3715),LEN(INDEX(PowerDeviationMatrix,Q3715,P3715))&gt;0,FALSE)</f>
        <v>1</v>
      </c>
      <c r="U3715" s="22">
        <f t="shared" ref="U3715:U3778" si="1516">F3715*(H3715/Ref_Density)^(1/3)</f>
        <v>5.2750696021020405</v>
      </c>
      <c r="V3715" s="22">
        <f t="shared" ref="V3715:V3778" si="1517">(U3715-CutInWindSpeed)/(RatedWindSpeed-CutInWindSpeed)</f>
        <v>0.1733289877233212</v>
      </c>
      <c r="W3715" s="81">
        <f t="shared" ref="W3715:W3778" si="1518">COUNTIF(xa,"&lt;"&amp;U3715)</f>
        <v>6</v>
      </c>
      <c r="X3715" s="22">
        <f t="shared" ref="X3715:X3778" si="1519">(U3715-INDEX(xa,$W3715))/(INDEX(xb,$W3715)-INDEX(xa,$W3715))</f>
        <v>0.24615002136145994</v>
      </c>
      <c r="Y3715" s="3">
        <f>IF(U3715&gt;'Power Curve'!$C$37,0,INDEX(Ci,$W3715,1)*POWER(1-X3715,3)+INDEX(Ci,$W3715,2)*3*X3715*POWER(1-X3715,2)+INDEX(Ci,$W3715,3)*3*POWER(X3715,2)*(1-X3715)+INDEX(Ci,$W3715,4)*POWER(X3715,3))</f>
        <v>248.53089328165069</v>
      </c>
      <c r="Z3715" s="3">
        <f t="shared" ref="Z3715:Z3778" si="1520">IF(OR(T3715,UseMatrixPadValue),Y3715*(1+S3715),"")</f>
        <v>236.02387222804967</v>
      </c>
      <c r="AA3715" s="3">
        <f t="shared" ref="AA3715:AA3778" si="1521">IF(AH3715,G3715,"")</f>
        <v>248.81001281738332</v>
      </c>
      <c r="AB3715" s="3">
        <f t="shared" si="1504"/>
        <v>-12.786140589333655</v>
      </c>
      <c r="AC3715" s="3">
        <f t="shared" si="1505"/>
        <v>12.786140589333655</v>
      </c>
      <c r="AE3715" s="34">
        <f t="shared" ref="AE3715:AE3778" si="1522">MROUND(U3715-Centre_First_Bin,Bin_Width)+Centre_First_Bin</f>
        <v>5</v>
      </c>
      <c r="AF3715" s="73" t="b">
        <f>COUNTIF('Power Curve'!$D$2:$D$31,AE3715)&gt;0</f>
        <v>1</v>
      </c>
      <c r="AG3715" s="73" t="b">
        <f t="shared" ref="AG3715:AG3778" si="1523">(G3715&lt;0)</f>
        <v>0</v>
      </c>
      <c r="AH3715" s="73" t="b">
        <f t="shared" si="1506"/>
        <v>1</v>
      </c>
      <c r="AI3715" s="34" t="str">
        <f t="shared" ref="AI3715:AI3778" si="1524">IF(AH3715,IF(AND(J3715&gt;=LowerTurbLimit,J3715&lt;=UpperTurbLimit,K3715&gt;=LowerShearLimit,K3715&lt;=UpperShearLimit),"Inner","Outer"),"")</f>
        <v>Outer</v>
      </c>
      <c r="AJ3715" s="35" t="str">
        <f t="shared" si="1507"/>
        <v>0.1-0.2</v>
      </c>
      <c r="AK3715" s="36" t="str">
        <f t="shared" ref="AK3715:AK3778" si="1525">IF(AH3715,HOUR(E3715)&amp;"-"&amp;HOUR(E3715)+1,"")</f>
        <v>2-3</v>
      </c>
      <c r="AL3715" s="36" t="str">
        <f t="shared" ref="AL3715:AL3778" si="1526">IF(AH3715,TEXT(E3715,"mmm"),"")</f>
        <v>Apr</v>
      </c>
      <c r="AM3715" s="35" t="str">
        <f t="shared" ref="AM3715:AM3778" si="1527">IF(AH3715,IF(OR(I3715&lt;5,I3715&gt;=355),"355-5",MROUND(I3715,10)-5&amp;"-"&amp;MROUND(I3715,10)+5),"")</f>
        <v>345-355</v>
      </c>
      <c r="AN3715" s="36" t="str">
        <f t="shared" ref="AN3715:AN3778" si="1528">IF(AH3715,IF(V3715&lt;0.5,IF(J3715&lt;=LowerTurbLimit,"LWS-LTI",IF(J3715&gt;=UpperTurbLimit,"LWS-HTI","Inner-TI")),IF(J3715&lt;=LowerTurbLimit,"HWS-LTI",IF(J3715&gt;=UpperTurbLimit,"HWS-HTI","Inner-TI"))),"")</f>
        <v>LWS-LTI</v>
      </c>
    </row>
    <row r="3716" spans="5:40" x14ac:dyDescent="0.3">
      <c r="E3716" s="12">
        <v>41013.125</v>
      </c>
      <c r="F3716" s="16">
        <v>5.62</v>
      </c>
      <c r="G3716" s="16">
        <v>277.1599884033202</v>
      </c>
      <c r="H3716" s="29">
        <v>1.194489987889426</v>
      </c>
      <c r="I3716" s="26">
        <v>355.9</v>
      </c>
      <c r="J3716" s="30">
        <v>6.9395017793594305E-2</v>
      </c>
      <c r="K3716" s="31">
        <v>0.35533820180223313</v>
      </c>
      <c r="L3716" s="111">
        <f t="shared" si="1508"/>
        <v>0.2</v>
      </c>
      <c r="M3716" s="112">
        <f t="shared" si="1509"/>
        <v>6.9999999999999993E-2</v>
      </c>
      <c r="N3716" s="112" t="b">
        <f t="shared" si="1510"/>
        <v>1</v>
      </c>
      <c r="O3716" s="112" t="b">
        <f t="shared" si="1511"/>
        <v>1</v>
      </c>
      <c r="P3716" s="113">
        <f t="shared" si="1512"/>
        <v>2</v>
      </c>
      <c r="Q3716" s="113">
        <f t="shared" si="1513"/>
        <v>19</v>
      </c>
      <c r="R3716" s="114" t="str">
        <f t="shared" ref="R3716:R3779" si="1529">L3716&amp;"-"&amp;M3716</f>
        <v>0.2-0.07</v>
      </c>
      <c r="S3716" s="127">
        <f t="shared" si="1514"/>
        <v>-5.0323808394424734E-2</v>
      </c>
      <c r="T3716" s="112" t="b">
        <f t="shared" si="1515"/>
        <v>1</v>
      </c>
      <c r="U3716" s="22">
        <f t="shared" si="1516"/>
        <v>5.572949709222744</v>
      </c>
      <c r="V3716" s="22">
        <f t="shared" si="1517"/>
        <v>0.21936731851909722</v>
      </c>
      <c r="W3716" s="81">
        <f t="shared" si="1518"/>
        <v>6</v>
      </c>
      <c r="X3716" s="22">
        <f t="shared" si="1519"/>
        <v>0.54305241234077961</v>
      </c>
      <c r="Y3716" s="3">
        <f>IF(U3716&gt;'Power Curve'!$C$37,0,INDEX(Ci,$W3716,1)*POWER(1-X3716,3)+INDEX(Ci,$W3716,2)*3*X3716*POWER(1-X3716,2)+INDEX(Ci,$W3716,3)*3*POWER(X3716,2)*(1-X3716)+INDEX(Ci,$W3716,4)*POWER(X3716,3))</f>
        <v>292.56497753788153</v>
      </c>
      <c r="Z3716" s="3">
        <f t="shared" si="1520"/>
        <v>277.84199366534602</v>
      </c>
      <c r="AA3716" s="3">
        <f t="shared" si="1521"/>
        <v>277.1599884033202</v>
      </c>
      <c r="AB3716" s="3">
        <f t="shared" ref="AB3716:AB3779" si="1530">IF(AH3716,Z3716-AA3716,"")</f>
        <v>0.68200526202582523</v>
      </c>
      <c r="AC3716" s="3">
        <f t="shared" ref="AC3716:AC3779" si="1531">IF(AH3716,ABS(AB3716),"")</f>
        <v>0.68200526202582523</v>
      </c>
      <c r="AE3716" s="34">
        <f t="shared" si="1522"/>
        <v>6</v>
      </c>
      <c r="AF3716" s="73" t="b">
        <f>COUNTIF('Power Curve'!$D$2:$D$31,AE3716)&gt;0</f>
        <v>1</v>
      </c>
      <c r="AG3716" s="73" t="b">
        <f t="shared" si="1523"/>
        <v>0</v>
      </c>
      <c r="AH3716" s="73" t="b">
        <f t="shared" ref="AH3716:AH3779" si="1532">AND(AF3716,NOT(AG3716))</f>
        <v>1</v>
      </c>
      <c r="AI3716" s="34" t="str">
        <f t="shared" si="1524"/>
        <v>Outer</v>
      </c>
      <c r="AJ3716" s="35" t="str">
        <f t="shared" ref="AJ3716:AJ3779" si="1533">IF(AH3716,TEXT(ROUND(V3716+0.05,1)-0.1,"0.0")&amp;"-"&amp;TEXT(ROUND(V3716+0.05,1),"0.0"),"")</f>
        <v>0.2-0.3</v>
      </c>
      <c r="AK3716" s="36" t="str">
        <f t="shared" si="1525"/>
        <v>3-4</v>
      </c>
      <c r="AL3716" s="36" t="str">
        <f t="shared" si="1526"/>
        <v>Apr</v>
      </c>
      <c r="AM3716" s="35" t="str">
        <f t="shared" si="1527"/>
        <v>355-5</v>
      </c>
      <c r="AN3716" s="36" t="str">
        <f t="shared" si="1528"/>
        <v>LWS-LTI</v>
      </c>
    </row>
    <row r="3717" spans="5:40" x14ac:dyDescent="0.3">
      <c r="E3717" s="12">
        <v>41013.131944444445</v>
      </c>
      <c r="F3717" s="16">
        <v>5.48</v>
      </c>
      <c r="G3717" s="16">
        <v>278.47000503539999</v>
      </c>
      <c r="H3717" s="29">
        <v>1.1946674157698922</v>
      </c>
      <c r="I3717" s="26">
        <v>352.5</v>
      </c>
      <c r="J3717" s="30">
        <v>7.2992700729927001E-2</v>
      </c>
      <c r="K3717" s="31">
        <v>0.31481760794544811</v>
      </c>
      <c r="L3717" s="111">
        <f t="shared" si="1508"/>
        <v>0.2</v>
      </c>
      <c r="M3717" s="112">
        <f t="shared" si="1509"/>
        <v>6.9999999999999993E-2</v>
      </c>
      <c r="N3717" s="112" t="b">
        <f t="shared" si="1510"/>
        <v>1</v>
      </c>
      <c r="O3717" s="112" t="b">
        <f t="shared" si="1511"/>
        <v>1</v>
      </c>
      <c r="P3717" s="113">
        <f t="shared" si="1512"/>
        <v>2</v>
      </c>
      <c r="Q3717" s="113">
        <f t="shared" si="1513"/>
        <v>19</v>
      </c>
      <c r="R3717" s="114" t="str">
        <f t="shared" si="1529"/>
        <v>0.2-0.07</v>
      </c>
      <c r="S3717" s="127">
        <f t="shared" si="1514"/>
        <v>-5.0323808394424734E-2</v>
      </c>
      <c r="T3717" s="112" t="b">
        <f t="shared" si="1515"/>
        <v>1</v>
      </c>
      <c r="U3717" s="22">
        <f t="shared" si="1516"/>
        <v>5.4343908261647238</v>
      </c>
      <c r="V3717" s="22">
        <f t="shared" si="1517"/>
        <v>0.19795259648687522</v>
      </c>
      <c r="W3717" s="81">
        <f t="shared" si="1518"/>
        <v>6</v>
      </c>
      <c r="X3717" s="22">
        <f t="shared" si="1519"/>
        <v>0.40494831378585161</v>
      </c>
      <c r="Y3717" s="3">
        <f>IF(U3717&gt;'Power Curve'!$C$37,0,INDEX(Ci,$W3717,1)*POWER(1-X3717,3)+INDEX(Ci,$W3717,2)*3*X3717*POWER(1-X3717,2)+INDEX(Ci,$W3717,3)*3*POWER(X3717,2)*(1-X3717)+INDEX(Ci,$W3717,4)*POWER(X3717,3))</f>
        <v>271.91365258533216</v>
      </c>
      <c r="Z3717" s="3">
        <f t="shared" si="1520"/>
        <v>258.22992203279972</v>
      </c>
      <c r="AA3717" s="3">
        <f t="shared" si="1521"/>
        <v>278.47000503539999</v>
      </c>
      <c r="AB3717" s="3">
        <f t="shared" si="1530"/>
        <v>-20.240083002600272</v>
      </c>
      <c r="AC3717" s="3">
        <f t="shared" si="1531"/>
        <v>20.240083002600272</v>
      </c>
      <c r="AE3717" s="34">
        <f t="shared" si="1522"/>
        <v>5</v>
      </c>
      <c r="AF3717" s="73" t="b">
        <f>COUNTIF('Power Curve'!$D$2:$D$31,AE3717)&gt;0</f>
        <v>1</v>
      </c>
      <c r="AG3717" s="73" t="b">
        <f t="shared" si="1523"/>
        <v>0</v>
      </c>
      <c r="AH3717" s="73" t="b">
        <f t="shared" si="1532"/>
        <v>1</v>
      </c>
      <c r="AI3717" s="34" t="str">
        <f t="shared" si="1524"/>
        <v>Outer</v>
      </c>
      <c r="AJ3717" s="35" t="str">
        <f t="shared" si="1533"/>
        <v>0.1-0.2</v>
      </c>
      <c r="AK3717" s="36" t="str">
        <f t="shared" si="1525"/>
        <v>3-4</v>
      </c>
      <c r="AL3717" s="36" t="str">
        <f t="shared" si="1526"/>
        <v>Apr</v>
      </c>
      <c r="AM3717" s="35" t="str">
        <f t="shared" si="1527"/>
        <v>345-355</v>
      </c>
      <c r="AN3717" s="36" t="str">
        <f t="shared" si="1528"/>
        <v>LWS-LTI</v>
      </c>
    </row>
    <row r="3718" spans="5:40" x14ac:dyDescent="0.3">
      <c r="E3718" s="12">
        <v>41013.138888888891</v>
      </c>
      <c r="F3718" s="16">
        <v>5.75</v>
      </c>
      <c r="G3718" s="16">
        <v>292.81999969482411</v>
      </c>
      <c r="H3718" s="29">
        <v>1.1948005223328362</v>
      </c>
      <c r="I3718" s="26">
        <v>349.5</v>
      </c>
      <c r="J3718" s="30">
        <v>6.6086956521739126E-2</v>
      </c>
      <c r="K3718" s="31">
        <v>0.36145123036096033</v>
      </c>
      <c r="L3718" s="111">
        <f t="shared" si="1508"/>
        <v>0.2</v>
      </c>
      <c r="M3718" s="112">
        <f t="shared" si="1509"/>
        <v>6.9999999999999993E-2</v>
      </c>
      <c r="N3718" s="112" t="b">
        <f t="shared" si="1510"/>
        <v>1</v>
      </c>
      <c r="O3718" s="112" t="b">
        <f t="shared" si="1511"/>
        <v>1</v>
      </c>
      <c r="P3718" s="113">
        <f t="shared" si="1512"/>
        <v>2</v>
      </c>
      <c r="Q3718" s="113">
        <f t="shared" si="1513"/>
        <v>19</v>
      </c>
      <c r="R3718" s="114" t="str">
        <f t="shared" si="1529"/>
        <v>0.2-0.07</v>
      </c>
      <c r="S3718" s="127">
        <f t="shared" si="1514"/>
        <v>-5.0323808394424734E-2</v>
      </c>
      <c r="T3718" s="112" t="b">
        <f t="shared" si="1515"/>
        <v>1</v>
      </c>
      <c r="U3718" s="22">
        <f t="shared" si="1516"/>
        <v>5.7023554233723601</v>
      </c>
      <c r="V3718" s="22">
        <f t="shared" si="1517"/>
        <v>0.23936738879055572</v>
      </c>
      <c r="W3718" s="81">
        <f t="shared" si="1518"/>
        <v>6</v>
      </c>
      <c r="X3718" s="22">
        <f t="shared" si="1519"/>
        <v>0.67203338495013532</v>
      </c>
      <c r="Y3718" s="3">
        <f>IF(U3718&gt;'Power Curve'!$C$37,0,INDEX(Ci,$W3718,1)*POWER(1-X3718,3)+INDEX(Ci,$W3718,2)*3*X3718*POWER(1-X3718,2)+INDEX(Ci,$W3718,3)*3*POWER(X3718,2)*(1-X3718)+INDEX(Ci,$W3718,4)*POWER(X3718,3))</f>
        <v>312.55035229728912</v>
      </c>
      <c r="Z3718" s="3">
        <f t="shared" si="1520"/>
        <v>296.82162825467037</v>
      </c>
      <c r="AA3718" s="3">
        <f t="shared" si="1521"/>
        <v>292.81999969482411</v>
      </c>
      <c r="AB3718" s="3">
        <f t="shared" si="1530"/>
        <v>4.0016285598462673</v>
      </c>
      <c r="AC3718" s="3">
        <f t="shared" si="1531"/>
        <v>4.0016285598462673</v>
      </c>
      <c r="AE3718" s="34">
        <f t="shared" si="1522"/>
        <v>6</v>
      </c>
      <c r="AF3718" s="73" t="b">
        <f>COUNTIF('Power Curve'!$D$2:$D$31,AE3718)&gt;0</f>
        <v>1</v>
      </c>
      <c r="AG3718" s="73" t="b">
        <f t="shared" si="1523"/>
        <v>0</v>
      </c>
      <c r="AH3718" s="73" t="b">
        <f t="shared" si="1532"/>
        <v>1</v>
      </c>
      <c r="AI3718" s="34" t="str">
        <f t="shared" si="1524"/>
        <v>Outer</v>
      </c>
      <c r="AJ3718" s="35" t="str">
        <f t="shared" si="1533"/>
        <v>0.2-0.3</v>
      </c>
      <c r="AK3718" s="36" t="str">
        <f t="shared" si="1525"/>
        <v>3-4</v>
      </c>
      <c r="AL3718" s="36" t="str">
        <f t="shared" si="1526"/>
        <v>Apr</v>
      </c>
      <c r="AM3718" s="35" t="str">
        <f t="shared" si="1527"/>
        <v>345-355</v>
      </c>
      <c r="AN3718" s="36" t="str">
        <f t="shared" si="1528"/>
        <v>LWS-LTI</v>
      </c>
    </row>
    <row r="3719" spans="5:40" x14ac:dyDescent="0.3">
      <c r="E3719" s="12">
        <v>41013.145833333336</v>
      </c>
      <c r="F3719" s="16">
        <v>5.5</v>
      </c>
      <c r="G3719" s="16">
        <v>298.69999694824179</v>
      </c>
      <c r="H3719" s="29">
        <v>1.194743306690883</v>
      </c>
      <c r="I3719" s="26">
        <v>349.4</v>
      </c>
      <c r="J3719" s="30">
        <v>7.2727272727272738E-2</v>
      </c>
      <c r="K3719" s="31">
        <v>0.29612034597459441</v>
      </c>
      <c r="L3719" s="111">
        <f t="shared" si="1508"/>
        <v>0.2</v>
      </c>
      <c r="M3719" s="112">
        <f t="shared" si="1509"/>
        <v>6.9999999999999993E-2</v>
      </c>
      <c r="N3719" s="112" t="b">
        <f t="shared" si="1510"/>
        <v>1</v>
      </c>
      <c r="O3719" s="112" t="b">
        <f t="shared" si="1511"/>
        <v>1</v>
      </c>
      <c r="P3719" s="113">
        <f t="shared" si="1512"/>
        <v>2</v>
      </c>
      <c r="Q3719" s="113">
        <f t="shared" si="1513"/>
        <v>19</v>
      </c>
      <c r="R3719" s="114" t="str">
        <f t="shared" si="1529"/>
        <v>0.2-0.07</v>
      </c>
      <c r="S3719" s="127">
        <f t="shared" si="1514"/>
        <v>-5.0323808394424734E-2</v>
      </c>
      <c r="T3719" s="112" t="b">
        <f t="shared" si="1515"/>
        <v>1</v>
      </c>
      <c r="U3719" s="22">
        <f t="shared" si="1516"/>
        <v>5.4543398595844454</v>
      </c>
      <c r="V3719" s="22">
        <f t="shared" si="1517"/>
        <v>0.20103578390919269</v>
      </c>
      <c r="W3719" s="81">
        <f t="shared" si="1518"/>
        <v>6</v>
      </c>
      <c r="X3719" s="22">
        <f t="shared" si="1519"/>
        <v>0.4248318695469005</v>
      </c>
      <c r="Y3719" s="3">
        <f>IF(U3719&gt;'Power Curve'!$C$37,0,INDEX(Ci,$W3719,1)*POWER(1-X3719,3)+INDEX(Ci,$W3719,2)*3*X3719*POWER(1-X3719,2)+INDEX(Ci,$W3719,3)*3*POWER(X3719,2)*(1-X3719)+INDEX(Ci,$W3719,4)*POWER(X3719,3))</f>
        <v>274.85643247120106</v>
      </c>
      <c r="Z3719" s="3">
        <f t="shared" si="1520"/>
        <v>261.02461002754518</v>
      </c>
      <c r="AA3719" s="3">
        <f t="shared" si="1521"/>
        <v>298.69999694824179</v>
      </c>
      <c r="AB3719" s="3">
        <f t="shared" si="1530"/>
        <v>-37.67538692069661</v>
      </c>
      <c r="AC3719" s="3">
        <f t="shared" si="1531"/>
        <v>37.67538692069661</v>
      </c>
      <c r="AE3719" s="34">
        <f t="shared" si="1522"/>
        <v>5</v>
      </c>
      <c r="AF3719" s="73" t="b">
        <f>COUNTIF('Power Curve'!$D$2:$D$31,AE3719)&gt;0</f>
        <v>1</v>
      </c>
      <c r="AG3719" s="73" t="b">
        <f t="shared" si="1523"/>
        <v>0</v>
      </c>
      <c r="AH3719" s="73" t="b">
        <f t="shared" si="1532"/>
        <v>1</v>
      </c>
      <c r="AI3719" s="34" t="str">
        <f t="shared" si="1524"/>
        <v>Outer</v>
      </c>
      <c r="AJ3719" s="35" t="str">
        <f t="shared" si="1533"/>
        <v>0.2-0.3</v>
      </c>
      <c r="AK3719" s="36" t="str">
        <f t="shared" si="1525"/>
        <v>3-4</v>
      </c>
      <c r="AL3719" s="36" t="str">
        <f t="shared" si="1526"/>
        <v>Apr</v>
      </c>
      <c r="AM3719" s="35" t="str">
        <f t="shared" si="1527"/>
        <v>345-355</v>
      </c>
      <c r="AN3719" s="36" t="str">
        <f t="shared" si="1528"/>
        <v>LWS-LTI</v>
      </c>
    </row>
    <row r="3720" spans="5:40" x14ac:dyDescent="0.3">
      <c r="E3720" s="12">
        <v>41013.152777777781</v>
      </c>
      <c r="F3720" s="16">
        <v>5.76</v>
      </c>
      <c r="G3720" s="16">
        <v>284.9300079345702</v>
      </c>
      <c r="H3720" s="29">
        <v>1.194743306690883</v>
      </c>
      <c r="I3720" s="26">
        <v>351.5</v>
      </c>
      <c r="J3720" s="30">
        <v>7.2916666666666671E-2</v>
      </c>
      <c r="K3720" s="31">
        <v>0.44860126274619982</v>
      </c>
      <c r="L3720" s="111">
        <f t="shared" si="1508"/>
        <v>0.2</v>
      </c>
      <c r="M3720" s="112">
        <f t="shared" si="1509"/>
        <v>6.9999999999999993E-2</v>
      </c>
      <c r="N3720" s="112" t="b">
        <f t="shared" si="1510"/>
        <v>1</v>
      </c>
      <c r="O3720" s="112" t="b">
        <f t="shared" si="1511"/>
        <v>1</v>
      </c>
      <c r="P3720" s="113">
        <f t="shared" si="1512"/>
        <v>2</v>
      </c>
      <c r="Q3720" s="113">
        <f t="shared" si="1513"/>
        <v>19</v>
      </c>
      <c r="R3720" s="114" t="str">
        <f t="shared" si="1529"/>
        <v>0.2-0.07</v>
      </c>
      <c r="S3720" s="127">
        <f t="shared" si="1514"/>
        <v>-5.0323808394424734E-2</v>
      </c>
      <c r="T3720" s="112" t="b">
        <f t="shared" si="1515"/>
        <v>1</v>
      </c>
      <c r="U3720" s="22">
        <f t="shared" si="1516"/>
        <v>5.712181380219346</v>
      </c>
      <c r="V3720" s="22">
        <f t="shared" si="1517"/>
        <v>0.24088602209601256</v>
      </c>
      <c r="W3720" s="81">
        <f t="shared" si="1518"/>
        <v>6</v>
      </c>
      <c r="X3720" s="22">
        <f t="shared" si="1519"/>
        <v>0.68182709057797564</v>
      </c>
      <c r="Y3720" s="3">
        <f>IF(U3720&gt;'Power Curve'!$C$37,0,INDEX(Ci,$W3720,1)*POWER(1-X3720,3)+INDEX(Ci,$W3720,2)*3*X3720*POWER(1-X3720,2)+INDEX(Ci,$W3720,3)*3*POWER(X3720,2)*(1-X3720)+INDEX(Ci,$W3720,4)*POWER(X3720,3))</f>
        <v>314.10652500661888</v>
      </c>
      <c r="Z3720" s="3">
        <f t="shared" si="1520"/>
        <v>298.29948842674719</v>
      </c>
      <c r="AA3720" s="3">
        <f t="shared" si="1521"/>
        <v>284.9300079345702</v>
      </c>
      <c r="AB3720" s="3">
        <f t="shared" si="1530"/>
        <v>13.36948049217699</v>
      </c>
      <c r="AC3720" s="3">
        <f t="shared" si="1531"/>
        <v>13.36948049217699</v>
      </c>
      <c r="AE3720" s="34">
        <f t="shared" si="1522"/>
        <v>6</v>
      </c>
      <c r="AF3720" s="73" t="b">
        <f>COUNTIF('Power Curve'!$D$2:$D$31,AE3720)&gt;0</f>
        <v>1</v>
      </c>
      <c r="AG3720" s="73" t="b">
        <f t="shared" si="1523"/>
        <v>0</v>
      </c>
      <c r="AH3720" s="73" t="b">
        <f t="shared" si="1532"/>
        <v>1</v>
      </c>
      <c r="AI3720" s="34" t="str">
        <f t="shared" si="1524"/>
        <v>Outer</v>
      </c>
      <c r="AJ3720" s="35" t="str">
        <f t="shared" si="1533"/>
        <v>0.2-0.3</v>
      </c>
      <c r="AK3720" s="36" t="str">
        <f t="shared" si="1525"/>
        <v>3-4</v>
      </c>
      <c r="AL3720" s="36" t="str">
        <f t="shared" si="1526"/>
        <v>Apr</v>
      </c>
      <c r="AM3720" s="35" t="str">
        <f t="shared" si="1527"/>
        <v>345-355</v>
      </c>
      <c r="AN3720" s="36" t="str">
        <f t="shared" si="1528"/>
        <v>LWS-LTI</v>
      </c>
    </row>
    <row r="3721" spans="5:40" x14ac:dyDescent="0.3">
      <c r="E3721" s="12">
        <v>41013.159722222219</v>
      </c>
      <c r="F3721" s="16">
        <v>5.53</v>
      </c>
      <c r="G3721" s="16">
        <v>226.86998748779331</v>
      </c>
      <c r="H3721" s="29">
        <v>1.1946989271296651</v>
      </c>
      <c r="I3721" s="26">
        <v>349.1</v>
      </c>
      <c r="J3721" s="30">
        <v>7.7757685352622063E-2</v>
      </c>
      <c r="K3721" s="31">
        <v>0.3907585573068561</v>
      </c>
      <c r="L3721" s="111">
        <f t="shared" si="1508"/>
        <v>0.2</v>
      </c>
      <c r="M3721" s="112">
        <f t="shared" si="1509"/>
        <v>0.08</v>
      </c>
      <c r="N3721" s="112" t="b">
        <f t="shared" si="1510"/>
        <v>1</v>
      </c>
      <c r="O3721" s="112" t="b">
        <f t="shared" si="1511"/>
        <v>1</v>
      </c>
      <c r="P3721" s="113">
        <f t="shared" si="1512"/>
        <v>2</v>
      </c>
      <c r="Q3721" s="113">
        <f t="shared" si="1513"/>
        <v>18</v>
      </c>
      <c r="R3721" s="114" t="str">
        <f t="shared" si="1529"/>
        <v>0.2-0.08</v>
      </c>
      <c r="S3721" s="127">
        <f t="shared" si="1514"/>
        <v>-4.963225655588225E-2</v>
      </c>
      <c r="T3721" s="112" t="b">
        <f t="shared" si="1515"/>
        <v>1</v>
      </c>
      <c r="U3721" s="22">
        <f t="shared" si="1516"/>
        <v>5.48402289999167</v>
      </c>
      <c r="V3721" s="22">
        <f t="shared" si="1517"/>
        <v>0.20562339348977623</v>
      </c>
      <c r="W3721" s="81">
        <f t="shared" si="1518"/>
        <v>6</v>
      </c>
      <c r="X3721" s="22">
        <f t="shared" si="1519"/>
        <v>0.45441748287847367</v>
      </c>
      <c r="Y3721" s="3">
        <f>IF(U3721&gt;'Power Curve'!$C$37,0,INDEX(Ci,$W3721,1)*POWER(1-X3721,3)+INDEX(Ci,$W3721,2)*3*X3721*POWER(1-X3721,2)+INDEX(Ci,$W3721,3)*3*POWER(X3721,2)*(1-X3721)+INDEX(Ci,$W3721,4)*POWER(X3721,3))</f>
        <v>279.25028341548864</v>
      </c>
      <c r="Z3721" s="3">
        <f t="shared" si="1520"/>
        <v>265.39046170570828</v>
      </c>
      <c r="AA3721" s="3">
        <f t="shared" si="1521"/>
        <v>226.86998748779331</v>
      </c>
      <c r="AB3721" s="3">
        <f t="shared" si="1530"/>
        <v>38.520474217914966</v>
      </c>
      <c r="AC3721" s="3">
        <f t="shared" si="1531"/>
        <v>38.520474217914966</v>
      </c>
      <c r="AE3721" s="34">
        <f t="shared" si="1522"/>
        <v>5</v>
      </c>
      <c r="AF3721" s="73" t="b">
        <f>COUNTIF('Power Curve'!$D$2:$D$31,AE3721)&gt;0</f>
        <v>1</v>
      </c>
      <c r="AG3721" s="73" t="b">
        <f t="shared" si="1523"/>
        <v>0</v>
      </c>
      <c r="AH3721" s="73" t="b">
        <f t="shared" si="1532"/>
        <v>1</v>
      </c>
      <c r="AI3721" s="34" t="str">
        <f t="shared" si="1524"/>
        <v>Outer</v>
      </c>
      <c r="AJ3721" s="35" t="str">
        <f t="shared" si="1533"/>
        <v>0.2-0.3</v>
      </c>
      <c r="AK3721" s="36" t="str">
        <f t="shared" si="1525"/>
        <v>3-4</v>
      </c>
      <c r="AL3721" s="36" t="str">
        <f t="shared" si="1526"/>
        <v>Apr</v>
      </c>
      <c r="AM3721" s="35" t="str">
        <f t="shared" si="1527"/>
        <v>345-355</v>
      </c>
      <c r="AN3721" s="36" t="str">
        <f t="shared" si="1528"/>
        <v>LWS-LTI</v>
      </c>
    </row>
    <row r="3722" spans="5:40" x14ac:dyDescent="0.3">
      <c r="E3722" s="12">
        <v>41013.166666666664</v>
      </c>
      <c r="F3722" s="16">
        <v>5.07</v>
      </c>
      <c r="G3722" s="16">
        <v>186.04000473022469</v>
      </c>
      <c r="H3722" s="29">
        <v>1.1947304561648433</v>
      </c>
      <c r="I3722" s="26">
        <v>344.2</v>
      </c>
      <c r="J3722" s="30">
        <v>7.6923076923076927E-2</v>
      </c>
      <c r="K3722" s="31">
        <v>0.30792718346642994</v>
      </c>
      <c r="L3722" s="111">
        <f t="shared" si="1508"/>
        <v>0.1</v>
      </c>
      <c r="M3722" s="112">
        <f t="shared" si="1509"/>
        <v>0.08</v>
      </c>
      <c r="N3722" s="112" t="b">
        <f t="shared" si="1510"/>
        <v>1</v>
      </c>
      <c r="O3722" s="112" t="b">
        <f t="shared" si="1511"/>
        <v>1</v>
      </c>
      <c r="P3722" s="113">
        <f t="shared" si="1512"/>
        <v>1</v>
      </c>
      <c r="Q3722" s="113">
        <f t="shared" si="1513"/>
        <v>18</v>
      </c>
      <c r="R3722" s="114" t="str">
        <f t="shared" si="1529"/>
        <v>0.1-0.08</v>
      </c>
      <c r="S3722" s="127">
        <f t="shared" si="1514"/>
        <v>-2.9800925258515902E-2</v>
      </c>
      <c r="T3722" s="112" t="b">
        <f t="shared" si="1515"/>
        <v>1</v>
      </c>
      <c r="U3722" s="22">
        <f t="shared" si="1516"/>
        <v>5.0278916257703905</v>
      </c>
      <c r="V3722" s="22">
        <f t="shared" si="1517"/>
        <v>0.13512683468335382</v>
      </c>
      <c r="W3722" s="81">
        <f t="shared" si="1518"/>
        <v>5</v>
      </c>
      <c r="X3722" s="22">
        <f t="shared" si="1519"/>
        <v>0.99975144268203986</v>
      </c>
      <c r="Y3722" s="3">
        <f>IF(U3722&gt;'Power Curve'!$C$37,0,INDEX(Ci,$W3722,1)*POWER(1-X3722,3)+INDEX(Ci,$W3722,2)*3*X3722*POWER(1-X3722,2)+INDEX(Ci,$W3722,3)*3*POWER(X3722,2)*(1-X3722)+INDEX(Ci,$W3722,4)*POWER(X3722,3))</f>
        <v>211.42203494734619</v>
      </c>
      <c r="Z3722" s="3">
        <f t="shared" si="1520"/>
        <v>205.12146268587699</v>
      </c>
      <c r="AA3722" s="3">
        <f t="shared" si="1521"/>
        <v>186.04000473022469</v>
      </c>
      <c r="AB3722" s="3">
        <f t="shared" si="1530"/>
        <v>19.081457955652297</v>
      </c>
      <c r="AC3722" s="3">
        <f t="shared" si="1531"/>
        <v>19.081457955652297</v>
      </c>
      <c r="AE3722" s="34">
        <f t="shared" si="1522"/>
        <v>5</v>
      </c>
      <c r="AF3722" s="73" t="b">
        <f>COUNTIF('Power Curve'!$D$2:$D$31,AE3722)&gt;0</f>
        <v>1</v>
      </c>
      <c r="AG3722" s="73" t="b">
        <f t="shared" si="1523"/>
        <v>0</v>
      </c>
      <c r="AH3722" s="73" t="b">
        <f t="shared" si="1532"/>
        <v>1</v>
      </c>
      <c r="AI3722" s="34" t="str">
        <f t="shared" si="1524"/>
        <v>Outer</v>
      </c>
      <c r="AJ3722" s="35" t="str">
        <f t="shared" si="1533"/>
        <v>0.1-0.2</v>
      </c>
      <c r="AK3722" s="36" t="str">
        <f t="shared" si="1525"/>
        <v>4-5</v>
      </c>
      <c r="AL3722" s="36" t="str">
        <f t="shared" si="1526"/>
        <v>Apr</v>
      </c>
      <c r="AM3722" s="35" t="str">
        <f t="shared" si="1527"/>
        <v>335-345</v>
      </c>
      <c r="AN3722" s="36" t="str">
        <f t="shared" si="1528"/>
        <v>LWS-LTI</v>
      </c>
    </row>
    <row r="3723" spans="5:40" x14ac:dyDescent="0.3">
      <c r="E3723" s="12">
        <v>41013.173611111109</v>
      </c>
      <c r="F3723" s="16">
        <v>5.09</v>
      </c>
      <c r="G3723" s="16">
        <v>195.700000762939</v>
      </c>
      <c r="H3723" s="29">
        <v>1.195790118859084</v>
      </c>
      <c r="I3723" s="26">
        <v>348.3</v>
      </c>
      <c r="J3723" s="30">
        <v>8.0550098231827114E-2</v>
      </c>
      <c r="K3723" s="31">
        <v>0.40153789851952987</v>
      </c>
      <c r="L3723" s="111">
        <f t="shared" si="1508"/>
        <v>0.1</v>
      </c>
      <c r="M3723" s="112">
        <f t="shared" si="1509"/>
        <v>0.08</v>
      </c>
      <c r="N3723" s="112" t="b">
        <f t="shared" si="1510"/>
        <v>1</v>
      </c>
      <c r="O3723" s="112" t="b">
        <f t="shared" si="1511"/>
        <v>1</v>
      </c>
      <c r="P3723" s="113">
        <f t="shared" si="1512"/>
        <v>1</v>
      </c>
      <c r="Q3723" s="113">
        <f t="shared" si="1513"/>
        <v>18</v>
      </c>
      <c r="R3723" s="114" t="str">
        <f t="shared" si="1529"/>
        <v>0.1-0.08</v>
      </c>
      <c r="S3723" s="127">
        <f t="shared" si="1514"/>
        <v>-2.9800925258515902E-2</v>
      </c>
      <c r="T3723" s="112" t="b">
        <f t="shared" si="1515"/>
        <v>1</v>
      </c>
      <c r="U3723" s="22">
        <f t="shared" si="1516"/>
        <v>5.0492174319321093</v>
      </c>
      <c r="V3723" s="22">
        <f t="shared" si="1517"/>
        <v>0.13842280677108362</v>
      </c>
      <c r="W3723" s="81">
        <f t="shared" si="1518"/>
        <v>6</v>
      </c>
      <c r="X3723" s="22">
        <f t="shared" si="1519"/>
        <v>2.1039153840020978E-2</v>
      </c>
      <c r="Y3723" s="3">
        <f>IF(U3723&gt;'Power Curve'!$C$37,0,INDEX(Ci,$W3723,1)*POWER(1-X3723,3)+INDEX(Ci,$W3723,2)*3*X3723*POWER(1-X3723,2)+INDEX(Ci,$W3723,3)*3*POWER(X3723,2)*(1-X3723)+INDEX(Ci,$W3723,4)*POWER(X3723,3))</f>
        <v>214.71777161593556</v>
      </c>
      <c r="Z3723" s="3">
        <f t="shared" si="1520"/>
        <v>208.31898335233399</v>
      </c>
      <c r="AA3723" s="3">
        <f t="shared" si="1521"/>
        <v>195.700000762939</v>
      </c>
      <c r="AB3723" s="3">
        <f t="shared" si="1530"/>
        <v>12.618982589394989</v>
      </c>
      <c r="AC3723" s="3">
        <f t="shared" si="1531"/>
        <v>12.618982589394989</v>
      </c>
      <c r="AE3723" s="34">
        <f t="shared" si="1522"/>
        <v>5</v>
      </c>
      <c r="AF3723" s="73" t="b">
        <f>COUNTIF('Power Curve'!$D$2:$D$31,AE3723)&gt;0</f>
        <v>1</v>
      </c>
      <c r="AG3723" s="73" t="b">
        <f t="shared" si="1523"/>
        <v>0</v>
      </c>
      <c r="AH3723" s="73" t="b">
        <f t="shared" si="1532"/>
        <v>1</v>
      </c>
      <c r="AI3723" s="34" t="str">
        <f t="shared" si="1524"/>
        <v>Outer</v>
      </c>
      <c r="AJ3723" s="35" t="str">
        <f t="shared" si="1533"/>
        <v>0.1-0.2</v>
      </c>
      <c r="AK3723" s="36" t="str">
        <f t="shared" si="1525"/>
        <v>4-5</v>
      </c>
      <c r="AL3723" s="36" t="str">
        <f t="shared" si="1526"/>
        <v>Apr</v>
      </c>
      <c r="AM3723" s="35" t="str">
        <f t="shared" si="1527"/>
        <v>345-355</v>
      </c>
      <c r="AN3723" s="36" t="str">
        <f t="shared" si="1528"/>
        <v>LWS-LTI</v>
      </c>
    </row>
    <row r="3724" spans="5:40" x14ac:dyDescent="0.3">
      <c r="E3724" s="12">
        <v>41013.180555555555</v>
      </c>
      <c r="F3724" s="16">
        <v>5.55</v>
      </c>
      <c r="G3724" s="16">
        <v>260.9299964904788</v>
      </c>
      <c r="H3724" s="29">
        <v>1.1960692984412646</v>
      </c>
      <c r="I3724" s="26">
        <v>353.4</v>
      </c>
      <c r="J3724" s="30">
        <v>5.7657657657657659E-2</v>
      </c>
      <c r="K3724" s="31">
        <v>0.35687581282164466</v>
      </c>
      <c r="L3724" s="111">
        <f t="shared" si="1508"/>
        <v>0.2</v>
      </c>
      <c r="M3724" s="112">
        <f t="shared" si="1509"/>
        <v>6.0000000000000005E-2</v>
      </c>
      <c r="N3724" s="112" t="b">
        <f t="shared" si="1510"/>
        <v>1</v>
      </c>
      <c r="O3724" s="112" t="b">
        <f t="shared" si="1511"/>
        <v>1</v>
      </c>
      <c r="P3724" s="113">
        <f t="shared" si="1512"/>
        <v>2</v>
      </c>
      <c r="Q3724" s="113">
        <f t="shared" si="1513"/>
        <v>20</v>
      </c>
      <c r="R3724" s="114" t="str">
        <f t="shared" si="1529"/>
        <v>0.2-0.06</v>
      </c>
      <c r="S3724" s="127">
        <f t="shared" si="1514"/>
        <v>-7.6977119886704318E-2</v>
      </c>
      <c r="T3724" s="112" t="b">
        <f t="shared" si="1515"/>
        <v>1</v>
      </c>
      <c r="U3724" s="22">
        <f t="shared" si="1516"/>
        <v>5.5059602005871913</v>
      </c>
      <c r="V3724" s="22">
        <f t="shared" si="1517"/>
        <v>0.20901387401345128</v>
      </c>
      <c r="W3724" s="81">
        <f t="shared" si="1518"/>
        <v>6</v>
      </c>
      <c r="X3724" s="22">
        <f t="shared" si="1519"/>
        <v>0.47628277983099249</v>
      </c>
      <c r="Y3724" s="3">
        <f>IF(U3724&gt;'Power Curve'!$C$37,0,INDEX(Ci,$W3724,1)*POWER(1-X3724,3)+INDEX(Ci,$W3724,2)*3*X3724*POWER(1-X3724,2)+INDEX(Ci,$W3724,3)*3*POWER(X3724,2)*(1-X3724)+INDEX(Ci,$W3724,4)*POWER(X3724,3))</f>
        <v>282.51158753044405</v>
      </c>
      <c r="Z3724" s="3">
        <f t="shared" si="1520"/>
        <v>260.76465918772988</v>
      </c>
      <c r="AA3724" s="3">
        <f t="shared" si="1521"/>
        <v>260.9299964904788</v>
      </c>
      <c r="AB3724" s="3">
        <f t="shared" si="1530"/>
        <v>-0.16533730274892378</v>
      </c>
      <c r="AC3724" s="3">
        <f t="shared" si="1531"/>
        <v>0.16533730274892378</v>
      </c>
      <c r="AE3724" s="34">
        <f t="shared" si="1522"/>
        <v>6</v>
      </c>
      <c r="AF3724" s="73" t="b">
        <f>COUNTIF('Power Curve'!$D$2:$D$31,AE3724)&gt;0</f>
        <v>1</v>
      </c>
      <c r="AG3724" s="73" t="b">
        <f t="shared" si="1523"/>
        <v>0</v>
      </c>
      <c r="AH3724" s="73" t="b">
        <f t="shared" si="1532"/>
        <v>1</v>
      </c>
      <c r="AI3724" s="34" t="str">
        <f t="shared" si="1524"/>
        <v>Outer</v>
      </c>
      <c r="AJ3724" s="35" t="str">
        <f t="shared" si="1533"/>
        <v>0.2-0.3</v>
      </c>
      <c r="AK3724" s="36" t="str">
        <f t="shared" si="1525"/>
        <v>4-5</v>
      </c>
      <c r="AL3724" s="36" t="str">
        <f t="shared" si="1526"/>
        <v>Apr</v>
      </c>
      <c r="AM3724" s="35" t="str">
        <f t="shared" si="1527"/>
        <v>345-355</v>
      </c>
      <c r="AN3724" s="36" t="str">
        <f t="shared" si="1528"/>
        <v>LWS-LTI</v>
      </c>
    </row>
    <row r="3725" spans="5:40" x14ac:dyDescent="0.3">
      <c r="E3725" s="12">
        <v>41013.1875</v>
      </c>
      <c r="F3725" s="16">
        <v>5.44</v>
      </c>
      <c r="G3725" s="16">
        <v>259.29999542236374</v>
      </c>
      <c r="H3725" s="29">
        <v>1.1963929102644362</v>
      </c>
      <c r="I3725" s="26">
        <v>356.3</v>
      </c>
      <c r="J3725" s="30">
        <v>5.5147058823529403E-2</v>
      </c>
      <c r="K3725" s="31">
        <v>0.36877558350391859</v>
      </c>
      <c r="L3725" s="111">
        <f t="shared" si="1508"/>
        <v>0.2</v>
      </c>
      <c r="M3725" s="112">
        <f t="shared" si="1509"/>
        <v>6.0000000000000005E-2</v>
      </c>
      <c r="N3725" s="112" t="b">
        <f t="shared" si="1510"/>
        <v>1</v>
      </c>
      <c r="O3725" s="112" t="b">
        <f t="shared" si="1511"/>
        <v>1</v>
      </c>
      <c r="P3725" s="113">
        <f t="shared" si="1512"/>
        <v>2</v>
      </c>
      <c r="Q3725" s="113">
        <f t="shared" si="1513"/>
        <v>20</v>
      </c>
      <c r="R3725" s="114" t="str">
        <f t="shared" si="1529"/>
        <v>0.2-0.06</v>
      </c>
      <c r="S3725" s="127">
        <f t="shared" si="1514"/>
        <v>-7.6977119886704318E-2</v>
      </c>
      <c r="T3725" s="112" t="b">
        <f t="shared" si="1515"/>
        <v>1</v>
      </c>
      <c r="U3725" s="22">
        <f t="shared" si="1516"/>
        <v>5.3973197449547428</v>
      </c>
      <c r="V3725" s="22">
        <f t="shared" si="1517"/>
        <v>0.19222314138428717</v>
      </c>
      <c r="W3725" s="81">
        <f t="shared" si="1518"/>
        <v>6</v>
      </c>
      <c r="X3725" s="22">
        <f t="shared" si="1519"/>
        <v>0.36799890902760779</v>
      </c>
      <c r="Y3725" s="3">
        <f>IF(U3725&gt;'Power Curve'!$C$37,0,INDEX(Ci,$W3725,1)*POWER(1-X3725,3)+INDEX(Ci,$W3725,2)*3*X3725*POWER(1-X3725,2)+INDEX(Ci,$W3725,3)*3*POWER(X3725,2)*(1-X3725)+INDEX(Ci,$W3725,4)*POWER(X3725,3))</f>
        <v>266.46151089082542</v>
      </c>
      <c r="Z3725" s="3">
        <f t="shared" si="1520"/>
        <v>245.95007122178998</v>
      </c>
      <c r="AA3725" s="3">
        <f t="shared" si="1521"/>
        <v>259.29999542236374</v>
      </c>
      <c r="AB3725" s="3">
        <f t="shared" si="1530"/>
        <v>-13.349924200573753</v>
      </c>
      <c r="AC3725" s="3">
        <f t="shared" si="1531"/>
        <v>13.349924200573753</v>
      </c>
      <c r="AE3725" s="34">
        <f t="shared" si="1522"/>
        <v>5</v>
      </c>
      <c r="AF3725" s="73" t="b">
        <f>COUNTIF('Power Curve'!$D$2:$D$31,AE3725)&gt;0</f>
        <v>1</v>
      </c>
      <c r="AG3725" s="73" t="b">
        <f t="shared" si="1523"/>
        <v>0</v>
      </c>
      <c r="AH3725" s="73" t="b">
        <f t="shared" si="1532"/>
        <v>1</v>
      </c>
      <c r="AI3725" s="34" t="str">
        <f t="shared" si="1524"/>
        <v>Outer</v>
      </c>
      <c r="AJ3725" s="35" t="str">
        <f t="shared" si="1533"/>
        <v>0.1-0.2</v>
      </c>
      <c r="AK3725" s="36" t="str">
        <f t="shared" si="1525"/>
        <v>4-5</v>
      </c>
      <c r="AL3725" s="36" t="str">
        <f t="shared" si="1526"/>
        <v>Apr</v>
      </c>
      <c r="AM3725" s="35" t="str">
        <f t="shared" si="1527"/>
        <v>355-5</v>
      </c>
      <c r="AN3725" s="36" t="str">
        <f t="shared" si="1528"/>
        <v>LWS-LTI</v>
      </c>
    </row>
    <row r="3726" spans="5:40" x14ac:dyDescent="0.3">
      <c r="E3726" s="12">
        <v>41013.194444444445</v>
      </c>
      <c r="F3726" s="16">
        <v>5.1100000000000003</v>
      </c>
      <c r="G3726" s="16">
        <v>190.23999786376919</v>
      </c>
      <c r="H3726" s="29">
        <v>1.1960818002339564</v>
      </c>
      <c r="I3726" s="26">
        <v>353.7</v>
      </c>
      <c r="J3726" s="30">
        <v>7.0450097847358117E-2</v>
      </c>
      <c r="K3726" s="31">
        <v>0.44064000034972106</v>
      </c>
      <c r="L3726" s="111">
        <f t="shared" si="1508"/>
        <v>0.1</v>
      </c>
      <c r="M3726" s="112">
        <f t="shared" si="1509"/>
        <v>6.9999999999999993E-2</v>
      </c>
      <c r="N3726" s="112" t="b">
        <f t="shared" si="1510"/>
        <v>1</v>
      </c>
      <c r="O3726" s="112" t="b">
        <f t="shared" si="1511"/>
        <v>1</v>
      </c>
      <c r="P3726" s="113">
        <f t="shared" si="1512"/>
        <v>1</v>
      </c>
      <c r="Q3726" s="113">
        <f t="shared" si="1513"/>
        <v>19</v>
      </c>
      <c r="R3726" s="114" t="str">
        <f t="shared" si="1529"/>
        <v>0.1-0.07</v>
      </c>
      <c r="S3726" s="127">
        <f t="shared" si="1514"/>
        <v>-5.2457205154014371E-2</v>
      </c>
      <c r="T3726" s="112" t="b">
        <f t="shared" si="1515"/>
        <v>1</v>
      </c>
      <c r="U3726" s="22">
        <f t="shared" si="1516"/>
        <v>5.0694693067252734</v>
      </c>
      <c r="V3726" s="22">
        <f t="shared" si="1517"/>
        <v>0.14155279930389994</v>
      </c>
      <c r="W3726" s="81">
        <f t="shared" si="1518"/>
        <v>6</v>
      </c>
      <c r="X3726" s="22">
        <f t="shared" si="1519"/>
        <v>4.1224556974268543E-2</v>
      </c>
      <c r="Y3726" s="3">
        <f>IF(U3726&gt;'Power Curve'!$C$37,0,INDEX(Ci,$W3726,1)*POWER(1-X3726,3)+INDEX(Ci,$W3726,2)*3*X3726*POWER(1-X3726,2)+INDEX(Ci,$W3726,3)*3*POWER(X3726,2)*(1-X3726)+INDEX(Ci,$W3726,4)*POWER(X3726,3))</f>
        <v>217.82603043026609</v>
      </c>
      <c r="Z3726" s="3">
        <f t="shared" si="1520"/>
        <v>206.39948566410104</v>
      </c>
      <c r="AA3726" s="3">
        <f t="shared" si="1521"/>
        <v>190.23999786376919</v>
      </c>
      <c r="AB3726" s="3">
        <f t="shared" si="1530"/>
        <v>16.159487800331846</v>
      </c>
      <c r="AC3726" s="3">
        <f t="shared" si="1531"/>
        <v>16.159487800331846</v>
      </c>
      <c r="AE3726" s="34">
        <f t="shared" si="1522"/>
        <v>5</v>
      </c>
      <c r="AF3726" s="73" t="b">
        <f>COUNTIF('Power Curve'!$D$2:$D$31,AE3726)&gt;0</f>
        <v>1</v>
      </c>
      <c r="AG3726" s="73" t="b">
        <f t="shared" si="1523"/>
        <v>0</v>
      </c>
      <c r="AH3726" s="73" t="b">
        <f t="shared" si="1532"/>
        <v>1</v>
      </c>
      <c r="AI3726" s="34" t="str">
        <f t="shared" si="1524"/>
        <v>Outer</v>
      </c>
      <c r="AJ3726" s="35" t="str">
        <f t="shared" si="1533"/>
        <v>0.1-0.2</v>
      </c>
      <c r="AK3726" s="36" t="str">
        <f t="shared" si="1525"/>
        <v>4-5</v>
      </c>
      <c r="AL3726" s="36" t="str">
        <f t="shared" si="1526"/>
        <v>Apr</v>
      </c>
      <c r="AM3726" s="35" t="str">
        <f t="shared" si="1527"/>
        <v>345-355</v>
      </c>
      <c r="AN3726" s="36" t="str">
        <f t="shared" si="1528"/>
        <v>LWS-LTI</v>
      </c>
    </row>
    <row r="3727" spans="5:40" x14ac:dyDescent="0.3">
      <c r="E3727" s="12">
        <v>41013.201388888891</v>
      </c>
      <c r="F3727" s="16">
        <v>4.1900000000000004</v>
      </c>
      <c r="G3727" s="16">
        <v>101.87999343872092</v>
      </c>
      <c r="H3727" s="29">
        <v>1.1962151128353389</v>
      </c>
      <c r="I3727" s="26">
        <v>350.6</v>
      </c>
      <c r="J3727" s="30">
        <v>0.12887828162291168</v>
      </c>
      <c r="K3727" s="31">
        <v>0.31917413117721599</v>
      </c>
      <c r="L3727" s="111">
        <f t="shared" si="1508"/>
        <v>0</v>
      </c>
      <c r="M3727" s="112">
        <f t="shared" si="1509"/>
        <v>0.13</v>
      </c>
      <c r="N3727" s="112" t="b">
        <f t="shared" si="1510"/>
        <v>0</v>
      </c>
      <c r="O3727" s="112" t="b">
        <f t="shared" si="1511"/>
        <v>1</v>
      </c>
      <c r="P3727" s="113">
        <f t="shared" si="1512"/>
        <v>0</v>
      </c>
      <c r="Q3727" s="113">
        <f t="shared" si="1513"/>
        <v>13</v>
      </c>
      <c r="R3727" s="114" t="str">
        <f t="shared" si="1529"/>
        <v>0-0.13</v>
      </c>
      <c r="S3727" s="127">
        <f t="shared" si="1514"/>
        <v>0</v>
      </c>
      <c r="T3727" s="112" t="b">
        <f t="shared" si="1515"/>
        <v>0</v>
      </c>
      <c r="U3727" s="22">
        <f t="shared" si="1516"/>
        <v>4.1569208467341801</v>
      </c>
      <c r="V3727" s="22">
        <f t="shared" si="1517"/>
        <v>5.1549313957045047E-4</v>
      </c>
      <c r="W3727" s="81">
        <f t="shared" si="1518"/>
        <v>5</v>
      </c>
      <c r="X3727" s="22">
        <f t="shared" si="1519"/>
        <v>3.8139002411413775E-3</v>
      </c>
      <c r="Y3727" s="3">
        <f>IF(U3727&gt;'Power Curve'!$C$37,0,INDEX(Ci,$W3727,1)*POWER(1-X3727,3)+INDEX(Ci,$W3727,2)*3*X3727*POWER(1-X3727,2)+INDEX(Ci,$W3727,3)*3*POWER(X3727,2)*(1-X3727)+INDEX(Ci,$W3727,4)*POWER(X3727,3))</f>
        <v>77.700134545508121</v>
      </c>
      <c r="Z3727" s="3">
        <f t="shared" si="1520"/>
        <v>77.700134545508121</v>
      </c>
      <c r="AA3727" s="3">
        <f t="shared" si="1521"/>
        <v>101.87999343872092</v>
      </c>
      <c r="AB3727" s="3">
        <f t="shared" si="1530"/>
        <v>-24.179858893212796</v>
      </c>
      <c r="AC3727" s="3">
        <f t="shared" si="1531"/>
        <v>24.179858893212796</v>
      </c>
      <c r="AE3727" s="34">
        <f t="shared" si="1522"/>
        <v>4</v>
      </c>
      <c r="AF3727" s="73" t="b">
        <f>COUNTIF('Power Curve'!$D$2:$D$31,AE3727)&gt;0</f>
        <v>1</v>
      </c>
      <c r="AG3727" s="73" t="b">
        <f t="shared" si="1523"/>
        <v>0</v>
      </c>
      <c r="AH3727" s="73" t="b">
        <f t="shared" si="1532"/>
        <v>1</v>
      </c>
      <c r="AI3727" s="34" t="str">
        <f t="shared" si="1524"/>
        <v>Outer</v>
      </c>
      <c r="AJ3727" s="35" t="str">
        <f t="shared" si="1533"/>
        <v>0.0-0.1</v>
      </c>
      <c r="AK3727" s="36" t="str">
        <f t="shared" si="1525"/>
        <v>4-5</v>
      </c>
      <c r="AL3727" s="36" t="str">
        <f t="shared" si="1526"/>
        <v>Apr</v>
      </c>
      <c r="AM3727" s="35" t="str">
        <f t="shared" si="1527"/>
        <v>345-355</v>
      </c>
      <c r="AN3727" s="36" t="str">
        <f t="shared" si="1528"/>
        <v>Inner-TI</v>
      </c>
    </row>
    <row r="3728" spans="5:40" x14ac:dyDescent="0.3">
      <c r="E3728" s="12">
        <v>41013.208333333336</v>
      </c>
      <c r="F3728" s="16">
        <v>4.37</v>
      </c>
      <c r="G3728" s="16">
        <v>101.8499946594239</v>
      </c>
      <c r="H3728" s="29">
        <v>1.1963608849561023</v>
      </c>
      <c r="I3728" s="26">
        <v>351.9</v>
      </c>
      <c r="J3728" s="30">
        <v>8.924485125858124E-2</v>
      </c>
      <c r="K3728" s="31">
        <v>0.3552119071741815</v>
      </c>
      <c r="L3728" s="111">
        <f t="shared" si="1508"/>
        <v>0</v>
      </c>
      <c r="M3728" s="112">
        <f t="shared" si="1509"/>
        <v>0.09</v>
      </c>
      <c r="N3728" s="112" t="b">
        <f t="shared" si="1510"/>
        <v>0</v>
      </c>
      <c r="O3728" s="112" t="b">
        <f t="shared" si="1511"/>
        <v>1</v>
      </c>
      <c r="P3728" s="113">
        <f t="shared" si="1512"/>
        <v>0</v>
      </c>
      <c r="Q3728" s="113">
        <f t="shared" si="1513"/>
        <v>17</v>
      </c>
      <c r="R3728" s="114" t="str">
        <f t="shared" si="1529"/>
        <v>0-0.09</v>
      </c>
      <c r="S3728" s="127">
        <f t="shared" si="1514"/>
        <v>0</v>
      </c>
      <c r="T3728" s="112" t="b">
        <f t="shared" si="1515"/>
        <v>0</v>
      </c>
      <c r="U3728" s="22">
        <f t="shared" si="1516"/>
        <v>4.3356758877329575</v>
      </c>
      <c r="V3728" s="22">
        <f t="shared" si="1517"/>
        <v>2.814266095705591E-2</v>
      </c>
      <c r="W3728" s="81">
        <f t="shared" si="1518"/>
        <v>5</v>
      </c>
      <c r="X3728" s="22">
        <f t="shared" si="1519"/>
        <v>0.20821668907895494</v>
      </c>
      <c r="Y3728" s="3">
        <f>IF(U3728&gt;'Power Curve'!$C$37,0,INDEX(Ci,$W3728,1)*POWER(1-X3728,3)+INDEX(Ci,$W3728,2)*3*X3728*POWER(1-X3728,2)+INDEX(Ci,$W3728,3)*3*POWER(X3728,2)*(1-X3728)+INDEX(Ci,$W3728,4)*POWER(X3728,3))</f>
        <v>97.38560054989361</v>
      </c>
      <c r="Z3728" s="3">
        <f t="shared" si="1520"/>
        <v>97.38560054989361</v>
      </c>
      <c r="AA3728" s="3">
        <f t="shared" si="1521"/>
        <v>101.8499946594239</v>
      </c>
      <c r="AB3728" s="3">
        <f t="shared" si="1530"/>
        <v>-4.4643941095302893</v>
      </c>
      <c r="AC3728" s="3">
        <f t="shared" si="1531"/>
        <v>4.4643941095302893</v>
      </c>
      <c r="AE3728" s="34">
        <f t="shared" si="1522"/>
        <v>4</v>
      </c>
      <c r="AF3728" s="73" t="b">
        <f>COUNTIF('Power Curve'!$D$2:$D$31,AE3728)&gt;0</f>
        <v>1</v>
      </c>
      <c r="AG3728" s="73" t="b">
        <f t="shared" si="1523"/>
        <v>0</v>
      </c>
      <c r="AH3728" s="73" t="b">
        <f t="shared" si="1532"/>
        <v>1</v>
      </c>
      <c r="AI3728" s="34" t="str">
        <f t="shared" si="1524"/>
        <v>Outer</v>
      </c>
      <c r="AJ3728" s="35" t="str">
        <f t="shared" si="1533"/>
        <v>0.0-0.1</v>
      </c>
      <c r="AK3728" s="36" t="str">
        <f t="shared" si="1525"/>
        <v>5-6</v>
      </c>
      <c r="AL3728" s="36" t="str">
        <f t="shared" si="1526"/>
        <v>Apr</v>
      </c>
      <c r="AM3728" s="35" t="str">
        <f t="shared" si="1527"/>
        <v>345-355</v>
      </c>
      <c r="AN3728" s="36" t="str">
        <f t="shared" si="1528"/>
        <v>LWS-LTI</v>
      </c>
    </row>
    <row r="3729" spans="5:40" x14ac:dyDescent="0.3">
      <c r="E3729" s="12">
        <v>41013.215277777781</v>
      </c>
      <c r="F3729" s="16">
        <v>4.5599999999999996</v>
      </c>
      <c r="G3729" s="16">
        <v>112.79000854492169</v>
      </c>
      <c r="H3729" s="29">
        <v>1.1962720089629135</v>
      </c>
      <c r="I3729" s="26">
        <v>348</v>
      </c>
      <c r="J3729" s="30">
        <v>7.8947368421052641E-2</v>
      </c>
      <c r="K3729" s="31">
        <v>0.48119792880662149</v>
      </c>
      <c r="L3729" s="111">
        <f t="shared" si="1508"/>
        <v>0.1</v>
      </c>
      <c r="M3729" s="112">
        <f t="shared" si="1509"/>
        <v>0.08</v>
      </c>
      <c r="N3729" s="112" t="b">
        <f t="shared" si="1510"/>
        <v>1</v>
      </c>
      <c r="O3729" s="112" t="b">
        <f t="shared" si="1511"/>
        <v>1</v>
      </c>
      <c r="P3729" s="113">
        <f t="shared" si="1512"/>
        <v>1</v>
      </c>
      <c r="Q3729" s="113">
        <f t="shared" si="1513"/>
        <v>18</v>
      </c>
      <c r="R3729" s="114" t="str">
        <f t="shared" si="1529"/>
        <v>0.1-0.08</v>
      </c>
      <c r="S3729" s="127">
        <f t="shared" si="1514"/>
        <v>-2.9800925258515902E-2</v>
      </c>
      <c r="T3729" s="112" t="b">
        <f t="shared" si="1515"/>
        <v>1</v>
      </c>
      <c r="U3729" s="22">
        <f t="shared" si="1516"/>
        <v>4.5240715004750713</v>
      </c>
      <c r="V3729" s="22">
        <f t="shared" si="1517"/>
        <v>5.7259810214625527E-2</v>
      </c>
      <c r="W3729" s="81">
        <f t="shared" si="1518"/>
        <v>5</v>
      </c>
      <c r="X3729" s="22">
        <f t="shared" si="1519"/>
        <v>0.423643277521628</v>
      </c>
      <c r="Y3729" s="3">
        <f>IF(U3729&gt;'Power Curve'!$C$37,0,INDEX(Ci,$W3729,1)*POWER(1-X3729,3)+INDEX(Ci,$W3729,2)*3*X3729*POWER(1-X3729,2)+INDEX(Ci,$W3729,3)*3*POWER(X3729,2)*(1-X3729)+INDEX(Ci,$W3729,4)*POWER(X3729,3))</f>
        <v>125.53450380017567</v>
      </c>
      <c r="Z3729" s="3">
        <f t="shared" si="1520"/>
        <v>121.79345943506176</v>
      </c>
      <c r="AA3729" s="3">
        <f t="shared" si="1521"/>
        <v>112.79000854492169</v>
      </c>
      <c r="AB3729" s="3">
        <f t="shared" si="1530"/>
        <v>9.0034508901400727</v>
      </c>
      <c r="AC3729" s="3">
        <f t="shared" si="1531"/>
        <v>9.0034508901400727</v>
      </c>
      <c r="AE3729" s="34">
        <f t="shared" si="1522"/>
        <v>5</v>
      </c>
      <c r="AF3729" s="73" t="b">
        <f>COUNTIF('Power Curve'!$D$2:$D$31,AE3729)&gt;0</f>
        <v>1</v>
      </c>
      <c r="AG3729" s="73" t="b">
        <f t="shared" si="1523"/>
        <v>0</v>
      </c>
      <c r="AH3729" s="73" t="b">
        <f t="shared" si="1532"/>
        <v>1</v>
      </c>
      <c r="AI3729" s="34" t="str">
        <f t="shared" si="1524"/>
        <v>Outer</v>
      </c>
      <c r="AJ3729" s="35" t="str">
        <f t="shared" si="1533"/>
        <v>0.0-0.1</v>
      </c>
      <c r="AK3729" s="36" t="str">
        <f t="shared" si="1525"/>
        <v>5-6</v>
      </c>
      <c r="AL3729" s="36" t="str">
        <f t="shared" si="1526"/>
        <v>Apr</v>
      </c>
      <c r="AM3729" s="35" t="str">
        <f t="shared" si="1527"/>
        <v>345-355</v>
      </c>
      <c r="AN3729" s="36" t="str">
        <f t="shared" si="1528"/>
        <v>LWS-LTI</v>
      </c>
    </row>
    <row r="3730" spans="5:40" x14ac:dyDescent="0.3">
      <c r="E3730" s="12">
        <v>41013.222222222219</v>
      </c>
      <c r="F3730" s="16">
        <v>4.67</v>
      </c>
      <c r="G3730" s="16">
        <v>105.9000034332272</v>
      </c>
      <c r="H3730" s="29">
        <v>1.1956946356640825</v>
      </c>
      <c r="I3730" s="26">
        <v>348</v>
      </c>
      <c r="J3730" s="30">
        <v>8.3511777301927201E-2</v>
      </c>
      <c r="K3730" s="31">
        <v>0.35453974722468629</v>
      </c>
      <c r="L3730" s="111">
        <f t="shared" si="1508"/>
        <v>0.1</v>
      </c>
      <c r="M3730" s="112">
        <f t="shared" si="1509"/>
        <v>0.08</v>
      </c>
      <c r="N3730" s="112" t="b">
        <f t="shared" si="1510"/>
        <v>1</v>
      </c>
      <c r="O3730" s="112" t="b">
        <f t="shared" si="1511"/>
        <v>1</v>
      </c>
      <c r="P3730" s="113">
        <f t="shared" si="1512"/>
        <v>1</v>
      </c>
      <c r="Q3730" s="113">
        <f t="shared" si="1513"/>
        <v>18</v>
      </c>
      <c r="R3730" s="114" t="str">
        <f t="shared" si="1529"/>
        <v>0.1-0.08</v>
      </c>
      <c r="S3730" s="127">
        <f t="shared" si="1514"/>
        <v>-2.9800925258515902E-2</v>
      </c>
      <c r="T3730" s="112" t="b">
        <f t="shared" si="1515"/>
        <v>1</v>
      </c>
      <c r="U3730" s="22">
        <f t="shared" si="1516"/>
        <v>4.6324592883650721</v>
      </c>
      <c r="V3730" s="22">
        <f t="shared" si="1517"/>
        <v>7.4011492229699716E-2</v>
      </c>
      <c r="W3730" s="81">
        <f t="shared" si="1518"/>
        <v>5</v>
      </c>
      <c r="X3730" s="22">
        <f t="shared" si="1519"/>
        <v>0.54758252979048616</v>
      </c>
      <c r="Y3730" s="3">
        <f>IF(U3730&gt;'Power Curve'!$C$37,0,INDEX(Ci,$W3730,1)*POWER(1-X3730,3)+INDEX(Ci,$W3730,2)*3*X3730*POWER(1-X3730,2)+INDEX(Ci,$W3730,3)*3*POWER(X3730,2)*(1-X3730)+INDEX(Ci,$W3730,4)*POWER(X3730,3))</f>
        <v>143.82626524207686</v>
      </c>
      <c r="Z3730" s="3">
        <f t="shared" si="1520"/>
        <v>139.54010946138624</v>
      </c>
      <c r="AA3730" s="3">
        <f t="shared" si="1521"/>
        <v>105.9000034332272</v>
      </c>
      <c r="AB3730" s="3">
        <f t="shared" si="1530"/>
        <v>33.640106028159039</v>
      </c>
      <c r="AC3730" s="3">
        <f t="shared" si="1531"/>
        <v>33.640106028159039</v>
      </c>
      <c r="AE3730" s="34">
        <f t="shared" si="1522"/>
        <v>5</v>
      </c>
      <c r="AF3730" s="73" t="b">
        <f>COUNTIF('Power Curve'!$D$2:$D$31,AE3730)&gt;0</f>
        <v>1</v>
      </c>
      <c r="AG3730" s="73" t="b">
        <f t="shared" si="1523"/>
        <v>0</v>
      </c>
      <c r="AH3730" s="73" t="b">
        <f t="shared" si="1532"/>
        <v>1</v>
      </c>
      <c r="AI3730" s="34" t="str">
        <f t="shared" si="1524"/>
        <v>Outer</v>
      </c>
      <c r="AJ3730" s="35" t="str">
        <f t="shared" si="1533"/>
        <v>0.0-0.1</v>
      </c>
      <c r="AK3730" s="36" t="str">
        <f t="shared" si="1525"/>
        <v>5-6</v>
      </c>
      <c r="AL3730" s="36" t="str">
        <f t="shared" si="1526"/>
        <v>Apr</v>
      </c>
      <c r="AM3730" s="35" t="str">
        <f t="shared" si="1527"/>
        <v>345-355</v>
      </c>
      <c r="AN3730" s="36" t="str">
        <f t="shared" si="1528"/>
        <v>LWS-LTI</v>
      </c>
    </row>
    <row r="3731" spans="5:40" x14ac:dyDescent="0.3">
      <c r="E3731" s="12">
        <v>41013.229166666664</v>
      </c>
      <c r="F3731" s="16">
        <v>5</v>
      </c>
      <c r="G3731" s="16">
        <v>139.1000022888181</v>
      </c>
      <c r="H3731" s="29">
        <v>1.1951178204850677</v>
      </c>
      <c r="I3731" s="26">
        <v>349.5</v>
      </c>
      <c r="J3731" s="30">
        <v>8.7999999999999995E-2</v>
      </c>
      <c r="K3731" s="31">
        <v>0.29446202436086499</v>
      </c>
      <c r="L3731" s="111">
        <f t="shared" si="1508"/>
        <v>0.1</v>
      </c>
      <c r="M3731" s="112">
        <f t="shared" si="1509"/>
        <v>0.09</v>
      </c>
      <c r="N3731" s="112" t="b">
        <f t="shared" si="1510"/>
        <v>1</v>
      </c>
      <c r="O3731" s="112" t="b">
        <f t="shared" si="1511"/>
        <v>1</v>
      </c>
      <c r="P3731" s="113">
        <f t="shared" si="1512"/>
        <v>1</v>
      </c>
      <c r="Q3731" s="113">
        <f t="shared" si="1513"/>
        <v>17</v>
      </c>
      <c r="R3731" s="114" t="str">
        <f t="shared" si="1529"/>
        <v>0.1-0.09</v>
      </c>
      <c r="S3731" s="127">
        <f t="shared" si="1514"/>
        <v>-1.676300639665261E-2</v>
      </c>
      <c r="T3731" s="112" t="b">
        <f t="shared" si="1515"/>
        <v>1</v>
      </c>
      <c r="U3731" s="22">
        <f t="shared" si="1516"/>
        <v>4.9590088367080813</v>
      </c>
      <c r="V3731" s="22">
        <f t="shared" si="1517"/>
        <v>0.12448077758461228</v>
      </c>
      <c r="W3731" s="81">
        <f t="shared" si="1518"/>
        <v>5</v>
      </c>
      <c r="X3731" s="22">
        <f t="shared" si="1519"/>
        <v>0.92098536084964489</v>
      </c>
      <c r="Y3731" s="3">
        <f>IF(U3731&gt;'Power Curve'!$C$37,0,INDEX(Ci,$W3731,1)*POWER(1-X3731,3)+INDEX(Ci,$W3731,2)*3*X3731*POWER(1-X3731,2)+INDEX(Ci,$W3731,3)*3*POWER(X3731,2)*(1-X3731)+INDEX(Ci,$W3731,4)*POWER(X3731,3))</f>
        <v>200.4100904671632</v>
      </c>
      <c r="Z3731" s="3">
        <f t="shared" si="1520"/>
        <v>197.05061483870841</v>
      </c>
      <c r="AA3731" s="3">
        <f t="shared" si="1521"/>
        <v>139.1000022888181</v>
      </c>
      <c r="AB3731" s="3">
        <f t="shared" si="1530"/>
        <v>57.950612549890309</v>
      </c>
      <c r="AC3731" s="3">
        <f t="shared" si="1531"/>
        <v>57.950612549890309</v>
      </c>
      <c r="AE3731" s="34">
        <f t="shared" si="1522"/>
        <v>5</v>
      </c>
      <c r="AF3731" s="73" t="b">
        <f>COUNTIF('Power Curve'!$D$2:$D$31,AE3731)&gt;0</f>
        <v>1</v>
      </c>
      <c r="AG3731" s="73" t="b">
        <f t="shared" si="1523"/>
        <v>0</v>
      </c>
      <c r="AH3731" s="73" t="b">
        <f t="shared" si="1532"/>
        <v>1</v>
      </c>
      <c r="AI3731" s="34" t="str">
        <f t="shared" si="1524"/>
        <v>Outer</v>
      </c>
      <c r="AJ3731" s="35" t="str">
        <f t="shared" si="1533"/>
        <v>0.1-0.2</v>
      </c>
      <c r="AK3731" s="36" t="str">
        <f t="shared" si="1525"/>
        <v>5-6</v>
      </c>
      <c r="AL3731" s="36" t="str">
        <f t="shared" si="1526"/>
        <v>Apr</v>
      </c>
      <c r="AM3731" s="35" t="str">
        <f t="shared" si="1527"/>
        <v>345-355</v>
      </c>
      <c r="AN3731" s="36" t="str">
        <f t="shared" si="1528"/>
        <v>LWS-LTI</v>
      </c>
    </row>
    <row r="3732" spans="5:40" x14ac:dyDescent="0.3">
      <c r="E3732" s="12">
        <v>41013.236111111109</v>
      </c>
      <c r="F3732" s="16">
        <v>5.3</v>
      </c>
      <c r="G3732" s="16">
        <v>167.29999542236328</v>
      </c>
      <c r="H3732" s="29">
        <v>1.1946744940031999</v>
      </c>
      <c r="I3732" s="26">
        <v>350</v>
      </c>
      <c r="J3732" s="30">
        <v>6.6037735849056603E-2</v>
      </c>
      <c r="K3732" s="31">
        <v>0.30606644522264143</v>
      </c>
      <c r="L3732" s="111">
        <f t="shared" si="1508"/>
        <v>0.2</v>
      </c>
      <c r="M3732" s="112">
        <f t="shared" si="1509"/>
        <v>6.9999999999999993E-2</v>
      </c>
      <c r="N3732" s="112" t="b">
        <f t="shared" si="1510"/>
        <v>1</v>
      </c>
      <c r="O3732" s="112" t="b">
        <f t="shared" si="1511"/>
        <v>1</v>
      </c>
      <c r="P3732" s="113">
        <f t="shared" si="1512"/>
        <v>2</v>
      </c>
      <c r="Q3732" s="113">
        <f t="shared" si="1513"/>
        <v>19</v>
      </c>
      <c r="R3732" s="114" t="str">
        <f t="shared" si="1529"/>
        <v>0.2-0.07</v>
      </c>
      <c r="S3732" s="127">
        <f t="shared" si="1514"/>
        <v>-5.0323808394424734E-2</v>
      </c>
      <c r="T3732" s="112" t="b">
        <f t="shared" si="1515"/>
        <v>1</v>
      </c>
      <c r="U3732" s="22">
        <f t="shared" si="1516"/>
        <v>5.2558993178232472</v>
      </c>
      <c r="V3732" s="22">
        <f t="shared" si="1517"/>
        <v>0.17036615849109413</v>
      </c>
      <c r="W3732" s="81">
        <f t="shared" si="1518"/>
        <v>6</v>
      </c>
      <c r="X3732" s="22">
        <f t="shared" si="1519"/>
        <v>0.2270426586941682</v>
      </c>
      <c r="Y3732" s="3">
        <f>IF(U3732&gt;'Power Curve'!$C$37,0,INDEX(Ci,$W3732,1)*POWER(1-X3732,3)+INDEX(Ci,$W3732,2)*3*X3732*POWER(1-X3732,2)+INDEX(Ci,$W3732,3)*3*POWER(X3732,2)*(1-X3732)+INDEX(Ci,$W3732,4)*POWER(X3732,3))</f>
        <v>245.7118416783909</v>
      </c>
      <c r="Z3732" s="3">
        <f t="shared" si="1520"/>
        <v>233.34668603752633</v>
      </c>
      <c r="AA3732" s="3">
        <f t="shared" si="1521"/>
        <v>167.29999542236328</v>
      </c>
      <c r="AB3732" s="3">
        <f t="shared" si="1530"/>
        <v>66.046690615163044</v>
      </c>
      <c r="AC3732" s="3">
        <f t="shared" si="1531"/>
        <v>66.046690615163044</v>
      </c>
      <c r="AE3732" s="34">
        <f t="shared" si="1522"/>
        <v>5</v>
      </c>
      <c r="AF3732" s="73" t="b">
        <f>COUNTIF('Power Curve'!$D$2:$D$31,AE3732)&gt;0</f>
        <v>1</v>
      </c>
      <c r="AG3732" s="73" t="b">
        <f t="shared" si="1523"/>
        <v>0</v>
      </c>
      <c r="AH3732" s="73" t="b">
        <f t="shared" si="1532"/>
        <v>1</v>
      </c>
      <c r="AI3732" s="34" t="str">
        <f t="shared" si="1524"/>
        <v>Outer</v>
      </c>
      <c r="AJ3732" s="35" t="str">
        <f t="shared" si="1533"/>
        <v>0.1-0.2</v>
      </c>
      <c r="AK3732" s="36" t="str">
        <f t="shared" si="1525"/>
        <v>5-6</v>
      </c>
      <c r="AL3732" s="36" t="str">
        <f t="shared" si="1526"/>
        <v>Apr</v>
      </c>
      <c r="AM3732" s="35" t="str">
        <f t="shared" si="1527"/>
        <v>345-355</v>
      </c>
      <c r="AN3732" s="36" t="str">
        <f t="shared" si="1528"/>
        <v>LWS-LTI</v>
      </c>
    </row>
    <row r="3733" spans="5:40" x14ac:dyDescent="0.3">
      <c r="E3733" s="12">
        <v>41013.243055555555</v>
      </c>
      <c r="F3733" s="16">
        <v>5.17</v>
      </c>
      <c r="G3733" s="16">
        <v>182.10000610351591</v>
      </c>
      <c r="H3733" s="29">
        <v>1.1943772826140182</v>
      </c>
      <c r="I3733" s="26">
        <v>347.1</v>
      </c>
      <c r="J3733" s="30">
        <v>0.10058027079303676</v>
      </c>
      <c r="K3733" s="31">
        <v>0.14210231779725238</v>
      </c>
      <c r="L3733" s="111">
        <f t="shared" si="1508"/>
        <v>0.2</v>
      </c>
      <c r="M3733" s="112">
        <f t="shared" si="1509"/>
        <v>9.9999999999999992E-2</v>
      </c>
      <c r="N3733" s="112" t="b">
        <f t="shared" si="1510"/>
        <v>1</v>
      </c>
      <c r="O3733" s="112" t="b">
        <f t="shared" si="1511"/>
        <v>1</v>
      </c>
      <c r="P3733" s="113">
        <f t="shared" si="1512"/>
        <v>2</v>
      </c>
      <c r="Q3733" s="113">
        <f t="shared" si="1513"/>
        <v>16</v>
      </c>
      <c r="R3733" s="114" t="str">
        <f t="shared" si="1529"/>
        <v>0.2-0.1</v>
      </c>
      <c r="S3733" s="127">
        <f t="shared" si="1514"/>
        <v>-2.9914919196332108E-2</v>
      </c>
      <c r="T3733" s="112" t="b">
        <f t="shared" si="1515"/>
        <v>1</v>
      </c>
      <c r="U3733" s="22">
        <f t="shared" si="1516"/>
        <v>5.1265558335754822</v>
      </c>
      <c r="V3733" s="22">
        <f t="shared" si="1517"/>
        <v>0.15037570605156975</v>
      </c>
      <c r="W3733" s="81">
        <f t="shared" si="1518"/>
        <v>6</v>
      </c>
      <c r="X3733" s="22">
        <f t="shared" si="1519"/>
        <v>9.812371173274384E-2</v>
      </c>
      <c r="Y3733" s="3">
        <f>IF(U3733&gt;'Power Curve'!$C$37,0,INDEX(Ci,$W3733,1)*POWER(1-X3733,3)+INDEX(Ci,$W3733,2)*3*X3733*POWER(1-X3733,2)+INDEX(Ci,$W3733,3)*3*POWER(X3733,2)*(1-X3733)+INDEX(Ci,$W3733,4)*POWER(X3733,3))</f>
        <v>226.48763078821031</v>
      </c>
      <c r="Z3733" s="3">
        <f t="shared" si="1520"/>
        <v>219.71227161421228</v>
      </c>
      <c r="AA3733" s="3">
        <f t="shared" si="1521"/>
        <v>182.10000610351591</v>
      </c>
      <c r="AB3733" s="3">
        <f t="shared" si="1530"/>
        <v>37.612265510696375</v>
      </c>
      <c r="AC3733" s="3">
        <f t="shared" si="1531"/>
        <v>37.612265510696375</v>
      </c>
      <c r="AE3733" s="34">
        <f t="shared" si="1522"/>
        <v>5</v>
      </c>
      <c r="AF3733" s="73" t="b">
        <f>COUNTIF('Power Curve'!$D$2:$D$31,AE3733)&gt;0</f>
        <v>1</v>
      </c>
      <c r="AG3733" s="73" t="b">
        <f t="shared" si="1523"/>
        <v>0</v>
      </c>
      <c r="AH3733" s="73" t="b">
        <f t="shared" si="1532"/>
        <v>1</v>
      </c>
      <c r="AI3733" s="34" t="str">
        <f t="shared" si="1524"/>
        <v>Inner</v>
      </c>
      <c r="AJ3733" s="35" t="str">
        <f t="shared" si="1533"/>
        <v>0.1-0.2</v>
      </c>
      <c r="AK3733" s="36" t="str">
        <f t="shared" si="1525"/>
        <v>5-6</v>
      </c>
      <c r="AL3733" s="36" t="str">
        <f t="shared" si="1526"/>
        <v>Apr</v>
      </c>
      <c r="AM3733" s="35" t="str">
        <f t="shared" si="1527"/>
        <v>345-355</v>
      </c>
      <c r="AN3733" s="36" t="str">
        <f t="shared" si="1528"/>
        <v>Inner-TI</v>
      </c>
    </row>
    <row r="3734" spans="5:40" x14ac:dyDescent="0.3">
      <c r="E3734" s="12">
        <v>41013.25</v>
      </c>
      <c r="F3734" s="16">
        <v>4.96</v>
      </c>
      <c r="G3734" s="16">
        <v>205.95000457763672</v>
      </c>
      <c r="H3734" s="29">
        <v>1.1941116481958058</v>
      </c>
      <c r="I3734" s="26">
        <v>344.5</v>
      </c>
      <c r="J3734" s="30">
        <v>0.1088709677419355</v>
      </c>
      <c r="K3734" s="31">
        <v>0.21942335102148697</v>
      </c>
      <c r="L3734" s="111">
        <f t="shared" si="1508"/>
        <v>0.1</v>
      </c>
      <c r="M3734" s="112">
        <f t="shared" si="1509"/>
        <v>0.11</v>
      </c>
      <c r="N3734" s="112" t="b">
        <f t="shared" si="1510"/>
        <v>1</v>
      </c>
      <c r="O3734" s="112" t="b">
        <f t="shared" si="1511"/>
        <v>1</v>
      </c>
      <c r="P3734" s="113">
        <f t="shared" si="1512"/>
        <v>1</v>
      </c>
      <c r="Q3734" s="113">
        <f t="shared" si="1513"/>
        <v>15</v>
      </c>
      <c r="R3734" s="114" t="str">
        <f t="shared" si="1529"/>
        <v>0.1-0.11</v>
      </c>
      <c r="S3734" s="127">
        <f t="shared" si="1514"/>
        <v>1.6125726309400339E-2</v>
      </c>
      <c r="T3734" s="112" t="b">
        <f t="shared" si="1515"/>
        <v>1</v>
      </c>
      <c r="U3734" s="22">
        <f t="shared" si="1516"/>
        <v>4.9179558449718233</v>
      </c>
      <c r="V3734" s="22">
        <f t="shared" si="1517"/>
        <v>0.11813590537418213</v>
      </c>
      <c r="W3734" s="81">
        <f t="shared" si="1518"/>
        <v>5</v>
      </c>
      <c r="X3734" s="22">
        <f t="shared" si="1519"/>
        <v>0.87404209170243097</v>
      </c>
      <c r="Y3734" s="3">
        <f>IF(U3734&gt;'Power Curve'!$C$37,0,INDEX(Ci,$W3734,1)*POWER(1-X3734,3)+INDEX(Ci,$W3734,2)*3*X3734*POWER(1-X3734,2)+INDEX(Ci,$W3734,3)*3*POWER(X3734,2)*(1-X3734)+INDEX(Ci,$W3734,4)*POWER(X3734,3))</f>
        <v>193.58076812434666</v>
      </c>
      <c r="Z3734" s="3">
        <f t="shared" si="1520"/>
        <v>196.70239860988337</v>
      </c>
      <c r="AA3734" s="3">
        <f t="shared" si="1521"/>
        <v>205.95000457763672</v>
      </c>
      <c r="AB3734" s="3">
        <f t="shared" si="1530"/>
        <v>-9.2476059677533442</v>
      </c>
      <c r="AC3734" s="3">
        <f t="shared" si="1531"/>
        <v>9.2476059677533442</v>
      </c>
      <c r="AE3734" s="34">
        <f t="shared" si="1522"/>
        <v>5</v>
      </c>
      <c r="AF3734" s="73" t="b">
        <f>COUNTIF('Power Curve'!$D$2:$D$31,AE3734)&gt;0</f>
        <v>1</v>
      </c>
      <c r="AG3734" s="73" t="b">
        <f t="shared" si="1523"/>
        <v>0</v>
      </c>
      <c r="AH3734" s="73" t="b">
        <f t="shared" si="1532"/>
        <v>1</v>
      </c>
      <c r="AI3734" s="34" t="str">
        <f t="shared" si="1524"/>
        <v>Inner</v>
      </c>
      <c r="AJ3734" s="35" t="str">
        <f t="shared" si="1533"/>
        <v>0.1-0.2</v>
      </c>
      <c r="AK3734" s="36" t="str">
        <f t="shared" si="1525"/>
        <v>6-7</v>
      </c>
      <c r="AL3734" s="36" t="str">
        <f t="shared" si="1526"/>
        <v>Apr</v>
      </c>
      <c r="AM3734" s="35" t="str">
        <f t="shared" si="1527"/>
        <v>335-345</v>
      </c>
      <c r="AN3734" s="36" t="str">
        <f t="shared" si="1528"/>
        <v>Inner-TI</v>
      </c>
    </row>
    <row r="3735" spans="5:40" x14ac:dyDescent="0.3">
      <c r="E3735" s="12">
        <v>41013.256944444445</v>
      </c>
      <c r="F3735" s="16">
        <v>4.8</v>
      </c>
      <c r="G3735" s="16">
        <v>169.6500015258793</v>
      </c>
      <c r="H3735" s="29">
        <v>1.1938018919028901</v>
      </c>
      <c r="I3735" s="26">
        <v>343.1</v>
      </c>
      <c r="J3735" s="30">
        <v>9.583333333333334E-2</v>
      </c>
      <c r="K3735" s="31">
        <v>0.18178171351037059</v>
      </c>
      <c r="L3735" s="111">
        <f t="shared" si="1508"/>
        <v>0.1</v>
      </c>
      <c r="M3735" s="112">
        <f t="shared" si="1509"/>
        <v>9.9999999999999992E-2</v>
      </c>
      <c r="N3735" s="112" t="b">
        <f t="shared" si="1510"/>
        <v>1</v>
      </c>
      <c r="O3735" s="112" t="b">
        <f t="shared" si="1511"/>
        <v>1</v>
      </c>
      <c r="P3735" s="113">
        <f t="shared" si="1512"/>
        <v>1</v>
      </c>
      <c r="Q3735" s="113">
        <f t="shared" si="1513"/>
        <v>16</v>
      </c>
      <c r="R3735" s="114" t="str">
        <f t="shared" si="1529"/>
        <v>0.1-0.1</v>
      </c>
      <c r="S3735" s="127">
        <f t="shared" si="1514"/>
        <v>-4.0149085065840128E-3</v>
      </c>
      <c r="T3735" s="112" t="b">
        <f t="shared" si="1515"/>
        <v>1</v>
      </c>
      <c r="U3735" s="22">
        <f t="shared" si="1516"/>
        <v>4.7589005456374132</v>
      </c>
      <c r="V3735" s="22">
        <f t="shared" si="1517"/>
        <v>9.3553396134612304E-2</v>
      </c>
      <c r="W3735" s="81">
        <f t="shared" si="1518"/>
        <v>5</v>
      </c>
      <c r="X3735" s="22">
        <f t="shared" si="1519"/>
        <v>0.69216556065898471</v>
      </c>
      <c r="Y3735" s="3">
        <f>IF(U3735&gt;'Power Curve'!$C$37,0,INDEX(Ci,$W3735,1)*POWER(1-X3735,3)+INDEX(Ci,$W3735,2)*3*X3735*POWER(1-X3735,2)+INDEX(Ci,$W3735,3)*3*POWER(X3735,2)*(1-X3735)+INDEX(Ci,$W3735,4)*POWER(X3735,3))</f>
        <v>165.99550914597648</v>
      </c>
      <c r="Z3735" s="3">
        <f t="shared" si="1520"/>
        <v>165.32905236425157</v>
      </c>
      <c r="AA3735" s="3">
        <f t="shared" si="1521"/>
        <v>169.6500015258793</v>
      </c>
      <c r="AB3735" s="3">
        <f t="shared" si="1530"/>
        <v>-4.3209491616277376</v>
      </c>
      <c r="AC3735" s="3">
        <f t="shared" si="1531"/>
        <v>4.3209491616277376</v>
      </c>
      <c r="AE3735" s="34">
        <f t="shared" si="1522"/>
        <v>5</v>
      </c>
      <c r="AF3735" s="73" t="b">
        <f>COUNTIF('Power Curve'!$D$2:$D$31,AE3735)&gt;0</f>
        <v>1</v>
      </c>
      <c r="AG3735" s="73" t="b">
        <f t="shared" si="1523"/>
        <v>0</v>
      </c>
      <c r="AH3735" s="73" t="b">
        <f t="shared" si="1532"/>
        <v>1</v>
      </c>
      <c r="AI3735" s="34" t="str">
        <f t="shared" si="1524"/>
        <v>Outer</v>
      </c>
      <c r="AJ3735" s="35" t="str">
        <f t="shared" si="1533"/>
        <v>0.0-0.1</v>
      </c>
      <c r="AK3735" s="36" t="str">
        <f t="shared" si="1525"/>
        <v>6-7</v>
      </c>
      <c r="AL3735" s="36" t="str">
        <f t="shared" si="1526"/>
        <v>Apr</v>
      </c>
      <c r="AM3735" s="35" t="str">
        <f t="shared" si="1527"/>
        <v>335-345</v>
      </c>
      <c r="AN3735" s="36" t="str">
        <f t="shared" si="1528"/>
        <v>LWS-LTI</v>
      </c>
    </row>
    <row r="3736" spans="5:40" x14ac:dyDescent="0.3">
      <c r="E3736" s="12">
        <v>41013.263888888891</v>
      </c>
      <c r="F3736" s="16">
        <v>4.4400000000000004</v>
      </c>
      <c r="G3736" s="16">
        <v>202.5200004577641</v>
      </c>
      <c r="H3736" s="29">
        <v>1.1937707221681837</v>
      </c>
      <c r="I3736" s="26">
        <v>349</v>
      </c>
      <c r="J3736" s="30">
        <v>9.4594594594594586E-2</v>
      </c>
      <c r="K3736" s="31">
        <v>0.22234953115794237</v>
      </c>
      <c r="L3736" s="111">
        <f t="shared" si="1508"/>
        <v>0</v>
      </c>
      <c r="M3736" s="112">
        <f t="shared" si="1509"/>
        <v>0.09</v>
      </c>
      <c r="N3736" s="112" t="b">
        <f t="shared" si="1510"/>
        <v>0</v>
      </c>
      <c r="O3736" s="112" t="b">
        <f t="shared" si="1511"/>
        <v>1</v>
      </c>
      <c r="P3736" s="113">
        <f t="shared" si="1512"/>
        <v>0</v>
      </c>
      <c r="Q3736" s="113">
        <f t="shared" si="1513"/>
        <v>17</v>
      </c>
      <c r="R3736" s="114" t="str">
        <f t="shared" si="1529"/>
        <v>0-0.09</v>
      </c>
      <c r="S3736" s="127">
        <f t="shared" si="1514"/>
        <v>0</v>
      </c>
      <c r="T3736" s="112" t="b">
        <f t="shared" si="1515"/>
        <v>0</v>
      </c>
      <c r="U3736" s="22">
        <f t="shared" si="1516"/>
        <v>4.4019446929875832</v>
      </c>
      <c r="V3736" s="22">
        <f t="shared" si="1517"/>
        <v>3.8384718431934764E-2</v>
      </c>
      <c r="W3736" s="81">
        <f t="shared" si="1518"/>
        <v>5</v>
      </c>
      <c r="X3736" s="22">
        <f t="shared" si="1519"/>
        <v>0.28399373307900677</v>
      </c>
      <c r="Y3736" s="3">
        <f>IF(U3736&gt;'Power Curve'!$C$37,0,INDEX(Ci,$W3736,1)*POWER(1-X3736,3)+INDEX(Ci,$W3736,2)*3*X3736*POWER(1-X3736,2)+INDEX(Ci,$W3736,3)*3*POWER(X3736,2)*(1-X3736)+INDEX(Ci,$W3736,4)*POWER(X3736,3))</f>
        <v>106.59540181248582</v>
      </c>
      <c r="Z3736" s="3">
        <f t="shared" si="1520"/>
        <v>106.59540181248582</v>
      </c>
      <c r="AA3736" s="3">
        <f t="shared" si="1521"/>
        <v>202.5200004577641</v>
      </c>
      <c r="AB3736" s="3">
        <f t="shared" si="1530"/>
        <v>-95.92459864527828</v>
      </c>
      <c r="AC3736" s="3">
        <f t="shared" si="1531"/>
        <v>95.92459864527828</v>
      </c>
      <c r="AE3736" s="34">
        <f t="shared" si="1522"/>
        <v>4</v>
      </c>
      <c r="AF3736" s="73" t="b">
        <f>COUNTIF('Power Curve'!$D$2:$D$31,AE3736)&gt;0</f>
        <v>1</v>
      </c>
      <c r="AG3736" s="73" t="b">
        <f t="shared" si="1523"/>
        <v>0</v>
      </c>
      <c r="AH3736" s="73" t="b">
        <f t="shared" si="1532"/>
        <v>1</v>
      </c>
      <c r="AI3736" s="34" t="str">
        <f t="shared" si="1524"/>
        <v>Outer</v>
      </c>
      <c r="AJ3736" s="35" t="str">
        <f t="shared" si="1533"/>
        <v>0.0-0.1</v>
      </c>
      <c r="AK3736" s="36" t="str">
        <f t="shared" si="1525"/>
        <v>6-7</v>
      </c>
      <c r="AL3736" s="36" t="str">
        <f t="shared" si="1526"/>
        <v>Apr</v>
      </c>
      <c r="AM3736" s="35" t="str">
        <f t="shared" si="1527"/>
        <v>345-355</v>
      </c>
      <c r="AN3736" s="36" t="str">
        <f t="shared" si="1528"/>
        <v>LWS-LTI</v>
      </c>
    </row>
    <row r="3737" spans="5:40" x14ac:dyDescent="0.3">
      <c r="E3737" s="12">
        <v>41013.270833333336</v>
      </c>
      <c r="F3737" s="16">
        <v>5.27</v>
      </c>
      <c r="G3737" s="16">
        <v>275.53998565673874</v>
      </c>
      <c r="H3737" s="29">
        <v>1.1931518899162197</v>
      </c>
      <c r="I3737" s="26">
        <v>353</v>
      </c>
      <c r="J3737" s="30">
        <v>8.5388994307400393E-2</v>
      </c>
      <c r="K3737" s="31">
        <v>0.35107311136747266</v>
      </c>
      <c r="L3737" s="111">
        <f t="shared" si="1508"/>
        <v>0.2</v>
      </c>
      <c r="M3737" s="112">
        <f t="shared" si="1509"/>
        <v>0.09</v>
      </c>
      <c r="N3737" s="112" t="b">
        <f t="shared" si="1510"/>
        <v>1</v>
      </c>
      <c r="O3737" s="112" t="b">
        <f t="shared" si="1511"/>
        <v>1</v>
      </c>
      <c r="P3737" s="113">
        <f t="shared" si="1512"/>
        <v>2</v>
      </c>
      <c r="Q3737" s="113">
        <f t="shared" si="1513"/>
        <v>17</v>
      </c>
      <c r="R3737" s="114" t="str">
        <f t="shared" si="1529"/>
        <v>0.2-0.09</v>
      </c>
      <c r="S3737" s="127">
        <f t="shared" si="1514"/>
        <v>2.727872872332233E-3</v>
      </c>
      <c r="T3737" s="112" t="b">
        <f t="shared" si="1515"/>
        <v>1</v>
      </c>
      <c r="U3737" s="22">
        <f t="shared" si="1516"/>
        <v>5.2239277706345133</v>
      </c>
      <c r="V3737" s="22">
        <f t="shared" si="1517"/>
        <v>0.16542485281024427</v>
      </c>
      <c r="W3737" s="81">
        <f t="shared" si="1518"/>
        <v>6</v>
      </c>
      <c r="X3737" s="22">
        <f t="shared" si="1519"/>
        <v>0.19517605002601432</v>
      </c>
      <c r="Y3737" s="3">
        <f>IF(U3737&gt;'Power Curve'!$C$37,0,INDEX(Ci,$W3737,1)*POWER(1-X3737,3)+INDEX(Ci,$W3737,2)*3*X3737*POWER(1-X3737,2)+INDEX(Ci,$W3737,3)*3*POWER(X3737,2)*(1-X3737)+INDEX(Ci,$W3737,4)*POWER(X3737,3))</f>
        <v>240.99762561029559</v>
      </c>
      <c r="Z3737" s="3">
        <f t="shared" si="1520"/>
        <v>241.65503649549441</v>
      </c>
      <c r="AA3737" s="3">
        <f t="shared" si="1521"/>
        <v>275.53998565673874</v>
      </c>
      <c r="AB3737" s="3">
        <f t="shared" si="1530"/>
        <v>-33.884949161244322</v>
      </c>
      <c r="AC3737" s="3">
        <f t="shared" si="1531"/>
        <v>33.884949161244322</v>
      </c>
      <c r="AE3737" s="34">
        <f t="shared" si="1522"/>
        <v>5</v>
      </c>
      <c r="AF3737" s="73" t="b">
        <f>COUNTIF('Power Curve'!$D$2:$D$31,AE3737)&gt;0</f>
        <v>1</v>
      </c>
      <c r="AG3737" s="73" t="b">
        <f t="shared" si="1523"/>
        <v>0</v>
      </c>
      <c r="AH3737" s="73" t="b">
        <f t="shared" si="1532"/>
        <v>1</v>
      </c>
      <c r="AI3737" s="34" t="str">
        <f t="shared" si="1524"/>
        <v>Outer</v>
      </c>
      <c r="AJ3737" s="35" t="str">
        <f t="shared" si="1533"/>
        <v>0.1-0.2</v>
      </c>
      <c r="AK3737" s="36" t="str">
        <f t="shared" si="1525"/>
        <v>6-7</v>
      </c>
      <c r="AL3737" s="36" t="str">
        <f t="shared" si="1526"/>
        <v>Apr</v>
      </c>
      <c r="AM3737" s="35" t="str">
        <f t="shared" si="1527"/>
        <v>345-355</v>
      </c>
      <c r="AN3737" s="36" t="str">
        <f t="shared" si="1528"/>
        <v>LWS-LTI</v>
      </c>
    </row>
    <row r="3738" spans="5:40" x14ac:dyDescent="0.3">
      <c r="E3738" s="12">
        <v>41013.277777777781</v>
      </c>
      <c r="F3738" s="16">
        <v>4.8099999999999996</v>
      </c>
      <c r="G3738" s="16">
        <v>250.80001449584918</v>
      </c>
      <c r="H3738" s="29">
        <v>1.1921807350462059</v>
      </c>
      <c r="I3738" s="26">
        <v>349.1</v>
      </c>
      <c r="J3738" s="30">
        <v>0.10187110187110188</v>
      </c>
      <c r="K3738" s="31">
        <v>0.17909360332819727</v>
      </c>
      <c r="L3738" s="111">
        <f t="shared" si="1508"/>
        <v>0.1</v>
      </c>
      <c r="M3738" s="112">
        <f t="shared" si="1509"/>
        <v>9.9999999999999992E-2</v>
      </c>
      <c r="N3738" s="112" t="b">
        <f t="shared" si="1510"/>
        <v>1</v>
      </c>
      <c r="O3738" s="112" t="b">
        <f t="shared" si="1511"/>
        <v>1</v>
      </c>
      <c r="P3738" s="113">
        <f t="shared" si="1512"/>
        <v>1</v>
      </c>
      <c r="Q3738" s="113">
        <f t="shared" si="1513"/>
        <v>16</v>
      </c>
      <c r="R3738" s="114" t="str">
        <f t="shared" si="1529"/>
        <v>0.1-0.1</v>
      </c>
      <c r="S3738" s="127">
        <f t="shared" si="1514"/>
        <v>-4.0149085065840128E-3</v>
      </c>
      <c r="T3738" s="112" t="b">
        <f t="shared" si="1515"/>
        <v>1</v>
      </c>
      <c r="U3738" s="22">
        <f t="shared" si="1516"/>
        <v>4.7666552951191923</v>
      </c>
      <c r="V3738" s="22">
        <f t="shared" si="1517"/>
        <v>9.4751917665074403E-2</v>
      </c>
      <c r="W3738" s="81">
        <f t="shared" si="1518"/>
        <v>5</v>
      </c>
      <c r="X3738" s="22">
        <f t="shared" si="1519"/>
        <v>0.7010329604926212</v>
      </c>
      <c r="Y3738" s="3">
        <f>IF(U3738&gt;'Power Curve'!$C$37,0,INDEX(Ci,$W3738,1)*POWER(1-X3738,3)+INDEX(Ci,$W3738,2)*3*X3738*POWER(1-X3738,2)+INDEX(Ci,$W3738,3)*3*POWER(X3738,2)*(1-X3738)+INDEX(Ci,$W3738,4)*POWER(X3738,3))</f>
        <v>167.36208540415234</v>
      </c>
      <c r="Z3738" s="3">
        <f t="shared" si="1520"/>
        <v>166.69014194378357</v>
      </c>
      <c r="AA3738" s="3">
        <f t="shared" si="1521"/>
        <v>250.80001449584918</v>
      </c>
      <c r="AB3738" s="3">
        <f t="shared" si="1530"/>
        <v>-84.10987255206561</v>
      </c>
      <c r="AC3738" s="3">
        <f t="shared" si="1531"/>
        <v>84.10987255206561</v>
      </c>
      <c r="AE3738" s="34">
        <f t="shared" si="1522"/>
        <v>5</v>
      </c>
      <c r="AF3738" s="73" t="b">
        <f>COUNTIF('Power Curve'!$D$2:$D$31,AE3738)&gt;0</f>
        <v>1</v>
      </c>
      <c r="AG3738" s="73" t="b">
        <f t="shared" si="1523"/>
        <v>0</v>
      </c>
      <c r="AH3738" s="73" t="b">
        <f t="shared" si="1532"/>
        <v>1</v>
      </c>
      <c r="AI3738" s="34" t="str">
        <f t="shared" si="1524"/>
        <v>Inner</v>
      </c>
      <c r="AJ3738" s="35" t="str">
        <f t="shared" si="1533"/>
        <v>0.0-0.1</v>
      </c>
      <c r="AK3738" s="36" t="str">
        <f t="shared" si="1525"/>
        <v>6-7</v>
      </c>
      <c r="AL3738" s="36" t="str">
        <f t="shared" si="1526"/>
        <v>Apr</v>
      </c>
      <c r="AM3738" s="35" t="str">
        <f t="shared" si="1527"/>
        <v>345-355</v>
      </c>
      <c r="AN3738" s="36" t="str">
        <f t="shared" si="1528"/>
        <v>Inner-TI</v>
      </c>
    </row>
    <row r="3739" spans="5:40" x14ac:dyDescent="0.3">
      <c r="E3739" s="12">
        <v>41013.284722222219</v>
      </c>
      <c r="F3739" s="16">
        <v>5.48</v>
      </c>
      <c r="G3739" s="16">
        <v>303.15999984741211</v>
      </c>
      <c r="H3739" s="29">
        <v>1.1916516808256654</v>
      </c>
      <c r="I3739" s="26">
        <v>347.7</v>
      </c>
      <c r="J3739" s="30">
        <v>6.3868613138686123E-2</v>
      </c>
      <c r="K3739" s="31">
        <v>0.16374490570675318</v>
      </c>
      <c r="L3739" s="111">
        <f t="shared" si="1508"/>
        <v>0.2</v>
      </c>
      <c r="M3739" s="112">
        <f t="shared" si="1509"/>
        <v>6.0000000000000005E-2</v>
      </c>
      <c r="N3739" s="112" t="b">
        <f t="shared" si="1510"/>
        <v>1</v>
      </c>
      <c r="O3739" s="112" t="b">
        <f t="shared" si="1511"/>
        <v>1</v>
      </c>
      <c r="P3739" s="113">
        <f t="shared" si="1512"/>
        <v>2</v>
      </c>
      <c r="Q3739" s="113">
        <f t="shared" si="1513"/>
        <v>20</v>
      </c>
      <c r="R3739" s="114" t="str">
        <f t="shared" si="1529"/>
        <v>0.2-0.06</v>
      </c>
      <c r="S3739" s="127">
        <f t="shared" si="1514"/>
        <v>-7.6977119886704318E-2</v>
      </c>
      <c r="T3739" s="112" t="b">
        <f t="shared" si="1515"/>
        <v>1</v>
      </c>
      <c r="U3739" s="22">
        <f t="shared" si="1516"/>
        <v>5.4298142409107673</v>
      </c>
      <c r="V3739" s="22">
        <f t="shared" si="1517"/>
        <v>0.19724527048288884</v>
      </c>
      <c r="W3739" s="81">
        <f t="shared" si="1518"/>
        <v>6</v>
      </c>
      <c r="X3739" s="22">
        <f t="shared" si="1519"/>
        <v>0.40038675001593599</v>
      </c>
      <c r="Y3739" s="3">
        <f>IF(U3739&gt;'Power Curve'!$C$37,0,INDEX(Ci,$W3739,1)*POWER(1-X3739,3)+INDEX(Ci,$W3739,2)*3*X3739*POWER(1-X3739,2)+INDEX(Ci,$W3739,3)*3*POWER(X3739,2)*(1-X3739)+INDEX(Ci,$W3739,4)*POWER(X3739,3))</f>
        <v>271.23951521816804</v>
      </c>
      <c r="Z3739" s="3">
        <f t="shared" si="1520"/>
        <v>250.36027853720756</v>
      </c>
      <c r="AA3739" s="3">
        <f t="shared" si="1521"/>
        <v>303.15999984741211</v>
      </c>
      <c r="AB3739" s="3">
        <f t="shared" si="1530"/>
        <v>-52.799721310204546</v>
      </c>
      <c r="AC3739" s="3">
        <f t="shared" si="1531"/>
        <v>52.799721310204546</v>
      </c>
      <c r="AE3739" s="34">
        <f t="shared" si="1522"/>
        <v>5</v>
      </c>
      <c r="AF3739" s="73" t="b">
        <f>COUNTIF('Power Curve'!$D$2:$D$31,AE3739)&gt;0</f>
        <v>1</v>
      </c>
      <c r="AG3739" s="73" t="b">
        <f t="shared" si="1523"/>
        <v>0</v>
      </c>
      <c r="AH3739" s="73" t="b">
        <f t="shared" si="1532"/>
        <v>1</v>
      </c>
      <c r="AI3739" s="34" t="str">
        <f t="shared" si="1524"/>
        <v>Outer</v>
      </c>
      <c r="AJ3739" s="35" t="str">
        <f t="shared" si="1533"/>
        <v>0.1-0.2</v>
      </c>
      <c r="AK3739" s="36" t="str">
        <f t="shared" si="1525"/>
        <v>6-7</v>
      </c>
      <c r="AL3739" s="36" t="str">
        <f t="shared" si="1526"/>
        <v>Apr</v>
      </c>
      <c r="AM3739" s="35" t="str">
        <f t="shared" si="1527"/>
        <v>345-355</v>
      </c>
      <c r="AN3739" s="36" t="str">
        <f t="shared" si="1528"/>
        <v>LWS-LTI</v>
      </c>
    </row>
    <row r="3740" spans="5:40" x14ac:dyDescent="0.3">
      <c r="E3740" s="12">
        <v>41013.291666666664</v>
      </c>
      <c r="F3740" s="16">
        <v>5.37</v>
      </c>
      <c r="G3740" s="16">
        <v>297.85998916625999</v>
      </c>
      <c r="H3740" s="29">
        <v>1.1911230949040421</v>
      </c>
      <c r="I3740" s="26">
        <v>347</v>
      </c>
      <c r="J3740" s="30">
        <v>7.8212290502793297E-2</v>
      </c>
      <c r="K3740" s="31">
        <v>0.11122720427604273</v>
      </c>
      <c r="L3740" s="111">
        <f t="shared" si="1508"/>
        <v>0.2</v>
      </c>
      <c r="M3740" s="112">
        <f t="shared" si="1509"/>
        <v>0.08</v>
      </c>
      <c r="N3740" s="112" t="b">
        <f t="shared" si="1510"/>
        <v>1</v>
      </c>
      <c r="O3740" s="112" t="b">
        <f t="shared" si="1511"/>
        <v>1</v>
      </c>
      <c r="P3740" s="113">
        <f t="shared" si="1512"/>
        <v>2</v>
      </c>
      <c r="Q3740" s="113">
        <f t="shared" si="1513"/>
        <v>18</v>
      </c>
      <c r="R3740" s="114" t="str">
        <f t="shared" si="1529"/>
        <v>0.2-0.08</v>
      </c>
      <c r="S3740" s="127">
        <f t="shared" si="1514"/>
        <v>-4.963225655588225E-2</v>
      </c>
      <c r="T3740" s="112" t="b">
        <f t="shared" si="1515"/>
        <v>1</v>
      </c>
      <c r="U3740" s="22">
        <f t="shared" si="1516"/>
        <v>5.3200347765652705</v>
      </c>
      <c r="V3740" s="22">
        <f t="shared" si="1517"/>
        <v>0.18027850038543775</v>
      </c>
      <c r="W3740" s="81">
        <f t="shared" si="1518"/>
        <v>6</v>
      </c>
      <c r="X3740" s="22">
        <f t="shared" si="1519"/>
        <v>0.29096760900763868</v>
      </c>
      <c r="Y3740" s="3">
        <f>IF(U3740&gt;'Power Curve'!$C$37,0,INDEX(Ci,$W3740,1)*POWER(1-X3740,3)+INDEX(Ci,$W3740,2)*3*X3740*POWER(1-X3740,2)+INDEX(Ci,$W3740,3)*3*POWER(X3740,2)*(1-X3740)+INDEX(Ci,$W3740,4)*POWER(X3740,3))</f>
        <v>255.12886994836643</v>
      </c>
      <c r="Z3740" s="3">
        <f t="shared" si="1520"/>
        <v>242.4662484202768</v>
      </c>
      <c r="AA3740" s="3">
        <f t="shared" si="1521"/>
        <v>297.85998916625999</v>
      </c>
      <c r="AB3740" s="3">
        <f t="shared" si="1530"/>
        <v>-55.393740745983195</v>
      </c>
      <c r="AC3740" s="3">
        <f t="shared" si="1531"/>
        <v>55.393740745983195</v>
      </c>
      <c r="AE3740" s="34">
        <f t="shared" si="1522"/>
        <v>5</v>
      </c>
      <c r="AF3740" s="73" t="b">
        <f>COUNTIF('Power Curve'!$D$2:$D$31,AE3740)&gt;0</f>
        <v>1</v>
      </c>
      <c r="AG3740" s="73" t="b">
        <f t="shared" si="1523"/>
        <v>0</v>
      </c>
      <c r="AH3740" s="73" t="b">
        <f t="shared" si="1532"/>
        <v>1</v>
      </c>
      <c r="AI3740" s="34" t="str">
        <f t="shared" si="1524"/>
        <v>Outer</v>
      </c>
      <c r="AJ3740" s="35" t="str">
        <f t="shared" si="1533"/>
        <v>0.1-0.2</v>
      </c>
      <c r="AK3740" s="36" t="str">
        <f t="shared" si="1525"/>
        <v>7-8</v>
      </c>
      <c r="AL3740" s="36" t="str">
        <f t="shared" si="1526"/>
        <v>Apr</v>
      </c>
      <c r="AM3740" s="35" t="str">
        <f t="shared" si="1527"/>
        <v>345-355</v>
      </c>
      <c r="AN3740" s="36" t="str">
        <f t="shared" si="1528"/>
        <v>LWS-LTI</v>
      </c>
    </row>
    <row r="3741" spans="5:40" x14ac:dyDescent="0.3">
      <c r="E3741" s="12">
        <v>41013.298611111109</v>
      </c>
      <c r="F3741" s="16">
        <v>5.74</v>
      </c>
      <c r="G3741" s="16">
        <v>357.90000534057674</v>
      </c>
      <c r="H3741" s="29">
        <v>1.1906829655913729</v>
      </c>
      <c r="I3741" s="26">
        <v>344.5</v>
      </c>
      <c r="J3741" s="30">
        <v>5.9233449477351915E-2</v>
      </c>
      <c r="K3741" s="31">
        <v>0.10884636360028818</v>
      </c>
      <c r="L3741" s="111">
        <f t="shared" si="1508"/>
        <v>0.2</v>
      </c>
      <c r="M3741" s="112">
        <f t="shared" si="1509"/>
        <v>6.0000000000000005E-2</v>
      </c>
      <c r="N3741" s="112" t="b">
        <f t="shared" si="1510"/>
        <v>1</v>
      </c>
      <c r="O3741" s="112" t="b">
        <f t="shared" si="1511"/>
        <v>1</v>
      </c>
      <c r="P3741" s="113">
        <f t="shared" si="1512"/>
        <v>2</v>
      </c>
      <c r="Q3741" s="113">
        <f t="shared" si="1513"/>
        <v>20</v>
      </c>
      <c r="R3741" s="114" t="str">
        <f t="shared" si="1529"/>
        <v>0.2-0.06</v>
      </c>
      <c r="S3741" s="127">
        <f t="shared" si="1514"/>
        <v>-7.6977119886704318E-2</v>
      </c>
      <c r="T3741" s="112" t="b">
        <f t="shared" si="1515"/>
        <v>1</v>
      </c>
      <c r="U3741" s="22">
        <f t="shared" si="1516"/>
        <v>5.6858916078111754</v>
      </c>
      <c r="V3741" s="22">
        <f t="shared" si="1517"/>
        <v>0.23682285302315273</v>
      </c>
      <c r="W3741" s="81">
        <f t="shared" si="1518"/>
        <v>6</v>
      </c>
      <c r="X3741" s="22">
        <f t="shared" si="1519"/>
        <v>0.65562360770113781</v>
      </c>
      <c r="Y3741" s="3">
        <f>IF(U3741&gt;'Power Curve'!$C$37,0,INDEX(Ci,$W3741,1)*POWER(1-X3741,3)+INDEX(Ci,$W3741,2)*3*X3741*POWER(1-X3741,2)+INDEX(Ci,$W3741,3)*3*POWER(X3741,2)*(1-X3741)+INDEX(Ci,$W3741,4)*POWER(X3741,3))</f>
        <v>309.95657584733885</v>
      </c>
      <c r="Z3741" s="3">
        <f t="shared" si="1520"/>
        <v>286.09701134866589</v>
      </c>
      <c r="AA3741" s="3">
        <f t="shared" si="1521"/>
        <v>357.90000534057674</v>
      </c>
      <c r="AB3741" s="3">
        <f t="shared" si="1530"/>
        <v>-71.802993991910853</v>
      </c>
      <c r="AC3741" s="3">
        <f t="shared" si="1531"/>
        <v>71.802993991910853</v>
      </c>
      <c r="AE3741" s="34">
        <f t="shared" si="1522"/>
        <v>6</v>
      </c>
      <c r="AF3741" s="73" t="b">
        <f>COUNTIF('Power Curve'!$D$2:$D$31,AE3741)&gt;0</f>
        <v>1</v>
      </c>
      <c r="AG3741" s="73" t="b">
        <f t="shared" si="1523"/>
        <v>0</v>
      </c>
      <c r="AH3741" s="73" t="b">
        <f t="shared" si="1532"/>
        <v>1</v>
      </c>
      <c r="AI3741" s="34" t="str">
        <f t="shared" si="1524"/>
        <v>Outer</v>
      </c>
      <c r="AJ3741" s="35" t="str">
        <f t="shared" si="1533"/>
        <v>0.2-0.3</v>
      </c>
      <c r="AK3741" s="36" t="str">
        <f t="shared" si="1525"/>
        <v>7-8</v>
      </c>
      <c r="AL3741" s="36" t="str">
        <f t="shared" si="1526"/>
        <v>Apr</v>
      </c>
      <c r="AM3741" s="35" t="str">
        <f t="shared" si="1527"/>
        <v>335-345</v>
      </c>
      <c r="AN3741" s="36" t="str">
        <f t="shared" si="1528"/>
        <v>LWS-LTI</v>
      </c>
    </row>
    <row r="3742" spans="5:40" x14ac:dyDescent="0.3">
      <c r="E3742" s="12">
        <v>41013.305555555555</v>
      </c>
      <c r="F3742" s="16">
        <v>5.48</v>
      </c>
      <c r="G3742" s="16">
        <v>269.7100067138673</v>
      </c>
      <c r="H3742" s="29">
        <v>1.1899354907209108</v>
      </c>
      <c r="I3742" s="26">
        <v>345.4</v>
      </c>
      <c r="J3742" s="30">
        <v>7.6642335766423347E-2</v>
      </c>
      <c r="K3742" s="31">
        <v>6.660921570551237E-2</v>
      </c>
      <c r="L3742" s="111">
        <f t="shared" si="1508"/>
        <v>0.2</v>
      </c>
      <c r="M3742" s="112">
        <f t="shared" si="1509"/>
        <v>0.08</v>
      </c>
      <c r="N3742" s="112" t="b">
        <f t="shared" si="1510"/>
        <v>1</v>
      </c>
      <c r="O3742" s="112" t="b">
        <f t="shared" si="1511"/>
        <v>1</v>
      </c>
      <c r="P3742" s="113">
        <f t="shared" si="1512"/>
        <v>2</v>
      </c>
      <c r="Q3742" s="113">
        <f t="shared" si="1513"/>
        <v>18</v>
      </c>
      <c r="R3742" s="114" t="str">
        <f t="shared" si="1529"/>
        <v>0.2-0.08</v>
      </c>
      <c r="S3742" s="127">
        <f t="shared" si="1514"/>
        <v>-4.963225655588225E-2</v>
      </c>
      <c r="T3742" s="112" t="b">
        <f t="shared" si="1515"/>
        <v>1</v>
      </c>
      <c r="U3742" s="22">
        <f t="shared" si="1516"/>
        <v>5.4272063562186679</v>
      </c>
      <c r="V3742" s="22">
        <f t="shared" si="1517"/>
        <v>0.19684221349700068</v>
      </c>
      <c r="W3742" s="81">
        <f t="shared" si="1518"/>
        <v>6</v>
      </c>
      <c r="X3742" s="22">
        <f t="shared" si="1519"/>
        <v>0.39778742504601133</v>
      </c>
      <c r="Y3742" s="3">
        <f>IF(U3742&gt;'Power Curve'!$C$37,0,INDEX(Ci,$W3742,1)*POWER(1-X3742,3)+INDEX(Ci,$W3742,2)*3*X3742*POWER(1-X3742,2)+INDEX(Ci,$W3742,3)*3*POWER(X3742,2)*(1-X3742)+INDEX(Ci,$W3742,4)*POWER(X3742,3))</f>
        <v>270.85551844145994</v>
      </c>
      <c r="Z3742" s="3">
        <f t="shared" si="1520"/>
        <v>257.41234786059692</v>
      </c>
      <c r="AA3742" s="3">
        <f t="shared" si="1521"/>
        <v>269.7100067138673</v>
      </c>
      <c r="AB3742" s="3">
        <f t="shared" si="1530"/>
        <v>-12.297658853270377</v>
      </c>
      <c r="AC3742" s="3">
        <f t="shared" si="1531"/>
        <v>12.297658853270377</v>
      </c>
      <c r="AE3742" s="34">
        <f t="shared" si="1522"/>
        <v>5</v>
      </c>
      <c r="AF3742" s="73" t="b">
        <f>COUNTIF('Power Curve'!$D$2:$D$31,AE3742)&gt;0</f>
        <v>1</v>
      </c>
      <c r="AG3742" s="73" t="b">
        <f t="shared" si="1523"/>
        <v>0</v>
      </c>
      <c r="AH3742" s="73" t="b">
        <f t="shared" si="1532"/>
        <v>1</v>
      </c>
      <c r="AI3742" s="34" t="str">
        <f t="shared" si="1524"/>
        <v>Outer</v>
      </c>
      <c r="AJ3742" s="35" t="str">
        <f t="shared" si="1533"/>
        <v>0.1-0.2</v>
      </c>
      <c r="AK3742" s="36" t="str">
        <f t="shared" si="1525"/>
        <v>7-8</v>
      </c>
      <c r="AL3742" s="36" t="str">
        <f t="shared" si="1526"/>
        <v>Apr</v>
      </c>
      <c r="AM3742" s="35" t="str">
        <f t="shared" si="1527"/>
        <v>345-355</v>
      </c>
      <c r="AN3742" s="36" t="str">
        <f t="shared" si="1528"/>
        <v>LWS-LTI</v>
      </c>
    </row>
    <row r="3743" spans="5:40" x14ac:dyDescent="0.3">
      <c r="E3743" s="12">
        <v>41013.3125</v>
      </c>
      <c r="F3743" s="16">
        <v>5.47</v>
      </c>
      <c r="G3743" s="16">
        <v>290.20001220703114</v>
      </c>
      <c r="H3743" s="29">
        <v>1.1892767339266022</v>
      </c>
      <c r="I3743" s="26">
        <v>343.4</v>
      </c>
      <c r="J3743" s="30">
        <v>7.8610603290676415E-2</v>
      </c>
      <c r="K3743" s="31">
        <v>0.15706316583300031</v>
      </c>
      <c r="L3743" s="111">
        <f t="shared" si="1508"/>
        <v>0.2</v>
      </c>
      <c r="M3743" s="112">
        <f t="shared" si="1509"/>
        <v>0.08</v>
      </c>
      <c r="N3743" s="112" t="b">
        <f t="shared" si="1510"/>
        <v>1</v>
      </c>
      <c r="O3743" s="112" t="b">
        <f t="shared" si="1511"/>
        <v>1</v>
      </c>
      <c r="P3743" s="113">
        <f t="shared" si="1512"/>
        <v>2</v>
      </c>
      <c r="Q3743" s="113">
        <f t="shared" si="1513"/>
        <v>18</v>
      </c>
      <c r="R3743" s="114" t="str">
        <f t="shared" si="1529"/>
        <v>0.2-0.08</v>
      </c>
      <c r="S3743" s="127">
        <f t="shared" si="1514"/>
        <v>-4.963225655588225E-2</v>
      </c>
      <c r="T3743" s="112" t="b">
        <f t="shared" si="1515"/>
        <v>1</v>
      </c>
      <c r="U3743" s="22">
        <f t="shared" si="1516"/>
        <v>5.4163028246170857</v>
      </c>
      <c r="V3743" s="22">
        <f t="shared" si="1517"/>
        <v>0.19515703753957284</v>
      </c>
      <c r="W3743" s="81">
        <f t="shared" si="1518"/>
        <v>6</v>
      </c>
      <c r="X3743" s="22">
        <f t="shared" si="1519"/>
        <v>0.38691968153027345</v>
      </c>
      <c r="Y3743" s="3">
        <f>IF(U3743&gt;'Power Curve'!$C$37,0,INDEX(Ci,$W3743,1)*POWER(1-X3743,3)+INDEX(Ci,$W3743,2)*3*X3743*POWER(1-X3743,2)+INDEX(Ci,$W3743,3)*3*POWER(X3743,2)*(1-X3743)+INDEX(Ci,$W3743,4)*POWER(X3743,3))</f>
        <v>269.25112086993187</v>
      </c>
      <c r="Z3743" s="3">
        <f t="shared" si="1520"/>
        <v>255.88758016095656</v>
      </c>
      <c r="AA3743" s="3">
        <f t="shared" si="1521"/>
        <v>290.20001220703114</v>
      </c>
      <c r="AB3743" s="3">
        <f t="shared" si="1530"/>
        <v>-34.312432046074576</v>
      </c>
      <c r="AC3743" s="3">
        <f t="shared" si="1531"/>
        <v>34.312432046074576</v>
      </c>
      <c r="AE3743" s="34">
        <f t="shared" si="1522"/>
        <v>5</v>
      </c>
      <c r="AF3743" s="73" t="b">
        <f>COUNTIF('Power Curve'!$D$2:$D$31,AE3743)&gt;0</f>
        <v>1</v>
      </c>
      <c r="AG3743" s="73" t="b">
        <f t="shared" si="1523"/>
        <v>0</v>
      </c>
      <c r="AH3743" s="73" t="b">
        <f t="shared" si="1532"/>
        <v>1</v>
      </c>
      <c r="AI3743" s="34" t="str">
        <f t="shared" si="1524"/>
        <v>Outer</v>
      </c>
      <c r="AJ3743" s="35" t="str">
        <f t="shared" si="1533"/>
        <v>0.1-0.2</v>
      </c>
      <c r="AK3743" s="36" t="str">
        <f t="shared" si="1525"/>
        <v>7-8</v>
      </c>
      <c r="AL3743" s="36" t="str">
        <f t="shared" si="1526"/>
        <v>Apr</v>
      </c>
      <c r="AM3743" s="35" t="str">
        <f t="shared" si="1527"/>
        <v>335-345</v>
      </c>
      <c r="AN3743" s="36" t="str">
        <f t="shared" si="1528"/>
        <v>LWS-LTI</v>
      </c>
    </row>
    <row r="3744" spans="5:40" x14ac:dyDescent="0.3">
      <c r="E3744" s="12">
        <v>41013.319444444445</v>
      </c>
      <c r="F3744" s="16">
        <v>5.29</v>
      </c>
      <c r="G3744" s="16">
        <v>226.69000625610403</v>
      </c>
      <c r="H3744" s="29">
        <v>1.1888083996304835</v>
      </c>
      <c r="I3744" s="26">
        <v>344.7</v>
      </c>
      <c r="J3744" s="30">
        <v>8.3175803402646506E-2</v>
      </c>
      <c r="K3744" s="31">
        <v>0.1503730728311779</v>
      </c>
      <c r="L3744" s="111">
        <f t="shared" si="1508"/>
        <v>0.2</v>
      </c>
      <c r="M3744" s="112">
        <f t="shared" si="1509"/>
        <v>0.08</v>
      </c>
      <c r="N3744" s="112" t="b">
        <f t="shared" si="1510"/>
        <v>1</v>
      </c>
      <c r="O3744" s="112" t="b">
        <f t="shared" si="1511"/>
        <v>1</v>
      </c>
      <c r="P3744" s="113">
        <f t="shared" si="1512"/>
        <v>2</v>
      </c>
      <c r="Q3744" s="113">
        <f t="shared" si="1513"/>
        <v>18</v>
      </c>
      <c r="R3744" s="114" t="str">
        <f t="shared" si="1529"/>
        <v>0.2-0.08</v>
      </c>
      <c r="S3744" s="127">
        <f t="shared" si="1514"/>
        <v>-4.963225655588225E-2</v>
      </c>
      <c r="T3744" s="112" t="b">
        <f t="shared" si="1515"/>
        <v>1</v>
      </c>
      <c r="U3744" s="22">
        <f t="shared" si="1516"/>
        <v>5.2373821548934698</v>
      </c>
      <c r="V3744" s="22">
        <f t="shared" si="1517"/>
        <v>0.1675042712687462</v>
      </c>
      <c r="W3744" s="81">
        <f t="shared" si="1518"/>
        <v>6</v>
      </c>
      <c r="X3744" s="22">
        <f t="shared" si="1519"/>
        <v>0.20858627367018687</v>
      </c>
      <c r="Y3744" s="3">
        <f>IF(U3744&gt;'Power Curve'!$C$37,0,INDEX(Ci,$W3744,1)*POWER(1-X3744,3)+INDEX(Ci,$W3744,2)*3*X3744*POWER(1-X3744,2)+INDEX(Ci,$W3744,3)*3*POWER(X3744,2)*(1-X3744)+INDEX(Ci,$W3744,4)*POWER(X3744,3))</f>
        <v>242.9836885347766</v>
      </c>
      <c r="Z3744" s="3">
        <f t="shared" si="1520"/>
        <v>230.923859766524</v>
      </c>
      <c r="AA3744" s="3">
        <f t="shared" si="1521"/>
        <v>226.69000625610403</v>
      </c>
      <c r="AB3744" s="3">
        <f t="shared" si="1530"/>
        <v>4.2338535104199764</v>
      </c>
      <c r="AC3744" s="3">
        <f t="shared" si="1531"/>
        <v>4.2338535104199764</v>
      </c>
      <c r="AE3744" s="34">
        <f t="shared" si="1522"/>
        <v>5</v>
      </c>
      <c r="AF3744" s="73" t="b">
        <f>COUNTIF('Power Curve'!$D$2:$D$31,AE3744)&gt;0</f>
        <v>1</v>
      </c>
      <c r="AG3744" s="73" t="b">
        <f t="shared" si="1523"/>
        <v>0</v>
      </c>
      <c r="AH3744" s="73" t="b">
        <f t="shared" si="1532"/>
        <v>1</v>
      </c>
      <c r="AI3744" s="34" t="str">
        <f t="shared" si="1524"/>
        <v>Outer</v>
      </c>
      <c r="AJ3744" s="35" t="str">
        <f t="shared" si="1533"/>
        <v>0.1-0.2</v>
      </c>
      <c r="AK3744" s="36" t="str">
        <f t="shared" si="1525"/>
        <v>7-8</v>
      </c>
      <c r="AL3744" s="36" t="str">
        <f t="shared" si="1526"/>
        <v>Apr</v>
      </c>
      <c r="AM3744" s="35" t="str">
        <f t="shared" si="1527"/>
        <v>335-345</v>
      </c>
      <c r="AN3744" s="36" t="str">
        <f t="shared" si="1528"/>
        <v>LWS-LTI</v>
      </c>
    </row>
    <row r="3745" spans="5:40" x14ac:dyDescent="0.3">
      <c r="E3745" s="12">
        <v>41013.326388888891</v>
      </c>
      <c r="F3745" s="16">
        <v>5.19</v>
      </c>
      <c r="G3745" s="16">
        <v>246.39001083374001</v>
      </c>
      <c r="H3745" s="29">
        <v>1.1878445600068064</v>
      </c>
      <c r="I3745" s="26">
        <v>338.3</v>
      </c>
      <c r="J3745" s="30">
        <v>7.8998073217726381E-2</v>
      </c>
      <c r="K3745" s="31">
        <v>0.11174031580181328</v>
      </c>
      <c r="L3745" s="111">
        <f t="shared" si="1508"/>
        <v>0.2</v>
      </c>
      <c r="M3745" s="112">
        <f t="shared" si="1509"/>
        <v>0.08</v>
      </c>
      <c r="N3745" s="112" t="b">
        <f t="shared" si="1510"/>
        <v>1</v>
      </c>
      <c r="O3745" s="112" t="b">
        <f t="shared" si="1511"/>
        <v>1</v>
      </c>
      <c r="P3745" s="113">
        <f t="shared" si="1512"/>
        <v>2</v>
      </c>
      <c r="Q3745" s="113">
        <f t="shared" si="1513"/>
        <v>18</v>
      </c>
      <c r="R3745" s="114" t="str">
        <f t="shared" si="1529"/>
        <v>0.2-0.08</v>
      </c>
      <c r="S3745" s="127">
        <f t="shared" si="1514"/>
        <v>-4.963225655588225E-2</v>
      </c>
      <c r="T3745" s="112" t="b">
        <f t="shared" si="1515"/>
        <v>1</v>
      </c>
      <c r="U3745" s="22">
        <f t="shared" si="1516"/>
        <v>5.1369877803177735</v>
      </c>
      <c r="V3745" s="22">
        <f t="shared" si="1517"/>
        <v>0.15198799704880281</v>
      </c>
      <c r="W3745" s="81">
        <f t="shared" si="1518"/>
        <v>6</v>
      </c>
      <c r="X3745" s="22">
        <f t="shared" si="1519"/>
        <v>0.10852141824726505</v>
      </c>
      <c r="Y3745" s="3">
        <f>IF(U3745&gt;'Power Curve'!$C$37,0,INDEX(Ci,$W3745,1)*POWER(1-X3745,3)+INDEX(Ci,$W3745,2)*3*X3745*POWER(1-X3745,2)+INDEX(Ci,$W3745,3)*3*POWER(X3745,2)*(1-X3745)+INDEX(Ci,$W3745,4)*POWER(X3745,3))</f>
        <v>228.05629097734899</v>
      </c>
      <c r="Z3745" s="3">
        <f t="shared" si="1520"/>
        <v>216.73734263437828</v>
      </c>
      <c r="AA3745" s="3">
        <f t="shared" si="1521"/>
        <v>246.39001083374001</v>
      </c>
      <c r="AB3745" s="3">
        <f t="shared" si="1530"/>
        <v>-29.652668199361727</v>
      </c>
      <c r="AC3745" s="3">
        <f t="shared" si="1531"/>
        <v>29.652668199361727</v>
      </c>
      <c r="AE3745" s="34">
        <f t="shared" si="1522"/>
        <v>5</v>
      </c>
      <c r="AF3745" s="73" t="b">
        <f>COUNTIF('Power Curve'!$D$2:$D$31,AE3745)&gt;0</f>
        <v>1</v>
      </c>
      <c r="AG3745" s="73" t="b">
        <f t="shared" si="1523"/>
        <v>0</v>
      </c>
      <c r="AH3745" s="73" t="b">
        <f t="shared" si="1532"/>
        <v>1</v>
      </c>
      <c r="AI3745" s="34" t="str">
        <f t="shared" si="1524"/>
        <v>Outer</v>
      </c>
      <c r="AJ3745" s="35" t="str">
        <f t="shared" si="1533"/>
        <v>0.1-0.2</v>
      </c>
      <c r="AK3745" s="36" t="str">
        <f t="shared" si="1525"/>
        <v>7-8</v>
      </c>
      <c r="AL3745" s="36" t="str">
        <f t="shared" si="1526"/>
        <v>Apr</v>
      </c>
      <c r="AM3745" s="35" t="str">
        <f t="shared" si="1527"/>
        <v>335-345</v>
      </c>
      <c r="AN3745" s="36" t="str">
        <f t="shared" si="1528"/>
        <v>LWS-LTI</v>
      </c>
    </row>
    <row r="3746" spans="5:40" x14ac:dyDescent="0.3">
      <c r="E3746" s="12">
        <v>41013.333333333336</v>
      </c>
      <c r="F3746" s="16">
        <v>5.16</v>
      </c>
      <c r="G3746" s="16">
        <v>240.34999084472668</v>
      </c>
      <c r="H3746" s="29">
        <v>1.1869696978191391</v>
      </c>
      <c r="I3746" s="26">
        <v>337.8</v>
      </c>
      <c r="J3746" s="30">
        <v>8.9147286821705432E-2</v>
      </c>
      <c r="K3746" s="31">
        <v>0.10864472828336058</v>
      </c>
      <c r="L3746" s="111">
        <f t="shared" si="1508"/>
        <v>0.1</v>
      </c>
      <c r="M3746" s="112">
        <f t="shared" si="1509"/>
        <v>0.09</v>
      </c>
      <c r="N3746" s="112" t="b">
        <f t="shared" si="1510"/>
        <v>1</v>
      </c>
      <c r="O3746" s="112" t="b">
        <f t="shared" si="1511"/>
        <v>1</v>
      </c>
      <c r="P3746" s="113">
        <f t="shared" si="1512"/>
        <v>1</v>
      </c>
      <c r="Q3746" s="113">
        <f t="shared" si="1513"/>
        <v>17</v>
      </c>
      <c r="R3746" s="114" t="str">
        <f t="shared" si="1529"/>
        <v>0.1-0.09</v>
      </c>
      <c r="S3746" s="127">
        <f t="shared" si="1514"/>
        <v>-1.676300639665261E-2</v>
      </c>
      <c r="T3746" s="112" t="b">
        <f t="shared" si="1515"/>
        <v>1</v>
      </c>
      <c r="U3746" s="22">
        <f t="shared" si="1516"/>
        <v>5.1060400396265626</v>
      </c>
      <c r="V3746" s="22">
        <f t="shared" si="1517"/>
        <v>0.14720492396246698</v>
      </c>
      <c r="W3746" s="81">
        <f t="shared" si="1518"/>
        <v>6</v>
      </c>
      <c r="X3746" s="22">
        <f t="shared" si="1519"/>
        <v>7.7675255690645428E-2</v>
      </c>
      <c r="Y3746" s="3">
        <f>IF(U3746&gt;'Power Curve'!$C$37,0,INDEX(Ci,$W3746,1)*POWER(1-X3746,3)+INDEX(Ci,$W3746,2)*3*X3746*POWER(1-X3746,2)+INDEX(Ci,$W3746,3)*3*POWER(X3746,2)*(1-X3746)+INDEX(Ci,$W3746,4)*POWER(X3746,3))</f>
        <v>223.39057438755179</v>
      </c>
      <c r="Z3746" s="3">
        <f t="shared" si="1520"/>
        <v>219.64587676014136</v>
      </c>
      <c r="AA3746" s="3">
        <f t="shared" si="1521"/>
        <v>240.34999084472668</v>
      </c>
      <c r="AB3746" s="3">
        <f t="shared" si="1530"/>
        <v>-20.704114084585314</v>
      </c>
      <c r="AC3746" s="3">
        <f t="shared" si="1531"/>
        <v>20.704114084585314</v>
      </c>
      <c r="AE3746" s="34">
        <f t="shared" si="1522"/>
        <v>5</v>
      </c>
      <c r="AF3746" s="73" t="b">
        <f>COUNTIF('Power Curve'!$D$2:$D$31,AE3746)&gt;0</f>
        <v>1</v>
      </c>
      <c r="AG3746" s="73" t="b">
        <f t="shared" si="1523"/>
        <v>0</v>
      </c>
      <c r="AH3746" s="73" t="b">
        <f t="shared" si="1532"/>
        <v>1</v>
      </c>
      <c r="AI3746" s="34" t="str">
        <f t="shared" si="1524"/>
        <v>Outer</v>
      </c>
      <c r="AJ3746" s="35" t="str">
        <f t="shared" si="1533"/>
        <v>0.1-0.2</v>
      </c>
      <c r="AK3746" s="36" t="str">
        <f t="shared" si="1525"/>
        <v>8-9</v>
      </c>
      <c r="AL3746" s="36" t="str">
        <f t="shared" si="1526"/>
        <v>Apr</v>
      </c>
      <c r="AM3746" s="35" t="str">
        <f t="shared" si="1527"/>
        <v>335-345</v>
      </c>
      <c r="AN3746" s="36" t="str">
        <f t="shared" si="1528"/>
        <v>LWS-LTI</v>
      </c>
    </row>
    <row r="3747" spans="5:40" x14ac:dyDescent="0.3">
      <c r="E3747" s="12">
        <v>41013.340277777781</v>
      </c>
      <c r="F3747" s="16">
        <v>5.22</v>
      </c>
      <c r="G3747" s="16">
        <v>212.489990234375</v>
      </c>
      <c r="H3747" s="29">
        <v>1.1866786111875294</v>
      </c>
      <c r="I3747" s="26">
        <v>344.7</v>
      </c>
      <c r="J3747" s="30">
        <v>0.10727969348659006</v>
      </c>
      <c r="K3747" s="31">
        <v>9.7478255209072009E-2</v>
      </c>
      <c r="L3747" s="111">
        <f t="shared" si="1508"/>
        <v>0.2</v>
      </c>
      <c r="M3747" s="112">
        <f t="shared" si="1509"/>
        <v>0.11</v>
      </c>
      <c r="N3747" s="112" t="b">
        <f t="shared" si="1510"/>
        <v>1</v>
      </c>
      <c r="O3747" s="112" t="b">
        <f t="shared" si="1511"/>
        <v>1</v>
      </c>
      <c r="P3747" s="113">
        <f t="shared" si="1512"/>
        <v>2</v>
      </c>
      <c r="Q3747" s="113">
        <f t="shared" si="1513"/>
        <v>15</v>
      </c>
      <c r="R3747" s="114" t="str">
        <f t="shared" si="1529"/>
        <v>0.2-0.11</v>
      </c>
      <c r="S3747" s="127">
        <f t="shared" si="1514"/>
        <v>1.2047330358197833E-2</v>
      </c>
      <c r="T3747" s="112" t="b">
        <f t="shared" si="1515"/>
        <v>1</v>
      </c>
      <c r="U3747" s="22">
        <f t="shared" si="1516"/>
        <v>5.1649903168819167</v>
      </c>
      <c r="V3747" s="22">
        <f t="shared" si="1517"/>
        <v>0.15631587934320001</v>
      </c>
      <c r="W3747" s="81">
        <f t="shared" si="1518"/>
        <v>6</v>
      </c>
      <c r="X3747" s="22">
        <f t="shared" si="1519"/>
        <v>0.13643204356475572</v>
      </c>
      <c r="Y3747" s="3">
        <f>IF(U3747&gt;'Power Curve'!$C$37,0,INDEX(Ci,$W3747,1)*POWER(1-X3747,3)+INDEX(Ci,$W3747,2)*3*X3747*POWER(1-X3747,2)+INDEX(Ci,$W3747,3)*3*POWER(X3747,2)*(1-X3747)+INDEX(Ci,$W3747,4)*POWER(X3747,3))</f>
        <v>232.24843183314223</v>
      </c>
      <c r="Z3747" s="3">
        <f t="shared" si="1520"/>
        <v>235.04640541660947</v>
      </c>
      <c r="AA3747" s="3">
        <f t="shared" si="1521"/>
        <v>212.489990234375</v>
      </c>
      <c r="AB3747" s="3">
        <f t="shared" si="1530"/>
        <v>22.556415182234474</v>
      </c>
      <c r="AC3747" s="3">
        <f t="shared" si="1531"/>
        <v>22.556415182234474</v>
      </c>
      <c r="AE3747" s="34">
        <f t="shared" si="1522"/>
        <v>5</v>
      </c>
      <c r="AF3747" s="73" t="b">
        <f>COUNTIF('Power Curve'!$D$2:$D$31,AE3747)&gt;0</f>
        <v>1</v>
      </c>
      <c r="AG3747" s="73" t="b">
        <f t="shared" si="1523"/>
        <v>0</v>
      </c>
      <c r="AH3747" s="73" t="b">
        <f t="shared" si="1532"/>
        <v>1</v>
      </c>
      <c r="AI3747" s="34" t="str">
        <f t="shared" si="1524"/>
        <v>Outer</v>
      </c>
      <c r="AJ3747" s="35" t="str">
        <f t="shared" si="1533"/>
        <v>0.1-0.2</v>
      </c>
      <c r="AK3747" s="36" t="str">
        <f t="shared" si="1525"/>
        <v>8-9</v>
      </c>
      <c r="AL3747" s="36" t="str">
        <f t="shared" si="1526"/>
        <v>Apr</v>
      </c>
      <c r="AM3747" s="35" t="str">
        <f t="shared" si="1527"/>
        <v>335-345</v>
      </c>
      <c r="AN3747" s="36" t="str">
        <f t="shared" si="1528"/>
        <v>Inner-TI</v>
      </c>
    </row>
    <row r="3748" spans="5:40" x14ac:dyDescent="0.3">
      <c r="E3748" s="12">
        <v>41013.347222222219</v>
      </c>
      <c r="F3748" s="16">
        <v>5.21</v>
      </c>
      <c r="G3748" s="16">
        <v>232.5700111389159</v>
      </c>
      <c r="H3748" s="29">
        <v>1.1860238072410494</v>
      </c>
      <c r="I3748" s="26">
        <v>342.8</v>
      </c>
      <c r="J3748" s="30">
        <v>0.1036468330134357</v>
      </c>
      <c r="K3748" s="31">
        <v>0.13945437018457985</v>
      </c>
      <c r="L3748" s="111">
        <f t="shared" si="1508"/>
        <v>0.2</v>
      </c>
      <c r="M3748" s="112">
        <f t="shared" si="1509"/>
        <v>9.9999999999999992E-2</v>
      </c>
      <c r="N3748" s="112" t="b">
        <f t="shared" si="1510"/>
        <v>1</v>
      </c>
      <c r="O3748" s="112" t="b">
        <f t="shared" si="1511"/>
        <v>1</v>
      </c>
      <c r="P3748" s="113">
        <f t="shared" si="1512"/>
        <v>2</v>
      </c>
      <c r="Q3748" s="113">
        <f t="shared" si="1513"/>
        <v>16</v>
      </c>
      <c r="R3748" s="114" t="str">
        <f t="shared" si="1529"/>
        <v>0.2-0.1</v>
      </c>
      <c r="S3748" s="127">
        <f t="shared" si="1514"/>
        <v>-2.9914919196332108E-2</v>
      </c>
      <c r="T3748" s="112" t="b">
        <f t="shared" si="1515"/>
        <v>1</v>
      </c>
      <c r="U3748" s="22">
        <f t="shared" si="1516"/>
        <v>5.1541473387166779</v>
      </c>
      <c r="V3748" s="22">
        <f t="shared" si="1517"/>
        <v>0.15464006211455786</v>
      </c>
      <c r="W3748" s="81">
        <f t="shared" si="1518"/>
        <v>6</v>
      </c>
      <c r="X3748" s="22">
        <f t="shared" si="1519"/>
        <v>0.12562465473401557</v>
      </c>
      <c r="Y3748" s="3">
        <f>IF(U3748&gt;'Power Curve'!$C$37,0,INDEX(Ci,$W3748,1)*POWER(1-X3748,3)+INDEX(Ci,$W3748,2)*3*X3748*POWER(1-X3748,2)+INDEX(Ci,$W3748,3)*3*POWER(X3748,2)*(1-X3748)+INDEX(Ci,$W3748,4)*POWER(X3748,3))</f>
        <v>230.62824506502145</v>
      </c>
      <c r="Z3748" s="3">
        <f t="shared" si="1520"/>
        <v>223.72901974950943</v>
      </c>
      <c r="AA3748" s="3">
        <f t="shared" si="1521"/>
        <v>232.5700111389159</v>
      </c>
      <c r="AB3748" s="3">
        <f t="shared" si="1530"/>
        <v>-8.8409913894064687</v>
      </c>
      <c r="AC3748" s="3">
        <f t="shared" si="1531"/>
        <v>8.8409913894064687</v>
      </c>
      <c r="AE3748" s="34">
        <f t="shared" si="1522"/>
        <v>5</v>
      </c>
      <c r="AF3748" s="73" t="b">
        <f>COUNTIF('Power Curve'!$D$2:$D$31,AE3748)&gt;0</f>
        <v>1</v>
      </c>
      <c r="AG3748" s="73" t="b">
        <f t="shared" si="1523"/>
        <v>0</v>
      </c>
      <c r="AH3748" s="73" t="b">
        <f t="shared" si="1532"/>
        <v>1</v>
      </c>
      <c r="AI3748" s="34" t="str">
        <f t="shared" si="1524"/>
        <v>Inner</v>
      </c>
      <c r="AJ3748" s="35" t="str">
        <f t="shared" si="1533"/>
        <v>0.1-0.2</v>
      </c>
      <c r="AK3748" s="36" t="str">
        <f t="shared" si="1525"/>
        <v>8-9</v>
      </c>
      <c r="AL3748" s="36" t="str">
        <f t="shared" si="1526"/>
        <v>Apr</v>
      </c>
      <c r="AM3748" s="35" t="str">
        <f t="shared" si="1527"/>
        <v>335-345</v>
      </c>
      <c r="AN3748" s="36" t="str">
        <f t="shared" si="1528"/>
        <v>Inner-TI</v>
      </c>
    </row>
    <row r="3749" spans="5:40" x14ac:dyDescent="0.3">
      <c r="E3749" s="12">
        <v>41013.354166666664</v>
      </c>
      <c r="F3749" s="16">
        <v>5.61</v>
      </c>
      <c r="G3749" s="16">
        <v>258.88000869750988</v>
      </c>
      <c r="H3749" s="29">
        <v>1.1855876732863804</v>
      </c>
      <c r="I3749" s="26">
        <v>342</v>
      </c>
      <c r="J3749" s="30">
        <v>8.0213903743315509E-2</v>
      </c>
      <c r="K3749" s="31">
        <v>0.13030670127081209</v>
      </c>
      <c r="L3749" s="111">
        <f t="shared" si="1508"/>
        <v>0.2</v>
      </c>
      <c r="M3749" s="112">
        <f t="shared" si="1509"/>
        <v>0.08</v>
      </c>
      <c r="N3749" s="112" t="b">
        <f t="shared" si="1510"/>
        <v>1</v>
      </c>
      <c r="O3749" s="112" t="b">
        <f t="shared" si="1511"/>
        <v>1</v>
      </c>
      <c r="P3749" s="113">
        <f t="shared" si="1512"/>
        <v>2</v>
      </c>
      <c r="Q3749" s="113">
        <f t="shared" si="1513"/>
        <v>18</v>
      </c>
      <c r="R3749" s="114" t="str">
        <f t="shared" si="1529"/>
        <v>0.2-0.08</v>
      </c>
      <c r="S3749" s="127">
        <f t="shared" si="1514"/>
        <v>-4.963225655588225E-2</v>
      </c>
      <c r="T3749" s="112" t="b">
        <f t="shared" si="1515"/>
        <v>1</v>
      </c>
      <c r="U3749" s="22">
        <f t="shared" si="1516"/>
        <v>5.5491788639028767</v>
      </c>
      <c r="V3749" s="22">
        <f t="shared" si="1517"/>
        <v>0.21569345774769691</v>
      </c>
      <c r="W3749" s="81">
        <f t="shared" si="1518"/>
        <v>6</v>
      </c>
      <c r="X3749" s="22">
        <f t="shared" si="1519"/>
        <v>0.51935958881091449</v>
      </c>
      <c r="Y3749" s="3">
        <f>IF(U3749&gt;'Power Curve'!$C$37,0,INDEX(Ci,$W3749,1)*POWER(1-X3749,3)+INDEX(Ci,$W3749,2)*3*X3749*POWER(1-X3749,2)+INDEX(Ci,$W3749,3)*3*POWER(X3749,2)*(1-X3749)+INDEX(Ci,$W3749,4)*POWER(X3749,3))</f>
        <v>288.97935190087867</v>
      </c>
      <c r="Z3749" s="3">
        <f t="shared" si="1520"/>
        <v>274.63665456798168</v>
      </c>
      <c r="AA3749" s="3">
        <f t="shared" si="1521"/>
        <v>258.88000869750988</v>
      </c>
      <c r="AB3749" s="3">
        <f t="shared" si="1530"/>
        <v>15.7566458704718</v>
      </c>
      <c r="AC3749" s="3">
        <f t="shared" si="1531"/>
        <v>15.7566458704718</v>
      </c>
      <c r="AE3749" s="34">
        <f t="shared" si="1522"/>
        <v>6</v>
      </c>
      <c r="AF3749" s="73" t="b">
        <f>COUNTIF('Power Curve'!$D$2:$D$31,AE3749)&gt;0</f>
        <v>1</v>
      </c>
      <c r="AG3749" s="73" t="b">
        <f t="shared" si="1523"/>
        <v>0</v>
      </c>
      <c r="AH3749" s="73" t="b">
        <f t="shared" si="1532"/>
        <v>1</v>
      </c>
      <c r="AI3749" s="34" t="str">
        <f t="shared" si="1524"/>
        <v>Outer</v>
      </c>
      <c r="AJ3749" s="35" t="str">
        <f t="shared" si="1533"/>
        <v>0.2-0.3</v>
      </c>
      <c r="AK3749" s="36" t="str">
        <f t="shared" si="1525"/>
        <v>8-9</v>
      </c>
      <c r="AL3749" s="36" t="str">
        <f t="shared" si="1526"/>
        <v>Apr</v>
      </c>
      <c r="AM3749" s="35" t="str">
        <f t="shared" si="1527"/>
        <v>335-345</v>
      </c>
      <c r="AN3749" s="36" t="str">
        <f t="shared" si="1528"/>
        <v>LWS-LTI</v>
      </c>
    </row>
    <row r="3750" spans="5:40" x14ac:dyDescent="0.3">
      <c r="E3750" s="12">
        <v>41013.361111111109</v>
      </c>
      <c r="F3750" s="16">
        <v>5.36</v>
      </c>
      <c r="G3750" s="16">
        <v>261.49000930786133</v>
      </c>
      <c r="H3750" s="29">
        <v>1.1851082957416903</v>
      </c>
      <c r="I3750" s="26">
        <v>340.2</v>
      </c>
      <c r="J3750" s="30">
        <v>0.10447761194029852</v>
      </c>
      <c r="K3750" s="31">
        <v>9.8367907328904075E-2</v>
      </c>
      <c r="L3750" s="111">
        <f t="shared" si="1508"/>
        <v>0.2</v>
      </c>
      <c r="M3750" s="112">
        <f t="shared" si="1509"/>
        <v>9.9999999999999992E-2</v>
      </c>
      <c r="N3750" s="112" t="b">
        <f t="shared" si="1510"/>
        <v>1</v>
      </c>
      <c r="O3750" s="112" t="b">
        <f t="shared" si="1511"/>
        <v>1</v>
      </c>
      <c r="P3750" s="113">
        <f t="shared" si="1512"/>
        <v>2</v>
      </c>
      <c r="Q3750" s="113">
        <f t="shared" si="1513"/>
        <v>16</v>
      </c>
      <c r="R3750" s="114" t="str">
        <f t="shared" si="1529"/>
        <v>0.2-0.1</v>
      </c>
      <c r="S3750" s="127">
        <f t="shared" si="1514"/>
        <v>-2.9914919196332108E-2</v>
      </c>
      <c r="T3750" s="112" t="b">
        <f t="shared" si="1515"/>
        <v>1</v>
      </c>
      <c r="U3750" s="22">
        <f t="shared" si="1516"/>
        <v>5.3011745726806421</v>
      </c>
      <c r="V3750" s="22">
        <f t="shared" si="1517"/>
        <v>0.17736359507769772</v>
      </c>
      <c r="W3750" s="81">
        <f t="shared" si="1518"/>
        <v>6</v>
      </c>
      <c r="X3750" s="22">
        <f t="shared" si="1519"/>
        <v>0.2721693089740127</v>
      </c>
      <c r="Y3750" s="3">
        <f>IF(U3750&gt;'Power Curve'!$C$37,0,INDEX(Ci,$W3750,1)*POWER(1-X3750,3)+INDEX(Ci,$W3750,2)*3*X3750*POWER(1-X3750,2)+INDEX(Ci,$W3750,3)*3*POWER(X3750,2)*(1-X3750)+INDEX(Ci,$W3750,4)*POWER(X3750,3))</f>
        <v>252.36320223464682</v>
      </c>
      <c r="Z3750" s="3">
        <f t="shared" si="1520"/>
        <v>244.81377743166973</v>
      </c>
      <c r="AA3750" s="3">
        <f t="shared" si="1521"/>
        <v>261.49000930786133</v>
      </c>
      <c r="AB3750" s="3">
        <f t="shared" si="1530"/>
        <v>-16.676231876191594</v>
      </c>
      <c r="AC3750" s="3">
        <f t="shared" si="1531"/>
        <v>16.676231876191594</v>
      </c>
      <c r="AE3750" s="34">
        <f t="shared" si="1522"/>
        <v>5</v>
      </c>
      <c r="AF3750" s="73" t="b">
        <f>COUNTIF('Power Curve'!$D$2:$D$31,AE3750)&gt;0</f>
        <v>1</v>
      </c>
      <c r="AG3750" s="73" t="b">
        <f t="shared" si="1523"/>
        <v>0</v>
      </c>
      <c r="AH3750" s="73" t="b">
        <f t="shared" si="1532"/>
        <v>1</v>
      </c>
      <c r="AI3750" s="34" t="str">
        <f t="shared" si="1524"/>
        <v>Outer</v>
      </c>
      <c r="AJ3750" s="35" t="str">
        <f t="shared" si="1533"/>
        <v>0.1-0.2</v>
      </c>
      <c r="AK3750" s="36" t="str">
        <f t="shared" si="1525"/>
        <v>8-9</v>
      </c>
      <c r="AL3750" s="36" t="str">
        <f t="shared" si="1526"/>
        <v>Apr</v>
      </c>
      <c r="AM3750" s="35" t="str">
        <f t="shared" si="1527"/>
        <v>335-345</v>
      </c>
      <c r="AN3750" s="36" t="str">
        <f t="shared" si="1528"/>
        <v>Inner-TI</v>
      </c>
    </row>
    <row r="3751" spans="5:40" x14ac:dyDescent="0.3">
      <c r="E3751" s="12">
        <v>41013.368055555555</v>
      </c>
      <c r="F3751" s="16">
        <v>5.3</v>
      </c>
      <c r="G3751" s="16">
        <v>235.43001174926752</v>
      </c>
      <c r="H3751" s="29">
        <v>1.1844987391265478</v>
      </c>
      <c r="I3751" s="26">
        <v>344.6</v>
      </c>
      <c r="J3751" s="30">
        <v>0.10943396226415093</v>
      </c>
      <c r="K3751" s="31">
        <v>0.18406836188609105</v>
      </c>
      <c r="L3751" s="111">
        <f t="shared" si="1508"/>
        <v>0.2</v>
      </c>
      <c r="M3751" s="112">
        <f t="shared" si="1509"/>
        <v>0.11</v>
      </c>
      <c r="N3751" s="112" t="b">
        <f t="shared" si="1510"/>
        <v>1</v>
      </c>
      <c r="O3751" s="112" t="b">
        <f t="shared" si="1511"/>
        <v>1</v>
      </c>
      <c r="P3751" s="113">
        <f t="shared" si="1512"/>
        <v>2</v>
      </c>
      <c r="Q3751" s="113">
        <f t="shared" si="1513"/>
        <v>15</v>
      </c>
      <c r="R3751" s="114" t="str">
        <f t="shared" si="1529"/>
        <v>0.2-0.11</v>
      </c>
      <c r="S3751" s="127">
        <f t="shared" si="1514"/>
        <v>1.2047330358197833E-2</v>
      </c>
      <c r="T3751" s="112" t="b">
        <f t="shared" si="1515"/>
        <v>1</v>
      </c>
      <c r="U3751" s="22">
        <f t="shared" si="1516"/>
        <v>5.2409342055212891</v>
      </c>
      <c r="V3751" s="22">
        <f t="shared" si="1517"/>
        <v>0.16805325214359404</v>
      </c>
      <c r="W3751" s="81">
        <f t="shared" si="1518"/>
        <v>6</v>
      </c>
      <c r="X3751" s="22">
        <f t="shared" si="1519"/>
        <v>0.21212666558985202</v>
      </c>
      <c r="Y3751" s="3">
        <f>IF(U3751&gt;'Power Curve'!$C$37,0,INDEX(Ci,$W3751,1)*POWER(1-X3751,3)+INDEX(Ci,$W3751,2)*3*X3751*POWER(1-X3751,2)+INDEX(Ci,$W3751,3)*3*POWER(X3751,2)*(1-X3751)+INDEX(Ci,$W3751,4)*POWER(X3751,3))</f>
        <v>243.50746083492916</v>
      </c>
      <c r="Z3751" s="3">
        <f t="shared" si="1520"/>
        <v>246.44107566029348</v>
      </c>
      <c r="AA3751" s="3">
        <f t="shared" si="1521"/>
        <v>235.43001174926752</v>
      </c>
      <c r="AB3751" s="3">
        <f t="shared" si="1530"/>
        <v>11.011063911025957</v>
      </c>
      <c r="AC3751" s="3">
        <f t="shared" si="1531"/>
        <v>11.011063911025957</v>
      </c>
      <c r="AE3751" s="34">
        <f t="shared" si="1522"/>
        <v>5</v>
      </c>
      <c r="AF3751" s="73" t="b">
        <f>COUNTIF('Power Curve'!$D$2:$D$31,AE3751)&gt;0</f>
        <v>1</v>
      </c>
      <c r="AG3751" s="73" t="b">
        <f t="shared" si="1523"/>
        <v>0</v>
      </c>
      <c r="AH3751" s="73" t="b">
        <f t="shared" si="1532"/>
        <v>1</v>
      </c>
      <c r="AI3751" s="34" t="str">
        <f t="shared" si="1524"/>
        <v>Inner</v>
      </c>
      <c r="AJ3751" s="35" t="str">
        <f t="shared" si="1533"/>
        <v>0.1-0.2</v>
      </c>
      <c r="AK3751" s="36" t="str">
        <f t="shared" si="1525"/>
        <v>8-9</v>
      </c>
      <c r="AL3751" s="36" t="str">
        <f t="shared" si="1526"/>
        <v>Apr</v>
      </c>
      <c r="AM3751" s="35" t="str">
        <f t="shared" si="1527"/>
        <v>335-345</v>
      </c>
      <c r="AN3751" s="36" t="str">
        <f t="shared" si="1528"/>
        <v>Inner-TI</v>
      </c>
    </row>
    <row r="3752" spans="5:40" x14ac:dyDescent="0.3">
      <c r="E3752" s="12">
        <v>41013.375</v>
      </c>
      <c r="F3752" s="16">
        <v>4.63</v>
      </c>
      <c r="G3752" s="16">
        <v>206.57001113891602</v>
      </c>
      <c r="H3752" s="29">
        <v>1.1833839800249992</v>
      </c>
      <c r="I3752" s="26">
        <v>335.7</v>
      </c>
      <c r="J3752" s="30">
        <v>0.16198704103671707</v>
      </c>
      <c r="K3752" s="31">
        <v>7.3469819214682403E-2</v>
      </c>
      <c r="L3752" s="111">
        <f t="shared" si="1508"/>
        <v>0.1</v>
      </c>
      <c r="M3752" s="112">
        <f t="shared" si="1509"/>
        <v>0.16</v>
      </c>
      <c r="N3752" s="112" t="b">
        <f t="shared" si="1510"/>
        <v>1</v>
      </c>
      <c r="O3752" s="112" t="b">
        <f t="shared" si="1511"/>
        <v>1</v>
      </c>
      <c r="P3752" s="113">
        <f t="shared" si="1512"/>
        <v>1</v>
      </c>
      <c r="Q3752" s="113">
        <f t="shared" si="1513"/>
        <v>10</v>
      </c>
      <c r="R3752" s="114" t="str">
        <f t="shared" si="1529"/>
        <v>0.1-0.16</v>
      </c>
      <c r="S3752" s="127">
        <f t="shared" si="1514"/>
        <v>8.8248709142140419E-2</v>
      </c>
      <c r="T3752" s="112" t="b">
        <f t="shared" si="1515"/>
        <v>1</v>
      </c>
      <c r="U3752" s="22">
        <f t="shared" si="1516"/>
        <v>4.5769642830738597</v>
      </c>
      <c r="V3752" s="22">
        <f t="shared" si="1517"/>
        <v>6.5434560269369405E-2</v>
      </c>
      <c r="W3752" s="81">
        <f t="shared" si="1518"/>
        <v>5</v>
      </c>
      <c r="X3752" s="22">
        <f t="shared" si="1519"/>
        <v>0.4841251090390869</v>
      </c>
      <c r="Y3752" s="3">
        <f>IF(U3752&gt;'Power Curve'!$C$37,0,INDEX(Ci,$W3752,1)*POWER(1-X3752,3)+INDEX(Ci,$W3752,2)*3*X3752*POWER(1-X3752,2)+INDEX(Ci,$W3752,3)*3*POWER(X3752,2)*(1-X3752)+INDEX(Ci,$W3752,4)*POWER(X3752,3))</f>
        <v>134.33172226062661</v>
      </c>
      <c r="Z3752" s="3">
        <f t="shared" si="1520"/>
        <v>146.18632334696744</v>
      </c>
      <c r="AA3752" s="3">
        <f t="shared" si="1521"/>
        <v>206.57001113891602</v>
      </c>
      <c r="AB3752" s="3">
        <f t="shared" si="1530"/>
        <v>-60.383687791948574</v>
      </c>
      <c r="AC3752" s="3">
        <f t="shared" si="1531"/>
        <v>60.383687791948574</v>
      </c>
      <c r="AE3752" s="34">
        <f t="shared" si="1522"/>
        <v>5</v>
      </c>
      <c r="AF3752" s="73" t="b">
        <f>COUNTIF('Power Curve'!$D$2:$D$31,AE3752)&gt;0</f>
        <v>1</v>
      </c>
      <c r="AG3752" s="73" t="b">
        <f t="shared" si="1523"/>
        <v>0</v>
      </c>
      <c r="AH3752" s="73" t="b">
        <f t="shared" si="1532"/>
        <v>1</v>
      </c>
      <c r="AI3752" s="34" t="str">
        <f t="shared" si="1524"/>
        <v>Outer</v>
      </c>
      <c r="AJ3752" s="35" t="str">
        <f t="shared" si="1533"/>
        <v>0.0-0.1</v>
      </c>
      <c r="AK3752" s="36" t="str">
        <f t="shared" si="1525"/>
        <v>9-10</v>
      </c>
      <c r="AL3752" s="36" t="str">
        <f t="shared" si="1526"/>
        <v>Apr</v>
      </c>
      <c r="AM3752" s="35" t="str">
        <f t="shared" si="1527"/>
        <v>335-345</v>
      </c>
      <c r="AN3752" s="36" t="str">
        <f t="shared" si="1528"/>
        <v>LWS-HTI</v>
      </c>
    </row>
    <row r="3753" spans="5:40" x14ac:dyDescent="0.3">
      <c r="E3753" s="12">
        <v>41013.381944444445</v>
      </c>
      <c r="F3753" s="16">
        <v>4.71</v>
      </c>
      <c r="G3753" s="16">
        <v>179.2799987792967</v>
      </c>
      <c r="H3753" s="29">
        <v>1.1823427270316105</v>
      </c>
      <c r="I3753" s="26">
        <v>338.6</v>
      </c>
      <c r="J3753" s="30">
        <v>0.14012738853503184</v>
      </c>
      <c r="K3753" s="31">
        <v>9.2533192518393981E-2</v>
      </c>
      <c r="L3753" s="111">
        <f t="shared" si="1508"/>
        <v>0.1</v>
      </c>
      <c r="M3753" s="112">
        <f t="shared" si="1509"/>
        <v>0.14000000000000001</v>
      </c>
      <c r="N3753" s="112" t="b">
        <f t="shared" si="1510"/>
        <v>1</v>
      </c>
      <c r="O3753" s="112" t="b">
        <f t="shared" si="1511"/>
        <v>1</v>
      </c>
      <c r="P3753" s="113">
        <f t="shared" si="1512"/>
        <v>1</v>
      </c>
      <c r="Q3753" s="113">
        <f t="shared" si="1513"/>
        <v>12</v>
      </c>
      <c r="R3753" s="114" t="str">
        <f t="shared" si="1529"/>
        <v>0.1-0.14</v>
      </c>
      <c r="S3753" s="127">
        <f t="shared" si="1514"/>
        <v>5.7648834867645611E-2</v>
      </c>
      <c r="T3753" s="112" t="b">
        <f t="shared" si="1515"/>
        <v>1</v>
      </c>
      <c r="U3753" s="22">
        <f t="shared" si="1516"/>
        <v>4.6546818882378247</v>
      </c>
      <c r="V3753" s="22">
        <f t="shared" si="1517"/>
        <v>7.7446066676355826E-2</v>
      </c>
      <c r="W3753" s="81">
        <f t="shared" si="1518"/>
        <v>5</v>
      </c>
      <c r="X3753" s="22">
        <f t="shared" si="1519"/>
        <v>0.5729936251298815</v>
      </c>
      <c r="Y3753" s="3">
        <f>IF(U3753&gt;'Power Curve'!$C$37,0,INDEX(Ci,$W3753,1)*POWER(1-X3753,3)+INDEX(Ci,$W3753,2)*3*X3753*POWER(1-X3753,2)+INDEX(Ci,$W3753,3)*3*POWER(X3753,2)*(1-X3753)+INDEX(Ci,$W3753,4)*POWER(X3753,3))</f>
        <v>147.68440681139163</v>
      </c>
      <c r="Z3753" s="3">
        <f t="shared" si="1520"/>
        <v>156.19824079218773</v>
      </c>
      <c r="AA3753" s="3">
        <f t="shared" si="1521"/>
        <v>179.2799987792967</v>
      </c>
      <c r="AB3753" s="3">
        <f t="shared" si="1530"/>
        <v>-23.081757987108972</v>
      </c>
      <c r="AC3753" s="3">
        <f t="shared" si="1531"/>
        <v>23.081757987108972</v>
      </c>
      <c r="AE3753" s="34">
        <f t="shared" si="1522"/>
        <v>5</v>
      </c>
      <c r="AF3753" s="73" t="b">
        <f>COUNTIF('Power Curve'!$D$2:$D$31,AE3753)&gt;0</f>
        <v>1</v>
      </c>
      <c r="AG3753" s="73" t="b">
        <f t="shared" si="1523"/>
        <v>0</v>
      </c>
      <c r="AH3753" s="73" t="b">
        <f t="shared" si="1532"/>
        <v>1</v>
      </c>
      <c r="AI3753" s="34" t="str">
        <f t="shared" si="1524"/>
        <v>Outer</v>
      </c>
      <c r="AJ3753" s="35" t="str">
        <f t="shared" si="1533"/>
        <v>0.0-0.1</v>
      </c>
      <c r="AK3753" s="36" t="str">
        <f t="shared" si="1525"/>
        <v>9-10</v>
      </c>
      <c r="AL3753" s="36" t="str">
        <f t="shared" si="1526"/>
        <v>Apr</v>
      </c>
      <c r="AM3753" s="35" t="str">
        <f t="shared" si="1527"/>
        <v>335-345</v>
      </c>
      <c r="AN3753" s="36" t="str">
        <f t="shared" si="1528"/>
        <v>LWS-HTI</v>
      </c>
    </row>
    <row r="3754" spans="5:40" x14ac:dyDescent="0.3">
      <c r="E3754" s="12">
        <v>41013.388888888891</v>
      </c>
      <c r="F3754" s="16">
        <v>4.5</v>
      </c>
      <c r="G3754" s="16">
        <v>152.19000244140599</v>
      </c>
      <c r="H3754" s="29">
        <v>1.1812600353201705</v>
      </c>
      <c r="I3754" s="26">
        <v>355.2</v>
      </c>
      <c r="J3754" s="30">
        <v>0.14000000000000001</v>
      </c>
      <c r="K3754" s="31">
        <v>3.7620799561576435E-2</v>
      </c>
      <c r="L3754" s="111">
        <f t="shared" si="1508"/>
        <v>0</v>
      </c>
      <c r="M3754" s="112">
        <f t="shared" si="1509"/>
        <v>0.14000000000000001</v>
      </c>
      <c r="N3754" s="112" t="b">
        <f t="shared" si="1510"/>
        <v>0</v>
      </c>
      <c r="O3754" s="112" t="b">
        <f t="shared" si="1511"/>
        <v>1</v>
      </c>
      <c r="P3754" s="113">
        <f t="shared" si="1512"/>
        <v>0</v>
      </c>
      <c r="Q3754" s="113">
        <f t="shared" si="1513"/>
        <v>12</v>
      </c>
      <c r="R3754" s="114" t="str">
        <f t="shared" si="1529"/>
        <v>0-0.14</v>
      </c>
      <c r="S3754" s="127">
        <f t="shared" si="1514"/>
        <v>0</v>
      </c>
      <c r="T3754" s="112" t="b">
        <f t="shared" si="1515"/>
        <v>0</v>
      </c>
      <c r="U3754" s="22">
        <f t="shared" si="1516"/>
        <v>4.4457904427361674</v>
      </c>
      <c r="V3754" s="22">
        <f t="shared" si="1517"/>
        <v>4.5161220395848002E-2</v>
      </c>
      <c r="W3754" s="81">
        <f t="shared" si="1518"/>
        <v>5</v>
      </c>
      <c r="X3754" s="22">
        <f t="shared" si="1519"/>
        <v>0.3341304647606424</v>
      </c>
      <c r="Y3754" s="3">
        <f>IF(U3754&gt;'Power Curve'!$C$37,0,INDEX(Ci,$W3754,1)*POWER(1-X3754,3)+INDEX(Ci,$W3754,2)*3*X3754*POWER(1-X3754,2)+INDEX(Ci,$W3754,3)*3*POWER(X3754,2)*(1-X3754)+INDEX(Ci,$W3754,4)*POWER(X3754,3))</f>
        <v>113.13478290247275</v>
      </c>
      <c r="Z3754" s="3">
        <f t="shared" si="1520"/>
        <v>113.13478290247275</v>
      </c>
      <c r="AA3754" s="3">
        <f t="shared" si="1521"/>
        <v>152.19000244140599</v>
      </c>
      <c r="AB3754" s="3">
        <f t="shared" si="1530"/>
        <v>-39.055219538933244</v>
      </c>
      <c r="AC3754" s="3">
        <f t="shared" si="1531"/>
        <v>39.055219538933244</v>
      </c>
      <c r="AE3754" s="34">
        <f t="shared" si="1522"/>
        <v>4</v>
      </c>
      <c r="AF3754" s="73" t="b">
        <f>COUNTIF('Power Curve'!$D$2:$D$31,AE3754)&gt;0</f>
        <v>1</v>
      </c>
      <c r="AG3754" s="73" t="b">
        <f t="shared" si="1523"/>
        <v>0</v>
      </c>
      <c r="AH3754" s="73" t="b">
        <f t="shared" si="1532"/>
        <v>1</v>
      </c>
      <c r="AI3754" s="34" t="str">
        <f t="shared" si="1524"/>
        <v>Outer</v>
      </c>
      <c r="AJ3754" s="35" t="str">
        <f t="shared" si="1533"/>
        <v>0.0-0.1</v>
      </c>
      <c r="AK3754" s="36" t="str">
        <f t="shared" si="1525"/>
        <v>9-10</v>
      </c>
      <c r="AL3754" s="36" t="str">
        <f t="shared" si="1526"/>
        <v>Apr</v>
      </c>
      <c r="AM3754" s="35" t="str">
        <f t="shared" si="1527"/>
        <v>355-5</v>
      </c>
      <c r="AN3754" s="36" t="str">
        <f t="shared" si="1528"/>
        <v>LWS-HTI</v>
      </c>
    </row>
    <row r="3755" spans="5:40" x14ac:dyDescent="0.3">
      <c r="E3755" s="12">
        <v>41013.395833333336</v>
      </c>
      <c r="F3755" s="16">
        <v>4.28</v>
      </c>
      <c r="G3755" s="16">
        <v>139.25000381469698</v>
      </c>
      <c r="H3755" s="29">
        <v>1.1802225150605561</v>
      </c>
      <c r="I3755" s="26">
        <v>345.6</v>
      </c>
      <c r="J3755" s="30">
        <v>0.13551401869158877</v>
      </c>
      <c r="K3755" s="31">
        <v>0.16587768325907384</v>
      </c>
      <c r="L3755" s="111">
        <f t="shared" si="1508"/>
        <v>0</v>
      </c>
      <c r="M3755" s="112">
        <f t="shared" si="1509"/>
        <v>0.14000000000000001</v>
      </c>
      <c r="N3755" s="112" t="b">
        <f t="shared" si="1510"/>
        <v>0</v>
      </c>
      <c r="O3755" s="112" t="b">
        <f t="shared" si="1511"/>
        <v>1</v>
      </c>
      <c r="P3755" s="113">
        <f t="shared" si="1512"/>
        <v>0</v>
      </c>
      <c r="Q3755" s="113">
        <f t="shared" si="1513"/>
        <v>12</v>
      </c>
      <c r="R3755" s="114" t="str">
        <f t="shared" si="1529"/>
        <v>0-0.14</v>
      </c>
      <c r="S3755" s="127">
        <f t="shared" si="1514"/>
        <v>0</v>
      </c>
      <c r="T3755" s="112" t="b">
        <f t="shared" si="1515"/>
        <v>0</v>
      </c>
      <c r="U3755" s="22">
        <f t="shared" si="1516"/>
        <v>4.22720235530086</v>
      </c>
      <c r="V3755" s="22">
        <f t="shared" si="1517"/>
        <v>1.1377726846596298E-2</v>
      </c>
      <c r="W3755" s="81">
        <f t="shared" si="1518"/>
        <v>5</v>
      </c>
      <c r="X3755" s="22">
        <f t="shared" si="1519"/>
        <v>8.4179389653304626E-2</v>
      </c>
      <c r="Y3755" s="3">
        <f>IF(U3755&gt;'Power Curve'!$C$37,0,INDEX(Ci,$W3755,1)*POWER(1-X3755,3)+INDEX(Ci,$W3755,2)*3*X3755*POWER(1-X3755,2)+INDEX(Ci,$W3755,3)*3*POWER(X3755,2)*(1-X3755)+INDEX(Ci,$W3755,4)*POWER(X3755,3))</f>
        <v>84.425097359540899</v>
      </c>
      <c r="Z3755" s="3">
        <f t="shared" si="1520"/>
        <v>84.425097359540899</v>
      </c>
      <c r="AA3755" s="3">
        <f t="shared" si="1521"/>
        <v>139.25000381469698</v>
      </c>
      <c r="AB3755" s="3">
        <f t="shared" si="1530"/>
        <v>-54.824906455156082</v>
      </c>
      <c r="AC3755" s="3">
        <f t="shared" si="1531"/>
        <v>54.824906455156082</v>
      </c>
      <c r="AE3755" s="34">
        <f t="shared" si="1522"/>
        <v>4</v>
      </c>
      <c r="AF3755" s="73" t="b">
        <f>COUNTIF('Power Curve'!$D$2:$D$31,AE3755)&gt;0</f>
        <v>1</v>
      </c>
      <c r="AG3755" s="73" t="b">
        <f t="shared" si="1523"/>
        <v>0</v>
      </c>
      <c r="AH3755" s="73" t="b">
        <f t="shared" si="1532"/>
        <v>1</v>
      </c>
      <c r="AI3755" s="34" t="str">
        <f t="shared" si="1524"/>
        <v>Inner</v>
      </c>
      <c r="AJ3755" s="35" t="str">
        <f t="shared" si="1533"/>
        <v>0.0-0.1</v>
      </c>
      <c r="AK3755" s="36" t="str">
        <f t="shared" si="1525"/>
        <v>9-10</v>
      </c>
      <c r="AL3755" s="36" t="str">
        <f t="shared" si="1526"/>
        <v>Apr</v>
      </c>
      <c r="AM3755" s="35" t="str">
        <f t="shared" si="1527"/>
        <v>345-355</v>
      </c>
      <c r="AN3755" s="36" t="str">
        <f t="shared" si="1528"/>
        <v>Inner-TI</v>
      </c>
    </row>
    <row r="3756" spans="5:40" x14ac:dyDescent="0.3">
      <c r="E3756" s="12">
        <v>41014.034722222219</v>
      </c>
      <c r="F3756" s="16">
        <v>5.03</v>
      </c>
      <c r="G3756" s="16">
        <v>152.38000488281241</v>
      </c>
      <c r="H3756" s="29">
        <v>1.1970047976184965</v>
      </c>
      <c r="I3756" s="26">
        <v>352.4</v>
      </c>
      <c r="J3756" s="30">
        <v>0.18091451292246521</v>
      </c>
      <c r="K3756" s="31">
        <v>0.49699104619824458</v>
      </c>
      <c r="L3756" s="111">
        <f t="shared" si="1508"/>
        <v>0.1</v>
      </c>
      <c r="M3756" s="112">
        <f t="shared" si="1509"/>
        <v>0.18000000000000002</v>
      </c>
      <c r="N3756" s="112" t="b">
        <f t="shared" si="1510"/>
        <v>1</v>
      </c>
      <c r="O3756" s="112" t="b">
        <f t="shared" si="1511"/>
        <v>1</v>
      </c>
      <c r="P3756" s="113">
        <f t="shared" si="1512"/>
        <v>1</v>
      </c>
      <c r="Q3756" s="113">
        <f t="shared" si="1513"/>
        <v>8</v>
      </c>
      <c r="R3756" s="114" t="str">
        <f t="shared" si="1529"/>
        <v>0.1-0.18</v>
      </c>
      <c r="S3756" s="127">
        <f t="shared" si="1514"/>
        <v>0.10278368873005088</v>
      </c>
      <c r="T3756" s="112" t="b">
        <f t="shared" si="1515"/>
        <v>1</v>
      </c>
      <c r="U3756" s="22">
        <f t="shared" si="1516"/>
        <v>4.9913871027952368</v>
      </c>
      <c r="V3756" s="22">
        <f t="shared" si="1517"/>
        <v>0.12948494298230398</v>
      </c>
      <c r="W3756" s="81">
        <f t="shared" si="1518"/>
        <v>5</v>
      </c>
      <c r="X3756" s="22">
        <f t="shared" si="1519"/>
        <v>0.95800925594635788</v>
      </c>
      <c r="Y3756" s="3">
        <f>IF(U3756&gt;'Power Curve'!$C$37,0,INDEX(Ci,$W3756,1)*POWER(1-X3756,3)+INDEX(Ci,$W3756,2)*3*X3756*POWER(1-X3756,2)+INDEX(Ci,$W3756,3)*3*POWER(X3756,2)*(1-X3756)+INDEX(Ci,$W3756,4)*POWER(X3756,3))</f>
        <v>205.66363640335388</v>
      </c>
      <c r="Z3756" s="3">
        <f t="shared" si="1520"/>
        <v>226.80250359052656</v>
      </c>
      <c r="AA3756" s="3">
        <f t="shared" si="1521"/>
        <v>152.38000488281241</v>
      </c>
      <c r="AB3756" s="3">
        <f t="shared" si="1530"/>
        <v>74.422498707714141</v>
      </c>
      <c r="AC3756" s="3">
        <f t="shared" si="1531"/>
        <v>74.422498707714141</v>
      </c>
      <c r="AE3756" s="34">
        <f t="shared" si="1522"/>
        <v>5</v>
      </c>
      <c r="AF3756" s="73" t="b">
        <f>COUNTIF('Power Curve'!$D$2:$D$31,AE3756)&gt;0</f>
        <v>1</v>
      </c>
      <c r="AG3756" s="73" t="b">
        <f t="shared" si="1523"/>
        <v>0</v>
      </c>
      <c r="AH3756" s="73" t="b">
        <f t="shared" si="1532"/>
        <v>1</v>
      </c>
      <c r="AI3756" s="34" t="str">
        <f t="shared" si="1524"/>
        <v>Outer</v>
      </c>
      <c r="AJ3756" s="35" t="str">
        <f t="shared" si="1533"/>
        <v>0.1-0.2</v>
      </c>
      <c r="AK3756" s="36" t="str">
        <f t="shared" si="1525"/>
        <v>0-1</v>
      </c>
      <c r="AL3756" s="36" t="str">
        <f t="shared" si="1526"/>
        <v>Apr</v>
      </c>
      <c r="AM3756" s="35" t="str">
        <f t="shared" si="1527"/>
        <v>345-355</v>
      </c>
      <c r="AN3756" s="36" t="str">
        <f t="shared" si="1528"/>
        <v>LWS-HTI</v>
      </c>
    </row>
    <row r="3757" spans="5:40" x14ac:dyDescent="0.3">
      <c r="E3757" s="12">
        <v>41014.048611111109</v>
      </c>
      <c r="F3757" s="16">
        <v>5.95</v>
      </c>
      <c r="G3757" s="16">
        <v>250.41999816894571</v>
      </c>
      <c r="H3757" s="29">
        <v>1.1970935664757947</v>
      </c>
      <c r="I3757" s="26">
        <v>354.6</v>
      </c>
      <c r="J3757" s="30">
        <v>0.13109243697478992</v>
      </c>
      <c r="K3757" s="31">
        <v>0.62425834858354645</v>
      </c>
      <c r="L3757" s="111">
        <f t="shared" si="1508"/>
        <v>0.30000000000000004</v>
      </c>
      <c r="M3757" s="112">
        <f t="shared" si="1509"/>
        <v>0.13</v>
      </c>
      <c r="N3757" s="112" t="b">
        <f t="shared" si="1510"/>
        <v>1</v>
      </c>
      <c r="O3757" s="112" t="b">
        <f t="shared" si="1511"/>
        <v>1</v>
      </c>
      <c r="P3757" s="113">
        <f t="shared" si="1512"/>
        <v>3.0000000000000004</v>
      </c>
      <c r="Q3757" s="113">
        <f t="shared" si="1513"/>
        <v>13</v>
      </c>
      <c r="R3757" s="114" t="str">
        <f t="shared" si="1529"/>
        <v>0.3-0.13</v>
      </c>
      <c r="S3757" s="127">
        <f t="shared" si="1514"/>
        <v>2.3144625764960111E-2</v>
      </c>
      <c r="T3757" s="112" t="b">
        <f t="shared" si="1515"/>
        <v>1</v>
      </c>
      <c r="U3757" s="22">
        <f t="shared" si="1516"/>
        <v>5.9044706537260332</v>
      </c>
      <c r="V3757" s="22">
        <f t="shared" si="1517"/>
        <v>0.27060494917627287</v>
      </c>
      <c r="W3757" s="81">
        <f t="shared" si="1518"/>
        <v>6</v>
      </c>
      <c r="X3757" s="22">
        <f t="shared" si="1519"/>
        <v>0.87348522315907462</v>
      </c>
      <c r="Y3757" s="3">
        <f>IF(U3757&gt;'Power Curve'!$C$37,0,INDEX(Ci,$W3757,1)*POWER(1-X3757,3)+INDEX(Ci,$W3757,2)*3*X3757*POWER(1-X3757,2)+INDEX(Ci,$W3757,3)*3*POWER(X3757,2)*(1-X3757)+INDEX(Ci,$W3757,4)*POWER(X3757,3))</f>
        <v>346.03473115273783</v>
      </c>
      <c r="Z3757" s="3">
        <f t="shared" si="1520"/>
        <v>354.04357550694652</v>
      </c>
      <c r="AA3757" s="3">
        <f t="shared" si="1521"/>
        <v>250.41999816894571</v>
      </c>
      <c r="AB3757" s="3">
        <f t="shared" si="1530"/>
        <v>103.62357733800081</v>
      </c>
      <c r="AC3757" s="3">
        <f t="shared" si="1531"/>
        <v>103.62357733800081</v>
      </c>
      <c r="AE3757" s="34">
        <f t="shared" si="1522"/>
        <v>6</v>
      </c>
      <c r="AF3757" s="73" t="b">
        <f>COUNTIF('Power Curve'!$D$2:$D$31,AE3757)&gt;0</f>
        <v>1</v>
      </c>
      <c r="AG3757" s="73" t="b">
        <f t="shared" si="1523"/>
        <v>0</v>
      </c>
      <c r="AH3757" s="73" t="b">
        <f t="shared" si="1532"/>
        <v>1</v>
      </c>
      <c r="AI3757" s="34" t="str">
        <f t="shared" si="1524"/>
        <v>Outer</v>
      </c>
      <c r="AJ3757" s="35" t="str">
        <f t="shared" si="1533"/>
        <v>0.2-0.3</v>
      </c>
      <c r="AK3757" s="36" t="str">
        <f t="shared" si="1525"/>
        <v>1-2</v>
      </c>
      <c r="AL3757" s="36" t="str">
        <f t="shared" si="1526"/>
        <v>Apr</v>
      </c>
      <c r="AM3757" s="35" t="str">
        <f t="shared" si="1527"/>
        <v>345-355</v>
      </c>
      <c r="AN3757" s="36" t="str">
        <f t="shared" si="1528"/>
        <v>Inner-TI</v>
      </c>
    </row>
    <row r="3758" spans="5:40" x14ac:dyDescent="0.3">
      <c r="E3758" s="12">
        <v>41014.055555555555</v>
      </c>
      <c r="F3758" s="16">
        <v>5.36</v>
      </c>
      <c r="G3758" s="16">
        <v>210.15001296997121</v>
      </c>
      <c r="H3758" s="29">
        <v>1.1972711436943875</v>
      </c>
      <c r="I3758" s="26">
        <v>354.7</v>
      </c>
      <c r="J3758" s="30">
        <v>0.17350746268656717</v>
      </c>
      <c r="K3758" s="31">
        <v>0.44674819209681615</v>
      </c>
      <c r="L3758" s="111">
        <f t="shared" si="1508"/>
        <v>0.2</v>
      </c>
      <c r="M3758" s="112">
        <f t="shared" si="1509"/>
        <v>0.17</v>
      </c>
      <c r="N3758" s="112" t="b">
        <f t="shared" si="1510"/>
        <v>1</v>
      </c>
      <c r="O3758" s="112" t="b">
        <f t="shared" si="1511"/>
        <v>1</v>
      </c>
      <c r="P3758" s="113">
        <f t="shared" si="1512"/>
        <v>2</v>
      </c>
      <c r="Q3758" s="113">
        <f t="shared" si="1513"/>
        <v>9</v>
      </c>
      <c r="R3758" s="114" t="str">
        <f t="shared" si="1529"/>
        <v>0.2-0.17</v>
      </c>
      <c r="S3758" s="127">
        <f t="shared" si="1514"/>
        <v>6.7707460480226883E-2</v>
      </c>
      <c r="T3758" s="112" t="b">
        <f t="shared" si="1515"/>
        <v>1</v>
      </c>
      <c r="U3758" s="22">
        <f t="shared" si="1516"/>
        <v>5.3192483220209823</v>
      </c>
      <c r="V3758" s="22">
        <f t="shared" si="1517"/>
        <v>0.18015695130041909</v>
      </c>
      <c r="W3758" s="81">
        <f t="shared" si="1518"/>
        <v>6</v>
      </c>
      <c r="X3758" s="22">
        <f t="shared" si="1519"/>
        <v>0.29018373580156021</v>
      </c>
      <c r="Y3758" s="3">
        <f>IF(U3758&gt;'Power Curve'!$C$37,0,INDEX(Ci,$W3758,1)*POWER(1-X3758,3)+INDEX(Ci,$W3758,2)*3*X3758*POWER(1-X3758,2)+INDEX(Ci,$W3758,3)*3*POWER(X3758,2)*(1-X3758)+INDEX(Ci,$W3758,4)*POWER(X3758,3))</f>
        <v>255.01357724956569</v>
      </c>
      <c r="Z3758" s="3">
        <f t="shared" si="1520"/>
        <v>272.27989895311191</v>
      </c>
      <c r="AA3758" s="3">
        <f t="shared" si="1521"/>
        <v>210.15001296997121</v>
      </c>
      <c r="AB3758" s="3">
        <f t="shared" si="1530"/>
        <v>62.129885983140696</v>
      </c>
      <c r="AC3758" s="3">
        <f t="shared" si="1531"/>
        <v>62.129885983140696</v>
      </c>
      <c r="AE3758" s="34">
        <f t="shared" si="1522"/>
        <v>5</v>
      </c>
      <c r="AF3758" s="73" t="b">
        <f>COUNTIF('Power Curve'!$D$2:$D$31,AE3758)&gt;0</f>
        <v>1</v>
      </c>
      <c r="AG3758" s="73" t="b">
        <f t="shared" si="1523"/>
        <v>0</v>
      </c>
      <c r="AH3758" s="73" t="b">
        <f t="shared" si="1532"/>
        <v>1</v>
      </c>
      <c r="AI3758" s="34" t="str">
        <f t="shared" si="1524"/>
        <v>Outer</v>
      </c>
      <c r="AJ3758" s="35" t="str">
        <f t="shared" si="1533"/>
        <v>0.1-0.2</v>
      </c>
      <c r="AK3758" s="36" t="str">
        <f t="shared" si="1525"/>
        <v>1-2</v>
      </c>
      <c r="AL3758" s="36" t="str">
        <f t="shared" si="1526"/>
        <v>Apr</v>
      </c>
      <c r="AM3758" s="35" t="str">
        <f t="shared" si="1527"/>
        <v>345-355</v>
      </c>
      <c r="AN3758" s="36" t="str">
        <f t="shared" si="1528"/>
        <v>LWS-HTI</v>
      </c>
    </row>
    <row r="3759" spans="5:40" x14ac:dyDescent="0.3">
      <c r="E3759" s="12">
        <v>41014.0625</v>
      </c>
      <c r="F3759" s="16">
        <v>4.2</v>
      </c>
      <c r="G3759" s="16">
        <v>87.709997177123597</v>
      </c>
      <c r="H3759" s="29">
        <v>1.1981153565120917</v>
      </c>
      <c r="I3759" s="26">
        <v>345.3</v>
      </c>
      <c r="J3759" s="30">
        <v>0.2119047619047619</v>
      </c>
      <c r="K3759" s="31">
        <v>0.53738948984218149</v>
      </c>
      <c r="L3759" s="111">
        <f t="shared" si="1508"/>
        <v>0</v>
      </c>
      <c r="M3759" s="112">
        <f t="shared" si="1509"/>
        <v>0.21000000000000002</v>
      </c>
      <c r="N3759" s="112" t="b">
        <f t="shared" si="1510"/>
        <v>0</v>
      </c>
      <c r="O3759" s="112" t="b">
        <f t="shared" si="1511"/>
        <v>1</v>
      </c>
      <c r="P3759" s="113">
        <f t="shared" si="1512"/>
        <v>0</v>
      </c>
      <c r="Q3759" s="113">
        <f t="shared" si="1513"/>
        <v>5</v>
      </c>
      <c r="R3759" s="114" t="str">
        <f t="shared" si="1529"/>
        <v>0-0.21</v>
      </c>
      <c r="S3759" s="127">
        <f t="shared" si="1514"/>
        <v>0</v>
      </c>
      <c r="T3759" s="112" t="b">
        <f t="shared" si="1515"/>
        <v>0</v>
      </c>
      <c r="U3759" s="22">
        <f t="shared" si="1516"/>
        <v>4.1690471393502806</v>
      </c>
      <c r="V3759" s="22">
        <f t="shared" si="1517"/>
        <v>2.389650753459704E-3</v>
      </c>
      <c r="W3759" s="81">
        <f t="shared" si="1518"/>
        <v>5</v>
      </c>
      <c r="X3759" s="22">
        <f t="shared" si="1519"/>
        <v>1.7680071595779084E-2</v>
      </c>
      <c r="Y3759" s="3">
        <f>IF(U3759&gt;'Power Curve'!$C$37,0,INDEX(Ci,$W3759,1)*POWER(1-X3759,3)+INDEX(Ci,$W3759,2)*3*X3759*POWER(1-X3759,2)+INDEX(Ci,$W3759,3)*3*POWER(X3759,2)*(1-X3759)+INDEX(Ci,$W3759,4)*POWER(X3759,3))</f>
        <v>78.756246777871752</v>
      </c>
      <c r="Z3759" s="3">
        <f t="shared" si="1520"/>
        <v>78.756246777871752</v>
      </c>
      <c r="AA3759" s="3">
        <f t="shared" si="1521"/>
        <v>87.709997177123597</v>
      </c>
      <c r="AB3759" s="3">
        <f t="shared" si="1530"/>
        <v>-8.9537503992518452</v>
      </c>
      <c r="AC3759" s="3">
        <f t="shared" si="1531"/>
        <v>8.9537503992518452</v>
      </c>
      <c r="AE3759" s="34">
        <f t="shared" si="1522"/>
        <v>4</v>
      </c>
      <c r="AF3759" s="73" t="b">
        <f>COUNTIF('Power Curve'!$D$2:$D$31,AE3759)&gt;0</f>
        <v>1</v>
      </c>
      <c r="AG3759" s="73" t="b">
        <f t="shared" si="1523"/>
        <v>0</v>
      </c>
      <c r="AH3759" s="73" t="b">
        <f t="shared" si="1532"/>
        <v>1</v>
      </c>
      <c r="AI3759" s="34" t="str">
        <f t="shared" si="1524"/>
        <v>Outer</v>
      </c>
      <c r="AJ3759" s="35" t="str">
        <f t="shared" si="1533"/>
        <v>0.0-0.1</v>
      </c>
      <c r="AK3759" s="36" t="str">
        <f t="shared" si="1525"/>
        <v>1-2</v>
      </c>
      <c r="AL3759" s="36" t="str">
        <f t="shared" si="1526"/>
        <v>Apr</v>
      </c>
      <c r="AM3759" s="35" t="str">
        <f t="shared" si="1527"/>
        <v>345-355</v>
      </c>
      <c r="AN3759" s="36" t="str">
        <f t="shared" si="1528"/>
        <v>LWS-HTI</v>
      </c>
    </row>
    <row r="3760" spans="5:40" x14ac:dyDescent="0.3">
      <c r="E3760" s="12">
        <v>41014.069444444445</v>
      </c>
      <c r="F3760" s="16">
        <v>3.63</v>
      </c>
      <c r="G3760" s="16">
        <v>26.099998474121101</v>
      </c>
      <c r="H3760" s="29">
        <v>1.1987381694851293</v>
      </c>
      <c r="I3760" s="26">
        <v>335.9</v>
      </c>
      <c r="J3760" s="30">
        <v>0.17355371900826447</v>
      </c>
      <c r="K3760" s="31">
        <v>0.44693339790626219</v>
      </c>
      <c r="L3760" s="111">
        <f t="shared" si="1508"/>
        <v>-0.1</v>
      </c>
      <c r="M3760" s="112">
        <f t="shared" si="1509"/>
        <v>0.17</v>
      </c>
      <c r="N3760" s="112" t="b">
        <f t="shared" si="1510"/>
        <v>0</v>
      </c>
      <c r="O3760" s="112" t="b">
        <f t="shared" si="1511"/>
        <v>1</v>
      </c>
      <c r="P3760" s="113">
        <f t="shared" si="1512"/>
        <v>-1</v>
      </c>
      <c r="Q3760" s="113">
        <f t="shared" si="1513"/>
        <v>9</v>
      </c>
      <c r="R3760" s="114" t="str">
        <f t="shared" si="1529"/>
        <v>-0.1-0.17</v>
      </c>
      <c r="S3760" s="127">
        <f t="shared" si="1514"/>
        <v>0</v>
      </c>
      <c r="T3760" s="112" t="b">
        <f t="shared" si="1515"/>
        <v>0</v>
      </c>
      <c r="U3760" s="22">
        <f t="shared" si="1516"/>
        <v>3.6038721320113996</v>
      </c>
      <c r="V3760" s="22">
        <f t="shared" si="1517"/>
        <v>-8.4959968517454326E-2</v>
      </c>
      <c r="W3760" s="81">
        <f t="shared" si="1518"/>
        <v>4</v>
      </c>
      <c r="X3760" s="22">
        <f t="shared" si="1519"/>
        <v>0.60835063569504566</v>
      </c>
      <c r="Y3760" s="3">
        <f>IF(U3760&gt;'Power Curve'!$C$37,0,INDEX(Ci,$W3760,1)*POWER(1-X3760,3)+INDEX(Ci,$W3760,2)*3*X3760*POWER(1-X3760,2)+INDEX(Ci,$W3760,3)*3*POWER(X3760,2)*(1-X3760)+INDEX(Ci,$W3760,4)*POWER(X3760,3))</f>
        <v>33.966498163696258</v>
      </c>
      <c r="Z3760" s="3">
        <f t="shared" si="1520"/>
        <v>33.966498163696258</v>
      </c>
      <c r="AA3760" s="3">
        <f t="shared" si="1521"/>
        <v>26.099998474121101</v>
      </c>
      <c r="AB3760" s="3">
        <f t="shared" si="1530"/>
        <v>7.8664996895751571</v>
      </c>
      <c r="AC3760" s="3">
        <f t="shared" si="1531"/>
        <v>7.8664996895751571</v>
      </c>
      <c r="AE3760" s="34">
        <f t="shared" si="1522"/>
        <v>4</v>
      </c>
      <c r="AF3760" s="73" t="b">
        <f>COUNTIF('Power Curve'!$D$2:$D$31,AE3760)&gt;0</f>
        <v>1</v>
      </c>
      <c r="AG3760" s="73" t="b">
        <f t="shared" si="1523"/>
        <v>0</v>
      </c>
      <c r="AH3760" s="73" t="b">
        <f t="shared" si="1532"/>
        <v>1</v>
      </c>
      <c r="AI3760" s="34" t="str">
        <f t="shared" si="1524"/>
        <v>Outer</v>
      </c>
      <c r="AJ3760" s="35" t="str">
        <f t="shared" si="1533"/>
        <v>-0.1-0.0</v>
      </c>
      <c r="AK3760" s="36" t="str">
        <f t="shared" si="1525"/>
        <v>1-2</v>
      </c>
      <c r="AL3760" s="36" t="str">
        <f t="shared" si="1526"/>
        <v>Apr</v>
      </c>
      <c r="AM3760" s="35" t="str">
        <f t="shared" si="1527"/>
        <v>335-345</v>
      </c>
      <c r="AN3760" s="36" t="str">
        <f t="shared" si="1528"/>
        <v>LWS-HTI</v>
      </c>
    </row>
    <row r="3761" spans="5:40" x14ac:dyDescent="0.3">
      <c r="E3761" s="12">
        <v>41014.076388888891</v>
      </c>
      <c r="F3761" s="16">
        <v>4.08</v>
      </c>
      <c r="G3761" s="16">
        <v>68.659999847412095</v>
      </c>
      <c r="H3761" s="29">
        <v>1.1984711703702298</v>
      </c>
      <c r="I3761" s="26">
        <v>335.9</v>
      </c>
      <c r="J3761" s="30">
        <v>0.1642156862745098</v>
      </c>
      <c r="K3761" s="31">
        <v>0.43964366426242696</v>
      </c>
      <c r="L3761" s="111">
        <f t="shared" si="1508"/>
        <v>0</v>
      </c>
      <c r="M3761" s="112">
        <f t="shared" si="1509"/>
        <v>0.16</v>
      </c>
      <c r="N3761" s="112" t="b">
        <f t="shared" si="1510"/>
        <v>0</v>
      </c>
      <c r="O3761" s="112" t="b">
        <f t="shared" si="1511"/>
        <v>1</v>
      </c>
      <c r="P3761" s="113">
        <f t="shared" si="1512"/>
        <v>0</v>
      </c>
      <c r="Q3761" s="113">
        <f t="shared" si="1513"/>
        <v>10</v>
      </c>
      <c r="R3761" s="114" t="str">
        <f t="shared" si="1529"/>
        <v>0-0.16</v>
      </c>
      <c r="S3761" s="127">
        <f t="shared" si="1514"/>
        <v>0</v>
      </c>
      <c r="T3761" s="112" t="b">
        <f t="shared" si="1515"/>
        <v>0</v>
      </c>
      <c r="U3761" s="22">
        <f t="shared" si="1516"/>
        <v>4.0503323805863376</v>
      </c>
      <c r="V3761" s="22">
        <f t="shared" si="1517"/>
        <v>-1.5958097899996096E-2</v>
      </c>
      <c r="W3761" s="81">
        <f t="shared" si="1518"/>
        <v>4</v>
      </c>
      <c r="X3761" s="22">
        <f t="shared" si="1519"/>
        <v>0.92643617315524418</v>
      </c>
      <c r="Y3761" s="3">
        <f>IF(U3761&gt;'Power Curve'!$C$37,0,INDEX(Ci,$W3761,1)*POWER(1-X3761,3)+INDEX(Ci,$W3761,2)*3*X3761*POWER(1-X3761,2)+INDEX(Ci,$W3761,3)*3*POWER(X3761,2)*(1-X3761)+INDEX(Ci,$W3761,4)*POWER(X3761,3))</f>
        <v>68.761505532341985</v>
      </c>
      <c r="Z3761" s="3">
        <f t="shared" si="1520"/>
        <v>68.761505532341985</v>
      </c>
      <c r="AA3761" s="3">
        <f t="shared" si="1521"/>
        <v>68.659999847412095</v>
      </c>
      <c r="AB3761" s="3">
        <f t="shared" si="1530"/>
        <v>0.10150568492989009</v>
      </c>
      <c r="AC3761" s="3">
        <f t="shared" si="1531"/>
        <v>0.10150568492989009</v>
      </c>
      <c r="AE3761" s="34">
        <f t="shared" si="1522"/>
        <v>4</v>
      </c>
      <c r="AF3761" s="73" t="b">
        <f>COUNTIF('Power Curve'!$D$2:$D$31,AE3761)&gt;0</f>
        <v>1</v>
      </c>
      <c r="AG3761" s="73" t="b">
        <f t="shared" si="1523"/>
        <v>0</v>
      </c>
      <c r="AH3761" s="73" t="b">
        <f t="shared" si="1532"/>
        <v>1</v>
      </c>
      <c r="AI3761" s="34" t="str">
        <f t="shared" si="1524"/>
        <v>Outer</v>
      </c>
      <c r="AJ3761" s="35" t="str">
        <f t="shared" si="1533"/>
        <v>-0.1-0.0</v>
      </c>
      <c r="AK3761" s="36" t="str">
        <f t="shared" si="1525"/>
        <v>1-2</v>
      </c>
      <c r="AL3761" s="36" t="str">
        <f t="shared" si="1526"/>
        <v>Apr</v>
      </c>
      <c r="AM3761" s="35" t="str">
        <f t="shared" si="1527"/>
        <v>335-345</v>
      </c>
      <c r="AN3761" s="36" t="str">
        <f t="shared" si="1528"/>
        <v>LWS-HTI</v>
      </c>
    </row>
    <row r="3762" spans="5:40" x14ac:dyDescent="0.3">
      <c r="E3762" s="12">
        <v>41014.083333333336</v>
      </c>
      <c r="F3762" s="16">
        <v>4.5999999999999996</v>
      </c>
      <c r="G3762" s="16">
        <v>147.98999404907252</v>
      </c>
      <c r="H3762" s="29">
        <v>1.198248761947347</v>
      </c>
      <c r="I3762" s="26">
        <v>335.8</v>
      </c>
      <c r="J3762" s="30">
        <v>0.12391304347826086</v>
      </c>
      <c r="K3762" s="31">
        <v>0.44989357263462104</v>
      </c>
      <c r="L3762" s="111">
        <f t="shared" si="1508"/>
        <v>0.1</v>
      </c>
      <c r="M3762" s="112">
        <f t="shared" si="1509"/>
        <v>0.12</v>
      </c>
      <c r="N3762" s="112" t="b">
        <f t="shared" si="1510"/>
        <v>1</v>
      </c>
      <c r="O3762" s="112" t="b">
        <f t="shared" si="1511"/>
        <v>1</v>
      </c>
      <c r="P3762" s="113">
        <f t="shared" si="1512"/>
        <v>1</v>
      </c>
      <c r="Q3762" s="113">
        <f t="shared" si="1513"/>
        <v>14</v>
      </c>
      <c r="R3762" s="114" t="str">
        <f t="shared" si="1529"/>
        <v>0.1-0.12</v>
      </c>
      <c r="S3762" s="127">
        <f t="shared" si="1514"/>
        <v>8.9737386733008944E-3</v>
      </c>
      <c r="T3762" s="112" t="b">
        <f t="shared" si="1515"/>
        <v>1</v>
      </c>
      <c r="U3762" s="22">
        <f t="shared" si="1516"/>
        <v>4.5662687139709552</v>
      </c>
      <c r="V3762" s="22">
        <f t="shared" si="1517"/>
        <v>6.3781525586495899E-2</v>
      </c>
      <c r="W3762" s="81">
        <f t="shared" si="1518"/>
        <v>5</v>
      </c>
      <c r="X3762" s="22">
        <f t="shared" si="1519"/>
        <v>0.47189494120367365</v>
      </c>
      <c r="Y3762" s="3">
        <f>IF(U3762&gt;'Power Curve'!$C$37,0,INDEX(Ci,$W3762,1)*POWER(1-X3762,3)+INDEX(Ci,$W3762,2)*3*X3762*POWER(1-X3762,2)+INDEX(Ci,$W3762,3)*3*POWER(X3762,2)*(1-X3762)+INDEX(Ci,$W3762,4)*POWER(X3762,3))</f>
        <v>132.53034233861527</v>
      </c>
      <c r="Z3762" s="3">
        <f t="shared" si="1520"/>
        <v>133.71963499704512</v>
      </c>
      <c r="AA3762" s="3">
        <f t="shared" si="1521"/>
        <v>147.98999404907252</v>
      </c>
      <c r="AB3762" s="3">
        <f t="shared" si="1530"/>
        <v>-14.270359052027402</v>
      </c>
      <c r="AC3762" s="3">
        <f t="shared" si="1531"/>
        <v>14.270359052027402</v>
      </c>
      <c r="AE3762" s="34">
        <f t="shared" si="1522"/>
        <v>5</v>
      </c>
      <c r="AF3762" s="73" t="b">
        <f>COUNTIF('Power Curve'!$D$2:$D$31,AE3762)&gt;0</f>
        <v>1</v>
      </c>
      <c r="AG3762" s="73" t="b">
        <f t="shared" si="1523"/>
        <v>0</v>
      </c>
      <c r="AH3762" s="73" t="b">
        <f t="shared" si="1532"/>
        <v>1</v>
      </c>
      <c r="AI3762" s="34" t="str">
        <f t="shared" si="1524"/>
        <v>Outer</v>
      </c>
      <c r="AJ3762" s="35" t="str">
        <f t="shared" si="1533"/>
        <v>0.0-0.1</v>
      </c>
      <c r="AK3762" s="36" t="str">
        <f t="shared" si="1525"/>
        <v>2-3</v>
      </c>
      <c r="AL3762" s="36" t="str">
        <f t="shared" si="1526"/>
        <v>Apr</v>
      </c>
      <c r="AM3762" s="35" t="str">
        <f t="shared" si="1527"/>
        <v>335-345</v>
      </c>
      <c r="AN3762" s="36" t="str">
        <f t="shared" si="1528"/>
        <v>Inner-TI</v>
      </c>
    </row>
    <row r="3763" spans="5:40" x14ac:dyDescent="0.3">
      <c r="E3763" s="12">
        <v>41014.090277777781</v>
      </c>
      <c r="F3763" s="16">
        <v>5.07</v>
      </c>
      <c r="G3763" s="16">
        <v>174.48000335693382</v>
      </c>
      <c r="H3763" s="29">
        <v>1.1973356457471214</v>
      </c>
      <c r="I3763" s="26">
        <v>336.6</v>
      </c>
      <c r="J3763" s="30">
        <v>0.16173570019723865</v>
      </c>
      <c r="K3763" s="31">
        <v>0.53829238228109177</v>
      </c>
      <c r="L3763" s="111">
        <f t="shared" si="1508"/>
        <v>0.1</v>
      </c>
      <c r="M3763" s="112">
        <f t="shared" si="1509"/>
        <v>0.16</v>
      </c>
      <c r="N3763" s="112" t="b">
        <f t="shared" si="1510"/>
        <v>1</v>
      </c>
      <c r="O3763" s="112" t="b">
        <f t="shared" si="1511"/>
        <v>1</v>
      </c>
      <c r="P3763" s="113">
        <f t="shared" si="1512"/>
        <v>1</v>
      </c>
      <c r="Q3763" s="113">
        <f t="shared" si="1513"/>
        <v>10</v>
      </c>
      <c r="R3763" s="114" t="str">
        <f t="shared" si="1529"/>
        <v>0.1-0.16</v>
      </c>
      <c r="S3763" s="127">
        <f t="shared" si="1514"/>
        <v>8.8248709142140419E-2</v>
      </c>
      <c r="T3763" s="112" t="b">
        <f t="shared" si="1515"/>
        <v>1</v>
      </c>
      <c r="U3763" s="22">
        <f t="shared" si="1516"/>
        <v>5.0315435238575326</v>
      </c>
      <c r="V3763" s="22">
        <f t="shared" si="1517"/>
        <v>0.1356912473049062</v>
      </c>
      <c r="W3763" s="81">
        <f t="shared" si="1518"/>
        <v>6</v>
      </c>
      <c r="X3763" s="22">
        <f t="shared" si="1519"/>
        <v>3.4232559003703014E-3</v>
      </c>
      <c r="Y3763" s="3">
        <f>IF(U3763&gt;'Power Curve'!$C$37,0,INDEX(Ci,$W3763,1)*POWER(1-X3763,3)+INDEX(Ci,$W3763,2)*3*X3763*POWER(1-X3763,2)+INDEX(Ci,$W3763,3)*3*POWER(X3763,2)*(1-X3763)+INDEX(Ci,$W3763,4)*POWER(X3763,3))</f>
        <v>211.98812928909805</v>
      </c>
      <c r="Z3763" s="3">
        <f t="shared" si="1520"/>
        <v>230.69580805231814</v>
      </c>
      <c r="AA3763" s="3">
        <f t="shared" si="1521"/>
        <v>174.48000335693382</v>
      </c>
      <c r="AB3763" s="3">
        <f t="shared" si="1530"/>
        <v>56.215804695384321</v>
      </c>
      <c r="AC3763" s="3">
        <f t="shared" si="1531"/>
        <v>56.215804695384321</v>
      </c>
      <c r="AE3763" s="34">
        <f t="shared" si="1522"/>
        <v>5</v>
      </c>
      <c r="AF3763" s="73" t="b">
        <f>COUNTIF('Power Curve'!$D$2:$D$31,AE3763)&gt;0</f>
        <v>1</v>
      </c>
      <c r="AG3763" s="73" t="b">
        <f t="shared" si="1523"/>
        <v>0</v>
      </c>
      <c r="AH3763" s="73" t="b">
        <f t="shared" si="1532"/>
        <v>1</v>
      </c>
      <c r="AI3763" s="34" t="str">
        <f t="shared" si="1524"/>
        <v>Outer</v>
      </c>
      <c r="AJ3763" s="35" t="str">
        <f t="shared" si="1533"/>
        <v>0.1-0.2</v>
      </c>
      <c r="AK3763" s="36" t="str">
        <f t="shared" si="1525"/>
        <v>2-3</v>
      </c>
      <c r="AL3763" s="36" t="str">
        <f t="shared" si="1526"/>
        <v>Apr</v>
      </c>
      <c r="AM3763" s="35" t="str">
        <f t="shared" si="1527"/>
        <v>335-345</v>
      </c>
      <c r="AN3763" s="36" t="str">
        <f t="shared" si="1528"/>
        <v>LWS-HTI</v>
      </c>
    </row>
    <row r="3764" spans="5:40" x14ac:dyDescent="0.3">
      <c r="E3764" s="12">
        <v>41014.097222222219</v>
      </c>
      <c r="F3764" s="16">
        <v>5.0599999999999996</v>
      </c>
      <c r="G3764" s="16">
        <v>246.92000961303719</v>
      </c>
      <c r="H3764" s="29">
        <v>1.1972790434995881</v>
      </c>
      <c r="I3764" s="26">
        <v>339.1</v>
      </c>
      <c r="J3764" s="30">
        <v>9.881422924901187E-2</v>
      </c>
      <c r="K3764" s="31">
        <v>0.43165086114268503</v>
      </c>
      <c r="L3764" s="111">
        <f t="shared" si="1508"/>
        <v>0.1</v>
      </c>
      <c r="M3764" s="112">
        <f t="shared" si="1509"/>
        <v>9.9999999999999992E-2</v>
      </c>
      <c r="N3764" s="112" t="b">
        <f t="shared" si="1510"/>
        <v>1</v>
      </c>
      <c r="O3764" s="112" t="b">
        <f t="shared" si="1511"/>
        <v>1</v>
      </c>
      <c r="P3764" s="113">
        <f t="shared" si="1512"/>
        <v>1</v>
      </c>
      <c r="Q3764" s="113">
        <f t="shared" si="1513"/>
        <v>16</v>
      </c>
      <c r="R3764" s="114" t="str">
        <f t="shared" si="1529"/>
        <v>0.1-0.1</v>
      </c>
      <c r="S3764" s="127">
        <f t="shared" si="1514"/>
        <v>-4.0149085065840128E-3</v>
      </c>
      <c r="T3764" s="112" t="b">
        <f t="shared" si="1515"/>
        <v>1</v>
      </c>
      <c r="U3764" s="22">
        <f t="shared" si="1516"/>
        <v>5.0215402438059318</v>
      </c>
      <c r="V3764" s="22">
        <f t="shared" si="1517"/>
        <v>0.13414520812656064</v>
      </c>
      <c r="W3764" s="81">
        <f t="shared" si="1518"/>
        <v>5</v>
      </c>
      <c r="X3764" s="22">
        <f t="shared" si="1519"/>
        <v>0.99248876533735775</v>
      </c>
      <c r="Y3764" s="3">
        <f>IF(U3764&gt;'Power Curve'!$C$37,0,INDEX(Ci,$W3764,1)*POWER(1-X3764,3)+INDEX(Ci,$W3764,2)*3*X3764*POWER(1-X3764,2)+INDEX(Ci,$W3764,3)*3*POWER(X3764,2)*(1-X3764)+INDEX(Ci,$W3764,4)*POWER(X3764,3))</f>
        <v>210.43373110515802</v>
      </c>
      <c r="Z3764" s="3">
        <f t="shared" si="1520"/>
        <v>209.58885892807169</v>
      </c>
      <c r="AA3764" s="3">
        <f t="shared" si="1521"/>
        <v>246.92000961303719</v>
      </c>
      <c r="AB3764" s="3">
        <f t="shared" si="1530"/>
        <v>-37.331150684965507</v>
      </c>
      <c r="AC3764" s="3">
        <f t="shared" si="1531"/>
        <v>37.331150684965507</v>
      </c>
      <c r="AE3764" s="34">
        <f t="shared" si="1522"/>
        <v>5</v>
      </c>
      <c r="AF3764" s="73" t="b">
        <f>COUNTIF('Power Curve'!$D$2:$D$31,AE3764)&gt;0</f>
        <v>1</v>
      </c>
      <c r="AG3764" s="73" t="b">
        <f t="shared" si="1523"/>
        <v>0</v>
      </c>
      <c r="AH3764" s="73" t="b">
        <f t="shared" si="1532"/>
        <v>1</v>
      </c>
      <c r="AI3764" s="34" t="str">
        <f t="shared" si="1524"/>
        <v>Outer</v>
      </c>
      <c r="AJ3764" s="35" t="str">
        <f t="shared" si="1533"/>
        <v>0.1-0.2</v>
      </c>
      <c r="AK3764" s="36" t="str">
        <f t="shared" si="1525"/>
        <v>2-3</v>
      </c>
      <c r="AL3764" s="36" t="str">
        <f t="shared" si="1526"/>
        <v>Apr</v>
      </c>
      <c r="AM3764" s="35" t="str">
        <f t="shared" si="1527"/>
        <v>335-345</v>
      </c>
      <c r="AN3764" s="36" t="str">
        <f t="shared" si="1528"/>
        <v>LWS-LTI</v>
      </c>
    </row>
    <row r="3765" spans="5:40" x14ac:dyDescent="0.3">
      <c r="E3765" s="12">
        <v>41014.104166666664</v>
      </c>
      <c r="F3765" s="16">
        <v>4.9400000000000004</v>
      </c>
      <c r="G3765" s="16">
        <v>178.5499954223632</v>
      </c>
      <c r="H3765" s="29">
        <v>1.1972224160366887</v>
      </c>
      <c r="I3765" s="26">
        <v>337.6</v>
      </c>
      <c r="J3765" s="30">
        <v>0.1234817813765182</v>
      </c>
      <c r="K3765" s="31">
        <v>0.42449786926031652</v>
      </c>
      <c r="L3765" s="111">
        <f t="shared" si="1508"/>
        <v>0.1</v>
      </c>
      <c r="M3765" s="112">
        <f t="shared" si="1509"/>
        <v>0.12</v>
      </c>
      <c r="N3765" s="112" t="b">
        <f t="shared" si="1510"/>
        <v>1</v>
      </c>
      <c r="O3765" s="112" t="b">
        <f t="shared" si="1511"/>
        <v>1</v>
      </c>
      <c r="P3765" s="113">
        <f t="shared" si="1512"/>
        <v>1</v>
      </c>
      <c r="Q3765" s="113">
        <f t="shared" si="1513"/>
        <v>14</v>
      </c>
      <c r="R3765" s="114" t="str">
        <f t="shared" si="1529"/>
        <v>0.1-0.12</v>
      </c>
      <c r="S3765" s="127">
        <f t="shared" si="1514"/>
        <v>8.9737386733008944E-3</v>
      </c>
      <c r="T3765" s="112" t="b">
        <f t="shared" si="1515"/>
        <v>1</v>
      </c>
      <c r="U3765" s="22">
        <f t="shared" si="1516"/>
        <v>4.9023750415708092</v>
      </c>
      <c r="V3765" s="22">
        <f t="shared" si="1517"/>
        <v>0.11572784198259359</v>
      </c>
      <c r="W3765" s="81">
        <f t="shared" si="1518"/>
        <v>5</v>
      </c>
      <c r="X3765" s="22">
        <f t="shared" si="1519"/>
        <v>0.85622575684716529</v>
      </c>
      <c r="Y3765" s="3">
        <f>IF(U3765&gt;'Power Curve'!$C$37,0,INDEX(Ci,$W3765,1)*POWER(1-X3765,3)+INDEX(Ci,$W3765,2)*3*X3765*POWER(1-X3765,2)+INDEX(Ci,$W3765,3)*3*POWER(X3765,2)*(1-X3765)+INDEX(Ci,$W3765,4)*POWER(X3765,3))</f>
        <v>190.94649795687963</v>
      </c>
      <c r="Z3765" s="3">
        <f t="shared" si="1520"/>
        <v>192.66000193012664</v>
      </c>
      <c r="AA3765" s="3">
        <f t="shared" si="1521"/>
        <v>178.5499954223632</v>
      </c>
      <c r="AB3765" s="3">
        <f t="shared" si="1530"/>
        <v>14.110006507763444</v>
      </c>
      <c r="AC3765" s="3">
        <f t="shared" si="1531"/>
        <v>14.110006507763444</v>
      </c>
      <c r="AE3765" s="34">
        <f t="shared" si="1522"/>
        <v>5</v>
      </c>
      <c r="AF3765" s="73" t="b">
        <f>COUNTIF('Power Curve'!$D$2:$D$31,AE3765)&gt;0</f>
        <v>1</v>
      </c>
      <c r="AG3765" s="73" t="b">
        <f t="shared" si="1523"/>
        <v>0</v>
      </c>
      <c r="AH3765" s="73" t="b">
        <f t="shared" si="1532"/>
        <v>1</v>
      </c>
      <c r="AI3765" s="34" t="str">
        <f t="shared" si="1524"/>
        <v>Outer</v>
      </c>
      <c r="AJ3765" s="35" t="str">
        <f t="shared" si="1533"/>
        <v>0.1-0.2</v>
      </c>
      <c r="AK3765" s="36" t="str">
        <f t="shared" si="1525"/>
        <v>2-3</v>
      </c>
      <c r="AL3765" s="36" t="str">
        <f t="shared" si="1526"/>
        <v>Apr</v>
      </c>
      <c r="AM3765" s="35" t="str">
        <f t="shared" si="1527"/>
        <v>335-345</v>
      </c>
      <c r="AN3765" s="36" t="str">
        <f t="shared" si="1528"/>
        <v>Inner-TI</v>
      </c>
    </row>
    <row r="3766" spans="5:40" x14ac:dyDescent="0.3">
      <c r="E3766" s="12">
        <v>41014.111111111109</v>
      </c>
      <c r="F3766" s="16">
        <v>4.3099999999999996</v>
      </c>
      <c r="G3766" s="16">
        <v>106.09000587463359</v>
      </c>
      <c r="H3766" s="29">
        <v>1.1966399489446604</v>
      </c>
      <c r="I3766" s="26">
        <v>331.3</v>
      </c>
      <c r="J3766" s="30">
        <v>0.12529002320185617</v>
      </c>
      <c r="K3766" s="31">
        <v>0.46287873018756659</v>
      </c>
      <c r="L3766" s="111">
        <f t="shared" si="1508"/>
        <v>0</v>
      </c>
      <c r="M3766" s="112">
        <f t="shared" si="1509"/>
        <v>0.13</v>
      </c>
      <c r="N3766" s="112" t="b">
        <f t="shared" si="1510"/>
        <v>0</v>
      </c>
      <c r="O3766" s="112" t="b">
        <f t="shared" si="1511"/>
        <v>1</v>
      </c>
      <c r="P3766" s="113">
        <f t="shared" si="1512"/>
        <v>0</v>
      </c>
      <c r="Q3766" s="113">
        <f t="shared" si="1513"/>
        <v>13</v>
      </c>
      <c r="R3766" s="114" t="str">
        <f t="shared" si="1529"/>
        <v>0-0.13</v>
      </c>
      <c r="S3766" s="127">
        <f t="shared" si="1514"/>
        <v>0</v>
      </c>
      <c r="T3766" s="112" t="b">
        <f t="shared" si="1515"/>
        <v>0</v>
      </c>
      <c r="U3766" s="22">
        <f t="shared" si="1516"/>
        <v>4.2764796168665846</v>
      </c>
      <c r="V3766" s="22">
        <f t="shared" si="1517"/>
        <v>1.8993686470759913E-2</v>
      </c>
      <c r="W3766" s="81">
        <f t="shared" si="1518"/>
        <v>5</v>
      </c>
      <c r="X3766" s="22">
        <f t="shared" si="1519"/>
        <v>0.1405269456944985</v>
      </c>
      <c r="Y3766" s="3">
        <f>IF(U3766&gt;'Power Curve'!$C$37,0,INDEX(Ci,$W3766,1)*POWER(1-X3766,3)+INDEX(Ci,$W3766,2)*3*X3766*POWER(1-X3766,2)+INDEX(Ci,$W3766,3)*3*POWER(X3766,2)*(1-X3766)+INDEX(Ci,$W3766,4)*POWER(X3766,3))</f>
        <v>89.955154566851022</v>
      </c>
      <c r="Z3766" s="3">
        <f t="shared" si="1520"/>
        <v>89.955154566851022</v>
      </c>
      <c r="AA3766" s="3">
        <f t="shared" si="1521"/>
        <v>106.09000587463359</v>
      </c>
      <c r="AB3766" s="3">
        <f t="shared" si="1530"/>
        <v>-16.134851307782569</v>
      </c>
      <c r="AC3766" s="3">
        <f t="shared" si="1531"/>
        <v>16.134851307782569</v>
      </c>
      <c r="AE3766" s="34">
        <f t="shared" si="1522"/>
        <v>4</v>
      </c>
      <c r="AF3766" s="73" t="b">
        <f>COUNTIF('Power Curve'!$D$2:$D$31,AE3766)&gt;0</f>
        <v>1</v>
      </c>
      <c r="AG3766" s="73" t="b">
        <f t="shared" si="1523"/>
        <v>0</v>
      </c>
      <c r="AH3766" s="73" t="b">
        <f t="shared" si="1532"/>
        <v>1</v>
      </c>
      <c r="AI3766" s="34" t="str">
        <f t="shared" si="1524"/>
        <v>Outer</v>
      </c>
      <c r="AJ3766" s="35" t="str">
        <f t="shared" si="1533"/>
        <v>0.0-0.1</v>
      </c>
      <c r="AK3766" s="36" t="str">
        <f t="shared" si="1525"/>
        <v>2-3</v>
      </c>
      <c r="AL3766" s="36" t="str">
        <f t="shared" si="1526"/>
        <v>Apr</v>
      </c>
      <c r="AM3766" s="35" t="str">
        <f t="shared" si="1527"/>
        <v>325-335</v>
      </c>
      <c r="AN3766" s="36" t="str">
        <f t="shared" si="1528"/>
        <v>Inner-TI</v>
      </c>
    </row>
    <row r="3767" spans="5:40" x14ac:dyDescent="0.3">
      <c r="E3767" s="12">
        <v>41014.118055555555</v>
      </c>
      <c r="F3767" s="16">
        <v>4.43</v>
      </c>
      <c r="G3767" s="16">
        <v>101.56999397277852</v>
      </c>
      <c r="H3767" s="29">
        <v>1.197375910918548</v>
      </c>
      <c r="I3767" s="26">
        <v>329.2</v>
      </c>
      <c r="J3767" s="30">
        <v>0.1015801354401806</v>
      </c>
      <c r="K3767" s="31">
        <v>0.28379942394225982</v>
      </c>
      <c r="L3767" s="111">
        <f t="shared" si="1508"/>
        <v>0</v>
      </c>
      <c r="M3767" s="112">
        <f t="shared" si="1509"/>
        <v>9.9999999999999992E-2</v>
      </c>
      <c r="N3767" s="112" t="b">
        <f t="shared" si="1510"/>
        <v>0</v>
      </c>
      <c r="O3767" s="112" t="b">
        <f t="shared" si="1511"/>
        <v>1</v>
      </c>
      <c r="P3767" s="113">
        <f t="shared" si="1512"/>
        <v>0</v>
      </c>
      <c r="Q3767" s="113">
        <f t="shared" si="1513"/>
        <v>16</v>
      </c>
      <c r="R3767" s="114" t="str">
        <f t="shared" si="1529"/>
        <v>0-0.1</v>
      </c>
      <c r="S3767" s="127">
        <f t="shared" si="1514"/>
        <v>0</v>
      </c>
      <c r="T3767" s="112" t="b">
        <f t="shared" si="1515"/>
        <v>0</v>
      </c>
      <c r="U3767" s="22">
        <f t="shared" si="1516"/>
        <v>4.3964472718420184</v>
      </c>
      <c r="V3767" s="22">
        <f t="shared" si="1517"/>
        <v>3.7535074272512438E-2</v>
      </c>
      <c r="W3767" s="81">
        <f t="shared" si="1518"/>
        <v>5</v>
      </c>
      <c r="X3767" s="22">
        <f t="shared" si="1519"/>
        <v>0.27770754272996323</v>
      </c>
      <c r="Y3767" s="3">
        <f>IF(U3767&gt;'Power Curve'!$C$37,0,INDEX(Ci,$W3767,1)*POWER(1-X3767,3)+INDEX(Ci,$W3767,2)*3*X3767*POWER(1-X3767,2)+INDEX(Ci,$W3767,3)*3*POWER(X3767,2)*(1-X3767)+INDEX(Ci,$W3767,4)*POWER(X3767,3))</f>
        <v>105.79908856489921</v>
      </c>
      <c r="Z3767" s="3">
        <f t="shared" si="1520"/>
        <v>105.79908856489921</v>
      </c>
      <c r="AA3767" s="3">
        <f t="shared" si="1521"/>
        <v>101.56999397277852</v>
      </c>
      <c r="AB3767" s="3">
        <f t="shared" si="1530"/>
        <v>4.2290945921206884</v>
      </c>
      <c r="AC3767" s="3">
        <f t="shared" si="1531"/>
        <v>4.2290945921206884</v>
      </c>
      <c r="AE3767" s="34">
        <f t="shared" si="1522"/>
        <v>4</v>
      </c>
      <c r="AF3767" s="73" t="b">
        <f>COUNTIF('Power Curve'!$D$2:$D$31,AE3767)&gt;0</f>
        <v>1</v>
      </c>
      <c r="AG3767" s="73" t="b">
        <f t="shared" si="1523"/>
        <v>0</v>
      </c>
      <c r="AH3767" s="73" t="b">
        <f t="shared" si="1532"/>
        <v>1</v>
      </c>
      <c r="AI3767" s="34" t="str">
        <f t="shared" si="1524"/>
        <v>Inner</v>
      </c>
      <c r="AJ3767" s="35" t="str">
        <f t="shared" si="1533"/>
        <v>0.0-0.1</v>
      </c>
      <c r="AK3767" s="36" t="str">
        <f t="shared" si="1525"/>
        <v>2-3</v>
      </c>
      <c r="AL3767" s="36" t="str">
        <f t="shared" si="1526"/>
        <v>Apr</v>
      </c>
      <c r="AM3767" s="35" t="str">
        <f t="shared" si="1527"/>
        <v>325-335</v>
      </c>
      <c r="AN3767" s="36" t="str">
        <f t="shared" si="1528"/>
        <v>Inner-TI</v>
      </c>
    </row>
    <row r="3768" spans="5:40" x14ac:dyDescent="0.3">
      <c r="E3768" s="12">
        <v>41014.125</v>
      </c>
      <c r="F3768" s="16">
        <v>4.42</v>
      </c>
      <c r="G3768" s="16">
        <v>128.21000289917012</v>
      </c>
      <c r="H3768" s="29">
        <v>1.1975093677586122</v>
      </c>
      <c r="I3768" s="26">
        <v>329.7</v>
      </c>
      <c r="J3768" s="30">
        <v>8.3710407239818999E-2</v>
      </c>
      <c r="K3768" s="31">
        <v>0.21756039650428458</v>
      </c>
      <c r="L3768" s="111">
        <f t="shared" si="1508"/>
        <v>0</v>
      </c>
      <c r="M3768" s="112">
        <f t="shared" si="1509"/>
        <v>0.08</v>
      </c>
      <c r="N3768" s="112" t="b">
        <f t="shared" si="1510"/>
        <v>0</v>
      </c>
      <c r="O3768" s="112" t="b">
        <f t="shared" si="1511"/>
        <v>1</v>
      </c>
      <c r="P3768" s="113">
        <f t="shared" si="1512"/>
        <v>0</v>
      </c>
      <c r="Q3768" s="113">
        <f t="shared" si="1513"/>
        <v>18</v>
      </c>
      <c r="R3768" s="114" t="str">
        <f t="shared" si="1529"/>
        <v>0-0.08</v>
      </c>
      <c r="S3768" s="127">
        <f t="shared" si="1514"/>
        <v>0</v>
      </c>
      <c r="T3768" s="112" t="b">
        <f t="shared" si="1515"/>
        <v>0</v>
      </c>
      <c r="U3768" s="22">
        <f t="shared" si="1516"/>
        <v>4.3866859762605008</v>
      </c>
      <c r="V3768" s="22">
        <f t="shared" si="1517"/>
        <v>3.6026434574074444E-2</v>
      </c>
      <c r="W3768" s="81">
        <f t="shared" si="1518"/>
        <v>5</v>
      </c>
      <c r="X3768" s="22">
        <f t="shared" si="1519"/>
        <v>0.26654569784780369</v>
      </c>
      <c r="Y3768" s="3">
        <f>IF(U3768&gt;'Power Curve'!$C$37,0,INDEX(Ci,$W3768,1)*POWER(1-X3768,3)+INDEX(Ci,$W3768,2)*3*X3768*POWER(1-X3768,2)+INDEX(Ci,$W3768,3)*3*POWER(X3768,2)*(1-X3768)+INDEX(Ci,$W3768,4)*POWER(X3768,3))</f>
        <v>104.39887671562956</v>
      </c>
      <c r="Z3768" s="3">
        <f t="shared" si="1520"/>
        <v>104.39887671562956</v>
      </c>
      <c r="AA3768" s="3">
        <f t="shared" si="1521"/>
        <v>128.21000289917012</v>
      </c>
      <c r="AB3768" s="3">
        <f t="shared" si="1530"/>
        <v>-23.811126183540566</v>
      </c>
      <c r="AC3768" s="3">
        <f t="shared" si="1531"/>
        <v>23.811126183540566</v>
      </c>
      <c r="AE3768" s="34">
        <f t="shared" si="1522"/>
        <v>4</v>
      </c>
      <c r="AF3768" s="73" t="b">
        <f>COUNTIF('Power Curve'!$D$2:$D$31,AE3768)&gt;0</f>
        <v>1</v>
      </c>
      <c r="AG3768" s="73" t="b">
        <f t="shared" si="1523"/>
        <v>0</v>
      </c>
      <c r="AH3768" s="73" t="b">
        <f t="shared" si="1532"/>
        <v>1</v>
      </c>
      <c r="AI3768" s="34" t="str">
        <f t="shared" si="1524"/>
        <v>Outer</v>
      </c>
      <c r="AJ3768" s="35" t="str">
        <f t="shared" si="1533"/>
        <v>0.0-0.1</v>
      </c>
      <c r="AK3768" s="36" t="str">
        <f t="shared" si="1525"/>
        <v>3-4</v>
      </c>
      <c r="AL3768" s="36" t="str">
        <f t="shared" si="1526"/>
        <v>Apr</v>
      </c>
      <c r="AM3768" s="35" t="str">
        <f t="shared" si="1527"/>
        <v>325-335</v>
      </c>
      <c r="AN3768" s="36" t="str">
        <f t="shared" si="1528"/>
        <v>LWS-LTI</v>
      </c>
    </row>
    <row r="3769" spans="5:40" x14ac:dyDescent="0.3">
      <c r="E3769" s="12">
        <v>41014.131944444445</v>
      </c>
      <c r="F3769" s="16">
        <v>4.45</v>
      </c>
      <c r="G3769" s="16">
        <v>130.2299957275396</v>
      </c>
      <c r="H3769" s="29">
        <v>1.1972869562163255</v>
      </c>
      <c r="I3769" s="26">
        <v>332.5</v>
      </c>
      <c r="J3769" s="30">
        <v>0.1101123595505618</v>
      </c>
      <c r="K3769" s="31">
        <v>0.26086971022081373</v>
      </c>
      <c r="L3769" s="111">
        <f t="shared" si="1508"/>
        <v>0</v>
      </c>
      <c r="M3769" s="112">
        <f t="shared" si="1509"/>
        <v>0.11</v>
      </c>
      <c r="N3769" s="112" t="b">
        <f t="shared" si="1510"/>
        <v>0</v>
      </c>
      <c r="O3769" s="112" t="b">
        <f t="shared" si="1511"/>
        <v>1</v>
      </c>
      <c r="P3769" s="113">
        <f t="shared" si="1512"/>
        <v>0</v>
      </c>
      <c r="Q3769" s="113">
        <f t="shared" si="1513"/>
        <v>15</v>
      </c>
      <c r="R3769" s="114" t="str">
        <f t="shared" si="1529"/>
        <v>0-0.11</v>
      </c>
      <c r="S3769" s="127">
        <f t="shared" si="1514"/>
        <v>0</v>
      </c>
      <c r="T3769" s="112" t="b">
        <f t="shared" si="1515"/>
        <v>0</v>
      </c>
      <c r="U3769" s="22">
        <f t="shared" si="1516"/>
        <v>4.4161864253200607</v>
      </c>
      <c r="V3769" s="22">
        <f t="shared" si="1517"/>
        <v>4.0585824073278633E-2</v>
      </c>
      <c r="W3769" s="81">
        <f t="shared" si="1518"/>
        <v>5</v>
      </c>
      <c r="X3769" s="22">
        <f t="shared" si="1519"/>
        <v>0.30027886713942176</v>
      </c>
      <c r="Y3769" s="3">
        <f>IF(U3769&gt;'Power Curve'!$C$37,0,INDEX(Ci,$W3769,1)*POWER(1-X3769,3)+INDEX(Ci,$W3769,2)*3*X3769*POWER(1-X3769,2)+INDEX(Ci,$W3769,3)*3*POWER(X3769,2)*(1-X3769)+INDEX(Ci,$W3769,4)*POWER(X3769,3))</f>
        <v>108.68353738075506</v>
      </c>
      <c r="Z3769" s="3">
        <f t="shared" si="1520"/>
        <v>108.68353738075506</v>
      </c>
      <c r="AA3769" s="3">
        <f t="shared" si="1521"/>
        <v>130.2299957275396</v>
      </c>
      <c r="AB3769" s="3">
        <f t="shared" si="1530"/>
        <v>-21.546458346784547</v>
      </c>
      <c r="AC3769" s="3">
        <f t="shared" si="1531"/>
        <v>21.546458346784547</v>
      </c>
      <c r="AE3769" s="34">
        <f t="shared" si="1522"/>
        <v>4</v>
      </c>
      <c r="AF3769" s="73" t="b">
        <f>COUNTIF('Power Curve'!$D$2:$D$31,AE3769)&gt;0</f>
        <v>1</v>
      </c>
      <c r="AG3769" s="73" t="b">
        <f t="shared" si="1523"/>
        <v>0</v>
      </c>
      <c r="AH3769" s="73" t="b">
        <f t="shared" si="1532"/>
        <v>1</v>
      </c>
      <c r="AI3769" s="34" t="str">
        <f t="shared" si="1524"/>
        <v>Inner</v>
      </c>
      <c r="AJ3769" s="35" t="str">
        <f t="shared" si="1533"/>
        <v>0.0-0.1</v>
      </c>
      <c r="AK3769" s="36" t="str">
        <f t="shared" si="1525"/>
        <v>3-4</v>
      </c>
      <c r="AL3769" s="36" t="str">
        <f t="shared" si="1526"/>
        <v>Apr</v>
      </c>
      <c r="AM3769" s="35" t="str">
        <f t="shared" si="1527"/>
        <v>325-335</v>
      </c>
      <c r="AN3769" s="36" t="str">
        <f t="shared" si="1528"/>
        <v>Inner-TI</v>
      </c>
    </row>
    <row r="3770" spans="5:40" x14ac:dyDescent="0.3">
      <c r="E3770" s="12">
        <v>41014.138888888891</v>
      </c>
      <c r="F3770" s="16">
        <v>4.53</v>
      </c>
      <c r="G3770" s="16">
        <v>126.1999969482421</v>
      </c>
      <c r="H3770" s="29">
        <v>1.1972424838214557</v>
      </c>
      <c r="I3770" s="26">
        <v>334.3</v>
      </c>
      <c r="J3770" s="30">
        <v>0.11920529801324503</v>
      </c>
      <c r="K3770" s="31">
        <v>0.23617464553943335</v>
      </c>
      <c r="L3770" s="111">
        <f t="shared" si="1508"/>
        <v>0.1</v>
      </c>
      <c r="M3770" s="112">
        <f t="shared" si="1509"/>
        <v>0.12</v>
      </c>
      <c r="N3770" s="112" t="b">
        <f t="shared" si="1510"/>
        <v>1</v>
      </c>
      <c r="O3770" s="112" t="b">
        <f t="shared" si="1511"/>
        <v>1</v>
      </c>
      <c r="P3770" s="113">
        <f t="shared" si="1512"/>
        <v>1</v>
      </c>
      <c r="Q3770" s="113">
        <f t="shared" si="1513"/>
        <v>14</v>
      </c>
      <c r="R3770" s="114" t="str">
        <f t="shared" si="1529"/>
        <v>0.1-0.12</v>
      </c>
      <c r="S3770" s="127">
        <f t="shared" si="1514"/>
        <v>8.9737386733008944E-3</v>
      </c>
      <c r="T3770" s="112" t="b">
        <f t="shared" si="1515"/>
        <v>1</v>
      </c>
      <c r="U3770" s="22">
        <f t="shared" si="1516"/>
        <v>4.4955228784250059</v>
      </c>
      <c r="V3770" s="22">
        <f t="shared" si="1517"/>
        <v>5.2847528648028927E-2</v>
      </c>
      <c r="W3770" s="81">
        <f t="shared" si="1518"/>
        <v>5</v>
      </c>
      <c r="X3770" s="22">
        <f t="shared" si="1519"/>
        <v>0.39099850324334628</v>
      </c>
      <c r="Y3770" s="3">
        <f>IF(U3770&gt;'Power Curve'!$C$37,0,INDEX(Ci,$W3770,1)*POWER(1-X3770,3)+INDEX(Ci,$W3770,2)*3*X3770*POWER(1-X3770,2)+INDEX(Ci,$W3770,3)*3*POWER(X3770,2)*(1-X3770)+INDEX(Ci,$W3770,4)*POWER(X3770,3))</f>
        <v>120.91649146112086</v>
      </c>
      <c r="Z3770" s="3">
        <f t="shared" si="1520"/>
        <v>122.00156445678537</v>
      </c>
      <c r="AA3770" s="3">
        <f t="shared" si="1521"/>
        <v>126.1999969482421</v>
      </c>
      <c r="AB3770" s="3">
        <f t="shared" si="1530"/>
        <v>-4.1984324914567281</v>
      </c>
      <c r="AC3770" s="3">
        <f t="shared" si="1531"/>
        <v>4.1984324914567281</v>
      </c>
      <c r="AE3770" s="34">
        <f t="shared" si="1522"/>
        <v>4</v>
      </c>
      <c r="AF3770" s="73" t="b">
        <f>COUNTIF('Power Curve'!$D$2:$D$31,AE3770)&gt;0</f>
        <v>1</v>
      </c>
      <c r="AG3770" s="73" t="b">
        <f t="shared" si="1523"/>
        <v>0</v>
      </c>
      <c r="AH3770" s="73" t="b">
        <f t="shared" si="1532"/>
        <v>1</v>
      </c>
      <c r="AI3770" s="34" t="str">
        <f t="shared" si="1524"/>
        <v>Inner</v>
      </c>
      <c r="AJ3770" s="35" t="str">
        <f t="shared" si="1533"/>
        <v>0.0-0.1</v>
      </c>
      <c r="AK3770" s="36" t="str">
        <f t="shared" si="1525"/>
        <v>3-4</v>
      </c>
      <c r="AL3770" s="36" t="str">
        <f t="shared" si="1526"/>
        <v>Apr</v>
      </c>
      <c r="AM3770" s="35" t="str">
        <f t="shared" si="1527"/>
        <v>325-335</v>
      </c>
      <c r="AN3770" s="36" t="str">
        <f t="shared" si="1528"/>
        <v>Inner-TI</v>
      </c>
    </row>
    <row r="3771" spans="5:40" x14ac:dyDescent="0.3">
      <c r="E3771" s="12">
        <v>41014.145833333336</v>
      </c>
      <c r="F3771" s="16">
        <v>4.6900000000000004</v>
      </c>
      <c r="G3771" s="16">
        <v>169.34000015258829</v>
      </c>
      <c r="H3771" s="29">
        <v>1.197153548942357</v>
      </c>
      <c r="I3771" s="26">
        <v>336.4</v>
      </c>
      <c r="J3771" s="30">
        <v>0.10660980810234541</v>
      </c>
      <c r="K3771" s="31">
        <v>0.28763338547047901</v>
      </c>
      <c r="L3771" s="111">
        <f t="shared" si="1508"/>
        <v>0.1</v>
      </c>
      <c r="M3771" s="112">
        <f t="shared" si="1509"/>
        <v>0.11</v>
      </c>
      <c r="N3771" s="112" t="b">
        <f t="shared" si="1510"/>
        <v>1</v>
      </c>
      <c r="O3771" s="112" t="b">
        <f t="shared" si="1511"/>
        <v>1</v>
      </c>
      <c r="P3771" s="113">
        <f t="shared" si="1512"/>
        <v>1</v>
      </c>
      <c r="Q3771" s="113">
        <f t="shared" si="1513"/>
        <v>15</v>
      </c>
      <c r="R3771" s="114" t="str">
        <f t="shared" si="1529"/>
        <v>0.1-0.11</v>
      </c>
      <c r="S3771" s="127">
        <f t="shared" si="1514"/>
        <v>1.6125726309400339E-2</v>
      </c>
      <c r="T3771" s="112" t="b">
        <f t="shared" si="1515"/>
        <v>1</v>
      </c>
      <c r="U3771" s="22">
        <f t="shared" si="1516"/>
        <v>4.6541898951933769</v>
      </c>
      <c r="V3771" s="22">
        <f t="shared" si="1517"/>
        <v>7.7370027565357616E-2</v>
      </c>
      <c r="W3771" s="81">
        <f t="shared" si="1518"/>
        <v>5</v>
      </c>
      <c r="X3771" s="22">
        <f t="shared" si="1519"/>
        <v>0.57243104099344522</v>
      </c>
      <c r="Y3771" s="3">
        <f>IF(U3771&gt;'Power Curve'!$C$37,0,INDEX(Ci,$W3771,1)*POWER(1-X3771,3)+INDEX(Ci,$W3771,2)*3*X3771*POWER(1-X3771,2)+INDEX(Ci,$W3771,3)*3*POWER(X3771,2)*(1-X3771)+INDEX(Ci,$W3771,4)*POWER(X3771,3))</f>
        <v>147.59871543839915</v>
      </c>
      <c r="Z3771" s="3">
        <f t="shared" si="1520"/>
        <v>149.97885192717783</v>
      </c>
      <c r="AA3771" s="3">
        <f t="shared" si="1521"/>
        <v>169.34000015258829</v>
      </c>
      <c r="AB3771" s="3">
        <f t="shared" si="1530"/>
        <v>-19.36114822541046</v>
      </c>
      <c r="AC3771" s="3">
        <f t="shared" si="1531"/>
        <v>19.36114822541046</v>
      </c>
      <c r="AE3771" s="34">
        <f t="shared" si="1522"/>
        <v>5</v>
      </c>
      <c r="AF3771" s="73" t="b">
        <f>COUNTIF('Power Curve'!$D$2:$D$31,AE3771)&gt;0</f>
        <v>1</v>
      </c>
      <c r="AG3771" s="73" t="b">
        <f t="shared" si="1523"/>
        <v>0</v>
      </c>
      <c r="AH3771" s="73" t="b">
        <f t="shared" si="1532"/>
        <v>1</v>
      </c>
      <c r="AI3771" s="34" t="str">
        <f t="shared" si="1524"/>
        <v>Inner</v>
      </c>
      <c r="AJ3771" s="35" t="str">
        <f t="shared" si="1533"/>
        <v>0.0-0.1</v>
      </c>
      <c r="AK3771" s="36" t="str">
        <f t="shared" si="1525"/>
        <v>3-4</v>
      </c>
      <c r="AL3771" s="36" t="str">
        <f t="shared" si="1526"/>
        <v>Apr</v>
      </c>
      <c r="AM3771" s="35" t="str">
        <f t="shared" si="1527"/>
        <v>335-345</v>
      </c>
      <c r="AN3771" s="36" t="str">
        <f t="shared" si="1528"/>
        <v>Inner-TI</v>
      </c>
    </row>
    <row r="3772" spans="5:40" x14ac:dyDescent="0.3">
      <c r="E3772" s="12">
        <v>41014.152777777781</v>
      </c>
      <c r="F3772" s="16">
        <v>4.62</v>
      </c>
      <c r="G3772" s="16">
        <v>125.54999160766579</v>
      </c>
      <c r="H3772" s="29">
        <v>1.1972424838214557</v>
      </c>
      <c r="I3772" s="26">
        <v>336.5</v>
      </c>
      <c r="J3772" s="30">
        <v>7.792207792207792E-2</v>
      </c>
      <c r="K3772" s="31">
        <v>0.32445597787461833</v>
      </c>
      <c r="L3772" s="111">
        <f t="shared" si="1508"/>
        <v>0.1</v>
      </c>
      <c r="M3772" s="112">
        <f t="shared" si="1509"/>
        <v>0.08</v>
      </c>
      <c r="N3772" s="112" t="b">
        <f t="shared" si="1510"/>
        <v>1</v>
      </c>
      <c r="O3772" s="112" t="b">
        <f t="shared" si="1511"/>
        <v>1</v>
      </c>
      <c r="P3772" s="113">
        <f t="shared" si="1512"/>
        <v>1</v>
      </c>
      <c r="Q3772" s="113">
        <f t="shared" si="1513"/>
        <v>18</v>
      </c>
      <c r="R3772" s="114" t="str">
        <f t="shared" si="1529"/>
        <v>0.1-0.08</v>
      </c>
      <c r="S3772" s="127">
        <f t="shared" si="1514"/>
        <v>-2.9800925258515902E-2</v>
      </c>
      <c r="T3772" s="112" t="b">
        <f t="shared" si="1515"/>
        <v>1</v>
      </c>
      <c r="U3772" s="22">
        <f t="shared" si="1516"/>
        <v>4.5848379024996744</v>
      </c>
      <c r="V3772" s="22">
        <f t="shared" si="1517"/>
        <v>6.6651453532868943E-2</v>
      </c>
      <c r="W3772" s="81">
        <f t="shared" si="1518"/>
        <v>5</v>
      </c>
      <c r="X3772" s="22">
        <f t="shared" si="1519"/>
        <v>0.49312843425940955</v>
      </c>
      <c r="Y3772" s="3">
        <f>IF(U3772&gt;'Power Curve'!$C$37,0,INDEX(Ci,$W3772,1)*POWER(1-X3772,3)+INDEX(Ci,$W3772,2)*3*X3772*POWER(1-X3772,2)+INDEX(Ci,$W3772,3)*3*POWER(X3772,2)*(1-X3772)+INDEX(Ci,$W3772,4)*POWER(X3772,3))</f>
        <v>135.66432033790176</v>
      </c>
      <c r="Z3772" s="3">
        <f t="shared" si="1520"/>
        <v>131.62139806726461</v>
      </c>
      <c r="AA3772" s="3">
        <f t="shared" si="1521"/>
        <v>125.54999160766579</v>
      </c>
      <c r="AB3772" s="3">
        <f t="shared" si="1530"/>
        <v>6.0714064595988191</v>
      </c>
      <c r="AC3772" s="3">
        <f t="shared" si="1531"/>
        <v>6.0714064595988191</v>
      </c>
      <c r="AE3772" s="34">
        <f t="shared" si="1522"/>
        <v>5</v>
      </c>
      <c r="AF3772" s="73" t="b">
        <f>COUNTIF('Power Curve'!$D$2:$D$31,AE3772)&gt;0</f>
        <v>1</v>
      </c>
      <c r="AG3772" s="73" t="b">
        <f t="shared" si="1523"/>
        <v>0</v>
      </c>
      <c r="AH3772" s="73" t="b">
        <f t="shared" si="1532"/>
        <v>1</v>
      </c>
      <c r="AI3772" s="34" t="str">
        <f t="shared" si="1524"/>
        <v>Outer</v>
      </c>
      <c r="AJ3772" s="35" t="str">
        <f t="shared" si="1533"/>
        <v>0.0-0.1</v>
      </c>
      <c r="AK3772" s="36" t="str">
        <f t="shared" si="1525"/>
        <v>3-4</v>
      </c>
      <c r="AL3772" s="36" t="str">
        <f t="shared" si="1526"/>
        <v>Apr</v>
      </c>
      <c r="AM3772" s="35" t="str">
        <f t="shared" si="1527"/>
        <v>335-345</v>
      </c>
      <c r="AN3772" s="36" t="str">
        <f t="shared" si="1528"/>
        <v>LWS-LTI</v>
      </c>
    </row>
    <row r="3773" spans="5:40" x14ac:dyDescent="0.3">
      <c r="E3773" s="12">
        <v>41014.159722222219</v>
      </c>
      <c r="F3773" s="16">
        <v>4.62</v>
      </c>
      <c r="G3773" s="16">
        <v>118.54999160766579</v>
      </c>
      <c r="H3773" s="29">
        <v>1.197375910918548</v>
      </c>
      <c r="I3773" s="26">
        <v>335.4</v>
      </c>
      <c r="J3773" s="30">
        <v>9.0909090909090898E-2</v>
      </c>
      <c r="K3773" s="31">
        <v>0.41112095255577563</v>
      </c>
      <c r="L3773" s="111">
        <f t="shared" si="1508"/>
        <v>0.1</v>
      </c>
      <c r="M3773" s="112">
        <f t="shared" si="1509"/>
        <v>0.09</v>
      </c>
      <c r="N3773" s="112" t="b">
        <f t="shared" si="1510"/>
        <v>1</v>
      </c>
      <c r="O3773" s="112" t="b">
        <f t="shared" si="1511"/>
        <v>1</v>
      </c>
      <c r="P3773" s="113">
        <f t="shared" si="1512"/>
        <v>1</v>
      </c>
      <c r="Q3773" s="113">
        <f t="shared" si="1513"/>
        <v>17</v>
      </c>
      <c r="R3773" s="114" t="str">
        <f t="shared" si="1529"/>
        <v>0.1-0.09</v>
      </c>
      <c r="S3773" s="127">
        <f t="shared" si="1514"/>
        <v>-1.676300639665261E-2</v>
      </c>
      <c r="T3773" s="112" t="b">
        <f t="shared" si="1515"/>
        <v>1</v>
      </c>
      <c r="U3773" s="22">
        <f t="shared" si="1516"/>
        <v>4.585008215781067</v>
      </c>
      <c r="V3773" s="22">
        <f t="shared" si="1517"/>
        <v>6.6677775999526609E-2</v>
      </c>
      <c r="W3773" s="81">
        <f t="shared" si="1518"/>
        <v>5</v>
      </c>
      <c r="X3773" s="22">
        <f t="shared" si="1519"/>
        <v>0.49332318406617448</v>
      </c>
      <c r="Y3773" s="3">
        <f>IF(U3773&gt;'Power Curve'!$C$37,0,INDEX(Ci,$W3773,1)*POWER(1-X3773,3)+INDEX(Ci,$W3773,2)*3*X3773*POWER(1-X3773,2)+INDEX(Ci,$W3773,3)*3*POWER(X3773,2)*(1-X3773)+INDEX(Ci,$W3773,4)*POWER(X3773,3))</f>
        <v>135.69320424435875</v>
      </c>
      <c r="Z3773" s="3">
        <f t="shared" si="1520"/>
        <v>133.41857819362826</v>
      </c>
      <c r="AA3773" s="3">
        <f t="shared" si="1521"/>
        <v>118.54999160766579</v>
      </c>
      <c r="AB3773" s="3">
        <f t="shared" si="1530"/>
        <v>14.868586585962476</v>
      </c>
      <c r="AC3773" s="3">
        <f t="shared" si="1531"/>
        <v>14.868586585962476</v>
      </c>
      <c r="AE3773" s="34">
        <f t="shared" si="1522"/>
        <v>5</v>
      </c>
      <c r="AF3773" s="73" t="b">
        <f>COUNTIF('Power Curve'!$D$2:$D$31,AE3773)&gt;0</f>
        <v>1</v>
      </c>
      <c r="AG3773" s="73" t="b">
        <f t="shared" si="1523"/>
        <v>0</v>
      </c>
      <c r="AH3773" s="73" t="b">
        <f t="shared" si="1532"/>
        <v>1</v>
      </c>
      <c r="AI3773" s="34" t="str">
        <f t="shared" si="1524"/>
        <v>Outer</v>
      </c>
      <c r="AJ3773" s="35" t="str">
        <f t="shared" si="1533"/>
        <v>0.0-0.1</v>
      </c>
      <c r="AK3773" s="36" t="str">
        <f t="shared" si="1525"/>
        <v>3-4</v>
      </c>
      <c r="AL3773" s="36" t="str">
        <f t="shared" si="1526"/>
        <v>Apr</v>
      </c>
      <c r="AM3773" s="35" t="str">
        <f t="shared" si="1527"/>
        <v>335-345</v>
      </c>
      <c r="AN3773" s="36" t="str">
        <f t="shared" si="1528"/>
        <v>LWS-LTI</v>
      </c>
    </row>
    <row r="3774" spans="5:40" x14ac:dyDescent="0.3">
      <c r="E3774" s="12">
        <v>41014.166666666664</v>
      </c>
      <c r="F3774" s="16">
        <v>4.83</v>
      </c>
      <c r="G3774" s="16">
        <v>157.98000335693331</v>
      </c>
      <c r="H3774" s="29">
        <v>1.1972869562163255</v>
      </c>
      <c r="I3774" s="26">
        <v>332.3</v>
      </c>
      <c r="J3774" s="30">
        <v>9.3167701863354033E-2</v>
      </c>
      <c r="K3774" s="31">
        <v>0.43580043120210793</v>
      </c>
      <c r="L3774" s="111">
        <f t="shared" si="1508"/>
        <v>0.1</v>
      </c>
      <c r="M3774" s="112">
        <f t="shared" si="1509"/>
        <v>0.09</v>
      </c>
      <c r="N3774" s="112" t="b">
        <f t="shared" si="1510"/>
        <v>1</v>
      </c>
      <c r="O3774" s="112" t="b">
        <f t="shared" si="1511"/>
        <v>1</v>
      </c>
      <c r="P3774" s="113">
        <f t="shared" si="1512"/>
        <v>1</v>
      </c>
      <c r="Q3774" s="113">
        <f t="shared" si="1513"/>
        <v>17</v>
      </c>
      <c r="R3774" s="114" t="str">
        <f t="shared" si="1529"/>
        <v>0.1-0.09</v>
      </c>
      <c r="S3774" s="127">
        <f t="shared" si="1514"/>
        <v>-1.676300639665261E-2</v>
      </c>
      <c r="T3774" s="112" t="b">
        <f t="shared" si="1515"/>
        <v>1</v>
      </c>
      <c r="U3774" s="22">
        <f t="shared" si="1516"/>
        <v>4.793298973999077</v>
      </c>
      <c r="V3774" s="22">
        <f t="shared" si="1517"/>
        <v>9.8869784123983395E-2</v>
      </c>
      <c r="W3774" s="81">
        <f t="shared" si="1518"/>
        <v>5</v>
      </c>
      <c r="X3774" s="22">
        <f t="shared" si="1519"/>
        <v>0.73149947062580867</v>
      </c>
      <c r="Y3774" s="3">
        <f>IF(U3774&gt;'Power Curve'!$C$37,0,INDEX(Ci,$W3774,1)*POWER(1-X3774,3)+INDEX(Ci,$W3774,2)*3*X3774*POWER(1-X3774,2)+INDEX(Ci,$W3774,3)*3*POWER(X3774,2)*(1-X3774)+INDEX(Ci,$W3774,4)*POWER(X3774,3))</f>
        <v>172.05048267104746</v>
      </c>
      <c r="Z3774" s="3">
        <f t="shared" si="1520"/>
        <v>169.16639932948553</v>
      </c>
      <c r="AA3774" s="3">
        <f t="shared" si="1521"/>
        <v>157.98000335693331</v>
      </c>
      <c r="AB3774" s="3">
        <f t="shared" si="1530"/>
        <v>11.186395972552219</v>
      </c>
      <c r="AC3774" s="3">
        <f t="shared" si="1531"/>
        <v>11.186395972552219</v>
      </c>
      <c r="AE3774" s="34">
        <f t="shared" si="1522"/>
        <v>5</v>
      </c>
      <c r="AF3774" s="73" t="b">
        <f>COUNTIF('Power Curve'!$D$2:$D$31,AE3774)&gt;0</f>
        <v>1</v>
      </c>
      <c r="AG3774" s="73" t="b">
        <f t="shared" si="1523"/>
        <v>0</v>
      </c>
      <c r="AH3774" s="73" t="b">
        <f t="shared" si="1532"/>
        <v>1</v>
      </c>
      <c r="AI3774" s="34" t="str">
        <f t="shared" si="1524"/>
        <v>Outer</v>
      </c>
      <c r="AJ3774" s="35" t="str">
        <f t="shared" si="1533"/>
        <v>0.0-0.1</v>
      </c>
      <c r="AK3774" s="36" t="str">
        <f t="shared" si="1525"/>
        <v>4-5</v>
      </c>
      <c r="AL3774" s="36" t="str">
        <f t="shared" si="1526"/>
        <v>Apr</v>
      </c>
      <c r="AM3774" s="35" t="str">
        <f t="shared" si="1527"/>
        <v>325-335</v>
      </c>
      <c r="AN3774" s="36" t="str">
        <f t="shared" si="1528"/>
        <v>LWS-LTI</v>
      </c>
    </row>
    <row r="3775" spans="5:40" x14ac:dyDescent="0.3">
      <c r="E3775" s="12">
        <v>41014.173611111109</v>
      </c>
      <c r="F3775" s="16">
        <v>4.93</v>
      </c>
      <c r="G3775" s="16">
        <v>179.16999816894531</v>
      </c>
      <c r="H3775" s="29">
        <v>1.1976670344974105</v>
      </c>
      <c r="I3775" s="26">
        <v>329.9</v>
      </c>
      <c r="J3775" s="30">
        <v>7.3022312373225151E-2</v>
      </c>
      <c r="K3775" s="31">
        <v>0.42325369278319663</v>
      </c>
      <c r="L3775" s="111">
        <f t="shared" si="1508"/>
        <v>0.1</v>
      </c>
      <c r="M3775" s="112">
        <f t="shared" si="1509"/>
        <v>6.9999999999999993E-2</v>
      </c>
      <c r="N3775" s="112" t="b">
        <f t="shared" si="1510"/>
        <v>1</v>
      </c>
      <c r="O3775" s="112" t="b">
        <f t="shared" si="1511"/>
        <v>1</v>
      </c>
      <c r="P3775" s="113">
        <f t="shared" si="1512"/>
        <v>1</v>
      </c>
      <c r="Q3775" s="113">
        <f t="shared" si="1513"/>
        <v>19</v>
      </c>
      <c r="R3775" s="114" t="str">
        <f t="shared" si="1529"/>
        <v>0.1-0.07</v>
      </c>
      <c r="S3775" s="127">
        <f t="shared" si="1514"/>
        <v>-5.2457205154014371E-2</v>
      </c>
      <c r="T3775" s="112" t="b">
        <f t="shared" si="1515"/>
        <v>1</v>
      </c>
      <c r="U3775" s="22">
        <f t="shared" si="1516"/>
        <v>4.8930567751656637</v>
      </c>
      <c r="V3775" s="22">
        <f t="shared" si="1517"/>
        <v>0.11428767387150379</v>
      </c>
      <c r="W3775" s="81">
        <f t="shared" si="1518"/>
        <v>5</v>
      </c>
      <c r="X3775" s="22">
        <f t="shared" si="1519"/>
        <v>0.84557050690454427</v>
      </c>
      <c r="Y3775" s="3">
        <f>IF(U3775&gt;'Power Curve'!$C$37,0,INDEX(Ci,$W3775,1)*POWER(1-X3775,3)+INDEX(Ci,$W3775,2)*3*X3775*POWER(1-X3775,2)+INDEX(Ci,$W3775,3)*3*POWER(X3775,2)*(1-X3775)+INDEX(Ci,$W3775,4)*POWER(X3775,3))</f>
        <v>189.36125620138051</v>
      </c>
      <c r="Z3775" s="3">
        <f t="shared" si="1520"/>
        <v>179.4278939366028</v>
      </c>
      <c r="AA3775" s="3">
        <f t="shared" si="1521"/>
        <v>179.16999816894531</v>
      </c>
      <c r="AB3775" s="3">
        <f t="shared" si="1530"/>
        <v>0.25789576765748734</v>
      </c>
      <c r="AC3775" s="3">
        <f t="shared" si="1531"/>
        <v>0.25789576765748734</v>
      </c>
      <c r="AE3775" s="34">
        <f t="shared" si="1522"/>
        <v>5</v>
      </c>
      <c r="AF3775" s="73" t="b">
        <f>COUNTIF('Power Curve'!$D$2:$D$31,AE3775)&gt;0</f>
        <v>1</v>
      </c>
      <c r="AG3775" s="73" t="b">
        <f t="shared" si="1523"/>
        <v>0</v>
      </c>
      <c r="AH3775" s="73" t="b">
        <f t="shared" si="1532"/>
        <v>1</v>
      </c>
      <c r="AI3775" s="34" t="str">
        <f t="shared" si="1524"/>
        <v>Outer</v>
      </c>
      <c r="AJ3775" s="35" t="str">
        <f t="shared" si="1533"/>
        <v>0.1-0.2</v>
      </c>
      <c r="AK3775" s="36" t="str">
        <f t="shared" si="1525"/>
        <v>4-5</v>
      </c>
      <c r="AL3775" s="36" t="str">
        <f t="shared" si="1526"/>
        <v>Apr</v>
      </c>
      <c r="AM3775" s="35" t="str">
        <f t="shared" si="1527"/>
        <v>325-335</v>
      </c>
      <c r="AN3775" s="36" t="str">
        <f t="shared" si="1528"/>
        <v>LWS-LTI</v>
      </c>
    </row>
    <row r="3776" spans="5:40" x14ac:dyDescent="0.3">
      <c r="E3776" s="12">
        <v>41014.180555555555</v>
      </c>
      <c r="F3776" s="16">
        <v>4.99</v>
      </c>
      <c r="G3776" s="16">
        <v>179.64999771118178</v>
      </c>
      <c r="H3776" s="29">
        <v>1.1982693959168618</v>
      </c>
      <c r="I3776" s="26">
        <v>328.5</v>
      </c>
      <c r="J3776" s="30">
        <v>6.0120240480961921E-2</v>
      </c>
      <c r="K3776" s="31">
        <v>0.39379772514479466</v>
      </c>
      <c r="L3776" s="111">
        <f t="shared" si="1508"/>
        <v>0.1</v>
      </c>
      <c r="M3776" s="112">
        <f t="shared" si="1509"/>
        <v>6.0000000000000005E-2</v>
      </c>
      <c r="N3776" s="112" t="b">
        <f t="shared" si="1510"/>
        <v>1</v>
      </c>
      <c r="O3776" s="112" t="b">
        <f t="shared" si="1511"/>
        <v>1</v>
      </c>
      <c r="P3776" s="113">
        <f t="shared" si="1512"/>
        <v>1</v>
      </c>
      <c r="Q3776" s="113">
        <f t="shared" si="1513"/>
        <v>20</v>
      </c>
      <c r="R3776" s="114" t="str">
        <f t="shared" si="1529"/>
        <v>0.1-0.06</v>
      </c>
      <c r="S3776" s="127">
        <f t="shared" si="1514"/>
        <v>-0.11327910441251345</v>
      </c>
      <c r="T3776" s="112" t="b">
        <f t="shared" si="1515"/>
        <v>1</v>
      </c>
      <c r="U3776" s="22">
        <f t="shared" si="1516"/>
        <v>4.9534373201239594</v>
      </c>
      <c r="V3776" s="22">
        <f t="shared" si="1517"/>
        <v>0.12361968173630838</v>
      </c>
      <c r="W3776" s="81">
        <f t="shared" si="1518"/>
        <v>5</v>
      </c>
      <c r="X3776" s="22">
        <f t="shared" si="1519"/>
        <v>0.91461444385906643</v>
      </c>
      <c r="Y3776" s="3">
        <f>IF(U3776&gt;'Power Curve'!$C$37,0,INDEX(Ci,$W3776,1)*POWER(1-X3776,3)+INDEX(Ci,$W3776,2)*3*X3776*POWER(1-X3776,2)+INDEX(Ci,$W3776,3)*3*POWER(X3776,2)*(1-X3776)+INDEX(Ci,$W3776,4)*POWER(X3776,3))</f>
        <v>199.49362134071018</v>
      </c>
      <c r="Z3776" s="3">
        <f t="shared" si="1520"/>
        <v>176.89516257922546</v>
      </c>
      <c r="AA3776" s="3">
        <f t="shared" si="1521"/>
        <v>179.64999771118178</v>
      </c>
      <c r="AB3776" s="3">
        <f t="shared" si="1530"/>
        <v>-2.7548351319563267</v>
      </c>
      <c r="AC3776" s="3">
        <f t="shared" si="1531"/>
        <v>2.7548351319563267</v>
      </c>
      <c r="AE3776" s="34">
        <f t="shared" si="1522"/>
        <v>5</v>
      </c>
      <c r="AF3776" s="73" t="b">
        <f>COUNTIF('Power Curve'!$D$2:$D$31,AE3776)&gt;0</f>
        <v>1</v>
      </c>
      <c r="AG3776" s="73" t="b">
        <f t="shared" si="1523"/>
        <v>0</v>
      </c>
      <c r="AH3776" s="73" t="b">
        <f t="shared" si="1532"/>
        <v>1</v>
      </c>
      <c r="AI3776" s="34" t="str">
        <f t="shared" si="1524"/>
        <v>Outer</v>
      </c>
      <c r="AJ3776" s="35" t="str">
        <f t="shared" si="1533"/>
        <v>0.1-0.2</v>
      </c>
      <c r="AK3776" s="36" t="str">
        <f t="shared" si="1525"/>
        <v>4-5</v>
      </c>
      <c r="AL3776" s="36" t="str">
        <f t="shared" si="1526"/>
        <v>Apr</v>
      </c>
      <c r="AM3776" s="35" t="str">
        <f t="shared" si="1527"/>
        <v>325-335</v>
      </c>
      <c r="AN3776" s="36" t="str">
        <f t="shared" si="1528"/>
        <v>LWS-LTI</v>
      </c>
    </row>
    <row r="3777" spans="5:40" x14ac:dyDescent="0.3">
      <c r="E3777" s="12">
        <v>41014.1875</v>
      </c>
      <c r="F3777" s="16">
        <v>5.05</v>
      </c>
      <c r="G3777" s="16">
        <v>206.29000854492199</v>
      </c>
      <c r="H3777" s="29">
        <v>1.1984147979800079</v>
      </c>
      <c r="I3777" s="26">
        <v>331.6</v>
      </c>
      <c r="J3777" s="30">
        <v>7.5247524752475245E-2</v>
      </c>
      <c r="K3777" s="31">
        <v>0.40807865049748693</v>
      </c>
      <c r="L3777" s="111">
        <f t="shared" si="1508"/>
        <v>0.1</v>
      </c>
      <c r="M3777" s="112">
        <f t="shared" si="1509"/>
        <v>0.08</v>
      </c>
      <c r="N3777" s="112" t="b">
        <f t="shared" si="1510"/>
        <v>1</v>
      </c>
      <c r="O3777" s="112" t="b">
        <f t="shared" si="1511"/>
        <v>1</v>
      </c>
      <c r="P3777" s="113">
        <f t="shared" si="1512"/>
        <v>1</v>
      </c>
      <c r="Q3777" s="113">
        <f t="shared" si="1513"/>
        <v>18</v>
      </c>
      <c r="R3777" s="114" t="str">
        <f t="shared" si="1529"/>
        <v>0.1-0.08</v>
      </c>
      <c r="S3777" s="127">
        <f t="shared" si="1514"/>
        <v>-2.9800925258515902E-2</v>
      </c>
      <c r="T3777" s="112" t="b">
        <f t="shared" si="1515"/>
        <v>1</v>
      </c>
      <c r="U3777" s="22">
        <f t="shared" si="1516"/>
        <v>5.0132004452025329</v>
      </c>
      <c r="V3777" s="22">
        <f t="shared" si="1517"/>
        <v>0.13285626536839973</v>
      </c>
      <c r="W3777" s="81">
        <f t="shared" si="1518"/>
        <v>5</v>
      </c>
      <c r="X3777" s="22">
        <f t="shared" si="1519"/>
        <v>0.98295237361740573</v>
      </c>
      <c r="Y3777" s="3">
        <f>IF(U3777&gt;'Power Curve'!$C$37,0,INDEX(Ci,$W3777,1)*POWER(1-X3777,3)+INDEX(Ci,$W3777,2)*3*X3777*POWER(1-X3777,2)+INDEX(Ci,$W3777,3)*3*POWER(X3777,2)*(1-X3777)+INDEX(Ci,$W3777,4)*POWER(X3777,3))</f>
        <v>209.12708906900818</v>
      </c>
      <c r="Z3777" s="3">
        <f t="shared" si="1520"/>
        <v>202.89490831813168</v>
      </c>
      <c r="AA3777" s="3">
        <f t="shared" si="1521"/>
        <v>206.29000854492199</v>
      </c>
      <c r="AB3777" s="3">
        <f t="shared" si="1530"/>
        <v>-3.395100226790305</v>
      </c>
      <c r="AC3777" s="3">
        <f t="shared" si="1531"/>
        <v>3.395100226790305</v>
      </c>
      <c r="AE3777" s="34">
        <f t="shared" si="1522"/>
        <v>5</v>
      </c>
      <c r="AF3777" s="73" t="b">
        <f>COUNTIF('Power Curve'!$D$2:$D$31,AE3777)&gt;0</f>
        <v>1</v>
      </c>
      <c r="AG3777" s="73" t="b">
        <f t="shared" si="1523"/>
        <v>0</v>
      </c>
      <c r="AH3777" s="73" t="b">
        <f t="shared" si="1532"/>
        <v>1</v>
      </c>
      <c r="AI3777" s="34" t="str">
        <f t="shared" si="1524"/>
        <v>Outer</v>
      </c>
      <c r="AJ3777" s="35" t="str">
        <f t="shared" si="1533"/>
        <v>0.1-0.2</v>
      </c>
      <c r="AK3777" s="36" t="str">
        <f t="shared" si="1525"/>
        <v>4-5</v>
      </c>
      <c r="AL3777" s="36" t="str">
        <f t="shared" si="1526"/>
        <v>Apr</v>
      </c>
      <c r="AM3777" s="35" t="str">
        <f t="shared" si="1527"/>
        <v>325-335</v>
      </c>
      <c r="AN3777" s="36" t="str">
        <f t="shared" si="1528"/>
        <v>LWS-LTI</v>
      </c>
    </row>
    <row r="3778" spans="5:40" x14ac:dyDescent="0.3">
      <c r="E3778" s="12">
        <v>41014.194444444445</v>
      </c>
      <c r="F3778" s="16">
        <v>5.21</v>
      </c>
      <c r="G3778" s="16">
        <v>214.22998809814493</v>
      </c>
      <c r="H3778" s="29">
        <v>1.1983258090697215</v>
      </c>
      <c r="I3778" s="26">
        <v>330.4</v>
      </c>
      <c r="J3778" s="30">
        <v>6.1420345489443383E-2</v>
      </c>
      <c r="K3778" s="31">
        <v>0.51727574627375761</v>
      </c>
      <c r="L3778" s="111">
        <f t="shared" si="1508"/>
        <v>0.2</v>
      </c>
      <c r="M3778" s="112">
        <f t="shared" si="1509"/>
        <v>6.0000000000000005E-2</v>
      </c>
      <c r="N3778" s="112" t="b">
        <f t="shared" si="1510"/>
        <v>1</v>
      </c>
      <c r="O3778" s="112" t="b">
        <f t="shared" si="1511"/>
        <v>1</v>
      </c>
      <c r="P3778" s="113">
        <f t="shared" si="1512"/>
        <v>2</v>
      </c>
      <c r="Q3778" s="113">
        <f t="shared" si="1513"/>
        <v>20</v>
      </c>
      <c r="R3778" s="114" t="str">
        <f t="shared" si="1529"/>
        <v>0.2-0.06</v>
      </c>
      <c r="S3778" s="127">
        <f t="shared" si="1514"/>
        <v>-7.6977119886704318E-2</v>
      </c>
      <c r="T3778" s="112" t="b">
        <f t="shared" si="1515"/>
        <v>1</v>
      </c>
      <c r="U3778" s="22">
        <f t="shared" si="1516"/>
        <v>5.1719064981795642</v>
      </c>
      <c r="V3778" s="22">
        <f t="shared" si="1517"/>
        <v>0.15738479745761319</v>
      </c>
      <c r="W3778" s="81">
        <f t="shared" si="1518"/>
        <v>6</v>
      </c>
      <c r="X3778" s="22">
        <f t="shared" si="1519"/>
        <v>0.14332552424584705</v>
      </c>
      <c r="Y3778" s="3">
        <f>IF(U3778&gt;'Power Curve'!$C$37,0,INDEX(Ci,$W3778,1)*POWER(1-X3778,3)+INDEX(Ci,$W3778,2)*3*X3778*POWER(1-X3778,2)+INDEX(Ci,$W3778,3)*3*POWER(X3778,2)*(1-X3778)+INDEX(Ci,$W3778,4)*POWER(X3778,3))</f>
        <v>233.27996519811461</v>
      </c>
      <c r="Z3778" s="3">
        <f t="shared" si="1520"/>
        <v>215.32274534989313</v>
      </c>
      <c r="AA3778" s="3">
        <f t="shared" si="1521"/>
        <v>214.22998809814493</v>
      </c>
      <c r="AB3778" s="3">
        <f t="shared" si="1530"/>
        <v>1.0927572517481963</v>
      </c>
      <c r="AC3778" s="3">
        <f t="shared" si="1531"/>
        <v>1.0927572517481963</v>
      </c>
      <c r="AE3778" s="34">
        <f t="shared" si="1522"/>
        <v>5</v>
      </c>
      <c r="AF3778" s="73" t="b">
        <f>COUNTIF('Power Curve'!$D$2:$D$31,AE3778)&gt;0</f>
        <v>1</v>
      </c>
      <c r="AG3778" s="73" t="b">
        <f t="shared" si="1523"/>
        <v>0</v>
      </c>
      <c r="AH3778" s="73" t="b">
        <f t="shared" si="1532"/>
        <v>1</v>
      </c>
      <c r="AI3778" s="34" t="str">
        <f t="shared" si="1524"/>
        <v>Outer</v>
      </c>
      <c r="AJ3778" s="35" t="str">
        <f t="shared" si="1533"/>
        <v>0.1-0.2</v>
      </c>
      <c r="AK3778" s="36" t="str">
        <f t="shared" si="1525"/>
        <v>4-5</v>
      </c>
      <c r="AL3778" s="36" t="str">
        <f t="shared" si="1526"/>
        <v>Apr</v>
      </c>
      <c r="AM3778" s="35" t="str">
        <f t="shared" si="1527"/>
        <v>325-335</v>
      </c>
      <c r="AN3778" s="36" t="str">
        <f t="shared" si="1528"/>
        <v>LWS-LTI</v>
      </c>
    </row>
    <row r="3779" spans="5:40" x14ac:dyDescent="0.3">
      <c r="E3779" s="12">
        <v>41014.201388888891</v>
      </c>
      <c r="F3779" s="16">
        <v>5.2</v>
      </c>
      <c r="G3779" s="16">
        <v>210.95999145507801</v>
      </c>
      <c r="H3779" s="29">
        <v>1.1986936613714407</v>
      </c>
      <c r="I3779" s="26">
        <v>326.3</v>
      </c>
      <c r="J3779" s="30">
        <v>5.1923076923076926E-2</v>
      </c>
      <c r="K3779" s="31">
        <v>0.46605177290184024</v>
      </c>
      <c r="L3779" s="111">
        <f t="shared" ref="L3779:L3842" si="1534">ROUND((V3779-CenterOfFirstWindSpeedBin)/WindSpeedBinWidth,0)*WindSpeedBinWidth+CenterOfFirstWindSpeedBin</f>
        <v>0.2</v>
      </c>
      <c r="M3779" s="112">
        <f t="shared" ref="M3779:M3842" si="1535">ROUND((J3779-CenterOfFirstTurbulenceBin)/TurbulenceBinWidth,0)*TurbulenceBinWidth+CenterOfFirstTurbulenceBin</f>
        <v>0.05</v>
      </c>
      <c r="N3779" s="112" t="b">
        <f t="shared" ref="N3779:N3842" si="1536">IF(AND(L3779&gt;=CenterOfFirstWindSpeedBin,L3779&lt;=CenterOfLastWindSpeedBin),TRUE,FALSE)</f>
        <v>1</v>
      </c>
      <c r="O3779" s="112" t="b">
        <f t="shared" ref="O3779:O3842" si="1537">IF(AND(M3779&gt;=CenterOfFirstTurbulenceBin,M3779&lt;=CenterOfLastTurbulenceBin),TRUE,FALSE)</f>
        <v>1</v>
      </c>
      <c r="P3779" s="113">
        <f t="shared" ref="P3779:P3842" si="1538">(L3779-CenterOfFirstWindSpeedBin)/WindSpeedBinWidth+1</f>
        <v>2</v>
      </c>
      <c r="Q3779" s="113">
        <f t="shared" ref="Q3779:Q3842" si="1539">NumberOfTurbulenceBins-(M3779-CenterOfFirstTurbulenceBin)/TurbulenceBinWidth</f>
        <v>21</v>
      </c>
      <c r="R3779" s="114" t="str">
        <f t="shared" si="1529"/>
        <v>0.2-0.05</v>
      </c>
      <c r="S3779" s="127">
        <f t="shared" ref="S3779:S3842" si="1540">IF(T3779,INDEX(PowerDeviationMatrix,Q3779,P3779),IF(UseMatrixPadValue,MatrixPadValue,0))</f>
        <v>-0.10910221827745335</v>
      </c>
      <c r="T3779" s="112" t="b">
        <f t="shared" ref="T3779:T3842" si="1541">IF(AND(P3779&gt;0,Q3779&gt;0,N3779,O3779),LEN(INDEX(PowerDeviationMatrix,Q3779,P3779))&gt;0,FALSE)</f>
        <v>1</v>
      </c>
      <c r="U3779" s="22">
        <f t="shared" ref="U3779:U3842" si="1542">F3779*(H3779/Ref_Density)^(1/3)</f>
        <v>5.1625077544282467</v>
      </c>
      <c r="V3779" s="22">
        <f t="shared" ref="V3779:V3842" si="1543">(U3779-CutInWindSpeed)/(RatedWindSpeed-CutInWindSpeed)</f>
        <v>0.15593219131324734</v>
      </c>
      <c r="W3779" s="81">
        <f t="shared" ref="W3779:W3842" si="1544">COUNTIF(xa,"&lt;"&amp;U3779)</f>
        <v>6</v>
      </c>
      <c r="X3779" s="22">
        <f t="shared" ref="X3779:X3842" si="1545">(U3779-INDEX(xa,$W3779))/(INDEX(xb,$W3779)-INDEX(xa,$W3779))</f>
        <v>0.13395762949469689</v>
      </c>
      <c r="Y3779" s="3">
        <f>IF(U3779&gt;'Power Curve'!$C$37,0,INDEX(Ci,$W3779,1)*POWER(1-X3779,3)+INDEX(Ci,$W3779,2)*3*X3779*POWER(1-X3779,2)+INDEX(Ci,$W3779,3)*3*POWER(X3779,2)*(1-X3779)+INDEX(Ci,$W3779,4)*POWER(X3779,3))</f>
        <v>231.87780764006365</v>
      </c>
      <c r="Z3779" s="3">
        <f t="shared" ref="Z3779:Z3842" si="1546">IF(OR(T3779,UseMatrixPadValue),Y3779*(1+S3779),"")</f>
        <v>206.57942445722009</v>
      </c>
      <c r="AA3779" s="3">
        <f t="shared" ref="AA3779:AA3842" si="1547">IF(AH3779,G3779,"")</f>
        <v>210.95999145507801</v>
      </c>
      <c r="AB3779" s="3">
        <f t="shared" si="1530"/>
        <v>-4.380566997857926</v>
      </c>
      <c r="AC3779" s="3">
        <f t="shared" si="1531"/>
        <v>4.380566997857926</v>
      </c>
      <c r="AE3779" s="34">
        <f t="shared" ref="AE3779:AE3842" si="1548">MROUND(U3779-Centre_First_Bin,Bin_Width)+Centre_First_Bin</f>
        <v>5</v>
      </c>
      <c r="AF3779" s="73" t="b">
        <f>COUNTIF('Power Curve'!$D$2:$D$31,AE3779)&gt;0</f>
        <v>1</v>
      </c>
      <c r="AG3779" s="73" t="b">
        <f t="shared" ref="AG3779:AG3842" si="1549">(G3779&lt;0)</f>
        <v>0</v>
      </c>
      <c r="AH3779" s="73" t="b">
        <f t="shared" si="1532"/>
        <v>1</v>
      </c>
      <c r="AI3779" s="34" t="str">
        <f t="shared" ref="AI3779:AI3842" si="1550">IF(AH3779,IF(AND(J3779&gt;=LowerTurbLimit,J3779&lt;=UpperTurbLimit,K3779&gt;=LowerShearLimit,K3779&lt;=UpperShearLimit),"Inner","Outer"),"")</f>
        <v>Outer</v>
      </c>
      <c r="AJ3779" s="35" t="str">
        <f t="shared" si="1533"/>
        <v>0.1-0.2</v>
      </c>
      <c r="AK3779" s="36" t="str">
        <f t="shared" ref="AK3779:AK3842" si="1551">IF(AH3779,HOUR(E3779)&amp;"-"&amp;HOUR(E3779)+1,"")</f>
        <v>4-5</v>
      </c>
      <c r="AL3779" s="36" t="str">
        <f t="shared" ref="AL3779:AL3842" si="1552">IF(AH3779,TEXT(E3779,"mmm"),"")</f>
        <v>Apr</v>
      </c>
      <c r="AM3779" s="35" t="str">
        <f t="shared" ref="AM3779:AM3842" si="1553">IF(AH3779,IF(OR(I3779&lt;5,I3779&gt;=355),"355-5",MROUND(I3779,10)-5&amp;"-"&amp;MROUND(I3779,10)+5),"")</f>
        <v>325-335</v>
      </c>
      <c r="AN3779" s="36" t="str">
        <f t="shared" ref="AN3779:AN3842" si="1554">IF(AH3779,IF(V3779&lt;0.5,IF(J3779&lt;=LowerTurbLimit,"LWS-LTI",IF(J3779&gt;=UpperTurbLimit,"LWS-HTI","Inner-TI")),IF(J3779&lt;=LowerTurbLimit,"HWS-LTI",IF(J3779&gt;=UpperTurbLimit,"HWS-HTI","Inner-TI"))),"")</f>
        <v>LWS-LTI</v>
      </c>
    </row>
    <row r="3780" spans="5:40" x14ac:dyDescent="0.3">
      <c r="E3780" s="12">
        <v>41014.208333333336</v>
      </c>
      <c r="F3780" s="16">
        <v>5.25</v>
      </c>
      <c r="G3780" s="16">
        <v>227.46998596191443</v>
      </c>
      <c r="H3780" s="29">
        <v>1.1991505911497051</v>
      </c>
      <c r="I3780" s="26">
        <v>322.2</v>
      </c>
      <c r="J3780" s="30">
        <v>0.08</v>
      </c>
      <c r="K3780" s="31">
        <v>0.49754722736439383</v>
      </c>
      <c r="L3780" s="111">
        <f t="shared" si="1534"/>
        <v>0.2</v>
      </c>
      <c r="M3780" s="112">
        <f t="shared" si="1535"/>
        <v>0.08</v>
      </c>
      <c r="N3780" s="112" t="b">
        <f t="shared" si="1536"/>
        <v>1</v>
      </c>
      <c r="O3780" s="112" t="b">
        <f t="shared" si="1537"/>
        <v>1</v>
      </c>
      <c r="P3780" s="113">
        <f t="shared" si="1538"/>
        <v>2</v>
      </c>
      <c r="Q3780" s="113">
        <f t="shared" si="1539"/>
        <v>18</v>
      </c>
      <c r="R3780" s="114" t="str">
        <f t="shared" ref="R3780:R3843" si="1555">L3780&amp;"-"&amp;M3780</f>
        <v>0.2-0.08</v>
      </c>
      <c r="S3780" s="127">
        <f t="shared" si="1540"/>
        <v>-4.963225655588225E-2</v>
      </c>
      <c r="T3780" s="112" t="b">
        <f t="shared" si="1541"/>
        <v>1</v>
      </c>
      <c r="U3780" s="22">
        <f t="shared" si="1542"/>
        <v>5.2128094403632836</v>
      </c>
      <c r="V3780" s="22">
        <f t="shared" si="1543"/>
        <v>0.1637064790260018</v>
      </c>
      <c r="W3780" s="81">
        <f t="shared" si="1544"/>
        <v>6</v>
      </c>
      <c r="X3780" s="22">
        <f t="shared" si="1545"/>
        <v>0.18409421286295657</v>
      </c>
      <c r="Y3780" s="3">
        <f>IF(U3780&gt;'Power Curve'!$C$37,0,INDEX(Ci,$W3780,1)*POWER(1-X3780,3)+INDEX(Ci,$W3780,2)*3*X3780*POWER(1-X3780,2)+INDEX(Ci,$W3780,3)*3*POWER(X3780,2)*(1-X3780)+INDEX(Ci,$W3780,4)*POWER(X3780,3))</f>
        <v>239.3536316241873</v>
      </c>
      <c r="Z3780" s="3">
        <f t="shared" si="1546"/>
        <v>227.47397077183351</v>
      </c>
      <c r="AA3780" s="3">
        <f t="shared" si="1547"/>
        <v>227.46998596191443</v>
      </c>
      <c r="AB3780" s="3">
        <f t="shared" ref="AB3780:AB3843" si="1556">IF(AH3780,Z3780-AA3780,"")</f>
        <v>3.9848099190749053E-3</v>
      </c>
      <c r="AC3780" s="3">
        <f t="shared" ref="AC3780:AC3843" si="1557">IF(AH3780,ABS(AB3780),"")</f>
        <v>3.9848099190749053E-3</v>
      </c>
      <c r="AE3780" s="34">
        <f t="shared" si="1548"/>
        <v>5</v>
      </c>
      <c r="AF3780" s="73" t="b">
        <f>COUNTIF('Power Curve'!$D$2:$D$31,AE3780)&gt;0</f>
        <v>1</v>
      </c>
      <c r="AG3780" s="73" t="b">
        <f t="shared" si="1549"/>
        <v>0</v>
      </c>
      <c r="AH3780" s="73" t="b">
        <f t="shared" ref="AH3780:AH3843" si="1558">AND(AF3780,NOT(AG3780))</f>
        <v>1</v>
      </c>
      <c r="AI3780" s="34" t="str">
        <f t="shared" si="1550"/>
        <v>Outer</v>
      </c>
      <c r="AJ3780" s="35" t="str">
        <f t="shared" ref="AJ3780:AJ3843" si="1559">IF(AH3780,TEXT(ROUND(V3780+0.05,1)-0.1,"0.0")&amp;"-"&amp;TEXT(ROUND(V3780+0.05,1),"0.0"),"")</f>
        <v>0.1-0.2</v>
      </c>
      <c r="AK3780" s="36" t="str">
        <f t="shared" si="1551"/>
        <v>5-6</v>
      </c>
      <c r="AL3780" s="36" t="str">
        <f t="shared" si="1552"/>
        <v>Apr</v>
      </c>
      <c r="AM3780" s="35" t="str">
        <f t="shared" si="1553"/>
        <v>315-325</v>
      </c>
      <c r="AN3780" s="36" t="str">
        <f t="shared" si="1554"/>
        <v>LWS-LTI</v>
      </c>
    </row>
    <row r="3781" spans="5:40" x14ac:dyDescent="0.3">
      <c r="E3781" s="12">
        <v>41014.215277777781</v>
      </c>
      <c r="F3781" s="16">
        <v>5.39</v>
      </c>
      <c r="G3781" s="16">
        <v>251.78998947143569</v>
      </c>
      <c r="H3781" s="29">
        <v>1.1993732754887898</v>
      </c>
      <c r="I3781" s="26">
        <v>319.8</v>
      </c>
      <c r="J3781" s="30">
        <v>7.9777365491651209E-2</v>
      </c>
      <c r="K3781" s="31">
        <v>0.58637426989247776</v>
      </c>
      <c r="L3781" s="111">
        <f t="shared" si="1534"/>
        <v>0.2</v>
      </c>
      <c r="M3781" s="112">
        <f t="shared" si="1535"/>
        <v>0.08</v>
      </c>
      <c r="N3781" s="112" t="b">
        <f t="shared" si="1536"/>
        <v>1</v>
      </c>
      <c r="O3781" s="112" t="b">
        <f t="shared" si="1537"/>
        <v>1</v>
      </c>
      <c r="P3781" s="113">
        <f t="shared" si="1538"/>
        <v>2</v>
      </c>
      <c r="Q3781" s="113">
        <f t="shared" si="1539"/>
        <v>18</v>
      </c>
      <c r="R3781" s="114" t="str">
        <f t="shared" si="1555"/>
        <v>0.2-0.08</v>
      </c>
      <c r="S3781" s="127">
        <f t="shared" si="1540"/>
        <v>-4.963225655588225E-2</v>
      </c>
      <c r="T3781" s="112" t="b">
        <f t="shared" si="1541"/>
        <v>1</v>
      </c>
      <c r="U3781" s="22">
        <f t="shared" si="1542"/>
        <v>5.3521489522029855</v>
      </c>
      <c r="V3781" s="22">
        <f t="shared" si="1543"/>
        <v>0.18524184975285179</v>
      </c>
      <c r="W3781" s="81">
        <f t="shared" si="1544"/>
        <v>6</v>
      </c>
      <c r="X3781" s="22">
        <f t="shared" si="1545"/>
        <v>0.32297637798294937</v>
      </c>
      <c r="Y3781" s="3">
        <f>IF(U3781&gt;'Power Curve'!$C$37,0,INDEX(Ci,$W3781,1)*POWER(1-X3781,3)+INDEX(Ci,$W3781,2)*3*X3781*POWER(1-X3781,2)+INDEX(Ci,$W3781,3)*3*POWER(X3781,2)*(1-X3781)+INDEX(Ci,$W3781,4)*POWER(X3781,3))</f>
        <v>259.8358436280102</v>
      </c>
      <c r="Z3781" s="3">
        <f t="shared" si="1546"/>
        <v>246.93960437465071</v>
      </c>
      <c r="AA3781" s="3">
        <f t="shared" si="1547"/>
        <v>251.78998947143569</v>
      </c>
      <c r="AB3781" s="3">
        <f t="shared" si="1556"/>
        <v>-4.8503850967849758</v>
      </c>
      <c r="AC3781" s="3">
        <f t="shared" si="1557"/>
        <v>4.8503850967849758</v>
      </c>
      <c r="AE3781" s="34">
        <f t="shared" si="1548"/>
        <v>5</v>
      </c>
      <c r="AF3781" s="73" t="b">
        <f>COUNTIF('Power Curve'!$D$2:$D$31,AE3781)&gt;0</f>
        <v>1</v>
      </c>
      <c r="AG3781" s="73" t="b">
        <f t="shared" si="1549"/>
        <v>0</v>
      </c>
      <c r="AH3781" s="73" t="b">
        <f t="shared" si="1558"/>
        <v>1</v>
      </c>
      <c r="AI3781" s="34" t="str">
        <f t="shared" si="1550"/>
        <v>Outer</v>
      </c>
      <c r="AJ3781" s="35" t="str">
        <f t="shared" si="1559"/>
        <v>0.1-0.2</v>
      </c>
      <c r="AK3781" s="36" t="str">
        <f t="shared" si="1551"/>
        <v>5-6</v>
      </c>
      <c r="AL3781" s="36" t="str">
        <f t="shared" si="1552"/>
        <v>Apr</v>
      </c>
      <c r="AM3781" s="35" t="str">
        <f t="shared" si="1553"/>
        <v>315-325</v>
      </c>
      <c r="AN3781" s="36" t="str">
        <f t="shared" si="1554"/>
        <v>LWS-LTI</v>
      </c>
    </row>
    <row r="3782" spans="5:40" x14ac:dyDescent="0.3">
      <c r="E3782" s="12">
        <v>41014.222222222219</v>
      </c>
      <c r="F3782" s="16">
        <v>5.35</v>
      </c>
      <c r="G3782" s="16">
        <v>257.54999160766602</v>
      </c>
      <c r="H3782" s="29">
        <v>1.1986283158100062</v>
      </c>
      <c r="I3782" s="26">
        <v>318.8</v>
      </c>
      <c r="J3782" s="30">
        <v>9.5327102803738323E-2</v>
      </c>
      <c r="K3782" s="31">
        <v>0.45697234827702748</v>
      </c>
      <c r="L3782" s="111">
        <f t="shared" si="1534"/>
        <v>0.2</v>
      </c>
      <c r="M3782" s="112">
        <f t="shared" si="1535"/>
        <v>9.9999999999999992E-2</v>
      </c>
      <c r="N3782" s="112" t="b">
        <f t="shared" si="1536"/>
        <v>1</v>
      </c>
      <c r="O3782" s="112" t="b">
        <f t="shared" si="1537"/>
        <v>1</v>
      </c>
      <c r="P3782" s="113">
        <f t="shared" si="1538"/>
        <v>2</v>
      </c>
      <c r="Q3782" s="113">
        <f t="shared" si="1539"/>
        <v>16</v>
      </c>
      <c r="R3782" s="114" t="str">
        <f t="shared" si="1555"/>
        <v>0.2-0.1</v>
      </c>
      <c r="S3782" s="127">
        <f t="shared" si="1540"/>
        <v>-2.9914919196332108E-2</v>
      </c>
      <c r="T3782" s="112" t="b">
        <f t="shared" si="1541"/>
        <v>1</v>
      </c>
      <c r="U3782" s="22">
        <f t="shared" si="1542"/>
        <v>5.3113297299304207</v>
      </c>
      <c r="V3782" s="22">
        <f t="shared" si="1543"/>
        <v>0.17893310736660994</v>
      </c>
      <c r="W3782" s="81">
        <f t="shared" si="1544"/>
        <v>6</v>
      </c>
      <c r="X3782" s="22">
        <f t="shared" si="1545"/>
        <v>0.28229113448755239</v>
      </c>
      <c r="Y3782" s="3">
        <f>IF(U3782&gt;'Power Curve'!$C$37,0,INDEX(Ci,$W3782,1)*POWER(1-X3782,3)+INDEX(Ci,$W3782,2)*3*X3782*POWER(1-X3782,2)+INDEX(Ci,$W3782,3)*3*POWER(X3782,2)*(1-X3782)+INDEX(Ci,$W3782,4)*POWER(X3782,3))</f>
        <v>253.85258607383645</v>
      </c>
      <c r="Z3782" s="3">
        <f t="shared" si="1546"/>
        <v>246.25860647365766</v>
      </c>
      <c r="AA3782" s="3">
        <f t="shared" si="1547"/>
        <v>257.54999160766602</v>
      </c>
      <c r="AB3782" s="3">
        <f t="shared" si="1556"/>
        <v>-11.291385134008351</v>
      </c>
      <c r="AC3782" s="3">
        <f t="shared" si="1557"/>
        <v>11.291385134008351</v>
      </c>
      <c r="AE3782" s="34">
        <f t="shared" si="1548"/>
        <v>5</v>
      </c>
      <c r="AF3782" s="73" t="b">
        <f>COUNTIF('Power Curve'!$D$2:$D$31,AE3782)&gt;0</f>
        <v>1</v>
      </c>
      <c r="AG3782" s="73" t="b">
        <f t="shared" si="1549"/>
        <v>0</v>
      </c>
      <c r="AH3782" s="73" t="b">
        <f t="shared" si="1558"/>
        <v>1</v>
      </c>
      <c r="AI3782" s="34" t="str">
        <f t="shared" si="1550"/>
        <v>Outer</v>
      </c>
      <c r="AJ3782" s="35" t="str">
        <f t="shared" si="1559"/>
        <v>0.1-0.2</v>
      </c>
      <c r="AK3782" s="36" t="str">
        <f t="shared" si="1551"/>
        <v>5-6</v>
      </c>
      <c r="AL3782" s="36" t="str">
        <f t="shared" si="1552"/>
        <v>Apr</v>
      </c>
      <c r="AM3782" s="35" t="str">
        <f t="shared" si="1553"/>
        <v>315-325</v>
      </c>
      <c r="AN3782" s="36" t="str">
        <f t="shared" si="1554"/>
        <v>LWS-LTI</v>
      </c>
    </row>
    <row r="3783" spans="5:40" x14ac:dyDescent="0.3">
      <c r="E3783" s="12">
        <v>41014.229166666664</v>
      </c>
      <c r="F3783" s="16">
        <v>4.99</v>
      </c>
      <c r="G3783" s="16">
        <v>206.11000823974609</v>
      </c>
      <c r="H3783" s="29">
        <v>1.198361508478853</v>
      </c>
      <c r="I3783" s="26">
        <v>314.60000000000002</v>
      </c>
      <c r="J3783" s="30">
        <v>0.11222444889779559</v>
      </c>
      <c r="K3783" s="31">
        <v>0.44014037706697889</v>
      </c>
      <c r="L3783" s="111">
        <f t="shared" si="1534"/>
        <v>0.1</v>
      </c>
      <c r="M3783" s="112">
        <f t="shared" si="1535"/>
        <v>0.11</v>
      </c>
      <c r="N3783" s="112" t="b">
        <f t="shared" si="1536"/>
        <v>1</v>
      </c>
      <c r="O3783" s="112" t="b">
        <f t="shared" si="1537"/>
        <v>1</v>
      </c>
      <c r="P3783" s="113">
        <f t="shared" si="1538"/>
        <v>1</v>
      </c>
      <c r="Q3783" s="113">
        <f t="shared" si="1539"/>
        <v>15</v>
      </c>
      <c r="R3783" s="114" t="str">
        <f t="shared" si="1555"/>
        <v>0.1-0.11</v>
      </c>
      <c r="S3783" s="127">
        <f t="shared" si="1540"/>
        <v>1.6125726309400339E-2</v>
      </c>
      <c r="T3783" s="112" t="b">
        <f t="shared" si="1541"/>
        <v>1</v>
      </c>
      <c r="U3783" s="22">
        <f t="shared" si="1542"/>
        <v>4.9535642426431679</v>
      </c>
      <c r="V3783" s="22">
        <f t="shared" si="1543"/>
        <v>0.12363929802079691</v>
      </c>
      <c r="W3783" s="81">
        <f t="shared" si="1544"/>
        <v>5</v>
      </c>
      <c r="X3783" s="22">
        <f t="shared" si="1545"/>
        <v>0.91475957720326517</v>
      </c>
      <c r="Y3783" s="3">
        <f>IF(U3783&gt;'Power Curve'!$C$37,0,INDEX(Ci,$W3783,1)*POWER(1-X3783,3)+INDEX(Ci,$W3783,2)*3*X3783*POWER(1-X3783,2)+INDEX(Ci,$W3783,3)*3*POWER(X3783,2)*(1-X3783)+INDEX(Ci,$W3783,4)*POWER(X3783,3))</f>
        <v>199.51453748965255</v>
      </c>
      <c r="Z3783" s="3">
        <f t="shared" si="1546"/>
        <v>202.73185431595729</v>
      </c>
      <c r="AA3783" s="3">
        <f t="shared" si="1547"/>
        <v>206.11000823974609</v>
      </c>
      <c r="AB3783" s="3">
        <f t="shared" si="1556"/>
        <v>-3.3781539237888012</v>
      </c>
      <c r="AC3783" s="3">
        <f t="shared" si="1557"/>
        <v>3.3781539237888012</v>
      </c>
      <c r="AE3783" s="34">
        <f t="shared" si="1548"/>
        <v>5</v>
      </c>
      <c r="AF3783" s="73" t="b">
        <f>COUNTIF('Power Curve'!$D$2:$D$31,AE3783)&gt;0</f>
        <v>1</v>
      </c>
      <c r="AG3783" s="73" t="b">
        <f t="shared" si="1549"/>
        <v>0</v>
      </c>
      <c r="AH3783" s="73" t="b">
        <f t="shared" si="1558"/>
        <v>1</v>
      </c>
      <c r="AI3783" s="34" t="str">
        <f t="shared" si="1550"/>
        <v>Outer</v>
      </c>
      <c r="AJ3783" s="35" t="str">
        <f t="shared" si="1559"/>
        <v>0.1-0.2</v>
      </c>
      <c r="AK3783" s="36" t="str">
        <f t="shared" si="1551"/>
        <v>5-6</v>
      </c>
      <c r="AL3783" s="36" t="str">
        <f t="shared" si="1552"/>
        <v>Apr</v>
      </c>
      <c r="AM3783" s="35" t="str">
        <f t="shared" si="1553"/>
        <v>305-315</v>
      </c>
      <c r="AN3783" s="36" t="str">
        <f t="shared" si="1554"/>
        <v>Inner-TI</v>
      </c>
    </row>
    <row r="3784" spans="5:40" x14ac:dyDescent="0.3">
      <c r="E3784" s="12">
        <v>41014.236111111109</v>
      </c>
      <c r="F3784" s="16">
        <v>4.2699999999999996</v>
      </c>
      <c r="G3784" s="16">
        <v>162.820003509522</v>
      </c>
      <c r="H3784" s="29">
        <v>1.1985956710579735</v>
      </c>
      <c r="I3784" s="26">
        <v>316.7</v>
      </c>
      <c r="J3784" s="30">
        <v>0.1896955503512881</v>
      </c>
      <c r="K3784" s="31">
        <v>0.28243559907963312</v>
      </c>
      <c r="L3784" s="111">
        <f t="shared" si="1534"/>
        <v>0</v>
      </c>
      <c r="M3784" s="112">
        <f t="shared" si="1535"/>
        <v>0.19</v>
      </c>
      <c r="N3784" s="112" t="b">
        <f t="shared" si="1536"/>
        <v>0</v>
      </c>
      <c r="O3784" s="112" t="b">
        <f t="shared" si="1537"/>
        <v>1</v>
      </c>
      <c r="P3784" s="113">
        <f t="shared" si="1538"/>
        <v>0</v>
      </c>
      <c r="Q3784" s="113">
        <f t="shared" si="1539"/>
        <v>7</v>
      </c>
      <c r="R3784" s="114" t="str">
        <f t="shared" si="1555"/>
        <v>0-0.19</v>
      </c>
      <c r="S3784" s="127">
        <f t="shared" si="1540"/>
        <v>0</v>
      </c>
      <c r="T3784" s="112" t="b">
        <f t="shared" si="1541"/>
        <v>0</v>
      </c>
      <c r="U3784" s="22">
        <f t="shared" si="1542"/>
        <v>4.239097580053846</v>
      </c>
      <c r="V3784" s="22">
        <f t="shared" si="1543"/>
        <v>1.3216172177375521E-2</v>
      </c>
      <c r="W3784" s="81">
        <f t="shared" si="1544"/>
        <v>5</v>
      </c>
      <c r="X3784" s="22">
        <f t="shared" si="1545"/>
        <v>9.7781339560717634E-2</v>
      </c>
      <c r="Y3784" s="3">
        <f>IF(U3784&gt;'Power Curve'!$C$37,0,INDEX(Ci,$W3784,1)*POWER(1-X3784,3)+INDEX(Ci,$W3784,2)*3*X3784*POWER(1-X3784,2)+INDEX(Ci,$W3784,3)*3*POWER(X3784,2)*(1-X3784)+INDEX(Ci,$W3784,4)*POWER(X3784,3))</f>
        <v>85.701726111948417</v>
      </c>
      <c r="Z3784" s="3">
        <f t="shared" si="1546"/>
        <v>85.701726111948417</v>
      </c>
      <c r="AA3784" s="3">
        <f t="shared" si="1547"/>
        <v>162.820003509522</v>
      </c>
      <c r="AB3784" s="3">
        <f t="shared" si="1556"/>
        <v>-77.118277397573578</v>
      </c>
      <c r="AC3784" s="3">
        <f t="shared" si="1557"/>
        <v>77.118277397573578</v>
      </c>
      <c r="AE3784" s="34">
        <f t="shared" si="1548"/>
        <v>4</v>
      </c>
      <c r="AF3784" s="73" t="b">
        <f>COUNTIF('Power Curve'!$D$2:$D$31,AE3784)&gt;0</f>
        <v>1</v>
      </c>
      <c r="AG3784" s="73" t="b">
        <f t="shared" si="1549"/>
        <v>0</v>
      </c>
      <c r="AH3784" s="73" t="b">
        <f t="shared" si="1558"/>
        <v>1</v>
      </c>
      <c r="AI3784" s="34" t="str">
        <f t="shared" si="1550"/>
        <v>Outer</v>
      </c>
      <c r="AJ3784" s="35" t="str">
        <f t="shared" si="1559"/>
        <v>0.0-0.1</v>
      </c>
      <c r="AK3784" s="36" t="str">
        <f t="shared" si="1551"/>
        <v>5-6</v>
      </c>
      <c r="AL3784" s="36" t="str">
        <f t="shared" si="1552"/>
        <v>Apr</v>
      </c>
      <c r="AM3784" s="35" t="str">
        <f t="shared" si="1553"/>
        <v>315-325</v>
      </c>
      <c r="AN3784" s="36" t="str">
        <f t="shared" si="1554"/>
        <v>LWS-HTI</v>
      </c>
    </row>
    <row r="3785" spans="5:40" x14ac:dyDescent="0.3">
      <c r="E3785" s="12">
        <v>41014.243055555555</v>
      </c>
      <c r="F3785" s="16">
        <v>4.32</v>
      </c>
      <c r="G3785" s="16">
        <v>93.929998397827603</v>
      </c>
      <c r="H3785" s="29">
        <v>1.198906995372468</v>
      </c>
      <c r="I3785" s="26">
        <v>315.7</v>
      </c>
      <c r="J3785" s="30">
        <v>0.15509259259259259</v>
      </c>
      <c r="K3785" s="31">
        <v>0.31163503084437694</v>
      </c>
      <c r="L3785" s="111">
        <f t="shared" si="1534"/>
        <v>0</v>
      </c>
      <c r="M3785" s="112">
        <f t="shared" si="1535"/>
        <v>0.16</v>
      </c>
      <c r="N3785" s="112" t="b">
        <f t="shared" si="1536"/>
        <v>0</v>
      </c>
      <c r="O3785" s="112" t="b">
        <f t="shared" si="1537"/>
        <v>1</v>
      </c>
      <c r="P3785" s="113">
        <f t="shared" si="1538"/>
        <v>0</v>
      </c>
      <c r="Q3785" s="113">
        <f t="shared" si="1539"/>
        <v>10</v>
      </c>
      <c r="R3785" s="114" t="str">
        <f t="shared" si="1555"/>
        <v>0-0.16</v>
      </c>
      <c r="S3785" s="127">
        <f t="shared" si="1540"/>
        <v>0</v>
      </c>
      <c r="T3785" s="112" t="b">
        <f t="shared" si="1541"/>
        <v>0</v>
      </c>
      <c r="U3785" s="22">
        <f t="shared" si="1542"/>
        <v>4.2891070128960989</v>
      </c>
      <c r="V3785" s="22">
        <f t="shared" si="1543"/>
        <v>2.0945291232539052E-2</v>
      </c>
      <c r="W3785" s="81">
        <f t="shared" si="1544"/>
        <v>5</v>
      </c>
      <c r="X3785" s="22">
        <f t="shared" si="1545"/>
        <v>0.15496611870898092</v>
      </c>
      <c r="Y3785" s="3">
        <f>IF(U3785&gt;'Power Curve'!$C$37,0,INDEX(Ci,$W3785,1)*POWER(1-X3785,3)+INDEX(Ci,$W3785,2)*3*X3785*POWER(1-X3785,2)+INDEX(Ci,$W3785,3)*3*POWER(X3785,2)*(1-X3785)+INDEX(Ci,$W3785,4)*POWER(X3785,3))</f>
        <v>91.471279693046455</v>
      </c>
      <c r="Z3785" s="3">
        <f t="shared" si="1546"/>
        <v>91.471279693046455</v>
      </c>
      <c r="AA3785" s="3">
        <f t="shared" si="1547"/>
        <v>93.929998397827603</v>
      </c>
      <c r="AB3785" s="3">
        <f t="shared" si="1556"/>
        <v>-2.4587187047811483</v>
      </c>
      <c r="AC3785" s="3">
        <f t="shared" si="1557"/>
        <v>2.4587187047811483</v>
      </c>
      <c r="AE3785" s="34">
        <f t="shared" si="1548"/>
        <v>4</v>
      </c>
      <c r="AF3785" s="73" t="b">
        <f>COUNTIF('Power Curve'!$D$2:$D$31,AE3785)&gt;0</f>
        <v>1</v>
      </c>
      <c r="AG3785" s="73" t="b">
        <f t="shared" si="1549"/>
        <v>0</v>
      </c>
      <c r="AH3785" s="73" t="b">
        <f t="shared" si="1558"/>
        <v>1</v>
      </c>
      <c r="AI3785" s="34" t="str">
        <f t="shared" si="1550"/>
        <v>Outer</v>
      </c>
      <c r="AJ3785" s="35" t="str">
        <f t="shared" si="1559"/>
        <v>0.0-0.1</v>
      </c>
      <c r="AK3785" s="36" t="str">
        <f t="shared" si="1551"/>
        <v>5-6</v>
      </c>
      <c r="AL3785" s="36" t="str">
        <f t="shared" si="1552"/>
        <v>Apr</v>
      </c>
      <c r="AM3785" s="35" t="str">
        <f t="shared" si="1553"/>
        <v>315-325</v>
      </c>
      <c r="AN3785" s="36" t="str">
        <f t="shared" si="1554"/>
        <v>LWS-HTI</v>
      </c>
    </row>
    <row r="3786" spans="5:40" x14ac:dyDescent="0.3">
      <c r="E3786" s="12">
        <v>41014.25</v>
      </c>
      <c r="F3786" s="16">
        <v>3.78</v>
      </c>
      <c r="G3786" s="16">
        <v>87.389997482300302</v>
      </c>
      <c r="H3786" s="29">
        <v>1.1994972001116559</v>
      </c>
      <c r="I3786" s="26">
        <v>313.10000000000002</v>
      </c>
      <c r="J3786" s="30">
        <v>0.17724867724867727</v>
      </c>
      <c r="K3786" s="31">
        <v>0.25979482015808514</v>
      </c>
      <c r="L3786" s="111">
        <f t="shared" si="1534"/>
        <v>-0.1</v>
      </c>
      <c r="M3786" s="112">
        <f t="shared" si="1535"/>
        <v>0.18000000000000002</v>
      </c>
      <c r="N3786" s="112" t="b">
        <f t="shared" si="1536"/>
        <v>0</v>
      </c>
      <c r="O3786" s="112" t="b">
        <f t="shared" si="1537"/>
        <v>1</v>
      </c>
      <c r="P3786" s="113">
        <f t="shared" si="1538"/>
        <v>-1</v>
      </c>
      <c r="Q3786" s="113">
        <f t="shared" si="1539"/>
        <v>8</v>
      </c>
      <c r="R3786" s="114" t="str">
        <f t="shared" si="1555"/>
        <v>-0.1-0.18</v>
      </c>
      <c r="S3786" s="127">
        <f t="shared" si="1540"/>
        <v>0</v>
      </c>
      <c r="T3786" s="112" t="b">
        <f t="shared" si="1541"/>
        <v>0</v>
      </c>
      <c r="U3786" s="22">
        <f t="shared" si="1542"/>
        <v>3.7535843794871018</v>
      </c>
      <c r="V3786" s="22">
        <f t="shared" si="1543"/>
        <v>-6.1821458060720272E-2</v>
      </c>
      <c r="W3786" s="81">
        <f t="shared" si="1544"/>
        <v>4</v>
      </c>
      <c r="X3786" s="22">
        <f t="shared" si="1545"/>
        <v>0.71501478072181124</v>
      </c>
      <c r="Y3786" s="3">
        <f>IF(U3786&gt;'Power Curve'!$C$37,0,INDEX(Ci,$W3786,1)*POWER(1-X3786,3)+INDEX(Ci,$W3786,2)*3*X3786*POWER(1-X3786,2)+INDEX(Ci,$W3786,3)*3*POWER(X3786,2)*(1-X3786)+INDEX(Ci,$W3786,4)*POWER(X3786,3))</f>
        <v>44.922000370066797</v>
      </c>
      <c r="Z3786" s="3">
        <f t="shared" si="1546"/>
        <v>44.922000370066797</v>
      </c>
      <c r="AA3786" s="3">
        <f t="shared" si="1547"/>
        <v>87.389997482300302</v>
      </c>
      <c r="AB3786" s="3">
        <f t="shared" si="1556"/>
        <v>-42.467997112233505</v>
      </c>
      <c r="AC3786" s="3">
        <f t="shared" si="1557"/>
        <v>42.467997112233505</v>
      </c>
      <c r="AE3786" s="34">
        <f t="shared" si="1548"/>
        <v>4</v>
      </c>
      <c r="AF3786" s="73" t="b">
        <f>COUNTIF('Power Curve'!$D$2:$D$31,AE3786)&gt;0</f>
        <v>1</v>
      </c>
      <c r="AG3786" s="73" t="b">
        <f t="shared" si="1549"/>
        <v>0</v>
      </c>
      <c r="AH3786" s="73" t="b">
        <f t="shared" si="1558"/>
        <v>1</v>
      </c>
      <c r="AI3786" s="34" t="str">
        <f t="shared" si="1550"/>
        <v>Outer</v>
      </c>
      <c r="AJ3786" s="35" t="str">
        <f t="shared" si="1559"/>
        <v>-0.1-0.0</v>
      </c>
      <c r="AK3786" s="36" t="str">
        <f t="shared" si="1551"/>
        <v>6-7</v>
      </c>
      <c r="AL3786" s="36" t="str">
        <f t="shared" si="1552"/>
        <v>Apr</v>
      </c>
      <c r="AM3786" s="35" t="str">
        <f t="shared" si="1553"/>
        <v>305-315</v>
      </c>
      <c r="AN3786" s="36" t="str">
        <f t="shared" si="1554"/>
        <v>LWS-HTI</v>
      </c>
    </row>
    <row r="3787" spans="5:40" x14ac:dyDescent="0.3">
      <c r="E3787" s="12">
        <v>41014.256944444445</v>
      </c>
      <c r="F3787" s="16">
        <v>4.07</v>
      </c>
      <c r="G3787" s="16">
        <v>68.989997863769602</v>
      </c>
      <c r="H3787" s="29">
        <v>1.1994972001116559</v>
      </c>
      <c r="I3787" s="26">
        <v>311.8</v>
      </c>
      <c r="J3787" s="30">
        <v>0.12530712530712529</v>
      </c>
      <c r="K3787" s="31">
        <v>0.24059081586892683</v>
      </c>
      <c r="L3787" s="111">
        <f t="shared" si="1534"/>
        <v>0</v>
      </c>
      <c r="M3787" s="112">
        <f t="shared" si="1535"/>
        <v>0.13</v>
      </c>
      <c r="N3787" s="112" t="b">
        <f t="shared" si="1536"/>
        <v>0</v>
      </c>
      <c r="O3787" s="112" t="b">
        <f t="shared" si="1537"/>
        <v>1</v>
      </c>
      <c r="P3787" s="113">
        <f t="shared" si="1538"/>
        <v>0</v>
      </c>
      <c r="Q3787" s="113">
        <f t="shared" si="1539"/>
        <v>13</v>
      </c>
      <c r="R3787" s="114" t="str">
        <f t="shared" si="1555"/>
        <v>0-0.13</v>
      </c>
      <c r="S3787" s="127">
        <f t="shared" si="1540"/>
        <v>0</v>
      </c>
      <c r="T3787" s="112" t="b">
        <f t="shared" si="1541"/>
        <v>0</v>
      </c>
      <c r="U3787" s="22">
        <f t="shared" si="1542"/>
        <v>4.0415577842625678</v>
      </c>
      <c r="V3787" s="22">
        <f t="shared" si="1543"/>
        <v>-1.7314240047445442E-2</v>
      </c>
      <c r="W3787" s="81">
        <f t="shared" si="1544"/>
        <v>4</v>
      </c>
      <c r="X3787" s="22">
        <f t="shared" si="1545"/>
        <v>0.92018461504553239</v>
      </c>
      <c r="Y3787" s="3">
        <f>IF(U3787&gt;'Power Curve'!$C$37,0,INDEX(Ci,$W3787,1)*POWER(1-X3787,3)+INDEX(Ci,$W3787,2)*3*X3787*POWER(1-X3787,2)+INDEX(Ci,$W3787,3)*3*POWER(X3787,2)*(1-X3787)+INDEX(Ci,$W3787,4)*POWER(X3787,3))</f>
        <v>68.03074018602058</v>
      </c>
      <c r="Z3787" s="3">
        <f t="shared" si="1546"/>
        <v>68.03074018602058</v>
      </c>
      <c r="AA3787" s="3">
        <f t="shared" si="1547"/>
        <v>68.989997863769602</v>
      </c>
      <c r="AB3787" s="3">
        <f t="shared" si="1556"/>
        <v>-0.95925767774902226</v>
      </c>
      <c r="AC3787" s="3">
        <f t="shared" si="1557"/>
        <v>0.95925767774902226</v>
      </c>
      <c r="AE3787" s="34">
        <f t="shared" si="1548"/>
        <v>4</v>
      </c>
      <c r="AF3787" s="73" t="b">
        <f>COUNTIF('Power Curve'!$D$2:$D$31,AE3787)&gt;0</f>
        <v>1</v>
      </c>
      <c r="AG3787" s="73" t="b">
        <f t="shared" si="1549"/>
        <v>0</v>
      </c>
      <c r="AH3787" s="73" t="b">
        <f t="shared" si="1558"/>
        <v>1</v>
      </c>
      <c r="AI3787" s="34" t="str">
        <f t="shared" si="1550"/>
        <v>Inner</v>
      </c>
      <c r="AJ3787" s="35" t="str">
        <f t="shared" si="1559"/>
        <v>-0.1-0.0</v>
      </c>
      <c r="AK3787" s="36" t="str">
        <f t="shared" si="1551"/>
        <v>6-7</v>
      </c>
      <c r="AL3787" s="36" t="str">
        <f t="shared" si="1552"/>
        <v>Apr</v>
      </c>
      <c r="AM3787" s="35" t="str">
        <f t="shared" si="1553"/>
        <v>305-315</v>
      </c>
      <c r="AN3787" s="36" t="str">
        <f t="shared" si="1554"/>
        <v>Inner-TI</v>
      </c>
    </row>
    <row r="3788" spans="5:40" x14ac:dyDescent="0.3">
      <c r="E3788" s="12">
        <v>41014.263888888891</v>
      </c>
      <c r="F3788" s="16">
        <v>4.22</v>
      </c>
      <c r="G3788" s="16">
        <v>91.739999771117695</v>
      </c>
      <c r="H3788" s="29">
        <v>1.1991528465354626</v>
      </c>
      <c r="I3788" s="26">
        <v>313.7</v>
      </c>
      <c r="J3788" s="30">
        <v>0.1066350710900474</v>
      </c>
      <c r="K3788" s="31">
        <v>0.28015411366784065</v>
      </c>
      <c r="L3788" s="111">
        <f t="shared" si="1534"/>
        <v>0</v>
      </c>
      <c r="M3788" s="112">
        <f t="shared" si="1535"/>
        <v>0.11</v>
      </c>
      <c r="N3788" s="112" t="b">
        <f t="shared" si="1536"/>
        <v>0</v>
      </c>
      <c r="O3788" s="112" t="b">
        <f t="shared" si="1537"/>
        <v>1</v>
      </c>
      <c r="P3788" s="113">
        <f t="shared" si="1538"/>
        <v>0</v>
      </c>
      <c r="Q3788" s="113">
        <f t="shared" si="1539"/>
        <v>15</v>
      </c>
      <c r="R3788" s="114" t="str">
        <f t="shared" si="1555"/>
        <v>0-0.11</v>
      </c>
      <c r="S3788" s="127">
        <f t="shared" si="1540"/>
        <v>0</v>
      </c>
      <c r="T3788" s="112" t="b">
        <f t="shared" si="1541"/>
        <v>0</v>
      </c>
      <c r="U3788" s="22">
        <f t="shared" si="1542"/>
        <v>4.1901085009107657</v>
      </c>
      <c r="V3788" s="22">
        <f t="shared" si="1543"/>
        <v>5.6447520756106066E-3</v>
      </c>
      <c r="W3788" s="81">
        <f t="shared" si="1544"/>
        <v>5</v>
      </c>
      <c r="X3788" s="22">
        <f t="shared" si="1545"/>
        <v>4.1763314315150124E-2</v>
      </c>
      <c r="Y3788" s="3">
        <f>IF(U3788&gt;'Power Curve'!$C$37,0,INDEX(Ci,$W3788,1)*POWER(1-X3788,3)+INDEX(Ci,$W3788,2)*3*X3788*POWER(1-X3788,2)+INDEX(Ci,$W3788,3)*3*POWER(X3788,2)*(1-X3788)+INDEX(Ci,$W3788,4)*POWER(X3788,3))</f>
        <v>80.696103402257236</v>
      </c>
      <c r="Z3788" s="3">
        <f t="shared" si="1546"/>
        <v>80.696103402257236</v>
      </c>
      <c r="AA3788" s="3">
        <f t="shared" si="1547"/>
        <v>91.739999771117695</v>
      </c>
      <c r="AB3788" s="3">
        <f t="shared" si="1556"/>
        <v>-11.043896368860459</v>
      </c>
      <c r="AC3788" s="3">
        <f t="shared" si="1557"/>
        <v>11.043896368860459</v>
      </c>
      <c r="AE3788" s="34">
        <f t="shared" si="1548"/>
        <v>4</v>
      </c>
      <c r="AF3788" s="73" t="b">
        <f>COUNTIF('Power Curve'!$D$2:$D$31,AE3788)&gt;0</f>
        <v>1</v>
      </c>
      <c r="AG3788" s="73" t="b">
        <f t="shared" si="1549"/>
        <v>0</v>
      </c>
      <c r="AH3788" s="73" t="b">
        <f t="shared" si="1558"/>
        <v>1</v>
      </c>
      <c r="AI3788" s="34" t="str">
        <f t="shared" si="1550"/>
        <v>Inner</v>
      </c>
      <c r="AJ3788" s="35" t="str">
        <f t="shared" si="1559"/>
        <v>0.0-0.1</v>
      </c>
      <c r="AK3788" s="36" t="str">
        <f t="shared" si="1551"/>
        <v>6-7</v>
      </c>
      <c r="AL3788" s="36" t="str">
        <f t="shared" si="1552"/>
        <v>Apr</v>
      </c>
      <c r="AM3788" s="35" t="str">
        <f t="shared" si="1553"/>
        <v>305-315</v>
      </c>
      <c r="AN3788" s="36" t="str">
        <f t="shared" si="1554"/>
        <v>Inner-TI</v>
      </c>
    </row>
    <row r="3789" spans="5:40" x14ac:dyDescent="0.3">
      <c r="E3789" s="12">
        <v>41014.270833333336</v>
      </c>
      <c r="F3789" s="16">
        <v>3.74</v>
      </c>
      <c r="G3789" s="16">
        <v>68.059999465942397</v>
      </c>
      <c r="H3789" s="29">
        <v>1.1986637598193108</v>
      </c>
      <c r="I3789" s="26">
        <v>311.8</v>
      </c>
      <c r="J3789" s="30">
        <v>0.11497326203208555</v>
      </c>
      <c r="K3789" s="31">
        <v>0.21304757581556921</v>
      </c>
      <c r="L3789" s="111">
        <f t="shared" si="1534"/>
        <v>-0.1</v>
      </c>
      <c r="M3789" s="112">
        <f t="shared" si="1535"/>
        <v>0.11</v>
      </c>
      <c r="N3789" s="112" t="b">
        <f t="shared" si="1536"/>
        <v>0</v>
      </c>
      <c r="O3789" s="112" t="b">
        <f t="shared" si="1537"/>
        <v>1</v>
      </c>
      <c r="P3789" s="113">
        <f t="shared" si="1538"/>
        <v>-1</v>
      </c>
      <c r="Q3789" s="113">
        <f t="shared" si="1539"/>
        <v>15</v>
      </c>
      <c r="R3789" s="114" t="str">
        <f t="shared" si="1555"/>
        <v>-0.1-0.11</v>
      </c>
      <c r="S3789" s="127">
        <f t="shared" si="1540"/>
        <v>0</v>
      </c>
      <c r="T3789" s="112" t="b">
        <f t="shared" si="1541"/>
        <v>0</v>
      </c>
      <c r="U3789" s="22">
        <f t="shared" si="1542"/>
        <v>3.7130035490960269</v>
      </c>
      <c r="V3789" s="22">
        <f t="shared" si="1543"/>
        <v>-6.8093356213202616E-2</v>
      </c>
      <c r="W3789" s="81">
        <f t="shared" si="1544"/>
        <v>4</v>
      </c>
      <c r="X3789" s="22">
        <f t="shared" si="1545"/>
        <v>0.68610251969358316</v>
      </c>
      <c r="Y3789" s="3">
        <f>IF(U3789&gt;'Power Curve'!$C$37,0,INDEX(Ci,$W3789,1)*POWER(1-X3789,3)+INDEX(Ci,$W3789,2)*3*X3789*POWER(1-X3789,2)+INDEX(Ci,$W3789,3)*3*POWER(X3789,2)*(1-X3789)+INDEX(Ci,$W3789,4)*POWER(X3789,3))</f>
        <v>41.861592223249829</v>
      </c>
      <c r="Z3789" s="3">
        <f t="shared" si="1546"/>
        <v>41.861592223249829</v>
      </c>
      <c r="AA3789" s="3">
        <f t="shared" si="1547"/>
        <v>68.059999465942397</v>
      </c>
      <c r="AB3789" s="3">
        <f t="shared" si="1556"/>
        <v>-26.198407242692568</v>
      </c>
      <c r="AC3789" s="3">
        <f t="shared" si="1557"/>
        <v>26.198407242692568</v>
      </c>
      <c r="AE3789" s="34">
        <f t="shared" si="1548"/>
        <v>4</v>
      </c>
      <c r="AF3789" s="73" t="b">
        <f>COUNTIF('Power Curve'!$D$2:$D$31,AE3789)&gt;0</f>
        <v>1</v>
      </c>
      <c r="AG3789" s="73" t="b">
        <f t="shared" si="1549"/>
        <v>0</v>
      </c>
      <c r="AH3789" s="73" t="b">
        <f t="shared" si="1558"/>
        <v>1</v>
      </c>
      <c r="AI3789" s="34" t="str">
        <f t="shared" si="1550"/>
        <v>Inner</v>
      </c>
      <c r="AJ3789" s="35" t="str">
        <f t="shared" si="1559"/>
        <v>-0.1-0.0</v>
      </c>
      <c r="AK3789" s="36" t="str">
        <f t="shared" si="1551"/>
        <v>6-7</v>
      </c>
      <c r="AL3789" s="36" t="str">
        <f t="shared" si="1552"/>
        <v>Apr</v>
      </c>
      <c r="AM3789" s="35" t="str">
        <f t="shared" si="1553"/>
        <v>305-315</v>
      </c>
      <c r="AN3789" s="36" t="str">
        <f t="shared" si="1554"/>
        <v>Inner-TI</v>
      </c>
    </row>
    <row r="3790" spans="5:40" x14ac:dyDescent="0.3">
      <c r="E3790" s="12">
        <v>41014.277777777781</v>
      </c>
      <c r="F3790" s="16">
        <v>3.33</v>
      </c>
      <c r="G3790" s="16">
        <v>22.370000839233398</v>
      </c>
      <c r="H3790" s="29">
        <v>1.1980094339165146</v>
      </c>
      <c r="I3790" s="26">
        <v>315.8</v>
      </c>
      <c r="J3790" s="30">
        <v>9.90990990990991E-2</v>
      </c>
      <c r="K3790" s="31">
        <v>9.640490631003458E-2</v>
      </c>
      <c r="L3790" s="111">
        <f t="shared" si="1534"/>
        <v>-0.1</v>
      </c>
      <c r="M3790" s="112">
        <f t="shared" si="1535"/>
        <v>9.9999999999999992E-2</v>
      </c>
      <c r="N3790" s="112" t="b">
        <f t="shared" si="1536"/>
        <v>0</v>
      </c>
      <c r="O3790" s="112" t="b">
        <f t="shared" si="1537"/>
        <v>1</v>
      </c>
      <c r="P3790" s="113">
        <f t="shared" si="1538"/>
        <v>-1</v>
      </c>
      <c r="Q3790" s="113">
        <f t="shared" si="1539"/>
        <v>16</v>
      </c>
      <c r="R3790" s="114" t="str">
        <f t="shared" si="1555"/>
        <v>-0.1-0.1</v>
      </c>
      <c r="S3790" s="127">
        <f t="shared" si="1540"/>
        <v>0</v>
      </c>
      <c r="T3790" s="112" t="b">
        <f t="shared" si="1541"/>
        <v>0</v>
      </c>
      <c r="U3790" s="22">
        <f t="shared" si="1542"/>
        <v>3.3053613911597637</v>
      </c>
      <c r="V3790" s="22">
        <f t="shared" si="1543"/>
        <v>-0.13109576578924403</v>
      </c>
      <c r="W3790" s="81">
        <f t="shared" si="1544"/>
        <v>4</v>
      </c>
      <c r="X3790" s="22">
        <f t="shared" si="1545"/>
        <v>0.39567335984683083</v>
      </c>
      <c r="Y3790" s="3">
        <f>IF(U3790&gt;'Power Curve'!$C$37,0,INDEX(Ci,$W3790,1)*POWER(1-X3790,3)+INDEX(Ci,$W3790,2)*3*X3790*POWER(1-X3790,2)+INDEX(Ci,$W3790,3)*3*POWER(X3790,2)*(1-X3790)+INDEX(Ci,$W3790,4)*POWER(X3790,3))</f>
        <v>15.589596779718686</v>
      </c>
      <c r="Z3790" s="3">
        <f t="shared" si="1546"/>
        <v>15.589596779718686</v>
      </c>
      <c r="AA3790" s="3" t="str">
        <f t="shared" si="1547"/>
        <v/>
      </c>
      <c r="AB3790" s="3" t="str">
        <f t="shared" si="1556"/>
        <v/>
      </c>
      <c r="AC3790" s="3" t="str">
        <f t="shared" si="1557"/>
        <v/>
      </c>
      <c r="AE3790" s="34">
        <f t="shared" si="1548"/>
        <v>3</v>
      </c>
      <c r="AF3790" s="73" t="b">
        <f>COUNTIF('Power Curve'!$D$2:$D$31,AE3790)&gt;0</f>
        <v>0</v>
      </c>
      <c r="AG3790" s="73" t="b">
        <f t="shared" si="1549"/>
        <v>0</v>
      </c>
      <c r="AH3790" s="73" t="b">
        <f t="shared" si="1558"/>
        <v>0</v>
      </c>
      <c r="AI3790" s="34" t="str">
        <f t="shared" si="1550"/>
        <v/>
      </c>
      <c r="AJ3790" s="35" t="str">
        <f t="shared" si="1559"/>
        <v/>
      </c>
      <c r="AK3790" s="36" t="str">
        <f t="shared" si="1551"/>
        <v/>
      </c>
      <c r="AL3790" s="36" t="str">
        <f t="shared" si="1552"/>
        <v/>
      </c>
      <c r="AM3790" s="35" t="str">
        <f t="shared" si="1553"/>
        <v/>
      </c>
      <c r="AN3790" s="36" t="str">
        <f t="shared" si="1554"/>
        <v/>
      </c>
    </row>
    <row r="3791" spans="5:40" x14ac:dyDescent="0.3">
      <c r="E3791" s="12">
        <v>41014.763888888891</v>
      </c>
      <c r="F3791" s="16">
        <v>5.82</v>
      </c>
      <c r="G3791" s="16">
        <v>324.24000167846651</v>
      </c>
      <c r="H3791" s="29">
        <v>1.1919722821108674</v>
      </c>
      <c r="I3791" s="26">
        <v>309</v>
      </c>
      <c r="J3791" s="30">
        <v>8.0756013745704458E-2</v>
      </c>
      <c r="K3791" s="31">
        <v>0.17615450421353065</v>
      </c>
      <c r="L3791" s="111">
        <f t="shared" si="1534"/>
        <v>0.2</v>
      </c>
      <c r="M3791" s="112">
        <f t="shared" si="1535"/>
        <v>0.08</v>
      </c>
      <c r="N3791" s="112" t="b">
        <f t="shared" si="1536"/>
        <v>1</v>
      </c>
      <c r="O3791" s="112" t="b">
        <f t="shared" si="1537"/>
        <v>1</v>
      </c>
      <c r="P3791" s="113">
        <f t="shared" si="1538"/>
        <v>2</v>
      </c>
      <c r="Q3791" s="113">
        <f t="shared" si="1539"/>
        <v>18</v>
      </c>
      <c r="R3791" s="114" t="str">
        <f t="shared" si="1555"/>
        <v>0.2-0.08</v>
      </c>
      <c r="S3791" s="127">
        <f t="shared" si="1540"/>
        <v>-4.963225655588225E-2</v>
      </c>
      <c r="T3791" s="112" t="b">
        <f t="shared" si="1541"/>
        <v>1</v>
      </c>
      <c r="U3791" s="22">
        <f t="shared" si="1542"/>
        <v>5.7672176361606216</v>
      </c>
      <c r="V3791" s="22">
        <f t="shared" si="1543"/>
        <v>0.24939205286549504</v>
      </c>
      <c r="W3791" s="81">
        <f t="shared" si="1544"/>
        <v>6</v>
      </c>
      <c r="X3791" s="22">
        <f t="shared" si="1545"/>
        <v>0.7366827039234255</v>
      </c>
      <c r="Y3791" s="3">
        <f>IF(U3791&gt;'Power Curve'!$C$37,0,INDEX(Ci,$W3791,1)*POWER(1-X3791,3)+INDEX(Ci,$W3791,2)*3*X3791*POWER(1-X3791,2)+INDEX(Ci,$W3791,3)*3*POWER(X3791,2)*(1-X3791)+INDEX(Ci,$W3791,4)*POWER(X3791,3))</f>
        <v>322.94394853483311</v>
      </c>
      <c r="Z3791" s="3">
        <f t="shared" si="1546"/>
        <v>306.91551162798265</v>
      </c>
      <c r="AA3791" s="3">
        <f t="shared" si="1547"/>
        <v>324.24000167846651</v>
      </c>
      <c r="AB3791" s="3">
        <f t="shared" si="1556"/>
        <v>-17.32449005048386</v>
      </c>
      <c r="AC3791" s="3">
        <f t="shared" si="1557"/>
        <v>17.32449005048386</v>
      </c>
      <c r="AE3791" s="34">
        <f t="shared" si="1548"/>
        <v>6</v>
      </c>
      <c r="AF3791" s="73" t="b">
        <f>COUNTIF('Power Curve'!$D$2:$D$31,AE3791)&gt;0</f>
        <v>1</v>
      </c>
      <c r="AG3791" s="73" t="b">
        <f t="shared" si="1549"/>
        <v>0</v>
      </c>
      <c r="AH3791" s="73" t="b">
        <f t="shared" si="1558"/>
        <v>1</v>
      </c>
      <c r="AI3791" s="34" t="str">
        <f t="shared" si="1550"/>
        <v>Outer</v>
      </c>
      <c r="AJ3791" s="35" t="str">
        <f t="shared" si="1559"/>
        <v>0.2-0.3</v>
      </c>
      <c r="AK3791" s="36" t="str">
        <f t="shared" si="1551"/>
        <v>18-19</v>
      </c>
      <c r="AL3791" s="36" t="str">
        <f t="shared" si="1552"/>
        <v>Apr</v>
      </c>
      <c r="AM3791" s="35" t="str">
        <f t="shared" si="1553"/>
        <v>305-315</v>
      </c>
      <c r="AN3791" s="36" t="str">
        <f t="shared" si="1554"/>
        <v>LWS-LTI</v>
      </c>
    </row>
    <row r="3792" spans="5:40" x14ac:dyDescent="0.3">
      <c r="E3792" s="12">
        <v>41014.902777777781</v>
      </c>
      <c r="F3792" s="16">
        <v>4.32</v>
      </c>
      <c r="G3792" s="16">
        <v>94.850002288817905</v>
      </c>
      <c r="H3792" s="29">
        <v>1.2001040351600407</v>
      </c>
      <c r="I3792" s="26">
        <v>338.3</v>
      </c>
      <c r="J3792" s="30">
        <v>3.2407407407407406E-2</v>
      </c>
      <c r="K3792" s="31">
        <v>0.39132830200233321</v>
      </c>
      <c r="L3792" s="111">
        <f t="shared" si="1534"/>
        <v>0</v>
      </c>
      <c r="M3792" s="112">
        <f t="shared" si="1535"/>
        <v>0.03</v>
      </c>
      <c r="N3792" s="112" t="b">
        <f t="shared" si="1536"/>
        <v>0</v>
      </c>
      <c r="O3792" s="112" t="b">
        <f t="shared" si="1537"/>
        <v>1</v>
      </c>
      <c r="P3792" s="113">
        <f t="shared" si="1538"/>
        <v>0</v>
      </c>
      <c r="Q3792" s="113">
        <f t="shared" si="1539"/>
        <v>23</v>
      </c>
      <c r="R3792" s="114" t="str">
        <f t="shared" si="1555"/>
        <v>0-0.03</v>
      </c>
      <c r="S3792" s="127">
        <f t="shared" si="1540"/>
        <v>0</v>
      </c>
      <c r="T3792" s="112" t="b">
        <f t="shared" si="1541"/>
        <v>0</v>
      </c>
      <c r="U3792" s="22">
        <f t="shared" si="1542"/>
        <v>4.2905340137586645</v>
      </c>
      <c r="V3792" s="22">
        <f t="shared" si="1543"/>
        <v>2.1165838815899608E-2</v>
      </c>
      <c r="W3792" s="81">
        <f t="shared" si="1544"/>
        <v>5</v>
      </c>
      <c r="X3792" s="22">
        <f t="shared" si="1545"/>
        <v>0.15659786545219234</v>
      </c>
      <c r="Y3792" s="3">
        <f>IF(U3792&gt;'Power Curve'!$C$37,0,INDEX(Ci,$W3792,1)*POWER(1-X3792,3)+INDEX(Ci,$W3792,2)*3*X3792*POWER(1-X3792,2)+INDEX(Ci,$W3792,3)*3*POWER(X3792,2)*(1-X3792)+INDEX(Ci,$W3792,4)*POWER(X3792,3))</f>
        <v>91.645043718434152</v>
      </c>
      <c r="Z3792" s="3">
        <f t="shared" si="1546"/>
        <v>91.645043718434152</v>
      </c>
      <c r="AA3792" s="3">
        <f t="shared" si="1547"/>
        <v>94.850002288817905</v>
      </c>
      <c r="AB3792" s="3">
        <f t="shared" si="1556"/>
        <v>-3.2049585703837522</v>
      </c>
      <c r="AC3792" s="3">
        <f t="shared" si="1557"/>
        <v>3.2049585703837522</v>
      </c>
      <c r="AE3792" s="34">
        <f t="shared" si="1548"/>
        <v>4</v>
      </c>
      <c r="AF3792" s="73" t="b">
        <f>COUNTIF('Power Curve'!$D$2:$D$31,AE3792)&gt;0</f>
        <v>1</v>
      </c>
      <c r="AG3792" s="73" t="b">
        <f t="shared" si="1549"/>
        <v>0</v>
      </c>
      <c r="AH3792" s="73" t="b">
        <f t="shared" si="1558"/>
        <v>1</v>
      </c>
      <c r="AI3792" s="34" t="str">
        <f t="shared" si="1550"/>
        <v>Outer</v>
      </c>
      <c r="AJ3792" s="35" t="str">
        <f t="shared" si="1559"/>
        <v>0.0-0.1</v>
      </c>
      <c r="AK3792" s="36" t="str">
        <f t="shared" si="1551"/>
        <v>21-22</v>
      </c>
      <c r="AL3792" s="36" t="str">
        <f t="shared" si="1552"/>
        <v>Apr</v>
      </c>
      <c r="AM3792" s="35" t="str">
        <f t="shared" si="1553"/>
        <v>335-345</v>
      </c>
      <c r="AN3792" s="36" t="str">
        <f t="shared" si="1554"/>
        <v>LWS-LTI</v>
      </c>
    </row>
    <row r="3793" spans="5:40" x14ac:dyDescent="0.3">
      <c r="E3793" s="12">
        <v>41014.916666666664</v>
      </c>
      <c r="F3793" s="16">
        <v>4.07</v>
      </c>
      <c r="G3793" s="16">
        <v>62.130002975463896</v>
      </c>
      <c r="H3793" s="29">
        <v>1.2012581947222434</v>
      </c>
      <c r="I3793" s="26">
        <v>339</v>
      </c>
      <c r="J3793" s="30">
        <v>5.405405405405405E-2</v>
      </c>
      <c r="K3793" s="31">
        <v>0.41234858680800607</v>
      </c>
      <c r="L3793" s="111">
        <f t="shared" si="1534"/>
        <v>0</v>
      </c>
      <c r="M3793" s="112">
        <f t="shared" si="1535"/>
        <v>0.05</v>
      </c>
      <c r="N3793" s="112" t="b">
        <f t="shared" si="1536"/>
        <v>0</v>
      </c>
      <c r="O3793" s="112" t="b">
        <f t="shared" si="1537"/>
        <v>1</v>
      </c>
      <c r="P3793" s="113">
        <f t="shared" si="1538"/>
        <v>0</v>
      </c>
      <c r="Q3793" s="113">
        <f t="shared" si="1539"/>
        <v>21</v>
      </c>
      <c r="R3793" s="114" t="str">
        <f t="shared" si="1555"/>
        <v>0-0.05</v>
      </c>
      <c r="S3793" s="127">
        <f t="shared" si="1540"/>
        <v>0</v>
      </c>
      <c r="T3793" s="112" t="b">
        <f t="shared" si="1541"/>
        <v>0</v>
      </c>
      <c r="U3793" s="22">
        <f t="shared" si="1542"/>
        <v>4.0435346351705741</v>
      </c>
      <c r="V3793" s="22">
        <f t="shared" si="1543"/>
        <v>-1.7008711367076584E-2</v>
      </c>
      <c r="W3793" s="81">
        <f t="shared" si="1544"/>
        <v>4</v>
      </c>
      <c r="X3793" s="22">
        <f t="shared" si="1545"/>
        <v>0.92159304431904321</v>
      </c>
      <c r="Y3793" s="3">
        <f>IF(U3793&gt;'Power Curve'!$C$37,0,INDEX(Ci,$W3793,1)*POWER(1-X3793,3)+INDEX(Ci,$W3793,2)*3*X3793*POWER(1-X3793,2)+INDEX(Ci,$W3793,3)*3*POWER(X3793,2)*(1-X3793)+INDEX(Ci,$W3793,4)*POWER(X3793,3))</f>
        <v>68.195290344919513</v>
      </c>
      <c r="Z3793" s="3">
        <f t="shared" si="1546"/>
        <v>68.195290344919513</v>
      </c>
      <c r="AA3793" s="3">
        <f t="shared" si="1547"/>
        <v>62.130002975463896</v>
      </c>
      <c r="AB3793" s="3">
        <f t="shared" si="1556"/>
        <v>6.0652873694556177</v>
      </c>
      <c r="AC3793" s="3">
        <f t="shared" si="1557"/>
        <v>6.0652873694556177</v>
      </c>
      <c r="AE3793" s="34">
        <f t="shared" si="1548"/>
        <v>4</v>
      </c>
      <c r="AF3793" s="73" t="b">
        <f>COUNTIF('Power Curve'!$D$2:$D$31,AE3793)&gt;0</f>
        <v>1</v>
      </c>
      <c r="AG3793" s="73" t="b">
        <f t="shared" si="1549"/>
        <v>0</v>
      </c>
      <c r="AH3793" s="73" t="b">
        <f t="shared" si="1558"/>
        <v>1</v>
      </c>
      <c r="AI3793" s="34" t="str">
        <f t="shared" si="1550"/>
        <v>Outer</v>
      </c>
      <c r="AJ3793" s="35" t="str">
        <f t="shared" si="1559"/>
        <v>-0.1-0.0</v>
      </c>
      <c r="AK3793" s="36" t="str">
        <f t="shared" si="1551"/>
        <v>22-23</v>
      </c>
      <c r="AL3793" s="36" t="str">
        <f t="shared" si="1552"/>
        <v>Apr</v>
      </c>
      <c r="AM3793" s="35" t="str">
        <f t="shared" si="1553"/>
        <v>335-345</v>
      </c>
      <c r="AN3793" s="36" t="str">
        <f t="shared" si="1554"/>
        <v>LWS-LTI</v>
      </c>
    </row>
    <row r="3794" spans="5:40" x14ac:dyDescent="0.3">
      <c r="E3794" s="12">
        <v>41014.965277777781</v>
      </c>
      <c r="F3794" s="16">
        <v>4.3600000000000003</v>
      </c>
      <c r="G3794" s="16">
        <v>98.900003433227198</v>
      </c>
      <c r="H3794" s="29">
        <v>1.2026034480224204</v>
      </c>
      <c r="I3794" s="26">
        <v>340.8</v>
      </c>
      <c r="J3794" s="30">
        <v>5.2752293577981647E-2</v>
      </c>
      <c r="K3794" s="31">
        <v>0.4126214212234609</v>
      </c>
      <c r="L3794" s="111">
        <f t="shared" si="1534"/>
        <v>0</v>
      </c>
      <c r="M3794" s="112">
        <f t="shared" si="1535"/>
        <v>0.05</v>
      </c>
      <c r="N3794" s="112" t="b">
        <f t="shared" si="1536"/>
        <v>0</v>
      </c>
      <c r="O3794" s="112" t="b">
        <f t="shared" si="1537"/>
        <v>1</v>
      </c>
      <c r="P3794" s="113">
        <f t="shared" si="1538"/>
        <v>0</v>
      </c>
      <c r="Q3794" s="113">
        <f t="shared" si="1539"/>
        <v>21</v>
      </c>
      <c r="R3794" s="114" t="str">
        <f t="shared" si="1555"/>
        <v>0-0.05</v>
      </c>
      <c r="S3794" s="127">
        <f t="shared" si="1540"/>
        <v>0</v>
      </c>
      <c r="T3794" s="112" t="b">
        <f t="shared" si="1541"/>
        <v>0</v>
      </c>
      <c r="U3794" s="22">
        <f t="shared" si="1542"/>
        <v>4.3332652549841599</v>
      </c>
      <c r="V3794" s="22">
        <f t="shared" si="1543"/>
        <v>2.7770089894862408E-2</v>
      </c>
      <c r="W3794" s="81">
        <f t="shared" si="1544"/>
        <v>5</v>
      </c>
      <c r="X3794" s="22">
        <f t="shared" si="1545"/>
        <v>0.20546017908648226</v>
      </c>
      <c r="Y3794" s="3">
        <f>IF(U3794&gt;'Power Curve'!$C$37,0,INDEX(Ci,$W3794,1)*POWER(1-X3794,3)+INDEX(Ci,$W3794,2)*3*X3794*POWER(1-X3794,2)+INDEX(Ci,$W3794,3)*3*POWER(X3794,2)*(1-X3794)+INDEX(Ci,$W3794,4)*POWER(X3794,3))</f>
        <v>97.067506636297665</v>
      </c>
      <c r="Z3794" s="3">
        <f t="shared" si="1546"/>
        <v>97.067506636297665</v>
      </c>
      <c r="AA3794" s="3">
        <f t="shared" si="1547"/>
        <v>98.900003433227198</v>
      </c>
      <c r="AB3794" s="3">
        <f t="shared" si="1556"/>
        <v>-1.8324967969295329</v>
      </c>
      <c r="AC3794" s="3">
        <f t="shared" si="1557"/>
        <v>1.8324967969295329</v>
      </c>
      <c r="AE3794" s="34">
        <f t="shared" si="1548"/>
        <v>4</v>
      </c>
      <c r="AF3794" s="73" t="b">
        <f>COUNTIF('Power Curve'!$D$2:$D$31,AE3794)&gt;0</f>
        <v>1</v>
      </c>
      <c r="AG3794" s="73" t="b">
        <f t="shared" si="1549"/>
        <v>0</v>
      </c>
      <c r="AH3794" s="73" t="b">
        <f t="shared" si="1558"/>
        <v>1</v>
      </c>
      <c r="AI3794" s="34" t="str">
        <f t="shared" si="1550"/>
        <v>Outer</v>
      </c>
      <c r="AJ3794" s="35" t="str">
        <f t="shared" si="1559"/>
        <v>0.0-0.1</v>
      </c>
      <c r="AK3794" s="36" t="str">
        <f t="shared" si="1551"/>
        <v>23-24</v>
      </c>
      <c r="AL3794" s="36" t="str">
        <f t="shared" si="1552"/>
        <v>Apr</v>
      </c>
      <c r="AM3794" s="35" t="str">
        <f t="shared" si="1553"/>
        <v>335-345</v>
      </c>
      <c r="AN3794" s="36" t="str">
        <f t="shared" si="1554"/>
        <v>LWS-LTI</v>
      </c>
    </row>
    <row r="3795" spans="5:40" x14ac:dyDescent="0.3">
      <c r="E3795" s="12">
        <v>41014.979166666664</v>
      </c>
      <c r="F3795" s="16">
        <v>3.69</v>
      </c>
      <c r="G3795" s="16">
        <v>52.480003356933608</v>
      </c>
      <c r="H3795" s="29">
        <v>1.2040744404459414</v>
      </c>
      <c r="I3795" s="26">
        <v>335.4</v>
      </c>
      <c r="J3795" s="30">
        <v>5.4200542005420058E-2</v>
      </c>
      <c r="K3795" s="31">
        <v>0.10486673236821022</v>
      </c>
      <c r="L3795" s="111">
        <f t="shared" si="1534"/>
        <v>-0.1</v>
      </c>
      <c r="M3795" s="112">
        <f t="shared" si="1535"/>
        <v>0.05</v>
      </c>
      <c r="N3795" s="112" t="b">
        <f t="shared" si="1536"/>
        <v>0</v>
      </c>
      <c r="O3795" s="112" t="b">
        <f t="shared" si="1537"/>
        <v>1</v>
      </c>
      <c r="P3795" s="113">
        <f t="shared" si="1538"/>
        <v>-1</v>
      </c>
      <c r="Q3795" s="113">
        <f t="shared" si="1539"/>
        <v>21</v>
      </c>
      <c r="R3795" s="114" t="str">
        <f t="shared" si="1555"/>
        <v>-0.1-0.05</v>
      </c>
      <c r="S3795" s="127">
        <f t="shared" si="1540"/>
        <v>0</v>
      </c>
      <c r="T3795" s="112" t="b">
        <f t="shared" si="1541"/>
        <v>0</v>
      </c>
      <c r="U3795" s="22">
        <f t="shared" si="1542"/>
        <v>3.6688682444536025</v>
      </c>
      <c r="V3795" s="22">
        <f t="shared" si="1543"/>
        <v>-7.4914609819362141E-2</v>
      </c>
      <c r="W3795" s="81">
        <f t="shared" si="1544"/>
        <v>4</v>
      </c>
      <c r="X3795" s="22">
        <f t="shared" si="1545"/>
        <v>0.65465783420822177</v>
      </c>
      <c r="Y3795" s="3">
        <f>IF(U3795&gt;'Power Curve'!$C$37,0,INDEX(Ci,$W3795,1)*POWER(1-X3795,3)+INDEX(Ci,$W3795,2)*3*X3795*POWER(1-X3795,2)+INDEX(Ci,$W3795,3)*3*POWER(X3795,2)*(1-X3795)+INDEX(Ci,$W3795,4)*POWER(X3795,3))</f>
        <v>38.606578826550688</v>
      </c>
      <c r="Z3795" s="3">
        <f t="shared" si="1546"/>
        <v>38.606578826550688</v>
      </c>
      <c r="AA3795" s="3">
        <f t="shared" si="1547"/>
        <v>52.480003356933608</v>
      </c>
      <c r="AB3795" s="3">
        <f t="shared" si="1556"/>
        <v>-13.87342453038292</v>
      </c>
      <c r="AC3795" s="3">
        <f t="shared" si="1557"/>
        <v>13.87342453038292</v>
      </c>
      <c r="AE3795" s="34">
        <f t="shared" si="1548"/>
        <v>4</v>
      </c>
      <c r="AF3795" s="73" t="b">
        <f>COUNTIF('Power Curve'!$D$2:$D$31,AE3795)&gt;0</f>
        <v>1</v>
      </c>
      <c r="AG3795" s="73" t="b">
        <f t="shared" si="1549"/>
        <v>0</v>
      </c>
      <c r="AH3795" s="73" t="b">
        <f t="shared" si="1558"/>
        <v>1</v>
      </c>
      <c r="AI3795" s="34" t="str">
        <f t="shared" si="1550"/>
        <v>Outer</v>
      </c>
      <c r="AJ3795" s="35" t="str">
        <f t="shared" si="1559"/>
        <v>-0.1-0.0</v>
      </c>
      <c r="AK3795" s="36" t="str">
        <f t="shared" si="1551"/>
        <v>23-24</v>
      </c>
      <c r="AL3795" s="36" t="str">
        <f t="shared" si="1552"/>
        <v>Apr</v>
      </c>
      <c r="AM3795" s="35" t="str">
        <f t="shared" si="1553"/>
        <v>335-345</v>
      </c>
      <c r="AN3795" s="36" t="str">
        <f t="shared" si="1554"/>
        <v>LWS-LTI</v>
      </c>
    </row>
    <row r="3796" spans="5:40" x14ac:dyDescent="0.3">
      <c r="E3796" s="12">
        <v>41014.993055555555</v>
      </c>
      <c r="F3796" s="16">
        <v>4.07</v>
      </c>
      <c r="G3796" s="16">
        <v>62.130002975463896</v>
      </c>
      <c r="H3796" s="29">
        <v>1.2034945296279556</v>
      </c>
      <c r="I3796" s="26">
        <v>342.1</v>
      </c>
      <c r="J3796" s="30">
        <v>4.4226044226044224E-2</v>
      </c>
      <c r="K3796" s="31">
        <v>0.55744818141092045</v>
      </c>
      <c r="L3796" s="111">
        <f t="shared" si="1534"/>
        <v>0</v>
      </c>
      <c r="M3796" s="112">
        <f t="shared" si="1535"/>
        <v>0.04</v>
      </c>
      <c r="N3796" s="112" t="b">
        <f t="shared" si="1536"/>
        <v>0</v>
      </c>
      <c r="O3796" s="112" t="b">
        <f t="shared" si="1537"/>
        <v>1</v>
      </c>
      <c r="P3796" s="113">
        <f t="shared" si="1538"/>
        <v>0</v>
      </c>
      <c r="Q3796" s="113">
        <f t="shared" si="1539"/>
        <v>22</v>
      </c>
      <c r="R3796" s="114" t="str">
        <f t="shared" si="1555"/>
        <v>0-0.04</v>
      </c>
      <c r="S3796" s="127">
        <f t="shared" si="1540"/>
        <v>0</v>
      </c>
      <c r="T3796" s="112" t="b">
        <f t="shared" si="1541"/>
        <v>0</v>
      </c>
      <c r="U3796" s="22">
        <f t="shared" si="1542"/>
        <v>4.046042309209259</v>
      </c>
      <c r="V3796" s="22">
        <f t="shared" si="1543"/>
        <v>-1.6621142260710667E-2</v>
      </c>
      <c r="W3796" s="81">
        <f t="shared" si="1544"/>
        <v>4</v>
      </c>
      <c r="X3796" s="22">
        <f t="shared" si="1545"/>
        <v>0.92337966439757457</v>
      </c>
      <c r="Y3796" s="3">
        <f>IF(U3796&gt;'Power Curve'!$C$37,0,INDEX(Ci,$W3796,1)*POWER(1-X3796,3)+INDEX(Ci,$W3796,2)*3*X3796*POWER(1-X3796,2)+INDEX(Ci,$W3796,3)*3*POWER(X3796,2)*(1-X3796)+INDEX(Ci,$W3796,4)*POWER(X3796,3))</f>
        <v>68.404097886931524</v>
      </c>
      <c r="Z3796" s="3">
        <f t="shared" si="1546"/>
        <v>68.404097886931524</v>
      </c>
      <c r="AA3796" s="3">
        <f t="shared" si="1547"/>
        <v>62.130002975463896</v>
      </c>
      <c r="AB3796" s="3">
        <f t="shared" si="1556"/>
        <v>6.2740949114676283</v>
      </c>
      <c r="AC3796" s="3">
        <f t="shared" si="1557"/>
        <v>6.2740949114676283</v>
      </c>
      <c r="AE3796" s="34">
        <f t="shared" si="1548"/>
        <v>4</v>
      </c>
      <c r="AF3796" s="73" t="b">
        <f>COUNTIF('Power Curve'!$D$2:$D$31,AE3796)&gt;0</f>
        <v>1</v>
      </c>
      <c r="AG3796" s="73" t="b">
        <f t="shared" si="1549"/>
        <v>0</v>
      </c>
      <c r="AH3796" s="73" t="b">
        <f t="shared" si="1558"/>
        <v>1</v>
      </c>
      <c r="AI3796" s="34" t="str">
        <f t="shared" si="1550"/>
        <v>Outer</v>
      </c>
      <c r="AJ3796" s="35" t="str">
        <f t="shared" si="1559"/>
        <v>-0.1-0.0</v>
      </c>
      <c r="AK3796" s="36" t="str">
        <f t="shared" si="1551"/>
        <v>23-24</v>
      </c>
      <c r="AL3796" s="36" t="str">
        <f t="shared" si="1552"/>
        <v>Apr</v>
      </c>
      <c r="AM3796" s="35" t="str">
        <f t="shared" si="1553"/>
        <v>335-345</v>
      </c>
      <c r="AN3796" s="36" t="str">
        <f t="shared" si="1554"/>
        <v>LWS-LTI</v>
      </c>
    </row>
    <row r="3797" spans="5:40" x14ac:dyDescent="0.3">
      <c r="E3797" s="12">
        <v>41015</v>
      </c>
      <c r="F3797" s="16">
        <v>3.86</v>
      </c>
      <c r="G3797" s="16">
        <v>40.629999160766602</v>
      </c>
      <c r="H3797" s="29">
        <v>1.2037621113477472</v>
      </c>
      <c r="I3797" s="26">
        <v>344.6</v>
      </c>
      <c r="J3797" s="30">
        <v>4.9222797927461141E-2</v>
      </c>
      <c r="K3797" s="31">
        <v>0.55703161611318519</v>
      </c>
      <c r="L3797" s="111">
        <f t="shared" si="1534"/>
        <v>0</v>
      </c>
      <c r="M3797" s="112">
        <f t="shared" si="1535"/>
        <v>0.05</v>
      </c>
      <c r="N3797" s="112" t="b">
        <f t="shared" si="1536"/>
        <v>0</v>
      </c>
      <c r="O3797" s="112" t="b">
        <f t="shared" si="1537"/>
        <v>1</v>
      </c>
      <c r="P3797" s="113">
        <f t="shared" si="1538"/>
        <v>0</v>
      </c>
      <c r="Q3797" s="113">
        <f t="shared" si="1539"/>
        <v>21</v>
      </c>
      <c r="R3797" s="114" t="str">
        <f t="shared" si="1555"/>
        <v>0-0.05</v>
      </c>
      <c r="S3797" s="127">
        <f t="shared" si="1540"/>
        <v>0</v>
      </c>
      <c r="T3797" s="112" t="b">
        <f t="shared" si="1541"/>
        <v>0</v>
      </c>
      <c r="U3797" s="22">
        <f t="shared" si="1542"/>
        <v>3.8375628243818363</v>
      </c>
      <c r="V3797" s="22">
        <f t="shared" si="1543"/>
        <v>-4.884231869102746E-2</v>
      </c>
      <c r="W3797" s="81">
        <f t="shared" si="1544"/>
        <v>4</v>
      </c>
      <c r="X3797" s="22">
        <f t="shared" si="1545"/>
        <v>0.77484615174459925</v>
      </c>
      <c r="Y3797" s="3">
        <f>IF(U3797&gt;'Power Curve'!$C$37,0,INDEX(Ci,$W3797,1)*POWER(1-X3797,3)+INDEX(Ci,$W3797,2)*3*X3797*POWER(1-X3797,2)+INDEX(Ci,$W3797,3)*3*POWER(X3797,2)*(1-X3797)+INDEX(Ci,$W3797,4)*POWER(X3797,3))</f>
        <v>51.437347231759247</v>
      </c>
      <c r="Z3797" s="3">
        <f t="shared" si="1546"/>
        <v>51.437347231759247</v>
      </c>
      <c r="AA3797" s="3">
        <f t="shared" si="1547"/>
        <v>40.629999160766602</v>
      </c>
      <c r="AB3797" s="3">
        <f t="shared" si="1556"/>
        <v>10.807348070992646</v>
      </c>
      <c r="AC3797" s="3">
        <f t="shared" si="1557"/>
        <v>10.807348070992646</v>
      </c>
      <c r="AE3797" s="34">
        <f t="shared" si="1548"/>
        <v>4</v>
      </c>
      <c r="AF3797" s="73" t="b">
        <f>COUNTIF('Power Curve'!$D$2:$D$31,AE3797)&gt;0</f>
        <v>1</v>
      </c>
      <c r="AG3797" s="73" t="b">
        <f t="shared" si="1549"/>
        <v>0</v>
      </c>
      <c r="AH3797" s="73" t="b">
        <f t="shared" si="1558"/>
        <v>1</v>
      </c>
      <c r="AI3797" s="34" t="str">
        <f t="shared" si="1550"/>
        <v>Outer</v>
      </c>
      <c r="AJ3797" s="35" t="str">
        <f t="shared" si="1559"/>
        <v>-0.1-0.0</v>
      </c>
      <c r="AK3797" s="36" t="str">
        <f t="shared" si="1551"/>
        <v>0-1</v>
      </c>
      <c r="AL3797" s="36" t="str">
        <f t="shared" si="1552"/>
        <v>Apr</v>
      </c>
      <c r="AM3797" s="35" t="str">
        <f t="shared" si="1553"/>
        <v>335-345</v>
      </c>
      <c r="AN3797" s="36" t="str">
        <f t="shared" si="1554"/>
        <v>LWS-LTI</v>
      </c>
    </row>
    <row r="3798" spans="5:40" x14ac:dyDescent="0.3">
      <c r="E3798" s="12">
        <v>41015.006944444445</v>
      </c>
      <c r="F3798" s="16">
        <v>4.03</v>
      </c>
      <c r="G3798" s="16">
        <v>51.069995880126896</v>
      </c>
      <c r="H3798" s="29">
        <v>1.2042976329709669</v>
      </c>
      <c r="I3798" s="26">
        <v>347.5</v>
      </c>
      <c r="J3798" s="30">
        <v>6.699751861042183E-2</v>
      </c>
      <c r="K3798" s="31">
        <v>0.62895923657620501</v>
      </c>
      <c r="L3798" s="111">
        <f t="shared" si="1534"/>
        <v>0</v>
      </c>
      <c r="M3798" s="112">
        <f t="shared" si="1535"/>
        <v>6.9999999999999993E-2</v>
      </c>
      <c r="N3798" s="112" t="b">
        <f t="shared" si="1536"/>
        <v>0</v>
      </c>
      <c r="O3798" s="112" t="b">
        <f t="shared" si="1537"/>
        <v>1</v>
      </c>
      <c r="P3798" s="113">
        <f t="shared" si="1538"/>
        <v>0</v>
      </c>
      <c r="Q3798" s="113">
        <f t="shared" si="1539"/>
        <v>19</v>
      </c>
      <c r="R3798" s="114" t="str">
        <f t="shared" si="1555"/>
        <v>0-0.07</v>
      </c>
      <c r="S3798" s="127">
        <f t="shared" si="1540"/>
        <v>0</v>
      </c>
      <c r="T3798" s="112" t="b">
        <f t="shared" si="1541"/>
        <v>0</v>
      </c>
      <c r="U3798" s="22">
        <f t="shared" si="1542"/>
        <v>4.0071687098961828</v>
      </c>
      <c r="V3798" s="22">
        <f t="shared" si="1543"/>
        <v>-2.2629182346692853E-2</v>
      </c>
      <c r="W3798" s="81">
        <f t="shared" si="1544"/>
        <v>4</v>
      </c>
      <c r="X3798" s="22">
        <f t="shared" si="1545"/>
        <v>0.89568373901568299</v>
      </c>
      <c r="Y3798" s="3">
        <f>IF(U3798&gt;'Power Curve'!$C$37,0,INDEX(Ci,$W3798,1)*POWER(1-X3798,3)+INDEX(Ci,$W3798,2)*3*X3798*POWER(1-X3798,2)+INDEX(Ci,$W3798,3)*3*POWER(X3798,2)*(1-X3798)+INDEX(Ci,$W3798,4)*POWER(X3798,3))</f>
        <v>65.176945519376247</v>
      </c>
      <c r="Z3798" s="3">
        <f t="shared" si="1546"/>
        <v>65.176945519376247</v>
      </c>
      <c r="AA3798" s="3">
        <f t="shared" si="1547"/>
        <v>51.069995880126896</v>
      </c>
      <c r="AB3798" s="3">
        <f t="shared" si="1556"/>
        <v>14.106949639249351</v>
      </c>
      <c r="AC3798" s="3">
        <f t="shared" si="1557"/>
        <v>14.106949639249351</v>
      </c>
      <c r="AE3798" s="34">
        <f t="shared" si="1548"/>
        <v>4</v>
      </c>
      <c r="AF3798" s="73" t="b">
        <f>COUNTIF('Power Curve'!$D$2:$D$31,AE3798)&gt;0</f>
        <v>1</v>
      </c>
      <c r="AG3798" s="73" t="b">
        <f t="shared" si="1549"/>
        <v>0</v>
      </c>
      <c r="AH3798" s="73" t="b">
        <f t="shared" si="1558"/>
        <v>1</v>
      </c>
      <c r="AI3798" s="34" t="str">
        <f t="shared" si="1550"/>
        <v>Outer</v>
      </c>
      <c r="AJ3798" s="35" t="str">
        <f t="shared" si="1559"/>
        <v>-0.1-0.0</v>
      </c>
      <c r="AK3798" s="36" t="str">
        <f t="shared" si="1551"/>
        <v>0-1</v>
      </c>
      <c r="AL3798" s="36" t="str">
        <f t="shared" si="1552"/>
        <v>Apr</v>
      </c>
      <c r="AM3798" s="35" t="str">
        <f t="shared" si="1553"/>
        <v>345-355</v>
      </c>
      <c r="AN3798" s="36" t="str">
        <f t="shared" si="1554"/>
        <v>LWS-LTI</v>
      </c>
    </row>
    <row r="3799" spans="5:40" x14ac:dyDescent="0.3">
      <c r="E3799" s="12">
        <v>41015.013888888891</v>
      </c>
      <c r="F3799" s="16">
        <v>3.99</v>
      </c>
      <c r="G3799" s="16">
        <v>42.489997863769503</v>
      </c>
      <c r="H3799" s="29">
        <v>1.2048336302193916</v>
      </c>
      <c r="I3799" s="26">
        <v>349.6</v>
      </c>
      <c r="J3799" s="30">
        <v>5.2631578947368418E-2</v>
      </c>
      <c r="K3799" s="31">
        <v>0.67496712830372485</v>
      </c>
      <c r="L3799" s="111">
        <f t="shared" si="1534"/>
        <v>0</v>
      </c>
      <c r="M3799" s="112">
        <f t="shared" si="1535"/>
        <v>0.05</v>
      </c>
      <c r="N3799" s="112" t="b">
        <f t="shared" si="1536"/>
        <v>0</v>
      </c>
      <c r="O3799" s="112" t="b">
        <f t="shared" si="1537"/>
        <v>1</v>
      </c>
      <c r="P3799" s="113">
        <f t="shared" si="1538"/>
        <v>0</v>
      </c>
      <c r="Q3799" s="113">
        <f t="shared" si="1539"/>
        <v>21</v>
      </c>
      <c r="R3799" s="114" t="str">
        <f t="shared" si="1555"/>
        <v>0-0.05</v>
      </c>
      <c r="S3799" s="127">
        <f t="shared" si="1540"/>
        <v>0</v>
      </c>
      <c r="T3799" s="112" t="b">
        <f t="shared" si="1541"/>
        <v>0</v>
      </c>
      <c r="U3799" s="22">
        <f t="shared" si="1542"/>
        <v>3.9679838259932678</v>
      </c>
      <c r="V3799" s="22">
        <f t="shared" si="1543"/>
        <v>-2.8685332469485306E-2</v>
      </c>
      <c r="W3799" s="81">
        <f t="shared" si="1544"/>
        <v>4</v>
      </c>
      <c r="X3799" s="22">
        <f t="shared" si="1545"/>
        <v>0.86776603548808195</v>
      </c>
      <c r="Y3799" s="3">
        <f>IF(U3799&gt;'Power Curve'!$C$37,0,INDEX(Ci,$W3799,1)*POWER(1-X3799,3)+INDEX(Ci,$W3799,2)*3*X3799*POWER(1-X3799,2)+INDEX(Ci,$W3799,3)*3*POWER(X3799,2)*(1-X3799)+INDEX(Ci,$W3799,4)*POWER(X3799,3))</f>
        <v>61.948115604072754</v>
      </c>
      <c r="Z3799" s="3">
        <f t="shared" si="1546"/>
        <v>61.948115604072754</v>
      </c>
      <c r="AA3799" s="3">
        <f t="shared" si="1547"/>
        <v>42.489997863769503</v>
      </c>
      <c r="AB3799" s="3">
        <f t="shared" si="1556"/>
        <v>19.458117740303251</v>
      </c>
      <c r="AC3799" s="3">
        <f t="shared" si="1557"/>
        <v>19.458117740303251</v>
      </c>
      <c r="AE3799" s="34">
        <f t="shared" si="1548"/>
        <v>4</v>
      </c>
      <c r="AF3799" s="73" t="b">
        <f>COUNTIF('Power Curve'!$D$2:$D$31,AE3799)&gt;0</f>
        <v>1</v>
      </c>
      <c r="AG3799" s="73" t="b">
        <f t="shared" si="1549"/>
        <v>0</v>
      </c>
      <c r="AH3799" s="73" t="b">
        <f t="shared" si="1558"/>
        <v>1</v>
      </c>
      <c r="AI3799" s="34" t="str">
        <f t="shared" si="1550"/>
        <v>Outer</v>
      </c>
      <c r="AJ3799" s="35" t="str">
        <f t="shared" si="1559"/>
        <v>-0.1-0.0</v>
      </c>
      <c r="AK3799" s="36" t="str">
        <f t="shared" si="1551"/>
        <v>0-1</v>
      </c>
      <c r="AL3799" s="36" t="str">
        <f t="shared" si="1552"/>
        <v>Apr</v>
      </c>
      <c r="AM3799" s="35" t="str">
        <f t="shared" si="1553"/>
        <v>345-355</v>
      </c>
      <c r="AN3799" s="36" t="str">
        <f t="shared" si="1554"/>
        <v>LWS-LTI</v>
      </c>
    </row>
    <row r="3800" spans="5:40" x14ac:dyDescent="0.3">
      <c r="E3800" s="12">
        <v>41015.020833333336</v>
      </c>
      <c r="F3800" s="16">
        <v>3.77</v>
      </c>
      <c r="G3800" s="16">
        <v>16.410000801086497</v>
      </c>
      <c r="H3800" s="29">
        <v>1.2044315875686518</v>
      </c>
      <c r="I3800" s="26">
        <v>351.3</v>
      </c>
      <c r="J3800" s="30">
        <v>4.5092838196286476E-2</v>
      </c>
      <c r="K3800" s="31">
        <v>0.87632405350906295</v>
      </c>
      <c r="L3800" s="111">
        <f t="shared" si="1534"/>
        <v>-0.1</v>
      </c>
      <c r="M3800" s="112">
        <f t="shared" si="1535"/>
        <v>0.05</v>
      </c>
      <c r="N3800" s="112" t="b">
        <f t="shared" si="1536"/>
        <v>0</v>
      </c>
      <c r="O3800" s="112" t="b">
        <f t="shared" si="1537"/>
        <v>1</v>
      </c>
      <c r="P3800" s="113">
        <f t="shared" si="1538"/>
        <v>-1</v>
      </c>
      <c r="Q3800" s="113">
        <f t="shared" si="1539"/>
        <v>21</v>
      </c>
      <c r="R3800" s="114" t="str">
        <f t="shared" si="1555"/>
        <v>-0.1-0.05</v>
      </c>
      <c r="S3800" s="127">
        <f t="shared" si="1540"/>
        <v>0</v>
      </c>
      <c r="T3800" s="112" t="b">
        <f t="shared" si="1541"/>
        <v>0</v>
      </c>
      <c r="U3800" s="22">
        <f t="shared" si="1542"/>
        <v>3.7487806789336773</v>
      </c>
      <c r="V3800" s="22">
        <f t="shared" si="1543"/>
        <v>-6.2563885466363697E-2</v>
      </c>
      <c r="W3800" s="81">
        <f t="shared" si="1544"/>
        <v>4</v>
      </c>
      <c r="X3800" s="22">
        <f t="shared" si="1545"/>
        <v>0.7115923311818777</v>
      </c>
      <c r="Y3800" s="3">
        <f>IF(U3800&gt;'Power Curve'!$C$37,0,INDEX(Ci,$W3800,1)*POWER(1-X3800,3)+INDEX(Ci,$W3800,2)*3*X3800*POWER(1-X3800,2)+INDEX(Ci,$W3800,3)*3*POWER(X3800,2)*(1-X3800)+INDEX(Ci,$W3800,4)*POWER(X3800,3))</f>
        <v>44.556534436533802</v>
      </c>
      <c r="Z3800" s="3">
        <f t="shared" si="1546"/>
        <v>44.556534436533802</v>
      </c>
      <c r="AA3800" s="3">
        <f t="shared" si="1547"/>
        <v>16.410000801086497</v>
      </c>
      <c r="AB3800" s="3">
        <f t="shared" si="1556"/>
        <v>28.146533635447305</v>
      </c>
      <c r="AC3800" s="3">
        <f t="shared" si="1557"/>
        <v>28.146533635447305</v>
      </c>
      <c r="AE3800" s="34">
        <f t="shared" si="1548"/>
        <v>4</v>
      </c>
      <c r="AF3800" s="73" t="b">
        <f>COUNTIF('Power Curve'!$D$2:$D$31,AE3800)&gt;0</f>
        <v>1</v>
      </c>
      <c r="AG3800" s="73" t="b">
        <f t="shared" si="1549"/>
        <v>0</v>
      </c>
      <c r="AH3800" s="73" t="b">
        <f t="shared" si="1558"/>
        <v>1</v>
      </c>
      <c r="AI3800" s="34" t="str">
        <f t="shared" si="1550"/>
        <v>Outer</v>
      </c>
      <c r="AJ3800" s="35" t="str">
        <f t="shared" si="1559"/>
        <v>-0.1-0.0</v>
      </c>
      <c r="AK3800" s="36" t="str">
        <f t="shared" si="1551"/>
        <v>0-1</v>
      </c>
      <c r="AL3800" s="36" t="str">
        <f t="shared" si="1552"/>
        <v>Apr</v>
      </c>
      <c r="AM3800" s="35" t="str">
        <f t="shared" si="1553"/>
        <v>345-355</v>
      </c>
      <c r="AN3800" s="36" t="str">
        <f t="shared" si="1554"/>
        <v>LWS-LTI</v>
      </c>
    </row>
    <row r="3801" spans="5:40" x14ac:dyDescent="0.3">
      <c r="E3801" s="12">
        <v>41017.1875</v>
      </c>
      <c r="F3801" s="16">
        <v>5.74</v>
      </c>
      <c r="G3801" s="16">
        <v>401.9300155639653</v>
      </c>
      <c r="H3801" s="29">
        <v>1.1946246252037236</v>
      </c>
      <c r="I3801" s="26">
        <v>355.2</v>
      </c>
      <c r="J3801" s="30">
        <v>0.10104529616724738</v>
      </c>
      <c r="K3801" s="31">
        <v>0.34939062416209515</v>
      </c>
      <c r="L3801" s="111">
        <f t="shared" si="1534"/>
        <v>0.2</v>
      </c>
      <c r="M3801" s="112">
        <f t="shared" si="1535"/>
        <v>9.9999999999999992E-2</v>
      </c>
      <c r="N3801" s="112" t="b">
        <f t="shared" si="1536"/>
        <v>1</v>
      </c>
      <c r="O3801" s="112" t="b">
        <f t="shared" si="1537"/>
        <v>1</v>
      </c>
      <c r="P3801" s="113">
        <f t="shared" si="1538"/>
        <v>2</v>
      </c>
      <c r="Q3801" s="113">
        <f t="shared" si="1539"/>
        <v>16</v>
      </c>
      <c r="R3801" s="114" t="str">
        <f t="shared" si="1555"/>
        <v>0.2-0.1</v>
      </c>
      <c r="S3801" s="127">
        <f t="shared" si="1540"/>
        <v>-2.9914919196332108E-2</v>
      </c>
      <c r="T3801" s="112" t="b">
        <f t="shared" si="1541"/>
        <v>1</v>
      </c>
      <c r="U3801" s="22">
        <f t="shared" si="1542"/>
        <v>5.6921589251042439</v>
      </c>
      <c r="V3801" s="22">
        <f t="shared" si="1543"/>
        <v>0.23779148711399337</v>
      </c>
      <c r="W3801" s="81">
        <f t="shared" si="1544"/>
        <v>6</v>
      </c>
      <c r="X3801" s="22">
        <f t="shared" si="1545"/>
        <v>0.66187035410969897</v>
      </c>
      <c r="Y3801" s="3">
        <f>IF(U3801&gt;'Power Curve'!$C$37,0,INDEX(Ci,$W3801,1)*POWER(1-X3801,3)+INDEX(Ci,$W3801,2)*3*X3801*POWER(1-X3801,2)+INDEX(Ci,$W3801,3)*3*POWER(X3801,2)*(1-X3801)+INDEX(Ci,$W3801,4)*POWER(X3801,3))</f>
        <v>310.94197533973153</v>
      </c>
      <c r="Z3801" s="3">
        <f t="shared" si="1546"/>
        <v>301.64017127269557</v>
      </c>
      <c r="AA3801" s="3">
        <f t="shared" si="1547"/>
        <v>401.9300155639653</v>
      </c>
      <c r="AB3801" s="3">
        <f t="shared" si="1556"/>
        <v>-100.28984429126973</v>
      </c>
      <c r="AC3801" s="3">
        <f t="shared" si="1557"/>
        <v>100.28984429126973</v>
      </c>
      <c r="AE3801" s="34">
        <f t="shared" si="1548"/>
        <v>6</v>
      </c>
      <c r="AF3801" s="73" t="b">
        <f>COUNTIF('Power Curve'!$D$2:$D$31,AE3801)&gt;0</f>
        <v>1</v>
      </c>
      <c r="AG3801" s="73" t="b">
        <f t="shared" si="1549"/>
        <v>0</v>
      </c>
      <c r="AH3801" s="73" t="b">
        <f t="shared" si="1558"/>
        <v>1</v>
      </c>
      <c r="AI3801" s="34" t="str">
        <f t="shared" si="1550"/>
        <v>Outer</v>
      </c>
      <c r="AJ3801" s="35" t="str">
        <f t="shared" si="1559"/>
        <v>0.2-0.3</v>
      </c>
      <c r="AK3801" s="36" t="str">
        <f t="shared" si="1551"/>
        <v>4-5</v>
      </c>
      <c r="AL3801" s="36" t="str">
        <f t="shared" si="1552"/>
        <v>Apr</v>
      </c>
      <c r="AM3801" s="35" t="str">
        <f t="shared" si="1553"/>
        <v>355-5</v>
      </c>
      <c r="AN3801" s="36" t="str">
        <f t="shared" si="1554"/>
        <v>Inner-TI</v>
      </c>
    </row>
    <row r="3802" spans="5:40" x14ac:dyDescent="0.3">
      <c r="E3802" s="12">
        <v>41017.194444444445</v>
      </c>
      <c r="F3802" s="16">
        <v>5.55</v>
      </c>
      <c r="G3802" s="16">
        <v>297.16999816894537</v>
      </c>
      <c r="H3802" s="29">
        <v>1.1954416282028528</v>
      </c>
      <c r="I3802" s="26">
        <v>354.8</v>
      </c>
      <c r="J3802" s="30">
        <v>8.8288288288288289E-2</v>
      </c>
      <c r="K3802" s="31">
        <v>0.44368791080706582</v>
      </c>
      <c r="L3802" s="111">
        <f t="shared" si="1534"/>
        <v>0.2</v>
      </c>
      <c r="M3802" s="112">
        <f t="shared" si="1535"/>
        <v>0.09</v>
      </c>
      <c r="N3802" s="112" t="b">
        <f t="shared" si="1536"/>
        <v>1</v>
      </c>
      <c r="O3802" s="112" t="b">
        <f t="shared" si="1537"/>
        <v>1</v>
      </c>
      <c r="P3802" s="113">
        <f t="shared" si="1538"/>
        <v>2</v>
      </c>
      <c r="Q3802" s="113">
        <f t="shared" si="1539"/>
        <v>17</v>
      </c>
      <c r="R3802" s="114" t="str">
        <f t="shared" si="1555"/>
        <v>0.2-0.09</v>
      </c>
      <c r="S3802" s="127">
        <f t="shared" si="1540"/>
        <v>2.727872872332233E-3</v>
      </c>
      <c r="T3802" s="112" t="b">
        <f t="shared" si="1541"/>
        <v>1</v>
      </c>
      <c r="U3802" s="22">
        <f t="shared" si="1542"/>
        <v>5.5049968974119334</v>
      </c>
      <c r="V3802" s="22">
        <f t="shared" si="1543"/>
        <v>0.20886499240243059</v>
      </c>
      <c r="W3802" s="81">
        <f t="shared" si="1544"/>
        <v>6</v>
      </c>
      <c r="X3802" s="22">
        <f t="shared" si="1545"/>
        <v>0.47532263845486455</v>
      </c>
      <c r="Y3802" s="3">
        <f>IF(U3802&gt;'Power Curve'!$C$37,0,INDEX(Ci,$W3802,1)*POWER(1-X3802,3)+INDEX(Ci,$W3802,2)*3*X3802*POWER(1-X3802,2)+INDEX(Ci,$W3802,3)*3*POWER(X3802,2)*(1-X3802)+INDEX(Ci,$W3802,4)*POWER(X3802,3))</f>
        <v>282.36809819416624</v>
      </c>
      <c r="Z3802" s="3">
        <f t="shared" si="1546"/>
        <v>283.13836246924217</v>
      </c>
      <c r="AA3802" s="3">
        <f t="shared" si="1547"/>
        <v>297.16999816894537</v>
      </c>
      <c r="AB3802" s="3">
        <f t="shared" si="1556"/>
        <v>-14.031635699703202</v>
      </c>
      <c r="AC3802" s="3">
        <f t="shared" si="1557"/>
        <v>14.031635699703202</v>
      </c>
      <c r="AE3802" s="34">
        <f t="shared" si="1548"/>
        <v>6</v>
      </c>
      <c r="AF3802" s="73" t="b">
        <f>COUNTIF('Power Curve'!$D$2:$D$31,AE3802)&gt;0</f>
        <v>1</v>
      </c>
      <c r="AG3802" s="73" t="b">
        <f t="shared" si="1549"/>
        <v>0</v>
      </c>
      <c r="AH3802" s="73" t="b">
        <f t="shared" si="1558"/>
        <v>1</v>
      </c>
      <c r="AI3802" s="34" t="str">
        <f t="shared" si="1550"/>
        <v>Outer</v>
      </c>
      <c r="AJ3802" s="35" t="str">
        <f t="shared" si="1559"/>
        <v>0.2-0.3</v>
      </c>
      <c r="AK3802" s="36" t="str">
        <f t="shared" si="1551"/>
        <v>4-5</v>
      </c>
      <c r="AL3802" s="36" t="str">
        <f t="shared" si="1552"/>
        <v>Apr</v>
      </c>
      <c r="AM3802" s="35" t="str">
        <f t="shared" si="1553"/>
        <v>345-355</v>
      </c>
      <c r="AN3802" s="36" t="str">
        <f t="shared" si="1554"/>
        <v>LWS-LTI</v>
      </c>
    </row>
    <row r="3803" spans="5:40" x14ac:dyDescent="0.3">
      <c r="E3803" s="12">
        <v>41017.201388888891</v>
      </c>
      <c r="F3803" s="16">
        <v>5.37</v>
      </c>
      <c r="G3803" s="16">
        <v>253.36001205444296</v>
      </c>
      <c r="H3803" s="29">
        <v>1.1955310336690279</v>
      </c>
      <c r="I3803" s="26">
        <v>349.5</v>
      </c>
      <c r="J3803" s="30">
        <v>9.683426443202979E-2</v>
      </c>
      <c r="K3803" s="31">
        <v>0.31414297207145292</v>
      </c>
      <c r="L3803" s="111">
        <f t="shared" si="1534"/>
        <v>0.2</v>
      </c>
      <c r="M3803" s="112">
        <f t="shared" si="1535"/>
        <v>9.9999999999999992E-2</v>
      </c>
      <c r="N3803" s="112" t="b">
        <f t="shared" si="1536"/>
        <v>1</v>
      </c>
      <c r="O3803" s="112" t="b">
        <f t="shared" si="1537"/>
        <v>1</v>
      </c>
      <c r="P3803" s="113">
        <f t="shared" si="1538"/>
        <v>2</v>
      </c>
      <c r="Q3803" s="113">
        <f t="shared" si="1539"/>
        <v>16</v>
      </c>
      <c r="R3803" s="114" t="str">
        <f t="shared" si="1555"/>
        <v>0.2-0.1</v>
      </c>
      <c r="S3803" s="127">
        <f t="shared" si="1540"/>
        <v>-2.9914919196332108E-2</v>
      </c>
      <c r="T3803" s="112" t="b">
        <f t="shared" si="1541"/>
        <v>1</v>
      </c>
      <c r="U3803" s="22">
        <f t="shared" si="1542"/>
        <v>5.326589240349251</v>
      </c>
      <c r="V3803" s="22">
        <f t="shared" si="1543"/>
        <v>0.18129151389208845</v>
      </c>
      <c r="W3803" s="81">
        <f t="shared" si="1544"/>
        <v>6</v>
      </c>
      <c r="X3803" s="22">
        <f t="shared" si="1545"/>
        <v>0.29750055942135201</v>
      </c>
      <c r="Y3803" s="3">
        <f>IF(U3803&gt;'Power Curve'!$C$37,0,INDEX(Ci,$W3803,1)*POWER(1-X3803,3)+INDEX(Ci,$W3803,2)*3*X3803*POWER(1-X3803,2)+INDEX(Ci,$W3803,3)*3*POWER(X3803,2)*(1-X3803)+INDEX(Ci,$W3803,4)*POWER(X3803,3))</f>
        <v>256.08966452369555</v>
      </c>
      <c r="Z3803" s="3">
        <f t="shared" si="1546"/>
        <v>248.42876290245337</v>
      </c>
      <c r="AA3803" s="3">
        <f t="shared" si="1547"/>
        <v>253.36001205444296</v>
      </c>
      <c r="AB3803" s="3">
        <f t="shared" si="1556"/>
        <v>-4.93124915198959</v>
      </c>
      <c r="AC3803" s="3">
        <f t="shared" si="1557"/>
        <v>4.93124915198959</v>
      </c>
      <c r="AE3803" s="34">
        <f t="shared" si="1548"/>
        <v>5</v>
      </c>
      <c r="AF3803" s="73" t="b">
        <f>COUNTIF('Power Curve'!$D$2:$D$31,AE3803)&gt;0</f>
        <v>1</v>
      </c>
      <c r="AG3803" s="73" t="b">
        <f t="shared" si="1549"/>
        <v>0</v>
      </c>
      <c r="AH3803" s="73" t="b">
        <f t="shared" si="1558"/>
        <v>1</v>
      </c>
      <c r="AI3803" s="34" t="str">
        <f t="shared" si="1550"/>
        <v>Outer</v>
      </c>
      <c r="AJ3803" s="35" t="str">
        <f t="shared" si="1559"/>
        <v>0.1-0.2</v>
      </c>
      <c r="AK3803" s="36" t="str">
        <f t="shared" si="1551"/>
        <v>4-5</v>
      </c>
      <c r="AL3803" s="36" t="str">
        <f t="shared" si="1552"/>
        <v>Apr</v>
      </c>
      <c r="AM3803" s="35" t="str">
        <f t="shared" si="1553"/>
        <v>345-355</v>
      </c>
      <c r="AN3803" s="36" t="str">
        <f t="shared" si="1554"/>
        <v>LWS-LTI</v>
      </c>
    </row>
    <row r="3804" spans="5:40" x14ac:dyDescent="0.3">
      <c r="E3804" s="12">
        <v>41017.208333333336</v>
      </c>
      <c r="F3804" s="16">
        <v>5.07</v>
      </c>
      <c r="G3804" s="16">
        <v>273.18000793457037</v>
      </c>
      <c r="H3804" s="29">
        <v>1.1956204525092315</v>
      </c>
      <c r="I3804" s="26">
        <v>354.1</v>
      </c>
      <c r="J3804" s="30">
        <v>0.13412228796844181</v>
      </c>
      <c r="K3804" s="31">
        <v>0.46903768699416393</v>
      </c>
      <c r="L3804" s="111">
        <f t="shared" si="1534"/>
        <v>0.1</v>
      </c>
      <c r="M3804" s="112">
        <f t="shared" si="1535"/>
        <v>0.13</v>
      </c>
      <c r="N3804" s="112" t="b">
        <f t="shared" si="1536"/>
        <v>1</v>
      </c>
      <c r="O3804" s="112" t="b">
        <f t="shared" si="1537"/>
        <v>1</v>
      </c>
      <c r="P3804" s="113">
        <f t="shared" si="1538"/>
        <v>1</v>
      </c>
      <c r="Q3804" s="113">
        <f t="shared" si="1539"/>
        <v>13</v>
      </c>
      <c r="R3804" s="114" t="str">
        <f t="shared" si="1555"/>
        <v>0.1-0.13</v>
      </c>
      <c r="S3804" s="127">
        <f t="shared" si="1540"/>
        <v>4.827591189261813E-2</v>
      </c>
      <c r="T3804" s="112" t="b">
        <f t="shared" si="1541"/>
        <v>1</v>
      </c>
      <c r="U3804" s="22">
        <f t="shared" si="1542"/>
        <v>5.0291397997713014</v>
      </c>
      <c r="V3804" s="22">
        <f t="shared" si="1543"/>
        <v>0.13531974399878299</v>
      </c>
      <c r="W3804" s="81">
        <f t="shared" si="1544"/>
        <v>6</v>
      </c>
      <c r="X3804" s="22">
        <f t="shared" si="1545"/>
        <v>1.0274214307411599E-3</v>
      </c>
      <c r="Y3804" s="3">
        <f>IF(U3804&gt;'Power Curve'!$C$37,0,INDEX(Ci,$W3804,1)*POWER(1-X3804,3)+INDEX(Ci,$W3804,2)*3*X3804*POWER(1-X3804,2)+INDEX(Ci,$W3804,3)*3*POWER(X3804,2)*(1-X3804)+INDEX(Ci,$W3804,4)*POWER(X3804,3))</f>
        <v>211.61560225084943</v>
      </c>
      <c r="Z3804" s="3">
        <f t="shared" si="1546"/>
        <v>221.83153842021477</v>
      </c>
      <c r="AA3804" s="3">
        <f t="shared" si="1547"/>
        <v>273.18000793457037</v>
      </c>
      <c r="AB3804" s="3">
        <f t="shared" si="1556"/>
        <v>-51.3484695143556</v>
      </c>
      <c r="AC3804" s="3">
        <f t="shared" si="1557"/>
        <v>51.3484695143556</v>
      </c>
      <c r="AE3804" s="34">
        <f t="shared" si="1548"/>
        <v>5</v>
      </c>
      <c r="AF3804" s="73" t="b">
        <f>COUNTIF('Power Curve'!$D$2:$D$31,AE3804)&gt;0</f>
        <v>1</v>
      </c>
      <c r="AG3804" s="73" t="b">
        <f t="shared" si="1549"/>
        <v>0</v>
      </c>
      <c r="AH3804" s="73" t="b">
        <f t="shared" si="1558"/>
        <v>1</v>
      </c>
      <c r="AI3804" s="34" t="str">
        <f t="shared" si="1550"/>
        <v>Outer</v>
      </c>
      <c r="AJ3804" s="35" t="str">
        <f t="shared" si="1559"/>
        <v>0.1-0.2</v>
      </c>
      <c r="AK3804" s="36" t="str">
        <f t="shared" si="1551"/>
        <v>5-6</v>
      </c>
      <c r="AL3804" s="36" t="str">
        <f t="shared" si="1552"/>
        <v>Apr</v>
      </c>
      <c r="AM3804" s="35" t="str">
        <f t="shared" si="1553"/>
        <v>345-355</v>
      </c>
      <c r="AN3804" s="36" t="str">
        <f t="shared" si="1554"/>
        <v>Inner-TI</v>
      </c>
    </row>
    <row r="3805" spans="5:40" x14ac:dyDescent="0.3">
      <c r="E3805" s="12">
        <v>41017.215277777781</v>
      </c>
      <c r="F3805" s="16">
        <v>5.77</v>
      </c>
      <c r="G3805" s="16">
        <v>208.55000686645519</v>
      </c>
      <c r="H3805" s="29">
        <v>1.1956651680116479</v>
      </c>
      <c r="I3805" s="26">
        <v>351.9</v>
      </c>
      <c r="J3805" s="30">
        <v>8.6655112651646451E-2</v>
      </c>
      <c r="K3805" s="31">
        <v>0.38178727594774065</v>
      </c>
      <c r="L3805" s="111">
        <f t="shared" si="1534"/>
        <v>0.2</v>
      </c>
      <c r="M3805" s="112">
        <f t="shared" si="1535"/>
        <v>0.09</v>
      </c>
      <c r="N3805" s="112" t="b">
        <f t="shared" si="1536"/>
        <v>1</v>
      </c>
      <c r="O3805" s="112" t="b">
        <f t="shared" si="1537"/>
        <v>1</v>
      </c>
      <c r="P3805" s="113">
        <f t="shared" si="1538"/>
        <v>2</v>
      </c>
      <c r="Q3805" s="113">
        <f t="shared" si="1539"/>
        <v>17</v>
      </c>
      <c r="R3805" s="114" t="str">
        <f t="shared" si="1555"/>
        <v>0.2-0.09</v>
      </c>
      <c r="S3805" s="127">
        <f t="shared" si="1540"/>
        <v>2.727872872332233E-3</v>
      </c>
      <c r="T3805" s="112" t="b">
        <f t="shared" si="1541"/>
        <v>1</v>
      </c>
      <c r="U3805" s="22">
        <f t="shared" si="1542"/>
        <v>5.7235697029436245</v>
      </c>
      <c r="V3805" s="22">
        <f t="shared" si="1543"/>
        <v>0.24264612408421596</v>
      </c>
      <c r="W3805" s="81">
        <f t="shared" si="1544"/>
        <v>6</v>
      </c>
      <c r="X3805" s="22">
        <f t="shared" si="1545"/>
        <v>0.69317803401211486</v>
      </c>
      <c r="Y3805" s="3">
        <f>IF(U3805&gt;'Power Curve'!$C$37,0,INDEX(Ci,$W3805,1)*POWER(1-X3805,3)+INDEX(Ci,$W3805,2)*3*X3805*POWER(1-X3805,2)+INDEX(Ci,$W3805,3)*3*POWER(X3805,2)*(1-X3805)+INDEX(Ci,$W3805,4)*POWER(X3805,3))</f>
        <v>315.91802500951741</v>
      </c>
      <c r="Z3805" s="3">
        <f t="shared" si="1546"/>
        <v>316.77980921982169</v>
      </c>
      <c r="AA3805" s="3">
        <f t="shared" si="1547"/>
        <v>208.55000686645519</v>
      </c>
      <c r="AB3805" s="3">
        <f t="shared" si="1556"/>
        <v>108.22980235336649</v>
      </c>
      <c r="AC3805" s="3">
        <f t="shared" si="1557"/>
        <v>108.22980235336649</v>
      </c>
      <c r="AE3805" s="34">
        <f t="shared" si="1548"/>
        <v>6</v>
      </c>
      <c r="AF3805" s="73" t="b">
        <f>COUNTIF('Power Curve'!$D$2:$D$31,AE3805)&gt;0</f>
        <v>1</v>
      </c>
      <c r="AG3805" s="73" t="b">
        <f t="shared" si="1549"/>
        <v>0</v>
      </c>
      <c r="AH3805" s="73" t="b">
        <f t="shared" si="1558"/>
        <v>1</v>
      </c>
      <c r="AI3805" s="34" t="str">
        <f t="shared" si="1550"/>
        <v>Outer</v>
      </c>
      <c r="AJ3805" s="35" t="str">
        <f t="shared" si="1559"/>
        <v>0.2-0.3</v>
      </c>
      <c r="AK3805" s="36" t="str">
        <f t="shared" si="1551"/>
        <v>5-6</v>
      </c>
      <c r="AL3805" s="36" t="str">
        <f t="shared" si="1552"/>
        <v>Apr</v>
      </c>
      <c r="AM3805" s="35" t="str">
        <f t="shared" si="1553"/>
        <v>345-355</v>
      </c>
      <c r="AN3805" s="36" t="str">
        <f t="shared" si="1554"/>
        <v>LWS-LTI</v>
      </c>
    </row>
    <row r="3806" spans="5:40" x14ac:dyDescent="0.3">
      <c r="E3806" s="12">
        <v>41017.222222222219</v>
      </c>
      <c r="F3806" s="16">
        <v>5.65</v>
      </c>
      <c r="G3806" s="16">
        <v>320.62001419067349</v>
      </c>
      <c r="H3806" s="29">
        <v>1.1958887893040293</v>
      </c>
      <c r="I3806" s="26">
        <v>350.5</v>
      </c>
      <c r="J3806" s="30">
        <v>9.9115044247787609E-2</v>
      </c>
      <c r="K3806" s="31">
        <v>0.32828253173496691</v>
      </c>
      <c r="L3806" s="111">
        <f t="shared" si="1534"/>
        <v>0.2</v>
      </c>
      <c r="M3806" s="112">
        <f t="shared" si="1535"/>
        <v>9.9999999999999992E-2</v>
      </c>
      <c r="N3806" s="112" t="b">
        <f t="shared" si="1536"/>
        <v>1</v>
      </c>
      <c r="O3806" s="112" t="b">
        <f t="shared" si="1537"/>
        <v>1</v>
      </c>
      <c r="P3806" s="113">
        <f t="shared" si="1538"/>
        <v>2</v>
      </c>
      <c r="Q3806" s="113">
        <f t="shared" si="1539"/>
        <v>16</v>
      </c>
      <c r="R3806" s="114" t="str">
        <f t="shared" si="1555"/>
        <v>0.2-0.1</v>
      </c>
      <c r="S3806" s="127">
        <f t="shared" si="1540"/>
        <v>-2.9914919196332108E-2</v>
      </c>
      <c r="T3806" s="112" t="b">
        <f t="shared" si="1541"/>
        <v>1</v>
      </c>
      <c r="U3806" s="22">
        <f t="shared" si="1542"/>
        <v>5.6048847018131394</v>
      </c>
      <c r="V3806" s="22">
        <f t="shared" si="1543"/>
        <v>0.22430297456893716</v>
      </c>
      <c r="W3806" s="81">
        <f t="shared" si="1544"/>
        <v>6</v>
      </c>
      <c r="X3806" s="22">
        <f t="shared" si="1545"/>
        <v>0.57488258639182233</v>
      </c>
      <c r="Y3806" s="3">
        <f>IF(U3806&gt;'Power Curve'!$C$37,0,INDEX(Ci,$W3806,1)*POWER(1-X3806,3)+INDEX(Ci,$W3806,2)*3*X3806*POWER(1-X3806,2)+INDEX(Ci,$W3806,3)*3*POWER(X3806,2)*(1-X3806)+INDEX(Ci,$W3806,4)*POWER(X3806,3))</f>
        <v>297.41881713289672</v>
      </c>
      <c r="Z3806" s="3">
        <f t="shared" si="1546"/>
        <v>288.52155725089744</v>
      </c>
      <c r="AA3806" s="3">
        <f t="shared" si="1547"/>
        <v>320.62001419067349</v>
      </c>
      <c r="AB3806" s="3">
        <f t="shared" si="1556"/>
        <v>-32.098456939776042</v>
      </c>
      <c r="AC3806" s="3">
        <f t="shared" si="1557"/>
        <v>32.098456939776042</v>
      </c>
      <c r="AE3806" s="34">
        <f t="shared" si="1548"/>
        <v>6</v>
      </c>
      <c r="AF3806" s="73" t="b">
        <f>COUNTIF('Power Curve'!$D$2:$D$31,AE3806)&gt;0</f>
        <v>1</v>
      </c>
      <c r="AG3806" s="73" t="b">
        <f t="shared" si="1549"/>
        <v>0</v>
      </c>
      <c r="AH3806" s="73" t="b">
        <f t="shared" si="1558"/>
        <v>1</v>
      </c>
      <c r="AI3806" s="34" t="str">
        <f t="shared" si="1550"/>
        <v>Outer</v>
      </c>
      <c r="AJ3806" s="35" t="str">
        <f t="shared" si="1559"/>
        <v>0.2-0.3</v>
      </c>
      <c r="AK3806" s="36" t="str">
        <f t="shared" si="1551"/>
        <v>5-6</v>
      </c>
      <c r="AL3806" s="36" t="str">
        <f t="shared" si="1552"/>
        <v>Apr</v>
      </c>
      <c r="AM3806" s="35" t="str">
        <f t="shared" si="1553"/>
        <v>345-355</v>
      </c>
      <c r="AN3806" s="36" t="str">
        <f t="shared" si="1554"/>
        <v>LWS-LTI</v>
      </c>
    </row>
    <row r="3807" spans="5:40" x14ac:dyDescent="0.3">
      <c r="E3807" s="12">
        <v>41017.229166666664</v>
      </c>
      <c r="F3807" s="16">
        <v>4.71</v>
      </c>
      <c r="G3807" s="16">
        <v>171.67999649047829</v>
      </c>
      <c r="H3807" s="29">
        <v>1.1958440592072477</v>
      </c>
      <c r="I3807" s="26">
        <v>347.1</v>
      </c>
      <c r="J3807" s="30">
        <v>0.12101910828025476</v>
      </c>
      <c r="K3807" s="31">
        <v>0.2899228617516722</v>
      </c>
      <c r="L3807" s="111">
        <f t="shared" si="1534"/>
        <v>0.1</v>
      </c>
      <c r="M3807" s="112">
        <f t="shared" si="1535"/>
        <v>0.12</v>
      </c>
      <c r="N3807" s="112" t="b">
        <f t="shared" si="1536"/>
        <v>1</v>
      </c>
      <c r="O3807" s="112" t="b">
        <f t="shared" si="1537"/>
        <v>1</v>
      </c>
      <c r="P3807" s="113">
        <f t="shared" si="1538"/>
        <v>1</v>
      </c>
      <c r="Q3807" s="113">
        <f t="shared" si="1539"/>
        <v>14</v>
      </c>
      <c r="R3807" s="114" t="str">
        <f t="shared" si="1555"/>
        <v>0.1-0.12</v>
      </c>
      <c r="S3807" s="127">
        <f t="shared" si="1540"/>
        <v>8.9737386733008944E-3</v>
      </c>
      <c r="T3807" s="112" t="b">
        <f t="shared" si="1541"/>
        <v>1</v>
      </c>
      <c r="U3807" s="22">
        <f t="shared" si="1542"/>
        <v>4.672332354945552</v>
      </c>
      <c r="V3807" s="22">
        <f t="shared" si="1543"/>
        <v>8.0174003203721547E-2</v>
      </c>
      <c r="W3807" s="81">
        <f t="shared" si="1544"/>
        <v>5</v>
      </c>
      <c r="X3807" s="22">
        <f t="shared" si="1545"/>
        <v>0.59317657828851778</v>
      </c>
      <c r="Y3807" s="3">
        <f>IF(U3807&gt;'Power Curve'!$C$37,0,INDEX(Ci,$W3807,1)*POWER(1-X3807,3)+INDEX(Ci,$W3807,2)*3*X3807*POWER(1-X3807,2)+INDEX(Ci,$W3807,3)*3*POWER(X3807,2)*(1-X3807)+INDEX(Ci,$W3807,4)*POWER(X3807,3))</f>
        <v>150.76572979877727</v>
      </c>
      <c r="Z3807" s="3">
        <f t="shared" si="1546"/>
        <v>152.118662058881</v>
      </c>
      <c r="AA3807" s="3">
        <f t="shared" si="1547"/>
        <v>171.67999649047829</v>
      </c>
      <c r="AB3807" s="3">
        <f t="shared" si="1556"/>
        <v>-19.561334431597288</v>
      </c>
      <c r="AC3807" s="3">
        <f t="shared" si="1557"/>
        <v>19.561334431597288</v>
      </c>
      <c r="AE3807" s="34">
        <f t="shared" si="1548"/>
        <v>5</v>
      </c>
      <c r="AF3807" s="73" t="b">
        <f>COUNTIF('Power Curve'!$D$2:$D$31,AE3807)&gt;0</f>
        <v>1</v>
      </c>
      <c r="AG3807" s="73" t="b">
        <f t="shared" si="1549"/>
        <v>0</v>
      </c>
      <c r="AH3807" s="73" t="b">
        <f t="shared" si="1558"/>
        <v>1</v>
      </c>
      <c r="AI3807" s="34" t="str">
        <f t="shared" si="1550"/>
        <v>Inner</v>
      </c>
      <c r="AJ3807" s="35" t="str">
        <f t="shared" si="1559"/>
        <v>0.0-0.1</v>
      </c>
      <c r="AK3807" s="36" t="str">
        <f t="shared" si="1551"/>
        <v>5-6</v>
      </c>
      <c r="AL3807" s="36" t="str">
        <f t="shared" si="1552"/>
        <v>Apr</v>
      </c>
      <c r="AM3807" s="35" t="str">
        <f t="shared" si="1553"/>
        <v>345-355</v>
      </c>
      <c r="AN3807" s="36" t="str">
        <f t="shared" si="1554"/>
        <v>Inner-TI</v>
      </c>
    </row>
    <row r="3808" spans="5:40" x14ac:dyDescent="0.3">
      <c r="E3808" s="12">
        <v>41017.236111111109</v>
      </c>
      <c r="F3808" s="16">
        <v>4.32</v>
      </c>
      <c r="G3808" s="16">
        <v>186.9700012207033</v>
      </c>
      <c r="H3808" s="29">
        <v>1.1958887893040293</v>
      </c>
      <c r="I3808" s="26">
        <v>343.4</v>
      </c>
      <c r="J3808" s="30">
        <v>0.12731481481481483</v>
      </c>
      <c r="K3808" s="31">
        <v>0.11245234913053422</v>
      </c>
      <c r="L3808" s="111">
        <f t="shared" si="1534"/>
        <v>0</v>
      </c>
      <c r="M3808" s="112">
        <f t="shared" si="1535"/>
        <v>0.13</v>
      </c>
      <c r="N3808" s="112" t="b">
        <f t="shared" si="1536"/>
        <v>0</v>
      </c>
      <c r="O3808" s="112" t="b">
        <f t="shared" si="1537"/>
        <v>1</v>
      </c>
      <c r="P3808" s="113">
        <f t="shared" si="1538"/>
        <v>0</v>
      </c>
      <c r="Q3808" s="113">
        <f t="shared" si="1539"/>
        <v>13</v>
      </c>
      <c r="R3808" s="114" t="str">
        <f t="shared" si="1555"/>
        <v>0-0.13</v>
      </c>
      <c r="S3808" s="127">
        <f t="shared" si="1540"/>
        <v>0</v>
      </c>
      <c r="T3808" s="112" t="b">
        <f t="shared" si="1541"/>
        <v>0</v>
      </c>
      <c r="U3808" s="22">
        <f t="shared" si="1542"/>
        <v>4.2855047631562408</v>
      </c>
      <c r="V3808" s="22">
        <f t="shared" si="1543"/>
        <v>2.0388551923104802E-2</v>
      </c>
      <c r="W3808" s="81">
        <f t="shared" si="1544"/>
        <v>5</v>
      </c>
      <c r="X3808" s="22">
        <f t="shared" si="1545"/>
        <v>0.15084701868918174</v>
      </c>
      <c r="Y3808" s="3">
        <f>IF(U3808&gt;'Power Curve'!$C$37,0,INDEX(Ci,$W3808,1)*POWER(1-X3808,3)+INDEX(Ci,$W3808,2)*3*X3808*POWER(1-X3808,2)+INDEX(Ci,$W3808,3)*3*POWER(X3808,2)*(1-X3808)+INDEX(Ci,$W3808,4)*POWER(X3808,3))</f>
        <v>91.034818483888571</v>
      </c>
      <c r="Z3808" s="3">
        <f t="shared" si="1546"/>
        <v>91.034818483888571</v>
      </c>
      <c r="AA3808" s="3">
        <f t="shared" si="1547"/>
        <v>186.9700012207033</v>
      </c>
      <c r="AB3808" s="3">
        <f t="shared" si="1556"/>
        <v>-95.935182736814724</v>
      </c>
      <c r="AC3808" s="3">
        <f t="shared" si="1557"/>
        <v>95.935182736814724</v>
      </c>
      <c r="AE3808" s="34">
        <f t="shared" si="1548"/>
        <v>4</v>
      </c>
      <c r="AF3808" s="73" t="b">
        <f>COUNTIF('Power Curve'!$D$2:$D$31,AE3808)&gt;0</f>
        <v>1</v>
      </c>
      <c r="AG3808" s="73" t="b">
        <f t="shared" si="1549"/>
        <v>0</v>
      </c>
      <c r="AH3808" s="73" t="b">
        <f t="shared" si="1558"/>
        <v>1</v>
      </c>
      <c r="AI3808" s="34" t="str">
        <f t="shared" si="1550"/>
        <v>Inner</v>
      </c>
      <c r="AJ3808" s="35" t="str">
        <f t="shared" si="1559"/>
        <v>0.0-0.1</v>
      </c>
      <c r="AK3808" s="36" t="str">
        <f t="shared" si="1551"/>
        <v>5-6</v>
      </c>
      <c r="AL3808" s="36" t="str">
        <f t="shared" si="1552"/>
        <v>Apr</v>
      </c>
      <c r="AM3808" s="35" t="str">
        <f t="shared" si="1553"/>
        <v>335-345</v>
      </c>
      <c r="AN3808" s="36" t="str">
        <f t="shared" si="1554"/>
        <v>Inner-TI</v>
      </c>
    </row>
    <row r="3809" spans="5:40" x14ac:dyDescent="0.3">
      <c r="E3809" s="12">
        <v>41017.243055555555</v>
      </c>
      <c r="F3809" s="16">
        <v>5.21</v>
      </c>
      <c r="G3809" s="16">
        <v>169.47000122070341</v>
      </c>
      <c r="H3809" s="29">
        <v>1.195486328198577</v>
      </c>
      <c r="I3809" s="26">
        <v>342.1</v>
      </c>
      <c r="J3809" s="30">
        <v>0.1362763915547025</v>
      </c>
      <c r="K3809" s="31">
        <v>0.22568676873820187</v>
      </c>
      <c r="L3809" s="111">
        <f t="shared" si="1534"/>
        <v>0.2</v>
      </c>
      <c r="M3809" s="112">
        <f t="shared" si="1535"/>
        <v>0.14000000000000001</v>
      </c>
      <c r="N3809" s="112" t="b">
        <f t="shared" si="1536"/>
        <v>1</v>
      </c>
      <c r="O3809" s="112" t="b">
        <f t="shared" si="1537"/>
        <v>1</v>
      </c>
      <c r="P3809" s="113">
        <f t="shared" si="1538"/>
        <v>2</v>
      </c>
      <c r="Q3809" s="113">
        <f t="shared" si="1539"/>
        <v>12</v>
      </c>
      <c r="R3809" s="114" t="str">
        <f t="shared" si="1555"/>
        <v>0.2-0.14</v>
      </c>
      <c r="S3809" s="127">
        <f t="shared" si="1540"/>
        <v>3.995737517900385E-2</v>
      </c>
      <c r="T3809" s="112" t="b">
        <f t="shared" si="1541"/>
        <v>1</v>
      </c>
      <c r="U3809" s="22">
        <f t="shared" si="1542"/>
        <v>5.1678182543793039</v>
      </c>
      <c r="V3809" s="22">
        <f t="shared" si="1543"/>
        <v>0.15675294619950317</v>
      </c>
      <c r="W3809" s="81">
        <f t="shared" si="1544"/>
        <v>6</v>
      </c>
      <c r="X3809" s="22">
        <f t="shared" si="1545"/>
        <v>0.1392506990722687</v>
      </c>
      <c r="Y3809" s="3">
        <f>IF(U3809&gt;'Power Curve'!$C$37,0,INDEX(Ci,$W3809,1)*POWER(1-X3809,3)+INDEX(Ci,$W3809,2)*3*X3809*POWER(1-X3809,2)+INDEX(Ci,$W3809,3)*3*POWER(X3809,2)*(1-X3809)+INDEX(Ci,$W3809,4)*POWER(X3809,3))</f>
        <v>232.67038685745922</v>
      </c>
      <c r="Z3809" s="3">
        <f t="shared" si="1546"/>
        <v>241.9672847981667</v>
      </c>
      <c r="AA3809" s="3">
        <f t="shared" si="1547"/>
        <v>169.47000122070341</v>
      </c>
      <c r="AB3809" s="3">
        <f t="shared" si="1556"/>
        <v>72.497283577463293</v>
      </c>
      <c r="AC3809" s="3">
        <f t="shared" si="1557"/>
        <v>72.497283577463293</v>
      </c>
      <c r="AE3809" s="34">
        <f t="shared" si="1548"/>
        <v>5</v>
      </c>
      <c r="AF3809" s="73" t="b">
        <f>COUNTIF('Power Curve'!$D$2:$D$31,AE3809)&gt;0</f>
        <v>1</v>
      </c>
      <c r="AG3809" s="73" t="b">
        <f t="shared" si="1549"/>
        <v>0</v>
      </c>
      <c r="AH3809" s="73" t="b">
        <f t="shared" si="1558"/>
        <v>1</v>
      </c>
      <c r="AI3809" s="34" t="str">
        <f t="shared" si="1550"/>
        <v>Inner</v>
      </c>
      <c r="AJ3809" s="35" t="str">
        <f t="shared" si="1559"/>
        <v>0.1-0.2</v>
      </c>
      <c r="AK3809" s="36" t="str">
        <f t="shared" si="1551"/>
        <v>5-6</v>
      </c>
      <c r="AL3809" s="36" t="str">
        <f t="shared" si="1552"/>
        <v>Apr</v>
      </c>
      <c r="AM3809" s="35" t="str">
        <f t="shared" si="1553"/>
        <v>335-345</v>
      </c>
      <c r="AN3809" s="36" t="str">
        <f t="shared" si="1554"/>
        <v>Inner-TI</v>
      </c>
    </row>
    <row r="3810" spans="5:40" x14ac:dyDescent="0.3">
      <c r="E3810" s="12">
        <v>41017.25</v>
      </c>
      <c r="F3810" s="16">
        <v>5.12</v>
      </c>
      <c r="G3810" s="16">
        <v>191.8699951171871</v>
      </c>
      <c r="H3810" s="29">
        <v>1.1946375803438212</v>
      </c>
      <c r="I3810" s="26">
        <v>351.7</v>
      </c>
      <c r="J3810" s="30">
        <v>0.15234375</v>
      </c>
      <c r="K3810" s="31">
        <v>0.45886845105638502</v>
      </c>
      <c r="L3810" s="111">
        <f t="shared" si="1534"/>
        <v>0.1</v>
      </c>
      <c r="M3810" s="112">
        <f t="shared" si="1535"/>
        <v>0.15000000000000002</v>
      </c>
      <c r="N3810" s="112" t="b">
        <f t="shared" si="1536"/>
        <v>1</v>
      </c>
      <c r="O3810" s="112" t="b">
        <f t="shared" si="1537"/>
        <v>1</v>
      </c>
      <c r="P3810" s="113">
        <f t="shared" si="1538"/>
        <v>1</v>
      </c>
      <c r="Q3810" s="113">
        <f t="shared" si="1539"/>
        <v>10.999999999999998</v>
      </c>
      <c r="R3810" s="114" t="str">
        <f t="shared" si="1555"/>
        <v>0.1-0.15</v>
      </c>
      <c r="S3810" s="127">
        <f t="shared" si="1540"/>
        <v>6.5027635811455417E-2</v>
      </c>
      <c r="T3810" s="112" t="b">
        <f t="shared" si="1541"/>
        <v>1</v>
      </c>
      <c r="U3810" s="22">
        <f t="shared" si="1542"/>
        <v>5.0773447816372652</v>
      </c>
      <c r="V3810" s="22">
        <f t="shared" si="1543"/>
        <v>0.14276997933876948</v>
      </c>
      <c r="W3810" s="81">
        <f t="shared" si="1544"/>
        <v>6</v>
      </c>
      <c r="X3810" s="22">
        <f t="shared" si="1545"/>
        <v>4.907418263094436E-2</v>
      </c>
      <c r="Y3810" s="3">
        <f>IF(U3810&gt;'Power Curve'!$C$37,0,INDEX(Ci,$W3810,1)*POWER(1-X3810,3)+INDEX(Ci,$W3810,2)*3*X3810*POWER(1-X3810,2)+INDEX(Ci,$W3810,3)*3*POWER(X3810,2)*(1-X3810)+INDEX(Ci,$W3810,4)*POWER(X3810,3))</f>
        <v>219.02942064223953</v>
      </c>
      <c r="Z3810" s="3">
        <f t="shared" si="1546"/>
        <v>233.27238603975715</v>
      </c>
      <c r="AA3810" s="3">
        <f t="shared" si="1547"/>
        <v>191.8699951171871</v>
      </c>
      <c r="AB3810" s="3">
        <f t="shared" si="1556"/>
        <v>41.402390922570049</v>
      </c>
      <c r="AC3810" s="3">
        <f t="shared" si="1557"/>
        <v>41.402390922570049</v>
      </c>
      <c r="AE3810" s="34">
        <f t="shared" si="1548"/>
        <v>5</v>
      </c>
      <c r="AF3810" s="73" t="b">
        <f>COUNTIF('Power Curve'!$D$2:$D$31,AE3810)&gt;0</f>
        <v>1</v>
      </c>
      <c r="AG3810" s="73" t="b">
        <f t="shared" si="1549"/>
        <v>0</v>
      </c>
      <c r="AH3810" s="73" t="b">
        <f t="shared" si="1558"/>
        <v>1</v>
      </c>
      <c r="AI3810" s="34" t="str">
        <f t="shared" si="1550"/>
        <v>Outer</v>
      </c>
      <c r="AJ3810" s="35" t="str">
        <f t="shared" si="1559"/>
        <v>0.1-0.2</v>
      </c>
      <c r="AK3810" s="36" t="str">
        <f t="shared" si="1551"/>
        <v>6-7</v>
      </c>
      <c r="AL3810" s="36" t="str">
        <f t="shared" si="1552"/>
        <v>Apr</v>
      </c>
      <c r="AM3810" s="35" t="str">
        <f t="shared" si="1553"/>
        <v>345-355</v>
      </c>
      <c r="AN3810" s="36" t="str">
        <f t="shared" si="1554"/>
        <v>LWS-HTI</v>
      </c>
    </row>
    <row r="3811" spans="5:40" x14ac:dyDescent="0.3">
      <c r="E3811" s="12">
        <v>41017.256944444445</v>
      </c>
      <c r="F3811" s="16">
        <v>4.97</v>
      </c>
      <c r="G3811" s="16">
        <v>248.15999603271521</v>
      </c>
      <c r="H3811" s="29">
        <v>1.1944720408840377</v>
      </c>
      <c r="I3811" s="26">
        <v>347.9</v>
      </c>
      <c r="J3811" s="30">
        <v>0.1227364185110664</v>
      </c>
      <c r="K3811" s="31">
        <v>0.28831484260172746</v>
      </c>
      <c r="L3811" s="111">
        <f t="shared" si="1534"/>
        <v>0.1</v>
      </c>
      <c r="M3811" s="112">
        <f t="shared" si="1535"/>
        <v>0.12</v>
      </c>
      <c r="N3811" s="112" t="b">
        <f t="shared" si="1536"/>
        <v>1</v>
      </c>
      <c r="O3811" s="112" t="b">
        <f t="shared" si="1537"/>
        <v>1</v>
      </c>
      <c r="P3811" s="113">
        <f t="shared" si="1538"/>
        <v>1</v>
      </c>
      <c r="Q3811" s="113">
        <f t="shared" si="1539"/>
        <v>14</v>
      </c>
      <c r="R3811" s="114" t="str">
        <f t="shared" si="1555"/>
        <v>0.1-0.12</v>
      </c>
      <c r="S3811" s="127">
        <f t="shared" si="1540"/>
        <v>8.9737386733008944E-3</v>
      </c>
      <c r="T3811" s="112" t="b">
        <f t="shared" si="1541"/>
        <v>1</v>
      </c>
      <c r="U3811" s="22">
        <f t="shared" si="1542"/>
        <v>4.9283667859655704</v>
      </c>
      <c r="V3811" s="22">
        <f t="shared" si="1543"/>
        <v>0.11974494986526397</v>
      </c>
      <c r="W3811" s="81">
        <f t="shared" si="1544"/>
        <v>5</v>
      </c>
      <c r="X3811" s="22">
        <f t="shared" si="1545"/>
        <v>0.8859467930280982</v>
      </c>
      <c r="Y3811" s="3">
        <f>IF(U3811&gt;'Power Curve'!$C$37,0,INDEX(Ci,$W3811,1)*POWER(1-X3811,3)+INDEX(Ci,$W3811,2)*3*X3811*POWER(1-X3811,2)+INDEX(Ci,$W3811,3)*3*POWER(X3811,2)*(1-X3811)+INDEX(Ci,$W3811,4)*POWER(X3811,3))</f>
        <v>195.32870563355488</v>
      </c>
      <c r="Z3811" s="3">
        <f t="shared" si="1546"/>
        <v>197.08153439330451</v>
      </c>
      <c r="AA3811" s="3">
        <f t="shared" si="1547"/>
        <v>248.15999603271521</v>
      </c>
      <c r="AB3811" s="3">
        <f t="shared" si="1556"/>
        <v>-51.078461639410705</v>
      </c>
      <c r="AC3811" s="3">
        <f t="shared" si="1557"/>
        <v>51.078461639410705</v>
      </c>
      <c r="AE3811" s="34">
        <f t="shared" si="1548"/>
        <v>5</v>
      </c>
      <c r="AF3811" s="73" t="b">
        <f>COUNTIF('Power Curve'!$D$2:$D$31,AE3811)&gt;0</f>
        <v>1</v>
      </c>
      <c r="AG3811" s="73" t="b">
        <f t="shared" si="1549"/>
        <v>0</v>
      </c>
      <c r="AH3811" s="73" t="b">
        <f t="shared" si="1558"/>
        <v>1</v>
      </c>
      <c r="AI3811" s="34" t="str">
        <f t="shared" si="1550"/>
        <v>Inner</v>
      </c>
      <c r="AJ3811" s="35" t="str">
        <f t="shared" si="1559"/>
        <v>0.1-0.2</v>
      </c>
      <c r="AK3811" s="36" t="str">
        <f t="shared" si="1551"/>
        <v>6-7</v>
      </c>
      <c r="AL3811" s="36" t="str">
        <f t="shared" si="1552"/>
        <v>Apr</v>
      </c>
      <c r="AM3811" s="35" t="str">
        <f t="shared" si="1553"/>
        <v>345-355</v>
      </c>
      <c r="AN3811" s="36" t="str">
        <f t="shared" si="1554"/>
        <v>Inner-TI</v>
      </c>
    </row>
    <row r="3812" spans="5:40" x14ac:dyDescent="0.3">
      <c r="E3812" s="12">
        <v>41017.263888888891</v>
      </c>
      <c r="F3812" s="16">
        <v>5.32</v>
      </c>
      <c r="G3812" s="16">
        <v>273.74999237060524</v>
      </c>
      <c r="H3812" s="29">
        <v>1.1945166562442107</v>
      </c>
      <c r="I3812" s="26">
        <v>343.8</v>
      </c>
      <c r="J3812" s="30">
        <v>0.10902255639097742</v>
      </c>
      <c r="K3812" s="31">
        <v>0.19529204822012769</v>
      </c>
      <c r="L3812" s="111">
        <f t="shared" si="1534"/>
        <v>0.2</v>
      </c>
      <c r="M3812" s="112">
        <f t="shared" si="1535"/>
        <v>0.11</v>
      </c>
      <c r="N3812" s="112" t="b">
        <f t="shared" si="1536"/>
        <v>1</v>
      </c>
      <c r="O3812" s="112" t="b">
        <f t="shared" si="1537"/>
        <v>1</v>
      </c>
      <c r="P3812" s="113">
        <f t="shared" si="1538"/>
        <v>2</v>
      </c>
      <c r="Q3812" s="113">
        <f t="shared" si="1539"/>
        <v>15</v>
      </c>
      <c r="R3812" s="114" t="str">
        <f t="shared" si="1555"/>
        <v>0.2-0.11</v>
      </c>
      <c r="S3812" s="127">
        <f t="shared" si="1540"/>
        <v>1.2047330358197833E-2</v>
      </c>
      <c r="T3812" s="112" t="b">
        <f t="shared" si="1541"/>
        <v>1</v>
      </c>
      <c r="U3812" s="22">
        <f t="shared" si="1542"/>
        <v>5.2755005505239163</v>
      </c>
      <c r="V3812" s="22">
        <f t="shared" si="1543"/>
        <v>0.17339559219111869</v>
      </c>
      <c r="W3812" s="81">
        <f t="shared" si="1544"/>
        <v>6</v>
      </c>
      <c r="X3812" s="22">
        <f t="shared" si="1545"/>
        <v>0.24657955530409364</v>
      </c>
      <c r="Y3812" s="3">
        <f>IF(U3812&gt;'Power Curve'!$C$37,0,INDEX(Ci,$W3812,1)*POWER(1-X3812,3)+INDEX(Ci,$W3812,2)*3*X3812*POWER(1-X3812,2)+INDEX(Ci,$W3812,3)*3*POWER(X3812,2)*(1-X3812)+INDEX(Ci,$W3812,4)*POWER(X3812,3))</f>
        <v>248.59421275708027</v>
      </c>
      <c r="Z3812" s="3">
        <f t="shared" si="1546"/>
        <v>251.58910936330093</v>
      </c>
      <c r="AA3812" s="3">
        <f t="shared" si="1547"/>
        <v>273.74999237060524</v>
      </c>
      <c r="AB3812" s="3">
        <f t="shared" si="1556"/>
        <v>-22.160883007304307</v>
      </c>
      <c r="AC3812" s="3">
        <f t="shared" si="1557"/>
        <v>22.160883007304307</v>
      </c>
      <c r="AE3812" s="34">
        <f t="shared" si="1548"/>
        <v>5</v>
      </c>
      <c r="AF3812" s="73" t="b">
        <f>COUNTIF('Power Curve'!$D$2:$D$31,AE3812)&gt;0</f>
        <v>1</v>
      </c>
      <c r="AG3812" s="73" t="b">
        <f t="shared" si="1549"/>
        <v>0</v>
      </c>
      <c r="AH3812" s="73" t="b">
        <f t="shared" si="1558"/>
        <v>1</v>
      </c>
      <c r="AI3812" s="34" t="str">
        <f t="shared" si="1550"/>
        <v>Inner</v>
      </c>
      <c r="AJ3812" s="35" t="str">
        <f t="shared" si="1559"/>
        <v>0.1-0.2</v>
      </c>
      <c r="AK3812" s="36" t="str">
        <f t="shared" si="1551"/>
        <v>6-7</v>
      </c>
      <c r="AL3812" s="36" t="str">
        <f t="shared" si="1552"/>
        <v>Apr</v>
      </c>
      <c r="AM3812" s="35" t="str">
        <f t="shared" si="1553"/>
        <v>335-345</v>
      </c>
      <c r="AN3812" s="36" t="str">
        <f t="shared" si="1554"/>
        <v>Inner-TI</v>
      </c>
    </row>
    <row r="3813" spans="5:40" x14ac:dyDescent="0.3">
      <c r="E3813" s="12">
        <v>41017.270833333336</v>
      </c>
      <c r="F3813" s="16">
        <v>4.92</v>
      </c>
      <c r="G3813" s="16">
        <v>262.30999755859409</v>
      </c>
      <c r="H3813" s="29">
        <v>1.1938477607243501</v>
      </c>
      <c r="I3813" s="26">
        <v>348.2</v>
      </c>
      <c r="J3813" s="30">
        <v>0.13211382113821138</v>
      </c>
      <c r="K3813" s="31">
        <v>0.24448250658199816</v>
      </c>
      <c r="L3813" s="111">
        <f t="shared" si="1534"/>
        <v>0.1</v>
      </c>
      <c r="M3813" s="112">
        <f t="shared" si="1535"/>
        <v>0.13</v>
      </c>
      <c r="N3813" s="112" t="b">
        <f t="shared" si="1536"/>
        <v>1</v>
      </c>
      <c r="O3813" s="112" t="b">
        <f t="shared" si="1537"/>
        <v>1</v>
      </c>
      <c r="P3813" s="113">
        <f t="shared" si="1538"/>
        <v>1</v>
      </c>
      <c r="Q3813" s="113">
        <f t="shared" si="1539"/>
        <v>13</v>
      </c>
      <c r="R3813" s="114" t="str">
        <f t="shared" si="1555"/>
        <v>0.1-0.13</v>
      </c>
      <c r="S3813" s="127">
        <f t="shared" si="1540"/>
        <v>4.827591189261813E-2</v>
      </c>
      <c r="T3813" s="112" t="b">
        <f t="shared" si="1541"/>
        <v>1</v>
      </c>
      <c r="U3813" s="22">
        <f t="shared" si="1542"/>
        <v>4.8779355317942272</v>
      </c>
      <c r="V3813" s="22">
        <f t="shared" si="1543"/>
        <v>0.11195063696391486</v>
      </c>
      <c r="W3813" s="81">
        <f t="shared" si="1544"/>
        <v>5</v>
      </c>
      <c r="X3813" s="22">
        <f t="shared" si="1545"/>
        <v>0.82827966968648747</v>
      </c>
      <c r="Y3813" s="3">
        <f>IF(U3813&gt;'Power Curve'!$C$37,0,INDEX(Ci,$W3813,1)*POWER(1-X3813,3)+INDEX(Ci,$W3813,2)*3*X3813*POWER(1-X3813,2)+INDEX(Ci,$W3813,3)*3*POWER(X3813,2)*(1-X3813)+INDEX(Ci,$W3813,4)*POWER(X3813,3))</f>
        <v>186.77451036650061</v>
      </c>
      <c r="Z3813" s="3">
        <f t="shared" si="1546"/>
        <v>195.79122017274068</v>
      </c>
      <c r="AA3813" s="3">
        <f t="shared" si="1547"/>
        <v>262.30999755859409</v>
      </c>
      <c r="AB3813" s="3">
        <f t="shared" si="1556"/>
        <v>-66.518777385853411</v>
      </c>
      <c r="AC3813" s="3">
        <f t="shared" si="1557"/>
        <v>66.518777385853411</v>
      </c>
      <c r="AE3813" s="34">
        <f t="shared" si="1548"/>
        <v>5</v>
      </c>
      <c r="AF3813" s="73" t="b">
        <f>COUNTIF('Power Curve'!$D$2:$D$31,AE3813)&gt;0</f>
        <v>1</v>
      </c>
      <c r="AG3813" s="73" t="b">
        <f t="shared" si="1549"/>
        <v>0</v>
      </c>
      <c r="AH3813" s="73" t="b">
        <f t="shared" si="1558"/>
        <v>1</v>
      </c>
      <c r="AI3813" s="34" t="str">
        <f t="shared" si="1550"/>
        <v>Inner</v>
      </c>
      <c r="AJ3813" s="35" t="str">
        <f t="shared" si="1559"/>
        <v>0.1-0.2</v>
      </c>
      <c r="AK3813" s="36" t="str">
        <f t="shared" si="1551"/>
        <v>6-7</v>
      </c>
      <c r="AL3813" s="36" t="str">
        <f t="shared" si="1552"/>
        <v>Apr</v>
      </c>
      <c r="AM3813" s="35" t="str">
        <f t="shared" si="1553"/>
        <v>345-355</v>
      </c>
      <c r="AN3813" s="36" t="str">
        <f t="shared" si="1554"/>
        <v>Inner-TI</v>
      </c>
    </row>
    <row r="3814" spans="5:40" x14ac:dyDescent="0.3">
      <c r="E3814" s="12">
        <v>41017.277777777781</v>
      </c>
      <c r="F3814" s="16">
        <v>5.34</v>
      </c>
      <c r="G3814" s="16">
        <v>230.47998809814493</v>
      </c>
      <c r="H3814" s="29">
        <v>1.1928235719592148</v>
      </c>
      <c r="I3814" s="26">
        <v>359.4</v>
      </c>
      <c r="J3814" s="30">
        <v>0.11423220973782772</v>
      </c>
      <c r="K3814" s="31">
        <v>0.42253637009124373</v>
      </c>
      <c r="L3814" s="111">
        <f t="shared" si="1534"/>
        <v>0.2</v>
      </c>
      <c r="M3814" s="112">
        <f t="shared" si="1535"/>
        <v>0.11</v>
      </c>
      <c r="N3814" s="112" t="b">
        <f t="shared" si="1536"/>
        <v>1</v>
      </c>
      <c r="O3814" s="112" t="b">
        <f t="shared" si="1537"/>
        <v>1</v>
      </c>
      <c r="P3814" s="113">
        <f t="shared" si="1538"/>
        <v>2</v>
      </c>
      <c r="Q3814" s="113">
        <f t="shared" si="1539"/>
        <v>15</v>
      </c>
      <c r="R3814" s="114" t="str">
        <f t="shared" si="1555"/>
        <v>0.2-0.11</v>
      </c>
      <c r="S3814" s="127">
        <f t="shared" si="1540"/>
        <v>1.2047330358197833E-2</v>
      </c>
      <c r="T3814" s="112" t="b">
        <f t="shared" si="1541"/>
        <v>1</v>
      </c>
      <c r="U3814" s="22">
        <f t="shared" si="1542"/>
        <v>5.2928302428664535</v>
      </c>
      <c r="V3814" s="22">
        <f t="shared" si="1543"/>
        <v>0.17607395200630255</v>
      </c>
      <c r="W3814" s="81">
        <f t="shared" si="1544"/>
        <v>6</v>
      </c>
      <c r="X3814" s="22">
        <f t="shared" si="1545"/>
        <v>0.26385236731282047</v>
      </c>
      <c r="Y3814" s="3">
        <f>IF(U3814&gt;'Power Curve'!$C$37,0,INDEX(Ci,$W3814,1)*POWER(1-X3814,3)+INDEX(Ci,$W3814,2)*3*X3814*POWER(1-X3814,2)+INDEX(Ci,$W3814,3)*3*POWER(X3814,2)*(1-X3814)+INDEX(Ci,$W3814,4)*POWER(X3814,3))</f>
        <v>251.13887928966506</v>
      </c>
      <c r="Z3814" s="3">
        <f t="shared" si="1546"/>
        <v>254.16443233425522</v>
      </c>
      <c r="AA3814" s="3">
        <f t="shared" si="1547"/>
        <v>230.47998809814493</v>
      </c>
      <c r="AB3814" s="3">
        <f t="shared" si="1556"/>
        <v>23.684444236110295</v>
      </c>
      <c r="AC3814" s="3">
        <f t="shared" si="1557"/>
        <v>23.684444236110295</v>
      </c>
      <c r="AE3814" s="34">
        <f t="shared" si="1548"/>
        <v>5</v>
      </c>
      <c r="AF3814" s="73" t="b">
        <f>COUNTIF('Power Curve'!$D$2:$D$31,AE3814)&gt;0</f>
        <v>1</v>
      </c>
      <c r="AG3814" s="73" t="b">
        <f t="shared" si="1549"/>
        <v>0</v>
      </c>
      <c r="AH3814" s="73" t="b">
        <f t="shared" si="1558"/>
        <v>1</v>
      </c>
      <c r="AI3814" s="34" t="str">
        <f t="shared" si="1550"/>
        <v>Outer</v>
      </c>
      <c r="AJ3814" s="35" t="str">
        <f t="shared" si="1559"/>
        <v>0.1-0.2</v>
      </c>
      <c r="AK3814" s="36" t="str">
        <f t="shared" si="1551"/>
        <v>6-7</v>
      </c>
      <c r="AL3814" s="36" t="str">
        <f t="shared" si="1552"/>
        <v>Apr</v>
      </c>
      <c r="AM3814" s="35" t="str">
        <f t="shared" si="1553"/>
        <v>355-5</v>
      </c>
      <c r="AN3814" s="36" t="str">
        <f t="shared" si="1554"/>
        <v>Inner-TI</v>
      </c>
    </row>
    <row r="3815" spans="5:40" x14ac:dyDescent="0.3">
      <c r="E3815" s="12">
        <v>41017.340277777781</v>
      </c>
      <c r="F3815" s="16">
        <v>5.72</v>
      </c>
      <c r="G3815" s="16">
        <v>350.52999114990223</v>
      </c>
      <c r="H3815" s="29">
        <v>1.1909855578416044</v>
      </c>
      <c r="I3815" s="26">
        <v>345.2</v>
      </c>
      <c r="J3815" s="30">
        <v>0.12237762237762237</v>
      </c>
      <c r="K3815" s="31">
        <v>0.26913193535013175</v>
      </c>
      <c r="L3815" s="111">
        <f t="shared" si="1534"/>
        <v>0.2</v>
      </c>
      <c r="M3815" s="112">
        <f t="shared" si="1535"/>
        <v>0.12</v>
      </c>
      <c r="N3815" s="112" t="b">
        <f t="shared" si="1536"/>
        <v>1</v>
      </c>
      <c r="O3815" s="112" t="b">
        <f t="shared" si="1537"/>
        <v>1</v>
      </c>
      <c r="P3815" s="113">
        <f t="shared" si="1538"/>
        <v>2</v>
      </c>
      <c r="Q3815" s="113">
        <f t="shared" si="1539"/>
        <v>14</v>
      </c>
      <c r="R3815" s="114" t="str">
        <f t="shared" si="1555"/>
        <v>0.2-0.12</v>
      </c>
      <c r="S3815" s="127">
        <f t="shared" si="1540"/>
        <v>2.146915976708583E-2</v>
      </c>
      <c r="T3815" s="112" t="b">
        <f t="shared" si="1541"/>
        <v>1</v>
      </c>
      <c r="U3815" s="22">
        <f t="shared" si="1542"/>
        <v>5.6665600781152365</v>
      </c>
      <c r="V3815" s="22">
        <f t="shared" si="1543"/>
        <v>0.23383510279191835</v>
      </c>
      <c r="W3815" s="81">
        <f t="shared" si="1544"/>
        <v>6</v>
      </c>
      <c r="X3815" s="22">
        <f t="shared" si="1545"/>
        <v>0.63635552886401603</v>
      </c>
      <c r="Y3815" s="3">
        <f>IF(U3815&gt;'Power Curve'!$C$37,0,INDEX(Ci,$W3815,1)*POWER(1-X3815,3)+INDEX(Ci,$W3815,2)*3*X3815*POWER(1-X3815,2)+INDEX(Ci,$W3815,3)*3*POWER(X3815,2)*(1-X3815)+INDEX(Ci,$W3815,4)*POWER(X3815,3))</f>
        <v>306.93192129815998</v>
      </c>
      <c r="Z3815" s="3">
        <f t="shared" si="1546"/>
        <v>313.52149175412876</v>
      </c>
      <c r="AA3815" s="3">
        <f t="shared" si="1547"/>
        <v>350.52999114990223</v>
      </c>
      <c r="AB3815" s="3">
        <f t="shared" si="1556"/>
        <v>-37.00849939577347</v>
      </c>
      <c r="AC3815" s="3">
        <f t="shared" si="1557"/>
        <v>37.00849939577347</v>
      </c>
      <c r="AE3815" s="34">
        <f t="shared" si="1548"/>
        <v>6</v>
      </c>
      <c r="AF3815" s="73" t="b">
        <f>COUNTIF('Power Curve'!$D$2:$D$31,AE3815)&gt;0</f>
        <v>1</v>
      </c>
      <c r="AG3815" s="73" t="b">
        <f t="shared" si="1549"/>
        <v>0</v>
      </c>
      <c r="AH3815" s="73" t="b">
        <f t="shared" si="1558"/>
        <v>1</v>
      </c>
      <c r="AI3815" s="34" t="str">
        <f t="shared" si="1550"/>
        <v>Inner</v>
      </c>
      <c r="AJ3815" s="35" t="str">
        <f t="shared" si="1559"/>
        <v>0.2-0.3</v>
      </c>
      <c r="AK3815" s="36" t="str">
        <f t="shared" si="1551"/>
        <v>8-9</v>
      </c>
      <c r="AL3815" s="36" t="str">
        <f t="shared" si="1552"/>
        <v>Apr</v>
      </c>
      <c r="AM3815" s="35" t="str">
        <f t="shared" si="1553"/>
        <v>345-355</v>
      </c>
      <c r="AN3815" s="36" t="str">
        <f t="shared" si="1554"/>
        <v>Inner-TI</v>
      </c>
    </row>
    <row r="3816" spans="5:40" x14ac:dyDescent="0.3">
      <c r="E3816" s="12">
        <v>41017.347222222219</v>
      </c>
      <c r="F3816" s="16">
        <v>6.54</v>
      </c>
      <c r="G3816" s="16">
        <v>428.81998825073282</v>
      </c>
      <c r="H3816" s="29">
        <v>1.1923613954527494</v>
      </c>
      <c r="I3816" s="26">
        <v>341.5</v>
      </c>
      <c r="J3816" s="30">
        <v>9.1743119266055037E-2</v>
      </c>
      <c r="K3816" s="31">
        <v>0.13694494119855721</v>
      </c>
      <c r="L3816" s="111">
        <f t="shared" si="1534"/>
        <v>0.4</v>
      </c>
      <c r="M3816" s="112">
        <f t="shared" si="1535"/>
        <v>0.09</v>
      </c>
      <c r="N3816" s="112" t="b">
        <f t="shared" si="1536"/>
        <v>1</v>
      </c>
      <c r="O3816" s="112" t="b">
        <f t="shared" si="1537"/>
        <v>1</v>
      </c>
      <c r="P3816" s="113">
        <f t="shared" si="1538"/>
        <v>4</v>
      </c>
      <c r="Q3816" s="113">
        <f t="shared" si="1539"/>
        <v>17</v>
      </c>
      <c r="R3816" s="114" t="str">
        <f t="shared" si="1555"/>
        <v>0.4-0.09</v>
      </c>
      <c r="S3816" s="127">
        <f t="shared" si="1540"/>
        <v>-2.2461451467925553E-2</v>
      </c>
      <c r="T3816" s="112" t="b">
        <f t="shared" si="1541"/>
        <v>1</v>
      </c>
      <c r="U3816" s="22">
        <f t="shared" si="1542"/>
        <v>6.4813929784280582</v>
      </c>
      <c r="V3816" s="22">
        <f t="shared" si="1543"/>
        <v>0.35977015421407477</v>
      </c>
      <c r="W3816" s="81">
        <f t="shared" si="1544"/>
        <v>7</v>
      </c>
      <c r="X3816" s="22">
        <f t="shared" si="1545"/>
        <v>0.45743658930431663</v>
      </c>
      <c r="Y3816" s="3">
        <f>IF(U3816&gt;'Power Curve'!$C$37,0,INDEX(Ci,$W3816,1)*POWER(1-X3816,3)+INDEX(Ci,$W3816,2)*3*X3816*POWER(1-X3816,2)+INDEX(Ci,$W3816,3)*3*POWER(X3816,2)*(1-X3816)+INDEX(Ci,$W3816,4)*POWER(X3816,3))</f>
        <v>466.26668731483045</v>
      </c>
      <c r="Z3816" s="3">
        <f t="shared" si="1546"/>
        <v>455.79366074659799</v>
      </c>
      <c r="AA3816" s="3">
        <f t="shared" si="1547"/>
        <v>428.81998825073282</v>
      </c>
      <c r="AB3816" s="3">
        <f t="shared" si="1556"/>
        <v>26.973672495865173</v>
      </c>
      <c r="AC3816" s="3">
        <f t="shared" si="1557"/>
        <v>26.973672495865173</v>
      </c>
      <c r="AE3816" s="34">
        <f t="shared" si="1548"/>
        <v>6</v>
      </c>
      <c r="AF3816" s="73" t="b">
        <f>COUNTIF('Power Curve'!$D$2:$D$31,AE3816)&gt;0</f>
        <v>1</v>
      </c>
      <c r="AG3816" s="73" t="b">
        <f t="shared" si="1549"/>
        <v>0</v>
      </c>
      <c r="AH3816" s="73" t="b">
        <f t="shared" si="1558"/>
        <v>1</v>
      </c>
      <c r="AI3816" s="34" t="str">
        <f t="shared" si="1550"/>
        <v>Outer</v>
      </c>
      <c r="AJ3816" s="35" t="str">
        <f t="shared" si="1559"/>
        <v>0.3-0.4</v>
      </c>
      <c r="AK3816" s="36" t="str">
        <f t="shared" si="1551"/>
        <v>8-9</v>
      </c>
      <c r="AL3816" s="36" t="str">
        <f t="shared" si="1552"/>
        <v>Apr</v>
      </c>
      <c r="AM3816" s="35" t="str">
        <f t="shared" si="1553"/>
        <v>335-345</v>
      </c>
      <c r="AN3816" s="36" t="str">
        <f t="shared" si="1554"/>
        <v>LWS-LTI</v>
      </c>
    </row>
    <row r="3817" spans="5:40" x14ac:dyDescent="0.3">
      <c r="E3817" s="12">
        <v>41017.354166666664</v>
      </c>
      <c r="F3817" s="16">
        <v>5.29</v>
      </c>
      <c r="G3817" s="16">
        <v>305.11000823974626</v>
      </c>
      <c r="H3817" s="29">
        <v>1.1916065111674696</v>
      </c>
      <c r="I3817" s="26">
        <v>351.3</v>
      </c>
      <c r="J3817" s="30">
        <v>0.13043478260869565</v>
      </c>
      <c r="K3817" s="31">
        <v>0.23055872807029795</v>
      </c>
      <c r="L3817" s="111">
        <f t="shared" si="1534"/>
        <v>0.2</v>
      </c>
      <c r="M3817" s="112">
        <f t="shared" si="1535"/>
        <v>0.13</v>
      </c>
      <c r="N3817" s="112" t="b">
        <f t="shared" si="1536"/>
        <v>1</v>
      </c>
      <c r="O3817" s="112" t="b">
        <f t="shared" si="1537"/>
        <v>1</v>
      </c>
      <c r="P3817" s="113">
        <f t="shared" si="1538"/>
        <v>2</v>
      </c>
      <c r="Q3817" s="113">
        <f t="shared" si="1539"/>
        <v>13</v>
      </c>
      <c r="R3817" s="114" t="str">
        <f t="shared" si="1555"/>
        <v>0.2-0.13</v>
      </c>
      <c r="S3817" s="127">
        <f t="shared" si="1540"/>
        <v>1.302763973689296E-2</v>
      </c>
      <c r="T3817" s="112" t="b">
        <f t="shared" si="1541"/>
        <v>1</v>
      </c>
      <c r="U3817" s="22">
        <f t="shared" si="1542"/>
        <v>5.2414880300821869</v>
      </c>
      <c r="V3817" s="22">
        <f t="shared" si="1543"/>
        <v>0.16813884751477842</v>
      </c>
      <c r="W3817" s="81">
        <f t="shared" si="1544"/>
        <v>6</v>
      </c>
      <c r="X3817" s="22">
        <f t="shared" si="1545"/>
        <v>0.21267867236164698</v>
      </c>
      <c r="Y3817" s="3">
        <f>IF(U3817&gt;'Power Curve'!$C$37,0,INDEX(Ci,$W3817,1)*POWER(1-X3817,3)+INDEX(Ci,$W3817,2)*3*X3817*POWER(1-X3817,2)+INDEX(Ci,$W3817,3)*3*POWER(X3817,2)*(1-X3817)+INDEX(Ci,$W3817,4)*POWER(X3817,3))</f>
        <v>243.58910577341331</v>
      </c>
      <c r="Z3817" s="3">
        <f t="shared" si="1546"/>
        <v>246.76249688726125</v>
      </c>
      <c r="AA3817" s="3">
        <f t="shared" si="1547"/>
        <v>305.11000823974626</v>
      </c>
      <c r="AB3817" s="3">
        <f t="shared" si="1556"/>
        <v>-58.347511352485014</v>
      </c>
      <c r="AC3817" s="3">
        <f t="shared" si="1557"/>
        <v>58.347511352485014</v>
      </c>
      <c r="AE3817" s="34">
        <f t="shared" si="1548"/>
        <v>5</v>
      </c>
      <c r="AF3817" s="73" t="b">
        <f>COUNTIF('Power Curve'!$D$2:$D$31,AE3817)&gt;0</f>
        <v>1</v>
      </c>
      <c r="AG3817" s="73" t="b">
        <f t="shared" si="1549"/>
        <v>0</v>
      </c>
      <c r="AH3817" s="73" t="b">
        <f t="shared" si="1558"/>
        <v>1</v>
      </c>
      <c r="AI3817" s="34" t="str">
        <f t="shared" si="1550"/>
        <v>Inner</v>
      </c>
      <c r="AJ3817" s="35" t="str">
        <f t="shared" si="1559"/>
        <v>0.1-0.2</v>
      </c>
      <c r="AK3817" s="36" t="str">
        <f t="shared" si="1551"/>
        <v>8-9</v>
      </c>
      <c r="AL3817" s="36" t="str">
        <f t="shared" si="1552"/>
        <v>Apr</v>
      </c>
      <c r="AM3817" s="35" t="str">
        <f t="shared" si="1553"/>
        <v>345-355</v>
      </c>
      <c r="AN3817" s="36" t="str">
        <f t="shared" si="1554"/>
        <v>Inner-TI</v>
      </c>
    </row>
    <row r="3818" spans="5:40" x14ac:dyDescent="0.3">
      <c r="E3818" s="12">
        <v>41017.381944444445</v>
      </c>
      <c r="F3818" s="16">
        <v>5.21</v>
      </c>
      <c r="G3818" s="16">
        <v>188.97000503540079</v>
      </c>
      <c r="H3818" s="29">
        <v>1.1893618390299412</v>
      </c>
      <c r="I3818" s="26">
        <v>360</v>
      </c>
      <c r="J3818" s="30">
        <v>9.9808061420345498E-2</v>
      </c>
      <c r="K3818" s="31">
        <v>0.21781980624112773</v>
      </c>
      <c r="L3818" s="111">
        <f t="shared" si="1534"/>
        <v>0.2</v>
      </c>
      <c r="M3818" s="112">
        <f t="shared" si="1535"/>
        <v>9.9999999999999992E-2</v>
      </c>
      <c r="N3818" s="112" t="b">
        <f t="shared" si="1536"/>
        <v>1</v>
      </c>
      <c r="O3818" s="112" t="b">
        <f t="shared" si="1537"/>
        <v>1</v>
      </c>
      <c r="P3818" s="113">
        <f t="shared" si="1538"/>
        <v>2</v>
      </c>
      <c r="Q3818" s="113">
        <f t="shared" si="1539"/>
        <v>16</v>
      </c>
      <c r="R3818" s="114" t="str">
        <f t="shared" si="1555"/>
        <v>0.2-0.1</v>
      </c>
      <c r="S3818" s="127">
        <f t="shared" si="1540"/>
        <v>-2.9914919196332108E-2</v>
      </c>
      <c r="T3818" s="112" t="b">
        <f t="shared" si="1541"/>
        <v>1</v>
      </c>
      <c r="U3818" s="22">
        <f t="shared" si="1542"/>
        <v>5.158978211986728</v>
      </c>
      <c r="V3818" s="22">
        <f t="shared" si="1543"/>
        <v>0.1553866891511492</v>
      </c>
      <c r="W3818" s="81">
        <f t="shared" si="1544"/>
        <v>6</v>
      </c>
      <c r="X3818" s="22">
        <f t="shared" si="1545"/>
        <v>0.13043967188390129</v>
      </c>
      <c r="Y3818" s="3">
        <f>IF(U3818&gt;'Power Curve'!$C$37,0,INDEX(Ci,$W3818,1)*POWER(1-X3818,3)+INDEX(Ci,$W3818,2)*3*X3818*POWER(1-X3818,2)+INDEX(Ci,$W3818,3)*3*POWER(X3818,2)*(1-X3818)+INDEX(Ci,$W3818,4)*POWER(X3818,3))</f>
        <v>231.35054752771407</v>
      </c>
      <c r="Z3818" s="3">
        <f t="shared" si="1546"/>
        <v>224.4297145923953</v>
      </c>
      <c r="AA3818" s="3">
        <f t="shared" si="1547"/>
        <v>188.97000503540079</v>
      </c>
      <c r="AB3818" s="3">
        <f t="shared" si="1556"/>
        <v>35.459709556994511</v>
      </c>
      <c r="AC3818" s="3">
        <f t="shared" si="1557"/>
        <v>35.459709556994511</v>
      </c>
      <c r="AE3818" s="34">
        <f t="shared" si="1548"/>
        <v>5</v>
      </c>
      <c r="AF3818" s="73" t="b">
        <f>COUNTIF('Power Curve'!$D$2:$D$31,AE3818)&gt;0</f>
        <v>1</v>
      </c>
      <c r="AG3818" s="73" t="b">
        <f t="shared" si="1549"/>
        <v>0</v>
      </c>
      <c r="AH3818" s="73" t="b">
        <f t="shared" si="1558"/>
        <v>1</v>
      </c>
      <c r="AI3818" s="34" t="str">
        <f t="shared" si="1550"/>
        <v>Outer</v>
      </c>
      <c r="AJ3818" s="35" t="str">
        <f t="shared" si="1559"/>
        <v>0.1-0.2</v>
      </c>
      <c r="AK3818" s="36" t="str">
        <f t="shared" si="1551"/>
        <v>9-10</v>
      </c>
      <c r="AL3818" s="36" t="str">
        <f t="shared" si="1552"/>
        <v>Apr</v>
      </c>
      <c r="AM3818" s="35" t="str">
        <f t="shared" si="1553"/>
        <v>355-5</v>
      </c>
      <c r="AN3818" s="36" t="str">
        <f t="shared" si="1554"/>
        <v>LWS-LTI</v>
      </c>
    </row>
    <row r="3819" spans="5:40" x14ac:dyDescent="0.3">
      <c r="E3819" s="12">
        <v>41024.111111111109</v>
      </c>
      <c r="F3819" s="16">
        <v>4.8899999999999997</v>
      </c>
      <c r="G3819" s="16">
        <v>111.8400039672848</v>
      </c>
      <c r="H3819" s="29">
        <v>1.1801453385024234</v>
      </c>
      <c r="I3819" s="26">
        <v>200.7</v>
      </c>
      <c r="J3819" s="30">
        <v>9.4069529652351755E-2</v>
      </c>
      <c r="K3819" s="31">
        <v>0.31520322459377592</v>
      </c>
      <c r="L3819" s="111">
        <f t="shared" si="1534"/>
        <v>0.1</v>
      </c>
      <c r="M3819" s="112">
        <f t="shared" si="1535"/>
        <v>0.09</v>
      </c>
      <c r="N3819" s="112" t="b">
        <f t="shared" si="1536"/>
        <v>1</v>
      </c>
      <c r="O3819" s="112" t="b">
        <f t="shared" si="1537"/>
        <v>1</v>
      </c>
      <c r="P3819" s="113">
        <f t="shared" si="1538"/>
        <v>1</v>
      </c>
      <c r="Q3819" s="113">
        <f t="shared" si="1539"/>
        <v>17</v>
      </c>
      <c r="R3819" s="114" t="str">
        <f t="shared" si="1555"/>
        <v>0.1-0.09</v>
      </c>
      <c r="S3819" s="127">
        <f t="shared" si="1540"/>
        <v>-1.676300639665261E-2</v>
      </c>
      <c r="T3819" s="112" t="b">
        <f t="shared" si="1541"/>
        <v>1</v>
      </c>
      <c r="U3819" s="22">
        <f t="shared" si="1542"/>
        <v>4.8295721817109687</v>
      </c>
      <c r="V3819" s="22">
        <f t="shared" si="1543"/>
        <v>0.1044759253054329</v>
      </c>
      <c r="W3819" s="81">
        <f t="shared" si="1544"/>
        <v>5</v>
      </c>
      <c r="X3819" s="22">
        <f t="shared" si="1545"/>
        <v>0.77297715301718051</v>
      </c>
      <c r="Y3819" s="3">
        <f>IF(U3819&gt;'Power Curve'!$C$37,0,INDEX(Ci,$W3819,1)*POWER(1-X3819,3)+INDEX(Ci,$W3819,2)*3*X3819*POWER(1-X3819,2)+INDEX(Ci,$W3819,3)*3*POWER(X3819,2)*(1-X3819)+INDEX(Ci,$W3819,4)*POWER(X3819,3))</f>
        <v>178.40206658001242</v>
      </c>
      <c r="Z3819" s="3">
        <f t="shared" si="1546"/>
        <v>175.41151159675562</v>
      </c>
      <c r="AA3819" s="3">
        <f t="shared" si="1547"/>
        <v>111.8400039672848</v>
      </c>
      <c r="AB3819" s="3">
        <f t="shared" si="1556"/>
        <v>63.571507629470815</v>
      </c>
      <c r="AC3819" s="3">
        <f t="shared" si="1557"/>
        <v>63.571507629470815</v>
      </c>
      <c r="AE3819" s="34">
        <f t="shared" si="1548"/>
        <v>5</v>
      </c>
      <c r="AF3819" s="73" t="b">
        <f>COUNTIF('Power Curve'!$D$2:$D$31,AE3819)&gt;0</f>
        <v>1</v>
      </c>
      <c r="AG3819" s="73" t="b">
        <f t="shared" si="1549"/>
        <v>0</v>
      </c>
      <c r="AH3819" s="73" t="b">
        <f t="shared" si="1558"/>
        <v>1</v>
      </c>
      <c r="AI3819" s="34" t="str">
        <f t="shared" si="1550"/>
        <v>Outer</v>
      </c>
      <c r="AJ3819" s="35" t="str">
        <f t="shared" si="1559"/>
        <v>0.1-0.2</v>
      </c>
      <c r="AK3819" s="36" t="str">
        <f t="shared" si="1551"/>
        <v>2-3</v>
      </c>
      <c r="AL3819" s="36" t="str">
        <f t="shared" si="1552"/>
        <v>Apr</v>
      </c>
      <c r="AM3819" s="35" t="str">
        <f t="shared" si="1553"/>
        <v>195-205</v>
      </c>
      <c r="AN3819" s="36" t="str">
        <f t="shared" si="1554"/>
        <v>LWS-LTI</v>
      </c>
    </row>
    <row r="3820" spans="5:40" x14ac:dyDescent="0.3">
      <c r="E3820" s="12">
        <v>41024.118055555555</v>
      </c>
      <c r="F3820" s="16">
        <v>4.8099999999999996</v>
      </c>
      <c r="G3820" s="16">
        <v>33.609998703002901</v>
      </c>
      <c r="H3820" s="29">
        <v>1.1804891657977457</v>
      </c>
      <c r="I3820" s="26">
        <v>203.7</v>
      </c>
      <c r="J3820" s="30">
        <v>8.9397089397089402E-2</v>
      </c>
      <c r="K3820" s="31">
        <v>0.39645095395693414</v>
      </c>
      <c r="L3820" s="111">
        <f t="shared" si="1534"/>
        <v>0.1</v>
      </c>
      <c r="M3820" s="112">
        <f t="shared" si="1535"/>
        <v>0.09</v>
      </c>
      <c r="N3820" s="112" t="b">
        <f t="shared" si="1536"/>
        <v>1</v>
      </c>
      <c r="O3820" s="112" t="b">
        <f t="shared" si="1537"/>
        <v>1</v>
      </c>
      <c r="P3820" s="113">
        <f t="shared" si="1538"/>
        <v>1</v>
      </c>
      <c r="Q3820" s="113">
        <f t="shared" si="1539"/>
        <v>17</v>
      </c>
      <c r="R3820" s="114" t="str">
        <f t="shared" si="1555"/>
        <v>0.1-0.09</v>
      </c>
      <c r="S3820" s="127">
        <f t="shared" si="1540"/>
        <v>-1.676300639665261E-2</v>
      </c>
      <c r="T3820" s="112" t="b">
        <f t="shared" si="1541"/>
        <v>1</v>
      </c>
      <c r="U3820" s="22">
        <f t="shared" si="1542"/>
        <v>4.7510220789060691</v>
      </c>
      <c r="V3820" s="22">
        <f t="shared" si="1543"/>
        <v>9.2335753704417517E-2</v>
      </c>
      <c r="W3820" s="81">
        <f t="shared" si="1544"/>
        <v>5</v>
      </c>
      <c r="X3820" s="22">
        <f t="shared" si="1545"/>
        <v>0.68315669264242529</v>
      </c>
      <c r="Y3820" s="3">
        <f>IF(U3820&gt;'Power Curve'!$C$37,0,INDEX(Ci,$W3820,1)*POWER(1-X3820,3)+INDEX(Ci,$W3820,2)*3*X3820*POWER(1-X3820,2)+INDEX(Ci,$W3820,3)*3*POWER(X3820,2)*(1-X3820)+INDEX(Ci,$W3820,4)*POWER(X3820,3))</f>
        <v>164.6066655604921</v>
      </c>
      <c r="Z3820" s="3">
        <f t="shared" si="1546"/>
        <v>161.84736297276993</v>
      </c>
      <c r="AA3820" s="3">
        <f t="shared" si="1547"/>
        <v>33.609998703002901</v>
      </c>
      <c r="AB3820" s="3">
        <f t="shared" si="1556"/>
        <v>128.23736426976703</v>
      </c>
      <c r="AC3820" s="3">
        <f t="shared" si="1557"/>
        <v>128.23736426976703</v>
      </c>
      <c r="AE3820" s="34">
        <f t="shared" si="1548"/>
        <v>5</v>
      </c>
      <c r="AF3820" s="73" t="b">
        <f>COUNTIF('Power Curve'!$D$2:$D$31,AE3820)&gt;0</f>
        <v>1</v>
      </c>
      <c r="AG3820" s="73" t="b">
        <f t="shared" si="1549"/>
        <v>0</v>
      </c>
      <c r="AH3820" s="73" t="b">
        <f t="shared" si="1558"/>
        <v>1</v>
      </c>
      <c r="AI3820" s="34" t="str">
        <f t="shared" si="1550"/>
        <v>Outer</v>
      </c>
      <c r="AJ3820" s="35" t="str">
        <f t="shared" si="1559"/>
        <v>0.0-0.1</v>
      </c>
      <c r="AK3820" s="36" t="str">
        <f t="shared" si="1551"/>
        <v>2-3</v>
      </c>
      <c r="AL3820" s="36" t="str">
        <f t="shared" si="1552"/>
        <v>Apr</v>
      </c>
      <c r="AM3820" s="35" t="str">
        <f t="shared" si="1553"/>
        <v>195-205</v>
      </c>
      <c r="AN3820" s="36" t="str">
        <f t="shared" si="1554"/>
        <v>LWS-LTI</v>
      </c>
    </row>
    <row r="3821" spans="5:40" x14ac:dyDescent="0.3">
      <c r="E3821" s="12">
        <v>41024.125</v>
      </c>
      <c r="F3821" s="16">
        <v>4.5599999999999996</v>
      </c>
      <c r="G3821" s="16">
        <v>18.329999923706101</v>
      </c>
      <c r="H3821" s="29">
        <v>1.181909575173353</v>
      </c>
      <c r="I3821" s="26">
        <v>207.5</v>
      </c>
      <c r="J3821" s="30">
        <v>8.55263157894737E-2</v>
      </c>
      <c r="K3821" s="31">
        <v>0.39918381543797116</v>
      </c>
      <c r="L3821" s="111">
        <f t="shared" si="1534"/>
        <v>0.1</v>
      </c>
      <c r="M3821" s="112">
        <f t="shared" si="1535"/>
        <v>0.09</v>
      </c>
      <c r="N3821" s="112" t="b">
        <f t="shared" si="1536"/>
        <v>1</v>
      </c>
      <c r="O3821" s="112" t="b">
        <f t="shared" si="1537"/>
        <v>1</v>
      </c>
      <c r="P3821" s="113">
        <f t="shared" si="1538"/>
        <v>1</v>
      </c>
      <c r="Q3821" s="113">
        <f t="shared" si="1539"/>
        <v>17</v>
      </c>
      <c r="R3821" s="114" t="str">
        <f t="shared" si="1555"/>
        <v>0.1-0.09</v>
      </c>
      <c r="S3821" s="127">
        <f t="shared" si="1540"/>
        <v>-1.676300639665261E-2</v>
      </c>
      <c r="T3821" s="112" t="b">
        <f t="shared" si="1541"/>
        <v>1</v>
      </c>
      <c r="U3821" s="22">
        <f t="shared" si="1542"/>
        <v>4.5058932316913136</v>
      </c>
      <c r="V3821" s="22">
        <f t="shared" si="1543"/>
        <v>5.4450300174997232E-2</v>
      </c>
      <c r="W3821" s="81">
        <f t="shared" si="1544"/>
        <v>5</v>
      </c>
      <c r="X3821" s="22">
        <f t="shared" si="1545"/>
        <v>0.40285679332021823</v>
      </c>
      <c r="Y3821" s="3">
        <f>IF(U3821&gt;'Power Curve'!$C$37,0,INDEX(Ci,$W3821,1)*POWER(1-X3821,3)+INDEX(Ci,$W3821,2)*3*X3821*POWER(1-X3821,2)+INDEX(Ci,$W3821,3)*3*POWER(X3821,2)*(1-X3821)+INDEX(Ci,$W3821,4)*POWER(X3821,3))</f>
        <v>122.58225686079605</v>
      </c>
      <c r="Z3821" s="3">
        <f t="shared" si="1546"/>
        <v>120.52740970492241</v>
      </c>
      <c r="AA3821" s="3">
        <f t="shared" si="1547"/>
        <v>18.329999923706101</v>
      </c>
      <c r="AB3821" s="3">
        <f t="shared" si="1556"/>
        <v>102.19740978121631</v>
      </c>
      <c r="AC3821" s="3">
        <f t="shared" si="1557"/>
        <v>102.19740978121631</v>
      </c>
      <c r="AE3821" s="34">
        <f t="shared" si="1548"/>
        <v>5</v>
      </c>
      <c r="AF3821" s="73" t="b">
        <f>COUNTIF('Power Curve'!$D$2:$D$31,AE3821)&gt;0</f>
        <v>1</v>
      </c>
      <c r="AG3821" s="73" t="b">
        <f t="shared" si="1549"/>
        <v>0</v>
      </c>
      <c r="AH3821" s="73" t="b">
        <f t="shared" si="1558"/>
        <v>1</v>
      </c>
      <c r="AI3821" s="34" t="str">
        <f t="shared" si="1550"/>
        <v>Outer</v>
      </c>
      <c r="AJ3821" s="35" t="str">
        <f t="shared" si="1559"/>
        <v>0.0-0.1</v>
      </c>
      <c r="AK3821" s="36" t="str">
        <f t="shared" si="1551"/>
        <v>3-4</v>
      </c>
      <c r="AL3821" s="36" t="str">
        <f t="shared" si="1552"/>
        <v>Apr</v>
      </c>
      <c r="AM3821" s="35" t="str">
        <f t="shared" si="1553"/>
        <v>205-215</v>
      </c>
      <c r="AN3821" s="36" t="str">
        <f t="shared" si="1554"/>
        <v>LWS-LTI</v>
      </c>
    </row>
    <row r="3822" spans="5:40" x14ac:dyDescent="0.3">
      <c r="E3822" s="12">
        <v>41026.868055555555</v>
      </c>
      <c r="F3822" s="16">
        <v>7.15</v>
      </c>
      <c r="G3822" s="16">
        <v>579.46997356414772</v>
      </c>
      <c r="H3822" s="29">
        <v>1.1720313833849316</v>
      </c>
      <c r="I3822" s="26">
        <v>312.60000000000002</v>
      </c>
      <c r="J3822" s="30">
        <v>5.5944055944055944E-2</v>
      </c>
      <c r="K3822" s="31">
        <v>0.27817133094217189</v>
      </c>
      <c r="L3822" s="111">
        <f t="shared" si="1534"/>
        <v>0.4</v>
      </c>
      <c r="M3822" s="112">
        <f t="shared" si="1535"/>
        <v>6.0000000000000005E-2</v>
      </c>
      <c r="N3822" s="112" t="b">
        <f t="shared" si="1536"/>
        <v>1</v>
      </c>
      <c r="O3822" s="112" t="b">
        <f t="shared" si="1537"/>
        <v>1</v>
      </c>
      <c r="P3822" s="113">
        <f t="shared" si="1538"/>
        <v>4</v>
      </c>
      <c r="Q3822" s="113">
        <f t="shared" si="1539"/>
        <v>20</v>
      </c>
      <c r="R3822" s="114" t="str">
        <f t="shared" si="1555"/>
        <v>0.4-0.06</v>
      </c>
      <c r="S3822" s="127">
        <f t="shared" si="1540"/>
        <v>-7.0354762148051864E-2</v>
      </c>
      <c r="T3822" s="112" t="b">
        <f t="shared" si="1541"/>
        <v>1</v>
      </c>
      <c r="U3822" s="22">
        <f t="shared" si="1542"/>
        <v>7.0454233197563019</v>
      </c>
      <c r="V3822" s="22">
        <f t="shared" si="1543"/>
        <v>0.44694286166312269</v>
      </c>
      <c r="W3822" s="81">
        <f t="shared" si="1544"/>
        <v>8</v>
      </c>
      <c r="X3822" s="22">
        <f t="shared" si="1545"/>
        <v>3.0494562852306673E-2</v>
      </c>
      <c r="Y3822" s="3">
        <f>IF(U3822&gt;'Power Curve'!$C$37,0,INDEX(Ci,$W3822,1)*POWER(1-X3822,3)+INDEX(Ci,$W3822,2)*3*X3822*POWER(1-X3822,2)+INDEX(Ci,$W3822,3)*3*POWER(X3822,2)*(1-X3822)+INDEX(Ci,$W3822,4)*POWER(X3822,3))</f>
        <v>608.12587225537811</v>
      </c>
      <c r="Z3822" s="3">
        <f t="shared" si="1546"/>
        <v>565.34132115677448</v>
      </c>
      <c r="AA3822" s="3">
        <f t="shared" si="1547"/>
        <v>579.46997356414772</v>
      </c>
      <c r="AB3822" s="3">
        <f t="shared" si="1556"/>
        <v>-14.128652407373238</v>
      </c>
      <c r="AC3822" s="3">
        <f t="shared" si="1557"/>
        <v>14.128652407373238</v>
      </c>
      <c r="AE3822" s="34">
        <f t="shared" si="1548"/>
        <v>7</v>
      </c>
      <c r="AF3822" s="73" t="b">
        <f>COUNTIF('Power Curve'!$D$2:$D$31,AE3822)&gt;0</f>
        <v>1</v>
      </c>
      <c r="AG3822" s="73" t="b">
        <f t="shared" si="1549"/>
        <v>0</v>
      </c>
      <c r="AH3822" s="73" t="b">
        <f t="shared" si="1558"/>
        <v>1</v>
      </c>
      <c r="AI3822" s="34" t="str">
        <f t="shared" si="1550"/>
        <v>Outer</v>
      </c>
      <c r="AJ3822" s="35" t="str">
        <f t="shared" si="1559"/>
        <v>0.4-0.5</v>
      </c>
      <c r="AK3822" s="36" t="str">
        <f t="shared" si="1551"/>
        <v>20-21</v>
      </c>
      <c r="AL3822" s="36" t="str">
        <f t="shared" si="1552"/>
        <v>Apr</v>
      </c>
      <c r="AM3822" s="35" t="str">
        <f t="shared" si="1553"/>
        <v>305-315</v>
      </c>
      <c r="AN3822" s="36" t="str">
        <f t="shared" si="1554"/>
        <v>LWS-LTI</v>
      </c>
    </row>
    <row r="3823" spans="5:40" x14ac:dyDescent="0.3">
      <c r="E3823" s="12">
        <v>41026.875</v>
      </c>
      <c r="F3823" s="16">
        <v>6.21</v>
      </c>
      <c r="G3823" s="16">
        <v>389.12001037597668</v>
      </c>
      <c r="H3823" s="29">
        <v>1.1728987516185394</v>
      </c>
      <c r="I3823" s="26">
        <v>304.3</v>
      </c>
      <c r="J3823" s="30">
        <v>8.0515297906602251E-2</v>
      </c>
      <c r="K3823" s="31">
        <v>0.21534972294822566</v>
      </c>
      <c r="L3823" s="111">
        <f t="shared" si="1534"/>
        <v>0.30000000000000004</v>
      </c>
      <c r="M3823" s="112">
        <f t="shared" si="1535"/>
        <v>0.08</v>
      </c>
      <c r="N3823" s="112" t="b">
        <f t="shared" si="1536"/>
        <v>1</v>
      </c>
      <c r="O3823" s="112" t="b">
        <f t="shared" si="1537"/>
        <v>1</v>
      </c>
      <c r="P3823" s="113">
        <f t="shared" si="1538"/>
        <v>3.0000000000000004</v>
      </c>
      <c r="Q3823" s="113">
        <f t="shared" si="1539"/>
        <v>18</v>
      </c>
      <c r="R3823" s="114" t="str">
        <f t="shared" si="1555"/>
        <v>0.3-0.08</v>
      </c>
      <c r="S3823" s="127">
        <f t="shared" si="1540"/>
        <v>-1.9975433083800127E-2</v>
      </c>
      <c r="T3823" s="112" t="b">
        <f t="shared" si="1541"/>
        <v>1</v>
      </c>
      <c r="U3823" s="22">
        <f t="shared" si="1542"/>
        <v>6.1206809989782567</v>
      </c>
      <c r="V3823" s="22">
        <f t="shared" si="1543"/>
        <v>0.30402095500628751</v>
      </c>
      <c r="W3823" s="81">
        <f t="shared" si="1544"/>
        <v>7</v>
      </c>
      <c r="X3823" s="22">
        <f t="shared" si="1545"/>
        <v>9.0756179844331764E-2</v>
      </c>
      <c r="Y3823" s="3">
        <f>IF(U3823&gt;'Power Curve'!$C$37,0,INDEX(Ci,$W3823,1)*POWER(1-X3823,3)+INDEX(Ci,$W3823,2)*3*X3823*POWER(1-X3823,2)+INDEX(Ci,$W3823,3)*3*POWER(X3823,2)*(1-X3823)+INDEX(Ci,$W3823,4)*POWER(X3823,3))</f>
        <v>386.42643622863602</v>
      </c>
      <c r="Z3823" s="3">
        <f t="shared" si="1546"/>
        <v>378.70740080993954</v>
      </c>
      <c r="AA3823" s="3">
        <f t="shared" si="1547"/>
        <v>389.12001037597668</v>
      </c>
      <c r="AB3823" s="3">
        <f t="shared" si="1556"/>
        <v>-10.412609566037133</v>
      </c>
      <c r="AC3823" s="3">
        <f t="shared" si="1557"/>
        <v>10.412609566037133</v>
      </c>
      <c r="AE3823" s="34">
        <f t="shared" si="1548"/>
        <v>6</v>
      </c>
      <c r="AF3823" s="73" t="b">
        <f>COUNTIF('Power Curve'!$D$2:$D$31,AE3823)&gt;0</f>
        <v>1</v>
      </c>
      <c r="AG3823" s="73" t="b">
        <f t="shared" si="1549"/>
        <v>0</v>
      </c>
      <c r="AH3823" s="73" t="b">
        <f t="shared" si="1558"/>
        <v>1</v>
      </c>
      <c r="AI3823" s="34" t="str">
        <f t="shared" si="1550"/>
        <v>Outer</v>
      </c>
      <c r="AJ3823" s="35" t="str">
        <f t="shared" si="1559"/>
        <v>0.3-0.4</v>
      </c>
      <c r="AK3823" s="36" t="str">
        <f t="shared" si="1551"/>
        <v>21-22</v>
      </c>
      <c r="AL3823" s="36" t="str">
        <f t="shared" si="1552"/>
        <v>Apr</v>
      </c>
      <c r="AM3823" s="35" t="str">
        <f t="shared" si="1553"/>
        <v>295-305</v>
      </c>
      <c r="AN3823" s="36" t="str">
        <f t="shared" si="1554"/>
        <v>LWS-LTI</v>
      </c>
    </row>
    <row r="3824" spans="5:40" x14ac:dyDescent="0.3">
      <c r="E3824" s="12">
        <v>41026.881944444445</v>
      </c>
      <c r="F3824" s="16">
        <v>5.59</v>
      </c>
      <c r="G3824" s="16">
        <v>293.72000122070301</v>
      </c>
      <c r="H3824" s="29">
        <v>1.173323761739113</v>
      </c>
      <c r="I3824" s="26">
        <v>296.7</v>
      </c>
      <c r="J3824" s="30">
        <v>6.2611806797853303E-2</v>
      </c>
      <c r="K3824" s="31">
        <v>0.18869178715728607</v>
      </c>
      <c r="L3824" s="111">
        <f t="shared" si="1534"/>
        <v>0.2</v>
      </c>
      <c r="M3824" s="112">
        <f t="shared" si="1535"/>
        <v>6.0000000000000005E-2</v>
      </c>
      <c r="N3824" s="112" t="b">
        <f t="shared" si="1536"/>
        <v>1</v>
      </c>
      <c r="O3824" s="112" t="b">
        <f t="shared" si="1537"/>
        <v>1</v>
      </c>
      <c r="P3824" s="113">
        <f t="shared" si="1538"/>
        <v>2</v>
      </c>
      <c r="Q3824" s="113">
        <f t="shared" si="1539"/>
        <v>20</v>
      </c>
      <c r="R3824" s="114" t="str">
        <f t="shared" si="1555"/>
        <v>0.2-0.06</v>
      </c>
      <c r="S3824" s="127">
        <f t="shared" si="1540"/>
        <v>-7.6977119886704318E-2</v>
      </c>
      <c r="T3824" s="112" t="b">
        <f t="shared" si="1541"/>
        <v>1</v>
      </c>
      <c r="U3824" s="22">
        <f t="shared" si="1542"/>
        <v>5.5102639193593905</v>
      </c>
      <c r="V3824" s="22">
        <f t="shared" si="1543"/>
        <v>0.20967902762307522</v>
      </c>
      <c r="W3824" s="81">
        <f t="shared" si="1544"/>
        <v>6</v>
      </c>
      <c r="X3824" s="22">
        <f t="shared" si="1545"/>
        <v>0.48057237273439096</v>
      </c>
      <c r="Y3824" s="3">
        <f>IF(U3824&gt;'Power Curve'!$C$37,0,INDEX(Ci,$W3824,1)*POWER(1-X3824,3)+INDEX(Ci,$W3824,2)*3*X3824*POWER(1-X3824,2)+INDEX(Ci,$W3824,3)*3*POWER(X3824,2)*(1-X3824)+INDEX(Ci,$W3824,4)*POWER(X3824,3))</f>
        <v>283.15298185379504</v>
      </c>
      <c r="Z3824" s="3">
        <f t="shared" si="1546"/>
        <v>261.35668082335764</v>
      </c>
      <c r="AA3824" s="3">
        <f t="shared" si="1547"/>
        <v>293.72000122070301</v>
      </c>
      <c r="AB3824" s="3">
        <f t="shared" si="1556"/>
        <v>-32.363320397345376</v>
      </c>
      <c r="AC3824" s="3">
        <f t="shared" si="1557"/>
        <v>32.363320397345376</v>
      </c>
      <c r="AE3824" s="34">
        <f t="shared" si="1548"/>
        <v>6</v>
      </c>
      <c r="AF3824" s="73" t="b">
        <f>COUNTIF('Power Curve'!$D$2:$D$31,AE3824)&gt;0</f>
        <v>1</v>
      </c>
      <c r="AG3824" s="73" t="b">
        <f t="shared" si="1549"/>
        <v>0</v>
      </c>
      <c r="AH3824" s="73" t="b">
        <f t="shared" si="1558"/>
        <v>1</v>
      </c>
      <c r="AI3824" s="34" t="str">
        <f t="shared" si="1550"/>
        <v>Outer</v>
      </c>
      <c r="AJ3824" s="35" t="str">
        <f t="shared" si="1559"/>
        <v>0.2-0.3</v>
      </c>
      <c r="AK3824" s="36" t="str">
        <f t="shared" si="1551"/>
        <v>21-22</v>
      </c>
      <c r="AL3824" s="36" t="str">
        <f t="shared" si="1552"/>
        <v>Apr</v>
      </c>
      <c r="AM3824" s="35" t="str">
        <f t="shared" si="1553"/>
        <v>295-305</v>
      </c>
      <c r="AN3824" s="36" t="str">
        <f t="shared" si="1554"/>
        <v>LWS-LTI</v>
      </c>
    </row>
    <row r="3825" spans="5:40" x14ac:dyDescent="0.3">
      <c r="E3825" s="12">
        <v>41026.888888888891</v>
      </c>
      <c r="F3825" s="16">
        <v>6.35</v>
      </c>
      <c r="G3825" s="16">
        <v>407.77999114990223</v>
      </c>
      <c r="H3825" s="29">
        <v>1.1737490789692029</v>
      </c>
      <c r="I3825" s="26">
        <v>292.10000000000002</v>
      </c>
      <c r="J3825" s="30">
        <v>5.5118110236220472E-2</v>
      </c>
      <c r="K3825" s="31">
        <v>0.16416489664944794</v>
      </c>
      <c r="L3825" s="111">
        <f t="shared" si="1534"/>
        <v>0.30000000000000004</v>
      </c>
      <c r="M3825" s="112">
        <f t="shared" si="1535"/>
        <v>6.0000000000000005E-2</v>
      </c>
      <c r="N3825" s="112" t="b">
        <f t="shared" si="1536"/>
        <v>1</v>
      </c>
      <c r="O3825" s="112" t="b">
        <f t="shared" si="1537"/>
        <v>1</v>
      </c>
      <c r="P3825" s="113">
        <f t="shared" si="1538"/>
        <v>3.0000000000000004</v>
      </c>
      <c r="Q3825" s="113">
        <f t="shared" si="1539"/>
        <v>20</v>
      </c>
      <c r="R3825" s="114" t="str">
        <f t="shared" si="1555"/>
        <v>0.3-0.06</v>
      </c>
      <c r="S3825" s="127">
        <f t="shared" si="1540"/>
        <v>-9.0712576007974638E-2</v>
      </c>
      <c r="T3825" s="112" t="b">
        <f t="shared" si="1541"/>
        <v>1</v>
      </c>
      <c r="U3825" s="22">
        <f t="shared" si="1542"/>
        <v>6.2601794689065411</v>
      </c>
      <c r="V3825" s="22">
        <f t="shared" si="1543"/>
        <v>0.32558089321814199</v>
      </c>
      <c r="W3825" s="81">
        <f t="shared" si="1544"/>
        <v>7</v>
      </c>
      <c r="X3825" s="22">
        <f t="shared" si="1545"/>
        <v>0.23256282610644516</v>
      </c>
      <c r="Y3825" s="3">
        <f>IF(U3825&gt;'Power Curve'!$C$37,0,INDEX(Ci,$W3825,1)*POWER(1-X3825,3)+INDEX(Ci,$W3825,2)*3*X3825*POWER(1-X3825,2)+INDEX(Ci,$W3825,3)*3*POWER(X3825,2)*(1-X3825)+INDEX(Ci,$W3825,4)*POWER(X3825,3))</f>
        <v>415.66530287066257</v>
      </c>
      <c r="Z3825" s="3">
        <f t="shared" si="1546"/>
        <v>377.95923249012981</v>
      </c>
      <c r="AA3825" s="3">
        <f t="shared" si="1547"/>
        <v>407.77999114990223</v>
      </c>
      <c r="AB3825" s="3">
        <f t="shared" si="1556"/>
        <v>-29.820758659772423</v>
      </c>
      <c r="AC3825" s="3">
        <f t="shared" si="1557"/>
        <v>29.820758659772423</v>
      </c>
      <c r="AE3825" s="34">
        <f t="shared" si="1548"/>
        <v>6</v>
      </c>
      <c r="AF3825" s="73" t="b">
        <f>COUNTIF('Power Curve'!$D$2:$D$31,AE3825)&gt;0</f>
        <v>1</v>
      </c>
      <c r="AG3825" s="73" t="b">
        <f t="shared" si="1549"/>
        <v>0</v>
      </c>
      <c r="AH3825" s="73" t="b">
        <f t="shared" si="1558"/>
        <v>1</v>
      </c>
      <c r="AI3825" s="34" t="str">
        <f t="shared" si="1550"/>
        <v>Outer</v>
      </c>
      <c r="AJ3825" s="35" t="str">
        <f t="shared" si="1559"/>
        <v>0.3-0.4</v>
      </c>
      <c r="AK3825" s="36" t="str">
        <f t="shared" si="1551"/>
        <v>21-22</v>
      </c>
      <c r="AL3825" s="36" t="str">
        <f t="shared" si="1552"/>
        <v>Apr</v>
      </c>
      <c r="AM3825" s="35" t="str">
        <f t="shared" si="1553"/>
        <v>285-295</v>
      </c>
      <c r="AN3825" s="36" t="str">
        <f t="shared" si="1554"/>
        <v>LWS-LTI</v>
      </c>
    </row>
    <row r="3826" spans="5:40" x14ac:dyDescent="0.3">
      <c r="E3826" s="12">
        <v>41026.895833333336</v>
      </c>
      <c r="F3826" s="16">
        <v>5.96</v>
      </c>
      <c r="G3826" s="16">
        <v>328.12000274658192</v>
      </c>
      <c r="H3826" s="29">
        <v>1.1744053400754166</v>
      </c>
      <c r="I3826" s="26">
        <v>291.8</v>
      </c>
      <c r="J3826" s="30">
        <v>8.8926174496644306E-2</v>
      </c>
      <c r="K3826" s="31">
        <v>0.21245510762065214</v>
      </c>
      <c r="L3826" s="111">
        <f t="shared" si="1534"/>
        <v>0.30000000000000004</v>
      </c>
      <c r="M3826" s="112">
        <f t="shared" si="1535"/>
        <v>0.09</v>
      </c>
      <c r="N3826" s="112" t="b">
        <f t="shared" si="1536"/>
        <v>1</v>
      </c>
      <c r="O3826" s="112" t="b">
        <f t="shared" si="1537"/>
        <v>1</v>
      </c>
      <c r="P3826" s="113">
        <f t="shared" si="1538"/>
        <v>3.0000000000000004</v>
      </c>
      <c r="Q3826" s="113">
        <f t="shared" si="1539"/>
        <v>17</v>
      </c>
      <c r="R3826" s="114" t="str">
        <f t="shared" si="1555"/>
        <v>0.3-0.09</v>
      </c>
      <c r="S3826" s="127">
        <f t="shared" si="1540"/>
        <v>-3.2202117881719686E-2</v>
      </c>
      <c r="T3826" s="112" t="b">
        <f t="shared" si="1541"/>
        <v>1</v>
      </c>
      <c r="U3826" s="22">
        <f t="shared" si="1542"/>
        <v>5.8767908653442618</v>
      </c>
      <c r="V3826" s="22">
        <f t="shared" si="1543"/>
        <v>0.26632694865386569</v>
      </c>
      <c r="W3826" s="81">
        <f t="shared" si="1544"/>
        <v>6</v>
      </c>
      <c r="X3826" s="22">
        <f t="shared" si="1545"/>
        <v>0.84589628668464456</v>
      </c>
      <c r="Y3826" s="3">
        <f>IF(U3826&gt;'Power Curve'!$C$37,0,INDEX(Ci,$W3826,1)*POWER(1-X3826,3)+INDEX(Ci,$W3826,2)*3*X3826*POWER(1-X3826,2)+INDEX(Ci,$W3826,3)*3*POWER(X3826,2)*(1-X3826)+INDEX(Ci,$W3826,4)*POWER(X3826,3))</f>
        <v>341.24259790194571</v>
      </c>
      <c r="Z3826" s="3">
        <f t="shared" si="1546"/>
        <v>330.25386353804299</v>
      </c>
      <c r="AA3826" s="3">
        <f t="shared" si="1547"/>
        <v>328.12000274658192</v>
      </c>
      <c r="AB3826" s="3">
        <f t="shared" si="1556"/>
        <v>2.1338607914610748</v>
      </c>
      <c r="AC3826" s="3">
        <f t="shared" si="1557"/>
        <v>2.1338607914610748</v>
      </c>
      <c r="AE3826" s="34">
        <f t="shared" si="1548"/>
        <v>6</v>
      </c>
      <c r="AF3826" s="73" t="b">
        <f>COUNTIF('Power Curve'!$D$2:$D$31,AE3826)&gt;0</f>
        <v>1</v>
      </c>
      <c r="AG3826" s="73" t="b">
        <f t="shared" si="1549"/>
        <v>0</v>
      </c>
      <c r="AH3826" s="73" t="b">
        <f t="shared" si="1558"/>
        <v>1</v>
      </c>
      <c r="AI3826" s="34" t="str">
        <f t="shared" si="1550"/>
        <v>Outer</v>
      </c>
      <c r="AJ3826" s="35" t="str">
        <f t="shared" si="1559"/>
        <v>0.2-0.3</v>
      </c>
      <c r="AK3826" s="36" t="str">
        <f t="shared" si="1551"/>
        <v>21-22</v>
      </c>
      <c r="AL3826" s="36" t="str">
        <f t="shared" si="1552"/>
        <v>Apr</v>
      </c>
      <c r="AM3826" s="35" t="str">
        <f t="shared" si="1553"/>
        <v>285-295</v>
      </c>
      <c r="AN3826" s="36" t="str">
        <f t="shared" si="1554"/>
        <v>LWS-LTI</v>
      </c>
    </row>
    <row r="3827" spans="5:40" x14ac:dyDescent="0.3">
      <c r="E3827" s="12">
        <v>41026.902777777781</v>
      </c>
      <c r="F3827" s="16">
        <v>6.31</v>
      </c>
      <c r="G3827" s="16">
        <v>539.91997718811058</v>
      </c>
      <c r="H3827" s="29">
        <v>1.1751297033197101</v>
      </c>
      <c r="I3827" s="26">
        <v>294</v>
      </c>
      <c r="J3827" s="30">
        <v>0.12836767036450081</v>
      </c>
      <c r="K3827" s="31">
        <v>0.18915671956908564</v>
      </c>
      <c r="L3827" s="111">
        <f t="shared" si="1534"/>
        <v>0.30000000000000004</v>
      </c>
      <c r="M3827" s="112">
        <f t="shared" si="1535"/>
        <v>0.13</v>
      </c>
      <c r="N3827" s="112" t="b">
        <f t="shared" si="1536"/>
        <v>1</v>
      </c>
      <c r="O3827" s="112" t="b">
        <f t="shared" si="1537"/>
        <v>1</v>
      </c>
      <c r="P3827" s="113">
        <f t="shared" si="1538"/>
        <v>3.0000000000000004</v>
      </c>
      <c r="Q3827" s="113">
        <f t="shared" si="1539"/>
        <v>13</v>
      </c>
      <c r="R3827" s="114" t="str">
        <f t="shared" si="1555"/>
        <v>0.3-0.13</v>
      </c>
      <c r="S3827" s="127">
        <f t="shared" si="1540"/>
        <v>2.3144625764960111E-2</v>
      </c>
      <c r="T3827" s="112" t="b">
        <f t="shared" si="1541"/>
        <v>1</v>
      </c>
      <c r="U3827" s="22">
        <f t="shared" si="1542"/>
        <v>6.2231833659053652</v>
      </c>
      <c r="V3827" s="22">
        <f t="shared" si="1543"/>
        <v>0.31986302623942303</v>
      </c>
      <c r="W3827" s="81">
        <f t="shared" si="1544"/>
        <v>7</v>
      </c>
      <c r="X3827" s="22">
        <f t="shared" si="1545"/>
        <v>0.19495457639545155</v>
      </c>
      <c r="Y3827" s="3">
        <f>IF(U3827&gt;'Power Curve'!$C$37,0,INDEX(Ci,$W3827,1)*POWER(1-X3827,3)+INDEX(Ci,$W3827,2)*3*X3827*POWER(1-X3827,2)+INDEX(Ci,$W3827,3)*3*POWER(X3827,2)*(1-X3827)+INDEX(Ci,$W3827,4)*POWER(X3827,3))</f>
        <v>407.68406622323596</v>
      </c>
      <c r="Z3827" s="3">
        <f t="shared" si="1546"/>
        <v>417.11976136631</v>
      </c>
      <c r="AA3827" s="3">
        <f t="shared" si="1547"/>
        <v>539.91997718811058</v>
      </c>
      <c r="AB3827" s="3">
        <f t="shared" si="1556"/>
        <v>-122.80021582180058</v>
      </c>
      <c r="AC3827" s="3">
        <f t="shared" si="1557"/>
        <v>122.80021582180058</v>
      </c>
      <c r="AE3827" s="34">
        <f t="shared" si="1548"/>
        <v>6</v>
      </c>
      <c r="AF3827" s="73" t="b">
        <f>COUNTIF('Power Curve'!$D$2:$D$31,AE3827)&gt;0</f>
        <v>1</v>
      </c>
      <c r="AG3827" s="73" t="b">
        <f t="shared" si="1549"/>
        <v>0</v>
      </c>
      <c r="AH3827" s="73" t="b">
        <f t="shared" si="1558"/>
        <v>1</v>
      </c>
      <c r="AI3827" s="34" t="str">
        <f t="shared" si="1550"/>
        <v>Inner</v>
      </c>
      <c r="AJ3827" s="35" t="str">
        <f t="shared" si="1559"/>
        <v>0.3-0.4</v>
      </c>
      <c r="AK3827" s="36" t="str">
        <f t="shared" si="1551"/>
        <v>21-22</v>
      </c>
      <c r="AL3827" s="36" t="str">
        <f t="shared" si="1552"/>
        <v>Apr</v>
      </c>
      <c r="AM3827" s="35" t="str">
        <f t="shared" si="1553"/>
        <v>285-295</v>
      </c>
      <c r="AN3827" s="36" t="str">
        <f t="shared" si="1554"/>
        <v>Inner-TI</v>
      </c>
    </row>
    <row r="3828" spans="5:40" x14ac:dyDescent="0.3">
      <c r="E3828" s="12">
        <v>41026.909722222219</v>
      </c>
      <c r="F3828" s="16">
        <v>7.36</v>
      </c>
      <c r="G3828" s="16">
        <v>640.66000977158546</v>
      </c>
      <c r="H3828" s="29">
        <v>1.1757269092213594</v>
      </c>
      <c r="I3828" s="26">
        <v>293.89999999999998</v>
      </c>
      <c r="J3828" s="30">
        <v>7.0652173913043473E-2</v>
      </c>
      <c r="K3828" s="31">
        <v>0.18278185612429462</v>
      </c>
      <c r="L3828" s="111">
        <f t="shared" si="1534"/>
        <v>0.5</v>
      </c>
      <c r="M3828" s="112">
        <f t="shared" si="1535"/>
        <v>6.9999999999999993E-2</v>
      </c>
      <c r="N3828" s="112" t="b">
        <f t="shared" si="1536"/>
        <v>1</v>
      </c>
      <c r="O3828" s="112" t="b">
        <f t="shared" si="1537"/>
        <v>1</v>
      </c>
      <c r="P3828" s="113">
        <f t="shared" si="1538"/>
        <v>5</v>
      </c>
      <c r="Q3828" s="113">
        <f t="shared" si="1539"/>
        <v>19</v>
      </c>
      <c r="R3828" s="114" t="str">
        <f t="shared" si="1555"/>
        <v>0.5-0.07</v>
      </c>
      <c r="S3828" s="127">
        <f t="shared" si="1540"/>
        <v>-3.1853825121220224E-2</v>
      </c>
      <c r="T3828" s="112" t="b">
        <f t="shared" si="1541"/>
        <v>1</v>
      </c>
      <c r="U3828" s="22">
        <f t="shared" si="1542"/>
        <v>7.2599662899014481</v>
      </c>
      <c r="V3828" s="22">
        <f t="shared" si="1543"/>
        <v>0.4801011692954219</v>
      </c>
      <c r="W3828" s="81">
        <f t="shared" si="1544"/>
        <v>8</v>
      </c>
      <c r="X3828" s="22">
        <f t="shared" si="1545"/>
        <v>0.24642802105682396</v>
      </c>
      <c r="Y3828" s="3">
        <f>IF(U3828&gt;'Power Curve'!$C$37,0,INDEX(Ci,$W3828,1)*POWER(1-X3828,3)+INDEX(Ci,$W3828,2)*3*X3828*POWER(1-X3828,2)+INDEX(Ci,$W3828,3)*3*POWER(X3828,2)*(1-X3828)+INDEX(Ci,$W3828,4)*POWER(X3828,3))</f>
        <v>665.094329072812</v>
      </c>
      <c r="Z3828" s="3">
        <f t="shared" si="1546"/>
        <v>643.90853062541134</v>
      </c>
      <c r="AA3828" s="3">
        <f t="shared" si="1547"/>
        <v>640.66000977158546</v>
      </c>
      <c r="AB3828" s="3">
        <f t="shared" si="1556"/>
        <v>3.2485208538258803</v>
      </c>
      <c r="AC3828" s="3">
        <f t="shared" si="1557"/>
        <v>3.2485208538258803</v>
      </c>
      <c r="AE3828" s="34">
        <f t="shared" si="1548"/>
        <v>7</v>
      </c>
      <c r="AF3828" s="73" t="b">
        <f>COUNTIF('Power Curve'!$D$2:$D$31,AE3828)&gt;0</f>
        <v>1</v>
      </c>
      <c r="AG3828" s="73" t="b">
        <f t="shared" si="1549"/>
        <v>0</v>
      </c>
      <c r="AH3828" s="73" t="b">
        <f t="shared" si="1558"/>
        <v>1</v>
      </c>
      <c r="AI3828" s="34" t="str">
        <f t="shared" si="1550"/>
        <v>Outer</v>
      </c>
      <c r="AJ3828" s="35" t="str">
        <f t="shared" si="1559"/>
        <v>0.4-0.5</v>
      </c>
      <c r="AK3828" s="36" t="str">
        <f t="shared" si="1551"/>
        <v>21-22</v>
      </c>
      <c r="AL3828" s="36" t="str">
        <f t="shared" si="1552"/>
        <v>Apr</v>
      </c>
      <c r="AM3828" s="35" t="str">
        <f t="shared" si="1553"/>
        <v>285-295</v>
      </c>
      <c r="AN3828" s="36" t="str">
        <f t="shared" si="1554"/>
        <v>LWS-LTI</v>
      </c>
    </row>
    <row r="3829" spans="5:40" x14ac:dyDescent="0.3">
      <c r="E3829" s="12">
        <v>41026.916666666664</v>
      </c>
      <c r="F3829" s="16">
        <v>6.87</v>
      </c>
      <c r="G3829" s="16">
        <v>492.65002632141136</v>
      </c>
      <c r="H3829" s="29">
        <v>1.1761538559088018</v>
      </c>
      <c r="I3829" s="26">
        <v>291.2</v>
      </c>
      <c r="J3829" s="30">
        <v>8.7336244541484712E-2</v>
      </c>
      <c r="K3829" s="31">
        <v>0.20173263953539392</v>
      </c>
      <c r="L3829" s="111">
        <f t="shared" si="1534"/>
        <v>0.4</v>
      </c>
      <c r="M3829" s="112">
        <f t="shared" si="1535"/>
        <v>0.09</v>
      </c>
      <c r="N3829" s="112" t="b">
        <f t="shared" si="1536"/>
        <v>1</v>
      </c>
      <c r="O3829" s="112" t="b">
        <f t="shared" si="1537"/>
        <v>1</v>
      </c>
      <c r="P3829" s="113">
        <f t="shared" si="1538"/>
        <v>4</v>
      </c>
      <c r="Q3829" s="113">
        <f t="shared" si="1539"/>
        <v>17</v>
      </c>
      <c r="R3829" s="114" t="str">
        <f t="shared" si="1555"/>
        <v>0.4-0.09</v>
      </c>
      <c r="S3829" s="127">
        <f t="shared" si="1540"/>
        <v>-2.2461451467925553E-2</v>
      </c>
      <c r="T3829" s="112" t="b">
        <f t="shared" si="1541"/>
        <v>1</v>
      </c>
      <c r="U3829" s="22">
        <f t="shared" si="1542"/>
        <v>6.7774463185887566</v>
      </c>
      <c r="V3829" s="22">
        <f t="shared" si="1543"/>
        <v>0.40552615228745309</v>
      </c>
      <c r="W3829" s="81">
        <f t="shared" si="1544"/>
        <v>7</v>
      </c>
      <c r="X3829" s="22">
        <f t="shared" si="1545"/>
        <v>0.75838850156878979</v>
      </c>
      <c r="Y3829" s="3">
        <f>IF(U3829&gt;'Power Curve'!$C$37,0,INDEX(Ci,$W3829,1)*POWER(1-X3829,3)+INDEX(Ci,$W3829,2)*3*X3829*POWER(1-X3829,2)+INDEX(Ci,$W3829,3)*3*POWER(X3829,2)*(1-X3829)+INDEX(Ci,$W3829,4)*POWER(X3829,3))</f>
        <v>539.48677929946314</v>
      </c>
      <c r="Z3829" s="3">
        <f t="shared" si="1546"/>
        <v>527.36912318864074</v>
      </c>
      <c r="AA3829" s="3">
        <f t="shared" si="1547"/>
        <v>492.65002632141136</v>
      </c>
      <c r="AB3829" s="3">
        <f t="shared" si="1556"/>
        <v>34.719096867229382</v>
      </c>
      <c r="AC3829" s="3">
        <f t="shared" si="1557"/>
        <v>34.719096867229382</v>
      </c>
      <c r="AE3829" s="34">
        <f t="shared" si="1548"/>
        <v>7</v>
      </c>
      <c r="AF3829" s="73" t="b">
        <f>COUNTIF('Power Curve'!$D$2:$D$31,AE3829)&gt;0</f>
        <v>1</v>
      </c>
      <c r="AG3829" s="73" t="b">
        <f t="shared" si="1549"/>
        <v>0</v>
      </c>
      <c r="AH3829" s="73" t="b">
        <f t="shared" si="1558"/>
        <v>1</v>
      </c>
      <c r="AI3829" s="34" t="str">
        <f t="shared" si="1550"/>
        <v>Outer</v>
      </c>
      <c r="AJ3829" s="35" t="str">
        <f t="shared" si="1559"/>
        <v>0.4-0.5</v>
      </c>
      <c r="AK3829" s="36" t="str">
        <f t="shared" si="1551"/>
        <v>22-23</v>
      </c>
      <c r="AL3829" s="36" t="str">
        <f t="shared" si="1552"/>
        <v>Apr</v>
      </c>
      <c r="AM3829" s="35" t="str">
        <f t="shared" si="1553"/>
        <v>285-295</v>
      </c>
      <c r="AN3829" s="36" t="str">
        <f t="shared" si="1554"/>
        <v>LWS-LTI</v>
      </c>
    </row>
    <row r="3830" spans="5:40" x14ac:dyDescent="0.3">
      <c r="E3830" s="12">
        <v>41026.923611111109</v>
      </c>
      <c r="F3830" s="16">
        <v>6.81</v>
      </c>
      <c r="G3830" s="16">
        <v>515.76001358032204</v>
      </c>
      <c r="H3830" s="29">
        <v>1.1771112864374875</v>
      </c>
      <c r="I3830" s="26">
        <v>296.39999999999998</v>
      </c>
      <c r="J3830" s="30">
        <v>0.10719530102790015</v>
      </c>
      <c r="K3830" s="31">
        <v>0.16885618431791227</v>
      </c>
      <c r="L3830" s="111">
        <f t="shared" si="1534"/>
        <v>0.4</v>
      </c>
      <c r="M3830" s="112">
        <f t="shared" si="1535"/>
        <v>0.11</v>
      </c>
      <c r="N3830" s="112" t="b">
        <f t="shared" si="1536"/>
        <v>1</v>
      </c>
      <c r="O3830" s="112" t="b">
        <f t="shared" si="1537"/>
        <v>1</v>
      </c>
      <c r="P3830" s="113">
        <f t="shared" si="1538"/>
        <v>4</v>
      </c>
      <c r="Q3830" s="113">
        <f t="shared" si="1539"/>
        <v>15</v>
      </c>
      <c r="R3830" s="114" t="str">
        <f t="shared" si="1555"/>
        <v>0.4-0.11</v>
      </c>
      <c r="S3830" s="127">
        <f t="shared" si="1540"/>
        <v>-7.3544994965231711E-3</v>
      </c>
      <c r="T3830" s="112" t="b">
        <f t="shared" si="1541"/>
        <v>1</v>
      </c>
      <c r="U3830" s="22">
        <f t="shared" si="1542"/>
        <v>6.7200771182997165</v>
      </c>
      <c r="V3830" s="22">
        <f t="shared" si="1543"/>
        <v>0.39665955744859155</v>
      </c>
      <c r="W3830" s="81">
        <f t="shared" si="1544"/>
        <v>7</v>
      </c>
      <c r="X3830" s="22">
        <f t="shared" si="1545"/>
        <v>0.70007005624167917</v>
      </c>
      <c r="Y3830" s="3">
        <f>IF(U3830&gt;'Power Curve'!$C$37,0,INDEX(Ci,$W3830,1)*POWER(1-X3830,3)+INDEX(Ci,$W3830,2)*3*X3830*POWER(1-X3830,2)+INDEX(Ci,$W3830,3)*3*POWER(X3830,2)*(1-X3830)+INDEX(Ci,$W3830,4)*POWER(X3830,3))</f>
        <v>524.97101231985789</v>
      </c>
      <c r="Z3830" s="3">
        <f t="shared" si="1546"/>
        <v>521.1101132740622</v>
      </c>
      <c r="AA3830" s="3">
        <f t="shared" si="1547"/>
        <v>515.76001358032204</v>
      </c>
      <c r="AB3830" s="3">
        <f t="shared" si="1556"/>
        <v>5.3500996937401624</v>
      </c>
      <c r="AC3830" s="3">
        <f t="shared" si="1557"/>
        <v>5.3500996937401624</v>
      </c>
      <c r="AE3830" s="34">
        <f t="shared" si="1548"/>
        <v>7</v>
      </c>
      <c r="AF3830" s="73" t="b">
        <f>COUNTIF('Power Curve'!$D$2:$D$31,AE3830)&gt;0</f>
        <v>1</v>
      </c>
      <c r="AG3830" s="73" t="b">
        <f t="shared" si="1549"/>
        <v>0</v>
      </c>
      <c r="AH3830" s="73" t="b">
        <f t="shared" si="1558"/>
        <v>1</v>
      </c>
      <c r="AI3830" s="34" t="str">
        <f t="shared" si="1550"/>
        <v>Inner</v>
      </c>
      <c r="AJ3830" s="35" t="str">
        <f t="shared" si="1559"/>
        <v>0.3-0.4</v>
      </c>
      <c r="AK3830" s="36" t="str">
        <f t="shared" si="1551"/>
        <v>22-23</v>
      </c>
      <c r="AL3830" s="36" t="str">
        <f t="shared" si="1552"/>
        <v>Apr</v>
      </c>
      <c r="AM3830" s="35" t="str">
        <f t="shared" si="1553"/>
        <v>295-305</v>
      </c>
      <c r="AN3830" s="36" t="str">
        <f t="shared" si="1554"/>
        <v>Inner-TI</v>
      </c>
    </row>
    <row r="3831" spans="5:40" x14ac:dyDescent="0.3">
      <c r="E3831" s="12">
        <v>41026.930555555555</v>
      </c>
      <c r="F3831" s="16">
        <v>6.86</v>
      </c>
      <c r="G3831" s="16">
        <v>557.11001777648949</v>
      </c>
      <c r="H3831" s="29">
        <v>1.1775391242464415</v>
      </c>
      <c r="I3831" s="26">
        <v>294.39999999999998</v>
      </c>
      <c r="J3831" s="30">
        <v>8.4548104956268216E-2</v>
      </c>
      <c r="K3831" s="31">
        <v>0.2257921040051141</v>
      </c>
      <c r="L3831" s="111">
        <f t="shared" si="1534"/>
        <v>0.4</v>
      </c>
      <c r="M3831" s="112">
        <f t="shared" si="1535"/>
        <v>0.08</v>
      </c>
      <c r="N3831" s="112" t="b">
        <f t="shared" si="1536"/>
        <v>1</v>
      </c>
      <c r="O3831" s="112" t="b">
        <f t="shared" si="1537"/>
        <v>1</v>
      </c>
      <c r="P3831" s="113">
        <f t="shared" si="1538"/>
        <v>4</v>
      </c>
      <c r="Q3831" s="113">
        <f t="shared" si="1539"/>
        <v>18</v>
      </c>
      <c r="R3831" s="114" t="str">
        <f t="shared" si="1555"/>
        <v>0.4-0.08</v>
      </c>
      <c r="S3831" s="127">
        <f t="shared" si="1540"/>
        <v>-2.0887483269879482E-2</v>
      </c>
      <c r="T3831" s="112" t="b">
        <f t="shared" si="1541"/>
        <v>1</v>
      </c>
      <c r="U3831" s="22">
        <f t="shared" si="1542"/>
        <v>6.7702369391096227</v>
      </c>
      <c r="V3831" s="22">
        <f t="shared" si="1543"/>
        <v>0.4044119194489435</v>
      </c>
      <c r="W3831" s="81">
        <f t="shared" si="1544"/>
        <v>7</v>
      </c>
      <c r="X3831" s="22">
        <f t="shared" si="1545"/>
        <v>0.75105983390603714</v>
      </c>
      <c r="Y3831" s="3">
        <f>IF(U3831&gt;'Power Curve'!$C$37,0,INDEX(Ci,$W3831,1)*POWER(1-X3831,3)+INDEX(Ci,$W3831,2)*3*X3831*POWER(1-X3831,2)+INDEX(Ci,$W3831,3)*3*POWER(X3831,2)*(1-X3831)+INDEX(Ci,$W3831,4)*POWER(X3831,3))</f>
        <v>537.65672449506906</v>
      </c>
      <c r="Z3831" s="3">
        <f t="shared" si="1546"/>
        <v>526.42642865724008</v>
      </c>
      <c r="AA3831" s="3">
        <f t="shared" si="1547"/>
        <v>557.11001777648949</v>
      </c>
      <c r="AB3831" s="3">
        <f t="shared" si="1556"/>
        <v>-30.683589119249405</v>
      </c>
      <c r="AC3831" s="3">
        <f t="shared" si="1557"/>
        <v>30.683589119249405</v>
      </c>
      <c r="AE3831" s="34">
        <f t="shared" si="1548"/>
        <v>7</v>
      </c>
      <c r="AF3831" s="73" t="b">
        <f>COUNTIF('Power Curve'!$D$2:$D$31,AE3831)&gt;0</f>
        <v>1</v>
      </c>
      <c r="AG3831" s="73" t="b">
        <f t="shared" si="1549"/>
        <v>0</v>
      </c>
      <c r="AH3831" s="73" t="b">
        <f t="shared" si="1558"/>
        <v>1</v>
      </c>
      <c r="AI3831" s="34" t="str">
        <f t="shared" si="1550"/>
        <v>Outer</v>
      </c>
      <c r="AJ3831" s="35" t="str">
        <f t="shared" si="1559"/>
        <v>0.4-0.5</v>
      </c>
      <c r="AK3831" s="36" t="str">
        <f t="shared" si="1551"/>
        <v>22-23</v>
      </c>
      <c r="AL3831" s="36" t="str">
        <f t="shared" si="1552"/>
        <v>Apr</v>
      </c>
      <c r="AM3831" s="35" t="str">
        <f t="shared" si="1553"/>
        <v>285-295</v>
      </c>
      <c r="AN3831" s="36" t="str">
        <f t="shared" si="1554"/>
        <v>LWS-LTI</v>
      </c>
    </row>
    <row r="3832" spans="5:40" x14ac:dyDescent="0.3">
      <c r="E3832" s="12">
        <v>41026.9375</v>
      </c>
      <c r="F3832" s="16">
        <v>6.77</v>
      </c>
      <c r="G3832" s="16">
        <v>529.11999130249023</v>
      </c>
      <c r="H3832" s="29">
        <v>1.1775391242464415</v>
      </c>
      <c r="I3832" s="26">
        <v>294.10000000000002</v>
      </c>
      <c r="J3832" s="30">
        <v>8.1240768094534718E-2</v>
      </c>
      <c r="K3832" s="31">
        <v>0.2318142868791348</v>
      </c>
      <c r="L3832" s="111">
        <f t="shared" si="1534"/>
        <v>0.4</v>
      </c>
      <c r="M3832" s="112">
        <f t="shared" si="1535"/>
        <v>0.08</v>
      </c>
      <c r="N3832" s="112" t="b">
        <f t="shared" si="1536"/>
        <v>1</v>
      </c>
      <c r="O3832" s="112" t="b">
        <f t="shared" si="1537"/>
        <v>1</v>
      </c>
      <c r="P3832" s="113">
        <f t="shared" si="1538"/>
        <v>4</v>
      </c>
      <c r="Q3832" s="113">
        <f t="shared" si="1539"/>
        <v>18</v>
      </c>
      <c r="R3832" s="114" t="str">
        <f t="shared" si="1555"/>
        <v>0.4-0.08</v>
      </c>
      <c r="S3832" s="127">
        <f t="shared" si="1540"/>
        <v>-2.0887483269879482E-2</v>
      </c>
      <c r="T3832" s="112" t="b">
        <f t="shared" si="1541"/>
        <v>1</v>
      </c>
      <c r="U3832" s="22">
        <f t="shared" si="1542"/>
        <v>6.6814145885965219</v>
      </c>
      <c r="V3832" s="22">
        <f t="shared" si="1543"/>
        <v>0.39068413885121628</v>
      </c>
      <c r="W3832" s="81">
        <f t="shared" si="1544"/>
        <v>7</v>
      </c>
      <c r="X3832" s="22">
        <f t="shared" si="1545"/>
        <v>0.66076780671852697</v>
      </c>
      <c r="Y3832" s="3">
        <f>IF(U3832&gt;'Power Curve'!$C$37,0,INDEX(Ci,$W3832,1)*POWER(1-X3832,3)+INDEX(Ci,$W3832,2)*3*X3832*POWER(1-X3832,2)+INDEX(Ci,$W3832,3)*3*POWER(X3832,2)*(1-X3832)+INDEX(Ci,$W3832,4)*POWER(X3832,3))</f>
        <v>515.25778319284177</v>
      </c>
      <c r="Z3832" s="3">
        <f t="shared" si="1546"/>
        <v>504.4953448667261</v>
      </c>
      <c r="AA3832" s="3">
        <f t="shared" si="1547"/>
        <v>529.11999130249023</v>
      </c>
      <c r="AB3832" s="3">
        <f t="shared" si="1556"/>
        <v>-24.624646435764134</v>
      </c>
      <c r="AC3832" s="3">
        <f t="shared" si="1557"/>
        <v>24.624646435764134</v>
      </c>
      <c r="AE3832" s="34">
        <f t="shared" si="1548"/>
        <v>7</v>
      </c>
      <c r="AF3832" s="73" t="b">
        <f>COUNTIF('Power Curve'!$D$2:$D$31,AE3832)&gt;0</f>
        <v>1</v>
      </c>
      <c r="AG3832" s="73" t="b">
        <f t="shared" si="1549"/>
        <v>0</v>
      </c>
      <c r="AH3832" s="73" t="b">
        <f t="shared" si="1558"/>
        <v>1</v>
      </c>
      <c r="AI3832" s="34" t="str">
        <f t="shared" si="1550"/>
        <v>Outer</v>
      </c>
      <c r="AJ3832" s="35" t="str">
        <f t="shared" si="1559"/>
        <v>0.3-0.4</v>
      </c>
      <c r="AK3832" s="36" t="str">
        <f t="shared" si="1551"/>
        <v>22-23</v>
      </c>
      <c r="AL3832" s="36" t="str">
        <f t="shared" si="1552"/>
        <v>Apr</v>
      </c>
      <c r="AM3832" s="35" t="str">
        <f t="shared" si="1553"/>
        <v>285-295</v>
      </c>
      <c r="AN3832" s="36" t="str">
        <f t="shared" si="1554"/>
        <v>LWS-LTI</v>
      </c>
    </row>
    <row r="3833" spans="5:40" x14ac:dyDescent="0.3">
      <c r="E3833" s="12">
        <v>41026.944444444445</v>
      </c>
      <c r="F3833" s="16">
        <v>7.6</v>
      </c>
      <c r="G3833" s="16">
        <v>765.90998744964622</v>
      </c>
      <c r="H3833" s="29">
        <v>1.1776247291318396</v>
      </c>
      <c r="I3833" s="26">
        <v>291</v>
      </c>
      <c r="J3833" s="30">
        <v>0.10526315789473685</v>
      </c>
      <c r="K3833" s="31">
        <v>0.21572191813692854</v>
      </c>
      <c r="L3833" s="111">
        <f t="shared" si="1534"/>
        <v>0.5</v>
      </c>
      <c r="M3833" s="112">
        <f t="shared" si="1535"/>
        <v>0.11</v>
      </c>
      <c r="N3833" s="112" t="b">
        <f t="shared" si="1536"/>
        <v>1</v>
      </c>
      <c r="O3833" s="112" t="b">
        <f t="shared" si="1537"/>
        <v>1</v>
      </c>
      <c r="P3833" s="113">
        <f t="shared" si="1538"/>
        <v>5</v>
      </c>
      <c r="Q3833" s="113">
        <f t="shared" si="1539"/>
        <v>15</v>
      </c>
      <c r="R3833" s="114" t="str">
        <f t="shared" si="1555"/>
        <v>0.5-0.11</v>
      </c>
      <c r="S3833" s="127">
        <f t="shared" si="1540"/>
        <v>-1.6291054077775705E-2</v>
      </c>
      <c r="T3833" s="112" t="b">
        <f t="shared" si="1541"/>
        <v>1</v>
      </c>
      <c r="U3833" s="22">
        <f t="shared" si="1542"/>
        <v>7.5007357976603606</v>
      </c>
      <c r="V3833" s="22">
        <f t="shared" si="1543"/>
        <v>0.51731287285926342</v>
      </c>
      <c r="W3833" s="81">
        <f t="shared" si="1544"/>
        <v>8</v>
      </c>
      <c r="X3833" s="22">
        <f t="shared" si="1545"/>
        <v>0.48875799535245362</v>
      </c>
      <c r="Y3833" s="3">
        <f>IF(U3833&gt;'Power Curve'!$C$37,0,INDEX(Ci,$W3833,1)*POWER(1-X3833,3)+INDEX(Ci,$W3833,2)*3*X3833*POWER(1-X3833,2)+INDEX(Ci,$W3833,3)*3*POWER(X3833,2)*(1-X3833)+INDEX(Ci,$W3833,4)*POWER(X3833,3))</f>
        <v>732.10597332951443</v>
      </c>
      <c r="Z3833" s="3">
        <f t="shared" si="1546"/>
        <v>720.17919532734061</v>
      </c>
      <c r="AA3833" s="3">
        <f t="shared" si="1547"/>
        <v>765.90998744964622</v>
      </c>
      <c r="AB3833" s="3">
        <f t="shared" si="1556"/>
        <v>-45.730792122305616</v>
      </c>
      <c r="AC3833" s="3">
        <f t="shared" si="1557"/>
        <v>45.730792122305616</v>
      </c>
      <c r="AE3833" s="34">
        <f t="shared" si="1548"/>
        <v>8</v>
      </c>
      <c r="AF3833" s="73" t="b">
        <f>COUNTIF('Power Curve'!$D$2:$D$31,AE3833)&gt;0</f>
        <v>1</v>
      </c>
      <c r="AG3833" s="73" t="b">
        <f t="shared" si="1549"/>
        <v>0</v>
      </c>
      <c r="AH3833" s="73" t="b">
        <f t="shared" si="1558"/>
        <v>1</v>
      </c>
      <c r="AI3833" s="34" t="str">
        <f t="shared" si="1550"/>
        <v>Inner</v>
      </c>
      <c r="AJ3833" s="35" t="str">
        <f t="shared" si="1559"/>
        <v>0.5-0.6</v>
      </c>
      <c r="AK3833" s="36" t="str">
        <f t="shared" si="1551"/>
        <v>22-23</v>
      </c>
      <c r="AL3833" s="36" t="str">
        <f t="shared" si="1552"/>
        <v>Apr</v>
      </c>
      <c r="AM3833" s="35" t="str">
        <f t="shared" si="1553"/>
        <v>285-295</v>
      </c>
      <c r="AN3833" s="36" t="str">
        <f t="shared" si="1554"/>
        <v>Inner-TI</v>
      </c>
    </row>
    <row r="3834" spans="5:40" x14ac:dyDescent="0.3">
      <c r="E3834" s="12">
        <v>41026.951388888891</v>
      </c>
      <c r="F3834" s="16">
        <v>8.35</v>
      </c>
      <c r="G3834" s="16">
        <v>1015.3499908447263</v>
      </c>
      <c r="H3834" s="29">
        <v>1.1778816189946049</v>
      </c>
      <c r="I3834" s="26">
        <v>290.10000000000002</v>
      </c>
      <c r="J3834" s="30">
        <v>0.11497005988023952</v>
      </c>
      <c r="K3834" s="31">
        <v>0.18744186235682542</v>
      </c>
      <c r="L3834" s="111">
        <f t="shared" si="1534"/>
        <v>0.6</v>
      </c>
      <c r="M3834" s="112">
        <f t="shared" si="1535"/>
        <v>0.11</v>
      </c>
      <c r="N3834" s="112" t="b">
        <f t="shared" si="1536"/>
        <v>1</v>
      </c>
      <c r="O3834" s="112" t="b">
        <f t="shared" si="1537"/>
        <v>1</v>
      </c>
      <c r="P3834" s="113">
        <f t="shared" si="1538"/>
        <v>6</v>
      </c>
      <c r="Q3834" s="113">
        <f t="shared" si="1539"/>
        <v>15</v>
      </c>
      <c r="R3834" s="114" t="str">
        <f t="shared" si="1555"/>
        <v>0.6-0.11</v>
      </c>
      <c r="S3834" s="127">
        <f t="shared" si="1540"/>
        <v>-1.5111837704289E-2</v>
      </c>
      <c r="T3834" s="112" t="b">
        <f t="shared" si="1541"/>
        <v>1</v>
      </c>
      <c r="U3834" s="22">
        <f t="shared" si="1542"/>
        <v>8.2415391774094413</v>
      </c>
      <c r="V3834" s="22">
        <f t="shared" si="1543"/>
        <v>0.63180642323823277</v>
      </c>
      <c r="W3834" s="81">
        <f t="shared" si="1544"/>
        <v>9</v>
      </c>
      <c r="X3834" s="22">
        <f t="shared" si="1545"/>
        <v>0.23274831697074394</v>
      </c>
      <c r="Y3834" s="3">
        <f>IF(U3834&gt;'Power Curve'!$C$37,0,INDEX(Ci,$W3834,1)*POWER(1-X3834,3)+INDEX(Ci,$W3834,2)*3*X3834*POWER(1-X3834,2)+INDEX(Ci,$W3834,3)*3*POWER(X3834,2)*(1-X3834)+INDEX(Ci,$W3834,4)*POWER(X3834,3))</f>
        <v>951.62500773670467</v>
      </c>
      <c r="Z3834" s="3">
        <f t="shared" si="1546"/>
        <v>937.24420506444483</v>
      </c>
      <c r="AA3834" s="3">
        <f t="shared" si="1547"/>
        <v>1015.3499908447263</v>
      </c>
      <c r="AB3834" s="3">
        <f t="shared" si="1556"/>
        <v>-78.105785780281508</v>
      </c>
      <c r="AC3834" s="3">
        <f t="shared" si="1557"/>
        <v>78.105785780281508</v>
      </c>
      <c r="AE3834" s="34">
        <f t="shared" si="1548"/>
        <v>8</v>
      </c>
      <c r="AF3834" s="73" t="b">
        <f>COUNTIF('Power Curve'!$D$2:$D$31,AE3834)&gt;0</f>
        <v>1</v>
      </c>
      <c r="AG3834" s="73" t="b">
        <f t="shared" si="1549"/>
        <v>0</v>
      </c>
      <c r="AH3834" s="73" t="b">
        <f t="shared" si="1558"/>
        <v>1</v>
      </c>
      <c r="AI3834" s="34" t="str">
        <f t="shared" si="1550"/>
        <v>Inner</v>
      </c>
      <c r="AJ3834" s="35" t="str">
        <f t="shared" si="1559"/>
        <v>0.6-0.7</v>
      </c>
      <c r="AK3834" s="36" t="str">
        <f t="shared" si="1551"/>
        <v>22-23</v>
      </c>
      <c r="AL3834" s="36" t="str">
        <f t="shared" si="1552"/>
        <v>Apr</v>
      </c>
      <c r="AM3834" s="35" t="str">
        <f t="shared" si="1553"/>
        <v>285-295</v>
      </c>
      <c r="AN3834" s="36" t="str">
        <f t="shared" si="1554"/>
        <v>Inner-TI</v>
      </c>
    </row>
    <row r="3835" spans="5:40" x14ac:dyDescent="0.3">
      <c r="E3835" s="12">
        <v>41026.958333333336</v>
      </c>
      <c r="F3835" s="16">
        <v>8.66</v>
      </c>
      <c r="G3835" s="16">
        <v>981.46001434326217</v>
      </c>
      <c r="H3835" s="29">
        <v>1.1778816189946049</v>
      </c>
      <c r="I3835" s="26">
        <v>291.39999999999998</v>
      </c>
      <c r="J3835" s="30">
        <v>0.10046189376443418</v>
      </c>
      <c r="K3835" s="31">
        <v>0.22913713957504617</v>
      </c>
      <c r="L3835" s="111">
        <f t="shared" si="1534"/>
        <v>0.70000000000000007</v>
      </c>
      <c r="M3835" s="112">
        <f t="shared" si="1535"/>
        <v>9.9999999999999992E-2</v>
      </c>
      <c r="N3835" s="112" t="b">
        <f t="shared" si="1536"/>
        <v>1</v>
      </c>
      <c r="O3835" s="112" t="b">
        <f t="shared" si="1537"/>
        <v>1</v>
      </c>
      <c r="P3835" s="113">
        <f t="shared" si="1538"/>
        <v>7.0000000000000009</v>
      </c>
      <c r="Q3835" s="113">
        <f t="shared" si="1539"/>
        <v>16</v>
      </c>
      <c r="R3835" s="114" t="str">
        <f t="shared" si="1555"/>
        <v>0.7-0.1</v>
      </c>
      <c r="S3835" s="127">
        <f t="shared" si="1540"/>
        <v>-1.3669081380489443E-2</v>
      </c>
      <c r="T3835" s="112" t="b">
        <f t="shared" si="1541"/>
        <v>1</v>
      </c>
      <c r="U3835" s="22">
        <f t="shared" si="1542"/>
        <v>8.5475124881875164</v>
      </c>
      <c r="V3835" s="22">
        <f t="shared" si="1543"/>
        <v>0.67909558474834275</v>
      </c>
      <c r="W3835" s="81">
        <f t="shared" si="1544"/>
        <v>9</v>
      </c>
      <c r="X3835" s="22">
        <f t="shared" si="1545"/>
        <v>0.53858343992514968</v>
      </c>
      <c r="Y3835" s="3">
        <f>IF(U3835&gt;'Power Curve'!$C$37,0,INDEX(Ci,$W3835,1)*POWER(1-X3835,3)+INDEX(Ci,$W3835,2)*3*X3835*POWER(1-X3835,2)+INDEX(Ci,$W3835,3)*3*POWER(X3835,2)*(1-X3835)+INDEX(Ci,$W3835,4)*POWER(X3835,3))</f>
        <v>1048.1087803752</v>
      </c>
      <c r="Z3835" s="3">
        <f t="shared" si="1546"/>
        <v>1033.782096160646</v>
      </c>
      <c r="AA3835" s="3">
        <f t="shared" si="1547"/>
        <v>981.46001434326217</v>
      </c>
      <c r="AB3835" s="3">
        <f t="shared" si="1556"/>
        <v>52.322081817383832</v>
      </c>
      <c r="AC3835" s="3">
        <f t="shared" si="1557"/>
        <v>52.322081817383832</v>
      </c>
      <c r="AE3835" s="34">
        <f t="shared" si="1548"/>
        <v>9</v>
      </c>
      <c r="AF3835" s="73" t="b">
        <f>COUNTIF('Power Curve'!$D$2:$D$31,AE3835)&gt;0</f>
        <v>1</v>
      </c>
      <c r="AG3835" s="73" t="b">
        <f t="shared" si="1549"/>
        <v>0</v>
      </c>
      <c r="AH3835" s="73" t="b">
        <f t="shared" si="1558"/>
        <v>1</v>
      </c>
      <c r="AI3835" s="34" t="str">
        <f t="shared" si="1550"/>
        <v>Inner</v>
      </c>
      <c r="AJ3835" s="35" t="str">
        <f t="shared" si="1559"/>
        <v>0.6-0.7</v>
      </c>
      <c r="AK3835" s="36" t="str">
        <f t="shared" si="1551"/>
        <v>23-24</v>
      </c>
      <c r="AL3835" s="36" t="str">
        <f t="shared" si="1552"/>
        <v>Apr</v>
      </c>
      <c r="AM3835" s="35" t="str">
        <f t="shared" si="1553"/>
        <v>285-295</v>
      </c>
      <c r="AN3835" s="36" t="str">
        <f t="shared" si="1554"/>
        <v>Inner-TI</v>
      </c>
    </row>
    <row r="3836" spans="5:40" x14ac:dyDescent="0.3">
      <c r="E3836" s="12">
        <v>41026.965277777781</v>
      </c>
      <c r="F3836" s="16">
        <v>7.81</v>
      </c>
      <c r="G3836" s="16">
        <v>737.61002922058105</v>
      </c>
      <c r="H3836" s="29">
        <v>1.178369621734884</v>
      </c>
      <c r="I3836" s="26">
        <v>295.8</v>
      </c>
      <c r="J3836" s="30">
        <v>0.11907810499359796</v>
      </c>
      <c r="K3836" s="31">
        <v>0.22280252150512014</v>
      </c>
      <c r="L3836" s="111">
        <f t="shared" si="1534"/>
        <v>0.5</v>
      </c>
      <c r="M3836" s="112">
        <f t="shared" si="1535"/>
        <v>0.12</v>
      </c>
      <c r="N3836" s="112" t="b">
        <f t="shared" si="1536"/>
        <v>1</v>
      </c>
      <c r="O3836" s="112" t="b">
        <f t="shared" si="1537"/>
        <v>1</v>
      </c>
      <c r="P3836" s="113">
        <f t="shared" si="1538"/>
        <v>5</v>
      </c>
      <c r="Q3836" s="113">
        <f t="shared" si="1539"/>
        <v>14</v>
      </c>
      <c r="R3836" s="114" t="str">
        <f t="shared" si="1555"/>
        <v>0.5-0.12</v>
      </c>
      <c r="S3836" s="127">
        <f t="shared" si="1540"/>
        <v>-3.7124310330351562E-3</v>
      </c>
      <c r="T3836" s="112" t="b">
        <f t="shared" si="1541"/>
        <v>1</v>
      </c>
      <c r="U3836" s="22">
        <f t="shared" si="1542"/>
        <v>7.7096178284189119</v>
      </c>
      <c r="V3836" s="22">
        <f t="shared" si="1543"/>
        <v>0.54959626406087503</v>
      </c>
      <c r="W3836" s="81">
        <f t="shared" si="1544"/>
        <v>8</v>
      </c>
      <c r="X3836" s="22">
        <f t="shared" si="1545"/>
        <v>0.69899382469685678</v>
      </c>
      <c r="Y3836" s="3">
        <f>IF(U3836&gt;'Power Curve'!$C$37,0,INDEX(Ci,$W3836,1)*POWER(1-X3836,3)+INDEX(Ci,$W3836,2)*3*X3836*POWER(1-X3836,2)+INDEX(Ci,$W3836,3)*3*POWER(X3836,2)*(1-X3836)+INDEX(Ci,$W3836,4)*POWER(X3836,3))</f>
        <v>792.29856305392309</v>
      </c>
      <c r="Z3836" s="3">
        <f t="shared" si="1546"/>
        <v>789.3572092810125</v>
      </c>
      <c r="AA3836" s="3">
        <f t="shared" si="1547"/>
        <v>737.61002922058105</v>
      </c>
      <c r="AB3836" s="3">
        <f t="shared" si="1556"/>
        <v>51.747180060431447</v>
      </c>
      <c r="AC3836" s="3">
        <f t="shared" si="1557"/>
        <v>51.747180060431447</v>
      </c>
      <c r="AE3836" s="34">
        <f t="shared" si="1548"/>
        <v>8</v>
      </c>
      <c r="AF3836" s="73" t="b">
        <f>COUNTIF('Power Curve'!$D$2:$D$31,AE3836)&gt;0</f>
        <v>1</v>
      </c>
      <c r="AG3836" s="73" t="b">
        <f t="shared" si="1549"/>
        <v>0</v>
      </c>
      <c r="AH3836" s="73" t="b">
        <f t="shared" si="1558"/>
        <v>1</v>
      </c>
      <c r="AI3836" s="34" t="str">
        <f t="shared" si="1550"/>
        <v>Inner</v>
      </c>
      <c r="AJ3836" s="35" t="str">
        <f t="shared" si="1559"/>
        <v>0.5-0.6</v>
      </c>
      <c r="AK3836" s="36" t="str">
        <f t="shared" si="1551"/>
        <v>23-24</v>
      </c>
      <c r="AL3836" s="36" t="str">
        <f t="shared" si="1552"/>
        <v>Apr</v>
      </c>
      <c r="AM3836" s="35" t="str">
        <f t="shared" si="1553"/>
        <v>295-305</v>
      </c>
      <c r="AN3836" s="36" t="str">
        <f t="shared" si="1554"/>
        <v>Inner-TI</v>
      </c>
    </row>
    <row r="3837" spans="5:40" x14ac:dyDescent="0.3">
      <c r="E3837" s="12">
        <v>41026.972222222219</v>
      </c>
      <c r="F3837" s="16">
        <v>7.62</v>
      </c>
      <c r="G3837" s="16">
        <v>491.32997894287109</v>
      </c>
      <c r="H3837" s="29">
        <v>1.1784553243784572</v>
      </c>
      <c r="I3837" s="26">
        <v>295.3</v>
      </c>
      <c r="J3837" s="30">
        <v>0.12335958005249342</v>
      </c>
      <c r="K3837" s="31">
        <v>0.22059430845306097</v>
      </c>
      <c r="L3837" s="111">
        <f t="shared" si="1534"/>
        <v>0.5</v>
      </c>
      <c r="M3837" s="112">
        <f t="shared" si="1535"/>
        <v>0.12</v>
      </c>
      <c r="N3837" s="112" t="b">
        <f t="shared" si="1536"/>
        <v>1</v>
      </c>
      <c r="O3837" s="112" t="b">
        <f t="shared" si="1537"/>
        <v>1</v>
      </c>
      <c r="P3837" s="113">
        <f t="shared" si="1538"/>
        <v>5</v>
      </c>
      <c r="Q3837" s="113">
        <f t="shared" si="1539"/>
        <v>14</v>
      </c>
      <c r="R3837" s="114" t="str">
        <f t="shared" si="1555"/>
        <v>0.5-0.12</v>
      </c>
      <c r="S3837" s="127">
        <f t="shared" si="1540"/>
        <v>-3.7124310330351562E-3</v>
      </c>
      <c r="T3837" s="112" t="b">
        <f t="shared" si="1541"/>
        <v>1</v>
      </c>
      <c r="U3837" s="22">
        <f t="shared" si="1542"/>
        <v>7.5222422592999338</v>
      </c>
      <c r="V3837" s="22">
        <f t="shared" si="1543"/>
        <v>0.52063676583345297</v>
      </c>
      <c r="W3837" s="81">
        <f t="shared" si="1544"/>
        <v>8</v>
      </c>
      <c r="X3837" s="22">
        <f t="shared" si="1545"/>
        <v>0.51040384388542603</v>
      </c>
      <c r="Y3837" s="3">
        <f>IF(U3837&gt;'Power Curve'!$C$37,0,INDEX(Ci,$W3837,1)*POWER(1-X3837,3)+INDEX(Ci,$W3837,2)*3*X3837*POWER(1-X3837,2)+INDEX(Ci,$W3837,3)*3*POWER(X3837,2)*(1-X3837)+INDEX(Ci,$W3837,4)*POWER(X3837,3))</f>
        <v>738.22504617527227</v>
      </c>
      <c r="Z3837" s="3">
        <f t="shared" si="1546"/>
        <v>735.48443660448731</v>
      </c>
      <c r="AA3837" s="3">
        <f t="shared" si="1547"/>
        <v>491.32997894287109</v>
      </c>
      <c r="AB3837" s="3">
        <f t="shared" si="1556"/>
        <v>244.15445766161622</v>
      </c>
      <c r="AC3837" s="3">
        <f t="shared" si="1557"/>
        <v>244.15445766161622</v>
      </c>
      <c r="AE3837" s="34">
        <f t="shared" si="1548"/>
        <v>8</v>
      </c>
      <c r="AF3837" s="73" t="b">
        <f>COUNTIF('Power Curve'!$D$2:$D$31,AE3837)&gt;0</f>
        <v>1</v>
      </c>
      <c r="AG3837" s="73" t="b">
        <f t="shared" si="1549"/>
        <v>0</v>
      </c>
      <c r="AH3837" s="73" t="b">
        <f t="shared" si="1558"/>
        <v>1</v>
      </c>
      <c r="AI3837" s="34" t="str">
        <f t="shared" si="1550"/>
        <v>Inner</v>
      </c>
      <c r="AJ3837" s="35" t="str">
        <f t="shared" si="1559"/>
        <v>0.5-0.6</v>
      </c>
      <c r="AK3837" s="36" t="str">
        <f t="shared" si="1551"/>
        <v>23-24</v>
      </c>
      <c r="AL3837" s="36" t="str">
        <f t="shared" si="1552"/>
        <v>Apr</v>
      </c>
      <c r="AM3837" s="35" t="str">
        <f t="shared" si="1553"/>
        <v>295-305</v>
      </c>
      <c r="AN3837" s="36" t="str">
        <f t="shared" si="1554"/>
        <v>Inner-TI</v>
      </c>
    </row>
    <row r="3838" spans="5:40" x14ac:dyDescent="0.3">
      <c r="E3838" s="12">
        <v>41026.979166666664</v>
      </c>
      <c r="F3838" s="16">
        <v>6.83</v>
      </c>
      <c r="G3838" s="16">
        <v>469.82000732421898</v>
      </c>
      <c r="H3838" s="29">
        <v>1.1791150562554875</v>
      </c>
      <c r="I3838" s="26">
        <v>294.7</v>
      </c>
      <c r="J3838" s="30">
        <v>0.15519765739385066</v>
      </c>
      <c r="K3838" s="31">
        <v>0.19433334856449039</v>
      </c>
      <c r="L3838" s="111">
        <f t="shared" si="1534"/>
        <v>0.4</v>
      </c>
      <c r="M3838" s="112">
        <f t="shared" si="1535"/>
        <v>0.16</v>
      </c>
      <c r="N3838" s="112" t="b">
        <f t="shared" si="1536"/>
        <v>1</v>
      </c>
      <c r="O3838" s="112" t="b">
        <f t="shared" si="1537"/>
        <v>1</v>
      </c>
      <c r="P3838" s="113">
        <f t="shared" si="1538"/>
        <v>4</v>
      </c>
      <c r="Q3838" s="113">
        <f t="shared" si="1539"/>
        <v>10</v>
      </c>
      <c r="R3838" s="114" t="str">
        <f t="shared" si="1555"/>
        <v>0.4-0.16</v>
      </c>
      <c r="S3838" s="127">
        <f t="shared" si="1540"/>
        <v>3.8680775374372055E-2</v>
      </c>
      <c r="T3838" s="112" t="b">
        <f t="shared" si="1541"/>
        <v>1</v>
      </c>
      <c r="U3838" s="22">
        <f t="shared" si="1542"/>
        <v>6.7436352031892151</v>
      </c>
      <c r="V3838" s="22">
        <f t="shared" si="1543"/>
        <v>0.40030053540962812</v>
      </c>
      <c r="W3838" s="81">
        <f t="shared" si="1544"/>
        <v>7</v>
      </c>
      <c r="X3838" s="22">
        <f t="shared" si="1545"/>
        <v>0.72401793905541467</v>
      </c>
      <c r="Y3838" s="3">
        <f>IF(U3838&gt;'Power Curve'!$C$37,0,INDEX(Ci,$W3838,1)*POWER(1-X3838,3)+INDEX(Ci,$W3838,2)*3*X3838*POWER(1-X3838,2)+INDEX(Ci,$W3838,3)*3*POWER(X3838,2)*(1-X3838)+INDEX(Ci,$W3838,4)*POWER(X3838,3))</f>
        <v>530.91819245376394</v>
      </c>
      <c r="Z3838" s="3">
        <f t="shared" si="1546"/>
        <v>551.45451979823565</v>
      </c>
      <c r="AA3838" s="3">
        <f t="shared" si="1547"/>
        <v>469.82000732421898</v>
      </c>
      <c r="AB3838" s="3">
        <f t="shared" si="1556"/>
        <v>81.634512474016674</v>
      </c>
      <c r="AC3838" s="3">
        <f t="shared" si="1557"/>
        <v>81.634512474016674</v>
      </c>
      <c r="AE3838" s="34">
        <f t="shared" si="1548"/>
        <v>7</v>
      </c>
      <c r="AF3838" s="73" t="b">
        <f>COUNTIF('Power Curve'!$D$2:$D$31,AE3838)&gt;0</f>
        <v>1</v>
      </c>
      <c r="AG3838" s="73" t="b">
        <f t="shared" si="1549"/>
        <v>0</v>
      </c>
      <c r="AH3838" s="73" t="b">
        <f t="shared" si="1558"/>
        <v>1</v>
      </c>
      <c r="AI3838" s="34" t="str">
        <f t="shared" si="1550"/>
        <v>Outer</v>
      </c>
      <c r="AJ3838" s="35" t="str">
        <f t="shared" si="1559"/>
        <v>0.4-0.5</v>
      </c>
      <c r="AK3838" s="36" t="str">
        <f t="shared" si="1551"/>
        <v>23-24</v>
      </c>
      <c r="AL3838" s="36" t="str">
        <f t="shared" si="1552"/>
        <v>Apr</v>
      </c>
      <c r="AM3838" s="35" t="str">
        <f t="shared" si="1553"/>
        <v>285-295</v>
      </c>
      <c r="AN3838" s="36" t="str">
        <f t="shared" si="1554"/>
        <v>LWS-HTI</v>
      </c>
    </row>
    <row r="3839" spans="5:40" x14ac:dyDescent="0.3">
      <c r="E3839" s="12">
        <v>41026.986111111109</v>
      </c>
      <c r="F3839" s="16">
        <v>7.01</v>
      </c>
      <c r="G3839" s="16">
        <v>715.59998989105225</v>
      </c>
      <c r="H3839" s="29">
        <v>1.1794582839057461</v>
      </c>
      <c r="I3839" s="26">
        <v>298.39999999999998</v>
      </c>
      <c r="J3839" s="30">
        <v>0.14265335235378032</v>
      </c>
      <c r="K3839" s="31">
        <v>0.18764637086557184</v>
      </c>
      <c r="L3839" s="111">
        <f t="shared" si="1534"/>
        <v>0.4</v>
      </c>
      <c r="M3839" s="112">
        <f t="shared" si="1535"/>
        <v>0.14000000000000001</v>
      </c>
      <c r="N3839" s="112" t="b">
        <f t="shared" si="1536"/>
        <v>1</v>
      </c>
      <c r="O3839" s="112" t="b">
        <f t="shared" si="1537"/>
        <v>1</v>
      </c>
      <c r="P3839" s="113">
        <f t="shared" si="1538"/>
        <v>4</v>
      </c>
      <c r="Q3839" s="113">
        <f t="shared" si="1539"/>
        <v>12</v>
      </c>
      <c r="R3839" s="114" t="str">
        <f t="shared" si="1555"/>
        <v>0.4-0.14</v>
      </c>
      <c r="S3839" s="127">
        <f t="shared" si="1540"/>
        <v>1.8184684372412531E-2</v>
      </c>
      <c r="T3839" s="112" t="b">
        <f t="shared" si="1541"/>
        <v>1</v>
      </c>
      <c r="U3839" s="22">
        <f t="shared" si="1542"/>
        <v>6.9220306302291874</v>
      </c>
      <c r="V3839" s="22">
        <f t="shared" si="1543"/>
        <v>0.42787212373053601</v>
      </c>
      <c r="W3839" s="81">
        <f t="shared" si="1544"/>
        <v>7</v>
      </c>
      <c r="X3839" s="22">
        <f t="shared" si="1545"/>
        <v>0.90536514114330446</v>
      </c>
      <c r="Y3839" s="3">
        <f>IF(U3839&gt;'Power Curve'!$C$37,0,INDEX(Ci,$W3839,1)*POWER(1-X3839,3)+INDEX(Ci,$W3839,2)*3*X3839*POWER(1-X3839,2)+INDEX(Ci,$W3839,3)*3*POWER(X3839,2)*(1-X3839)+INDEX(Ci,$W3839,4)*POWER(X3839,3))</f>
        <v>576.43149670357559</v>
      </c>
      <c r="Z3839" s="3">
        <f t="shared" si="1546"/>
        <v>586.91372153344741</v>
      </c>
      <c r="AA3839" s="3">
        <f t="shared" si="1547"/>
        <v>715.59998989105225</v>
      </c>
      <c r="AB3839" s="3">
        <f t="shared" si="1556"/>
        <v>-128.68626835760483</v>
      </c>
      <c r="AC3839" s="3">
        <f t="shared" si="1557"/>
        <v>128.68626835760483</v>
      </c>
      <c r="AE3839" s="34">
        <f t="shared" si="1548"/>
        <v>7</v>
      </c>
      <c r="AF3839" s="73" t="b">
        <f>COUNTIF('Power Curve'!$D$2:$D$31,AE3839)&gt;0</f>
        <v>1</v>
      </c>
      <c r="AG3839" s="73" t="b">
        <f t="shared" si="1549"/>
        <v>0</v>
      </c>
      <c r="AH3839" s="73" t="b">
        <f t="shared" si="1558"/>
        <v>1</v>
      </c>
      <c r="AI3839" s="34" t="str">
        <f t="shared" si="1550"/>
        <v>Outer</v>
      </c>
      <c r="AJ3839" s="35" t="str">
        <f t="shared" si="1559"/>
        <v>0.4-0.5</v>
      </c>
      <c r="AK3839" s="36" t="str">
        <f t="shared" si="1551"/>
        <v>23-24</v>
      </c>
      <c r="AL3839" s="36" t="str">
        <f t="shared" si="1552"/>
        <v>Apr</v>
      </c>
      <c r="AM3839" s="35" t="str">
        <f t="shared" si="1553"/>
        <v>295-305</v>
      </c>
      <c r="AN3839" s="36" t="str">
        <f t="shared" si="1554"/>
        <v>LWS-HTI</v>
      </c>
    </row>
    <row r="3840" spans="5:40" x14ac:dyDescent="0.3">
      <c r="E3840" s="12">
        <v>41026.993055555555</v>
      </c>
      <c r="F3840" s="16">
        <v>8.0299999999999994</v>
      </c>
      <c r="G3840" s="16">
        <v>579.55997467041061</v>
      </c>
      <c r="H3840" s="29">
        <v>1.1797158354198996</v>
      </c>
      <c r="I3840" s="26">
        <v>299.10000000000002</v>
      </c>
      <c r="J3840" s="30">
        <v>0.14570361145703611</v>
      </c>
      <c r="K3840" s="31">
        <v>0.1523992645745342</v>
      </c>
      <c r="L3840" s="111">
        <f t="shared" si="1534"/>
        <v>0.6</v>
      </c>
      <c r="M3840" s="112">
        <f t="shared" si="1535"/>
        <v>0.15000000000000002</v>
      </c>
      <c r="N3840" s="112" t="b">
        <f t="shared" si="1536"/>
        <v>1</v>
      </c>
      <c r="O3840" s="112" t="b">
        <f t="shared" si="1537"/>
        <v>1</v>
      </c>
      <c r="P3840" s="113">
        <f t="shared" si="1538"/>
        <v>6</v>
      </c>
      <c r="Q3840" s="113">
        <f t="shared" si="1539"/>
        <v>10.999999999999998</v>
      </c>
      <c r="R3840" s="114" t="str">
        <f t="shared" si="1555"/>
        <v>0.6-0.15</v>
      </c>
      <c r="S3840" s="127">
        <f t="shared" si="1540"/>
        <v>2.2030281169860458E-2</v>
      </c>
      <c r="T3840" s="112" t="b">
        <f t="shared" si="1541"/>
        <v>1</v>
      </c>
      <c r="U3840" s="22">
        <f t="shared" si="1542"/>
        <v>7.9298076336830032</v>
      </c>
      <c r="V3840" s="22">
        <f t="shared" si="1543"/>
        <v>0.58362730826383036</v>
      </c>
      <c r="W3840" s="81">
        <f t="shared" si="1544"/>
        <v>8</v>
      </c>
      <c r="X3840" s="22">
        <f t="shared" si="1545"/>
        <v>0.92061071608177425</v>
      </c>
      <c r="Y3840" s="3">
        <f>IF(U3840&gt;'Power Curve'!$C$37,0,INDEX(Ci,$W3840,1)*POWER(1-X3840,3)+INDEX(Ci,$W3840,2)*3*X3840*POWER(1-X3840,2)+INDEX(Ci,$W3840,3)*3*POWER(X3840,2)*(1-X3840)+INDEX(Ci,$W3840,4)*POWER(X3840,3))</f>
        <v>857.22714391724799</v>
      </c>
      <c r="Z3840" s="3">
        <f t="shared" si="1546"/>
        <v>876.1120989241814</v>
      </c>
      <c r="AA3840" s="3">
        <f t="shared" si="1547"/>
        <v>579.55997467041061</v>
      </c>
      <c r="AB3840" s="3">
        <f t="shared" si="1556"/>
        <v>296.55212425377078</v>
      </c>
      <c r="AC3840" s="3">
        <f t="shared" si="1557"/>
        <v>296.55212425377078</v>
      </c>
      <c r="AE3840" s="34">
        <f t="shared" si="1548"/>
        <v>8</v>
      </c>
      <c r="AF3840" s="73" t="b">
        <f>COUNTIF('Power Curve'!$D$2:$D$31,AE3840)&gt;0</f>
        <v>1</v>
      </c>
      <c r="AG3840" s="73" t="b">
        <f t="shared" si="1549"/>
        <v>0</v>
      </c>
      <c r="AH3840" s="73" t="b">
        <f t="shared" si="1558"/>
        <v>1</v>
      </c>
      <c r="AI3840" s="34" t="str">
        <f t="shared" si="1550"/>
        <v>Outer</v>
      </c>
      <c r="AJ3840" s="35" t="str">
        <f t="shared" si="1559"/>
        <v>0.5-0.6</v>
      </c>
      <c r="AK3840" s="36" t="str">
        <f t="shared" si="1551"/>
        <v>23-24</v>
      </c>
      <c r="AL3840" s="36" t="str">
        <f t="shared" si="1552"/>
        <v>Apr</v>
      </c>
      <c r="AM3840" s="35" t="str">
        <f t="shared" si="1553"/>
        <v>295-305</v>
      </c>
      <c r="AN3840" s="36" t="str">
        <f t="shared" si="1554"/>
        <v>HWS-HTI</v>
      </c>
    </row>
    <row r="3841" spans="5:40" x14ac:dyDescent="0.3">
      <c r="E3841" s="12">
        <v>41027</v>
      </c>
      <c r="F3841" s="16">
        <v>7.59</v>
      </c>
      <c r="G3841" s="16">
        <v>933.3999748229985</v>
      </c>
      <c r="H3841" s="29">
        <v>1.1802312765481564</v>
      </c>
      <c r="I3841" s="26">
        <v>298.10000000000002</v>
      </c>
      <c r="J3841" s="30">
        <v>0.17259552042160739</v>
      </c>
      <c r="K3841" s="31">
        <v>0.21394678255624908</v>
      </c>
      <c r="L3841" s="111">
        <f t="shared" si="1534"/>
        <v>0.5</v>
      </c>
      <c r="M3841" s="112">
        <f t="shared" si="1535"/>
        <v>0.17</v>
      </c>
      <c r="N3841" s="112" t="b">
        <f t="shared" si="1536"/>
        <v>1</v>
      </c>
      <c r="O3841" s="112" t="b">
        <f t="shared" si="1537"/>
        <v>1</v>
      </c>
      <c r="P3841" s="113">
        <f t="shared" si="1538"/>
        <v>5</v>
      </c>
      <c r="Q3841" s="113">
        <f t="shared" si="1539"/>
        <v>9</v>
      </c>
      <c r="R3841" s="114" t="str">
        <f t="shared" si="1555"/>
        <v>0.5-0.17</v>
      </c>
      <c r="S3841" s="127">
        <f t="shared" si="1540"/>
        <v>4.3193780293402706E-2</v>
      </c>
      <c r="T3841" s="112" t="b">
        <f t="shared" si="1541"/>
        <v>1</v>
      </c>
      <c r="U3841" s="22">
        <f t="shared" si="1542"/>
        <v>7.496389081893982</v>
      </c>
      <c r="V3841" s="22">
        <f t="shared" si="1543"/>
        <v>0.51664107392558489</v>
      </c>
      <c r="W3841" s="81">
        <f t="shared" si="1544"/>
        <v>8</v>
      </c>
      <c r="X3841" s="22">
        <f t="shared" si="1545"/>
        <v>0.48438310781066551</v>
      </c>
      <c r="Y3841" s="3">
        <f>IF(U3841&gt;'Power Curve'!$C$37,0,INDEX(Ci,$W3841,1)*POWER(1-X3841,3)+INDEX(Ci,$W3841,2)*3*X3841*POWER(1-X3841,2)+INDEX(Ci,$W3841,3)*3*POWER(X3841,2)*(1-X3841)+INDEX(Ci,$W3841,4)*POWER(X3841,3))</f>
        <v>730.87164320203703</v>
      </c>
      <c r="Z3841" s="3">
        <f t="shared" si="1546"/>
        <v>762.4407523811841</v>
      </c>
      <c r="AA3841" s="3">
        <f t="shared" si="1547"/>
        <v>933.3999748229985</v>
      </c>
      <c r="AB3841" s="3">
        <f t="shared" si="1556"/>
        <v>-170.9592224418144</v>
      </c>
      <c r="AC3841" s="3">
        <f t="shared" si="1557"/>
        <v>170.9592224418144</v>
      </c>
      <c r="AE3841" s="34">
        <f t="shared" si="1548"/>
        <v>7</v>
      </c>
      <c r="AF3841" s="73" t="b">
        <f>COUNTIF('Power Curve'!$D$2:$D$31,AE3841)&gt;0</f>
        <v>1</v>
      </c>
      <c r="AG3841" s="73" t="b">
        <f t="shared" si="1549"/>
        <v>0</v>
      </c>
      <c r="AH3841" s="73" t="b">
        <f t="shared" si="1558"/>
        <v>1</v>
      </c>
      <c r="AI3841" s="34" t="str">
        <f t="shared" si="1550"/>
        <v>Outer</v>
      </c>
      <c r="AJ3841" s="35" t="str">
        <f t="shared" si="1559"/>
        <v>0.5-0.6</v>
      </c>
      <c r="AK3841" s="36" t="str">
        <f t="shared" si="1551"/>
        <v>0-1</v>
      </c>
      <c r="AL3841" s="36" t="str">
        <f t="shared" si="1552"/>
        <v>Apr</v>
      </c>
      <c r="AM3841" s="35" t="str">
        <f t="shared" si="1553"/>
        <v>295-305</v>
      </c>
      <c r="AN3841" s="36" t="str">
        <f t="shared" si="1554"/>
        <v>HWS-HTI</v>
      </c>
    </row>
    <row r="3842" spans="5:40" x14ac:dyDescent="0.3">
      <c r="E3842" s="12">
        <v>41027.006944444445</v>
      </c>
      <c r="F3842" s="16">
        <v>7.19</v>
      </c>
      <c r="G3842" s="16">
        <v>660.80997315049149</v>
      </c>
      <c r="H3842" s="29">
        <v>1.1810483136760594</v>
      </c>
      <c r="I3842" s="26">
        <v>300.89999999999998</v>
      </c>
      <c r="J3842" s="30">
        <v>0.1446453407510431</v>
      </c>
      <c r="K3842" s="31">
        <v>7.8235269201018739E-2</v>
      </c>
      <c r="L3842" s="111">
        <f t="shared" si="1534"/>
        <v>0.5</v>
      </c>
      <c r="M3842" s="112">
        <f t="shared" si="1535"/>
        <v>0.14000000000000001</v>
      </c>
      <c r="N3842" s="112" t="b">
        <f t="shared" si="1536"/>
        <v>1</v>
      </c>
      <c r="O3842" s="112" t="b">
        <f t="shared" si="1537"/>
        <v>1</v>
      </c>
      <c r="P3842" s="113">
        <f t="shared" si="1538"/>
        <v>5</v>
      </c>
      <c r="Q3842" s="113">
        <f t="shared" si="1539"/>
        <v>12</v>
      </c>
      <c r="R3842" s="114" t="str">
        <f t="shared" si="1555"/>
        <v>0.5-0.14</v>
      </c>
      <c r="S3842" s="127">
        <f t="shared" si="1540"/>
        <v>9.3358922793565797E-3</v>
      </c>
      <c r="T3842" s="112" t="b">
        <f t="shared" si="1541"/>
        <v>1</v>
      </c>
      <c r="U3842" s="22">
        <f t="shared" si="1542"/>
        <v>7.1029607599593314</v>
      </c>
      <c r="V3842" s="22">
        <f t="shared" si="1543"/>
        <v>0.45583545852302609</v>
      </c>
      <c r="W3842" s="81">
        <f t="shared" si="1544"/>
        <v>8</v>
      </c>
      <c r="X3842" s="22">
        <f t="shared" si="1545"/>
        <v>8.8404912610540759E-2</v>
      </c>
      <c r="Y3842" s="3">
        <f>IF(U3842&gt;'Power Curve'!$C$37,0,INDEX(Ci,$W3842,1)*POWER(1-X3842,3)+INDEX(Ci,$W3842,2)*3*X3842*POWER(1-X3842,2)+INDEX(Ci,$W3842,3)*3*POWER(X3842,2)*(1-X3842)+INDEX(Ci,$W3842,4)*POWER(X3842,3))</f>
        <v>623.11674806849351</v>
      </c>
      <c r="Z3842" s="3">
        <f t="shared" si="1546"/>
        <v>628.93409890592386</v>
      </c>
      <c r="AA3842" s="3">
        <f t="shared" si="1547"/>
        <v>660.80997315049149</v>
      </c>
      <c r="AB3842" s="3">
        <f t="shared" si="1556"/>
        <v>-31.875874244567626</v>
      </c>
      <c r="AC3842" s="3">
        <f t="shared" si="1557"/>
        <v>31.875874244567626</v>
      </c>
      <c r="AE3842" s="34">
        <f t="shared" si="1548"/>
        <v>7</v>
      </c>
      <c r="AF3842" s="73" t="b">
        <f>COUNTIF('Power Curve'!$D$2:$D$31,AE3842)&gt;0</f>
        <v>1</v>
      </c>
      <c r="AG3842" s="73" t="b">
        <f t="shared" si="1549"/>
        <v>0</v>
      </c>
      <c r="AH3842" s="73" t="b">
        <f t="shared" si="1558"/>
        <v>1</v>
      </c>
      <c r="AI3842" s="34" t="str">
        <f t="shared" si="1550"/>
        <v>Outer</v>
      </c>
      <c r="AJ3842" s="35" t="str">
        <f t="shared" si="1559"/>
        <v>0.4-0.5</v>
      </c>
      <c r="AK3842" s="36" t="str">
        <f t="shared" si="1551"/>
        <v>0-1</v>
      </c>
      <c r="AL3842" s="36" t="str">
        <f t="shared" si="1552"/>
        <v>Apr</v>
      </c>
      <c r="AM3842" s="35" t="str">
        <f t="shared" si="1553"/>
        <v>295-305</v>
      </c>
      <c r="AN3842" s="36" t="str">
        <f t="shared" si="1554"/>
        <v>LWS-HTI</v>
      </c>
    </row>
    <row r="3843" spans="5:40" x14ac:dyDescent="0.3">
      <c r="E3843" s="12">
        <v>41027.013888888891</v>
      </c>
      <c r="F3843" s="16">
        <v>7.28</v>
      </c>
      <c r="G3843" s="16">
        <v>579.74002265930153</v>
      </c>
      <c r="H3843" s="29">
        <v>1.181909575173353</v>
      </c>
      <c r="I3843" s="26">
        <v>303.7</v>
      </c>
      <c r="J3843" s="30">
        <v>9.8901098901098897E-2</v>
      </c>
      <c r="K3843" s="31">
        <v>0.20043816919687113</v>
      </c>
      <c r="L3843" s="111">
        <f t="shared" ref="L3843:L3906" si="1560">ROUND((V3843-CenterOfFirstWindSpeedBin)/WindSpeedBinWidth,0)*WindSpeedBinWidth+CenterOfFirstWindSpeedBin</f>
        <v>0.5</v>
      </c>
      <c r="M3843" s="112">
        <f t="shared" ref="M3843:M3906" si="1561">ROUND((J3843-CenterOfFirstTurbulenceBin)/TurbulenceBinWidth,0)*TurbulenceBinWidth+CenterOfFirstTurbulenceBin</f>
        <v>9.9999999999999992E-2</v>
      </c>
      <c r="N3843" s="112" t="b">
        <f t="shared" ref="N3843:N3906" si="1562">IF(AND(L3843&gt;=CenterOfFirstWindSpeedBin,L3843&lt;=CenterOfLastWindSpeedBin),TRUE,FALSE)</f>
        <v>1</v>
      </c>
      <c r="O3843" s="112" t="b">
        <f t="shared" ref="O3843:O3906" si="1563">IF(AND(M3843&gt;=CenterOfFirstTurbulenceBin,M3843&lt;=CenterOfLastTurbulenceBin),TRUE,FALSE)</f>
        <v>1</v>
      </c>
      <c r="P3843" s="113">
        <f t="shared" ref="P3843:P3906" si="1564">(L3843-CenterOfFirstWindSpeedBin)/WindSpeedBinWidth+1</f>
        <v>5</v>
      </c>
      <c r="Q3843" s="113">
        <f t="shared" ref="Q3843:Q3906" si="1565">NumberOfTurbulenceBins-(M3843-CenterOfFirstTurbulenceBin)/TurbulenceBinWidth</f>
        <v>16</v>
      </c>
      <c r="R3843" s="114" t="str">
        <f t="shared" si="1555"/>
        <v>0.5-0.1</v>
      </c>
      <c r="S3843" s="127">
        <f t="shared" ref="S3843:S3906" si="1566">IF(T3843,INDEX(PowerDeviationMatrix,Q3843,P3843),IF(UseMatrixPadValue,MatrixPadValue,0))</f>
        <v>-1.2082008028820396E-2</v>
      </c>
      <c r="T3843" s="112" t="b">
        <f t="shared" ref="T3843:T3906" si="1567">IF(AND(P3843&gt;0,Q3843&gt;0,N3843,O3843),LEN(INDEX(PowerDeviationMatrix,Q3843,P3843))&gt;0,FALSE)</f>
        <v>1</v>
      </c>
      <c r="U3843" s="22">
        <f t="shared" ref="U3843:U3906" si="1568">F3843*(H3843/Ref_Density)^(1/3)</f>
        <v>7.1936190190159586</v>
      </c>
      <c r="V3843" s="22">
        <f t="shared" ref="V3843:V3906" si="1569">(U3843-CutInWindSpeed)/(RatedWindSpeed-CutInWindSpeed)</f>
        <v>0.46984698470435282</v>
      </c>
      <c r="W3843" s="81">
        <f t="shared" ref="W3843:W3906" si="1570">COUNTIF(xa,"&lt;"&amp;U3843)</f>
        <v>8</v>
      </c>
      <c r="X3843" s="22">
        <f t="shared" ref="X3843:X3906" si="1571">(U3843-INDEX(xa,$W3843))/(INDEX(xb,$W3843)-INDEX(xa,$W3843))</f>
        <v>0.17965074266339456</v>
      </c>
      <c r="Y3843" s="3">
        <f>IF(U3843&gt;'Power Curve'!$C$37,0,INDEX(Ci,$W3843,1)*POWER(1-X3843,3)+INDEX(Ci,$W3843,2)*3*X3843*POWER(1-X3843,2)+INDEX(Ci,$W3843,3)*3*POWER(X3843,2)*(1-X3843)+INDEX(Ci,$W3843,4)*POWER(X3843,3))</f>
        <v>647.17252021975673</v>
      </c>
      <c r="Z3843" s="3">
        <f t="shared" ref="Z3843:Z3906" si="1572">IF(OR(T3843,UseMatrixPadValue),Y3843*(1+S3843),"")</f>
        <v>639.35337663442965</v>
      </c>
      <c r="AA3843" s="3">
        <f t="shared" ref="AA3843:AA3906" si="1573">IF(AH3843,G3843,"")</f>
        <v>579.74002265930153</v>
      </c>
      <c r="AB3843" s="3">
        <f t="shared" si="1556"/>
        <v>59.613353975128121</v>
      </c>
      <c r="AC3843" s="3">
        <f t="shared" si="1557"/>
        <v>59.613353975128121</v>
      </c>
      <c r="AE3843" s="34">
        <f t="shared" ref="AE3843:AE3906" si="1574">MROUND(U3843-Centre_First_Bin,Bin_Width)+Centre_First_Bin</f>
        <v>7</v>
      </c>
      <c r="AF3843" s="73" t="b">
        <f>COUNTIF('Power Curve'!$D$2:$D$31,AE3843)&gt;0</f>
        <v>1</v>
      </c>
      <c r="AG3843" s="73" t="b">
        <f t="shared" ref="AG3843:AG3906" si="1575">(G3843&lt;0)</f>
        <v>0</v>
      </c>
      <c r="AH3843" s="73" t="b">
        <f t="shared" si="1558"/>
        <v>1</v>
      </c>
      <c r="AI3843" s="34" t="str">
        <f t="shared" ref="AI3843:AI3906" si="1576">IF(AH3843,IF(AND(J3843&gt;=LowerTurbLimit,J3843&lt;=UpperTurbLimit,K3843&gt;=LowerShearLimit,K3843&lt;=UpperShearLimit),"Inner","Outer"),"")</f>
        <v>Outer</v>
      </c>
      <c r="AJ3843" s="35" t="str">
        <f t="shared" si="1559"/>
        <v>0.4-0.5</v>
      </c>
      <c r="AK3843" s="36" t="str">
        <f t="shared" ref="AK3843:AK3906" si="1577">IF(AH3843,HOUR(E3843)&amp;"-"&amp;HOUR(E3843)+1,"")</f>
        <v>0-1</v>
      </c>
      <c r="AL3843" s="36" t="str">
        <f t="shared" ref="AL3843:AL3906" si="1578">IF(AH3843,TEXT(E3843,"mmm"),"")</f>
        <v>Apr</v>
      </c>
      <c r="AM3843" s="35" t="str">
        <f t="shared" ref="AM3843:AM3906" si="1579">IF(AH3843,IF(OR(I3843&lt;5,I3843&gt;=355),"355-5",MROUND(I3843,10)-5&amp;"-"&amp;MROUND(I3843,10)+5),"")</f>
        <v>295-305</v>
      </c>
      <c r="AN3843" s="36" t="str">
        <f t="shared" ref="AN3843:AN3906" si="1580">IF(AH3843,IF(V3843&lt;0.5,IF(J3843&lt;=LowerTurbLimit,"LWS-LTI",IF(J3843&gt;=UpperTurbLimit,"LWS-HTI","Inner-TI")),IF(J3843&lt;=LowerTurbLimit,"HWS-LTI",IF(J3843&gt;=UpperTurbLimit,"HWS-HTI","Inner-TI"))),"")</f>
        <v>LWS-LTI</v>
      </c>
    </row>
    <row r="3844" spans="5:40" x14ac:dyDescent="0.3">
      <c r="E3844" s="12">
        <v>41027.020833333336</v>
      </c>
      <c r="F3844" s="16">
        <v>6.48</v>
      </c>
      <c r="G3844" s="16">
        <v>405.170009613037</v>
      </c>
      <c r="H3844" s="29">
        <v>1.1824700692423207</v>
      </c>
      <c r="I3844" s="26">
        <v>310.39999999999998</v>
      </c>
      <c r="J3844" s="30">
        <v>0.12191358024691358</v>
      </c>
      <c r="K3844" s="31">
        <v>0.24270976374949699</v>
      </c>
      <c r="L3844" s="111">
        <f t="shared" si="1560"/>
        <v>0.30000000000000004</v>
      </c>
      <c r="M3844" s="112">
        <f t="shared" si="1561"/>
        <v>0.12</v>
      </c>
      <c r="N3844" s="112" t="b">
        <f t="shared" si="1562"/>
        <v>1</v>
      </c>
      <c r="O3844" s="112" t="b">
        <f t="shared" si="1563"/>
        <v>1</v>
      </c>
      <c r="P3844" s="113">
        <f t="shared" si="1564"/>
        <v>3.0000000000000004</v>
      </c>
      <c r="Q3844" s="113">
        <f t="shared" si="1565"/>
        <v>14</v>
      </c>
      <c r="R3844" s="114" t="str">
        <f t="shared" ref="R3844:R3907" si="1581">L3844&amp;"-"&amp;M3844</f>
        <v>0.3-0.12</v>
      </c>
      <c r="S3844" s="127">
        <f t="shared" si="1566"/>
        <v>1.2614701106734599E-2</v>
      </c>
      <c r="T3844" s="112" t="b">
        <f t="shared" si="1567"/>
        <v>1</v>
      </c>
      <c r="U3844" s="22">
        <f t="shared" si="1568"/>
        <v>6.4041234518089123</v>
      </c>
      <c r="V3844" s="22">
        <f t="shared" si="1569"/>
        <v>0.34782789979060708</v>
      </c>
      <c r="W3844" s="81">
        <f t="shared" si="1570"/>
        <v>7</v>
      </c>
      <c r="X3844" s="22">
        <f t="shared" si="1571"/>
        <v>0.37888854190454735</v>
      </c>
      <c r="Y3844" s="3">
        <f>IF(U3844&gt;'Power Curve'!$C$37,0,INDEX(Ci,$W3844,1)*POWER(1-X3844,3)+INDEX(Ci,$W3844,2)*3*X3844*POWER(1-X3844,2)+INDEX(Ci,$W3844,3)*3*POWER(X3844,2)*(1-X3844)+INDEX(Ci,$W3844,4)*POWER(X3844,3))</f>
        <v>448.0837666535358</v>
      </c>
      <c r="Z3844" s="3">
        <f t="shared" si="1572"/>
        <v>453.73620944064993</v>
      </c>
      <c r="AA3844" s="3">
        <f t="shared" si="1573"/>
        <v>405.170009613037</v>
      </c>
      <c r="AB3844" s="3">
        <f t="shared" ref="AB3844:AB3907" si="1582">IF(AH3844,Z3844-AA3844,"")</f>
        <v>48.566199827612934</v>
      </c>
      <c r="AC3844" s="3">
        <f t="shared" ref="AC3844:AC3907" si="1583">IF(AH3844,ABS(AB3844),"")</f>
        <v>48.566199827612934</v>
      </c>
      <c r="AE3844" s="34">
        <f t="shared" si="1574"/>
        <v>6</v>
      </c>
      <c r="AF3844" s="73" t="b">
        <f>COUNTIF('Power Curve'!$D$2:$D$31,AE3844)&gt;0</f>
        <v>1</v>
      </c>
      <c r="AG3844" s="73" t="b">
        <f t="shared" si="1575"/>
        <v>0</v>
      </c>
      <c r="AH3844" s="73" t="b">
        <f t="shared" ref="AH3844:AH3907" si="1584">AND(AF3844,NOT(AG3844))</f>
        <v>1</v>
      </c>
      <c r="AI3844" s="34" t="str">
        <f t="shared" si="1576"/>
        <v>Inner</v>
      </c>
      <c r="AJ3844" s="35" t="str">
        <f t="shared" ref="AJ3844:AJ3907" si="1585">IF(AH3844,TEXT(ROUND(V3844+0.05,1)-0.1,"0.0")&amp;"-"&amp;TEXT(ROUND(V3844+0.05,1),"0.0"),"")</f>
        <v>0.3-0.4</v>
      </c>
      <c r="AK3844" s="36" t="str">
        <f t="shared" si="1577"/>
        <v>0-1</v>
      </c>
      <c r="AL3844" s="36" t="str">
        <f t="shared" si="1578"/>
        <v>Apr</v>
      </c>
      <c r="AM3844" s="35" t="str">
        <f t="shared" si="1579"/>
        <v>305-315</v>
      </c>
      <c r="AN3844" s="36" t="str">
        <f t="shared" si="1580"/>
        <v>Inner-TI</v>
      </c>
    </row>
    <row r="3845" spans="5:40" x14ac:dyDescent="0.3">
      <c r="E3845" s="12">
        <v>41027.027777777781</v>
      </c>
      <c r="F3845" s="16">
        <v>6.38</v>
      </c>
      <c r="G3845" s="16">
        <v>370.9400062561038</v>
      </c>
      <c r="H3845" s="29">
        <v>1.1831330434079301</v>
      </c>
      <c r="I3845" s="26">
        <v>308.7</v>
      </c>
      <c r="J3845" s="30">
        <v>8.4639498432601892E-2</v>
      </c>
      <c r="K3845" s="31">
        <v>0.22085575532835461</v>
      </c>
      <c r="L3845" s="111">
        <f t="shared" si="1560"/>
        <v>0.30000000000000004</v>
      </c>
      <c r="M3845" s="112">
        <f t="shared" si="1561"/>
        <v>0.08</v>
      </c>
      <c r="N3845" s="112" t="b">
        <f t="shared" si="1562"/>
        <v>1</v>
      </c>
      <c r="O3845" s="112" t="b">
        <f t="shared" si="1563"/>
        <v>1</v>
      </c>
      <c r="P3845" s="113">
        <f t="shared" si="1564"/>
        <v>3.0000000000000004</v>
      </c>
      <c r="Q3845" s="113">
        <f t="shared" si="1565"/>
        <v>18</v>
      </c>
      <c r="R3845" s="114" t="str">
        <f t="shared" si="1581"/>
        <v>0.3-0.08</v>
      </c>
      <c r="S3845" s="127">
        <f t="shared" si="1566"/>
        <v>-1.9975433083800127E-2</v>
      </c>
      <c r="T3845" s="112" t="b">
        <f t="shared" si="1567"/>
        <v>1</v>
      </c>
      <c r="U3845" s="22">
        <f t="shared" si="1568"/>
        <v>6.3064725601407154</v>
      </c>
      <c r="V3845" s="22">
        <f t="shared" si="1569"/>
        <v>0.33273563969785358</v>
      </c>
      <c r="W3845" s="81">
        <f t="shared" si="1570"/>
        <v>7</v>
      </c>
      <c r="X3845" s="22">
        <f t="shared" si="1571"/>
        <v>0.2796218943270441</v>
      </c>
      <c r="Y3845" s="3">
        <f>IF(U3845&gt;'Power Curve'!$C$37,0,INDEX(Ci,$W3845,1)*POWER(1-X3845,3)+INDEX(Ci,$W3845,2)*3*X3845*POWER(1-X3845,2)+INDEX(Ci,$W3845,3)*3*POWER(X3845,2)*(1-X3845)+INDEX(Ci,$W3845,4)*POWER(X3845,3))</f>
        <v>425.8641328443332</v>
      </c>
      <c r="Z3845" s="3">
        <f t="shared" si="1572"/>
        <v>417.35731235591066</v>
      </c>
      <c r="AA3845" s="3">
        <f t="shared" si="1573"/>
        <v>370.9400062561038</v>
      </c>
      <c r="AB3845" s="3">
        <f t="shared" si="1582"/>
        <v>46.417306099806865</v>
      </c>
      <c r="AC3845" s="3">
        <f t="shared" si="1583"/>
        <v>46.417306099806865</v>
      </c>
      <c r="AE3845" s="34">
        <f t="shared" si="1574"/>
        <v>6</v>
      </c>
      <c r="AF3845" s="73" t="b">
        <f>COUNTIF('Power Curve'!$D$2:$D$31,AE3845)&gt;0</f>
        <v>1</v>
      </c>
      <c r="AG3845" s="73" t="b">
        <f t="shared" si="1575"/>
        <v>0</v>
      </c>
      <c r="AH3845" s="73" t="b">
        <f t="shared" si="1584"/>
        <v>1</v>
      </c>
      <c r="AI3845" s="34" t="str">
        <f t="shared" si="1576"/>
        <v>Outer</v>
      </c>
      <c r="AJ3845" s="35" t="str">
        <f t="shared" si="1585"/>
        <v>0.3-0.4</v>
      </c>
      <c r="AK3845" s="36" t="str">
        <f t="shared" si="1577"/>
        <v>0-1</v>
      </c>
      <c r="AL3845" s="36" t="str">
        <f t="shared" si="1578"/>
        <v>Apr</v>
      </c>
      <c r="AM3845" s="35" t="str">
        <f t="shared" si="1579"/>
        <v>305-315</v>
      </c>
      <c r="AN3845" s="36" t="str">
        <f t="shared" si="1580"/>
        <v>LWS-LTI</v>
      </c>
    </row>
    <row r="3846" spans="5:40" x14ac:dyDescent="0.3">
      <c r="E3846" s="12">
        <v>41027.034722222219</v>
      </c>
      <c r="F3846" s="16">
        <v>6.53</v>
      </c>
      <c r="G3846" s="16">
        <v>432.54998779296898</v>
      </c>
      <c r="H3846" s="29">
        <v>1.1834785214665839</v>
      </c>
      <c r="I3846" s="26">
        <v>305.39999999999998</v>
      </c>
      <c r="J3846" s="30">
        <v>8.7289433384379778E-2</v>
      </c>
      <c r="K3846" s="31">
        <v>0.19840838368154284</v>
      </c>
      <c r="L3846" s="111">
        <f t="shared" si="1560"/>
        <v>0.4</v>
      </c>
      <c r="M3846" s="112">
        <f t="shared" si="1561"/>
        <v>0.09</v>
      </c>
      <c r="N3846" s="112" t="b">
        <f t="shared" si="1562"/>
        <v>1</v>
      </c>
      <c r="O3846" s="112" t="b">
        <f t="shared" si="1563"/>
        <v>1</v>
      </c>
      <c r="P3846" s="113">
        <f t="shared" si="1564"/>
        <v>4</v>
      </c>
      <c r="Q3846" s="113">
        <f t="shared" si="1565"/>
        <v>17</v>
      </c>
      <c r="R3846" s="114" t="str">
        <f t="shared" si="1581"/>
        <v>0.4-0.09</v>
      </c>
      <c r="S3846" s="127">
        <f t="shared" si="1566"/>
        <v>-2.2461451467925553E-2</v>
      </c>
      <c r="T3846" s="112" t="b">
        <f t="shared" si="1567"/>
        <v>1</v>
      </c>
      <c r="U3846" s="22">
        <f t="shared" si="1568"/>
        <v>6.4553720650076603</v>
      </c>
      <c r="V3846" s="22">
        <f t="shared" si="1569"/>
        <v>0.35574853816446356</v>
      </c>
      <c r="W3846" s="81">
        <f t="shared" si="1570"/>
        <v>7</v>
      </c>
      <c r="X3846" s="22">
        <f t="shared" si="1571"/>
        <v>0.43098512738706102</v>
      </c>
      <c r="Y3846" s="3">
        <f>IF(U3846&gt;'Power Curve'!$C$37,0,INDEX(Ci,$W3846,1)*POWER(1-X3846,3)+INDEX(Ci,$W3846,2)*3*X3846*POWER(1-X3846,2)+INDEX(Ci,$W3846,3)*3*POWER(X3846,2)*(1-X3846)+INDEX(Ci,$W3846,4)*POWER(X3846,3))</f>
        <v>460.08939722066509</v>
      </c>
      <c r="Z3846" s="3">
        <f t="shared" si="1572"/>
        <v>449.75512155408597</v>
      </c>
      <c r="AA3846" s="3">
        <f t="shared" si="1573"/>
        <v>432.54998779296898</v>
      </c>
      <c r="AB3846" s="3">
        <f t="shared" si="1582"/>
        <v>17.205133761116997</v>
      </c>
      <c r="AC3846" s="3">
        <f t="shared" si="1583"/>
        <v>17.205133761116997</v>
      </c>
      <c r="AE3846" s="34">
        <f t="shared" si="1574"/>
        <v>6</v>
      </c>
      <c r="AF3846" s="73" t="b">
        <f>COUNTIF('Power Curve'!$D$2:$D$31,AE3846)&gt;0</f>
        <v>1</v>
      </c>
      <c r="AG3846" s="73" t="b">
        <f t="shared" si="1575"/>
        <v>0</v>
      </c>
      <c r="AH3846" s="73" t="b">
        <f t="shared" si="1584"/>
        <v>1</v>
      </c>
      <c r="AI3846" s="34" t="str">
        <f t="shared" si="1576"/>
        <v>Outer</v>
      </c>
      <c r="AJ3846" s="35" t="str">
        <f t="shared" si="1585"/>
        <v>0.3-0.4</v>
      </c>
      <c r="AK3846" s="36" t="str">
        <f t="shared" si="1577"/>
        <v>0-1</v>
      </c>
      <c r="AL3846" s="36" t="str">
        <f t="shared" si="1578"/>
        <v>Apr</v>
      </c>
      <c r="AM3846" s="35" t="str">
        <f t="shared" si="1579"/>
        <v>305-315</v>
      </c>
      <c r="AN3846" s="36" t="str">
        <f t="shared" si="1580"/>
        <v>LWS-LTI</v>
      </c>
    </row>
    <row r="3847" spans="5:40" x14ac:dyDescent="0.3">
      <c r="E3847" s="12">
        <v>41027.041666666664</v>
      </c>
      <c r="F3847" s="16">
        <v>6.48</v>
      </c>
      <c r="G3847" s="16">
        <v>417.00999450683571</v>
      </c>
      <c r="H3847" s="29">
        <v>1.1843151394764915</v>
      </c>
      <c r="I3847" s="26">
        <v>298.8</v>
      </c>
      <c r="J3847" s="30">
        <v>7.2530864197530853E-2</v>
      </c>
      <c r="K3847" s="31">
        <v>0.22844712033518549</v>
      </c>
      <c r="L3847" s="111">
        <f t="shared" si="1560"/>
        <v>0.30000000000000004</v>
      </c>
      <c r="M3847" s="112">
        <f t="shared" si="1561"/>
        <v>6.9999999999999993E-2</v>
      </c>
      <c r="N3847" s="112" t="b">
        <f t="shared" si="1562"/>
        <v>1</v>
      </c>
      <c r="O3847" s="112" t="b">
        <f t="shared" si="1563"/>
        <v>1</v>
      </c>
      <c r="P3847" s="113">
        <f t="shared" si="1564"/>
        <v>3.0000000000000004</v>
      </c>
      <c r="Q3847" s="113">
        <f t="shared" si="1565"/>
        <v>19</v>
      </c>
      <c r="R3847" s="114" t="str">
        <f t="shared" si="1581"/>
        <v>0.3-0.07</v>
      </c>
      <c r="S3847" s="127">
        <f t="shared" si="1566"/>
        <v>-5.596465047464419E-2</v>
      </c>
      <c r="T3847" s="112" t="b">
        <f t="shared" si="1567"/>
        <v>1</v>
      </c>
      <c r="U3847" s="22">
        <f t="shared" si="1568"/>
        <v>6.4074526177211242</v>
      </c>
      <c r="V3847" s="22">
        <f t="shared" si="1569"/>
        <v>0.34834243311417112</v>
      </c>
      <c r="W3847" s="81">
        <f t="shared" si="1570"/>
        <v>7</v>
      </c>
      <c r="X3847" s="22">
        <f t="shared" si="1571"/>
        <v>0.38227279302288308</v>
      </c>
      <c r="Y3847" s="3">
        <f>IF(U3847&gt;'Power Curve'!$C$37,0,INDEX(Ci,$W3847,1)*POWER(1-X3847,3)+INDEX(Ci,$W3847,2)*3*X3847*POWER(1-X3847,2)+INDEX(Ci,$W3847,3)*3*POWER(X3847,2)*(1-X3847)+INDEX(Ci,$W3847,4)*POWER(X3847,3))</f>
        <v>448.85688558014067</v>
      </c>
      <c r="Z3847" s="3">
        <f t="shared" si="1572"/>
        <v>423.73676686551073</v>
      </c>
      <c r="AA3847" s="3">
        <f t="shared" si="1573"/>
        <v>417.00999450683571</v>
      </c>
      <c r="AB3847" s="3">
        <f t="shared" si="1582"/>
        <v>6.7267723586750208</v>
      </c>
      <c r="AC3847" s="3">
        <f t="shared" si="1583"/>
        <v>6.7267723586750208</v>
      </c>
      <c r="AE3847" s="34">
        <f t="shared" si="1574"/>
        <v>6</v>
      </c>
      <c r="AF3847" s="73" t="b">
        <f>COUNTIF('Power Curve'!$D$2:$D$31,AE3847)&gt;0</f>
        <v>1</v>
      </c>
      <c r="AG3847" s="73" t="b">
        <f t="shared" si="1575"/>
        <v>0</v>
      </c>
      <c r="AH3847" s="73" t="b">
        <f t="shared" si="1584"/>
        <v>1</v>
      </c>
      <c r="AI3847" s="34" t="str">
        <f t="shared" si="1576"/>
        <v>Outer</v>
      </c>
      <c r="AJ3847" s="35" t="str">
        <f t="shared" si="1585"/>
        <v>0.3-0.4</v>
      </c>
      <c r="AK3847" s="36" t="str">
        <f t="shared" si="1577"/>
        <v>1-2</v>
      </c>
      <c r="AL3847" s="36" t="str">
        <f t="shared" si="1578"/>
        <v>Apr</v>
      </c>
      <c r="AM3847" s="35" t="str">
        <f t="shared" si="1579"/>
        <v>295-305</v>
      </c>
      <c r="AN3847" s="36" t="str">
        <f t="shared" si="1580"/>
        <v>LWS-LTI</v>
      </c>
    </row>
    <row r="3848" spans="5:40" x14ac:dyDescent="0.3">
      <c r="E3848" s="12">
        <v>41027.048611111109</v>
      </c>
      <c r="F3848" s="16">
        <v>6.27</v>
      </c>
      <c r="G3848" s="16">
        <v>405.19998168945358</v>
      </c>
      <c r="H3848" s="29">
        <v>1.1844448941339258</v>
      </c>
      <c r="I3848" s="26">
        <v>300.39999999999998</v>
      </c>
      <c r="J3848" s="30">
        <v>5.1036682615629991E-2</v>
      </c>
      <c r="K3848" s="31">
        <v>0.28170222444243925</v>
      </c>
      <c r="L3848" s="111">
        <f t="shared" si="1560"/>
        <v>0.30000000000000004</v>
      </c>
      <c r="M3848" s="112">
        <f t="shared" si="1561"/>
        <v>0.05</v>
      </c>
      <c r="N3848" s="112" t="b">
        <f t="shared" si="1562"/>
        <v>1</v>
      </c>
      <c r="O3848" s="112" t="b">
        <f t="shared" si="1563"/>
        <v>1</v>
      </c>
      <c r="P3848" s="113">
        <f t="shared" si="1564"/>
        <v>3.0000000000000004</v>
      </c>
      <c r="Q3848" s="113">
        <f t="shared" si="1565"/>
        <v>21</v>
      </c>
      <c r="R3848" s="114" t="str">
        <f t="shared" si="1581"/>
        <v>0.3-0.05</v>
      </c>
      <c r="S3848" s="127">
        <f t="shared" si="1566"/>
        <v>-0.1053827292212702</v>
      </c>
      <c r="T3848" s="112" t="b">
        <f t="shared" si="1567"/>
        <v>1</v>
      </c>
      <c r="U3848" s="22">
        <f t="shared" si="1568"/>
        <v>6.2000301007607046</v>
      </c>
      <c r="V3848" s="22">
        <f t="shared" si="1569"/>
        <v>0.31628461447491985</v>
      </c>
      <c r="W3848" s="81">
        <f t="shared" si="1570"/>
        <v>7</v>
      </c>
      <c r="X3848" s="22">
        <f t="shared" si="1571"/>
        <v>0.17141821157460629</v>
      </c>
      <c r="Y3848" s="3">
        <f>IF(U3848&gt;'Power Curve'!$C$37,0,INDEX(Ci,$W3848,1)*POWER(1-X3848,3)+INDEX(Ci,$W3848,2)*3*X3848*POWER(1-X3848,2)+INDEX(Ci,$W3848,3)*3*POWER(X3848,2)*(1-X3848)+INDEX(Ci,$W3848,4)*POWER(X3848,3))</f>
        <v>402.76959399866507</v>
      </c>
      <c r="Z3848" s="3">
        <f t="shared" si="1572"/>
        <v>360.32463493574278</v>
      </c>
      <c r="AA3848" s="3">
        <f t="shared" si="1573"/>
        <v>405.19998168945358</v>
      </c>
      <c r="AB3848" s="3">
        <f t="shared" si="1582"/>
        <v>-44.875346753710801</v>
      </c>
      <c r="AC3848" s="3">
        <f t="shared" si="1583"/>
        <v>44.875346753710801</v>
      </c>
      <c r="AE3848" s="34">
        <f t="shared" si="1574"/>
        <v>6</v>
      </c>
      <c r="AF3848" s="73" t="b">
        <f>COUNTIF('Power Curve'!$D$2:$D$31,AE3848)&gt;0</f>
        <v>1</v>
      </c>
      <c r="AG3848" s="73" t="b">
        <f t="shared" si="1575"/>
        <v>0</v>
      </c>
      <c r="AH3848" s="73" t="b">
        <f t="shared" si="1584"/>
        <v>1</v>
      </c>
      <c r="AI3848" s="34" t="str">
        <f t="shared" si="1576"/>
        <v>Outer</v>
      </c>
      <c r="AJ3848" s="35" t="str">
        <f t="shared" si="1585"/>
        <v>0.3-0.4</v>
      </c>
      <c r="AK3848" s="36" t="str">
        <f t="shared" si="1577"/>
        <v>1-2</v>
      </c>
      <c r="AL3848" s="36" t="str">
        <f t="shared" si="1578"/>
        <v>Apr</v>
      </c>
      <c r="AM3848" s="35" t="str">
        <f t="shared" si="1579"/>
        <v>295-305</v>
      </c>
      <c r="AN3848" s="36" t="str">
        <f t="shared" si="1580"/>
        <v>LWS-LTI</v>
      </c>
    </row>
    <row r="3849" spans="5:40" x14ac:dyDescent="0.3">
      <c r="E3849" s="12">
        <v>41027.055555555555</v>
      </c>
      <c r="F3849" s="16">
        <v>6.29</v>
      </c>
      <c r="G3849" s="16">
        <v>463.510009765625</v>
      </c>
      <c r="H3849" s="29">
        <v>1.1843151394764915</v>
      </c>
      <c r="I3849" s="26">
        <v>300</v>
      </c>
      <c r="J3849" s="30">
        <v>6.2003179650238473E-2</v>
      </c>
      <c r="K3849" s="31">
        <v>0.35041195156861504</v>
      </c>
      <c r="L3849" s="111">
        <f t="shared" si="1560"/>
        <v>0.30000000000000004</v>
      </c>
      <c r="M3849" s="112">
        <f t="shared" si="1561"/>
        <v>6.0000000000000005E-2</v>
      </c>
      <c r="N3849" s="112" t="b">
        <f t="shared" si="1562"/>
        <v>1</v>
      </c>
      <c r="O3849" s="112" t="b">
        <f t="shared" si="1563"/>
        <v>1</v>
      </c>
      <c r="P3849" s="113">
        <f t="shared" si="1564"/>
        <v>3.0000000000000004</v>
      </c>
      <c r="Q3849" s="113">
        <f t="shared" si="1565"/>
        <v>20</v>
      </c>
      <c r="R3849" s="114" t="str">
        <f t="shared" si="1581"/>
        <v>0.3-0.06</v>
      </c>
      <c r="S3849" s="127">
        <f t="shared" si="1566"/>
        <v>-9.0712576007974638E-2</v>
      </c>
      <c r="T3849" s="112" t="b">
        <f t="shared" si="1567"/>
        <v>1</v>
      </c>
      <c r="U3849" s="22">
        <f t="shared" si="1568"/>
        <v>6.2195797786212754</v>
      </c>
      <c r="V3849" s="22">
        <f t="shared" si="1569"/>
        <v>0.3193060802082161</v>
      </c>
      <c r="W3849" s="81">
        <f t="shared" si="1570"/>
        <v>7</v>
      </c>
      <c r="X3849" s="22">
        <f t="shared" si="1571"/>
        <v>0.19129136326105453</v>
      </c>
      <c r="Y3849" s="3">
        <f>IF(U3849&gt;'Power Curve'!$C$37,0,INDEX(Ci,$W3849,1)*POWER(1-X3849,3)+INDEX(Ci,$W3849,2)*3*X3849*POWER(1-X3849,2)+INDEX(Ci,$W3849,3)*3*POWER(X3849,2)*(1-X3849)+INDEX(Ci,$W3849,4)*POWER(X3849,3))</f>
        <v>406.91503191479194</v>
      </c>
      <c r="Z3849" s="3">
        <f t="shared" si="1572"/>
        <v>370.00272115343392</v>
      </c>
      <c r="AA3849" s="3">
        <f t="shared" si="1573"/>
        <v>463.510009765625</v>
      </c>
      <c r="AB3849" s="3">
        <f t="shared" si="1582"/>
        <v>-93.507288612191076</v>
      </c>
      <c r="AC3849" s="3">
        <f t="shared" si="1583"/>
        <v>93.507288612191076</v>
      </c>
      <c r="AE3849" s="34">
        <f t="shared" si="1574"/>
        <v>6</v>
      </c>
      <c r="AF3849" s="73" t="b">
        <f>COUNTIF('Power Curve'!$D$2:$D$31,AE3849)&gt;0</f>
        <v>1</v>
      </c>
      <c r="AG3849" s="73" t="b">
        <f t="shared" si="1575"/>
        <v>0</v>
      </c>
      <c r="AH3849" s="73" t="b">
        <f t="shared" si="1584"/>
        <v>1</v>
      </c>
      <c r="AI3849" s="34" t="str">
        <f t="shared" si="1576"/>
        <v>Outer</v>
      </c>
      <c r="AJ3849" s="35" t="str">
        <f t="shared" si="1585"/>
        <v>0.3-0.4</v>
      </c>
      <c r="AK3849" s="36" t="str">
        <f t="shared" si="1577"/>
        <v>1-2</v>
      </c>
      <c r="AL3849" s="36" t="str">
        <f t="shared" si="1578"/>
        <v>Apr</v>
      </c>
      <c r="AM3849" s="35" t="str">
        <f t="shared" si="1579"/>
        <v>295-305</v>
      </c>
      <c r="AN3849" s="36" t="str">
        <f t="shared" si="1580"/>
        <v>LWS-LTI</v>
      </c>
    </row>
    <row r="3850" spans="5:40" x14ac:dyDescent="0.3">
      <c r="E3850" s="12">
        <v>41027.0625</v>
      </c>
      <c r="F3850" s="16">
        <v>6.69</v>
      </c>
      <c r="G3850" s="16">
        <v>514.77001190185524</v>
      </c>
      <c r="H3850" s="29">
        <v>1.1851807086845207</v>
      </c>
      <c r="I3850" s="26">
        <v>302.8</v>
      </c>
      <c r="J3850" s="30">
        <v>6.4275037369207769E-2</v>
      </c>
      <c r="K3850" s="31">
        <v>0.33027079122731662</v>
      </c>
      <c r="L3850" s="111">
        <f t="shared" si="1560"/>
        <v>0.4</v>
      </c>
      <c r="M3850" s="112">
        <f t="shared" si="1561"/>
        <v>6.0000000000000005E-2</v>
      </c>
      <c r="N3850" s="112" t="b">
        <f t="shared" si="1562"/>
        <v>1</v>
      </c>
      <c r="O3850" s="112" t="b">
        <f t="shared" si="1563"/>
        <v>1</v>
      </c>
      <c r="P3850" s="113">
        <f t="shared" si="1564"/>
        <v>4</v>
      </c>
      <c r="Q3850" s="113">
        <f t="shared" si="1565"/>
        <v>20</v>
      </c>
      <c r="R3850" s="114" t="str">
        <f t="shared" si="1581"/>
        <v>0.4-0.06</v>
      </c>
      <c r="S3850" s="127">
        <f t="shared" si="1566"/>
        <v>-7.0354762148051864E-2</v>
      </c>
      <c r="T3850" s="112" t="b">
        <f t="shared" si="1567"/>
        <v>1</v>
      </c>
      <c r="U3850" s="22">
        <f t="shared" si="1568"/>
        <v>6.6167127249347732</v>
      </c>
      <c r="V3850" s="22">
        <f t="shared" si="1569"/>
        <v>0.38068425725067767</v>
      </c>
      <c r="W3850" s="81">
        <f t="shared" si="1570"/>
        <v>7</v>
      </c>
      <c r="X3850" s="22">
        <f t="shared" si="1571"/>
        <v>0.59499536994916324</v>
      </c>
      <c r="Y3850" s="3">
        <f>IF(U3850&gt;'Power Curve'!$C$37,0,INDEX(Ci,$W3850,1)*POWER(1-X3850,3)+INDEX(Ci,$W3850,2)*3*X3850*POWER(1-X3850,2)+INDEX(Ci,$W3850,3)*3*POWER(X3850,2)*(1-X3850)+INDEX(Ci,$W3850,4)*POWER(X3850,3))</f>
        <v>499.15559679460728</v>
      </c>
      <c r="Z3850" s="3">
        <f t="shared" si="1572"/>
        <v>464.03762350725384</v>
      </c>
      <c r="AA3850" s="3">
        <f t="shared" si="1573"/>
        <v>514.77001190185524</v>
      </c>
      <c r="AB3850" s="3">
        <f t="shared" si="1582"/>
        <v>-50.732388394601401</v>
      </c>
      <c r="AC3850" s="3">
        <f t="shared" si="1583"/>
        <v>50.732388394601401</v>
      </c>
      <c r="AE3850" s="34">
        <f t="shared" si="1574"/>
        <v>7</v>
      </c>
      <c r="AF3850" s="73" t="b">
        <f>COUNTIF('Power Curve'!$D$2:$D$31,AE3850)&gt;0</f>
        <v>1</v>
      </c>
      <c r="AG3850" s="73" t="b">
        <f t="shared" si="1575"/>
        <v>0</v>
      </c>
      <c r="AH3850" s="73" t="b">
        <f t="shared" si="1584"/>
        <v>1</v>
      </c>
      <c r="AI3850" s="34" t="str">
        <f t="shared" si="1576"/>
        <v>Outer</v>
      </c>
      <c r="AJ3850" s="35" t="str">
        <f t="shared" si="1585"/>
        <v>0.3-0.4</v>
      </c>
      <c r="AK3850" s="36" t="str">
        <f t="shared" si="1577"/>
        <v>1-2</v>
      </c>
      <c r="AL3850" s="36" t="str">
        <f t="shared" si="1578"/>
        <v>Apr</v>
      </c>
      <c r="AM3850" s="35" t="str">
        <f t="shared" si="1579"/>
        <v>295-305</v>
      </c>
      <c r="AN3850" s="36" t="str">
        <f t="shared" si="1580"/>
        <v>LWS-LTI</v>
      </c>
    </row>
    <row r="3851" spans="5:40" x14ac:dyDescent="0.3">
      <c r="E3851" s="12">
        <v>41027.069444444445</v>
      </c>
      <c r="F3851" s="16">
        <v>7.04</v>
      </c>
      <c r="G3851" s="16">
        <v>608.97002601623558</v>
      </c>
      <c r="H3851" s="29">
        <v>1.185310653215891</v>
      </c>
      <c r="I3851" s="26">
        <v>303.60000000000002</v>
      </c>
      <c r="J3851" s="30">
        <v>5.2556818181818184E-2</v>
      </c>
      <c r="K3851" s="31">
        <v>0.28090359285630262</v>
      </c>
      <c r="L3851" s="111">
        <f t="shared" si="1560"/>
        <v>0.4</v>
      </c>
      <c r="M3851" s="112">
        <f t="shared" si="1561"/>
        <v>0.05</v>
      </c>
      <c r="N3851" s="112" t="b">
        <f t="shared" si="1562"/>
        <v>1</v>
      </c>
      <c r="O3851" s="112" t="b">
        <f t="shared" si="1563"/>
        <v>1</v>
      </c>
      <c r="P3851" s="113">
        <f t="shared" si="1564"/>
        <v>4</v>
      </c>
      <c r="Q3851" s="113">
        <f t="shared" si="1565"/>
        <v>21</v>
      </c>
      <c r="R3851" s="114" t="str">
        <f t="shared" si="1581"/>
        <v>0.4-0.05</v>
      </c>
      <c r="S3851" s="127">
        <f t="shared" si="1566"/>
        <v>-0.10445362846231414</v>
      </c>
      <c r="T3851" s="112" t="b">
        <f t="shared" si="1567"/>
        <v>1</v>
      </c>
      <c r="U3851" s="22">
        <f t="shared" si="1568"/>
        <v>6.9631330258463482</v>
      </c>
      <c r="V3851" s="22">
        <f t="shared" si="1569"/>
        <v>0.434224631470017</v>
      </c>
      <c r="W3851" s="81">
        <f t="shared" si="1570"/>
        <v>7</v>
      </c>
      <c r="X3851" s="22">
        <f t="shared" si="1571"/>
        <v>0.94714762720788004</v>
      </c>
      <c r="Y3851" s="3">
        <f>IF(U3851&gt;'Power Curve'!$C$37,0,INDEX(Ci,$W3851,1)*POWER(1-X3851,3)+INDEX(Ci,$W3851,2)*3*X3851*POWER(1-X3851,2)+INDEX(Ci,$W3851,3)*3*POWER(X3851,2)*(1-X3851)+INDEX(Ci,$W3851,4)*POWER(X3851,3))</f>
        <v>586.98013579229132</v>
      </c>
      <c r="Z3851" s="3">
        <f t="shared" si="1572"/>
        <v>525.66793077348461</v>
      </c>
      <c r="AA3851" s="3">
        <f t="shared" si="1573"/>
        <v>608.97002601623558</v>
      </c>
      <c r="AB3851" s="3">
        <f t="shared" si="1582"/>
        <v>-83.302095242750966</v>
      </c>
      <c r="AC3851" s="3">
        <f t="shared" si="1583"/>
        <v>83.302095242750966</v>
      </c>
      <c r="AE3851" s="34">
        <f t="shared" si="1574"/>
        <v>7</v>
      </c>
      <c r="AF3851" s="73" t="b">
        <f>COUNTIF('Power Curve'!$D$2:$D$31,AE3851)&gt;0</f>
        <v>1</v>
      </c>
      <c r="AG3851" s="73" t="b">
        <f t="shared" si="1575"/>
        <v>0</v>
      </c>
      <c r="AH3851" s="73" t="b">
        <f t="shared" si="1584"/>
        <v>1</v>
      </c>
      <c r="AI3851" s="34" t="str">
        <f t="shared" si="1576"/>
        <v>Outer</v>
      </c>
      <c r="AJ3851" s="35" t="str">
        <f t="shared" si="1585"/>
        <v>0.4-0.5</v>
      </c>
      <c r="AK3851" s="36" t="str">
        <f t="shared" si="1577"/>
        <v>1-2</v>
      </c>
      <c r="AL3851" s="36" t="str">
        <f t="shared" si="1578"/>
        <v>Apr</v>
      </c>
      <c r="AM3851" s="35" t="str">
        <f t="shared" si="1579"/>
        <v>295-305</v>
      </c>
      <c r="AN3851" s="36" t="str">
        <f t="shared" si="1580"/>
        <v>LWS-LTI</v>
      </c>
    </row>
    <row r="3852" spans="5:40" x14ac:dyDescent="0.3">
      <c r="E3852" s="12">
        <v>41027.076388888891</v>
      </c>
      <c r="F3852" s="16">
        <v>6.97</v>
      </c>
      <c r="G3852" s="16">
        <v>627.32998275756813</v>
      </c>
      <c r="H3852" s="29">
        <v>1.1860190522098433</v>
      </c>
      <c r="I3852" s="26">
        <v>298.10000000000002</v>
      </c>
      <c r="J3852" s="30">
        <v>8.464849354375896E-2</v>
      </c>
      <c r="K3852" s="31">
        <v>0.25926405428511512</v>
      </c>
      <c r="L3852" s="111">
        <f t="shared" si="1560"/>
        <v>0.4</v>
      </c>
      <c r="M3852" s="112">
        <f t="shared" si="1561"/>
        <v>0.08</v>
      </c>
      <c r="N3852" s="112" t="b">
        <f t="shared" si="1562"/>
        <v>1</v>
      </c>
      <c r="O3852" s="112" t="b">
        <f t="shared" si="1563"/>
        <v>1</v>
      </c>
      <c r="P3852" s="113">
        <f t="shared" si="1564"/>
        <v>4</v>
      </c>
      <c r="Q3852" s="113">
        <f t="shared" si="1565"/>
        <v>18</v>
      </c>
      <c r="R3852" s="114" t="str">
        <f t="shared" si="1581"/>
        <v>0.4-0.08</v>
      </c>
      <c r="S3852" s="127">
        <f t="shared" si="1566"/>
        <v>-2.0887483269879482E-2</v>
      </c>
      <c r="T3852" s="112" t="b">
        <f t="shared" si="1567"/>
        <v>1</v>
      </c>
      <c r="U3852" s="22">
        <f t="shared" si="1568"/>
        <v>6.8952704301661578</v>
      </c>
      <c r="V3852" s="22">
        <f t="shared" si="1569"/>
        <v>0.42373624854715664</v>
      </c>
      <c r="W3852" s="81">
        <f t="shared" si="1570"/>
        <v>7</v>
      </c>
      <c r="X3852" s="22">
        <f t="shared" si="1571"/>
        <v>0.87816216016299475</v>
      </c>
      <c r="Y3852" s="3">
        <f>IF(U3852&gt;'Power Curve'!$C$37,0,INDEX(Ci,$W3852,1)*POWER(1-X3852,3)+INDEX(Ci,$W3852,2)*3*X3852*POWER(1-X3852,2)+INDEX(Ci,$W3852,3)*3*POWER(X3852,2)*(1-X3852)+INDEX(Ci,$W3852,4)*POWER(X3852,3))</f>
        <v>569.56903525197436</v>
      </c>
      <c r="Z3852" s="3">
        <f t="shared" si="1572"/>
        <v>557.67217155710739</v>
      </c>
      <c r="AA3852" s="3">
        <f t="shared" si="1573"/>
        <v>627.32998275756813</v>
      </c>
      <c r="AB3852" s="3">
        <f t="shared" si="1582"/>
        <v>-69.657811200460742</v>
      </c>
      <c r="AC3852" s="3">
        <f t="shared" si="1583"/>
        <v>69.657811200460742</v>
      </c>
      <c r="AE3852" s="34">
        <f t="shared" si="1574"/>
        <v>7</v>
      </c>
      <c r="AF3852" s="73" t="b">
        <f>COUNTIF('Power Curve'!$D$2:$D$31,AE3852)&gt;0</f>
        <v>1</v>
      </c>
      <c r="AG3852" s="73" t="b">
        <f t="shared" si="1575"/>
        <v>0</v>
      </c>
      <c r="AH3852" s="73" t="b">
        <f t="shared" si="1584"/>
        <v>1</v>
      </c>
      <c r="AI3852" s="34" t="str">
        <f t="shared" si="1576"/>
        <v>Outer</v>
      </c>
      <c r="AJ3852" s="35" t="str">
        <f t="shared" si="1585"/>
        <v>0.4-0.5</v>
      </c>
      <c r="AK3852" s="36" t="str">
        <f t="shared" si="1577"/>
        <v>1-2</v>
      </c>
      <c r="AL3852" s="36" t="str">
        <f t="shared" si="1578"/>
        <v>Apr</v>
      </c>
      <c r="AM3852" s="35" t="str">
        <f t="shared" si="1579"/>
        <v>295-305</v>
      </c>
      <c r="AN3852" s="36" t="str">
        <f t="shared" si="1580"/>
        <v>LWS-LTI</v>
      </c>
    </row>
    <row r="3853" spans="5:40" x14ac:dyDescent="0.3">
      <c r="E3853" s="12">
        <v>41027.083333333336</v>
      </c>
      <c r="F3853" s="16">
        <v>7.08</v>
      </c>
      <c r="G3853" s="16">
        <v>687.93999528884933</v>
      </c>
      <c r="H3853" s="29">
        <v>1.1865829968738226</v>
      </c>
      <c r="I3853" s="26">
        <v>296.89999999999998</v>
      </c>
      <c r="J3853" s="30">
        <v>8.8983050847457626E-2</v>
      </c>
      <c r="K3853" s="31">
        <v>0.23126553602071961</v>
      </c>
      <c r="L3853" s="111">
        <f t="shared" si="1560"/>
        <v>0.4</v>
      </c>
      <c r="M3853" s="112">
        <f t="shared" si="1561"/>
        <v>0.09</v>
      </c>
      <c r="N3853" s="112" t="b">
        <f t="shared" si="1562"/>
        <v>1</v>
      </c>
      <c r="O3853" s="112" t="b">
        <f t="shared" si="1563"/>
        <v>1</v>
      </c>
      <c r="P3853" s="113">
        <f t="shared" si="1564"/>
        <v>4</v>
      </c>
      <c r="Q3853" s="113">
        <f t="shared" si="1565"/>
        <v>17</v>
      </c>
      <c r="R3853" s="114" t="str">
        <f t="shared" si="1581"/>
        <v>0.4-0.09</v>
      </c>
      <c r="S3853" s="127">
        <f t="shared" si="1566"/>
        <v>-2.2461451467925553E-2</v>
      </c>
      <c r="T3853" s="112" t="b">
        <f t="shared" si="1567"/>
        <v>1</v>
      </c>
      <c r="U3853" s="22">
        <f t="shared" si="1568"/>
        <v>7.0052010118514456</v>
      </c>
      <c r="V3853" s="22">
        <f t="shared" si="1569"/>
        <v>0.44072637431661121</v>
      </c>
      <c r="W3853" s="81">
        <f t="shared" si="1570"/>
        <v>7</v>
      </c>
      <c r="X3853" s="22">
        <f t="shared" si="1571"/>
        <v>0.98991168055879664</v>
      </c>
      <c r="Y3853" s="3">
        <f>IF(U3853&gt;'Power Curve'!$C$37,0,INDEX(Ci,$W3853,1)*POWER(1-X3853,3)+INDEX(Ci,$W3853,2)*3*X3853*POWER(1-X3853,2)+INDEX(Ci,$W3853,3)*3*POWER(X3853,2)*(1-X3853)+INDEX(Ci,$W3853,4)*POWER(X3853,3))</f>
        <v>597.77685212843926</v>
      </c>
      <c r="Z3853" s="3">
        <f t="shared" si="1572"/>
        <v>584.34991637570704</v>
      </c>
      <c r="AA3853" s="3">
        <f t="shared" si="1573"/>
        <v>687.93999528884933</v>
      </c>
      <c r="AB3853" s="3">
        <f t="shared" si="1582"/>
        <v>-103.59007891314229</v>
      </c>
      <c r="AC3853" s="3">
        <f t="shared" si="1583"/>
        <v>103.59007891314229</v>
      </c>
      <c r="AE3853" s="34">
        <f t="shared" si="1574"/>
        <v>7</v>
      </c>
      <c r="AF3853" s="73" t="b">
        <f>COUNTIF('Power Curve'!$D$2:$D$31,AE3853)&gt;0</f>
        <v>1</v>
      </c>
      <c r="AG3853" s="73" t="b">
        <f t="shared" si="1575"/>
        <v>0</v>
      </c>
      <c r="AH3853" s="73" t="b">
        <f t="shared" si="1584"/>
        <v>1</v>
      </c>
      <c r="AI3853" s="34" t="str">
        <f t="shared" si="1576"/>
        <v>Outer</v>
      </c>
      <c r="AJ3853" s="35" t="str">
        <f t="shared" si="1585"/>
        <v>0.4-0.5</v>
      </c>
      <c r="AK3853" s="36" t="str">
        <f t="shared" si="1577"/>
        <v>2-3</v>
      </c>
      <c r="AL3853" s="36" t="str">
        <f t="shared" si="1578"/>
        <v>Apr</v>
      </c>
      <c r="AM3853" s="35" t="str">
        <f t="shared" si="1579"/>
        <v>295-305</v>
      </c>
      <c r="AN3853" s="36" t="str">
        <f t="shared" si="1580"/>
        <v>LWS-LTI</v>
      </c>
    </row>
    <row r="3854" spans="5:40" x14ac:dyDescent="0.3">
      <c r="E3854" s="12">
        <v>41027.090277777781</v>
      </c>
      <c r="F3854" s="16">
        <v>7.78</v>
      </c>
      <c r="G3854" s="16">
        <v>805.32002639770531</v>
      </c>
      <c r="H3854" s="29">
        <v>1.1864528081918175</v>
      </c>
      <c r="I3854" s="26">
        <v>299.3</v>
      </c>
      <c r="J3854" s="30">
        <v>7.4550128534704357E-2</v>
      </c>
      <c r="K3854" s="31">
        <v>0.30202498408920886</v>
      </c>
      <c r="L3854" s="111">
        <f t="shared" si="1560"/>
        <v>0.5</v>
      </c>
      <c r="M3854" s="112">
        <f t="shared" si="1561"/>
        <v>6.9999999999999993E-2</v>
      </c>
      <c r="N3854" s="112" t="b">
        <f t="shared" si="1562"/>
        <v>1</v>
      </c>
      <c r="O3854" s="112" t="b">
        <f t="shared" si="1563"/>
        <v>1</v>
      </c>
      <c r="P3854" s="113">
        <f t="shared" si="1564"/>
        <v>5</v>
      </c>
      <c r="Q3854" s="113">
        <f t="shared" si="1565"/>
        <v>19</v>
      </c>
      <c r="R3854" s="114" t="str">
        <f t="shared" si="1581"/>
        <v>0.5-0.07</v>
      </c>
      <c r="S3854" s="127">
        <f t="shared" si="1566"/>
        <v>-3.1853825121220224E-2</v>
      </c>
      <c r="T3854" s="112" t="b">
        <f t="shared" si="1567"/>
        <v>1</v>
      </c>
      <c r="U3854" s="22">
        <f t="shared" si="1568"/>
        <v>7.697524093888596</v>
      </c>
      <c r="V3854" s="22">
        <f t="shared" si="1569"/>
        <v>0.54772713840409737</v>
      </c>
      <c r="W3854" s="81">
        <f t="shared" si="1570"/>
        <v>8</v>
      </c>
      <c r="X3854" s="22">
        <f t="shared" si="1571"/>
        <v>0.68682170869617054</v>
      </c>
      <c r="Y3854" s="3">
        <f>IF(U3854&gt;'Power Curve'!$C$37,0,INDEX(Ci,$W3854,1)*POWER(1-X3854,3)+INDEX(Ci,$W3854,2)*3*X3854*POWER(1-X3854,2)+INDEX(Ci,$W3854,3)*3*POWER(X3854,2)*(1-X3854)+INDEX(Ci,$W3854,4)*POWER(X3854,3))</f>
        <v>788.7711892357861</v>
      </c>
      <c r="Z3854" s="3">
        <f t="shared" si="1572"/>
        <v>763.64580971321243</v>
      </c>
      <c r="AA3854" s="3">
        <f t="shared" si="1573"/>
        <v>805.32002639770531</v>
      </c>
      <c r="AB3854" s="3">
        <f t="shared" si="1582"/>
        <v>-41.674216684492876</v>
      </c>
      <c r="AC3854" s="3">
        <f t="shared" si="1583"/>
        <v>41.674216684492876</v>
      </c>
      <c r="AE3854" s="34">
        <f t="shared" si="1574"/>
        <v>8</v>
      </c>
      <c r="AF3854" s="73" t="b">
        <f>COUNTIF('Power Curve'!$D$2:$D$31,AE3854)&gt;0</f>
        <v>1</v>
      </c>
      <c r="AG3854" s="73" t="b">
        <f t="shared" si="1575"/>
        <v>0</v>
      </c>
      <c r="AH3854" s="73" t="b">
        <f t="shared" si="1584"/>
        <v>1</v>
      </c>
      <c r="AI3854" s="34" t="str">
        <f t="shared" si="1576"/>
        <v>Outer</v>
      </c>
      <c r="AJ3854" s="35" t="str">
        <f t="shared" si="1585"/>
        <v>0.5-0.6</v>
      </c>
      <c r="AK3854" s="36" t="str">
        <f t="shared" si="1577"/>
        <v>2-3</v>
      </c>
      <c r="AL3854" s="36" t="str">
        <f t="shared" si="1578"/>
        <v>Apr</v>
      </c>
      <c r="AM3854" s="35" t="str">
        <f t="shared" si="1579"/>
        <v>295-305</v>
      </c>
      <c r="AN3854" s="36" t="str">
        <f t="shared" si="1580"/>
        <v>HWS-LTI</v>
      </c>
    </row>
    <row r="3855" spans="5:40" x14ac:dyDescent="0.3">
      <c r="E3855" s="12">
        <v>41027.097222222219</v>
      </c>
      <c r="F3855" s="16">
        <v>7.94</v>
      </c>
      <c r="G3855" s="16">
        <v>829.76997375488259</v>
      </c>
      <c r="H3855" s="29">
        <v>1.186539597515156</v>
      </c>
      <c r="I3855" s="26">
        <v>295.10000000000002</v>
      </c>
      <c r="J3855" s="30">
        <v>6.6750629722921909E-2</v>
      </c>
      <c r="K3855" s="31">
        <v>0.24069216955195358</v>
      </c>
      <c r="L3855" s="111">
        <f t="shared" si="1560"/>
        <v>0.6</v>
      </c>
      <c r="M3855" s="112">
        <f t="shared" si="1561"/>
        <v>6.9999999999999993E-2</v>
      </c>
      <c r="N3855" s="112" t="b">
        <f t="shared" si="1562"/>
        <v>1</v>
      </c>
      <c r="O3855" s="112" t="b">
        <f t="shared" si="1563"/>
        <v>1</v>
      </c>
      <c r="P3855" s="113">
        <f t="shared" si="1564"/>
        <v>6</v>
      </c>
      <c r="Q3855" s="113">
        <f t="shared" si="1565"/>
        <v>19</v>
      </c>
      <c r="R3855" s="114" t="str">
        <f t="shared" si="1581"/>
        <v>0.6-0.07</v>
      </c>
      <c r="S3855" s="127">
        <f t="shared" si="1566"/>
        <v>-3.3639724247800033E-2</v>
      </c>
      <c r="T3855" s="112" t="b">
        <f t="shared" si="1567"/>
        <v>1</v>
      </c>
      <c r="U3855" s="22">
        <f t="shared" si="1568"/>
        <v>7.8560194785586557</v>
      </c>
      <c r="V3855" s="22">
        <f t="shared" si="1569"/>
        <v>0.57222311102736234</v>
      </c>
      <c r="W3855" s="81">
        <f t="shared" si="1570"/>
        <v>8</v>
      </c>
      <c r="X3855" s="22">
        <f t="shared" si="1571"/>
        <v>0.84634432786242475</v>
      </c>
      <c r="Y3855" s="3">
        <f>IF(U3855&gt;'Power Curve'!$C$37,0,INDEX(Ci,$W3855,1)*POWER(1-X3855,3)+INDEX(Ci,$W3855,2)*3*X3855*POWER(1-X3855,2)+INDEX(Ci,$W3855,3)*3*POWER(X3855,2)*(1-X3855)+INDEX(Ci,$W3855,4)*POWER(X3855,3))</f>
        <v>835.3357032525272</v>
      </c>
      <c r="Z3855" s="3">
        <f t="shared" si="1572"/>
        <v>807.23524054077006</v>
      </c>
      <c r="AA3855" s="3">
        <f t="shared" si="1573"/>
        <v>829.76997375488259</v>
      </c>
      <c r="AB3855" s="3">
        <f t="shared" si="1582"/>
        <v>-22.534733214112521</v>
      </c>
      <c r="AC3855" s="3">
        <f t="shared" si="1583"/>
        <v>22.534733214112521</v>
      </c>
      <c r="AE3855" s="34">
        <f t="shared" si="1574"/>
        <v>8</v>
      </c>
      <c r="AF3855" s="73" t="b">
        <f>COUNTIF('Power Curve'!$D$2:$D$31,AE3855)&gt;0</f>
        <v>1</v>
      </c>
      <c r="AG3855" s="73" t="b">
        <f t="shared" si="1575"/>
        <v>0</v>
      </c>
      <c r="AH3855" s="73" t="b">
        <f t="shared" si="1584"/>
        <v>1</v>
      </c>
      <c r="AI3855" s="34" t="str">
        <f t="shared" si="1576"/>
        <v>Outer</v>
      </c>
      <c r="AJ3855" s="35" t="str">
        <f t="shared" si="1585"/>
        <v>0.5-0.6</v>
      </c>
      <c r="AK3855" s="36" t="str">
        <f t="shared" si="1577"/>
        <v>2-3</v>
      </c>
      <c r="AL3855" s="36" t="str">
        <f t="shared" si="1578"/>
        <v>Apr</v>
      </c>
      <c r="AM3855" s="35" t="str">
        <f t="shared" si="1579"/>
        <v>295-305</v>
      </c>
      <c r="AN3855" s="36" t="str">
        <f t="shared" si="1580"/>
        <v>HWS-LTI</v>
      </c>
    </row>
    <row r="3856" spans="5:40" x14ac:dyDescent="0.3">
      <c r="E3856" s="12">
        <v>41027.104166666664</v>
      </c>
      <c r="F3856" s="16">
        <v>7.62</v>
      </c>
      <c r="G3856" s="16">
        <v>696.47000730037712</v>
      </c>
      <c r="H3856" s="29">
        <v>1.1872923850694566</v>
      </c>
      <c r="I3856" s="26">
        <v>289.10000000000002</v>
      </c>
      <c r="J3856" s="30">
        <v>9.711286089238845E-2</v>
      </c>
      <c r="K3856" s="31">
        <v>0.23838096723106014</v>
      </c>
      <c r="L3856" s="111">
        <f t="shared" si="1560"/>
        <v>0.5</v>
      </c>
      <c r="M3856" s="112">
        <f t="shared" si="1561"/>
        <v>9.9999999999999992E-2</v>
      </c>
      <c r="N3856" s="112" t="b">
        <f t="shared" si="1562"/>
        <v>1</v>
      </c>
      <c r="O3856" s="112" t="b">
        <f t="shared" si="1563"/>
        <v>1</v>
      </c>
      <c r="P3856" s="113">
        <f t="shared" si="1564"/>
        <v>5</v>
      </c>
      <c r="Q3856" s="113">
        <f t="shared" si="1565"/>
        <v>16</v>
      </c>
      <c r="R3856" s="114" t="str">
        <f t="shared" si="1581"/>
        <v>0.5-0.1</v>
      </c>
      <c r="S3856" s="127">
        <f t="shared" si="1566"/>
        <v>-1.2082008028820396E-2</v>
      </c>
      <c r="T3856" s="112" t="b">
        <f t="shared" si="1567"/>
        <v>1</v>
      </c>
      <c r="U3856" s="22">
        <f t="shared" si="1568"/>
        <v>7.5409981787310878</v>
      </c>
      <c r="V3856" s="22">
        <f t="shared" si="1569"/>
        <v>0.52353555364273929</v>
      </c>
      <c r="W3856" s="81">
        <f t="shared" si="1570"/>
        <v>8</v>
      </c>
      <c r="X3856" s="22">
        <f t="shared" si="1571"/>
        <v>0.52928132349631418</v>
      </c>
      <c r="Y3856" s="3">
        <f>IF(U3856&gt;'Power Curve'!$C$37,0,INDEX(Ci,$W3856,1)*POWER(1-X3856,3)+INDEX(Ci,$W3856,2)*3*X3856*POWER(1-X3856,2)+INDEX(Ci,$W3856,3)*3*POWER(X3856,2)*(1-X3856)+INDEX(Ci,$W3856,4)*POWER(X3856,3))</f>
        <v>743.57739784945011</v>
      </c>
      <c r="Z3856" s="3">
        <f t="shared" si="1572"/>
        <v>734.5934897585837</v>
      </c>
      <c r="AA3856" s="3">
        <f t="shared" si="1573"/>
        <v>696.47000730037712</v>
      </c>
      <c r="AB3856" s="3">
        <f t="shared" si="1582"/>
        <v>38.123482458206581</v>
      </c>
      <c r="AC3856" s="3">
        <f t="shared" si="1583"/>
        <v>38.123482458206581</v>
      </c>
      <c r="AE3856" s="34">
        <f t="shared" si="1574"/>
        <v>8</v>
      </c>
      <c r="AF3856" s="73" t="b">
        <f>COUNTIF('Power Curve'!$D$2:$D$31,AE3856)&gt;0</f>
        <v>1</v>
      </c>
      <c r="AG3856" s="73" t="b">
        <f t="shared" si="1575"/>
        <v>0</v>
      </c>
      <c r="AH3856" s="73" t="b">
        <f t="shared" si="1584"/>
        <v>1</v>
      </c>
      <c r="AI3856" s="34" t="str">
        <f t="shared" si="1576"/>
        <v>Outer</v>
      </c>
      <c r="AJ3856" s="35" t="str">
        <f t="shared" si="1585"/>
        <v>0.5-0.6</v>
      </c>
      <c r="AK3856" s="36" t="str">
        <f t="shared" si="1577"/>
        <v>2-3</v>
      </c>
      <c r="AL3856" s="36" t="str">
        <f t="shared" si="1578"/>
        <v>Apr</v>
      </c>
      <c r="AM3856" s="35" t="str">
        <f t="shared" si="1579"/>
        <v>285-295</v>
      </c>
      <c r="AN3856" s="36" t="str">
        <f t="shared" si="1580"/>
        <v>HWS-LTI</v>
      </c>
    </row>
    <row r="3857" spans="5:40" x14ac:dyDescent="0.3">
      <c r="E3857" s="12">
        <v>41027.111111111109</v>
      </c>
      <c r="F3857" s="16">
        <v>7.88</v>
      </c>
      <c r="G3857" s="16">
        <v>819.85002899169922</v>
      </c>
      <c r="H3857" s="29">
        <v>1.1874661754392069</v>
      </c>
      <c r="I3857" s="26">
        <v>289.7</v>
      </c>
      <c r="J3857" s="30">
        <v>0.11040609137055837</v>
      </c>
      <c r="K3857" s="31">
        <v>0.28893376176257307</v>
      </c>
      <c r="L3857" s="111">
        <f t="shared" si="1560"/>
        <v>0.6</v>
      </c>
      <c r="M3857" s="112">
        <f t="shared" si="1561"/>
        <v>0.11</v>
      </c>
      <c r="N3857" s="112" t="b">
        <f t="shared" si="1562"/>
        <v>1</v>
      </c>
      <c r="O3857" s="112" t="b">
        <f t="shared" si="1563"/>
        <v>1</v>
      </c>
      <c r="P3857" s="113">
        <f t="shared" si="1564"/>
        <v>6</v>
      </c>
      <c r="Q3857" s="113">
        <f t="shared" si="1565"/>
        <v>15</v>
      </c>
      <c r="R3857" s="114" t="str">
        <f t="shared" si="1581"/>
        <v>0.6-0.11</v>
      </c>
      <c r="S3857" s="127">
        <f t="shared" si="1566"/>
        <v>-1.5111837704289E-2</v>
      </c>
      <c r="T3857" s="112" t="b">
        <f t="shared" si="1567"/>
        <v>1</v>
      </c>
      <c r="U3857" s="22">
        <f t="shared" si="1568"/>
        <v>7.7986830531252576</v>
      </c>
      <c r="V3857" s="22">
        <f t="shared" si="1569"/>
        <v>0.56336158164809258</v>
      </c>
      <c r="W3857" s="81">
        <f t="shared" si="1570"/>
        <v>8</v>
      </c>
      <c r="X3857" s="22">
        <f t="shared" si="1571"/>
        <v>0.78863629568340254</v>
      </c>
      <c r="Y3857" s="3">
        <f>IF(U3857&gt;'Power Curve'!$C$37,0,INDEX(Ci,$W3857,1)*POWER(1-X3857,3)+INDEX(Ci,$W3857,2)*3*X3857*POWER(1-X3857,2)+INDEX(Ci,$W3857,3)*3*POWER(X3857,2)*(1-X3857)+INDEX(Ci,$W3857,4)*POWER(X3857,3))</f>
        <v>818.41155265773511</v>
      </c>
      <c r="Z3857" s="3">
        <f t="shared" si="1572"/>
        <v>806.04385009865621</v>
      </c>
      <c r="AA3857" s="3">
        <f t="shared" si="1573"/>
        <v>819.85002899169922</v>
      </c>
      <c r="AB3857" s="3">
        <f t="shared" si="1582"/>
        <v>-13.806178893043011</v>
      </c>
      <c r="AC3857" s="3">
        <f t="shared" si="1583"/>
        <v>13.806178893043011</v>
      </c>
      <c r="AE3857" s="34">
        <f t="shared" si="1574"/>
        <v>8</v>
      </c>
      <c r="AF3857" s="73" t="b">
        <f>COUNTIF('Power Curve'!$D$2:$D$31,AE3857)&gt;0</f>
        <v>1</v>
      </c>
      <c r="AG3857" s="73" t="b">
        <f t="shared" si="1575"/>
        <v>0</v>
      </c>
      <c r="AH3857" s="73" t="b">
        <f t="shared" si="1584"/>
        <v>1</v>
      </c>
      <c r="AI3857" s="34" t="str">
        <f t="shared" si="1576"/>
        <v>Inner</v>
      </c>
      <c r="AJ3857" s="35" t="str">
        <f t="shared" si="1585"/>
        <v>0.5-0.6</v>
      </c>
      <c r="AK3857" s="36" t="str">
        <f t="shared" si="1577"/>
        <v>2-3</v>
      </c>
      <c r="AL3857" s="36" t="str">
        <f t="shared" si="1578"/>
        <v>Apr</v>
      </c>
      <c r="AM3857" s="35" t="str">
        <f t="shared" si="1579"/>
        <v>285-295</v>
      </c>
      <c r="AN3857" s="36" t="str">
        <f t="shared" si="1580"/>
        <v>Inner-TI</v>
      </c>
    </row>
    <row r="3858" spans="5:40" x14ac:dyDescent="0.3">
      <c r="E3858" s="12">
        <v>41027.118055555555</v>
      </c>
      <c r="F3858" s="16">
        <v>8.8000000000000007</v>
      </c>
      <c r="G3858" s="16">
        <v>991.48001861572288</v>
      </c>
      <c r="H3858" s="29">
        <v>1.1872923850694566</v>
      </c>
      <c r="I3858" s="26">
        <v>297.39999999999998</v>
      </c>
      <c r="J3858" s="30">
        <v>9.9999999999999992E-2</v>
      </c>
      <c r="K3858" s="31">
        <v>0.27354579602336909</v>
      </c>
      <c r="L3858" s="111">
        <f t="shared" si="1560"/>
        <v>0.70000000000000007</v>
      </c>
      <c r="M3858" s="112">
        <f t="shared" si="1561"/>
        <v>9.9999999999999992E-2</v>
      </c>
      <c r="N3858" s="112" t="b">
        <f t="shared" si="1562"/>
        <v>1</v>
      </c>
      <c r="O3858" s="112" t="b">
        <f t="shared" si="1563"/>
        <v>1</v>
      </c>
      <c r="P3858" s="113">
        <f t="shared" si="1564"/>
        <v>7.0000000000000009</v>
      </c>
      <c r="Q3858" s="113">
        <f t="shared" si="1565"/>
        <v>16</v>
      </c>
      <c r="R3858" s="114" t="str">
        <f t="shared" si="1581"/>
        <v>0.7-0.1</v>
      </c>
      <c r="S3858" s="127">
        <f t="shared" si="1566"/>
        <v>-1.3669081380489443E-2</v>
      </c>
      <c r="T3858" s="112" t="b">
        <f t="shared" si="1567"/>
        <v>1</v>
      </c>
      <c r="U3858" s="22">
        <f t="shared" si="1568"/>
        <v>8.7087643008967959</v>
      </c>
      <c r="V3858" s="22">
        <f t="shared" si="1569"/>
        <v>0.70401757221063455</v>
      </c>
      <c r="W3858" s="81">
        <f t="shared" si="1570"/>
        <v>9</v>
      </c>
      <c r="X3858" s="22">
        <f t="shared" si="1571"/>
        <v>0.6997624258999523</v>
      </c>
      <c r="Y3858" s="3">
        <f>IF(U3858&gt;'Power Curve'!$C$37,0,INDEX(Ci,$W3858,1)*POWER(1-X3858,3)+INDEX(Ci,$W3858,2)*3*X3858*POWER(1-X3858,2)+INDEX(Ci,$W3858,3)*3*POWER(X3858,2)*(1-X3858)+INDEX(Ci,$W3858,4)*POWER(X3858,3))</f>
        <v>1100.1040968281445</v>
      </c>
      <c r="Z3858" s="3">
        <f t="shared" si="1572"/>
        <v>1085.0666844015909</v>
      </c>
      <c r="AA3858" s="3">
        <f t="shared" si="1573"/>
        <v>991.48001861572288</v>
      </c>
      <c r="AB3858" s="3">
        <f t="shared" si="1582"/>
        <v>93.586665785868036</v>
      </c>
      <c r="AC3858" s="3">
        <f t="shared" si="1583"/>
        <v>93.586665785868036</v>
      </c>
      <c r="AE3858" s="34">
        <f t="shared" si="1574"/>
        <v>9</v>
      </c>
      <c r="AF3858" s="73" t="b">
        <f>COUNTIF('Power Curve'!$D$2:$D$31,AE3858)&gt;0</f>
        <v>1</v>
      </c>
      <c r="AG3858" s="73" t="b">
        <f t="shared" si="1575"/>
        <v>0</v>
      </c>
      <c r="AH3858" s="73" t="b">
        <f t="shared" si="1584"/>
        <v>1</v>
      </c>
      <c r="AI3858" s="34" t="str">
        <f t="shared" si="1576"/>
        <v>Inner</v>
      </c>
      <c r="AJ3858" s="35" t="str">
        <f t="shared" si="1585"/>
        <v>0.7-0.8</v>
      </c>
      <c r="AK3858" s="36" t="str">
        <f t="shared" si="1577"/>
        <v>2-3</v>
      </c>
      <c r="AL3858" s="36" t="str">
        <f t="shared" si="1578"/>
        <v>Apr</v>
      </c>
      <c r="AM3858" s="35" t="str">
        <f t="shared" si="1579"/>
        <v>295-305</v>
      </c>
      <c r="AN3858" s="36" t="str">
        <f t="shared" si="1580"/>
        <v>HWS-LTI</v>
      </c>
    </row>
    <row r="3859" spans="5:40" x14ac:dyDescent="0.3">
      <c r="E3859" s="12">
        <v>41027.125</v>
      </c>
      <c r="F3859" s="16">
        <v>8.3800000000000008</v>
      </c>
      <c r="G3859" s="16">
        <v>1054.7700271606448</v>
      </c>
      <c r="H3859" s="29">
        <v>1.1873792738789539</v>
      </c>
      <c r="I3859" s="26">
        <v>296.60000000000002</v>
      </c>
      <c r="J3859" s="30">
        <v>0.116945107398568</v>
      </c>
      <c r="K3859" s="31">
        <v>0.22081996524028724</v>
      </c>
      <c r="L3859" s="111">
        <f t="shared" si="1560"/>
        <v>0.6</v>
      </c>
      <c r="M3859" s="112">
        <f t="shared" si="1561"/>
        <v>0.12</v>
      </c>
      <c r="N3859" s="112" t="b">
        <f t="shared" si="1562"/>
        <v>1</v>
      </c>
      <c r="O3859" s="112" t="b">
        <f t="shared" si="1563"/>
        <v>1</v>
      </c>
      <c r="P3859" s="113">
        <f t="shared" si="1564"/>
        <v>6</v>
      </c>
      <c r="Q3859" s="113">
        <f t="shared" si="1565"/>
        <v>14</v>
      </c>
      <c r="R3859" s="114" t="str">
        <f t="shared" si="1581"/>
        <v>0.6-0.12</v>
      </c>
      <c r="S3859" s="127">
        <f t="shared" si="1566"/>
        <v>4.5001612482616585E-3</v>
      </c>
      <c r="T3859" s="112" t="b">
        <f t="shared" si="1567"/>
        <v>1</v>
      </c>
      <c r="U3859" s="22">
        <f t="shared" si="1568"/>
        <v>8.2933210302744005</v>
      </c>
      <c r="V3859" s="22">
        <f t="shared" si="1569"/>
        <v>0.63980947552144285</v>
      </c>
      <c r="W3859" s="81">
        <f t="shared" si="1570"/>
        <v>9</v>
      </c>
      <c r="X3859" s="22">
        <f t="shared" si="1571"/>
        <v>0.28450678341178665</v>
      </c>
      <c r="Y3859" s="3">
        <f>IF(U3859&gt;'Power Curve'!$C$37,0,INDEX(Ci,$W3859,1)*POWER(1-X3859,3)+INDEX(Ci,$W3859,2)*3*X3859*POWER(1-X3859,2)+INDEX(Ci,$W3859,3)*3*POWER(X3859,2)*(1-X3859)+INDEX(Ci,$W3859,4)*POWER(X3859,3))</f>
        <v>967.7136601817291</v>
      </c>
      <c r="Z3859" s="3">
        <f t="shared" si="1572"/>
        <v>972.06852769469231</v>
      </c>
      <c r="AA3859" s="3">
        <f t="shared" si="1573"/>
        <v>1054.7700271606448</v>
      </c>
      <c r="AB3859" s="3">
        <f t="shared" si="1582"/>
        <v>-82.701499465952452</v>
      </c>
      <c r="AC3859" s="3">
        <f t="shared" si="1583"/>
        <v>82.701499465952452</v>
      </c>
      <c r="AE3859" s="34">
        <f t="shared" si="1574"/>
        <v>8</v>
      </c>
      <c r="AF3859" s="73" t="b">
        <f>COUNTIF('Power Curve'!$D$2:$D$31,AE3859)&gt;0</f>
        <v>1</v>
      </c>
      <c r="AG3859" s="73" t="b">
        <f t="shared" si="1575"/>
        <v>0</v>
      </c>
      <c r="AH3859" s="73" t="b">
        <f t="shared" si="1584"/>
        <v>1</v>
      </c>
      <c r="AI3859" s="34" t="str">
        <f t="shared" si="1576"/>
        <v>Inner</v>
      </c>
      <c r="AJ3859" s="35" t="str">
        <f t="shared" si="1585"/>
        <v>0.6-0.7</v>
      </c>
      <c r="AK3859" s="36" t="str">
        <f t="shared" si="1577"/>
        <v>3-4</v>
      </c>
      <c r="AL3859" s="36" t="str">
        <f t="shared" si="1578"/>
        <v>Apr</v>
      </c>
      <c r="AM3859" s="35" t="str">
        <f t="shared" si="1579"/>
        <v>295-305</v>
      </c>
      <c r="AN3859" s="36" t="str">
        <f t="shared" si="1580"/>
        <v>Inner-TI</v>
      </c>
    </row>
    <row r="3860" spans="5:40" x14ac:dyDescent="0.3">
      <c r="E3860" s="12">
        <v>41027.131944444445</v>
      </c>
      <c r="F3860" s="16">
        <v>8.48</v>
      </c>
      <c r="G3860" s="16">
        <v>968.44001770019577</v>
      </c>
      <c r="H3860" s="29">
        <v>1.1875965515841016</v>
      </c>
      <c r="I3860" s="26">
        <v>290.8</v>
      </c>
      <c r="J3860" s="30">
        <v>0.11320754716981131</v>
      </c>
      <c r="K3860" s="31">
        <v>0.22077535438194157</v>
      </c>
      <c r="L3860" s="111">
        <f t="shared" si="1560"/>
        <v>0.70000000000000007</v>
      </c>
      <c r="M3860" s="112">
        <f t="shared" si="1561"/>
        <v>0.11</v>
      </c>
      <c r="N3860" s="112" t="b">
        <f t="shared" si="1562"/>
        <v>1</v>
      </c>
      <c r="O3860" s="112" t="b">
        <f t="shared" si="1563"/>
        <v>1</v>
      </c>
      <c r="P3860" s="113">
        <f t="shared" si="1564"/>
        <v>7.0000000000000009</v>
      </c>
      <c r="Q3860" s="113">
        <f t="shared" si="1565"/>
        <v>15</v>
      </c>
      <c r="R3860" s="114" t="str">
        <f t="shared" si="1581"/>
        <v>0.7-0.11</v>
      </c>
      <c r="S3860" s="127">
        <f t="shared" si="1566"/>
        <v>-5.1188842505708954E-3</v>
      </c>
      <c r="T3860" s="112" t="b">
        <f t="shared" si="1567"/>
        <v>1</v>
      </c>
      <c r="U3860" s="22">
        <f t="shared" si="1568"/>
        <v>8.3927985433679257</v>
      </c>
      <c r="V3860" s="22">
        <f t="shared" si="1569"/>
        <v>0.65518404584374057</v>
      </c>
      <c r="W3860" s="81">
        <f t="shared" si="1570"/>
        <v>9</v>
      </c>
      <c r="X3860" s="22">
        <f t="shared" si="1571"/>
        <v>0.38393936911931387</v>
      </c>
      <c r="Y3860" s="3">
        <f>IF(U3860&gt;'Power Curve'!$C$37,0,INDEX(Ci,$W3860,1)*POWER(1-X3860,3)+INDEX(Ci,$W3860,2)*3*X3860*POWER(1-X3860,2)+INDEX(Ci,$W3860,3)*3*POWER(X3860,2)*(1-X3860)+INDEX(Ci,$W3860,4)*POWER(X3860,3))</f>
        <v>998.91247540084555</v>
      </c>
      <c r="Z3860" s="3">
        <f t="shared" si="1572"/>
        <v>993.79915806281736</v>
      </c>
      <c r="AA3860" s="3">
        <f t="shared" si="1573"/>
        <v>968.44001770019577</v>
      </c>
      <c r="AB3860" s="3">
        <f t="shared" si="1582"/>
        <v>25.359140362621588</v>
      </c>
      <c r="AC3860" s="3">
        <f t="shared" si="1583"/>
        <v>25.359140362621588</v>
      </c>
      <c r="AE3860" s="34">
        <f t="shared" si="1574"/>
        <v>8</v>
      </c>
      <c r="AF3860" s="73" t="b">
        <f>COUNTIF('Power Curve'!$D$2:$D$31,AE3860)&gt;0</f>
        <v>1</v>
      </c>
      <c r="AG3860" s="73" t="b">
        <f t="shared" si="1575"/>
        <v>0</v>
      </c>
      <c r="AH3860" s="73" t="b">
        <f t="shared" si="1584"/>
        <v>1</v>
      </c>
      <c r="AI3860" s="34" t="str">
        <f t="shared" si="1576"/>
        <v>Inner</v>
      </c>
      <c r="AJ3860" s="35" t="str">
        <f t="shared" si="1585"/>
        <v>0.6-0.7</v>
      </c>
      <c r="AK3860" s="36" t="str">
        <f t="shared" si="1577"/>
        <v>3-4</v>
      </c>
      <c r="AL3860" s="36" t="str">
        <f t="shared" si="1578"/>
        <v>Apr</v>
      </c>
      <c r="AM3860" s="35" t="str">
        <f t="shared" si="1579"/>
        <v>285-295</v>
      </c>
      <c r="AN3860" s="36" t="str">
        <f t="shared" si="1580"/>
        <v>Inner-TI</v>
      </c>
    </row>
    <row r="3861" spans="5:40" x14ac:dyDescent="0.3">
      <c r="E3861" s="12">
        <v>41027.138888888891</v>
      </c>
      <c r="F3861" s="16">
        <v>8.43</v>
      </c>
      <c r="G3861" s="16">
        <v>1083.4100036621098</v>
      </c>
      <c r="H3861" s="29">
        <v>1.1877848727487719</v>
      </c>
      <c r="I3861" s="26">
        <v>294</v>
      </c>
      <c r="J3861" s="30">
        <v>0.10201660735468565</v>
      </c>
      <c r="K3861" s="31">
        <v>0.27749250499177897</v>
      </c>
      <c r="L3861" s="111">
        <f t="shared" si="1560"/>
        <v>0.6</v>
      </c>
      <c r="M3861" s="112">
        <f t="shared" si="1561"/>
        <v>9.9999999999999992E-2</v>
      </c>
      <c r="N3861" s="112" t="b">
        <f t="shared" si="1562"/>
        <v>1</v>
      </c>
      <c r="O3861" s="112" t="b">
        <f t="shared" si="1563"/>
        <v>1</v>
      </c>
      <c r="P3861" s="113">
        <f t="shared" si="1564"/>
        <v>6</v>
      </c>
      <c r="Q3861" s="113">
        <f t="shared" si="1565"/>
        <v>16</v>
      </c>
      <c r="R3861" s="114" t="str">
        <f t="shared" si="1581"/>
        <v>0.6-0.1</v>
      </c>
      <c r="S3861" s="127">
        <f t="shared" si="1566"/>
        <v>-7.7910698820127019E-3</v>
      </c>
      <c r="T3861" s="112" t="b">
        <f t="shared" si="1567"/>
        <v>1</v>
      </c>
      <c r="U3861" s="22">
        <f t="shared" si="1568"/>
        <v>8.3437536886088086</v>
      </c>
      <c r="V3861" s="22">
        <f t="shared" si="1569"/>
        <v>0.64760400544072005</v>
      </c>
      <c r="W3861" s="81">
        <f t="shared" si="1570"/>
        <v>9</v>
      </c>
      <c r="X3861" s="22">
        <f t="shared" si="1571"/>
        <v>0.33491666466384284</v>
      </c>
      <c r="Y3861" s="3">
        <f>IF(U3861&gt;'Power Curve'!$C$37,0,INDEX(Ci,$W3861,1)*POWER(1-X3861,3)+INDEX(Ci,$W3861,2)*3*X3861*POWER(1-X3861,2)+INDEX(Ci,$W3861,3)*3*POWER(X3861,2)*(1-X3861)+INDEX(Ci,$W3861,4)*POWER(X3861,3))</f>
        <v>983.48466991174416</v>
      </c>
      <c r="Z3861" s="3">
        <f t="shared" si="1572"/>
        <v>975.82227212057353</v>
      </c>
      <c r="AA3861" s="3">
        <f t="shared" si="1573"/>
        <v>1083.4100036621098</v>
      </c>
      <c r="AB3861" s="3">
        <f t="shared" si="1582"/>
        <v>-107.5877315415363</v>
      </c>
      <c r="AC3861" s="3">
        <f t="shared" si="1583"/>
        <v>107.5877315415363</v>
      </c>
      <c r="AE3861" s="34">
        <f t="shared" si="1574"/>
        <v>8</v>
      </c>
      <c r="AF3861" s="73" t="b">
        <f>COUNTIF('Power Curve'!$D$2:$D$31,AE3861)&gt;0</f>
        <v>1</v>
      </c>
      <c r="AG3861" s="73" t="b">
        <f t="shared" si="1575"/>
        <v>0</v>
      </c>
      <c r="AH3861" s="73" t="b">
        <f t="shared" si="1584"/>
        <v>1</v>
      </c>
      <c r="AI3861" s="34" t="str">
        <f t="shared" si="1576"/>
        <v>Inner</v>
      </c>
      <c r="AJ3861" s="35" t="str">
        <f t="shared" si="1585"/>
        <v>0.6-0.7</v>
      </c>
      <c r="AK3861" s="36" t="str">
        <f t="shared" si="1577"/>
        <v>3-4</v>
      </c>
      <c r="AL3861" s="36" t="str">
        <f t="shared" si="1578"/>
        <v>Apr</v>
      </c>
      <c r="AM3861" s="35" t="str">
        <f t="shared" si="1579"/>
        <v>285-295</v>
      </c>
      <c r="AN3861" s="36" t="str">
        <f t="shared" si="1580"/>
        <v>Inner-TI</v>
      </c>
    </row>
    <row r="3862" spans="5:40" x14ac:dyDescent="0.3">
      <c r="E3862" s="12">
        <v>41027.145833333336</v>
      </c>
      <c r="F3862" s="16">
        <v>8.9600000000000009</v>
      </c>
      <c r="G3862" s="16">
        <v>1107.0799789428736</v>
      </c>
      <c r="H3862" s="29">
        <v>1.1873792738789539</v>
      </c>
      <c r="I3862" s="26">
        <v>290.8</v>
      </c>
      <c r="J3862" s="30">
        <v>0.11941964285714285</v>
      </c>
      <c r="K3862" s="31">
        <v>0.18424572993175459</v>
      </c>
      <c r="L3862" s="111">
        <f t="shared" si="1560"/>
        <v>0.70000000000000007</v>
      </c>
      <c r="M3862" s="112">
        <f t="shared" si="1561"/>
        <v>0.12</v>
      </c>
      <c r="N3862" s="112" t="b">
        <f t="shared" si="1562"/>
        <v>1</v>
      </c>
      <c r="O3862" s="112" t="b">
        <f t="shared" si="1563"/>
        <v>1</v>
      </c>
      <c r="P3862" s="113">
        <f t="shared" si="1564"/>
        <v>7.0000000000000009</v>
      </c>
      <c r="Q3862" s="113">
        <f t="shared" si="1565"/>
        <v>14</v>
      </c>
      <c r="R3862" s="114" t="str">
        <f t="shared" si="1581"/>
        <v>0.7-0.12</v>
      </c>
      <c r="S3862" s="127">
        <f t="shared" si="1566"/>
        <v>7.9909258919463686E-3</v>
      </c>
      <c r="T3862" s="112" t="b">
        <f t="shared" si="1567"/>
        <v>1</v>
      </c>
      <c r="U3862" s="22">
        <f t="shared" si="1568"/>
        <v>8.8673217698399309</v>
      </c>
      <c r="V3862" s="22">
        <f t="shared" si="1569"/>
        <v>0.72852314015843689</v>
      </c>
      <c r="W3862" s="81">
        <f t="shared" si="1570"/>
        <v>9</v>
      </c>
      <c r="X3862" s="22">
        <f t="shared" si="1571"/>
        <v>0.85824828496474836</v>
      </c>
      <c r="Y3862" s="3">
        <f>IF(U3862&gt;'Power Curve'!$C$37,0,INDEX(Ci,$W3862,1)*POWER(1-X3862,3)+INDEX(Ci,$W3862,2)*3*X3862*POWER(1-X3862,2)+INDEX(Ci,$W3862,3)*3*POWER(X3862,2)*(1-X3862)+INDEX(Ci,$W3862,4)*POWER(X3862,3))</f>
        <v>1151.7734341182106</v>
      </c>
      <c r="Z3862" s="3">
        <f t="shared" si="1572"/>
        <v>1160.9771702745618</v>
      </c>
      <c r="AA3862" s="3">
        <f t="shared" si="1573"/>
        <v>1107.0799789428736</v>
      </c>
      <c r="AB3862" s="3">
        <f t="shared" si="1582"/>
        <v>53.897191331688191</v>
      </c>
      <c r="AC3862" s="3">
        <f t="shared" si="1583"/>
        <v>53.897191331688191</v>
      </c>
      <c r="AE3862" s="34">
        <f t="shared" si="1574"/>
        <v>9</v>
      </c>
      <c r="AF3862" s="73" t="b">
        <f>COUNTIF('Power Curve'!$D$2:$D$31,AE3862)&gt;0</f>
        <v>1</v>
      </c>
      <c r="AG3862" s="73" t="b">
        <f t="shared" si="1575"/>
        <v>0</v>
      </c>
      <c r="AH3862" s="73" t="b">
        <f t="shared" si="1584"/>
        <v>1</v>
      </c>
      <c r="AI3862" s="34" t="str">
        <f t="shared" si="1576"/>
        <v>Inner</v>
      </c>
      <c r="AJ3862" s="35" t="str">
        <f t="shared" si="1585"/>
        <v>0.7-0.8</v>
      </c>
      <c r="AK3862" s="36" t="str">
        <f t="shared" si="1577"/>
        <v>3-4</v>
      </c>
      <c r="AL3862" s="36" t="str">
        <f t="shared" si="1578"/>
        <v>Apr</v>
      </c>
      <c r="AM3862" s="35" t="str">
        <f t="shared" si="1579"/>
        <v>285-295</v>
      </c>
      <c r="AN3862" s="36" t="str">
        <f t="shared" si="1580"/>
        <v>Inner-TI</v>
      </c>
    </row>
    <row r="3863" spans="5:40" x14ac:dyDescent="0.3">
      <c r="E3863" s="12">
        <v>41027.152777777781</v>
      </c>
      <c r="F3863" s="16">
        <v>9.52</v>
      </c>
      <c r="G3863" s="16">
        <v>1045.0600128173828</v>
      </c>
      <c r="H3863" s="29">
        <v>1.1873069433313235</v>
      </c>
      <c r="I3863" s="26">
        <v>290.10000000000002</v>
      </c>
      <c r="J3863" s="30">
        <v>0.11869747899159663</v>
      </c>
      <c r="K3863" s="31">
        <v>0.12594811742383163</v>
      </c>
      <c r="L3863" s="111">
        <f t="shared" si="1560"/>
        <v>0.8</v>
      </c>
      <c r="M3863" s="112">
        <f t="shared" si="1561"/>
        <v>0.12</v>
      </c>
      <c r="N3863" s="112" t="b">
        <f t="shared" si="1562"/>
        <v>1</v>
      </c>
      <c r="O3863" s="112" t="b">
        <f t="shared" si="1563"/>
        <v>1</v>
      </c>
      <c r="P3863" s="113">
        <f t="shared" si="1564"/>
        <v>8</v>
      </c>
      <c r="Q3863" s="113">
        <f t="shared" si="1565"/>
        <v>14</v>
      </c>
      <c r="R3863" s="114" t="str">
        <f t="shared" si="1581"/>
        <v>0.8-0.12</v>
      </c>
      <c r="S3863" s="127">
        <f t="shared" si="1566"/>
        <v>-1.2779651666675459E-3</v>
      </c>
      <c r="T3863" s="112" t="b">
        <f t="shared" si="1567"/>
        <v>1</v>
      </c>
      <c r="U3863" s="22">
        <f t="shared" si="1568"/>
        <v>9.4213380688741886</v>
      </c>
      <c r="V3863" s="22">
        <f t="shared" si="1569"/>
        <v>0.81414814508988564</v>
      </c>
      <c r="W3863" s="81">
        <f t="shared" si="1570"/>
        <v>10</v>
      </c>
      <c r="X3863" s="22">
        <f t="shared" si="1571"/>
        <v>0.43814245725059181</v>
      </c>
      <c r="Y3863" s="3">
        <f>IF(U3863&gt;'Power Curve'!$C$37,0,INDEX(Ci,$W3863,1)*POWER(1-X3863,3)+INDEX(Ci,$W3863,2)*3*X3863*POWER(1-X3863,2)+INDEX(Ci,$W3863,3)*3*POWER(X3863,2)*(1-X3863)+INDEX(Ci,$W3863,4)*POWER(X3863,3))</f>
        <v>1342.502772563854</v>
      </c>
      <c r="Z3863" s="3">
        <f t="shared" si="1572"/>
        <v>1340.7871007843628</v>
      </c>
      <c r="AA3863" s="3">
        <f t="shared" si="1573"/>
        <v>1045.0600128173828</v>
      </c>
      <c r="AB3863" s="3">
        <f t="shared" si="1582"/>
        <v>295.72708796697998</v>
      </c>
      <c r="AC3863" s="3">
        <f t="shared" si="1583"/>
        <v>295.72708796697998</v>
      </c>
      <c r="AE3863" s="34">
        <f t="shared" si="1574"/>
        <v>9</v>
      </c>
      <c r="AF3863" s="73" t="b">
        <f>COUNTIF('Power Curve'!$D$2:$D$31,AE3863)&gt;0</f>
        <v>1</v>
      </c>
      <c r="AG3863" s="73" t="b">
        <f t="shared" si="1575"/>
        <v>0</v>
      </c>
      <c r="AH3863" s="73" t="b">
        <f t="shared" si="1584"/>
        <v>1</v>
      </c>
      <c r="AI3863" s="34" t="str">
        <f t="shared" si="1576"/>
        <v>Inner</v>
      </c>
      <c r="AJ3863" s="35" t="str">
        <f t="shared" si="1585"/>
        <v>0.8-0.9</v>
      </c>
      <c r="AK3863" s="36" t="str">
        <f t="shared" si="1577"/>
        <v>3-4</v>
      </c>
      <c r="AL3863" s="36" t="str">
        <f t="shared" si="1578"/>
        <v>Apr</v>
      </c>
      <c r="AM3863" s="35" t="str">
        <f t="shared" si="1579"/>
        <v>285-295</v>
      </c>
      <c r="AN3863" s="36" t="str">
        <f t="shared" si="1580"/>
        <v>Inner-TI</v>
      </c>
    </row>
    <row r="3864" spans="5:40" x14ac:dyDescent="0.3">
      <c r="E3864" s="12">
        <v>41027.159722222219</v>
      </c>
      <c r="F3864" s="16">
        <v>8.39</v>
      </c>
      <c r="G3864" s="16">
        <v>1029.4000091552737</v>
      </c>
      <c r="H3864" s="29">
        <v>1.1876544901785293</v>
      </c>
      <c r="I3864" s="26">
        <v>294</v>
      </c>
      <c r="J3864" s="30">
        <v>0.13825983313468412</v>
      </c>
      <c r="K3864" s="31">
        <v>0.13623371405961465</v>
      </c>
      <c r="L3864" s="111">
        <f t="shared" si="1560"/>
        <v>0.6</v>
      </c>
      <c r="M3864" s="112">
        <f t="shared" si="1561"/>
        <v>0.14000000000000001</v>
      </c>
      <c r="N3864" s="112" t="b">
        <f t="shared" si="1562"/>
        <v>1</v>
      </c>
      <c r="O3864" s="112" t="b">
        <f t="shared" si="1563"/>
        <v>1</v>
      </c>
      <c r="P3864" s="113">
        <f t="shared" si="1564"/>
        <v>6</v>
      </c>
      <c r="Q3864" s="113">
        <f t="shared" si="1565"/>
        <v>12</v>
      </c>
      <c r="R3864" s="114" t="str">
        <f t="shared" si="1581"/>
        <v>0.6-0.14</v>
      </c>
      <c r="S3864" s="127">
        <f t="shared" si="1566"/>
        <v>1.631392633888494E-2</v>
      </c>
      <c r="T3864" s="112" t="b">
        <f t="shared" si="1567"/>
        <v>1</v>
      </c>
      <c r="U3864" s="22">
        <f t="shared" si="1568"/>
        <v>8.3038590646763026</v>
      </c>
      <c r="V3864" s="22">
        <f t="shared" si="1569"/>
        <v>0.64143816270845078</v>
      </c>
      <c r="W3864" s="81">
        <f t="shared" si="1570"/>
        <v>9</v>
      </c>
      <c r="X3864" s="22">
        <f t="shared" si="1571"/>
        <v>0.29504005848341897</v>
      </c>
      <c r="Y3864" s="3">
        <f>IF(U3864&gt;'Power Curve'!$C$37,0,INDEX(Ci,$W3864,1)*POWER(1-X3864,3)+INDEX(Ci,$W3864,2)*3*X3864*POWER(1-X3864,2)+INDEX(Ci,$W3864,3)*3*POWER(X3864,2)*(1-X3864)+INDEX(Ci,$W3864,4)*POWER(X3864,3))</f>
        <v>971.00096064065053</v>
      </c>
      <c r="Z3864" s="3">
        <f t="shared" si="1572"/>
        <v>986.84179878752866</v>
      </c>
      <c r="AA3864" s="3">
        <f t="shared" si="1573"/>
        <v>1029.4000091552737</v>
      </c>
      <c r="AB3864" s="3">
        <f t="shared" si="1582"/>
        <v>-42.558210367745005</v>
      </c>
      <c r="AC3864" s="3">
        <f t="shared" si="1583"/>
        <v>42.558210367745005</v>
      </c>
      <c r="AE3864" s="34">
        <f t="shared" si="1574"/>
        <v>8</v>
      </c>
      <c r="AF3864" s="73" t="b">
        <f>COUNTIF('Power Curve'!$D$2:$D$31,AE3864)&gt;0</f>
        <v>1</v>
      </c>
      <c r="AG3864" s="73" t="b">
        <f t="shared" si="1575"/>
        <v>0</v>
      </c>
      <c r="AH3864" s="73" t="b">
        <f t="shared" si="1584"/>
        <v>1</v>
      </c>
      <c r="AI3864" s="34" t="str">
        <f t="shared" si="1576"/>
        <v>Inner</v>
      </c>
      <c r="AJ3864" s="35" t="str">
        <f t="shared" si="1585"/>
        <v>0.6-0.7</v>
      </c>
      <c r="AK3864" s="36" t="str">
        <f t="shared" si="1577"/>
        <v>3-4</v>
      </c>
      <c r="AL3864" s="36" t="str">
        <f t="shared" si="1578"/>
        <v>Apr</v>
      </c>
      <c r="AM3864" s="35" t="str">
        <f t="shared" si="1579"/>
        <v>285-295</v>
      </c>
      <c r="AN3864" s="36" t="str">
        <f t="shared" si="1580"/>
        <v>Inner-TI</v>
      </c>
    </row>
    <row r="3865" spans="5:40" x14ac:dyDescent="0.3">
      <c r="E3865" s="12">
        <v>41027.166666666664</v>
      </c>
      <c r="F3865" s="16">
        <v>8.64</v>
      </c>
      <c r="G3865" s="16">
        <v>956.66000366210915</v>
      </c>
      <c r="H3865" s="29">
        <v>1.1879587606595001</v>
      </c>
      <c r="I3865" s="26">
        <v>290.60000000000002</v>
      </c>
      <c r="J3865" s="30">
        <v>0.12384259259259259</v>
      </c>
      <c r="K3865" s="31">
        <v>0.19785551264342616</v>
      </c>
      <c r="L3865" s="111">
        <f t="shared" si="1560"/>
        <v>0.70000000000000007</v>
      </c>
      <c r="M3865" s="112">
        <f t="shared" si="1561"/>
        <v>0.12</v>
      </c>
      <c r="N3865" s="112" t="b">
        <f t="shared" si="1562"/>
        <v>1</v>
      </c>
      <c r="O3865" s="112" t="b">
        <f t="shared" si="1563"/>
        <v>1</v>
      </c>
      <c r="P3865" s="113">
        <f t="shared" si="1564"/>
        <v>7.0000000000000009</v>
      </c>
      <c r="Q3865" s="113">
        <f t="shared" si="1565"/>
        <v>14</v>
      </c>
      <c r="R3865" s="114" t="str">
        <f t="shared" si="1581"/>
        <v>0.7-0.12</v>
      </c>
      <c r="S3865" s="127">
        <f t="shared" si="1566"/>
        <v>7.9909258919463686E-3</v>
      </c>
      <c r="T3865" s="112" t="b">
        <f t="shared" si="1567"/>
        <v>1</v>
      </c>
      <c r="U3865" s="22">
        <f t="shared" si="1568"/>
        <v>8.5520224928481046</v>
      </c>
      <c r="V3865" s="22">
        <f t="shared" si="1569"/>
        <v>0.67979262050699618</v>
      </c>
      <c r="W3865" s="81">
        <f t="shared" si="1570"/>
        <v>9</v>
      </c>
      <c r="X3865" s="22">
        <f t="shared" si="1571"/>
        <v>0.5430914077161586</v>
      </c>
      <c r="Y3865" s="3">
        <f>IF(U3865&gt;'Power Curve'!$C$37,0,INDEX(Ci,$W3865,1)*POWER(1-X3865,3)+INDEX(Ci,$W3865,2)*3*X3865*POWER(1-X3865,2)+INDEX(Ci,$W3865,3)*3*POWER(X3865,2)*(1-X3865)+INDEX(Ci,$W3865,4)*POWER(X3865,3))</f>
        <v>1049.553844586364</v>
      </c>
      <c r="Z3865" s="3">
        <f t="shared" si="1572"/>
        <v>1057.9407515780611</v>
      </c>
      <c r="AA3865" s="3">
        <f t="shared" si="1573"/>
        <v>956.66000366210915</v>
      </c>
      <c r="AB3865" s="3">
        <f t="shared" si="1582"/>
        <v>101.28074791595191</v>
      </c>
      <c r="AC3865" s="3">
        <f t="shared" si="1583"/>
        <v>101.28074791595191</v>
      </c>
      <c r="AE3865" s="34">
        <f t="shared" si="1574"/>
        <v>9</v>
      </c>
      <c r="AF3865" s="73" t="b">
        <f>COUNTIF('Power Curve'!$D$2:$D$31,AE3865)&gt;0</f>
        <v>1</v>
      </c>
      <c r="AG3865" s="73" t="b">
        <f t="shared" si="1575"/>
        <v>0</v>
      </c>
      <c r="AH3865" s="73" t="b">
        <f t="shared" si="1584"/>
        <v>1</v>
      </c>
      <c r="AI3865" s="34" t="str">
        <f t="shared" si="1576"/>
        <v>Inner</v>
      </c>
      <c r="AJ3865" s="35" t="str">
        <f t="shared" si="1585"/>
        <v>0.6-0.7</v>
      </c>
      <c r="AK3865" s="36" t="str">
        <f t="shared" si="1577"/>
        <v>4-5</v>
      </c>
      <c r="AL3865" s="36" t="str">
        <f t="shared" si="1578"/>
        <v>Apr</v>
      </c>
      <c r="AM3865" s="35" t="str">
        <f t="shared" si="1579"/>
        <v>285-295</v>
      </c>
      <c r="AN3865" s="36" t="str">
        <f t="shared" si="1580"/>
        <v>Inner-TI</v>
      </c>
    </row>
    <row r="3866" spans="5:40" x14ac:dyDescent="0.3">
      <c r="E3866" s="12">
        <v>41027.173611111109</v>
      </c>
      <c r="F3866" s="16">
        <v>8.36</v>
      </c>
      <c r="G3866" s="16">
        <v>1025.0199737548828</v>
      </c>
      <c r="H3866" s="29">
        <v>1.1879152838845803</v>
      </c>
      <c r="I3866" s="26">
        <v>288.89999999999998</v>
      </c>
      <c r="J3866" s="30">
        <v>0.1279904306220096</v>
      </c>
      <c r="K3866" s="31">
        <v>0.15708559856506996</v>
      </c>
      <c r="L3866" s="111">
        <f t="shared" si="1560"/>
        <v>0.6</v>
      </c>
      <c r="M3866" s="112">
        <f t="shared" si="1561"/>
        <v>0.13</v>
      </c>
      <c r="N3866" s="112" t="b">
        <f t="shared" si="1562"/>
        <v>1</v>
      </c>
      <c r="O3866" s="112" t="b">
        <f t="shared" si="1563"/>
        <v>1</v>
      </c>
      <c r="P3866" s="113">
        <f t="shared" si="1564"/>
        <v>6</v>
      </c>
      <c r="Q3866" s="113">
        <f t="shared" si="1565"/>
        <v>13</v>
      </c>
      <c r="R3866" s="114" t="str">
        <f t="shared" si="1581"/>
        <v>0.6-0.13</v>
      </c>
      <c r="S3866" s="127">
        <f t="shared" si="1566"/>
        <v>1.7757460449273912E-2</v>
      </c>
      <c r="T3866" s="112" t="b">
        <f t="shared" si="1567"/>
        <v>1</v>
      </c>
      <c r="U3866" s="22">
        <f t="shared" si="1568"/>
        <v>8.2747726669166237</v>
      </c>
      <c r="V3866" s="22">
        <f t="shared" si="1569"/>
        <v>0.63694276617237056</v>
      </c>
      <c r="W3866" s="81">
        <f t="shared" si="1570"/>
        <v>9</v>
      </c>
      <c r="X3866" s="22">
        <f t="shared" si="1571"/>
        <v>0.2659667971178738</v>
      </c>
      <c r="Y3866" s="3">
        <f>IF(U3866&gt;'Power Curve'!$C$37,0,INDEX(Ci,$W3866,1)*POWER(1-X3866,3)+INDEX(Ci,$W3866,2)*3*X3866*POWER(1-X3866,2)+INDEX(Ci,$W3866,3)*3*POWER(X3866,2)*(1-X3866)+INDEX(Ci,$W3866,4)*POWER(X3866,3))</f>
        <v>961.93822178336643</v>
      </c>
      <c r="Z3866" s="3">
        <f t="shared" si="1572"/>
        <v>979.01980171132936</v>
      </c>
      <c r="AA3866" s="3">
        <f t="shared" si="1573"/>
        <v>1025.0199737548828</v>
      </c>
      <c r="AB3866" s="3">
        <f t="shared" si="1582"/>
        <v>-46.000172043553448</v>
      </c>
      <c r="AC3866" s="3">
        <f t="shared" si="1583"/>
        <v>46.000172043553448</v>
      </c>
      <c r="AE3866" s="34">
        <f t="shared" si="1574"/>
        <v>8</v>
      </c>
      <c r="AF3866" s="73" t="b">
        <f>COUNTIF('Power Curve'!$D$2:$D$31,AE3866)&gt;0</f>
        <v>1</v>
      </c>
      <c r="AG3866" s="73" t="b">
        <f t="shared" si="1575"/>
        <v>0</v>
      </c>
      <c r="AH3866" s="73" t="b">
        <f t="shared" si="1584"/>
        <v>1</v>
      </c>
      <c r="AI3866" s="34" t="str">
        <f t="shared" si="1576"/>
        <v>Inner</v>
      </c>
      <c r="AJ3866" s="35" t="str">
        <f t="shared" si="1585"/>
        <v>0.6-0.7</v>
      </c>
      <c r="AK3866" s="36" t="str">
        <f t="shared" si="1577"/>
        <v>4-5</v>
      </c>
      <c r="AL3866" s="36" t="str">
        <f t="shared" si="1578"/>
        <v>Apr</v>
      </c>
      <c r="AM3866" s="35" t="str">
        <f t="shared" si="1579"/>
        <v>285-295</v>
      </c>
      <c r="AN3866" s="36" t="str">
        <f t="shared" si="1580"/>
        <v>Inner-TI</v>
      </c>
    </row>
    <row r="3867" spans="5:40" x14ac:dyDescent="0.3">
      <c r="E3867" s="12">
        <v>41027.180555555555</v>
      </c>
      <c r="F3867" s="16">
        <v>8.1300000000000008</v>
      </c>
      <c r="G3867" s="16">
        <v>846.9899787902832</v>
      </c>
      <c r="H3867" s="29">
        <v>1.1882340161850591</v>
      </c>
      <c r="I3867" s="26">
        <v>283.2</v>
      </c>
      <c r="J3867" s="30">
        <v>0.1107011070110701</v>
      </c>
      <c r="K3867" s="31">
        <v>0.21111321958461021</v>
      </c>
      <c r="L3867" s="111">
        <f t="shared" si="1560"/>
        <v>0.6</v>
      </c>
      <c r="M3867" s="112">
        <f t="shared" si="1561"/>
        <v>0.11</v>
      </c>
      <c r="N3867" s="112" t="b">
        <f t="shared" si="1562"/>
        <v>1</v>
      </c>
      <c r="O3867" s="112" t="b">
        <f t="shared" si="1563"/>
        <v>1</v>
      </c>
      <c r="P3867" s="113">
        <f t="shared" si="1564"/>
        <v>6</v>
      </c>
      <c r="Q3867" s="113">
        <f t="shared" si="1565"/>
        <v>15</v>
      </c>
      <c r="R3867" s="114" t="str">
        <f t="shared" si="1581"/>
        <v>0.6-0.11</v>
      </c>
      <c r="S3867" s="127">
        <f t="shared" si="1566"/>
        <v>-1.5111837704289E-2</v>
      </c>
      <c r="T3867" s="112" t="b">
        <f t="shared" si="1567"/>
        <v>1</v>
      </c>
      <c r="U3867" s="22">
        <f t="shared" si="1568"/>
        <v>8.0478370872534413</v>
      </c>
      <c r="V3867" s="22">
        <f t="shared" si="1569"/>
        <v>0.60186914079049414</v>
      </c>
      <c r="W3867" s="81">
        <f t="shared" si="1570"/>
        <v>9</v>
      </c>
      <c r="X3867" s="22">
        <f t="shared" si="1571"/>
        <v>3.9133709184401573E-2</v>
      </c>
      <c r="Y3867" s="3">
        <f>IF(U3867&gt;'Power Curve'!$C$37,0,INDEX(Ci,$W3867,1)*POWER(1-X3867,3)+INDEX(Ci,$W3867,2)*3*X3867*POWER(1-X3867,2)+INDEX(Ci,$W3867,3)*3*POWER(X3867,2)*(1-X3867)+INDEX(Ci,$W3867,4)*POWER(X3867,3))</f>
        <v>892.48007540418917</v>
      </c>
      <c r="Z3867" s="3">
        <f t="shared" si="1572"/>
        <v>878.99306135036943</v>
      </c>
      <c r="AA3867" s="3">
        <f t="shared" si="1573"/>
        <v>846.9899787902832</v>
      </c>
      <c r="AB3867" s="3">
        <f t="shared" si="1582"/>
        <v>32.003082560086227</v>
      </c>
      <c r="AC3867" s="3">
        <f t="shared" si="1583"/>
        <v>32.003082560086227</v>
      </c>
      <c r="AE3867" s="34">
        <f t="shared" si="1574"/>
        <v>8</v>
      </c>
      <c r="AF3867" s="73" t="b">
        <f>COUNTIF('Power Curve'!$D$2:$D$31,AE3867)&gt;0</f>
        <v>1</v>
      </c>
      <c r="AG3867" s="73" t="b">
        <f t="shared" si="1575"/>
        <v>0</v>
      </c>
      <c r="AH3867" s="73" t="b">
        <f t="shared" si="1584"/>
        <v>1</v>
      </c>
      <c r="AI3867" s="34" t="str">
        <f t="shared" si="1576"/>
        <v>Inner</v>
      </c>
      <c r="AJ3867" s="35" t="str">
        <f t="shared" si="1585"/>
        <v>0.6-0.7</v>
      </c>
      <c r="AK3867" s="36" t="str">
        <f t="shared" si="1577"/>
        <v>4-5</v>
      </c>
      <c r="AL3867" s="36" t="str">
        <f t="shared" si="1578"/>
        <v>Apr</v>
      </c>
      <c r="AM3867" s="35" t="str">
        <f t="shared" si="1579"/>
        <v>275-285</v>
      </c>
      <c r="AN3867" s="36" t="str">
        <f t="shared" si="1580"/>
        <v>Inner-TI</v>
      </c>
    </row>
    <row r="3868" spans="5:40" x14ac:dyDescent="0.3">
      <c r="E3868" s="12">
        <v>41027.1875</v>
      </c>
      <c r="F3868" s="16">
        <v>7.65</v>
      </c>
      <c r="G3868" s="16">
        <v>835.49999237060524</v>
      </c>
      <c r="H3868" s="29">
        <v>1.1881470489181116</v>
      </c>
      <c r="I3868" s="26">
        <v>290.3</v>
      </c>
      <c r="J3868" s="30">
        <v>0.10718954248366012</v>
      </c>
      <c r="K3868" s="31">
        <v>0.17931577670145157</v>
      </c>
      <c r="L3868" s="111">
        <f t="shared" si="1560"/>
        <v>0.5</v>
      </c>
      <c r="M3868" s="112">
        <f t="shared" si="1561"/>
        <v>0.11</v>
      </c>
      <c r="N3868" s="112" t="b">
        <f t="shared" si="1562"/>
        <v>1</v>
      </c>
      <c r="O3868" s="112" t="b">
        <f t="shared" si="1563"/>
        <v>1</v>
      </c>
      <c r="P3868" s="113">
        <f t="shared" si="1564"/>
        <v>5</v>
      </c>
      <c r="Q3868" s="113">
        <f t="shared" si="1565"/>
        <v>15</v>
      </c>
      <c r="R3868" s="114" t="str">
        <f t="shared" si="1581"/>
        <v>0.5-0.11</v>
      </c>
      <c r="S3868" s="127">
        <f t="shared" si="1566"/>
        <v>-1.6291054077775705E-2</v>
      </c>
      <c r="T3868" s="112" t="b">
        <f t="shared" si="1567"/>
        <v>1</v>
      </c>
      <c r="U3868" s="22">
        <f t="shared" si="1568"/>
        <v>7.572503280387509</v>
      </c>
      <c r="V3868" s="22">
        <f t="shared" si="1569"/>
        <v>0.52840476866294583</v>
      </c>
      <c r="W3868" s="81">
        <f t="shared" si="1570"/>
        <v>8</v>
      </c>
      <c r="X3868" s="22">
        <f t="shared" si="1571"/>
        <v>0.56099061486649238</v>
      </c>
      <c r="Y3868" s="3">
        <f>IF(U3868&gt;'Power Curve'!$C$37,0,INDEX(Ci,$W3868,1)*POWER(1-X3868,3)+INDEX(Ci,$W3868,2)*3*X3868*POWER(1-X3868,2)+INDEX(Ci,$W3868,3)*3*POWER(X3868,2)*(1-X3868)+INDEX(Ci,$W3868,4)*POWER(X3868,3))</f>
        <v>752.6001837533322</v>
      </c>
      <c r="Z3868" s="3">
        <f t="shared" si="1572"/>
        <v>740.33953346086264</v>
      </c>
      <c r="AA3868" s="3">
        <f t="shared" si="1573"/>
        <v>835.49999237060524</v>
      </c>
      <c r="AB3868" s="3">
        <f t="shared" si="1582"/>
        <v>-95.160458909742601</v>
      </c>
      <c r="AC3868" s="3">
        <f t="shared" si="1583"/>
        <v>95.160458909742601</v>
      </c>
      <c r="AE3868" s="34">
        <f t="shared" si="1574"/>
        <v>8</v>
      </c>
      <c r="AF3868" s="73" t="b">
        <f>COUNTIF('Power Curve'!$D$2:$D$31,AE3868)&gt;0</f>
        <v>1</v>
      </c>
      <c r="AG3868" s="73" t="b">
        <f t="shared" si="1575"/>
        <v>0</v>
      </c>
      <c r="AH3868" s="73" t="b">
        <f t="shared" si="1584"/>
        <v>1</v>
      </c>
      <c r="AI3868" s="34" t="str">
        <f t="shared" si="1576"/>
        <v>Inner</v>
      </c>
      <c r="AJ3868" s="35" t="str">
        <f t="shared" si="1585"/>
        <v>0.5-0.6</v>
      </c>
      <c r="AK3868" s="36" t="str">
        <f t="shared" si="1577"/>
        <v>4-5</v>
      </c>
      <c r="AL3868" s="36" t="str">
        <f t="shared" si="1578"/>
        <v>Apr</v>
      </c>
      <c r="AM3868" s="35" t="str">
        <f t="shared" si="1579"/>
        <v>285-295</v>
      </c>
      <c r="AN3868" s="36" t="str">
        <f t="shared" si="1580"/>
        <v>Inner-TI</v>
      </c>
    </row>
    <row r="3869" spans="5:40" x14ac:dyDescent="0.3">
      <c r="E3869" s="12">
        <v>41027.194444444445</v>
      </c>
      <c r="F3869" s="16">
        <v>7.24</v>
      </c>
      <c r="G3869" s="16">
        <v>682.139992713928</v>
      </c>
      <c r="H3869" s="29">
        <v>1.1882483370703176</v>
      </c>
      <c r="I3869" s="26">
        <v>291.10000000000002</v>
      </c>
      <c r="J3869" s="30">
        <v>0.11464088397790054</v>
      </c>
      <c r="K3869" s="31">
        <v>0.23329189678123735</v>
      </c>
      <c r="L3869" s="111">
        <f t="shared" si="1560"/>
        <v>0.5</v>
      </c>
      <c r="M3869" s="112">
        <f t="shared" si="1561"/>
        <v>0.11</v>
      </c>
      <c r="N3869" s="112" t="b">
        <f t="shared" si="1562"/>
        <v>1</v>
      </c>
      <c r="O3869" s="112" t="b">
        <f t="shared" si="1563"/>
        <v>1</v>
      </c>
      <c r="P3869" s="113">
        <f t="shared" si="1564"/>
        <v>5</v>
      </c>
      <c r="Q3869" s="113">
        <f t="shared" si="1565"/>
        <v>15</v>
      </c>
      <c r="R3869" s="114" t="str">
        <f t="shared" si="1581"/>
        <v>0.5-0.11</v>
      </c>
      <c r="S3869" s="127">
        <f t="shared" si="1566"/>
        <v>-1.6291054077775705E-2</v>
      </c>
      <c r="T3869" s="112" t="b">
        <f t="shared" si="1567"/>
        <v>1</v>
      </c>
      <c r="U3869" s="22">
        <f t="shared" si="1568"/>
        <v>7.1668603432728872</v>
      </c>
      <c r="V3869" s="22">
        <f t="shared" si="1569"/>
        <v>0.46571134510953682</v>
      </c>
      <c r="W3869" s="81">
        <f t="shared" si="1570"/>
        <v>8</v>
      </c>
      <c r="X3869" s="22">
        <f t="shared" si="1571"/>
        <v>0.15271863956877613</v>
      </c>
      <c r="Y3869" s="3">
        <f>IF(U3869&gt;'Power Curve'!$C$37,0,INDEX(Ci,$W3869,1)*POWER(1-X3869,3)+INDEX(Ci,$W3869,2)*3*X3869*POWER(1-X3869,2)+INDEX(Ci,$W3869,3)*3*POWER(X3869,2)*(1-X3869)+INDEX(Ci,$W3869,4)*POWER(X3869,3))</f>
        <v>640.01872794434837</v>
      </c>
      <c r="Z3869" s="3">
        <f t="shared" si="1572"/>
        <v>629.59214823661773</v>
      </c>
      <c r="AA3869" s="3">
        <f t="shared" si="1573"/>
        <v>682.139992713928</v>
      </c>
      <c r="AB3869" s="3">
        <f t="shared" si="1582"/>
        <v>-52.547844477310264</v>
      </c>
      <c r="AC3869" s="3">
        <f t="shared" si="1583"/>
        <v>52.547844477310264</v>
      </c>
      <c r="AE3869" s="34">
        <f t="shared" si="1574"/>
        <v>7</v>
      </c>
      <c r="AF3869" s="73" t="b">
        <f>COUNTIF('Power Curve'!$D$2:$D$31,AE3869)&gt;0</f>
        <v>1</v>
      </c>
      <c r="AG3869" s="73" t="b">
        <f t="shared" si="1575"/>
        <v>0</v>
      </c>
      <c r="AH3869" s="73" t="b">
        <f t="shared" si="1584"/>
        <v>1</v>
      </c>
      <c r="AI3869" s="34" t="str">
        <f t="shared" si="1576"/>
        <v>Inner</v>
      </c>
      <c r="AJ3869" s="35" t="str">
        <f t="shared" si="1585"/>
        <v>0.4-0.5</v>
      </c>
      <c r="AK3869" s="36" t="str">
        <f t="shared" si="1577"/>
        <v>4-5</v>
      </c>
      <c r="AL3869" s="36" t="str">
        <f t="shared" si="1578"/>
        <v>Apr</v>
      </c>
      <c r="AM3869" s="35" t="str">
        <f t="shared" si="1579"/>
        <v>285-295</v>
      </c>
      <c r="AN3869" s="36" t="str">
        <f t="shared" si="1580"/>
        <v>Inner-TI</v>
      </c>
    </row>
    <row r="3870" spans="5:40" x14ac:dyDescent="0.3">
      <c r="E3870" s="12">
        <v>41027.201388888891</v>
      </c>
      <c r="F3870" s="16">
        <v>7.34</v>
      </c>
      <c r="G3870" s="16">
        <v>667.389992713928</v>
      </c>
      <c r="H3870" s="29">
        <v>1.1882048624261463</v>
      </c>
      <c r="I3870" s="26">
        <v>286.89999999999998</v>
      </c>
      <c r="J3870" s="30">
        <v>0.10354223433242507</v>
      </c>
      <c r="K3870" s="31">
        <v>0.20050643560280176</v>
      </c>
      <c r="L3870" s="111">
        <f t="shared" si="1560"/>
        <v>0.5</v>
      </c>
      <c r="M3870" s="112">
        <f t="shared" si="1561"/>
        <v>9.9999999999999992E-2</v>
      </c>
      <c r="N3870" s="112" t="b">
        <f t="shared" si="1562"/>
        <v>1</v>
      </c>
      <c r="O3870" s="112" t="b">
        <f t="shared" si="1563"/>
        <v>1</v>
      </c>
      <c r="P3870" s="113">
        <f t="shared" si="1564"/>
        <v>5</v>
      </c>
      <c r="Q3870" s="113">
        <f t="shared" si="1565"/>
        <v>16</v>
      </c>
      <c r="R3870" s="114" t="str">
        <f t="shared" si="1581"/>
        <v>0.5-0.1</v>
      </c>
      <c r="S3870" s="127">
        <f t="shared" si="1566"/>
        <v>-1.2082008028820396E-2</v>
      </c>
      <c r="T3870" s="112" t="b">
        <f t="shared" si="1567"/>
        <v>1</v>
      </c>
      <c r="U3870" s="22">
        <f t="shared" si="1568"/>
        <v>7.265761513640574</v>
      </c>
      <c r="V3870" s="22">
        <f t="shared" si="1569"/>
        <v>0.48099683980566954</v>
      </c>
      <c r="W3870" s="81">
        <f t="shared" si="1570"/>
        <v>8</v>
      </c>
      <c r="X3870" s="22">
        <f t="shared" si="1571"/>
        <v>0.25226080458830841</v>
      </c>
      <c r="Y3870" s="3">
        <f>IF(U3870&gt;'Power Curve'!$C$37,0,INDEX(Ci,$W3870,1)*POWER(1-X3870,3)+INDEX(Ci,$W3870,2)*3*X3870*POWER(1-X3870,2)+INDEX(Ci,$W3870,3)*3*POWER(X3870,2)*(1-X3870)+INDEX(Ci,$W3870,4)*POWER(X3870,3))</f>
        <v>666.67182388152651</v>
      </c>
      <c r="Z3870" s="3">
        <f t="shared" si="1572"/>
        <v>658.61708955280153</v>
      </c>
      <c r="AA3870" s="3">
        <f t="shared" si="1573"/>
        <v>667.389992713928</v>
      </c>
      <c r="AB3870" s="3">
        <f t="shared" si="1582"/>
        <v>-8.7729031611264645</v>
      </c>
      <c r="AC3870" s="3">
        <f t="shared" si="1583"/>
        <v>8.7729031611264645</v>
      </c>
      <c r="AE3870" s="34">
        <f t="shared" si="1574"/>
        <v>7</v>
      </c>
      <c r="AF3870" s="73" t="b">
        <f>COUNTIF('Power Curve'!$D$2:$D$31,AE3870)&gt;0</f>
        <v>1</v>
      </c>
      <c r="AG3870" s="73" t="b">
        <f t="shared" si="1575"/>
        <v>0</v>
      </c>
      <c r="AH3870" s="73" t="b">
        <f t="shared" si="1584"/>
        <v>1</v>
      </c>
      <c r="AI3870" s="34" t="str">
        <f t="shared" si="1576"/>
        <v>Inner</v>
      </c>
      <c r="AJ3870" s="35" t="str">
        <f t="shared" si="1585"/>
        <v>0.4-0.5</v>
      </c>
      <c r="AK3870" s="36" t="str">
        <f t="shared" si="1577"/>
        <v>4-5</v>
      </c>
      <c r="AL3870" s="36" t="str">
        <f t="shared" si="1578"/>
        <v>Apr</v>
      </c>
      <c r="AM3870" s="35" t="str">
        <f t="shared" si="1579"/>
        <v>285-295</v>
      </c>
      <c r="AN3870" s="36" t="str">
        <f t="shared" si="1580"/>
        <v>Inner-TI</v>
      </c>
    </row>
    <row r="3871" spans="5:40" x14ac:dyDescent="0.3">
      <c r="E3871" s="12">
        <v>41027.208333333336</v>
      </c>
      <c r="F3871" s="16">
        <v>7.6</v>
      </c>
      <c r="G3871" s="16">
        <v>832.65002822875977</v>
      </c>
      <c r="H3871" s="29">
        <v>1.1885669877372713</v>
      </c>
      <c r="I3871" s="26">
        <v>285.2</v>
      </c>
      <c r="J3871" s="30">
        <v>0.12894736842105264</v>
      </c>
      <c r="K3871" s="31">
        <v>0.13811043860142894</v>
      </c>
      <c r="L3871" s="111">
        <f t="shared" si="1560"/>
        <v>0.5</v>
      </c>
      <c r="M3871" s="112">
        <f t="shared" si="1561"/>
        <v>0.13</v>
      </c>
      <c r="N3871" s="112" t="b">
        <f t="shared" si="1562"/>
        <v>1</v>
      </c>
      <c r="O3871" s="112" t="b">
        <f t="shared" si="1563"/>
        <v>1</v>
      </c>
      <c r="P3871" s="113">
        <f t="shared" si="1564"/>
        <v>5</v>
      </c>
      <c r="Q3871" s="113">
        <f t="shared" si="1565"/>
        <v>13</v>
      </c>
      <c r="R3871" s="114" t="str">
        <f t="shared" si="1581"/>
        <v>0.5-0.13</v>
      </c>
      <c r="S3871" s="127">
        <f t="shared" si="1566"/>
        <v>1.7080752491931649E-2</v>
      </c>
      <c r="T3871" s="112" t="b">
        <f t="shared" si="1567"/>
        <v>1</v>
      </c>
      <c r="U3871" s="22">
        <f t="shared" si="1568"/>
        <v>7.5238960016229477</v>
      </c>
      <c r="V3871" s="22">
        <f t="shared" si="1569"/>
        <v>0.52089235704044501</v>
      </c>
      <c r="W3871" s="81">
        <f t="shared" si="1570"/>
        <v>8</v>
      </c>
      <c r="X3871" s="22">
        <f t="shared" si="1571"/>
        <v>0.51206830438276119</v>
      </c>
      <c r="Y3871" s="3">
        <f>IF(U3871&gt;'Power Curve'!$C$37,0,INDEX(Ci,$W3871,1)*POWER(1-X3871,3)+INDEX(Ci,$W3871,2)*3*X3871*POWER(1-X3871,2)+INDEX(Ci,$W3871,3)*3*POWER(X3871,2)*(1-X3871)+INDEX(Ci,$W3871,4)*POWER(X3871,3))</f>
        <v>738.69638415182123</v>
      </c>
      <c r="Z3871" s="3">
        <f t="shared" si="1572"/>
        <v>751.31387425620335</v>
      </c>
      <c r="AA3871" s="3">
        <f t="shared" si="1573"/>
        <v>832.65002822875977</v>
      </c>
      <c r="AB3871" s="3">
        <f t="shared" si="1582"/>
        <v>-81.336153972556417</v>
      </c>
      <c r="AC3871" s="3">
        <f t="shared" si="1583"/>
        <v>81.336153972556417</v>
      </c>
      <c r="AE3871" s="34">
        <f t="shared" si="1574"/>
        <v>8</v>
      </c>
      <c r="AF3871" s="73" t="b">
        <f>COUNTIF('Power Curve'!$D$2:$D$31,AE3871)&gt;0</f>
        <v>1</v>
      </c>
      <c r="AG3871" s="73" t="b">
        <f t="shared" si="1575"/>
        <v>0</v>
      </c>
      <c r="AH3871" s="73" t="b">
        <f t="shared" si="1584"/>
        <v>1</v>
      </c>
      <c r="AI3871" s="34" t="str">
        <f t="shared" si="1576"/>
        <v>Inner</v>
      </c>
      <c r="AJ3871" s="35" t="str">
        <f t="shared" si="1585"/>
        <v>0.5-0.6</v>
      </c>
      <c r="AK3871" s="36" t="str">
        <f t="shared" si="1577"/>
        <v>5-6</v>
      </c>
      <c r="AL3871" s="36" t="str">
        <f t="shared" si="1578"/>
        <v>Apr</v>
      </c>
      <c r="AM3871" s="35" t="str">
        <f t="shared" si="1579"/>
        <v>285-295</v>
      </c>
      <c r="AN3871" s="36" t="str">
        <f t="shared" si="1580"/>
        <v>Inner-TI</v>
      </c>
    </row>
    <row r="3872" spans="5:40" x14ac:dyDescent="0.3">
      <c r="E3872" s="12">
        <v>41027.215277777781</v>
      </c>
      <c r="F3872" s="16">
        <v>7.43</v>
      </c>
      <c r="G3872" s="16">
        <v>633.02997064590454</v>
      </c>
      <c r="H3872" s="29">
        <v>1.1885235014345739</v>
      </c>
      <c r="I3872" s="26">
        <v>283.3</v>
      </c>
      <c r="J3872" s="30">
        <v>0.1480484522207268</v>
      </c>
      <c r="K3872" s="31">
        <v>0.14958697646187158</v>
      </c>
      <c r="L3872" s="111">
        <f t="shared" si="1560"/>
        <v>0.5</v>
      </c>
      <c r="M3872" s="112">
        <f t="shared" si="1561"/>
        <v>0.15000000000000002</v>
      </c>
      <c r="N3872" s="112" t="b">
        <f t="shared" si="1562"/>
        <v>1</v>
      </c>
      <c r="O3872" s="112" t="b">
        <f t="shared" si="1563"/>
        <v>1</v>
      </c>
      <c r="P3872" s="113">
        <f t="shared" si="1564"/>
        <v>5</v>
      </c>
      <c r="Q3872" s="113">
        <f t="shared" si="1565"/>
        <v>10.999999999999998</v>
      </c>
      <c r="R3872" s="114" t="str">
        <f t="shared" si="1581"/>
        <v>0.5-0.15</v>
      </c>
      <c r="S3872" s="127">
        <f t="shared" si="1566"/>
        <v>3.6961852981718626E-2</v>
      </c>
      <c r="T3872" s="112" t="b">
        <f t="shared" si="1567"/>
        <v>1</v>
      </c>
      <c r="U3872" s="22">
        <f t="shared" si="1568"/>
        <v>7.3555086199656756</v>
      </c>
      <c r="V3872" s="22">
        <f t="shared" si="1569"/>
        <v>0.49486754439516556</v>
      </c>
      <c r="W3872" s="81">
        <f t="shared" si="1570"/>
        <v>8</v>
      </c>
      <c r="X3872" s="22">
        <f t="shared" si="1571"/>
        <v>0.34258957657984385</v>
      </c>
      <c r="Y3872" s="3">
        <f>IF(U3872&gt;'Power Curve'!$C$37,0,INDEX(Ci,$W3872,1)*POWER(1-X3872,3)+INDEX(Ci,$W3872,2)*3*X3872*POWER(1-X3872,2)+INDEX(Ci,$W3872,3)*3*POWER(X3872,2)*(1-X3872)+INDEX(Ci,$W3872,4)*POWER(X3872,3))</f>
        <v>691.33636052672546</v>
      </c>
      <c r="Z3872" s="3">
        <f t="shared" si="1572"/>
        <v>716.88943344543065</v>
      </c>
      <c r="AA3872" s="3">
        <f t="shared" si="1573"/>
        <v>633.02997064590454</v>
      </c>
      <c r="AB3872" s="3">
        <f t="shared" si="1582"/>
        <v>83.859462799526113</v>
      </c>
      <c r="AC3872" s="3">
        <f t="shared" si="1583"/>
        <v>83.859462799526113</v>
      </c>
      <c r="AE3872" s="34">
        <f t="shared" si="1574"/>
        <v>7</v>
      </c>
      <c r="AF3872" s="73" t="b">
        <f>COUNTIF('Power Curve'!$D$2:$D$31,AE3872)&gt;0</f>
        <v>1</v>
      </c>
      <c r="AG3872" s="73" t="b">
        <f t="shared" si="1575"/>
        <v>0</v>
      </c>
      <c r="AH3872" s="73" t="b">
        <f t="shared" si="1584"/>
        <v>1</v>
      </c>
      <c r="AI3872" s="34" t="str">
        <f t="shared" si="1576"/>
        <v>Outer</v>
      </c>
      <c r="AJ3872" s="35" t="str">
        <f t="shared" si="1585"/>
        <v>0.4-0.5</v>
      </c>
      <c r="AK3872" s="36" t="str">
        <f t="shared" si="1577"/>
        <v>5-6</v>
      </c>
      <c r="AL3872" s="36" t="str">
        <f t="shared" si="1578"/>
        <v>Apr</v>
      </c>
      <c r="AM3872" s="35" t="str">
        <f t="shared" si="1579"/>
        <v>275-285</v>
      </c>
      <c r="AN3872" s="36" t="str">
        <f t="shared" si="1580"/>
        <v>LWS-HTI</v>
      </c>
    </row>
    <row r="3873" spans="5:40" x14ac:dyDescent="0.3">
      <c r="E3873" s="12">
        <v>41027.222222222219</v>
      </c>
      <c r="F3873" s="16">
        <v>6.32</v>
      </c>
      <c r="G3873" s="16">
        <v>337.45001602172903</v>
      </c>
      <c r="H3873" s="29">
        <v>1.1886246985017517</v>
      </c>
      <c r="I3873" s="26">
        <v>278.10000000000002</v>
      </c>
      <c r="J3873" s="30">
        <v>0.15822784810126581</v>
      </c>
      <c r="K3873" s="31">
        <v>0.16559523031293982</v>
      </c>
      <c r="L3873" s="111">
        <f t="shared" si="1560"/>
        <v>0.30000000000000004</v>
      </c>
      <c r="M3873" s="112">
        <f t="shared" si="1561"/>
        <v>0.16</v>
      </c>
      <c r="N3873" s="112" t="b">
        <f t="shared" si="1562"/>
        <v>1</v>
      </c>
      <c r="O3873" s="112" t="b">
        <f t="shared" si="1563"/>
        <v>1</v>
      </c>
      <c r="P3873" s="113">
        <f t="shared" si="1564"/>
        <v>3.0000000000000004</v>
      </c>
      <c r="Q3873" s="113">
        <f t="shared" si="1565"/>
        <v>10</v>
      </c>
      <c r="R3873" s="114" t="str">
        <f t="shared" si="1581"/>
        <v>0.3-0.16</v>
      </c>
      <c r="S3873" s="127">
        <f t="shared" si="1566"/>
        <v>6.0526841784019153E-2</v>
      </c>
      <c r="T3873" s="112" t="b">
        <f t="shared" si="1567"/>
        <v>1</v>
      </c>
      <c r="U3873" s="22">
        <f t="shared" si="1568"/>
        <v>6.2568147802231238</v>
      </c>
      <c r="V3873" s="22">
        <f t="shared" si="1569"/>
        <v>0.32506086973577764</v>
      </c>
      <c r="W3873" s="81">
        <f t="shared" si="1570"/>
        <v>7</v>
      </c>
      <c r="X3873" s="22">
        <f t="shared" si="1571"/>
        <v>0.22914246444830805</v>
      </c>
      <c r="Y3873" s="3">
        <f>IF(U3873&gt;'Power Curve'!$C$37,0,INDEX(Ci,$W3873,1)*POWER(1-X3873,3)+INDEX(Ci,$W3873,2)*3*X3873*POWER(1-X3873,2)+INDEX(Ci,$W3873,3)*3*POWER(X3873,2)*(1-X3873)+INDEX(Ci,$W3873,4)*POWER(X3873,3))</f>
        <v>414.93306558726636</v>
      </c>
      <c r="Z3873" s="3">
        <f t="shared" si="1572"/>
        <v>440.0476535990249</v>
      </c>
      <c r="AA3873" s="3">
        <f t="shared" si="1573"/>
        <v>337.45001602172903</v>
      </c>
      <c r="AB3873" s="3">
        <f t="shared" si="1582"/>
        <v>102.59763757729587</v>
      </c>
      <c r="AC3873" s="3">
        <f t="shared" si="1583"/>
        <v>102.59763757729587</v>
      </c>
      <c r="AE3873" s="34">
        <f t="shared" si="1574"/>
        <v>6</v>
      </c>
      <c r="AF3873" s="73" t="b">
        <f>COUNTIF('Power Curve'!$D$2:$D$31,AE3873)&gt;0</f>
        <v>1</v>
      </c>
      <c r="AG3873" s="73" t="b">
        <f t="shared" si="1575"/>
        <v>0</v>
      </c>
      <c r="AH3873" s="73" t="b">
        <f t="shared" si="1584"/>
        <v>1</v>
      </c>
      <c r="AI3873" s="34" t="str">
        <f t="shared" si="1576"/>
        <v>Outer</v>
      </c>
      <c r="AJ3873" s="35" t="str">
        <f t="shared" si="1585"/>
        <v>0.3-0.4</v>
      </c>
      <c r="AK3873" s="36" t="str">
        <f t="shared" si="1577"/>
        <v>5-6</v>
      </c>
      <c r="AL3873" s="36" t="str">
        <f t="shared" si="1578"/>
        <v>Apr</v>
      </c>
      <c r="AM3873" s="35" t="str">
        <f t="shared" si="1579"/>
        <v>275-285</v>
      </c>
      <c r="AN3873" s="36" t="str">
        <f t="shared" si="1580"/>
        <v>LWS-HTI</v>
      </c>
    </row>
    <row r="3874" spans="5:40" x14ac:dyDescent="0.3">
      <c r="E3874" s="12">
        <v>41027.229166666664</v>
      </c>
      <c r="F3874" s="16">
        <v>5.53</v>
      </c>
      <c r="G3874" s="16">
        <v>327.17998504638723</v>
      </c>
      <c r="H3874" s="29">
        <v>1.1886681805523867</v>
      </c>
      <c r="I3874" s="26">
        <v>277</v>
      </c>
      <c r="J3874" s="30">
        <v>0.16636528028933092</v>
      </c>
      <c r="K3874" s="31">
        <v>0.16607764349529119</v>
      </c>
      <c r="L3874" s="111">
        <f t="shared" si="1560"/>
        <v>0.2</v>
      </c>
      <c r="M3874" s="112">
        <f t="shared" si="1561"/>
        <v>0.17</v>
      </c>
      <c r="N3874" s="112" t="b">
        <f t="shared" si="1562"/>
        <v>1</v>
      </c>
      <c r="O3874" s="112" t="b">
        <f t="shared" si="1563"/>
        <v>1</v>
      </c>
      <c r="P3874" s="113">
        <f t="shared" si="1564"/>
        <v>2</v>
      </c>
      <c r="Q3874" s="113">
        <f t="shared" si="1565"/>
        <v>9</v>
      </c>
      <c r="R3874" s="114" t="str">
        <f t="shared" si="1581"/>
        <v>0.2-0.17</v>
      </c>
      <c r="S3874" s="127">
        <f t="shared" si="1566"/>
        <v>6.7707460480226883E-2</v>
      </c>
      <c r="T3874" s="112" t="b">
        <f t="shared" si="1567"/>
        <v>1</v>
      </c>
      <c r="U3874" s="22">
        <f t="shared" si="1568"/>
        <v>5.4747796901958754</v>
      </c>
      <c r="V3874" s="22">
        <f t="shared" si="1569"/>
        <v>0.20419482561961255</v>
      </c>
      <c r="W3874" s="81">
        <f t="shared" si="1570"/>
        <v>6</v>
      </c>
      <c r="X3874" s="22">
        <f t="shared" si="1571"/>
        <v>0.44520461158195951</v>
      </c>
      <c r="Y3874" s="3">
        <f>IF(U3874&gt;'Power Curve'!$C$37,0,INDEX(Ci,$W3874,1)*POWER(1-X3874,3)+INDEX(Ci,$W3874,2)*3*X3874*POWER(1-X3874,2)+INDEX(Ci,$W3874,3)*3*POWER(X3874,2)*(1-X3874)+INDEX(Ci,$W3874,4)*POWER(X3874,3))</f>
        <v>277.87988427795386</v>
      </c>
      <c r="Z3874" s="3">
        <f t="shared" si="1572"/>
        <v>296.69442556095345</v>
      </c>
      <c r="AA3874" s="3">
        <f t="shared" si="1573"/>
        <v>327.17998504638723</v>
      </c>
      <c r="AB3874" s="3">
        <f t="shared" si="1582"/>
        <v>-30.485559485433782</v>
      </c>
      <c r="AC3874" s="3">
        <f t="shared" si="1583"/>
        <v>30.485559485433782</v>
      </c>
      <c r="AE3874" s="34">
        <f t="shared" si="1574"/>
        <v>5</v>
      </c>
      <c r="AF3874" s="73" t="b">
        <f>COUNTIF('Power Curve'!$D$2:$D$31,AE3874)&gt;0</f>
        <v>1</v>
      </c>
      <c r="AG3874" s="73" t="b">
        <f t="shared" si="1575"/>
        <v>0</v>
      </c>
      <c r="AH3874" s="73" t="b">
        <f t="shared" si="1584"/>
        <v>1</v>
      </c>
      <c r="AI3874" s="34" t="str">
        <f t="shared" si="1576"/>
        <v>Outer</v>
      </c>
      <c r="AJ3874" s="35" t="str">
        <f t="shared" si="1585"/>
        <v>0.2-0.3</v>
      </c>
      <c r="AK3874" s="36" t="str">
        <f t="shared" si="1577"/>
        <v>5-6</v>
      </c>
      <c r="AL3874" s="36" t="str">
        <f t="shared" si="1578"/>
        <v>Apr</v>
      </c>
      <c r="AM3874" s="35" t="str">
        <f t="shared" si="1579"/>
        <v>275-285</v>
      </c>
      <c r="AN3874" s="36" t="str">
        <f t="shared" si="1580"/>
        <v>LWS-HTI</v>
      </c>
    </row>
    <row r="3875" spans="5:40" x14ac:dyDescent="0.3">
      <c r="E3875" s="12">
        <v>41027.236111111109</v>
      </c>
      <c r="F3875" s="16">
        <v>6.05</v>
      </c>
      <c r="G3875" s="16">
        <v>288.39001083374012</v>
      </c>
      <c r="H3875" s="29">
        <v>1.1884942714996596</v>
      </c>
      <c r="I3875" s="26">
        <v>278.5</v>
      </c>
      <c r="J3875" s="30">
        <v>0.11239669421487604</v>
      </c>
      <c r="K3875" s="31">
        <v>0.21549836308538312</v>
      </c>
      <c r="L3875" s="111">
        <f t="shared" si="1560"/>
        <v>0.30000000000000004</v>
      </c>
      <c r="M3875" s="112">
        <f t="shared" si="1561"/>
        <v>0.11</v>
      </c>
      <c r="N3875" s="112" t="b">
        <f t="shared" si="1562"/>
        <v>1</v>
      </c>
      <c r="O3875" s="112" t="b">
        <f t="shared" si="1563"/>
        <v>1</v>
      </c>
      <c r="P3875" s="113">
        <f t="shared" si="1564"/>
        <v>3.0000000000000004</v>
      </c>
      <c r="Q3875" s="113">
        <f t="shared" si="1565"/>
        <v>15</v>
      </c>
      <c r="R3875" s="114" t="str">
        <f t="shared" si="1581"/>
        <v>0.3-0.11</v>
      </c>
      <c r="S3875" s="127">
        <f t="shared" si="1566"/>
        <v>-2.4161179974829692E-3</v>
      </c>
      <c r="T3875" s="112" t="b">
        <f t="shared" si="1567"/>
        <v>1</v>
      </c>
      <c r="U3875" s="22">
        <f t="shared" si="1568"/>
        <v>5.9892950656338968</v>
      </c>
      <c r="V3875" s="22">
        <f t="shared" si="1569"/>
        <v>0.28371483547488691</v>
      </c>
      <c r="W3875" s="81">
        <f t="shared" si="1570"/>
        <v>6</v>
      </c>
      <c r="X3875" s="22">
        <f t="shared" si="1571"/>
        <v>0.95803122038021293</v>
      </c>
      <c r="Y3875" s="3">
        <f>IF(U3875&gt;'Power Curve'!$C$37,0,INDEX(Ci,$W3875,1)*POWER(1-X3875,3)+INDEX(Ci,$W3875,2)*3*X3875*POWER(1-X3875,2)+INDEX(Ci,$W3875,3)*3*POWER(X3875,2)*(1-X3875)+INDEX(Ci,$W3875,4)*POWER(X3875,3))</f>
        <v>361.20819877246981</v>
      </c>
      <c r="Z3875" s="3">
        <f t="shared" si="1572"/>
        <v>360.33547714257725</v>
      </c>
      <c r="AA3875" s="3">
        <f t="shared" si="1573"/>
        <v>288.39001083374012</v>
      </c>
      <c r="AB3875" s="3">
        <f t="shared" si="1582"/>
        <v>71.945466308837126</v>
      </c>
      <c r="AC3875" s="3">
        <f t="shared" si="1583"/>
        <v>71.945466308837126</v>
      </c>
      <c r="AE3875" s="34">
        <f t="shared" si="1574"/>
        <v>6</v>
      </c>
      <c r="AF3875" s="73" t="b">
        <f>COUNTIF('Power Curve'!$D$2:$D$31,AE3875)&gt;0</f>
        <v>1</v>
      </c>
      <c r="AG3875" s="73" t="b">
        <f t="shared" si="1575"/>
        <v>0</v>
      </c>
      <c r="AH3875" s="73" t="b">
        <f t="shared" si="1584"/>
        <v>1</v>
      </c>
      <c r="AI3875" s="34" t="str">
        <f t="shared" si="1576"/>
        <v>Inner</v>
      </c>
      <c r="AJ3875" s="35" t="str">
        <f t="shared" si="1585"/>
        <v>0.2-0.3</v>
      </c>
      <c r="AK3875" s="36" t="str">
        <f t="shared" si="1577"/>
        <v>5-6</v>
      </c>
      <c r="AL3875" s="36" t="str">
        <f t="shared" si="1578"/>
        <v>Apr</v>
      </c>
      <c r="AM3875" s="35" t="str">
        <f t="shared" si="1579"/>
        <v>275-285</v>
      </c>
      <c r="AN3875" s="36" t="str">
        <f t="shared" si="1580"/>
        <v>Inner-TI</v>
      </c>
    </row>
    <row r="3876" spans="5:40" x14ac:dyDescent="0.3">
      <c r="E3876" s="12">
        <v>41027.243055555555</v>
      </c>
      <c r="F3876" s="16">
        <v>6.32</v>
      </c>
      <c r="G3876" s="16">
        <v>380.92001342773415</v>
      </c>
      <c r="H3876" s="29">
        <v>1.1883204133920533</v>
      </c>
      <c r="I3876" s="26">
        <v>278.39999999999998</v>
      </c>
      <c r="J3876" s="30">
        <v>0.15348101265822783</v>
      </c>
      <c r="K3876" s="31">
        <v>0.16043765546836694</v>
      </c>
      <c r="L3876" s="111">
        <f t="shared" si="1560"/>
        <v>0.30000000000000004</v>
      </c>
      <c r="M3876" s="112">
        <f t="shared" si="1561"/>
        <v>0.15000000000000002</v>
      </c>
      <c r="N3876" s="112" t="b">
        <f t="shared" si="1562"/>
        <v>1</v>
      </c>
      <c r="O3876" s="112" t="b">
        <f t="shared" si="1563"/>
        <v>1</v>
      </c>
      <c r="P3876" s="113">
        <f t="shared" si="1564"/>
        <v>3.0000000000000004</v>
      </c>
      <c r="Q3876" s="113">
        <f t="shared" si="1565"/>
        <v>10.999999999999998</v>
      </c>
      <c r="R3876" s="114" t="str">
        <f t="shared" si="1581"/>
        <v>0.3-0.15</v>
      </c>
      <c r="S3876" s="127">
        <f t="shared" si="1566"/>
        <v>1.9963184933198375E-2</v>
      </c>
      <c r="T3876" s="112" t="b">
        <f t="shared" si="1567"/>
        <v>1</v>
      </c>
      <c r="U3876" s="22">
        <f t="shared" si="1568"/>
        <v>6.2562808247315065</v>
      </c>
      <c r="V3876" s="22">
        <f t="shared" si="1569"/>
        <v>0.3249783451933001</v>
      </c>
      <c r="W3876" s="81">
        <f t="shared" si="1570"/>
        <v>7</v>
      </c>
      <c r="X3876" s="22">
        <f t="shared" si="1571"/>
        <v>0.22859967399649583</v>
      </c>
      <c r="Y3876" s="3">
        <f>IF(U3876&gt;'Power Curve'!$C$37,0,INDEX(Ci,$W3876,1)*POWER(1-X3876,3)+INDEX(Ci,$W3876,2)*3*X3876*POWER(1-X3876,2)+INDEX(Ci,$W3876,3)*3*POWER(X3876,2)*(1-X3876)+INDEX(Ci,$W3876,4)*POWER(X3876,3))</f>
        <v>414.81697933983213</v>
      </c>
      <c r="Z3876" s="3">
        <f t="shared" si="1572"/>
        <v>423.09804741182387</v>
      </c>
      <c r="AA3876" s="3">
        <f t="shared" si="1573"/>
        <v>380.92001342773415</v>
      </c>
      <c r="AB3876" s="3">
        <f t="shared" si="1582"/>
        <v>42.178033984089723</v>
      </c>
      <c r="AC3876" s="3">
        <f t="shared" si="1583"/>
        <v>42.178033984089723</v>
      </c>
      <c r="AE3876" s="34">
        <f t="shared" si="1574"/>
        <v>6</v>
      </c>
      <c r="AF3876" s="73" t="b">
        <f>COUNTIF('Power Curve'!$D$2:$D$31,AE3876)&gt;0</f>
        <v>1</v>
      </c>
      <c r="AG3876" s="73" t="b">
        <f t="shared" si="1575"/>
        <v>0</v>
      </c>
      <c r="AH3876" s="73" t="b">
        <f t="shared" si="1584"/>
        <v>1</v>
      </c>
      <c r="AI3876" s="34" t="str">
        <f t="shared" si="1576"/>
        <v>Outer</v>
      </c>
      <c r="AJ3876" s="35" t="str">
        <f t="shared" si="1585"/>
        <v>0.3-0.4</v>
      </c>
      <c r="AK3876" s="36" t="str">
        <f t="shared" si="1577"/>
        <v>5-6</v>
      </c>
      <c r="AL3876" s="36" t="str">
        <f t="shared" si="1578"/>
        <v>Apr</v>
      </c>
      <c r="AM3876" s="35" t="str">
        <f t="shared" si="1579"/>
        <v>275-285</v>
      </c>
      <c r="AN3876" s="36" t="str">
        <f t="shared" si="1580"/>
        <v>LWS-HTI</v>
      </c>
    </row>
    <row r="3877" spans="5:40" x14ac:dyDescent="0.3">
      <c r="E3877" s="12">
        <v>41027.25</v>
      </c>
      <c r="F3877" s="16">
        <v>6.39</v>
      </c>
      <c r="G3877" s="16">
        <v>436.38998794555687</v>
      </c>
      <c r="H3877" s="29">
        <v>1.1882335033466465</v>
      </c>
      <c r="I3877" s="26">
        <v>283.8</v>
      </c>
      <c r="J3877" s="30">
        <v>0.1455399061032864</v>
      </c>
      <c r="K3877" s="31">
        <v>0.16815412271799612</v>
      </c>
      <c r="L3877" s="111">
        <f t="shared" si="1560"/>
        <v>0.30000000000000004</v>
      </c>
      <c r="M3877" s="112">
        <f t="shared" si="1561"/>
        <v>0.15000000000000002</v>
      </c>
      <c r="N3877" s="112" t="b">
        <f t="shared" si="1562"/>
        <v>1</v>
      </c>
      <c r="O3877" s="112" t="b">
        <f t="shared" si="1563"/>
        <v>1</v>
      </c>
      <c r="P3877" s="113">
        <f t="shared" si="1564"/>
        <v>3.0000000000000004</v>
      </c>
      <c r="Q3877" s="113">
        <f t="shared" si="1565"/>
        <v>10.999999999999998</v>
      </c>
      <c r="R3877" s="114" t="str">
        <f t="shared" si="1581"/>
        <v>0.3-0.15</v>
      </c>
      <c r="S3877" s="127">
        <f t="shared" si="1566"/>
        <v>1.9963184933198375E-2</v>
      </c>
      <c r="T3877" s="112" t="b">
        <f t="shared" si="1567"/>
        <v>1</v>
      </c>
      <c r="U3877" s="22">
        <f t="shared" si="1568"/>
        <v>6.3254208596748205</v>
      </c>
      <c r="V3877" s="22">
        <f t="shared" si="1569"/>
        <v>0.33566416047220354</v>
      </c>
      <c r="W3877" s="81">
        <f t="shared" si="1570"/>
        <v>7</v>
      </c>
      <c r="X3877" s="22">
        <f t="shared" si="1571"/>
        <v>0.29888371713185891</v>
      </c>
      <c r="Y3877" s="3">
        <f>IF(U3877&gt;'Power Curve'!$C$37,0,INDEX(Ci,$W3877,1)*POWER(1-X3877,3)+INDEX(Ci,$W3877,2)*3*X3877*POWER(1-X3877,2)+INDEX(Ci,$W3877,3)*3*POWER(X3877,2)*(1-X3877)+INDEX(Ci,$W3877,4)*POWER(X3877,3))</f>
        <v>430.10328052880186</v>
      </c>
      <c r="Z3877" s="3">
        <f t="shared" si="1572"/>
        <v>438.68951185837358</v>
      </c>
      <c r="AA3877" s="3">
        <f t="shared" si="1573"/>
        <v>436.38998794555687</v>
      </c>
      <c r="AB3877" s="3">
        <f t="shared" si="1582"/>
        <v>2.29952391281671</v>
      </c>
      <c r="AC3877" s="3">
        <f t="shared" si="1583"/>
        <v>2.29952391281671</v>
      </c>
      <c r="AE3877" s="34">
        <f t="shared" si="1574"/>
        <v>6</v>
      </c>
      <c r="AF3877" s="73" t="b">
        <f>COUNTIF('Power Curve'!$D$2:$D$31,AE3877)&gt;0</f>
        <v>1</v>
      </c>
      <c r="AG3877" s="73" t="b">
        <f t="shared" si="1575"/>
        <v>0</v>
      </c>
      <c r="AH3877" s="73" t="b">
        <f t="shared" si="1584"/>
        <v>1</v>
      </c>
      <c r="AI3877" s="34" t="str">
        <f t="shared" si="1576"/>
        <v>Outer</v>
      </c>
      <c r="AJ3877" s="35" t="str">
        <f t="shared" si="1585"/>
        <v>0.3-0.4</v>
      </c>
      <c r="AK3877" s="36" t="str">
        <f t="shared" si="1577"/>
        <v>6-7</v>
      </c>
      <c r="AL3877" s="36" t="str">
        <f t="shared" si="1578"/>
        <v>Apr</v>
      </c>
      <c r="AM3877" s="35" t="str">
        <f t="shared" si="1579"/>
        <v>275-285</v>
      </c>
      <c r="AN3877" s="36" t="str">
        <f t="shared" si="1580"/>
        <v>LWS-HTI</v>
      </c>
    </row>
    <row r="3878" spans="5:40" x14ac:dyDescent="0.3">
      <c r="E3878" s="12">
        <v>41027.256944444445</v>
      </c>
      <c r="F3878" s="16">
        <v>5.77</v>
      </c>
      <c r="G3878" s="16">
        <v>278.2700080871582</v>
      </c>
      <c r="H3878" s="29">
        <v>1.1878425656038267</v>
      </c>
      <c r="I3878" s="26">
        <v>293.10000000000002</v>
      </c>
      <c r="J3878" s="30">
        <v>0.12998266897746968</v>
      </c>
      <c r="K3878" s="31">
        <v>0.1580295952135691</v>
      </c>
      <c r="L3878" s="111">
        <f t="shared" si="1560"/>
        <v>0.2</v>
      </c>
      <c r="M3878" s="112">
        <f t="shared" si="1561"/>
        <v>0.13</v>
      </c>
      <c r="N3878" s="112" t="b">
        <f t="shared" si="1562"/>
        <v>1</v>
      </c>
      <c r="O3878" s="112" t="b">
        <f t="shared" si="1563"/>
        <v>1</v>
      </c>
      <c r="P3878" s="113">
        <f t="shared" si="1564"/>
        <v>2</v>
      </c>
      <c r="Q3878" s="113">
        <f t="shared" si="1565"/>
        <v>13</v>
      </c>
      <c r="R3878" s="114" t="str">
        <f t="shared" si="1581"/>
        <v>0.2-0.13</v>
      </c>
      <c r="S3878" s="127">
        <f t="shared" si="1566"/>
        <v>1.302763973689296E-2</v>
      </c>
      <c r="T3878" s="112" t="b">
        <f t="shared" si="1567"/>
        <v>1</v>
      </c>
      <c r="U3878" s="22">
        <f t="shared" si="1568"/>
        <v>5.7110602897051992</v>
      </c>
      <c r="V3878" s="22">
        <f t="shared" si="1569"/>
        <v>0.24071275394312655</v>
      </c>
      <c r="W3878" s="81">
        <f t="shared" si="1570"/>
        <v>6</v>
      </c>
      <c r="X3878" s="22">
        <f t="shared" si="1571"/>
        <v>0.68070967976000674</v>
      </c>
      <c r="Y3878" s="3">
        <f>IF(U3878&gt;'Power Curve'!$C$37,0,INDEX(Ci,$W3878,1)*POWER(1-X3878,3)+INDEX(Ci,$W3878,2)*3*X3878*POWER(1-X3878,2)+INDEX(Ci,$W3878,3)*3*POWER(X3878,2)*(1-X3878)+INDEX(Ci,$W3878,4)*POWER(X3878,3))</f>
        <v>313.92865867592423</v>
      </c>
      <c r="Z3878" s="3">
        <f t="shared" si="1572"/>
        <v>318.0184081442402</v>
      </c>
      <c r="AA3878" s="3">
        <f t="shared" si="1573"/>
        <v>278.2700080871582</v>
      </c>
      <c r="AB3878" s="3">
        <f t="shared" si="1582"/>
        <v>39.748400057081994</v>
      </c>
      <c r="AC3878" s="3">
        <f t="shared" si="1583"/>
        <v>39.748400057081994</v>
      </c>
      <c r="AE3878" s="34">
        <f t="shared" si="1574"/>
        <v>6</v>
      </c>
      <c r="AF3878" s="73" t="b">
        <f>COUNTIF('Power Curve'!$D$2:$D$31,AE3878)&gt;0</f>
        <v>1</v>
      </c>
      <c r="AG3878" s="73" t="b">
        <f t="shared" si="1575"/>
        <v>0</v>
      </c>
      <c r="AH3878" s="73" t="b">
        <f t="shared" si="1584"/>
        <v>1</v>
      </c>
      <c r="AI3878" s="34" t="str">
        <f t="shared" si="1576"/>
        <v>Inner</v>
      </c>
      <c r="AJ3878" s="35" t="str">
        <f t="shared" si="1585"/>
        <v>0.2-0.3</v>
      </c>
      <c r="AK3878" s="36" t="str">
        <f t="shared" si="1577"/>
        <v>6-7</v>
      </c>
      <c r="AL3878" s="36" t="str">
        <f t="shared" si="1578"/>
        <v>Apr</v>
      </c>
      <c r="AM3878" s="35" t="str">
        <f t="shared" si="1579"/>
        <v>285-295</v>
      </c>
      <c r="AN3878" s="36" t="str">
        <f t="shared" si="1580"/>
        <v>Inner-TI</v>
      </c>
    </row>
    <row r="3879" spans="5:40" x14ac:dyDescent="0.3">
      <c r="E3879" s="12">
        <v>41027.263888888891</v>
      </c>
      <c r="F3879" s="16">
        <v>5.83</v>
      </c>
      <c r="G3879" s="16">
        <v>352.57999420165976</v>
      </c>
      <c r="H3879" s="29">
        <v>1.1875386807595298</v>
      </c>
      <c r="I3879" s="26">
        <v>296.5</v>
      </c>
      <c r="J3879" s="30">
        <v>0.12006861063464837</v>
      </c>
      <c r="K3879" s="31">
        <v>0.17734159987958373</v>
      </c>
      <c r="L3879" s="111">
        <f t="shared" si="1560"/>
        <v>0.2</v>
      </c>
      <c r="M3879" s="112">
        <f t="shared" si="1561"/>
        <v>0.12</v>
      </c>
      <c r="N3879" s="112" t="b">
        <f t="shared" si="1562"/>
        <v>1</v>
      </c>
      <c r="O3879" s="112" t="b">
        <f t="shared" si="1563"/>
        <v>1</v>
      </c>
      <c r="P3879" s="113">
        <f t="shared" si="1564"/>
        <v>2</v>
      </c>
      <c r="Q3879" s="113">
        <f t="shared" si="1565"/>
        <v>14</v>
      </c>
      <c r="R3879" s="114" t="str">
        <f t="shared" si="1581"/>
        <v>0.2-0.12</v>
      </c>
      <c r="S3879" s="127">
        <f t="shared" si="1566"/>
        <v>2.146915976708583E-2</v>
      </c>
      <c r="T3879" s="112" t="b">
        <f t="shared" si="1567"/>
        <v>1</v>
      </c>
      <c r="U3879" s="22">
        <f t="shared" si="1568"/>
        <v>5.7699552734371826</v>
      </c>
      <c r="V3879" s="22">
        <f t="shared" si="1569"/>
        <v>0.24981516353157956</v>
      </c>
      <c r="W3879" s="81">
        <f t="shared" si="1570"/>
        <v>6</v>
      </c>
      <c r="X3879" s="22">
        <f t="shared" si="1571"/>
        <v>0.7394113555977575</v>
      </c>
      <c r="Y3879" s="3">
        <f>IF(U3879&gt;'Power Curve'!$C$37,0,INDEX(Ci,$W3879,1)*POWER(1-X3879,3)+INDEX(Ci,$W3879,2)*3*X3879*POWER(1-X3879,2)+INDEX(Ci,$W3879,3)*3*POWER(X3879,2)*(1-X3879)+INDEX(Ci,$W3879,4)*POWER(X3879,3))</f>
        <v>323.38922279923406</v>
      </c>
      <c r="Z3879" s="3">
        <f t="shared" si="1572"/>
        <v>330.33211769046449</v>
      </c>
      <c r="AA3879" s="3">
        <f t="shared" si="1573"/>
        <v>352.57999420165976</v>
      </c>
      <c r="AB3879" s="3">
        <f t="shared" si="1582"/>
        <v>-22.247876511195273</v>
      </c>
      <c r="AC3879" s="3">
        <f t="shared" si="1583"/>
        <v>22.247876511195273</v>
      </c>
      <c r="AE3879" s="34">
        <f t="shared" si="1574"/>
        <v>6</v>
      </c>
      <c r="AF3879" s="73" t="b">
        <f>COUNTIF('Power Curve'!$D$2:$D$31,AE3879)&gt;0</f>
        <v>1</v>
      </c>
      <c r="AG3879" s="73" t="b">
        <f t="shared" si="1575"/>
        <v>0</v>
      </c>
      <c r="AH3879" s="73" t="b">
        <f t="shared" si="1584"/>
        <v>1</v>
      </c>
      <c r="AI3879" s="34" t="str">
        <f t="shared" si="1576"/>
        <v>Inner</v>
      </c>
      <c r="AJ3879" s="35" t="str">
        <f t="shared" si="1585"/>
        <v>0.2-0.3</v>
      </c>
      <c r="AK3879" s="36" t="str">
        <f t="shared" si="1577"/>
        <v>6-7</v>
      </c>
      <c r="AL3879" s="36" t="str">
        <f t="shared" si="1578"/>
        <v>Apr</v>
      </c>
      <c r="AM3879" s="35" t="str">
        <f t="shared" si="1579"/>
        <v>295-305</v>
      </c>
      <c r="AN3879" s="36" t="str">
        <f t="shared" si="1580"/>
        <v>Inner-TI</v>
      </c>
    </row>
    <row r="3880" spans="5:40" x14ac:dyDescent="0.3">
      <c r="E3880" s="12">
        <v>41027.270833333336</v>
      </c>
      <c r="F3880" s="16">
        <v>5.24</v>
      </c>
      <c r="G3880" s="16">
        <v>203.92000198364221</v>
      </c>
      <c r="H3880" s="29">
        <v>1.186859318079019</v>
      </c>
      <c r="I3880" s="26">
        <v>291.60000000000002</v>
      </c>
      <c r="J3880" s="30">
        <v>0.20229007633587787</v>
      </c>
      <c r="K3880" s="31">
        <v>0.26057024686952801</v>
      </c>
      <c r="L3880" s="111">
        <f t="shared" si="1560"/>
        <v>0.2</v>
      </c>
      <c r="M3880" s="112">
        <f t="shared" si="1561"/>
        <v>0.2</v>
      </c>
      <c r="N3880" s="112" t="b">
        <f t="shared" si="1562"/>
        <v>1</v>
      </c>
      <c r="O3880" s="112" t="b">
        <f t="shared" si="1563"/>
        <v>1</v>
      </c>
      <c r="P3880" s="113">
        <f t="shared" si="1564"/>
        <v>2</v>
      </c>
      <c r="Q3880" s="113">
        <f t="shared" si="1565"/>
        <v>6</v>
      </c>
      <c r="R3880" s="114" t="str">
        <f t="shared" si="1581"/>
        <v>0.2-0.2</v>
      </c>
      <c r="S3880" s="127">
        <f t="shared" si="1566"/>
        <v>6.8697946750169242E-2</v>
      </c>
      <c r="T3880" s="112" t="b">
        <f t="shared" si="1567"/>
        <v>1</v>
      </c>
      <c r="U3880" s="22">
        <f t="shared" si="1568"/>
        <v>5.1850427170966409</v>
      </c>
      <c r="V3880" s="22">
        <f t="shared" si="1569"/>
        <v>0.15941504243689625</v>
      </c>
      <c r="W3880" s="81">
        <f t="shared" si="1570"/>
        <v>6</v>
      </c>
      <c r="X3880" s="22">
        <f t="shared" si="1571"/>
        <v>0.15641862684543578</v>
      </c>
      <c r="Y3880" s="3">
        <f>IF(U3880&gt;'Power Curve'!$C$37,0,INDEX(Ci,$W3880,1)*POWER(1-X3880,3)+INDEX(Ci,$W3880,2)*3*X3880*POWER(1-X3880,2)+INDEX(Ci,$W3880,3)*3*POWER(X3880,2)*(1-X3880)+INDEX(Ci,$W3880,4)*POWER(X3880,3))</f>
        <v>235.23536470949469</v>
      </c>
      <c r="Z3880" s="3">
        <f t="shared" si="1572"/>
        <v>251.39555126806417</v>
      </c>
      <c r="AA3880" s="3">
        <f t="shared" si="1573"/>
        <v>203.92000198364221</v>
      </c>
      <c r="AB3880" s="3">
        <f t="shared" si="1582"/>
        <v>47.475549284421959</v>
      </c>
      <c r="AC3880" s="3">
        <f t="shared" si="1583"/>
        <v>47.475549284421959</v>
      </c>
      <c r="AE3880" s="34">
        <f t="shared" si="1574"/>
        <v>5</v>
      </c>
      <c r="AF3880" s="73" t="b">
        <f>COUNTIF('Power Curve'!$D$2:$D$31,AE3880)&gt;0</f>
        <v>1</v>
      </c>
      <c r="AG3880" s="73" t="b">
        <f t="shared" si="1575"/>
        <v>0</v>
      </c>
      <c r="AH3880" s="73" t="b">
        <f t="shared" si="1584"/>
        <v>1</v>
      </c>
      <c r="AI3880" s="34" t="str">
        <f t="shared" si="1576"/>
        <v>Outer</v>
      </c>
      <c r="AJ3880" s="35" t="str">
        <f t="shared" si="1585"/>
        <v>0.1-0.2</v>
      </c>
      <c r="AK3880" s="36" t="str">
        <f t="shared" si="1577"/>
        <v>6-7</v>
      </c>
      <c r="AL3880" s="36" t="str">
        <f t="shared" si="1578"/>
        <v>Apr</v>
      </c>
      <c r="AM3880" s="35" t="str">
        <f t="shared" si="1579"/>
        <v>285-295</v>
      </c>
      <c r="AN3880" s="36" t="str">
        <f t="shared" si="1580"/>
        <v>LWS-HTI</v>
      </c>
    </row>
    <row r="3881" spans="5:40" x14ac:dyDescent="0.3">
      <c r="E3881" s="12">
        <v>41027.277777777781</v>
      </c>
      <c r="F3881" s="16">
        <v>4.84</v>
      </c>
      <c r="G3881" s="16">
        <v>93.650001525878395</v>
      </c>
      <c r="H3881" s="29">
        <v>1.1861810954724556</v>
      </c>
      <c r="I3881" s="26">
        <v>285.2</v>
      </c>
      <c r="J3881" s="30">
        <v>0.15702479338842976</v>
      </c>
      <c r="K3881" s="31">
        <v>2.8526461222648947E-2</v>
      </c>
      <c r="L3881" s="111">
        <f t="shared" si="1560"/>
        <v>0.1</v>
      </c>
      <c r="M3881" s="112">
        <f t="shared" si="1561"/>
        <v>0.16</v>
      </c>
      <c r="N3881" s="112" t="b">
        <f t="shared" si="1562"/>
        <v>1</v>
      </c>
      <c r="O3881" s="112" t="b">
        <f t="shared" si="1563"/>
        <v>1</v>
      </c>
      <c r="P3881" s="113">
        <f t="shared" si="1564"/>
        <v>1</v>
      </c>
      <c r="Q3881" s="113">
        <f t="shared" si="1565"/>
        <v>10</v>
      </c>
      <c r="R3881" s="114" t="str">
        <f t="shared" si="1581"/>
        <v>0.1-0.16</v>
      </c>
      <c r="S3881" s="127">
        <f t="shared" si="1566"/>
        <v>8.8248709142140419E-2</v>
      </c>
      <c r="T3881" s="112" t="b">
        <f t="shared" si="1567"/>
        <v>1</v>
      </c>
      <c r="U3881" s="22">
        <f t="shared" si="1568"/>
        <v>4.788325496667186</v>
      </c>
      <c r="V3881" s="22">
        <f t="shared" si="1569"/>
        <v>9.8101117169938995E-2</v>
      </c>
      <c r="W3881" s="81">
        <f t="shared" si="1570"/>
        <v>5</v>
      </c>
      <c r="X3881" s="22">
        <f t="shared" si="1571"/>
        <v>0.72581239947424814</v>
      </c>
      <c r="Y3881" s="3">
        <f>IF(U3881&gt;'Power Curve'!$C$37,0,INDEX(Ci,$W3881,1)*POWER(1-X3881,3)+INDEX(Ci,$W3881,2)*3*X3881*POWER(1-X3881,2)+INDEX(Ci,$W3881,3)*3*POWER(X3881,2)*(1-X3881)+INDEX(Ci,$W3881,4)*POWER(X3881,3))</f>
        <v>171.17640353902544</v>
      </c>
      <c r="Z3881" s="3">
        <f t="shared" si="1572"/>
        <v>186.28250018693856</v>
      </c>
      <c r="AA3881" s="3">
        <f t="shared" si="1573"/>
        <v>93.650001525878395</v>
      </c>
      <c r="AB3881" s="3">
        <f t="shared" si="1582"/>
        <v>92.632498661060168</v>
      </c>
      <c r="AC3881" s="3">
        <f t="shared" si="1583"/>
        <v>92.632498661060168</v>
      </c>
      <c r="AE3881" s="34">
        <f t="shared" si="1574"/>
        <v>5</v>
      </c>
      <c r="AF3881" s="73" t="b">
        <f>COUNTIF('Power Curve'!$D$2:$D$31,AE3881)&gt;0</f>
        <v>1</v>
      </c>
      <c r="AG3881" s="73" t="b">
        <f t="shared" si="1575"/>
        <v>0</v>
      </c>
      <c r="AH3881" s="73" t="b">
        <f t="shared" si="1584"/>
        <v>1</v>
      </c>
      <c r="AI3881" s="34" t="str">
        <f t="shared" si="1576"/>
        <v>Outer</v>
      </c>
      <c r="AJ3881" s="35" t="str">
        <f t="shared" si="1585"/>
        <v>0.0-0.1</v>
      </c>
      <c r="AK3881" s="36" t="str">
        <f t="shared" si="1577"/>
        <v>6-7</v>
      </c>
      <c r="AL3881" s="36" t="str">
        <f t="shared" si="1578"/>
        <v>Apr</v>
      </c>
      <c r="AM3881" s="35" t="str">
        <f t="shared" si="1579"/>
        <v>285-295</v>
      </c>
      <c r="AN3881" s="36" t="str">
        <f t="shared" si="1580"/>
        <v>LWS-HTI</v>
      </c>
    </row>
    <row r="3882" spans="5:40" x14ac:dyDescent="0.3">
      <c r="E3882" s="12">
        <v>41027.284722222219</v>
      </c>
      <c r="F3882" s="16">
        <v>6.12</v>
      </c>
      <c r="G3882" s="16">
        <v>443.91999816894537</v>
      </c>
      <c r="H3882" s="29">
        <v>1.1849705299984394</v>
      </c>
      <c r="I3882" s="26">
        <v>287</v>
      </c>
      <c r="J3882" s="30">
        <v>0.18954248366013071</v>
      </c>
      <c r="K3882" s="31">
        <v>0.12432275826424123</v>
      </c>
      <c r="L3882" s="111">
        <f t="shared" si="1560"/>
        <v>0.30000000000000004</v>
      </c>
      <c r="M3882" s="112">
        <f t="shared" si="1561"/>
        <v>0.19</v>
      </c>
      <c r="N3882" s="112" t="b">
        <f t="shared" si="1562"/>
        <v>1</v>
      </c>
      <c r="O3882" s="112" t="b">
        <f t="shared" si="1563"/>
        <v>1</v>
      </c>
      <c r="P3882" s="113">
        <f t="shared" si="1564"/>
        <v>3.0000000000000004</v>
      </c>
      <c r="Q3882" s="113">
        <f t="shared" si="1565"/>
        <v>7</v>
      </c>
      <c r="R3882" s="114" t="str">
        <f t="shared" si="1581"/>
        <v>0.3-0.19</v>
      </c>
      <c r="S3882" s="127">
        <f t="shared" si="1566"/>
        <v>7.0507632160865044E-2</v>
      </c>
      <c r="T3882" s="112" t="b">
        <f t="shared" si="1567"/>
        <v>1</v>
      </c>
      <c r="U3882" s="22">
        <f t="shared" si="1568"/>
        <v>6.0525991027597206</v>
      </c>
      <c r="V3882" s="22">
        <f t="shared" si="1569"/>
        <v>0.29349867847829303</v>
      </c>
      <c r="W3882" s="81">
        <f t="shared" si="1570"/>
        <v>7</v>
      </c>
      <c r="X3882" s="22">
        <f t="shared" si="1571"/>
        <v>2.1547783659920664E-2</v>
      </c>
      <c r="Y3882" s="3">
        <f>IF(U3882&gt;'Power Curve'!$C$37,0,INDEX(Ci,$W3882,1)*POWER(1-X3882,3)+INDEX(Ci,$W3882,2)*3*X3882*POWER(1-X3882,2)+INDEX(Ci,$W3882,3)*3*POWER(X3882,2)*(1-X3882)+INDEX(Ci,$W3882,4)*POWER(X3882,3))</f>
        <v>373.06490986466065</v>
      </c>
      <c r="Z3882" s="3">
        <f t="shared" si="1572"/>
        <v>399.36883330152443</v>
      </c>
      <c r="AA3882" s="3">
        <f t="shared" si="1573"/>
        <v>443.91999816894537</v>
      </c>
      <c r="AB3882" s="3">
        <f t="shared" si="1582"/>
        <v>-44.551164867420937</v>
      </c>
      <c r="AC3882" s="3">
        <f t="shared" si="1583"/>
        <v>44.551164867420937</v>
      </c>
      <c r="AE3882" s="34">
        <f t="shared" si="1574"/>
        <v>6</v>
      </c>
      <c r="AF3882" s="73" t="b">
        <f>COUNTIF('Power Curve'!$D$2:$D$31,AE3882)&gt;0</f>
        <v>1</v>
      </c>
      <c r="AG3882" s="73" t="b">
        <f t="shared" si="1575"/>
        <v>0</v>
      </c>
      <c r="AH3882" s="73" t="b">
        <f t="shared" si="1584"/>
        <v>1</v>
      </c>
      <c r="AI3882" s="34" t="str">
        <f t="shared" si="1576"/>
        <v>Outer</v>
      </c>
      <c r="AJ3882" s="35" t="str">
        <f t="shared" si="1585"/>
        <v>0.2-0.3</v>
      </c>
      <c r="AK3882" s="36" t="str">
        <f t="shared" si="1577"/>
        <v>6-7</v>
      </c>
      <c r="AL3882" s="36" t="str">
        <f t="shared" si="1578"/>
        <v>Apr</v>
      </c>
      <c r="AM3882" s="35" t="str">
        <f t="shared" si="1579"/>
        <v>285-295</v>
      </c>
      <c r="AN3882" s="36" t="str">
        <f t="shared" si="1580"/>
        <v>LWS-HTI</v>
      </c>
    </row>
    <row r="3883" spans="5:40" x14ac:dyDescent="0.3">
      <c r="E3883" s="12">
        <v>41027.291666666664</v>
      </c>
      <c r="F3883" s="16">
        <v>7.29</v>
      </c>
      <c r="G3883" s="16">
        <v>689.54000473022506</v>
      </c>
      <c r="H3883" s="29">
        <v>1.1848841556708762</v>
      </c>
      <c r="I3883" s="26">
        <v>294.5</v>
      </c>
      <c r="J3883" s="30">
        <v>0.13854595336076816</v>
      </c>
      <c r="K3883" s="31">
        <v>0.11473217595524561</v>
      </c>
      <c r="L3883" s="111">
        <f t="shared" si="1560"/>
        <v>0.5</v>
      </c>
      <c r="M3883" s="112">
        <f t="shared" si="1561"/>
        <v>0.14000000000000001</v>
      </c>
      <c r="N3883" s="112" t="b">
        <f t="shared" si="1562"/>
        <v>1</v>
      </c>
      <c r="O3883" s="112" t="b">
        <f t="shared" si="1563"/>
        <v>1</v>
      </c>
      <c r="P3883" s="113">
        <f t="shared" si="1564"/>
        <v>5</v>
      </c>
      <c r="Q3883" s="113">
        <f t="shared" si="1565"/>
        <v>12</v>
      </c>
      <c r="R3883" s="114" t="str">
        <f t="shared" si="1581"/>
        <v>0.5-0.14</v>
      </c>
      <c r="S3883" s="127">
        <f t="shared" si="1566"/>
        <v>9.3358922793565797E-3</v>
      </c>
      <c r="T3883" s="112" t="b">
        <f t="shared" si="1567"/>
        <v>1</v>
      </c>
      <c r="U3883" s="22">
        <f t="shared" si="1568"/>
        <v>7.2095384571428296</v>
      </c>
      <c r="V3883" s="22">
        <f t="shared" si="1569"/>
        <v>0.4723073851844386</v>
      </c>
      <c r="W3883" s="81">
        <f t="shared" si="1570"/>
        <v>8</v>
      </c>
      <c r="X3883" s="22">
        <f t="shared" si="1571"/>
        <v>0.19567335727100665</v>
      </c>
      <c r="Y3883" s="3">
        <f>IF(U3883&gt;'Power Curve'!$C$37,0,INDEX(Ci,$W3883,1)*POWER(1-X3883,3)+INDEX(Ci,$W3883,2)*3*X3883*POWER(1-X3883,2)+INDEX(Ci,$W3883,3)*3*POWER(X3883,2)*(1-X3883)+INDEX(Ci,$W3883,4)*POWER(X3883,3))</f>
        <v>651.4490791791759</v>
      </c>
      <c r="Z3883" s="3">
        <f t="shared" si="1572"/>
        <v>657.53093760787863</v>
      </c>
      <c r="AA3883" s="3">
        <f t="shared" si="1573"/>
        <v>689.54000473022506</v>
      </c>
      <c r="AB3883" s="3">
        <f t="shared" si="1582"/>
        <v>-32.009067122346437</v>
      </c>
      <c r="AC3883" s="3">
        <f t="shared" si="1583"/>
        <v>32.009067122346437</v>
      </c>
      <c r="AE3883" s="34">
        <f t="shared" si="1574"/>
        <v>7</v>
      </c>
      <c r="AF3883" s="73" t="b">
        <f>COUNTIF('Power Curve'!$D$2:$D$31,AE3883)&gt;0</f>
        <v>1</v>
      </c>
      <c r="AG3883" s="73" t="b">
        <f t="shared" si="1575"/>
        <v>0</v>
      </c>
      <c r="AH3883" s="73" t="b">
        <f t="shared" si="1584"/>
        <v>1</v>
      </c>
      <c r="AI3883" s="34" t="str">
        <f t="shared" si="1576"/>
        <v>Inner</v>
      </c>
      <c r="AJ3883" s="35" t="str">
        <f t="shared" si="1585"/>
        <v>0.4-0.5</v>
      </c>
      <c r="AK3883" s="36" t="str">
        <f t="shared" si="1577"/>
        <v>7-8</v>
      </c>
      <c r="AL3883" s="36" t="str">
        <f t="shared" si="1578"/>
        <v>Apr</v>
      </c>
      <c r="AM3883" s="35" t="str">
        <f t="shared" si="1579"/>
        <v>285-295</v>
      </c>
      <c r="AN3883" s="36" t="str">
        <f t="shared" si="1580"/>
        <v>Inner-TI</v>
      </c>
    </row>
    <row r="3884" spans="5:40" x14ac:dyDescent="0.3">
      <c r="E3884" s="12">
        <v>41027.298611111109</v>
      </c>
      <c r="F3884" s="16">
        <v>5.8</v>
      </c>
      <c r="G3884" s="16">
        <v>346.20999145507813</v>
      </c>
      <c r="H3884" s="29">
        <v>1.1847849044304872</v>
      </c>
      <c r="I3884" s="26">
        <v>291.89999999999998</v>
      </c>
      <c r="J3884" s="30">
        <v>0.17241379310344829</v>
      </c>
      <c r="K3884" s="31">
        <v>6.8465296694122935E-2</v>
      </c>
      <c r="L3884" s="111">
        <f t="shared" si="1560"/>
        <v>0.2</v>
      </c>
      <c r="M3884" s="112">
        <f t="shared" si="1561"/>
        <v>0.17</v>
      </c>
      <c r="N3884" s="112" t="b">
        <f t="shared" si="1562"/>
        <v>1</v>
      </c>
      <c r="O3884" s="112" t="b">
        <f t="shared" si="1563"/>
        <v>1</v>
      </c>
      <c r="P3884" s="113">
        <f t="shared" si="1564"/>
        <v>2</v>
      </c>
      <c r="Q3884" s="113">
        <f t="shared" si="1565"/>
        <v>9</v>
      </c>
      <c r="R3884" s="114" t="str">
        <f t="shared" si="1581"/>
        <v>0.2-0.17</v>
      </c>
      <c r="S3884" s="127">
        <f t="shared" si="1566"/>
        <v>6.7707460480226883E-2</v>
      </c>
      <c r="T3884" s="112" t="b">
        <f t="shared" si="1567"/>
        <v>1</v>
      </c>
      <c r="U3884" s="22">
        <f t="shared" si="1568"/>
        <v>5.7358237959052136</v>
      </c>
      <c r="V3884" s="22">
        <f t="shared" si="1569"/>
        <v>0.24454003365347507</v>
      </c>
      <c r="W3884" s="81">
        <f t="shared" si="1570"/>
        <v>6</v>
      </c>
      <c r="X3884" s="22">
        <f t="shared" si="1571"/>
        <v>0.70539190601164514</v>
      </c>
      <c r="Y3884" s="3">
        <f>IF(U3884&gt;'Power Curve'!$C$37,0,INDEX(Ci,$W3884,1)*POWER(1-X3884,3)+INDEX(Ci,$W3884,2)*3*X3884*POWER(1-X3884,2)+INDEX(Ci,$W3884,3)*3*POWER(X3884,2)*(1-X3884)+INDEX(Ci,$W3884,4)*POWER(X3884,3))</f>
        <v>317.87698454921485</v>
      </c>
      <c r="Z3884" s="3">
        <f t="shared" si="1572"/>
        <v>339.39962791815447</v>
      </c>
      <c r="AA3884" s="3">
        <f t="shared" si="1573"/>
        <v>346.20999145507813</v>
      </c>
      <c r="AB3884" s="3">
        <f t="shared" si="1582"/>
        <v>-6.8103635369236599</v>
      </c>
      <c r="AC3884" s="3">
        <f t="shared" si="1583"/>
        <v>6.8103635369236599</v>
      </c>
      <c r="AE3884" s="34">
        <f t="shared" si="1574"/>
        <v>6</v>
      </c>
      <c r="AF3884" s="73" t="b">
        <f>COUNTIF('Power Curve'!$D$2:$D$31,AE3884)&gt;0</f>
        <v>1</v>
      </c>
      <c r="AG3884" s="73" t="b">
        <f t="shared" si="1575"/>
        <v>0</v>
      </c>
      <c r="AH3884" s="73" t="b">
        <f t="shared" si="1584"/>
        <v>1</v>
      </c>
      <c r="AI3884" s="34" t="str">
        <f t="shared" si="1576"/>
        <v>Outer</v>
      </c>
      <c r="AJ3884" s="35" t="str">
        <f t="shared" si="1585"/>
        <v>0.2-0.3</v>
      </c>
      <c r="AK3884" s="36" t="str">
        <f t="shared" si="1577"/>
        <v>7-8</v>
      </c>
      <c r="AL3884" s="36" t="str">
        <f t="shared" si="1578"/>
        <v>Apr</v>
      </c>
      <c r="AM3884" s="35" t="str">
        <f t="shared" si="1579"/>
        <v>285-295</v>
      </c>
      <c r="AN3884" s="36" t="str">
        <f t="shared" si="1580"/>
        <v>LWS-HTI</v>
      </c>
    </row>
    <row r="3885" spans="5:40" x14ac:dyDescent="0.3">
      <c r="E3885" s="12">
        <v>41027.305555555555</v>
      </c>
      <c r="F3885" s="16">
        <v>7.01</v>
      </c>
      <c r="G3885" s="16">
        <v>608.14999997615814</v>
      </c>
      <c r="H3885" s="29">
        <v>1.1840517451260806</v>
      </c>
      <c r="I3885" s="26">
        <v>291.89999999999998</v>
      </c>
      <c r="J3885" s="30">
        <v>0.20542082738944364</v>
      </c>
      <c r="K3885" s="31">
        <v>0.10589498251824581</v>
      </c>
      <c r="L3885" s="111">
        <f t="shared" si="1560"/>
        <v>0.4</v>
      </c>
      <c r="M3885" s="112">
        <f t="shared" si="1561"/>
        <v>0.21000000000000002</v>
      </c>
      <c r="N3885" s="112" t="b">
        <f t="shared" si="1562"/>
        <v>1</v>
      </c>
      <c r="O3885" s="112" t="b">
        <f t="shared" si="1563"/>
        <v>1</v>
      </c>
      <c r="P3885" s="113">
        <f t="shared" si="1564"/>
        <v>4</v>
      </c>
      <c r="Q3885" s="113">
        <f t="shared" si="1565"/>
        <v>5</v>
      </c>
      <c r="R3885" s="114" t="str">
        <f t="shared" si="1581"/>
        <v>0.4-0.21</v>
      </c>
      <c r="S3885" s="127">
        <f t="shared" si="1566"/>
        <v>0.12579562064343378</v>
      </c>
      <c r="T3885" s="112" t="b">
        <f t="shared" si="1567"/>
        <v>1</v>
      </c>
      <c r="U3885" s="22">
        <f t="shared" si="1568"/>
        <v>6.9310050584671705</v>
      </c>
      <c r="V3885" s="22">
        <f t="shared" si="1569"/>
        <v>0.42925915054450114</v>
      </c>
      <c r="W3885" s="81">
        <f t="shared" si="1570"/>
        <v>7</v>
      </c>
      <c r="X3885" s="22">
        <f t="shared" si="1571"/>
        <v>0.91448806250009529</v>
      </c>
      <c r="Y3885" s="3">
        <f>IF(U3885&gt;'Power Curve'!$C$37,0,INDEX(Ci,$W3885,1)*POWER(1-X3885,3)+INDEX(Ci,$W3885,2)*3*X3885*POWER(1-X3885,2)+INDEX(Ci,$W3885,3)*3*POWER(X3885,2)*(1-X3885)+INDEX(Ci,$W3885,4)*POWER(X3885,3))</f>
        <v>578.73413932340929</v>
      </c>
      <c r="Z3885" s="3">
        <f t="shared" si="1572"/>
        <v>651.53635956714106</v>
      </c>
      <c r="AA3885" s="3">
        <f t="shared" si="1573"/>
        <v>608.14999997615814</v>
      </c>
      <c r="AB3885" s="3">
        <f t="shared" si="1582"/>
        <v>43.38635959098292</v>
      </c>
      <c r="AC3885" s="3">
        <f t="shared" si="1583"/>
        <v>43.38635959098292</v>
      </c>
      <c r="AE3885" s="34">
        <f t="shared" si="1574"/>
        <v>7</v>
      </c>
      <c r="AF3885" s="73" t="b">
        <f>COUNTIF('Power Curve'!$D$2:$D$31,AE3885)&gt;0</f>
        <v>1</v>
      </c>
      <c r="AG3885" s="73" t="b">
        <f t="shared" si="1575"/>
        <v>0</v>
      </c>
      <c r="AH3885" s="73" t="b">
        <f t="shared" si="1584"/>
        <v>1</v>
      </c>
      <c r="AI3885" s="34" t="str">
        <f t="shared" si="1576"/>
        <v>Outer</v>
      </c>
      <c r="AJ3885" s="35" t="str">
        <f t="shared" si="1585"/>
        <v>0.4-0.5</v>
      </c>
      <c r="AK3885" s="36" t="str">
        <f t="shared" si="1577"/>
        <v>7-8</v>
      </c>
      <c r="AL3885" s="36" t="str">
        <f t="shared" si="1578"/>
        <v>Apr</v>
      </c>
      <c r="AM3885" s="35" t="str">
        <f t="shared" si="1579"/>
        <v>285-295</v>
      </c>
      <c r="AN3885" s="36" t="str">
        <f t="shared" si="1580"/>
        <v>LWS-HTI</v>
      </c>
    </row>
    <row r="3886" spans="5:40" x14ac:dyDescent="0.3">
      <c r="E3886" s="12">
        <v>41027.3125</v>
      </c>
      <c r="F3886" s="16">
        <v>7.09</v>
      </c>
      <c r="G3886" s="16">
        <v>615.93001222610451</v>
      </c>
      <c r="H3886" s="29">
        <v>1.1829321966411264</v>
      </c>
      <c r="I3886" s="26">
        <v>299.7</v>
      </c>
      <c r="J3886" s="30">
        <v>0.15232722143864599</v>
      </c>
      <c r="K3886" s="31">
        <v>7.1057013251597662E-2</v>
      </c>
      <c r="L3886" s="111">
        <f t="shared" si="1560"/>
        <v>0.4</v>
      </c>
      <c r="M3886" s="112">
        <f t="shared" si="1561"/>
        <v>0.15000000000000002</v>
      </c>
      <c r="N3886" s="112" t="b">
        <f t="shared" si="1562"/>
        <v>1</v>
      </c>
      <c r="O3886" s="112" t="b">
        <f t="shared" si="1563"/>
        <v>1</v>
      </c>
      <c r="P3886" s="113">
        <f t="shared" si="1564"/>
        <v>4</v>
      </c>
      <c r="Q3886" s="113">
        <f t="shared" si="1565"/>
        <v>10.999999999999998</v>
      </c>
      <c r="R3886" s="114" t="str">
        <f t="shared" si="1581"/>
        <v>0.4-0.15</v>
      </c>
      <c r="S3886" s="127">
        <f t="shared" si="1566"/>
        <v>4.2340806602081477E-2</v>
      </c>
      <c r="T3886" s="112" t="b">
        <f t="shared" si="1567"/>
        <v>1</v>
      </c>
      <c r="U3886" s="22">
        <f t="shared" si="1568"/>
        <v>7.0078934449379435</v>
      </c>
      <c r="V3886" s="22">
        <f t="shared" si="1569"/>
        <v>0.44114249852940218</v>
      </c>
      <c r="W3886" s="81">
        <f t="shared" si="1570"/>
        <v>7</v>
      </c>
      <c r="X3886" s="22">
        <f t="shared" si="1571"/>
        <v>0.99264866331192436</v>
      </c>
      <c r="Y3886" s="3">
        <f>IF(U3886&gt;'Power Curve'!$C$37,0,INDEX(Ci,$W3886,1)*POWER(1-X3886,3)+INDEX(Ci,$W3886,2)*3*X3886*POWER(1-X3886,2)+INDEX(Ci,$W3886,3)*3*POWER(X3886,2)*(1-X3886)+INDEX(Ci,$W3886,4)*POWER(X3886,3))</f>
        <v>598.46760174575047</v>
      </c>
      <c r="Z3886" s="3">
        <f t="shared" si="1572"/>
        <v>623.80720272887879</v>
      </c>
      <c r="AA3886" s="3">
        <f t="shared" si="1573"/>
        <v>615.93001222610451</v>
      </c>
      <c r="AB3886" s="3">
        <f t="shared" si="1582"/>
        <v>7.8771905027742832</v>
      </c>
      <c r="AC3886" s="3">
        <f t="shared" si="1583"/>
        <v>7.8771905027742832</v>
      </c>
      <c r="AE3886" s="34">
        <f t="shared" si="1574"/>
        <v>7</v>
      </c>
      <c r="AF3886" s="73" t="b">
        <f>COUNTIF('Power Curve'!$D$2:$D$31,AE3886)&gt;0</f>
        <v>1</v>
      </c>
      <c r="AG3886" s="73" t="b">
        <f t="shared" si="1575"/>
        <v>0</v>
      </c>
      <c r="AH3886" s="73" t="b">
        <f t="shared" si="1584"/>
        <v>1</v>
      </c>
      <c r="AI3886" s="34" t="str">
        <f t="shared" si="1576"/>
        <v>Outer</v>
      </c>
      <c r="AJ3886" s="35" t="str">
        <f t="shared" si="1585"/>
        <v>0.4-0.5</v>
      </c>
      <c r="AK3886" s="36" t="str">
        <f t="shared" si="1577"/>
        <v>7-8</v>
      </c>
      <c r="AL3886" s="36" t="str">
        <f t="shared" si="1578"/>
        <v>Apr</v>
      </c>
      <c r="AM3886" s="35" t="str">
        <f t="shared" si="1579"/>
        <v>295-305</v>
      </c>
      <c r="AN3886" s="36" t="str">
        <f t="shared" si="1580"/>
        <v>LWS-HTI</v>
      </c>
    </row>
    <row r="3887" spans="5:40" x14ac:dyDescent="0.3">
      <c r="E3887" s="12">
        <v>41027.319444444445</v>
      </c>
      <c r="F3887" s="16">
        <v>7.47</v>
      </c>
      <c r="G3887" s="16">
        <v>747.48002243041969</v>
      </c>
      <c r="H3887" s="29">
        <v>1.1836208992574715</v>
      </c>
      <c r="I3887" s="26">
        <v>287.7</v>
      </c>
      <c r="J3887" s="30">
        <v>0.1459170013386881</v>
      </c>
      <c r="K3887" s="31">
        <v>0.16935327679673365</v>
      </c>
      <c r="L3887" s="111">
        <f t="shared" si="1560"/>
        <v>0.5</v>
      </c>
      <c r="M3887" s="112">
        <f t="shared" si="1561"/>
        <v>0.15000000000000002</v>
      </c>
      <c r="N3887" s="112" t="b">
        <f t="shared" si="1562"/>
        <v>1</v>
      </c>
      <c r="O3887" s="112" t="b">
        <f t="shared" si="1563"/>
        <v>1</v>
      </c>
      <c r="P3887" s="113">
        <f t="shared" si="1564"/>
        <v>5</v>
      </c>
      <c r="Q3887" s="113">
        <f t="shared" si="1565"/>
        <v>10.999999999999998</v>
      </c>
      <c r="R3887" s="114" t="str">
        <f t="shared" si="1581"/>
        <v>0.5-0.15</v>
      </c>
      <c r="S3887" s="127">
        <f t="shared" si="1566"/>
        <v>3.6961852981718626E-2</v>
      </c>
      <c r="T3887" s="112" t="b">
        <f t="shared" si="1567"/>
        <v>1</v>
      </c>
      <c r="U3887" s="22">
        <f t="shared" si="1568"/>
        <v>7.3849254223157637</v>
      </c>
      <c r="V3887" s="22">
        <f t="shared" si="1569"/>
        <v>0.49941400602577907</v>
      </c>
      <c r="W3887" s="81">
        <f t="shared" si="1570"/>
        <v>8</v>
      </c>
      <c r="X3887" s="22">
        <f t="shared" si="1571"/>
        <v>0.37219703403452464</v>
      </c>
      <c r="Y3887" s="3">
        <f>IF(U3887&gt;'Power Curve'!$C$37,0,INDEX(Ci,$W3887,1)*POWER(1-X3887,3)+INDEX(Ci,$W3887,2)*3*X3887*POWER(1-X3887,2)+INDEX(Ci,$W3887,3)*3*POWER(X3887,2)*(1-X3887)+INDEX(Ci,$W3887,4)*POWER(X3887,3))</f>
        <v>699.51267888911582</v>
      </c>
      <c r="Z3887" s="3">
        <f t="shared" si="1572"/>
        <v>725.3679636850635</v>
      </c>
      <c r="AA3887" s="3">
        <f t="shared" si="1573"/>
        <v>747.48002243041969</v>
      </c>
      <c r="AB3887" s="3">
        <f t="shared" si="1582"/>
        <v>-22.112058745356194</v>
      </c>
      <c r="AC3887" s="3">
        <f t="shared" si="1583"/>
        <v>22.112058745356194</v>
      </c>
      <c r="AE3887" s="34">
        <f t="shared" si="1574"/>
        <v>7</v>
      </c>
      <c r="AF3887" s="73" t="b">
        <f>COUNTIF('Power Curve'!$D$2:$D$31,AE3887)&gt;0</f>
        <v>1</v>
      </c>
      <c r="AG3887" s="73" t="b">
        <f t="shared" si="1575"/>
        <v>0</v>
      </c>
      <c r="AH3887" s="73" t="b">
        <f t="shared" si="1584"/>
        <v>1</v>
      </c>
      <c r="AI3887" s="34" t="str">
        <f t="shared" si="1576"/>
        <v>Outer</v>
      </c>
      <c r="AJ3887" s="35" t="str">
        <f t="shared" si="1585"/>
        <v>0.4-0.5</v>
      </c>
      <c r="AK3887" s="36" t="str">
        <f t="shared" si="1577"/>
        <v>7-8</v>
      </c>
      <c r="AL3887" s="36" t="str">
        <f t="shared" si="1578"/>
        <v>Apr</v>
      </c>
      <c r="AM3887" s="35" t="str">
        <f t="shared" si="1579"/>
        <v>285-295</v>
      </c>
      <c r="AN3887" s="36" t="str">
        <f t="shared" si="1580"/>
        <v>LWS-HTI</v>
      </c>
    </row>
    <row r="3888" spans="5:40" x14ac:dyDescent="0.3">
      <c r="E3888" s="12">
        <v>41027.326388888891</v>
      </c>
      <c r="F3888" s="16">
        <v>8.7100000000000009</v>
      </c>
      <c r="G3888" s="16">
        <v>983.30001068115234</v>
      </c>
      <c r="H3888" s="29">
        <v>1.1834917061186447</v>
      </c>
      <c r="I3888" s="26">
        <v>301</v>
      </c>
      <c r="J3888" s="30">
        <v>0.11136624569460389</v>
      </c>
      <c r="K3888" s="31">
        <v>0.12868224211458226</v>
      </c>
      <c r="L3888" s="111">
        <f t="shared" si="1560"/>
        <v>0.70000000000000007</v>
      </c>
      <c r="M3888" s="112">
        <f t="shared" si="1561"/>
        <v>0.11</v>
      </c>
      <c r="N3888" s="112" t="b">
        <f t="shared" si="1562"/>
        <v>1</v>
      </c>
      <c r="O3888" s="112" t="b">
        <f t="shared" si="1563"/>
        <v>1</v>
      </c>
      <c r="P3888" s="113">
        <f t="shared" si="1564"/>
        <v>7.0000000000000009</v>
      </c>
      <c r="Q3888" s="113">
        <f t="shared" si="1565"/>
        <v>15</v>
      </c>
      <c r="R3888" s="114" t="str">
        <f t="shared" si="1581"/>
        <v>0.7-0.11</v>
      </c>
      <c r="S3888" s="127">
        <f t="shared" si="1566"/>
        <v>-5.1188842505708954E-3</v>
      </c>
      <c r="T3888" s="112" t="b">
        <f t="shared" si="1567"/>
        <v>1</v>
      </c>
      <c r="U3888" s="22">
        <f t="shared" si="1568"/>
        <v>8.6104899668464565</v>
      </c>
      <c r="V3888" s="22">
        <f t="shared" si="1569"/>
        <v>0.68882895708800473</v>
      </c>
      <c r="W3888" s="81">
        <f t="shared" si="1570"/>
        <v>9</v>
      </c>
      <c r="X3888" s="22">
        <f t="shared" si="1571"/>
        <v>0.60153247583954472</v>
      </c>
      <c r="Y3888" s="3">
        <f>IF(U3888&gt;'Power Curve'!$C$37,0,INDEX(Ci,$W3888,1)*POWER(1-X3888,3)+INDEX(Ci,$W3888,2)*3*X3888*POWER(1-X3888,2)+INDEX(Ci,$W3888,3)*3*POWER(X3888,2)*(1-X3888)+INDEX(Ci,$W3888,4)*POWER(X3888,3))</f>
        <v>1068.3380030701942</v>
      </c>
      <c r="Z3888" s="3">
        <f t="shared" si="1572"/>
        <v>1062.8693044919917</v>
      </c>
      <c r="AA3888" s="3">
        <f t="shared" si="1573"/>
        <v>983.30001068115234</v>
      </c>
      <c r="AB3888" s="3">
        <f t="shared" si="1582"/>
        <v>79.569293810839326</v>
      </c>
      <c r="AC3888" s="3">
        <f t="shared" si="1583"/>
        <v>79.569293810839326</v>
      </c>
      <c r="AE3888" s="34">
        <f t="shared" si="1574"/>
        <v>9</v>
      </c>
      <c r="AF3888" s="73" t="b">
        <f>COUNTIF('Power Curve'!$D$2:$D$31,AE3888)&gt;0</f>
        <v>1</v>
      </c>
      <c r="AG3888" s="73" t="b">
        <f t="shared" si="1575"/>
        <v>0</v>
      </c>
      <c r="AH3888" s="73" t="b">
        <f t="shared" si="1584"/>
        <v>1</v>
      </c>
      <c r="AI3888" s="34" t="str">
        <f t="shared" si="1576"/>
        <v>Inner</v>
      </c>
      <c r="AJ3888" s="35" t="str">
        <f t="shared" si="1585"/>
        <v>0.6-0.7</v>
      </c>
      <c r="AK3888" s="36" t="str">
        <f t="shared" si="1577"/>
        <v>7-8</v>
      </c>
      <c r="AL3888" s="36" t="str">
        <f t="shared" si="1578"/>
        <v>Apr</v>
      </c>
      <c r="AM3888" s="35" t="str">
        <f t="shared" si="1579"/>
        <v>295-305</v>
      </c>
      <c r="AN3888" s="36" t="str">
        <f t="shared" si="1580"/>
        <v>Inner-TI</v>
      </c>
    </row>
    <row r="3889" spans="5:40" x14ac:dyDescent="0.3">
      <c r="E3889" s="12">
        <v>41027.333333333336</v>
      </c>
      <c r="F3889" s="16">
        <v>7.06</v>
      </c>
      <c r="G3889" s="16">
        <v>648.87002706527733</v>
      </c>
      <c r="H3889" s="29">
        <v>1.1832489120886875</v>
      </c>
      <c r="I3889" s="26">
        <v>292</v>
      </c>
      <c r="J3889" s="30">
        <v>0.15580736543909351</v>
      </c>
      <c r="K3889" s="31">
        <v>0.10558061215092036</v>
      </c>
      <c r="L3889" s="111">
        <f t="shared" si="1560"/>
        <v>0.4</v>
      </c>
      <c r="M3889" s="112">
        <f t="shared" si="1561"/>
        <v>0.16</v>
      </c>
      <c r="N3889" s="112" t="b">
        <f t="shared" si="1562"/>
        <v>1</v>
      </c>
      <c r="O3889" s="112" t="b">
        <f t="shared" si="1563"/>
        <v>1</v>
      </c>
      <c r="P3889" s="113">
        <f t="shared" si="1564"/>
        <v>4</v>
      </c>
      <c r="Q3889" s="113">
        <f t="shared" si="1565"/>
        <v>10</v>
      </c>
      <c r="R3889" s="114" t="str">
        <f t="shared" si="1581"/>
        <v>0.4-0.16</v>
      </c>
      <c r="S3889" s="127">
        <f t="shared" si="1566"/>
        <v>3.8680775374372055E-2</v>
      </c>
      <c r="T3889" s="112" t="b">
        <f t="shared" si="1567"/>
        <v>1</v>
      </c>
      <c r="U3889" s="22">
        <f t="shared" si="1568"/>
        <v>6.9788635869868791</v>
      </c>
      <c r="V3889" s="22">
        <f t="shared" si="1569"/>
        <v>0.43665584040300393</v>
      </c>
      <c r="W3889" s="81">
        <f t="shared" si="1570"/>
        <v>7</v>
      </c>
      <c r="X3889" s="22">
        <f t="shared" si="1571"/>
        <v>0.9631384701203981</v>
      </c>
      <c r="Y3889" s="3">
        <f>IF(U3889&gt;'Power Curve'!$C$37,0,INDEX(Ci,$W3889,1)*POWER(1-X3889,3)+INDEX(Ci,$W3889,2)*3*X3889*POWER(1-X3889,2)+INDEX(Ci,$W3889,3)*3*POWER(X3889,2)*(1-X3889)+INDEX(Ci,$W3889,4)*POWER(X3889,3))</f>
        <v>591.01795613290835</v>
      </c>
      <c r="Z3889" s="3">
        <f t="shared" si="1572"/>
        <v>613.87898893630586</v>
      </c>
      <c r="AA3889" s="3">
        <f t="shared" si="1573"/>
        <v>648.87002706527733</v>
      </c>
      <c r="AB3889" s="3">
        <f t="shared" si="1582"/>
        <v>-34.991038128971468</v>
      </c>
      <c r="AC3889" s="3">
        <f t="shared" si="1583"/>
        <v>34.991038128971468</v>
      </c>
      <c r="AE3889" s="34">
        <f t="shared" si="1574"/>
        <v>7</v>
      </c>
      <c r="AF3889" s="73" t="b">
        <f>COUNTIF('Power Curve'!$D$2:$D$31,AE3889)&gt;0</f>
        <v>1</v>
      </c>
      <c r="AG3889" s="73" t="b">
        <f t="shared" si="1575"/>
        <v>0</v>
      </c>
      <c r="AH3889" s="73" t="b">
        <f t="shared" si="1584"/>
        <v>1</v>
      </c>
      <c r="AI3889" s="34" t="str">
        <f t="shared" si="1576"/>
        <v>Outer</v>
      </c>
      <c r="AJ3889" s="35" t="str">
        <f t="shared" si="1585"/>
        <v>0.4-0.5</v>
      </c>
      <c r="AK3889" s="36" t="str">
        <f t="shared" si="1577"/>
        <v>8-9</v>
      </c>
      <c r="AL3889" s="36" t="str">
        <f t="shared" si="1578"/>
        <v>Apr</v>
      </c>
      <c r="AM3889" s="35" t="str">
        <f t="shared" si="1579"/>
        <v>285-295</v>
      </c>
      <c r="AN3889" s="36" t="str">
        <f t="shared" si="1580"/>
        <v>LWS-HTI</v>
      </c>
    </row>
    <row r="3890" spans="5:40" x14ac:dyDescent="0.3">
      <c r="E3890" s="12">
        <v>41027.340277777781</v>
      </c>
      <c r="F3890" s="16">
        <v>8.17</v>
      </c>
      <c r="G3890" s="16">
        <v>1011.4900207519536</v>
      </c>
      <c r="H3890" s="29">
        <v>1.1826311416518411</v>
      </c>
      <c r="I3890" s="26">
        <v>302.8</v>
      </c>
      <c r="J3890" s="30">
        <v>0.11138310893512852</v>
      </c>
      <c r="K3890" s="31">
        <v>0.13121428442463975</v>
      </c>
      <c r="L3890" s="111">
        <f t="shared" si="1560"/>
        <v>0.6</v>
      </c>
      <c r="M3890" s="112">
        <f t="shared" si="1561"/>
        <v>0.11</v>
      </c>
      <c r="N3890" s="112" t="b">
        <f t="shared" si="1562"/>
        <v>1</v>
      </c>
      <c r="O3890" s="112" t="b">
        <f t="shared" si="1563"/>
        <v>1</v>
      </c>
      <c r="P3890" s="113">
        <f t="shared" si="1564"/>
        <v>6</v>
      </c>
      <c r="Q3890" s="113">
        <f t="shared" si="1565"/>
        <v>15</v>
      </c>
      <c r="R3890" s="114" t="str">
        <f t="shared" si="1581"/>
        <v>0.6-0.11</v>
      </c>
      <c r="S3890" s="127">
        <f t="shared" si="1566"/>
        <v>-1.5111837704289E-2</v>
      </c>
      <c r="T3890" s="112" t="b">
        <f t="shared" si="1567"/>
        <v>1</v>
      </c>
      <c r="U3890" s="22">
        <f t="shared" si="1568"/>
        <v>8.0747012643301606</v>
      </c>
      <c r="V3890" s="22">
        <f t="shared" si="1569"/>
        <v>0.60602108595651738</v>
      </c>
      <c r="W3890" s="81">
        <f t="shared" si="1570"/>
        <v>9</v>
      </c>
      <c r="X3890" s="22">
        <f t="shared" si="1571"/>
        <v>6.5985753496483779E-2</v>
      </c>
      <c r="Y3890" s="3">
        <f>IF(U3890&gt;'Power Curve'!$C$37,0,INDEX(Ci,$W3890,1)*POWER(1-X3890,3)+INDEX(Ci,$W3890,2)*3*X3890*POWER(1-X3890,2)+INDEX(Ci,$W3890,3)*3*POWER(X3890,2)*(1-X3890)+INDEX(Ci,$W3890,4)*POWER(X3890,3))</f>
        <v>900.5778166306103</v>
      </c>
      <c r="Z3890" s="3">
        <f t="shared" si="1572"/>
        <v>886.96843082560554</v>
      </c>
      <c r="AA3890" s="3">
        <f t="shared" si="1573"/>
        <v>1011.4900207519536</v>
      </c>
      <c r="AB3890" s="3">
        <f t="shared" si="1582"/>
        <v>-124.52158992634804</v>
      </c>
      <c r="AC3890" s="3">
        <f t="shared" si="1583"/>
        <v>124.52158992634804</v>
      </c>
      <c r="AE3890" s="34">
        <f t="shared" si="1574"/>
        <v>8</v>
      </c>
      <c r="AF3890" s="73" t="b">
        <f>COUNTIF('Power Curve'!$D$2:$D$31,AE3890)&gt;0</f>
        <v>1</v>
      </c>
      <c r="AG3890" s="73" t="b">
        <f t="shared" si="1575"/>
        <v>0</v>
      </c>
      <c r="AH3890" s="73" t="b">
        <f t="shared" si="1584"/>
        <v>1</v>
      </c>
      <c r="AI3890" s="34" t="str">
        <f t="shared" si="1576"/>
        <v>Inner</v>
      </c>
      <c r="AJ3890" s="35" t="str">
        <f t="shared" si="1585"/>
        <v>0.6-0.7</v>
      </c>
      <c r="AK3890" s="36" t="str">
        <f t="shared" si="1577"/>
        <v>8-9</v>
      </c>
      <c r="AL3890" s="36" t="str">
        <f t="shared" si="1578"/>
        <v>Apr</v>
      </c>
      <c r="AM3890" s="35" t="str">
        <f t="shared" si="1579"/>
        <v>295-305</v>
      </c>
      <c r="AN3890" s="36" t="str">
        <f t="shared" si="1580"/>
        <v>Inner-TI</v>
      </c>
    </row>
    <row r="3891" spans="5:40" x14ac:dyDescent="0.3">
      <c r="E3891" s="12">
        <v>41027.347222222219</v>
      </c>
      <c r="F3891" s="16">
        <v>8.2799999999999994</v>
      </c>
      <c r="G3891" s="16">
        <v>920.65998077392578</v>
      </c>
      <c r="H3891" s="29">
        <v>1.1822872658764674</v>
      </c>
      <c r="I3891" s="26">
        <v>306</v>
      </c>
      <c r="J3891" s="30">
        <v>0.12198067632850243</v>
      </c>
      <c r="K3891" s="31">
        <v>7.1726119159162716E-2</v>
      </c>
      <c r="L3891" s="111">
        <f t="shared" si="1560"/>
        <v>0.6</v>
      </c>
      <c r="M3891" s="112">
        <f t="shared" si="1561"/>
        <v>0.12</v>
      </c>
      <c r="N3891" s="112" t="b">
        <f t="shared" si="1562"/>
        <v>1</v>
      </c>
      <c r="O3891" s="112" t="b">
        <f t="shared" si="1563"/>
        <v>1</v>
      </c>
      <c r="P3891" s="113">
        <f t="shared" si="1564"/>
        <v>6</v>
      </c>
      <c r="Q3891" s="113">
        <f t="shared" si="1565"/>
        <v>14</v>
      </c>
      <c r="R3891" s="114" t="str">
        <f t="shared" si="1581"/>
        <v>0.6-0.12</v>
      </c>
      <c r="S3891" s="127">
        <f t="shared" si="1566"/>
        <v>4.5001612482616585E-3</v>
      </c>
      <c r="T3891" s="112" t="b">
        <f t="shared" si="1567"/>
        <v>1</v>
      </c>
      <c r="U3891" s="22">
        <f t="shared" si="1568"/>
        <v>8.1826249264750057</v>
      </c>
      <c r="V3891" s="22">
        <f t="shared" si="1569"/>
        <v>0.62270103584153147</v>
      </c>
      <c r="W3891" s="81">
        <f t="shared" si="1570"/>
        <v>9</v>
      </c>
      <c r="X3891" s="22">
        <f t="shared" si="1571"/>
        <v>0.17386067369074409</v>
      </c>
      <c r="Y3891" s="3">
        <f>IF(U3891&gt;'Power Curve'!$C$37,0,INDEX(Ci,$W3891,1)*POWER(1-X3891,3)+INDEX(Ci,$W3891,2)*3*X3891*POWER(1-X3891,2)+INDEX(Ci,$W3891,3)*3*POWER(X3891,2)*(1-X3891)+INDEX(Ci,$W3891,4)*POWER(X3891,3))</f>
        <v>933.45638304337115</v>
      </c>
      <c r="Z3891" s="3">
        <f t="shared" si="1572"/>
        <v>937.65708728528534</v>
      </c>
      <c r="AA3891" s="3">
        <f t="shared" si="1573"/>
        <v>920.65998077392578</v>
      </c>
      <c r="AB3891" s="3">
        <f t="shared" si="1582"/>
        <v>16.997106511359561</v>
      </c>
      <c r="AC3891" s="3">
        <f t="shared" si="1583"/>
        <v>16.997106511359561</v>
      </c>
      <c r="AE3891" s="34">
        <f t="shared" si="1574"/>
        <v>8</v>
      </c>
      <c r="AF3891" s="73" t="b">
        <f>COUNTIF('Power Curve'!$D$2:$D$31,AE3891)&gt;0</f>
        <v>1</v>
      </c>
      <c r="AG3891" s="73" t="b">
        <f t="shared" si="1575"/>
        <v>0</v>
      </c>
      <c r="AH3891" s="73" t="b">
        <f t="shared" si="1584"/>
        <v>1</v>
      </c>
      <c r="AI3891" s="34" t="str">
        <f t="shared" si="1576"/>
        <v>Outer</v>
      </c>
      <c r="AJ3891" s="35" t="str">
        <f t="shared" si="1585"/>
        <v>0.6-0.7</v>
      </c>
      <c r="AK3891" s="36" t="str">
        <f t="shared" si="1577"/>
        <v>8-9</v>
      </c>
      <c r="AL3891" s="36" t="str">
        <f t="shared" si="1578"/>
        <v>Apr</v>
      </c>
      <c r="AM3891" s="35" t="str">
        <f t="shared" si="1579"/>
        <v>305-315</v>
      </c>
      <c r="AN3891" s="36" t="str">
        <f t="shared" si="1580"/>
        <v>Inner-TI</v>
      </c>
    </row>
    <row r="3892" spans="5:40" x14ac:dyDescent="0.3">
      <c r="E3892" s="12">
        <v>41027.354166666664</v>
      </c>
      <c r="F3892" s="16">
        <v>7.18</v>
      </c>
      <c r="G3892" s="16">
        <v>560.02997803688072</v>
      </c>
      <c r="H3892" s="29">
        <v>1.1817018443717195</v>
      </c>
      <c r="I3892" s="26">
        <v>305.5</v>
      </c>
      <c r="J3892" s="30">
        <v>0.18105849582172703</v>
      </c>
      <c r="K3892" s="31">
        <v>7.1369521499346208E-2</v>
      </c>
      <c r="L3892" s="111">
        <f t="shared" si="1560"/>
        <v>0.5</v>
      </c>
      <c r="M3892" s="112">
        <f t="shared" si="1561"/>
        <v>0.18000000000000002</v>
      </c>
      <c r="N3892" s="112" t="b">
        <f t="shared" si="1562"/>
        <v>1</v>
      </c>
      <c r="O3892" s="112" t="b">
        <f t="shared" si="1563"/>
        <v>1</v>
      </c>
      <c r="P3892" s="113">
        <f t="shared" si="1564"/>
        <v>5</v>
      </c>
      <c r="Q3892" s="113">
        <f t="shared" si="1565"/>
        <v>8</v>
      </c>
      <c r="R3892" s="114" t="str">
        <f t="shared" si="1581"/>
        <v>0.5-0.18</v>
      </c>
      <c r="S3892" s="127">
        <f t="shared" si="1566"/>
        <v>0.10912678642423018</v>
      </c>
      <c r="T3892" s="112" t="b">
        <f t="shared" si="1567"/>
        <v>1</v>
      </c>
      <c r="U3892" s="22">
        <f t="shared" si="1568"/>
        <v>7.0943898888414445</v>
      </c>
      <c r="V3892" s="22">
        <f t="shared" si="1569"/>
        <v>0.45451080276287037</v>
      </c>
      <c r="W3892" s="81">
        <f t="shared" si="1570"/>
        <v>8</v>
      </c>
      <c r="X3892" s="22">
        <f t="shared" si="1571"/>
        <v>7.9778492275917615E-2</v>
      </c>
      <c r="Y3892" s="3">
        <f>IF(U3892&gt;'Power Curve'!$C$37,0,INDEX(Ci,$W3892,1)*POWER(1-X3892,3)+INDEX(Ci,$W3892,2)*3*X3892*POWER(1-X3892,2)+INDEX(Ci,$W3892,3)*3*POWER(X3892,2)*(1-X3892)+INDEX(Ci,$W3892,4)*POWER(X3892,3))</f>
        <v>620.86968818256844</v>
      </c>
      <c r="Z3892" s="3">
        <f t="shared" si="1572"/>
        <v>688.62320204214598</v>
      </c>
      <c r="AA3892" s="3">
        <f t="shared" si="1573"/>
        <v>560.02997803688072</v>
      </c>
      <c r="AB3892" s="3">
        <f t="shared" si="1582"/>
        <v>128.59322400526526</v>
      </c>
      <c r="AC3892" s="3">
        <f t="shared" si="1583"/>
        <v>128.59322400526526</v>
      </c>
      <c r="AE3892" s="34">
        <f t="shared" si="1574"/>
        <v>7</v>
      </c>
      <c r="AF3892" s="73" t="b">
        <f>COUNTIF('Power Curve'!$D$2:$D$31,AE3892)&gt;0</f>
        <v>1</v>
      </c>
      <c r="AG3892" s="73" t="b">
        <f t="shared" si="1575"/>
        <v>0</v>
      </c>
      <c r="AH3892" s="73" t="b">
        <f t="shared" si="1584"/>
        <v>1</v>
      </c>
      <c r="AI3892" s="34" t="str">
        <f t="shared" si="1576"/>
        <v>Outer</v>
      </c>
      <c r="AJ3892" s="35" t="str">
        <f t="shared" si="1585"/>
        <v>0.4-0.5</v>
      </c>
      <c r="AK3892" s="36" t="str">
        <f t="shared" si="1577"/>
        <v>8-9</v>
      </c>
      <c r="AL3892" s="36" t="str">
        <f t="shared" si="1578"/>
        <v>Apr</v>
      </c>
      <c r="AM3892" s="35" t="str">
        <f t="shared" si="1579"/>
        <v>305-315</v>
      </c>
      <c r="AN3892" s="36" t="str">
        <f t="shared" si="1580"/>
        <v>LWS-HTI</v>
      </c>
    </row>
    <row r="3893" spans="5:40" x14ac:dyDescent="0.3">
      <c r="E3893" s="12">
        <v>41027.361111111109</v>
      </c>
      <c r="F3893" s="16">
        <v>6.18</v>
      </c>
      <c r="G3893" s="16">
        <v>387.87000656127947</v>
      </c>
      <c r="H3893" s="29">
        <v>1.180201624803032</v>
      </c>
      <c r="I3893" s="26">
        <v>306.89999999999998</v>
      </c>
      <c r="J3893" s="30">
        <v>9.3851132686084138E-2</v>
      </c>
      <c r="K3893" s="31">
        <v>4.2814252573179869E-2</v>
      </c>
      <c r="L3893" s="111">
        <f t="shared" si="1560"/>
        <v>0.30000000000000004</v>
      </c>
      <c r="M3893" s="112">
        <f t="shared" si="1561"/>
        <v>0.09</v>
      </c>
      <c r="N3893" s="112" t="b">
        <f t="shared" si="1562"/>
        <v>1</v>
      </c>
      <c r="O3893" s="112" t="b">
        <f t="shared" si="1563"/>
        <v>1</v>
      </c>
      <c r="P3893" s="113">
        <f t="shared" si="1564"/>
        <v>3.0000000000000004</v>
      </c>
      <c r="Q3893" s="113">
        <f t="shared" si="1565"/>
        <v>17</v>
      </c>
      <c r="R3893" s="114" t="str">
        <f t="shared" si="1581"/>
        <v>0.3-0.09</v>
      </c>
      <c r="S3893" s="127">
        <f t="shared" si="1566"/>
        <v>-3.2202117881719686E-2</v>
      </c>
      <c r="T3893" s="112" t="b">
        <f t="shared" si="1567"/>
        <v>1</v>
      </c>
      <c r="U3893" s="22">
        <f t="shared" si="1568"/>
        <v>6.1037281355710009</v>
      </c>
      <c r="V3893" s="22">
        <f t="shared" si="1569"/>
        <v>0.30140083531778949</v>
      </c>
      <c r="W3893" s="81">
        <f t="shared" si="1570"/>
        <v>7</v>
      </c>
      <c r="X3893" s="22">
        <f t="shared" si="1571"/>
        <v>7.352281014817276E-2</v>
      </c>
      <c r="Y3893" s="3">
        <f>IF(U3893&gt;'Power Curve'!$C$37,0,INDEX(Ci,$W3893,1)*POWER(1-X3893,3)+INDEX(Ci,$W3893,2)*3*X3893*POWER(1-X3893,2)+INDEX(Ci,$W3893,3)*3*POWER(X3893,2)*(1-X3893)+INDEX(Ci,$W3893,4)*POWER(X3893,3))</f>
        <v>383.04006319689137</v>
      </c>
      <c r="Z3893" s="3">
        <f t="shared" si="1572"/>
        <v>370.7053619284037</v>
      </c>
      <c r="AA3893" s="3">
        <f t="shared" si="1573"/>
        <v>387.87000656127947</v>
      </c>
      <c r="AB3893" s="3">
        <f t="shared" si="1582"/>
        <v>-17.164644632875763</v>
      </c>
      <c r="AC3893" s="3">
        <f t="shared" si="1583"/>
        <v>17.164644632875763</v>
      </c>
      <c r="AE3893" s="34">
        <f t="shared" si="1574"/>
        <v>6</v>
      </c>
      <c r="AF3893" s="73" t="b">
        <f>COUNTIF('Power Curve'!$D$2:$D$31,AE3893)&gt;0</f>
        <v>1</v>
      </c>
      <c r="AG3893" s="73" t="b">
        <f t="shared" si="1575"/>
        <v>0</v>
      </c>
      <c r="AH3893" s="73" t="b">
        <f t="shared" si="1584"/>
        <v>1</v>
      </c>
      <c r="AI3893" s="34" t="str">
        <f t="shared" si="1576"/>
        <v>Outer</v>
      </c>
      <c r="AJ3893" s="35" t="str">
        <f t="shared" si="1585"/>
        <v>0.3-0.4</v>
      </c>
      <c r="AK3893" s="36" t="str">
        <f t="shared" si="1577"/>
        <v>8-9</v>
      </c>
      <c r="AL3893" s="36" t="str">
        <f t="shared" si="1578"/>
        <v>Apr</v>
      </c>
      <c r="AM3893" s="35" t="str">
        <f t="shared" si="1579"/>
        <v>305-315</v>
      </c>
      <c r="AN3893" s="36" t="str">
        <f t="shared" si="1580"/>
        <v>LWS-LTI</v>
      </c>
    </row>
    <row r="3894" spans="5:40" x14ac:dyDescent="0.3">
      <c r="E3894" s="12">
        <v>41027.368055555555</v>
      </c>
      <c r="F3894" s="16">
        <v>6.76</v>
      </c>
      <c r="G3894" s="16">
        <v>576.90997314453102</v>
      </c>
      <c r="H3894" s="29">
        <v>1.1799876187648</v>
      </c>
      <c r="I3894" s="26">
        <v>310.39999999999998</v>
      </c>
      <c r="J3894" s="30">
        <v>0.12721893491124261</v>
      </c>
      <c r="K3894" s="31">
        <v>0.10226131407087541</v>
      </c>
      <c r="L3894" s="111">
        <f t="shared" si="1560"/>
        <v>0.4</v>
      </c>
      <c r="M3894" s="112">
        <f t="shared" si="1561"/>
        <v>0.13</v>
      </c>
      <c r="N3894" s="112" t="b">
        <f t="shared" si="1562"/>
        <v>1</v>
      </c>
      <c r="O3894" s="112" t="b">
        <f t="shared" si="1563"/>
        <v>1</v>
      </c>
      <c r="P3894" s="113">
        <f t="shared" si="1564"/>
        <v>4</v>
      </c>
      <c r="Q3894" s="113">
        <f t="shared" si="1565"/>
        <v>13</v>
      </c>
      <c r="R3894" s="114" t="str">
        <f t="shared" si="1581"/>
        <v>0.4-0.13</v>
      </c>
      <c r="S3894" s="127">
        <f t="shared" si="1566"/>
        <v>1.1783103696728841E-2</v>
      </c>
      <c r="T3894" s="112" t="b">
        <f t="shared" si="1567"/>
        <v>1</v>
      </c>
      <c r="U3894" s="22">
        <f t="shared" si="1568"/>
        <v>6.6761663560191975</v>
      </c>
      <c r="V3894" s="22">
        <f t="shared" si="1569"/>
        <v>0.38987300758829468</v>
      </c>
      <c r="W3894" s="81">
        <f t="shared" si="1570"/>
        <v>7</v>
      </c>
      <c r="X3894" s="22">
        <f t="shared" si="1571"/>
        <v>0.65543273558135573</v>
      </c>
      <c r="Y3894" s="3">
        <f>IF(U3894&gt;'Power Curve'!$C$37,0,INDEX(Ci,$W3894,1)*POWER(1-X3894,3)+INDEX(Ci,$W3894,2)*3*X3894*POWER(1-X3894,2)+INDEX(Ci,$W3894,3)*3*POWER(X3894,2)*(1-X3894)+INDEX(Ci,$W3894,4)*POWER(X3894,3))</f>
        <v>513.94417583786867</v>
      </c>
      <c r="Z3894" s="3">
        <f t="shared" si="1572"/>
        <v>520.00003335609608</v>
      </c>
      <c r="AA3894" s="3">
        <f t="shared" si="1573"/>
        <v>576.90997314453102</v>
      </c>
      <c r="AB3894" s="3">
        <f t="shared" si="1582"/>
        <v>-56.90993978843494</v>
      </c>
      <c r="AC3894" s="3">
        <f t="shared" si="1583"/>
        <v>56.90993978843494</v>
      </c>
      <c r="AE3894" s="34">
        <f t="shared" si="1574"/>
        <v>7</v>
      </c>
      <c r="AF3894" s="73" t="b">
        <f>COUNTIF('Power Curve'!$D$2:$D$31,AE3894)&gt;0</f>
        <v>1</v>
      </c>
      <c r="AG3894" s="73" t="b">
        <f t="shared" si="1575"/>
        <v>0</v>
      </c>
      <c r="AH3894" s="73" t="b">
        <f t="shared" si="1584"/>
        <v>1</v>
      </c>
      <c r="AI3894" s="34" t="str">
        <f t="shared" si="1576"/>
        <v>Inner</v>
      </c>
      <c r="AJ3894" s="35" t="str">
        <f t="shared" si="1585"/>
        <v>0.3-0.4</v>
      </c>
      <c r="AK3894" s="36" t="str">
        <f t="shared" si="1577"/>
        <v>8-9</v>
      </c>
      <c r="AL3894" s="36" t="str">
        <f t="shared" si="1578"/>
        <v>Apr</v>
      </c>
      <c r="AM3894" s="35" t="str">
        <f t="shared" si="1579"/>
        <v>305-315</v>
      </c>
      <c r="AN3894" s="36" t="str">
        <f t="shared" si="1580"/>
        <v>Inner-TI</v>
      </c>
    </row>
    <row r="3895" spans="5:40" x14ac:dyDescent="0.3">
      <c r="E3895" s="12">
        <v>41027.375</v>
      </c>
      <c r="F3895" s="16">
        <v>7.08</v>
      </c>
      <c r="G3895" s="16">
        <v>465.93001365661576</v>
      </c>
      <c r="H3895" s="29">
        <v>1.1796453694689544</v>
      </c>
      <c r="I3895" s="26">
        <v>308.8</v>
      </c>
      <c r="J3895" s="30">
        <v>0.11440677966101695</v>
      </c>
      <c r="K3895" s="31">
        <v>0.12365322570135485</v>
      </c>
      <c r="L3895" s="111">
        <f t="shared" si="1560"/>
        <v>0.4</v>
      </c>
      <c r="M3895" s="112">
        <f t="shared" si="1561"/>
        <v>0.11</v>
      </c>
      <c r="N3895" s="112" t="b">
        <f t="shared" si="1562"/>
        <v>1</v>
      </c>
      <c r="O3895" s="112" t="b">
        <f t="shared" si="1563"/>
        <v>1</v>
      </c>
      <c r="P3895" s="113">
        <f t="shared" si="1564"/>
        <v>4</v>
      </c>
      <c r="Q3895" s="113">
        <f t="shared" si="1565"/>
        <v>15</v>
      </c>
      <c r="R3895" s="114" t="str">
        <f t="shared" si="1581"/>
        <v>0.4-0.11</v>
      </c>
      <c r="S3895" s="127">
        <f t="shared" si="1566"/>
        <v>-7.3544994965231711E-3</v>
      </c>
      <c r="T3895" s="112" t="b">
        <f t="shared" si="1567"/>
        <v>1</v>
      </c>
      <c r="U3895" s="22">
        <f t="shared" si="1568"/>
        <v>6.9915218172046716</v>
      </c>
      <c r="V3895" s="22">
        <f t="shared" si="1569"/>
        <v>0.4386122106879779</v>
      </c>
      <c r="W3895" s="81">
        <f t="shared" si="1570"/>
        <v>7</v>
      </c>
      <c r="X3895" s="22">
        <f t="shared" si="1571"/>
        <v>0.97600614655958562</v>
      </c>
      <c r="Y3895" s="3">
        <f>IF(U3895&gt;'Power Curve'!$C$37,0,INDEX(Ci,$W3895,1)*POWER(1-X3895,3)+INDEX(Ci,$W3895,2)*3*X3895*POWER(1-X3895,2)+INDEX(Ci,$W3895,3)*3*POWER(X3895,2)*(1-X3895)+INDEX(Ci,$W3895,4)*POWER(X3895,3))</f>
        <v>594.26677306788872</v>
      </c>
      <c r="Z3895" s="3">
        <f t="shared" si="1572"/>
        <v>589.89623838456043</v>
      </c>
      <c r="AA3895" s="3">
        <f t="shared" si="1573"/>
        <v>465.93001365661576</v>
      </c>
      <c r="AB3895" s="3">
        <f t="shared" si="1582"/>
        <v>123.96622472794468</v>
      </c>
      <c r="AC3895" s="3">
        <f t="shared" si="1583"/>
        <v>123.96622472794468</v>
      </c>
      <c r="AE3895" s="34">
        <f t="shared" si="1574"/>
        <v>7</v>
      </c>
      <c r="AF3895" s="73" t="b">
        <f>COUNTIF('Power Curve'!$D$2:$D$31,AE3895)&gt;0</f>
        <v>1</v>
      </c>
      <c r="AG3895" s="73" t="b">
        <f t="shared" si="1575"/>
        <v>0</v>
      </c>
      <c r="AH3895" s="73" t="b">
        <f t="shared" si="1584"/>
        <v>1</v>
      </c>
      <c r="AI3895" s="34" t="str">
        <f t="shared" si="1576"/>
        <v>Inner</v>
      </c>
      <c r="AJ3895" s="35" t="str">
        <f t="shared" si="1585"/>
        <v>0.4-0.5</v>
      </c>
      <c r="AK3895" s="36" t="str">
        <f t="shared" si="1577"/>
        <v>9-10</v>
      </c>
      <c r="AL3895" s="36" t="str">
        <f t="shared" si="1578"/>
        <v>Apr</v>
      </c>
      <c r="AM3895" s="35" t="str">
        <f t="shared" si="1579"/>
        <v>305-315</v>
      </c>
      <c r="AN3895" s="36" t="str">
        <f t="shared" si="1580"/>
        <v>Inner-TI</v>
      </c>
    </row>
    <row r="3896" spans="5:40" x14ac:dyDescent="0.3">
      <c r="E3896" s="12">
        <v>41027.381944444445</v>
      </c>
      <c r="F3896" s="16">
        <v>7.79</v>
      </c>
      <c r="G3896" s="16">
        <v>808.47000885009788</v>
      </c>
      <c r="H3896" s="29">
        <v>1.1786625096341994</v>
      </c>
      <c r="I3896" s="26">
        <v>290</v>
      </c>
      <c r="J3896" s="30">
        <v>0.12066752246469832</v>
      </c>
      <c r="K3896" s="31">
        <v>0.10113851050290747</v>
      </c>
      <c r="L3896" s="111">
        <f t="shared" si="1560"/>
        <v>0.5</v>
      </c>
      <c r="M3896" s="112">
        <f t="shared" si="1561"/>
        <v>0.12</v>
      </c>
      <c r="N3896" s="112" t="b">
        <f t="shared" si="1562"/>
        <v>1</v>
      </c>
      <c r="O3896" s="112" t="b">
        <f t="shared" si="1563"/>
        <v>1</v>
      </c>
      <c r="P3896" s="113">
        <f t="shared" si="1564"/>
        <v>5</v>
      </c>
      <c r="Q3896" s="113">
        <f t="shared" si="1565"/>
        <v>14</v>
      </c>
      <c r="R3896" s="114" t="str">
        <f t="shared" si="1581"/>
        <v>0.5-0.12</v>
      </c>
      <c r="S3896" s="127">
        <f t="shared" si="1566"/>
        <v>-3.7124310330351562E-3</v>
      </c>
      <c r="T3896" s="112" t="b">
        <f t="shared" si="1567"/>
        <v>1</v>
      </c>
      <c r="U3896" s="22">
        <f t="shared" si="1568"/>
        <v>7.6905119513772418</v>
      </c>
      <c r="V3896" s="22">
        <f t="shared" si="1569"/>
        <v>0.54664338917476718</v>
      </c>
      <c r="W3896" s="81">
        <f t="shared" si="1570"/>
        <v>8</v>
      </c>
      <c r="X3896" s="22">
        <f t="shared" si="1571"/>
        <v>0.67976411934297354</v>
      </c>
      <c r="Y3896" s="3">
        <f>IF(U3896&gt;'Power Curve'!$C$37,0,INDEX(Ci,$W3896,1)*POWER(1-X3896,3)+INDEX(Ci,$W3896,2)*3*X3896*POWER(1-X3896,2)+INDEX(Ci,$W3896,3)*3*POWER(X3896,2)*(1-X3896)+INDEX(Ci,$W3896,4)*POWER(X3896,3))</f>
        <v>786.72810923522866</v>
      </c>
      <c r="Z3896" s="3">
        <f t="shared" si="1572"/>
        <v>783.80743538794263</v>
      </c>
      <c r="AA3896" s="3">
        <f t="shared" si="1573"/>
        <v>808.47000885009788</v>
      </c>
      <c r="AB3896" s="3">
        <f t="shared" si="1582"/>
        <v>-24.662573462155251</v>
      </c>
      <c r="AC3896" s="3">
        <f t="shared" si="1583"/>
        <v>24.662573462155251</v>
      </c>
      <c r="AE3896" s="34">
        <f t="shared" si="1574"/>
        <v>8</v>
      </c>
      <c r="AF3896" s="73" t="b">
        <f>COUNTIF('Power Curve'!$D$2:$D$31,AE3896)&gt;0</f>
        <v>1</v>
      </c>
      <c r="AG3896" s="73" t="b">
        <f t="shared" si="1575"/>
        <v>0</v>
      </c>
      <c r="AH3896" s="73" t="b">
        <f t="shared" si="1584"/>
        <v>1</v>
      </c>
      <c r="AI3896" s="34" t="str">
        <f t="shared" si="1576"/>
        <v>Inner</v>
      </c>
      <c r="AJ3896" s="35" t="str">
        <f t="shared" si="1585"/>
        <v>0.5-0.6</v>
      </c>
      <c r="AK3896" s="36" t="str">
        <f t="shared" si="1577"/>
        <v>9-10</v>
      </c>
      <c r="AL3896" s="36" t="str">
        <f t="shared" si="1578"/>
        <v>Apr</v>
      </c>
      <c r="AM3896" s="35" t="str">
        <f t="shared" si="1579"/>
        <v>285-295</v>
      </c>
      <c r="AN3896" s="36" t="str">
        <f t="shared" si="1580"/>
        <v>Inner-TI</v>
      </c>
    </row>
    <row r="3897" spans="5:40" x14ac:dyDescent="0.3">
      <c r="E3897" s="12">
        <v>41027.388888888891</v>
      </c>
      <c r="F3897" s="16">
        <v>7.24</v>
      </c>
      <c r="G3897" s="16">
        <v>486.18998908996588</v>
      </c>
      <c r="H3897" s="29">
        <v>1.1780391517194289</v>
      </c>
      <c r="I3897" s="26">
        <v>291.89999999999998</v>
      </c>
      <c r="J3897" s="30">
        <v>0.11464088397790054</v>
      </c>
      <c r="K3897" s="31">
        <v>2.7595083285965022E-2</v>
      </c>
      <c r="L3897" s="111">
        <f t="shared" si="1560"/>
        <v>0.5</v>
      </c>
      <c r="M3897" s="112">
        <f t="shared" si="1561"/>
        <v>0.11</v>
      </c>
      <c r="N3897" s="112" t="b">
        <f t="shared" si="1562"/>
        <v>1</v>
      </c>
      <c r="O3897" s="112" t="b">
        <f t="shared" si="1563"/>
        <v>1</v>
      </c>
      <c r="P3897" s="113">
        <f t="shared" si="1564"/>
        <v>5</v>
      </c>
      <c r="Q3897" s="113">
        <f t="shared" si="1565"/>
        <v>15</v>
      </c>
      <c r="R3897" s="114" t="str">
        <f t="shared" si="1581"/>
        <v>0.5-0.11</v>
      </c>
      <c r="S3897" s="127">
        <f t="shared" si="1566"/>
        <v>-1.6291054077775705E-2</v>
      </c>
      <c r="T3897" s="112" t="b">
        <f t="shared" si="1567"/>
        <v>1</v>
      </c>
      <c r="U3897" s="22">
        <f t="shared" si="1568"/>
        <v>7.1462758810015901</v>
      </c>
      <c r="V3897" s="22">
        <f t="shared" si="1569"/>
        <v>0.46252995010985276</v>
      </c>
      <c r="W3897" s="81">
        <f t="shared" si="1570"/>
        <v>8</v>
      </c>
      <c r="X3897" s="22">
        <f t="shared" si="1571"/>
        <v>0.13200076603269853</v>
      </c>
      <c r="Y3897" s="3">
        <f>IF(U3897&gt;'Power Curve'!$C$37,0,INDEX(Ci,$W3897,1)*POWER(1-X3897,3)+INDEX(Ci,$W3897,2)*3*X3897*POWER(1-X3897,2)+INDEX(Ci,$W3897,3)*3*POWER(X3897,2)*(1-X3897)+INDEX(Ci,$W3897,4)*POWER(X3897,3))</f>
        <v>634.54567465023342</v>
      </c>
      <c r="Z3897" s="3">
        <f t="shared" si="1572"/>
        <v>624.20825674968773</v>
      </c>
      <c r="AA3897" s="3">
        <f t="shared" si="1573"/>
        <v>486.18998908996588</v>
      </c>
      <c r="AB3897" s="3">
        <f t="shared" si="1582"/>
        <v>138.01826765972186</v>
      </c>
      <c r="AC3897" s="3">
        <f t="shared" si="1583"/>
        <v>138.01826765972186</v>
      </c>
      <c r="AE3897" s="34">
        <f t="shared" si="1574"/>
        <v>7</v>
      </c>
      <c r="AF3897" s="73" t="b">
        <f>COUNTIF('Power Curve'!$D$2:$D$31,AE3897)&gt;0</f>
        <v>1</v>
      </c>
      <c r="AG3897" s="73" t="b">
        <f t="shared" si="1575"/>
        <v>0</v>
      </c>
      <c r="AH3897" s="73" t="b">
        <f t="shared" si="1584"/>
        <v>1</v>
      </c>
      <c r="AI3897" s="34" t="str">
        <f t="shared" si="1576"/>
        <v>Outer</v>
      </c>
      <c r="AJ3897" s="35" t="str">
        <f t="shared" si="1585"/>
        <v>0.4-0.5</v>
      </c>
      <c r="AK3897" s="36" t="str">
        <f t="shared" si="1577"/>
        <v>9-10</v>
      </c>
      <c r="AL3897" s="36" t="str">
        <f t="shared" si="1578"/>
        <v>Apr</v>
      </c>
      <c r="AM3897" s="35" t="str">
        <f t="shared" si="1579"/>
        <v>285-295</v>
      </c>
      <c r="AN3897" s="36" t="str">
        <f t="shared" si="1580"/>
        <v>Inner-TI</v>
      </c>
    </row>
    <row r="3898" spans="5:40" x14ac:dyDescent="0.3">
      <c r="E3898" s="12">
        <v>41027.395833333336</v>
      </c>
      <c r="F3898" s="16">
        <v>7.96</v>
      </c>
      <c r="G3898" s="16">
        <v>735.16001510620163</v>
      </c>
      <c r="H3898" s="29">
        <v>1.1782097397118381</v>
      </c>
      <c r="I3898" s="26">
        <v>296.3</v>
      </c>
      <c r="J3898" s="30">
        <v>0.15577889447236182</v>
      </c>
      <c r="K3898" s="31">
        <v>4.8030025189756971E-2</v>
      </c>
      <c r="L3898" s="111">
        <f t="shared" si="1560"/>
        <v>0.6</v>
      </c>
      <c r="M3898" s="112">
        <f t="shared" si="1561"/>
        <v>0.16</v>
      </c>
      <c r="N3898" s="112" t="b">
        <f t="shared" si="1562"/>
        <v>1</v>
      </c>
      <c r="O3898" s="112" t="b">
        <f t="shared" si="1563"/>
        <v>1</v>
      </c>
      <c r="P3898" s="113">
        <f t="shared" si="1564"/>
        <v>6</v>
      </c>
      <c r="Q3898" s="113">
        <f t="shared" si="1565"/>
        <v>10</v>
      </c>
      <c r="R3898" s="114" t="str">
        <f t="shared" si="1581"/>
        <v>0.6-0.16</v>
      </c>
      <c r="S3898" s="127">
        <f t="shared" si="1566"/>
        <v>2.2867532805969572E-2</v>
      </c>
      <c r="T3898" s="112" t="b">
        <f t="shared" si="1567"/>
        <v>1</v>
      </c>
      <c r="U3898" s="22">
        <f t="shared" si="1568"/>
        <v>7.8573344787334349</v>
      </c>
      <c r="V3898" s="22">
        <f t="shared" si="1569"/>
        <v>0.57242634854338237</v>
      </c>
      <c r="W3898" s="81">
        <f t="shared" si="1570"/>
        <v>8</v>
      </c>
      <c r="X3898" s="22">
        <f t="shared" si="1571"/>
        <v>0.84766785076829076</v>
      </c>
      <c r="Y3898" s="3">
        <f>IF(U3898&gt;'Power Curve'!$C$37,0,INDEX(Ci,$W3898,1)*POWER(1-X3898,3)+INDEX(Ci,$W3898,2)*3*X3898*POWER(1-X3898,2)+INDEX(Ci,$W3898,3)*3*POWER(X3898,2)*(1-X3898)+INDEX(Ci,$W3898,4)*POWER(X3898,3))</f>
        <v>835.72479395840548</v>
      </c>
      <c r="Z3898" s="3">
        <f t="shared" si="1572"/>
        <v>854.83575810101149</v>
      </c>
      <c r="AA3898" s="3">
        <f t="shared" si="1573"/>
        <v>735.16001510620163</v>
      </c>
      <c r="AB3898" s="3">
        <f t="shared" si="1582"/>
        <v>119.67574299480987</v>
      </c>
      <c r="AC3898" s="3">
        <f t="shared" si="1583"/>
        <v>119.67574299480987</v>
      </c>
      <c r="AE3898" s="34">
        <f t="shared" si="1574"/>
        <v>8</v>
      </c>
      <c r="AF3898" s="73" t="b">
        <f>COUNTIF('Power Curve'!$D$2:$D$31,AE3898)&gt;0</f>
        <v>1</v>
      </c>
      <c r="AG3898" s="73" t="b">
        <f t="shared" si="1575"/>
        <v>0</v>
      </c>
      <c r="AH3898" s="73" t="b">
        <f t="shared" si="1584"/>
        <v>1</v>
      </c>
      <c r="AI3898" s="34" t="str">
        <f t="shared" si="1576"/>
        <v>Outer</v>
      </c>
      <c r="AJ3898" s="35" t="str">
        <f t="shared" si="1585"/>
        <v>0.5-0.6</v>
      </c>
      <c r="AK3898" s="36" t="str">
        <f t="shared" si="1577"/>
        <v>9-10</v>
      </c>
      <c r="AL3898" s="36" t="str">
        <f t="shared" si="1578"/>
        <v>Apr</v>
      </c>
      <c r="AM3898" s="35" t="str">
        <f t="shared" si="1579"/>
        <v>295-305</v>
      </c>
      <c r="AN3898" s="36" t="str">
        <f t="shared" si="1580"/>
        <v>HWS-HTI</v>
      </c>
    </row>
    <row r="3899" spans="5:40" x14ac:dyDescent="0.3">
      <c r="E3899" s="12">
        <v>41027.402777777781</v>
      </c>
      <c r="F3899" s="16">
        <v>8.1300000000000008</v>
      </c>
      <c r="G3899" s="16">
        <v>837.2799987792971</v>
      </c>
      <c r="H3899" s="29">
        <v>1.1784657143541595</v>
      </c>
      <c r="I3899" s="26">
        <v>302.10000000000002</v>
      </c>
      <c r="J3899" s="30">
        <v>9.1020910209102079E-2</v>
      </c>
      <c r="K3899" s="31">
        <v>7.7618781424660069E-2</v>
      </c>
      <c r="L3899" s="111">
        <f t="shared" si="1560"/>
        <v>0.6</v>
      </c>
      <c r="M3899" s="112">
        <f t="shared" si="1561"/>
        <v>0.09</v>
      </c>
      <c r="N3899" s="112" t="b">
        <f t="shared" si="1562"/>
        <v>1</v>
      </c>
      <c r="O3899" s="112" t="b">
        <f t="shared" si="1563"/>
        <v>1</v>
      </c>
      <c r="P3899" s="113">
        <f t="shared" si="1564"/>
        <v>6</v>
      </c>
      <c r="Q3899" s="113">
        <f t="shared" si="1565"/>
        <v>17</v>
      </c>
      <c r="R3899" s="114" t="str">
        <f t="shared" si="1581"/>
        <v>0.6-0.09</v>
      </c>
      <c r="S3899" s="127">
        <f t="shared" si="1566"/>
        <v>-2.6533940218358566E-2</v>
      </c>
      <c r="T3899" s="112" t="b">
        <f t="shared" si="1567"/>
        <v>1</v>
      </c>
      <c r="U3899" s="22">
        <f t="shared" si="1568"/>
        <v>8.0257230047928498</v>
      </c>
      <c r="V3899" s="22">
        <f t="shared" si="1569"/>
        <v>0.59845133805970196</v>
      </c>
      <c r="W3899" s="81">
        <f t="shared" si="1570"/>
        <v>9</v>
      </c>
      <c r="X3899" s="22">
        <f t="shared" si="1571"/>
        <v>1.7029614186180316E-2</v>
      </c>
      <c r="Y3899" s="3">
        <f>IF(U3899&gt;'Power Curve'!$C$37,0,INDEX(Ci,$W3899,1)*POWER(1-X3899,3)+INDEX(Ci,$W3899,2)*3*X3899*POWER(1-X3899,2)+INDEX(Ci,$W3899,3)*3*POWER(X3899,2)*(1-X3899)+INDEX(Ci,$W3899,4)*POWER(X3899,3))</f>
        <v>885.84122099023625</v>
      </c>
      <c r="Z3899" s="3">
        <f t="shared" si="1572"/>
        <v>862.33636298952365</v>
      </c>
      <c r="AA3899" s="3">
        <f t="shared" si="1573"/>
        <v>837.2799987792971</v>
      </c>
      <c r="AB3899" s="3">
        <f t="shared" si="1582"/>
        <v>25.056364210226548</v>
      </c>
      <c r="AC3899" s="3">
        <f t="shared" si="1583"/>
        <v>25.056364210226548</v>
      </c>
      <c r="AE3899" s="34">
        <f t="shared" si="1574"/>
        <v>8</v>
      </c>
      <c r="AF3899" s="73" t="b">
        <f>COUNTIF('Power Curve'!$D$2:$D$31,AE3899)&gt;0</f>
        <v>1</v>
      </c>
      <c r="AG3899" s="73" t="b">
        <f t="shared" si="1575"/>
        <v>0</v>
      </c>
      <c r="AH3899" s="73" t="b">
        <f t="shared" si="1584"/>
        <v>1</v>
      </c>
      <c r="AI3899" s="34" t="str">
        <f t="shared" si="1576"/>
        <v>Outer</v>
      </c>
      <c r="AJ3899" s="35" t="str">
        <f t="shared" si="1585"/>
        <v>0.5-0.6</v>
      </c>
      <c r="AK3899" s="36" t="str">
        <f t="shared" si="1577"/>
        <v>9-10</v>
      </c>
      <c r="AL3899" s="36" t="str">
        <f t="shared" si="1578"/>
        <v>Apr</v>
      </c>
      <c r="AM3899" s="35" t="str">
        <f t="shared" si="1579"/>
        <v>295-305</v>
      </c>
      <c r="AN3899" s="36" t="str">
        <f t="shared" si="1580"/>
        <v>HWS-LTI</v>
      </c>
    </row>
    <row r="3900" spans="5:40" x14ac:dyDescent="0.3">
      <c r="E3900" s="12">
        <v>41027.409722222219</v>
      </c>
      <c r="F3900" s="16">
        <v>7.98</v>
      </c>
      <c r="G3900" s="16">
        <v>683.03999233245827</v>
      </c>
      <c r="H3900" s="29">
        <v>1.1780558972898816</v>
      </c>
      <c r="I3900" s="26">
        <v>303.3</v>
      </c>
      <c r="J3900" s="30">
        <v>9.8997493734335834E-2</v>
      </c>
      <c r="K3900" s="31">
        <v>2.6955527917438302E-2</v>
      </c>
      <c r="L3900" s="111">
        <f t="shared" si="1560"/>
        <v>0.6</v>
      </c>
      <c r="M3900" s="112">
        <f t="shared" si="1561"/>
        <v>9.9999999999999992E-2</v>
      </c>
      <c r="N3900" s="112" t="b">
        <f t="shared" si="1562"/>
        <v>1</v>
      </c>
      <c r="O3900" s="112" t="b">
        <f t="shared" si="1563"/>
        <v>1</v>
      </c>
      <c r="P3900" s="113">
        <f t="shared" si="1564"/>
        <v>6</v>
      </c>
      <c r="Q3900" s="113">
        <f t="shared" si="1565"/>
        <v>16</v>
      </c>
      <c r="R3900" s="114" t="str">
        <f t="shared" si="1581"/>
        <v>0.6-0.1</v>
      </c>
      <c r="S3900" s="127">
        <f t="shared" si="1566"/>
        <v>-7.7910698820127019E-3</v>
      </c>
      <c r="T3900" s="112" t="b">
        <f t="shared" si="1567"/>
        <v>1</v>
      </c>
      <c r="U3900" s="22">
        <f t="shared" si="1568"/>
        <v>7.8767336656421341</v>
      </c>
      <c r="V3900" s="22">
        <f t="shared" si="1569"/>
        <v>0.57542455541494719</v>
      </c>
      <c r="W3900" s="81">
        <f t="shared" si="1570"/>
        <v>8</v>
      </c>
      <c r="X3900" s="22">
        <f t="shared" si="1571"/>
        <v>0.86719276697839653</v>
      </c>
      <c r="Y3900" s="3">
        <f>IF(U3900&gt;'Power Curve'!$C$37,0,INDEX(Ci,$W3900,1)*POWER(1-X3900,3)+INDEX(Ci,$W3900,2)*3*X3900*POWER(1-X3900,2)+INDEX(Ci,$W3900,3)*3*POWER(X3900,2)*(1-X3900)+INDEX(Ci,$W3900,4)*POWER(X3900,3))</f>
        <v>841.46934700787369</v>
      </c>
      <c r="Z3900" s="3">
        <f t="shared" si="1572"/>
        <v>834.91340052176372</v>
      </c>
      <c r="AA3900" s="3">
        <f t="shared" si="1573"/>
        <v>683.03999233245827</v>
      </c>
      <c r="AB3900" s="3">
        <f t="shared" si="1582"/>
        <v>151.87340818930545</v>
      </c>
      <c r="AC3900" s="3">
        <f t="shared" si="1583"/>
        <v>151.87340818930545</v>
      </c>
      <c r="AE3900" s="34">
        <f t="shared" si="1574"/>
        <v>8</v>
      </c>
      <c r="AF3900" s="73" t="b">
        <f>COUNTIF('Power Curve'!$D$2:$D$31,AE3900)&gt;0</f>
        <v>1</v>
      </c>
      <c r="AG3900" s="73" t="b">
        <f t="shared" si="1575"/>
        <v>0</v>
      </c>
      <c r="AH3900" s="73" t="b">
        <f t="shared" si="1584"/>
        <v>1</v>
      </c>
      <c r="AI3900" s="34" t="str">
        <f t="shared" si="1576"/>
        <v>Outer</v>
      </c>
      <c r="AJ3900" s="35" t="str">
        <f t="shared" si="1585"/>
        <v>0.5-0.6</v>
      </c>
      <c r="AK3900" s="36" t="str">
        <f t="shared" si="1577"/>
        <v>9-10</v>
      </c>
      <c r="AL3900" s="36" t="str">
        <f t="shared" si="1578"/>
        <v>Apr</v>
      </c>
      <c r="AM3900" s="35" t="str">
        <f t="shared" si="1579"/>
        <v>295-305</v>
      </c>
      <c r="AN3900" s="36" t="str">
        <f t="shared" si="1580"/>
        <v>HWS-LTI</v>
      </c>
    </row>
    <row r="3901" spans="5:40" x14ac:dyDescent="0.3">
      <c r="E3901" s="12">
        <v>41027.416666666664</v>
      </c>
      <c r="F3901" s="16">
        <v>7.36</v>
      </c>
      <c r="G3901" s="16">
        <v>707.22001266479469</v>
      </c>
      <c r="H3901" s="29">
        <v>1.1775019597175154</v>
      </c>
      <c r="I3901" s="26">
        <v>286.60000000000002</v>
      </c>
      <c r="J3901" s="30">
        <v>0.13179347826086957</v>
      </c>
      <c r="K3901" s="31">
        <v>8.2511326479516089E-2</v>
      </c>
      <c r="L3901" s="111">
        <f t="shared" si="1560"/>
        <v>0.5</v>
      </c>
      <c r="M3901" s="112">
        <f t="shared" si="1561"/>
        <v>0.13</v>
      </c>
      <c r="N3901" s="112" t="b">
        <f t="shared" si="1562"/>
        <v>1</v>
      </c>
      <c r="O3901" s="112" t="b">
        <f t="shared" si="1563"/>
        <v>1</v>
      </c>
      <c r="P3901" s="113">
        <f t="shared" si="1564"/>
        <v>5</v>
      </c>
      <c r="Q3901" s="113">
        <f t="shared" si="1565"/>
        <v>13</v>
      </c>
      <c r="R3901" s="114" t="str">
        <f t="shared" si="1581"/>
        <v>0.5-0.13</v>
      </c>
      <c r="S3901" s="127">
        <f t="shared" si="1566"/>
        <v>1.7080752491931649E-2</v>
      </c>
      <c r="T3901" s="112" t="b">
        <f t="shared" si="1567"/>
        <v>1</v>
      </c>
      <c r="U3901" s="22">
        <f t="shared" si="1568"/>
        <v>7.263618024224046</v>
      </c>
      <c r="V3901" s="22">
        <f t="shared" si="1569"/>
        <v>0.48066555660663612</v>
      </c>
      <c r="W3901" s="81">
        <f t="shared" si="1570"/>
        <v>8</v>
      </c>
      <c r="X3901" s="22">
        <f t="shared" si="1571"/>
        <v>0.25010342286649045</v>
      </c>
      <c r="Y3901" s="3">
        <f>IF(U3901&gt;'Power Curve'!$C$37,0,INDEX(Ci,$W3901,1)*POWER(1-X3901,3)+INDEX(Ci,$W3901,2)*3*X3901*POWER(1-X3901,2)+INDEX(Ci,$W3901,3)*3*POWER(X3901,2)*(1-X3901)+INDEX(Ci,$W3901,4)*POWER(X3901,3))</f>
        <v>666.08813206858201</v>
      </c>
      <c r="Z3901" s="3">
        <f t="shared" si="1572"/>
        <v>677.46541859025854</v>
      </c>
      <c r="AA3901" s="3">
        <f t="shared" si="1573"/>
        <v>707.22001266479469</v>
      </c>
      <c r="AB3901" s="3">
        <f t="shared" si="1582"/>
        <v>-29.754594074536158</v>
      </c>
      <c r="AC3901" s="3">
        <f t="shared" si="1583"/>
        <v>29.754594074536158</v>
      </c>
      <c r="AE3901" s="34">
        <f t="shared" si="1574"/>
        <v>7</v>
      </c>
      <c r="AF3901" s="73" t="b">
        <f>COUNTIF('Power Curve'!$D$2:$D$31,AE3901)&gt;0</f>
        <v>1</v>
      </c>
      <c r="AG3901" s="73" t="b">
        <f t="shared" si="1575"/>
        <v>0</v>
      </c>
      <c r="AH3901" s="73" t="b">
        <f t="shared" si="1584"/>
        <v>1</v>
      </c>
      <c r="AI3901" s="34" t="str">
        <f t="shared" si="1576"/>
        <v>Outer</v>
      </c>
      <c r="AJ3901" s="35" t="str">
        <f t="shared" si="1585"/>
        <v>0.4-0.5</v>
      </c>
      <c r="AK3901" s="36" t="str">
        <f t="shared" si="1577"/>
        <v>10-11</v>
      </c>
      <c r="AL3901" s="36" t="str">
        <f t="shared" si="1578"/>
        <v>Apr</v>
      </c>
      <c r="AM3901" s="35" t="str">
        <f t="shared" si="1579"/>
        <v>285-295</v>
      </c>
      <c r="AN3901" s="36" t="str">
        <f t="shared" si="1580"/>
        <v>Inner-TI</v>
      </c>
    </row>
    <row r="3902" spans="5:40" x14ac:dyDescent="0.3">
      <c r="E3902" s="12">
        <v>41027.423611111109</v>
      </c>
      <c r="F3902" s="16">
        <v>7.58</v>
      </c>
      <c r="G3902" s="16">
        <v>781.72001266479469</v>
      </c>
      <c r="H3902" s="29">
        <v>1.1771357304552168</v>
      </c>
      <c r="I3902" s="26">
        <v>286.8</v>
      </c>
      <c r="J3902" s="30">
        <v>0.12137203166226913</v>
      </c>
      <c r="K3902" s="31">
        <v>0.11719854116629465</v>
      </c>
      <c r="L3902" s="111">
        <f t="shared" si="1560"/>
        <v>0.5</v>
      </c>
      <c r="M3902" s="112">
        <f t="shared" si="1561"/>
        <v>0.12</v>
      </c>
      <c r="N3902" s="112" t="b">
        <f t="shared" si="1562"/>
        <v>1</v>
      </c>
      <c r="O3902" s="112" t="b">
        <f t="shared" si="1563"/>
        <v>1</v>
      </c>
      <c r="P3902" s="113">
        <f t="shared" si="1564"/>
        <v>5</v>
      </c>
      <c r="Q3902" s="113">
        <f t="shared" si="1565"/>
        <v>14</v>
      </c>
      <c r="R3902" s="114" t="str">
        <f t="shared" si="1581"/>
        <v>0.5-0.12</v>
      </c>
      <c r="S3902" s="127">
        <f t="shared" si="1566"/>
        <v>-3.7124310330351562E-3</v>
      </c>
      <c r="T3902" s="112" t="b">
        <f t="shared" si="1567"/>
        <v>1</v>
      </c>
      <c r="U3902" s="22">
        <f t="shared" si="1568"/>
        <v>7.4799614023765422</v>
      </c>
      <c r="V3902" s="22">
        <f t="shared" si="1569"/>
        <v>0.51410212310023007</v>
      </c>
      <c r="W3902" s="81">
        <f t="shared" si="1570"/>
        <v>8</v>
      </c>
      <c r="X3902" s="22">
        <f t="shared" si="1571"/>
        <v>0.46784895781695363</v>
      </c>
      <c r="Y3902" s="3">
        <f>IF(U3902&gt;'Power Curve'!$C$37,0,INDEX(Ci,$W3902,1)*POWER(1-X3902,3)+INDEX(Ci,$W3902,2)*3*X3902*POWER(1-X3902,2)+INDEX(Ci,$W3902,3)*3*POWER(X3902,2)*(1-X3902)+INDEX(Ci,$W3902,4)*POWER(X3902,3))</f>
        <v>726.21414936592896</v>
      </c>
      <c r="Z3902" s="3">
        <f t="shared" si="1572"/>
        <v>723.51812942119363</v>
      </c>
      <c r="AA3902" s="3">
        <f t="shared" si="1573"/>
        <v>781.72001266479469</v>
      </c>
      <c r="AB3902" s="3">
        <f t="shared" si="1582"/>
        <v>-58.20188324360106</v>
      </c>
      <c r="AC3902" s="3">
        <f t="shared" si="1583"/>
        <v>58.20188324360106</v>
      </c>
      <c r="AE3902" s="34">
        <f t="shared" si="1574"/>
        <v>7</v>
      </c>
      <c r="AF3902" s="73" t="b">
        <f>COUNTIF('Power Curve'!$D$2:$D$31,AE3902)&gt;0</f>
        <v>1</v>
      </c>
      <c r="AG3902" s="73" t="b">
        <f t="shared" si="1575"/>
        <v>0</v>
      </c>
      <c r="AH3902" s="73" t="b">
        <f t="shared" si="1584"/>
        <v>1</v>
      </c>
      <c r="AI3902" s="34" t="str">
        <f t="shared" si="1576"/>
        <v>Inner</v>
      </c>
      <c r="AJ3902" s="35" t="str">
        <f t="shared" si="1585"/>
        <v>0.5-0.6</v>
      </c>
      <c r="AK3902" s="36" t="str">
        <f t="shared" si="1577"/>
        <v>10-11</v>
      </c>
      <c r="AL3902" s="36" t="str">
        <f t="shared" si="1578"/>
        <v>Apr</v>
      </c>
      <c r="AM3902" s="35" t="str">
        <f t="shared" si="1579"/>
        <v>285-295</v>
      </c>
      <c r="AN3902" s="36" t="str">
        <f t="shared" si="1580"/>
        <v>Inner-TI</v>
      </c>
    </row>
    <row r="3903" spans="5:40" x14ac:dyDescent="0.3">
      <c r="E3903" s="12">
        <v>41027.430555555555</v>
      </c>
      <c r="F3903" s="16">
        <v>5.66</v>
      </c>
      <c r="G3903" s="16">
        <v>392.75001525878963</v>
      </c>
      <c r="H3903" s="29">
        <v>1.1772803252051813</v>
      </c>
      <c r="I3903" s="26">
        <v>283</v>
      </c>
      <c r="J3903" s="30">
        <v>0.19081272084805653</v>
      </c>
      <c r="K3903" s="31">
        <v>0.10623192232027609</v>
      </c>
      <c r="L3903" s="111">
        <f t="shared" si="1560"/>
        <v>0.2</v>
      </c>
      <c r="M3903" s="112">
        <f t="shared" si="1561"/>
        <v>0.19</v>
      </c>
      <c r="N3903" s="112" t="b">
        <f t="shared" si="1562"/>
        <v>1</v>
      </c>
      <c r="O3903" s="112" t="b">
        <f t="shared" si="1563"/>
        <v>1</v>
      </c>
      <c r="P3903" s="113">
        <f t="shared" si="1564"/>
        <v>2</v>
      </c>
      <c r="Q3903" s="113">
        <f t="shared" si="1565"/>
        <v>7</v>
      </c>
      <c r="R3903" s="114" t="str">
        <f t="shared" si="1581"/>
        <v>0.2-0.19</v>
      </c>
      <c r="S3903" s="127">
        <f t="shared" si="1566"/>
        <v>5.3468433374186698E-2</v>
      </c>
      <c r="T3903" s="112" t="b">
        <f t="shared" si="1567"/>
        <v>1</v>
      </c>
      <c r="U3903" s="22">
        <f t="shared" si="1568"/>
        <v>5.5855296772011096</v>
      </c>
      <c r="V3903" s="22">
        <f t="shared" si="1569"/>
        <v>0.22131159312268323</v>
      </c>
      <c r="W3903" s="81">
        <f t="shared" si="1570"/>
        <v>6</v>
      </c>
      <c r="X3903" s="22">
        <f t="shared" si="1571"/>
        <v>0.55559108975473182</v>
      </c>
      <c r="Y3903" s="3">
        <f>IF(U3903&gt;'Power Curve'!$C$37,0,INDEX(Ci,$W3903,1)*POWER(1-X3903,3)+INDEX(Ci,$W3903,2)*3*X3903*POWER(1-X3903,2)+INDEX(Ci,$W3903,3)*3*POWER(X3903,2)*(1-X3903)+INDEX(Ci,$W3903,4)*POWER(X3903,3))</f>
        <v>294.47173772131487</v>
      </c>
      <c r="Z3903" s="3">
        <f t="shared" si="1572"/>
        <v>310.21668021024794</v>
      </c>
      <c r="AA3903" s="3">
        <f t="shared" si="1573"/>
        <v>392.75001525878963</v>
      </c>
      <c r="AB3903" s="3">
        <f t="shared" si="1582"/>
        <v>-82.533335048541687</v>
      </c>
      <c r="AC3903" s="3">
        <f t="shared" si="1583"/>
        <v>82.533335048541687</v>
      </c>
      <c r="AE3903" s="34">
        <f t="shared" si="1574"/>
        <v>6</v>
      </c>
      <c r="AF3903" s="73" t="b">
        <f>COUNTIF('Power Curve'!$D$2:$D$31,AE3903)&gt;0</f>
        <v>1</v>
      </c>
      <c r="AG3903" s="73" t="b">
        <f t="shared" si="1575"/>
        <v>0</v>
      </c>
      <c r="AH3903" s="73" t="b">
        <f t="shared" si="1584"/>
        <v>1</v>
      </c>
      <c r="AI3903" s="34" t="str">
        <f t="shared" si="1576"/>
        <v>Outer</v>
      </c>
      <c r="AJ3903" s="35" t="str">
        <f t="shared" si="1585"/>
        <v>0.2-0.3</v>
      </c>
      <c r="AK3903" s="36" t="str">
        <f t="shared" si="1577"/>
        <v>10-11</v>
      </c>
      <c r="AL3903" s="36" t="str">
        <f t="shared" si="1578"/>
        <v>Apr</v>
      </c>
      <c r="AM3903" s="35" t="str">
        <f t="shared" si="1579"/>
        <v>275-285</v>
      </c>
      <c r="AN3903" s="36" t="str">
        <f t="shared" si="1580"/>
        <v>LWS-HTI</v>
      </c>
    </row>
    <row r="3904" spans="5:40" x14ac:dyDescent="0.3">
      <c r="E3904" s="12">
        <v>41027.4375</v>
      </c>
      <c r="F3904" s="16">
        <v>6.96</v>
      </c>
      <c r="G3904" s="16">
        <v>580.67001724243187</v>
      </c>
      <c r="H3904" s="29">
        <v>1.176455280230007</v>
      </c>
      <c r="I3904" s="26">
        <v>304.39999999999998</v>
      </c>
      <c r="J3904" s="30">
        <v>0.11063218390804598</v>
      </c>
      <c r="K3904" s="31">
        <v>7.6718800083487568E-2</v>
      </c>
      <c r="L3904" s="111">
        <f t="shared" si="1560"/>
        <v>0.4</v>
      </c>
      <c r="M3904" s="112">
        <f t="shared" si="1561"/>
        <v>0.11</v>
      </c>
      <c r="N3904" s="112" t="b">
        <f t="shared" si="1562"/>
        <v>1</v>
      </c>
      <c r="O3904" s="112" t="b">
        <f t="shared" si="1563"/>
        <v>1</v>
      </c>
      <c r="P3904" s="113">
        <f t="shared" si="1564"/>
        <v>4</v>
      </c>
      <c r="Q3904" s="113">
        <f t="shared" si="1565"/>
        <v>15</v>
      </c>
      <c r="R3904" s="114" t="str">
        <f t="shared" si="1581"/>
        <v>0.4-0.11</v>
      </c>
      <c r="S3904" s="127">
        <f t="shared" si="1566"/>
        <v>-7.3544994965231711E-3</v>
      </c>
      <c r="T3904" s="112" t="b">
        <f t="shared" si="1567"/>
        <v>1</v>
      </c>
      <c r="U3904" s="22">
        <f t="shared" si="1568"/>
        <v>6.8668203335565234</v>
      </c>
      <c r="V3904" s="22">
        <f t="shared" si="1569"/>
        <v>0.4193391944049833</v>
      </c>
      <c r="W3904" s="81">
        <f t="shared" si="1570"/>
        <v>7</v>
      </c>
      <c r="X3904" s="22">
        <f t="shared" si="1571"/>
        <v>0.84924132118806228</v>
      </c>
      <c r="Y3904" s="3">
        <f>IF(U3904&gt;'Power Curve'!$C$37,0,INDEX(Ci,$W3904,1)*POWER(1-X3904,3)+INDEX(Ci,$W3904,2)*3*X3904*POWER(1-X3904,2)+INDEX(Ci,$W3904,3)*3*POWER(X3904,2)*(1-X3904)+INDEX(Ci,$W3904,4)*POWER(X3904,3))</f>
        <v>562.28179664761444</v>
      </c>
      <c r="Z3904" s="3">
        <f t="shared" si="1572"/>
        <v>558.14649545726536</v>
      </c>
      <c r="AA3904" s="3">
        <f t="shared" si="1573"/>
        <v>580.67001724243187</v>
      </c>
      <c r="AB3904" s="3">
        <f t="shared" si="1582"/>
        <v>-22.523521785166508</v>
      </c>
      <c r="AC3904" s="3">
        <f t="shared" si="1583"/>
        <v>22.523521785166508</v>
      </c>
      <c r="AE3904" s="34">
        <f t="shared" si="1574"/>
        <v>7</v>
      </c>
      <c r="AF3904" s="73" t="b">
        <f>COUNTIF('Power Curve'!$D$2:$D$31,AE3904)&gt;0</f>
        <v>1</v>
      </c>
      <c r="AG3904" s="73" t="b">
        <f t="shared" si="1575"/>
        <v>0</v>
      </c>
      <c r="AH3904" s="73" t="b">
        <f t="shared" si="1584"/>
        <v>1</v>
      </c>
      <c r="AI3904" s="34" t="str">
        <f t="shared" si="1576"/>
        <v>Outer</v>
      </c>
      <c r="AJ3904" s="35" t="str">
        <f t="shared" si="1585"/>
        <v>0.4-0.5</v>
      </c>
      <c r="AK3904" s="36" t="str">
        <f t="shared" si="1577"/>
        <v>10-11</v>
      </c>
      <c r="AL3904" s="36" t="str">
        <f t="shared" si="1578"/>
        <v>Apr</v>
      </c>
      <c r="AM3904" s="35" t="str">
        <f t="shared" si="1579"/>
        <v>295-305</v>
      </c>
      <c r="AN3904" s="36" t="str">
        <f t="shared" si="1580"/>
        <v>Inner-TI</v>
      </c>
    </row>
    <row r="3905" spans="5:40" x14ac:dyDescent="0.3">
      <c r="E3905" s="12">
        <v>41027.444444444445</v>
      </c>
      <c r="F3905" s="16">
        <v>6.51</v>
      </c>
      <c r="G3905" s="16">
        <v>536.4100050926213</v>
      </c>
      <c r="H3905" s="29">
        <v>1.1760476156100399</v>
      </c>
      <c r="I3905" s="26">
        <v>301.8</v>
      </c>
      <c r="J3905" s="30">
        <v>0.16897081413210446</v>
      </c>
      <c r="K3905" s="31">
        <v>0.10478498271418418</v>
      </c>
      <c r="L3905" s="111">
        <f t="shared" si="1560"/>
        <v>0.4</v>
      </c>
      <c r="M3905" s="112">
        <f t="shared" si="1561"/>
        <v>0.17</v>
      </c>
      <c r="N3905" s="112" t="b">
        <f t="shared" si="1562"/>
        <v>1</v>
      </c>
      <c r="O3905" s="112" t="b">
        <f t="shared" si="1563"/>
        <v>1</v>
      </c>
      <c r="P3905" s="113">
        <f t="shared" si="1564"/>
        <v>4</v>
      </c>
      <c r="Q3905" s="113">
        <f t="shared" si="1565"/>
        <v>9</v>
      </c>
      <c r="R3905" s="114" t="str">
        <f t="shared" si="1581"/>
        <v>0.4-0.17</v>
      </c>
      <c r="S3905" s="127">
        <f t="shared" si="1566"/>
        <v>8.7124314714425499E-2</v>
      </c>
      <c r="T3905" s="112" t="b">
        <f t="shared" si="1567"/>
        <v>1</v>
      </c>
      <c r="U3905" s="22">
        <f t="shared" si="1568"/>
        <v>6.4221029150525908</v>
      </c>
      <c r="V3905" s="22">
        <f t="shared" si="1569"/>
        <v>0.35060668379315063</v>
      </c>
      <c r="W3905" s="81">
        <f t="shared" si="1570"/>
        <v>7</v>
      </c>
      <c r="X3905" s="22">
        <f t="shared" si="1571"/>
        <v>0.39716549781302241</v>
      </c>
      <c r="Y3905" s="3">
        <f>IF(U3905&gt;'Power Curve'!$C$37,0,INDEX(Ci,$W3905,1)*POWER(1-X3905,3)+INDEX(Ci,$W3905,2)*3*X3905*POWER(1-X3905,2)+INDEX(Ci,$W3905,3)*3*POWER(X3905,2)*(1-X3905)+INDEX(Ci,$W3905,4)*POWER(X3905,3))</f>
        <v>452.27048916805677</v>
      </c>
      <c r="Z3905" s="3">
        <f t="shared" si="1572"/>
        <v>491.67424560238169</v>
      </c>
      <c r="AA3905" s="3">
        <f t="shared" si="1573"/>
        <v>536.4100050926213</v>
      </c>
      <c r="AB3905" s="3">
        <f t="shared" si="1582"/>
        <v>-44.735759490239616</v>
      </c>
      <c r="AC3905" s="3">
        <f t="shared" si="1583"/>
        <v>44.735759490239616</v>
      </c>
      <c r="AE3905" s="34">
        <f t="shared" si="1574"/>
        <v>6</v>
      </c>
      <c r="AF3905" s="73" t="b">
        <f>COUNTIF('Power Curve'!$D$2:$D$31,AE3905)&gt;0</f>
        <v>1</v>
      </c>
      <c r="AG3905" s="73" t="b">
        <f t="shared" si="1575"/>
        <v>0</v>
      </c>
      <c r="AH3905" s="73" t="b">
        <f t="shared" si="1584"/>
        <v>1</v>
      </c>
      <c r="AI3905" s="34" t="str">
        <f t="shared" si="1576"/>
        <v>Outer</v>
      </c>
      <c r="AJ3905" s="35" t="str">
        <f t="shared" si="1585"/>
        <v>0.3-0.4</v>
      </c>
      <c r="AK3905" s="36" t="str">
        <f t="shared" si="1577"/>
        <v>10-11</v>
      </c>
      <c r="AL3905" s="36" t="str">
        <f t="shared" si="1578"/>
        <v>Apr</v>
      </c>
      <c r="AM3905" s="35" t="str">
        <f t="shared" si="1579"/>
        <v>295-305</v>
      </c>
      <c r="AN3905" s="36" t="str">
        <f t="shared" si="1580"/>
        <v>LWS-HTI</v>
      </c>
    </row>
    <row r="3906" spans="5:40" x14ac:dyDescent="0.3">
      <c r="E3906" s="12">
        <v>41044.75</v>
      </c>
      <c r="F3906" s="16">
        <v>7.58</v>
      </c>
      <c r="G3906" s="16">
        <v>754.61002922058105</v>
      </c>
      <c r="H3906" s="29">
        <v>1.152594709295564</v>
      </c>
      <c r="I3906" s="26">
        <v>201.5</v>
      </c>
      <c r="J3906" s="30">
        <v>0.15831134564643798</v>
      </c>
      <c r="K3906" s="31">
        <v>0.17005905573375193</v>
      </c>
      <c r="L3906" s="111">
        <f t="shared" si="1560"/>
        <v>0.5</v>
      </c>
      <c r="M3906" s="112">
        <f t="shared" si="1561"/>
        <v>0.16</v>
      </c>
      <c r="N3906" s="112" t="b">
        <f t="shared" si="1562"/>
        <v>1</v>
      </c>
      <c r="O3906" s="112" t="b">
        <f t="shared" si="1563"/>
        <v>1</v>
      </c>
      <c r="P3906" s="113">
        <f t="shared" si="1564"/>
        <v>5</v>
      </c>
      <c r="Q3906" s="113">
        <f t="shared" si="1565"/>
        <v>10</v>
      </c>
      <c r="R3906" s="114" t="str">
        <f t="shared" si="1581"/>
        <v>0.5-0.16</v>
      </c>
      <c r="S3906" s="127">
        <f t="shared" si="1566"/>
        <v>2.7070438384100125E-2</v>
      </c>
      <c r="T3906" s="112" t="b">
        <f t="shared" si="1567"/>
        <v>1</v>
      </c>
      <c r="U3906" s="22">
        <f t="shared" si="1568"/>
        <v>7.4276149777915519</v>
      </c>
      <c r="V3906" s="22">
        <f t="shared" si="1569"/>
        <v>0.50601181443774723</v>
      </c>
      <c r="W3906" s="81">
        <f t="shared" si="1570"/>
        <v>8</v>
      </c>
      <c r="X3906" s="22">
        <f t="shared" si="1571"/>
        <v>0.41516326749751886</v>
      </c>
      <c r="Y3906" s="3">
        <f>IF(U3906&gt;'Power Curve'!$C$37,0,INDEX(Ci,$W3906,1)*POWER(1-X3906,3)+INDEX(Ci,$W3906,2)*3*X3906*POWER(1-X3906,2)+INDEX(Ci,$W3906,3)*3*POWER(X3906,2)*(1-X3906)+INDEX(Ci,$W3906,4)*POWER(X3906,3))</f>
        <v>711.45418531410814</v>
      </c>
      <c r="Z3906" s="3">
        <f t="shared" si="1572"/>
        <v>730.71356200076377</v>
      </c>
      <c r="AA3906" s="3">
        <f t="shared" si="1573"/>
        <v>754.61002922058105</v>
      </c>
      <c r="AB3906" s="3">
        <f t="shared" si="1582"/>
        <v>-23.896467219817282</v>
      </c>
      <c r="AC3906" s="3">
        <f t="shared" si="1583"/>
        <v>23.896467219817282</v>
      </c>
      <c r="AE3906" s="34">
        <f t="shared" si="1574"/>
        <v>7</v>
      </c>
      <c r="AF3906" s="73" t="b">
        <f>COUNTIF('Power Curve'!$D$2:$D$31,AE3906)&gt;0</f>
        <v>1</v>
      </c>
      <c r="AG3906" s="73" t="b">
        <f t="shared" si="1575"/>
        <v>0</v>
      </c>
      <c r="AH3906" s="73" t="b">
        <f t="shared" si="1584"/>
        <v>1</v>
      </c>
      <c r="AI3906" s="34" t="str">
        <f t="shared" si="1576"/>
        <v>Outer</v>
      </c>
      <c r="AJ3906" s="35" t="str">
        <f t="shared" si="1585"/>
        <v>0.5-0.6</v>
      </c>
      <c r="AK3906" s="36" t="str">
        <f t="shared" si="1577"/>
        <v>18-19</v>
      </c>
      <c r="AL3906" s="36" t="str">
        <f t="shared" si="1578"/>
        <v>May</v>
      </c>
      <c r="AM3906" s="35" t="str">
        <f t="shared" si="1579"/>
        <v>195-205</v>
      </c>
      <c r="AN3906" s="36" t="str">
        <f t="shared" si="1580"/>
        <v>HWS-HTI</v>
      </c>
    </row>
    <row r="3907" spans="5:40" x14ac:dyDescent="0.3">
      <c r="E3907" s="12">
        <v>41047.604166666664</v>
      </c>
      <c r="F3907" s="16">
        <v>10.83</v>
      </c>
      <c r="G3907" s="16">
        <v>1931.630004882818</v>
      </c>
      <c r="H3907" s="29">
        <v>1.1694953450477619</v>
      </c>
      <c r="I3907" s="26">
        <v>281.8</v>
      </c>
      <c r="J3907" s="30">
        <v>0.13850415512465375</v>
      </c>
      <c r="K3907" s="31">
        <v>0.14016853522847469</v>
      </c>
      <c r="L3907" s="111">
        <f t="shared" ref="L3907:L3970" si="1586">ROUND((V3907-CenterOfFirstWindSpeedBin)/WindSpeedBinWidth,0)*WindSpeedBinWidth+CenterOfFirstWindSpeedBin</f>
        <v>1</v>
      </c>
      <c r="M3907" s="112">
        <f t="shared" ref="M3907:M3970" si="1587">ROUND((J3907-CenterOfFirstTurbulenceBin)/TurbulenceBinWidth,0)*TurbulenceBinWidth+CenterOfFirstTurbulenceBin</f>
        <v>0.14000000000000001</v>
      </c>
      <c r="N3907" s="112" t="b">
        <f t="shared" ref="N3907:N3970" si="1588">IF(AND(L3907&gt;=CenterOfFirstWindSpeedBin,L3907&lt;=CenterOfLastWindSpeedBin),TRUE,FALSE)</f>
        <v>1</v>
      </c>
      <c r="O3907" s="112" t="b">
        <f t="shared" ref="O3907:O3970" si="1589">IF(AND(M3907&gt;=CenterOfFirstTurbulenceBin,M3907&lt;=CenterOfLastTurbulenceBin),TRUE,FALSE)</f>
        <v>1</v>
      </c>
      <c r="P3907" s="113">
        <f t="shared" ref="P3907:P3970" si="1590">(L3907-CenterOfFirstWindSpeedBin)/WindSpeedBinWidth+1</f>
        <v>10</v>
      </c>
      <c r="Q3907" s="113">
        <f t="shared" ref="Q3907:Q3970" si="1591">NumberOfTurbulenceBins-(M3907-CenterOfFirstTurbulenceBin)/TurbulenceBinWidth</f>
        <v>12</v>
      </c>
      <c r="R3907" s="114" t="str">
        <f t="shared" si="1581"/>
        <v>1-0.14</v>
      </c>
      <c r="S3907" s="127">
        <f t="shared" ref="S3907:S3970" si="1592">IF(T3907,INDEX(PowerDeviationMatrix,Q3907,P3907),IF(UseMatrixPadValue,MatrixPadValue,0))</f>
        <v>-3.1492945966296315E-3</v>
      </c>
      <c r="T3907" s="112" t="b">
        <f t="shared" ref="T3907:T3970" si="1593">IF(AND(P3907&gt;0,Q3907&gt;0,N3907,O3907),LEN(INDEX(PowerDeviationMatrix,Q3907,P3907))&gt;0,FALSE)</f>
        <v>1</v>
      </c>
      <c r="U3907" s="22">
        <f t="shared" ref="U3907:U3970" si="1594">F3907*(H3907/Ref_Density)^(1/3)</f>
        <v>10.663896620678997</v>
      </c>
      <c r="V3907" s="22">
        <f t="shared" ref="V3907:V3970" si="1595">(U3907-CutInWindSpeed)/(RatedWindSpeed-CutInWindSpeed)</f>
        <v>1.0061895747578631</v>
      </c>
      <c r="W3907" s="81">
        <f t="shared" ref="W3907:W3970" si="1596">COUNTIF(xa,"&lt;"&amp;U3907)</f>
        <v>11</v>
      </c>
      <c r="X3907" s="22">
        <f t="shared" ref="X3907:X3970" si="1597">(U3907-INDEX(xa,$W3907))/(INDEX(xb,$W3907)-INDEX(xa,$W3907))</f>
        <v>0.69291001737139335</v>
      </c>
      <c r="Y3907" s="3">
        <f>IF(U3907&gt;'Power Curve'!$C$37,0,INDEX(Ci,$W3907,1)*POWER(1-X3907,3)+INDEX(Ci,$W3907,2)*3*X3907*POWER(1-X3907,2)+INDEX(Ci,$W3907,3)*3*POWER(X3907,2)*(1-X3907)+INDEX(Ci,$W3907,4)*POWER(X3907,3))</f>
        <v>1710.9606889328618</v>
      </c>
      <c r="Z3907" s="3">
        <f t="shared" ref="Z3907:Z3970" si="1598">IF(OR(T3907,UseMatrixPadValue),Y3907*(1+S3907),"")</f>
        <v>1705.5723696801599</v>
      </c>
      <c r="AA3907" s="3">
        <f t="shared" ref="AA3907:AA3970" si="1599">IF(AH3907,G3907,"")</f>
        <v>1931.630004882818</v>
      </c>
      <c r="AB3907" s="3">
        <f t="shared" si="1582"/>
        <v>-226.05763520265805</v>
      </c>
      <c r="AC3907" s="3">
        <f t="shared" si="1583"/>
        <v>226.05763520265805</v>
      </c>
      <c r="AE3907" s="34">
        <f t="shared" ref="AE3907:AE3970" si="1600">MROUND(U3907-Centre_First_Bin,Bin_Width)+Centre_First_Bin</f>
        <v>11</v>
      </c>
      <c r="AF3907" s="73" t="b">
        <f>COUNTIF('Power Curve'!$D$2:$D$31,AE3907)&gt;0</f>
        <v>1</v>
      </c>
      <c r="AG3907" s="73" t="b">
        <f t="shared" ref="AG3907:AG3970" si="1601">(G3907&lt;0)</f>
        <v>0</v>
      </c>
      <c r="AH3907" s="73" t="b">
        <f t="shared" si="1584"/>
        <v>1</v>
      </c>
      <c r="AI3907" s="34" t="str">
        <f t="shared" ref="AI3907:AI3970" si="1602">IF(AH3907,IF(AND(J3907&gt;=LowerTurbLimit,J3907&lt;=UpperTurbLimit,K3907&gt;=LowerShearLimit,K3907&lt;=UpperShearLimit),"Inner","Outer"),"")</f>
        <v>Inner</v>
      </c>
      <c r="AJ3907" s="35" t="str">
        <f t="shared" si="1585"/>
        <v>1.0-1.1</v>
      </c>
      <c r="AK3907" s="36" t="str">
        <f t="shared" ref="AK3907:AK3970" si="1603">IF(AH3907,HOUR(E3907)&amp;"-"&amp;HOUR(E3907)+1,"")</f>
        <v>14-15</v>
      </c>
      <c r="AL3907" s="36" t="str">
        <f t="shared" ref="AL3907:AL3970" si="1604">IF(AH3907,TEXT(E3907,"mmm"),"")</f>
        <v>May</v>
      </c>
      <c r="AM3907" s="35" t="str">
        <f t="shared" ref="AM3907:AM3970" si="1605">IF(AH3907,IF(OR(I3907&lt;5,I3907&gt;=355),"355-5",MROUND(I3907,10)-5&amp;"-"&amp;MROUND(I3907,10)+5),"")</f>
        <v>275-285</v>
      </c>
      <c r="AN3907" s="36" t="str">
        <f t="shared" ref="AN3907:AN3970" si="1606">IF(AH3907,IF(V3907&lt;0.5,IF(J3907&lt;=LowerTurbLimit,"LWS-LTI",IF(J3907&gt;=UpperTurbLimit,"LWS-HTI","Inner-TI")),IF(J3907&lt;=LowerTurbLimit,"HWS-LTI",IF(J3907&gt;=UpperTurbLimit,"HWS-HTI","Inner-TI"))),"")</f>
        <v>Inner-TI</v>
      </c>
    </row>
    <row r="3908" spans="5:40" x14ac:dyDescent="0.3">
      <c r="E3908" s="12">
        <v>41047.736111111109</v>
      </c>
      <c r="F3908" s="16">
        <v>9.2899999999999991</v>
      </c>
      <c r="G3908" s="16">
        <v>1211.150009155278</v>
      </c>
      <c r="H3908" s="29">
        <v>1.1748618148385497</v>
      </c>
      <c r="I3908" s="26">
        <v>284</v>
      </c>
      <c r="J3908" s="30">
        <v>0.14424111948331542</v>
      </c>
      <c r="K3908" s="31">
        <v>0.16115104290813811</v>
      </c>
      <c r="L3908" s="111">
        <f t="shared" si="1586"/>
        <v>0.8</v>
      </c>
      <c r="M3908" s="112">
        <f t="shared" si="1587"/>
        <v>0.14000000000000001</v>
      </c>
      <c r="N3908" s="112" t="b">
        <f t="shared" si="1588"/>
        <v>1</v>
      </c>
      <c r="O3908" s="112" t="b">
        <f t="shared" si="1589"/>
        <v>1</v>
      </c>
      <c r="P3908" s="113">
        <f t="shared" si="1590"/>
        <v>8</v>
      </c>
      <c r="Q3908" s="113">
        <f t="shared" si="1591"/>
        <v>12</v>
      </c>
      <c r="R3908" s="114" t="str">
        <f t="shared" ref="R3908:R3971" si="1607">L3908&amp;"-"&amp;M3908</f>
        <v>0.8-0.14</v>
      </c>
      <c r="S3908" s="127">
        <f t="shared" si="1592"/>
        <v>-7.2881878221121429E-3</v>
      </c>
      <c r="T3908" s="112" t="b">
        <f t="shared" si="1593"/>
        <v>1</v>
      </c>
      <c r="U3908" s="22">
        <f t="shared" si="1594"/>
        <v>9.1614865281882452</v>
      </c>
      <c r="V3908" s="22">
        <f t="shared" si="1595"/>
        <v>0.77398725182471717</v>
      </c>
      <c r="W3908" s="81">
        <f t="shared" si="1596"/>
        <v>10</v>
      </c>
      <c r="X3908" s="22">
        <f t="shared" si="1597"/>
        <v>0.16193710858206148</v>
      </c>
      <c r="Y3908" s="3">
        <f>IF(U3908&gt;'Power Curve'!$C$37,0,INDEX(Ci,$W3908,1)*POWER(1-X3908,3)+INDEX(Ci,$W3908,2)*3*X3908*POWER(1-X3908,2)+INDEX(Ci,$W3908,3)*3*POWER(X3908,2)*(1-X3908)+INDEX(Ci,$W3908,4)*POWER(X3908,3))</f>
        <v>1250.0159623212987</v>
      </c>
      <c r="Z3908" s="3">
        <f t="shared" si="1598"/>
        <v>1240.9056112072628</v>
      </c>
      <c r="AA3908" s="3">
        <f t="shared" si="1599"/>
        <v>1211.150009155278</v>
      </c>
      <c r="AB3908" s="3">
        <f t="shared" ref="AB3908:AB3971" si="1608">IF(AH3908,Z3908-AA3908,"")</f>
        <v>29.755602051984852</v>
      </c>
      <c r="AC3908" s="3">
        <f t="shared" ref="AC3908:AC3971" si="1609">IF(AH3908,ABS(AB3908),"")</f>
        <v>29.755602051984852</v>
      </c>
      <c r="AE3908" s="34">
        <f t="shared" si="1600"/>
        <v>9</v>
      </c>
      <c r="AF3908" s="73" t="b">
        <f>COUNTIF('Power Curve'!$D$2:$D$31,AE3908)&gt;0</f>
        <v>1</v>
      </c>
      <c r="AG3908" s="73" t="b">
        <f t="shared" si="1601"/>
        <v>0</v>
      </c>
      <c r="AH3908" s="73" t="b">
        <f t="shared" ref="AH3908:AH3971" si="1610">AND(AF3908,NOT(AG3908))</f>
        <v>1</v>
      </c>
      <c r="AI3908" s="34" t="str">
        <f t="shared" si="1602"/>
        <v>Outer</v>
      </c>
      <c r="AJ3908" s="35" t="str">
        <f t="shared" ref="AJ3908:AJ3971" si="1611">IF(AH3908,TEXT(ROUND(V3908+0.05,1)-0.1,"0.0")&amp;"-"&amp;TEXT(ROUND(V3908+0.05,1),"0.0"),"")</f>
        <v>0.7-0.8</v>
      </c>
      <c r="AK3908" s="36" t="str">
        <f t="shared" si="1603"/>
        <v>17-18</v>
      </c>
      <c r="AL3908" s="36" t="str">
        <f t="shared" si="1604"/>
        <v>May</v>
      </c>
      <c r="AM3908" s="35" t="str">
        <f t="shared" si="1605"/>
        <v>275-285</v>
      </c>
      <c r="AN3908" s="36" t="str">
        <f t="shared" si="1606"/>
        <v>HWS-HTI</v>
      </c>
    </row>
    <row r="3909" spans="5:40" x14ac:dyDescent="0.3">
      <c r="E3909" s="12">
        <v>41047.743055555555</v>
      </c>
      <c r="F3909" s="16">
        <v>9.65</v>
      </c>
      <c r="G3909" s="16">
        <v>1200.4500350952171</v>
      </c>
      <c r="H3909" s="29">
        <v>1.1748193028724823</v>
      </c>
      <c r="I3909" s="26">
        <v>286.3</v>
      </c>
      <c r="J3909" s="30">
        <v>0.15854922279792746</v>
      </c>
      <c r="K3909" s="31">
        <v>0.17078305404455943</v>
      </c>
      <c r="L3909" s="111">
        <f t="shared" si="1586"/>
        <v>0.8</v>
      </c>
      <c r="M3909" s="112">
        <f t="shared" si="1587"/>
        <v>0.16</v>
      </c>
      <c r="N3909" s="112" t="b">
        <f t="shared" si="1588"/>
        <v>1</v>
      </c>
      <c r="O3909" s="112" t="b">
        <f t="shared" si="1589"/>
        <v>1</v>
      </c>
      <c r="P3909" s="113">
        <f t="shared" si="1590"/>
        <v>8</v>
      </c>
      <c r="Q3909" s="113">
        <f t="shared" si="1591"/>
        <v>10</v>
      </c>
      <c r="R3909" s="114" t="str">
        <f t="shared" si="1607"/>
        <v>0.8-0.16</v>
      </c>
      <c r="S3909" s="127">
        <f t="shared" si="1592"/>
        <v>7.9686427528676083E-3</v>
      </c>
      <c r="T3909" s="112" t="b">
        <f t="shared" si="1593"/>
        <v>1</v>
      </c>
      <c r="U3909" s="22">
        <f t="shared" si="1594"/>
        <v>9.5163916730267282</v>
      </c>
      <c r="V3909" s="22">
        <f t="shared" si="1595"/>
        <v>0.82883898602453099</v>
      </c>
      <c r="W3909" s="81">
        <f t="shared" si="1596"/>
        <v>10</v>
      </c>
      <c r="X3909" s="22">
        <f t="shared" si="1597"/>
        <v>0.53917827873484325</v>
      </c>
      <c r="Y3909" s="3">
        <f>IF(U3909&gt;'Power Curve'!$C$37,0,INDEX(Ci,$W3909,1)*POWER(1-X3909,3)+INDEX(Ci,$W3909,2)*3*X3909*POWER(1-X3909,2)+INDEX(Ci,$W3909,3)*3*POWER(X3909,2)*(1-X3909)+INDEX(Ci,$W3909,4)*POWER(X3909,3))</f>
        <v>1376.44518388136</v>
      </c>
      <c r="Z3909" s="3">
        <f t="shared" si="1598"/>
        <v>1387.4135838206157</v>
      </c>
      <c r="AA3909" s="3">
        <f t="shared" si="1599"/>
        <v>1200.4500350952171</v>
      </c>
      <c r="AB3909" s="3">
        <f t="shared" si="1608"/>
        <v>186.9635487253986</v>
      </c>
      <c r="AC3909" s="3">
        <f t="shared" si="1609"/>
        <v>186.9635487253986</v>
      </c>
      <c r="AE3909" s="34">
        <f t="shared" si="1600"/>
        <v>10</v>
      </c>
      <c r="AF3909" s="73" t="b">
        <f>COUNTIF('Power Curve'!$D$2:$D$31,AE3909)&gt;0</f>
        <v>1</v>
      </c>
      <c r="AG3909" s="73" t="b">
        <f t="shared" si="1601"/>
        <v>0</v>
      </c>
      <c r="AH3909" s="73" t="b">
        <f t="shared" si="1610"/>
        <v>1</v>
      </c>
      <c r="AI3909" s="34" t="str">
        <f t="shared" si="1602"/>
        <v>Outer</v>
      </c>
      <c r="AJ3909" s="35" t="str">
        <f t="shared" si="1611"/>
        <v>0.8-0.9</v>
      </c>
      <c r="AK3909" s="36" t="str">
        <f t="shared" si="1603"/>
        <v>17-18</v>
      </c>
      <c r="AL3909" s="36" t="str">
        <f t="shared" si="1604"/>
        <v>May</v>
      </c>
      <c r="AM3909" s="35" t="str">
        <f t="shared" si="1605"/>
        <v>285-295</v>
      </c>
      <c r="AN3909" s="36" t="str">
        <f t="shared" si="1606"/>
        <v>HWS-HTI</v>
      </c>
    </row>
    <row r="3910" spans="5:40" x14ac:dyDescent="0.3">
      <c r="E3910" s="12">
        <v>41047.75</v>
      </c>
      <c r="F3910" s="16">
        <v>12.39</v>
      </c>
      <c r="G3910" s="16">
        <v>1929.1799621582031</v>
      </c>
      <c r="H3910" s="29">
        <v>1.1747592184612279</v>
      </c>
      <c r="I3910" s="26">
        <v>284.10000000000002</v>
      </c>
      <c r="J3910" s="30">
        <v>0.1033091202582728</v>
      </c>
      <c r="K3910" s="31">
        <v>0.21127390766119289</v>
      </c>
      <c r="L3910" s="111">
        <f t="shared" si="1586"/>
        <v>1.2000000000000002</v>
      </c>
      <c r="M3910" s="112">
        <f t="shared" si="1587"/>
        <v>9.9999999999999992E-2</v>
      </c>
      <c r="N3910" s="112" t="b">
        <f t="shared" si="1588"/>
        <v>1</v>
      </c>
      <c r="O3910" s="112" t="b">
        <f t="shared" si="1589"/>
        <v>1</v>
      </c>
      <c r="P3910" s="113">
        <f t="shared" si="1590"/>
        <v>12</v>
      </c>
      <c r="Q3910" s="113">
        <f t="shared" si="1591"/>
        <v>16</v>
      </c>
      <c r="R3910" s="114" t="str">
        <f t="shared" si="1607"/>
        <v>1.2-0.1</v>
      </c>
      <c r="S3910" s="127">
        <f t="shared" si="1592"/>
        <v>7.9080893564048085E-3</v>
      </c>
      <c r="T3910" s="112" t="b">
        <f t="shared" si="1593"/>
        <v>1</v>
      </c>
      <c r="U3910" s="22">
        <f t="shared" si="1594"/>
        <v>12.218246913541073</v>
      </c>
      <c r="V3910" s="22">
        <f t="shared" si="1595"/>
        <v>1.2464194230917736</v>
      </c>
      <c r="W3910" s="81">
        <f t="shared" si="1596"/>
        <v>13</v>
      </c>
      <c r="X3910" s="22">
        <f t="shared" si="1597"/>
        <v>0.20561526981533917</v>
      </c>
      <c r="Y3910" s="3">
        <f>IF(U3910&gt;'Power Curve'!$C$37,0,INDEX(Ci,$W3910,1)*POWER(1-X3910,3)+INDEX(Ci,$W3910,2)*3*X3910*POWER(1-X3910,2)+INDEX(Ci,$W3910,3)*3*POWER(X3910,2)*(1-X3910)+INDEX(Ci,$W3910,4)*POWER(X3910,3))</f>
        <v>1927.4719219930507</v>
      </c>
      <c r="Z3910" s="3">
        <f t="shared" si="1598"/>
        <v>1942.7145421841331</v>
      </c>
      <c r="AA3910" s="3">
        <f t="shared" si="1599"/>
        <v>1929.1799621582031</v>
      </c>
      <c r="AB3910" s="3">
        <f t="shared" si="1608"/>
        <v>13.534580025929927</v>
      </c>
      <c r="AC3910" s="3">
        <f t="shared" si="1609"/>
        <v>13.534580025929927</v>
      </c>
      <c r="AE3910" s="34">
        <f t="shared" si="1600"/>
        <v>12</v>
      </c>
      <c r="AF3910" s="73" t="b">
        <f>COUNTIF('Power Curve'!$D$2:$D$31,AE3910)&gt;0</f>
        <v>1</v>
      </c>
      <c r="AG3910" s="73" t="b">
        <f t="shared" si="1601"/>
        <v>0</v>
      </c>
      <c r="AH3910" s="73" t="b">
        <f t="shared" si="1610"/>
        <v>1</v>
      </c>
      <c r="AI3910" s="34" t="str">
        <f t="shared" si="1602"/>
        <v>Inner</v>
      </c>
      <c r="AJ3910" s="35" t="str">
        <f t="shared" si="1611"/>
        <v>1.2-1.3</v>
      </c>
      <c r="AK3910" s="36" t="str">
        <f t="shared" si="1603"/>
        <v>18-19</v>
      </c>
      <c r="AL3910" s="36" t="str">
        <f t="shared" si="1604"/>
        <v>May</v>
      </c>
      <c r="AM3910" s="35" t="str">
        <f t="shared" si="1605"/>
        <v>275-285</v>
      </c>
      <c r="AN3910" s="36" t="str">
        <f t="shared" si="1606"/>
        <v>Inner-TI</v>
      </c>
    </row>
    <row r="3911" spans="5:40" x14ac:dyDescent="0.3">
      <c r="E3911" s="12">
        <v>41047.756944444445</v>
      </c>
      <c r="F3911" s="16">
        <v>13.12</v>
      </c>
      <c r="G3911" s="16">
        <v>1963.7899475097711</v>
      </c>
      <c r="H3911" s="29">
        <v>1.1751420015209919</v>
      </c>
      <c r="I3911" s="26">
        <v>285.60000000000002</v>
      </c>
      <c r="J3911" s="30">
        <v>0.13414634146341464</v>
      </c>
      <c r="K3911" s="31">
        <v>0.19311468527799958</v>
      </c>
      <c r="L3911" s="111">
        <f t="shared" si="1586"/>
        <v>1.4000000000000001</v>
      </c>
      <c r="M3911" s="112">
        <f t="shared" si="1587"/>
        <v>0.13</v>
      </c>
      <c r="N3911" s="112" t="b">
        <f t="shared" si="1588"/>
        <v>1</v>
      </c>
      <c r="O3911" s="112" t="b">
        <f t="shared" si="1589"/>
        <v>1</v>
      </c>
      <c r="P3911" s="113">
        <f t="shared" si="1590"/>
        <v>14</v>
      </c>
      <c r="Q3911" s="113">
        <f t="shared" si="1591"/>
        <v>13</v>
      </c>
      <c r="R3911" s="114" t="str">
        <f t="shared" si="1607"/>
        <v>1.4-0.13</v>
      </c>
      <c r="S3911" s="127">
        <f t="shared" si="1592"/>
        <v>-2.6749175816282314E-3</v>
      </c>
      <c r="T3911" s="112" t="b">
        <f t="shared" si="1593"/>
        <v>1</v>
      </c>
      <c r="U3911" s="22">
        <f t="shared" si="1594"/>
        <v>12.939532581071887</v>
      </c>
      <c r="V3911" s="22">
        <f t="shared" si="1595"/>
        <v>1.3578964481305087</v>
      </c>
      <c r="W3911" s="81">
        <f t="shared" si="1596"/>
        <v>13</v>
      </c>
      <c r="X3911" s="22">
        <f t="shared" si="1597"/>
        <v>0.94816780432951764</v>
      </c>
      <c r="Y3911" s="3">
        <f>IF(U3911&gt;'Power Curve'!$C$37,0,INDEX(Ci,$W3911,1)*POWER(1-X3911,3)+INDEX(Ci,$W3911,2)*3*X3911*POWER(1-X3911,2)+INDEX(Ci,$W3911,3)*3*POWER(X3911,2)*(1-X3911)+INDEX(Ci,$W3911,4)*POWER(X3911,3))</f>
        <v>1951.7750642411074</v>
      </c>
      <c r="Z3911" s="3">
        <f t="shared" si="1598"/>
        <v>1946.5542268063855</v>
      </c>
      <c r="AA3911" s="3">
        <f t="shared" si="1599"/>
        <v>1963.7899475097711</v>
      </c>
      <c r="AB3911" s="3">
        <f t="shared" si="1608"/>
        <v>-17.235720703385596</v>
      </c>
      <c r="AC3911" s="3">
        <f t="shared" si="1609"/>
        <v>17.235720703385596</v>
      </c>
      <c r="AE3911" s="34">
        <f t="shared" si="1600"/>
        <v>13</v>
      </c>
      <c r="AF3911" s="73" t="b">
        <f>COUNTIF('Power Curve'!$D$2:$D$31,AE3911)&gt;0</f>
        <v>1</v>
      </c>
      <c r="AG3911" s="73" t="b">
        <f t="shared" si="1601"/>
        <v>0</v>
      </c>
      <c r="AH3911" s="73" t="b">
        <f t="shared" si="1610"/>
        <v>1</v>
      </c>
      <c r="AI3911" s="34" t="str">
        <f t="shared" si="1602"/>
        <v>Inner</v>
      </c>
      <c r="AJ3911" s="35" t="str">
        <f t="shared" si="1611"/>
        <v>1.3-1.4</v>
      </c>
      <c r="AK3911" s="36" t="str">
        <f t="shared" si="1603"/>
        <v>18-19</v>
      </c>
      <c r="AL3911" s="36" t="str">
        <f t="shared" si="1604"/>
        <v>May</v>
      </c>
      <c r="AM3911" s="35" t="str">
        <f t="shared" si="1605"/>
        <v>285-295</v>
      </c>
      <c r="AN3911" s="36" t="str">
        <f t="shared" si="1606"/>
        <v>Inner-TI</v>
      </c>
    </row>
    <row r="3912" spans="5:40" x14ac:dyDescent="0.3">
      <c r="E3912" s="12">
        <v>41047.763888888891</v>
      </c>
      <c r="F3912" s="16">
        <v>11.37</v>
      </c>
      <c r="G3912" s="16">
        <v>1820.3000030517551</v>
      </c>
      <c r="H3912" s="29">
        <v>1.1759429084363555</v>
      </c>
      <c r="I3912" s="26">
        <v>286.5</v>
      </c>
      <c r="J3912" s="30">
        <v>0.12225153913808268</v>
      </c>
      <c r="K3912" s="31">
        <v>0.13167776399489195</v>
      </c>
      <c r="L3912" s="111">
        <f t="shared" si="1586"/>
        <v>1.1000000000000001</v>
      </c>
      <c r="M3912" s="112">
        <f t="shared" si="1587"/>
        <v>0.12</v>
      </c>
      <c r="N3912" s="112" t="b">
        <f t="shared" si="1588"/>
        <v>1</v>
      </c>
      <c r="O3912" s="112" t="b">
        <f t="shared" si="1589"/>
        <v>1</v>
      </c>
      <c r="P3912" s="113">
        <f t="shared" si="1590"/>
        <v>11</v>
      </c>
      <c r="Q3912" s="113">
        <f t="shared" si="1591"/>
        <v>14</v>
      </c>
      <c r="R3912" s="114" t="str">
        <f t="shared" si="1607"/>
        <v>1.1-0.12</v>
      </c>
      <c r="S3912" s="127">
        <f t="shared" si="1592"/>
        <v>-5.3856963079778968E-4</v>
      </c>
      <c r="T3912" s="112" t="b">
        <f t="shared" si="1593"/>
        <v>1</v>
      </c>
      <c r="U3912" s="22">
        <f t="shared" si="1594"/>
        <v>11.216151003758945</v>
      </c>
      <c r="V3912" s="22">
        <f t="shared" si="1595"/>
        <v>1.0915422698988968</v>
      </c>
      <c r="W3912" s="81">
        <f t="shared" si="1596"/>
        <v>12</v>
      </c>
      <c r="X3912" s="22">
        <f t="shared" si="1597"/>
        <v>0.22715417847716737</v>
      </c>
      <c r="Y3912" s="3">
        <f>IF(U3912&gt;'Power Curve'!$C$37,0,INDEX(Ci,$W3912,1)*POWER(1-X3912,3)+INDEX(Ci,$W3912,2)*3*X3912*POWER(1-X3912,2)+INDEX(Ci,$W3912,3)*3*POWER(X3912,2)*(1-X3912)+INDEX(Ci,$W3912,4)*POWER(X3912,3))</f>
        <v>1817.0295365963605</v>
      </c>
      <c r="Z3912" s="3">
        <f t="shared" si="1598"/>
        <v>1816.0509396696871</v>
      </c>
      <c r="AA3912" s="3">
        <f t="shared" si="1599"/>
        <v>1820.3000030517551</v>
      </c>
      <c r="AB3912" s="3">
        <f t="shared" si="1608"/>
        <v>-4.2490633820680159</v>
      </c>
      <c r="AC3912" s="3">
        <f t="shared" si="1609"/>
        <v>4.2490633820680159</v>
      </c>
      <c r="AE3912" s="34">
        <f t="shared" si="1600"/>
        <v>11</v>
      </c>
      <c r="AF3912" s="73" t="b">
        <f>COUNTIF('Power Curve'!$D$2:$D$31,AE3912)&gt;0</f>
        <v>1</v>
      </c>
      <c r="AG3912" s="73" t="b">
        <f t="shared" si="1601"/>
        <v>0</v>
      </c>
      <c r="AH3912" s="73" t="b">
        <f t="shared" si="1610"/>
        <v>1</v>
      </c>
      <c r="AI3912" s="34" t="str">
        <f t="shared" si="1602"/>
        <v>Inner</v>
      </c>
      <c r="AJ3912" s="35" t="str">
        <f t="shared" si="1611"/>
        <v>1.0-1.1</v>
      </c>
      <c r="AK3912" s="36" t="str">
        <f t="shared" si="1603"/>
        <v>18-19</v>
      </c>
      <c r="AL3912" s="36" t="str">
        <f t="shared" si="1604"/>
        <v>May</v>
      </c>
      <c r="AM3912" s="35" t="str">
        <f t="shared" si="1605"/>
        <v>285-295</v>
      </c>
      <c r="AN3912" s="36" t="str">
        <f t="shared" si="1606"/>
        <v>Inner-TI</v>
      </c>
    </row>
    <row r="3913" spans="5:40" x14ac:dyDescent="0.3">
      <c r="E3913" s="12">
        <v>41047.770833333336</v>
      </c>
      <c r="F3913" s="16">
        <v>10.16</v>
      </c>
      <c r="G3913" s="16">
        <v>1573.0199890136689</v>
      </c>
      <c r="H3913" s="29">
        <v>1.1760027640152946</v>
      </c>
      <c r="I3913" s="26">
        <v>284.10000000000002</v>
      </c>
      <c r="J3913" s="30">
        <v>0.1062992125984252</v>
      </c>
      <c r="K3913" s="31">
        <v>0.15693766099674702</v>
      </c>
      <c r="L3913" s="111">
        <f t="shared" si="1586"/>
        <v>0.9</v>
      </c>
      <c r="M3913" s="112">
        <f t="shared" si="1587"/>
        <v>0.11</v>
      </c>
      <c r="N3913" s="112" t="b">
        <f t="shared" si="1588"/>
        <v>1</v>
      </c>
      <c r="O3913" s="112" t="b">
        <f t="shared" si="1589"/>
        <v>1</v>
      </c>
      <c r="P3913" s="113">
        <f t="shared" si="1590"/>
        <v>9</v>
      </c>
      <c r="Q3913" s="113">
        <f t="shared" si="1591"/>
        <v>15</v>
      </c>
      <c r="R3913" s="114" t="str">
        <f t="shared" si="1607"/>
        <v>0.9-0.11</v>
      </c>
      <c r="S3913" s="127">
        <f t="shared" si="1592"/>
        <v>4.9096544614539309E-3</v>
      </c>
      <c r="T3913" s="112" t="b">
        <f t="shared" si="1593"/>
        <v>1</v>
      </c>
      <c r="U3913" s="22">
        <f t="shared" si="1594"/>
        <v>10.022693722356619</v>
      </c>
      <c r="V3913" s="22">
        <f t="shared" si="1595"/>
        <v>0.90708959985348236</v>
      </c>
      <c r="W3913" s="81">
        <f t="shared" si="1596"/>
        <v>11</v>
      </c>
      <c r="X3913" s="22">
        <f t="shared" si="1597"/>
        <v>7.0618913297378363E-2</v>
      </c>
      <c r="Y3913" s="3">
        <f>IF(U3913&gt;'Power Curve'!$C$37,0,INDEX(Ci,$W3913,1)*POWER(1-X3913,3)+INDEX(Ci,$W3913,2)*3*X3913*POWER(1-X3913,2)+INDEX(Ci,$W3913,3)*3*POWER(X3913,2)*(1-X3913)+INDEX(Ci,$W3913,4)*POWER(X3913,3))</f>
        <v>1539.9232128670674</v>
      </c>
      <c r="Z3913" s="3">
        <f t="shared" si="1598"/>
        <v>1547.4837037394168</v>
      </c>
      <c r="AA3913" s="3">
        <f t="shared" si="1599"/>
        <v>1573.0199890136689</v>
      </c>
      <c r="AB3913" s="3">
        <f t="shared" si="1608"/>
        <v>-25.536285274252123</v>
      </c>
      <c r="AC3913" s="3">
        <f t="shared" si="1609"/>
        <v>25.536285274252123</v>
      </c>
      <c r="AE3913" s="34">
        <f t="shared" si="1600"/>
        <v>10</v>
      </c>
      <c r="AF3913" s="73" t="b">
        <f>COUNTIF('Power Curve'!$D$2:$D$31,AE3913)&gt;0</f>
        <v>1</v>
      </c>
      <c r="AG3913" s="73" t="b">
        <f t="shared" si="1601"/>
        <v>0</v>
      </c>
      <c r="AH3913" s="73" t="b">
        <f t="shared" si="1610"/>
        <v>1</v>
      </c>
      <c r="AI3913" s="34" t="str">
        <f t="shared" si="1602"/>
        <v>Inner</v>
      </c>
      <c r="AJ3913" s="35" t="str">
        <f t="shared" si="1611"/>
        <v>0.9-1.0</v>
      </c>
      <c r="AK3913" s="36" t="str">
        <f t="shared" si="1603"/>
        <v>18-19</v>
      </c>
      <c r="AL3913" s="36" t="str">
        <f t="shared" si="1604"/>
        <v>May</v>
      </c>
      <c r="AM3913" s="35" t="str">
        <f t="shared" si="1605"/>
        <v>275-285</v>
      </c>
      <c r="AN3913" s="36" t="str">
        <f t="shared" si="1606"/>
        <v>Inner-TI</v>
      </c>
    </row>
    <row r="3914" spans="5:40" x14ac:dyDescent="0.3">
      <c r="E3914" s="12">
        <v>41047.777777777781</v>
      </c>
      <c r="F3914" s="16">
        <v>8.9600000000000009</v>
      </c>
      <c r="G3914" s="16">
        <v>1082.3100204467776</v>
      </c>
      <c r="H3914" s="29">
        <v>1.1763606324905418</v>
      </c>
      <c r="I3914" s="26">
        <v>281.39999999999998</v>
      </c>
      <c r="J3914" s="30">
        <v>0.14285714285714285</v>
      </c>
      <c r="K3914" s="31">
        <v>0.13216862528018838</v>
      </c>
      <c r="L3914" s="111">
        <f t="shared" si="1586"/>
        <v>0.70000000000000007</v>
      </c>
      <c r="M3914" s="112">
        <f t="shared" si="1587"/>
        <v>0.14000000000000001</v>
      </c>
      <c r="N3914" s="112" t="b">
        <f t="shared" si="1588"/>
        <v>1</v>
      </c>
      <c r="O3914" s="112" t="b">
        <f t="shared" si="1589"/>
        <v>1</v>
      </c>
      <c r="P3914" s="113">
        <f t="shared" si="1590"/>
        <v>7.0000000000000009</v>
      </c>
      <c r="Q3914" s="113">
        <f t="shared" si="1591"/>
        <v>12</v>
      </c>
      <c r="R3914" s="114" t="str">
        <f t="shared" si="1607"/>
        <v>0.7-0.14</v>
      </c>
      <c r="S3914" s="127">
        <f t="shared" si="1592"/>
        <v>1.0811335537812461E-2</v>
      </c>
      <c r="T3914" s="112" t="b">
        <f t="shared" si="1593"/>
        <v>1</v>
      </c>
      <c r="U3914" s="22">
        <f t="shared" si="1594"/>
        <v>8.8398074956615016</v>
      </c>
      <c r="V3914" s="22">
        <f t="shared" si="1595"/>
        <v>0.72427072038970453</v>
      </c>
      <c r="W3914" s="81">
        <f t="shared" si="1596"/>
        <v>9</v>
      </c>
      <c r="X3914" s="22">
        <f t="shared" si="1597"/>
        <v>0.83074643715664165</v>
      </c>
      <c r="Y3914" s="3">
        <f>IF(U3914&gt;'Power Curve'!$C$37,0,INDEX(Ci,$W3914,1)*POWER(1-X3914,3)+INDEX(Ci,$W3914,2)*3*X3914*POWER(1-X3914,2)+INDEX(Ci,$W3914,3)*3*POWER(X3914,2)*(1-X3914)+INDEX(Ci,$W3914,4)*POWER(X3914,3))</f>
        <v>1142.776339304974</v>
      </c>
      <c r="Z3914" s="3">
        <f t="shared" si="1598"/>
        <v>1155.1312777538733</v>
      </c>
      <c r="AA3914" s="3">
        <f t="shared" si="1599"/>
        <v>1082.3100204467776</v>
      </c>
      <c r="AB3914" s="3">
        <f t="shared" si="1608"/>
        <v>72.821257307095721</v>
      </c>
      <c r="AC3914" s="3">
        <f t="shared" si="1609"/>
        <v>72.821257307095721</v>
      </c>
      <c r="AE3914" s="34">
        <f t="shared" si="1600"/>
        <v>9</v>
      </c>
      <c r="AF3914" s="73" t="b">
        <f>COUNTIF('Power Curve'!$D$2:$D$31,AE3914)&gt;0</f>
        <v>1</v>
      </c>
      <c r="AG3914" s="73" t="b">
        <f t="shared" si="1601"/>
        <v>0</v>
      </c>
      <c r="AH3914" s="73" t="b">
        <f t="shared" si="1610"/>
        <v>1</v>
      </c>
      <c r="AI3914" s="34" t="str">
        <f t="shared" si="1602"/>
        <v>Outer</v>
      </c>
      <c r="AJ3914" s="35" t="str">
        <f t="shared" si="1611"/>
        <v>0.7-0.8</v>
      </c>
      <c r="AK3914" s="36" t="str">
        <f t="shared" si="1603"/>
        <v>18-19</v>
      </c>
      <c r="AL3914" s="36" t="str">
        <f t="shared" si="1604"/>
        <v>May</v>
      </c>
      <c r="AM3914" s="35" t="str">
        <f t="shared" si="1605"/>
        <v>275-285</v>
      </c>
      <c r="AN3914" s="36" t="str">
        <f t="shared" si="1606"/>
        <v>HWS-HTI</v>
      </c>
    </row>
    <row r="3915" spans="5:40" x14ac:dyDescent="0.3">
      <c r="E3915" s="12">
        <v>41047.784722222219</v>
      </c>
      <c r="F3915" s="16">
        <v>7.93</v>
      </c>
      <c r="G3915" s="16">
        <v>874.38002395629928</v>
      </c>
      <c r="H3915" s="29">
        <v>1.1767185268785463</v>
      </c>
      <c r="I3915" s="26">
        <v>277.10000000000002</v>
      </c>
      <c r="J3915" s="30">
        <v>0.10592686002522068</v>
      </c>
      <c r="K3915" s="31">
        <v>0.14785957010285602</v>
      </c>
      <c r="L3915" s="111">
        <f t="shared" si="1586"/>
        <v>0.6</v>
      </c>
      <c r="M3915" s="112">
        <f t="shared" si="1587"/>
        <v>0.11</v>
      </c>
      <c r="N3915" s="112" t="b">
        <f t="shared" si="1588"/>
        <v>1</v>
      </c>
      <c r="O3915" s="112" t="b">
        <f t="shared" si="1589"/>
        <v>1</v>
      </c>
      <c r="P3915" s="113">
        <f t="shared" si="1590"/>
        <v>6</v>
      </c>
      <c r="Q3915" s="113">
        <f t="shared" si="1591"/>
        <v>15</v>
      </c>
      <c r="R3915" s="114" t="str">
        <f t="shared" si="1607"/>
        <v>0.6-0.11</v>
      </c>
      <c r="S3915" s="127">
        <f t="shared" si="1592"/>
        <v>-1.5111837704289E-2</v>
      </c>
      <c r="T3915" s="112" t="b">
        <f t="shared" si="1593"/>
        <v>1</v>
      </c>
      <c r="U3915" s="22">
        <f t="shared" si="1594"/>
        <v>7.8244176038079791</v>
      </c>
      <c r="V3915" s="22">
        <f t="shared" si="1595"/>
        <v>0.56733893941348279</v>
      </c>
      <c r="W3915" s="81">
        <f t="shared" si="1596"/>
        <v>8</v>
      </c>
      <c r="X3915" s="22">
        <f t="shared" si="1597"/>
        <v>0.81453763619574848</v>
      </c>
      <c r="Y3915" s="3">
        <f>IF(U3915&gt;'Power Curve'!$C$37,0,INDEX(Ci,$W3915,1)*POWER(1-X3915,3)+INDEX(Ci,$W3915,2)*3*X3915*POWER(1-X3915,2)+INDEX(Ci,$W3915,3)*3*POWER(X3915,2)*(1-X3915)+INDEX(Ci,$W3915,4)*POWER(X3915,3))</f>
        <v>825.99754522008755</v>
      </c>
      <c r="Z3915" s="3">
        <f t="shared" si="1598"/>
        <v>813.51520437258046</v>
      </c>
      <c r="AA3915" s="3">
        <f t="shared" si="1599"/>
        <v>874.38002395629928</v>
      </c>
      <c r="AB3915" s="3">
        <f t="shared" si="1608"/>
        <v>-60.864819583718827</v>
      </c>
      <c r="AC3915" s="3">
        <f t="shared" si="1609"/>
        <v>60.864819583718827</v>
      </c>
      <c r="AE3915" s="34">
        <f t="shared" si="1600"/>
        <v>8</v>
      </c>
      <c r="AF3915" s="73" t="b">
        <f>COUNTIF('Power Curve'!$D$2:$D$31,AE3915)&gt;0</f>
        <v>1</v>
      </c>
      <c r="AG3915" s="73" t="b">
        <f t="shared" si="1601"/>
        <v>0</v>
      </c>
      <c r="AH3915" s="73" t="b">
        <f t="shared" si="1610"/>
        <v>1</v>
      </c>
      <c r="AI3915" s="34" t="str">
        <f t="shared" si="1602"/>
        <v>Inner</v>
      </c>
      <c r="AJ3915" s="35" t="str">
        <f t="shared" si="1611"/>
        <v>0.5-0.6</v>
      </c>
      <c r="AK3915" s="36" t="str">
        <f t="shared" si="1603"/>
        <v>18-19</v>
      </c>
      <c r="AL3915" s="36" t="str">
        <f t="shared" si="1604"/>
        <v>May</v>
      </c>
      <c r="AM3915" s="35" t="str">
        <f t="shared" si="1605"/>
        <v>275-285</v>
      </c>
      <c r="AN3915" s="36" t="str">
        <f t="shared" si="1606"/>
        <v>Inner-TI</v>
      </c>
    </row>
    <row r="3916" spans="5:40" x14ac:dyDescent="0.3">
      <c r="E3916" s="12">
        <v>41047.833333333336</v>
      </c>
      <c r="F3916" s="16">
        <v>7.52</v>
      </c>
      <c r="G3916" s="16">
        <v>675.26997280120827</v>
      </c>
      <c r="H3916" s="29">
        <v>1.1813157097292397</v>
      </c>
      <c r="I3916" s="26">
        <v>287.10000000000002</v>
      </c>
      <c r="J3916" s="30">
        <v>8.7765957446808526E-2</v>
      </c>
      <c r="K3916" s="31">
        <v>0.22431744465435605</v>
      </c>
      <c r="L3916" s="111">
        <f t="shared" si="1586"/>
        <v>0.5</v>
      </c>
      <c r="M3916" s="112">
        <f t="shared" si="1587"/>
        <v>0.09</v>
      </c>
      <c r="N3916" s="112" t="b">
        <f t="shared" si="1588"/>
        <v>1</v>
      </c>
      <c r="O3916" s="112" t="b">
        <f t="shared" si="1589"/>
        <v>1</v>
      </c>
      <c r="P3916" s="113">
        <f t="shared" si="1590"/>
        <v>5</v>
      </c>
      <c r="Q3916" s="113">
        <f t="shared" si="1591"/>
        <v>17</v>
      </c>
      <c r="R3916" s="114" t="str">
        <f t="shared" si="1607"/>
        <v>0.5-0.09</v>
      </c>
      <c r="S3916" s="127">
        <f t="shared" si="1592"/>
        <v>-1.9098901849401599E-2</v>
      </c>
      <c r="T3916" s="112" t="b">
        <f t="shared" si="1593"/>
        <v>1</v>
      </c>
      <c r="U3916" s="22">
        <f t="shared" si="1594"/>
        <v>7.4295265241262172</v>
      </c>
      <c r="V3916" s="22">
        <f t="shared" si="1595"/>
        <v>0.5063072500857918</v>
      </c>
      <c r="W3916" s="81">
        <f t="shared" si="1596"/>
        <v>8</v>
      </c>
      <c r="X3916" s="22">
        <f t="shared" si="1597"/>
        <v>0.41708720287644641</v>
      </c>
      <c r="Y3916" s="3">
        <f>IF(U3916&gt;'Power Curve'!$C$37,0,INDEX(Ci,$W3916,1)*POWER(1-X3916,3)+INDEX(Ci,$W3916,2)*3*X3916*POWER(1-X3916,2)+INDEX(Ci,$W3916,3)*3*POWER(X3916,2)*(1-X3916)+INDEX(Ci,$W3916,4)*POWER(X3916,3))</f>
        <v>711.99094809323014</v>
      </c>
      <c r="Z3916" s="3">
        <f t="shared" si="1598"/>
        <v>698.39270285793521</v>
      </c>
      <c r="AA3916" s="3">
        <f t="shared" si="1599"/>
        <v>675.26997280120827</v>
      </c>
      <c r="AB3916" s="3">
        <f t="shared" si="1608"/>
        <v>23.122730056726937</v>
      </c>
      <c r="AC3916" s="3">
        <f t="shared" si="1609"/>
        <v>23.122730056726937</v>
      </c>
      <c r="AE3916" s="34">
        <f t="shared" si="1600"/>
        <v>7</v>
      </c>
      <c r="AF3916" s="73" t="b">
        <f>COUNTIF('Power Curve'!$D$2:$D$31,AE3916)&gt;0</f>
        <v>1</v>
      </c>
      <c r="AG3916" s="73" t="b">
        <f t="shared" si="1601"/>
        <v>0</v>
      </c>
      <c r="AH3916" s="73" t="b">
        <f t="shared" si="1610"/>
        <v>1</v>
      </c>
      <c r="AI3916" s="34" t="str">
        <f t="shared" si="1602"/>
        <v>Outer</v>
      </c>
      <c r="AJ3916" s="35" t="str">
        <f t="shared" si="1611"/>
        <v>0.5-0.6</v>
      </c>
      <c r="AK3916" s="36" t="str">
        <f t="shared" si="1603"/>
        <v>20-21</v>
      </c>
      <c r="AL3916" s="36" t="str">
        <f t="shared" si="1604"/>
        <v>May</v>
      </c>
      <c r="AM3916" s="35" t="str">
        <f t="shared" si="1605"/>
        <v>285-295</v>
      </c>
      <c r="AN3916" s="36" t="str">
        <f t="shared" si="1606"/>
        <v>HWS-LTI</v>
      </c>
    </row>
    <row r="3917" spans="5:40" x14ac:dyDescent="0.3">
      <c r="E3917" s="12">
        <v>41047.840277777781</v>
      </c>
      <c r="F3917" s="16">
        <v>5.53</v>
      </c>
      <c r="G3917" s="16">
        <v>188.22000503540079</v>
      </c>
      <c r="H3917" s="29">
        <v>1.1821040106803842</v>
      </c>
      <c r="I3917" s="26">
        <v>272.7</v>
      </c>
      <c r="J3917" s="30">
        <v>0.17179023508137431</v>
      </c>
      <c r="K3917" s="31">
        <v>7.5554338392245998E-2</v>
      </c>
      <c r="L3917" s="111">
        <f t="shared" si="1586"/>
        <v>0.2</v>
      </c>
      <c r="M3917" s="112">
        <f t="shared" si="1587"/>
        <v>0.17</v>
      </c>
      <c r="N3917" s="112" t="b">
        <f t="shared" si="1588"/>
        <v>1</v>
      </c>
      <c r="O3917" s="112" t="b">
        <f t="shared" si="1589"/>
        <v>1</v>
      </c>
      <c r="P3917" s="113">
        <f t="shared" si="1590"/>
        <v>2</v>
      </c>
      <c r="Q3917" s="113">
        <f t="shared" si="1591"/>
        <v>9</v>
      </c>
      <c r="R3917" s="114" t="str">
        <f t="shared" si="1607"/>
        <v>0.2-0.17</v>
      </c>
      <c r="S3917" s="127">
        <f t="shared" si="1592"/>
        <v>6.7707460480226883E-2</v>
      </c>
      <c r="T3917" s="112" t="b">
        <f t="shared" si="1593"/>
        <v>1</v>
      </c>
      <c r="U3917" s="22">
        <f t="shared" si="1594"/>
        <v>5.4646833093887359</v>
      </c>
      <c r="V3917" s="22">
        <f t="shared" si="1595"/>
        <v>0.20263439741938077</v>
      </c>
      <c r="W3917" s="81">
        <f t="shared" si="1596"/>
        <v>6</v>
      </c>
      <c r="X3917" s="22">
        <f t="shared" si="1597"/>
        <v>0.43514136959224597</v>
      </c>
      <c r="Y3917" s="3">
        <f>IF(U3917&gt;'Power Curve'!$C$37,0,INDEX(Ci,$W3917,1)*POWER(1-X3917,3)+INDEX(Ci,$W3917,2)*3*X3917*POWER(1-X3917,2)+INDEX(Ci,$W3917,3)*3*POWER(X3917,2)*(1-X3917)+INDEX(Ci,$W3917,4)*POWER(X3917,3))</f>
        <v>276.38529268656254</v>
      </c>
      <c r="Z3917" s="3">
        <f t="shared" si="1598"/>
        <v>295.09863896845388</v>
      </c>
      <c r="AA3917" s="3">
        <f t="shared" si="1599"/>
        <v>188.22000503540079</v>
      </c>
      <c r="AB3917" s="3">
        <f t="shared" si="1608"/>
        <v>106.8786339330531</v>
      </c>
      <c r="AC3917" s="3">
        <f t="shared" si="1609"/>
        <v>106.8786339330531</v>
      </c>
      <c r="AE3917" s="34">
        <f t="shared" si="1600"/>
        <v>5</v>
      </c>
      <c r="AF3917" s="73" t="b">
        <f>COUNTIF('Power Curve'!$D$2:$D$31,AE3917)&gt;0</f>
        <v>1</v>
      </c>
      <c r="AG3917" s="73" t="b">
        <f t="shared" si="1601"/>
        <v>0</v>
      </c>
      <c r="AH3917" s="73" t="b">
        <f t="shared" si="1610"/>
        <v>1</v>
      </c>
      <c r="AI3917" s="34" t="str">
        <f t="shared" si="1602"/>
        <v>Outer</v>
      </c>
      <c r="AJ3917" s="35" t="str">
        <f t="shared" si="1611"/>
        <v>0.2-0.3</v>
      </c>
      <c r="AK3917" s="36" t="str">
        <f t="shared" si="1603"/>
        <v>20-21</v>
      </c>
      <c r="AL3917" s="36" t="str">
        <f t="shared" si="1604"/>
        <v>May</v>
      </c>
      <c r="AM3917" s="35" t="str">
        <f t="shared" si="1605"/>
        <v>265-275</v>
      </c>
      <c r="AN3917" s="36" t="str">
        <f t="shared" si="1606"/>
        <v>LWS-HTI</v>
      </c>
    </row>
    <row r="3918" spans="5:40" x14ac:dyDescent="0.3">
      <c r="E3918" s="12">
        <v>41047.868055555555</v>
      </c>
      <c r="F3918" s="16">
        <v>10.95</v>
      </c>
      <c r="G3918" s="16">
        <v>1809.440002441411</v>
      </c>
      <c r="H3918" s="29">
        <v>1.1835810461832885</v>
      </c>
      <c r="I3918" s="26">
        <v>267.60000000000002</v>
      </c>
      <c r="J3918" s="30">
        <v>0.14337899543378996</v>
      </c>
      <c r="K3918" s="31">
        <v>9.9658419679579113E-2</v>
      </c>
      <c r="L3918" s="111">
        <f t="shared" si="1586"/>
        <v>1</v>
      </c>
      <c r="M3918" s="112">
        <f t="shared" si="1587"/>
        <v>0.14000000000000001</v>
      </c>
      <c r="N3918" s="112" t="b">
        <f t="shared" si="1588"/>
        <v>1</v>
      </c>
      <c r="O3918" s="112" t="b">
        <f t="shared" si="1589"/>
        <v>1</v>
      </c>
      <c r="P3918" s="113">
        <f t="shared" si="1590"/>
        <v>10</v>
      </c>
      <c r="Q3918" s="113">
        <f t="shared" si="1591"/>
        <v>12</v>
      </c>
      <c r="R3918" s="114" t="str">
        <f t="shared" si="1607"/>
        <v>1-0.14</v>
      </c>
      <c r="S3918" s="127">
        <f t="shared" si="1592"/>
        <v>-3.1492945966296315E-3</v>
      </c>
      <c r="T3918" s="112" t="b">
        <f t="shared" si="1593"/>
        <v>1</v>
      </c>
      <c r="U3918" s="22">
        <f t="shared" si="1594"/>
        <v>10.825170786793825</v>
      </c>
      <c r="V3918" s="22">
        <f t="shared" si="1595"/>
        <v>1.0311150170110404</v>
      </c>
      <c r="W3918" s="81">
        <f t="shared" si="1596"/>
        <v>11</v>
      </c>
      <c r="X3918" s="22">
        <f t="shared" si="1597"/>
        <v>0.8494275240027408</v>
      </c>
      <c r="Y3918" s="3">
        <f>IF(U3918&gt;'Power Curve'!$C$37,0,INDEX(Ci,$W3918,1)*POWER(1-X3918,3)+INDEX(Ci,$W3918,2)*3*X3918*POWER(1-X3918,2)+INDEX(Ci,$W3918,3)*3*POWER(X3918,2)*(1-X3918)+INDEX(Ci,$W3918,4)*POWER(X3918,3))</f>
        <v>1746.4062860387912</v>
      </c>
      <c r="Z3918" s="3">
        <f t="shared" si="1598"/>
        <v>1740.9063381586493</v>
      </c>
      <c r="AA3918" s="3">
        <f t="shared" si="1599"/>
        <v>1809.440002441411</v>
      </c>
      <c r="AB3918" s="3">
        <f t="shared" si="1608"/>
        <v>-68.53366428276172</v>
      </c>
      <c r="AC3918" s="3">
        <f t="shared" si="1609"/>
        <v>68.53366428276172</v>
      </c>
      <c r="AE3918" s="34">
        <f t="shared" si="1600"/>
        <v>11</v>
      </c>
      <c r="AF3918" s="73" t="b">
        <f>COUNTIF('Power Curve'!$D$2:$D$31,AE3918)&gt;0</f>
        <v>1</v>
      </c>
      <c r="AG3918" s="73" t="b">
        <f t="shared" si="1601"/>
        <v>0</v>
      </c>
      <c r="AH3918" s="73" t="b">
        <f t="shared" si="1610"/>
        <v>1</v>
      </c>
      <c r="AI3918" s="34" t="str">
        <f t="shared" si="1602"/>
        <v>Outer</v>
      </c>
      <c r="AJ3918" s="35" t="str">
        <f t="shared" si="1611"/>
        <v>1.0-1.1</v>
      </c>
      <c r="AK3918" s="36" t="str">
        <f t="shared" si="1603"/>
        <v>20-21</v>
      </c>
      <c r="AL3918" s="36" t="str">
        <f t="shared" si="1604"/>
        <v>May</v>
      </c>
      <c r="AM3918" s="35" t="str">
        <f t="shared" si="1605"/>
        <v>265-275</v>
      </c>
      <c r="AN3918" s="36" t="str">
        <f t="shared" si="1606"/>
        <v>HWS-HTI</v>
      </c>
    </row>
    <row r="3919" spans="5:40" x14ac:dyDescent="0.3">
      <c r="E3919" s="12">
        <v>41047.875</v>
      </c>
      <c r="F3919" s="16">
        <v>9.6300000000000008</v>
      </c>
      <c r="G3919" s="16">
        <v>1141.1700134277389</v>
      </c>
      <c r="H3919" s="29">
        <v>1.1841990584313711</v>
      </c>
      <c r="I3919" s="26">
        <v>273.89999999999998</v>
      </c>
      <c r="J3919" s="30">
        <v>0.13811007268951195</v>
      </c>
      <c r="K3919" s="31">
        <v>0.16803083762319881</v>
      </c>
      <c r="L3919" s="111">
        <f t="shared" si="1586"/>
        <v>0.8</v>
      </c>
      <c r="M3919" s="112">
        <f t="shared" si="1587"/>
        <v>0.14000000000000001</v>
      </c>
      <c r="N3919" s="112" t="b">
        <f t="shared" si="1588"/>
        <v>1</v>
      </c>
      <c r="O3919" s="112" t="b">
        <f t="shared" si="1589"/>
        <v>1</v>
      </c>
      <c r="P3919" s="113">
        <f t="shared" si="1590"/>
        <v>8</v>
      </c>
      <c r="Q3919" s="113">
        <f t="shared" si="1591"/>
        <v>12</v>
      </c>
      <c r="R3919" s="114" t="str">
        <f t="shared" si="1607"/>
        <v>0.8-0.14</v>
      </c>
      <c r="S3919" s="127">
        <f t="shared" si="1592"/>
        <v>-7.2881878221121429E-3</v>
      </c>
      <c r="T3919" s="112" t="b">
        <f t="shared" si="1593"/>
        <v>1</v>
      </c>
      <c r="U3919" s="22">
        <f t="shared" si="1594"/>
        <v>9.5218754121809006</v>
      </c>
      <c r="V3919" s="22">
        <f t="shared" si="1595"/>
        <v>0.8296865155880786</v>
      </c>
      <c r="W3919" s="81">
        <f t="shared" si="1596"/>
        <v>10</v>
      </c>
      <c r="X3919" s="22">
        <f t="shared" si="1597"/>
        <v>0.5450071380946423</v>
      </c>
      <c r="Y3919" s="3">
        <f>IF(U3919&gt;'Power Curve'!$C$37,0,INDEX(Ci,$W3919,1)*POWER(1-X3919,3)+INDEX(Ci,$W3919,2)*3*X3919*POWER(1-X3919,2)+INDEX(Ci,$W3919,3)*3*POWER(X3919,2)*(1-X3919)+INDEX(Ci,$W3919,4)*POWER(X3919,3))</f>
        <v>1378.3908004926839</v>
      </c>
      <c r="Z3919" s="3">
        <f t="shared" si="1598"/>
        <v>1368.3448294464217</v>
      </c>
      <c r="AA3919" s="3">
        <f t="shared" si="1599"/>
        <v>1141.1700134277389</v>
      </c>
      <c r="AB3919" s="3">
        <f t="shared" si="1608"/>
        <v>227.1748160186828</v>
      </c>
      <c r="AC3919" s="3">
        <f t="shared" si="1609"/>
        <v>227.1748160186828</v>
      </c>
      <c r="AE3919" s="34">
        <f t="shared" si="1600"/>
        <v>10</v>
      </c>
      <c r="AF3919" s="73" t="b">
        <f>COUNTIF('Power Curve'!$D$2:$D$31,AE3919)&gt;0</f>
        <v>1</v>
      </c>
      <c r="AG3919" s="73" t="b">
        <f t="shared" si="1601"/>
        <v>0</v>
      </c>
      <c r="AH3919" s="73" t="b">
        <f t="shared" si="1610"/>
        <v>1</v>
      </c>
      <c r="AI3919" s="34" t="str">
        <f t="shared" si="1602"/>
        <v>Inner</v>
      </c>
      <c r="AJ3919" s="35" t="str">
        <f t="shared" si="1611"/>
        <v>0.8-0.9</v>
      </c>
      <c r="AK3919" s="36" t="str">
        <f t="shared" si="1603"/>
        <v>21-22</v>
      </c>
      <c r="AL3919" s="36" t="str">
        <f t="shared" si="1604"/>
        <v>May</v>
      </c>
      <c r="AM3919" s="35" t="str">
        <f t="shared" si="1605"/>
        <v>265-275</v>
      </c>
      <c r="AN3919" s="36" t="str">
        <f t="shared" si="1606"/>
        <v>Inner-TI</v>
      </c>
    </row>
    <row r="3920" spans="5:40" x14ac:dyDescent="0.3">
      <c r="E3920" s="12">
        <v>41047.881944444445</v>
      </c>
      <c r="F3920" s="16">
        <v>9</v>
      </c>
      <c r="G3920" s="16">
        <v>1121.6900024414099</v>
      </c>
      <c r="H3920" s="29">
        <v>1.1847591671158269</v>
      </c>
      <c r="I3920" s="26">
        <v>271.39999999999998</v>
      </c>
      <c r="J3920" s="30">
        <v>0.17333333333333334</v>
      </c>
      <c r="K3920" s="31">
        <v>0.114713399755106</v>
      </c>
      <c r="L3920" s="111">
        <f t="shared" si="1586"/>
        <v>0.70000000000000007</v>
      </c>
      <c r="M3920" s="112">
        <f t="shared" si="1587"/>
        <v>0.17</v>
      </c>
      <c r="N3920" s="112" t="b">
        <f t="shared" si="1588"/>
        <v>1</v>
      </c>
      <c r="O3920" s="112" t="b">
        <f t="shared" si="1589"/>
        <v>1</v>
      </c>
      <c r="P3920" s="113">
        <f t="shared" si="1590"/>
        <v>7.0000000000000009</v>
      </c>
      <c r="Q3920" s="113">
        <f t="shared" si="1591"/>
        <v>9</v>
      </c>
      <c r="R3920" s="114" t="str">
        <f t="shared" si="1607"/>
        <v>0.7-0.17</v>
      </c>
      <c r="S3920" s="127">
        <f t="shared" si="1592"/>
        <v>2.7711055118690941E-2</v>
      </c>
      <c r="T3920" s="112" t="b">
        <f t="shared" si="1593"/>
        <v>1</v>
      </c>
      <c r="U3920" s="22">
        <f t="shared" si="1594"/>
        <v>8.9003517860632897</v>
      </c>
      <c r="V3920" s="22">
        <f t="shared" si="1595"/>
        <v>0.73362803564064738</v>
      </c>
      <c r="W3920" s="81">
        <f t="shared" si="1596"/>
        <v>9</v>
      </c>
      <c r="X3920" s="22">
        <f t="shared" si="1597"/>
        <v>0.89126338372342351</v>
      </c>
      <c r="Y3920" s="3">
        <f>IF(U3920&gt;'Power Curve'!$C$37,0,INDEX(Ci,$W3920,1)*POWER(1-X3920,3)+INDEX(Ci,$W3920,2)*3*X3920*POWER(1-X3920,2)+INDEX(Ci,$W3920,3)*3*POWER(X3920,2)*(1-X3920)+INDEX(Ci,$W3920,4)*POWER(X3920,3))</f>
        <v>1162.5885769139084</v>
      </c>
      <c r="Z3920" s="3">
        <f t="shared" si="1598"/>
        <v>1194.8051330491303</v>
      </c>
      <c r="AA3920" s="3">
        <f t="shared" si="1599"/>
        <v>1121.6900024414099</v>
      </c>
      <c r="AB3920" s="3">
        <f t="shared" si="1608"/>
        <v>73.115130607720403</v>
      </c>
      <c r="AC3920" s="3">
        <f t="shared" si="1609"/>
        <v>73.115130607720403</v>
      </c>
      <c r="AE3920" s="34">
        <f t="shared" si="1600"/>
        <v>9</v>
      </c>
      <c r="AF3920" s="73" t="b">
        <f>COUNTIF('Power Curve'!$D$2:$D$31,AE3920)&gt;0</f>
        <v>1</v>
      </c>
      <c r="AG3920" s="73" t="b">
        <f t="shared" si="1601"/>
        <v>0</v>
      </c>
      <c r="AH3920" s="73" t="b">
        <f t="shared" si="1610"/>
        <v>1</v>
      </c>
      <c r="AI3920" s="34" t="str">
        <f t="shared" si="1602"/>
        <v>Outer</v>
      </c>
      <c r="AJ3920" s="35" t="str">
        <f t="shared" si="1611"/>
        <v>0.7-0.8</v>
      </c>
      <c r="AK3920" s="36" t="str">
        <f t="shared" si="1603"/>
        <v>21-22</v>
      </c>
      <c r="AL3920" s="36" t="str">
        <f t="shared" si="1604"/>
        <v>May</v>
      </c>
      <c r="AM3920" s="35" t="str">
        <f t="shared" si="1605"/>
        <v>265-275</v>
      </c>
      <c r="AN3920" s="36" t="str">
        <f t="shared" si="1606"/>
        <v>HWS-HTI</v>
      </c>
    </row>
    <row r="3921" spans="5:40" x14ac:dyDescent="0.3">
      <c r="E3921" s="12">
        <v>41047.888888888891</v>
      </c>
      <c r="F3921" s="16">
        <v>9.1199999999999992</v>
      </c>
      <c r="G3921" s="16">
        <v>1158.5700302124069</v>
      </c>
      <c r="H3921" s="29">
        <v>1.1854924172571573</v>
      </c>
      <c r="I3921" s="26">
        <v>275.10000000000002</v>
      </c>
      <c r="J3921" s="30">
        <v>0.13815789473684212</v>
      </c>
      <c r="K3921" s="31">
        <v>0.13110016634607161</v>
      </c>
      <c r="L3921" s="111">
        <f t="shared" si="1586"/>
        <v>0.8</v>
      </c>
      <c r="M3921" s="112">
        <f t="shared" si="1587"/>
        <v>0.14000000000000001</v>
      </c>
      <c r="N3921" s="112" t="b">
        <f t="shared" si="1588"/>
        <v>1</v>
      </c>
      <c r="O3921" s="112" t="b">
        <f t="shared" si="1589"/>
        <v>1</v>
      </c>
      <c r="P3921" s="113">
        <f t="shared" si="1590"/>
        <v>8</v>
      </c>
      <c r="Q3921" s="113">
        <f t="shared" si="1591"/>
        <v>12</v>
      </c>
      <c r="R3921" s="114" t="str">
        <f t="shared" si="1607"/>
        <v>0.8-0.14</v>
      </c>
      <c r="S3921" s="127">
        <f t="shared" si="1592"/>
        <v>-7.2881878221121429E-3</v>
      </c>
      <c r="T3921" s="112" t="b">
        <f t="shared" si="1593"/>
        <v>1</v>
      </c>
      <c r="U3921" s="22">
        <f t="shared" si="1594"/>
        <v>9.0208833908005417</v>
      </c>
      <c r="V3921" s="22">
        <f t="shared" si="1595"/>
        <v>0.75225658369602588</v>
      </c>
      <c r="W3921" s="81">
        <f t="shared" si="1596"/>
        <v>10</v>
      </c>
      <c r="X3921" s="22">
        <f t="shared" si="1597"/>
        <v>1.2485085001426628E-2</v>
      </c>
      <c r="Y3921" s="3">
        <f>IF(U3921&gt;'Power Curve'!$C$37,0,INDEX(Ci,$W3921,1)*POWER(1-X3921,3)+INDEX(Ci,$W3921,2)*3*X3921*POWER(1-X3921,2)+INDEX(Ci,$W3921,3)*3*POWER(X3921,2)*(1-X3921)+INDEX(Ci,$W3921,4)*POWER(X3921,3))</f>
        <v>1202.1743598125538</v>
      </c>
      <c r="Z3921" s="3">
        <f t="shared" si="1598"/>
        <v>1193.4126872833124</v>
      </c>
      <c r="AA3921" s="3">
        <f t="shared" si="1599"/>
        <v>1158.5700302124069</v>
      </c>
      <c r="AB3921" s="3">
        <f t="shared" si="1608"/>
        <v>34.842657070905489</v>
      </c>
      <c r="AC3921" s="3">
        <f t="shared" si="1609"/>
        <v>34.842657070905489</v>
      </c>
      <c r="AE3921" s="34">
        <f t="shared" si="1600"/>
        <v>9</v>
      </c>
      <c r="AF3921" s="73" t="b">
        <f>COUNTIF('Power Curve'!$D$2:$D$31,AE3921)&gt;0</f>
        <v>1</v>
      </c>
      <c r="AG3921" s="73" t="b">
        <f t="shared" si="1601"/>
        <v>0</v>
      </c>
      <c r="AH3921" s="73" t="b">
        <f t="shared" si="1610"/>
        <v>1</v>
      </c>
      <c r="AI3921" s="34" t="str">
        <f t="shared" si="1602"/>
        <v>Inner</v>
      </c>
      <c r="AJ3921" s="35" t="str">
        <f t="shared" si="1611"/>
        <v>0.7-0.8</v>
      </c>
      <c r="AK3921" s="36" t="str">
        <f t="shared" si="1603"/>
        <v>21-22</v>
      </c>
      <c r="AL3921" s="36" t="str">
        <f t="shared" si="1604"/>
        <v>May</v>
      </c>
      <c r="AM3921" s="35" t="str">
        <f t="shared" si="1605"/>
        <v>275-285</v>
      </c>
      <c r="AN3921" s="36" t="str">
        <f t="shared" si="1606"/>
        <v>Inner-TI</v>
      </c>
    </row>
    <row r="3922" spans="5:40" x14ac:dyDescent="0.3">
      <c r="E3922" s="12">
        <v>41047.895833333336</v>
      </c>
      <c r="F3922" s="16">
        <v>8.3699999999999992</v>
      </c>
      <c r="G3922" s="16">
        <v>990.84000396728493</v>
      </c>
      <c r="H3922" s="29">
        <v>1.1862845452998232</v>
      </c>
      <c r="I3922" s="26">
        <v>274.5</v>
      </c>
      <c r="J3922" s="30">
        <v>7.5268817204301078E-2</v>
      </c>
      <c r="K3922" s="31">
        <v>0.17592849615865527</v>
      </c>
      <c r="L3922" s="111">
        <f t="shared" si="1586"/>
        <v>0.6</v>
      </c>
      <c r="M3922" s="112">
        <f t="shared" si="1587"/>
        <v>0.08</v>
      </c>
      <c r="N3922" s="112" t="b">
        <f t="shared" si="1588"/>
        <v>1</v>
      </c>
      <c r="O3922" s="112" t="b">
        <f t="shared" si="1589"/>
        <v>1</v>
      </c>
      <c r="P3922" s="113">
        <f t="shared" si="1590"/>
        <v>6</v>
      </c>
      <c r="Q3922" s="113">
        <f t="shared" si="1591"/>
        <v>18</v>
      </c>
      <c r="R3922" s="114" t="str">
        <f t="shared" si="1607"/>
        <v>0.6-0.08</v>
      </c>
      <c r="S3922" s="127">
        <f t="shared" si="1592"/>
        <v>-2.6698824562309216E-2</v>
      </c>
      <c r="T3922" s="112" t="b">
        <f t="shared" si="1593"/>
        <v>1</v>
      </c>
      <c r="U3922" s="22">
        <f t="shared" si="1594"/>
        <v>8.2808779922434272</v>
      </c>
      <c r="V3922" s="22">
        <f t="shared" si="1595"/>
        <v>0.63788636388263087</v>
      </c>
      <c r="W3922" s="81">
        <f t="shared" si="1596"/>
        <v>9</v>
      </c>
      <c r="X3922" s="22">
        <f t="shared" si="1597"/>
        <v>0.27206936507470425</v>
      </c>
      <c r="Y3922" s="3">
        <f>IF(U3922&gt;'Power Curve'!$C$37,0,INDEX(Ci,$W3922,1)*POWER(1-X3922,3)+INDEX(Ci,$W3922,2)*3*X3922*POWER(1-X3922,2)+INDEX(Ci,$W3922,3)*3*POWER(X3922,2)*(1-X3922)+INDEX(Ci,$W3922,4)*POWER(X3922,3))</f>
        <v>963.83773542536744</v>
      </c>
      <c r="Z3922" s="3">
        <f t="shared" si="1598"/>
        <v>938.10440082071216</v>
      </c>
      <c r="AA3922" s="3">
        <f t="shared" si="1599"/>
        <v>990.84000396728493</v>
      </c>
      <c r="AB3922" s="3">
        <f t="shared" si="1608"/>
        <v>-52.735603146572771</v>
      </c>
      <c r="AC3922" s="3">
        <f t="shared" si="1609"/>
        <v>52.735603146572771</v>
      </c>
      <c r="AE3922" s="34">
        <f t="shared" si="1600"/>
        <v>8</v>
      </c>
      <c r="AF3922" s="73" t="b">
        <f>COUNTIF('Power Curve'!$D$2:$D$31,AE3922)&gt;0</f>
        <v>1</v>
      </c>
      <c r="AG3922" s="73" t="b">
        <f t="shared" si="1601"/>
        <v>0</v>
      </c>
      <c r="AH3922" s="73" t="b">
        <f t="shared" si="1610"/>
        <v>1</v>
      </c>
      <c r="AI3922" s="34" t="str">
        <f t="shared" si="1602"/>
        <v>Outer</v>
      </c>
      <c r="AJ3922" s="35" t="str">
        <f t="shared" si="1611"/>
        <v>0.6-0.7</v>
      </c>
      <c r="AK3922" s="36" t="str">
        <f t="shared" si="1603"/>
        <v>21-22</v>
      </c>
      <c r="AL3922" s="36" t="str">
        <f t="shared" si="1604"/>
        <v>May</v>
      </c>
      <c r="AM3922" s="35" t="str">
        <f t="shared" si="1605"/>
        <v>265-275</v>
      </c>
      <c r="AN3922" s="36" t="str">
        <f t="shared" si="1606"/>
        <v>HWS-LTI</v>
      </c>
    </row>
    <row r="3923" spans="5:40" x14ac:dyDescent="0.3">
      <c r="E3923" s="12">
        <v>41047.902777777781</v>
      </c>
      <c r="F3923" s="16">
        <v>8.0399999999999991</v>
      </c>
      <c r="G3923" s="16">
        <v>1046.6799774169924</v>
      </c>
      <c r="H3923" s="29">
        <v>1.1869475679486612</v>
      </c>
      <c r="I3923" s="26">
        <v>268.60000000000002</v>
      </c>
      <c r="J3923" s="30">
        <v>0.14676616915422885</v>
      </c>
      <c r="K3923" s="31">
        <v>0.25090412909476723</v>
      </c>
      <c r="L3923" s="111">
        <f t="shared" si="1586"/>
        <v>0.6</v>
      </c>
      <c r="M3923" s="112">
        <f t="shared" si="1587"/>
        <v>0.15000000000000002</v>
      </c>
      <c r="N3923" s="112" t="b">
        <f t="shared" si="1588"/>
        <v>1</v>
      </c>
      <c r="O3923" s="112" t="b">
        <f t="shared" si="1589"/>
        <v>1</v>
      </c>
      <c r="P3923" s="113">
        <f t="shared" si="1590"/>
        <v>6</v>
      </c>
      <c r="Q3923" s="113">
        <f t="shared" si="1591"/>
        <v>10.999999999999998</v>
      </c>
      <c r="R3923" s="114" t="str">
        <f t="shared" si="1607"/>
        <v>0.6-0.15</v>
      </c>
      <c r="S3923" s="127">
        <f t="shared" si="1592"/>
        <v>2.2030281169860458E-2</v>
      </c>
      <c r="T3923" s="112" t="b">
        <f t="shared" si="1593"/>
        <v>1</v>
      </c>
      <c r="U3923" s="22">
        <f t="shared" si="1594"/>
        <v>7.9558734087089524</v>
      </c>
      <c r="V3923" s="22">
        <f t="shared" si="1595"/>
        <v>0.58765585781919449</v>
      </c>
      <c r="W3923" s="81">
        <f t="shared" si="1596"/>
        <v>8</v>
      </c>
      <c r="X3923" s="22">
        <f t="shared" si="1597"/>
        <v>0.94684542765645918</v>
      </c>
      <c r="Y3923" s="3">
        <f>IF(U3923&gt;'Power Curve'!$C$37,0,INDEX(Ci,$W3923,1)*POWER(1-X3923,3)+INDEX(Ci,$W3923,2)*3*X3923*POWER(1-X3923,2)+INDEX(Ci,$W3923,3)*3*POWER(X3923,2)*(1-X3923)+INDEX(Ci,$W3923,4)*POWER(X3923,3))</f>
        <v>864.98642003783198</v>
      </c>
      <c r="Z3923" s="3">
        <f t="shared" si="1598"/>
        <v>884.04231407937652</v>
      </c>
      <c r="AA3923" s="3">
        <f t="shared" si="1599"/>
        <v>1046.6799774169924</v>
      </c>
      <c r="AB3923" s="3">
        <f t="shared" si="1608"/>
        <v>-162.63766333761589</v>
      </c>
      <c r="AC3923" s="3">
        <f t="shared" si="1609"/>
        <v>162.63766333761589</v>
      </c>
      <c r="AE3923" s="34">
        <f t="shared" si="1600"/>
        <v>8</v>
      </c>
      <c r="AF3923" s="73" t="b">
        <f>COUNTIF('Power Curve'!$D$2:$D$31,AE3923)&gt;0</f>
        <v>1</v>
      </c>
      <c r="AG3923" s="73" t="b">
        <f t="shared" si="1601"/>
        <v>0</v>
      </c>
      <c r="AH3923" s="73" t="b">
        <f t="shared" si="1610"/>
        <v>1</v>
      </c>
      <c r="AI3923" s="34" t="str">
        <f t="shared" si="1602"/>
        <v>Outer</v>
      </c>
      <c r="AJ3923" s="35" t="str">
        <f t="shared" si="1611"/>
        <v>0.5-0.6</v>
      </c>
      <c r="AK3923" s="36" t="str">
        <f t="shared" si="1603"/>
        <v>21-22</v>
      </c>
      <c r="AL3923" s="36" t="str">
        <f t="shared" si="1604"/>
        <v>May</v>
      </c>
      <c r="AM3923" s="35" t="str">
        <f t="shared" si="1605"/>
        <v>265-275</v>
      </c>
      <c r="AN3923" s="36" t="str">
        <f t="shared" si="1606"/>
        <v>HWS-HTI</v>
      </c>
    </row>
    <row r="3924" spans="5:40" x14ac:dyDescent="0.3">
      <c r="E3924" s="12">
        <v>41047.909722222219</v>
      </c>
      <c r="F3924" s="16">
        <v>8.4499999999999993</v>
      </c>
      <c r="G3924" s="16">
        <v>1114.9399719238331</v>
      </c>
      <c r="H3924" s="29">
        <v>1.1873368730533771</v>
      </c>
      <c r="I3924" s="26">
        <v>270.10000000000002</v>
      </c>
      <c r="J3924" s="30">
        <v>0.1289940828402367</v>
      </c>
      <c r="K3924" s="31">
        <v>0.19001047391426296</v>
      </c>
      <c r="L3924" s="111">
        <f t="shared" si="1586"/>
        <v>0.70000000000000007</v>
      </c>
      <c r="M3924" s="112">
        <f t="shared" si="1587"/>
        <v>0.13</v>
      </c>
      <c r="N3924" s="112" t="b">
        <f t="shared" si="1588"/>
        <v>1</v>
      </c>
      <c r="O3924" s="112" t="b">
        <f t="shared" si="1589"/>
        <v>1</v>
      </c>
      <c r="P3924" s="113">
        <f t="shared" si="1590"/>
        <v>7.0000000000000009</v>
      </c>
      <c r="Q3924" s="113">
        <f t="shared" si="1591"/>
        <v>13</v>
      </c>
      <c r="R3924" s="114" t="str">
        <f t="shared" si="1607"/>
        <v>0.7-0.13</v>
      </c>
      <c r="S3924" s="127">
        <f t="shared" si="1592"/>
        <v>6.7771350788973393E-3</v>
      </c>
      <c r="T3924" s="112" t="b">
        <f t="shared" si="1593"/>
        <v>1</v>
      </c>
      <c r="U3924" s="22">
        <f t="shared" si="1594"/>
        <v>8.3624974387833166</v>
      </c>
      <c r="V3924" s="22">
        <f t="shared" si="1595"/>
        <v>0.65050091245216313</v>
      </c>
      <c r="W3924" s="81">
        <f t="shared" si="1596"/>
        <v>9</v>
      </c>
      <c r="X3924" s="22">
        <f t="shared" si="1597"/>
        <v>0.35365194953123819</v>
      </c>
      <c r="Y3924" s="3">
        <f>IF(U3924&gt;'Power Curve'!$C$37,0,INDEX(Ci,$W3924,1)*POWER(1-X3924,3)+INDEX(Ci,$W3924,2)*3*X3924*POWER(1-X3924,2)+INDEX(Ci,$W3924,3)*3*POWER(X3924,2)*(1-X3924)+INDEX(Ci,$W3924,4)*POWER(X3924,3))</f>
        <v>989.3705176270488</v>
      </c>
      <c r="Z3924" s="3">
        <f t="shared" si="1598"/>
        <v>996.07561526808593</v>
      </c>
      <c r="AA3924" s="3">
        <f t="shared" si="1599"/>
        <v>1114.9399719238331</v>
      </c>
      <c r="AB3924" s="3">
        <f t="shared" si="1608"/>
        <v>-118.8643566557472</v>
      </c>
      <c r="AC3924" s="3">
        <f t="shared" si="1609"/>
        <v>118.8643566557472</v>
      </c>
      <c r="AE3924" s="34">
        <f t="shared" si="1600"/>
        <v>8</v>
      </c>
      <c r="AF3924" s="73" t="b">
        <f>COUNTIF('Power Curve'!$D$2:$D$31,AE3924)&gt;0</f>
        <v>1</v>
      </c>
      <c r="AG3924" s="73" t="b">
        <f t="shared" si="1601"/>
        <v>0</v>
      </c>
      <c r="AH3924" s="73" t="b">
        <f t="shared" si="1610"/>
        <v>1</v>
      </c>
      <c r="AI3924" s="34" t="str">
        <f t="shared" si="1602"/>
        <v>Inner</v>
      </c>
      <c r="AJ3924" s="35" t="str">
        <f t="shared" si="1611"/>
        <v>0.6-0.7</v>
      </c>
      <c r="AK3924" s="36" t="str">
        <f t="shared" si="1603"/>
        <v>21-22</v>
      </c>
      <c r="AL3924" s="36" t="str">
        <f t="shared" si="1604"/>
        <v>May</v>
      </c>
      <c r="AM3924" s="35" t="str">
        <f t="shared" si="1605"/>
        <v>265-275</v>
      </c>
      <c r="AN3924" s="36" t="str">
        <f t="shared" si="1606"/>
        <v>Inner-TI</v>
      </c>
    </row>
    <row r="3925" spans="5:40" x14ac:dyDescent="0.3">
      <c r="E3925" s="12">
        <v>41047.916666666664</v>
      </c>
      <c r="F3925" s="16">
        <v>9.7899999999999991</v>
      </c>
      <c r="G3925" s="16">
        <v>1486.3199615478491</v>
      </c>
      <c r="H3925" s="29">
        <v>1.1875099792992665</v>
      </c>
      <c r="I3925" s="26">
        <v>267.89999999999998</v>
      </c>
      <c r="J3925" s="30">
        <v>0.1297242083758938</v>
      </c>
      <c r="K3925" s="31">
        <v>0.20602427392304185</v>
      </c>
      <c r="L3925" s="111">
        <f t="shared" si="1586"/>
        <v>0.9</v>
      </c>
      <c r="M3925" s="112">
        <f t="shared" si="1587"/>
        <v>0.13</v>
      </c>
      <c r="N3925" s="112" t="b">
        <f t="shared" si="1588"/>
        <v>1</v>
      </c>
      <c r="O3925" s="112" t="b">
        <f t="shared" si="1589"/>
        <v>1</v>
      </c>
      <c r="P3925" s="113">
        <f t="shared" si="1590"/>
        <v>9</v>
      </c>
      <c r="Q3925" s="113">
        <f t="shared" si="1591"/>
        <v>13</v>
      </c>
      <c r="R3925" s="114" t="str">
        <f t="shared" si="1607"/>
        <v>0.9-0.13</v>
      </c>
      <c r="S3925" s="127">
        <f t="shared" si="1592"/>
        <v>-3.9361611857989297E-3</v>
      </c>
      <c r="T3925" s="112" t="b">
        <f t="shared" si="1593"/>
        <v>1</v>
      </c>
      <c r="U3925" s="22">
        <f t="shared" si="1594"/>
        <v>9.6890921167765889</v>
      </c>
      <c r="V3925" s="22">
        <f t="shared" si="1595"/>
        <v>0.8555303963197195</v>
      </c>
      <c r="W3925" s="81">
        <f t="shared" si="1596"/>
        <v>10</v>
      </c>
      <c r="X3925" s="22">
        <f t="shared" si="1597"/>
        <v>0.722747658986436</v>
      </c>
      <c r="Y3925" s="3">
        <f>IF(U3925&gt;'Power Curve'!$C$37,0,INDEX(Ci,$W3925,1)*POWER(1-X3925,3)+INDEX(Ci,$W3925,2)*3*X3925*POWER(1-X3925,2)+INDEX(Ci,$W3925,3)*3*POWER(X3925,2)*(1-X3925)+INDEX(Ci,$W3925,4)*POWER(X3925,3))</f>
        <v>1436.5021199056885</v>
      </c>
      <c r="Z3925" s="3">
        <f t="shared" si="1598"/>
        <v>1430.8478160179977</v>
      </c>
      <c r="AA3925" s="3">
        <f t="shared" si="1599"/>
        <v>1486.3199615478491</v>
      </c>
      <c r="AB3925" s="3">
        <f t="shared" si="1608"/>
        <v>-55.472145529851332</v>
      </c>
      <c r="AC3925" s="3">
        <f t="shared" si="1609"/>
        <v>55.472145529851332</v>
      </c>
      <c r="AE3925" s="34">
        <f t="shared" si="1600"/>
        <v>10</v>
      </c>
      <c r="AF3925" s="73" t="b">
        <f>COUNTIF('Power Curve'!$D$2:$D$31,AE3925)&gt;0</f>
        <v>1</v>
      </c>
      <c r="AG3925" s="73" t="b">
        <f t="shared" si="1601"/>
        <v>0</v>
      </c>
      <c r="AH3925" s="73" t="b">
        <f t="shared" si="1610"/>
        <v>1</v>
      </c>
      <c r="AI3925" s="34" t="str">
        <f t="shared" si="1602"/>
        <v>Inner</v>
      </c>
      <c r="AJ3925" s="35" t="str">
        <f t="shared" si="1611"/>
        <v>0.8-0.9</v>
      </c>
      <c r="AK3925" s="36" t="str">
        <f t="shared" si="1603"/>
        <v>22-23</v>
      </c>
      <c r="AL3925" s="36" t="str">
        <f t="shared" si="1604"/>
        <v>May</v>
      </c>
      <c r="AM3925" s="35" t="str">
        <f t="shared" si="1605"/>
        <v>265-275</v>
      </c>
      <c r="AN3925" s="36" t="str">
        <f t="shared" si="1606"/>
        <v>Inner-TI</v>
      </c>
    </row>
    <row r="3926" spans="5:40" x14ac:dyDescent="0.3">
      <c r="E3926" s="12">
        <v>41047.923611111109</v>
      </c>
      <c r="F3926" s="16">
        <v>9.99</v>
      </c>
      <c r="G3926" s="16">
        <v>1459.669982910156</v>
      </c>
      <c r="H3926" s="29">
        <v>1.1878996534808122</v>
      </c>
      <c r="I3926" s="26">
        <v>273.39999999999998</v>
      </c>
      <c r="J3926" s="30">
        <v>9.5095095095095089E-2</v>
      </c>
      <c r="K3926" s="31">
        <v>0.18870246488425432</v>
      </c>
      <c r="L3926" s="111">
        <f t="shared" si="1586"/>
        <v>0.9</v>
      </c>
      <c r="M3926" s="112">
        <f t="shared" si="1587"/>
        <v>9.9999999999999992E-2</v>
      </c>
      <c r="N3926" s="112" t="b">
        <f t="shared" si="1588"/>
        <v>1</v>
      </c>
      <c r="O3926" s="112" t="b">
        <f t="shared" si="1589"/>
        <v>1</v>
      </c>
      <c r="P3926" s="113">
        <f t="shared" si="1590"/>
        <v>9</v>
      </c>
      <c r="Q3926" s="113">
        <f t="shared" si="1591"/>
        <v>16</v>
      </c>
      <c r="R3926" s="114" t="str">
        <f t="shared" si="1607"/>
        <v>0.9-0.1</v>
      </c>
      <c r="S3926" s="127">
        <f t="shared" si="1592"/>
        <v>-1.1722365426955051E-2</v>
      </c>
      <c r="T3926" s="112" t="b">
        <f t="shared" si="1593"/>
        <v>1</v>
      </c>
      <c r="U3926" s="22">
        <f t="shared" si="1594"/>
        <v>9.8881120067718875</v>
      </c>
      <c r="V3926" s="22">
        <f t="shared" si="1595"/>
        <v>0.88628956187497343</v>
      </c>
      <c r="W3926" s="81">
        <f t="shared" si="1596"/>
        <v>10</v>
      </c>
      <c r="X3926" s="22">
        <f t="shared" si="1597"/>
        <v>0.93429290502583195</v>
      </c>
      <c r="Y3926" s="3">
        <f>IF(U3926&gt;'Power Curve'!$C$37,0,INDEX(Ci,$W3926,1)*POWER(1-X3926,3)+INDEX(Ci,$W3926,2)*3*X3926*POWER(1-X3926,2)+INDEX(Ci,$W3926,3)*3*POWER(X3926,2)*(1-X3926)+INDEX(Ci,$W3926,4)*POWER(X3926,3))</f>
        <v>1500.6357089231951</v>
      </c>
      <c r="Z3926" s="3">
        <f t="shared" si="1598"/>
        <v>1483.0447087704597</v>
      </c>
      <c r="AA3926" s="3">
        <f t="shared" si="1599"/>
        <v>1459.669982910156</v>
      </c>
      <c r="AB3926" s="3">
        <f t="shared" si="1608"/>
        <v>23.37472586030367</v>
      </c>
      <c r="AC3926" s="3">
        <f t="shared" si="1609"/>
        <v>23.37472586030367</v>
      </c>
      <c r="AE3926" s="34">
        <f t="shared" si="1600"/>
        <v>10</v>
      </c>
      <c r="AF3926" s="73" t="b">
        <f>COUNTIF('Power Curve'!$D$2:$D$31,AE3926)&gt;0</f>
        <v>1</v>
      </c>
      <c r="AG3926" s="73" t="b">
        <f t="shared" si="1601"/>
        <v>0</v>
      </c>
      <c r="AH3926" s="73" t="b">
        <f t="shared" si="1610"/>
        <v>1</v>
      </c>
      <c r="AI3926" s="34" t="str">
        <f t="shared" si="1602"/>
        <v>Outer</v>
      </c>
      <c r="AJ3926" s="35" t="str">
        <f t="shared" si="1611"/>
        <v>0.8-0.9</v>
      </c>
      <c r="AK3926" s="36" t="str">
        <f t="shared" si="1603"/>
        <v>22-23</v>
      </c>
      <c r="AL3926" s="36" t="str">
        <f t="shared" si="1604"/>
        <v>May</v>
      </c>
      <c r="AM3926" s="35" t="str">
        <f t="shared" si="1605"/>
        <v>265-275</v>
      </c>
      <c r="AN3926" s="36" t="str">
        <f t="shared" si="1606"/>
        <v>HWS-LTI</v>
      </c>
    </row>
    <row r="3927" spans="5:40" x14ac:dyDescent="0.3">
      <c r="E3927" s="12">
        <v>41047.930555555555</v>
      </c>
      <c r="F3927" s="16">
        <v>8.81</v>
      </c>
      <c r="G3927" s="16">
        <v>1154.3499526977589</v>
      </c>
      <c r="H3927" s="29">
        <v>1.1888240191039128</v>
      </c>
      <c r="I3927" s="26">
        <v>272.7</v>
      </c>
      <c r="J3927" s="30">
        <v>0.1191827468785471</v>
      </c>
      <c r="K3927" s="31">
        <v>0.18985423921859021</v>
      </c>
      <c r="L3927" s="111">
        <f t="shared" si="1586"/>
        <v>0.70000000000000007</v>
      </c>
      <c r="M3927" s="112">
        <f t="shared" si="1587"/>
        <v>0.12</v>
      </c>
      <c r="N3927" s="112" t="b">
        <f t="shared" si="1588"/>
        <v>1</v>
      </c>
      <c r="O3927" s="112" t="b">
        <f t="shared" si="1589"/>
        <v>1</v>
      </c>
      <c r="P3927" s="113">
        <f t="shared" si="1590"/>
        <v>7.0000000000000009</v>
      </c>
      <c r="Q3927" s="113">
        <f t="shared" si="1591"/>
        <v>14</v>
      </c>
      <c r="R3927" s="114" t="str">
        <f t="shared" si="1607"/>
        <v>0.7-0.12</v>
      </c>
      <c r="S3927" s="127">
        <f t="shared" si="1592"/>
        <v>7.9909258919463686E-3</v>
      </c>
      <c r="T3927" s="112" t="b">
        <f t="shared" si="1593"/>
        <v>1</v>
      </c>
      <c r="U3927" s="22">
        <f t="shared" si="1594"/>
        <v>8.7224081027933522</v>
      </c>
      <c r="V3927" s="22">
        <f t="shared" si="1595"/>
        <v>0.70612626577563042</v>
      </c>
      <c r="W3927" s="81">
        <f t="shared" si="1596"/>
        <v>9</v>
      </c>
      <c r="X3927" s="22">
        <f t="shared" si="1597"/>
        <v>0.71340006579732684</v>
      </c>
      <c r="Y3927" s="3">
        <f>IF(U3927&gt;'Power Curve'!$C$37,0,INDEX(Ci,$W3927,1)*POWER(1-X3927,3)+INDEX(Ci,$W3927,2)*3*X3927*POWER(1-X3927,2)+INDEX(Ci,$W3927,3)*3*POWER(X3927,2)*(1-X3927)+INDEX(Ci,$W3927,4)*POWER(X3927,3))</f>
        <v>1104.53155489293</v>
      </c>
      <c r="Z3927" s="3">
        <f t="shared" si="1598"/>
        <v>1113.3577846933956</v>
      </c>
      <c r="AA3927" s="3">
        <f t="shared" si="1599"/>
        <v>1154.3499526977589</v>
      </c>
      <c r="AB3927" s="3">
        <f t="shared" si="1608"/>
        <v>-40.992168004363293</v>
      </c>
      <c r="AC3927" s="3">
        <f t="shared" si="1609"/>
        <v>40.992168004363293</v>
      </c>
      <c r="AE3927" s="34">
        <f t="shared" si="1600"/>
        <v>9</v>
      </c>
      <c r="AF3927" s="73" t="b">
        <f>COUNTIF('Power Curve'!$D$2:$D$31,AE3927)&gt;0</f>
        <v>1</v>
      </c>
      <c r="AG3927" s="73" t="b">
        <f t="shared" si="1601"/>
        <v>0</v>
      </c>
      <c r="AH3927" s="73" t="b">
        <f t="shared" si="1610"/>
        <v>1</v>
      </c>
      <c r="AI3927" s="34" t="str">
        <f t="shared" si="1602"/>
        <v>Inner</v>
      </c>
      <c r="AJ3927" s="35" t="str">
        <f t="shared" si="1611"/>
        <v>0.7-0.8</v>
      </c>
      <c r="AK3927" s="36" t="str">
        <f t="shared" si="1603"/>
        <v>22-23</v>
      </c>
      <c r="AL3927" s="36" t="str">
        <f t="shared" si="1604"/>
        <v>May</v>
      </c>
      <c r="AM3927" s="35" t="str">
        <f t="shared" si="1605"/>
        <v>265-275</v>
      </c>
      <c r="AN3927" s="36" t="str">
        <f t="shared" si="1606"/>
        <v>Inner-TI</v>
      </c>
    </row>
    <row r="3928" spans="5:40" x14ac:dyDescent="0.3">
      <c r="E3928" s="12">
        <v>41047.9375</v>
      </c>
      <c r="F3928" s="16">
        <v>9.9600000000000009</v>
      </c>
      <c r="G3928" s="16">
        <v>1561.629943847654</v>
      </c>
      <c r="H3928" s="29">
        <v>1.1889107599326616</v>
      </c>
      <c r="I3928" s="26">
        <v>269.89999999999998</v>
      </c>
      <c r="J3928" s="30">
        <v>0.14859437751004015</v>
      </c>
      <c r="K3928" s="31">
        <v>0.21031448186515431</v>
      </c>
      <c r="L3928" s="111">
        <f t="shared" si="1586"/>
        <v>0.9</v>
      </c>
      <c r="M3928" s="112">
        <f t="shared" si="1587"/>
        <v>0.15000000000000002</v>
      </c>
      <c r="N3928" s="112" t="b">
        <f t="shared" si="1588"/>
        <v>1</v>
      </c>
      <c r="O3928" s="112" t="b">
        <f t="shared" si="1589"/>
        <v>1</v>
      </c>
      <c r="P3928" s="113">
        <f t="shared" si="1590"/>
        <v>9</v>
      </c>
      <c r="Q3928" s="113">
        <f t="shared" si="1591"/>
        <v>10.999999999999998</v>
      </c>
      <c r="R3928" s="114" t="str">
        <f t="shared" si="1607"/>
        <v>0.9-0.15</v>
      </c>
      <c r="S3928" s="127">
        <f t="shared" si="1592"/>
        <v>-4.0074750862699677E-3</v>
      </c>
      <c r="T3928" s="112" t="b">
        <f t="shared" si="1593"/>
        <v>1</v>
      </c>
      <c r="U3928" s="22">
        <f t="shared" si="1594"/>
        <v>9.8612142519777972</v>
      </c>
      <c r="V3928" s="22">
        <f t="shared" si="1595"/>
        <v>0.88213242716449003</v>
      </c>
      <c r="W3928" s="81">
        <f t="shared" si="1596"/>
        <v>10</v>
      </c>
      <c r="X3928" s="22">
        <f t="shared" si="1597"/>
        <v>0.90570233472676498</v>
      </c>
      <c r="Y3928" s="3">
        <f>IF(U3928&gt;'Power Curve'!$C$37,0,INDEX(Ci,$W3928,1)*POWER(1-X3928,3)+INDEX(Ci,$W3928,2)*3*X3928*POWER(1-X3928,2)+INDEX(Ci,$W3928,3)*3*POWER(X3928,2)*(1-X3928)+INDEX(Ci,$W3928,4)*POWER(X3928,3))</f>
        <v>1492.4010695659954</v>
      </c>
      <c r="Z3928" s="3">
        <f t="shared" si="1598"/>
        <v>1486.420309460987</v>
      </c>
      <c r="AA3928" s="3">
        <f t="shared" si="1599"/>
        <v>1561.629943847654</v>
      </c>
      <c r="AB3928" s="3">
        <f t="shared" si="1608"/>
        <v>-75.209634386666949</v>
      </c>
      <c r="AC3928" s="3">
        <f t="shared" si="1609"/>
        <v>75.209634386666949</v>
      </c>
      <c r="AE3928" s="34">
        <f t="shared" si="1600"/>
        <v>10</v>
      </c>
      <c r="AF3928" s="73" t="b">
        <f>COUNTIF('Power Curve'!$D$2:$D$31,AE3928)&gt;0</f>
        <v>1</v>
      </c>
      <c r="AG3928" s="73" t="b">
        <f t="shared" si="1601"/>
        <v>0</v>
      </c>
      <c r="AH3928" s="73" t="b">
        <f t="shared" si="1610"/>
        <v>1</v>
      </c>
      <c r="AI3928" s="34" t="str">
        <f t="shared" si="1602"/>
        <v>Outer</v>
      </c>
      <c r="AJ3928" s="35" t="str">
        <f t="shared" si="1611"/>
        <v>0.8-0.9</v>
      </c>
      <c r="AK3928" s="36" t="str">
        <f t="shared" si="1603"/>
        <v>22-23</v>
      </c>
      <c r="AL3928" s="36" t="str">
        <f t="shared" si="1604"/>
        <v>May</v>
      </c>
      <c r="AM3928" s="35" t="str">
        <f t="shared" si="1605"/>
        <v>265-275</v>
      </c>
      <c r="AN3928" s="36" t="str">
        <f t="shared" si="1606"/>
        <v>HWS-HTI</v>
      </c>
    </row>
    <row r="3929" spans="5:40" x14ac:dyDescent="0.3">
      <c r="E3929" s="12">
        <v>41047.944444444445</v>
      </c>
      <c r="F3929" s="16">
        <v>10.78</v>
      </c>
      <c r="G3929" s="16">
        <v>1672.2499542236351</v>
      </c>
      <c r="H3929" s="29">
        <v>1.1887372911896066</v>
      </c>
      <c r="I3929" s="26">
        <v>270.5</v>
      </c>
      <c r="J3929" s="30">
        <v>7.9777365491651209E-2</v>
      </c>
      <c r="K3929" s="31">
        <v>0.18727042003176139</v>
      </c>
      <c r="L3929" s="111">
        <f t="shared" si="1586"/>
        <v>1</v>
      </c>
      <c r="M3929" s="112">
        <f t="shared" si="1587"/>
        <v>0.08</v>
      </c>
      <c r="N3929" s="112" t="b">
        <f t="shared" si="1588"/>
        <v>1</v>
      </c>
      <c r="O3929" s="112" t="b">
        <f t="shared" si="1589"/>
        <v>1</v>
      </c>
      <c r="P3929" s="113">
        <f t="shared" si="1590"/>
        <v>10</v>
      </c>
      <c r="Q3929" s="113">
        <f t="shared" si="1591"/>
        <v>18</v>
      </c>
      <c r="R3929" s="114" t="str">
        <f t="shared" si="1607"/>
        <v>1-0.08</v>
      </c>
      <c r="S3929" s="127">
        <f t="shared" si="1592"/>
        <v>6.6467624446601226E-3</v>
      </c>
      <c r="T3929" s="112" t="b">
        <f t="shared" si="1593"/>
        <v>1</v>
      </c>
      <c r="U3929" s="22">
        <f t="shared" si="1594"/>
        <v>10.672562176080344</v>
      </c>
      <c r="V3929" s="22">
        <f t="shared" si="1595"/>
        <v>1.0075288642792499</v>
      </c>
      <c r="W3929" s="81">
        <f t="shared" si="1596"/>
        <v>11</v>
      </c>
      <c r="X3929" s="22">
        <f t="shared" si="1597"/>
        <v>0.70131998877393598</v>
      </c>
      <c r="Y3929" s="3">
        <f>IF(U3929&gt;'Power Curve'!$C$37,0,INDEX(Ci,$W3929,1)*POWER(1-X3929,3)+INDEX(Ci,$W3929,2)*3*X3929*POWER(1-X3929,2)+INDEX(Ci,$W3929,3)*3*POWER(X3929,2)*(1-X3929)+INDEX(Ci,$W3929,4)*POWER(X3929,3))</f>
        <v>1712.9704326524022</v>
      </c>
      <c r="Z3929" s="3">
        <f t="shared" si="1598"/>
        <v>1724.3561401929696</v>
      </c>
      <c r="AA3929" s="3">
        <f t="shared" si="1599"/>
        <v>1672.2499542236351</v>
      </c>
      <c r="AB3929" s="3">
        <f t="shared" si="1608"/>
        <v>52.106185969334547</v>
      </c>
      <c r="AC3929" s="3">
        <f t="shared" si="1609"/>
        <v>52.106185969334547</v>
      </c>
      <c r="AE3929" s="34">
        <f t="shared" si="1600"/>
        <v>11</v>
      </c>
      <c r="AF3929" s="73" t="b">
        <f>COUNTIF('Power Curve'!$D$2:$D$31,AE3929)&gt;0</f>
        <v>1</v>
      </c>
      <c r="AG3929" s="73" t="b">
        <f t="shared" si="1601"/>
        <v>0</v>
      </c>
      <c r="AH3929" s="73" t="b">
        <f t="shared" si="1610"/>
        <v>1</v>
      </c>
      <c r="AI3929" s="34" t="str">
        <f t="shared" si="1602"/>
        <v>Outer</v>
      </c>
      <c r="AJ3929" s="35" t="str">
        <f t="shared" si="1611"/>
        <v>1.0-1.1</v>
      </c>
      <c r="AK3929" s="36" t="str">
        <f t="shared" si="1603"/>
        <v>22-23</v>
      </c>
      <c r="AL3929" s="36" t="str">
        <f t="shared" si="1604"/>
        <v>May</v>
      </c>
      <c r="AM3929" s="35" t="str">
        <f t="shared" si="1605"/>
        <v>265-275</v>
      </c>
      <c r="AN3929" s="36" t="str">
        <f t="shared" si="1606"/>
        <v>HWS-LTI</v>
      </c>
    </row>
    <row r="3930" spans="5:40" x14ac:dyDescent="0.3">
      <c r="E3930" s="12">
        <v>41047.951388888891</v>
      </c>
      <c r="F3930" s="16">
        <v>9.41</v>
      </c>
      <c r="G3930" s="16">
        <v>1323.560043334958</v>
      </c>
      <c r="H3930" s="29">
        <v>1.1893152570186805</v>
      </c>
      <c r="I3930" s="26">
        <v>268.60000000000002</v>
      </c>
      <c r="J3930" s="30">
        <v>0.18703506907545164</v>
      </c>
      <c r="K3930" s="31">
        <v>6.5089742810532411E-2</v>
      </c>
      <c r="L3930" s="111">
        <f t="shared" si="1586"/>
        <v>0.8</v>
      </c>
      <c r="M3930" s="112">
        <f t="shared" si="1587"/>
        <v>0.19</v>
      </c>
      <c r="N3930" s="112" t="b">
        <f t="shared" si="1588"/>
        <v>1</v>
      </c>
      <c r="O3930" s="112" t="b">
        <f t="shared" si="1589"/>
        <v>1</v>
      </c>
      <c r="P3930" s="113">
        <f t="shared" si="1590"/>
        <v>8</v>
      </c>
      <c r="Q3930" s="113">
        <f t="shared" si="1591"/>
        <v>7</v>
      </c>
      <c r="R3930" s="114" t="str">
        <f t="shared" si="1607"/>
        <v>0.8-0.19</v>
      </c>
      <c r="S3930" s="127">
        <f t="shared" si="1592"/>
        <v>2.8089728167441836E-2</v>
      </c>
      <c r="T3930" s="112" t="b">
        <f t="shared" si="1593"/>
        <v>1</v>
      </c>
      <c r="U3930" s="22">
        <f t="shared" si="1594"/>
        <v>9.3177257561953137</v>
      </c>
      <c r="V3930" s="22">
        <f t="shared" si="1595"/>
        <v>0.79813452816281605</v>
      </c>
      <c r="W3930" s="81">
        <f t="shared" si="1596"/>
        <v>10</v>
      </c>
      <c r="X3930" s="22">
        <f t="shared" si="1597"/>
        <v>0.32800928323024048</v>
      </c>
      <c r="Y3930" s="3">
        <f>IF(U3930&gt;'Power Curve'!$C$37,0,INDEX(Ci,$W3930,1)*POWER(1-X3930,3)+INDEX(Ci,$W3930,2)*3*X3930*POWER(1-X3930,2)+INDEX(Ci,$W3930,3)*3*POWER(X3930,2)*(1-X3930)+INDEX(Ci,$W3930,4)*POWER(X3930,3))</f>
        <v>1305.3392136028374</v>
      </c>
      <c r="Z3930" s="3">
        <f t="shared" si="1598"/>
        <v>1342.0058372792435</v>
      </c>
      <c r="AA3930" s="3">
        <f t="shared" si="1599"/>
        <v>1323.560043334958</v>
      </c>
      <c r="AB3930" s="3">
        <f t="shared" si="1608"/>
        <v>18.445793944285469</v>
      </c>
      <c r="AC3930" s="3">
        <f t="shared" si="1609"/>
        <v>18.445793944285469</v>
      </c>
      <c r="AE3930" s="34">
        <f t="shared" si="1600"/>
        <v>9</v>
      </c>
      <c r="AF3930" s="73" t="b">
        <f>COUNTIF('Power Curve'!$D$2:$D$31,AE3930)&gt;0</f>
        <v>1</v>
      </c>
      <c r="AG3930" s="73" t="b">
        <f t="shared" si="1601"/>
        <v>0</v>
      </c>
      <c r="AH3930" s="73" t="b">
        <f t="shared" si="1610"/>
        <v>1</v>
      </c>
      <c r="AI3930" s="34" t="str">
        <f t="shared" si="1602"/>
        <v>Outer</v>
      </c>
      <c r="AJ3930" s="35" t="str">
        <f t="shared" si="1611"/>
        <v>0.7-0.8</v>
      </c>
      <c r="AK3930" s="36" t="str">
        <f t="shared" si="1603"/>
        <v>22-23</v>
      </c>
      <c r="AL3930" s="36" t="str">
        <f t="shared" si="1604"/>
        <v>May</v>
      </c>
      <c r="AM3930" s="35" t="str">
        <f t="shared" si="1605"/>
        <v>265-275</v>
      </c>
      <c r="AN3930" s="36" t="str">
        <f t="shared" si="1606"/>
        <v>HWS-HTI</v>
      </c>
    </row>
    <row r="3931" spans="5:40" x14ac:dyDescent="0.3">
      <c r="E3931" s="12">
        <v>41047.958333333336</v>
      </c>
      <c r="F3931" s="16">
        <v>8.42</v>
      </c>
      <c r="G3931" s="16">
        <v>1060.1699676513672</v>
      </c>
      <c r="H3931" s="29">
        <v>1.1900671894536636</v>
      </c>
      <c r="I3931" s="26">
        <v>266.89999999999998</v>
      </c>
      <c r="J3931" s="30">
        <v>0.13420427553444178</v>
      </c>
      <c r="K3931" s="31">
        <v>5.6042381130729978E-2</v>
      </c>
      <c r="L3931" s="111">
        <f t="shared" si="1586"/>
        <v>0.6</v>
      </c>
      <c r="M3931" s="112">
        <f t="shared" si="1587"/>
        <v>0.13</v>
      </c>
      <c r="N3931" s="112" t="b">
        <f t="shared" si="1588"/>
        <v>1</v>
      </c>
      <c r="O3931" s="112" t="b">
        <f t="shared" si="1589"/>
        <v>1</v>
      </c>
      <c r="P3931" s="113">
        <f t="shared" si="1590"/>
        <v>6</v>
      </c>
      <c r="Q3931" s="113">
        <f t="shared" si="1591"/>
        <v>13</v>
      </c>
      <c r="R3931" s="114" t="str">
        <f t="shared" si="1607"/>
        <v>0.6-0.13</v>
      </c>
      <c r="S3931" s="127">
        <f t="shared" si="1592"/>
        <v>1.7757460449273912E-2</v>
      </c>
      <c r="T3931" s="112" t="b">
        <f t="shared" si="1593"/>
        <v>1</v>
      </c>
      <c r="U3931" s="22">
        <f t="shared" si="1594"/>
        <v>8.339190389067296</v>
      </c>
      <c r="V3931" s="22">
        <f t="shared" si="1595"/>
        <v>0.64689873278641941</v>
      </c>
      <c r="W3931" s="81">
        <f t="shared" si="1596"/>
        <v>9</v>
      </c>
      <c r="X3931" s="22">
        <f t="shared" si="1597"/>
        <v>0.33035542606166773</v>
      </c>
      <c r="Y3931" s="3">
        <f>IF(U3931&gt;'Power Curve'!$C$37,0,INDEX(Ci,$W3931,1)*POWER(1-X3931,3)+INDEX(Ci,$W3931,2)*3*X3931*POWER(1-X3931,2)+INDEX(Ci,$W3931,3)*3*POWER(X3931,2)*(1-X3931)+INDEX(Ci,$W3931,4)*POWER(X3931,3))</f>
        <v>982.05368538262053</v>
      </c>
      <c r="Z3931" s="3">
        <f t="shared" si="1598"/>
        <v>999.492464859866</v>
      </c>
      <c r="AA3931" s="3">
        <f t="shared" si="1599"/>
        <v>1060.1699676513672</v>
      </c>
      <c r="AB3931" s="3">
        <f t="shared" si="1608"/>
        <v>-60.677502791501183</v>
      </c>
      <c r="AC3931" s="3">
        <f t="shared" si="1609"/>
        <v>60.677502791501183</v>
      </c>
      <c r="AE3931" s="34">
        <f t="shared" si="1600"/>
        <v>8</v>
      </c>
      <c r="AF3931" s="73" t="b">
        <f>COUNTIF('Power Curve'!$D$2:$D$31,AE3931)&gt;0</f>
        <v>1</v>
      </c>
      <c r="AG3931" s="73" t="b">
        <f t="shared" si="1601"/>
        <v>0</v>
      </c>
      <c r="AH3931" s="73" t="b">
        <f t="shared" si="1610"/>
        <v>1</v>
      </c>
      <c r="AI3931" s="34" t="str">
        <f t="shared" si="1602"/>
        <v>Outer</v>
      </c>
      <c r="AJ3931" s="35" t="str">
        <f t="shared" si="1611"/>
        <v>0.6-0.7</v>
      </c>
      <c r="AK3931" s="36" t="str">
        <f t="shared" si="1603"/>
        <v>23-24</v>
      </c>
      <c r="AL3931" s="36" t="str">
        <f t="shared" si="1604"/>
        <v>May</v>
      </c>
      <c r="AM3931" s="35" t="str">
        <f t="shared" si="1605"/>
        <v>265-275</v>
      </c>
      <c r="AN3931" s="36" t="str">
        <f t="shared" si="1606"/>
        <v>Inner-TI</v>
      </c>
    </row>
    <row r="3932" spans="5:40" x14ac:dyDescent="0.3">
      <c r="E3932" s="12">
        <v>41047.965277777781</v>
      </c>
      <c r="F3932" s="16">
        <v>8.18</v>
      </c>
      <c r="G3932" s="16">
        <v>803.90997886657738</v>
      </c>
      <c r="H3932" s="29">
        <v>1.1904147684222965</v>
      </c>
      <c r="I3932" s="26">
        <v>275.10000000000002</v>
      </c>
      <c r="J3932" s="30">
        <v>0.136919315403423</v>
      </c>
      <c r="K3932" s="31">
        <v>0.16474803995149573</v>
      </c>
      <c r="L3932" s="111">
        <f t="shared" si="1586"/>
        <v>0.6</v>
      </c>
      <c r="M3932" s="112">
        <f t="shared" si="1587"/>
        <v>0.14000000000000001</v>
      </c>
      <c r="N3932" s="112" t="b">
        <f t="shared" si="1588"/>
        <v>1</v>
      </c>
      <c r="O3932" s="112" t="b">
        <f t="shared" si="1589"/>
        <v>1</v>
      </c>
      <c r="P3932" s="113">
        <f t="shared" si="1590"/>
        <v>6</v>
      </c>
      <c r="Q3932" s="113">
        <f t="shared" si="1591"/>
        <v>12</v>
      </c>
      <c r="R3932" s="114" t="str">
        <f t="shared" si="1607"/>
        <v>0.6-0.14</v>
      </c>
      <c r="S3932" s="127">
        <f t="shared" si="1592"/>
        <v>1.631392633888494E-2</v>
      </c>
      <c r="T3932" s="112" t="b">
        <f t="shared" si="1593"/>
        <v>1</v>
      </c>
      <c r="U3932" s="22">
        <f t="shared" si="1594"/>
        <v>8.1022823995758007</v>
      </c>
      <c r="V3932" s="22">
        <f t="shared" si="1595"/>
        <v>0.61028383931871921</v>
      </c>
      <c r="W3932" s="81">
        <f t="shared" si="1596"/>
        <v>9</v>
      </c>
      <c r="X3932" s="22">
        <f t="shared" si="1597"/>
        <v>9.3554432175097707E-2</v>
      </c>
      <c r="Y3932" s="3">
        <f>IF(U3932&gt;'Power Curve'!$C$37,0,INDEX(Ci,$W3932,1)*POWER(1-X3932,3)+INDEX(Ci,$W3932,2)*3*X3932*POWER(1-X3932,2)+INDEX(Ci,$W3932,3)*3*POWER(X3932,2)*(1-X3932)+INDEX(Ci,$W3932,4)*POWER(X3932,3))</f>
        <v>908.92834911013858</v>
      </c>
      <c r="Z3932" s="3">
        <f t="shared" si="1598"/>
        <v>923.75653924484573</v>
      </c>
      <c r="AA3932" s="3">
        <f t="shared" si="1599"/>
        <v>803.90997886657738</v>
      </c>
      <c r="AB3932" s="3">
        <f t="shared" si="1608"/>
        <v>119.84656037826835</v>
      </c>
      <c r="AC3932" s="3">
        <f t="shared" si="1609"/>
        <v>119.84656037826835</v>
      </c>
      <c r="AE3932" s="34">
        <f t="shared" si="1600"/>
        <v>8</v>
      </c>
      <c r="AF3932" s="73" t="b">
        <f>COUNTIF('Power Curve'!$D$2:$D$31,AE3932)&gt;0</f>
        <v>1</v>
      </c>
      <c r="AG3932" s="73" t="b">
        <f t="shared" si="1601"/>
        <v>0</v>
      </c>
      <c r="AH3932" s="73" t="b">
        <f t="shared" si="1610"/>
        <v>1</v>
      </c>
      <c r="AI3932" s="34" t="str">
        <f t="shared" si="1602"/>
        <v>Inner</v>
      </c>
      <c r="AJ3932" s="35" t="str">
        <f t="shared" si="1611"/>
        <v>0.6-0.7</v>
      </c>
      <c r="AK3932" s="36" t="str">
        <f t="shared" si="1603"/>
        <v>23-24</v>
      </c>
      <c r="AL3932" s="36" t="str">
        <f t="shared" si="1604"/>
        <v>May</v>
      </c>
      <c r="AM3932" s="35" t="str">
        <f t="shared" si="1605"/>
        <v>275-285</v>
      </c>
      <c r="AN3932" s="36" t="str">
        <f t="shared" si="1606"/>
        <v>Inner-TI</v>
      </c>
    </row>
    <row r="3933" spans="5:40" x14ac:dyDescent="0.3">
      <c r="E3933" s="12">
        <v>41047.972222222219</v>
      </c>
      <c r="F3933" s="16">
        <v>6.35</v>
      </c>
      <c r="G3933" s="16">
        <v>365.87001037597634</v>
      </c>
      <c r="H3933" s="29">
        <v>1.1913851534334441</v>
      </c>
      <c r="I3933" s="26">
        <v>281.8</v>
      </c>
      <c r="J3933" s="30">
        <v>0.17322834645669294</v>
      </c>
      <c r="K3933" s="31">
        <v>0.18524203107469683</v>
      </c>
      <c r="L3933" s="111">
        <f t="shared" si="1586"/>
        <v>0.30000000000000004</v>
      </c>
      <c r="M3933" s="112">
        <f t="shared" si="1587"/>
        <v>0.17</v>
      </c>
      <c r="N3933" s="112" t="b">
        <f t="shared" si="1588"/>
        <v>1</v>
      </c>
      <c r="O3933" s="112" t="b">
        <f t="shared" si="1589"/>
        <v>1</v>
      </c>
      <c r="P3933" s="113">
        <f t="shared" si="1590"/>
        <v>3.0000000000000004</v>
      </c>
      <c r="Q3933" s="113">
        <f t="shared" si="1591"/>
        <v>9</v>
      </c>
      <c r="R3933" s="114" t="str">
        <f t="shared" si="1607"/>
        <v>0.3-0.17</v>
      </c>
      <c r="S3933" s="127">
        <f t="shared" si="1592"/>
        <v>9.3649325832613192E-2</v>
      </c>
      <c r="T3933" s="112" t="b">
        <f t="shared" si="1593"/>
        <v>1</v>
      </c>
      <c r="U3933" s="22">
        <f t="shared" si="1594"/>
        <v>6.2913776760924556</v>
      </c>
      <c r="V3933" s="22">
        <f t="shared" si="1595"/>
        <v>0.33040267670863294</v>
      </c>
      <c r="W3933" s="81">
        <f t="shared" si="1596"/>
        <v>7</v>
      </c>
      <c r="X3933" s="22">
        <f t="shared" si="1597"/>
        <v>0.26427724657786333</v>
      </c>
      <c r="Y3933" s="3">
        <f>IF(U3933&gt;'Power Curve'!$C$37,0,INDEX(Ci,$W3933,1)*POWER(1-X3933,3)+INDEX(Ci,$W3933,2)*3*X3933*POWER(1-X3933,2)+INDEX(Ci,$W3933,3)*3*POWER(X3933,2)*(1-X3933)+INDEX(Ci,$W3933,4)*POWER(X3933,3))</f>
        <v>422.51353268028032</v>
      </c>
      <c r="Z3933" s="3">
        <f t="shared" si="1598"/>
        <v>462.08164017094435</v>
      </c>
      <c r="AA3933" s="3">
        <f t="shared" si="1599"/>
        <v>365.87001037597634</v>
      </c>
      <c r="AB3933" s="3">
        <f t="shared" si="1608"/>
        <v>96.211629794968019</v>
      </c>
      <c r="AC3933" s="3">
        <f t="shared" si="1609"/>
        <v>96.211629794968019</v>
      </c>
      <c r="AE3933" s="34">
        <f t="shared" si="1600"/>
        <v>6</v>
      </c>
      <c r="AF3933" s="73" t="b">
        <f>COUNTIF('Power Curve'!$D$2:$D$31,AE3933)&gt;0</f>
        <v>1</v>
      </c>
      <c r="AG3933" s="73" t="b">
        <f t="shared" si="1601"/>
        <v>0</v>
      </c>
      <c r="AH3933" s="73" t="b">
        <f t="shared" si="1610"/>
        <v>1</v>
      </c>
      <c r="AI3933" s="34" t="str">
        <f t="shared" si="1602"/>
        <v>Outer</v>
      </c>
      <c r="AJ3933" s="35" t="str">
        <f t="shared" si="1611"/>
        <v>0.3-0.4</v>
      </c>
      <c r="AK3933" s="36" t="str">
        <f t="shared" si="1603"/>
        <v>23-24</v>
      </c>
      <c r="AL3933" s="36" t="str">
        <f t="shared" si="1604"/>
        <v>May</v>
      </c>
      <c r="AM3933" s="35" t="str">
        <f t="shared" si="1605"/>
        <v>275-285</v>
      </c>
      <c r="AN3933" s="36" t="str">
        <f t="shared" si="1606"/>
        <v>LWS-HTI</v>
      </c>
    </row>
    <row r="3934" spans="5:40" x14ac:dyDescent="0.3">
      <c r="E3934" s="12">
        <v>41047.979166666664</v>
      </c>
      <c r="F3934" s="16">
        <v>5.9</v>
      </c>
      <c r="G3934" s="16">
        <v>381.33001327514609</v>
      </c>
      <c r="H3934" s="29">
        <v>1.1922997609719461</v>
      </c>
      <c r="I3934" s="26">
        <v>273.3</v>
      </c>
      <c r="J3934" s="30">
        <v>0.1271186440677966</v>
      </c>
      <c r="K3934" s="31">
        <v>0.12328295803979797</v>
      </c>
      <c r="L3934" s="111">
        <f t="shared" si="1586"/>
        <v>0.30000000000000004</v>
      </c>
      <c r="M3934" s="112">
        <f t="shared" si="1587"/>
        <v>0.13</v>
      </c>
      <c r="N3934" s="112" t="b">
        <f t="shared" si="1588"/>
        <v>1</v>
      </c>
      <c r="O3934" s="112" t="b">
        <f t="shared" si="1589"/>
        <v>1</v>
      </c>
      <c r="P3934" s="113">
        <f t="shared" si="1590"/>
        <v>3.0000000000000004</v>
      </c>
      <c r="Q3934" s="113">
        <f t="shared" si="1591"/>
        <v>13</v>
      </c>
      <c r="R3934" s="114" t="str">
        <f t="shared" si="1607"/>
        <v>0.3-0.13</v>
      </c>
      <c r="S3934" s="127">
        <f t="shared" si="1592"/>
        <v>2.3144625764960111E-2</v>
      </c>
      <c r="T3934" s="112" t="b">
        <f t="shared" si="1593"/>
        <v>1</v>
      </c>
      <c r="U3934" s="22">
        <f t="shared" si="1594"/>
        <v>5.847027472215915</v>
      </c>
      <c r="V3934" s="22">
        <f t="shared" si="1595"/>
        <v>0.26172692030120936</v>
      </c>
      <c r="W3934" s="81">
        <f t="shared" si="1596"/>
        <v>6</v>
      </c>
      <c r="X3934" s="22">
        <f t="shared" si="1597"/>
        <v>0.8162305843694414</v>
      </c>
      <c r="Y3934" s="3">
        <f>IF(U3934&gt;'Power Curve'!$C$37,0,INDEX(Ci,$W3934,1)*POWER(1-X3934,3)+INDEX(Ci,$W3934,2)*3*X3934*POWER(1-X3934,2)+INDEX(Ci,$W3934,3)*3*POWER(X3934,2)*(1-X3934)+INDEX(Ci,$W3934,4)*POWER(X3934,3))</f>
        <v>336.1700600551344</v>
      </c>
      <c r="Z3934" s="3">
        <f t="shared" si="1598"/>
        <v>343.95059028849465</v>
      </c>
      <c r="AA3934" s="3">
        <f t="shared" si="1599"/>
        <v>381.33001327514609</v>
      </c>
      <c r="AB3934" s="3">
        <f t="shared" si="1608"/>
        <v>-37.379422986651434</v>
      </c>
      <c r="AC3934" s="3">
        <f t="shared" si="1609"/>
        <v>37.379422986651434</v>
      </c>
      <c r="AE3934" s="34">
        <f t="shared" si="1600"/>
        <v>6</v>
      </c>
      <c r="AF3934" s="73" t="b">
        <f>COUNTIF('Power Curve'!$D$2:$D$31,AE3934)&gt;0</f>
        <v>1</v>
      </c>
      <c r="AG3934" s="73" t="b">
        <f t="shared" si="1601"/>
        <v>0</v>
      </c>
      <c r="AH3934" s="73" t="b">
        <f t="shared" si="1610"/>
        <v>1</v>
      </c>
      <c r="AI3934" s="34" t="str">
        <f t="shared" si="1602"/>
        <v>Inner</v>
      </c>
      <c r="AJ3934" s="35" t="str">
        <f t="shared" si="1611"/>
        <v>0.2-0.3</v>
      </c>
      <c r="AK3934" s="36" t="str">
        <f t="shared" si="1603"/>
        <v>23-24</v>
      </c>
      <c r="AL3934" s="36" t="str">
        <f t="shared" si="1604"/>
        <v>May</v>
      </c>
      <c r="AM3934" s="35" t="str">
        <f t="shared" si="1605"/>
        <v>265-275</v>
      </c>
      <c r="AN3934" s="36" t="str">
        <f t="shared" si="1606"/>
        <v>Inner-TI</v>
      </c>
    </row>
    <row r="3935" spans="5:40" x14ac:dyDescent="0.3">
      <c r="E3935" s="12">
        <v>41047.986111111109</v>
      </c>
      <c r="F3935" s="16">
        <v>7.24</v>
      </c>
      <c r="G3935" s="16">
        <v>722.97999000549316</v>
      </c>
      <c r="H3935" s="29">
        <v>1.1922258808046946</v>
      </c>
      <c r="I3935" s="26">
        <v>267.5</v>
      </c>
      <c r="J3935" s="30">
        <v>0.1477900552486188</v>
      </c>
      <c r="K3935" s="31">
        <v>0.17881165660331377</v>
      </c>
      <c r="L3935" s="111">
        <f t="shared" si="1586"/>
        <v>0.5</v>
      </c>
      <c r="M3935" s="112">
        <f t="shared" si="1587"/>
        <v>0.15000000000000002</v>
      </c>
      <c r="N3935" s="112" t="b">
        <f t="shared" si="1588"/>
        <v>1</v>
      </c>
      <c r="O3935" s="112" t="b">
        <f t="shared" si="1589"/>
        <v>1</v>
      </c>
      <c r="P3935" s="113">
        <f t="shared" si="1590"/>
        <v>5</v>
      </c>
      <c r="Q3935" s="113">
        <f t="shared" si="1591"/>
        <v>10.999999999999998</v>
      </c>
      <c r="R3935" s="114" t="str">
        <f t="shared" si="1607"/>
        <v>0.5-0.15</v>
      </c>
      <c r="S3935" s="127">
        <f t="shared" si="1592"/>
        <v>3.6961852981718626E-2</v>
      </c>
      <c r="T3935" s="112" t="b">
        <f t="shared" si="1593"/>
        <v>1</v>
      </c>
      <c r="U3935" s="22">
        <f t="shared" si="1594"/>
        <v>7.1748482222994605</v>
      </c>
      <c r="V3935" s="22">
        <f t="shared" si="1595"/>
        <v>0.46694589756265853</v>
      </c>
      <c r="W3935" s="81">
        <f t="shared" si="1596"/>
        <v>8</v>
      </c>
      <c r="X3935" s="22">
        <f t="shared" si="1597"/>
        <v>0.16075828934504416</v>
      </c>
      <c r="Y3935" s="3">
        <f>IF(U3935&gt;'Power Curve'!$C$37,0,INDEX(Ci,$W3935,1)*POWER(1-X3935,3)+INDEX(Ci,$W3935,2)*3*X3935*POWER(1-X3935,2)+INDEX(Ci,$W3935,3)*3*POWER(X3935,2)*(1-X3935)+INDEX(Ci,$W3935,4)*POWER(X3935,3))</f>
        <v>642.14965531693429</v>
      </c>
      <c r="Z3935" s="3">
        <f t="shared" si="1598"/>
        <v>665.88469646902013</v>
      </c>
      <c r="AA3935" s="3">
        <f t="shared" si="1599"/>
        <v>722.97999000549316</v>
      </c>
      <c r="AB3935" s="3">
        <f t="shared" si="1608"/>
        <v>-57.095293536473037</v>
      </c>
      <c r="AC3935" s="3">
        <f t="shared" si="1609"/>
        <v>57.095293536473037</v>
      </c>
      <c r="AE3935" s="34">
        <f t="shared" si="1600"/>
        <v>7</v>
      </c>
      <c r="AF3935" s="73" t="b">
        <f>COUNTIF('Power Curve'!$D$2:$D$31,AE3935)&gt;0</f>
        <v>1</v>
      </c>
      <c r="AG3935" s="73" t="b">
        <f t="shared" si="1601"/>
        <v>0</v>
      </c>
      <c r="AH3935" s="73" t="b">
        <f t="shared" si="1610"/>
        <v>1</v>
      </c>
      <c r="AI3935" s="34" t="str">
        <f t="shared" si="1602"/>
        <v>Outer</v>
      </c>
      <c r="AJ3935" s="35" t="str">
        <f t="shared" si="1611"/>
        <v>0.4-0.5</v>
      </c>
      <c r="AK3935" s="36" t="str">
        <f t="shared" si="1603"/>
        <v>23-24</v>
      </c>
      <c r="AL3935" s="36" t="str">
        <f t="shared" si="1604"/>
        <v>May</v>
      </c>
      <c r="AM3935" s="35" t="str">
        <f t="shared" si="1605"/>
        <v>265-275</v>
      </c>
      <c r="AN3935" s="36" t="str">
        <f t="shared" si="1606"/>
        <v>LWS-HTI</v>
      </c>
    </row>
    <row r="3936" spans="5:40" x14ac:dyDescent="0.3">
      <c r="E3936" s="12">
        <v>41047.993055555555</v>
      </c>
      <c r="F3936" s="16">
        <v>7.64</v>
      </c>
      <c r="G3936" s="16">
        <v>719.6399784088137</v>
      </c>
      <c r="H3936" s="29">
        <v>1.1917032803101952</v>
      </c>
      <c r="I3936" s="26">
        <v>267.8</v>
      </c>
      <c r="J3936" s="30">
        <v>8.7696335078534041E-2</v>
      </c>
      <c r="K3936" s="31">
        <v>0.12795760237666462</v>
      </c>
      <c r="L3936" s="111">
        <f t="shared" si="1586"/>
        <v>0.5</v>
      </c>
      <c r="M3936" s="112">
        <f t="shared" si="1587"/>
        <v>0.09</v>
      </c>
      <c r="N3936" s="112" t="b">
        <f t="shared" si="1588"/>
        <v>1</v>
      </c>
      <c r="O3936" s="112" t="b">
        <f t="shared" si="1589"/>
        <v>1</v>
      </c>
      <c r="P3936" s="113">
        <f t="shared" si="1590"/>
        <v>5</v>
      </c>
      <c r="Q3936" s="113">
        <f t="shared" si="1591"/>
        <v>17</v>
      </c>
      <c r="R3936" s="114" t="str">
        <f t="shared" si="1607"/>
        <v>0.5-0.09</v>
      </c>
      <c r="S3936" s="127">
        <f t="shared" si="1592"/>
        <v>-1.9098901849401599E-2</v>
      </c>
      <c r="T3936" s="112" t="b">
        <f t="shared" si="1593"/>
        <v>1</v>
      </c>
      <c r="U3936" s="22">
        <f t="shared" si="1594"/>
        <v>7.5701422540822225</v>
      </c>
      <c r="V3936" s="22">
        <f t="shared" si="1595"/>
        <v>0.5280398644365073</v>
      </c>
      <c r="W3936" s="81">
        <f t="shared" si="1596"/>
        <v>8</v>
      </c>
      <c r="X3936" s="22">
        <f t="shared" si="1597"/>
        <v>0.55861428636378063</v>
      </c>
      <c r="Y3936" s="3">
        <f>IF(U3936&gt;'Power Curve'!$C$37,0,INDEX(Ci,$W3936,1)*POWER(1-X3936,3)+INDEX(Ci,$W3936,2)*3*X3936*POWER(1-X3936,2)+INDEX(Ci,$W3936,3)*3*POWER(X3936,2)*(1-X3936)+INDEX(Ci,$W3936,4)*POWER(X3936,3))</f>
        <v>751.92263721025029</v>
      </c>
      <c r="Z3936" s="3">
        <f t="shared" si="1598"/>
        <v>737.56174056382849</v>
      </c>
      <c r="AA3936" s="3">
        <f t="shared" si="1599"/>
        <v>719.6399784088137</v>
      </c>
      <c r="AB3936" s="3">
        <f t="shared" si="1608"/>
        <v>17.92176215501479</v>
      </c>
      <c r="AC3936" s="3">
        <f t="shared" si="1609"/>
        <v>17.92176215501479</v>
      </c>
      <c r="AE3936" s="34">
        <f t="shared" si="1600"/>
        <v>8</v>
      </c>
      <c r="AF3936" s="73" t="b">
        <f>COUNTIF('Power Curve'!$D$2:$D$31,AE3936)&gt;0</f>
        <v>1</v>
      </c>
      <c r="AG3936" s="73" t="b">
        <f t="shared" si="1601"/>
        <v>0</v>
      </c>
      <c r="AH3936" s="73" t="b">
        <f t="shared" si="1610"/>
        <v>1</v>
      </c>
      <c r="AI3936" s="34" t="str">
        <f t="shared" si="1602"/>
        <v>Outer</v>
      </c>
      <c r="AJ3936" s="35" t="str">
        <f t="shared" si="1611"/>
        <v>0.5-0.6</v>
      </c>
      <c r="AK3936" s="36" t="str">
        <f t="shared" si="1603"/>
        <v>23-24</v>
      </c>
      <c r="AL3936" s="36" t="str">
        <f t="shared" si="1604"/>
        <v>May</v>
      </c>
      <c r="AM3936" s="35" t="str">
        <f t="shared" si="1605"/>
        <v>265-275</v>
      </c>
      <c r="AN3936" s="36" t="str">
        <f t="shared" si="1606"/>
        <v>HWS-LTI</v>
      </c>
    </row>
    <row r="3937" spans="5:40" x14ac:dyDescent="0.3">
      <c r="E3937" s="12">
        <v>41048</v>
      </c>
      <c r="F3937" s="16">
        <v>7.2</v>
      </c>
      <c r="G3937" s="16">
        <v>564.10997390747048</v>
      </c>
      <c r="H3937" s="29">
        <v>1.1920080748627599</v>
      </c>
      <c r="I3937" s="26">
        <v>272.60000000000002</v>
      </c>
      <c r="J3937" s="30">
        <v>5.2777777777777778E-2</v>
      </c>
      <c r="K3937" s="31">
        <v>0.14837931482124672</v>
      </c>
      <c r="L3937" s="111">
        <f t="shared" si="1586"/>
        <v>0.5</v>
      </c>
      <c r="M3937" s="112">
        <f t="shared" si="1587"/>
        <v>0.05</v>
      </c>
      <c r="N3937" s="112" t="b">
        <f t="shared" si="1588"/>
        <v>1</v>
      </c>
      <c r="O3937" s="112" t="b">
        <f t="shared" si="1589"/>
        <v>1</v>
      </c>
      <c r="P3937" s="113">
        <f t="shared" si="1590"/>
        <v>5</v>
      </c>
      <c r="Q3937" s="113">
        <f t="shared" si="1591"/>
        <v>21</v>
      </c>
      <c r="R3937" s="114" t="str">
        <f t="shared" si="1607"/>
        <v>0.5-0.05</v>
      </c>
      <c r="S3937" s="127">
        <f t="shared" si="1592"/>
        <v>-7.1028968097091541E-2</v>
      </c>
      <c r="T3937" s="112" t="b">
        <f t="shared" si="1593"/>
        <v>1</v>
      </c>
      <c r="U3937" s="22">
        <f t="shared" si="1594"/>
        <v>7.1347736436152696</v>
      </c>
      <c r="V3937" s="22">
        <f t="shared" si="1595"/>
        <v>0.46075224224341782</v>
      </c>
      <c r="W3937" s="81">
        <f t="shared" si="1596"/>
        <v>8</v>
      </c>
      <c r="X3937" s="22">
        <f t="shared" si="1597"/>
        <v>0.12042398076568583</v>
      </c>
      <c r="Y3937" s="3">
        <f>IF(U3937&gt;'Power Curve'!$C$37,0,INDEX(Ci,$W3937,1)*POWER(1-X3937,3)+INDEX(Ci,$W3937,2)*3*X3937*POWER(1-X3937,2)+INDEX(Ci,$W3937,3)*3*POWER(X3937,2)*(1-X3937)+INDEX(Ci,$W3937,4)*POWER(X3937,3))</f>
        <v>631.49902837227046</v>
      </c>
      <c r="Z3937" s="3">
        <f t="shared" si="1598"/>
        <v>586.64430403267215</v>
      </c>
      <c r="AA3937" s="3">
        <f t="shared" si="1599"/>
        <v>564.10997390747048</v>
      </c>
      <c r="AB3937" s="3">
        <f t="shared" si="1608"/>
        <v>22.534330125201677</v>
      </c>
      <c r="AC3937" s="3">
        <f t="shared" si="1609"/>
        <v>22.534330125201677</v>
      </c>
      <c r="AE3937" s="34">
        <f t="shared" si="1600"/>
        <v>7</v>
      </c>
      <c r="AF3937" s="73" t="b">
        <f>COUNTIF('Power Curve'!$D$2:$D$31,AE3937)&gt;0</f>
        <v>1</v>
      </c>
      <c r="AG3937" s="73" t="b">
        <f t="shared" si="1601"/>
        <v>0</v>
      </c>
      <c r="AH3937" s="73" t="b">
        <f t="shared" si="1610"/>
        <v>1</v>
      </c>
      <c r="AI3937" s="34" t="str">
        <f t="shared" si="1602"/>
        <v>Outer</v>
      </c>
      <c r="AJ3937" s="35" t="str">
        <f t="shared" si="1611"/>
        <v>0.4-0.5</v>
      </c>
      <c r="AK3937" s="36" t="str">
        <f t="shared" si="1603"/>
        <v>0-1</v>
      </c>
      <c r="AL3937" s="36" t="str">
        <f t="shared" si="1604"/>
        <v>May</v>
      </c>
      <c r="AM3937" s="35" t="str">
        <f t="shared" si="1605"/>
        <v>265-275</v>
      </c>
      <c r="AN3937" s="36" t="str">
        <f t="shared" si="1606"/>
        <v>LWS-LTI</v>
      </c>
    </row>
    <row r="3938" spans="5:40" x14ac:dyDescent="0.3">
      <c r="E3938" s="12">
        <v>41048.229166666664</v>
      </c>
      <c r="F3938" s="16">
        <v>4.6100000000000003</v>
      </c>
      <c r="G3938" s="16">
        <v>65.889999389648494</v>
      </c>
      <c r="H3938" s="29">
        <v>1.1889919133389537</v>
      </c>
      <c r="I3938" s="26">
        <v>207.4</v>
      </c>
      <c r="J3938" s="30">
        <v>0.12147505422993493</v>
      </c>
      <c r="K3938" s="31">
        <v>1.8871291663864857E-2</v>
      </c>
      <c r="L3938" s="111">
        <f t="shared" si="1586"/>
        <v>0.1</v>
      </c>
      <c r="M3938" s="112">
        <f t="shared" si="1587"/>
        <v>0.12</v>
      </c>
      <c r="N3938" s="112" t="b">
        <f t="shared" si="1588"/>
        <v>1</v>
      </c>
      <c r="O3938" s="112" t="b">
        <f t="shared" si="1589"/>
        <v>1</v>
      </c>
      <c r="P3938" s="113">
        <f t="shared" si="1590"/>
        <v>1</v>
      </c>
      <c r="Q3938" s="113">
        <f t="shared" si="1591"/>
        <v>14</v>
      </c>
      <c r="R3938" s="114" t="str">
        <f t="shared" si="1607"/>
        <v>0.1-0.12</v>
      </c>
      <c r="S3938" s="127">
        <f t="shared" si="1592"/>
        <v>8.9737386733008944E-3</v>
      </c>
      <c r="T3938" s="112" t="b">
        <f t="shared" si="1593"/>
        <v>1</v>
      </c>
      <c r="U3938" s="22">
        <f t="shared" si="1594"/>
        <v>4.5643807257214055</v>
      </c>
      <c r="V3938" s="22">
        <f t="shared" si="1595"/>
        <v>6.3489730916447371E-2</v>
      </c>
      <c r="W3938" s="81">
        <f t="shared" si="1596"/>
        <v>5</v>
      </c>
      <c r="X3938" s="22">
        <f t="shared" si="1597"/>
        <v>0.46973606466880924</v>
      </c>
      <c r="Y3938" s="3">
        <f>IF(U3938&gt;'Power Curve'!$C$37,0,INDEX(Ci,$W3938,1)*POWER(1-X3938,3)+INDEX(Ci,$W3938,2)*3*X3938*POWER(1-X3938,2)+INDEX(Ci,$W3938,3)*3*POWER(X3938,2)*(1-X3938)+INDEX(Ci,$W3938,4)*POWER(X3938,3))</f>
        <v>132.21346052486672</v>
      </c>
      <c r="Z3938" s="3">
        <f t="shared" si="1598"/>
        <v>133.39990956870966</v>
      </c>
      <c r="AA3938" s="3">
        <f t="shared" si="1599"/>
        <v>65.889999389648494</v>
      </c>
      <c r="AB3938" s="3">
        <f t="shared" si="1608"/>
        <v>67.509910179061166</v>
      </c>
      <c r="AC3938" s="3">
        <f t="shared" si="1609"/>
        <v>67.509910179061166</v>
      </c>
      <c r="AE3938" s="34">
        <f t="shared" si="1600"/>
        <v>5</v>
      </c>
      <c r="AF3938" s="73" t="b">
        <f>COUNTIF('Power Curve'!$D$2:$D$31,AE3938)&gt;0</f>
        <v>1</v>
      </c>
      <c r="AG3938" s="73" t="b">
        <f t="shared" si="1601"/>
        <v>0</v>
      </c>
      <c r="AH3938" s="73" t="b">
        <f t="shared" si="1610"/>
        <v>1</v>
      </c>
      <c r="AI3938" s="34" t="str">
        <f t="shared" si="1602"/>
        <v>Outer</v>
      </c>
      <c r="AJ3938" s="35" t="str">
        <f t="shared" si="1611"/>
        <v>0.0-0.1</v>
      </c>
      <c r="AK3938" s="36" t="str">
        <f t="shared" si="1603"/>
        <v>5-6</v>
      </c>
      <c r="AL3938" s="36" t="str">
        <f t="shared" si="1604"/>
        <v>May</v>
      </c>
      <c r="AM3938" s="35" t="str">
        <f t="shared" si="1605"/>
        <v>205-215</v>
      </c>
      <c r="AN3938" s="36" t="str">
        <f t="shared" si="1606"/>
        <v>Inner-TI</v>
      </c>
    </row>
    <row r="3939" spans="5:40" x14ac:dyDescent="0.3">
      <c r="E3939" s="12">
        <v>41048.236111111109</v>
      </c>
      <c r="F3939" s="16">
        <v>4.49</v>
      </c>
      <c r="G3939" s="16">
        <v>67.459999084472699</v>
      </c>
      <c r="H3939" s="29">
        <v>1.1885600074892126</v>
      </c>
      <c r="I3939" s="26">
        <v>203.8</v>
      </c>
      <c r="J3939" s="30">
        <v>0.12694877505567928</v>
      </c>
      <c r="K3939" s="31">
        <v>6.8061899174788845E-2</v>
      </c>
      <c r="L3939" s="111">
        <f t="shared" si="1586"/>
        <v>0</v>
      </c>
      <c r="M3939" s="112">
        <f t="shared" si="1587"/>
        <v>0.13</v>
      </c>
      <c r="N3939" s="112" t="b">
        <f t="shared" si="1588"/>
        <v>0</v>
      </c>
      <c r="O3939" s="112" t="b">
        <f t="shared" si="1589"/>
        <v>1</v>
      </c>
      <c r="P3939" s="113">
        <f t="shared" si="1590"/>
        <v>0</v>
      </c>
      <c r="Q3939" s="113">
        <f t="shared" si="1591"/>
        <v>13</v>
      </c>
      <c r="R3939" s="114" t="str">
        <f t="shared" si="1607"/>
        <v>0-0.13</v>
      </c>
      <c r="S3939" s="127">
        <f t="shared" si="1592"/>
        <v>0</v>
      </c>
      <c r="T3939" s="112" t="b">
        <f t="shared" si="1593"/>
        <v>0</v>
      </c>
      <c r="U3939" s="22">
        <f t="shared" si="1594"/>
        <v>4.4450298571893319</v>
      </c>
      <c r="V3939" s="22">
        <f t="shared" si="1595"/>
        <v>4.5043669447776429E-2</v>
      </c>
      <c r="W3939" s="81">
        <f t="shared" si="1596"/>
        <v>5</v>
      </c>
      <c r="X3939" s="22">
        <f t="shared" si="1597"/>
        <v>0.3332607505078064</v>
      </c>
      <c r="Y3939" s="3">
        <f>IF(U3939&gt;'Power Curve'!$C$37,0,INDEX(Ci,$W3939,1)*POWER(1-X3939,3)+INDEX(Ci,$W3939,2)*3*X3939*POWER(1-X3939,2)+INDEX(Ci,$W3939,3)*3*POWER(X3939,2)*(1-X3939)+INDEX(Ci,$W3939,4)*POWER(X3939,3))</f>
        <v>113.01863415981933</v>
      </c>
      <c r="Z3939" s="3">
        <f t="shared" si="1598"/>
        <v>113.01863415981933</v>
      </c>
      <c r="AA3939" s="3">
        <f t="shared" si="1599"/>
        <v>67.459999084472699</v>
      </c>
      <c r="AB3939" s="3">
        <f t="shared" si="1608"/>
        <v>45.558635075346629</v>
      </c>
      <c r="AC3939" s="3">
        <f t="shared" si="1609"/>
        <v>45.558635075346629</v>
      </c>
      <c r="AE3939" s="34">
        <f t="shared" si="1600"/>
        <v>4</v>
      </c>
      <c r="AF3939" s="73" t="b">
        <f>COUNTIF('Power Curve'!$D$2:$D$31,AE3939)&gt;0</f>
        <v>1</v>
      </c>
      <c r="AG3939" s="73" t="b">
        <f t="shared" si="1601"/>
        <v>0</v>
      </c>
      <c r="AH3939" s="73" t="b">
        <f t="shared" si="1610"/>
        <v>1</v>
      </c>
      <c r="AI3939" s="34" t="str">
        <f t="shared" si="1602"/>
        <v>Outer</v>
      </c>
      <c r="AJ3939" s="35" t="str">
        <f t="shared" si="1611"/>
        <v>0.0-0.1</v>
      </c>
      <c r="AK3939" s="36" t="str">
        <f t="shared" si="1603"/>
        <v>5-6</v>
      </c>
      <c r="AL3939" s="36" t="str">
        <f t="shared" si="1604"/>
        <v>May</v>
      </c>
      <c r="AM3939" s="35" t="str">
        <f t="shared" si="1605"/>
        <v>195-205</v>
      </c>
      <c r="AN3939" s="36" t="str">
        <f t="shared" si="1606"/>
        <v>Inner-TI</v>
      </c>
    </row>
    <row r="3940" spans="5:40" x14ac:dyDescent="0.3">
      <c r="E3940" s="12">
        <v>41048.243055555555</v>
      </c>
      <c r="F3940" s="16">
        <v>4.63</v>
      </c>
      <c r="G3940" s="16">
        <v>117.94999313354469</v>
      </c>
      <c r="H3940" s="29">
        <v>1.18795586762654</v>
      </c>
      <c r="I3940" s="26">
        <v>203.5</v>
      </c>
      <c r="J3940" s="30">
        <v>0.12311015118790496</v>
      </c>
      <c r="K3940" s="31">
        <v>5.2169538827753277E-2</v>
      </c>
      <c r="L3940" s="111">
        <f t="shared" si="1586"/>
        <v>0.1</v>
      </c>
      <c r="M3940" s="112">
        <f t="shared" si="1587"/>
        <v>0.12</v>
      </c>
      <c r="N3940" s="112" t="b">
        <f t="shared" si="1588"/>
        <v>1</v>
      </c>
      <c r="O3940" s="112" t="b">
        <f t="shared" si="1589"/>
        <v>1</v>
      </c>
      <c r="P3940" s="113">
        <f t="shared" si="1590"/>
        <v>1</v>
      </c>
      <c r="Q3940" s="113">
        <f t="shared" si="1591"/>
        <v>14</v>
      </c>
      <c r="R3940" s="114" t="str">
        <f t="shared" si="1607"/>
        <v>0.1-0.12</v>
      </c>
      <c r="S3940" s="127">
        <f t="shared" si="1592"/>
        <v>8.9737386733008944E-3</v>
      </c>
      <c r="T3940" s="112" t="b">
        <f t="shared" si="1593"/>
        <v>1</v>
      </c>
      <c r="U3940" s="22">
        <f t="shared" si="1594"/>
        <v>4.582850925843915</v>
      </c>
      <c r="V3940" s="22">
        <f t="shared" si="1595"/>
        <v>6.6344359885543672E-2</v>
      </c>
      <c r="W3940" s="81">
        <f t="shared" si="1596"/>
        <v>5</v>
      </c>
      <c r="X3940" s="22">
        <f t="shared" si="1597"/>
        <v>0.49085636647590219</v>
      </c>
      <c r="Y3940" s="3">
        <f>IF(U3940&gt;'Power Curve'!$C$37,0,INDEX(Ci,$W3940,1)*POWER(1-X3940,3)+INDEX(Ci,$W3940,2)*3*X3940*POWER(1-X3940,2)+INDEX(Ci,$W3940,3)*3*POWER(X3940,2)*(1-X3940)+INDEX(Ci,$W3940,4)*POWER(X3940,3))</f>
        <v>135.32752466848422</v>
      </c>
      <c r="Z3940" s="3">
        <f t="shared" si="1598"/>
        <v>136.54191851016387</v>
      </c>
      <c r="AA3940" s="3">
        <f t="shared" si="1599"/>
        <v>117.94999313354469</v>
      </c>
      <c r="AB3940" s="3">
        <f t="shared" si="1608"/>
        <v>18.591925376619173</v>
      </c>
      <c r="AC3940" s="3">
        <f t="shared" si="1609"/>
        <v>18.591925376619173</v>
      </c>
      <c r="AE3940" s="34">
        <f t="shared" si="1600"/>
        <v>5</v>
      </c>
      <c r="AF3940" s="73" t="b">
        <f>COUNTIF('Power Curve'!$D$2:$D$31,AE3940)&gt;0</f>
        <v>1</v>
      </c>
      <c r="AG3940" s="73" t="b">
        <f t="shared" si="1601"/>
        <v>0</v>
      </c>
      <c r="AH3940" s="73" t="b">
        <f t="shared" si="1610"/>
        <v>1</v>
      </c>
      <c r="AI3940" s="34" t="str">
        <f t="shared" si="1602"/>
        <v>Outer</v>
      </c>
      <c r="AJ3940" s="35" t="str">
        <f t="shared" si="1611"/>
        <v>0.0-0.1</v>
      </c>
      <c r="AK3940" s="36" t="str">
        <f t="shared" si="1603"/>
        <v>5-6</v>
      </c>
      <c r="AL3940" s="36" t="str">
        <f t="shared" si="1604"/>
        <v>May</v>
      </c>
      <c r="AM3940" s="35" t="str">
        <f t="shared" si="1605"/>
        <v>195-205</v>
      </c>
      <c r="AN3940" s="36" t="str">
        <f t="shared" si="1606"/>
        <v>Inner-TI</v>
      </c>
    </row>
    <row r="3941" spans="5:40" x14ac:dyDescent="0.3">
      <c r="E3941" s="12">
        <v>41048.25</v>
      </c>
      <c r="F3941" s="16">
        <v>4.71</v>
      </c>
      <c r="G3941" s="16">
        <v>88.46999740600549</v>
      </c>
      <c r="H3941" s="29">
        <v>1.1875390963118575</v>
      </c>
      <c r="I3941" s="26">
        <v>207.4</v>
      </c>
      <c r="J3941" s="30">
        <v>0.12314225053078555</v>
      </c>
      <c r="K3941" s="31">
        <v>9.0002113853668964E-2</v>
      </c>
      <c r="L3941" s="111">
        <f t="shared" si="1586"/>
        <v>0.1</v>
      </c>
      <c r="M3941" s="112">
        <f t="shared" si="1587"/>
        <v>0.12</v>
      </c>
      <c r="N3941" s="112" t="b">
        <f t="shared" si="1588"/>
        <v>1</v>
      </c>
      <c r="O3941" s="112" t="b">
        <f t="shared" si="1589"/>
        <v>1</v>
      </c>
      <c r="P3941" s="113">
        <f t="shared" si="1590"/>
        <v>1</v>
      </c>
      <c r="Q3941" s="113">
        <f t="shared" si="1591"/>
        <v>14</v>
      </c>
      <c r="R3941" s="114" t="str">
        <f t="shared" si="1607"/>
        <v>0.1-0.12</v>
      </c>
      <c r="S3941" s="127">
        <f t="shared" si="1592"/>
        <v>8.9737386733008944E-3</v>
      </c>
      <c r="T3941" s="112" t="b">
        <f t="shared" si="1593"/>
        <v>1</v>
      </c>
      <c r="U3941" s="22">
        <f t="shared" si="1594"/>
        <v>4.6614909961958064</v>
      </c>
      <c r="V3941" s="22">
        <f t="shared" si="1595"/>
        <v>7.8498436260964199E-2</v>
      </c>
      <c r="W3941" s="81">
        <f t="shared" si="1596"/>
        <v>5</v>
      </c>
      <c r="X3941" s="22">
        <f t="shared" si="1597"/>
        <v>0.58077970292848602</v>
      </c>
      <c r="Y3941" s="3">
        <f>IF(U3941&gt;'Power Curve'!$C$37,0,INDEX(Ci,$W3941,1)*POWER(1-X3941,3)+INDEX(Ci,$W3941,2)*3*X3941*POWER(1-X3941,2)+INDEX(Ci,$W3941,3)*3*POWER(X3941,2)*(1-X3941)+INDEX(Ci,$W3941,4)*POWER(X3941,3))</f>
        <v>148.87151300560822</v>
      </c>
      <c r="Z3941" s="3">
        <f t="shared" si="1598"/>
        <v>150.20744705921945</v>
      </c>
      <c r="AA3941" s="3">
        <f t="shared" si="1599"/>
        <v>88.46999740600549</v>
      </c>
      <c r="AB3941" s="3">
        <f t="shared" si="1608"/>
        <v>61.737449653213957</v>
      </c>
      <c r="AC3941" s="3">
        <f t="shared" si="1609"/>
        <v>61.737449653213957</v>
      </c>
      <c r="AE3941" s="34">
        <f t="shared" si="1600"/>
        <v>5</v>
      </c>
      <c r="AF3941" s="73" t="b">
        <f>COUNTIF('Power Curve'!$D$2:$D$31,AE3941)&gt;0</f>
        <v>1</v>
      </c>
      <c r="AG3941" s="73" t="b">
        <f t="shared" si="1601"/>
        <v>0</v>
      </c>
      <c r="AH3941" s="73" t="b">
        <f t="shared" si="1610"/>
        <v>1</v>
      </c>
      <c r="AI3941" s="34" t="str">
        <f t="shared" si="1602"/>
        <v>Outer</v>
      </c>
      <c r="AJ3941" s="35" t="str">
        <f t="shared" si="1611"/>
        <v>0.0-0.1</v>
      </c>
      <c r="AK3941" s="36" t="str">
        <f t="shared" si="1603"/>
        <v>6-7</v>
      </c>
      <c r="AL3941" s="36" t="str">
        <f t="shared" si="1604"/>
        <v>May</v>
      </c>
      <c r="AM3941" s="35" t="str">
        <f t="shared" si="1605"/>
        <v>205-215</v>
      </c>
      <c r="AN3941" s="36" t="str">
        <f t="shared" si="1606"/>
        <v>Inner-TI</v>
      </c>
    </row>
    <row r="3942" spans="5:40" x14ac:dyDescent="0.3">
      <c r="E3942" s="12">
        <v>41048.354166666664</v>
      </c>
      <c r="F3942" s="16">
        <v>4.74</v>
      </c>
      <c r="G3942" s="16">
        <v>98.250000000000398</v>
      </c>
      <c r="H3942" s="29">
        <v>1.1837348671141066</v>
      </c>
      <c r="I3942" s="26">
        <v>200.2</v>
      </c>
      <c r="J3942" s="30">
        <v>0.20253164556962025</v>
      </c>
      <c r="K3942" s="31">
        <v>7.2267749505394191E-2</v>
      </c>
      <c r="L3942" s="111">
        <f t="shared" si="1586"/>
        <v>0.1</v>
      </c>
      <c r="M3942" s="112">
        <f t="shared" si="1587"/>
        <v>0.2</v>
      </c>
      <c r="N3942" s="112" t="b">
        <f t="shared" si="1588"/>
        <v>1</v>
      </c>
      <c r="O3942" s="112" t="b">
        <f t="shared" si="1589"/>
        <v>1</v>
      </c>
      <c r="P3942" s="113">
        <f t="shared" si="1590"/>
        <v>1</v>
      </c>
      <c r="Q3942" s="113">
        <f t="shared" si="1591"/>
        <v>6</v>
      </c>
      <c r="R3942" s="114" t="str">
        <f t="shared" si="1607"/>
        <v>0.1-0.2</v>
      </c>
      <c r="S3942" s="127">
        <f t="shared" si="1592"/>
        <v>-1.1982732634733654E-2</v>
      </c>
      <c r="T3942" s="112" t="b">
        <f t="shared" si="1593"/>
        <v>1</v>
      </c>
      <c r="U3942" s="22">
        <f t="shared" si="1594"/>
        <v>4.686167331379945</v>
      </c>
      <c r="V3942" s="22">
        <f t="shared" si="1595"/>
        <v>8.231224340980639E-2</v>
      </c>
      <c r="W3942" s="81">
        <f t="shared" si="1596"/>
        <v>5</v>
      </c>
      <c r="X3942" s="22">
        <f t="shared" si="1597"/>
        <v>0.60899659517248761</v>
      </c>
      <c r="Y3942" s="3">
        <f>IF(U3942&gt;'Power Curve'!$C$37,0,INDEX(Ci,$W3942,1)*POWER(1-X3942,3)+INDEX(Ci,$W3942,2)*3*X3942*POWER(1-X3942,2)+INDEX(Ci,$W3942,3)*3*POWER(X3942,2)*(1-X3942)+INDEX(Ci,$W3942,4)*POWER(X3942,3))</f>
        <v>153.18940840234723</v>
      </c>
      <c r="Z3942" s="3">
        <f t="shared" si="1598"/>
        <v>151.35378067898887</v>
      </c>
      <c r="AA3942" s="3">
        <f t="shared" si="1599"/>
        <v>98.250000000000398</v>
      </c>
      <c r="AB3942" s="3">
        <f t="shared" si="1608"/>
        <v>53.103780678988471</v>
      </c>
      <c r="AC3942" s="3">
        <f t="shared" si="1609"/>
        <v>53.103780678988471</v>
      </c>
      <c r="AE3942" s="34">
        <f t="shared" si="1600"/>
        <v>5</v>
      </c>
      <c r="AF3942" s="73" t="b">
        <f>COUNTIF('Power Curve'!$D$2:$D$31,AE3942)&gt;0</f>
        <v>1</v>
      </c>
      <c r="AG3942" s="73" t="b">
        <f t="shared" si="1601"/>
        <v>0</v>
      </c>
      <c r="AH3942" s="73" t="b">
        <f t="shared" si="1610"/>
        <v>1</v>
      </c>
      <c r="AI3942" s="34" t="str">
        <f t="shared" si="1602"/>
        <v>Outer</v>
      </c>
      <c r="AJ3942" s="35" t="str">
        <f t="shared" si="1611"/>
        <v>0.0-0.1</v>
      </c>
      <c r="AK3942" s="36" t="str">
        <f t="shared" si="1603"/>
        <v>8-9</v>
      </c>
      <c r="AL3942" s="36" t="str">
        <f t="shared" si="1604"/>
        <v>May</v>
      </c>
      <c r="AM3942" s="35" t="str">
        <f t="shared" si="1605"/>
        <v>195-205</v>
      </c>
      <c r="AN3942" s="36" t="str">
        <f t="shared" si="1606"/>
        <v>LWS-HTI</v>
      </c>
    </row>
    <row r="3943" spans="5:40" x14ac:dyDescent="0.3">
      <c r="E3943" s="12">
        <v>41048.361111111109</v>
      </c>
      <c r="F3943" s="16">
        <v>4.1900000000000004</v>
      </c>
      <c r="G3943" s="16">
        <v>68.670001983642607</v>
      </c>
      <c r="H3943" s="29">
        <v>1.1795159188907909</v>
      </c>
      <c r="I3943" s="26">
        <v>203</v>
      </c>
      <c r="J3943" s="30">
        <v>0.28878281622911689</v>
      </c>
      <c r="K3943" s="31">
        <v>-6.6771640263613369E-3</v>
      </c>
      <c r="L3943" s="111">
        <f t="shared" si="1586"/>
        <v>0</v>
      </c>
      <c r="M3943" s="112">
        <f t="shared" si="1587"/>
        <v>0.29000000000000004</v>
      </c>
      <c r="N3943" s="112" t="b">
        <f t="shared" si="1588"/>
        <v>0</v>
      </c>
      <c r="O3943" s="112" t="b">
        <f t="shared" si="1589"/>
        <v>0</v>
      </c>
      <c r="P3943" s="113">
        <f t="shared" si="1590"/>
        <v>0</v>
      </c>
      <c r="Q3943" s="113">
        <f t="shared" si="1591"/>
        <v>-3.0000000000000036</v>
      </c>
      <c r="R3943" s="114" t="str">
        <f t="shared" si="1607"/>
        <v>0-0.29</v>
      </c>
      <c r="S3943" s="127">
        <f t="shared" si="1592"/>
        <v>0</v>
      </c>
      <c r="T3943" s="112" t="b">
        <f t="shared" si="1593"/>
        <v>0</v>
      </c>
      <c r="U3943" s="22">
        <f t="shared" si="1594"/>
        <v>4.1374865555943297</v>
      </c>
      <c r="V3943" s="22">
        <f t="shared" si="1595"/>
        <v>-2.4881392040801533E-3</v>
      </c>
      <c r="W3943" s="81">
        <f t="shared" si="1596"/>
        <v>4</v>
      </c>
      <c r="X3943" s="22">
        <f t="shared" si="1597"/>
        <v>0.98853012818887842</v>
      </c>
      <c r="Y3943" s="3">
        <f>IF(U3943&gt;'Power Curve'!$C$37,0,INDEX(Ci,$W3943,1)*POWER(1-X3943,3)+INDEX(Ci,$W3943,2)*3*X3943*POWER(1-X3943,2)+INDEX(Ci,$W3943,3)*3*POWER(X3943,2)*(1-X3943)+INDEX(Ci,$W3943,4)*POWER(X3943,3))</f>
        <v>76.062842237042403</v>
      </c>
      <c r="Z3943" s="3">
        <f t="shared" si="1598"/>
        <v>76.062842237042403</v>
      </c>
      <c r="AA3943" s="3">
        <f t="shared" si="1599"/>
        <v>68.670001983642607</v>
      </c>
      <c r="AB3943" s="3">
        <f t="shared" si="1608"/>
        <v>7.3928402533997968</v>
      </c>
      <c r="AC3943" s="3">
        <f t="shared" si="1609"/>
        <v>7.3928402533997968</v>
      </c>
      <c r="AE3943" s="34">
        <f t="shared" si="1600"/>
        <v>4</v>
      </c>
      <c r="AF3943" s="73" t="b">
        <f>COUNTIF('Power Curve'!$D$2:$D$31,AE3943)&gt;0</f>
        <v>1</v>
      </c>
      <c r="AG3943" s="73" t="b">
        <f t="shared" si="1601"/>
        <v>0</v>
      </c>
      <c r="AH3943" s="73" t="b">
        <f t="shared" si="1610"/>
        <v>1</v>
      </c>
      <c r="AI3943" s="34" t="str">
        <f t="shared" si="1602"/>
        <v>Outer</v>
      </c>
      <c r="AJ3943" s="35" t="str">
        <f t="shared" si="1611"/>
        <v>-0.1-0.0</v>
      </c>
      <c r="AK3943" s="36" t="str">
        <f t="shared" si="1603"/>
        <v>8-9</v>
      </c>
      <c r="AL3943" s="36" t="str">
        <f t="shared" si="1604"/>
        <v>May</v>
      </c>
      <c r="AM3943" s="35" t="str">
        <f t="shared" si="1605"/>
        <v>195-205</v>
      </c>
      <c r="AN3943" s="36" t="str">
        <f t="shared" si="1606"/>
        <v>LWS-HTI</v>
      </c>
    </row>
    <row r="3944" spans="5:40" x14ac:dyDescent="0.3">
      <c r="E3944" s="12">
        <v>41048.388888888891</v>
      </c>
      <c r="F3944" s="16">
        <v>4.49</v>
      </c>
      <c r="G3944" s="16">
        <v>79.830001831054702</v>
      </c>
      <c r="H3944" s="29">
        <v>1.1815309057107444</v>
      </c>
      <c r="I3944" s="26">
        <v>202.5</v>
      </c>
      <c r="J3944" s="30">
        <v>0.12694877505567928</v>
      </c>
      <c r="K3944" s="31">
        <v>4.962083531366817E-2</v>
      </c>
      <c r="L3944" s="111">
        <f t="shared" si="1586"/>
        <v>0</v>
      </c>
      <c r="M3944" s="112">
        <f t="shared" si="1587"/>
        <v>0.13</v>
      </c>
      <c r="N3944" s="112" t="b">
        <f t="shared" si="1588"/>
        <v>0</v>
      </c>
      <c r="O3944" s="112" t="b">
        <f t="shared" si="1589"/>
        <v>1</v>
      </c>
      <c r="P3944" s="113">
        <f t="shared" si="1590"/>
        <v>0</v>
      </c>
      <c r="Q3944" s="113">
        <f t="shared" si="1591"/>
        <v>13</v>
      </c>
      <c r="R3944" s="114" t="str">
        <f t="shared" si="1607"/>
        <v>0-0.13</v>
      </c>
      <c r="S3944" s="127">
        <f t="shared" si="1592"/>
        <v>0</v>
      </c>
      <c r="T3944" s="112" t="b">
        <f t="shared" si="1593"/>
        <v>0</v>
      </c>
      <c r="U3944" s="22">
        <f t="shared" si="1594"/>
        <v>4.4362499433067395</v>
      </c>
      <c r="V3944" s="22">
        <f t="shared" si="1595"/>
        <v>4.3686705454469475E-2</v>
      </c>
      <c r="W3944" s="81">
        <f t="shared" si="1596"/>
        <v>5</v>
      </c>
      <c r="X3944" s="22">
        <f t="shared" si="1597"/>
        <v>0.32322109583104691</v>
      </c>
      <c r="Y3944" s="3">
        <f>IF(U3944&gt;'Power Curve'!$C$37,0,INDEX(Ci,$W3944,1)*POWER(1-X3944,3)+INDEX(Ci,$W3944,2)*3*X3944*POWER(1-X3944,2)+INDEX(Ci,$W3944,3)*3*POWER(X3944,2)*(1-X3944)+INDEX(Ci,$W3944,4)*POWER(X3944,3))</f>
        <v>111.68453396990326</v>
      </c>
      <c r="Z3944" s="3">
        <f t="shared" si="1598"/>
        <v>111.68453396990326</v>
      </c>
      <c r="AA3944" s="3">
        <f t="shared" si="1599"/>
        <v>79.830001831054702</v>
      </c>
      <c r="AB3944" s="3">
        <f t="shared" si="1608"/>
        <v>31.854532138848555</v>
      </c>
      <c r="AC3944" s="3">
        <f t="shared" si="1609"/>
        <v>31.854532138848555</v>
      </c>
      <c r="AE3944" s="34">
        <f t="shared" si="1600"/>
        <v>4</v>
      </c>
      <c r="AF3944" s="73" t="b">
        <f>COUNTIF('Power Curve'!$D$2:$D$31,AE3944)&gt;0</f>
        <v>1</v>
      </c>
      <c r="AG3944" s="73" t="b">
        <f t="shared" si="1601"/>
        <v>0</v>
      </c>
      <c r="AH3944" s="73" t="b">
        <f t="shared" si="1610"/>
        <v>1</v>
      </c>
      <c r="AI3944" s="34" t="str">
        <f t="shared" si="1602"/>
        <v>Outer</v>
      </c>
      <c r="AJ3944" s="35" t="str">
        <f t="shared" si="1611"/>
        <v>0.0-0.1</v>
      </c>
      <c r="AK3944" s="36" t="str">
        <f t="shared" si="1603"/>
        <v>9-10</v>
      </c>
      <c r="AL3944" s="36" t="str">
        <f t="shared" si="1604"/>
        <v>May</v>
      </c>
      <c r="AM3944" s="35" t="str">
        <f t="shared" si="1605"/>
        <v>195-205</v>
      </c>
      <c r="AN3944" s="36" t="str">
        <f t="shared" si="1606"/>
        <v>Inner-TI</v>
      </c>
    </row>
    <row r="3945" spans="5:40" x14ac:dyDescent="0.3">
      <c r="E3945" s="12">
        <v>41048.395833333336</v>
      </c>
      <c r="F3945" s="16">
        <v>4.45</v>
      </c>
      <c r="G3945" s="16">
        <v>78.420003890991396</v>
      </c>
      <c r="H3945" s="29">
        <v>1.1810199534717818</v>
      </c>
      <c r="I3945" s="26">
        <v>203.2</v>
      </c>
      <c r="J3945" s="30">
        <v>0.15955056179775279</v>
      </c>
      <c r="K3945" s="31">
        <v>5.1101830265328073E-2</v>
      </c>
      <c r="L3945" s="111">
        <f t="shared" si="1586"/>
        <v>0</v>
      </c>
      <c r="M3945" s="112">
        <f t="shared" si="1587"/>
        <v>0.16</v>
      </c>
      <c r="N3945" s="112" t="b">
        <f t="shared" si="1588"/>
        <v>0</v>
      </c>
      <c r="O3945" s="112" t="b">
        <f t="shared" si="1589"/>
        <v>1</v>
      </c>
      <c r="P3945" s="113">
        <f t="shared" si="1590"/>
        <v>0</v>
      </c>
      <c r="Q3945" s="113">
        <f t="shared" si="1591"/>
        <v>10</v>
      </c>
      <c r="R3945" s="114" t="str">
        <f t="shared" si="1607"/>
        <v>0-0.16</v>
      </c>
      <c r="S3945" s="127">
        <f t="shared" si="1592"/>
        <v>0</v>
      </c>
      <c r="T3945" s="112" t="b">
        <f t="shared" si="1593"/>
        <v>0</v>
      </c>
      <c r="U3945" s="22">
        <f t="shared" si="1594"/>
        <v>4.3960949068397213</v>
      </c>
      <c r="V3945" s="22">
        <f t="shared" si="1595"/>
        <v>3.7480615125530733E-2</v>
      </c>
      <c r="W3945" s="81">
        <f t="shared" si="1596"/>
        <v>5</v>
      </c>
      <c r="X3945" s="22">
        <f t="shared" si="1597"/>
        <v>0.27730462044729104</v>
      </c>
      <c r="Y3945" s="3">
        <f>IF(U3945&gt;'Power Curve'!$C$37,0,INDEX(Ci,$W3945,1)*POWER(1-X3945,3)+INDEX(Ci,$W3945,2)*3*X3945*POWER(1-X3945,2)+INDEX(Ci,$W3945,3)*3*POWER(X3945,2)*(1-X3945)+INDEX(Ci,$W3945,4)*POWER(X3945,3))</f>
        <v>105.74823608170625</v>
      </c>
      <c r="Z3945" s="3">
        <f t="shared" si="1598"/>
        <v>105.74823608170625</v>
      </c>
      <c r="AA3945" s="3">
        <f t="shared" si="1599"/>
        <v>78.420003890991396</v>
      </c>
      <c r="AB3945" s="3">
        <f t="shared" si="1608"/>
        <v>27.328232190714857</v>
      </c>
      <c r="AC3945" s="3">
        <f t="shared" si="1609"/>
        <v>27.328232190714857</v>
      </c>
      <c r="AE3945" s="34">
        <f t="shared" si="1600"/>
        <v>4</v>
      </c>
      <c r="AF3945" s="73" t="b">
        <f>COUNTIF('Power Curve'!$D$2:$D$31,AE3945)&gt;0</f>
        <v>1</v>
      </c>
      <c r="AG3945" s="73" t="b">
        <f t="shared" si="1601"/>
        <v>0</v>
      </c>
      <c r="AH3945" s="73" t="b">
        <f t="shared" si="1610"/>
        <v>1</v>
      </c>
      <c r="AI3945" s="34" t="str">
        <f t="shared" si="1602"/>
        <v>Outer</v>
      </c>
      <c r="AJ3945" s="35" t="str">
        <f t="shared" si="1611"/>
        <v>0.0-0.1</v>
      </c>
      <c r="AK3945" s="36" t="str">
        <f t="shared" si="1603"/>
        <v>9-10</v>
      </c>
      <c r="AL3945" s="36" t="str">
        <f t="shared" si="1604"/>
        <v>May</v>
      </c>
      <c r="AM3945" s="35" t="str">
        <f t="shared" si="1605"/>
        <v>195-205</v>
      </c>
      <c r="AN3945" s="36" t="str">
        <f t="shared" si="1606"/>
        <v>LWS-HTI</v>
      </c>
    </row>
    <row r="3946" spans="5:40" x14ac:dyDescent="0.3">
      <c r="E3946" s="12">
        <v>41048.402777777781</v>
      </c>
      <c r="F3946" s="16">
        <v>4.62</v>
      </c>
      <c r="G3946" s="16">
        <v>70.0200004577637</v>
      </c>
      <c r="H3946" s="29">
        <v>1.1808922859766378</v>
      </c>
      <c r="I3946" s="26">
        <v>208.7</v>
      </c>
      <c r="J3946" s="30">
        <v>0.17099567099567101</v>
      </c>
      <c r="K3946" s="31">
        <v>-1.21226845186353E-2</v>
      </c>
      <c r="L3946" s="111">
        <f t="shared" si="1586"/>
        <v>0.1</v>
      </c>
      <c r="M3946" s="112">
        <f t="shared" si="1587"/>
        <v>0.17</v>
      </c>
      <c r="N3946" s="112" t="b">
        <f t="shared" si="1588"/>
        <v>1</v>
      </c>
      <c r="O3946" s="112" t="b">
        <f t="shared" si="1589"/>
        <v>1</v>
      </c>
      <c r="P3946" s="113">
        <f t="shared" si="1590"/>
        <v>1</v>
      </c>
      <c r="Q3946" s="113">
        <f t="shared" si="1591"/>
        <v>9</v>
      </c>
      <c r="R3946" s="114" t="str">
        <f t="shared" si="1607"/>
        <v>0.1-0.17</v>
      </c>
      <c r="S3946" s="127">
        <f t="shared" si="1592"/>
        <v>7.1072639023830667E-2</v>
      </c>
      <c r="T3946" s="112" t="b">
        <f t="shared" si="1593"/>
        <v>1</v>
      </c>
      <c r="U3946" s="22">
        <f t="shared" si="1594"/>
        <v>4.5638711487845587</v>
      </c>
      <c r="V3946" s="22">
        <f t="shared" si="1595"/>
        <v>6.3410974158195813E-2</v>
      </c>
      <c r="W3946" s="81">
        <f t="shared" si="1596"/>
        <v>5</v>
      </c>
      <c r="X3946" s="22">
        <f t="shared" si="1597"/>
        <v>0.46915337370559534</v>
      </c>
      <c r="Y3946" s="3">
        <f>IF(U3946&gt;'Power Curve'!$C$37,0,INDEX(Ci,$W3946,1)*POWER(1-X3946,3)+INDEX(Ci,$W3946,2)*3*X3946*POWER(1-X3946,2)+INDEX(Ci,$W3946,3)*3*POWER(X3946,2)*(1-X3946)+INDEX(Ci,$W3946,4)*POWER(X3946,3))</f>
        <v>132.1279905433646</v>
      </c>
      <c r="Z3946" s="3">
        <f t="shared" si="1598"/>
        <v>141.51867552019729</v>
      </c>
      <c r="AA3946" s="3">
        <f t="shared" si="1599"/>
        <v>70.0200004577637</v>
      </c>
      <c r="AB3946" s="3">
        <f t="shared" si="1608"/>
        <v>71.498675062433591</v>
      </c>
      <c r="AC3946" s="3">
        <f t="shared" si="1609"/>
        <v>71.498675062433591</v>
      </c>
      <c r="AE3946" s="34">
        <f t="shared" si="1600"/>
        <v>5</v>
      </c>
      <c r="AF3946" s="73" t="b">
        <f>COUNTIF('Power Curve'!$D$2:$D$31,AE3946)&gt;0</f>
        <v>1</v>
      </c>
      <c r="AG3946" s="73" t="b">
        <f t="shared" si="1601"/>
        <v>0</v>
      </c>
      <c r="AH3946" s="73" t="b">
        <f t="shared" si="1610"/>
        <v>1</v>
      </c>
      <c r="AI3946" s="34" t="str">
        <f t="shared" si="1602"/>
        <v>Outer</v>
      </c>
      <c r="AJ3946" s="35" t="str">
        <f t="shared" si="1611"/>
        <v>0.0-0.1</v>
      </c>
      <c r="AK3946" s="36" t="str">
        <f t="shared" si="1603"/>
        <v>9-10</v>
      </c>
      <c r="AL3946" s="36" t="str">
        <f t="shared" si="1604"/>
        <v>May</v>
      </c>
      <c r="AM3946" s="35" t="str">
        <f t="shared" si="1605"/>
        <v>205-215</v>
      </c>
      <c r="AN3946" s="36" t="str">
        <f t="shared" si="1606"/>
        <v>LWS-HTI</v>
      </c>
    </row>
    <row r="3947" spans="5:40" x14ac:dyDescent="0.3">
      <c r="E3947" s="12">
        <v>41048.423611111109</v>
      </c>
      <c r="F3947" s="16">
        <v>3.78</v>
      </c>
      <c r="G3947" s="16">
        <v>53.899997711181712</v>
      </c>
      <c r="H3947" s="29">
        <v>1.176441206803815</v>
      </c>
      <c r="I3947" s="26">
        <v>209.3</v>
      </c>
      <c r="J3947" s="30">
        <v>0.32010582010582012</v>
      </c>
      <c r="K3947" s="31">
        <v>4.8532707403967007E-2</v>
      </c>
      <c r="L3947" s="111">
        <f t="shared" si="1586"/>
        <v>-0.1</v>
      </c>
      <c r="M3947" s="112">
        <f t="shared" si="1587"/>
        <v>0.32</v>
      </c>
      <c r="N3947" s="112" t="b">
        <f t="shared" si="1588"/>
        <v>0</v>
      </c>
      <c r="O3947" s="112" t="b">
        <f t="shared" si="1589"/>
        <v>0</v>
      </c>
      <c r="P3947" s="113">
        <f t="shared" si="1590"/>
        <v>-1</v>
      </c>
      <c r="Q3947" s="113">
        <f t="shared" si="1591"/>
        <v>-6</v>
      </c>
      <c r="R3947" s="114" t="str">
        <f t="shared" si="1607"/>
        <v>-0.1-0.32</v>
      </c>
      <c r="S3947" s="127">
        <f t="shared" si="1592"/>
        <v>0</v>
      </c>
      <c r="T3947" s="112" t="b">
        <f t="shared" si="1593"/>
        <v>0</v>
      </c>
      <c r="U3947" s="22">
        <f t="shared" si="1594"/>
        <v>3.7293789307438385</v>
      </c>
      <c r="V3947" s="22">
        <f t="shared" si="1595"/>
        <v>-6.55624881921852E-2</v>
      </c>
      <c r="W3947" s="81">
        <f t="shared" si="1596"/>
        <v>4</v>
      </c>
      <c r="X3947" s="22">
        <f t="shared" si="1597"/>
        <v>0.69776934129569879</v>
      </c>
      <c r="Y3947" s="3">
        <f>IF(U3947&gt;'Power Curve'!$C$37,0,INDEX(Ci,$W3947,1)*POWER(1-X3947,3)+INDEX(Ci,$W3947,2)*3*X3947*POWER(1-X3947,2)+INDEX(Ci,$W3947,3)*3*POWER(X3947,2)*(1-X3947)+INDEX(Ci,$W3947,4)*POWER(X3947,3))</f>
        <v>43.089074489013797</v>
      </c>
      <c r="Z3947" s="3">
        <f t="shared" si="1598"/>
        <v>43.089074489013797</v>
      </c>
      <c r="AA3947" s="3">
        <f t="shared" si="1599"/>
        <v>53.899997711181712</v>
      </c>
      <c r="AB3947" s="3">
        <f t="shared" si="1608"/>
        <v>-10.810923222167915</v>
      </c>
      <c r="AC3947" s="3">
        <f t="shared" si="1609"/>
        <v>10.810923222167915</v>
      </c>
      <c r="AE3947" s="34">
        <f t="shared" si="1600"/>
        <v>4</v>
      </c>
      <c r="AF3947" s="73" t="b">
        <f>COUNTIF('Power Curve'!$D$2:$D$31,AE3947)&gt;0</f>
        <v>1</v>
      </c>
      <c r="AG3947" s="73" t="b">
        <f t="shared" si="1601"/>
        <v>0</v>
      </c>
      <c r="AH3947" s="73" t="b">
        <f t="shared" si="1610"/>
        <v>1</v>
      </c>
      <c r="AI3947" s="34" t="str">
        <f t="shared" si="1602"/>
        <v>Outer</v>
      </c>
      <c r="AJ3947" s="35" t="str">
        <f t="shared" si="1611"/>
        <v>-0.1-0.0</v>
      </c>
      <c r="AK3947" s="36" t="str">
        <f t="shared" si="1603"/>
        <v>10-11</v>
      </c>
      <c r="AL3947" s="36" t="str">
        <f t="shared" si="1604"/>
        <v>May</v>
      </c>
      <c r="AM3947" s="35" t="str">
        <f t="shared" si="1605"/>
        <v>205-215</v>
      </c>
      <c r="AN3947" s="36" t="str">
        <f t="shared" si="1606"/>
        <v>LWS-HTI</v>
      </c>
    </row>
    <row r="3948" spans="5:40" x14ac:dyDescent="0.3">
      <c r="E3948" s="12">
        <v>41049.541666666664</v>
      </c>
      <c r="F3948" s="16">
        <v>4.6399999999999997</v>
      </c>
      <c r="G3948" s="16">
        <v>118.0699920654293</v>
      </c>
      <c r="H3948" s="29">
        <v>1.1896493050744263</v>
      </c>
      <c r="I3948" s="26">
        <v>340.9</v>
      </c>
      <c r="J3948" s="30">
        <v>0.10560344827586207</v>
      </c>
      <c r="K3948" s="31">
        <v>0.14637662162283396</v>
      </c>
      <c r="L3948" s="111">
        <f t="shared" si="1586"/>
        <v>0.1</v>
      </c>
      <c r="M3948" s="112">
        <f t="shared" si="1587"/>
        <v>0.11</v>
      </c>
      <c r="N3948" s="112" t="b">
        <f t="shared" si="1588"/>
        <v>1</v>
      </c>
      <c r="O3948" s="112" t="b">
        <f t="shared" si="1589"/>
        <v>1</v>
      </c>
      <c r="P3948" s="113">
        <f t="shared" si="1590"/>
        <v>1</v>
      </c>
      <c r="Q3948" s="113">
        <f t="shared" si="1591"/>
        <v>15</v>
      </c>
      <c r="R3948" s="114" t="str">
        <f t="shared" si="1607"/>
        <v>0.1-0.11</v>
      </c>
      <c r="S3948" s="127">
        <f t="shared" si="1592"/>
        <v>1.6125726309400339E-2</v>
      </c>
      <c r="T3948" s="112" t="b">
        <f t="shared" si="1593"/>
        <v>1</v>
      </c>
      <c r="U3948" s="22">
        <f t="shared" si="1594"/>
        <v>4.5949303853079533</v>
      </c>
      <c r="V3948" s="22">
        <f t="shared" si="1595"/>
        <v>6.8211279284811313E-2</v>
      </c>
      <c r="W3948" s="81">
        <f t="shared" si="1596"/>
        <v>5</v>
      </c>
      <c r="X3948" s="22">
        <f t="shared" si="1597"/>
        <v>0.50466898506448588</v>
      </c>
      <c r="Y3948" s="3">
        <f>IF(U3948&gt;'Power Curve'!$C$37,0,INDEX(Ci,$W3948,1)*POWER(1-X3948,3)+INDEX(Ci,$W3948,2)*3*X3948*POWER(1-X3948,2)+INDEX(Ci,$W3948,3)*3*POWER(X3948,2)*(1-X3948)+INDEX(Ci,$W3948,4)*POWER(X3948,3))</f>
        <v>137.38006110521025</v>
      </c>
      <c r="Z3948" s="3">
        <f t="shared" si="1598"/>
        <v>139.59541437096155</v>
      </c>
      <c r="AA3948" s="3">
        <f t="shared" si="1599"/>
        <v>118.0699920654293</v>
      </c>
      <c r="AB3948" s="3">
        <f t="shared" si="1608"/>
        <v>21.525422305532246</v>
      </c>
      <c r="AC3948" s="3">
        <f t="shared" si="1609"/>
        <v>21.525422305532246</v>
      </c>
      <c r="AE3948" s="34">
        <f t="shared" si="1600"/>
        <v>5</v>
      </c>
      <c r="AF3948" s="73" t="b">
        <f>COUNTIF('Power Curve'!$D$2:$D$31,AE3948)&gt;0</f>
        <v>1</v>
      </c>
      <c r="AG3948" s="73" t="b">
        <f t="shared" si="1601"/>
        <v>0</v>
      </c>
      <c r="AH3948" s="73" t="b">
        <f t="shared" si="1610"/>
        <v>1</v>
      </c>
      <c r="AI3948" s="34" t="str">
        <f t="shared" si="1602"/>
        <v>Inner</v>
      </c>
      <c r="AJ3948" s="35" t="str">
        <f t="shared" si="1611"/>
        <v>0.0-0.1</v>
      </c>
      <c r="AK3948" s="36" t="str">
        <f t="shared" si="1603"/>
        <v>13-14</v>
      </c>
      <c r="AL3948" s="36" t="str">
        <f t="shared" si="1604"/>
        <v>May</v>
      </c>
      <c r="AM3948" s="35" t="str">
        <f t="shared" si="1605"/>
        <v>335-345</v>
      </c>
      <c r="AN3948" s="36" t="str">
        <f t="shared" si="1606"/>
        <v>Inner-TI</v>
      </c>
    </row>
    <row r="3949" spans="5:40" x14ac:dyDescent="0.3">
      <c r="E3949" s="12">
        <v>41049.548611111109</v>
      </c>
      <c r="F3949" s="16">
        <v>3.98</v>
      </c>
      <c r="G3949" s="16">
        <v>42.149999618530302</v>
      </c>
      <c r="H3949" s="29">
        <v>1.1884856854062922</v>
      </c>
      <c r="I3949" s="26">
        <v>330.7</v>
      </c>
      <c r="J3949" s="30">
        <v>0.10552763819095477</v>
      </c>
      <c r="K3949" s="31">
        <v>0.15947138377510775</v>
      </c>
      <c r="L3949" s="111">
        <f t="shared" si="1586"/>
        <v>0</v>
      </c>
      <c r="M3949" s="112">
        <f t="shared" si="1587"/>
        <v>0.11</v>
      </c>
      <c r="N3949" s="112" t="b">
        <f t="shared" si="1588"/>
        <v>0</v>
      </c>
      <c r="O3949" s="112" t="b">
        <f t="shared" si="1589"/>
        <v>1</v>
      </c>
      <c r="P3949" s="113">
        <f t="shared" si="1590"/>
        <v>0</v>
      </c>
      <c r="Q3949" s="113">
        <f t="shared" si="1591"/>
        <v>15</v>
      </c>
      <c r="R3949" s="114" t="str">
        <f t="shared" si="1607"/>
        <v>0-0.11</v>
      </c>
      <c r="S3949" s="127">
        <f t="shared" si="1592"/>
        <v>0</v>
      </c>
      <c r="T3949" s="112" t="b">
        <f t="shared" si="1593"/>
        <v>0</v>
      </c>
      <c r="U3949" s="22">
        <f t="shared" si="1594"/>
        <v>3.940055695519495</v>
      </c>
      <c r="V3949" s="22">
        <f t="shared" si="1595"/>
        <v>-3.3001715062761817E-2</v>
      </c>
      <c r="W3949" s="81">
        <f t="shared" si="1596"/>
        <v>4</v>
      </c>
      <c r="X3949" s="22">
        <f t="shared" si="1597"/>
        <v>0.84786833032762465</v>
      </c>
      <c r="Y3949" s="3">
        <f>IF(U3949&gt;'Power Curve'!$C$37,0,INDEX(Ci,$W3949,1)*POWER(1-X3949,3)+INDEX(Ci,$W3949,2)*3*X3949*POWER(1-X3949,2)+INDEX(Ci,$W3949,3)*3*POWER(X3949,2)*(1-X3949)+INDEX(Ci,$W3949,4)*POWER(X3949,3))</f>
        <v>59.664282795578714</v>
      </c>
      <c r="Z3949" s="3">
        <f t="shared" si="1598"/>
        <v>59.664282795578714</v>
      </c>
      <c r="AA3949" s="3">
        <f t="shared" si="1599"/>
        <v>42.149999618530302</v>
      </c>
      <c r="AB3949" s="3">
        <f t="shared" si="1608"/>
        <v>17.514283177048412</v>
      </c>
      <c r="AC3949" s="3">
        <f t="shared" si="1609"/>
        <v>17.514283177048412</v>
      </c>
      <c r="AE3949" s="34">
        <f t="shared" si="1600"/>
        <v>4</v>
      </c>
      <c r="AF3949" s="73" t="b">
        <f>COUNTIF('Power Curve'!$D$2:$D$31,AE3949)&gt;0</f>
        <v>1</v>
      </c>
      <c r="AG3949" s="73" t="b">
        <f t="shared" si="1601"/>
        <v>0</v>
      </c>
      <c r="AH3949" s="73" t="b">
        <f t="shared" si="1610"/>
        <v>1</v>
      </c>
      <c r="AI3949" s="34" t="str">
        <f t="shared" si="1602"/>
        <v>Inner</v>
      </c>
      <c r="AJ3949" s="35" t="str">
        <f t="shared" si="1611"/>
        <v>-0.1-0.0</v>
      </c>
      <c r="AK3949" s="36" t="str">
        <f t="shared" si="1603"/>
        <v>13-14</v>
      </c>
      <c r="AL3949" s="36" t="str">
        <f t="shared" si="1604"/>
        <v>May</v>
      </c>
      <c r="AM3949" s="35" t="str">
        <f t="shared" si="1605"/>
        <v>325-335</v>
      </c>
      <c r="AN3949" s="36" t="str">
        <f t="shared" si="1606"/>
        <v>Inner-TI</v>
      </c>
    </row>
    <row r="3950" spans="5:40" x14ac:dyDescent="0.3">
      <c r="E3950" s="12">
        <v>41049.5625</v>
      </c>
      <c r="F3950" s="16">
        <v>4.55</v>
      </c>
      <c r="G3950" s="16">
        <v>88.289997100830504</v>
      </c>
      <c r="H3950" s="29">
        <v>1.1878402142349196</v>
      </c>
      <c r="I3950" s="26">
        <v>343.2</v>
      </c>
      <c r="J3950" s="30">
        <v>0.14285714285714288</v>
      </c>
      <c r="K3950" s="31">
        <v>0.31260132883557279</v>
      </c>
      <c r="L3950" s="111">
        <f t="shared" si="1586"/>
        <v>0.1</v>
      </c>
      <c r="M3950" s="112">
        <f t="shared" si="1587"/>
        <v>0.14000000000000001</v>
      </c>
      <c r="N3950" s="112" t="b">
        <f t="shared" si="1588"/>
        <v>1</v>
      </c>
      <c r="O3950" s="112" t="b">
        <f t="shared" si="1589"/>
        <v>1</v>
      </c>
      <c r="P3950" s="113">
        <f t="shared" si="1590"/>
        <v>1</v>
      </c>
      <c r="Q3950" s="113">
        <f t="shared" si="1591"/>
        <v>12</v>
      </c>
      <c r="R3950" s="114" t="str">
        <f t="shared" si="1607"/>
        <v>0.1-0.14</v>
      </c>
      <c r="S3950" s="127">
        <f t="shared" si="1592"/>
        <v>5.7648834867645611E-2</v>
      </c>
      <c r="T3950" s="112" t="b">
        <f t="shared" si="1593"/>
        <v>1</v>
      </c>
      <c r="U3950" s="22">
        <f t="shared" si="1594"/>
        <v>4.5035194405393844</v>
      </c>
      <c r="V3950" s="22">
        <f t="shared" si="1595"/>
        <v>5.4083423100361558E-2</v>
      </c>
      <c r="W3950" s="81">
        <f t="shared" si="1596"/>
        <v>5</v>
      </c>
      <c r="X3950" s="22">
        <f t="shared" si="1597"/>
        <v>0.40014241095168862</v>
      </c>
      <c r="Y3950" s="3">
        <f>IF(U3950&gt;'Power Curve'!$C$37,0,INDEX(Ci,$W3950,1)*POWER(1-X3950,3)+INDEX(Ci,$W3950,2)*3*X3950*POWER(1-X3950,2)+INDEX(Ci,$W3950,3)*3*POWER(X3950,2)*(1-X3950)+INDEX(Ci,$W3950,4)*POWER(X3950,3))</f>
        <v>122.19974411245846</v>
      </c>
      <c r="Z3950" s="3">
        <f t="shared" si="1598"/>
        <v>129.24441698166612</v>
      </c>
      <c r="AA3950" s="3">
        <f t="shared" si="1599"/>
        <v>88.289997100830504</v>
      </c>
      <c r="AB3950" s="3">
        <f t="shared" si="1608"/>
        <v>40.954419880835616</v>
      </c>
      <c r="AC3950" s="3">
        <f t="shared" si="1609"/>
        <v>40.954419880835616</v>
      </c>
      <c r="AE3950" s="34">
        <f t="shared" si="1600"/>
        <v>5</v>
      </c>
      <c r="AF3950" s="73" t="b">
        <f>COUNTIF('Power Curve'!$D$2:$D$31,AE3950)&gt;0</f>
        <v>1</v>
      </c>
      <c r="AG3950" s="73" t="b">
        <f t="shared" si="1601"/>
        <v>0</v>
      </c>
      <c r="AH3950" s="73" t="b">
        <f t="shared" si="1610"/>
        <v>1</v>
      </c>
      <c r="AI3950" s="34" t="str">
        <f t="shared" si="1602"/>
        <v>Outer</v>
      </c>
      <c r="AJ3950" s="35" t="str">
        <f t="shared" si="1611"/>
        <v>0.0-0.1</v>
      </c>
      <c r="AK3950" s="36" t="str">
        <f t="shared" si="1603"/>
        <v>13-14</v>
      </c>
      <c r="AL3950" s="36" t="str">
        <f t="shared" si="1604"/>
        <v>May</v>
      </c>
      <c r="AM3950" s="35" t="str">
        <f t="shared" si="1605"/>
        <v>335-345</v>
      </c>
      <c r="AN3950" s="36" t="str">
        <f t="shared" si="1606"/>
        <v>LWS-HTI</v>
      </c>
    </row>
    <row r="3951" spans="5:40" x14ac:dyDescent="0.3">
      <c r="E3951" s="12">
        <v>41049.583333333336</v>
      </c>
      <c r="F3951" s="16">
        <v>4.82</v>
      </c>
      <c r="G3951" s="16">
        <v>155.75999832153352</v>
      </c>
      <c r="H3951" s="29">
        <v>1.1869092854042533</v>
      </c>
      <c r="I3951" s="26">
        <v>307.7</v>
      </c>
      <c r="J3951" s="30">
        <v>0.14107883817427386</v>
      </c>
      <c r="K3951" s="31">
        <v>2.9131530626197714E-2</v>
      </c>
      <c r="L3951" s="111">
        <f t="shared" si="1586"/>
        <v>0.1</v>
      </c>
      <c r="M3951" s="112">
        <f t="shared" si="1587"/>
        <v>0.14000000000000001</v>
      </c>
      <c r="N3951" s="112" t="b">
        <f t="shared" si="1588"/>
        <v>1</v>
      </c>
      <c r="O3951" s="112" t="b">
        <f t="shared" si="1589"/>
        <v>1</v>
      </c>
      <c r="P3951" s="113">
        <f t="shared" si="1590"/>
        <v>1</v>
      </c>
      <c r="Q3951" s="113">
        <f t="shared" si="1591"/>
        <v>12</v>
      </c>
      <c r="R3951" s="114" t="str">
        <f t="shared" si="1607"/>
        <v>0.1-0.14</v>
      </c>
      <c r="S3951" s="127">
        <f t="shared" si="1592"/>
        <v>5.7648834867645611E-2</v>
      </c>
      <c r="T3951" s="112" t="b">
        <f t="shared" si="1593"/>
        <v>1</v>
      </c>
      <c r="U3951" s="22">
        <f t="shared" si="1594"/>
        <v>4.7695146211977439</v>
      </c>
      <c r="V3951" s="22">
        <f t="shared" si="1595"/>
        <v>9.5193835727780104E-2</v>
      </c>
      <c r="W3951" s="81">
        <f t="shared" si="1596"/>
        <v>5</v>
      </c>
      <c r="X3951" s="22">
        <f t="shared" si="1597"/>
        <v>0.70430254226993538</v>
      </c>
      <c r="Y3951" s="3">
        <f>IF(U3951&gt;'Power Curve'!$C$37,0,INDEX(Ci,$W3951,1)*POWER(1-X3951,3)+INDEX(Ci,$W3951,2)*3*X3951*POWER(1-X3951,2)+INDEX(Ci,$W3951,3)*3*POWER(X3951,2)*(1-X3951)+INDEX(Ci,$W3951,4)*POWER(X3951,3))</f>
        <v>167.86580448350327</v>
      </c>
      <c r="Z3951" s="3">
        <f t="shared" si="1598"/>
        <v>177.54307252609723</v>
      </c>
      <c r="AA3951" s="3">
        <f t="shared" si="1599"/>
        <v>155.75999832153352</v>
      </c>
      <c r="AB3951" s="3">
        <f t="shared" si="1608"/>
        <v>21.783074204563718</v>
      </c>
      <c r="AC3951" s="3">
        <f t="shared" si="1609"/>
        <v>21.783074204563718</v>
      </c>
      <c r="AE3951" s="34">
        <f t="shared" si="1600"/>
        <v>5</v>
      </c>
      <c r="AF3951" s="73" t="b">
        <f>COUNTIF('Power Curve'!$D$2:$D$31,AE3951)&gt;0</f>
        <v>1</v>
      </c>
      <c r="AG3951" s="73" t="b">
        <f t="shared" si="1601"/>
        <v>0</v>
      </c>
      <c r="AH3951" s="73" t="b">
        <f t="shared" si="1610"/>
        <v>1</v>
      </c>
      <c r="AI3951" s="34" t="str">
        <f t="shared" si="1602"/>
        <v>Outer</v>
      </c>
      <c r="AJ3951" s="35" t="str">
        <f t="shared" si="1611"/>
        <v>0.0-0.1</v>
      </c>
      <c r="AK3951" s="36" t="str">
        <f t="shared" si="1603"/>
        <v>14-15</v>
      </c>
      <c r="AL3951" s="36" t="str">
        <f t="shared" si="1604"/>
        <v>May</v>
      </c>
      <c r="AM3951" s="35" t="str">
        <f t="shared" si="1605"/>
        <v>305-315</v>
      </c>
      <c r="AN3951" s="36" t="str">
        <f t="shared" si="1606"/>
        <v>LWS-HTI</v>
      </c>
    </row>
    <row r="3952" spans="5:40" x14ac:dyDescent="0.3">
      <c r="E3952" s="12">
        <v>41049.590277777781</v>
      </c>
      <c r="F3952" s="16">
        <v>4.84</v>
      </c>
      <c r="G3952" s="16">
        <v>138.9299964904782</v>
      </c>
      <c r="H3952" s="29">
        <v>1.1863943567658795</v>
      </c>
      <c r="I3952" s="26">
        <v>304.5</v>
      </c>
      <c r="J3952" s="30">
        <v>0.13223140495867769</v>
      </c>
      <c r="K3952" s="31">
        <v>2.3485834041647759E-2</v>
      </c>
      <c r="L3952" s="111">
        <f t="shared" si="1586"/>
        <v>0.1</v>
      </c>
      <c r="M3952" s="112">
        <f t="shared" si="1587"/>
        <v>0.13</v>
      </c>
      <c r="N3952" s="112" t="b">
        <f t="shared" si="1588"/>
        <v>1</v>
      </c>
      <c r="O3952" s="112" t="b">
        <f t="shared" si="1589"/>
        <v>1</v>
      </c>
      <c r="P3952" s="113">
        <f t="shared" si="1590"/>
        <v>1</v>
      </c>
      <c r="Q3952" s="113">
        <f t="shared" si="1591"/>
        <v>13</v>
      </c>
      <c r="R3952" s="114" t="str">
        <f t="shared" si="1607"/>
        <v>0.1-0.13</v>
      </c>
      <c r="S3952" s="127">
        <f t="shared" si="1592"/>
        <v>4.827591189261813E-2</v>
      </c>
      <c r="T3952" s="112" t="b">
        <f t="shared" si="1593"/>
        <v>1</v>
      </c>
      <c r="U3952" s="22">
        <f t="shared" si="1594"/>
        <v>4.7886124408504998</v>
      </c>
      <c r="V3952" s="22">
        <f t="shared" si="1595"/>
        <v>9.8145465318457581E-2</v>
      </c>
      <c r="W3952" s="81">
        <f t="shared" si="1596"/>
        <v>5</v>
      </c>
      <c r="X3952" s="22">
        <f t="shared" si="1597"/>
        <v>0.72614051436814098</v>
      </c>
      <c r="Y3952" s="3">
        <f>IF(U3952&gt;'Power Curve'!$C$37,0,INDEX(Ci,$W3952,1)*POWER(1-X3952,3)+INDEX(Ci,$W3952,2)*3*X3952*POWER(1-X3952,2)+INDEX(Ci,$W3952,3)*3*POWER(X3952,2)*(1-X3952)+INDEX(Ci,$W3952,4)*POWER(X3952,3))</f>
        <v>171.22684958635017</v>
      </c>
      <c r="Z3952" s="3">
        <f t="shared" si="1598"/>
        <v>179.4929818906314</v>
      </c>
      <c r="AA3952" s="3">
        <f t="shared" si="1599"/>
        <v>138.9299964904782</v>
      </c>
      <c r="AB3952" s="3">
        <f t="shared" si="1608"/>
        <v>40.562985400153195</v>
      </c>
      <c r="AC3952" s="3">
        <f t="shared" si="1609"/>
        <v>40.562985400153195</v>
      </c>
      <c r="AE3952" s="34">
        <f t="shared" si="1600"/>
        <v>5</v>
      </c>
      <c r="AF3952" s="73" t="b">
        <f>COUNTIF('Power Curve'!$D$2:$D$31,AE3952)&gt;0</f>
        <v>1</v>
      </c>
      <c r="AG3952" s="73" t="b">
        <f t="shared" si="1601"/>
        <v>0</v>
      </c>
      <c r="AH3952" s="73" t="b">
        <f t="shared" si="1610"/>
        <v>1</v>
      </c>
      <c r="AI3952" s="34" t="str">
        <f t="shared" si="1602"/>
        <v>Outer</v>
      </c>
      <c r="AJ3952" s="35" t="str">
        <f t="shared" si="1611"/>
        <v>0.0-0.1</v>
      </c>
      <c r="AK3952" s="36" t="str">
        <f t="shared" si="1603"/>
        <v>14-15</v>
      </c>
      <c r="AL3952" s="36" t="str">
        <f t="shared" si="1604"/>
        <v>May</v>
      </c>
      <c r="AM3952" s="35" t="str">
        <f t="shared" si="1605"/>
        <v>295-305</v>
      </c>
      <c r="AN3952" s="36" t="str">
        <f t="shared" si="1606"/>
        <v>Inner-TI</v>
      </c>
    </row>
    <row r="3953" spans="5:40" x14ac:dyDescent="0.3">
      <c r="E3953" s="12">
        <v>41049.597222222219</v>
      </c>
      <c r="F3953" s="16">
        <v>3.86</v>
      </c>
      <c r="G3953" s="16">
        <v>65.050001144409208</v>
      </c>
      <c r="H3953" s="29">
        <v>1.1873960700227664</v>
      </c>
      <c r="I3953" s="26">
        <v>304.60000000000002</v>
      </c>
      <c r="J3953" s="30">
        <v>0.24352331606217617</v>
      </c>
      <c r="K3953" s="31">
        <v>4.6870848225153326E-2</v>
      </c>
      <c r="L3953" s="111">
        <f t="shared" si="1586"/>
        <v>-0.1</v>
      </c>
      <c r="M3953" s="112">
        <f t="shared" si="1587"/>
        <v>0.24000000000000002</v>
      </c>
      <c r="N3953" s="112" t="b">
        <f t="shared" si="1588"/>
        <v>0</v>
      </c>
      <c r="O3953" s="112" t="b">
        <f t="shared" si="1589"/>
        <v>1</v>
      </c>
      <c r="P3953" s="113">
        <f t="shared" si="1590"/>
        <v>-1</v>
      </c>
      <c r="Q3953" s="113">
        <f t="shared" si="1591"/>
        <v>2</v>
      </c>
      <c r="R3953" s="114" t="str">
        <f t="shared" si="1607"/>
        <v>-0.1-0.24</v>
      </c>
      <c r="S3953" s="127">
        <f t="shared" si="1592"/>
        <v>0</v>
      </c>
      <c r="T3953" s="112" t="b">
        <f t="shared" si="1593"/>
        <v>0</v>
      </c>
      <c r="U3953" s="22">
        <f t="shared" si="1594"/>
        <v>3.8200918997288742</v>
      </c>
      <c r="V3953" s="22">
        <f t="shared" si="1595"/>
        <v>-5.1542506415061091E-2</v>
      </c>
      <c r="W3953" s="81">
        <f t="shared" si="1596"/>
        <v>4</v>
      </c>
      <c r="X3953" s="22">
        <f t="shared" si="1597"/>
        <v>0.7623987984227697</v>
      </c>
      <c r="Y3953" s="3">
        <f>IF(U3953&gt;'Power Curve'!$C$37,0,INDEX(Ci,$W3953,1)*POWER(1-X3953,3)+INDEX(Ci,$W3953,2)*3*X3953*POWER(1-X3953,2)+INDEX(Ci,$W3953,3)*3*POWER(X3953,2)*(1-X3953)+INDEX(Ci,$W3953,4)*POWER(X3953,3))</f>
        <v>50.063312502460448</v>
      </c>
      <c r="Z3953" s="3">
        <f t="shared" si="1598"/>
        <v>50.063312502460448</v>
      </c>
      <c r="AA3953" s="3">
        <f t="shared" si="1599"/>
        <v>65.050001144409208</v>
      </c>
      <c r="AB3953" s="3">
        <f t="shared" si="1608"/>
        <v>-14.98668864194876</v>
      </c>
      <c r="AC3953" s="3">
        <f t="shared" si="1609"/>
        <v>14.98668864194876</v>
      </c>
      <c r="AE3953" s="34">
        <f t="shared" si="1600"/>
        <v>4</v>
      </c>
      <c r="AF3953" s="73" t="b">
        <f>COUNTIF('Power Curve'!$D$2:$D$31,AE3953)&gt;0</f>
        <v>1</v>
      </c>
      <c r="AG3953" s="73" t="b">
        <f t="shared" si="1601"/>
        <v>0</v>
      </c>
      <c r="AH3953" s="73" t="b">
        <f t="shared" si="1610"/>
        <v>1</v>
      </c>
      <c r="AI3953" s="34" t="str">
        <f t="shared" si="1602"/>
        <v>Outer</v>
      </c>
      <c r="AJ3953" s="35" t="str">
        <f t="shared" si="1611"/>
        <v>-0.1-0.0</v>
      </c>
      <c r="AK3953" s="36" t="str">
        <f t="shared" si="1603"/>
        <v>14-15</v>
      </c>
      <c r="AL3953" s="36" t="str">
        <f t="shared" si="1604"/>
        <v>May</v>
      </c>
      <c r="AM3953" s="35" t="str">
        <f t="shared" si="1605"/>
        <v>295-305</v>
      </c>
      <c r="AN3953" s="36" t="str">
        <f t="shared" si="1606"/>
        <v>LWS-HTI</v>
      </c>
    </row>
    <row r="3954" spans="5:40" x14ac:dyDescent="0.3">
      <c r="E3954" s="12">
        <v>41049.611111111109</v>
      </c>
      <c r="F3954" s="16">
        <v>4.45</v>
      </c>
      <c r="G3954" s="16">
        <v>118.82999420165982</v>
      </c>
      <c r="H3954" s="29">
        <v>1.185808928326358</v>
      </c>
      <c r="I3954" s="26">
        <v>308.10000000000002</v>
      </c>
      <c r="J3954" s="30">
        <v>0.18202247191011237</v>
      </c>
      <c r="K3954" s="31">
        <v>0.10018659807551225</v>
      </c>
      <c r="L3954" s="111">
        <f t="shared" si="1586"/>
        <v>0</v>
      </c>
      <c r="M3954" s="112">
        <f t="shared" si="1587"/>
        <v>0.18000000000000002</v>
      </c>
      <c r="N3954" s="112" t="b">
        <f t="shared" si="1588"/>
        <v>0</v>
      </c>
      <c r="O3954" s="112" t="b">
        <f t="shared" si="1589"/>
        <v>1</v>
      </c>
      <c r="P3954" s="113">
        <f t="shared" si="1590"/>
        <v>0</v>
      </c>
      <c r="Q3954" s="113">
        <f t="shared" si="1591"/>
        <v>8</v>
      </c>
      <c r="R3954" s="114" t="str">
        <f t="shared" si="1607"/>
        <v>0-0.18</v>
      </c>
      <c r="S3954" s="127">
        <f t="shared" si="1592"/>
        <v>0</v>
      </c>
      <c r="T3954" s="112" t="b">
        <f t="shared" si="1593"/>
        <v>0</v>
      </c>
      <c r="U3954" s="22">
        <f t="shared" si="1594"/>
        <v>4.4020288726032035</v>
      </c>
      <c r="V3954" s="22">
        <f t="shared" si="1595"/>
        <v>3.839772866288859E-2</v>
      </c>
      <c r="W3954" s="81">
        <f t="shared" si="1596"/>
        <v>5</v>
      </c>
      <c r="X3954" s="22">
        <f t="shared" si="1597"/>
        <v>0.28408999077389446</v>
      </c>
      <c r="Y3954" s="3">
        <f>IF(U3954&gt;'Power Curve'!$C$37,0,INDEX(Ci,$W3954,1)*POWER(1-X3954,3)+INDEX(Ci,$W3954,2)*3*X3954*POWER(1-X3954,2)+INDEX(Ci,$W3954,3)*3*POWER(X3954,2)*(1-X3954)+INDEX(Ci,$W3954,4)*POWER(X3954,3))</f>
        <v>106.60763809746639</v>
      </c>
      <c r="Z3954" s="3">
        <f t="shared" si="1598"/>
        <v>106.60763809746639</v>
      </c>
      <c r="AA3954" s="3">
        <f t="shared" si="1599"/>
        <v>118.82999420165982</v>
      </c>
      <c r="AB3954" s="3">
        <f t="shared" si="1608"/>
        <v>-12.222356104193423</v>
      </c>
      <c r="AC3954" s="3">
        <f t="shared" si="1609"/>
        <v>12.222356104193423</v>
      </c>
      <c r="AE3954" s="34">
        <f t="shared" si="1600"/>
        <v>4</v>
      </c>
      <c r="AF3954" s="73" t="b">
        <f>COUNTIF('Power Curve'!$D$2:$D$31,AE3954)&gt;0</f>
        <v>1</v>
      </c>
      <c r="AG3954" s="73" t="b">
        <f t="shared" si="1601"/>
        <v>0</v>
      </c>
      <c r="AH3954" s="73" t="b">
        <f t="shared" si="1610"/>
        <v>1</v>
      </c>
      <c r="AI3954" s="34" t="str">
        <f t="shared" si="1602"/>
        <v>Outer</v>
      </c>
      <c r="AJ3954" s="35" t="str">
        <f t="shared" si="1611"/>
        <v>0.0-0.1</v>
      </c>
      <c r="AK3954" s="36" t="str">
        <f t="shared" si="1603"/>
        <v>14-15</v>
      </c>
      <c r="AL3954" s="36" t="str">
        <f t="shared" si="1604"/>
        <v>May</v>
      </c>
      <c r="AM3954" s="35" t="str">
        <f t="shared" si="1605"/>
        <v>305-315</v>
      </c>
      <c r="AN3954" s="36" t="str">
        <f t="shared" si="1606"/>
        <v>LWS-HTI</v>
      </c>
    </row>
    <row r="3955" spans="5:40" x14ac:dyDescent="0.3">
      <c r="E3955" s="12">
        <v>41049.618055555555</v>
      </c>
      <c r="F3955" s="16">
        <v>6.39</v>
      </c>
      <c r="G3955" s="16">
        <v>460.85998916625982</v>
      </c>
      <c r="H3955" s="29">
        <v>1.1879547227745466</v>
      </c>
      <c r="I3955" s="26">
        <v>300.2</v>
      </c>
      <c r="J3955" s="30">
        <v>8.2942097026604072E-2</v>
      </c>
      <c r="K3955" s="31">
        <v>6.7833463993514809E-2</v>
      </c>
      <c r="L3955" s="111">
        <f t="shared" si="1586"/>
        <v>0.30000000000000004</v>
      </c>
      <c r="M3955" s="112">
        <f t="shared" si="1587"/>
        <v>0.08</v>
      </c>
      <c r="N3955" s="112" t="b">
        <f t="shared" si="1588"/>
        <v>1</v>
      </c>
      <c r="O3955" s="112" t="b">
        <f t="shared" si="1589"/>
        <v>1</v>
      </c>
      <c r="P3955" s="113">
        <f t="shared" si="1590"/>
        <v>3.0000000000000004</v>
      </c>
      <c r="Q3955" s="113">
        <f t="shared" si="1591"/>
        <v>18</v>
      </c>
      <c r="R3955" s="114" t="str">
        <f t="shared" si="1607"/>
        <v>0.3-0.08</v>
      </c>
      <c r="S3955" s="127">
        <f t="shared" si="1592"/>
        <v>-1.9975433083800127E-2</v>
      </c>
      <c r="T3955" s="112" t="b">
        <f t="shared" si="1593"/>
        <v>1</v>
      </c>
      <c r="U3955" s="22">
        <f t="shared" si="1594"/>
        <v>6.3249261358213982</v>
      </c>
      <c r="V3955" s="22">
        <f t="shared" si="1595"/>
        <v>0.33558769930587534</v>
      </c>
      <c r="W3955" s="81">
        <f t="shared" si="1596"/>
        <v>7</v>
      </c>
      <c r="X3955" s="22">
        <f t="shared" si="1597"/>
        <v>0.2983808074546721</v>
      </c>
      <c r="Y3955" s="3">
        <f>IF(U3955&gt;'Power Curve'!$C$37,0,INDEX(Ci,$W3955,1)*POWER(1-X3955,3)+INDEX(Ci,$W3955,2)*3*X3955*POWER(1-X3955,2)+INDEX(Ci,$W3955,3)*3*POWER(X3955,2)*(1-X3955)+INDEX(Ci,$W3955,4)*POWER(X3955,3))</f>
        <v>429.99213803795635</v>
      </c>
      <c r="Z3955" s="3">
        <f t="shared" si="1598"/>
        <v>421.40285885801899</v>
      </c>
      <c r="AA3955" s="3">
        <f t="shared" si="1599"/>
        <v>460.85998916625982</v>
      </c>
      <c r="AB3955" s="3">
        <f t="shared" si="1608"/>
        <v>-39.457130308240835</v>
      </c>
      <c r="AC3955" s="3">
        <f t="shared" si="1609"/>
        <v>39.457130308240835</v>
      </c>
      <c r="AE3955" s="34">
        <f t="shared" si="1600"/>
        <v>6</v>
      </c>
      <c r="AF3955" s="73" t="b">
        <f>COUNTIF('Power Curve'!$D$2:$D$31,AE3955)&gt;0</f>
        <v>1</v>
      </c>
      <c r="AG3955" s="73" t="b">
        <f t="shared" si="1601"/>
        <v>0</v>
      </c>
      <c r="AH3955" s="73" t="b">
        <f t="shared" si="1610"/>
        <v>1</v>
      </c>
      <c r="AI3955" s="34" t="str">
        <f t="shared" si="1602"/>
        <v>Outer</v>
      </c>
      <c r="AJ3955" s="35" t="str">
        <f t="shared" si="1611"/>
        <v>0.3-0.4</v>
      </c>
      <c r="AK3955" s="36" t="str">
        <f t="shared" si="1603"/>
        <v>14-15</v>
      </c>
      <c r="AL3955" s="36" t="str">
        <f t="shared" si="1604"/>
        <v>May</v>
      </c>
      <c r="AM3955" s="35" t="str">
        <f t="shared" si="1605"/>
        <v>295-305</v>
      </c>
      <c r="AN3955" s="36" t="str">
        <f t="shared" si="1606"/>
        <v>LWS-LTI</v>
      </c>
    </row>
    <row r="3956" spans="5:40" x14ac:dyDescent="0.3">
      <c r="E3956" s="12">
        <v>41049.638888888891</v>
      </c>
      <c r="F3956" s="16">
        <v>4.55</v>
      </c>
      <c r="G3956" s="16">
        <v>135.98000717163112</v>
      </c>
      <c r="H3956" s="29">
        <v>1.18526717479485</v>
      </c>
      <c r="I3956" s="26">
        <v>310.7</v>
      </c>
      <c r="J3956" s="30">
        <v>0.15384615384615385</v>
      </c>
      <c r="K3956" s="31">
        <v>2.2447826117524279E-2</v>
      </c>
      <c r="L3956" s="111">
        <f t="shared" si="1586"/>
        <v>0.1</v>
      </c>
      <c r="M3956" s="112">
        <f t="shared" si="1587"/>
        <v>0.15000000000000002</v>
      </c>
      <c r="N3956" s="112" t="b">
        <f t="shared" si="1588"/>
        <v>1</v>
      </c>
      <c r="O3956" s="112" t="b">
        <f t="shared" si="1589"/>
        <v>1</v>
      </c>
      <c r="P3956" s="113">
        <f t="shared" si="1590"/>
        <v>1</v>
      </c>
      <c r="Q3956" s="113">
        <f t="shared" si="1591"/>
        <v>10.999999999999998</v>
      </c>
      <c r="R3956" s="114" t="str">
        <f t="shared" si="1607"/>
        <v>0.1-0.15</v>
      </c>
      <c r="S3956" s="127">
        <f t="shared" si="1592"/>
        <v>6.5027635811455417E-2</v>
      </c>
      <c r="T3956" s="112" t="b">
        <f t="shared" si="1593"/>
        <v>1</v>
      </c>
      <c r="U3956" s="22">
        <f t="shared" si="1594"/>
        <v>4.5002653243699013</v>
      </c>
      <c r="V3956" s="22">
        <f t="shared" si="1595"/>
        <v>5.3580488956465083E-2</v>
      </c>
      <c r="W3956" s="81">
        <f t="shared" si="1596"/>
        <v>5</v>
      </c>
      <c r="X3956" s="22">
        <f t="shared" si="1597"/>
        <v>0.39642139465738951</v>
      </c>
      <c r="Y3956" s="3">
        <f>IF(U3956&gt;'Power Curve'!$C$37,0,INDEX(Ci,$W3956,1)*POWER(1-X3956,3)+INDEX(Ci,$W3956,2)*3*X3956*POWER(1-X3956,2)+INDEX(Ci,$W3956,3)*3*POWER(X3956,2)*(1-X3956)+INDEX(Ci,$W3956,4)*POWER(X3956,3))</f>
        <v>121.67654158803538</v>
      </c>
      <c r="Z3956" s="3">
        <f t="shared" si="1598"/>
        <v>129.58887942121956</v>
      </c>
      <c r="AA3956" s="3">
        <f t="shared" si="1599"/>
        <v>135.98000717163112</v>
      </c>
      <c r="AB3956" s="3">
        <f t="shared" si="1608"/>
        <v>-6.391127750411556</v>
      </c>
      <c r="AC3956" s="3">
        <f t="shared" si="1609"/>
        <v>6.391127750411556</v>
      </c>
      <c r="AE3956" s="34">
        <f t="shared" si="1600"/>
        <v>5</v>
      </c>
      <c r="AF3956" s="73" t="b">
        <f>COUNTIF('Power Curve'!$D$2:$D$31,AE3956)&gt;0</f>
        <v>1</v>
      </c>
      <c r="AG3956" s="73" t="b">
        <f t="shared" si="1601"/>
        <v>0</v>
      </c>
      <c r="AH3956" s="73" t="b">
        <f t="shared" si="1610"/>
        <v>1</v>
      </c>
      <c r="AI3956" s="34" t="str">
        <f t="shared" si="1602"/>
        <v>Outer</v>
      </c>
      <c r="AJ3956" s="35" t="str">
        <f t="shared" si="1611"/>
        <v>0.0-0.1</v>
      </c>
      <c r="AK3956" s="36" t="str">
        <f t="shared" si="1603"/>
        <v>15-16</v>
      </c>
      <c r="AL3956" s="36" t="str">
        <f t="shared" si="1604"/>
        <v>May</v>
      </c>
      <c r="AM3956" s="35" t="str">
        <f t="shared" si="1605"/>
        <v>305-315</v>
      </c>
      <c r="AN3956" s="36" t="str">
        <f t="shared" si="1606"/>
        <v>LWS-HTI</v>
      </c>
    </row>
    <row r="3957" spans="5:40" x14ac:dyDescent="0.3">
      <c r="E3957" s="12">
        <v>41049.645833333336</v>
      </c>
      <c r="F3957" s="16">
        <v>5.43</v>
      </c>
      <c r="G3957" s="16">
        <v>205.50000762939482</v>
      </c>
      <c r="H3957" s="29">
        <v>1.1850105023105093</v>
      </c>
      <c r="I3957" s="26">
        <v>308.7</v>
      </c>
      <c r="J3957" s="30">
        <v>0.13812154696132597</v>
      </c>
      <c r="K3957" s="31">
        <v>0.13983531463580695</v>
      </c>
      <c r="L3957" s="111">
        <f t="shared" si="1586"/>
        <v>0.2</v>
      </c>
      <c r="M3957" s="112">
        <f t="shared" si="1587"/>
        <v>0.14000000000000001</v>
      </c>
      <c r="N3957" s="112" t="b">
        <f t="shared" si="1588"/>
        <v>1</v>
      </c>
      <c r="O3957" s="112" t="b">
        <f t="shared" si="1589"/>
        <v>1</v>
      </c>
      <c r="P3957" s="113">
        <f t="shared" si="1590"/>
        <v>2</v>
      </c>
      <c r="Q3957" s="113">
        <f t="shared" si="1591"/>
        <v>12</v>
      </c>
      <c r="R3957" s="114" t="str">
        <f t="shared" si="1607"/>
        <v>0.2-0.14</v>
      </c>
      <c r="S3957" s="127">
        <f t="shared" si="1592"/>
        <v>3.995737517900385E-2</v>
      </c>
      <c r="T3957" s="112" t="b">
        <f t="shared" si="1593"/>
        <v>1</v>
      </c>
      <c r="U3957" s="22">
        <f t="shared" si="1594"/>
        <v>5.3702586066955318</v>
      </c>
      <c r="V3957" s="22">
        <f t="shared" si="1595"/>
        <v>0.18804075523258973</v>
      </c>
      <c r="W3957" s="81">
        <f t="shared" si="1596"/>
        <v>6</v>
      </c>
      <c r="X3957" s="22">
        <f t="shared" si="1597"/>
        <v>0.34102659211311837</v>
      </c>
      <c r="Y3957" s="3">
        <f>IF(U3957&gt;'Power Curve'!$C$37,0,INDEX(Ci,$W3957,1)*POWER(1-X3957,3)+INDEX(Ci,$W3957,2)*3*X3957*POWER(1-X3957,2)+INDEX(Ci,$W3957,3)*3*POWER(X3957,2)*(1-X3957)+INDEX(Ci,$W3957,4)*POWER(X3957,3))</f>
        <v>262.49075474871836</v>
      </c>
      <c r="Z3957" s="3">
        <f t="shared" si="1598"/>
        <v>272.97919631723278</v>
      </c>
      <c r="AA3957" s="3">
        <f t="shared" si="1599"/>
        <v>205.50000762939482</v>
      </c>
      <c r="AB3957" s="3">
        <f t="shared" si="1608"/>
        <v>67.479188687837961</v>
      </c>
      <c r="AC3957" s="3">
        <f t="shared" si="1609"/>
        <v>67.479188687837961</v>
      </c>
      <c r="AE3957" s="34">
        <f t="shared" si="1600"/>
        <v>5</v>
      </c>
      <c r="AF3957" s="73" t="b">
        <f>COUNTIF('Power Curve'!$D$2:$D$31,AE3957)&gt;0</f>
        <v>1</v>
      </c>
      <c r="AG3957" s="73" t="b">
        <f t="shared" si="1601"/>
        <v>0</v>
      </c>
      <c r="AH3957" s="73" t="b">
        <f t="shared" si="1610"/>
        <v>1</v>
      </c>
      <c r="AI3957" s="34" t="str">
        <f t="shared" si="1602"/>
        <v>Inner</v>
      </c>
      <c r="AJ3957" s="35" t="str">
        <f t="shared" si="1611"/>
        <v>0.1-0.2</v>
      </c>
      <c r="AK3957" s="36" t="str">
        <f t="shared" si="1603"/>
        <v>15-16</v>
      </c>
      <c r="AL3957" s="36" t="str">
        <f t="shared" si="1604"/>
        <v>May</v>
      </c>
      <c r="AM3957" s="35" t="str">
        <f t="shared" si="1605"/>
        <v>305-315</v>
      </c>
      <c r="AN3957" s="36" t="str">
        <f t="shared" si="1606"/>
        <v>Inner-TI</v>
      </c>
    </row>
    <row r="3958" spans="5:40" x14ac:dyDescent="0.3">
      <c r="E3958" s="12">
        <v>41049.652777777781</v>
      </c>
      <c r="F3958" s="16">
        <v>6.42</v>
      </c>
      <c r="G3958" s="16">
        <v>622.75998306274391</v>
      </c>
      <c r="H3958" s="29">
        <v>1.1847539419874591</v>
      </c>
      <c r="I3958" s="26">
        <v>303</v>
      </c>
      <c r="J3958" s="30">
        <v>8.8785046728971959E-2</v>
      </c>
      <c r="K3958" s="31">
        <v>-3.8958742911983165E-3</v>
      </c>
      <c r="L3958" s="111">
        <f t="shared" si="1586"/>
        <v>0.30000000000000004</v>
      </c>
      <c r="M3958" s="112">
        <f t="shared" si="1587"/>
        <v>0.09</v>
      </c>
      <c r="N3958" s="112" t="b">
        <f t="shared" si="1588"/>
        <v>1</v>
      </c>
      <c r="O3958" s="112" t="b">
        <f t="shared" si="1589"/>
        <v>1</v>
      </c>
      <c r="P3958" s="113">
        <f t="shared" si="1590"/>
        <v>3.0000000000000004</v>
      </c>
      <c r="Q3958" s="113">
        <f t="shared" si="1591"/>
        <v>17</v>
      </c>
      <c r="R3958" s="114" t="str">
        <f t="shared" si="1607"/>
        <v>0.3-0.09</v>
      </c>
      <c r="S3958" s="127">
        <f t="shared" si="1592"/>
        <v>-3.2202117881719686E-2</v>
      </c>
      <c r="T3958" s="112" t="b">
        <f t="shared" si="1593"/>
        <v>1</v>
      </c>
      <c r="U3958" s="22">
        <f t="shared" si="1594"/>
        <v>6.3489082738610882</v>
      </c>
      <c r="V3958" s="22">
        <f t="shared" si="1595"/>
        <v>0.33929421604824317</v>
      </c>
      <c r="W3958" s="81">
        <f t="shared" si="1596"/>
        <v>7</v>
      </c>
      <c r="X3958" s="22">
        <f t="shared" si="1597"/>
        <v>0.32275975990735389</v>
      </c>
      <c r="Y3958" s="3">
        <f>IF(U3958&gt;'Power Curve'!$C$37,0,INDEX(Ci,$W3958,1)*POWER(1-X3958,3)+INDEX(Ci,$W3958,2)*3*X3958*POWER(1-X3958,2)+INDEX(Ci,$W3958,3)*3*POWER(X3958,2)*(1-X3958)+INDEX(Ci,$W3958,4)*POWER(X3958,3))</f>
        <v>435.40773912682016</v>
      </c>
      <c r="Z3958" s="3">
        <f t="shared" si="1598"/>
        <v>421.38668778484526</v>
      </c>
      <c r="AA3958" s="3">
        <f t="shared" si="1599"/>
        <v>622.75998306274391</v>
      </c>
      <c r="AB3958" s="3">
        <f t="shared" si="1608"/>
        <v>-201.37329527789865</v>
      </c>
      <c r="AC3958" s="3">
        <f t="shared" si="1609"/>
        <v>201.37329527789865</v>
      </c>
      <c r="AE3958" s="34">
        <f t="shared" si="1600"/>
        <v>6</v>
      </c>
      <c r="AF3958" s="73" t="b">
        <f>COUNTIF('Power Curve'!$D$2:$D$31,AE3958)&gt;0</f>
        <v>1</v>
      </c>
      <c r="AG3958" s="73" t="b">
        <f t="shared" si="1601"/>
        <v>0</v>
      </c>
      <c r="AH3958" s="73" t="b">
        <f t="shared" si="1610"/>
        <v>1</v>
      </c>
      <c r="AI3958" s="34" t="str">
        <f t="shared" si="1602"/>
        <v>Outer</v>
      </c>
      <c r="AJ3958" s="35" t="str">
        <f t="shared" si="1611"/>
        <v>0.3-0.4</v>
      </c>
      <c r="AK3958" s="36" t="str">
        <f t="shared" si="1603"/>
        <v>15-16</v>
      </c>
      <c r="AL3958" s="36" t="str">
        <f t="shared" si="1604"/>
        <v>May</v>
      </c>
      <c r="AM3958" s="35" t="str">
        <f t="shared" si="1605"/>
        <v>295-305</v>
      </c>
      <c r="AN3958" s="36" t="str">
        <f t="shared" si="1606"/>
        <v>LWS-LTI</v>
      </c>
    </row>
    <row r="3959" spans="5:40" x14ac:dyDescent="0.3">
      <c r="E3959" s="12">
        <v>41049.659722222219</v>
      </c>
      <c r="F3959" s="16">
        <v>5.82</v>
      </c>
      <c r="G3959" s="16">
        <v>328.92999649047903</v>
      </c>
      <c r="H3959" s="29">
        <v>1.1854103961967744</v>
      </c>
      <c r="I3959" s="26">
        <v>291.8</v>
      </c>
      <c r="J3959" s="30">
        <v>0.10137457044673538</v>
      </c>
      <c r="K3959" s="31">
        <v>6.1782120485975346E-2</v>
      </c>
      <c r="L3959" s="111">
        <f t="shared" si="1586"/>
        <v>0.2</v>
      </c>
      <c r="M3959" s="112">
        <f t="shared" si="1587"/>
        <v>9.9999999999999992E-2</v>
      </c>
      <c r="N3959" s="112" t="b">
        <f t="shared" si="1588"/>
        <v>1</v>
      </c>
      <c r="O3959" s="112" t="b">
        <f t="shared" si="1589"/>
        <v>1</v>
      </c>
      <c r="P3959" s="113">
        <f t="shared" si="1590"/>
        <v>2</v>
      </c>
      <c r="Q3959" s="113">
        <f t="shared" si="1591"/>
        <v>16</v>
      </c>
      <c r="R3959" s="114" t="str">
        <f t="shared" si="1607"/>
        <v>0.2-0.1</v>
      </c>
      <c r="S3959" s="127">
        <f t="shared" si="1592"/>
        <v>-2.9914919196332108E-2</v>
      </c>
      <c r="T3959" s="112" t="b">
        <f t="shared" si="1593"/>
        <v>1</v>
      </c>
      <c r="U3959" s="22">
        <f t="shared" si="1594"/>
        <v>5.7566151855957903</v>
      </c>
      <c r="V3959" s="22">
        <f t="shared" si="1595"/>
        <v>0.2477534099528558</v>
      </c>
      <c r="W3959" s="81">
        <f t="shared" si="1596"/>
        <v>6</v>
      </c>
      <c r="X3959" s="22">
        <f t="shared" si="1597"/>
        <v>0.72611505322205494</v>
      </c>
      <c r="Y3959" s="3">
        <f>IF(U3959&gt;'Power Curve'!$C$37,0,INDEX(Ci,$W3959,1)*POWER(1-X3959,3)+INDEX(Ci,$W3959,2)*3*X3959*POWER(1-X3959,2)+INDEX(Ci,$W3959,3)*3*POWER(X3959,2)*(1-X3959)+INDEX(Ci,$W3959,4)*POWER(X3959,3))</f>
        <v>321.22473176519327</v>
      </c>
      <c r="Z3959" s="3">
        <f t="shared" si="1598"/>
        <v>311.61531987057407</v>
      </c>
      <c r="AA3959" s="3">
        <f t="shared" si="1599"/>
        <v>328.92999649047903</v>
      </c>
      <c r="AB3959" s="3">
        <f t="shared" si="1608"/>
        <v>-17.314676619904958</v>
      </c>
      <c r="AC3959" s="3">
        <f t="shared" si="1609"/>
        <v>17.314676619904958</v>
      </c>
      <c r="AE3959" s="34">
        <f t="shared" si="1600"/>
        <v>6</v>
      </c>
      <c r="AF3959" s="73" t="b">
        <f>COUNTIF('Power Curve'!$D$2:$D$31,AE3959)&gt;0</f>
        <v>1</v>
      </c>
      <c r="AG3959" s="73" t="b">
        <f t="shared" si="1601"/>
        <v>0</v>
      </c>
      <c r="AH3959" s="73" t="b">
        <f t="shared" si="1610"/>
        <v>1</v>
      </c>
      <c r="AI3959" s="34" t="str">
        <f t="shared" si="1602"/>
        <v>Outer</v>
      </c>
      <c r="AJ3959" s="35" t="str">
        <f t="shared" si="1611"/>
        <v>0.2-0.3</v>
      </c>
      <c r="AK3959" s="36" t="str">
        <f t="shared" si="1603"/>
        <v>15-16</v>
      </c>
      <c r="AL3959" s="36" t="str">
        <f t="shared" si="1604"/>
        <v>May</v>
      </c>
      <c r="AM3959" s="35" t="str">
        <f t="shared" si="1605"/>
        <v>285-295</v>
      </c>
      <c r="AN3959" s="36" t="str">
        <f t="shared" si="1606"/>
        <v>Inner-TI</v>
      </c>
    </row>
    <row r="3960" spans="5:40" x14ac:dyDescent="0.3">
      <c r="E3960" s="12">
        <v>41049.666666666664</v>
      </c>
      <c r="F3960" s="16">
        <v>5.25</v>
      </c>
      <c r="G3960" s="16">
        <v>231.31999206542943</v>
      </c>
      <c r="H3960" s="29">
        <v>1.1845980024477369</v>
      </c>
      <c r="I3960" s="26">
        <v>293.39999999999998</v>
      </c>
      <c r="J3960" s="30">
        <v>0.12571428571428572</v>
      </c>
      <c r="K3960" s="31">
        <v>0.11233985742369637</v>
      </c>
      <c r="L3960" s="111">
        <f t="shared" si="1586"/>
        <v>0.2</v>
      </c>
      <c r="M3960" s="112">
        <f t="shared" si="1587"/>
        <v>0.13</v>
      </c>
      <c r="N3960" s="112" t="b">
        <f t="shared" si="1588"/>
        <v>1</v>
      </c>
      <c r="O3960" s="112" t="b">
        <f t="shared" si="1589"/>
        <v>1</v>
      </c>
      <c r="P3960" s="113">
        <f t="shared" si="1590"/>
        <v>2</v>
      </c>
      <c r="Q3960" s="113">
        <f t="shared" si="1591"/>
        <v>13</v>
      </c>
      <c r="R3960" s="114" t="str">
        <f t="shared" si="1607"/>
        <v>0.2-0.13</v>
      </c>
      <c r="S3960" s="127">
        <f t="shared" si="1592"/>
        <v>1.302763973689296E-2</v>
      </c>
      <c r="T3960" s="112" t="b">
        <f t="shared" si="1593"/>
        <v>1</v>
      </c>
      <c r="U3960" s="22">
        <f t="shared" si="1594"/>
        <v>5.191636445006762</v>
      </c>
      <c r="V3960" s="22">
        <f t="shared" si="1595"/>
        <v>0.160434124340813</v>
      </c>
      <c r="W3960" s="81">
        <f t="shared" si="1596"/>
        <v>6</v>
      </c>
      <c r="X3960" s="22">
        <f t="shared" si="1597"/>
        <v>0.16299071251072247</v>
      </c>
      <c r="Y3960" s="3">
        <f>IF(U3960&gt;'Power Curve'!$C$37,0,INDEX(Ci,$W3960,1)*POWER(1-X3960,3)+INDEX(Ci,$W3960,2)*3*X3960*POWER(1-X3960,2)+INDEX(Ci,$W3960,3)*3*POWER(X3960,2)*(1-X3960)+INDEX(Ci,$W3960,4)*POWER(X3960,3))</f>
        <v>236.21508326508581</v>
      </c>
      <c r="Z3960" s="3">
        <f t="shared" si="1598"/>
        <v>239.29240827028352</v>
      </c>
      <c r="AA3960" s="3">
        <f t="shared" si="1599"/>
        <v>231.31999206542943</v>
      </c>
      <c r="AB3960" s="3">
        <f t="shared" si="1608"/>
        <v>7.9724162048540848</v>
      </c>
      <c r="AC3960" s="3">
        <f t="shared" si="1609"/>
        <v>7.9724162048540848</v>
      </c>
      <c r="AE3960" s="34">
        <f t="shared" si="1600"/>
        <v>5</v>
      </c>
      <c r="AF3960" s="73" t="b">
        <f>COUNTIF('Power Curve'!$D$2:$D$31,AE3960)&gt;0</f>
        <v>1</v>
      </c>
      <c r="AG3960" s="73" t="b">
        <f t="shared" si="1601"/>
        <v>0</v>
      </c>
      <c r="AH3960" s="73" t="b">
        <f t="shared" si="1610"/>
        <v>1</v>
      </c>
      <c r="AI3960" s="34" t="str">
        <f t="shared" si="1602"/>
        <v>Inner</v>
      </c>
      <c r="AJ3960" s="35" t="str">
        <f t="shared" si="1611"/>
        <v>0.1-0.2</v>
      </c>
      <c r="AK3960" s="36" t="str">
        <f t="shared" si="1603"/>
        <v>16-17</v>
      </c>
      <c r="AL3960" s="36" t="str">
        <f t="shared" si="1604"/>
        <v>May</v>
      </c>
      <c r="AM3960" s="35" t="str">
        <f t="shared" si="1605"/>
        <v>285-295</v>
      </c>
      <c r="AN3960" s="36" t="str">
        <f t="shared" si="1606"/>
        <v>Inner-TI</v>
      </c>
    </row>
    <row r="3961" spans="5:40" x14ac:dyDescent="0.3">
      <c r="E3961" s="12">
        <v>41049.673611111109</v>
      </c>
      <c r="F3961" s="16">
        <v>5.67</v>
      </c>
      <c r="G3961" s="16">
        <v>304.89001464843705</v>
      </c>
      <c r="H3961" s="29">
        <v>1.1858384200610619</v>
      </c>
      <c r="I3961" s="26">
        <v>297.60000000000002</v>
      </c>
      <c r="J3961" s="30">
        <v>9.876543209876544E-2</v>
      </c>
      <c r="K3961" s="31">
        <v>0.16257463028466351</v>
      </c>
      <c r="L3961" s="111">
        <f t="shared" si="1586"/>
        <v>0.2</v>
      </c>
      <c r="M3961" s="112">
        <f t="shared" si="1587"/>
        <v>9.9999999999999992E-2</v>
      </c>
      <c r="N3961" s="112" t="b">
        <f t="shared" si="1588"/>
        <v>1</v>
      </c>
      <c r="O3961" s="112" t="b">
        <f t="shared" si="1589"/>
        <v>1</v>
      </c>
      <c r="P3961" s="113">
        <f t="shared" si="1590"/>
        <v>2</v>
      </c>
      <c r="Q3961" s="113">
        <f t="shared" si="1591"/>
        <v>16</v>
      </c>
      <c r="R3961" s="114" t="str">
        <f t="shared" si="1607"/>
        <v>0.2-0.1</v>
      </c>
      <c r="S3961" s="127">
        <f t="shared" si="1592"/>
        <v>-2.9914919196332108E-2</v>
      </c>
      <c r="T3961" s="112" t="b">
        <f t="shared" si="1593"/>
        <v>1</v>
      </c>
      <c r="U3961" s="22">
        <f t="shared" si="1594"/>
        <v>5.6089237359343596</v>
      </c>
      <c r="V3961" s="22">
        <f t="shared" si="1595"/>
        <v>0.22492722031252022</v>
      </c>
      <c r="W3961" s="81">
        <f t="shared" si="1596"/>
        <v>6</v>
      </c>
      <c r="X3961" s="22">
        <f t="shared" si="1597"/>
        <v>0.57890836340469076</v>
      </c>
      <c r="Y3961" s="3">
        <f>IF(U3961&gt;'Power Curve'!$C$37,0,INDEX(Ci,$W3961,1)*POWER(1-X3961,3)+INDEX(Ci,$W3961,2)*3*X3961*POWER(1-X3961,2)+INDEX(Ci,$W3961,3)*3*POWER(X3961,2)*(1-X3961)+INDEX(Ci,$W3961,4)*POWER(X3961,3))</f>
        <v>298.03596812447472</v>
      </c>
      <c r="Z3961" s="3">
        <f t="shared" si="1598"/>
        <v>289.12024622043043</v>
      </c>
      <c r="AA3961" s="3">
        <f t="shared" si="1599"/>
        <v>304.89001464843705</v>
      </c>
      <c r="AB3961" s="3">
        <f t="shared" si="1608"/>
        <v>-15.769768428006614</v>
      </c>
      <c r="AC3961" s="3">
        <f t="shared" si="1609"/>
        <v>15.769768428006614</v>
      </c>
      <c r="AE3961" s="34">
        <f t="shared" si="1600"/>
        <v>6</v>
      </c>
      <c r="AF3961" s="73" t="b">
        <f>COUNTIF('Power Curve'!$D$2:$D$31,AE3961)&gt;0</f>
        <v>1</v>
      </c>
      <c r="AG3961" s="73" t="b">
        <f t="shared" si="1601"/>
        <v>0</v>
      </c>
      <c r="AH3961" s="73" t="b">
        <f t="shared" si="1610"/>
        <v>1</v>
      </c>
      <c r="AI3961" s="34" t="str">
        <f t="shared" si="1602"/>
        <v>Outer</v>
      </c>
      <c r="AJ3961" s="35" t="str">
        <f t="shared" si="1611"/>
        <v>0.2-0.3</v>
      </c>
      <c r="AK3961" s="36" t="str">
        <f t="shared" si="1603"/>
        <v>16-17</v>
      </c>
      <c r="AL3961" s="36" t="str">
        <f t="shared" si="1604"/>
        <v>May</v>
      </c>
      <c r="AM3961" s="35" t="str">
        <f t="shared" si="1605"/>
        <v>295-305</v>
      </c>
      <c r="AN3961" s="36" t="str">
        <f t="shared" si="1606"/>
        <v>LWS-LTI</v>
      </c>
    </row>
    <row r="3962" spans="5:40" x14ac:dyDescent="0.3">
      <c r="E3962" s="12">
        <v>41049.680555555555</v>
      </c>
      <c r="F3962" s="16">
        <v>5.83</v>
      </c>
      <c r="G3962" s="16">
        <v>297.83000564575229</v>
      </c>
      <c r="H3962" s="29">
        <v>1.1860953821663998</v>
      </c>
      <c r="I3962" s="26">
        <v>310.7</v>
      </c>
      <c r="J3962" s="30">
        <v>9.4339622641509441E-2</v>
      </c>
      <c r="K3962" s="31">
        <v>0.1046820886599205</v>
      </c>
      <c r="L3962" s="111">
        <f t="shared" si="1586"/>
        <v>0.2</v>
      </c>
      <c r="M3962" s="112">
        <f t="shared" si="1587"/>
        <v>0.09</v>
      </c>
      <c r="N3962" s="112" t="b">
        <f t="shared" si="1588"/>
        <v>1</v>
      </c>
      <c r="O3962" s="112" t="b">
        <f t="shared" si="1589"/>
        <v>1</v>
      </c>
      <c r="P3962" s="113">
        <f t="shared" si="1590"/>
        <v>2</v>
      </c>
      <c r="Q3962" s="113">
        <f t="shared" si="1591"/>
        <v>17</v>
      </c>
      <c r="R3962" s="114" t="str">
        <f t="shared" si="1607"/>
        <v>0.2-0.09</v>
      </c>
      <c r="S3962" s="127">
        <f t="shared" si="1592"/>
        <v>2.727872872332233E-3</v>
      </c>
      <c r="T3962" s="112" t="b">
        <f t="shared" si="1593"/>
        <v>1</v>
      </c>
      <c r="U3962" s="22">
        <f t="shared" si="1594"/>
        <v>5.7676167827656872</v>
      </c>
      <c r="V3962" s="22">
        <f t="shared" si="1595"/>
        <v>0.24945374225998884</v>
      </c>
      <c r="W3962" s="81">
        <f t="shared" si="1596"/>
        <v>6</v>
      </c>
      <c r="X3962" s="22">
        <f t="shared" si="1597"/>
        <v>0.73708054043067261</v>
      </c>
      <c r="Y3962" s="3">
        <f>IF(U3962&gt;'Power Curve'!$C$37,0,INDEX(Ci,$W3962,1)*POWER(1-X3962,3)+INDEX(Ci,$W3962,2)*3*X3962*POWER(1-X3962,2)+INDEX(Ci,$W3962,3)*3*POWER(X3962,2)*(1-X3962)+INDEX(Ci,$W3962,4)*POWER(X3962,3))</f>
        <v>323.0088343461187</v>
      </c>
      <c r="Z3962" s="3">
        <f t="shared" si="1598"/>
        <v>323.88996138285518</v>
      </c>
      <c r="AA3962" s="3">
        <f t="shared" si="1599"/>
        <v>297.83000564575229</v>
      </c>
      <c r="AB3962" s="3">
        <f t="shared" si="1608"/>
        <v>26.059955737102882</v>
      </c>
      <c r="AC3962" s="3">
        <f t="shared" si="1609"/>
        <v>26.059955737102882</v>
      </c>
      <c r="AE3962" s="34">
        <f t="shared" si="1600"/>
        <v>6</v>
      </c>
      <c r="AF3962" s="73" t="b">
        <f>COUNTIF('Power Curve'!$D$2:$D$31,AE3962)&gt;0</f>
        <v>1</v>
      </c>
      <c r="AG3962" s="73" t="b">
        <f t="shared" si="1601"/>
        <v>0</v>
      </c>
      <c r="AH3962" s="73" t="b">
        <f t="shared" si="1610"/>
        <v>1</v>
      </c>
      <c r="AI3962" s="34" t="str">
        <f t="shared" si="1602"/>
        <v>Outer</v>
      </c>
      <c r="AJ3962" s="35" t="str">
        <f t="shared" si="1611"/>
        <v>0.2-0.3</v>
      </c>
      <c r="AK3962" s="36" t="str">
        <f t="shared" si="1603"/>
        <v>16-17</v>
      </c>
      <c r="AL3962" s="36" t="str">
        <f t="shared" si="1604"/>
        <v>May</v>
      </c>
      <c r="AM3962" s="35" t="str">
        <f t="shared" si="1605"/>
        <v>305-315</v>
      </c>
      <c r="AN3962" s="36" t="str">
        <f t="shared" si="1606"/>
        <v>LWS-LTI</v>
      </c>
    </row>
    <row r="3963" spans="5:40" x14ac:dyDescent="0.3">
      <c r="E3963" s="12">
        <v>41049.6875</v>
      </c>
      <c r="F3963" s="16">
        <v>6.84</v>
      </c>
      <c r="G3963" s="16">
        <v>585.92999553680465</v>
      </c>
      <c r="H3963" s="29">
        <v>1.185881239346442</v>
      </c>
      <c r="I3963" s="26">
        <v>297.7</v>
      </c>
      <c r="J3963" s="30">
        <v>0.11403508771929825</v>
      </c>
      <c r="K3963" s="31">
        <v>3.7330932876780715E-2</v>
      </c>
      <c r="L3963" s="111">
        <f t="shared" si="1586"/>
        <v>0.4</v>
      </c>
      <c r="M3963" s="112">
        <f t="shared" si="1587"/>
        <v>0.11</v>
      </c>
      <c r="N3963" s="112" t="b">
        <f t="shared" si="1588"/>
        <v>1</v>
      </c>
      <c r="O3963" s="112" t="b">
        <f t="shared" si="1589"/>
        <v>1</v>
      </c>
      <c r="P3963" s="113">
        <f t="shared" si="1590"/>
        <v>4</v>
      </c>
      <c r="Q3963" s="113">
        <f t="shared" si="1591"/>
        <v>15</v>
      </c>
      <c r="R3963" s="114" t="str">
        <f t="shared" si="1607"/>
        <v>0.4-0.11</v>
      </c>
      <c r="S3963" s="127">
        <f t="shared" si="1592"/>
        <v>-7.3544994965231711E-3</v>
      </c>
      <c r="T3963" s="112" t="b">
        <f t="shared" si="1593"/>
        <v>1</v>
      </c>
      <c r="U3963" s="22">
        <f t="shared" si="1594"/>
        <v>6.7664021377356081</v>
      </c>
      <c r="V3963" s="22">
        <f t="shared" si="1595"/>
        <v>0.40381923853480162</v>
      </c>
      <c r="W3963" s="81">
        <f t="shared" si="1596"/>
        <v>7</v>
      </c>
      <c r="X3963" s="22">
        <f t="shared" si="1597"/>
        <v>0.74716158095595164</v>
      </c>
      <c r="Y3963" s="3">
        <f>IF(U3963&gt;'Power Curve'!$C$37,0,INDEX(Ci,$W3963,1)*POWER(1-X3963,3)+INDEX(Ci,$W3963,2)*3*X3963*POWER(1-X3963,2)+INDEX(Ci,$W3963,3)*3*POWER(X3963,2)*(1-X3963)+INDEX(Ci,$W3963,4)*POWER(X3963,3))</f>
        <v>536.68392573804886</v>
      </c>
      <c r="Z3963" s="3">
        <f t="shared" si="1598"/>
        <v>532.73688407641623</v>
      </c>
      <c r="AA3963" s="3">
        <f t="shared" si="1599"/>
        <v>585.92999553680465</v>
      </c>
      <c r="AB3963" s="3">
        <f t="shared" si="1608"/>
        <v>-53.193111460388423</v>
      </c>
      <c r="AC3963" s="3">
        <f t="shared" si="1609"/>
        <v>53.193111460388423</v>
      </c>
      <c r="AE3963" s="34">
        <f t="shared" si="1600"/>
        <v>7</v>
      </c>
      <c r="AF3963" s="73" t="b">
        <f>COUNTIF('Power Curve'!$D$2:$D$31,AE3963)&gt;0</f>
        <v>1</v>
      </c>
      <c r="AG3963" s="73" t="b">
        <f t="shared" si="1601"/>
        <v>0</v>
      </c>
      <c r="AH3963" s="73" t="b">
        <f t="shared" si="1610"/>
        <v>1</v>
      </c>
      <c r="AI3963" s="34" t="str">
        <f t="shared" si="1602"/>
        <v>Outer</v>
      </c>
      <c r="AJ3963" s="35" t="str">
        <f t="shared" si="1611"/>
        <v>0.4-0.5</v>
      </c>
      <c r="AK3963" s="36" t="str">
        <f t="shared" si="1603"/>
        <v>16-17</v>
      </c>
      <c r="AL3963" s="36" t="str">
        <f t="shared" si="1604"/>
        <v>May</v>
      </c>
      <c r="AM3963" s="35" t="str">
        <f t="shared" si="1605"/>
        <v>295-305</v>
      </c>
      <c r="AN3963" s="36" t="str">
        <f t="shared" si="1606"/>
        <v>Inner-TI</v>
      </c>
    </row>
    <row r="3964" spans="5:40" x14ac:dyDescent="0.3">
      <c r="E3964" s="12">
        <v>41049.694444444445</v>
      </c>
      <c r="F3964" s="16">
        <v>5.09</v>
      </c>
      <c r="G3964" s="16">
        <v>245.48999404907281</v>
      </c>
      <c r="H3964" s="29">
        <v>1.1863524556593155</v>
      </c>
      <c r="I3964" s="26">
        <v>294.7</v>
      </c>
      <c r="J3964" s="30">
        <v>0.14931237721021612</v>
      </c>
      <c r="K3964" s="31">
        <v>9.0802060718915764E-2</v>
      </c>
      <c r="L3964" s="111">
        <f t="shared" si="1586"/>
        <v>0.1</v>
      </c>
      <c r="M3964" s="112">
        <f t="shared" si="1587"/>
        <v>0.15000000000000002</v>
      </c>
      <c r="N3964" s="112" t="b">
        <f t="shared" si="1588"/>
        <v>1</v>
      </c>
      <c r="O3964" s="112" t="b">
        <f t="shared" si="1589"/>
        <v>1</v>
      </c>
      <c r="P3964" s="113">
        <f t="shared" si="1590"/>
        <v>1</v>
      </c>
      <c r="Q3964" s="113">
        <f t="shared" si="1591"/>
        <v>10.999999999999998</v>
      </c>
      <c r="R3964" s="114" t="str">
        <f t="shared" si="1607"/>
        <v>0.1-0.15</v>
      </c>
      <c r="S3964" s="127">
        <f t="shared" si="1592"/>
        <v>6.5027635811455417E-2</v>
      </c>
      <c r="T3964" s="112" t="b">
        <f t="shared" si="1593"/>
        <v>1</v>
      </c>
      <c r="U3964" s="22">
        <f t="shared" si="1594"/>
        <v>5.0358988373810032</v>
      </c>
      <c r="V3964" s="22">
        <f t="shared" si="1595"/>
        <v>0.13636437504965893</v>
      </c>
      <c r="W3964" s="81">
        <f t="shared" si="1596"/>
        <v>6</v>
      </c>
      <c r="X3964" s="22">
        <f t="shared" si="1597"/>
        <v>7.7642742083132961E-3</v>
      </c>
      <c r="Y3964" s="3">
        <f>IF(U3964&gt;'Power Curve'!$C$37,0,INDEX(Ci,$W3964,1)*POWER(1-X3964,3)+INDEX(Ci,$W3964,2)*3*X3964*POWER(1-X3964,2)+INDEX(Ci,$W3964,3)*3*POWER(X3964,2)*(1-X3964)+INDEX(Ci,$W3964,4)*POWER(X3964,3))</f>
        <v>212.66231699245213</v>
      </c>
      <c r="Z3964" s="3">
        <f t="shared" si="1598"/>
        <v>226.4912446926576</v>
      </c>
      <c r="AA3964" s="3">
        <f t="shared" si="1599"/>
        <v>245.48999404907281</v>
      </c>
      <c r="AB3964" s="3">
        <f t="shared" si="1608"/>
        <v>-18.998749356415203</v>
      </c>
      <c r="AC3964" s="3">
        <f t="shared" si="1609"/>
        <v>18.998749356415203</v>
      </c>
      <c r="AE3964" s="34">
        <f t="shared" si="1600"/>
        <v>5</v>
      </c>
      <c r="AF3964" s="73" t="b">
        <f>COUNTIF('Power Curve'!$D$2:$D$31,AE3964)&gt;0</f>
        <v>1</v>
      </c>
      <c r="AG3964" s="73" t="b">
        <f t="shared" si="1601"/>
        <v>0</v>
      </c>
      <c r="AH3964" s="73" t="b">
        <f t="shared" si="1610"/>
        <v>1</v>
      </c>
      <c r="AI3964" s="34" t="str">
        <f t="shared" si="1602"/>
        <v>Outer</v>
      </c>
      <c r="AJ3964" s="35" t="str">
        <f t="shared" si="1611"/>
        <v>0.1-0.2</v>
      </c>
      <c r="AK3964" s="36" t="str">
        <f t="shared" si="1603"/>
        <v>16-17</v>
      </c>
      <c r="AL3964" s="36" t="str">
        <f t="shared" si="1604"/>
        <v>May</v>
      </c>
      <c r="AM3964" s="35" t="str">
        <f t="shared" si="1605"/>
        <v>285-295</v>
      </c>
      <c r="AN3964" s="36" t="str">
        <f t="shared" si="1606"/>
        <v>LWS-HTI</v>
      </c>
    </row>
    <row r="3965" spans="5:40" x14ac:dyDescent="0.3">
      <c r="E3965" s="12">
        <v>41049.701388888891</v>
      </c>
      <c r="F3965" s="16">
        <v>5.52</v>
      </c>
      <c r="G3965" s="16">
        <v>323.68998718261719</v>
      </c>
      <c r="H3965" s="29">
        <v>1.1870385311092886</v>
      </c>
      <c r="I3965" s="26">
        <v>303.8</v>
      </c>
      <c r="J3965" s="30">
        <v>0.1141304347826087</v>
      </c>
      <c r="K3965" s="31">
        <v>0.148792857462406</v>
      </c>
      <c r="L3965" s="111">
        <f t="shared" si="1586"/>
        <v>0.2</v>
      </c>
      <c r="M3965" s="112">
        <f t="shared" si="1587"/>
        <v>0.11</v>
      </c>
      <c r="N3965" s="112" t="b">
        <f t="shared" si="1588"/>
        <v>1</v>
      </c>
      <c r="O3965" s="112" t="b">
        <f t="shared" si="1589"/>
        <v>1</v>
      </c>
      <c r="P3965" s="113">
        <f t="shared" si="1590"/>
        <v>2</v>
      </c>
      <c r="Q3965" s="113">
        <f t="shared" si="1591"/>
        <v>15</v>
      </c>
      <c r="R3965" s="114" t="str">
        <f t="shared" si="1607"/>
        <v>0.2-0.11</v>
      </c>
      <c r="S3965" s="127">
        <f t="shared" si="1592"/>
        <v>1.2047330358197833E-2</v>
      </c>
      <c r="T3965" s="112" t="b">
        <f t="shared" si="1593"/>
        <v>1</v>
      </c>
      <c r="U3965" s="22">
        <f t="shared" si="1594"/>
        <v>5.4623809763779754</v>
      </c>
      <c r="V3965" s="22">
        <f t="shared" si="1595"/>
        <v>0.20227856443081374</v>
      </c>
      <c r="W3965" s="81">
        <f t="shared" si="1596"/>
        <v>6</v>
      </c>
      <c r="X3965" s="22">
        <f t="shared" si="1597"/>
        <v>0.43284659340751597</v>
      </c>
      <c r="Y3965" s="3">
        <f>IF(U3965&gt;'Power Curve'!$C$37,0,INDEX(Ci,$W3965,1)*POWER(1-X3965,3)+INDEX(Ci,$W3965,2)*3*X3965*POWER(1-X3965,2)+INDEX(Ci,$W3965,3)*3*POWER(X3965,2)*(1-X3965)+INDEX(Ci,$W3965,4)*POWER(X3965,3))</f>
        <v>276.04479079286284</v>
      </c>
      <c r="Z3965" s="3">
        <f t="shared" si="1598"/>
        <v>279.37039358120404</v>
      </c>
      <c r="AA3965" s="3">
        <f t="shared" si="1599"/>
        <v>323.68998718261719</v>
      </c>
      <c r="AB3965" s="3">
        <f t="shared" si="1608"/>
        <v>-44.319593601413146</v>
      </c>
      <c r="AC3965" s="3">
        <f t="shared" si="1609"/>
        <v>44.319593601413146</v>
      </c>
      <c r="AE3965" s="34">
        <f t="shared" si="1600"/>
        <v>5</v>
      </c>
      <c r="AF3965" s="73" t="b">
        <f>COUNTIF('Power Curve'!$D$2:$D$31,AE3965)&gt;0</f>
        <v>1</v>
      </c>
      <c r="AG3965" s="73" t="b">
        <f t="shared" si="1601"/>
        <v>0</v>
      </c>
      <c r="AH3965" s="73" t="b">
        <f t="shared" si="1610"/>
        <v>1</v>
      </c>
      <c r="AI3965" s="34" t="str">
        <f t="shared" si="1602"/>
        <v>Inner</v>
      </c>
      <c r="AJ3965" s="35" t="str">
        <f t="shared" si="1611"/>
        <v>0.2-0.3</v>
      </c>
      <c r="AK3965" s="36" t="str">
        <f t="shared" si="1603"/>
        <v>16-17</v>
      </c>
      <c r="AL3965" s="36" t="str">
        <f t="shared" si="1604"/>
        <v>May</v>
      </c>
      <c r="AM3965" s="35" t="str">
        <f t="shared" si="1605"/>
        <v>295-305</v>
      </c>
      <c r="AN3965" s="36" t="str">
        <f t="shared" si="1606"/>
        <v>Inner-TI</v>
      </c>
    </row>
    <row r="3966" spans="5:40" x14ac:dyDescent="0.3">
      <c r="E3966" s="12">
        <v>41049.708333333336</v>
      </c>
      <c r="F3966" s="16">
        <v>5.5</v>
      </c>
      <c r="G3966" s="16">
        <v>235.31999969482428</v>
      </c>
      <c r="H3966" s="29">
        <v>1.1873389382601198</v>
      </c>
      <c r="I3966" s="26">
        <v>311.89999999999998</v>
      </c>
      <c r="J3966" s="30">
        <v>7.6363636363636356E-2</v>
      </c>
      <c r="K3966" s="31">
        <v>0.13590701866806143</v>
      </c>
      <c r="L3966" s="111">
        <f t="shared" si="1586"/>
        <v>0.2</v>
      </c>
      <c r="M3966" s="112">
        <f t="shared" si="1587"/>
        <v>0.08</v>
      </c>
      <c r="N3966" s="112" t="b">
        <f t="shared" si="1588"/>
        <v>1</v>
      </c>
      <c r="O3966" s="112" t="b">
        <f t="shared" si="1589"/>
        <v>1</v>
      </c>
      <c r="P3966" s="113">
        <f t="shared" si="1590"/>
        <v>2</v>
      </c>
      <c r="Q3966" s="113">
        <f t="shared" si="1591"/>
        <v>18</v>
      </c>
      <c r="R3966" s="114" t="str">
        <f t="shared" si="1607"/>
        <v>0.2-0.08</v>
      </c>
      <c r="S3966" s="127">
        <f t="shared" si="1592"/>
        <v>-4.963225655588225E-2</v>
      </c>
      <c r="T3966" s="112" t="b">
        <f t="shared" si="1593"/>
        <v>1</v>
      </c>
      <c r="U3966" s="22">
        <f t="shared" si="1594"/>
        <v>5.4430488260182015</v>
      </c>
      <c r="V3966" s="22">
        <f t="shared" si="1595"/>
        <v>0.1992907182739829</v>
      </c>
      <c r="W3966" s="81">
        <f t="shared" si="1596"/>
        <v>6</v>
      </c>
      <c r="X3966" s="22">
        <f t="shared" si="1597"/>
        <v>0.4135778959437314</v>
      </c>
      <c r="Y3966" s="3">
        <f>IF(U3966&gt;'Power Curve'!$C$37,0,INDEX(Ci,$W3966,1)*POWER(1-X3966,3)+INDEX(Ci,$W3966,2)*3*X3966*POWER(1-X3966,2)+INDEX(Ci,$W3966,3)*3*POWER(X3966,2)*(1-X3966)+INDEX(Ci,$W3966,4)*POWER(X3966,3))</f>
        <v>273.18994776826003</v>
      </c>
      <c r="Z3966" s="3">
        <f t="shared" si="1598"/>
        <v>259.63091419213771</v>
      </c>
      <c r="AA3966" s="3">
        <f t="shared" si="1599"/>
        <v>235.31999969482428</v>
      </c>
      <c r="AB3966" s="3">
        <f t="shared" si="1608"/>
        <v>24.310914497313433</v>
      </c>
      <c r="AC3966" s="3">
        <f t="shared" si="1609"/>
        <v>24.310914497313433</v>
      </c>
      <c r="AE3966" s="34">
        <f t="shared" si="1600"/>
        <v>5</v>
      </c>
      <c r="AF3966" s="73" t="b">
        <f>COUNTIF('Power Curve'!$D$2:$D$31,AE3966)&gt;0</f>
        <v>1</v>
      </c>
      <c r="AG3966" s="73" t="b">
        <f t="shared" si="1601"/>
        <v>0</v>
      </c>
      <c r="AH3966" s="73" t="b">
        <f t="shared" si="1610"/>
        <v>1</v>
      </c>
      <c r="AI3966" s="34" t="str">
        <f t="shared" si="1602"/>
        <v>Outer</v>
      </c>
      <c r="AJ3966" s="35" t="str">
        <f t="shared" si="1611"/>
        <v>0.1-0.2</v>
      </c>
      <c r="AK3966" s="36" t="str">
        <f t="shared" si="1603"/>
        <v>17-18</v>
      </c>
      <c r="AL3966" s="36" t="str">
        <f t="shared" si="1604"/>
        <v>May</v>
      </c>
      <c r="AM3966" s="35" t="str">
        <f t="shared" si="1605"/>
        <v>305-315</v>
      </c>
      <c r="AN3966" s="36" t="str">
        <f t="shared" si="1606"/>
        <v>LWS-LTI</v>
      </c>
    </row>
    <row r="3967" spans="5:40" x14ac:dyDescent="0.3">
      <c r="E3967" s="12">
        <v>41049.715277777781</v>
      </c>
      <c r="F3967" s="16">
        <v>4.22</v>
      </c>
      <c r="G3967" s="16">
        <v>74.909999847412095</v>
      </c>
      <c r="H3967" s="29">
        <v>1.1865238999056851</v>
      </c>
      <c r="I3967" s="26">
        <v>308.39999999999998</v>
      </c>
      <c r="J3967" s="30">
        <v>0.14454976303317535</v>
      </c>
      <c r="K3967" s="31">
        <v>0.15046466857945218</v>
      </c>
      <c r="L3967" s="111">
        <f t="shared" si="1586"/>
        <v>0</v>
      </c>
      <c r="M3967" s="112">
        <f t="shared" si="1587"/>
        <v>0.14000000000000001</v>
      </c>
      <c r="N3967" s="112" t="b">
        <f t="shared" si="1588"/>
        <v>0</v>
      </c>
      <c r="O3967" s="112" t="b">
        <f t="shared" si="1589"/>
        <v>1</v>
      </c>
      <c r="P3967" s="113">
        <f t="shared" si="1590"/>
        <v>0</v>
      </c>
      <c r="Q3967" s="113">
        <f t="shared" si="1591"/>
        <v>12</v>
      </c>
      <c r="R3967" s="114" t="str">
        <f t="shared" si="1607"/>
        <v>0-0.14</v>
      </c>
      <c r="S3967" s="127">
        <f t="shared" si="1592"/>
        <v>0</v>
      </c>
      <c r="T3967" s="112" t="b">
        <f t="shared" si="1593"/>
        <v>0</v>
      </c>
      <c r="U3967" s="22">
        <f t="shared" si="1594"/>
        <v>4.1753471032318288</v>
      </c>
      <c r="V3967" s="22">
        <f t="shared" si="1595"/>
        <v>3.3633304797887598E-3</v>
      </c>
      <c r="W3967" s="81">
        <f t="shared" si="1596"/>
        <v>5</v>
      </c>
      <c r="X3967" s="22">
        <f t="shared" si="1597"/>
        <v>2.4883953398333415E-2</v>
      </c>
      <c r="Y3967" s="3">
        <f>IF(U3967&gt;'Power Curve'!$C$37,0,INDEX(Ci,$W3967,1)*POWER(1-X3967,3)+INDEX(Ci,$W3967,2)*3*X3967*POWER(1-X3967,2)+INDEX(Ci,$W3967,3)*3*POWER(X3967,2)*(1-X3967)+INDEX(Ci,$W3967,4)*POWER(X3967,3))</f>
        <v>79.322610631598835</v>
      </c>
      <c r="Z3967" s="3">
        <f t="shared" si="1598"/>
        <v>79.322610631598835</v>
      </c>
      <c r="AA3967" s="3">
        <f t="shared" si="1599"/>
        <v>74.909999847412095</v>
      </c>
      <c r="AB3967" s="3">
        <f t="shared" si="1608"/>
        <v>4.4126107841867395</v>
      </c>
      <c r="AC3967" s="3">
        <f t="shared" si="1609"/>
        <v>4.4126107841867395</v>
      </c>
      <c r="AE3967" s="34">
        <f t="shared" si="1600"/>
        <v>4</v>
      </c>
      <c r="AF3967" s="73" t="b">
        <f>COUNTIF('Power Curve'!$D$2:$D$31,AE3967)&gt;0</f>
        <v>1</v>
      </c>
      <c r="AG3967" s="73" t="b">
        <f t="shared" si="1601"/>
        <v>0</v>
      </c>
      <c r="AH3967" s="73" t="b">
        <f t="shared" si="1610"/>
        <v>1</v>
      </c>
      <c r="AI3967" s="34" t="str">
        <f t="shared" si="1602"/>
        <v>Outer</v>
      </c>
      <c r="AJ3967" s="35" t="str">
        <f t="shared" si="1611"/>
        <v>0.0-0.1</v>
      </c>
      <c r="AK3967" s="36" t="str">
        <f t="shared" si="1603"/>
        <v>17-18</v>
      </c>
      <c r="AL3967" s="36" t="str">
        <f t="shared" si="1604"/>
        <v>May</v>
      </c>
      <c r="AM3967" s="35" t="str">
        <f t="shared" si="1605"/>
        <v>305-315</v>
      </c>
      <c r="AN3967" s="36" t="str">
        <f t="shared" si="1606"/>
        <v>LWS-HTI</v>
      </c>
    </row>
    <row r="3968" spans="5:40" x14ac:dyDescent="0.3">
      <c r="E3968" s="12">
        <v>41049.722222222219</v>
      </c>
      <c r="F3968" s="16">
        <v>4.38</v>
      </c>
      <c r="G3968" s="16">
        <v>135.60999298095669</v>
      </c>
      <c r="H3968" s="29">
        <v>1.1841281795753396</v>
      </c>
      <c r="I3968" s="26">
        <v>293.2</v>
      </c>
      <c r="J3968" s="30">
        <v>0.34703196347031967</v>
      </c>
      <c r="K3968" s="31">
        <v>3.8151374595813407E-2</v>
      </c>
      <c r="L3968" s="111">
        <f t="shared" si="1586"/>
        <v>0</v>
      </c>
      <c r="M3968" s="112">
        <f t="shared" si="1587"/>
        <v>0.35000000000000003</v>
      </c>
      <c r="N3968" s="112" t="b">
        <f t="shared" si="1588"/>
        <v>0</v>
      </c>
      <c r="O3968" s="112" t="b">
        <f t="shared" si="1589"/>
        <v>0</v>
      </c>
      <c r="P3968" s="113">
        <f t="shared" si="1590"/>
        <v>0</v>
      </c>
      <c r="Q3968" s="113">
        <f t="shared" si="1591"/>
        <v>-9</v>
      </c>
      <c r="R3968" s="114" t="str">
        <f t="shared" si="1607"/>
        <v>0-0.35</v>
      </c>
      <c r="S3968" s="127">
        <f t="shared" si="1592"/>
        <v>0</v>
      </c>
      <c r="T3968" s="112" t="b">
        <f t="shared" si="1593"/>
        <v>0</v>
      </c>
      <c r="U3968" s="22">
        <f t="shared" si="1594"/>
        <v>4.330735431404964</v>
      </c>
      <c r="V3968" s="22">
        <f t="shared" si="1595"/>
        <v>2.7379097505609695E-2</v>
      </c>
      <c r="W3968" s="81">
        <f t="shared" si="1596"/>
        <v>5</v>
      </c>
      <c r="X3968" s="22">
        <f t="shared" si="1597"/>
        <v>0.20256737678023093</v>
      </c>
      <c r="Y3968" s="3">
        <f>IF(U3968&gt;'Power Curve'!$C$37,0,INDEX(Ci,$W3968,1)*POWER(1-X3968,3)+INDEX(Ci,$W3968,2)*3*X3968*POWER(1-X3968,2)+INDEX(Ci,$W3968,3)*3*POWER(X3968,2)*(1-X3968)+INDEX(Ci,$W3968,4)*POWER(X3968,3))</f>
        <v>96.735041076771324</v>
      </c>
      <c r="Z3968" s="3">
        <f t="shared" si="1598"/>
        <v>96.735041076771324</v>
      </c>
      <c r="AA3968" s="3">
        <f t="shared" si="1599"/>
        <v>135.60999298095669</v>
      </c>
      <c r="AB3968" s="3">
        <f t="shared" si="1608"/>
        <v>-38.874951904185366</v>
      </c>
      <c r="AC3968" s="3">
        <f t="shared" si="1609"/>
        <v>38.874951904185366</v>
      </c>
      <c r="AE3968" s="34">
        <f t="shared" si="1600"/>
        <v>4</v>
      </c>
      <c r="AF3968" s="73" t="b">
        <f>COUNTIF('Power Curve'!$D$2:$D$31,AE3968)&gt;0</f>
        <v>1</v>
      </c>
      <c r="AG3968" s="73" t="b">
        <f t="shared" si="1601"/>
        <v>0</v>
      </c>
      <c r="AH3968" s="73" t="b">
        <f t="shared" si="1610"/>
        <v>1</v>
      </c>
      <c r="AI3968" s="34" t="str">
        <f t="shared" si="1602"/>
        <v>Outer</v>
      </c>
      <c r="AJ3968" s="35" t="str">
        <f t="shared" si="1611"/>
        <v>0.0-0.1</v>
      </c>
      <c r="AK3968" s="36" t="str">
        <f t="shared" si="1603"/>
        <v>17-18</v>
      </c>
      <c r="AL3968" s="36" t="str">
        <f t="shared" si="1604"/>
        <v>May</v>
      </c>
      <c r="AM3968" s="35" t="str">
        <f t="shared" si="1605"/>
        <v>285-295</v>
      </c>
      <c r="AN3968" s="36" t="str">
        <f t="shared" si="1606"/>
        <v>LWS-HTI</v>
      </c>
    </row>
    <row r="3969" spans="5:40" x14ac:dyDescent="0.3">
      <c r="E3969" s="12">
        <v>41049.729166666664</v>
      </c>
      <c r="F3969" s="16">
        <v>5.17</v>
      </c>
      <c r="G3969" s="16">
        <v>197.00999450683628</v>
      </c>
      <c r="H3969" s="29">
        <v>1.1866670545603124</v>
      </c>
      <c r="I3969" s="26">
        <v>289.3</v>
      </c>
      <c r="J3969" s="30">
        <v>0.14119922630560927</v>
      </c>
      <c r="K3969" s="31">
        <v>0.11533979363942398</v>
      </c>
      <c r="L3969" s="111">
        <f t="shared" si="1586"/>
        <v>0.1</v>
      </c>
      <c r="M3969" s="112">
        <f t="shared" si="1587"/>
        <v>0.14000000000000001</v>
      </c>
      <c r="N3969" s="112" t="b">
        <f t="shared" si="1588"/>
        <v>1</v>
      </c>
      <c r="O3969" s="112" t="b">
        <f t="shared" si="1589"/>
        <v>1</v>
      </c>
      <c r="P3969" s="113">
        <f t="shared" si="1590"/>
        <v>1</v>
      </c>
      <c r="Q3969" s="113">
        <f t="shared" si="1591"/>
        <v>12</v>
      </c>
      <c r="R3969" s="114" t="str">
        <f t="shared" si="1607"/>
        <v>0.1-0.14</v>
      </c>
      <c r="S3969" s="127">
        <f t="shared" si="1592"/>
        <v>5.7648834867645611E-2</v>
      </c>
      <c r="T3969" s="112" t="b">
        <f t="shared" si="1593"/>
        <v>1</v>
      </c>
      <c r="U3969" s="22">
        <f t="shared" si="1594"/>
        <v>5.1155006234536362</v>
      </c>
      <c r="V3969" s="22">
        <f t="shared" si="1595"/>
        <v>0.14866708768988735</v>
      </c>
      <c r="W3969" s="81">
        <f t="shared" si="1596"/>
        <v>6</v>
      </c>
      <c r="X3969" s="22">
        <f t="shared" si="1597"/>
        <v>8.7104787543137524E-2</v>
      </c>
      <c r="Y3969" s="3">
        <f>IF(U3969&gt;'Power Curve'!$C$37,0,INDEX(Ci,$W3969,1)*POWER(1-X3969,3)+INDEX(Ci,$W3969,2)*3*X3969*POWER(1-X3969,2)+INDEX(Ci,$W3969,3)*3*POWER(X3969,2)*(1-X3969)+INDEX(Ci,$W3969,4)*POWER(X3969,3))</f>
        <v>224.82079609531189</v>
      </c>
      <c r="Z3969" s="3">
        <f t="shared" si="1598"/>
        <v>237.78145304422316</v>
      </c>
      <c r="AA3969" s="3">
        <f t="shared" si="1599"/>
        <v>197.00999450683628</v>
      </c>
      <c r="AB3969" s="3">
        <f t="shared" si="1608"/>
        <v>40.771458537386877</v>
      </c>
      <c r="AC3969" s="3">
        <f t="shared" si="1609"/>
        <v>40.771458537386877</v>
      </c>
      <c r="AE3969" s="34">
        <f t="shared" si="1600"/>
        <v>5</v>
      </c>
      <c r="AF3969" s="73" t="b">
        <f>COUNTIF('Power Curve'!$D$2:$D$31,AE3969)&gt;0</f>
        <v>1</v>
      </c>
      <c r="AG3969" s="73" t="b">
        <f t="shared" si="1601"/>
        <v>0</v>
      </c>
      <c r="AH3969" s="73" t="b">
        <f t="shared" si="1610"/>
        <v>1</v>
      </c>
      <c r="AI3969" s="34" t="str">
        <f t="shared" si="1602"/>
        <v>Outer</v>
      </c>
      <c r="AJ3969" s="35" t="str">
        <f t="shared" si="1611"/>
        <v>0.1-0.2</v>
      </c>
      <c r="AK3969" s="36" t="str">
        <f t="shared" si="1603"/>
        <v>17-18</v>
      </c>
      <c r="AL3969" s="36" t="str">
        <f t="shared" si="1604"/>
        <v>May</v>
      </c>
      <c r="AM3969" s="35" t="str">
        <f t="shared" si="1605"/>
        <v>285-295</v>
      </c>
      <c r="AN3969" s="36" t="str">
        <f t="shared" si="1606"/>
        <v>LWS-HTI</v>
      </c>
    </row>
    <row r="3970" spans="5:40" x14ac:dyDescent="0.3">
      <c r="E3970" s="12">
        <v>41049.736111111109</v>
      </c>
      <c r="F3970" s="16">
        <v>5.35</v>
      </c>
      <c r="G3970" s="16">
        <v>163.37000274658232</v>
      </c>
      <c r="H3970" s="29">
        <v>1.1847839323718312</v>
      </c>
      <c r="I3970" s="26">
        <v>304.10000000000002</v>
      </c>
      <c r="J3970" s="30">
        <v>0.16448598130841122</v>
      </c>
      <c r="K3970" s="31">
        <v>8.4480394791741881E-2</v>
      </c>
      <c r="L3970" s="111">
        <f t="shared" si="1586"/>
        <v>0.2</v>
      </c>
      <c r="M3970" s="112">
        <f t="shared" si="1587"/>
        <v>0.16</v>
      </c>
      <c r="N3970" s="112" t="b">
        <f t="shared" si="1588"/>
        <v>1</v>
      </c>
      <c r="O3970" s="112" t="b">
        <f t="shared" si="1589"/>
        <v>1</v>
      </c>
      <c r="P3970" s="113">
        <f t="shared" si="1590"/>
        <v>2</v>
      </c>
      <c r="Q3970" s="113">
        <f t="shared" si="1591"/>
        <v>10</v>
      </c>
      <c r="R3970" s="114" t="str">
        <f t="shared" si="1607"/>
        <v>0.2-0.16</v>
      </c>
      <c r="S3970" s="127">
        <f t="shared" si="1592"/>
        <v>4.5031155928527619E-2</v>
      </c>
      <c r="T3970" s="112" t="b">
        <f t="shared" si="1593"/>
        <v>1</v>
      </c>
      <c r="U3970" s="22">
        <f t="shared" si="1594"/>
        <v>5.2908015372043149</v>
      </c>
      <c r="V3970" s="22">
        <f t="shared" si="1595"/>
        <v>0.17576040900652459</v>
      </c>
      <c r="W3970" s="81">
        <f t="shared" si="1596"/>
        <v>6</v>
      </c>
      <c r="X3970" s="22">
        <f t="shared" si="1597"/>
        <v>0.26183032036411913</v>
      </c>
      <c r="Y3970" s="3">
        <f>IF(U3970&gt;'Power Curve'!$C$37,0,INDEX(Ci,$W3970,1)*POWER(1-X3970,3)+INDEX(Ci,$W3970,2)*3*X3970*POWER(1-X3970,2)+INDEX(Ci,$W3970,3)*3*POWER(X3970,2)*(1-X3970)+INDEX(Ci,$W3970,4)*POWER(X3970,3))</f>
        <v>250.84113363947932</v>
      </c>
      <c r="Z3970" s="3">
        <f t="shared" si="1598"/>
        <v>262.13679984168738</v>
      </c>
      <c r="AA3970" s="3">
        <f t="shared" si="1599"/>
        <v>163.37000274658232</v>
      </c>
      <c r="AB3970" s="3">
        <f t="shared" si="1608"/>
        <v>98.766797095105062</v>
      </c>
      <c r="AC3970" s="3">
        <f t="shared" si="1609"/>
        <v>98.766797095105062</v>
      </c>
      <c r="AE3970" s="34">
        <f t="shared" si="1600"/>
        <v>5</v>
      </c>
      <c r="AF3970" s="73" t="b">
        <f>COUNTIF('Power Curve'!$D$2:$D$31,AE3970)&gt;0</f>
        <v>1</v>
      </c>
      <c r="AG3970" s="73" t="b">
        <f t="shared" si="1601"/>
        <v>0</v>
      </c>
      <c r="AH3970" s="73" t="b">
        <f t="shared" si="1610"/>
        <v>1</v>
      </c>
      <c r="AI3970" s="34" t="str">
        <f t="shared" si="1602"/>
        <v>Outer</v>
      </c>
      <c r="AJ3970" s="35" t="str">
        <f t="shared" si="1611"/>
        <v>0.1-0.2</v>
      </c>
      <c r="AK3970" s="36" t="str">
        <f t="shared" si="1603"/>
        <v>17-18</v>
      </c>
      <c r="AL3970" s="36" t="str">
        <f t="shared" si="1604"/>
        <v>May</v>
      </c>
      <c r="AM3970" s="35" t="str">
        <f t="shared" si="1605"/>
        <v>295-305</v>
      </c>
      <c r="AN3970" s="36" t="str">
        <f t="shared" si="1606"/>
        <v>LWS-HTI</v>
      </c>
    </row>
    <row r="3971" spans="5:40" x14ac:dyDescent="0.3">
      <c r="E3971" s="12">
        <v>41049.743055555555</v>
      </c>
      <c r="F3971" s="16">
        <v>6.24</v>
      </c>
      <c r="G3971" s="16">
        <v>385.12000656127975</v>
      </c>
      <c r="H3971" s="29">
        <v>1.1853396867353885</v>
      </c>
      <c r="I3971" s="26">
        <v>284.3</v>
      </c>
      <c r="J3971" s="30">
        <v>0.10737179487179488</v>
      </c>
      <c r="K3971" s="31">
        <v>0.19380710370571166</v>
      </c>
      <c r="L3971" s="111">
        <f t="shared" ref="L3971:L4034" si="1612">ROUND((V3971-CenterOfFirstWindSpeedBin)/WindSpeedBinWidth,0)*WindSpeedBinWidth+CenterOfFirstWindSpeedBin</f>
        <v>0.30000000000000004</v>
      </c>
      <c r="M3971" s="112">
        <f t="shared" ref="M3971:M4034" si="1613">ROUND((J3971-CenterOfFirstTurbulenceBin)/TurbulenceBinWidth,0)*TurbulenceBinWidth+CenterOfFirstTurbulenceBin</f>
        <v>0.11</v>
      </c>
      <c r="N3971" s="112" t="b">
        <f t="shared" ref="N3971:N4034" si="1614">IF(AND(L3971&gt;=CenterOfFirstWindSpeedBin,L3971&lt;=CenterOfLastWindSpeedBin),TRUE,FALSE)</f>
        <v>1</v>
      </c>
      <c r="O3971" s="112" t="b">
        <f t="shared" ref="O3971:O4034" si="1615">IF(AND(M3971&gt;=CenterOfFirstTurbulenceBin,M3971&lt;=CenterOfLastTurbulenceBin),TRUE,FALSE)</f>
        <v>1</v>
      </c>
      <c r="P3971" s="113">
        <f t="shared" ref="P3971:P4034" si="1616">(L3971-CenterOfFirstWindSpeedBin)/WindSpeedBinWidth+1</f>
        <v>3.0000000000000004</v>
      </c>
      <c r="Q3971" s="113">
        <f t="shared" ref="Q3971:Q4034" si="1617">NumberOfTurbulenceBins-(M3971-CenterOfFirstTurbulenceBin)/TurbulenceBinWidth</f>
        <v>15</v>
      </c>
      <c r="R3971" s="114" t="str">
        <f t="shared" si="1607"/>
        <v>0.3-0.11</v>
      </c>
      <c r="S3971" s="127">
        <f t="shared" ref="S3971:S4034" si="1618">IF(T3971,INDEX(PowerDeviationMatrix,Q3971,P3971),IF(UseMatrixPadValue,MatrixPadValue,0))</f>
        <v>-2.4161179974829692E-3</v>
      </c>
      <c r="T3971" s="112" t="b">
        <f t="shared" ref="T3971:T4034" si="1619">IF(AND(P3971&gt;0,Q3971&gt;0,N3971,O3971),LEN(INDEX(PowerDeviationMatrix,Q3971,P3971))&gt;0,FALSE)</f>
        <v>1</v>
      </c>
      <c r="U3971" s="22">
        <f t="shared" ref="U3971:U4034" si="1620">F3971*(H3971/Ref_Density)^(1/3)</f>
        <v>6.1719183010088132</v>
      </c>
      <c r="V3971" s="22">
        <f t="shared" ref="V3971:V4034" si="1621">(U3971-CutInWindSpeed)/(RatedWindSpeed-CutInWindSpeed)</f>
        <v>0.31193984520263757</v>
      </c>
      <c r="W3971" s="81">
        <f t="shared" ref="W3971:W4034" si="1622">COUNTIF(xa,"&lt;"&amp;U3971)</f>
        <v>7</v>
      </c>
      <c r="X3971" s="22">
        <f t="shared" ref="X3971:X4034" si="1623">(U3971-INDEX(xa,$W3971))/(INDEX(xb,$W3971)-INDEX(xa,$W3971))</f>
        <v>0.14284126700125549</v>
      </c>
      <c r="Y3971" s="3">
        <f>IF(U3971&gt;'Power Curve'!$C$37,0,INDEX(Ci,$W3971,1)*POWER(1-X3971,3)+INDEX(Ci,$W3971,2)*3*X3971*POWER(1-X3971,2)+INDEX(Ci,$W3971,3)*3*POWER(X3971,2)*(1-X3971)+INDEX(Ci,$W3971,4)*POWER(X3971,3))</f>
        <v>396.889180253787</v>
      </c>
      <c r="Z3971" s="3">
        <f t="shared" ref="Z3971:Z4034" si="1624">IF(OR(T3971,UseMatrixPadValue),Y3971*(1+S3971),"")</f>
        <v>395.93024916236953</v>
      </c>
      <c r="AA3971" s="3">
        <f t="shared" ref="AA3971:AA4034" si="1625">IF(AH3971,G3971,"")</f>
        <v>385.12000656127975</v>
      </c>
      <c r="AB3971" s="3">
        <f t="shared" si="1608"/>
        <v>10.810242601089783</v>
      </c>
      <c r="AC3971" s="3">
        <f t="shared" si="1609"/>
        <v>10.810242601089783</v>
      </c>
      <c r="AE3971" s="34">
        <f t="shared" ref="AE3971:AE4034" si="1626">MROUND(U3971-Centre_First_Bin,Bin_Width)+Centre_First_Bin</f>
        <v>6</v>
      </c>
      <c r="AF3971" s="73" t="b">
        <f>COUNTIF('Power Curve'!$D$2:$D$31,AE3971)&gt;0</f>
        <v>1</v>
      </c>
      <c r="AG3971" s="73" t="b">
        <f t="shared" ref="AG3971:AG4034" si="1627">(G3971&lt;0)</f>
        <v>0</v>
      </c>
      <c r="AH3971" s="73" t="b">
        <f t="shared" si="1610"/>
        <v>1</v>
      </c>
      <c r="AI3971" s="34" t="str">
        <f t="shared" ref="AI3971:AI4034" si="1628">IF(AH3971,IF(AND(J3971&gt;=LowerTurbLimit,J3971&lt;=UpperTurbLimit,K3971&gt;=LowerShearLimit,K3971&lt;=UpperShearLimit),"Inner","Outer"),"")</f>
        <v>Inner</v>
      </c>
      <c r="AJ3971" s="35" t="str">
        <f t="shared" si="1611"/>
        <v>0.3-0.4</v>
      </c>
      <c r="AK3971" s="36" t="str">
        <f t="shared" ref="AK3971:AK4034" si="1629">IF(AH3971,HOUR(E3971)&amp;"-"&amp;HOUR(E3971)+1,"")</f>
        <v>17-18</v>
      </c>
      <c r="AL3971" s="36" t="str">
        <f t="shared" ref="AL3971:AL4034" si="1630">IF(AH3971,TEXT(E3971,"mmm"),"")</f>
        <v>May</v>
      </c>
      <c r="AM3971" s="35" t="str">
        <f t="shared" ref="AM3971:AM4034" si="1631">IF(AH3971,IF(OR(I3971&lt;5,I3971&gt;=355),"355-5",MROUND(I3971,10)-5&amp;"-"&amp;MROUND(I3971,10)+5),"")</f>
        <v>275-285</v>
      </c>
      <c r="AN3971" s="36" t="str">
        <f t="shared" ref="AN3971:AN4034" si="1632">IF(AH3971,IF(V3971&lt;0.5,IF(J3971&lt;=LowerTurbLimit,"LWS-LTI",IF(J3971&gt;=UpperTurbLimit,"LWS-HTI","Inner-TI")),IF(J3971&lt;=LowerTurbLimit,"HWS-LTI",IF(J3971&gt;=UpperTurbLimit,"HWS-HTI","Inner-TI"))),"")</f>
        <v>Inner-TI</v>
      </c>
    </row>
    <row r="3972" spans="5:40" x14ac:dyDescent="0.3">
      <c r="E3972" s="12">
        <v>41049.75</v>
      </c>
      <c r="F3972" s="16">
        <v>6.47</v>
      </c>
      <c r="G3972" s="16">
        <v>383.59001159667929</v>
      </c>
      <c r="H3972" s="29">
        <v>1.1869816534613093</v>
      </c>
      <c r="I3972" s="26">
        <v>292.8</v>
      </c>
      <c r="J3972" s="30">
        <v>9.8918083462132933E-2</v>
      </c>
      <c r="K3972" s="31">
        <v>0.1246598263809799</v>
      </c>
      <c r="L3972" s="111">
        <f t="shared" si="1612"/>
        <v>0.30000000000000004</v>
      </c>
      <c r="M3972" s="112">
        <f t="shared" si="1613"/>
        <v>9.9999999999999992E-2</v>
      </c>
      <c r="N3972" s="112" t="b">
        <f t="shared" si="1614"/>
        <v>1</v>
      </c>
      <c r="O3972" s="112" t="b">
        <f t="shared" si="1615"/>
        <v>1</v>
      </c>
      <c r="P3972" s="113">
        <f t="shared" si="1616"/>
        <v>3.0000000000000004</v>
      </c>
      <c r="Q3972" s="113">
        <f t="shared" si="1617"/>
        <v>16</v>
      </c>
      <c r="R3972" s="114" t="str">
        <f t="shared" ref="R3972:R4035" si="1633">L3972&amp;"-"&amp;M3972</f>
        <v>0.3-0.1</v>
      </c>
      <c r="S3972" s="127">
        <f t="shared" si="1618"/>
        <v>-1.967349151230606E-2</v>
      </c>
      <c r="T3972" s="112" t="b">
        <f t="shared" si="1619"/>
        <v>1</v>
      </c>
      <c r="U3972" s="22">
        <f t="shared" si="1620"/>
        <v>6.4023623979894078</v>
      </c>
      <c r="V3972" s="22">
        <f t="shared" si="1621"/>
        <v>0.34755572324590528</v>
      </c>
      <c r="W3972" s="81">
        <f t="shared" si="1622"/>
        <v>7</v>
      </c>
      <c r="X3972" s="22">
        <f t="shared" si="1623"/>
        <v>0.37709834925111246</v>
      </c>
      <c r="Y3972" s="3">
        <f>IF(U3972&gt;'Power Curve'!$C$37,0,INDEX(Ci,$W3972,1)*POWER(1-X3972,3)+INDEX(Ci,$W3972,2)*3*X3972*POWER(1-X3972,2)+INDEX(Ci,$W3972,3)*3*POWER(X3972,2)*(1-X3972)+INDEX(Ci,$W3972,4)*POWER(X3972,3))</f>
        <v>447.67519753198263</v>
      </c>
      <c r="Z3972" s="3">
        <f t="shared" si="1624"/>
        <v>438.86786333306725</v>
      </c>
      <c r="AA3972" s="3">
        <f t="shared" si="1625"/>
        <v>383.59001159667929</v>
      </c>
      <c r="AB3972" s="3">
        <f t="shared" ref="AB3972:AB4035" si="1634">IF(AH3972,Z3972-AA3972,"")</f>
        <v>55.277851736387959</v>
      </c>
      <c r="AC3972" s="3">
        <f t="shared" ref="AC3972:AC4035" si="1635">IF(AH3972,ABS(AB3972),"")</f>
        <v>55.277851736387959</v>
      </c>
      <c r="AE3972" s="34">
        <f t="shared" si="1626"/>
        <v>6</v>
      </c>
      <c r="AF3972" s="73" t="b">
        <f>COUNTIF('Power Curve'!$D$2:$D$31,AE3972)&gt;0</f>
        <v>1</v>
      </c>
      <c r="AG3972" s="73" t="b">
        <f t="shared" si="1627"/>
        <v>0</v>
      </c>
      <c r="AH3972" s="73" t="b">
        <f t="shared" ref="AH3972:AH4035" si="1636">AND(AF3972,NOT(AG3972))</f>
        <v>1</v>
      </c>
      <c r="AI3972" s="34" t="str">
        <f t="shared" si="1628"/>
        <v>Outer</v>
      </c>
      <c r="AJ3972" s="35" t="str">
        <f t="shared" ref="AJ3972:AJ4035" si="1637">IF(AH3972,TEXT(ROUND(V3972+0.05,1)-0.1,"0.0")&amp;"-"&amp;TEXT(ROUND(V3972+0.05,1),"0.0"),"")</f>
        <v>0.3-0.4</v>
      </c>
      <c r="AK3972" s="36" t="str">
        <f t="shared" si="1629"/>
        <v>18-19</v>
      </c>
      <c r="AL3972" s="36" t="str">
        <f t="shared" si="1630"/>
        <v>May</v>
      </c>
      <c r="AM3972" s="35" t="str">
        <f t="shared" si="1631"/>
        <v>285-295</v>
      </c>
      <c r="AN3972" s="36" t="str">
        <f t="shared" si="1632"/>
        <v>LWS-LTI</v>
      </c>
    </row>
    <row r="3973" spans="5:40" x14ac:dyDescent="0.3">
      <c r="E3973" s="12">
        <v>41049.756944444445</v>
      </c>
      <c r="F3973" s="16">
        <v>6.27</v>
      </c>
      <c r="G3973" s="16">
        <v>394.1499862670903</v>
      </c>
      <c r="H3973" s="29">
        <v>1.1881404798414625</v>
      </c>
      <c r="I3973" s="26">
        <v>289.39999999999998</v>
      </c>
      <c r="J3973" s="30">
        <v>9.8883572567783101E-2</v>
      </c>
      <c r="K3973" s="31">
        <v>0.20730932723712744</v>
      </c>
      <c r="L3973" s="111">
        <f t="shared" si="1612"/>
        <v>0.30000000000000004</v>
      </c>
      <c r="M3973" s="112">
        <f t="shared" si="1613"/>
        <v>9.9999999999999992E-2</v>
      </c>
      <c r="N3973" s="112" t="b">
        <f t="shared" si="1614"/>
        <v>1</v>
      </c>
      <c r="O3973" s="112" t="b">
        <f t="shared" si="1615"/>
        <v>1</v>
      </c>
      <c r="P3973" s="113">
        <f t="shared" si="1616"/>
        <v>3.0000000000000004</v>
      </c>
      <c r="Q3973" s="113">
        <f t="shared" si="1617"/>
        <v>16</v>
      </c>
      <c r="R3973" s="114" t="str">
        <f t="shared" si="1633"/>
        <v>0.3-0.1</v>
      </c>
      <c r="S3973" s="127">
        <f t="shared" si="1618"/>
        <v>-1.967349151230606E-2</v>
      </c>
      <c r="T3973" s="112" t="b">
        <f t="shared" si="1619"/>
        <v>1</v>
      </c>
      <c r="U3973" s="22">
        <f t="shared" si="1620"/>
        <v>6.2064716425468136</v>
      </c>
      <c r="V3973" s="22">
        <f t="shared" si="1621"/>
        <v>0.31728017552278642</v>
      </c>
      <c r="W3973" s="81">
        <f t="shared" si="1622"/>
        <v>7</v>
      </c>
      <c r="X3973" s="22">
        <f t="shared" si="1623"/>
        <v>0.17796633671113993</v>
      </c>
      <c r="Y3973" s="3">
        <f>IF(U3973&gt;'Power Curve'!$C$37,0,INDEX(Ci,$W3973,1)*POWER(1-X3973,3)+INDEX(Ci,$W3973,2)*3*X3973*POWER(1-X3973,2)+INDEX(Ci,$W3973,3)*3*POWER(X3973,2)*(1-X3973)+INDEX(Ci,$W3973,4)*POWER(X3973,3))</f>
        <v>404.13049689747868</v>
      </c>
      <c r="Z3973" s="3">
        <f t="shared" si="1624"/>
        <v>396.17983899690211</v>
      </c>
      <c r="AA3973" s="3">
        <f t="shared" si="1625"/>
        <v>394.1499862670903</v>
      </c>
      <c r="AB3973" s="3">
        <f t="shared" si="1634"/>
        <v>2.0298527298118074</v>
      </c>
      <c r="AC3973" s="3">
        <f t="shared" si="1635"/>
        <v>2.0298527298118074</v>
      </c>
      <c r="AE3973" s="34">
        <f t="shared" si="1626"/>
        <v>6</v>
      </c>
      <c r="AF3973" s="73" t="b">
        <f>COUNTIF('Power Curve'!$D$2:$D$31,AE3973)&gt;0</f>
        <v>1</v>
      </c>
      <c r="AG3973" s="73" t="b">
        <f t="shared" si="1627"/>
        <v>0</v>
      </c>
      <c r="AH3973" s="73" t="b">
        <f t="shared" si="1636"/>
        <v>1</v>
      </c>
      <c r="AI3973" s="34" t="str">
        <f t="shared" si="1628"/>
        <v>Outer</v>
      </c>
      <c r="AJ3973" s="35" t="str">
        <f t="shared" si="1637"/>
        <v>0.3-0.4</v>
      </c>
      <c r="AK3973" s="36" t="str">
        <f t="shared" si="1629"/>
        <v>18-19</v>
      </c>
      <c r="AL3973" s="36" t="str">
        <f t="shared" si="1630"/>
        <v>May</v>
      </c>
      <c r="AM3973" s="35" t="str">
        <f t="shared" si="1631"/>
        <v>285-295</v>
      </c>
      <c r="AN3973" s="36" t="str">
        <f t="shared" si="1632"/>
        <v>LWS-LTI</v>
      </c>
    </row>
    <row r="3974" spans="5:40" x14ac:dyDescent="0.3">
      <c r="E3974" s="12">
        <v>41049.763888888891</v>
      </c>
      <c r="F3974" s="16">
        <v>6.08</v>
      </c>
      <c r="G3974" s="16">
        <v>553.1499862670903</v>
      </c>
      <c r="H3974" s="29">
        <v>1.1869816534613093</v>
      </c>
      <c r="I3974" s="26">
        <v>290.39999999999998</v>
      </c>
      <c r="J3974" s="30">
        <v>0.12335526315789473</v>
      </c>
      <c r="K3974" s="31">
        <v>8.0859276073741757E-2</v>
      </c>
      <c r="L3974" s="111">
        <f t="shared" si="1612"/>
        <v>0.30000000000000004</v>
      </c>
      <c r="M3974" s="112">
        <f t="shared" si="1613"/>
        <v>0.12</v>
      </c>
      <c r="N3974" s="112" t="b">
        <f t="shared" si="1614"/>
        <v>1</v>
      </c>
      <c r="O3974" s="112" t="b">
        <f t="shared" si="1615"/>
        <v>1</v>
      </c>
      <c r="P3974" s="113">
        <f t="shared" si="1616"/>
        <v>3.0000000000000004</v>
      </c>
      <c r="Q3974" s="113">
        <f t="shared" si="1617"/>
        <v>14</v>
      </c>
      <c r="R3974" s="114" t="str">
        <f t="shared" si="1633"/>
        <v>0.3-0.12</v>
      </c>
      <c r="S3974" s="127">
        <f t="shared" si="1618"/>
        <v>1.2614701106734599E-2</v>
      </c>
      <c r="T3974" s="112" t="b">
        <f t="shared" si="1619"/>
        <v>1</v>
      </c>
      <c r="U3974" s="22">
        <f t="shared" si="1620"/>
        <v>6.0164394713718083</v>
      </c>
      <c r="V3974" s="22">
        <f t="shared" si="1621"/>
        <v>0.2879100908838369</v>
      </c>
      <c r="W3974" s="81">
        <f t="shared" si="1622"/>
        <v>6</v>
      </c>
      <c r="X3974" s="22">
        <f t="shared" si="1623"/>
        <v>0.98508653146895586</v>
      </c>
      <c r="Y3974" s="3">
        <f>IF(U3974&gt;'Power Curve'!$C$37,0,INDEX(Ci,$W3974,1)*POWER(1-X3974,3)+INDEX(Ci,$W3974,2)*3*X3974*POWER(1-X3974,2)+INDEX(Ci,$W3974,3)*3*POWER(X3974,2)*(1-X3974)+INDEX(Ci,$W3974,4)*POWER(X3974,3))</f>
        <v>366.23164722279483</v>
      </c>
      <c r="Z3974" s="3">
        <f t="shared" si="1624"/>
        <v>370.85154998833747</v>
      </c>
      <c r="AA3974" s="3">
        <f t="shared" si="1625"/>
        <v>553.1499862670903</v>
      </c>
      <c r="AB3974" s="3">
        <f t="shared" si="1634"/>
        <v>-182.29843627875283</v>
      </c>
      <c r="AC3974" s="3">
        <f t="shared" si="1635"/>
        <v>182.29843627875283</v>
      </c>
      <c r="AE3974" s="34">
        <f t="shared" si="1626"/>
        <v>6</v>
      </c>
      <c r="AF3974" s="73" t="b">
        <f>COUNTIF('Power Curve'!$D$2:$D$31,AE3974)&gt;0</f>
        <v>1</v>
      </c>
      <c r="AG3974" s="73" t="b">
        <f t="shared" si="1627"/>
        <v>0</v>
      </c>
      <c r="AH3974" s="73" t="b">
        <f t="shared" si="1636"/>
        <v>1</v>
      </c>
      <c r="AI3974" s="34" t="str">
        <f t="shared" si="1628"/>
        <v>Outer</v>
      </c>
      <c r="AJ3974" s="35" t="str">
        <f t="shared" si="1637"/>
        <v>0.2-0.3</v>
      </c>
      <c r="AK3974" s="36" t="str">
        <f t="shared" si="1629"/>
        <v>18-19</v>
      </c>
      <c r="AL3974" s="36" t="str">
        <f t="shared" si="1630"/>
        <v>May</v>
      </c>
      <c r="AM3974" s="35" t="str">
        <f t="shared" si="1631"/>
        <v>285-295</v>
      </c>
      <c r="AN3974" s="36" t="str">
        <f t="shared" si="1632"/>
        <v>Inner-TI</v>
      </c>
    </row>
    <row r="3975" spans="5:40" x14ac:dyDescent="0.3">
      <c r="E3975" s="12">
        <v>41049.770833333336</v>
      </c>
      <c r="F3975" s="16">
        <v>5.98</v>
      </c>
      <c r="G3975" s="16">
        <v>333.54001617431692</v>
      </c>
      <c r="H3975" s="29">
        <v>1.1868959044621212</v>
      </c>
      <c r="I3975" s="26">
        <v>290.2</v>
      </c>
      <c r="J3975" s="30">
        <v>8.8628762541806017E-2</v>
      </c>
      <c r="K3975" s="31">
        <v>0.14367863721667817</v>
      </c>
      <c r="L3975" s="111">
        <f t="shared" si="1612"/>
        <v>0.30000000000000004</v>
      </c>
      <c r="M3975" s="112">
        <f t="shared" si="1613"/>
        <v>0.09</v>
      </c>
      <c r="N3975" s="112" t="b">
        <f t="shared" si="1614"/>
        <v>1</v>
      </c>
      <c r="O3975" s="112" t="b">
        <f t="shared" si="1615"/>
        <v>1</v>
      </c>
      <c r="P3975" s="113">
        <f t="shared" si="1616"/>
        <v>3.0000000000000004</v>
      </c>
      <c r="Q3975" s="113">
        <f t="shared" si="1617"/>
        <v>17</v>
      </c>
      <c r="R3975" s="114" t="str">
        <f t="shared" si="1633"/>
        <v>0.3-0.09</v>
      </c>
      <c r="S3975" s="127">
        <f t="shared" si="1618"/>
        <v>-3.2202117881719686E-2</v>
      </c>
      <c r="T3975" s="112" t="b">
        <f t="shared" si="1619"/>
        <v>1</v>
      </c>
      <c r="U3975" s="22">
        <f t="shared" si="1620"/>
        <v>5.9173423759354202</v>
      </c>
      <c r="V3975" s="22">
        <f t="shared" si="1621"/>
        <v>0.27259431533675627</v>
      </c>
      <c r="W3975" s="81">
        <f t="shared" si="1622"/>
        <v>6</v>
      </c>
      <c r="X3975" s="22">
        <f t="shared" si="1623"/>
        <v>0.88631469719454647</v>
      </c>
      <c r="Y3975" s="3">
        <f>IF(U3975&gt;'Power Curve'!$C$37,0,INDEX(Ci,$W3975,1)*POWER(1-X3975,3)+INDEX(Ci,$W3975,2)*3*X3975*POWER(1-X3975,2)+INDEX(Ci,$W3975,3)*3*POWER(X3975,2)*(1-X3975)+INDEX(Ci,$W3975,4)*POWER(X3975,3))</f>
        <v>348.28877604635238</v>
      </c>
      <c r="Z3975" s="3">
        <f t="shared" si="1624"/>
        <v>337.0731398232279</v>
      </c>
      <c r="AA3975" s="3">
        <f t="shared" si="1625"/>
        <v>333.54001617431692</v>
      </c>
      <c r="AB3975" s="3">
        <f t="shared" si="1634"/>
        <v>3.533123648910987</v>
      </c>
      <c r="AC3975" s="3">
        <f t="shared" si="1635"/>
        <v>3.533123648910987</v>
      </c>
      <c r="AE3975" s="34">
        <f t="shared" si="1626"/>
        <v>6</v>
      </c>
      <c r="AF3975" s="73" t="b">
        <f>COUNTIF('Power Curve'!$D$2:$D$31,AE3975)&gt;0</f>
        <v>1</v>
      </c>
      <c r="AG3975" s="73" t="b">
        <f t="shared" si="1627"/>
        <v>0</v>
      </c>
      <c r="AH3975" s="73" t="b">
        <f t="shared" si="1636"/>
        <v>1</v>
      </c>
      <c r="AI3975" s="34" t="str">
        <f t="shared" si="1628"/>
        <v>Outer</v>
      </c>
      <c r="AJ3975" s="35" t="str">
        <f t="shared" si="1637"/>
        <v>0.2-0.3</v>
      </c>
      <c r="AK3975" s="36" t="str">
        <f t="shared" si="1629"/>
        <v>18-19</v>
      </c>
      <c r="AL3975" s="36" t="str">
        <f t="shared" si="1630"/>
        <v>May</v>
      </c>
      <c r="AM3975" s="35" t="str">
        <f t="shared" si="1631"/>
        <v>285-295</v>
      </c>
      <c r="AN3975" s="36" t="str">
        <f t="shared" si="1632"/>
        <v>LWS-LTI</v>
      </c>
    </row>
    <row r="3976" spans="5:40" x14ac:dyDescent="0.3">
      <c r="E3976" s="12">
        <v>41049.777777777781</v>
      </c>
      <c r="F3976" s="16">
        <v>6.15</v>
      </c>
      <c r="G3976" s="16">
        <v>385.48999023437511</v>
      </c>
      <c r="H3976" s="29">
        <v>1.1875965520497962</v>
      </c>
      <c r="I3976" s="26">
        <v>293.2</v>
      </c>
      <c r="J3976" s="30">
        <v>8.943089430894309E-2</v>
      </c>
      <c r="K3976" s="31">
        <v>0.2037672315251251</v>
      </c>
      <c r="L3976" s="111">
        <f t="shared" si="1612"/>
        <v>0.30000000000000004</v>
      </c>
      <c r="M3976" s="112">
        <f t="shared" si="1613"/>
        <v>0.09</v>
      </c>
      <c r="N3976" s="112" t="b">
        <f t="shared" si="1614"/>
        <v>1</v>
      </c>
      <c r="O3976" s="112" t="b">
        <f t="shared" si="1615"/>
        <v>1</v>
      </c>
      <c r="P3976" s="113">
        <f t="shared" si="1616"/>
        <v>3.0000000000000004</v>
      </c>
      <c r="Q3976" s="113">
        <f t="shared" si="1617"/>
        <v>17</v>
      </c>
      <c r="R3976" s="114" t="str">
        <f t="shared" si="1633"/>
        <v>0.3-0.09</v>
      </c>
      <c r="S3976" s="127">
        <f t="shared" si="1618"/>
        <v>-3.2202117881719686E-2</v>
      </c>
      <c r="T3976" s="112" t="b">
        <f t="shared" si="1619"/>
        <v>1</v>
      </c>
      <c r="U3976" s="22">
        <f t="shared" si="1620"/>
        <v>6.0867583783560697</v>
      </c>
      <c r="V3976" s="22">
        <f t="shared" si="1621"/>
        <v>0.29877810463685672</v>
      </c>
      <c r="W3976" s="81">
        <f t="shared" si="1622"/>
        <v>7</v>
      </c>
      <c r="X3976" s="22">
        <f t="shared" si="1623"/>
        <v>5.6272267115200211E-2</v>
      </c>
      <c r="Y3976" s="3">
        <f>IF(U3976&gt;'Power Curve'!$C$37,0,INDEX(Ci,$W3976,1)*POWER(1-X3976,3)+INDEX(Ci,$W3976,2)*3*X3976*POWER(1-X3976,2)+INDEX(Ci,$W3976,3)*3*POWER(X3976,2)*(1-X3976)+INDEX(Ci,$W3976,4)*POWER(X3976,3))</f>
        <v>379.68915850530647</v>
      </c>
      <c r="Z3976" s="3">
        <f t="shared" si="1624"/>
        <v>367.46236346470766</v>
      </c>
      <c r="AA3976" s="3">
        <f t="shared" si="1625"/>
        <v>385.48999023437511</v>
      </c>
      <c r="AB3976" s="3">
        <f t="shared" si="1634"/>
        <v>-18.027626769667449</v>
      </c>
      <c r="AC3976" s="3">
        <f t="shared" si="1635"/>
        <v>18.027626769667449</v>
      </c>
      <c r="AE3976" s="34">
        <f t="shared" si="1626"/>
        <v>6</v>
      </c>
      <c r="AF3976" s="73" t="b">
        <f>COUNTIF('Power Curve'!$D$2:$D$31,AE3976)&gt;0</f>
        <v>1</v>
      </c>
      <c r="AG3976" s="73" t="b">
        <f t="shared" si="1627"/>
        <v>0</v>
      </c>
      <c r="AH3976" s="73" t="b">
        <f t="shared" si="1636"/>
        <v>1</v>
      </c>
      <c r="AI3976" s="34" t="str">
        <f t="shared" si="1628"/>
        <v>Outer</v>
      </c>
      <c r="AJ3976" s="35" t="str">
        <f t="shared" si="1637"/>
        <v>0.2-0.3</v>
      </c>
      <c r="AK3976" s="36" t="str">
        <f t="shared" si="1629"/>
        <v>18-19</v>
      </c>
      <c r="AL3976" s="36" t="str">
        <f t="shared" si="1630"/>
        <v>May</v>
      </c>
      <c r="AM3976" s="35" t="str">
        <f t="shared" si="1631"/>
        <v>285-295</v>
      </c>
      <c r="AN3976" s="36" t="str">
        <f t="shared" si="1632"/>
        <v>LWS-LTI</v>
      </c>
    </row>
    <row r="3977" spans="5:40" x14ac:dyDescent="0.3">
      <c r="E3977" s="12">
        <v>41049.784722222219</v>
      </c>
      <c r="F3977" s="16">
        <v>5.94</v>
      </c>
      <c r="G3977" s="16">
        <v>314.49000167846668</v>
      </c>
      <c r="H3977" s="29">
        <v>1.1875822445778181</v>
      </c>
      <c r="I3977" s="26">
        <v>289.89999999999998</v>
      </c>
      <c r="J3977" s="30">
        <v>9.9326599326599319E-2</v>
      </c>
      <c r="K3977" s="31">
        <v>0.26058047686078056</v>
      </c>
      <c r="L3977" s="111">
        <f t="shared" si="1612"/>
        <v>0.30000000000000004</v>
      </c>
      <c r="M3977" s="112">
        <f t="shared" si="1613"/>
        <v>9.9999999999999992E-2</v>
      </c>
      <c r="N3977" s="112" t="b">
        <f t="shared" si="1614"/>
        <v>1</v>
      </c>
      <c r="O3977" s="112" t="b">
        <f t="shared" si="1615"/>
        <v>1</v>
      </c>
      <c r="P3977" s="113">
        <f t="shared" si="1616"/>
        <v>3.0000000000000004</v>
      </c>
      <c r="Q3977" s="113">
        <f t="shared" si="1617"/>
        <v>16</v>
      </c>
      <c r="R3977" s="114" t="str">
        <f t="shared" si="1633"/>
        <v>0.3-0.1</v>
      </c>
      <c r="S3977" s="127">
        <f t="shared" si="1618"/>
        <v>-1.967349151230606E-2</v>
      </c>
      <c r="T3977" s="112" t="b">
        <f t="shared" si="1619"/>
        <v>1</v>
      </c>
      <c r="U3977" s="22">
        <f t="shared" si="1620"/>
        <v>5.8788942396752111</v>
      </c>
      <c r="V3977" s="22">
        <f t="shared" si="1621"/>
        <v>0.26665203193710874</v>
      </c>
      <c r="W3977" s="81">
        <f t="shared" si="1622"/>
        <v>6</v>
      </c>
      <c r="X3977" s="22">
        <f t="shared" si="1623"/>
        <v>0.84799275722112899</v>
      </c>
      <c r="Y3977" s="3">
        <f>IF(U3977&gt;'Power Curve'!$C$37,0,INDEX(Ci,$W3977,1)*POWER(1-X3977,3)+INDEX(Ci,$W3977,2)*3*X3977*POWER(1-X3977,2)+INDEX(Ci,$W3977,3)*3*POWER(X3977,2)*(1-X3977)+INDEX(Ci,$W3977,4)*POWER(X3977,3))</f>
        <v>341.60417233274791</v>
      </c>
      <c r="Z3977" s="3">
        <f t="shared" si="1624"/>
        <v>334.88362554779127</v>
      </c>
      <c r="AA3977" s="3">
        <f t="shared" si="1625"/>
        <v>314.49000167846668</v>
      </c>
      <c r="AB3977" s="3">
        <f t="shared" si="1634"/>
        <v>20.393623869324585</v>
      </c>
      <c r="AC3977" s="3">
        <f t="shared" si="1635"/>
        <v>20.393623869324585</v>
      </c>
      <c r="AE3977" s="34">
        <f t="shared" si="1626"/>
        <v>6</v>
      </c>
      <c r="AF3977" s="73" t="b">
        <f>COUNTIF('Power Curve'!$D$2:$D$31,AE3977)&gt;0</f>
        <v>1</v>
      </c>
      <c r="AG3977" s="73" t="b">
        <f t="shared" si="1627"/>
        <v>0</v>
      </c>
      <c r="AH3977" s="73" t="b">
        <f t="shared" si="1636"/>
        <v>1</v>
      </c>
      <c r="AI3977" s="34" t="str">
        <f t="shared" si="1628"/>
        <v>Outer</v>
      </c>
      <c r="AJ3977" s="35" t="str">
        <f t="shared" si="1637"/>
        <v>0.2-0.3</v>
      </c>
      <c r="AK3977" s="36" t="str">
        <f t="shared" si="1629"/>
        <v>18-19</v>
      </c>
      <c r="AL3977" s="36" t="str">
        <f t="shared" si="1630"/>
        <v>May</v>
      </c>
      <c r="AM3977" s="35" t="str">
        <f t="shared" si="1631"/>
        <v>285-295</v>
      </c>
      <c r="AN3977" s="36" t="str">
        <f t="shared" si="1632"/>
        <v>LWS-LTI</v>
      </c>
    </row>
    <row r="3978" spans="5:40" x14ac:dyDescent="0.3">
      <c r="E3978" s="12">
        <v>41049.791666666664</v>
      </c>
      <c r="F3978" s="16">
        <v>6.35</v>
      </c>
      <c r="G3978" s="16">
        <v>455.70000076293923</v>
      </c>
      <c r="H3978" s="29">
        <v>1.188369446602739</v>
      </c>
      <c r="I3978" s="26">
        <v>290.10000000000002</v>
      </c>
      <c r="J3978" s="30">
        <v>9.6062992125984251E-2</v>
      </c>
      <c r="K3978" s="31">
        <v>0.22525266402538799</v>
      </c>
      <c r="L3978" s="111">
        <f t="shared" si="1612"/>
        <v>0.30000000000000004</v>
      </c>
      <c r="M3978" s="112">
        <f t="shared" si="1613"/>
        <v>9.9999999999999992E-2</v>
      </c>
      <c r="N3978" s="112" t="b">
        <f t="shared" si="1614"/>
        <v>1</v>
      </c>
      <c r="O3978" s="112" t="b">
        <f t="shared" si="1615"/>
        <v>1</v>
      </c>
      <c r="P3978" s="113">
        <f t="shared" si="1616"/>
        <v>3.0000000000000004</v>
      </c>
      <c r="Q3978" s="113">
        <f t="shared" si="1617"/>
        <v>16</v>
      </c>
      <c r="R3978" s="114" t="str">
        <f t="shared" si="1633"/>
        <v>0.3-0.1</v>
      </c>
      <c r="S3978" s="127">
        <f t="shared" si="1618"/>
        <v>-1.967349151230606E-2</v>
      </c>
      <c r="T3978" s="112" t="b">
        <f t="shared" si="1619"/>
        <v>1</v>
      </c>
      <c r="U3978" s="22">
        <f t="shared" si="1620"/>
        <v>6.2860648177430294</v>
      </c>
      <c r="V3978" s="22">
        <f t="shared" si="1621"/>
        <v>0.32958155732430672</v>
      </c>
      <c r="W3978" s="81">
        <f t="shared" si="1622"/>
        <v>7</v>
      </c>
      <c r="X3978" s="22">
        <f t="shared" si="1623"/>
        <v>0.25887648035451255</v>
      </c>
      <c r="Y3978" s="3">
        <f>IF(U3978&gt;'Power Curve'!$C$37,0,INDEX(Ci,$W3978,1)*POWER(1-X3978,3)+INDEX(Ci,$W3978,2)*3*X3978*POWER(1-X3978,2)+INDEX(Ci,$W3978,3)*3*POWER(X3978,2)*(1-X3978)+INDEX(Ci,$W3978,4)*POWER(X3978,3))</f>
        <v>421.33993462654445</v>
      </c>
      <c r="Z3978" s="3">
        <f t="shared" si="1624"/>
        <v>413.05070699887358</v>
      </c>
      <c r="AA3978" s="3">
        <f t="shared" si="1625"/>
        <v>455.70000076293923</v>
      </c>
      <c r="AB3978" s="3">
        <f t="shared" si="1634"/>
        <v>-42.649293764065646</v>
      </c>
      <c r="AC3978" s="3">
        <f t="shared" si="1635"/>
        <v>42.649293764065646</v>
      </c>
      <c r="AE3978" s="34">
        <f t="shared" si="1626"/>
        <v>6</v>
      </c>
      <c r="AF3978" s="73" t="b">
        <f>COUNTIF('Power Curve'!$D$2:$D$31,AE3978)&gt;0</f>
        <v>1</v>
      </c>
      <c r="AG3978" s="73" t="b">
        <f t="shared" si="1627"/>
        <v>0</v>
      </c>
      <c r="AH3978" s="73" t="b">
        <f t="shared" si="1636"/>
        <v>1</v>
      </c>
      <c r="AI3978" s="34" t="str">
        <f t="shared" si="1628"/>
        <v>Outer</v>
      </c>
      <c r="AJ3978" s="35" t="str">
        <f t="shared" si="1637"/>
        <v>0.3-0.4</v>
      </c>
      <c r="AK3978" s="36" t="str">
        <f t="shared" si="1629"/>
        <v>19-20</v>
      </c>
      <c r="AL3978" s="36" t="str">
        <f t="shared" si="1630"/>
        <v>May</v>
      </c>
      <c r="AM3978" s="35" t="str">
        <f t="shared" si="1631"/>
        <v>285-295</v>
      </c>
      <c r="AN3978" s="36" t="str">
        <f t="shared" si="1632"/>
        <v>LWS-LTI</v>
      </c>
    </row>
    <row r="3979" spans="5:40" x14ac:dyDescent="0.3">
      <c r="E3979" s="12">
        <v>41049.798611111109</v>
      </c>
      <c r="F3979" s="16">
        <v>6.4</v>
      </c>
      <c r="G3979" s="16">
        <v>432.1599884033206</v>
      </c>
      <c r="H3979" s="29">
        <v>1.1884983601785346</v>
      </c>
      <c r="I3979" s="26">
        <v>287.39999999999998</v>
      </c>
      <c r="J3979" s="30">
        <v>4.5312499999999992E-2</v>
      </c>
      <c r="K3979" s="31">
        <v>0.2123596651059976</v>
      </c>
      <c r="L3979" s="111">
        <f t="shared" si="1612"/>
        <v>0.30000000000000004</v>
      </c>
      <c r="M3979" s="112">
        <f t="shared" si="1613"/>
        <v>0.05</v>
      </c>
      <c r="N3979" s="112" t="b">
        <f t="shared" si="1614"/>
        <v>1</v>
      </c>
      <c r="O3979" s="112" t="b">
        <f t="shared" si="1615"/>
        <v>1</v>
      </c>
      <c r="P3979" s="113">
        <f t="shared" si="1616"/>
        <v>3.0000000000000004</v>
      </c>
      <c r="Q3979" s="113">
        <f t="shared" si="1617"/>
        <v>21</v>
      </c>
      <c r="R3979" s="114" t="str">
        <f t="shared" si="1633"/>
        <v>0.3-0.05</v>
      </c>
      <c r="S3979" s="127">
        <f t="shared" si="1618"/>
        <v>-0.1053827292212702</v>
      </c>
      <c r="T3979" s="112" t="b">
        <f t="shared" si="1619"/>
        <v>1</v>
      </c>
      <c r="U3979" s="22">
        <f t="shared" si="1620"/>
        <v>6.3357904754093433</v>
      </c>
      <c r="V3979" s="22">
        <f t="shared" si="1621"/>
        <v>0.33726681801125696</v>
      </c>
      <c r="W3979" s="81">
        <f t="shared" si="1622"/>
        <v>7</v>
      </c>
      <c r="X3979" s="22">
        <f t="shared" si="1623"/>
        <v>0.30942491110406151</v>
      </c>
      <c r="Y3979" s="3">
        <f>IF(U3979&gt;'Power Curve'!$C$37,0,INDEX(Ci,$W3979,1)*POWER(1-X3979,3)+INDEX(Ci,$W3979,2)*3*X3979*POWER(1-X3979,2)+INDEX(Ci,$W3979,3)*3*POWER(X3979,2)*(1-X3979)+INDEX(Ci,$W3979,4)*POWER(X3979,3))</f>
        <v>432.43848752931706</v>
      </c>
      <c r="Z3979" s="3">
        <f t="shared" si="1624"/>
        <v>386.86693949315941</v>
      </c>
      <c r="AA3979" s="3">
        <f t="shared" si="1625"/>
        <v>432.1599884033206</v>
      </c>
      <c r="AB3979" s="3">
        <f t="shared" si="1634"/>
        <v>-45.29304891016119</v>
      </c>
      <c r="AC3979" s="3">
        <f t="shared" si="1635"/>
        <v>45.29304891016119</v>
      </c>
      <c r="AE3979" s="34">
        <f t="shared" si="1626"/>
        <v>6</v>
      </c>
      <c r="AF3979" s="73" t="b">
        <f>COUNTIF('Power Curve'!$D$2:$D$31,AE3979)&gt;0</f>
        <v>1</v>
      </c>
      <c r="AG3979" s="73" t="b">
        <f t="shared" si="1627"/>
        <v>0</v>
      </c>
      <c r="AH3979" s="73" t="b">
        <f t="shared" si="1636"/>
        <v>1</v>
      </c>
      <c r="AI3979" s="34" t="str">
        <f t="shared" si="1628"/>
        <v>Outer</v>
      </c>
      <c r="AJ3979" s="35" t="str">
        <f t="shared" si="1637"/>
        <v>0.3-0.4</v>
      </c>
      <c r="AK3979" s="36" t="str">
        <f t="shared" si="1629"/>
        <v>19-20</v>
      </c>
      <c r="AL3979" s="36" t="str">
        <f t="shared" si="1630"/>
        <v>May</v>
      </c>
      <c r="AM3979" s="35" t="str">
        <f t="shared" si="1631"/>
        <v>285-295</v>
      </c>
      <c r="AN3979" s="36" t="str">
        <f t="shared" si="1632"/>
        <v>LWS-LTI</v>
      </c>
    </row>
    <row r="3980" spans="5:40" x14ac:dyDescent="0.3">
      <c r="E3980" s="12">
        <v>41049.805555555555</v>
      </c>
      <c r="F3980" s="16">
        <v>6.12</v>
      </c>
      <c r="G3980" s="16">
        <v>367.76998901367188</v>
      </c>
      <c r="H3980" s="29">
        <v>1.1885843181018159</v>
      </c>
      <c r="I3980" s="26">
        <v>288.10000000000002</v>
      </c>
      <c r="J3980" s="30">
        <v>4.084967320261438E-2</v>
      </c>
      <c r="K3980" s="31">
        <v>0.24390832482114724</v>
      </c>
      <c r="L3980" s="111">
        <f t="shared" si="1612"/>
        <v>0.30000000000000004</v>
      </c>
      <c r="M3980" s="112">
        <f t="shared" si="1613"/>
        <v>0.04</v>
      </c>
      <c r="N3980" s="112" t="b">
        <f t="shared" si="1614"/>
        <v>1</v>
      </c>
      <c r="O3980" s="112" t="b">
        <f t="shared" si="1615"/>
        <v>1</v>
      </c>
      <c r="P3980" s="113">
        <f t="shared" si="1616"/>
        <v>3.0000000000000004</v>
      </c>
      <c r="Q3980" s="113">
        <f t="shared" si="1617"/>
        <v>22</v>
      </c>
      <c r="R3980" s="114" t="str">
        <f t="shared" si="1633"/>
        <v>0.3-0.04</v>
      </c>
      <c r="S3980" s="127">
        <f t="shared" si="1618"/>
        <v>-0.12203555786097718</v>
      </c>
      <c r="T3980" s="112" t="b">
        <f t="shared" si="1619"/>
        <v>1</v>
      </c>
      <c r="U3980" s="22">
        <f t="shared" si="1620"/>
        <v>6.0587457009538372</v>
      </c>
      <c r="V3980" s="22">
        <f t="shared" si="1621"/>
        <v>0.29444865504324302</v>
      </c>
      <c r="W3980" s="81">
        <f t="shared" si="1622"/>
        <v>7</v>
      </c>
      <c r="X3980" s="22">
        <f t="shared" si="1623"/>
        <v>2.7796084994527046E-2</v>
      </c>
      <c r="Y3980" s="3">
        <f>IF(U3980&gt;'Power Curve'!$C$37,0,INDEX(Ci,$W3980,1)*POWER(1-X3980,3)+INDEX(Ci,$W3980,2)*3*X3980*POWER(1-X3980,2)+INDEX(Ci,$W3980,3)*3*POWER(X3980,2)*(1-X3980)+INDEX(Ci,$W3980,4)*POWER(X3980,3))</f>
        <v>374.24474606405039</v>
      </c>
      <c r="Z3980" s="3">
        <f t="shared" si="1624"/>
        <v>328.57357970158426</v>
      </c>
      <c r="AA3980" s="3">
        <f t="shared" si="1625"/>
        <v>367.76998901367188</v>
      </c>
      <c r="AB3980" s="3">
        <f t="shared" si="1634"/>
        <v>-39.19640931208761</v>
      </c>
      <c r="AC3980" s="3">
        <f t="shared" si="1635"/>
        <v>39.19640931208761</v>
      </c>
      <c r="AE3980" s="34">
        <f t="shared" si="1626"/>
        <v>6</v>
      </c>
      <c r="AF3980" s="73" t="b">
        <f>COUNTIF('Power Curve'!$D$2:$D$31,AE3980)&gt;0</f>
        <v>1</v>
      </c>
      <c r="AG3980" s="73" t="b">
        <f t="shared" si="1627"/>
        <v>0</v>
      </c>
      <c r="AH3980" s="73" t="b">
        <f t="shared" si="1636"/>
        <v>1</v>
      </c>
      <c r="AI3980" s="34" t="str">
        <f t="shared" si="1628"/>
        <v>Outer</v>
      </c>
      <c r="AJ3980" s="35" t="str">
        <f t="shared" si="1637"/>
        <v>0.2-0.3</v>
      </c>
      <c r="AK3980" s="36" t="str">
        <f t="shared" si="1629"/>
        <v>19-20</v>
      </c>
      <c r="AL3980" s="36" t="str">
        <f t="shared" si="1630"/>
        <v>May</v>
      </c>
      <c r="AM3980" s="35" t="str">
        <f t="shared" si="1631"/>
        <v>285-295</v>
      </c>
      <c r="AN3980" s="36" t="str">
        <f t="shared" si="1632"/>
        <v>LWS-LTI</v>
      </c>
    </row>
    <row r="3981" spans="5:40" x14ac:dyDescent="0.3">
      <c r="E3981" s="12">
        <v>41049.8125</v>
      </c>
      <c r="F3981" s="16">
        <v>6.08</v>
      </c>
      <c r="G3981" s="16">
        <v>380.54999542236351</v>
      </c>
      <c r="H3981" s="29">
        <v>1.1885272589658067</v>
      </c>
      <c r="I3981" s="26">
        <v>283.39999999999998</v>
      </c>
      <c r="J3981" s="30">
        <v>5.2631578947368418E-2</v>
      </c>
      <c r="K3981" s="31">
        <v>0.25448674952599093</v>
      </c>
      <c r="L3981" s="111">
        <f t="shared" si="1612"/>
        <v>0.30000000000000004</v>
      </c>
      <c r="M3981" s="112">
        <f t="shared" si="1613"/>
        <v>0.05</v>
      </c>
      <c r="N3981" s="112" t="b">
        <f t="shared" si="1614"/>
        <v>1</v>
      </c>
      <c r="O3981" s="112" t="b">
        <f t="shared" si="1615"/>
        <v>1</v>
      </c>
      <c r="P3981" s="113">
        <f t="shared" si="1616"/>
        <v>3.0000000000000004</v>
      </c>
      <c r="Q3981" s="113">
        <f t="shared" si="1617"/>
        <v>21</v>
      </c>
      <c r="R3981" s="114" t="str">
        <f t="shared" si="1633"/>
        <v>0.3-0.05</v>
      </c>
      <c r="S3981" s="127">
        <f t="shared" si="1618"/>
        <v>-0.1053827292212702</v>
      </c>
      <c r="T3981" s="112" t="b">
        <f t="shared" si="1619"/>
        <v>1</v>
      </c>
      <c r="U3981" s="22">
        <f t="shared" si="1620"/>
        <v>6.0190497360052433</v>
      </c>
      <c r="V3981" s="22">
        <f t="shared" si="1621"/>
        <v>0.28831351569733038</v>
      </c>
      <c r="W3981" s="81">
        <f t="shared" si="1622"/>
        <v>6</v>
      </c>
      <c r="X3981" s="22">
        <f t="shared" si="1623"/>
        <v>0.98768822856866034</v>
      </c>
      <c r="Y3981" s="3">
        <f>IF(U3981&gt;'Power Curve'!$C$37,0,INDEX(Ci,$W3981,1)*POWER(1-X3981,3)+INDEX(Ci,$W3981,2)*3*X3981*POWER(1-X3981,2)+INDEX(Ci,$W3981,3)*3*POWER(X3981,2)*(1-X3981)+INDEX(Ci,$W3981,4)*POWER(X3981,3))</f>
        <v>366.7192617573607</v>
      </c>
      <c r="Z3981" s="3">
        <f t="shared" si="1624"/>
        <v>328.07338509536066</v>
      </c>
      <c r="AA3981" s="3">
        <f t="shared" si="1625"/>
        <v>380.54999542236351</v>
      </c>
      <c r="AB3981" s="3">
        <f t="shared" si="1634"/>
        <v>-52.476610327002845</v>
      </c>
      <c r="AC3981" s="3">
        <f t="shared" si="1635"/>
        <v>52.476610327002845</v>
      </c>
      <c r="AE3981" s="34">
        <f t="shared" si="1626"/>
        <v>6</v>
      </c>
      <c r="AF3981" s="73" t="b">
        <f>COUNTIF('Power Curve'!$D$2:$D$31,AE3981)&gt;0</f>
        <v>1</v>
      </c>
      <c r="AG3981" s="73" t="b">
        <f t="shared" si="1627"/>
        <v>0</v>
      </c>
      <c r="AH3981" s="73" t="b">
        <f t="shared" si="1636"/>
        <v>1</v>
      </c>
      <c r="AI3981" s="34" t="str">
        <f t="shared" si="1628"/>
        <v>Outer</v>
      </c>
      <c r="AJ3981" s="35" t="str">
        <f t="shared" si="1637"/>
        <v>0.2-0.3</v>
      </c>
      <c r="AK3981" s="36" t="str">
        <f t="shared" si="1629"/>
        <v>19-20</v>
      </c>
      <c r="AL3981" s="36" t="str">
        <f t="shared" si="1630"/>
        <v>May</v>
      </c>
      <c r="AM3981" s="35" t="str">
        <f t="shared" si="1631"/>
        <v>275-285</v>
      </c>
      <c r="AN3981" s="36" t="str">
        <f t="shared" si="1632"/>
        <v>LWS-LTI</v>
      </c>
    </row>
    <row r="3982" spans="5:40" x14ac:dyDescent="0.3">
      <c r="E3982" s="12">
        <v>41049.819444444445</v>
      </c>
      <c r="F3982" s="16">
        <v>6.63</v>
      </c>
      <c r="G3982" s="16">
        <v>420.36999511718705</v>
      </c>
      <c r="H3982" s="29">
        <v>1.1890863832195622</v>
      </c>
      <c r="I3982" s="26">
        <v>285.89999999999998</v>
      </c>
      <c r="J3982" s="30">
        <v>6.636500754147813E-2</v>
      </c>
      <c r="K3982" s="31">
        <v>0.28343466504285514</v>
      </c>
      <c r="L3982" s="111">
        <f t="shared" si="1612"/>
        <v>0.4</v>
      </c>
      <c r="M3982" s="112">
        <f t="shared" si="1613"/>
        <v>6.9999999999999993E-2</v>
      </c>
      <c r="N3982" s="112" t="b">
        <f t="shared" si="1614"/>
        <v>1</v>
      </c>
      <c r="O3982" s="112" t="b">
        <f t="shared" si="1615"/>
        <v>1</v>
      </c>
      <c r="P3982" s="113">
        <f t="shared" si="1616"/>
        <v>4</v>
      </c>
      <c r="Q3982" s="113">
        <f t="shared" si="1617"/>
        <v>19</v>
      </c>
      <c r="R3982" s="114" t="str">
        <f t="shared" si="1633"/>
        <v>0.4-0.07</v>
      </c>
      <c r="S3982" s="127">
        <f t="shared" si="1618"/>
        <v>-4.7809917091142407E-2</v>
      </c>
      <c r="T3982" s="112" t="b">
        <f t="shared" si="1619"/>
        <v>1</v>
      </c>
      <c r="U3982" s="22">
        <f t="shared" si="1620"/>
        <v>6.5645652196884976</v>
      </c>
      <c r="V3982" s="22">
        <f t="shared" si="1621"/>
        <v>0.37262469221322558</v>
      </c>
      <c r="W3982" s="81">
        <f t="shared" si="1622"/>
        <v>7</v>
      </c>
      <c r="X3982" s="22">
        <f t="shared" si="1623"/>
        <v>0.54198501912802532</v>
      </c>
      <c r="Y3982" s="3">
        <f>IF(U3982&gt;'Power Curve'!$C$37,0,INDEX(Ci,$W3982,1)*POWER(1-X3982,3)+INDEX(Ci,$W3982,2)*3*X3982*POWER(1-X3982,2)+INDEX(Ci,$W3982,3)*3*POWER(X3982,2)*(1-X3982)+INDEX(Ci,$W3982,4)*POWER(X3982,3))</f>
        <v>486.3418829403937</v>
      </c>
      <c r="Z3982" s="3">
        <f t="shared" si="1624"/>
        <v>463.08991783906345</v>
      </c>
      <c r="AA3982" s="3">
        <f t="shared" si="1625"/>
        <v>420.36999511718705</v>
      </c>
      <c r="AB3982" s="3">
        <f t="shared" si="1634"/>
        <v>42.719922721876401</v>
      </c>
      <c r="AC3982" s="3">
        <f t="shared" si="1635"/>
        <v>42.719922721876401</v>
      </c>
      <c r="AE3982" s="34">
        <f t="shared" si="1626"/>
        <v>7</v>
      </c>
      <c r="AF3982" s="73" t="b">
        <f>COUNTIF('Power Curve'!$D$2:$D$31,AE3982)&gt;0</f>
        <v>1</v>
      </c>
      <c r="AG3982" s="73" t="b">
        <f t="shared" si="1627"/>
        <v>0</v>
      </c>
      <c r="AH3982" s="73" t="b">
        <f t="shared" si="1636"/>
        <v>1</v>
      </c>
      <c r="AI3982" s="34" t="str">
        <f t="shared" si="1628"/>
        <v>Outer</v>
      </c>
      <c r="AJ3982" s="35" t="str">
        <f t="shared" si="1637"/>
        <v>0.3-0.4</v>
      </c>
      <c r="AK3982" s="36" t="str">
        <f t="shared" si="1629"/>
        <v>19-20</v>
      </c>
      <c r="AL3982" s="36" t="str">
        <f t="shared" si="1630"/>
        <v>May</v>
      </c>
      <c r="AM3982" s="35" t="str">
        <f t="shared" si="1631"/>
        <v>285-295</v>
      </c>
      <c r="AN3982" s="36" t="str">
        <f t="shared" si="1632"/>
        <v>LWS-LTI</v>
      </c>
    </row>
    <row r="3983" spans="5:40" x14ac:dyDescent="0.3">
      <c r="E3983" s="12">
        <v>41049.826388888891</v>
      </c>
      <c r="F3983" s="16">
        <v>7.03</v>
      </c>
      <c r="G3983" s="16">
        <v>552.74001693725609</v>
      </c>
      <c r="H3983" s="29">
        <v>1.1893446180354139</v>
      </c>
      <c r="I3983" s="26">
        <v>295.39999999999998</v>
      </c>
      <c r="J3983" s="30">
        <v>3.1294452347083924E-2</v>
      </c>
      <c r="K3983" s="31">
        <v>0.30375631191360736</v>
      </c>
      <c r="L3983" s="111">
        <f t="shared" si="1612"/>
        <v>0.4</v>
      </c>
      <c r="M3983" s="112">
        <f t="shared" si="1613"/>
        <v>0.03</v>
      </c>
      <c r="N3983" s="112" t="b">
        <f t="shared" si="1614"/>
        <v>1</v>
      </c>
      <c r="O3983" s="112" t="b">
        <f t="shared" si="1615"/>
        <v>1</v>
      </c>
      <c r="P3983" s="113">
        <f t="shared" si="1616"/>
        <v>4</v>
      </c>
      <c r="Q3983" s="113">
        <f t="shared" si="1617"/>
        <v>23</v>
      </c>
      <c r="R3983" s="114" t="str">
        <f t="shared" si="1633"/>
        <v>0.4-0.03</v>
      </c>
      <c r="S3983" s="127">
        <f t="shared" si="1618"/>
        <v>-0.158276060755944</v>
      </c>
      <c r="T3983" s="112" t="b">
        <f t="shared" si="1619"/>
        <v>1</v>
      </c>
      <c r="U3983" s="22">
        <f t="shared" si="1620"/>
        <v>6.9611212644015996</v>
      </c>
      <c r="V3983" s="22">
        <f t="shared" si="1621"/>
        <v>0.43391370725365774</v>
      </c>
      <c r="W3983" s="81">
        <f t="shared" si="1622"/>
        <v>7</v>
      </c>
      <c r="X3983" s="22">
        <f t="shared" si="1623"/>
        <v>0.94510257865855996</v>
      </c>
      <c r="Y3983" s="3">
        <f>IF(U3983&gt;'Power Curve'!$C$37,0,INDEX(Ci,$W3983,1)*POWER(1-X3983,3)+INDEX(Ci,$W3983,2)*3*X3983*POWER(1-X3983,2)+INDEX(Ci,$W3983,3)*3*POWER(X3983,2)*(1-X3983)+INDEX(Ci,$W3983,4)*POWER(X3983,3))</f>
        <v>586.46373489875054</v>
      </c>
      <c r="Z3983" s="3">
        <f t="shared" si="1624"/>
        <v>493.64056516275804</v>
      </c>
      <c r="AA3983" s="3">
        <f t="shared" si="1625"/>
        <v>552.74001693725609</v>
      </c>
      <c r="AB3983" s="3">
        <f t="shared" si="1634"/>
        <v>-59.09945177449805</v>
      </c>
      <c r="AC3983" s="3">
        <f t="shared" si="1635"/>
        <v>59.09945177449805</v>
      </c>
      <c r="AE3983" s="34">
        <f t="shared" si="1626"/>
        <v>7</v>
      </c>
      <c r="AF3983" s="73" t="b">
        <f>COUNTIF('Power Curve'!$D$2:$D$31,AE3983)&gt;0</f>
        <v>1</v>
      </c>
      <c r="AG3983" s="73" t="b">
        <f t="shared" si="1627"/>
        <v>0</v>
      </c>
      <c r="AH3983" s="73" t="b">
        <f t="shared" si="1636"/>
        <v>1</v>
      </c>
      <c r="AI3983" s="34" t="str">
        <f t="shared" si="1628"/>
        <v>Outer</v>
      </c>
      <c r="AJ3983" s="35" t="str">
        <f t="shared" si="1637"/>
        <v>0.4-0.5</v>
      </c>
      <c r="AK3983" s="36" t="str">
        <f t="shared" si="1629"/>
        <v>19-20</v>
      </c>
      <c r="AL3983" s="36" t="str">
        <f t="shared" si="1630"/>
        <v>May</v>
      </c>
      <c r="AM3983" s="35" t="str">
        <f t="shared" si="1631"/>
        <v>295-305</v>
      </c>
      <c r="AN3983" s="36" t="str">
        <f t="shared" si="1632"/>
        <v>LWS-LTI</v>
      </c>
    </row>
    <row r="3984" spans="5:40" x14ac:dyDescent="0.3">
      <c r="E3984" s="12">
        <v>41049.833333333336</v>
      </c>
      <c r="F3984" s="16">
        <v>6.7</v>
      </c>
      <c r="G3984" s="16">
        <v>458.80002212524391</v>
      </c>
      <c r="H3984" s="29">
        <v>1.1893446180354139</v>
      </c>
      <c r="I3984" s="26">
        <v>296.5</v>
      </c>
      <c r="J3984" s="30">
        <v>4.6268656716417909E-2</v>
      </c>
      <c r="K3984" s="31">
        <v>0.35293614824914149</v>
      </c>
      <c r="L3984" s="111">
        <f t="shared" si="1612"/>
        <v>0.4</v>
      </c>
      <c r="M3984" s="112">
        <f t="shared" si="1613"/>
        <v>0.05</v>
      </c>
      <c r="N3984" s="112" t="b">
        <f t="shared" si="1614"/>
        <v>1</v>
      </c>
      <c r="O3984" s="112" t="b">
        <f t="shared" si="1615"/>
        <v>1</v>
      </c>
      <c r="P3984" s="113">
        <f t="shared" si="1616"/>
        <v>4</v>
      </c>
      <c r="Q3984" s="113">
        <f t="shared" si="1617"/>
        <v>21</v>
      </c>
      <c r="R3984" s="114" t="str">
        <f t="shared" si="1633"/>
        <v>0.4-0.05</v>
      </c>
      <c r="S3984" s="127">
        <f t="shared" si="1618"/>
        <v>-0.10445362846231414</v>
      </c>
      <c r="T3984" s="112" t="b">
        <f t="shared" si="1619"/>
        <v>1</v>
      </c>
      <c r="U3984" s="22">
        <f t="shared" si="1620"/>
        <v>6.6343545478649668</v>
      </c>
      <c r="V3984" s="22">
        <f t="shared" si="1621"/>
        <v>0.38341085785436169</v>
      </c>
      <c r="W3984" s="81">
        <f t="shared" si="1622"/>
        <v>7</v>
      </c>
      <c r="X3984" s="22">
        <f t="shared" si="1623"/>
        <v>0.61292909886365898</v>
      </c>
      <c r="Y3984" s="3">
        <f>IF(U3984&gt;'Power Curve'!$C$37,0,INDEX(Ci,$W3984,1)*POWER(1-X3984,3)+INDEX(Ci,$W3984,2)*3*X3984*POWER(1-X3984,2)+INDEX(Ci,$W3984,3)*3*POWER(X3984,2)*(1-X3984)+INDEX(Ci,$W3984,4)*POWER(X3984,3))</f>
        <v>503.52522719110527</v>
      </c>
      <c r="Z3984" s="3">
        <f t="shared" si="1624"/>
        <v>450.93019018868324</v>
      </c>
      <c r="AA3984" s="3">
        <f t="shared" si="1625"/>
        <v>458.80002212524391</v>
      </c>
      <c r="AB3984" s="3">
        <f t="shared" si="1634"/>
        <v>-7.8698319365606721</v>
      </c>
      <c r="AC3984" s="3">
        <f t="shared" si="1635"/>
        <v>7.8698319365606721</v>
      </c>
      <c r="AE3984" s="34">
        <f t="shared" si="1626"/>
        <v>7</v>
      </c>
      <c r="AF3984" s="73" t="b">
        <f>COUNTIF('Power Curve'!$D$2:$D$31,AE3984)&gt;0</f>
        <v>1</v>
      </c>
      <c r="AG3984" s="73" t="b">
        <f t="shared" si="1627"/>
        <v>0</v>
      </c>
      <c r="AH3984" s="73" t="b">
        <f t="shared" si="1636"/>
        <v>1</v>
      </c>
      <c r="AI3984" s="34" t="str">
        <f t="shared" si="1628"/>
        <v>Outer</v>
      </c>
      <c r="AJ3984" s="35" t="str">
        <f t="shared" si="1637"/>
        <v>0.3-0.4</v>
      </c>
      <c r="AK3984" s="36" t="str">
        <f t="shared" si="1629"/>
        <v>20-21</v>
      </c>
      <c r="AL3984" s="36" t="str">
        <f t="shared" si="1630"/>
        <v>May</v>
      </c>
      <c r="AM3984" s="35" t="str">
        <f t="shared" si="1631"/>
        <v>295-305</v>
      </c>
      <c r="AN3984" s="36" t="str">
        <f t="shared" si="1632"/>
        <v>LWS-LTI</v>
      </c>
    </row>
    <row r="3985" spans="5:40" x14ac:dyDescent="0.3">
      <c r="E3985" s="12">
        <v>41049.840277777781</v>
      </c>
      <c r="F3985" s="16">
        <v>5.52</v>
      </c>
      <c r="G3985" s="16">
        <v>247.58999633789111</v>
      </c>
      <c r="H3985" s="29">
        <v>1.1897321816587076</v>
      </c>
      <c r="I3985" s="26">
        <v>292.2</v>
      </c>
      <c r="J3985" s="30">
        <v>4.1666666666666671E-2</v>
      </c>
      <c r="K3985" s="31">
        <v>0.35692691867380111</v>
      </c>
      <c r="L3985" s="111">
        <f t="shared" si="1612"/>
        <v>0.2</v>
      </c>
      <c r="M3985" s="112">
        <f t="shared" si="1613"/>
        <v>0.04</v>
      </c>
      <c r="N3985" s="112" t="b">
        <f t="shared" si="1614"/>
        <v>1</v>
      </c>
      <c r="O3985" s="112" t="b">
        <f t="shared" si="1615"/>
        <v>1</v>
      </c>
      <c r="P3985" s="113">
        <f t="shared" si="1616"/>
        <v>2</v>
      </c>
      <c r="Q3985" s="113">
        <f t="shared" si="1617"/>
        <v>22</v>
      </c>
      <c r="R3985" s="114" t="str">
        <f t="shared" si="1633"/>
        <v>0.2-0.04</v>
      </c>
      <c r="S3985" s="127">
        <f t="shared" si="1618"/>
        <v>-0.14248260573201976</v>
      </c>
      <c r="T3985" s="112" t="b">
        <f t="shared" si="1619"/>
        <v>1</v>
      </c>
      <c r="U3985" s="22">
        <f t="shared" si="1620"/>
        <v>5.4665096348198272</v>
      </c>
      <c r="V3985" s="22">
        <f t="shared" si="1621"/>
        <v>0.20291666190206153</v>
      </c>
      <c r="W3985" s="81">
        <f t="shared" si="1622"/>
        <v>6</v>
      </c>
      <c r="X3985" s="22">
        <f t="shared" si="1623"/>
        <v>0.43696170057184247</v>
      </c>
      <c r="Y3985" s="3">
        <f>IF(U3985&gt;'Power Curve'!$C$37,0,INDEX(Ci,$W3985,1)*POWER(1-X3985,3)+INDEX(Ci,$W3985,2)*3*X3985*POWER(1-X3985,2)+INDEX(Ci,$W3985,3)*3*POWER(X3985,2)*(1-X3985)+INDEX(Ci,$W3985,4)*POWER(X3985,3))</f>
        <v>276.6554779587932</v>
      </c>
      <c r="Z3985" s="3">
        <f t="shared" si="1624"/>
        <v>237.236884569187</v>
      </c>
      <c r="AA3985" s="3">
        <f t="shared" si="1625"/>
        <v>247.58999633789111</v>
      </c>
      <c r="AB3985" s="3">
        <f t="shared" si="1634"/>
        <v>-10.35311176870411</v>
      </c>
      <c r="AC3985" s="3">
        <f t="shared" si="1635"/>
        <v>10.35311176870411</v>
      </c>
      <c r="AE3985" s="34">
        <f t="shared" si="1626"/>
        <v>5</v>
      </c>
      <c r="AF3985" s="73" t="b">
        <f>COUNTIF('Power Curve'!$D$2:$D$31,AE3985)&gt;0</f>
        <v>1</v>
      </c>
      <c r="AG3985" s="73" t="b">
        <f t="shared" si="1627"/>
        <v>0</v>
      </c>
      <c r="AH3985" s="73" t="b">
        <f t="shared" si="1636"/>
        <v>1</v>
      </c>
      <c r="AI3985" s="34" t="str">
        <f t="shared" si="1628"/>
        <v>Outer</v>
      </c>
      <c r="AJ3985" s="35" t="str">
        <f t="shared" si="1637"/>
        <v>0.2-0.3</v>
      </c>
      <c r="AK3985" s="36" t="str">
        <f t="shared" si="1629"/>
        <v>20-21</v>
      </c>
      <c r="AL3985" s="36" t="str">
        <f t="shared" si="1630"/>
        <v>May</v>
      </c>
      <c r="AM3985" s="35" t="str">
        <f t="shared" si="1631"/>
        <v>285-295</v>
      </c>
      <c r="AN3985" s="36" t="str">
        <f t="shared" si="1632"/>
        <v>LWS-LTI</v>
      </c>
    </row>
    <row r="3986" spans="5:40" x14ac:dyDescent="0.3">
      <c r="E3986" s="12">
        <v>41049.847222222219</v>
      </c>
      <c r="F3986" s="16">
        <v>5.5</v>
      </c>
      <c r="G3986" s="16">
        <v>231.83000183105469</v>
      </c>
      <c r="H3986" s="29">
        <v>1.1903492017480142</v>
      </c>
      <c r="I3986" s="26">
        <v>295.89999999999998</v>
      </c>
      <c r="J3986" s="30">
        <v>0.04</v>
      </c>
      <c r="K3986" s="31">
        <v>0.34097906530866018</v>
      </c>
      <c r="L3986" s="111">
        <f t="shared" si="1612"/>
        <v>0.2</v>
      </c>
      <c r="M3986" s="112">
        <f t="shared" si="1613"/>
        <v>0.04</v>
      </c>
      <c r="N3986" s="112" t="b">
        <f t="shared" si="1614"/>
        <v>1</v>
      </c>
      <c r="O3986" s="112" t="b">
        <f t="shared" si="1615"/>
        <v>1</v>
      </c>
      <c r="P3986" s="113">
        <f t="shared" si="1616"/>
        <v>2</v>
      </c>
      <c r="Q3986" s="113">
        <f t="shared" si="1617"/>
        <v>22</v>
      </c>
      <c r="R3986" s="114" t="str">
        <f t="shared" si="1633"/>
        <v>0.2-0.04</v>
      </c>
      <c r="S3986" s="127">
        <f t="shared" si="1618"/>
        <v>-0.14248260573201976</v>
      </c>
      <c r="T3986" s="112" t="b">
        <f t="shared" si="1619"/>
        <v>1</v>
      </c>
      <c r="U3986" s="22">
        <f t="shared" si="1620"/>
        <v>5.4476448693494346</v>
      </c>
      <c r="V3986" s="22">
        <f t="shared" si="1621"/>
        <v>0.20000105158653703</v>
      </c>
      <c r="W3986" s="81">
        <f t="shared" si="1622"/>
        <v>6</v>
      </c>
      <c r="X3986" s="22">
        <f t="shared" si="1623"/>
        <v>0.41815885392470431</v>
      </c>
      <c r="Y3986" s="3">
        <f>IF(U3986&gt;'Power Curve'!$C$37,0,INDEX(Ci,$W3986,1)*POWER(1-X3986,3)+INDEX(Ci,$W3986,2)*3*X3986*POWER(1-X3986,2)+INDEX(Ci,$W3986,3)*3*POWER(X3986,2)*(1-X3986)+INDEX(Ci,$W3986,4)*POWER(X3986,3))</f>
        <v>273.86800280807421</v>
      </c>
      <c r="Z3986" s="3">
        <f t="shared" si="1624"/>
        <v>234.84657614135568</v>
      </c>
      <c r="AA3986" s="3">
        <f t="shared" si="1625"/>
        <v>231.83000183105469</v>
      </c>
      <c r="AB3986" s="3">
        <f t="shared" si="1634"/>
        <v>3.0165743103009959</v>
      </c>
      <c r="AC3986" s="3">
        <f t="shared" si="1635"/>
        <v>3.0165743103009959</v>
      </c>
      <c r="AE3986" s="34">
        <f t="shared" si="1626"/>
        <v>5</v>
      </c>
      <c r="AF3986" s="73" t="b">
        <f>COUNTIF('Power Curve'!$D$2:$D$31,AE3986)&gt;0</f>
        <v>1</v>
      </c>
      <c r="AG3986" s="73" t="b">
        <f t="shared" si="1627"/>
        <v>0</v>
      </c>
      <c r="AH3986" s="73" t="b">
        <f t="shared" si="1636"/>
        <v>1</v>
      </c>
      <c r="AI3986" s="34" t="str">
        <f t="shared" si="1628"/>
        <v>Outer</v>
      </c>
      <c r="AJ3986" s="35" t="str">
        <f t="shared" si="1637"/>
        <v>0.2-0.3</v>
      </c>
      <c r="AK3986" s="36" t="str">
        <f t="shared" si="1629"/>
        <v>20-21</v>
      </c>
      <c r="AL3986" s="36" t="str">
        <f t="shared" si="1630"/>
        <v>May</v>
      </c>
      <c r="AM3986" s="35" t="str">
        <f t="shared" si="1631"/>
        <v>295-305</v>
      </c>
      <c r="AN3986" s="36" t="str">
        <f t="shared" si="1632"/>
        <v>LWS-LTI</v>
      </c>
    </row>
    <row r="3987" spans="5:40" x14ac:dyDescent="0.3">
      <c r="E3987" s="12">
        <v>41049.854166666664</v>
      </c>
      <c r="F3987" s="16">
        <v>5.49</v>
      </c>
      <c r="G3987" s="16">
        <v>229.18999481201126</v>
      </c>
      <c r="H3987" s="29">
        <v>1.1908667454140858</v>
      </c>
      <c r="I3987" s="26">
        <v>297.89999999999998</v>
      </c>
      <c r="J3987" s="30">
        <v>5.6466302367941708E-2</v>
      </c>
      <c r="K3987" s="31">
        <v>0.41777896626635913</v>
      </c>
      <c r="L3987" s="111">
        <f t="shared" si="1612"/>
        <v>0.2</v>
      </c>
      <c r="M3987" s="112">
        <f t="shared" si="1613"/>
        <v>6.0000000000000005E-2</v>
      </c>
      <c r="N3987" s="112" t="b">
        <f t="shared" si="1614"/>
        <v>1</v>
      </c>
      <c r="O3987" s="112" t="b">
        <f t="shared" si="1615"/>
        <v>1</v>
      </c>
      <c r="P3987" s="113">
        <f t="shared" si="1616"/>
        <v>2</v>
      </c>
      <c r="Q3987" s="113">
        <f t="shared" si="1617"/>
        <v>20</v>
      </c>
      <c r="R3987" s="114" t="str">
        <f t="shared" si="1633"/>
        <v>0.2-0.06</v>
      </c>
      <c r="S3987" s="127">
        <f t="shared" si="1618"/>
        <v>-7.6977119886704318E-2</v>
      </c>
      <c r="T3987" s="112" t="b">
        <f t="shared" si="1619"/>
        <v>1</v>
      </c>
      <c r="U3987" s="22">
        <f t="shared" si="1620"/>
        <v>5.4385280253932837</v>
      </c>
      <c r="V3987" s="22">
        <f t="shared" si="1621"/>
        <v>0.19859201396424067</v>
      </c>
      <c r="W3987" s="81">
        <f t="shared" si="1622"/>
        <v>6</v>
      </c>
      <c r="X3987" s="22">
        <f t="shared" si="1623"/>
        <v>0.40907193370391315</v>
      </c>
      <c r="Y3987" s="3">
        <f>IF(U3987&gt;'Power Curve'!$C$37,0,INDEX(Ci,$W3987,1)*POWER(1-X3987,3)+INDEX(Ci,$W3987,2)*3*X3987*POWER(1-X3987,2)+INDEX(Ci,$W3987,3)*3*POWER(X3987,2)*(1-X3987)+INDEX(Ci,$W3987,4)*POWER(X3987,3))</f>
        <v>272.52336498102596</v>
      </c>
      <c r="Z3987" s="3">
        <f t="shared" si="1624"/>
        <v>251.54530124295346</v>
      </c>
      <c r="AA3987" s="3">
        <f t="shared" si="1625"/>
        <v>229.18999481201126</v>
      </c>
      <c r="AB3987" s="3">
        <f t="shared" si="1634"/>
        <v>22.355306430942193</v>
      </c>
      <c r="AC3987" s="3">
        <f t="shared" si="1635"/>
        <v>22.355306430942193</v>
      </c>
      <c r="AE3987" s="34">
        <f t="shared" si="1626"/>
        <v>5</v>
      </c>
      <c r="AF3987" s="73" t="b">
        <f>COUNTIF('Power Curve'!$D$2:$D$31,AE3987)&gt;0</f>
        <v>1</v>
      </c>
      <c r="AG3987" s="73" t="b">
        <f t="shared" si="1627"/>
        <v>0</v>
      </c>
      <c r="AH3987" s="73" t="b">
        <f t="shared" si="1636"/>
        <v>1</v>
      </c>
      <c r="AI3987" s="34" t="str">
        <f t="shared" si="1628"/>
        <v>Outer</v>
      </c>
      <c r="AJ3987" s="35" t="str">
        <f t="shared" si="1637"/>
        <v>0.1-0.2</v>
      </c>
      <c r="AK3987" s="36" t="str">
        <f t="shared" si="1629"/>
        <v>20-21</v>
      </c>
      <c r="AL3987" s="36" t="str">
        <f t="shared" si="1630"/>
        <v>May</v>
      </c>
      <c r="AM3987" s="35" t="str">
        <f t="shared" si="1631"/>
        <v>295-305</v>
      </c>
      <c r="AN3987" s="36" t="str">
        <f t="shared" si="1632"/>
        <v>LWS-LTI</v>
      </c>
    </row>
    <row r="3988" spans="5:40" x14ac:dyDescent="0.3">
      <c r="E3988" s="12">
        <v>41049.861111111109</v>
      </c>
      <c r="F3988" s="16">
        <v>5.23</v>
      </c>
      <c r="G3988" s="16">
        <v>221.6999855041509</v>
      </c>
      <c r="H3988" s="29">
        <v>1.1913415550014725</v>
      </c>
      <c r="I3988" s="26">
        <v>303.3</v>
      </c>
      <c r="J3988" s="30">
        <v>6.6921606118546834E-2</v>
      </c>
      <c r="K3988" s="31">
        <v>0.50995240154228427</v>
      </c>
      <c r="L3988" s="111">
        <f t="shared" si="1612"/>
        <v>0.2</v>
      </c>
      <c r="M3988" s="112">
        <f t="shared" si="1613"/>
        <v>6.9999999999999993E-2</v>
      </c>
      <c r="N3988" s="112" t="b">
        <f t="shared" si="1614"/>
        <v>1</v>
      </c>
      <c r="O3988" s="112" t="b">
        <f t="shared" si="1615"/>
        <v>1</v>
      </c>
      <c r="P3988" s="113">
        <f t="shared" si="1616"/>
        <v>2</v>
      </c>
      <c r="Q3988" s="113">
        <f t="shared" si="1617"/>
        <v>19</v>
      </c>
      <c r="R3988" s="114" t="str">
        <f t="shared" si="1633"/>
        <v>0.2-0.07</v>
      </c>
      <c r="S3988" s="127">
        <f t="shared" si="1618"/>
        <v>-5.0323808394424734E-2</v>
      </c>
      <c r="T3988" s="112" t="b">
        <f t="shared" si="1619"/>
        <v>1</v>
      </c>
      <c r="U3988" s="22">
        <f t="shared" si="1620"/>
        <v>5.1816541529285276</v>
      </c>
      <c r="V3988" s="22">
        <f t="shared" si="1621"/>
        <v>0.15889132892140762</v>
      </c>
      <c r="W3988" s="81">
        <f t="shared" si="1622"/>
        <v>6</v>
      </c>
      <c r="X3988" s="22">
        <f t="shared" si="1623"/>
        <v>0.15304118478250536</v>
      </c>
      <c r="Y3988" s="3">
        <f>IF(U3988&gt;'Power Curve'!$C$37,0,INDEX(Ci,$W3988,1)*POWER(1-X3988,3)+INDEX(Ci,$W3988,2)*3*X3988*POWER(1-X3988,2)+INDEX(Ci,$W3988,3)*3*POWER(X3988,2)*(1-X3988)+INDEX(Ci,$W3988,4)*POWER(X3988,3))</f>
        <v>234.73142331154688</v>
      </c>
      <c r="Z3988" s="3">
        <f t="shared" si="1624"/>
        <v>222.91884414066598</v>
      </c>
      <c r="AA3988" s="3">
        <f t="shared" si="1625"/>
        <v>221.6999855041509</v>
      </c>
      <c r="AB3988" s="3">
        <f t="shared" si="1634"/>
        <v>1.2188586365150798</v>
      </c>
      <c r="AC3988" s="3">
        <f t="shared" si="1635"/>
        <v>1.2188586365150798</v>
      </c>
      <c r="AE3988" s="34">
        <f t="shared" si="1626"/>
        <v>5</v>
      </c>
      <c r="AF3988" s="73" t="b">
        <f>COUNTIF('Power Curve'!$D$2:$D$31,AE3988)&gt;0</f>
        <v>1</v>
      </c>
      <c r="AG3988" s="73" t="b">
        <f t="shared" si="1627"/>
        <v>0</v>
      </c>
      <c r="AH3988" s="73" t="b">
        <f t="shared" si="1636"/>
        <v>1</v>
      </c>
      <c r="AI3988" s="34" t="str">
        <f t="shared" si="1628"/>
        <v>Outer</v>
      </c>
      <c r="AJ3988" s="35" t="str">
        <f t="shared" si="1637"/>
        <v>0.1-0.2</v>
      </c>
      <c r="AK3988" s="36" t="str">
        <f t="shared" si="1629"/>
        <v>20-21</v>
      </c>
      <c r="AL3988" s="36" t="str">
        <f t="shared" si="1630"/>
        <v>May</v>
      </c>
      <c r="AM3988" s="35" t="str">
        <f t="shared" si="1631"/>
        <v>295-305</v>
      </c>
      <c r="AN3988" s="36" t="str">
        <f t="shared" si="1632"/>
        <v>LWS-LTI</v>
      </c>
    </row>
    <row r="3989" spans="5:40" x14ac:dyDescent="0.3">
      <c r="E3989" s="12">
        <v>41049.868055555555</v>
      </c>
      <c r="F3989" s="16">
        <v>4.6100000000000003</v>
      </c>
      <c r="G3989" s="16">
        <v>111.06000518798881</v>
      </c>
      <c r="H3989" s="29">
        <v>1.1917602324332381</v>
      </c>
      <c r="I3989" s="26">
        <v>310.10000000000002</v>
      </c>
      <c r="J3989" s="30">
        <v>5.6399132321041212E-2</v>
      </c>
      <c r="K3989" s="31">
        <v>0.41794434871470326</v>
      </c>
      <c r="L3989" s="111">
        <f t="shared" si="1612"/>
        <v>0.1</v>
      </c>
      <c r="M3989" s="112">
        <f t="shared" si="1613"/>
        <v>6.0000000000000005E-2</v>
      </c>
      <c r="N3989" s="112" t="b">
        <f t="shared" si="1614"/>
        <v>1</v>
      </c>
      <c r="O3989" s="112" t="b">
        <f t="shared" si="1615"/>
        <v>1</v>
      </c>
      <c r="P3989" s="113">
        <f t="shared" si="1616"/>
        <v>1</v>
      </c>
      <c r="Q3989" s="113">
        <f t="shared" si="1617"/>
        <v>20</v>
      </c>
      <c r="R3989" s="114" t="str">
        <f t="shared" si="1633"/>
        <v>0.1-0.06</v>
      </c>
      <c r="S3989" s="127">
        <f t="shared" si="1618"/>
        <v>-0.11327910441251345</v>
      </c>
      <c r="T3989" s="112" t="b">
        <f t="shared" si="1619"/>
        <v>1</v>
      </c>
      <c r="U3989" s="22">
        <f t="shared" si="1620"/>
        <v>4.5679203821145249</v>
      </c>
      <c r="V3989" s="22">
        <f t="shared" si="1621"/>
        <v>6.4036796222368519E-2</v>
      </c>
      <c r="W3989" s="81">
        <f t="shared" si="1622"/>
        <v>5</v>
      </c>
      <c r="X3989" s="22">
        <f t="shared" si="1623"/>
        <v>0.4737835904573891</v>
      </c>
      <c r="Y3989" s="3">
        <f>IF(U3989&gt;'Power Curve'!$C$37,0,INDEX(Ci,$W3989,1)*POWER(1-X3989,3)+INDEX(Ci,$W3989,2)*3*X3989*POWER(1-X3989,2)+INDEX(Ci,$W3989,3)*3*POWER(X3989,2)*(1-X3989)+INDEX(Ci,$W3989,4)*POWER(X3989,3))</f>
        <v>132.80783500872073</v>
      </c>
      <c r="Z3989" s="3">
        <f t="shared" si="1624"/>
        <v>117.763482399968</v>
      </c>
      <c r="AA3989" s="3">
        <f t="shared" si="1625"/>
        <v>111.06000518798881</v>
      </c>
      <c r="AB3989" s="3">
        <f t="shared" si="1634"/>
        <v>6.703477211979191</v>
      </c>
      <c r="AC3989" s="3">
        <f t="shared" si="1635"/>
        <v>6.703477211979191</v>
      </c>
      <c r="AE3989" s="34">
        <f t="shared" si="1626"/>
        <v>5</v>
      </c>
      <c r="AF3989" s="73" t="b">
        <f>COUNTIF('Power Curve'!$D$2:$D$31,AE3989)&gt;0</f>
        <v>1</v>
      </c>
      <c r="AG3989" s="73" t="b">
        <f t="shared" si="1627"/>
        <v>0</v>
      </c>
      <c r="AH3989" s="73" t="b">
        <f t="shared" si="1636"/>
        <v>1</v>
      </c>
      <c r="AI3989" s="34" t="str">
        <f t="shared" si="1628"/>
        <v>Outer</v>
      </c>
      <c r="AJ3989" s="35" t="str">
        <f t="shared" si="1637"/>
        <v>0.0-0.1</v>
      </c>
      <c r="AK3989" s="36" t="str">
        <f t="shared" si="1629"/>
        <v>20-21</v>
      </c>
      <c r="AL3989" s="36" t="str">
        <f t="shared" si="1630"/>
        <v>May</v>
      </c>
      <c r="AM3989" s="35" t="str">
        <f t="shared" si="1631"/>
        <v>305-315</v>
      </c>
      <c r="AN3989" s="36" t="str">
        <f t="shared" si="1632"/>
        <v>LWS-LTI</v>
      </c>
    </row>
    <row r="3990" spans="5:40" x14ac:dyDescent="0.3">
      <c r="E3990" s="12">
        <v>41049.875</v>
      </c>
      <c r="F3990" s="16">
        <v>3.77</v>
      </c>
      <c r="G3990" s="16">
        <v>29.560000419616699</v>
      </c>
      <c r="H3990" s="29">
        <v>1.1921493712012314</v>
      </c>
      <c r="I3990" s="26">
        <v>312</v>
      </c>
      <c r="J3990" s="30">
        <v>7.9575596816976124E-2</v>
      </c>
      <c r="K3990" s="31">
        <v>0.39553376375235605</v>
      </c>
      <c r="L3990" s="111">
        <f t="shared" si="1612"/>
        <v>-0.1</v>
      </c>
      <c r="M3990" s="112">
        <f t="shared" si="1613"/>
        <v>0.08</v>
      </c>
      <c r="N3990" s="112" t="b">
        <f t="shared" si="1614"/>
        <v>0</v>
      </c>
      <c r="O3990" s="112" t="b">
        <f t="shared" si="1615"/>
        <v>1</v>
      </c>
      <c r="P3990" s="113">
        <f t="shared" si="1616"/>
        <v>-1</v>
      </c>
      <c r="Q3990" s="113">
        <f t="shared" si="1617"/>
        <v>18</v>
      </c>
      <c r="R3990" s="114" t="str">
        <f t="shared" si="1633"/>
        <v>-0.1-0.08</v>
      </c>
      <c r="S3990" s="127">
        <f t="shared" si="1618"/>
        <v>0</v>
      </c>
      <c r="T3990" s="112" t="b">
        <f t="shared" si="1619"/>
        <v>0</v>
      </c>
      <c r="U3990" s="22">
        <f t="shared" si="1620"/>
        <v>3.7359943604948809</v>
      </c>
      <c r="V3990" s="22">
        <f t="shared" si="1621"/>
        <v>-6.4540052198796452E-2</v>
      </c>
      <c r="W3990" s="81">
        <f t="shared" si="1622"/>
        <v>4</v>
      </c>
      <c r="X3990" s="22">
        <f t="shared" si="1623"/>
        <v>0.70248257732199038</v>
      </c>
      <c r="Y3990" s="3">
        <f>IF(U3990&gt;'Power Curve'!$C$37,0,INDEX(Ci,$W3990,1)*POWER(1-X3990,3)+INDEX(Ci,$W3990,2)*3*X3990*POWER(1-X3990,2)+INDEX(Ci,$W3990,3)*3*POWER(X3990,2)*(1-X3990)+INDEX(Ci,$W3990,4)*POWER(X3990,3))</f>
        <v>43.58786197326404</v>
      </c>
      <c r="Z3990" s="3">
        <f t="shared" si="1624"/>
        <v>43.58786197326404</v>
      </c>
      <c r="AA3990" s="3">
        <f t="shared" si="1625"/>
        <v>29.560000419616699</v>
      </c>
      <c r="AB3990" s="3">
        <f t="shared" si="1634"/>
        <v>14.027861553647341</v>
      </c>
      <c r="AC3990" s="3">
        <f t="shared" si="1635"/>
        <v>14.027861553647341</v>
      </c>
      <c r="AE3990" s="34">
        <f t="shared" si="1626"/>
        <v>4</v>
      </c>
      <c r="AF3990" s="73" t="b">
        <f>COUNTIF('Power Curve'!$D$2:$D$31,AE3990)&gt;0</f>
        <v>1</v>
      </c>
      <c r="AG3990" s="73" t="b">
        <f t="shared" si="1627"/>
        <v>0</v>
      </c>
      <c r="AH3990" s="73" t="b">
        <f t="shared" si="1636"/>
        <v>1</v>
      </c>
      <c r="AI3990" s="34" t="str">
        <f t="shared" si="1628"/>
        <v>Outer</v>
      </c>
      <c r="AJ3990" s="35" t="str">
        <f t="shared" si="1637"/>
        <v>-0.1-0.0</v>
      </c>
      <c r="AK3990" s="36" t="str">
        <f t="shared" si="1629"/>
        <v>21-22</v>
      </c>
      <c r="AL3990" s="36" t="str">
        <f t="shared" si="1630"/>
        <v>May</v>
      </c>
      <c r="AM3990" s="35" t="str">
        <f t="shared" si="1631"/>
        <v>305-315</v>
      </c>
      <c r="AN3990" s="36" t="str">
        <f t="shared" si="1632"/>
        <v>LWS-LTI</v>
      </c>
    </row>
    <row r="3991" spans="5:40" x14ac:dyDescent="0.3">
      <c r="E3991" s="12">
        <v>41049.881944444445</v>
      </c>
      <c r="F3991" s="16">
        <v>3.55</v>
      </c>
      <c r="G3991" s="16">
        <v>19.4199991226197</v>
      </c>
      <c r="H3991" s="29">
        <v>1.1924954857311145</v>
      </c>
      <c r="I3991" s="26">
        <v>317.39999999999998</v>
      </c>
      <c r="J3991" s="30">
        <v>3.9436619718309862E-2</v>
      </c>
      <c r="K3991" s="31">
        <v>0.32686717501384538</v>
      </c>
      <c r="L3991" s="111">
        <f t="shared" si="1612"/>
        <v>-0.1</v>
      </c>
      <c r="M3991" s="112">
        <f t="shared" si="1613"/>
        <v>0.04</v>
      </c>
      <c r="N3991" s="112" t="b">
        <f t="shared" si="1614"/>
        <v>0</v>
      </c>
      <c r="O3991" s="112" t="b">
        <f t="shared" si="1615"/>
        <v>1</v>
      </c>
      <c r="P3991" s="113">
        <f t="shared" si="1616"/>
        <v>-1</v>
      </c>
      <c r="Q3991" s="113">
        <f t="shared" si="1617"/>
        <v>22</v>
      </c>
      <c r="R3991" s="114" t="str">
        <f t="shared" si="1633"/>
        <v>-0.1-0.04</v>
      </c>
      <c r="S3991" s="127">
        <f t="shared" si="1618"/>
        <v>0</v>
      </c>
      <c r="T3991" s="112" t="b">
        <f t="shared" si="1619"/>
        <v>0</v>
      </c>
      <c r="U3991" s="22">
        <f t="shared" si="1620"/>
        <v>3.5183191976266808</v>
      </c>
      <c r="V3991" s="22">
        <f t="shared" si="1621"/>
        <v>-9.8182450313316599E-2</v>
      </c>
      <c r="W3991" s="81">
        <f t="shared" si="1622"/>
        <v>4</v>
      </c>
      <c r="X3991" s="22">
        <f t="shared" si="1623"/>
        <v>0.54739750223708972</v>
      </c>
      <c r="Y3991" s="3">
        <f>IF(U3991&gt;'Power Curve'!$C$37,0,INDEX(Ci,$W3991,1)*POWER(1-X3991,3)+INDEX(Ci,$W3991,2)*3*X3991*POWER(1-X3991,2)+INDEX(Ci,$W3991,3)*3*POWER(X3991,2)*(1-X3991)+INDEX(Ci,$W3991,4)*POWER(X3991,3))</f>
        <v>28.170725703373883</v>
      </c>
      <c r="Z3991" s="3">
        <f t="shared" si="1624"/>
        <v>28.170725703373883</v>
      </c>
      <c r="AA3991" s="3">
        <f t="shared" si="1625"/>
        <v>19.4199991226197</v>
      </c>
      <c r="AB3991" s="3">
        <f t="shared" si="1634"/>
        <v>8.7507265807541827</v>
      </c>
      <c r="AC3991" s="3">
        <f t="shared" si="1635"/>
        <v>8.7507265807541827</v>
      </c>
      <c r="AE3991" s="34">
        <f t="shared" si="1626"/>
        <v>4</v>
      </c>
      <c r="AF3991" s="73" t="b">
        <f>COUNTIF('Power Curve'!$D$2:$D$31,AE3991)&gt;0</f>
        <v>1</v>
      </c>
      <c r="AG3991" s="73" t="b">
        <f t="shared" si="1627"/>
        <v>0</v>
      </c>
      <c r="AH3991" s="73" t="b">
        <f t="shared" si="1636"/>
        <v>1</v>
      </c>
      <c r="AI3991" s="34" t="str">
        <f t="shared" si="1628"/>
        <v>Outer</v>
      </c>
      <c r="AJ3991" s="35" t="str">
        <f t="shared" si="1637"/>
        <v>-0.1-0.0</v>
      </c>
      <c r="AK3991" s="36" t="str">
        <f t="shared" si="1629"/>
        <v>21-22</v>
      </c>
      <c r="AL3991" s="36" t="str">
        <f t="shared" si="1630"/>
        <v>May</v>
      </c>
      <c r="AM3991" s="35" t="str">
        <f t="shared" si="1631"/>
        <v>315-325</v>
      </c>
      <c r="AN3991" s="36" t="str">
        <f t="shared" si="1632"/>
        <v>LWS-LTI</v>
      </c>
    </row>
    <row r="3992" spans="5:40" x14ac:dyDescent="0.3">
      <c r="E3992" s="12">
        <v>41049.888888888891</v>
      </c>
      <c r="F3992" s="16">
        <v>3.35</v>
      </c>
      <c r="G3992" s="16">
        <v>1.860000133514399</v>
      </c>
      <c r="H3992" s="29">
        <v>1.1933745611919235</v>
      </c>
      <c r="I3992" s="26">
        <v>328.8</v>
      </c>
      <c r="J3992" s="30">
        <v>0.1373134328358209</v>
      </c>
      <c r="K3992" s="31">
        <v>0.57115287604883469</v>
      </c>
      <c r="L3992" s="111">
        <f t="shared" si="1612"/>
        <v>-0.1</v>
      </c>
      <c r="M3992" s="112">
        <f t="shared" si="1613"/>
        <v>0.14000000000000001</v>
      </c>
      <c r="N3992" s="112" t="b">
        <f t="shared" si="1614"/>
        <v>0</v>
      </c>
      <c r="O3992" s="112" t="b">
        <f t="shared" si="1615"/>
        <v>1</v>
      </c>
      <c r="P3992" s="113">
        <f t="shared" si="1616"/>
        <v>-1</v>
      </c>
      <c r="Q3992" s="113">
        <f t="shared" si="1617"/>
        <v>12</v>
      </c>
      <c r="R3992" s="114" t="str">
        <f t="shared" si="1633"/>
        <v>-0.1-0.14</v>
      </c>
      <c r="S3992" s="127">
        <f t="shared" si="1618"/>
        <v>0</v>
      </c>
      <c r="T3992" s="112" t="b">
        <f t="shared" si="1619"/>
        <v>0</v>
      </c>
      <c r="U3992" s="22">
        <f t="shared" si="1620"/>
        <v>3.3209196615127627</v>
      </c>
      <c r="V3992" s="22">
        <f t="shared" si="1621"/>
        <v>-0.1286911849528633</v>
      </c>
      <c r="W3992" s="81">
        <f t="shared" si="1622"/>
        <v>4</v>
      </c>
      <c r="X3992" s="22">
        <f t="shared" si="1623"/>
        <v>0.40675802147791917</v>
      </c>
      <c r="Y3992" s="3">
        <f>IF(U3992&gt;'Power Curve'!$C$37,0,INDEX(Ci,$W3992,1)*POWER(1-X3992,3)+INDEX(Ci,$W3992,2)*3*X3992*POWER(1-X3992,2)+INDEX(Ci,$W3992,3)*3*POWER(X3992,2)*(1-X3992)+INDEX(Ci,$W3992,4)*POWER(X3992,3))</f>
        <v>16.408057119491811</v>
      </c>
      <c r="Z3992" s="3">
        <f t="shared" si="1624"/>
        <v>16.408057119491811</v>
      </c>
      <c r="AA3992" s="3" t="str">
        <f t="shared" si="1625"/>
        <v/>
      </c>
      <c r="AB3992" s="3" t="str">
        <f t="shared" si="1634"/>
        <v/>
      </c>
      <c r="AC3992" s="3" t="str">
        <f t="shared" si="1635"/>
        <v/>
      </c>
      <c r="AE3992" s="34">
        <f t="shared" si="1626"/>
        <v>3</v>
      </c>
      <c r="AF3992" s="73" t="b">
        <f>COUNTIF('Power Curve'!$D$2:$D$31,AE3992)&gt;0</f>
        <v>0</v>
      </c>
      <c r="AG3992" s="73" t="b">
        <f t="shared" si="1627"/>
        <v>0</v>
      </c>
      <c r="AH3992" s="73" t="b">
        <f t="shared" si="1636"/>
        <v>0</v>
      </c>
      <c r="AI3992" s="34" t="str">
        <f t="shared" si="1628"/>
        <v/>
      </c>
      <c r="AJ3992" s="35" t="str">
        <f t="shared" si="1637"/>
        <v/>
      </c>
      <c r="AK3992" s="36" t="str">
        <f t="shared" si="1629"/>
        <v/>
      </c>
      <c r="AL3992" s="36" t="str">
        <f t="shared" si="1630"/>
        <v/>
      </c>
      <c r="AM3992" s="35" t="str">
        <f t="shared" si="1631"/>
        <v/>
      </c>
      <c r="AN3992" s="36" t="str">
        <f t="shared" si="1632"/>
        <v/>
      </c>
    </row>
    <row r="3993" spans="5:40" x14ac:dyDescent="0.3">
      <c r="E3993" s="12">
        <v>41052.673611111109</v>
      </c>
      <c r="F3993" s="16">
        <v>3.59</v>
      </c>
      <c r="G3993" s="16">
        <v>23.469998359680183</v>
      </c>
      <c r="H3993" s="29">
        <v>1.1596564919010937</v>
      </c>
      <c r="I3993" s="26">
        <v>299.10000000000002</v>
      </c>
      <c r="J3993" s="30">
        <v>0.27298050139275765</v>
      </c>
      <c r="K3993" s="31">
        <v>0.22975186103261727</v>
      </c>
      <c r="L3993" s="111">
        <f t="shared" si="1612"/>
        <v>-0.1</v>
      </c>
      <c r="M3993" s="112">
        <f t="shared" si="1613"/>
        <v>0.27</v>
      </c>
      <c r="N3993" s="112" t="b">
        <f t="shared" si="1614"/>
        <v>0</v>
      </c>
      <c r="O3993" s="112" t="b">
        <f t="shared" si="1615"/>
        <v>0</v>
      </c>
      <c r="P3993" s="113">
        <f t="shared" si="1616"/>
        <v>-1</v>
      </c>
      <c r="Q3993" s="113">
        <f t="shared" si="1617"/>
        <v>-1</v>
      </c>
      <c r="R3993" s="114" t="str">
        <f t="shared" si="1633"/>
        <v>-0.1-0.27</v>
      </c>
      <c r="S3993" s="127">
        <f t="shared" si="1618"/>
        <v>0</v>
      </c>
      <c r="T3993" s="112" t="b">
        <f t="shared" si="1619"/>
        <v>0</v>
      </c>
      <c r="U3993" s="22">
        <f t="shared" si="1620"/>
        <v>3.5249979887572116</v>
      </c>
      <c r="V3993" s="22">
        <f t="shared" si="1621"/>
        <v>-9.7150221614477436E-2</v>
      </c>
      <c r="W3993" s="81">
        <f t="shared" si="1622"/>
        <v>4</v>
      </c>
      <c r="X3993" s="22">
        <f t="shared" si="1623"/>
        <v>0.55215588077833788</v>
      </c>
      <c r="Y3993" s="3">
        <f>IF(U3993&gt;'Power Curve'!$C$37,0,INDEX(Ci,$W3993,1)*POWER(1-X3993,3)+INDEX(Ci,$W3993,2)*3*X3993*POWER(1-X3993,2)+INDEX(Ci,$W3993,3)*3*POWER(X3993,2)*(1-X3993)+INDEX(Ci,$W3993,4)*POWER(X3993,3))</f>
        <v>28.609419444601897</v>
      </c>
      <c r="Z3993" s="3">
        <f t="shared" si="1624"/>
        <v>28.609419444601897</v>
      </c>
      <c r="AA3993" s="3">
        <f t="shared" si="1625"/>
        <v>23.469998359680183</v>
      </c>
      <c r="AB3993" s="3">
        <f t="shared" si="1634"/>
        <v>5.1394210849217146</v>
      </c>
      <c r="AC3993" s="3">
        <f t="shared" si="1635"/>
        <v>5.1394210849217146</v>
      </c>
      <c r="AE3993" s="34">
        <f t="shared" si="1626"/>
        <v>4</v>
      </c>
      <c r="AF3993" s="73" t="b">
        <f>COUNTIF('Power Curve'!$D$2:$D$31,AE3993)&gt;0</f>
        <v>1</v>
      </c>
      <c r="AG3993" s="73" t="b">
        <f t="shared" si="1627"/>
        <v>0</v>
      </c>
      <c r="AH3993" s="73" t="b">
        <f t="shared" si="1636"/>
        <v>1</v>
      </c>
      <c r="AI3993" s="34" t="str">
        <f t="shared" si="1628"/>
        <v>Outer</v>
      </c>
      <c r="AJ3993" s="35" t="str">
        <f t="shared" si="1637"/>
        <v>-0.1-0.0</v>
      </c>
      <c r="AK3993" s="36" t="str">
        <f t="shared" si="1629"/>
        <v>16-17</v>
      </c>
      <c r="AL3993" s="36" t="str">
        <f t="shared" si="1630"/>
        <v>May</v>
      </c>
      <c r="AM3993" s="35" t="str">
        <f t="shared" si="1631"/>
        <v>295-305</v>
      </c>
      <c r="AN3993" s="36" t="str">
        <f t="shared" si="1632"/>
        <v>LWS-HTI</v>
      </c>
    </row>
    <row r="3994" spans="5:40" x14ac:dyDescent="0.3">
      <c r="E3994" s="12">
        <v>41052.680555555555</v>
      </c>
      <c r="F3994" s="16">
        <v>3.65</v>
      </c>
      <c r="G3994" s="16">
        <v>5.9700000286102295</v>
      </c>
      <c r="H3994" s="29">
        <v>1.1599378241269112</v>
      </c>
      <c r="I3994" s="26">
        <v>301.10000000000002</v>
      </c>
      <c r="J3994" s="30">
        <v>0.25479452054794521</v>
      </c>
      <c r="K3994" s="31">
        <v>0.17679237227203157</v>
      </c>
      <c r="L3994" s="111">
        <f t="shared" si="1612"/>
        <v>-0.1</v>
      </c>
      <c r="M3994" s="112">
        <f t="shared" si="1613"/>
        <v>0.25</v>
      </c>
      <c r="N3994" s="112" t="b">
        <f t="shared" si="1614"/>
        <v>0</v>
      </c>
      <c r="O3994" s="112" t="b">
        <f t="shared" si="1615"/>
        <v>1</v>
      </c>
      <c r="P3994" s="113">
        <f t="shared" si="1616"/>
        <v>-1</v>
      </c>
      <c r="Q3994" s="113">
        <f t="shared" si="1617"/>
        <v>1</v>
      </c>
      <c r="R3994" s="114" t="str">
        <f t="shared" si="1633"/>
        <v>-0.1-0.25</v>
      </c>
      <c r="S3994" s="127">
        <f t="shared" si="1618"/>
        <v>0</v>
      </c>
      <c r="T3994" s="112" t="b">
        <f t="shared" si="1619"/>
        <v>0</v>
      </c>
      <c r="U3994" s="22">
        <f t="shared" si="1620"/>
        <v>3.5842013992674255</v>
      </c>
      <c r="V3994" s="22">
        <f t="shared" si="1621"/>
        <v>-8.8000143673210601E-2</v>
      </c>
      <c r="W3994" s="81">
        <f t="shared" si="1622"/>
        <v>4</v>
      </c>
      <c r="X3994" s="22">
        <f t="shared" si="1623"/>
        <v>0.59433600479100746</v>
      </c>
      <c r="Y3994" s="3">
        <f>IF(U3994&gt;'Power Curve'!$C$37,0,INDEX(Ci,$W3994,1)*POWER(1-X3994,3)+INDEX(Ci,$W3994,2)*3*X3994*POWER(1-X3994,2)+INDEX(Ci,$W3994,3)*3*POWER(X3994,2)*(1-X3994)+INDEX(Ci,$W3994,4)*POWER(X3994,3))</f>
        <v>32.601072894022238</v>
      </c>
      <c r="Z3994" s="3">
        <f t="shared" si="1624"/>
        <v>32.601072894022238</v>
      </c>
      <c r="AA3994" s="3">
        <f t="shared" si="1625"/>
        <v>5.9700000286102295</v>
      </c>
      <c r="AB3994" s="3">
        <f t="shared" si="1634"/>
        <v>26.631072865412008</v>
      </c>
      <c r="AC3994" s="3">
        <f t="shared" si="1635"/>
        <v>26.631072865412008</v>
      </c>
      <c r="AE3994" s="34">
        <f t="shared" si="1626"/>
        <v>4</v>
      </c>
      <c r="AF3994" s="73" t="b">
        <f>COUNTIF('Power Curve'!$D$2:$D$31,AE3994)&gt;0</f>
        <v>1</v>
      </c>
      <c r="AG3994" s="73" t="b">
        <f t="shared" si="1627"/>
        <v>0</v>
      </c>
      <c r="AH3994" s="73" t="b">
        <f t="shared" si="1636"/>
        <v>1</v>
      </c>
      <c r="AI3994" s="34" t="str">
        <f t="shared" si="1628"/>
        <v>Outer</v>
      </c>
      <c r="AJ3994" s="35" t="str">
        <f t="shared" si="1637"/>
        <v>-0.1-0.0</v>
      </c>
      <c r="AK3994" s="36" t="str">
        <f t="shared" si="1629"/>
        <v>16-17</v>
      </c>
      <c r="AL3994" s="36" t="str">
        <f t="shared" si="1630"/>
        <v>May</v>
      </c>
      <c r="AM3994" s="35" t="str">
        <f t="shared" si="1631"/>
        <v>295-305</v>
      </c>
      <c r="AN3994" s="36" t="str">
        <f t="shared" si="1632"/>
        <v>LWS-HTI</v>
      </c>
    </row>
    <row r="3995" spans="5:40" x14ac:dyDescent="0.3">
      <c r="E3995" s="12">
        <v>41052.6875</v>
      </c>
      <c r="F3995" s="16">
        <v>4.8600000000000003</v>
      </c>
      <c r="G3995" s="16">
        <v>155.73999404907252</v>
      </c>
      <c r="H3995" s="29">
        <v>1.160762630699069</v>
      </c>
      <c r="I3995" s="26">
        <v>303.89999999999998</v>
      </c>
      <c r="J3995" s="30">
        <v>0.1213991769547325</v>
      </c>
      <c r="K3995" s="31">
        <v>2.8947331583800289E-2</v>
      </c>
      <c r="L3995" s="111">
        <f t="shared" si="1612"/>
        <v>0.1</v>
      </c>
      <c r="M3995" s="112">
        <f t="shared" si="1613"/>
        <v>0.12</v>
      </c>
      <c r="N3995" s="112" t="b">
        <f t="shared" si="1614"/>
        <v>1</v>
      </c>
      <c r="O3995" s="112" t="b">
        <f t="shared" si="1615"/>
        <v>1</v>
      </c>
      <c r="P3995" s="113">
        <f t="shared" si="1616"/>
        <v>1</v>
      </c>
      <c r="Q3995" s="113">
        <f t="shared" si="1617"/>
        <v>14</v>
      </c>
      <c r="R3995" s="114" t="str">
        <f t="shared" si="1633"/>
        <v>0.1-0.12</v>
      </c>
      <c r="S3995" s="127">
        <f t="shared" si="1618"/>
        <v>8.9737386733008944E-3</v>
      </c>
      <c r="T3995" s="112" t="b">
        <f t="shared" si="1619"/>
        <v>1</v>
      </c>
      <c r="U3995" s="22">
        <f t="shared" si="1620"/>
        <v>4.7735196250597323</v>
      </c>
      <c r="V3995" s="22">
        <f t="shared" si="1621"/>
        <v>9.5812821985099619E-2</v>
      </c>
      <c r="W3995" s="81">
        <f t="shared" si="1622"/>
        <v>5</v>
      </c>
      <c r="X3995" s="22">
        <f t="shared" si="1623"/>
        <v>0.70888218351598131</v>
      </c>
      <c r="Y3995" s="3">
        <f>IF(U3995&gt;'Power Curve'!$C$37,0,INDEX(Ci,$W3995,1)*POWER(1-X3995,3)+INDEX(Ci,$W3995,2)*3*X3995*POWER(1-X3995,2)+INDEX(Ci,$W3995,3)*3*POWER(X3995,2)*(1-X3995)+INDEX(Ci,$W3995,4)*POWER(X3995,3))</f>
        <v>168.57117034459878</v>
      </c>
      <c r="Z3995" s="3">
        <f t="shared" si="1624"/>
        <v>170.08388397512371</v>
      </c>
      <c r="AA3995" s="3">
        <f t="shared" si="1625"/>
        <v>155.73999404907252</v>
      </c>
      <c r="AB3995" s="3">
        <f t="shared" si="1634"/>
        <v>14.34388992605119</v>
      </c>
      <c r="AC3995" s="3">
        <f t="shared" si="1635"/>
        <v>14.34388992605119</v>
      </c>
      <c r="AE3995" s="34">
        <f t="shared" si="1626"/>
        <v>5</v>
      </c>
      <c r="AF3995" s="73" t="b">
        <f>COUNTIF('Power Curve'!$D$2:$D$31,AE3995)&gt;0</f>
        <v>1</v>
      </c>
      <c r="AG3995" s="73" t="b">
        <f t="shared" si="1627"/>
        <v>0</v>
      </c>
      <c r="AH3995" s="73" t="b">
        <f t="shared" si="1636"/>
        <v>1</v>
      </c>
      <c r="AI3995" s="34" t="str">
        <f t="shared" si="1628"/>
        <v>Outer</v>
      </c>
      <c r="AJ3995" s="35" t="str">
        <f t="shared" si="1637"/>
        <v>0.0-0.1</v>
      </c>
      <c r="AK3995" s="36" t="str">
        <f t="shared" si="1629"/>
        <v>16-17</v>
      </c>
      <c r="AL3995" s="36" t="str">
        <f t="shared" si="1630"/>
        <v>May</v>
      </c>
      <c r="AM3995" s="35" t="str">
        <f t="shared" si="1631"/>
        <v>295-305</v>
      </c>
      <c r="AN3995" s="36" t="str">
        <f t="shared" si="1632"/>
        <v>Inner-TI</v>
      </c>
    </row>
    <row r="3996" spans="5:40" x14ac:dyDescent="0.3">
      <c r="E3996" s="12">
        <v>41052.694444444445</v>
      </c>
      <c r="F3996" s="16">
        <v>5.09</v>
      </c>
      <c r="G3996" s="16">
        <v>217.88999176025382</v>
      </c>
      <c r="H3996" s="29">
        <v>1.1613263631959594</v>
      </c>
      <c r="I3996" s="26">
        <v>282.10000000000002</v>
      </c>
      <c r="J3996" s="30">
        <v>0.10412573673870335</v>
      </c>
      <c r="K3996" s="31">
        <v>7.5090360256382618E-2</v>
      </c>
      <c r="L3996" s="111">
        <f t="shared" si="1612"/>
        <v>0.1</v>
      </c>
      <c r="M3996" s="112">
        <f t="shared" si="1613"/>
        <v>9.9999999999999992E-2</v>
      </c>
      <c r="N3996" s="112" t="b">
        <f t="shared" si="1614"/>
        <v>1</v>
      </c>
      <c r="O3996" s="112" t="b">
        <f t="shared" si="1615"/>
        <v>1</v>
      </c>
      <c r="P3996" s="113">
        <f t="shared" si="1616"/>
        <v>1</v>
      </c>
      <c r="Q3996" s="113">
        <f t="shared" si="1617"/>
        <v>16</v>
      </c>
      <c r="R3996" s="114" t="str">
        <f t="shared" si="1633"/>
        <v>0.1-0.1</v>
      </c>
      <c r="S3996" s="127">
        <f t="shared" si="1618"/>
        <v>-4.0149085065840128E-3</v>
      </c>
      <c r="T3996" s="112" t="b">
        <f t="shared" si="1619"/>
        <v>1</v>
      </c>
      <c r="U3996" s="22">
        <f t="shared" si="1620"/>
        <v>5.0002361369958761</v>
      </c>
      <c r="V3996" s="22">
        <f t="shared" si="1621"/>
        <v>0.13085258974357994</v>
      </c>
      <c r="W3996" s="81">
        <f t="shared" si="1622"/>
        <v>5</v>
      </c>
      <c r="X3996" s="22">
        <f t="shared" si="1623"/>
        <v>0.96812794831455939</v>
      </c>
      <c r="Y3996" s="3">
        <f>IF(U3996&gt;'Power Curve'!$C$37,0,INDEX(Ci,$W3996,1)*POWER(1-X3996,3)+INDEX(Ci,$W3996,2)*3*X3996*POWER(1-X3996,2)+INDEX(Ci,$W3996,3)*3*POWER(X3996,2)*(1-X3996)+INDEX(Ci,$W3996,4)*POWER(X3996,3))</f>
        <v>207.07643751323209</v>
      </c>
      <c r="Z3996" s="3">
        <f t="shared" si="1624"/>
        <v>206.2450445627471</v>
      </c>
      <c r="AA3996" s="3">
        <f t="shared" si="1625"/>
        <v>217.88999176025382</v>
      </c>
      <c r="AB3996" s="3">
        <f t="shared" si="1634"/>
        <v>-11.644947197506724</v>
      </c>
      <c r="AC3996" s="3">
        <f t="shared" si="1635"/>
        <v>11.644947197506724</v>
      </c>
      <c r="AE3996" s="34">
        <f t="shared" si="1626"/>
        <v>5</v>
      </c>
      <c r="AF3996" s="73" t="b">
        <f>COUNTIF('Power Curve'!$D$2:$D$31,AE3996)&gt;0</f>
        <v>1</v>
      </c>
      <c r="AG3996" s="73" t="b">
        <f t="shared" si="1627"/>
        <v>0</v>
      </c>
      <c r="AH3996" s="73" t="b">
        <f t="shared" si="1636"/>
        <v>1</v>
      </c>
      <c r="AI3996" s="34" t="str">
        <f t="shared" si="1628"/>
        <v>Outer</v>
      </c>
      <c r="AJ3996" s="35" t="str">
        <f t="shared" si="1637"/>
        <v>0.1-0.2</v>
      </c>
      <c r="AK3996" s="36" t="str">
        <f t="shared" si="1629"/>
        <v>16-17</v>
      </c>
      <c r="AL3996" s="36" t="str">
        <f t="shared" si="1630"/>
        <v>May</v>
      </c>
      <c r="AM3996" s="35" t="str">
        <f t="shared" si="1631"/>
        <v>275-285</v>
      </c>
      <c r="AN3996" s="36" t="str">
        <f t="shared" si="1632"/>
        <v>Inner-TI</v>
      </c>
    </row>
    <row r="3997" spans="5:40" x14ac:dyDescent="0.3">
      <c r="E3997" s="12">
        <v>41052.701388888891</v>
      </c>
      <c r="F3997" s="16">
        <v>5.34</v>
      </c>
      <c r="G3997" s="16">
        <v>355.6600036621096</v>
      </c>
      <c r="H3997" s="29">
        <v>1.1619712975643688</v>
      </c>
      <c r="I3997" s="26">
        <v>284.60000000000002</v>
      </c>
      <c r="J3997" s="30">
        <v>0.10486891385767791</v>
      </c>
      <c r="K3997" s="31">
        <v>0.16166406177724435</v>
      </c>
      <c r="L3997" s="111">
        <f t="shared" si="1612"/>
        <v>0.2</v>
      </c>
      <c r="M3997" s="112">
        <f t="shared" si="1613"/>
        <v>9.9999999999999992E-2</v>
      </c>
      <c r="N3997" s="112" t="b">
        <f t="shared" si="1614"/>
        <v>1</v>
      </c>
      <c r="O3997" s="112" t="b">
        <f t="shared" si="1615"/>
        <v>1</v>
      </c>
      <c r="P3997" s="113">
        <f t="shared" si="1616"/>
        <v>2</v>
      </c>
      <c r="Q3997" s="113">
        <f t="shared" si="1617"/>
        <v>16</v>
      </c>
      <c r="R3997" s="114" t="str">
        <f t="shared" si="1633"/>
        <v>0.2-0.1</v>
      </c>
      <c r="S3997" s="127">
        <f t="shared" si="1618"/>
        <v>-2.9914919196332108E-2</v>
      </c>
      <c r="T3997" s="112" t="b">
        <f t="shared" si="1619"/>
        <v>1</v>
      </c>
      <c r="U3997" s="22">
        <f t="shared" si="1620"/>
        <v>5.2467982008314147</v>
      </c>
      <c r="V3997" s="22">
        <f t="shared" si="1621"/>
        <v>0.16895955152183029</v>
      </c>
      <c r="W3997" s="81">
        <f t="shared" si="1622"/>
        <v>6</v>
      </c>
      <c r="X3997" s="22">
        <f t="shared" si="1623"/>
        <v>0.21797141381791121</v>
      </c>
      <c r="Y3997" s="3">
        <f>IF(U3997&gt;'Power Curve'!$C$37,0,INDEX(Ci,$W3997,1)*POWER(1-X3997,3)+INDEX(Ci,$W3997,2)*3*X3997*POWER(1-X3997,2)+INDEX(Ci,$W3997,3)*3*POWER(X3997,2)*(1-X3997)+INDEX(Ci,$W3997,4)*POWER(X3997,3))</f>
        <v>244.37166712760069</v>
      </c>
      <c r="Z3997" s="3">
        <f t="shared" si="1624"/>
        <v>237.06130845160553</v>
      </c>
      <c r="AA3997" s="3">
        <f t="shared" si="1625"/>
        <v>355.6600036621096</v>
      </c>
      <c r="AB3997" s="3">
        <f t="shared" si="1634"/>
        <v>-118.59869521050408</v>
      </c>
      <c r="AC3997" s="3">
        <f t="shared" si="1635"/>
        <v>118.59869521050408</v>
      </c>
      <c r="AE3997" s="34">
        <f t="shared" si="1626"/>
        <v>5</v>
      </c>
      <c r="AF3997" s="73" t="b">
        <f>COUNTIF('Power Curve'!$D$2:$D$31,AE3997)&gt;0</f>
        <v>1</v>
      </c>
      <c r="AG3997" s="73" t="b">
        <f t="shared" si="1627"/>
        <v>0</v>
      </c>
      <c r="AH3997" s="73" t="b">
        <f t="shared" si="1636"/>
        <v>1</v>
      </c>
      <c r="AI3997" s="34" t="str">
        <f t="shared" si="1628"/>
        <v>Inner</v>
      </c>
      <c r="AJ3997" s="35" t="str">
        <f t="shared" si="1637"/>
        <v>0.1-0.2</v>
      </c>
      <c r="AK3997" s="36" t="str">
        <f t="shared" si="1629"/>
        <v>16-17</v>
      </c>
      <c r="AL3997" s="36" t="str">
        <f t="shared" si="1630"/>
        <v>May</v>
      </c>
      <c r="AM3997" s="35" t="str">
        <f t="shared" si="1631"/>
        <v>275-285</v>
      </c>
      <c r="AN3997" s="36" t="str">
        <f t="shared" si="1632"/>
        <v>Inner-TI</v>
      </c>
    </row>
    <row r="3998" spans="5:40" x14ac:dyDescent="0.3">
      <c r="E3998" s="12">
        <v>41052.708333333336</v>
      </c>
      <c r="F3998" s="16">
        <v>5.39</v>
      </c>
      <c r="G3998" s="16">
        <v>228.32999801635748</v>
      </c>
      <c r="H3998" s="29">
        <v>1.1615279955198754</v>
      </c>
      <c r="I3998" s="26">
        <v>283.39999999999998</v>
      </c>
      <c r="J3998" s="30">
        <v>0.10760667903525047</v>
      </c>
      <c r="K3998" s="31">
        <v>0.10168857270241186</v>
      </c>
      <c r="L3998" s="111">
        <f t="shared" si="1612"/>
        <v>0.2</v>
      </c>
      <c r="M3998" s="112">
        <f t="shared" si="1613"/>
        <v>0.11</v>
      </c>
      <c r="N3998" s="112" t="b">
        <f t="shared" si="1614"/>
        <v>1</v>
      </c>
      <c r="O3998" s="112" t="b">
        <f t="shared" si="1615"/>
        <v>1</v>
      </c>
      <c r="P3998" s="113">
        <f t="shared" si="1616"/>
        <v>2</v>
      </c>
      <c r="Q3998" s="113">
        <f t="shared" si="1617"/>
        <v>15</v>
      </c>
      <c r="R3998" s="114" t="str">
        <f t="shared" si="1633"/>
        <v>0.2-0.11</v>
      </c>
      <c r="S3998" s="127">
        <f t="shared" si="1618"/>
        <v>1.2047330358197833E-2</v>
      </c>
      <c r="T3998" s="112" t="b">
        <f t="shared" si="1619"/>
        <v>1</v>
      </c>
      <c r="U3998" s="22">
        <f t="shared" si="1620"/>
        <v>5.2952519587650269</v>
      </c>
      <c r="V3998" s="22">
        <f t="shared" si="1621"/>
        <v>0.17644823600502132</v>
      </c>
      <c r="W3998" s="81">
        <f t="shared" si="1622"/>
        <v>6</v>
      </c>
      <c r="X3998" s="22">
        <f t="shared" si="1623"/>
        <v>0.26626613454121645</v>
      </c>
      <c r="Y3998" s="3">
        <f>IF(U3998&gt;'Power Curve'!$C$37,0,INDEX(Ci,$W3998,1)*POWER(1-X3998,3)+INDEX(Ci,$W3998,2)*3*X3998*POWER(1-X3998,2)+INDEX(Ci,$W3998,3)*3*POWER(X3998,2)*(1-X3998)+INDEX(Ci,$W3998,4)*POWER(X3998,3))</f>
        <v>251.49426095689</v>
      </c>
      <c r="Z3998" s="3">
        <f t="shared" si="1624"/>
        <v>254.52409540182848</v>
      </c>
      <c r="AA3998" s="3">
        <f t="shared" si="1625"/>
        <v>228.32999801635748</v>
      </c>
      <c r="AB3998" s="3">
        <f t="shared" si="1634"/>
        <v>26.194097385470997</v>
      </c>
      <c r="AC3998" s="3">
        <f t="shared" si="1635"/>
        <v>26.194097385470997</v>
      </c>
      <c r="AE3998" s="34">
        <f t="shared" si="1626"/>
        <v>5</v>
      </c>
      <c r="AF3998" s="73" t="b">
        <f>COUNTIF('Power Curve'!$D$2:$D$31,AE3998)&gt;0</f>
        <v>1</v>
      </c>
      <c r="AG3998" s="73" t="b">
        <f t="shared" si="1627"/>
        <v>0</v>
      </c>
      <c r="AH3998" s="73" t="b">
        <f t="shared" si="1636"/>
        <v>1</v>
      </c>
      <c r="AI3998" s="34" t="str">
        <f t="shared" si="1628"/>
        <v>Inner</v>
      </c>
      <c r="AJ3998" s="35" t="str">
        <f t="shared" si="1637"/>
        <v>0.1-0.2</v>
      </c>
      <c r="AK3998" s="36" t="str">
        <f t="shared" si="1629"/>
        <v>17-18</v>
      </c>
      <c r="AL3998" s="36" t="str">
        <f t="shared" si="1630"/>
        <v>May</v>
      </c>
      <c r="AM3998" s="35" t="str">
        <f t="shared" si="1631"/>
        <v>275-285</v>
      </c>
      <c r="AN3998" s="36" t="str">
        <f t="shared" si="1632"/>
        <v>Inner-TI</v>
      </c>
    </row>
    <row r="3999" spans="5:40" x14ac:dyDescent="0.3">
      <c r="E3999" s="12">
        <v>41052.715277777781</v>
      </c>
      <c r="F3999" s="16">
        <v>6.33</v>
      </c>
      <c r="G3999" s="16">
        <v>392.21999359130911</v>
      </c>
      <c r="H3999" s="29">
        <v>1.161588580571103</v>
      </c>
      <c r="I3999" s="26">
        <v>286.89999999999998</v>
      </c>
      <c r="J3999" s="30">
        <v>0.16429699842022116</v>
      </c>
      <c r="K3999" s="31">
        <v>7.1137110759287456E-2</v>
      </c>
      <c r="L3999" s="111">
        <f t="shared" si="1612"/>
        <v>0.30000000000000004</v>
      </c>
      <c r="M3999" s="112">
        <f t="shared" si="1613"/>
        <v>0.16</v>
      </c>
      <c r="N3999" s="112" t="b">
        <f t="shared" si="1614"/>
        <v>1</v>
      </c>
      <c r="O3999" s="112" t="b">
        <f t="shared" si="1615"/>
        <v>1</v>
      </c>
      <c r="P3999" s="113">
        <f t="shared" si="1616"/>
        <v>3.0000000000000004</v>
      </c>
      <c r="Q3999" s="113">
        <f t="shared" si="1617"/>
        <v>10</v>
      </c>
      <c r="R3999" s="114" t="str">
        <f t="shared" si="1633"/>
        <v>0.3-0.16</v>
      </c>
      <c r="S3999" s="127">
        <f t="shared" si="1618"/>
        <v>6.0526841784019153E-2</v>
      </c>
      <c r="T3999" s="112" t="b">
        <f t="shared" si="1619"/>
        <v>1</v>
      </c>
      <c r="U3999" s="22">
        <f t="shared" si="1620"/>
        <v>6.2188363022591773</v>
      </c>
      <c r="V3999" s="22">
        <f t="shared" si="1621"/>
        <v>0.31919117353979848</v>
      </c>
      <c r="W3999" s="81">
        <f t="shared" si="1622"/>
        <v>7</v>
      </c>
      <c r="X3999" s="22">
        <f t="shared" si="1623"/>
        <v>0.19053558515439506</v>
      </c>
      <c r="Y3999" s="3">
        <f>IF(U3999&gt;'Power Curve'!$C$37,0,INDEX(Ci,$W3999,1)*POWER(1-X3999,3)+INDEX(Ci,$W3999,2)*3*X3999*POWER(1-X3999,2)+INDEX(Ci,$W3999,3)*3*POWER(X3999,2)*(1-X3999)+INDEX(Ci,$W3999,4)*POWER(X3999,3))</f>
        <v>406.75655660146543</v>
      </c>
      <c r="Z3999" s="3">
        <f t="shared" si="1624"/>
        <v>431.37624634749477</v>
      </c>
      <c r="AA3999" s="3">
        <f t="shared" si="1625"/>
        <v>392.21999359130911</v>
      </c>
      <c r="AB3999" s="3">
        <f t="shared" si="1634"/>
        <v>39.156252756185665</v>
      </c>
      <c r="AC3999" s="3">
        <f t="shared" si="1635"/>
        <v>39.156252756185665</v>
      </c>
      <c r="AE3999" s="34">
        <f t="shared" si="1626"/>
        <v>6</v>
      </c>
      <c r="AF3999" s="73" t="b">
        <f>COUNTIF('Power Curve'!$D$2:$D$31,AE3999)&gt;0</f>
        <v>1</v>
      </c>
      <c r="AG3999" s="73" t="b">
        <f t="shared" si="1627"/>
        <v>0</v>
      </c>
      <c r="AH3999" s="73" t="b">
        <f t="shared" si="1636"/>
        <v>1</v>
      </c>
      <c r="AI3999" s="34" t="str">
        <f t="shared" si="1628"/>
        <v>Outer</v>
      </c>
      <c r="AJ3999" s="35" t="str">
        <f t="shared" si="1637"/>
        <v>0.3-0.4</v>
      </c>
      <c r="AK3999" s="36" t="str">
        <f t="shared" si="1629"/>
        <v>17-18</v>
      </c>
      <c r="AL3999" s="36" t="str">
        <f t="shared" si="1630"/>
        <v>May</v>
      </c>
      <c r="AM3999" s="35" t="str">
        <f t="shared" si="1631"/>
        <v>285-295</v>
      </c>
      <c r="AN3999" s="36" t="str">
        <f t="shared" si="1632"/>
        <v>LWS-HTI</v>
      </c>
    </row>
    <row r="4000" spans="5:40" x14ac:dyDescent="0.3">
      <c r="E4000" s="12">
        <v>41052.722222222219</v>
      </c>
      <c r="F4000" s="16">
        <v>6.66</v>
      </c>
      <c r="G4000" s="16">
        <v>493.7700080871582</v>
      </c>
      <c r="H4000" s="29">
        <v>1.1620324418450965</v>
      </c>
      <c r="I4000" s="26">
        <v>286.7</v>
      </c>
      <c r="J4000" s="30">
        <v>0.1081081081081081</v>
      </c>
      <c r="K4000" s="31">
        <v>0.10949592928255394</v>
      </c>
      <c r="L4000" s="111">
        <f t="shared" si="1612"/>
        <v>0.4</v>
      </c>
      <c r="M4000" s="112">
        <f t="shared" si="1613"/>
        <v>0.11</v>
      </c>
      <c r="N4000" s="112" t="b">
        <f t="shared" si="1614"/>
        <v>1</v>
      </c>
      <c r="O4000" s="112" t="b">
        <f t="shared" si="1615"/>
        <v>1</v>
      </c>
      <c r="P4000" s="113">
        <f t="shared" si="1616"/>
        <v>4</v>
      </c>
      <c r="Q4000" s="113">
        <f t="shared" si="1617"/>
        <v>15</v>
      </c>
      <c r="R4000" s="114" t="str">
        <f t="shared" si="1633"/>
        <v>0.4-0.11</v>
      </c>
      <c r="S4000" s="127">
        <f t="shared" si="1618"/>
        <v>-7.3544994965231711E-3</v>
      </c>
      <c r="T4000" s="112" t="b">
        <f t="shared" si="1619"/>
        <v>1</v>
      </c>
      <c r="U4000" s="22">
        <f t="shared" si="1620"/>
        <v>6.5438743319114598</v>
      </c>
      <c r="V4000" s="22">
        <f t="shared" si="1621"/>
        <v>0.36942684880855825</v>
      </c>
      <c r="W4000" s="81">
        <f t="shared" si="1622"/>
        <v>7</v>
      </c>
      <c r="X4000" s="22">
        <f t="shared" si="1623"/>
        <v>0.5209517747823641</v>
      </c>
      <c r="Y4000" s="3">
        <f>IF(U4000&gt;'Power Curve'!$C$37,0,INDEX(Ci,$W4000,1)*POWER(1-X4000,3)+INDEX(Ci,$W4000,2)*3*X4000*POWER(1-X4000,2)+INDEX(Ci,$W4000,3)*3*POWER(X4000,2)*(1-X4000)+INDEX(Ci,$W4000,4)*POWER(X4000,3))</f>
        <v>481.30371087017841</v>
      </c>
      <c r="Z4000" s="3">
        <f t="shared" si="1624"/>
        <v>477.76396297090889</v>
      </c>
      <c r="AA4000" s="3">
        <f t="shared" si="1625"/>
        <v>493.7700080871582</v>
      </c>
      <c r="AB4000" s="3">
        <f t="shared" si="1634"/>
        <v>-16.006045116249311</v>
      </c>
      <c r="AC4000" s="3">
        <f t="shared" si="1635"/>
        <v>16.006045116249311</v>
      </c>
      <c r="AE4000" s="34">
        <f t="shared" si="1626"/>
        <v>7</v>
      </c>
      <c r="AF4000" s="73" t="b">
        <f>COUNTIF('Power Curve'!$D$2:$D$31,AE4000)&gt;0</f>
        <v>1</v>
      </c>
      <c r="AG4000" s="73" t="b">
        <f t="shared" si="1627"/>
        <v>0</v>
      </c>
      <c r="AH4000" s="73" t="b">
        <f t="shared" si="1636"/>
        <v>1</v>
      </c>
      <c r="AI4000" s="34" t="str">
        <f t="shared" si="1628"/>
        <v>Inner</v>
      </c>
      <c r="AJ4000" s="35" t="str">
        <f t="shared" si="1637"/>
        <v>0.3-0.4</v>
      </c>
      <c r="AK4000" s="36" t="str">
        <f t="shared" si="1629"/>
        <v>17-18</v>
      </c>
      <c r="AL4000" s="36" t="str">
        <f t="shared" si="1630"/>
        <v>May</v>
      </c>
      <c r="AM4000" s="35" t="str">
        <f t="shared" si="1631"/>
        <v>285-295</v>
      </c>
      <c r="AN4000" s="36" t="str">
        <f t="shared" si="1632"/>
        <v>Inner-TI</v>
      </c>
    </row>
    <row r="4001" spans="5:40" x14ac:dyDescent="0.3">
      <c r="E4001" s="12">
        <v>41052.729166666664</v>
      </c>
      <c r="F4001" s="16">
        <v>5.55</v>
      </c>
      <c r="G4001" s="16">
        <v>307.92000579834024</v>
      </c>
      <c r="H4001" s="29">
        <v>1.1628403337572149</v>
      </c>
      <c r="I4001" s="26">
        <v>316</v>
      </c>
      <c r="J4001" s="30">
        <v>0.23063063063063063</v>
      </c>
      <c r="K4001" s="31">
        <v>0.14563595188946485</v>
      </c>
      <c r="L4001" s="111">
        <f t="shared" si="1612"/>
        <v>0.2</v>
      </c>
      <c r="M4001" s="112">
        <f t="shared" si="1613"/>
        <v>0.23</v>
      </c>
      <c r="N4001" s="112" t="b">
        <f t="shared" si="1614"/>
        <v>1</v>
      </c>
      <c r="O4001" s="112" t="b">
        <f t="shared" si="1615"/>
        <v>1</v>
      </c>
      <c r="P4001" s="113">
        <f t="shared" si="1616"/>
        <v>2</v>
      </c>
      <c r="Q4001" s="113">
        <f t="shared" si="1617"/>
        <v>3</v>
      </c>
      <c r="R4001" s="114" t="str">
        <f t="shared" si="1633"/>
        <v>0.2-0.23</v>
      </c>
      <c r="S4001" s="127">
        <f t="shared" si="1618"/>
        <v>0</v>
      </c>
      <c r="T4001" s="112" t="b">
        <f t="shared" si="1619"/>
        <v>0</v>
      </c>
      <c r="U4001" s="22">
        <f t="shared" si="1620"/>
        <v>5.4544920854644952</v>
      </c>
      <c r="V4001" s="22">
        <f t="shared" si="1621"/>
        <v>0.20105931090966664</v>
      </c>
      <c r="W4001" s="81">
        <f t="shared" si="1622"/>
        <v>6</v>
      </c>
      <c r="X4001" s="22">
        <f t="shared" si="1623"/>
        <v>0.42498359578398476</v>
      </c>
      <c r="Y4001" s="3">
        <f>IF(U4001&gt;'Power Curve'!$C$37,0,INDEX(Ci,$W4001,1)*POWER(1-X4001,3)+INDEX(Ci,$W4001,2)*3*X4001*POWER(1-X4001,2)+INDEX(Ci,$W4001,3)*3*POWER(X4001,2)*(1-X4001)+INDEX(Ci,$W4001,4)*POWER(X4001,3))</f>
        <v>274.87891690500385</v>
      </c>
      <c r="Z4001" s="3">
        <f t="shared" si="1624"/>
        <v>274.87891690500385</v>
      </c>
      <c r="AA4001" s="3">
        <f t="shared" si="1625"/>
        <v>307.92000579834024</v>
      </c>
      <c r="AB4001" s="3">
        <f t="shared" si="1634"/>
        <v>-33.041088893336394</v>
      </c>
      <c r="AC4001" s="3">
        <f t="shared" si="1635"/>
        <v>33.041088893336394</v>
      </c>
      <c r="AE4001" s="34">
        <f t="shared" si="1626"/>
        <v>5</v>
      </c>
      <c r="AF4001" s="73" t="b">
        <f>COUNTIF('Power Curve'!$D$2:$D$31,AE4001)&gt;0</f>
        <v>1</v>
      </c>
      <c r="AG4001" s="73" t="b">
        <f t="shared" si="1627"/>
        <v>0</v>
      </c>
      <c r="AH4001" s="73" t="b">
        <f t="shared" si="1636"/>
        <v>1</v>
      </c>
      <c r="AI4001" s="34" t="str">
        <f t="shared" si="1628"/>
        <v>Outer</v>
      </c>
      <c r="AJ4001" s="35" t="str">
        <f t="shared" si="1637"/>
        <v>0.2-0.3</v>
      </c>
      <c r="AK4001" s="36" t="str">
        <f t="shared" si="1629"/>
        <v>17-18</v>
      </c>
      <c r="AL4001" s="36" t="str">
        <f t="shared" si="1630"/>
        <v>May</v>
      </c>
      <c r="AM4001" s="35" t="str">
        <f t="shared" si="1631"/>
        <v>315-325</v>
      </c>
      <c r="AN4001" s="36" t="str">
        <f t="shared" si="1632"/>
        <v>LWS-HTI</v>
      </c>
    </row>
    <row r="4002" spans="5:40" x14ac:dyDescent="0.3">
      <c r="E4002" s="12">
        <v>41052.736111111109</v>
      </c>
      <c r="F4002" s="16">
        <v>3.23</v>
      </c>
      <c r="G4002" s="16">
        <v>1.2300000190734899</v>
      </c>
      <c r="H4002" s="29">
        <v>1.1638308497880412</v>
      </c>
      <c r="I4002" s="26">
        <v>359.3</v>
      </c>
      <c r="J4002" s="30">
        <v>0.12693498452012383</v>
      </c>
      <c r="K4002" s="31">
        <v>6.5949410310427434E-2</v>
      </c>
      <c r="L4002" s="111">
        <f t="shared" si="1612"/>
        <v>-0.20000000000000004</v>
      </c>
      <c r="M4002" s="112">
        <f t="shared" si="1613"/>
        <v>0.13</v>
      </c>
      <c r="N4002" s="112" t="b">
        <f t="shared" si="1614"/>
        <v>0</v>
      </c>
      <c r="O4002" s="112" t="b">
        <f t="shared" si="1615"/>
        <v>1</v>
      </c>
      <c r="P4002" s="113">
        <f t="shared" si="1616"/>
        <v>-2.0000000000000004</v>
      </c>
      <c r="Q4002" s="113">
        <f t="shared" si="1617"/>
        <v>13</v>
      </c>
      <c r="R4002" s="114" t="str">
        <f t="shared" si="1633"/>
        <v>-0.2-0.13</v>
      </c>
      <c r="S4002" s="127">
        <f t="shared" si="1618"/>
        <v>0</v>
      </c>
      <c r="T4002" s="112" t="b">
        <f t="shared" si="1619"/>
        <v>0</v>
      </c>
      <c r="U4002" s="22">
        <f t="shared" si="1620"/>
        <v>3.1753171892106118</v>
      </c>
      <c r="V4002" s="22">
        <f t="shared" si="1621"/>
        <v>-0.15119451640833714</v>
      </c>
      <c r="W4002" s="81">
        <f t="shared" si="1622"/>
        <v>4</v>
      </c>
      <c r="X4002" s="22">
        <f t="shared" si="1623"/>
        <v>0.30302193118635634</v>
      </c>
      <c r="Y4002" s="3">
        <f>IF(U4002&gt;'Power Curve'!$C$37,0,INDEX(Ci,$W4002,1)*POWER(1-X4002,3)+INDEX(Ci,$W4002,2)*3*X4002*POWER(1-X4002,2)+INDEX(Ci,$W4002,3)*3*POWER(X4002,2)*(1-X4002)+INDEX(Ci,$W4002,4)*POWER(X4002,3))</f>
        <v>9.4553932502227926</v>
      </c>
      <c r="Z4002" s="3">
        <f t="shared" si="1624"/>
        <v>9.4553932502227926</v>
      </c>
      <c r="AA4002" s="3" t="str">
        <f t="shared" si="1625"/>
        <v/>
      </c>
      <c r="AB4002" s="3" t="str">
        <f t="shared" si="1634"/>
        <v/>
      </c>
      <c r="AC4002" s="3" t="str">
        <f t="shared" si="1635"/>
        <v/>
      </c>
      <c r="AE4002" s="34">
        <f t="shared" si="1626"/>
        <v>3</v>
      </c>
      <c r="AF4002" s="73" t="b">
        <f>COUNTIF('Power Curve'!$D$2:$D$31,AE4002)&gt;0</f>
        <v>0</v>
      </c>
      <c r="AG4002" s="73" t="b">
        <f t="shared" si="1627"/>
        <v>0</v>
      </c>
      <c r="AH4002" s="73" t="b">
        <f t="shared" si="1636"/>
        <v>0</v>
      </c>
      <c r="AI4002" s="34" t="str">
        <f t="shared" si="1628"/>
        <v/>
      </c>
      <c r="AJ4002" s="35" t="str">
        <f t="shared" si="1637"/>
        <v/>
      </c>
      <c r="AK4002" s="36" t="str">
        <f t="shared" si="1629"/>
        <v/>
      </c>
      <c r="AL4002" s="36" t="str">
        <f t="shared" si="1630"/>
        <v/>
      </c>
      <c r="AM4002" s="35" t="str">
        <f t="shared" si="1631"/>
        <v/>
      </c>
      <c r="AN4002" s="36" t="str">
        <f t="shared" si="1632"/>
        <v/>
      </c>
    </row>
    <row r="4003" spans="5:40" x14ac:dyDescent="0.3">
      <c r="E4003" s="12">
        <v>41052.743055555555</v>
      </c>
      <c r="F4003" s="16">
        <v>3.74</v>
      </c>
      <c r="G4003" s="16">
        <v>8.2800006866455522</v>
      </c>
      <c r="H4003" s="29">
        <v>1.1639523084608414</v>
      </c>
      <c r="I4003" s="26">
        <v>357.9</v>
      </c>
      <c r="J4003" s="30">
        <v>0.2245989304812834</v>
      </c>
      <c r="K4003" s="31">
        <v>0.24499387956372604</v>
      </c>
      <c r="L4003" s="111">
        <f t="shared" si="1612"/>
        <v>-0.1</v>
      </c>
      <c r="M4003" s="112">
        <f t="shared" si="1613"/>
        <v>0.22</v>
      </c>
      <c r="N4003" s="112" t="b">
        <f t="shared" si="1614"/>
        <v>0</v>
      </c>
      <c r="O4003" s="112" t="b">
        <f t="shared" si="1615"/>
        <v>1</v>
      </c>
      <c r="P4003" s="113">
        <f t="shared" si="1616"/>
        <v>-1</v>
      </c>
      <c r="Q4003" s="113">
        <f t="shared" si="1617"/>
        <v>4</v>
      </c>
      <c r="R4003" s="114" t="str">
        <f t="shared" si="1633"/>
        <v>-0.1-0.22</v>
      </c>
      <c r="S4003" s="127">
        <f t="shared" si="1618"/>
        <v>0</v>
      </c>
      <c r="T4003" s="112" t="b">
        <f t="shared" si="1619"/>
        <v>0</v>
      </c>
      <c r="U4003" s="22">
        <f t="shared" si="1620"/>
        <v>3.6768109576437786</v>
      </c>
      <c r="V4003" s="22">
        <f t="shared" si="1621"/>
        <v>-7.3687037891851284E-2</v>
      </c>
      <c r="W4003" s="81">
        <f t="shared" si="1622"/>
        <v>4</v>
      </c>
      <c r="X4003" s="22">
        <f t="shared" si="1623"/>
        <v>0.6603167079871386</v>
      </c>
      <c r="Y4003" s="3">
        <f>IF(U4003&gt;'Power Curve'!$C$37,0,INDEX(Ci,$W4003,1)*POWER(1-X4003,3)+INDEX(Ci,$W4003,2)*3*X4003*POWER(1-X4003,2)+INDEX(Ci,$W4003,3)*3*POWER(X4003,2)*(1-X4003)+INDEX(Ci,$W4003,4)*POWER(X4003,3))</f>
        <v>39.186419911073216</v>
      </c>
      <c r="Z4003" s="3">
        <f t="shared" si="1624"/>
        <v>39.186419911073216</v>
      </c>
      <c r="AA4003" s="3">
        <f t="shared" si="1625"/>
        <v>8.2800006866455522</v>
      </c>
      <c r="AB4003" s="3">
        <f t="shared" si="1634"/>
        <v>30.906419224427665</v>
      </c>
      <c r="AC4003" s="3">
        <f t="shared" si="1635"/>
        <v>30.906419224427665</v>
      </c>
      <c r="AE4003" s="34">
        <f t="shared" si="1626"/>
        <v>4</v>
      </c>
      <c r="AF4003" s="73" t="b">
        <f>COUNTIF('Power Curve'!$D$2:$D$31,AE4003)&gt;0</f>
        <v>1</v>
      </c>
      <c r="AG4003" s="73" t="b">
        <f t="shared" si="1627"/>
        <v>0</v>
      </c>
      <c r="AH4003" s="73" t="b">
        <f t="shared" si="1636"/>
        <v>1</v>
      </c>
      <c r="AI4003" s="34" t="str">
        <f t="shared" si="1628"/>
        <v>Outer</v>
      </c>
      <c r="AJ4003" s="35" t="str">
        <f t="shared" si="1637"/>
        <v>-0.1-0.0</v>
      </c>
      <c r="AK4003" s="36" t="str">
        <f t="shared" si="1629"/>
        <v>17-18</v>
      </c>
      <c r="AL4003" s="36" t="str">
        <f t="shared" si="1630"/>
        <v>May</v>
      </c>
      <c r="AM4003" s="35" t="str">
        <f t="shared" si="1631"/>
        <v>355-5</v>
      </c>
      <c r="AN4003" s="36" t="str">
        <f t="shared" si="1632"/>
        <v>LWS-HTI</v>
      </c>
    </row>
    <row r="4004" spans="5:40" x14ac:dyDescent="0.3">
      <c r="E4004" s="12">
        <v>41052.75</v>
      </c>
      <c r="F4004" s="16">
        <v>3.86</v>
      </c>
      <c r="G4004" s="16">
        <v>66.800001144409194</v>
      </c>
      <c r="H4004" s="29">
        <v>1.165552708242424</v>
      </c>
      <c r="I4004" s="26">
        <v>356.3</v>
      </c>
      <c r="J4004" s="30">
        <v>0.13989637305699484</v>
      </c>
      <c r="K4004" s="31">
        <v>0.40633109710185245</v>
      </c>
      <c r="L4004" s="111">
        <f t="shared" si="1612"/>
        <v>-0.1</v>
      </c>
      <c r="M4004" s="112">
        <f t="shared" si="1613"/>
        <v>0.14000000000000001</v>
      </c>
      <c r="N4004" s="112" t="b">
        <f t="shared" si="1614"/>
        <v>0</v>
      </c>
      <c r="O4004" s="112" t="b">
        <f t="shared" si="1615"/>
        <v>1</v>
      </c>
      <c r="P4004" s="113">
        <f t="shared" si="1616"/>
        <v>-1</v>
      </c>
      <c r="Q4004" s="113">
        <f t="shared" si="1617"/>
        <v>12</v>
      </c>
      <c r="R4004" s="114" t="str">
        <f t="shared" si="1633"/>
        <v>-0.1-0.14</v>
      </c>
      <c r="S4004" s="127">
        <f t="shared" si="1618"/>
        <v>0</v>
      </c>
      <c r="T4004" s="112" t="b">
        <f t="shared" si="1619"/>
        <v>0</v>
      </c>
      <c r="U4004" s="22">
        <f t="shared" si="1620"/>
        <v>3.7965219433378583</v>
      </c>
      <c r="V4004" s="22">
        <f t="shared" si="1621"/>
        <v>-5.5185319154925937E-2</v>
      </c>
      <c r="W4004" s="81">
        <f t="shared" si="1622"/>
        <v>4</v>
      </c>
      <c r="X4004" s="22">
        <f t="shared" si="1623"/>
        <v>0.74560612254517411</v>
      </c>
      <c r="Y4004" s="3">
        <f>IF(U4004&gt;'Power Curve'!$C$37,0,INDEX(Ci,$W4004,1)*POWER(1-X4004,3)+INDEX(Ci,$W4004,2)*3*X4004*POWER(1-X4004,2)+INDEX(Ci,$W4004,3)*3*POWER(X4004,2)*(1-X4004)+INDEX(Ci,$W4004,4)*POWER(X4004,3))</f>
        <v>48.224523291473275</v>
      </c>
      <c r="Z4004" s="3">
        <f t="shared" si="1624"/>
        <v>48.224523291473275</v>
      </c>
      <c r="AA4004" s="3">
        <f t="shared" si="1625"/>
        <v>66.800001144409194</v>
      </c>
      <c r="AB4004" s="3">
        <f t="shared" si="1634"/>
        <v>-18.575477852935919</v>
      </c>
      <c r="AC4004" s="3">
        <f t="shared" si="1635"/>
        <v>18.575477852935919</v>
      </c>
      <c r="AE4004" s="34">
        <f t="shared" si="1626"/>
        <v>4</v>
      </c>
      <c r="AF4004" s="73" t="b">
        <f>COUNTIF('Power Curve'!$D$2:$D$31,AE4004)&gt;0</f>
        <v>1</v>
      </c>
      <c r="AG4004" s="73" t="b">
        <f t="shared" si="1627"/>
        <v>0</v>
      </c>
      <c r="AH4004" s="73" t="b">
        <f t="shared" si="1636"/>
        <v>1</v>
      </c>
      <c r="AI4004" s="34" t="str">
        <f t="shared" si="1628"/>
        <v>Outer</v>
      </c>
      <c r="AJ4004" s="35" t="str">
        <f t="shared" si="1637"/>
        <v>-0.1-0.0</v>
      </c>
      <c r="AK4004" s="36" t="str">
        <f t="shared" si="1629"/>
        <v>18-19</v>
      </c>
      <c r="AL4004" s="36" t="str">
        <f t="shared" si="1630"/>
        <v>May</v>
      </c>
      <c r="AM4004" s="35" t="str">
        <f t="shared" si="1631"/>
        <v>355-5</v>
      </c>
      <c r="AN4004" s="36" t="str">
        <f t="shared" si="1632"/>
        <v>Inner-TI</v>
      </c>
    </row>
    <row r="4005" spans="5:40" x14ac:dyDescent="0.3">
      <c r="E4005" s="12">
        <v>41052.756944444445</v>
      </c>
      <c r="F4005" s="16">
        <v>3.72</v>
      </c>
      <c r="G4005" s="16">
        <v>37.930001258850098</v>
      </c>
      <c r="H4005" s="29">
        <v>1.1657365767502355</v>
      </c>
      <c r="I4005" s="26">
        <v>354</v>
      </c>
      <c r="J4005" s="30">
        <v>0.16666666666666666</v>
      </c>
      <c r="K4005" s="31">
        <v>0.63067503809457603</v>
      </c>
      <c r="L4005" s="111">
        <f t="shared" si="1612"/>
        <v>-0.1</v>
      </c>
      <c r="M4005" s="112">
        <f t="shared" si="1613"/>
        <v>0.17</v>
      </c>
      <c r="N4005" s="112" t="b">
        <f t="shared" si="1614"/>
        <v>0</v>
      </c>
      <c r="O4005" s="112" t="b">
        <f t="shared" si="1615"/>
        <v>1</v>
      </c>
      <c r="P4005" s="113">
        <f t="shared" si="1616"/>
        <v>-1</v>
      </c>
      <c r="Q4005" s="113">
        <f t="shared" si="1617"/>
        <v>9</v>
      </c>
      <c r="R4005" s="114" t="str">
        <f t="shared" si="1633"/>
        <v>-0.1-0.17</v>
      </c>
      <c r="S4005" s="127">
        <f t="shared" si="1618"/>
        <v>0</v>
      </c>
      <c r="T4005" s="112" t="b">
        <f t="shared" si="1619"/>
        <v>0</v>
      </c>
      <c r="U4005" s="22">
        <f t="shared" si="1620"/>
        <v>3.6590166420203838</v>
      </c>
      <c r="V4005" s="22">
        <f t="shared" si="1621"/>
        <v>-7.6437206732841878E-2</v>
      </c>
      <c r="W4005" s="81">
        <f t="shared" si="1622"/>
        <v>4</v>
      </c>
      <c r="X4005" s="22">
        <f t="shared" si="1623"/>
        <v>0.6476389511949705</v>
      </c>
      <c r="Y4005" s="3">
        <f>IF(U4005&gt;'Power Curve'!$C$37,0,INDEX(Ci,$W4005,1)*POWER(1-X4005,3)+INDEX(Ci,$W4005,2)*3*X4005*POWER(1-X4005,2)+INDEX(Ci,$W4005,3)*3*POWER(X4005,2)*(1-X4005)+INDEX(Ci,$W4005,4)*POWER(X4005,3))</f>
        <v>37.89113126671576</v>
      </c>
      <c r="Z4005" s="3">
        <f t="shared" si="1624"/>
        <v>37.89113126671576</v>
      </c>
      <c r="AA4005" s="3">
        <f t="shared" si="1625"/>
        <v>37.930001258850098</v>
      </c>
      <c r="AB4005" s="3">
        <f t="shared" si="1634"/>
        <v>-3.8869992134337394E-2</v>
      </c>
      <c r="AC4005" s="3">
        <f t="shared" si="1635"/>
        <v>3.8869992134337394E-2</v>
      </c>
      <c r="AE4005" s="34">
        <f t="shared" si="1626"/>
        <v>4</v>
      </c>
      <c r="AF4005" s="73" t="b">
        <f>COUNTIF('Power Curve'!$D$2:$D$31,AE4005)&gt;0</f>
        <v>1</v>
      </c>
      <c r="AG4005" s="73" t="b">
        <f t="shared" si="1627"/>
        <v>0</v>
      </c>
      <c r="AH4005" s="73" t="b">
        <f t="shared" si="1636"/>
        <v>1</v>
      </c>
      <c r="AI4005" s="34" t="str">
        <f t="shared" si="1628"/>
        <v>Outer</v>
      </c>
      <c r="AJ4005" s="35" t="str">
        <f t="shared" si="1637"/>
        <v>-0.1-0.0</v>
      </c>
      <c r="AK4005" s="36" t="str">
        <f t="shared" si="1629"/>
        <v>18-19</v>
      </c>
      <c r="AL4005" s="36" t="str">
        <f t="shared" si="1630"/>
        <v>May</v>
      </c>
      <c r="AM4005" s="35" t="str">
        <f t="shared" si="1631"/>
        <v>345-355</v>
      </c>
      <c r="AN4005" s="36" t="str">
        <f t="shared" si="1632"/>
        <v>LWS-HTI</v>
      </c>
    </row>
    <row r="4006" spans="5:40" x14ac:dyDescent="0.3">
      <c r="E4006" s="12">
        <v>41052.763888888891</v>
      </c>
      <c r="F4006" s="16">
        <v>4.0999999999999996</v>
      </c>
      <c r="G4006" s="16">
        <v>68.280000686645508</v>
      </c>
      <c r="H4006" s="29">
        <v>1.1657365767502355</v>
      </c>
      <c r="I4006" s="26">
        <v>336.6</v>
      </c>
      <c r="J4006" s="30">
        <v>0.14878048780487807</v>
      </c>
      <c r="K4006" s="31">
        <v>0.48212241902007358</v>
      </c>
      <c r="L4006" s="111">
        <f t="shared" si="1612"/>
        <v>0</v>
      </c>
      <c r="M4006" s="112">
        <f t="shared" si="1613"/>
        <v>0.15000000000000002</v>
      </c>
      <c r="N4006" s="112" t="b">
        <f t="shared" si="1614"/>
        <v>0</v>
      </c>
      <c r="O4006" s="112" t="b">
        <f t="shared" si="1615"/>
        <v>1</v>
      </c>
      <c r="P4006" s="113">
        <f t="shared" si="1616"/>
        <v>0</v>
      </c>
      <c r="Q4006" s="113">
        <f t="shared" si="1617"/>
        <v>10.999999999999998</v>
      </c>
      <c r="R4006" s="114" t="str">
        <f t="shared" si="1633"/>
        <v>0-0.15</v>
      </c>
      <c r="S4006" s="127">
        <f t="shared" si="1618"/>
        <v>0</v>
      </c>
      <c r="T4006" s="112" t="b">
        <f t="shared" si="1619"/>
        <v>0</v>
      </c>
      <c r="U4006" s="22">
        <f t="shared" si="1620"/>
        <v>4.0327871592160136</v>
      </c>
      <c r="V4006" s="22">
        <f t="shared" si="1621"/>
        <v>-1.8669768421199402E-2</v>
      </c>
      <c r="W4006" s="81">
        <f t="shared" si="1622"/>
        <v>4</v>
      </c>
      <c r="X4006" s="22">
        <f t="shared" si="1623"/>
        <v>0.9139358863161553</v>
      </c>
      <c r="Y4006" s="3">
        <f>IF(U4006&gt;'Power Curve'!$C$37,0,INDEX(Ci,$W4006,1)*POWER(1-X4006,3)+INDEX(Ci,$W4006,2)*3*X4006*POWER(1-X4006,2)+INDEX(Ci,$W4006,3)*3*POWER(X4006,2)*(1-X4006)+INDEX(Ci,$W4006,4)*POWER(X4006,3))</f>
        <v>67.30131009582847</v>
      </c>
      <c r="Z4006" s="3">
        <f t="shared" si="1624"/>
        <v>67.30131009582847</v>
      </c>
      <c r="AA4006" s="3">
        <f t="shared" si="1625"/>
        <v>68.280000686645508</v>
      </c>
      <c r="AB4006" s="3">
        <f t="shared" si="1634"/>
        <v>-0.97869059081703824</v>
      </c>
      <c r="AC4006" s="3">
        <f t="shared" si="1635"/>
        <v>0.97869059081703824</v>
      </c>
      <c r="AE4006" s="34">
        <f t="shared" si="1626"/>
        <v>4</v>
      </c>
      <c r="AF4006" s="73" t="b">
        <f>COUNTIF('Power Curve'!$D$2:$D$31,AE4006)&gt;0</f>
        <v>1</v>
      </c>
      <c r="AG4006" s="73" t="b">
        <f t="shared" si="1627"/>
        <v>0</v>
      </c>
      <c r="AH4006" s="73" t="b">
        <f t="shared" si="1636"/>
        <v>1</v>
      </c>
      <c r="AI4006" s="34" t="str">
        <f t="shared" si="1628"/>
        <v>Outer</v>
      </c>
      <c r="AJ4006" s="35" t="str">
        <f t="shared" si="1637"/>
        <v>-0.1-0.0</v>
      </c>
      <c r="AK4006" s="36" t="str">
        <f t="shared" si="1629"/>
        <v>18-19</v>
      </c>
      <c r="AL4006" s="36" t="str">
        <f t="shared" si="1630"/>
        <v>May</v>
      </c>
      <c r="AM4006" s="35" t="str">
        <f t="shared" si="1631"/>
        <v>335-345</v>
      </c>
      <c r="AN4006" s="36" t="str">
        <f t="shared" si="1632"/>
        <v>LWS-HTI</v>
      </c>
    </row>
    <row r="4007" spans="5:40" x14ac:dyDescent="0.3">
      <c r="E4007" s="12">
        <v>41052.770833333336</v>
      </c>
      <c r="F4007" s="16">
        <v>3.04</v>
      </c>
      <c r="G4007" s="16">
        <v>8.7100000381470206</v>
      </c>
      <c r="H4007" s="29">
        <v>1.1667528057204259</v>
      </c>
      <c r="I4007" s="26">
        <v>353</v>
      </c>
      <c r="J4007" s="30">
        <v>0.18092105263157895</v>
      </c>
      <c r="K4007" s="31">
        <v>0.39976972258464255</v>
      </c>
      <c r="L4007" s="111">
        <f t="shared" si="1612"/>
        <v>-0.20000000000000004</v>
      </c>
      <c r="M4007" s="112">
        <f t="shared" si="1613"/>
        <v>0.18000000000000002</v>
      </c>
      <c r="N4007" s="112" t="b">
        <f t="shared" si="1614"/>
        <v>0</v>
      </c>
      <c r="O4007" s="112" t="b">
        <f t="shared" si="1615"/>
        <v>1</v>
      </c>
      <c r="P4007" s="113">
        <f t="shared" si="1616"/>
        <v>-2.0000000000000004</v>
      </c>
      <c r="Q4007" s="113">
        <f t="shared" si="1617"/>
        <v>8</v>
      </c>
      <c r="R4007" s="114" t="str">
        <f t="shared" si="1633"/>
        <v>-0.2-0.18</v>
      </c>
      <c r="S4007" s="127">
        <f t="shared" si="1618"/>
        <v>0</v>
      </c>
      <c r="T4007" s="112" t="b">
        <f t="shared" si="1619"/>
        <v>0</v>
      </c>
      <c r="U4007" s="22">
        <f t="shared" si="1620"/>
        <v>2.9910327754485238</v>
      </c>
      <c r="V4007" s="22">
        <f t="shared" si="1621"/>
        <v>-0.17967626661076613</v>
      </c>
      <c r="W4007" s="81">
        <f t="shared" si="1622"/>
        <v>4</v>
      </c>
      <c r="X4007" s="22">
        <f t="shared" si="1623"/>
        <v>0.17172646426818039</v>
      </c>
      <c r="Y4007" s="3">
        <f>IF(U4007&gt;'Power Curve'!$C$37,0,INDEX(Ci,$W4007,1)*POWER(1-X4007,3)+INDEX(Ci,$W4007,2)*3*X4007*POWER(1-X4007,2)+INDEX(Ci,$W4007,3)*3*POWER(X4007,2)*(1-X4007)+INDEX(Ci,$W4007,4)*POWER(X4007,3))</f>
        <v>3.17870601569361</v>
      </c>
      <c r="Z4007" s="3">
        <f t="shared" si="1624"/>
        <v>3.17870601569361</v>
      </c>
      <c r="AA4007" s="3" t="str">
        <f t="shared" si="1625"/>
        <v/>
      </c>
      <c r="AB4007" s="3" t="str">
        <f t="shared" si="1634"/>
        <v/>
      </c>
      <c r="AC4007" s="3" t="str">
        <f t="shared" si="1635"/>
        <v/>
      </c>
      <c r="AE4007" s="34">
        <f t="shared" si="1626"/>
        <v>3</v>
      </c>
      <c r="AF4007" s="73" t="b">
        <f>COUNTIF('Power Curve'!$D$2:$D$31,AE4007)&gt;0</f>
        <v>0</v>
      </c>
      <c r="AG4007" s="73" t="b">
        <f t="shared" si="1627"/>
        <v>0</v>
      </c>
      <c r="AH4007" s="73" t="b">
        <f t="shared" si="1636"/>
        <v>0</v>
      </c>
      <c r="AI4007" s="34" t="str">
        <f t="shared" si="1628"/>
        <v/>
      </c>
      <c r="AJ4007" s="35" t="str">
        <f t="shared" si="1637"/>
        <v/>
      </c>
      <c r="AK4007" s="36" t="str">
        <f t="shared" si="1629"/>
        <v/>
      </c>
      <c r="AL4007" s="36" t="str">
        <f t="shared" si="1630"/>
        <v/>
      </c>
      <c r="AM4007" s="35" t="str">
        <f t="shared" si="1631"/>
        <v/>
      </c>
      <c r="AN4007" s="36" t="str">
        <f t="shared" si="1632"/>
        <v/>
      </c>
    </row>
    <row r="4008" spans="5:40" x14ac:dyDescent="0.3">
      <c r="E4008" s="12">
        <v>41052.784722222219</v>
      </c>
      <c r="F4008" s="16">
        <v>3</v>
      </c>
      <c r="G4008" s="16">
        <v>2.4600000381469691</v>
      </c>
      <c r="H4008" s="29">
        <v>1.1671002687621055</v>
      </c>
      <c r="I4008" s="26">
        <v>345.3</v>
      </c>
      <c r="J4008" s="30">
        <v>0.15666666666666665</v>
      </c>
      <c r="K4008" s="31">
        <v>0.42101095121690224</v>
      </c>
      <c r="L4008" s="111">
        <f t="shared" si="1612"/>
        <v>-0.20000000000000004</v>
      </c>
      <c r="M4008" s="112">
        <f t="shared" si="1613"/>
        <v>0.16</v>
      </c>
      <c r="N4008" s="112" t="b">
        <f t="shared" si="1614"/>
        <v>0</v>
      </c>
      <c r="O4008" s="112" t="b">
        <f t="shared" si="1615"/>
        <v>1</v>
      </c>
      <c r="P4008" s="113">
        <f t="shared" si="1616"/>
        <v>-2.0000000000000004</v>
      </c>
      <c r="Q4008" s="113">
        <f t="shared" si="1617"/>
        <v>10</v>
      </c>
      <c r="R4008" s="114" t="str">
        <f t="shared" si="1633"/>
        <v>-0.2-0.16</v>
      </c>
      <c r="S4008" s="127">
        <f t="shared" si="1618"/>
        <v>0</v>
      </c>
      <c r="T4008" s="112" t="b">
        <f t="shared" si="1619"/>
        <v>0</v>
      </c>
      <c r="U4008" s="22">
        <f t="shared" si="1620"/>
        <v>2.9519700585187594</v>
      </c>
      <c r="V4008" s="22">
        <f t="shared" si="1621"/>
        <v>-0.18571353543404318</v>
      </c>
      <c r="W4008" s="81">
        <f t="shared" si="1622"/>
        <v>4</v>
      </c>
      <c r="X4008" s="22">
        <f t="shared" si="1623"/>
        <v>0.1438957999505393</v>
      </c>
      <c r="Y4008" s="3">
        <f>IF(U4008&gt;'Power Curve'!$C$37,0,INDEX(Ci,$W4008,1)*POWER(1-X4008,3)+INDEX(Ci,$W4008,2)*3*X4008*POWER(1-X4008,2)+INDEX(Ci,$W4008,3)*3*POWER(X4008,2)*(1-X4008)+INDEX(Ci,$W4008,4)*POWER(X4008,3))</f>
        <v>2.2530174964957337</v>
      </c>
      <c r="Z4008" s="3">
        <f t="shared" si="1624"/>
        <v>2.2530174964957337</v>
      </c>
      <c r="AA4008" s="3" t="str">
        <f t="shared" si="1625"/>
        <v/>
      </c>
      <c r="AB4008" s="3" t="str">
        <f t="shared" si="1634"/>
        <v/>
      </c>
      <c r="AC4008" s="3" t="str">
        <f t="shared" si="1635"/>
        <v/>
      </c>
      <c r="AE4008" s="34">
        <f t="shared" si="1626"/>
        <v>3</v>
      </c>
      <c r="AF4008" s="73" t="b">
        <f>COUNTIF('Power Curve'!$D$2:$D$31,AE4008)&gt;0</f>
        <v>0</v>
      </c>
      <c r="AG4008" s="73" t="b">
        <f t="shared" si="1627"/>
        <v>0</v>
      </c>
      <c r="AH4008" s="73" t="b">
        <f t="shared" si="1636"/>
        <v>0</v>
      </c>
      <c r="AI4008" s="34" t="str">
        <f t="shared" si="1628"/>
        <v/>
      </c>
      <c r="AJ4008" s="35" t="str">
        <f t="shared" si="1637"/>
        <v/>
      </c>
      <c r="AK4008" s="36" t="str">
        <f t="shared" si="1629"/>
        <v/>
      </c>
      <c r="AL4008" s="36" t="str">
        <f t="shared" si="1630"/>
        <v/>
      </c>
      <c r="AM4008" s="35" t="str">
        <f t="shared" si="1631"/>
        <v/>
      </c>
      <c r="AN4008" s="36" t="str">
        <f t="shared" si="1632"/>
        <v/>
      </c>
    </row>
    <row r="4009" spans="5:40" x14ac:dyDescent="0.3">
      <c r="E4009" s="12">
        <v>41052.819444444445</v>
      </c>
      <c r="F4009" s="16">
        <v>3.5</v>
      </c>
      <c r="G4009" s="16">
        <v>38.820000648498599</v>
      </c>
      <c r="H4009" s="29">
        <v>1.1714325519084974</v>
      </c>
      <c r="I4009" s="26">
        <v>346.7</v>
      </c>
      <c r="J4009" s="30">
        <v>0.16857142857142857</v>
      </c>
      <c r="K4009" s="31">
        <v>0.57697042145487742</v>
      </c>
      <c r="L4009" s="111">
        <f t="shared" si="1612"/>
        <v>-0.1</v>
      </c>
      <c r="M4009" s="112">
        <f t="shared" si="1613"/>
        <v>0.17</v>
      </c>
      <c r="N4009" s="112" t="b">
        <f t="shared" si="1614"/>
        <v>0</v>
      </c>
      <c r="O4009" s="112" t="b">
        <f t="shared" si="1615"/>
        <v>1</v>
      </c>
      <c r="P4009" s="113">
        <f t="shared" si="1616"/>
        <v>-1</v>
      </c>
      <c r="Q4009" s="113">
        <f t="shared" si="1617"/>
        <v>9</v>
      </c>
      <c r="R4009" s="114" t="str">
        <f t="shared" si="1633"/>
        <v>-0.1-0.17</v>
      </c>
      <c r="S4009" s="127">
        <f t="shared" si="1618"/>
        <v>0</v>
      </c>
      <c r="T4009" s="112" t="b">
        <f t="shared" si="1619"/>
        <v>0</v>
      </c>
      <c r="U4009" s="22">
        <f t="shared" si="1620"/>
        <v>3.4482211460253205</v>
      </c>
      <c r="V4009" s="22">
        <f t="shared" si="1621"/>
        <v>-0.10901633015496415</v>
      </c>
      <c r="W4009" s="81">
        <f t="shared" si="1622"/>
        <v>4</v>
      </c>
      <c r="X4009" s="22">
        <f t="shared" si="1623"/>
        <v>0.49745537079380431</v>
      </c>
      <c r="Y4009" s="3">
        <f>IF(U4009&gt;'Power Curve'!$C$37,0,INDEX(Ci,$W4009,1)*POWER(1-X4009,3)+INDEX(Ci,$W4009,2)*3*X4009*POWER(1-X4009,2)+INDEX(Ci,$W4009,3)*3*POWER(X4009,2)*(1-X4009)+INDEX(Ci,$W4009,4)*POWER(X4009,3))</f>
        <v>23.718052402662597</v>
      </c>
      <c r="Z4009" s="3">
        <f t="shared" si="1624"/>
        <v>23.718052402662597</v>
      </c>
      <c r="AA4009" s="3" t="str">
        <f t="shared" si="1625"/>
        <v/>
      </c>
      <c r="AB4009" s="3" t="str">
        <f t="shared" si="1634"/>
        <v/>
      </c>
      <c r="AC4009" s="3" t="str">
        <f t="shared" si="1635"/>
        <v/>
      </c>
      <c r="AE4009" s="34">
        <f t="shared" si="1626"/>
        <v>3</v>
      </c>
      <c r="AF4009" s="73" t="b">
        <f>COUNTIF('Power Curve'!$D$2:$D$31,AE4009)&gt;0</f>
        <v>0</v>
      </c>
      <c r="AG4009" s="73" t="b">
        <f t="shared" si="1627"/>
        <v>0</v>
      </c>
      <c r="AH4009" s="73" t="b">
        <f t="shared" si="1636"/>
        <v>0</v>
      </c>
      <c r="AI4009" s="34" t="str">
        <f t="shared" si="1628"/>
        <v/>
      </c>
      <c r="AJ4009" s="35" t="str">
        <f t="shared" si="1637"/>
        <v/>
      </c>
      <c r="AK4009" s="36" t="str">
        <f t="shared" si="1629"/>
        <v/>
      </c>
      <c r="AL4009" s="36" t="str">
        <f t="shared" si="1630"/>
        <v/>
      </c>
      <c r="AM4009" s="35" t="str">
        <f t="shared" si="1631"/>
        <v/>
      </c>
      <c r="AN4009" s="36" t="str">
        <f t="shared" si="1632"/>
        <v/>
      </c>
    </row>
    <row r="4010" spans="5:40" x14ac:dyDescent="0.3">
      <c r="E4010" s="12">
        <v>41052.826388888891</v>
      </c>
      <c r="F4010" s="16">
        <v>4.21</v>
      </c>
      <c r="G4010" s="16">
        <v>52.890001296997106</v>
      </c>
      <c r="H4010" s="29">
        <v>1.171719777104115</v>
      </c>
      <c r="I4010" s="26">
        <v>339.7</v>
      </c>
      <c r="J4010" s="30">
        <v>0.12589073634204276</v>
      </c>
      <c r="K4010" s="31">
        <v>0.3477854873677283</v>
      </c>
      <c r="L4010" s="111">
        <f t="shared" si="1612"/>
        <v>0</v>
      </c>
      <c r="M4010" s="112">
        <f t="shared" si="1613"/>
        <v>0.13</v>
      </c>
      <c r="N4010" s="112" t="b">
        <f t="shared" si="1614"/>
        <v>0</v>
      </c>
      <c r="O4010" s="112" t="b">
        <f t="shared" si="1615"/>
        <v>1</v>
      </c>
      <c r="P4010" s="113">
        <f t="shared" si="1616"/>
        <v>0</v>
      </c>
      <c r="Q4010" s="113">
        <f t="shared" si="1617"/>
        <v>13</v>
      </c>
      <c r="R4010" s="114" t="str">
        <f t="shared" si="1633"/>
        <v>0-0.13</v>
      </c>
      <c r="S4010" s="127">
        <f t="shared" si="1618"/>
        <v>0</v>
      </c>
      <c r="T4010" s="112" t="b">
        <f t="shared" si="1619"/>
        <v>0</v>
      </c>
      <c r="U4010" s="22">
        <f t="shared" si="1620"/>
        <v>4.1480564028364677</v>
      </c>
      <c r="V4010" s="22">
        <f t="shared" si="1621"/>
        <v>-8.5453524006254039E-4</v>
      </c>
      <c r="W4010" s="81">
        <f t="shared" si="1622"/>
        <v>4</v>
      </c>
      <c r="X4010" s="22">
        <f t="shared" si="1623"/>
        <v>0.99606073265281281</v>
      </c>
      <c r="Y4010" s="3">
        <f>IF(U4010&gt;'Power Curve'!$C$37,0,INDEX(Ci,$W4010,1)*POWER(1-X4010,3)+INDEX(Ci,$W4010,2)*3*X4010*POWER(1-X4010,2)+INDEX(Ci,$W4010,3)*3*POWER(X4010,2)*(1-X4010)+INDEX(Ci,$W4010,4)*POWER(X4010,3))</f>
        <v>76.952180514569449</v>
      </c>
      <c r="Z4010" s="3">
        <f t="shared" si="1624"/>
        <v>76.952180514569449</v>
      </c>
      <c r="AA4010" s="3">
        <f t="shared" si="1625"/>
        <v>52.890001296997106</v>
      </c>
      <c r="AB4010" s="3">
        <f t="shared" si="1634"/>
        <v>24.062179217572343</v>
      </c>
      <c r="AC4010" s="3">
        <f t="shared" si="1635"/>
        <v>24.062179217572343</v>
      </c>
      <c r="AE4010" s="34">
        <f t="shared" si="1626"/>
        <v>4</v>
      </c>
      <c r="AF4010" s="73" t="b">
        <f>COUNTIF('Power Curve'!$D$2:$D$31,AE4010)&gt;0</f>
        <v>1</v>
      </c>
      <c r="AG4010" s="73" t="b">
        <f t="shared" si="1627"/>
        <v>0</v>
      </c>
      <c r="AH4010" s="73" t="b">
        <f t="shared" si="1636"/>
        <v>1</v>
      </c>
      <c r="AI4010" s="34" t="str">
        <f t="shared" si="1628"/>
        <v>Outer</v>
      </c>
      <c r="AJ4010" s="35" t="str">
        <f t="shared" si="1637"/>
        <v>-0.1-0.0</v>
      </c>
      <c r="AK4010" s="36" t="str">
        <f t="shared" si="1629"/>
        <v>19-20</v>
      </c>
      <c r="AL4010" s="36" t="str">
        <f t="shared" si="1630"/>
        <v>May</v>
      </c>
      <c r="AM4010" s="35" t="str">
        <f t="shared" si="1631"/>
        <v>335-345</v>
      </c>
      <c r="AN4010" s="36" t="str">
        <f t="shared" si="1632"/>
        <v>Inner-TI</v>
      </c>
    </row>
    <row r="4011" spans="5:40" x14ac:dyDescent="0.3">
      <c r="E4011" s="12">
        <v>41052.840277777781</v>
      </c>
      <c r="F4011" s="16">
        <v>3.85</v>
      </c>
      <c r="G4011" s="16">
        <v>91.239995956421296</v>
      </c>
      <c r="H4011" s="29">
        <v>1.1729523454152972</v>
      </c>
      <c r="I4011" s="26">
        <v>341.1</v>
      </c>
      <c r="J4011" s="30">
        <v>0.13766233766233765</v>
      </c>
      <c r="K4011" s="31">
        <v>0.32554977201466773</v>
      </c>
      <c r="L4011" s="111">
        <f t="shared" si="1612"/>
        <v>-0.1</v>
      </c>
      <c r="M4011" s="112">
        <f t="shared" si="1613"/>
        <v>0.14000000000000001</v>
      </c>
      <c r="N4011" s="112" t="b">
        <f t="shared" si="1614"/>
        <v>0</v>
      </c>
      <c r="O4011" s="112" t="b">
        <f t="shared" si="1615"/>
        <v>1</v>
      </c>
      <c r="P4011" s="113">
        <f t="shared" si="1616"/>
        <v>-1</v>
      </c>
      <c r="Q4011" s="113">
        <f t="shared" si="1617"/>
        <v>12</v>
      </c>
      <c r="R4011" s="114" t="str">
        <f t="shared" si="1633"/>
        <v>-0.1-0.14</v>
      </c>
      <c r="S4011" s="127">
        <f t="shared" si="1618"/>
        <v>0</v>
      </c>
      <c r="T4011" s="112" t="b">
        <f t="shared" si="1619"/>
        <v>0</v>
      </c>
      <c r="U4011" s="22">
        <f t="shared" si="1620"/>
        <v>3.7946828916154449</v>
      </c>
      <c r="V4011" s="22">
        <f t="shared" si="1621"/>
        <v>-5.5469550526954757E-2</v>
      </c>
      <c r="W4011" s="81">
        <f t="shared" si="1622"/>
        <v>4</v>
      </c>
      <c r="X4011" s="22">
        <f t="shared" si="1623"/>
        <v>0.74429586982411289</v>
      </c>
      <c r="Y4011" s="3">
        <f>IF(U4011&gt;'Power Curve'!$C$37,0,INDEX(Ci,$W4011,1)*POWER(1-X4011,3)+INDEX(Ci,$W4011,2)*3*X4011*POWER(1-X4011,2)+INDEX(Ci,$W4011,3)*3*POWER(X4011,2)*(1-X4011)+INDEX(Ci,$W4011,4)*POWER(X4011,3))</f>
        <v>48.081798402214872</v>
      </c>
      <c r="Z4011" s="3">
        <f t="shared" si="1624"/>
        <v>48.081798402214872</v>
      </c>
      <c r="AA4011" s="3">
        <f t="shared" si="1625"/>
        <v>91.239995956421296</v>
      </c>
      <c r="AB4011" s="3">
        <f t="shared" si="1634"/>
        <v>-43.158197554206424</v>
      </c>
      <c r="AC4011" s="3">
        <f t="shared" si="1635"/>
        <v>43.158197554206424</v>
      </c>
      <c r="AE4011" s="34">
        <f t="shared" si="1626"/>
        <v>4</v>
      </c>
      <c r="AF4011" s="73" t="b">
        <f>COUNTIF('Power Curve'!$D$2:$D$31,AE4011)&gt;0</f>
        <v>1</v>
      </c>
      <c r="AG4011" s="73" t="b">
        <f t="shared" si="1627"/>
        <v>0</v>
      </c>
      <c r="AH4011" s="73" t="b">
        <f t="shared" si="1636"/>
        <v>1</v>
      </c>
      <c r="AI4011" s="34" t="str">
        <f t="shared" si="1628"/>
        <v>Outer</v>
      </c>
      <c r="AJ4011" s="35" t="str">
        <f t="shared" si="1637"/>
        <v>-0.1-0.0</v>
      </c>
      <c r="AK4011" s="36" t="str">
        <f t="shared" si="1629"/>
        <v>20-21</v>
      </c>
      <c r="AL4011" s="36" t="str">
        <f t="shared" si="1630"/>
        <v>May</v>
      </c>
      <c r="AM4011" s="35" t="str">
        <f t="shared" si="1631"/>
        <v>335-345</v>
      </c>
      <c r="AN4011" s="36" t="str">
        <f t="shared" si="1632"/>
        <v>Inner-TI</v>
      </c>
    </row>
    <row r="4012" spans="5:40" x14ac:dyDescent="0.3">
      <c r="E4012" s="12">
        <v>41052.847222222219</v>
      </c>
      <c r="F4012" s="16">
        <v>4.17</v>
      </c>
      <c r="G4012" s="16">
        <v>96.540000915527003</v>
      </c>
      <c r="H4012" s="29">
        <v>1.1734049354081284</v>
      </c>
      <c r="I4012" s="26">
        <v>334.7</v>
      </c>
      <c r="J4012" s="30">
        <v>9.5923261390887291E-2</v>
      </c>
      <c r="K4012" s="31">
        <v>0.35074221784563164</v>
      </c>
      <c r="L4012" s="111">
        <f t="shared" si="1612"/>
        <v>0</v>
      </c>
      <c r="M4012" s="112">
        <f t="shared" si="1613"/>
        <v>9.9999999999999992E-2</v>
      </c>
      <c r="N4012" s="112" t="b">
        <f t="shared" si="1614"/>
        <v>0</v>
      </c>
      <c r="O4012" s="112" t="b">
        <f t="shared" si="1615"/>
        <v>1</v>
      </c>
      <c r="P4012" s="113">
        <f t="shared" si="1616"/>
        <v>0</v>
      </c>
      <c r="Q4012" s="113">
        <f t="shared" si="1617"/>
        <v>16</v>
      </c>
      <c r="R4012" s="114" t="str">
        <f t="shared" si="1633"/>
        <v>0-0.1</v>
      </c>
      <c r="S4012" s="127">
        <f t="shared" si="1618"/>
        <v>0</v>
      </c>
      <c r="T4012" s="112" t="b">
        <f t="shared" si="1619"/>
        <v>0</v>
      </c>
      <c r="U4012" s="22">
        <f t="shared" si="1620"/>
        <v>4.1106136708461163</v>
      </c>
      <c r="V4012" s="22">
        <f t="shared" si="1621"/>
        <v>-6.641430168802729E-3</v>
      </c>
      <c r="W4012" s="81">
        <f t="shared" si="1622"/>
        <v>4</v>
      </c>
      <c r="X4012" s="22">
        <f t="shared" si="1623"/>
        <v>0.96938424450600746</v>
      </c>
      <c r="Y4012" s="3">
        <f>IF(U4012&gt;'Power Curve'!$C$37,0,INDEX(Ci,$W4012,1)*POWER(1-X4012,3)+INDEX(Ci,$W4012,2)*3*X4012*POWER(1-X4012,2)+INDEX(Ci,$W4012,3)*3*POWER(X4012,2)*(1-X4012)+INDEX(Ci,$W4012,4)*POWER(X4012,3))</f>
        <v>73.804725614863386</v>
      </c>
      <c r="Z4012" s="3">
        <f t="shared" si="1624"/>
        <v>73.804725614863386</v>
      </c>
      <c r="AA4012" s="3">
        <f t="shared" si="1625"/>
        <v>96.540000915527003</v>
      </c>
      <c r="AB4012" s="3">
        <f t="shared" si="1634"/>
        <v>-22.735275300663616</v>
      </c>
      <c r="AC4012" s="3">
        <f t="shared" si="1635"/>
        <v>22.735275300663616</v>
      </c>
      <c r="AE4012" s="34">
        <f t="shared" si="1626"/>
        <v>4</v>
      </c>
      <c r="AF4012" s="73" t="b">
        <f>COUNTIF('Power Curve'!$D$2:$D$31,AE4012)&gt;0</f>
        <v>1</v>
      </c>
      <c r="AG4012" s="73" t="b">
        <f t="shared" si="1627"/>
        <v>0</v>
      </c>
      <c r="AH4012" s="73" t="b">
        <f t="shared" si="1636"/>
        <v>1</v>
      </c>
      <c r="AI4012" s="34" t="str">
        <f t="shared" si="1628"/>
        <v>Outer</v>
      </c>
      <c r="AJ4012" s="35" t="str">
        <f t="shared" si="1637"/>
        <v>-0.1-0.0</v>
      </c>
      <c r="AK4012" s="36" t="str">
        <f t="shared" si="1629"/>
        <v>20-21</v>
      </c>
      <c r="AL4012" s="36" t="str">
        <f t="shared" si="1630"/>
        <v>May</v>
      </c>
      <c r="AM4012" s="35" t="str">
        <f t="shared" si="1631"/>
        <v>325-335</v>
      </c>
      <c r="AN4012" s="36" t="str">
        <f t="shared" si="1632"/>
        <v>LWS-LTI</v>
      </c>
    </row>
    <row r="4013" spans="5:40" x14ac:dyDescent="0.3">
      <c r="E4013" s="12">
        <v>41052.854166666664</v>
      </c>
      <c r="F4013" s="16">
        <v>4.18</v>
      </c>
      <c r="G4013" s="16">
        <v>63.670003890991197</v>
      </c>
      <c r="H4013" s="29">
        <v>1.1737754979653325</v>
      </c>
      <c r="I4013" s="26">
        <v>330.7</v>
      </c>
      <c r="J4013" s="30">
        <v>9.330143540669858E-2</v>
      </c>
      <c r="K4013" s="31">
        <v>0.3405244737219732</v>
      </c>
      <c r="L4013" s="111">
        <f t="shared" si="1612"/>
        <v>0</v>
      </c>
      <c r="M4013" s="112">
        <f t="shared" si="1613"/>
        <v>0.09</v>
      </c>
      <c r="N4013" s="112" t="b">
        <f t="shared" si="1614"/>
        <v>0</v>
      </c>
      <c r="O4013" s="112" t="b">
        <f t="shared" si="1615"/>
        <v>1</v>
      </c>
      <c r="P4013" s="113">
        <f t="shared" si="1616"/>
        <v>0</v>
      </c>
      <c r="Q4013" s="113">
        <f t="shared" si="1617"/>
        <v>17</v>
      </c>
      <c r="R4013" s="114" t="str">
        <f t="shared" si="1633"/>
        <v>0-0.09</v>
      </c>
      <c r="S4013" s="127">
        <f t="shared" si="1618"/>
        <v>0</v>
      </c>
      <c r="T4013" s="112" t="b">
        <f t="shared" si="1619"/>
        <v>0</v>
      </c>
      <c r="U4013" s="22">
        <f t="shared" si="1620"/>
        <v>4.1209049617062208</v>
      </c>
      <c r="V4013" s="22">
        <f t="shared" si="1621"/>
        <v>-5.0508779915771056E-3</v>
      </c>
      <c r="W4013" s="81">
        <f t="shared" si="1622"/>
        <v>4</v>
      </c>
      <c r="X4013" s="22">
        <f t="shared" si="1623"/>
        <v>0.97671638839752817</v>
      </c>
      <c r="Y4013" s="3">
        <f>IF(U4013&gt;'Power Curve'!$C$37,0,INDEX(Ci,$W4013,1)*POWER(1-X4013,3)+INDEX(Ci,$W4013,2)*3*X4013*POWER(1-X4013,2)+INDEX(Ci,$W4013,3)*3*POWER(X4013,2)*(1-X4013)+INDEX(Ci,$W4013,4)*POWER(X4013,3))</f>
        <v>74.668937188103612</v>
      </c>
      <c r="Z4013" s="3">
        <f t="shared" si="1624"/>
        <v>74.668937188103612</v>
      </c>
      <c r="AA4013" s="3">
        <f t="shared" si="1625"/>
        <v>63.670003890991197</v>
      </c>
      <c r="AB4013" s="3">
        <f t="shared" si="1634"/>
        <v>10.998933297112416</v>
      </c>
      <c r="AC4013" s="3">
        <f t="shared" si="1635"/>
        <v>10.998933297112416</v>
      </c>
      <c r="AE4013" s="34">
        <f t="shared" si="1626"/>
        <v>4</v>
      </c>
      <c r="AF4013" s="73" t="b">
        <f>COUNTIF('Power Curve'!$D$2:$D$31,AE4013)&gt;0</f>
        <v>1</v>
      </c>
      <c r="AG4013" s="73" t="b">
        <f t="shared" si="1627"/>
        <v>0</v>
      </c>
      <c r="AH4013" s="73" t="b">
        <f t="shared" si="1636"/>
        <v>1</v>
      </c>
      <c r="AI4013" s="34" t="str">
        <f t="shared" si="1628"/>
        <v>Outer</v>
      </c>
      <c r="AJ4013" s="35" t="str">
        <f t="shared" si="1637"/>
        <v>-0.1-0.0</v>
      </c>
      <c r="AK4013" s="36" t="str">
        <f t="shared" si="1629"/>
        <v>20-21</v>
      </c>
      <c r="AL4013" s="36" t="str">
        <f t="shared" si="1630"/>
        <v>May</v>
      </c>
      <c r="AM4013" s="35" t="str">
        <f t="shared" si="1631"/>
        <v>325-335</v>
      </c>
      <c r="AN4013" s="36" t="str">
        <f t="shared" si="1632"/>
        <v>LWS-LTI</v>
      </c>
    </row>
    <row r="4014" spans="5:40" x14ac:dyDescent="0.3">
      <c r="E4014" s="12">
        <v>41052.861111111109</v>
      </c>
      <c r="F4014" s="16">
        <v>3.78</v>
      </c>
      <c r="G4014" s="16">
        <v>50.919996261596694</v>
      </c>
      <c r="H4014" s="29">
        <v>1.1742287274703851</v>
      </c>
      <c r="I4014" s="26">
        <v>330.6</v>
      </c>
      <c r="J4014" s="30">
        <v>8.9947089947089956E-2</v>
      </c>
      <c r="K4014" s="31">
        <v>0.26447409967235203</v>
      </c>
      <c r="L4014" s="111">
        <f t="shared" si="1612"/>
        <v>-0.1</v>
      </c>
      <c r="M4014" s="112">
        <f t="shared" si="1613"/>
        <v>0.09</v>
      </c>
      <c r="N4014" s="112" t="b">
        <f t="shared" si="1614"/>
        <v>0</v>
      </c>
      <c r="O4014" s="112" t="b">
        <f t="shared" si="1615"/>
        <v>1</v>
      </c>
      <c r="P4014" s="113">
        <f t="shared" si="1616"/>
        <v>-1</v>
      </c>
      <c r="Q4014" s="113">
        <f t="shared" si="1617"/>
        <v>17</v>
      </c>
      <c r="R4014" s="114" t="str">
        <f t="shared" si="1633"/>
        <v>-0.1-0.09</v>
      </c>
      <c r="S4014" s="127">
        <f t="shared" si="1618"/>
        <v>0</v>
      </c>
      <c r="T4014" s="112" t="b">
        <f t="shared" si="1619"/>
        <v>0</v>
      </c>
      <c r="U4014" s="22">
        <f t="shared" si="1620"/>
        <v>3.7270395726556229</v>
      </c>
      <c r="V4014" s="22">
        <f t="shared" si="1621"/>
        <v>-6.5924043525826204E-2</v>
      </c>
      <c r="W4014" s="81">
        <f t="shared" si="1622"/>
        <v>4</v>
      </c>
      <c r="X4014" s="22">
        <f t="shared" si="1623"/>
        <v>0.69610263977596198</v>
      </c>
      <c r="Y4014" s="3">
        <f>IF(U4014&gt;'Power Curve'!$C$37,0,INDEX(Ci,$W4014,1)*POWER(1-X4014,3)+INDEX(Ci,$W4014,2)*3*X4014*POWER(1-X4014,2)+INDEX(Ci,$W4014,3)*3*POWER(X4014,2)*(1-X4014)+INDEX(Ci,$W4014,4)*POWER(X4014,3))</f>
        <v>42.913088249242634</v>
      </c>
      <c r="Z4014" s="3">
        <f t="shared" si="1624"/>
        <v>42.913088249242634</v>
      </c>
      <c r="AA4014" s="3">
        <f t="shared" si="1625"/>
        <v>50.919996261596694</v>
      </c>
      <c r="AB4014" s="3">
        <f t="shared" si="1634"/>
        <v>-8.0069080123540601</v>
      </c>
      <c r="AC4014" s="3">
        <f t="shared" si="1635"/>
        <v>8.0069080123540601</v>
      </c>
      <c r="AE4014" s="34">
        <f t="shared" si="1626"/>
        <v>4</v>
      </c>
      <c r="AF4014" s="73" t="b">
        <f>COUNTIF('Power Curve'!$D$2:$D$31,AE4014)&gt;0</f>
        <v>1</v>
      </c>
      <c r="AG4014" s="73" t="b">
        <f t="shared" si="1627"/>
        <v>0</v>
      </c>
      <c r="AH4014" s="73" t="b">
        <f t="shared" si="1636"/>
        <v>1</v>
      </c>
      <c r="AI4014" s="34" t="str">
        <f t="shared" si="1628"/>
        <v>Outer</v>
      </c>
      <c r="AJ4014" s="35" t="str">
        <f t="shared" si="1637"/>
        <v>-0.1-0.0</v>
      </c>
      <c r="AK4014" s="36" t="str">
        <f t="shared" si="1629"/>
        <v>20-21</v>
      </c>
      <c r="AL4014" s="36" t="str">
        <f t="shared" si="1630"/>
        <v>May</v>
      </c>
      <c r="AM4014" s="35" t="str">
        <f t="shared" si="1631"/>
        <v>325-335</v>
      </c>
      <c r="AN4014" s="36" t="str">
        <f t="shared" si="1632"/>
        <v>LWS-LTI</v>
      </c>
    </row>
    <row r="4015" spans="5:40" x14ac:dyDescent="0.3">
      <c r="E4015" s="12">
        <v>41052.868055555555</v>
      </c>
      <c r="F4015" s="16">
        <v>4.1399999999999997</v>
      </c>
      <c r="G4015" s="16">
        <v>97.800001144409606</v>
      </c>
      <c r="H4015" s="29">
        <v>1.1745585666864558</v>
      </c>
      <c r="I4015" s="26">
        <v>325.2</v>
      </c>
      <c r="J4015" s="30">
        <v>2.415458937198068E-2</v>
      </c>
      <c r="K4015" s="31">
        <v>0.22891984854299458</v>
      </c>
      <c r="L4015" s="111">
        <f t="shared" si="1612"/>
        <v>0</v>
      </c>
      <c r="M4015" s="112">
        <f t="shared" si="1613"/>
        <v>0.02</v>
      </c>
      <c r="N4015" s="112" t="b">
        <f t="shared" si="1614"/>
        <v>0</v>
      </c>
      <c r="O4015" s="112" t="b">
        <f t="shared" si="1615"/>
        <v>1</v>
      </c>
      <c r="P4015" s="113">
        <f t="shared" si="1616"/>
        <v>0</v>
      </c>
      <c r="Q4015" s="113">
        <f t="shared" si="1617"/>
        <v>24</v>
      </c>
      <c r="R4015" s="114" t="str">
        <f t="shared" si="1633"/>
        <v>0-0.02</v>
      </c>
      <c r="S4015" s="127">
        <f t="shared" si="1618"/>
        <v>0</v>
      </c>
      <c r="T4015" s="112" t="b">
        <f t="shared" si="1619"/>
        <v>0</v>
      </c>
      <c r="U4015" s="22">
        <f t="shared" si="1620"/>
        <v>4.0823778956239254</v>
      </c>
      <c r="V4015" s="22">
        <f t="shared" si="1621"/>
        <v>-1.1005360249664619E-2</v>
      </c>
      <c r="W4015" s="81">
        <f t="shared" si="1622"/>
        <v>4</v>
      </c>
      <c r="X4015" s="22">
        <f t="shared" si="1623"/>
        <v>0.94926735444508092</v>
      </c>
      <c r="Y4015" s="3">
        <f>IF(U4015&gt;'Power Curve'!$C$37,0,INDEX(Ci,$W4015,1)*POWER(1-X4015,3)+INDEX(Ci,$W4015,2)*3*X4015*POWER(1-X4015,2)+INDEX(Ci,$W4015,3)*3*POWER(X4015,2)*(1-X4015)+INDEX(Ci,$W4015,4)*POWER(X4015,3))</f>
        <v>71.437996811765458</v>
      </c>
      <c r="Z4015" s="3">
        <f t="shared" si="1624"/>
        <v>71.437996811765458</v>
      </c>
      <c r="AA4015" s="3">
        <f t="shared" si="1625"/>
        <v>97.800001144409606</v>
      </c>
      <c r="AB4015" s="3">
        <f t="shared" si="1634"/>
        <v>-26.362004332644148</v>
      </c>
      <c r="AC4015" s="3">
        <f t="shared" si="1635"/>
        <v>26.362004332644148</v>
      </c>
      <c r="AE4015" s="34">
        <f t="shared" si="1626"/>
        <v>4</v>
      </c>
      <c r="AF4015" s="73" t="b">
        <f>COUNTIF('Power Curve'!$D$2:$D$31,AE4015)&gt;0</f>
        <v>1</v>
      </c>
      <c r="AG4015" s="73" t="b">
        <f t="shared" si="1627"/>
        <v>0</v>
      </c>
      <c r="AH4015" s="73" t="b">
        <f t="shared" si="1636"/>
        <v>1</v>
      </c>
      <c r="AI4015" s="34" t="str">
        <f t="shared" si="1628"/>
        <v>Outer</v>
      </c>
      <c r="AJ4015" s="35" t="str">
        <f t="shared" si="1637"/>
        <v>-0.1-0.0</v>
      </c>
      <c r="AK4015" s="36" t="str">
        <f t="shared" si="1629"/>
        <v>20-21</v>
      </c>
      <c r="AL4015" s="36" t="str">
        <f t="shared" si="1630"/>
        <v>May</v>
      </c>
      <c r="AM4015" s="35" t="str">
        <f t="shared" si="1631"/>
        <v>325-335</v>
      </c>
      <c r="AN4015" s="36" t="str">
        <f t="shared" si="1632"/>
        <v>LWS-LTI</v>
      </c>
    </row>
    <row r="4016" spans="5:40" x14ac:dyDescent="0.3">
      <c r="E4016" s="12">
        <v>41052.875</v>
      </c>
      <c r="F4016" s="16">
        <v>4.5</v>
      </c>
      <c r="G4016" s="16">
        <v>123.67000579834018</v>
      </c>
      <c r="H4016" s="29">
        <v>1.174476087545252</v>
      </c>
      <c r="I4016" s="26">
        <v>324.8</v>
      </c>
      <c r="J4016" s="30">
        <v>7.1111111111111111E-2</v>
      </c>
      <c r="K4016" s="31">
        <v>0.30218268875596244</v>
      </c>
      <c r="L4016" s="111">
        <f t="shared" si="1612"/>
        <v>0</v>
      </c>
      <c r="M4016" s="112">
        <f t="shared" si="1613"/>
        <v>6.9999999999999993E-2</v>
      </c>
      <c r="N4016" s="112" t="b">
        <f t="shared" si="1614"/>
        <v>0</v>
      </c>
      <c r="O4016" s="112" t="b">
        <f t="shared" si="1615"/>
        <v>1</v>
      </c>
      <c r="P4016" s="113">
        <f t="shared" si="1616"/>
        <v>0</v>
      </c>
      <c r="Q4016" s="113">
        <f t="shared" si="1617"/>
        <v>19</v>
      </c>
      <c r="R4016" s="114" t="str">
        <f t="shared" si="1633"/>
        <v>0-0.07</v>
      </c>
      <c r="S4016" s="127">
        <f t="shared" si="1618"/>
        <v>0</v>
      </c>
      <c r="T4016" s="112" t="b">
        <f t="shared" si="1619"/>
        <v>0</v>
      </c>
      <c r="U4016" s="22">
        <f t="shared" si="1620"/>
        <v>4.4372634093804875</v>
      </c>
      <c r="V4016" s="22">
        <f t="shared" si="1621"/>
        <v>4.3843339903155899E-2</v>
      </c>
      <c r="W4016" s="81">
        <f t="shared" si="1622"/>
        <v>5</v>
      </c>
      <c r="X4016" s="22">
        <f t="shared" si="1623"/>
        <v>0.32437997387280243</v>
      </c>
      <c r="Y4016" s="3">
        <f>IF(U4016&gt;'Power Curve'!$C$37,0,INDEX(Ci,$W4016,1)*POWER(1-X4016,3)+INDEX(Ci,$W4016,2)*3*X4016*POWER(1-X4016,2)+INDEX(Ci,$W4016,3)*3*POWER(X4016,2)*(1-X4016)+INDEX(Ci,$W4016,4)*POWER(X4016,3))</f>
        <v>111.83789591068749</v>
      </c>
      <c r="Z4016" s="3">
        <f t="shared" si="1624"/>
        <v>111.83789591068749</v>
      </c>
      <c r="AA4016" s="3">
        <f t="shared" si="1625"/>
        <v>123.67000579834018</v>
      </c>
      <c r="AB4016" s="3">
        <f t="shared" si="1634"/>
        <v>-11.832109887652692</v>
      </c>
      <c r="AC4016" s="3">
        <f t="shared" si="1635"/>
        <v>11.832109887652692</v>
      </c>
      <c r="AE4016" s="34">
        <f t="shared" si="1626"/>
        <v>4</v>
      </c>
      <c r="AF4016" s="73" t="b">
        <f>COUNTIF('Power Curve'!$D$2:$D$31,AE4016)&gt;0</f>
        <v>1</v>
      </c>
      <c r="AG4016" s="73" t="b">
        <f t="shared" si="1627"/>
        <v>0</v>
      </c>
      <c r="AH4016" s="73" t="b">
        <f t="shared" si="1636"/>
        <v>1</v>
      </c>
      <c r="AI4016" s="34" t="str">
        <f t="shared" si="1628"/>
        <v>Outer</v>
      </c>
      <c r="AJ4016" s="35" t="str">
        <f t="shared" si="1637"/>
        <v>0.0-0.1</v>
      </c>
      <c r="AK4016" s="36" t="str">
        <f t="shared" si="1629"/>
        <v>21-22</v>
      </c>
      <c r="AL4016" s="36" t="str">
        <f t="shared" si="1630"/>
        <v>May</v>
      </c>
      <c r="AM4016" s="35" t="str">
        <f t="shared" si="1631"/>
        <v>315-325</v>
      </c>
      <c r="AN4016" s="36" t="str">
        <f t="shared" si="1632"/>
        <v>LWS-LTI</v>
      </c>
    </row>
    <row r="4017" spans="5:40" x14ac:dyDescent="0.3">
      <c r="E4017" s="12">
        <v>41052.881944444445</v>
      </c>
      <c r="F4017" s="16">
        <v>4.3499999999999996</v>
      </c>
      <c r="G4017" s="16">
        <v>93.9100017547606</v>
      </c>
      <c r="H4017" s="29">
        <v>1.1738578787327687</v>
      </c>
      <c r="I4017" s="26">
        <v>316</v>
      </c>
      <c r="J4017" s="30">
        <v>7.3563218390804611E-2</v>
      </c>
      <c r="K4017" s="31">
        <v>0.47007994640139339</v>
      </c>
      <c r="L4017" s="111">
        <f t="shared" si="1612"/>
        <v>0</v>
      </c>
      <c r="M4017" s="112">
        <f t="shared" si="1613"/>
        <v>6.9999999999999993E-2</v>
      </c>
      <c r="N4017" s="112" t="b">
        <f t="shared" si="1614"/>
        <v>0</v>
      </c>
      <c r="O4017" s="112" t="b">
        <f t="shared" si="1615"/>
        <v>1</v>
      </c>
      <c r="P4017" s="113">
        <f t="shared" si="1616"/>
        <v>0</v>
      </c>
      <c r="Q4017" s="113">
        <f t="shared" si="1617"/>
        <v>19</v>
      </c>
      <c r="R4017" s="114" t="str">
        <f t="shared" si="1633"/>
        <v>0-0.07</v>
      </c>
      <c r="S4017" s="127">
        <f t="shared" si="1618"/>
        <v>0</v>
      </c>
      <c r="T4017" s="112" t="b">
        <f t="shared" si="1619"/>
        <v>0</v>
      </c>
      <c r="U4017" s="22">
        <f t="shared" si="1620"/>
        <v>4.2886019013176595</v>
      </c>
      <c r="V4017" s="22">
        <f t="shared" si="1621"/>
        <v>2.0867224609823813E-2</v>
      </c>
      <c r="W4017" s="81">
        <f t="shared" si="1622"/>
        <v>5</v>
      </c>
      <c r="X4017" s="22">
        <f t="shared" si="1623"/>
        <v>0.15438853379316317</v>
      </c>
      <c r="Y4017" s="3">
        <f>IF(U4017&gt;'Power Curve'!$C$37,0,INDEX(Ci,$W4017,1)*POWER(1-X4017,3)+INDEX(Ci,$W4017,2)*3*X4017*POWER(1-X4017,2)+INDEX(Ci,$W4017,3)*3*POWER(X4017,2)*(1-X4017)+INDEX(Ci,$W4017,4)*POWER(X4017,3))</f>
        <v>91.409890088759056</v>
      </c>
      <c r="Z4017" s="3">
        <f t="shared" si="1624"/>
        <v>91.409890088759056</v>
      </c>
      <c r="AA4017" s="3">
        <f t="shared" si="1625"/>
        <v>93.9100017547606</v>
      </c>
      <c r="AB4017" s="3">
        <f t="shared" si="1634"/>
        <v>-2.5001116660015441</v>
      </c>
      <c r="AC4017" s="3">
        <f t="shared" si="1635"/>
        <v>2.5001116660015441</v>
      </c>
      <c r="AE4017" s="34">
        <f t="shared" si="1626"/>
        <v>4</v>
      </c>
      <c r="AF4017" s="73" t="b">
        <f>COUNTIF('Power Curve'!$D$2:$D$31,AE4017)&gt;0</f>
        <v>1</v>
      </c>
      <c r="AG4017" s="73" t="b">
        <f t="shared" si="1627"/>
        <v>0</v>
      </c>
      <c r="AH4017" s="73" t="b">
        <f t="shared" si="1636"/>
        <v>1</v>
      </c>
      <c r="AI4017" s="34" t="str">
        <f t="shared" si="1628"/>
        <v>Outer</v>
      </c>
      <c r="AJ4017" s="35" t="str">
        <f t="shared" si="1637"/>
        <v>0.0-0.1</v>
      </c>
      <c r="AK4017" s="36" t="str">
        <f t="shared" si="1629"/>
        <v>21-22</v>
      </c>
      <c r="AL4017" s="36" t="str">
        <f t="shared" si="1630"/>
        <v>May</v>
      </c>
      <c r="AM4017" s="35" t="str">
        <f t="shared" si="1631"/>
        <v>315-325</v>
      </c>
      <c r="AN4017" s="36" t="str">
        <f t="shared" si="1632"/>
        <v>LWS-LTI</v>
      </c>
    </row>
    <row r="4018" spans="5:40" x14ac:dyDescent="0.3">
      <c r="E4018" s="12">
        <v>41052.888888888891</v>
      </c>
      <c r="F4018" s="16">
        <v>4.1500000000000004</v>
      </c>
      <c r="G4018" s="16">
        <v>62.599998474121108</v>
      </c>
      <c r="H4018" s="29">
        <v>1.1738166869036395</v>
      </c>
      <c r="I4018" s="26">
        <v>313.5</v>
      </c>
      <c r="J4018" s="30">
        <v>9.638554216867469E-2</v>
      </c>
      <c r="K4018" s="31">
        <v>0.38380652491553863</v>
      </c>
      <c r="L4018" s="111">
        <f t="shared" si="1612"/>
        <v>0</v>
      </c>
      <c r="M4018" s="112">
        <f t="shared" si="1613"/>
        <v>9.9999999999999992E-2</v>
      </c>
      <c r="N4018" s="112" t="b">
        <f t="shared" si="1614"/>
        <v>0</v>
      </c>
      <c r="O4018" s="112" t="b">
        <f t="shared" si="1615"/>
        <v>1</v>
      </c>
      <c r="P4018" s="113">
        <f t="shared" si="1616"/>
        <v>0</v>
      </c>
      <c r="Q4018" s="113">
        <f t="shared" si="1617"/>
        <v>16</v>
      </c>
      <c r="R4018" s="114" t="str">
        <f t="shared" si="1633"/>
        <v>0-0.1</v>
      </c>
      <c r="S4018" s="127">
        <f t="shared" si="1618"/>
        <v>0</v>
      </c>
      <c r="T4018" s="112" t="b">
        <f t="shared" si="1619"/>
        <v>0</v>
      </c>
      <c r="U4018" s="22">
        <f t="shared" si="1620"/>
        <v>4.0913769444713477</v>
      </c>
      <c r="V4018" s="22">
        <f t="shared" si="1621"/>
        <v>-9.6145282411441695E-3</v>
      </c>
      <c r="W4018" s="81">
        <f t="shared" si="1622"/>
        <v>4</v>
      </c>
      <c r="X4018" s="22">
        <f t="shared" si="1623"/>
        <v>0.95567882623545786</v>
      </c>
      <c r="Y4018" s="3">
        <f>IF(U4018&gt;'Power Curve'!$C$37,0,INDEX(Ci,$W4018,1)*POWER(1-X4018,3)+INDEX(Ci,$W4018,2)*3*X4018*POWER(1-X4018,2)+INDEX(Ci,$W4018,3)*3*POWER(X4018,2)*(1-X4018)+INDEX(Ci,$W4018,4)*POWER(X4018,3))</f>
        <v>72.191535585650257</v>
      </c>
      <c r="Z4018" s="3">
        <f t="shared" si="1624"/>
        <v>72.191535585650257</v>
      </c>
      <c r="AA4018" s="3">
        <f t="shared" si="1625"/>
        <v>62.599998474121108</v>
      </c>
      <c r="AB4018" s="3">
        <f t="shared" si="1634"/>
        <v>9.5915371115291492</v>
      </c>
      <c r="AC4018" s="3">
        <f t="shared" si="1635"/>
        <v>9.5915371115291492</v>
      </c>
      <c r="AE4018" s="34">
        <f t="shared" si="1626"/>
        <v>4</v>
      </c>
      <c r="AF4018" s="73" t="b">
        <f>COUNTIF('Power Curve'!$D$2:$D$31,AE4018)&gt;0</f>
        <v>1</v>
      </c>
      <c r="AG4018" s="73" t="b">
        <f t="shared" si="1627"/>
        <v>0</v>
      </c>
      <c r="AH4018" s="73" t="b">
        <f t="shared" si="1636"/>
        <v>1</v>
      </c>
      <c r="AI4018" s="34" t="str">
        <f t="shared" si="1628"/>
        <v>Outer</v>
      </c>
      <c r="AJ4018" s="35" t="str">
        <f t="shared" si="1637"/>
        <v>-0.1-0.0</v>
      </c>
      <c r="AK4018" s="36" t="str">
        <f t="shared" si="1629"/>
        <v>21-22</v>
      </c>
      <c r="AL4018" s="36" t="str">
        <f t="shared" si="1630"/>
        <v>May</v>
      </c>
      <c r="AM4018" s="35" t="str">
        <f t="shared" si="1631"/>
        <v>305-315</v>
      </c>
      <c r="AN4018" s="36" t="str">
        <f t="shared" si="1632"/>
        <v>LWS-LTI</v>
      </c>
    </row>
    <row r="4019" spans="5:40" x14ac:dyDescent="0.3">
      <c r="E4019" s="12">
        <v>41052.895833333336</v>
      </c>
      <c r="F4019" s="16">
        <v>4.16</v>
      </c>
      <c r="G4019" s="16">
        <v>71.309997558593793</v>
      </c>
      <c r="H4019" s="29">
        <v>1.1739642244426505</v>
      </c>
      <c r="I4019" s="26">
        <v>316.5</v>
      </c>
      <c r="J4019" s="30">
        <v>9.8557692307692304E-2</v>
      </c>
      <c r="K4019" s="31">
        <v>0.33934614517862793</v>
      </c>
      <c r="L4019" s="111">
        <f t="shared" si="1612"/>
        <v>0</v>
      </c>
      <c r="M4019" s="112">
        <f t="shared" si="1613"/>
        <v>9.9999999999999992E-2</v>
      </c>
      <c r="N4019" s="112" t="b">
        <f t="shared" si="1614"/>
        <v>0</v>
      </c>
      <c r="O4019" s="112" t="b">
        <f t="shared" si="1615"/>
        <v>1</v>
      </c>
      <c r="P4019" s="113">
        <f t="shared" si="1616"/>
        <v>0</v>
      </c>
      <c r="Q4019" s="113">
        <f t="shared" si="1617"/>
        <v>16</v>
      </c>
      <c r="R4019" s="114" t="str">
        <f t="shared" si="1633"/>
        <v>0-0.1</v>
      </c>
      <c r="S4019" s="127">
        <f t="shared" si="1618"/>
        <v>0</v>
      </c>
      <c r="T4019" s="112" t="b">
        <f t="shared" si="1619"/>
        <v>0</v>
      </c>
      <c r="U4019" s="22">
        <f t="shared" si="1620"/>
        <v>4.1014075056075727</v>
      </c>
      <c r="V4019" s="22">
        <f t="shared" si="1621"/>
        <v>-8.0642726832271666E-3</v>
      </c>
      <c r="W4019" s="81">
        <f t="shared" si="1622"/>
        <v>4</v>
      </c>
      <c r="X4019" s="22">
        <f t="shared" si="1623"/>
        <v>0.96282521035415058</v>
      </c>
      <c r="Y4019" s="3">
        <f>IF(U4019&gt;'Power Curve'!$C$37,0,INDEX(Ci,$W4019,1)*POWER(1-X4019,3)+INDEX(Ci,$W4019,2)*3*X4019*POWER(1-X4019,2)+INDEX(Ci,$W4019,3)*3*POWER(X4019,2)*(1-X4019)+INDEX(Ci,$W4019,4)*POWER(X4019,3))</f>
        <v>73.032313536598224</v>
      </c>
      <c r="Z4019" s="3">
        <f t="shared" si="1624"/>
        <v>73.032313536598224</v>
      </c>
      <c r="AA4019" s="3">
        <f t="shared" si="1625"/>
        <v>71.309997558593793</v>
      </c>
      <c r="AB4019" s="3">
        <f t="shared" si="1634"/>
        <v>1.7223159780044313</v>
      </c>
      <c r="AC4019" s="3">
        <f t="shared" si="1635"/>
        <v>1.7223159780044313</v>
      </c>
      <c r="AE4019" s="34">
        <f t="shared" si="1626"/>
        <v>4</v>
      </c>
      <c r="AF4019" s="73" t="b">
        <f>COUNTIF('Power Curve'!$D$2:$D$31,AE4019)&gt;0</f>
        <v>1</v>
      </c>
      <c r="AG4019" s="73" t="b">
        <f t="shared" si="1627"/>
        <v>0</v>
      </c>
      <c r="AH4019" s="73" t="b">
        <f t="shared" si="1636"/>
        <v>1</v>
      </c>
      <c r="AI4019" s="34" t="str">
        <f t="shared" si="1628"/>
        <v>Outer</v>
      </c>
      <c r="AJ4019" s="35" t="str">
        <f t="shared" si="1637"/>
        <v>-0.1-0.0</v>
      </c>
      <c r="AK4019" s="36" t="str">
        <f t="shared" si="1629"/>
        <v>21-22</v>
      </c>
      <c r="AL4019" s="36" t="str">
        <f t="shared" si="1630"/>
        <v>May</v>
      </c>
      <c r="AM4019" s="35" t="str">
        <f t="shared" si="1631"/>
        <v>315-325</v>
      </c>
      <c r="AN4019" s="36" t="str">
        <f t="shared" si="1632"/>
        <v>LWS-LTI</v>
      </c>
    </row>
    <row r="4020" spans="5:40" x14ac:dyDescent="0.3">
      <c r="E4020" s="12">
        <v>41052.902777777781</v>
      </c>
      <c r="F4020" s="16">
        <v>4.58</v>
      </c>
      <c r="G4020" s="16">
        <v>95.480001449584606</v>
      </c>
      <c r="H4020" s="29">
        <v>1.174087871868863</v>
      </c>
      <c r="I4020" s="26">
        <v>319.7</v>
      </c>
      <c r="J4020" s="30">
        <v>2.8384279475982533E-2</v>
      </c>
      <c r="K4020" s="31">
        <v>0.34519360126350751</v>
      </c>
      <c r="L4020" s="111">
        <f t="shared" si="1612"/>
        <v>0.1</v>
      </c>
      <c r="M4020" s="112">
        <f t="shared" si="1613"/>
        <v>0.03</v>
      </c>
      <c r="N4020" s="112" t="b">
        <f t="shared" si="1614"/>
        <v>1</v>
      </c>
      <c r="O4020" s="112" t="b">
        <f t="shared" si="1615"/>
        <v>1</v>
      </c>
      <c r="P4020" s="113">
        <f t="shared" si="1616"/>
        <v>1</v>
      </c>
      <c r="Q4020" s="113">
        <f t="shared" si="1617"/>
        <v>23</v>
      </c>
      <c r="R4020" s="114" t="str">
        <f t="shared" si="1633"/>
        <v>0.1-0.03</v>
      </c>
      <c r="S4020" s="127">
        <f t="shared" si="1618"/>
        <v>-0.1702991280245702</v>
      </c>
      <c r="T4020" s="112" t="b">
        <f t="shared" si="1619"/>
        <v>1</v>
      </c>
      <c r="U4020" s="22">
        <f t="shared" si="1620"/>
        <v>4.5156504426053079</v>
      </c>
      <c r="V4020" s="22">
        <f t="shared" si="1621"/>
        <v>5.5958308574902242E-2</v>
      </c>
      <c r="W4020" s="81">
        <f t="shared" si="1622"/>
        <v>5</v>
      </c>
      <c r="X4020" s="22">
        <f t="shared" si="1623"/>
        <v>0.41401396746733959</v>
      </c>
      <c r="Y4020" s="3">
        <f>IF(U4020&gt;'Power Curve'!$C$37,0,INDEX(Ci,$W4020,1)*POWER(1-X4020,3)+INDEX(Ci,$W4020,2)*3*X4020*POWER(1-X4020,2)+INDEX(Ci,$W4020,3)*3*POWER(X4020,2)*(1-X4020)+INDEX(Ci,$W4020,4)*POWER(X4020,3))</f>
        <v>124.16190866178489</v>
      </c>
      <c r="Z4020" s="3">
        <f t="shared" si="1624"/>
        <v>103.01724388281659</v>
      </c>
      <c r="AA4020" s="3">
        <f t="shared" si="1625"/>
        <v>95.480001449584606</v>
      </c>
      <c r="AB4020" s="3">
        <f t="shared" si="1634"/>
        <v>7.537242433231981</v>
      </c>
      <c r="AC4020" s="3">
        <f t="shared" si="1635"/>
        <v>7.537242433231981</v>
      </c>
      <c r="AE4020" s="34">
        <f t="shared" si="1626"/>
        <v>5</v>
      </c>
      <c r="AF4020" s="73" t="b">
        <f>COUNTIF('Power Curve'!$D$2:$D$31,AE4020)&gt;0</f>
        <v>1</v>
      </c>
      <c r="AG4020" s="73" t="b">
        <f t="shared" si="1627"/>
        <v>0</v>
      </c>
      <c r="AH4020" s="73" t="b">
        <f t="shared" si="1636"/>
        <v>1</v>
      </c>
      <c r="AI4020" s="34" t="str">
        <f t="shared" si="1628"/>
        <v>Outer</v>
      </c>
      <c r="AJ4020" s="35" t="str">
        <f t="shared" si="1637"/>
        <v>0.0-0.1</v>
      </c>
      <c r="AK4020" s="36" t="str">
        <f t="shared" si="1629"/>
        <v>21-22</v>
      </c>
      <c r="AL4020" s="36" t="str">
        <f t="shared" si="1630"/>
        <v>May</v>
      </c>
      <c r="AM4020" s="35" t="str">
        <f t="shared" si="1631"/>
        <v>315-325</v>
      </c>
      <c r="AN4020" s="36" t="str">
        <f t="shared" si="1632"/>
        <v>LWS-LTI</v>
      </c>
    </row>
    <row r="4021" spans="5:40" x14ac:dyDescent="0.3">
      <c r="E4021" s="12">
        <v>41052.909722222219</v>
      </c>
      <c r="F4021" s="16">
        <v>4.51</v>
      </c>
      <c r="G4021" s="16">
        <v>96.099998474121307</v>
      </c>
      <c r="H4021" s="29">
        <v>1.1746239627605923</v>
      </c>
      <c r="I4021" s="26">
        <v>323.89999999999998</v>
      </c>
      <c r="J4021" s="30">
        <v>2.6607538802660754E-2</v>
      </c>
      <c r="K4021" s="31">
        <v>0.3109042145343181</v>
      </c>
      <c r="L4021" s="111">
        <f t="shared" si="1612"/>
        <v>0</v>
      </c>
      <c r="M4021" s="112">
        <f t="shared" si="1613"/>
        <v>0.03</v>
      </c>
      <c r="N4021" s="112" t="b">
        <f t="shared" si="1614"/>
        <v>0</v>
      </c>
      <c r="O4021" s="112" t="b">
        <f t="shared" si="1615"/>
        <v>1</v>
      </c>
      <c r="P4021" s="113">
        <f t="shared" si="1616"/>
        <v>0</v>
      </c>
      <c r="Q4021" s="113">
        <f t="shared" si="1617"/>
        <v>23</v>
      </c>
      <c r="R4021" s="114" t="str">
        <f t="shared" si="1633"/>
        <v>0-0.03</v>
      </c>
      <c r="S4021" s="127">
        <f t="shared" si="1618"/>
        <v>0</v>
      </c>
      <c r="T4021" s="112" t="b">
        <f t="shared" si="1619"/>
        <v>0</v>
      </c>
      <c r="U4021" s="22">
        <f t="shared" si="1620"/>
        <v>4.4473106288227093</v>
      </c>
      <c r="V4021" s="22">
        <f t="shared" si="1621"/>
        <v>4.5396170055964094E-2</v>
      </c>
      <c r="W4021" s="81">
        <f t="shared" si="1622"/>
        <v>5</v>
      </c>
      <c r="X4021" s="22">
        <f t="shared" si="1623"/>
        <v>0.33586876693050255</v>
      </c>
      <c r="Y4021" s="3">
        <f>IF(U4021&gt;'Power Curve'!$C$37,0,INDEX(Ci,$W4021,1)*POWER(1-X4021,3)+INDEX(Ci,$W4021,2)*3*X4021*POWER(1-X4021,2)+INDEX(Ci,$W4021,3)*3*POWER(X4021,2)*(1-X4021)+INDEX(Ci,$W4021,4)*POWER(X4021,3))</f>
        <v>113.36720298160807</v>
      </c>
      <c r="Z4021" s="3">
        <f t="shared" si="1624"/>
        <v>113.36720298160807</v>
      </c>
      <c r="AA4021" s="3">
        <f t="shared" si="1625"/>
        <v>96.099998474121307</v>
      </c>
      <c r="AB4021" s="3">
        <f t="shared" si="1634"/>
        <v>17.267204507486767</v>
      </c>
      <c r="AC4021" s="3">
        <f t="shared" si="1635"/>
        <v>17.267204507486767</v>
      </c>
      <c r="AE4021" s="34">
        <f t="shared" si="1626"/>
        <v>4</v>
      </c>
      <c r="AF4021" s="73" t="b">
        <f>COUNTIF('Power Curve'!$D$2:$D$31,AE4021)&gt;0</f>
        <v>1</v>
      </c>
      <c r="AG4021" s="73" t="b">
        <f t="shared" si="1627"/>
        <v>0</v>
      </c>
      <c r="AH4021" s="73" t="b">
        <f t="shared" si="1636"/>
        <v>1</v>
      </c>
      <c r="AI4021" s="34" t="str">
        <f t="shared" si="1628"/>
        <v>Outer</v>
      </c>
      <c r="AJ4021" s="35" t="str">
        <f t="shared" si="1637"/>
        <v>0.0-0.1</v>
      </c>
      <c r="AK4021" s="36" t="str">
        <f t="shared" si="1629"/>
        <v>21-22</v>
      </c>
      <c r="AL4021" s="36" t="str">
        <f t="shared" si="1630"/>
        <v>May</v>
      </c>
      <c r="AM4021" s="35" t="str">
        <f t="shared" si="1631"/>
        <v>315-325</v>
      </c>
      <c r="AN4021" s="36" t="str">
        <f t="shared" si="1632"/>
        <v>LWS-LTI</v>
      </c>
    </row>
    <row r="4022" spans="5:40" x14ac:dyDescent="0.3">
      <c r="E4022" s="12">
        <v>41052.916666666664</v>
      </c>
      <c r="F4022" s="16">
        <v>4.59</v>
      </c>
      <c r="G4022" s="16">
        <v>85.039999008178299</v>
      </c>
      <c r="H4022" s="29">
        <v>1.1749541140017263</v>
      </c>
      <c r="I4022" s="26">
        <v>325.7</v>
      </c>
      <c r="J4022" s="30">
        <v>3.050108932461874E-2</v>
      </c>
      <c r="K4022" s="31">
        <v>0.39118806201820605</v>
      </c>
      <c r="L4022" s="111">
        <f t="shared" si="1612"/>
        <v>0.1</v>
      </c>
      <c r="M4022" s="112">
        <f t="shared" si="1613"/>
        <v>0.03</v>
      </c>
      <c r="N4022" s="112" t="b">
        <f t="shared" si="1614"/>
        <v>1</v>
      </c>
      <c r="O4022" s="112" t="b">
        <f t="shared" si="1615"/>
        <v>1</v>
      </c>
      <c r="P4022" s="113">
        <f t="shared" si="1616"/>
        <v>1</v>
      </c>
      <c r="Q4022" s="113">
        <f t="shared" si="1617"/>
        <v>23</v>
      </c>
      <c r="R4022" s="114" t="str">
        <f t="shared" si="1633"/>
        <v>0.1-0.03</v>
      </c>
      <c r="S4022" s="127">
        <f t="shared" si="1618"/>
        <v>-0.1702991280245702</v>
      </c>
      <c r="T4022" s="112" t="b">
        <f t="shared" si="1619"/>
        <v>1</v>
      </c>
      <c r="U4022" s="22">
        <f t="shared" si="1620"/>
        <v>4.5266226416577053</v>
      </c>
      <c r="V4022" s="22">
        <f t="shared" si="1621"/>
        <v>5.7654097308208578E-2</v>
      </c>
      <c r="W4022" s="81">
        <f t="shared" si="1622"/>
        <v>5</v>
      </c>
      <c r="X4022" s="22">
        <f t="shared" si="1623"/>
        <v>0.42656045607802434</v>
      </c>
      <c r="Y4022" s="3">
        <f>IF(U4022&gt;'Power Curve'!$C$37,0,INDEX(Ci,$W4022,1)*POWER(1-X4022,3)+INDEX(Ci,$W4022,2)*3*X4022*POWER(1-X4022,2)+INDEX(Ci,$W4022,3)*3*POWER(X4022,2)*(1-X4022)+INDEX(Ci,$W4022,4)*POWER(X4022,3))</f>
        <v>125.95197091113627</v>
      </c>
      <c r="Z4022" s="3">
        <f t="shared" si="1624"/>
        <v>104.50246009199373</v>
      </c>
      <c r="AA4022" s="3">
        <f t="shared" si="1625"/>
        <v>85.039999008178299</v>
      </c>
      <c r="AB4022" s="3">
        <f t="shared" si="1634"/>
        <v>19.462461083815427</v>
      </c>
      <c r="AC4022" s="3">
        <f t="shared" si="1635"/>
        <v>19.462461083815427</v>
      </c>
      <c r="AE4022" s="34">
        <f t="shared" si="1626"/>
        <v>5</v>
      </c>
      <c r="AF4022" s="73" t="b">
        <f>COUNTIF('Power Curve'!$D$2:$D$31,AE4022)&gt;0</f>
        <v>1</v>
      </c>
      <c r="AG4022" s="73" t="b">
        <f t="shared" si="1627"/>
        <v>0</v>
      </c>
      <c r="AH4022" s="73" t="b">
        <f t="shared" si="1636"/>
        <v>1</v>
      </c>
      <c r="AI4022" s="34" t="str">
        <f t="shared" si="1628"/>
        <v>Outer</v>
      </c>
      <c r="AJ4022" s="35" t="str">
        <f t="shared" si="1637"/>
        <v>0.0-0.1</v>
      </c>
      <c r="AK4022" s="36" t="str">
        <f t="shared" si="1629"/>
        <v>22-23</v>
      </c>
      <c r="AL4022" s="36" t="str">
        <f t="shared" si="1630"/>
        <v>May</v>
      </c>
      <c r="AM4022" s="35" t="str">
        <f t="shared" si="1631"/>
        <v>325-335</v>
      </c>
      <c r="AN4022" s="36" t="str">
        <f t="shared" si="1632"/>
        <v>LWS-LTI</v>
      </c>
    </row>
    <row r="4023" spans="5:40" x14ac:dyDescent="0.3">
      <c r="E4023" s="12">
        <v>41052.923611111109</v>
      </c>
      <c r="F4023" s="16">
        <v>4.43</v>
      </c>
      <c r="G4023" s="16">
        <v>80.670001983642493</v>
      </c>
      <c r="H4023" s="29">
        <v>1.1752431441867723</v>
      </c>
      <c r="I4023" s="26">
        <v>321.89999999999998</v>
      </c>
      <c r="J4023" s="30">
        <v>4.5146726862302491E-2</v>
      </c>
      <c r="K4023" s="31">
        <v>0.52845323602868821</v>
      </c>
      <c r="L4023" s="111">
        <f t="shared" si="1612"/>
        <v>0</v>
      </c>
      <c r="M4023" s="112">
        <f t="shared" si="1613"/>
        <v>0.05</v>
      </c>
      <c r="N4023" s="112" t="b">
        <f t="shared" si="1614"/>
        <v>0</v>
      </c>
      <c r="O4023" s="112" t="b">
        <f t="shared" si="1615"/>
        <v>1</v>
      </c>
      <c r="P4023" s="113">
        <f t="shared" si="1616"/>
        <v>0</v>
      </c>
      <c r="Q4023" s="113">
        <f t="shared" si="1617"/>
        <v>21</v>
      </c>
      <c r="R4023" s="114" t="str">
        <f t="shared" si="1633"/>
        <v>0-0.05</v>
      </c>
      <c r="S4023" s="127">
        <f t="shared" si="1618"/>
        <v>0</v>
      </c>
      <c r="T4023" s="112" t="b">
        <f t="shared" si="1619"/>
        <v>0</v>
      </c>
      <c r="U4023" s="22">
        <f t="shared" si="1620"/>
        <v>4.3691900784672724</v>
      </c>
      <c r="V4023" s="22">
        <f t="shared" si="1621"/>
        <v>3.3322387170709733E-2</v>
      </c>
      <c r="W4023" s="81">
        <f t="shared" si="1622"/>
        <v>5</v>
      </c>
      <c r="X4023" s="22">
        <f t="shared" si="1623"/>
        <v>0.24653949112951759</v>
      </c>
      <c r="Y4023" s="3">
        <f>IF(U4023&gt;'Power Curve'!$C$37,0,INDEX(Ci,$W4023,1)*POWER(1-X4023,3)+INDEX(Ci,$W4023,2)*3*X4023*POWER(1-X4023,2)+INDEX(Ci,$W4023,3)*3*POWER(X4023,2)*(1-X4023)+INDEX(Ci,$W4023,4)*POWER(X4023,3))</f>
        <v>101.93451547622378</v>
      </c>
      <c r="Z4023" s="3">
        <f t="shared" si="1624"/>
        <v>101.93451547622378</v>
      </c>
      <c r="AA4023" s="3">
        <f t="shared" si="1625"/>
        <v>80.670001983642493</v>
      </c>
      <c r="AB4023" s="3">
        <f t="shared" si="1634"/>
        <v>21.264513492581287</v>
      </c>
      <c r="AC4023" s="3">
        <f t="shared" si="1635"/>
        <v>21.264513492581287</v>
      </c>
      <c r="AE4023" s="34">
        <f t="shared" si="1626"/>
        <v>4</v>
      </c>
      <c r="AF4023" s="73" t="b">
        <f>COUNTIF('Power Curve'!$D$2:$D$31,AE4023)&gt;0</f>
        <v>1</v>
      </c>
      <c r="AG4023" s="73" t="b">
        <f t="shared" si="1627"/>
        <v>0</v>
      </c>
      <c r="AH4023" s="73" t="b">
        <f t="shared" si="1636"/>
        <v>1</v>
      </c>
      <c r="AI4023" s="34" t="str">
        <f t="shared" si="1628"/>
        <v>Outer</v>
      </c>
      <c r="AJ4023" s="35" t="str">
        <f t="shared" si="1637"/>
        <v>0.0-0.1</v>
      </c>
      <c r="AK4023" s="36" t="str">
        <f t="shared" si="1629"/>
        <v>22-23</v>
      </c>
      <c r="AL4023" s="36" t="str">
        <f t="shared" si="1630"/>
        <v>May</v>
      </c>
      <c r="AM4023" s="35" t="str">
        <f t="shared" si="1631"/>
        <v>315-325</v>
      </c>
      <c r="AN4023" s="36" t="str">
        <f t="shared" si="1632"/>
        <v>LWS-LTI</v>
      </c>
    </row>
    <row r="4024" spans="5:40" x14ac:dyDescent="0.3">
      <c r="E4024" s="12">
        <v>41052.930555555555</v>
      </c>
      <c r="F4024" s="16">
        <v>4.3899999999999997</v>
      </c>
      <c r="G4024" s="16">
        <v>79.119998931884496</v>
      </c>
      <c r="H4024" s="29">
        <v>1.1756149656878732</v>
      </c>
      <c r="I4024" s="26">
        <v>318</v>
      </c>
      <c r="J4024" s="30">
        <v>3.1890660592255128E-2</v>
      </c>
      <c r="K4024" s="31">
        <v>0.40903961594560534</v>
      </c>
      <c r="L4024" s="111">
        <f t="shared" si="1612"/>
        <v>0</v>
      </c>
      <c r="M4024" s="112">
        <f t="shared" si="1613"/>
        <v>0.03</v>
      </c>
      <c r="N4024" s="112" t="b">
        <f t="shared" si="1614"/>
        <v>0</v>
      </c>
      <c r="O4024" s="112" t="b">
        <f t="shared" si="1615"/>
        <v>1</v>
      </c>
      <c r="P4024" s="113">
        <f t="shared" si="1616"/>
        <v>0</v>
      </c>
      <c r="Q4024" s="113">
        <f t="shared" si="1617"/>
        <v>23</v>
      </c>
      <c r="R4024" s="114" t="str">
        <f t="shared" si="1633"/>
        <v>0-0.03</v>
      </c>
      <c r="S4024" s="127">
        <f t="shared" si="1618"/>
        <v>0</v>
      </c>
      <c r="T4024" s="112" t="b">
        <f t="shared" si="1619"/>
        <v>0</v>
      </c>
      <c r="U4024" s="22">
        <f t="shared" si="1620"/>
        <v>4.3301957160324749</v>
      </c>
      <c r="V4024" s="22">
        <f t="shared" si="1621"/>
        <v>2.7295682754975979E-2</v>
      </c>
      <c r="W4024" s="81">
        <f t="shared" si="1622"/>
        <v>5</v>
      </c>
      <c r="X4024" s="22">
        <f t="shared" si="1623"/>
        <v>0.2019502231229186</v>
      </c>
      <c r="Y4024" s="3">
        <f>IF(U4024&gt;'Power Curve'!$C$37,0,INDEX(Ci,$W4024,1)*POWER(1-X4024,3)+INDEX(Ci,$W4024,2)*3*X4024*POWER(1-X4024,2)+INDEX(Ci,$W4024,3)*3*POWER(X4024,2)*(1-X4024)+INDEX(Ci,$W4024,4)*POWER(X4024,3))</f>
        <v>96.664293057965892</v>
      </c>
      <c r="Z4024" s="3">
        <f t="shared" si="1624"/>
        <v>96.664293057965892</v>
      </c>
      <c r="AA4024" s="3">
        <f t="shared" si="1625"/>
        <v>79.119998931884496</v>
      </c>
      <c r="AB4024" s="3">
        <f t="shared" si="1634"/>
        <v>17.544294126081397</v>
      </c>
      <c r="AC4024" s="3">
        <f t="shared" si="1635"/>
        <v>17.544294126081397</v>
      </c>
      <c r="AE4024" s="34">
        <f t="shared" si="1626"/>
        <v>4</v>
      </c>
      <c r="AF4024" s="73" t="b">
        <f>COUNTIF('Power Curve'!$D$2:$D$31,AE4024)&gt;0</f>
        <v>1</v>
      </c>
      <c r="AG4024" s="73" t="b">
        <f t="shared" si="1627"/>
        <v>0</v>
      </c>
      <c r="AH4024" s="73" t="b">
        <f t="shared" si="1636"/>
        <v>1</v>
      </c>
      <c r="AI4024" s="34" t="str">
        <f t="shared" si="1628"/>
        <v>Outer</v>
      </c>
      <c r="AJ4024" s="35" t="str">
        <f t="shared" si="1637"/>
        <v>0.0-0.1</v>
      </c>
      <c r="AK4024" s="36" t="str">
        <f t="shared" si="1629"/>
        <v>22-23</v>
      </c>
      <c r="AL4024" s="36" t="str">
        <f t="shared" si="1630"/>
        <v>May</v>
      </c>
      <c r="AM4024" s="35" t="str">
        <f t="shared" si="1631"/>
        <v>315-325</v>
      </c>
      <c r="AN4024" s="36" t="str">
        <f t="shared" si="1632"/>
        <v>LWS-LTI</v>
      </c>
    </row>
    <row r="4025" spans="5:40" x14ac:dyDescent="0.3">
      <c r="E4025" s="12">
        <v>41052.9375</v>
      </c>
      <c r="F4025" s="16">
        <v>4</v>
      </c>
      <c r="G4025" s="16">
        <v>35.010002136230398</v>
      </c>
      <c r="H4025" s="29">
        <v>1.176417371438818</v>
      </c>
      <c r="I4025" s="26">
        <v>312.7</v>
      </c>
      <c r="J4025" s="30">
        <v>0.04</v>
      </c>
      <c r="K4025" s="31">
        <v>0.41820872956702171</v>
      </c>
      <c r="L4025" s="111">
        <f t="shared" si="1612"/>
        <v>0</v>
      </c>
      <c r="M4025" s="112">
        <f t="shared" si="1613"/>
        <v>0.04</v>
      </c>
      <c r="N4025" s="112" t="b">
        <f t="shared" si="1614"/>
        <v>0</v>
      </c>
      <c r="O4025" s="112" t="b">
        <f t="shared" si="1615"/>
        <v>1</v>
      </c>
      <c r="P4025" s="113">
        <f t="shared" si="1616"/>
        <v>0</v>
      </c>
      <c r="Q4025" s="113">
        <f t="shared" si="1617"/>
        <v>22</v>
      </c>
      <c r="R4025" s="114" t="str">
        <f t="shared" si="1633"/>
        <v>0-0.04</v>
      </c>
      <c r="S4025" s="127">
        <f t="shared" si="1618"/>
        <v>0</v>
      </c>
      <c r="T4025" s="112" t="b">
        <f t="shared" si="1619"/>
        <v>0</v>
      </c>
      <c r="U4025" s="22">
        <f t="shared" si="1620"/>
        <v>3.946406078445277</v>
      </c>
      <c r="V4025" s="22">
        <f t="shared" si="1621"/>
        <v>-3.2020242910616607E-2</v>
      </c>
      <c r="W4025" s="81">
        <f t="shared" si="1622"/>
        <v>4</v>
      </c>
      <c r="X4025" s="22">
        <f t="shared" si="1623"/>
        <v>0.85239273081450562</v>
      </c>
      <c r="Y4025" s="3">
        <f>IF(U4025&gt;'Power Curve'!$C$37,0,INDEX(Ci,$W4025,1)*POWER(1-X4025,3)+INDEX(Ci,$W4025,2)*3*X4025*POWER(1-X4025,2)+INDEX(Ci,$W4025,3)*3*POWER(X4025,2)*(1-X4025)+INDEX(Ci,$W4025,4)*POWER(X4025,3))</f>
        <v>60.182202083750781</v>
      </c>
      <c r="Z4025" s="3">
        <f t="shared" si="1624"/>
        <v>60.182202083750781</v>
      </c>
      <c r="AA4025" s="3">
        <f t="shared" si="1625"/>
        <v>35.010002136230398</v>
      </c>
      <c r="AB4025" s="3">
        <f t="shared" si="1634"/>
        <v>25.172199947520383</v>
      </c>
      <c r="AC4025" s="3">
        <f t="shared" si="1635"/>
        <v>25.172199947520383</v>
      </c>
      <c r="AE4025" s="34">
        <f t="shared" si="1626"/>
        <v>4</v>
      </c>
      <c r="AF4025" s="73" t="b">
        <f>COUNTIF('Power Curve'!$D$2:$D$31,AE4025)&gt;0</f>
        <v>1</v>
      </c>
      <c r="AG4025" s="73" t="b">
        <f t="shared" si="1627"/>
        <v>0</v>
      </c>
      <c r="AH4025" s="73" t="b">
        <f t="shared" si="1636"/>
        <v>1</v>
      </c>
      <c r="AI4025" s="34" t="str">
        <f t="shared" si="1628"/>
        <v>Outer</v>
      </c>
      <c r="AJ4025" s="35" t="str">
        <f t="shared" si="1637"/>
        <v>-0.1-0.0</v>
      </c>
      <c r="AK4025" s="36" t="str">
        <f t="shared" si="1629"/>
        <v>22-23</v>
      </c>
      <c r="AL4025" s="36" t="str">
        <f t="shared" si="1630"/>
        <v>May</v>
      </c>
      <c r="AM4025" s="35" t="str">
        <f t="shared" si="1631"/>
        <v>305-315</v>
      </c>
      <c r="AN4025" s="36" t="str">
        <f t="shared" si="1632"/>
        <v>LWS-LTI</v>
      </c>
    </row>
    <row r="4026" spans="5:40" x14ac:dyDescent="0.3">
      <c r="E4026" s="12">
        <v>41052.944444444445</v>
      </c>
      <c r="F4026" s="16">
        <v>3.67</v>
      </c>
      <c r="G4026" s="16">
        <v>22.850000381469698</v>
      </c>
      <c r="H4026" s="29">
        <v>1.1763593110084392</v>
      </c>
      <c r="I4026" s="26">
        <v>309.2</v>
      </c>
      <c r="J4026" s="30">
        <v>2.4523160762942781E-2</v>
      </c>
      <c r="K4026" s="31">
        <v>0.18127813346831143</v>
      </c>
      <c r="L4026" s="111">
        <f t="shared" si="1612"/>
        <v>-0.1</v>
      </c>
      <c r="M4026" s="112">
        <f t="shared" si="1613"/>
        <v>0.02</v>
      </c>
      <c r="N4026" s="112" t="b">
        <f t="shared" si="1614"/>
        <v>0</v>
      </c>
      <c r="O4026" s="112" t="b">
        <f t="shared" si="1615"/>
        <v>1</v>
      </c>
      <c r="P4026" s="113">
        <f t="shared" si="1616"/>
        <v>-1</v>
      </c>
      <c r="Q4026" s="113">
        <f t="shared" si="1617"/>
        <v>24</v>
      </c>
      <c r="R4026" s="114" t="str">
        <f t="shared" si="1633"/>
        <v>-0.1-0.02</v>
      </c>
      <c r="S4026" s="127">
        <f t="shared" si="1618"/>
        <v>0</v>
      </c>
      <c r="T4026" s="112" t="b">
        <f t="shared" si="1619"/>
        <v>0</v>
      </c>
      <c r="U4026" s="22">
        <f t="shared" si="1620"/>
        <v>3.6207680090369889</v>
      </c>
      <c r="V4026" s="22">
        <f t="shared" si="1621"/>
        <v>-8.234865625794302E-2</v>
      </c>
      <c r="W4026" s="81">
        <f t="shared" si="1622"/>
        <v>4</v>
      </c>
      <c r="X4026" s="22">
        <f t="shared" si="1623"/>
        <v>0.62038828998050644</v>
      </c>
      <c r="Y4026" s="3">
        <f>IF(U4026&gt;'Power Curve'!$C$37,0,INDEX(Ci,$W4026,1)*POWER(1-X4026,3)+INDEX(Ci,$W4026,2)*3*X4026*POWER(1-X4026,2)+INDEX(Ci,$W4026,3)*3*POWER(X4026,2)*(1-X4026)+INDEX(Ci,$W4026,4)*POWER(X4026,3))</f>
        <v>35.154123207962641</v>
      </c>
      <c r="Z4026" s="3">
        <f t="shared" si="1624"/>
        <v>35.154123207962641</v>
      </c>
      <c r="AA4026" s="3">
        <f t="shared" si="1625"/>
        <v>22.850000381469698</v>
      </c>
      <c r="AB4026" s="3">
        <f t="shared" si="1634"/>
        <v>12.304122826492943</v>
      </c>
      <c r="AC4026" s="3">
        <f t="shared" si="1635"/>
        <v>12.304122826492943</v>
      </c>
      <c r="AE4026" s="34">
        <f t="shared" si="1626"/>
        <v>4</v>
      </c>
      <c r="AF4026" s="73" t="b">
        <f>COUNTIF('Power Curve'!$D$2:$D$31,AE4026)&gt;0</f>
        <v>1</v>
      </c>
      <c r="AG4026" s="73" t="b">
        <f t="shared" si="1627"/>
        <v>0</v>
      </c>
      <c r="AH4026" s="73" t="b">
        <f t="shared" si="1636"/>
        <v>1</v>
      </c>
      <c r="AI4026" s="34" t="str">
        <f t="shared" si="1628"/>
        <v>Outer</v>
      </c>
      <c r="AJ4026" s="35" t="str">
        <f t="shared" si="1637"/>
        <v>-0.1-0.0</v>
      </c>
      <c r="AK4026" s="36" t="str">
        <f t="shared" si="1629"/>
        <v>22-23</v>
      </c>
      <c r="AL4026" s="36" t="str">
        <f t="shared" si="1630"/>
        <v>May</v>
      </c>
      <c r="AM4026" s="35" t="str">
        <f t="shared" si="1631"/>
        <v>305-315</v>
      </c>
      <c r="AN4026" s="36" t="str">
        <f t="shared" si="1632"/>
        <v>LWS-LTI</v>
      </c>
    </row>
    <row r="4027" spans="5:40" x14ac:dyDescent="0.3">
      <c r="E4027" s="12">
        <v>41052.951388888891</v>
      </c>
      <c r="F4027" s="16">
        <v>3.61</v>
      </c>
      <c r="G4027" s="16">
        <v>22.399999618530302</v>
      </c>
      <c r="H4027" s="29">
        <v>1.1771625393439906</v>
      </c>
      <c r="I4027" s="26">
        <v>308.5</v>
      </c>
      <c r="J4027" s="30">
        <v>3.8781163434903052E-2</v>
      </c>
      <c r="K4027" s="31">
        <v>0.1687366882179312</v>
      </c>
      <c r="L4027" s="111">
        <f t="shared" si="1612"/>
        <v>-0.1</v>
      </c>
      <c r="M4027" s="112">
        <f t="shared" si="1613"/>
        <v>0.04</v>
      </c>
      <c r="N4027" s="112" t="b">
        <f t="shared" si="1614"/>
        <v>0</v>
      </c>
      <c r="O4027" s="112" t="b">
        <f t="shared" si="1615"/>
        <v>1</v>
      </c>
      <c r="P4027" s="113">
        <f t="shared" si="1616"/>
        <v>-1</v>
      </c>
      <c r="Q4027" s="113">
        <f t="shared" si="1617"/>
        <v>22</v>
      </c>
      <c r="R4027" s="114" t="str">
        <f t="shared" si="1633"/>
        <v>-0.1-0.04</v>
      </c>
      <c r="S4027" s="127">
        <f t="shared" si="1618"/>
        <v>0</v>
      </c>
      <c r="T4027" s="112" t="b">
        <f t="shared" si="1619"/>
        <v>0</v>
      </c>
      <c r="U4027" s="22">
        <f t="shared" si="1620"/>
        <v>3.5623833315746114</v>
      </c>
      <c r="V4027" s="22">
        <f t="shared" si="1621"/>
        <v>-9.137219636741549E-2</v>
      </c>
      <c r="W4027" s="81">
        <f t="shared" si="1622"/>
        <v>4</v>
      </c>
      <c r="X4027" s="22">
        <f t="shared" si="1623"/>
        <v>0.57879148137472636</v>
      </c>
      <c r="Y4027" s="3">
        <f>IF(U4027&gt;'Power Curve'!$C$37,0,INDEX(Ci,$W4027,1)*POWER(1-X4027,3)+INDEX(Ci,$W4027,2)*3*X4027*POWER(1-X4027,2)+INDEX(Ci,$W4027,3)*3*POWER(X4027,2)*(1-X4027)+INDEX(Ci,$W4027,4)*POWER(X4027,3))</f>
        <v>31.108997608886767</v>
      </c>
      <c r="Z4027" s="3">
        <f t="shared" si="1624"/>
        <v>31.108997608886767</v>
      </c>
      <c r="AA4027" s="3">
        <f t="shared" si="1625"/>
        <v>22.399999618530302</v>
      </c>
      <c r="AB4027" s="3">
        <f t="shared" si="1634"/>
        <v>8.7089979903564654</v>
      </c>
      <c r="AC4027" s="3">
        <f t="shared" si="1635"/>
        <v>8.7089979903564654</v>
      </c>
      <c r="AE4027" s="34">
        <f t="shared" si="1626"/>
        <v>4</v>
      </c>
      <c r="AF4027" s="73" t="b">
        <f>COUNTIF('Power Curve'!$D$2:$D$31,AE4027)&gt;0</f>
        <v>1</v>
      </c>
      <c r="AG4027" s="73" t="b">
        <f t="shared" si="1627"/>
        <v>0</v>
      </c>
      <c r="AH4027" s="73" t="b">
        <f t="shared" si="1636"/>
        <v>1</v>
      </c>
      <c r="AI4027" s="34" t="str">
        <f t="shared" si="1628"/>
        <v>Outer</v>
      </c>
      <c r="AJ4027" s="35" t="str">
        <f t="shared" si="1637"/>
        <v>-0.1-0.0</v>
      </c>
      <c r="AK4027" s="36" t="str">
        <f t="shared" si="1629"/>
        <v>22-23</v>
      </c>
      <c r="AL4027" s="36" t="str">
        <f t="shared" si="1630"/>
        <v>May</v>
      </c>
      <c r="AM4027" s="35" t="str">
        <f t="shared" si="1631"/>
        <v>305-315</v>
      </c>
      <c r="AN4027" s="36" t="str">
        <f t="shared" si="1632"/>
        <v>LWS-LTI</v>
      </c>
    </row>
    <row r="4028" spans="5:40" x14ac:dyDescent="0.3">
      <c r="E4028" s="12">
        <v>41052.958333333336</v>
      </c>
      <c r="F4028" s="16">
        <v>3.66</v>
      </c>
      <c r="G4028" s="16">
        <v>10.79999923706052</v>
      </c>
      <c r="H4028" s="29">
        <v>1.1782820688420008</v>
      </c>
      <c r="I4028" s="26">
        <v>312.89999999999998</v>
      </c>
      <c r="J4028" s="30">
        <v>0.10928961748633879</v>
      </c>
      <c r="K4028" s="31">
        <v>0.37488554599620455</v>
      </c>
      <c r="L4028" s="111">
        <f t="shared" si="1612"/>
        <v>-0.1</v>
      </c>
      <c r="M4028" s="112">
        <f t="shared" si="1613"/>
        <v>0.11</v>
      </c>
      <c r="N4028" s="112" t="b">
        <f t="shared" si="1614"/>
        <v>0</v>
      </c>
      <c r="O4028" s="112" t="b">
        <f t="shared" si="1615"/>
        <v>1</v>
      </c>
      <c r="P4028" s="113">
        <f t="shared" si="1616"/>
        <v>-1</v>
      </c>
      <c r="Q4028" s="113">
        <f t="shared" si="1617"/>
        <v>15</v>
      </c>
      <c r="R4028" s="114" t="str">
        <f t="shared" si="1633"/>
        <v>-0.1-0.11</v>
      </c>
      <c r="S4028" s="127">
        <f t="shared" si="1618"/>
        <v>0</v>
      </c>
      <c r="T4028" s="112" t="b">
        <f t="shared" si="1619"/>
        <v>0</v>
      </c>
      <c r="U4028" s="22">
        <f t="shared" si="1620"/>
        <v>3.6128684236168205</v>
      </c>
      <c r="V4028" s="22">
        <f t="shared" si="1621"/>
        <v>-8.3569562649573381E-2</v>
      </c>
      <c r="W4028" s="81">
        <f t="shared" si="1622"/>
        <v>4</v>
      </c>
      <c r="X4028" s="22">
        <f t="shared" si="1623"/>
        <v>0.61476014305789128</v>
      </c>
      <c r="Y4028" s="3">
        <f>IF(U4028&gt;'Power Curve'!$C$37,0,INDEX(Ci,$W4028,1)*POWER(1-X4028,3)+INDEX(Ci,$W4028,2)*3*X4028*POWER(1-X4028,2)+INDEX(Ci,$W4028,3)*3*POWER(X4028,2)*(1-X4028)+INDEX(Ci,$W4028,4)*POWER(X4028,3))</f>
        <v>34.597177898813129</v>
      </c>
      <c r="Z4028" s="3">
        <f t="shared" si="1624"/>
        <v>34.597177898813129</v>
      </c>
      <c r="AA4028" s="3">
        <f t="shared" si="1625"/>
        <v>10.79999923706052</v>
      </c>
      <c r="AB4028" s="3">
        <f t="shared" si="1634"/>
        <v>23.797178661752611</v>
      </c>
      <c r="AC4028" s="3">
        <f t="shared" si="1635"/>
        <v>23.797178661752611</v>
      </c>
      <c r="AE4028" s="34">
        <f t="shared" si="1626"/>
        <v>4</v>
      </c>
      <c r="AF4028" s="73" t="b">
        <f>COUNTIF('Power Curve'!$D$2:$D$31,AE4028)&gt;0</f>
        <v>1</v>
      </c>
      <c r="AG4028" s="73" t="b">
        <f t="shared" si="1627"/>
        <v>0</v>
      </c>
      <c r="AH4028" s="73" t="b">
        <f t="shared" si="1636"/>
        <v>1</v>
      </c>
      <c r="AI4028" s="34" t="str">
        <f t="shared" si="1628"/>
        <v>Outer</v>
      </c>
      <c r="AJ4028" s="35" t="str">
        <f t="shared" si="1637"/>
        <v>-0.1-0.0</v>
      </c>
      <c r="AK4028" s="36" t="str">
        <f t="shared" si="1629"/>
        <v>23-24</v>
      </c>
      <c r="AL4028" s="36" t="str">
        <f t="shared" si="1630"/>
        <v>May</v>
      </c>
      <c r="AM4028" s="35" t="str">
        <f t="shared" si="1631"/>
        <v>305-315</v>
      </c>
      <c r="AN4028" s="36" t="str">
        <f t="shared" si="1632"/>
        <v>Inner-TI</v>
      </c>
    </row>
    <row r="4029" spans="5:40" x14ac:dyDescent="0.3">
      <c r="E4029" s="12">
        <v>41052.972222222219</v>
      </c>
      <c r="F4029" s="16">
        <v>3.83</v>
      </c>
      <c r="G4029" s="16">
        <v>16.090000152587898</v>
      </c>
      <c r="H4029" s="29">
        <v>1.1781990659513502</v>
      </c>
      <c r="I4029" s="26">
        <v>302.3</v>
      </c>
      <c r="J4029" s="30">
        <v>6.2663185378590072E-2</v>
      </c>
      <c r="K4029" s="31">
        <v>0.2560306643970327</v>
      </c>
      <c r="L4029" s="111">
        <f t="shared" si="1612"/>
        <v>-0.1</v>
      </c>
      <c r="M4029" s="112">
        <f t="shared" si="1613"/>
        <v>6.0000000000000005E-2</v>
      </c>
      <c r="N4029" s="112" t="b">
        <f t="shared" si="1614"/>
        <v>0</v>
      </c>
      <c r="O4029" s="112" t="b">
        <f t="shared" si="1615"/>
        <v>1</v>
      </c>
      <c r="P4029" s="113">
        <f t="shared" si="1616"/>
        <v>-1</v>
      </c>
      <c r="Q4029" s="113">
        <f t="shared" si="1617"/>
        <v>20</v>
      </c>
      <c r="R4029" s="114" t="str">
        <f t="shared" si="1633"/>
        <v>-0.1-0.06</v>
      </c>
      <c r="S4029" s="127">
        <f t="shared" si="1618"/>
        <v>0</v>
      </c>
      <c r="T4029" s="112" t="b">
        <f t="shared" si="1619"/>
        <v>0</v>
      </c>
      <c r="U4029" s="22">
        <f t="shared" si="1620"/>
        <v>3.7805904745739922</v>
      </c>
      <c r="V4029" s="22">
        <f t="shared" si="1621"/>
        <v>-5.7647579008741005E-2</v>
      </c>
      <c r="W4029" s="81">
        <f t="shared" si="1622"/>
        <v>4</v>
      </c>
      <c r="X4029" s="22">
        <f t="shared" si="1623"/>
        <v>0.73425557158244004</v>
      </c>
      <c r="Y4029" s="3">
        <f>IF(U4029&gt;'Power Curve'!$C$37,0,INDEX(Ci,$W4029,1)*POWER(1-X4029,3)+INDEX(Ci,$W4029,2)*3*X4029*POWER(1-X4029,2)+INDEX(Ci,$W4029,3)*3*POWER(X4029,2)*(1-X4029)+INDEX(Ci,$W4029,4)*POWER(X4029,3))</f>
        <v>46.991823045691746</v>
      </c>
      <c r="Z4029" s="3">
        <f t="shared" si="1624"/>
        <v>46.991823045691746</v>
      </c>
      <c r="AA4029" s="3">
        <f t="shared" si="1625"/>
        <v>16.090000152587898</v>
      </c>
      <c r="AB4029" s="3">
        <f t="shared" si="1634"/>
        <v>30.901822893103848</v>
      </c>
      <c r="AC4029" s="3">
        <f t="shared" si="1635"/>
        <v>30.901822893103848</v>
      </c>
      <c r="AE4029" s="34">
        <f t="shared" si="1626"/>
        <v>4</v>
      </c>
      <c r="AF4029" s="73" t="b">
        <f>COUNTIF('Power Curve'!$D$2:$D$31,AE4029)&gt;0</f>
        <v>1</v>
      </c>
      <c r="AG4029" s="73" t="b">
        <f t="shared" si="1627"/>
        <v>0</v>
      </c>
      <c r="AH4029" s="73" t="b">
        <f t="shared" si="1636"/>
        <v>1</v>
      </c>
      <c r="AI4029" s="34" t="str">
        <f t="shared" si="1628"/>
        <v>Outer</v>
      </c>
      <c r="AJ4029" s="35" t="str">
        <f t="shared" si="1637"/>
        <v>-0.1-0.0</v>
      </c>
      <c r="AK4029" s="36" t="str">
        <f t="shared" si="1629"/>
        <v>23-24</v>
      </c>
      <c r="AL4029" s="36" t="str">
        <f t="shared" si="1630"/>
        <v>May</v>
      </c>
      <c r="AM4029" s="35" t="str">
        <f t="shared" si="1631"/>
        <v>295-305</v>
      </c>
      <c r="AN4029" s="36" t="str">
        <f t="shared" si="1632"/>
        <v>LWS-LTI</v>
      </c>
    </row>
    <row r="4030" spans="5:40" x14ac:dyDescent="0.3">
      <c r="E4030" s="12">
        <v>41052.979166666664</v>
      </c>
      <c r="F4030" s="16">
        <v>4.49</v>
      </c>
      <c r="G4030" s="16">
        <v>85.340000152587493</v>
      </c>
      <c r="H4030" s="29">
        <v>1.1786141894662916</v>
      </c>
      <c r="I4030" s="26">
        <v>305</v>
      </c>
      <c r="J4030" s="30">
        <v>6.0133630289532294E-2</v>
      </c>
      <c r="K4030" s="31">
        <v>0.44660186008141012</v>
      </c>
      <c r="L4030" s="111">
        <f t="shared" si="1612"/>
        <v>0</v>
      </c>
      <c r="M4030" s="112">
        <f t="shared" si="1613"/>
        <v>6.0000000000000005E-2</v>
      </c>
      <c r="N4030" s="112" t="b">
        <f t="shared" si="1614"/>
        <v>0</v>
      </c>
      <c r="O4030" s="112" t="b">
        <f t="shared" si="1615"/>
        <v>1</v>
      </c>
      <c r="P4030" s="113">
        <f t="shared" si="1616"/>
        <v>0</v>
      </c>
      <c r="Q4030" s="113">
        <f t="shared" si="1617"/>
        <v>20</v>
      </c>
      <c r="R4030" s="114" t="str">
        <f t="shared" si="1633"/>
        <v>0-0.06</v>
      </c>
      <c r="S4030" s="127">
        <f t="shared" si="1618"/>
        <v>0</v>
      </c>
      <c r="T4030" s="112" t="b">
        <f t="shared" si="1619"/>
        <v>0</v>
      </c>
      <c r="U4030" s="22">
        <f t="shared" si="1620"/>
        <v>4.4325965068761564</v>
      </c>
      <c r="V4030" s="22">
        <f t="shared" si="1621"/>
        <v>4.3122055076979277E-2</v>
      </c>
      <c r="W4030" s="81">
        <f t="shared" si="1622"/>
        <v>5</v>
      </c>
      <c r="X4030" s="22">
        <f t="shared" si="1623"/>
        <v>0.31904346486142315</v>
      </c>
      <c r="Y4030" s="3">
        <f>IF(U4030&gt;'Power Curve'!$C$37,0,INDEX(Ci,$W4030,1)*POWER(1-X4030,3)+INDEX(Ci,$W4030,2)*3*X4030*POWER(1-X4030,2)+INDEX(Ci,$W4030,3)*3*POWER(X4030,2)*(1-X4030)+INDEX(Ci,$W4030,4)*POWER(X4030,3))</f>
        <v>111.13307120906421</v>
      </c>
      <c r="Z4030" s="3">
        <f t="shared" si="1624"/>
        <v>111.13307120906421</v>
      </c>
      <c r="AA4030" s="3">
        <f t="shared" si="1625"/>
        <v>85.340000152587493</v>
      </c>
      <c r="AB4030" s="3">
        <f t="shared" si="1634"/>
        <v>25.79307105647672</v>
      </c>
      <c r="AC4030" s="3">
        <f t="shared" si="1635"/>
        <v>25.79307105647672</v>
      </c>
      <c r="AE4030" s="34">
        <f t="shared" si="1626"/>
        <v>4</v>
      </c>
      <c r="AF4030" s="73" t="b">
        <f>COUNTIF('Power Curve'!$D$2:$D$31,AE4030)&gt;0</f>
        <v>1</v>
      </c>
      <c r="AG4030" s="73" t="b">
        <f t="shared" si="1627"/>
        <v>0</v>
      </c>
      <c r="AH4030" s="73" t="b">
        <f t="shared" si="1636"/>
        <v>1</v>
      </c>
      <c r="AI4030" s="34" t="str">
        <f t="shared" si="1628"/>
        <v>Outer</v>
      </c>
      <c r="AJ4030" s="35" t="str">
        <f t="shared" si="1637"/>
        <v>0.0-0.1</v>
      </c>
      <c r="AK4030" s="36" t="str">
        <f t="shared" si="1629"/>
        <v>23-24</v>
      </c>
      <c r="AL4030" s="36" t="str">
        <f t="shared" si="1630"/>
        <v>May</v>
      </c>
      <c r="AM4030" s="35" t="str">
        <f t="shared" si="1631"/>
        <v>305-315</v>
      </c>
      <c r="AN4030" s="36" t="str">
        <f t="shared" si="1632"/>
        <v>LWS-LTI</v>
      </c>
    </row>
    <row r="4031" spans="5:40" x14ac:dyDescent="0.3">
      <c r="E4031" s="12">
        <v>41052.986111111109</v>
      </c>
      <c r="F4031" s="16">
        <v>4.8499999999999996</v>
      </c>
      <c r="G4031" s="16">
        <v>147.52000427246099</v>
      </c>
      <c r="H4031" s="29">
        <v>1.1794453107301959</v>
      </c>
      <c r="I4031" s="26">
        <v>300.39999999999998</v>
      </c>
      <c r="J4031" s="30">
        <v>6.3917525773195885E-2</v>
      </c>
      <c r="K4031" s="31">
        <v>0.51290562432322062</v>
      </c>
      <c r="L4031" s="111">
        <f t="shared" si="1612"/>
        <v>0.1</v>
      </c>
      <c r="M4031" s="112">
        <f t="shared" si="1613"/>
        <v>6.0000000000000005E-2</v>
      </c>
      <c r="N4031" s="112" t="b">
        <f t="shared" si="1614"/>
        <v>1</v>
      </c>
      <c r="O4031" s="112" t="b">
        <f t="shared" si="1615"/>
        <v>1</v>
      </c>
      <c r="P4031" s="113">
        <f t="shared" si="1616"/>
        <v>1</v>
      </c>
      <c r="Q4031" s="113">
        <f t="shared" si="1617"/>
        <v>20</v>
      </c>
      <c r="R4031" s="114" t="str">
        <f t="shared" si="1633"/>
        <v>0.1-0.06</v>
      </c>
      <c r="S4031" s="127">
        <f t="shared" si="1618"/>
        <v>-0.11327910441251345</v>
      </c>
      <c r="T4031" s="112" t="b">
        <f t="shared" si="1619"/>
        <v>1</v>
      </c>
      <c r="U4031" s="22">
        <f t="shared" si="1620"/>
        <v>4.7891191822531685</v>
      </c>
      <c r="V4031" s="22">
        <f t="shared" si="1621"/>
        <v>9.8223783835761344E-2</v>
      </c>
      <c r="W4031" s="81">
        <f t="shared" si="1622"/>
        <v>5</v>
      </c>
      <c r="X4031" s="22">
        <f t="shared" si="1623"/>
        <v>0.72671996295513641</v>
      </c>
      <c r="Y4031" s="3">
        <f>IF(U4031&gt;'Power Curve'!$C$37,0,INDEX(Ci,$W4031,1)*POWER(1-X4031,3)+INDEX(Ci,$W4031,2)*3*X4031*POWER(1-X4031,2)+INDEX(Ci,$W4031,3)*3*POWER(X4031,2)*(1-X4031)+INDEX(Ci,$W4031,4)*POWER(X4031,3))</f>
        <v>171.31593226589439</v>
      </c>
      <c r="Z4031" s="3">
        <f t="shared" si="1624"/>
        <v>151.90941688721907</v>
      </c>
      <c r="AA4031" s="3">
        <f t="shared" si="1625"/>
        <v>147.52000427246099</v>
      </c>
      <c r="AB4031" s="3">
        <f t="shared" si="1634"/>
        <v>4.3894126147580721</v>
      </c>
      <c r="AC4031" s="3">
        <f t="shared" si="1635"/>
        <v>4.3894126147580721</v>
      </c>
      <c r="AE4031" s="34">
        <f t="shared" si="1626"/>
        <v>5</v>
      </c>
      <c r="AF4031" s="73" t="b">
        <f>COUNTIF('Power Curve'!$D$2:$D$31,AE4031)&gt;0</f>
        <v>1</v>
      </c>
      <c r="AG4031" s="73" t="b">
        <f t="shared" si="1627"/>
        <v>0</v>
      </c>
      <c r="AH4031" s="73" t="b">
        <f t="shared" si="1636"/>
        <v>1</v>
      </c>
      <c r="AI4031" s="34" t="str">
        <f t="shared" si="1628"/>
        <v>Outer</v>
      </c>
      <c r="AJ4031" s="35" t="str">
        <f t="shared" si="1637"/>
        <v>0.0-0.1</v>
      </c>
      <c r="AK4031" s="36" t="str">
        <f t="shared" si="1629"/>
        <v>23-24</v>
      </c>
      <c r="AL4031" s="36" t="str">
        <f t="shared" si="1630"/>
        <v>May</v>
      </c>
      <c r="AM4031" s="35" t="str">
        <f t="shared" si="1631"/>
        <v>295-305</v>
      </c>
      <c r="AN4031" s="36" t="str">
        <f t="shared" si="1632"/>
        <v>LWS-LTI</v>
      </c>
    </row>
    <row r="4032" spans="5:40" x14ac:dyDescent="0.3">
      <c r="E4032" s="12">
        <v>41052.993055555555</v>
      </c>
      <c r="F4032" s="16">
        <v>4.3899999999999997</v>
      </c>
      <c r="G4032" s="16">
        <v>85.340000152587493</v>
      </c>
      <c r="H4032" s="29">
        <v>1.1803034849500074</v>
      </c>
      <c r="I4032" s="26">
        <v>301.8</v>
      </c>
      <c r="J4032" s="30">
        <v>5.9225512528473807E-2</v>
      </c>
      <c r="K4032" s="31">
        <v>0.44872397187089791</v>
      </c>
      <c r="L4032" s="111">
        <f t="shared" si="1612"/>
        <v>0</v>
      </c>
      <c r="M4032" s="112">
        <f t="shared" si="1613"/>
        <v>6.0000000000000005E-2</v>
      </c>
      <c r="N4032" s="112" t="b">
        <f t="shared" si="1614"/>
        <v>0</v>
      </c>
      <c r="O4032" s="112" t="b">
        <f t="shared" si="1615"/>
        <v>1</v>
      </c>
      <c r="P4032" s="113">
        <f t="shared" si="1616"/>
        <v>0</v>
      </c>
      <c r="Q4032" s="113">
        <f t="shared" si="1617"/>
        <v>20</v>
      </c>
      <c r="R4032" s="114" t="str">
        <f t="shared" si="1633"/>
        <v>0-0.06</v>
      </c>
      <c r="S4032" s="127">
        <f t="shared" si="1618"/>
        <v>0</v>
      </c>
      <c r="T4032" s="112" t="b">
        <f t="shared" si="1619"/>
        <v>0</v>
      </c>
      <c r="U4032" s="22">
        <f t="shared" si="1620"/>
        <v>4.3359445586654664</v>
      </c>
      <c r="V4032" s="22">
        <f t="shared" si="1621"/>
        <v>2.8184184915757315E-2</v>
      </c>
      <c r="W4032" s="81">
        <f t="shared" si="1622"/>
        <v>5</v>
      </c>
      <c r="X4032" s="22">
        <f t="shared" si="1623"/>
        <v>0.2085239088786183</v>
      </c>
      <c r="Y4032" s="3">
        <f>IF(U4032&gt;'Power Curve'!$C$37,0,INDEX(Ci,$W4032,1)*POWER(1-X4032,3)+INDEX(Ci,$W4032,2)*3*X4032*POWER(1-X4032,2)+INDEX(Ci,$W4032,3)*3*POWER(X4032,2)*(1-X4032)+INDEX(Ci,$W4032,4)*POWER(X4032,3))</f>
        <v>97.421130673106177</v>
      </c>
      <c r="Z4032" s="3">
        <f t="shared" si="1624"/>
        <v>97.421130673106177</v>
      </c>
      <c r="AA4032" s="3">
        <f t="shared" si="1625"/>
        <v>85.340000152587493</v>
      </c>
      <c r="AB4032" s="3">
        <f t="shared" si="1634"/>
        <v>12.081130520518684</v>
      </c>
      <c r="AC4032" s="3">
        <f t="shared" si="1635"/>
        <v>12.081130520518684</v>
      </c>
      <c r="AE4032" s="34">
        <f t="shared" si="1626"/>
        <v>4</v>
      </c>
      <c r="AF4032" s="73" t="b">
        <f>COUNTIF('Power Curve'!$D$2:$D$31,AE4032)&gt;0</f>
        <v>1</v>
      </c>
      <c r="AG4032" s="73" t="b">
        <f t="shared" si="1627"/>
        <v>0</v>
      </c>
      <c r="AH4032" s="73" t="b">
        <f t="shared" si="1636"/>
        <v>1</v>
      </c>
      <c r="AI4032" s="34" t="str">
        <f t="shared" si="1628"/>
        <v>Outer</v>
      </c>
      <c r="AJ4032" s="35" t="str">
        <f t="shared" si="1637"/>
        <v>0.0-0.1</v>
      </c>
      <c r="AK4032" s="36" t="str">
        <f t="shared" si="1629"/>
        <v>23-24</v>
      </c>
      <c r="AL4032" s="36" t="str">
        <f t="shared" si="1630"/>
        <v>May</v>
      </c>
      <c r="AM4032" s="35" t="str">
        <f t="shared" si="1631"/>
        <v>295-305</v>
      </c>
      <c r="AN4032" s="36" t="str">
        <f t="shared" si="1632"/>
        <v>LWS-LTI</v>
      </c>
    </row>
    <row r="4033" spans="5:40" x14ac:dyDescent="0.3">
      <c r="E4033" s="12">
        <v>41053</v>
      </c>
      <c r="F4033" s="16">
        <v>4.18</v>
      </c>
      <c r="G4033" s="16">
        <v>54.830001831054702</v>
      </c>
      <c r="H4033" s="29">
        <v>1.1809703695381495</v>
      </c>
      <c r="I4033" s="26">
        <v>299.39999999999998</v>
      </c>
      <c r="J4033" s="30">
        <v>4.3062200956937802E-2</v>
      </c>
      <c r="K4033" s="31">
        <v>0.40419851469213769</v>
      </c>
      <c r="L4033" s="111">
        <f t="shared" si="1612"/>
        <v>0</v>
      </c>
      <c r="M4033" s="112">
        <f t="shared" si="1613"/>
        <v>0.04</v>
      </c>
      <c r="N4033" s="112" t="b">
        <f t="shared" si="1614"/>
        <v>0</v>
      </c>
      <c r="O4033" s="112" t="b">
        <f t="shared" si="1615"/>
        <v>1</v>
      </c>
      <c r="P4033" s="113">
        <f t="shared" si="1616"/>
        <v>0</v>
      </c>
      <c r="Q4033" s="113">
        <f t="shared" si="1617"/>
        <v>22</v>
      </c>
      <c r="R4033" s="114" t="str">
        <f t="shared" si="1633"/>
        <v>0-0.04</v>
      </c>
      <c r="S4033" s="127">
        <f t="shared" si="1618"/>
        <v>0</v>
      </c>
      <c r="T4033" s="112" t="b">
        <f t="shared" si="1619"/>
        <v>0</v>
      </c>
      <c r="U4033" s="22">
        <f t="shared" si="1620"/>
        <v>4.1293077630477981</v>
      </c>
      <c r="V4033" s="22">
        <f t="shared" si="1621"/>
        <v>-3.7521979571363607E-3</v>
      </c>
      <c r="W4033" s="81">
        <f t="shared" si="1622"/>
        <v>4</v>
      </c>
      <c r="X4033" s="22">
        <f t="shared" si="1623"/>
        <v>0.98270305706386141</v>
      </c>
      <c r="Y4033" s="3">
        <f>IF(U4033&gt;'Power Curve'!$C$37,0,INDEX(Ci,$W4033,1)*POWER(1-X4033,3)+INDEX(Ci,$W4033,2)*3*X4033*POWER(1-X4033,2)+INDEX(Ci,$W4033,3)*3*POWER(X4033,2)*(1-X4033)+INDEX(Ci,$W4033,4)*POWER(X4033,3))</f>
        <v>75.37509626737743</v>
      </c>
      <c r="Z4033" s="3">
        <f t="shared" si="1624"/>
        <v>75.37509626737743</v>
      </c>
      <c r="AA4033" s="3">
        <f t="shared" si="1625"/>
        <v>54.830001831054702</v>
      </c>
      <c r="AB4033" s="3">
        <f t="shared" si="1634"/>
        <v>20.545094436322728</v>
      </c>
      <c r="AC4033" s="3">
        <f t="shared" si="1635"/>
        <v>20.545094436322728</v>
      </c>
      <c r="AE4033" s="34">
        <f t="shared" si="1626"/>
        <v>4</v>
      </c>
      <c r="AF4033" s="73" t="b">
        <f>COUNTIF('Power Curve'!$D$2:$D$31,AE4033)&gt;0</f>
        <v>1</v>
      </c>
      <c r="AG4033" s="73" t="b">
        <f t="shared" si="1627"/>
        <v>0</v>
      </c>
      <c r="AH4033" s="73" t="b">
        <f t="shared" si="1636"/>
        <v>1</v>
      </c>
      <c r="AI4033" s="34" t="str">
        <f t="shared" si="1628"/>
        <v>Outer</v>
      </c>
      <c r="AJ4033" s="35" t="str">
        <f t="shared" si="1637"/>
        <v>-0.1-0.0</v>
      </c>
      <c r="AK4033" s="36" t="str">
        <f t="shared" si="1629"/>
        <v>0-1</v>
      </c>
      <c r="AL4033" s="36" t="str">
        <f t="shared" si="1630"/>
        <v>May</v>
      </c>
      <c r="AM4033" s="35" t="str">
        <f t="shared" si="1631"/>
        <v>295-305</v>
      </c>
      <c r="AN4033" s="36" t="str">
        <f t="shared" si="1632"/>
        <v>LWS-LTI</v>
      </c>
    </row>
    <row r="4034" spans="5:40" x14ac:dyDescent="0.3">
      <c r="E4034" s="12">
        <v>41053.006944444445</v>
      </c>
      <c r="F4034" s="16">
        <v>4.26</v>
      </c>
      <c r="G4034" s="16">
        <v>65.410001754760714</v>
      </c>
      <c r="H4034" s="29">
        <v>1.1819721106084284</v>
      </c>
      <c r="I4034" s="26">
        <v>308.3</v>
      </c>
      <c r="J4034" s="30">
        <v>7.0422535211267609E-2</v>
      </c>
      <c r="K4034" s="31">
        <v>0.46472676908137162</v>
      </c>
      <c r="L4034" s="111">
        <f t="shared" si="1612"/>
        <v>0</v>
      </c>
      <c r="M4034" s="112">
        <f t="shared" si="1613"/>
        <v>6.9999999999999993E-2</v>
      </c>
      <c r="N4034" s="112" t="b">
        <f t="shared" si="1614"/>
        <v>0</v>
      </c>
      <c r="O4034" s="112" t="b">
        <f t="shared" si="1615"/>
        <v>1</v>
      </c>
      <c r="P4034" s="113">
        <f t="shared" si="1616"/>
        <v>0</v>
      </c>
      <c r="Q4034" s="113">
        <f t="shared" si="1617"/>
        <v>19</v>
      </c>
      <c r="R4034" s="114" t="str">
        <f t="shared" si="1633"/>
        <v>0-0.07</v>
      </c>
      <c r="S4034" s="127">
        <f t="shared" si="1618"/>
        <v>0</v>
      </c>
      <c r="T4034" s="112" t="b">
        <f t="shared" si="1619"/>
        <v>0</v>
      </c>
      <c r="U4034" s="22">
        <f t="shared" si="1620"/>
        <v>4.2095271276208415</v>
      </c>
      <c r="V4034" s="22">
        <f t="shared" si="1621"/>
        <v>8.6459634311440037E-3</v>
      </c>
      <c r="W4034" s="81">
        <f t="shared" si="1622"/>
        <v>5</v>
      </c>
      <c r="X4034" s="22">
        <f t="shared" si="1623"/>
        <v>6.3968122821597168E-2</v>
      </c>
      <c r="Y4034" s="3">
        <f>IF(U4034&gt;'Power Curve'!$C$37,0,INDEX(Ci,$W4034,1)*POWER(1-X4034,3)+INDEX(Ci,$W4034,2)*3*X4034*POWER(1-X4034,2)+INDEX(Ci,$W4034,3)*3*POWER(X4034,2)*(1-X4034)+INDEX(Ci,$W4034,4)*POWER(X4034,3))</f>
        <v>82.599737129314491</v>
      </c>
      <c r="Z4034" s="3">
        <f t="shared" si="1624"/>
        <v>82.599737129314491</v>
      </c>
      <c r="AA4034" s="3">
        <f t="shared" si="1625"/>
        <v>65.410001754760714</v>
      </c>
      <c r="AB4034" s="3">
        <f t="shared" si="1634"/>
        <v>17.189735374553777</v>
      </c>
      <c r="AC4034" s="3">
        <f t="shared" si="1635"/>
        <v>17.189735374553777</v>
      </c>
      <c r="AE4034" s="34">
        <f t="shared" si="1626"/>
        <v>4</v>
      </c>
      <c r="AF4034" s="73" t="b">
        <f>COUNTIF('Power Curve'!$D$2:$D$31,AE4034)&gt;0</f>
        <v>1</v>
      </c>
      <c r="AG4034" s="73" t="b">
        <f t="shared" si="1627"/>
        <v>0</v>
      </c>
      <c r="AH4034" s="73" t="b">
        <f t="shared" si="1636"/>
        <v>1</v>
      </c>
      <c r="AI4034" s="34" t="str">
        <f t="shared" si="1628"/>
        <v>Outer</v>
      </c>
      <c r="AJ4034" s="35" t="str">
        <f t="shared" si="1637"/>
        <v>0.0-0.1</v>
      </c>
      <c r="AK4034" s="36" t="str">
        <f t="shared" si="1629"/>
        <v>0-1</v>
      </c>
      <c r="AL4034" s="36" t="str">
        <f t="shared" si="1630"/>
        <v>May</v>
      </c>
      <c r="AM4034" s="35" t="str">
        <f t="shared" si="1631"/>
        <v>305-315</v>
      </c>
      <c r="AN4034" s="36" t="str">
        <f t="shared" si="1632"/>
        <v>LWS-LTI</v>
      </c>
    </row>
    <row r="4035" spans="5:40" x14ac:dyDescent="0.3">
      <c r="E4035" s="12">
        <v>41053.013888888891</v>
      </c>
      <c r="F4035" s="16">
        <v>4.6100000000000003</v>
      </c>
      <c r="G4035" s="16">
        <v>102.49999809265161</v>
      </c>
      <c r="H4035" s="29">
        <v>1.1822646042873453</v>
      </c>
      <c r="I4035" s="26">
        <v>301</v>
      </c>
      <c r="J4035" s="30">
        <v>8.2429501084598691E-2</v>
      </c>
      <c r="K4035" s="31">
        <v>0.5327482013475876</v>
      </c>
      <c r="L4035" s="111">
        <f t="shared" ref="L4035:L4098" si="1638">ROUND((V4035-CenterOfFirstWindSpeedBin)/WindSpeedBinWidth,0)*WindSpeedBinWidth+CenterOfFirstWindSpeedBin</f>
        <v>0.1</v>
      </c>
      <c r="M4035" s="112">
        <f t="shared" ref="M4035:M4098" si="1639">ROUND((J4035-CenterOfFirstTurbulenceBin)/TurbulenceBinWidth,0)*TurbulenceBinWidth+CenterOfFirstTurbulenceBin</f>
        <v>0.08</v>
      </c>
      <c r="N4035" s="112" t="b">
        <f t="shared" ref="N4035:N4098" si="1640">IF(AND(L4035&gt;=CenterOfFirstWindSpeedBin,L4035&lt;=CenterOfLastWindSpeedBin),TRUE,FALSE)</f>
        <v>1</v>
      </c>
      <c r="O4035" s="112" t="b">
        <f t="shared" ref="O4035:O4098" si="1641">IF(AND(M4035&gt;=CenterOfFirstTurbulenceBin,M4035&lt;=CenterOfLastTurbulenceBin),TRUE,FALSE)</f>
        <v>1</v>
      </c>
      <c r="P4035" s="113">
        <f t="shared" ref="P4035:P4098" si="1642">(L4035-CenterOfFirstWindSpeedBin)/WindSpeedBinWidth+1</f>
        <v>1</v>
      </c>
      <c r="Q4035" s="113">
        <f t="shared" ref="Q4035:Q4098" si="1643">NumberOfTurbulenceBins-(M4035-CenterOfFirstTurbulenceBin)/TurbulenceBinWidth</f>
        <v>18</v>
      </c>
      <c r="R4035" s="114" t="str">
        <f t="shared" si="1633"/>
        <v>0.1-0.08</v>
      </c>
      <c r="S4035" s="127">
        <f t="shared" ref="S4035:S4098" si="1644">IF(T4035,INDEX(PowerDeviationMatrix,Q4035,P4035),IF(UseMatrixPadValue,MatrixPadValue,0))</f>
        <v>-2.9800925258515902E-2</v>
      </c>
      <c r="T4035" s="112" t="b">
        <f t="shared" ref="T4035:T4098" si="1645">IF(AND(P4035&gt;0,Q4035&gt;0,N4035,O4035),LEN(INDEX(PowerDeviationMatrix,Q4035,P4035))&gt;0,FALSE)</f>
        <v>1</v>
      </c>
      <c r="U4035" s="22">
        <f t="shared" ref="U4035:U4098" si="1646">F4035*(H4035/Ref_Density)^(1/3)</f>
        <v>4.5557560262024426</v>
      </c>
      <c r="V4035" s="22">
        <f t="shared" ref="V4035:V4098" si="1647">(U4035-CutInWindSpeed)/(RatedWindSpeed-CutInWindSpeed)</f>
        <v>6.2156755803385214E-2</v>
      </c>
      <c r="W4035" s="81">
        <f t="shared" ref="W4035:W4098" si="1648">COUNTIF(xa,"&lt;"&amp;U4035)</f>
        <v>5</v>
      </c>
      <c r="X4035" s="22">
        <f t="shared" ref="X4035:X4098" si="1649">(U4035-INDEX(xa,$W4035))/(INDEX(xb,$W4035)-INDEX(xa,$W4035))</f>
        <v>0.45987389449047994</v>
      </c>
      <c r="Y4035" s="3">
        <f>IF(U4035&gt;'Power Curve'!$C$37,0,INDEX(Ci,$W4035,1)*POWER(1-X4035,3)+INDEX(Ci,$W4035,2)*3*X4035*POWER(1-X4035,2)+INDEX(Ci,$W4035,3)*3*POWER(X4035,2)*(1-X4035)+INDEX(Ci,$W4035,4)*POWER(X4035,3))</f>
        <v>130.77024517033928</v>
      </c>
      <c r="Z4035" s="3">
        <f t="shared" ref="Z4035:Z4098" si="1650">IF(OR(T4035,UseMatrixPadValue),Y4035*(1+S4035),"")</f>
        <v>126.87317086798021</v>
      </c>
      <c r="AA4035" s="3">
        <f t="shared" ref="AA4035:AA4098" si="1651">IF(AH4035,G4035,"")</f>
        <v>102.49999809265161</v>
      </c>
      <c r="AB4035" s="3">
        <f t="shared" si="1634"/>
        <v>24.373172775328598</v>
      </c>
      <c r="AC4035" s="3">
        <f t="shared" si="1635"/>
        <v>24.373172775328598</v>
      </c>
      <c r="AE4035" s="34">
        <f t="shared" ref="AE4035:AE4098" si="1652">MROUND(U4035-Centre_First_Bin,Bin_Width)+Centre_First_Bin</f>
        <v>5</v>
      </c>
      <c r="AF4035" s="73" t="b">
        <f>COUNTIF('Power Curve'!$D$2:$D$31,AE4035)&gt;0</f>
        <v>1</v>
      </c>
      <c r="AG4035" s="73" t="b">
        <f t="shared" ref="AG4035:AG4098" si="1653">(G4035&lt;0)</f>
        <v>0</v>
      </c>
      <c r="AH4035" s="73" t="b">
        <f t="shared" si="1636"/>
        <v>1</v>
      </c>
      <c r="AI4035" s="34" t="str">
        <f t="shared" ref="AI4035:AI4098" si="1654">IF(AH4035,IF(AND(J4035&gt;=LowerTurbLimit,J4035&lt;=UpperTurbLimit,K4035&gt;=LowerShearLimit,K4035&lt;=UpperShearLimit),"Inner","Outer"),"")</f>
        <v>Outer</v>
      </c>
      <c r="AJ4035" s="35" t="str">
        <f t="shared" si="1637"/>
        <v>0.0-0.1</v>
      </c>
      <c r="AK4035" s="36" t="str">
        <f t="shared" ref="AK4035:AK4098" si="1655">IF(AH4035,HOUR(E4035)&amp;"-"&amp;HOUR(E4035)+1,"")</f>
        <v>0-1</v>
      </c>
      <c r="AL4035" s="36" t="str">
        <f t="shared" ref="AL4035:AL4098" si="1656">IF(AH4035,TEXT(E4035,"mmm"),"")</f>
        <v>May</v>
      </c>
      <c r="AM4035" s="35" t="str">
        <f t="shared" ref="AM4035:AM4098" si="1657">IF(AH4035,IF(OR(I4035&lt;5,I4035&gt;=355),"355-5",MROUND(I4035,10)-5&amp;"-"&amp;MROUND(I4035,10)+5),"")</f>
        <v>295-305</v>
      </c>
      <c r="AN4035" s="36" t="str">
        <f t="shared" ref="AN4035:AN4098" si="1658">IF(AH4035,IF(V4035&lt;0.5,IF(J4035&lt;=LowerTurbLimit,"LWS-LTI",IF(J4035&gt;=UpperTurbLimit,"LWS-HTI","Inner-TI")),IF(J4035&lt;=LowerTurbLimit,"HWS-LTI",IF(J4035&gt;=UpperTurbLimit,"HWS-HTI","Inner-TI"))),"")</f>
        <v>LWS-LTI</v>
      </c>
    </row>
    <row r="4036" spans="5:40" x14ac:dyDescent="0.3">
      <c r="E4036" s="12">
        <v>41053.020833333336</v>
      </c>
      <c r="F4036" s="16">
        <v>4.3</v>
      </c>
      <c r="G4036" s="16">
        <v>92.519998550414698</v>
      </c>
      <c r="H4036" s="29">
        <v>1.183101101598611</v>
      </c>
      <c r="I4036" s="26">
        <v>293.89999999999998</v>
      </c>
      <c r="J4036" s="30">
        <v>0.10232558139534884</v>
      </c>
      <c r="K4036" s="31">
        <v>0.53907339354459005</v>
      </c>
      <c r="L4036" s="111">
        <f t="shared" si="1638"/>
        <v>0</v>
      </c>
      <c r="M4036" s="112">
        <f t="shared" si="1639"/>
        <v>9.9999999999999992E-2</v>
      </c>
      <c r="N4036" s="112" t="b">
        <f t="shared" si="1640"/>
        <v>0</v>
      </c>
      <c r="O4036" s="112" t="b">
        <f t="shared" si="1641"/>
        <v>1</v>
      </c>
      <c r="P4036" s="113">
        <f t="shared" si="1642"/>
        <v>0</v>
      </c>
      <c r="Q4036" s="113">
        <f t="shared" si="1643"/>
        <v>16</v>
      </c>
      <c r="R4036" s="114" t="str">
        <f t="shared" ref="R4036:R4099" si="1659">L4036&amp;"-"&amp;M4036</f>
        <v>0-0.1</v>
      </c>
      <c r="S4036" s="127">
        <f t="shared" si="1644"/>
        <v>0</v>
      </c>
      <c r="T4036" s="112" t="b">
        <f t="shared" si="1645"/>
        <v>0</v>
      </c>
      <c r="U4036" s="22">
        <f t="shared" si="1646"/>
        <v>4.2504056374893624</v>
      </c>
      <c r="V4036" s="22">
        <f t="shared" si="1647"/>
        <v>1.4963868906459168E-2</v>
      </c>
      <c r="W4036" s="81">
        <f t="shared" si="1648"/>
        <v>5</v>
      </c>
      <c r="X4036" s="22">
        <f t="shared" si="1649"/>
        <v>0.11071187546752623</v>
      </c>
      <c r="Y4036" s="3">
        <f>IF(U4036&gt;'Power Curve'!$C$37,0,INDEX(Ci,$W4036,1)*POWER(1-X4036,3)+INDEX(Ci,$W4036,2)*3*X4036*POWER(1-X4036,2)+INDEX(Ci,$W4036,3)*3*POWER(X4036,2)*(1-X4036)+INDEX(Ci,$W4036,4)*POWER(X4036,3))</f>
        <v>86.950336643466045</v>
      </c>
      <c r="Z4036" s="3">
        <f t="shared" si="1650"/>
        <v>86.950336643466045</v>
      </c>
      <c r="AA4036" s="3">
        <f t="shared" si="1651"/>
        <v>92.519998550414698</v>
      </c>
      <c r="AB4036" s="3">
        <f t="shared" ref="AB4036:AB4099" si="1660">IF(AH4036,Z4036-AA4036,"")</f>
        <v>-5.569661906948653</v>
      </c>
      <c r="AC4036" s="3">
        <f t="shared" ref="AC4036:AC4099" si="1661">IF(AH4036,ABS(AB4036),"")</f>
        <v>5.569661906948653</v>
      </c>
      <c r="AE4036" s="34">
        <f t="shared" si="1652"/>
        <v>4</v>
      </c>
      <c r="AF4036" s="73" t="b">
        <f>COUNTIF('Power Curve'!$D$2:$D$31,AE4036)&gt;0</f>
        <v>1</v>
      </c>
      <c r="AG4036" s="73" t="b">
        <f t="shared" si="1653"/>
        <v>0</v>
      </c>
      <c r="AH4036" s="73" t="b">
        <f t="shared" ref="AH4036:AH4099" si="1662">AND(AF4036,NOT(AG4036))</f>
        <v>1</v>
      </c>
      <c r="AI4036" s="34" t="str">
        <f t="shared" si="1654"/>
        <v>Outer</v>
      </c>
      <c r="AJ4036" s="35" t="str">
        <f t="shared" ref="AJ4036:AJ4099" si="1663">IF(AH4036,TEXT(ROUND(V4036+0.05,1)-0.1,"0.0")&amp;"-"&amp;TEXT(ROUND(V4036+0.05,1),"0.0"),"")</f>
        <v>0.0-0.1</v>
      </c>
      <c r="AK4036" s="36" t="str">
        <f t="shared" si="1655"/>
        <v>0-1</v>
      </c>
      <c r="AL4036" s="36" t="str">
        <f t="shared" si="1656"/>
        <v>May</v>
      </c>
      <c r="AM4036" s="35" t="str">
        <f t="shared" si="1657"/>
        <v>285-295</v>
      </c>
      <c r="AN4036" s="36" t="str">
        <f t="shared" si="1658"/>
        <v>Inner-TI</v>
      </c>
    </row>
    <row r="4037" spans="5:40" x14ac:dyDescent="0.3">
      <c r="E4037" s="12">
        <v>41053.027777777781</v>
      </c>
      <c r="F4037" s="16">
        <v>4.2699999999999996</v>
      </c>
      <c r="G4037" s="16">
        <v>68.989997863769602</v>
      </c>
      <c r="H4037" s="29">
        <v>1.1832115880185592</v>
      </c>
      <c r="I4037" s="26">
        <v>292.3</v>
      </c>
      <c r="J4037" s="30">
        <v>5.3864168618266983E-2</v>
      </c>
      <c r="K4037" s="31">
        <v>0.51845637933296429</v>
      </c>
      <c r="L4037" s="111">
        <f t="shared" si="1638"/>
        <v>0</v>
      </c>
      <c r="M4037" s="112">
        <f t="shared" si="1639"/>
        <v>0.05</v>
      </c>
      <c r="N4037" s="112" t="b">
        <f t="shared" si="1640"/>
        <v>0</v>
      </c>
      <c r="O4037" s="112" t="b">
        <f t="shared" si="1641"/>
        <v>1</v>
      </c>
      <c r="P4037" s="113">
        <f t="shared" si="1642"/>
        <v>0</v>
      </c>
      <c r="Q4037" s="113">
        <f t="shared" si="1643"/>
        <v>21</v>
      </c>
      <c r="R4037" s="114" t="str">
        <f t="shared" si="1659"/>
        <v>0-0.05</v>
      </c>
      <c r="S4037" s="127">
        <f t="shared" si="1644"/>
        <v>0</v>
      </c>
      <c r="T4037" s="112" t="b">
        <f t="shared" si="1645"/>
        <v>0</v>
      </c>
      <c r="U4037" s="22">
        <f t="shared" si="1646"/>
        <v>4.220883028544991</v>
      </c>
      <c r="V4037" s="22">
        <f t="shared" si="1647"/>
        <v>1.0401054525623192E-2</v>
      </c>
      <c r="W4037" s="81">
        <f t="shared" si="1648"/>
        <v>5</v>
      </c>
      <c r="X4037" s="22">
        <f t="shared" si="1649"/>
        <v>7.6953366793978004E-2</v>
      </c>
      <c r="Y4037" s="3">
        <f>IF(U4037&gt;'Power Curve'!$C$37,0,INDEX(Ci,$W4037,1)*POWER(1-X4037,3)+INDEX(Ci,$W4037,2)*3*X4037*POWER(1-X4037,2)+INDEX(Ci,$W4037,3)*3*POWER(X4037,2)*(1-X4037)+INDEX(Ci,$W4037,4)*POWER(X4037,3))</f>
        <v>83.762541526527173</v>
      </c>
      <c r="Z4037" s="3">
        <f t="shared" si="1650"/>
        <v>83.762541526527173</v>
      </c>
      <c r="AA4037" s="3">
        <f t="shared" si="1651"/>
        <v>68.989997863769602</v>
      </c>
      <c r="AB4037" s="3">
        <f t="shared" si="1660"/>
        <v>14.77254366275757</v>
      </c>
      <c r="AC4037" s="3">
        <f t="shared" si="1661"/>
        <v>14.77254366275757</v>
      </c>
      <c r="AE4037" s="34">
        <f t="shared" si="1652"/>
        <v>4</v>
      </c>
      <c r="AF4037" s="73" t="b">
        <f>COUNTIF('Power Curve'!$D$2:$D$31,AE4037)&gt;0</f>
        <v>1</v>
      </c>
      <c r="AG4037" s="73" t="b">
        <f t="shared" si="1653"/>
        <v>0</v>
      </c>
      <c r="AH4037" s="73" t="b">
        <f t="shared" si="1662"/>
        <v>1</v>
      </c>
      <c r="AI4037" s="34" t="str">
        <f t="shared" si="1654"/>
        <v>Outer</v>
      </c>
      <c r="AJ4037" s="35" t="str">
        <f t="shared" si="1663"/>
        <v>0.0-0.1</v>
      </c>
      <c r="AK4037" s="36" t="str">
        <f t="shared" si="1655"/>
        <v>0-1</v>
      </c>
      <c r="AL4037" s="36" t="str">
        <f t="shared" si="1656"/>
        <v>May</v>
      </c>
      <c r="AM4037" s="35" t="str">
        <f t="shared" si="1657"/>
        <v>285-295</v>
      </c>
      <c r="AN4037" s="36" t="str">
        <f t="shared" si="1658"/>
        <v>LWS-LTI</v>
      </c>
    </row>
    <row r="4038" spans="5:40" x14ac:dyDescent="0.3">
      <c r="E4038" s="12">
        <v>41053.034722222219</v>
      </c>
      <c r="F4038" s="16">
        <v>3.59</v>
      </c>
      <c r="G4038" s="16">
        <v>25.349998474121101</v>
      </c>
      <c r="H4038" s="29">
        <v>1.1844419661993073</v>
      </c>
      <c r="I4038" s="26">
        <v>297.8</v>
      </c>
      <c r="J4038" s="30">
        <v>8.6350974930362118E-2</v>
      </c>
      <c r="K4038" s="31">
        <v>0.44330524862283877</v>
      </c>
      <c r="L4038" s="111">
        <f t="shared" si="1638"/>
        <v>-0.1</v>
      </c>
      <c r="M4038" s="112">
        <f t="shared" si="1639"/>
        <v>0.09</v>
      </c>
      <c r="N4038" s="112" t="b">
        <f t="shared" si="1640"/>
        <v>0</v>
      </c>
      <c r="O4038" s="112" t="b">
        <f t="shared" si="1641"/>
        <v>1</v>
      </c>
      <c r="P4038" s="113">
        <f t="shared" si="1642"/>
        <v>-1</v>
      </c>
      <c r="Q4038" s="113">
        <f t="shared" si="1643"/>
        <v>17</v>
      </c>
      <c r="R4038" s="114" t="str">
        <f t="shared" si="1659"/>
        <v>-0.1-0.09</v>
      </c>
      <c r="S4038" s="127">
        <f t="shared" si="1644"/>
        <v>0</v>
      </c>
      <c r="T4038" s="112" t="b">
        <f t="shared" si="1645"/>
        <v>0</v>
      </c>
      <c r="U4038" s="22">
        <f t="shared" si="1646"/>
        <v>3.5499345647714842</v>
      </c>
      <c r="V4038" s="22">
        <f t="shared" si="1647"/>
        <v>-9.3296193406430972E-2</v>
      </c>
      <c r="W4038" s="81">
        <f t="shared" si="1648"/>
        <v>4</v>
      </c>
      <c r="X4038" s="22">
        <f t="shared" si="1649"/>
        <v>0.56992221990759995</v>
      </c>
      <c r="Y4038" s="3">
        <f>IF(U4038&gt;'Power Curve'!$C$37,0,INDEX(Ci,$W4038,1)*POWER(1-X4038,3)+INDEX(Ci,$W4038,2)*3*X4038*POWER(1-X4038,2)+INDEX(Ci,$W4038,3)*3*POWER(X4038,2)*(1-X4038)+INDEX(Ci,$W4038,4)*POWER(X4038,3))</f>
        <v>30.268525647262301</v>
      </c>
      <c r="Z4038" s="3">
        <f t="shared" si="1650"/>
        <v>30.268525647262301</v>
      </c>
      <c r="AA4038" s="3">
        <f t="shared" si="1651"/>
        <v>25.349998474121101</v>
      </c>
      <c r="AB4038" s="3">
        <f t="shared" si="1660"/>
        <v>4.9185271731412001</v>
      </c>
      <c r="AC4038" s="3">
        <f t="shared" si="1661"/>
        <v>4.9185271731412001</v>
      </c>
      <c r="AE4038" s="34">
        <f t="shared" si="1652"/>
        <v>4</v>
      </c>
      <c r="AF4038" s="73" t="b">
        <f>COUNTIF('Power Curve'!$D$2:$D$31,AE4038)&gt;0</f>
        <v>1</v>
      </c>
      <c r="AG4038" s="73" t="b">
        <f t="shared" si="1653"/>
        <v>0</v>
      </c>
      <c r="AH4038" s="73" t="b">
        <f t="shared" si="1662"/>
        <v>1</v>
      </c>
      <c r="AI4038" s="34" t="str">
        <f t="shared" si="1654"/>
        <v>Outer</v>
      </c>
      <c r="AJ4038" s="35" t="str">
        <f t="shared" si="1663"/>
        <v>-0.1-0.0</v>
      </c>
      <c r="AK4038" s="36" t="str">
        <f t="shared" si="1655"/>
        <v>0-1</v>
      </c>
      <c r="AL4038" s="36" t="str">
        <f t="shared" si="1656"/>
        <v>May</v>
      </c>
      <c r="AM4038" s="35" t="str">
        <f t="shared" si="1657"/>
        <v>295-305</v>
      </c>
      <c r="AN4038" s="36" t="str">
        <f t="shared" si="1658"/>
        <v>LWS-LTI</v>
      </c>
    </row>
    <row r="4039" spans="5:40" x14ac:dyDescent="0.3">
      <c r="E4039" s="12">
        <v>41053.041666666664</v>
      </c>
      <c r="F4039" s="16">
        <v>4</v>
      </c>
      <c r="G4039" s="16">
        <v>38.909999847412102</v>
      </c>
      <c r="H4039" s="29">
        <v>1.1850988877081403</v>
      </c>
      <c r="I4039" s="26">
        <v>298.10000000000002</v>
      </c>
      <c r="J4039" s="30">
        <v>6.7500000000000004E-2</v>
      </c>
      <c r="K4039" s="31">
        <v>0.3473105930368891</v>
      </c>
      <c r="L4039" s="111">
        <f t="shared" si="1638"/>
        <v>0</v>
      </c>
      <c r="M4039" s="112">
        <f t="shared" si="1639"/>
        <v>6.9999999999999993E-2</v>
      </c>
      <c r="N4039" s="112" t="b">
        <f t="shared" si="1640"/>
        <v>0</v>
      </c>
      <c r="O4039" s="112" t="b">
        <f t="shared" si="1641"/>
        <v>1</v>
      </c>
      <c r="P4039" s="113">
        <f t="shared" si="1642"/>
        <v>0</v>
      </c>
      <c r="Q4039" s="113">
        <f t="shared" si="1643"/>
        <v>19</v>
      </c>
      <c r="R4039" s="114" t="str">
        <f t="shared" si="1659"/>
        <v>0-0.07</v>
      </c>
      <c r="S4039" s="127">
        <f t="shared" si="1644"/>
        <v>0</v>
      </c>
      <c r="T4039" s="112" t="b">
        <f t="shared" si="1645"/>
        <v>0</v>
      </c>
      <c r="U4039" s="22">
        <f t="shared" si="1646"/>
        <v>3.9560899587876981</v>
      </c>
      <c r="V4039" s="22">
        <f t="shared" si="1647"/>
        <v>-3.0523567986935181E-2</v>
      </c>
      <c r="W4039" s="81">
        <f t="shared" si="1648"/>
        <v>4</v>
      </c>
      <c r="X4039" s="22">
        <f t="shared" si="1649"/>
        <v>0.85929211837084751</v>
      </c>
      <c r="Y4039" s="3">
        <f>IF(U4039&gt;'Power Curve'!$C$37,0,INDEX(Ci,$W4039,1)*POWER(1-X4039,3)+INDEX(Ci,$W4039,2)*3*X4039*POWER(1-X4039,2)+INDEX(Ci,$W4039,3)*3*POWER(X4039,2)*(1-X4039)+INDEX(Ci,$W4039,4)*POWER(X4039,3))</f>
        <v>60.973586530665465</v>
      </c>
      <c r="Z4039" s="3">
        <f t="shared" si="1650"/>
        <v>60.973586530665465</v>
      </c>
      <c r="AA4039" s="3">
        <f t="shared" si="1651"/>
        <v>38.909999847412102</v>
      </c>
      <c r="AB4039" s="3">
        <f t="shared" si="1660"/>
        <v>22.063586683253362</v>
      </c>
      <c r="AC4039" s="3">
        <f t="shared" si="1661"/>
        <v>22.063586683253362</v>
      </c>
      <c r="AE4039" s="34">
        <f t="shared" si="1652"/>
        <v>4</v>
      </c>
      <c r="AF4039" s="73" t="b">
        <f>COUNTIF('Power Curve'!$D$2:$D$31,AE4039)&gt;0</f>
        <v>1</v>
      </c>
      <c r="AG4039" s="73" t="b">
        <f t="shared" si="1653"/>
        <v>0</v>
      </c>
      <c r="AH4039" s="73" t="b">
        <f t="shared" si="1662"/>
        <v>1</v>
      </c>
      <c r="AI4039" s="34" t="str">
        <f t="shared" si="1654"/>
        <v>Outer</v>
      </c>
      <c r="AJ4039" s="35" t="str">
        <f t="shared" si="1663"/>
        <v>-0.1-0.0</v>
      </c>
      <c r="AK4039" s="36" t="str">
        <f t="shared" si="1655"/>
        <v>1-2</v>
      </c>
      <c r="AL4039" s="36" t="str">
        <f t="shared" si="1656"/>
        <v>May</v>
      </c>
      <c r="AM4039" s="35" t="str">
        <f t="shared" si="1657"/>
        <v>295-305</v>
      </c>
      <c r="AN4039" s="36" t="str">
        <f t="shared" si="1658"/>
        <v>LWS-LTI</v>
      </c>
    </row>
    <row r="4040" spans="5:40" x14ac:dyDescent="0.3">
      <c r="E4040" s="12">
        <v>41053.055555555555</v>
      </c>
      <c r="F4040" s="16">
        <v>4.13</v>
      </c>
      <c r="G4040" s="16">
        <v>56.809999465942404</v>
      </c>
      <c r="H4040" s="29">
        <v>1.1856307021855614</v>
      </c>
      <c r="I4040" s="26">
        <v>293.8</v>
      </c>
      <c r="J4040" s="30">
        <v>8.4745762711864403E-2</v>
      </c>
      <c r="K4040" s="31">
        <v>0.34396157938198052</v>
      </c>
      <c r="L4040" s="111">
        <f t="shared" si="1638"/>
        <v>0</v>
      </c>
      <c r="M4040" s="112">
        <f t="shared" si="1639"/>
        <v>0.08</v>
      </c>
      <c r="N4040" s="112" t="b">
        <f t="shared" si="1640"/>
        <v>0</v>
      </c>
      <c r="O4040" s="112" t="b">
        <f t="shared" si="1641"/>
        <v>1</v>
      </c>
      <c r="P4040" s="113">
        <f t="shared" si="1642"/>
        <v>0</v>
      </c>
      <c r="Q4040" s="113">
        <f t="shared" si="1643"/>
        <v>18</v>
      </c>
      <c r="R4040" s="114" t="str">
        <f t="shared" si="1659"/>
        <v>0-0.08</v>
      </c>
      <c r="S4040" s="127">
        <f t="shared" si="1644"/>
        <v>0</v>
      </c>
      <c r="T4040" s="112" t="b">
        <f t="shared" si="1645"/>
        <v>0</v>
      </c>
      <c r="U4040" s="22">
        <f t="shared" si="1646"/>
        <v>4.0852737901178742</v>
      </c>
      <c r="V4040" s="22">
        <f t="shared" si="1647"/>
        <v>-1.0557790420478084E-2</v>
      </c>
      <c r="W4040" s="81">
        <f t="shared" si="1648"/>
        <v>4</v>
      </c>
      <c r="X4040" s="22">
        <f t="shared" si="1649"/>
        <v>0.95133056647678127</v>
      </c>
      <c r="Y4040" s="3">
        <f>IF(U4040&gt;'Power Curve'!$C$37,0,INDEX(Ci,$W4040,1)*POWER(1-X4040,3)+INDEX(Ci,$W4040,2)*3*X4040*POWER(1-X4040,2)+INDEX(Ci,$W4040,3)*3*POWER(X4040,2)*(1-X4040)+INDEX(Ci,$W4040,4)*POWER(X4040,3))</f>
        <v>71.68040175269978</v>
      </c>
      <c r="Z4040" s="3">
        <f t="shared" si="1650"/>
        <v>71.68040175269978</v>
      </c>
      <c r="AA4040" s="3">
        <f t="shared" si="1651"/>
        <v>56.809999465942404</v>
      </c>
      <c r="AB4040" s="3">
        <f t="shared" si="1660"/>
        <v>14.870402286757376</v>
      </c>
      <c r="AC4040" s="3">
        <f t="shared" si="1661"/>
        <v>14.870402286757376</v>
      </c>
      <c r="AE4040" s="34">
        <f t="shared" si="1652"/>
        <v>4</v>
      </c>
      <c r="AF4040" s="73" t="b">
        <f>COUNTIF('Power Curve'!$D$2:$D$31,AE4040)&gt;0</f>
        <v>1</v>
      </c>
      <c r="AG4040" s="73" t="b">
        <f t="shared" si="1653"/>
        <v>0</v>
      </c>
      <c r="AH4040" s="73" t="b">
        <f t="shared" si="1662"/>
        <v>1</v>
      </c>
      <c r="AI4040" s="34" t="str">
        <f t="shared" si="1654"/>
        <v>Outer</v>
      </c>
      <c r="AJ4040" s="35" t="str">
        <f t="shared" si="1663"/>
        <v>-0.1-0.0</v>
      </c>
      <c r="AK4040" s="36" t="str">
        <f t="shared" si="1655"/>
        <v>1-2</v>
      </c>
      <c r="AL4040" s="36" t="str">
        <f t="shared" si="1656"/>
        <v>May</v>
      </c>
      <c r="AM4040" s="35" t="str">
        <f t="shared" si="1657"/>
        <v>285-295</v>
      </c>
      <c r="AN4040" s="36" t="str">
        <f t="shared" si="1658"/>
        <v>LWS-LTI</v>
      </c>
    </row>
    <row r="4041" spans="5:40" x14ac:dyDescent="0.3">
      <c r="E4041" s="12">
        <v>41053.0625</v>
      </c>
      <c r="F4041" s="16">
        <v>4.38</v>
      </c>
      <c r="G4041" s="16">
        <v>84.420001983642507</v>
      </c>
      <c r="H4041" s="29">
        <v>1.1847481963819049</v>
      </c>
      <c r="I4041" s="26">
        <v>298.3</v>
      </c>
      <c r="J4041" s="30">
        <v>3.6529680365296809E-2</v>
      </c>
      <c r="K4041" s="31">
        <v>0.23160381028946875</v>
      </c>
      <c r="L4041" s="111">
        <f t="shared" si="1638"/>
        <v>0</v>
      </c>
      <c r="M4041" s="112">
        <f t="shared" si="1639"/>
        <v>0.04</v>
      </c>
      <c r="N4041" s="112" t="b">
        <f t="shared" si="1640"/>
        <v>0</v>
      </c>
      <c r="O4041" s="112" t="b">
        <f t="shared" si="1641"/>
        <v>1</v>
      </c>
      <c r="P4041" s="113">
        <f t="shared" si="1642"/>
        <v>0</v>
      </c>
      <c r="Q4041" s="113">
        <f t="shared" si="1643"/>
        <v>22</v>
      </c>
      <c r="R4041" s="114" t="str">
        <f t="shared" si="1659"/>
        <v>0-0.04</v>
      </c>
      <c r="S4041" s="127">
        <f t="shared" si="1644"/>
        <v>0</v>
      </c>
      <c r="T4041" s="112" t="b">
        <f t="shared" si="1645"/>
        <v>0</v>
      </c>
      <c r="U4041" s="22">
        <f t="shared" si="1646"/>
        <v>4.331491166097897</v>
      </c>
      <c r="V4041" s="22">
        <f t="shared" si="1647"/>
        <v>2.7495898738573516E-2</v>
      </c>
      <c r="W4041" s="81">
        <f t="shared" si="1648"/>
        <v>5</v>
      </c>
      <c r="X4041" s="22">
        <f t="shared" si="1649"/>
        <v>0.2034315441793369</v>
      </c>
      <c r="Y4041" s="3">
        <f>IF(U4041&gt;'Power Curve'!$C$37,0,INDEX(Ci,$W4041,1)*POWER(1-X4041,3)+INDEX(Ci,$W4041,2)*3*X4041*POWER(1-X4041,2)+INDEX(Ci,$W4041,3)*3*POWER(X4041,2)*(1-X4041)+INDEX(Ci,$W4041,4)*POWER(X4041,3))</f>
        <v>96.834212610572649</v>
      </c>
      <c r="Z4041" s="3">
        <f t="shared" si="1650"/>
        <v>96.834212610572649</v>
      </c>
      <c r="AA4041" s="3">
        <f t="shared" si="1651"/>
        <v>84.420001983642507</v>
      </c>
      <c r="AB4041" s="3">
        <f t="shared" si="1660"/>
        <v>12.414210626930142</v>
      </c>
      <c r="AC4041" s="3">
        <f t="shared" si="1661"/>
        <v>12.414210626930142</v>
      </c>
      <c r="AE4041" s="34">
        <f t="shared" si="1652"/>
        <v>4</v>
      </c>
      <c r="AF4041" s="73" t="b">
        <f>COUNTIF('Power Curve'!$D$2:$D$31,AE4041)&gt;0</f>
        <v>1</v>
      </c>
      <c r="AG4041" s="73" t="b">
        <f t="shared" si="1653"/>
        <v>0</v>
      </c>
      <c r="AH4041" s="73" t="b">
        <f t="shared" si="1662"/>
        <v>1</v>
      </c>
      <c r="AI4041" s="34" t="str">
        <f t="shared" si="1654"/>
        <v>Outer</v>
      </c>
      <c r="AJ4041" s="35" t="str">
        <f t="shared" si="1663"/>
        <v>0.0-0.1</v>
      </c>
      <c r="AK4041" s="36" t="str">
        <f t="shared" si="1655"/>
        <v>1-2</v>
      </c>
      <c r="AL4041" s="36" t="str">
        <f t="shared" si="1656"/>
        <v>May</v>
      </c>
      <c r="AM4041" s="35" t="str">
        <f t="shared" si="1657"/>
        <v>295-305</v>
      </c>
      <c r="AN4041" s="36" t="str">
        <f t="shared" si="1658"/>
        <v>LWS-LTI</v>
      </c>
    </row>
    <row r="4042" spans="5:40" x14ac:dyDescent="0.3">
      <c r="E4042" s="12">
        <v>41053.069444444445</v>
      </c>
      <c r="F4042" s="16">
        <v>4.43</v>
      </c>
      <c r="G4042" s="16">
        <v>99.530002593993899</v>
      </c>
      <c r="H4042" s="29">
        <v>1.1848741876245621</v>
      </c>
      <c r="I4042" s="26">
        <v>302.8</v>
      </c>
      <c r="J4042" s="30">
        <v>5.6433408577878111E-2</v>
      </c>
      <c r="K4042" s="31">
        <v>0.32433490127020431</v>
      </c>
      <c r="L4042" s="111">
        <f t="shared" si="1638"/>
        <v>0</v>
      </c>
      <c r="M4042" s="112">
        <f t="shared" si="1639"/>
        <v>6.0000000000000005E-2</v>
      </c>
      <c r="N4042" s="112" t="b">
        <f t="shared" si="1640"/>
        <v>0</v>
      </c>
      <c r="O4042" s="112" t="b">
        <f t="shared" si="1641"/>
        <v>1</v>
      </c>
      <c r="P4042" s="113">
        <f t="shared" si="1642"/>
        <v>0</v>
      </c>
      <c r="Q4042" s="113">
        <f t="shared" si="1643"/>
        <v>20</v>
      </c>
      <c r="R4042" s="114" t="str">
        <f t="shared" si="1659"/>
        <v>0-0.06</v>
      </c>
      <c r="S4042" s="127">
        <f t="shared" si="1644"/>
        <v>0</v>
      </c>
      <c r="T4042" s="112" t="b">
        <f t="shared" si="1645"/>
        <v>0</v>
      </c>
      <c r="U4042" s="22">
        <f t="shared" si="1646"/>
        <v>4.3810927027199513</v>
      </c>
      <c r="V4042" s="22">
        <f t="shared" si="1647"/>
        <v>3.5161976118019383E-2</v>
      </c>
      <c r="W4042" s="81">
        <f t="shared" si="1648"/>
        <v>5</v>
      </c>
      <c r="X4042" s="22">
        <f t="shared" si="1649"/>
        <v>0.26014990221578632</v>
      </c>
      <c r="Y4042" s="3">
        <f>IF(U4042&gt;'Power Curve'!$C$37,0,INDEX(Ci,$W4042,1)*POWER(1-X4042,3)+INDEX(Ci,$W4042,2)*3*X4042*POWER(1-X4042,2)+INDEX(Ci,$W4042,3)*3*POWER(X4042,2)*(1-X4042)+INDEX(Ci,$W4042,4)*POWER(X4042,3))</f>
        <v>103.60462383042542</v>
      </c>
      <c r="Z4042" s="3">
        <f t="shared" si="1650"/>
        <v>103.60462383042542</v>
      </c>
      <c r="AA4042" s="3">
        <f t="shared" si="1651"/>
        <v>99.530002593993899</v>
      </c>
      <c r="AB4042" s="3">
        <f t="shared" si="1660"/>
        <v>4.0746212364315255</v>
      </c>
      <c r="AC4042" s="3">
        <f t="shared" si="1661"/>
        <v>4.0746212364315255</v>
      </c>
      <c r="AE4042" s="34">
        <f t="shared" si="1652"/>
        <v>4</v>
      </c>
      <c r="AF4042" s="73" t="b">
        <f>COUNTIF('Power Curve'!$D$2:$D$31,AE4042)&gt;0</f>
        <v>1</v>
      </c>
      <c r="AG4042" s="73" t="b">
        <f t="shared" si="1653"/>
        <v>0</v>
      </c>
      <c r="AH4042" s="73" t="b">
        <f t="shared" si="1662"/>
        <v>1</v>
      </c>
      <c r="AI4042" s="34" t="str">
        <f t="shared" si="1654"/>
        <v>Outer</v>
      </c>
      <c r="AJ4042" s="35" t="str">
        <f t="shared" si="1663"/>
        <v>0.0-0.1</v>
      </c>
      <c r="AK4042" s="36" t="str">
        <f t="shared" si="1655"/>
        <v>1-2</v>
      </c>
      <c r="AL4042" s="36" t="str">
        <f t="shared" si="1656"/>
        <v>May</v>
      </c>
      <c r="AM4042" s="35" t="str">
        <f t="shared" si="1657"/>
        <v>295-305</v>
      </c>
      <c r="AN4042" s="36" t="str">
        <f t="shared" si="1658"/>
        <v>LWS-LTI</v>
      </c>
    </row>
    <row r="4043" spans="5:40" x14ac:dyDescent="0.3">
      <c r="E4043" s="12">
        <v>41053.076388888891</v>
      </c>
      <c r="F4043" s="16">
        <v>4.22</v>
      </c>
      <c r="G4043" s="16">
        <v>85.669998168945</v>
      </c>
      <c r="H4043" s="29">
        <v>1.1843284136812147</v>
      </c>
      <c r="I4043" s="26">
        <v>309</v>
      </c>
      <c r="J4043" s="30">
        <v>4.2654028436018961E-2</v>
      </c>
      <c r="K4043" s="31">
        <v>0.30429317093699543</v>
      </c>
      <c r="L4043" s="111">
        <f t="shared" si="1638"/>
        <v>0</v>
      </c>
      <c r="M4043" s="112">
        <f t="shared" si="1639"/>
        <v>0.04</v>
      </c>
      <c r="N4043" s="112" t="b">
        <f t="shared" si="1640"/>
        <v>0</v>
      </c>
      <c r="O4043" s="112" t="b">
        <f t="shared" si="1641"/>
        <v>1</v>
      </c>
      <c r="P4043" s="113">
        <f t="shared" si="1642"/>
        <v>0</v>
      </c>
      <c r="Q4043" s="113">
        <f t="shared" si="1643"/>
        <v>22</v>
      </c>
      <c r="R4043" s="114" t="str">
        <f t="shared" si="1659"/>
        <v>0-0.04</v>
      </c>
      <c r="S4043" s="127">
        <f t="shared" si="1644"/>
        <v>0</v>
      </c>
      <c r="T4043" s="112" t="b">
        <f t="shared" si="1645"/>
        <v>0</v>
      </c>
      <c r="U4043" s="22">
        <f t="shared" si="1646"/>
        <v>4.172770226672859</v>
      </c>
      <c r="V4043" s="22">
        <f t="shared" si="1647"/>
        <v>2.9650659008329753E-3</v>
      </c>
      <c r="W4043" s="81">
        <f t="shared" si="1648"/>
        <v>5</v>
      </c>
      <c r="X4043" s="22">
        <f t="shared" si="1649"/>
        <v>2.1937346957467723E-2</v>
      </c>
      <c r="Y4043" s="3">
        <f>IF(U4043&gt;'Power Curve'!$C$37,0,INDEX(Ci,$W4043,1)*POWER(1-X4043,3)+INDEX(Ci,$W4043,2)*3*X4043*POWER(1-X4043,2)+INDEX(Ci,$W4043,3)*3*POWER(X4043,2)*(1-X4043)+INDEX(Ci,$W4043,4)*POWER(X4043,3))</f>
        <v>79.089502586557614</v>
      </c>
      <c r="Z4043" s="3">
        <f t="shared" si="1650"/>
        <v>79.089502586557614</v>
      </c>
      <c r="AA4043" s="3">
        <f t="shared" si="1651"/>
        <v>85.669998168945</v>
      </c>
      <c r="AB4043" s="3">
        <f t="shared" si="1660"/>
        <v>-6.5804955823873854</v>
      </c>
      <c r="AC4043" s="3">
        <f t="shared" si="1661"/>
        <v>6.5804955823873854</v>
      </c>
      <c r="AE4043" s="34">
        <f t="shared" si="1652"/>
        <v>4</v>
      </c>
      <c r="AF4043" s="73" t="b">
        <f>COUNTIF('Power Curve'!$D$2:$D$31,AE4043)&gt;0</f>
        <v>1</v>
      </c>
      <c r="AG4043" s="73" t="b">
        <f t="shared" si="1653"/>
        <v>0</v>
      </c>
      <c r="AH4043" s="73" t="b">
        <f t="shared" si="1662"/>
        <v>1</v>
      </c>
      <c r="AI4043" s="34" t="str">
        <f t="shared" si="1654"/>
        <v>Outer</v>
      </c>
      <c r="AJ4043" s="35" t="str">
        <f t="shared" si="1663"/>
        <v>0.0-0.1</v>
      </c>
      <c r="AK4043" s="36" t="str">
        <f t="shared" si="1655"/>
        <v>1-2</v>
      </c>
      <c r="AL4043" s="36" t="str">
        <f t="shared" si="1656"/>
        <v>May</v>
      </c>
      <c r="AM4043" s="35" t="str">
        <f t="shared" si="1657"/>
        <v>305-315</v>
      </c>
      <c r="AN4043" s="36" t="str">
        <f t="shared" si="1658"/>
        <v>LWS-LTI</v>
      </c>
    </row>
    <row r="4044" spans="5:40" x14ac:dyDescent="0.3">
      <c r="E4044" s="12">
        <v>41053.083333333336</v>
      </c>
      <c r="F4044" s="16">
        <v>4.5199999999999996</v>
      </c>
      <c r="G4044" s="16">
        <v>114.00999641418451</v>
      </c>
      <c r="H4044" s="29">
        <v>1.1839928032430842</v>
      </c>
      <c r="I4044" s="26">
        <v>309.3</v>
      </c>
      <c r="J4044" s="30">
        <v>5.7522123893805316E-2</v>
      </c>
      <c r="K4044" s="31">
        <v>0.43468176925927959</v>
      </c>
      <c r="L4044" s="111">
        <f t="shared" si="1638"/>
        <v>0</v>
      </c>
      <c r="M4044" s="112">
        <f t="shared" si="1639"/>
        <v>6.0000000000000005E-2</v>
      </c>
      <c r="N4044" s="112" t="b">
        <f t="shared" si="1640"/>
        <v>0</v>
      </c>
      <c r="O4044" s="112" t="b">
        <f t="shared" si="1641"/>
        <v>1</v>
      </c>
      <c r="P4044" s="113">
        <f t="shared" si="1642"/>
        <v>0</v>
      </c>
      <c r="Q4044" s="113">
        <f t="shared" si="1643"/>
        <v>20</v>
      </c>
      <c r="R4044" s="114" t="str">
        <f t="shared" si="1659"/>
        <v>0-0.06</v>
      </c>
      <c r="S4044" s="127">
        <f t="shared" si="1644"/>
        <v>0</v>
      </c>
      <c r="T4044" s="112" t="b">
        <f t="shared" si="1645"/>
        <v>0</v>
      </c>
      <c r="U4044" s="22">
        <f t="shared" si="1646"/>
        <v>4.4689904449651605</v>
      </c>
      <c r="V4044" s="22">
        <f t="shared" si="1647"/>
        <v>4.8746855527395494E-2</v>
      </c>
      <c r="W4044" s="81">
        <f t="shared" si="1648"/>
        <v>5</v>
      </c>
      <c r="X4044" s="22">
        <f t="shared" si="1649"/>
        <v>0.36065920000723112</v>
      </c>
      <c r="Y4044" s="3">
        <f>IF(U4044&gt;'Power Curve'!$C$37,0,INDEX(Ci,$W4044,1)*POWER(1-X4044,3)+INDEX(Ci,$W4044,2)*3*X4044*POWER(1-X4044,2)+INDEX(Ci,$W4044,3)*3*POWER(X4044,2)*(1-X4044)+INDEX(Ci,$W4044,4)*POWER(X4044,3))</f>
        <v>116.72035862758153</v>
      </c>
      <c r="Z4044" s="3">
        <f t="shared" si="1650"/>
        <v>116.72035862758153</v>
      </c>
      <c r="AA4044" s="3">
        <f t="shared" si="1651"/>
        <v>114.00999641418451</v>
      </c>
      <c r="AB4044" s="3">
        <f t="shared" si="1660"/>
        <v>2.7103622133970191</v>
      </c>
      <c r="AC4044" s="3">
        <f t="shared" si="1661"/>
        <v>2.7103622133970191</v>
      </c>
      <c r="AE4044" s="34">
        <f t="shared" si="1652"/>
        <v>4</v>
      </c>
      <c r="AF4044" s="73" t="b">
        <f>COUNTIF('Power Curve'!$D$2:$D$31,AE4044)&gt;0</f>
        <v>1</v>
      </c>
      <c r="AG4044" s="73" t="b">
        <f t="shared" si="1653"/>
        <v>0</v>
      </c>
      <c r="AH4044" s="73" t="b">
        <f t="shared" si="1662"/>
        <v>1</v>
      </c>
      <c r="AI4044" s="34" t="str">
        <f t="shared" si="1654"/>
        <v>Outer</v>
      </c>
      <c r="AJ4044" s="35" t="str">
        <f t="shared" si="1663"/>
        <v>0.0-0.1</v>
      </c>
      <c r="AK4044" s="36" t="str">
        <f t="shared" si="1655"/>
        <v>2-3</v>
      </c>
      <c r="AL4044" s="36" t="str">
        <f t="shared" si="1656"/>
        <v>May</v>
      </c>
      <c r="AM4044" s="35" t="str">
        <f t="shared" si="1657"/>
        <v>305-315</v>
      </c>
      <c r="AN4044" s="36" t="str">
        <f t="shared" si="1658"/>
        <v>LWS-LTI</v>
      </c>
    </row>
    <row r="4045" spans="5:40" x14ac:dyDescent="0.3">
      <c r="E4045" s="12">
        <v>41053.090277777781</v>
      </c>
      <c r="F4045" s="16">
        <v>4.79</v>
      </c>
      <c r="G4045" s="16">
        <v>100.33000564575191</v>
      </c>
      <c r="H4045" s="29">
        <v>1.1853784246873158</v>
      </c>
      <c r="I4045" s="26">
        <v>301.2</v>
      </c>
      <c r="J4045" s="30">
        <v>6.471816283924843E-2</v>
      </c>
      <c r="K4045" s="31">
        <v>0.40821581700288229</v>
      </c>
      <c r="L4045" s="111">
        <f t="shared" si="1638"/>
        <v>0.1</v>
      </c>
      <c r="M4045" s="112">
        <f t="shared" si="1639"/>
        <v>6.0000000000000005E-2</v>
      </c>
      <c r="N4045" s="112" t="b">
        <f t="shared" si="1640"/>
        <v>1</v>
      </c>
      <c r="O4045" s="112" t="b">
        <f t="shared" si="1641"/>
        <v>1</v>
      </c>
      <c r="P4045" s="113">
        <f t="shared" si="1642"/>
        <v>1</v>
      </c>
      <c r="Q4045" s="113">
        <f t="shared" si="1643"/>
        <v>20</v>
      </c>
      <c r="R4045" s="114" t="str">
        <f t="shared" si="1659"/>
        <v>0.1-0.06</v>
      </c>
      <c r="S4045" s="127">
        <f t="shared" si="1644"/>
        <v>-0.11327910441251345</v>
      </c>
      <c r="T4045" s="112" t="b">
        <f t="shared" si="1645"/>
        <v>1</v>
      </c>
      <c r="U4045" s="22">
        <f t="shared" si="1646"/>
        <v>4.737790178204774</v>
      </c>
      <c r="V4045" s="22">
        <f t="shared" si="1647"/>
        <v>9.0290720796945653E-2</v>
      </c>
      <c r="W4045" s="81">
        <f t="shared" si="1648"/>
        <v>5</v>
      </c>
      <c r="X4045" s="22">
        <f t="shared" si="1649"/>
        <v>0.66802628071189829</v>
      </c>
      <c r="Y4045" s="3">
        <f>IF(U4045&gt;'Power Curve'!$C$37,0,INDEX(Ci,$W4045,1)*POWER(1-X4045,3)+INDEX(Ci,$W4045,2)*3*X4045*POWER(1-X4045,2)+INDEX(Ci,$W4045,3)*3*POWER(X4045,2)*(1-X4045)+INDEX(Ci,$W4045,4)*POWER(X4045,3))</f>
        <v>162.27375363658467</v>
      </c>
      <c r="Z4045" s="3">
        <f t="shared" si="1650"/>
        <v>143.8915281549755</v>
      </c>
      <c r="AA4045" s="3">
        <f t="shared" si="1651"/>
        <v>100.33000564575191</v>
      </c>
      <c r="AB4045" s="3">
        <f t="shared" si="1660"/>
        <v>43.561522509223593</v>
      </c>
      <c r="AC4045" s="3">
        <f t="shared" si="1661"/>
        <v>43.561522509223593</v>
      </c>
      <c r="AE4045" s="34">
        <f t="shared" si="1652"/>
        <v>5</v>
      </c>
      <c r="AF4045" s="73" t="b">
        <f>COUNTIF('Power Curve'!$D$2:$D$31,AE4045)&gt;0</f>
        <v>1</v>
      </c>
      <c r="AG4045" s="73" t="b">
        <f t="shared" si="1653"/>
        <v>0</v>
      </c>
      <c r="AH4045" s="73" t="b">
        <f t="shared" si="1662"/>
        <v>1</v>
      </c>
      <c r="AI4045" s="34" t="str">
        <f t="shared" si="1654"/>
        <v>Outer</v>
      </c>
      <c r="AJ4045" s="35" t="str">
        <f t="shared" si="1663"/>
        <v>0.0-0.1</v>
      </c>
      <c r="AK4045" s="36" t="str">
        <f t="shared" si="1655"/>
        <v>2-3</v>
      </c>
      <c r="AL4045" s="36" t="str">
        <f t="shared" si="1656"/>
        <v>May</v>
      </c>
      <c r="AM4045" s="35" t="str">
        <f t="shared" si="1657"/>
        <v>295-305</v>
      </c>
      <c r="AN4045" s="36" t="str">
        <f t="shared" si="1658"/>
        <v>LWS-LTI</v>
      </c>
    </row>
    <row r="4046" spans="5:40" x14ac:dyDescent="0.3">
      <c r="E4046" s="12">
        <v>41053.097222222219</v>
      </c>
      <c r="F4046" s="16">
        <v>5.0999999999999996</v>
      </c>
      <c r="G4046" s="16">
        <v>152.99000549316401</v>
      </c>
      <c r="H4046" s="29">
        <v>1.1849855221172767</v>
      </c>
      <c r="I4046" s="26">
        <v>301.2</v>
      </c>
      <c r="J4046" s="30">
        <v>8.2352941176470587E-2</v>
      </c>
      <c r="K4046" s="31">
        <v>0.293517327558519</v>
      </c>
      <c r="L4046" s="111">
        <f t="shared" si="1638"/>
        <v>0.1</v>
      </c>
      <c r="M4046" s="112">
        <f t="shared" si="1639"/>
        <v>0.08</v>
      </c>
      <c r="N4046" s="112" t="b">
        <f t="shared" si="1640"/>
        <v>1</v>
      </c>
      <c r="O4046" s="112" t="b">
        <f t="shared" si="1641"/>
        <v>1</v>
      </c>
      <c r="P4046" s="113">
        <f t="shared" si="1642"/>
        <v>1</v>
      </c>
      <c r="Q4046" s="113">
        <f t="shared" si="1643"/>
        <v>18</v>
      </c>
      <c r="R4046" s="114" t="str">
        <f t="shared" si="1659"/>
        <v>0.1-0.08</v>
      </c>
      <c r="S4046" s="127">
        <f t="shared" si="1644"/>
        <v>-2.9800925258515902E-2</v>
      </c>
      <c r="T4046" s="112" t="b">
        <f t="shared" si="1645"/>
        <v>1</v>
      </c>
      <c r="U4046" s="22">
        <f t="shared" si="1646"/>
        <v>5.0438538568846356</v>
      </c>
      <c r="V4046" s="22">
        <f t="shared" si="1647"/>
        <v>0.13759384895758484</v>
      </c>
      <c r="W4046" s="81">
        <f t="shared" si="1648"/>
        <v>6</v>
      </c>
      <c r="X4046" s="22">
        <f t="shared" si="1649"/>
        <v>1.569318337161818E-2</v>
      </c>
      <c r="Y4046" s="3">
        <f>IF(U4046&gt;'Power Curve'!$C$37,0,INDEX(Ci,$W4046,1)*POWER(1-X4046,3)+INDEX(Ci,$W4046,2)*3*X4046*POWER(1-X4046,2)+INDEX(Ci,$W4046,3)*3*POWER(X4046,2)*(1-X4046)+INDEX(Ci,$W4046,4)*POWER(X4046,3))</f>
        <v>213.89112453497938</v>
      </c>
      <c r="Z4046" s="3">
        <f t="shared" si="1650"/>
        <v>207.51697111925256</v>
      </c>
      <c r="AA4046" s="3">
        <f t="shared" si="1651"/>
        <v>152.99000549316401</v>
      </c>
      <c r="AB4046" s="3">
        <f t="shared" si="1660"/>
        <v>54.526965626088554</v>
      </c>
      <c r="AC4046" s="3">
        <f t="shared" si="1661"/>
        <v>54.526965626088554</v>
      </c>
      <c r="AE4046" s="34">
        <f t="shared" si="1652"/>
        <v>5</v>
      </c>
      <c r="AF4046" s="73" t="b">
        <f>COUNTIF('Power Curve'!$D$2:$D$31,AE4046)&gt;0</f>
        <v>1</v>
      </c>
      <c r="AG4046" s="73" t="b">
        <f t="shared" si="1653"/>
        <v>0</v>
      </c>
      <c r="AH4046" s="73" t="b">
        <f t="shared" si="1662"/>
        <v>1</v>
      </c>
      <c r="AI4046" s="34" t="str">
        <f t="shared" si="1654"/>
        <v>Outer</v>
      </c>
      <c r="AJ4046" s="35" t="str">
        <f t="shared" si="1663"/>
        <v>0.1-0.2</v>
      </c>
      <c r="AK4046" s="36" t="str">
        <f t="shared" si="1655"/>
        <v>2-3</v>
      </c>
      <c r="AL4046" s="36" t="str">
        <f t="shared" si="1656"/>
        <v>May</v>
      </c>
      <c r="AM4046" s="35" t="str">
        <f t="shared" si="1657"/>
        <v>295-305</v>
      </c>
      <c r="AN4046" s="36" t="str">
        <f t="shared" si="1658"/>
        <v>LWS-LTI</v>
      </c>
    </row>
    <row r="4047" spans="5:40" x14ac:dyDescent="0.3">
      <c r="E4047" s="12">
        <v>41053.104166666664</v>
      </c>
      <c r="F4047" s="16">
        <v>5.83</v>
      </c>
      <c r="G4047" s="16">
        <v>246.34000778198268</v>
      </c>
      <c r="H4047" s="29">
        <v>1.1847481963819049</v>
      </c>
      <c r="I4047" s="26">
        <v>304.10000000000002</v>
      </c>
      <c r="J4047" s="30">
        <v>8.2332761578044589E-2</v>
      </c>
      <c r="K4047" s="31">
        <v>0.33545005185468818</v>
      </c>
      <c r="L4047" s="111">
        <f t="shared" si="1638"/>
        <v>0.2</v>
      </c>
      <c r="M4047" s="112">
        <f t="shared" si="1639"/>
        <v>0.08</v>
      </c>
      <c r="N4047" s="112" t="b">
        <f t="shared" si="1640"/>
        <v>1</v>
      </c>
      <c r="O4047" s="112" t="b">
        <f t="shared" si="1641"/>
        <v>1</v>
      </c>
      <c r="P4047" s="113">
        <f t="shared" si="1642"/>
        <v>2</v>
      </c>
      <c r="Q4047" s="113">
        <f t="shared" si="1643"/>
        <v>18</v>
      </c>
      <c r="R4047" s="114" t="str">
        <f t="shared" si="1659"/>
        <v>0.2-0.08</v>
      </c>
      <c r="S4047" s="127">
        <f t="shared" si="1644"/>
        <v>-4.963225655588225E-2</v>
      </c>
      <c r="T4047" s="112" t="b">
        <f t="shared" si="1645"/>
        <v>1</v>
      </c>
      <c r="U4047" s="22">
        <f t="shared" si="1646"/>
        <v>5.7654323055595293</v>
      </c>
      <c r="V4047" s="22">
        <f t="shared" si="1647"/>
        <v>0.24911612426594074</v>
      </c>
      <c r="W4047" s="81">
        <f t="shared" si="1648"/>
        <v>6</v>
      </c>
      <c r="X4047" s="22">
        <f t="shared" si="1649"/>
        <v>0.73490323321866291</v>
      </c>
      <c r="Y4047" s="3">
        <f>IF(U4047&gt;'Power Curve'!$C$37,0,INDEX(Ci,$W4047,1)*POWER(1-X4047,3)+INDEX(Ci,$W4047,2)*3*X4047*POWER(1-X4047,2)+INDEX(Ci,$W4047,3)*3*POWER(X4047,2)*(1-X4047)+INDEX(Ci,$W4047,4)*POWER(X4047,3))</f>
        <v>322.65386862417142</v>
      </c>
      <c r="Z4047" s="3">
        <f t="shared" si="1650"/>
        <v>306.63982903786865</v>
      </c>
      <c r="AA4047" s="3">
        <f t="shared" si="1651"/>
        <v>246.34000778198268</v>
      </c>
      <c r="AB4047" s="3">
        <f t="shared" si="1660"/>
        <v>60.299821255885973</v>
      </c>
      <c r="AC4047" s="3">
        <f t="shared" si="1661"/>
        <v>60.299821255885973</v>
      </c>
      <c r="AE4047" s="34">
        <f t="shared" si="1652"/>
        <v>6</v>
      </c>
      <c r="AF4047" s="73" t="b">
        <f>COUNTIF('Power Curve'!$D$2:$D$31,AE4047)&gt;0</f>
        <v>1</v>
      </c>
      <c r="AG4047" s="73" t="b">
        <f t="shared" si="1653"/>
        <v>0</v>
      </c>
      <c r="AH4047" s="73" t="b">
        <f t="shared" si="1662"/>
        <v>1</v>
      </c>
      <c r="AI4047" s="34" t="str">
        <f t="shared" si="1654"/>
        <v>Outer</v>
      </c>
      <c r="AJ4047" s="35" t="str">
        <f t="shared" si="1663"/>
        <v>0.2-0.3</v>
      </c>
      <c r="AK4047" s="36" t="str">
        <f t="shared" si="1655"/>
        <v>2-3</v>
      </c>
      <c r="AL4047" s="36" t="str">
        <f t="shared" si="1656"/>
        <v>May</v>
      </c>
      <c r="AM4047" s="35" t="str">
        <f t="shared" si="1657"/>
        <v>295-305</v>
      </c>
      <c r="AN4047" s="36" t="str">
        <f t="shared" si="1658"/>
        <v>LWS-LTI</v>
      </c>
    </row>
    <row r="4048" spans="5:40" x14ac:dyDescent="0.3">
      <c r="E4048" s="12">
        <v>41053.111111111109</v>
      </c>
      <c r="F4048" s="16">
        <v>5.65</v>
      </c>
      <c r="G4048" s="16">
        <v>264.06999206542963</v>
      </c>
      <c r="H4048" s="29">
        <v>1.1845802443939268</v>
      </c>
      <c r="I4048" s="26">
        <v>304.2</v>
      </c>
      <c r="J4048" s="30">
        <v>7.7876106194690264E-2</v>
      </c>
      <c r="K4048" s="31">
        <v>0.25500630380004297</v>
      </c>
      <c r="L4048" s="111">
        <f t="shared" si="1638"/>
        <v>0.2</v>
      </c>
      <c r="M4048" s="112">
        <f t="shared" si="1639"/>
        <v>0.08</v>
      </c>
      <c r="N4048" s="112" t="b">
        <f t="shared" si="1640"/>
        <v>1</v>
      </c>
      <c r="O4048" s="112" t="b">
        <f t="shared" si="1641"/>
        <v>1</v>
      </c>
      <c r="P4048" s="113">
        <f t="shared" si="1642"/>
        <v>2</v>
      </c>
      <c r="Q4048" s="113">
        <f t="shared" si="1643"/>
        <v>18</v>
      </c>
      <c r="R4048" s="114" t="str">
        <f t="shared" si="1659"/>
        <v>0.2-0.08</v>
      </c>
      <c r="S4048" s="127">
        <f t="shared" si="1644"/>
        <v>-4.963225655588225E-2</v>
      </c>
      <c r="T4048" s="112" t="b">
        <f t="shared" si="1645"/>
        <v>1</v>
      </c>
      <c r="U4048" s="22">
        <f t="shared" si="1646"/>
        <v>5.587161779033889</v>
      </c>
      <c r="V4048" s="22">
        <f t="shared" si="1647"/>
        <v>0.22156383972214963</v>
      </c>
      <c r="W4048" s="81">
        <f t="shared" si="1648"/>
        <v>6</v>
      </c>
      <c r="X4048" s="22">
        <f t="shared" si="1649"/>
        <v>0.55721783462587415</v>
      </c>
      <c r="Y4048" s="3">
        <f>IF(U4048&gt;'Power Curve'!$C$37,0,INDEX(Ci,$W4048,1)*POWER(1-X4048,3)+INDEX(Ci,$W4048,2)*3*X4048*POWER(1-X4048,2)+INDEX(Ci,$W4048,3)*3*POWER(X4048,2)*(1-X4048)+INDEX(Ci,$W4048,4)*POWER(X4048,3))</f>
        <v>294.71960872238367</v>
      </c>
      <c r="Z4048" s="3">
        <f t="shared" si="1650"/>
        <v>280.09200949022511</v>
      </c>
      <c r="AA4048" s="3">
        <f t="shared" si="1651"/>
        <v>264.06999206542963</v>
      </c>
      <c r="AB4048" s="3">
        <f t="shared" si="1660"/>
        <v>16.022017424795479</v>
      </c>
      <c r="AC4048" s="3">
        <f t="shared" si="1661"/>
        <v>16.022017424795479</v>
      </c>
      <c r="AE4048" s="34">
        <f t="shared" si="1652"/>
        <v>6</v>
      </c>
      <c r="AF4048" s="73" t="b">
        <f>COUNTIF('Power Curve'!$D$2:$D$31,AE4048)&gt;0</f>
        <v>1</v>
      </c>
      <c r="AG4048" s="73" t="b">
        <f t="shared" si="1653"/>
        <v>0</v>
      </c>
      <c r="AH4048" s="73" t="b">
        <f t="shared" si="1662"/>
        <v>1</v>
      </c>
      <c r="AI4048" s="34" t="str">
        <f t="shared" si="1654"/>
        <v>Outer</v>
      </c>
      <c r="AJ4048" s="35" t="str">
        <f t="shared" si="1663"/>
        <v>0.2-0.3</v>
      </c>
      <c r="AK4048" s="36" t="str">
        <f t="shared" si="1655"/>
        <v>2-3</v>
      </c>
      <c r="AL4048" s="36" t="str">
        <f t="shared" si="1656"/>
        <v>May</v>
      </c>
      <c r="AM4048" s="35" t="str">
        <f t="shared" si="1657"/>
        <v>295-305</v>
      </c>
      <c r="AN4048" s="36" t="str">
        <f t="shared" si="1658"/>
        <v>LWS-LTI</v>
      </c>
    </row>
    <row r="4049" spans="5:40" x14ac:dyDescent="0.3">
      <c r="E4049" s="12">
        <v>41053.118055555555</v>
      </c>
      <c r="F4049" s="16">
        <v>5.54</v>
      </c>
      <c r="G4049" s="16">
        <v>197.5800018310546</v>
      </c>
      <c r="H4049" s="29">
        <v>1.1854204648177245</v>
      </c>
      <c r="I4049" s="26">
        <v>300.7</v>
      </c>
      <c r="J4049" s="30">
        <v>8.4837545126353789E-2</v>
      </c>
      <c r="K4049" s="31">
        <v>0.36976998006691697</v>
      </c>
      <c r="L4049" s="111">
        <f t="shared" si="1638"/>
        <v>0.2</v>
      </c>
      <c r="M4049" s="112">
        <f t="shared" si="1639"/>
        <v>0.08</v>
      </c>
      <c r="N4049" s="112" t="b">
        <f t="shared" si="1640"/>
        <v>1</v>
      </c>
      <c r="O4049" s="112" t="b">
        <f t="shared" si="1641"/>
        <v>1</v>
      </c>
      <c r="P4049" s="113">
        <f t="shared" si="1642"/>
        <v>2</v>
      </c>
      <c r="Q4049" s="113">
        <f t="shared" si="1643"/>
        <v>18</v>
      </c>
      <c r="R4049" s="114" t="str">
        <f t="shared" si="1659"/>
        <v>0.2-0.08</v>
      </c>
      <c r="S4049" s="127">
        <f t="shared" si="1644"/>
        <v>-4.963225655588225E-2</v>
      </c>
      <c r="T4049" s="112" t="b">
        <f t="shared" si="1645"/>
        <v>1</v>
      </c>
      <c r="U4049" s="22">
        <f t="shared" si="1646"/>
        <v>5.4796801411589424</v>
      </c>
      <c r="V4049" s="22">
        <f t="shared" si="1647"/>
        <v>0.2049522061129489</v>
      </c>
      <c r="W4049" s="81">
        <f t="shared" si="1648"/>
        <v>6</v>
      </c>
      <c r="X4049" s="22">
        <f t="shared" si="1649"/>
        <v>0.45008897805367543</v>
      </c>
      <c r="Y4049" s="3">
        <f>IF(U4049&gt;'Power Curve'!$C$37,0,INDEX(Ci,$W4049,1)*POWER(1-X4049,3)+INDEX(Ci,$W4049,2)*3*X4049*POWER(1-X4049,2)+INDEX(Ci,$W4049,3)*3*POWER(X4049,2)*(1-X4049)+INDEX(Ci,$W4049,4)*POWER(X4049,3))</f>
        <v>278.60616572022599</v>
      </c>
      <c r="Z4049" s="3">
        <f t="shared" si="1650"/>
        <v>264.77831302514909</v>
      </c>
      <c r="AA4049" s="3">
        <f t="shared" si="1651"/>
        <v>197.5800018310546</v>
      </c>
      <c r="AB4049" s="3">
        <f t="shared" si="1660"/>
        <v>67.198311194094487</v>
      </c>
      <c r="AC4049" s="3">
        <f t="shared" si="1661"/>
        <v>67.198311194094487</v>
      </c>
      <c r="AE4049" s="34">
        <f t="shared" si="1652"/>
        <v>5</v>
      </c>
      <c r="AF4049" s="73" t="b">
        <f>COUNTIF('Power Curve'!$D$2:$D$31,AE4049)&gt;0</f>
        <v>1</v>
      </c>
      <c r="AG4049" s="73" t="b">
        <f t="shared" si="1653"/>
        <v>0</v>
      </c>
      <c r="AH4049" s="73" t="b">
        <f t="shared" si="1662"/>
        <v>1</v>
      </c>
      <c r="AI4049" s="34" t="str">
        <f t="shared" si="1654"/>
        <v>Outer</v>
      </c>
      <c r="AJ4049" s="35" t="str">
        <f t="shared" si="1663"/>
        <v>0.2-0.3</v>
      </c>
      <c r="AK4049" s="36" t="str">
        <f t="shared" si="1655"/>
        <v>2-3</v>
      </c>
      <c r="AL4049" s="36" t="str">
        <f t="shared" si="1656"/>
        <v>May</v>
      </c>
      <c r="AM4049" s="35" t="str">
        <f t="shared" si="1657"/>
        <v>295-305</v>
      </c>
      <c r="AN4049" s="36" t="str">
        <f t="shared" si="1658"/>
        <v>LWS-LTI</v>
      </c>
    </row>
    <row r="4050" spans="5:40" x14ac:dyDescent="0.3">
      <c r="E4050" s="12">
        <v>41053.125</v>
      </c>
      <c r="F4050" s="16">
        <v>4.97</v>
      </c>
      <c r="G4050" s="16">
        <v>133.95999908447271</v>
      </c>
      <c r="H4050" s="29">
        <v>1.1858134360365318</v>
      </c>
      <c r="I4050" s="26">
        <v>296.10000000000002</v>
      </c>
      <c r="J4050" s="30">
        <v>6.4386317907444673E-2</v>
      </c>
      <c r="K4050" s="31">
        <v>0.23375732950530961</v>
      </c>
      <c r="L4050" s="111">
        <f t="shared" si="1638"/>
        <v>0.1</v>
      </c>
      <c r="M4050" s="112">
        <f t="shared" si="1639"/>
        <v>6.0000000000000005E-2</v>
      </c>
      <c r="N4050" s="112" t="b">
        <f t="shared" si="1640"/>
        <v>1</v>
      </c>
      <c r="O4050" s="112" t="b">
        <f t="shared" si="1641"/>
        <v>1</v>
      </c>
      <c r="P4050" s="113">
        <f t="shared" si="1642"/>
        <v>1</v>
      </c>
      <c r="Q4050" s="113">
        <f t="shared" si="1643"/>
        <v>20</v>
      </c>
      <c r="R4050" s="114" t="str">
        <f t="shared" si="1659"/>
        <v>0.1-0.06</v>
      </c>
      <c r="S4050" s="127">
        <f t="shared" si="1644"/>
        <v>-0.11327910441251345</v>
      </c>
      <c r="T4050" s="112" t="b">
        <f t="shared" si="1645"/>
        <v>1</v>
      </c>
      <c r="U4050" s="22">
        <f t="shared" si="1646"/>
        <v>4.916429487439272</v>
      </c>
      <c r="V4050" s="22">
        <f t="shared" si="1647"/>
        <v>0.11790000189719115</v>
      </c>
      <c r="W4050" s="81">
        <f t="shared" si="1648"/>
        <v>5</v>
      </c>
      <c r="X4050" s="22">
        <f t="shared" si="1649"/>
        <v>0.87229673260836649</v>
      </c>
      <c r="Y4050" s="3">
        <f>IF(U4050&gt;'Power Curve'!$C$37,0,INDEX(Ci,$W4050,1)*POWER(1-X4050,3)+INDEX(Ci,$W4050,2)*3*X4050*POWER(1-X4050,2)+INDEX(Ci,$W4050,3)*3*POWER(X4050,2)*(1-X4050)+INDEX(Ci,$W4050,4)*POWER(X4050,3))</f>
        <v>193.32365363777552</v>
      </c>
      <c r="Z4050" s="3">
        <f t="shared" si="1650"/>
        <v>171.42412329193337</v>
      </c>
      <c r="AA4050" s="3">
        <f t="shared" si="1651"/>
        <v>133.95999908447271</v>
      </c>
      <c r="AB4050" s="3">
        <f t="shared" si="1660"/>
        <v>37.464124207460657</v>
      </c>
      <c r="AC4050" s="3">
        <f t="shared" si="1661"/>
        <v>37.464124207460657</v>
      </c>
      <c r="AE4050" s="34">
        <f t="shared" si="1652"/>
        <v>5</v>
      </c>
      <c r="AF4050" s="73" t="b">
        <f>COUNTIF('Power Curve'!$D$2:$D$31,AE4050)&gt;0</f>
        <v>1</v>
      </c>
      <c r="AG4050" s="73" t="b">
        <f t="shared" si="1653"/>
        <v>0</v>
      </c>
      <c r="AH4050" s="73" t="b">
        <f t="shared" si="1662"/>
        <v>1</v>
      </c>
      <c r="AI4050" s="34" t="str">
        <f t="shared" si="1654"/>
        <v>Outer</v>
      </c>
      <c r="AJ4050" s="35" t="str">
        <f t="shared" si="1663"/>
        <v>0.1-0.2</v>
      </c>
      <c r="AK4050" s="36" t="str">
        <f t="shared" si="1655"/>
        <v>3-4</v>
      </c>
      <c r="AL4050" s="36" t="str">
        <f t="shared" si="1656"/>
        <v>May</v>
      </c>
      <c r="AM4050" s="35" t="str">
        <f t="shared" si="1657"/>
        <v>295-305</v>
      </c>
      <c r="AN4050" s="36" t="str">
        <f t="shared" si="1658"/>
        <v>LWS-LTI</v>
      </c>
    </row>
    <row r="4051" spans="5:40" x14ac:dyDescent="0.3">
      <c r="E4051" s="12">
        <v>41053.131944444445</v>
      </c>
      <c r="F4051" s="16">
        <v>4.8600000000000003</v>
      </c>
      <c r="G4051" s="16">
        <v>137.39999771118121</v>
      </c>
      <c r="H4051" s="29">
        <v>1.1866130711387968</v>
      </c>
      <c r="I4051" s="26">
        <v>303.2</v>
      </c>
      <c r="J4051" s="30">
        <v>7.407407407407407E-2</v>
      </c>
      <c r="K4051" s="31">
        <v>0.26943705089799769</v>
      </c>
      <c r="L4051" s="111">
        <f t="shared" si="1638"/>
        <v>0.1</v>
      </c>
      <c r="M4051" s="112">
        <f t="shared" si="1639"/>
        <v>6.9999999999999993E-2</v>
      </c>
      <c r="N4051" s="112" t="b">
        <f t="shared" si="1640"/>
        <v>1</v>
      </c>
      <c r="O4051" s="112" t="b">
        <f t="shared" si="1641"/>
        <v>1</v>
      </c>
      <c r="P4051" s="113">
        <f t="shared" si="1642"/>
        <v>1</v>
      </c>
      <c r="Q4051" s="113">
        <f t="shared" si="1643"/>
        <v>19</v>
      </c>
      <c r="R4051" s="114" t="str">
        <f t="shared" si="1659"/>
        <v>0.1-0.07</v>
      </c>
      <c r="S4051" s="127">
        <f t="shared" si="1644"/>
        <v>-5.2457205154014371E-2</v>
      </c>
      <c r="T4051" s="112" t="b">
        <f t="shared" si="1645"/>
        <v>1</v>
      </c>
      <c r="U4051" s="22">
        <f t="shared" si="1646"/>
        <v>4.8086955570714691</v>
      </c>
      <c r="V4051" s="22">
        <f t="shared" si="1647"/>
        <v>0.1012493756699345</v>
      </c>
      <c r="W4051" s="81">
        <f t="shared" si="1648"/>
        <v>5</v>
      </c>
      <c r="X4051" s="22">
        <f t="shared" si="1649"/>
        <v>0.74910515324592308</v>
      </c>
      <c r="Y4051" s="3">
        <f>IF(U4051&gt;'Power Curve'!$C$37,0,INDEX(Ci,$W4051,1)*POWER(1-X4051,3)+INDEX(Ci,$W4051,2)*3*X4051*POWER(1-X4051,2)+INDEX(Ci,$W4051,3)*3*POWER(X4051,2)*(1-X4051)+INDEX(Ci,$W4051,4)*POWER(X4051,3))</f>
        <v>174.75208099703502</v>
      </c>
      <c r="Z4051" s="3">
        <f t="shared" si="1650"/>
        <v>165.58507523308262</v>
      </c>
      <c r="AA4051" s="3">
        <f t="shared" si="1651"/>
        <v>137.39999771118121</v>
      </c>
      <c r="AB4051" s="3">
        <f t="shared" si="1660"/>
        <v>28.185077521901405</v>
      </c>
      <c r="AC4051" s="3">
        <f t="shared" si="1661"/>
        <v>28.185077521901405</v>
      </c>
      <c r="AE4051" s="34">
        <f t="shared" si="1652"/>
        <v>5</v>
      </c>
      <c r="AF4051" s="73" t="b">
        <f>COUNTIF('Power Curve'!$D$2:$D$31,AE4051)&gt;0</f>
        <v>1</v>
      </c>
      <c r="AG4051" s="73" t="b">
        <f t="shared" si="1653"/>
        <v>0</v>
      </c>
      <c r="AH4051" s="73" t="b">
        <f t="shared" si="1662"/>
        <v>1</v>
      </c>
      <c r="AI4051" s="34" t="str">
        <f t="shared" si="1654"/>
        <v>Outer</v>
      </c>
      <c r="AJ4051" s="35" t="str">
        <f t="shared" si="1663"/>
        <v>0.1-0.2</v>
      </c>
      <c r="AK4051" s="36" t="str">
        <f t="shared" si="1655"/>
        <v>3-4</v>
      </c>
      <c r="AL4051" s="36" t="str">
        <f t="shared" si="1656"/>
        <v>May</v>
      </c>
      <c r="AM4051" s="35" t="str">
        <f t="shared" si="1657"/>
        <v>295-305</v>
      </c>
      <c r="AN4051" s="36" t="str">
        <f t="shared" si="1658"/>
        <v>LWS-LTI</v>
      </c>
    </row>
    <row r="4052" spans="5:40" x14ac:dyDescent="0.3">
      <c r="E4052" s="12">
        <v>41053.138888888891</v>
      </c>
      <c r="F4052" s="16">
        <v>5.1100000000000003</v>
      </c>
      <c r="G4052" s="16">
        <v>165.0000076293943</v>
      </c>
      <c r="H4052" s="29">
        <v>1.1863604372513092</v>
      </c>
      <c r="I4052" s="26">
        <v>305.60000000000002</v>
      </c>
      <c r="J4052" s="30">
        <v>6.4579256360078274E-2</v>
      </c>
      <c r="K4052" s="31">
        <v>0.26501722080200218</v>
      </c>
      <c r="L4052" s="111">
        <f t="shared" si="1638"/>
        <v>0.1</v>
      </c>
      <c r="M4052" s="112">
        <f t="shared" si="1639"/>
        <v>6.0000000000000005E-2</v>
      </c>
      <c r="N4052" s="112" t="b">
        <f t="shared" si="1640"/>
        <v>1</v>
      </c>
      <c r="O4052" s="112" t="b">
        <f t="shared" si="1641"/>
        <v>1</v>
      </c>
      <c r="P4052" s="113">
        <f t="shared" si="1642"/>
        <v>1</v>
      </c>
      <c r="Q4052" s="113">
        <f t="shared" si="1643"/>
        <v>20</v>
      </c>
      <c r="R4052" s="114" t="str">
        <f t="shared" si="1659"/>
        <v>0.1-0.06</v>
      </c>
      <c r="S4052" s="127">
        <f t="shared" si="1644"/>
        <v>-0.11327910441251345</v>
      </c>
      <c r="T4052" s="112" t="b">
        <f t="shared" si="1645"/>
        <v>1</v>
      </c>
      <c r="U4052" s="22">
        <f t="shared" si="1646"/>
        <v>5.0556975970664082</v>
      </c>
      <c r="V4052" s="22">
        <f t="shared" si="1647"/>
        <v>0.13942433718191841</v>
      </c>
      <c r="W4052" s="81">
        <f t="shared" si="1648"/>
        <v>6</v>
      </c>
      <c r="X4052" s="22">
        <f t="shared" si="1649"/>
        <v>2.7498049470586091E-2</v>
      </c>
      <c r="Y4052" s="3">
        <f>IF(U4052&gt;'Power Curve'!$C$37,0,INDEX(Ci,$W4052,1)*POWER(1-X4052,3)+INDEX(Ci,$W4052,2)*3*X4052*POWER(1-X4052,2)+INDEX(Ci,$W4052,3)*3*POWER(X4052,2)*(1-X4052)+INDEX(Ci,$W4052,4)*POWER(X4052,3))</f>
        <v>215.71455473455813</v>
      </c>
      <c r="Z4052" s="3">
        <f t="shared" si="1650"/>
        <v>191.27860316548328</v>
      </c>
      <c r="AA4052" s="3">
        <f t="shared" si="1651"/>
        <v>165.0000076293943</v>
      </c>
      <c r="AB4052" s="3">
        <f t="shared" si="1660"/>
        <v>26.278595536088972</v>
      </c>
      <c r="AC4052" s="3">
        <f t="shared" si="1661"/>
        <v>26.278595536088972</v>
      </c>
      <c r="AE4052" s="34">
        <f t="shared" si="1652"/>
        <v>5</v>
      </c>
      <c r="AF4052" s="73" t="b">
        <f>COUNTIF('Power Curve'!$D$2:$D$31,AE4052)&gt;0</f>
        <v>1</v>
      </c>
      <c r="AG4052" s="73" t="b">
        <f t="shared" si="1653"/>
        <v>0</v>
      </c>
      <c r="AH4052" s="73" t="b">
        <f t="shared" si="1662"/>
        <v>1</v>
      </c>
      <c r="AI4052" s="34" t="str">
        <f t="shared" si="1654"/>
        <v>Outer</v>
      </c>
      <c r="AJ4052" s="35" t="str">
        <f t="shared" si="1663"/>
        <v>0.1-0.2</v>
      </c>
      <c r="AK4052" s="36" t="str">
        <f t="shared" si="1655"/>
        <v>3-4</v>
      </c>
      <c r="AL4052" s="36" t="str">
        <f t="shared" si="1656"/>
        <v>May</v>
      </c>
      <c r="AM4052" s="35" t="str">
        <f t="shared" si="1657"/>
        <v>305-315</v>
      </c>
      <c r="AN4052" s="36" t="str">
        <f t="shared" si="1658"/>
        <v>LWS-LTI</v>
      </c>
    </row>
    <row r="4053" spans="5:40" x14ac:dyDescent="0.3">
      <c r="E4053" s="12">
        <v>41053.145833333336</v>
      </c>
      <c r="F4053" s="16">
        <v>5.63</v>
      </c>
      <c r="G4053" s="16">
        <v>217.16000366210898</v>
      </c>
      <c r="H4053" s="29">
        <v>1.1844839180686029</v>
      </c>
      <c r="I4053" s="26">
        <v>305.39999999999998</v>
      </c>
      <c r="J4053" s="30">
        <v>3.9076376554174071E-2</v>
      </c>
      <c r="K4053" s="31">
        <v>0.48618897777796272</v>
      </c>
      <c r="L4053" s="111">
        <f t="shared" si="1638"/>
        <v>0.2</v>
      </c>
      <c r="M4053" s="112">
        <f t="shared" si="1639"/>
        <v>0.04</v>
      </c>
      <c r="N4053" s="112" t="b">
        <f t="shared" si="1640"/>
        <v>1</v>
      </c>
      <c r="O4053" s="112" t="b">
        <f t="shared" si="1641"/>
        <v>1</v>
      </c>
      <c r="P4053" s="113">
        <f t="shared" si="1642"/>
        <v>2</v>
      </c>
      <c r="Q4053" s="113">
        <f t="shared" si="1643"/>
        <v>22</v>
      </c>
      <c r="R4053" s="114" t="str">
        <f t="shared" si="1659"/>
        <v>0.2-0.04</v>
      </c>
      <c r="S4053" s="127">
        <f t="shared" si="1644"/>
        <v>-0.14248260573201976</v>
      </c>
      <c r="T4053" s="112" t="b">
        <f t="shared" si="1645"/>
        <v>1</v>
      </c>
      <c r="U4053" s="22">
        <f t="shared" si="1646"/>
        <v>5.5672333037549686</v>
      </c>
      <c r="V4053" s="22">
        <f t="shared" si="1647"/>
        <v>0.2184838296267638</v>
      </c>
      <c r="W4053" s="81">
        <f t="shared" si="1648"/>
        <v>6</v>
      </c>
      <c r="X4053" s="22">
        <f t="shared" si="1649"/>
        <v>0.53735476952872685</v>
      </c>
      <c r="Y4053" s="3">
        <f>IF(U4053&gt;'Power Curve'!$C$37,0,INDEX(Ci,$W4053,1)*POWER(1-X4053,3)+INDEX(Ci,$W4053,2)*3*X4053*POWER(1-X4053,2)+INDEX(Ci,$W4053,3)*3*POWER(X4053,2)*(1-X4053)+INDEX(Ci,$W4053,4)*POWER(X4053,3))</f>
        <v>291.70069046875847</v>
      </c>
      <c r="Z4053" s="3">
        <f t="shared" si="1650"/>
        <v>250.13841599694041</v>
      </c>
      <c r="AA4053" s="3">
        <f t="shared" si="1651"/>
        <v>217.16000366210898</v>
      </c>
      <c r="AB4053" s="3">
        <f t="shared" si="1660"/>
        <v>32.978412334831432</v>
      </c>
      <c r="AC4053" s="3">
        <f t="shared" si="1661"/>
        <v>32.978412334831432</v>
      </c>
      <c r="AE4053" s="34">
        <f t="shared" si="1652"/>
        <v>6</v>
      </c>
      <c r="AF4053" s="73" t="b">
        <f>COUNTIF('Power Curve'!$D$2:$D$31,AE4053)&gt;0</f>
        <v>1</v>
      </c>
      <c r="AG4053" s="73" t="b">
        <f t="shared" si="1653"/>
        <v>0</v>
      </c>
      <c r="AH4053" s="73" t="b">
        <f t="shared" si="1662"/>
        <v>1</v>
      </c>
      <c r="AI4053" s="34" t="str">
        <f t="shared" si="1654"/>
        <v>Outer</v>
      </c>
      <c r="AJ4053" s="35" t="str">
        <f t="shared" si="1663"/>
        <v>0.2-0.3</v>
      </c>
      <c r="AK4053" s="36" t="str">
        <f t="shared" si="1655"/>
        <v>3-4</v>
      </c>
      <c r="AL4053" s="36" t="str">
        <f t="shared" si="1656"/>
        <v>May</v>
      </c>
      <c r="AM4053" s="35" t="str">
        <f t="shared" si="1657"/>
        <v>305-315</v>
      </c>
      <c r="AN4053" s="36" t="str">
        <f t="shared" si="1658"/>
        <v>LWS-LTI</v>
      </c>
    </row>
    <row r="4054" spans="5:40" x14ac:dyDescent="0.3">
      <c r="E4054" s="12">
        <v>41053.152777777781</v>
      </c>
      <c r="F4054" s="16">
        <v>5.53</v>
      </c>
      <c r="G4054" s="16">
        <v>206.59000778198248</v>
      </c>
      <c r="H4054" s="29">
        <v>1.1847776563788115</v>
      </c>
      <c r="I4054" s="26">
        <v>304.3</v>
      </c>
      <c r="J4054" s="30">
        <v>5.7866184448462928E-2</v>
      </c>
      <c r="K4054" s="31">
        <v>0.52271955078738208</v>
      </c>
      <c r="L4054" s="111">
        <f t="shared" si="1638"/>
        <v>0.2</v>
      </c>
      <c r="M4054" s="112">
        <f t="shared" si="1639"/>
        <v>6.0000000000000005E-2</v>
      </c>
      <c r="N4054" s="112" t="b">
        <f t="shared" si="1640"/>
        <v>1</v>
      </c>
      <c r="O4054" s="112" t="b">
        <f t="shared" si="1641"/>
        <v>1</v>
      </c>
      <c r="P4054" s="113">
        <f t="shared" si="1642"/>
        <v>2</v>
      </c>
      <c r="Q4054" s="113">
        <f t="shared" si="1643"/>
        <v>20</v>
      </c>
      <c r="R4054" s="114" t="str">
        <f t="shared" si="1659"/>
        <v>0.2-0.06</v>
      </c>
      <c r="S4054" s="127">
        <f t="shared" si="1644"/>
        <v>-7.6977119886704318E-2</v>
      </c>
      <c r="T4054" s="112" t="b">
        <f t="shared" si="1645"/>
        <v>1</v>
      </c>
      <c r="U4054" s="22">
        <f t="shared" si="1646"/>
        <v>5.4688001568139297</v>
      </c>
      <c r="V4054" s="22">
        <f t="shared" si="1647"/>
        <v>0.20327066945993033</v>
      </c>
      <c r="W4054" s="81">
        <f t="shared" si="1648"/>
        <v>6</v>
      </c>
      <c r="X4054" s="22">
        <f t="shared" si="1649"/>
        <v>0.43924470450659059</v>
      </c>
      <c r="Y4054" s="3">
        <f>IF(U4054&gt;'Power Curve'!$C$37,0,INDEX(Ci,$W4054,1)*POWER(1-X4054,3)+INDEX(Ci,$W4054,2)*3*X4054*POWER(1-X4054,2)+INDEX(Ci,$W4054,3)*3*POWER(X4054,2)*(1-X4054)+INDEX(Ci,$W4054,4)*POWER(X4054,3))</f>
        <v>276.99444067761391</v>
      </c>
      <c r="Z4054" s="3">
        <f t="shared" si="1650"/>
        <v>255.67220640962262</v>
      </c>
      <c r="AA4054" s="3">
        <f t="shared" si="1651"/>
        <v>206.59000778198248</v>
      </c>
      <c r="AB4054" s="3">
        <f t="shared" si="1660"/>
        <v>49.082198627640139</v>
      </c>
      <c r="AC4054" s="3">
        <f t="shared" si="1661"/>
        <v>49.082198627640139</v>
      </c>
      <c r="AE4054" s="34">
        <f t="shared" si="1652"/>
        <v>5</v>
      </c>
      <c r="AF4054" s="73" t="b">
        <f>COUNTIF('Power Curve'!$D$2:$D$31,AE4054)&gt;0</f>
        <v>1</v>
      </c>
      <c r="AG4054" s="73" t="b">
        <f t="shared" si="1653"/>
        <v>0</v>
      </c>
      <c r="AH4054" s="73" t="b">
        <f t="shared" si="1662"/>
        <v>1</v>
      </c>
      <c r="AI4054" s="34" t="str">
        <f t="shared" si="1654"/>
        <v>Outer</v>
      </c>
      <c r="AJ4054" s="35" t="str">
        <f t="shared" si="1663"/>
        <v>0.2-0.3</v>
      </c>
      <c r="AK4054" s="36" t="str">
        <f t="shared" si="1655"/>
        <v>3-4</v>
      </c>
      <c r="AL4054" s="36" t="str">
        <f t="shared" si="1656"/>
        <v>May</v>
      </c>
      <c r="AM4054" s="35" t="str">
        <f t="shared" si="1657"/>
        <v>295-305</v>
      </c>
      <c r="AN4054" s="36" t="str">
        <f t="shared" si="1658"/>
        <v>LWS-LTI</v>
      </c>
    </row>
    <row r="4055" spans="5:40" x14ac:dyDescent="0.3">
      <c r="E4055" s="12">
        <v>41053.159722222219</v>
      </c>
      <c r="F4055" s="16">
        <v>4.87</v>
      </c>
      <c r="G4055" s="16">
        <v>145.79000091552709</v>
      </c>
      <c r="H4055" s="29">
        <v>1.1864168776555932</v>
      </c>
      <c r="I4055" s="26">
        <v>304.39999999999998</v>
      </c>
      <c r="J4055" s="30">
        <v>0.10677618069815195</v>
      </c>
      <c r="K4055" s="31">
        <v>0.46835239519556232</v>
      </c>
      <c r="L4055" s="111">
        <f t="shared" si="1638"/>
        <v>0.1</v>
      </c>
      <c r="M4055" s="112">
        <f t="shared" si="1639"/>
        <v>0.11</v>
      </c>
      <c r="N4055" s="112" t="b">
        <f t="shared" si="1640"/>
        <v>1</v>
      </c>
      <c r="O4055" s="112" t="b">
        <f t="shared" si="1641"/>
        <v>1</v>
      </c>
      <c r="P4055" s="113">
        <f t="shared" si="1642"/>
        <v>1</v>
      </c>
      <c r="Q4055" s="113">
        <f t="shared" si="1643"/>
        <v>15</v>
      </c>
      <c r="R4055" s="114" t="str">
        <f t="shared" si="1659"/>
        <v>0.1-0.11</v>
      </c>
      <c r="S4055" s="127">
        <f t="shared" si="1644"/>
        <v>1.6125726309400339E-2</v>
      </c>
      <c r="T4055" s="112" t="b">
        <f t="shared" si="1645"/>
        <v>1</v>
      </c>
      <c r="U4055" s="22">
        <f t="shared" si="1646"/>
        <v>4.8183244106987999</v>
      </c>
      <c r="V4055" s="22">
        <f t="shared" si="1647"/>
        <v>0.10273754603741571</v>
      </c>
      <c r="W4055" s="81">
        <f t="shared" si="1648"/>
        <v>5</v>
      </c>
      <c r="X4055" s="22">
        <f t="shared" si="1649"/>
        <v>0.76011555342116055</v>
      </c>
      <c r="Y4055" s="3">
        <f>IF(U4055&gt;'Power Curve'!$C$37,0,INDEX(Ci,$W4055,1)*POWER(1-X4055,3)+INDEX(Ci,$W4055,2)*3*X4055*POWER(1-X4055,2)+INDEX(Ci,$W4055,3)*3*POWER(X4055,2)*(1-X4055)+INDEX(Ci,$W4055,4)*POWER(X4055,3))</f>
        <v>176.43767478343321</v>
      </c>
      <c r="Z4055" s="3">
        <f t="shared" si="1650"/>
        <v>179.28286043765783</v>
      </c>
      <c r="AA4055" s="3">
        <f t="shared" si="1651"/>
        <v>145.79000091552709</v>
      </c>
      <c r="AB4055" s="3">
        <f t="shared" si="1660"/>
        <v>33.492859522130743</v>
      </c>
      <c r="AC4055" s="3">
        <f t="shared" si="1661"/>
        <v>33.492859522130743</v>
      </c>
      <c r="AE4055" s="34">
        <f t="shared" si="1652"/>
        <v>5</v>
      </c>
      <c r="AF4055" s="73" t="b">
        <f>COUNTIF('Power Curve'!$D$2:$D$31,AE4055)&gt;0</f>
        <v>1</v>
      </c>
      <c r="AG4055" s="73" t="b">
        <f t="shared" si="1653"/>
        <v>0</v>
      </c>
      <c r="AH4055" s="73" t="b">
        <f t="shared" si="1662"/>
        <v>1</v>
      </c>
      <c r="AI4055" s="34" t="str">
        <f t="shared" si="1654"/>
        <v>Outer</v>
      </c>
      <c r="AJ4055" s="35" t="str">
        <f t="shared" si="1663"/>
        <v>0.1-0.2</v>
      </c>
      <c r="AK4055" s="36" t="str">
        <f t="shared" si="1655"/>
        <v>3-4</v>
      </c>
      <c r="AL4055" s="36" t="str">
        <f t="shared" si="1656"/>
        <v>May</v>
      </c>
      <c r="AM4055" s="35" t="str">
        <f t="shared" si="1657"/>
        <v>295-305</v>
      </c>
      <c r="AN4055" s="36" t="str">
        <f t="shared" si="1658"/>
        <v>Inner-TI</v>
      </c>
    </row>
    <row r="4056" spans="5:40" x14ac:dyDescent="0.3">
      <c r="E4056" s="12">
        <v>41053.166666666664</v>
      </c>
      <c r="F4056" s="16">
        <v>4.5199999999999996</v>
      </c>
      <c r="G4056" s="16">
        <v>90.970003128051701</v>
      </c>
      <c r="H4056" s="29">
        <v>1.186473290024489</v>
      </c>
      <c r="I4056" s="26">
        <v>304.8</v>
      </c>
      <c r="J4056" s="30">
        <v>0.11725663716814161</v>
      </c>
      <c r="K4056" s="31">
        <v>0.37501312829539346</v>
      </c>
      <c r="L4056" s="111">
        <f t="shared" si="1638"/>
        <v>0</v>
      </c>
      <c r="M4056" s="112">
        <f t="shared" si="1639"/>
        <v>0.12</v>
      </c>
      <c r="N4056" s="112" t="b">
        <f t="shared" si="1640"/>
        <v>0</v>
      </c>
      <c r="O4056" s="112" t="b">
        <f t="shared" si="1641"/>
        <v>1</v>
      </c>
      <c r="P4056" s="113">
        <f t="shared" si="1642"/>
        <v>0</v>
      </c>
      <c r="Q4056" s="113">
        <f t="shared" si="1643"/>
        <v>14</v>
      </c>
      <c r="R4056" s="114" t="str">
        <f t="shared" si="1659"/>
        <v>0-0.12</v>
      </c>
      <c r="S4056" s="127">
        <f t="shared" si="1644"/>
        <v>0</v>
      </c>
      <c r="T4056" s="112" t="b">
        <f t="shared" si="1645"/>
        <v>0</v>
      </c>
      <c r="U4056" s="22">
        <f t="shared" si="1646"/>
        <v>4.472109140565661</v>
      </c>
      <c r="V4056" s="22">
        <f t="shared" si="1647"/>
        <v>4.9228859985816727E-2</v>
      </c>
      <c r="W4056" s="81">
        <f t="shared" si="1648"/>
        <v>5</v>
      </c>
      <c r="X4056" s="22">
        <f t="shared" si="1649"/>
        <v>0.36422536560858543</v>
      </c>
      <c r="Y4056" s="3">
        <f>IF(U4056&gt;'Power Curve'!$C$37,0,INDEX(Ci,$W4056,1)*POWER(1-X4056,3)+INDEX(Ci,$W4056,2)*3*X4056*POWER(1-X4056,2)+INDEX(Ci,$W4056,3)*3*POWER(X4056,2)*(1-X4056)+INDEX(Ci,$W4056,4)*POWER(X4056,3))</f>
        <v>117.20846632190353</v>
      </c>
      <c r="Z4056" s="3">
        <f t="shared" si="1650"/>
        <v>117.20846632190353</v>
      </c>
      <c r="AA4056" s="3">
        <f t="shared" si="1651"/>
        <v>90.970003128051701</v>
      </c>
      <c r="AB4056" s="3">
        <f t="shared" si="1660"/>
        <v>26.238463193851828</v>
      </c>
      <c r="AC4056" s="3">
        <f t="shared" si="1661"/>
        <v>26.238463193851828</v>
      </c>
      <c r="AE4056" s="34">
        <f t="shared" si="1652"/>
        <v>4</v>
      </c>
      <c r="AF4056" s="73" t="b">
        <f>COUNTIF('Power Curve'!$D$2:$D$31,AE4056)&gt;0</f>
        <v>1</v>
      </c>
      <c r="AG4056" s="73" t="b">
        <f t="shared" si="1653"/>
        <v>0</v>
      </c>
      <c r="AH4056" s="73" t="b">
        <f t="shared" si="1662"/>
        <v>1</v>
      </c>
      <c r="AI4056" s="34" t="str">
        <f t="shared" si="1654"/>
        <v>Outer</v>
      </c>
      <c r="AJ4056" s="35" t="str">
        <f t="shared" si="1663"/>
        <v>0.0-0.1</v>
      </c>
      <c r="AK4056" s="36" t="str">
        <f t="shared" si="1655"/>
        <v>4-5</v>
      </c>
      <c r="AL4056" s="36" t="str">
        <f t="shared" si="1656"/>
        <v>May</v>
      </c>
      <c r="AM4056" s="35" t="str">
        <f t="shared" si="1657"/>
        <v>295-305</v>
      </c>
      <c r="AN4056" s="36" t="str">
        <f t="shared" si="1658"/>
        <v>Inner-TI</v>
      </c>
    </row>
    <row r="4057" spans="5:40" x14ac:dyDescent="0.3">
      <c r="E4057" s="12">
        <v>41053.173611111109</v>
      </c>
      <c r="F4057" s="16">
        <v>4.59</v>
      </c>
      <c r="G4057" s="16">
        <v>183.2199935913082</v>
      </c>
      <c r="H4057" s="29">
        <v>1.1854221602093069</v>
      </c>
      <c r="I4057" s="26">
        <v>312.3</v>
      </c>
      <c r="J4057" s="30">
        <v>0.11764705882352942</v>
      </c>
      <c r="K4057" s="31">
        <v>0.35631382596618327</v>
      </c>
      <c r="L4057" s="111">
        <f t="shared" si="1638"/>
        <v>0.1</v>
      </c>
      <c r="M4057" s="112">
        <f t="shared" si="1639"/>
        <v>0.12</v>
      </c>
      <c r="N4057" s="112" t="b">
        <f t="shared" si="1640"/>
        <v>1</v>
      </c>
      <c r="O4057" s="112" t="b">
        <f t="shared" si="1641"/>
        <v>1</v>
      </c>
      <c r="P4057" s="113">
        <f t="shared" si="1642"/>
        <v>1</v>
      </c>
      <c r="Q4057" s="113">
        <f t="shared" si="1643"/>
        <v>14</v>
      </c>
      <c r="R4057" s="114" t="str">
        <f t="shared" si="1659"/>
        <v>0.1-0.12</v>
      </c>
      <c r="S4057" s="127">
        <f t="shared" si="1644"/>
        <v>8.9737386733008944E-3</v>
      </c>
      <c r="T4057" s="112" t="b">
        <f t="shared" si="1645"/>
        <v>1</v>
      </c>
      <c r="U4057" s="22">
        <f t="shared" si="1646"/>
        <v>4.5400259636472313</v>
      </c>
      <c r="V4057" s="22">
        <f t="shared" si="1647"/>
        <v>5.9725623928366722E-2</v>
      </c>
      <c r="W4057" s="81">
        <f t="shared" si="1648"/>
        <v>5</v>
      </c>
      <c r="X4057" s="22">
        <f t="shared" si="1649"/>
        <v>0.44188688479881799</v>
      </c>
      <c r="Y4057" s="3">
        <f>IF(U4057&gt;'Power Curve'!$C$37,0,INDEX(Ci,$W4057,1)*POWER(1-X4057,3)+INDEX(Ci,$W4057,2)*3*X4057*POWER(1-X4057,2)+INDEX(Ci,$W4057,3)*3*POWER(X4057,2)*(1-X4057)+INDEX(Ci,$W4057,4)*POWER(X4057,3))</f>
        <v>128.15737072758208</v>
      </c>
      <c r="Z4057" s="3">
        <f t="shared" si="1650"/>
        <v>129.30742148154874</v>
      </c>
      <c r="AA4057" s="3">
        <f t="shared" si="1651"/>
        <v>183.2199935913082</v>
      </c>
      <c r="AB4057" s="3">
        <f t="shared" si="1660"/>
        <v>-53.912572109759452</v>
      </c>
      <c r="AC4057" s="3">
        <f t="shared" si="1661"/>
        <v>53.912572109759452</v>
      </c>
      <c r="AE4057" s="34">
        <f t="shared" si="1652"/>
        <v>5</v>
      </c>
      <c r="AF4057" s="73" t="b">
        <f>COUNTIF('Power Curve'!$D$2:$D$31,AE4057)&gt;0</f>
        <v>1</v>
      </c>
      <c r="AG4057" s="73" t="b">
        <f t="shared" si="1653"/>
        <v>0</v>
      </c>
      <c r="AH4057" s="73" t="b">
        <f t="shared" si="1662"/>
        <v>1</v>
      </c>
      <c r="AI4057" s="34" t="str">
        <f t="shared" si="1654"/>
        <v>Outer</v>
      </c>
      <c r="AJ4057" s="35" t="str">
        <f t="shared" si="1663"/>
        <v>0.0-0.1</v>
      </c>
      <c r="AK4057" s="36" t="str">
        <f t="shared" si="1655"/>
        <v>4-5</v>
      </c>
      <c r="AL4057" s="36" t="str">
        <f t="shared" si="1656"/>
        <v>May</v>
      </c>
      <c r="AM4057" s="35" t="str">
        <f t="shared" si="1657"/>
        <v>305-315</v>
      </c>
      <c r="AN4057" s="36" t="str">
        <f t="shared" si="1658"/>
        <v>Inner-TI</v>
      </c>
    </row>
    <row r="4058" spans="5:40" x14ac:dyDescent="0.3">
      <c r="E4058" s="12">
        <v>41053.180555555555</v>
      </c>
      <c r="F4058" s="16">
        <v>4.88</v>
      </c>
      <c r="G4058" s="16">
        <v>193.79999160766621</v>
      </c>
      <c r="H4058" s="29">
        <v>1.1860538191482861</v>
      </c>
      <c r="I4058" s="26">
        <v>318.2</v>
      </c>
      <c r="J4058" s="30">
        <v>9.6311475409836061E-2</v>
      </c>
      <c r="K4058" s="31">
        <v>0.47109964976338292</v>
      </c>
      <c r="L4058" s="111">
        <f t="shared" si="1638"/>
        <v>0.1</v>
      </c>
      <c r="M4058" s="112">
        <f t="shared" si="1639"/>
        <v>9.9999999999999992E-2</v>
      </c>
      <c r="N4058" s="112" t="b">
        <f t="shared" si="1640"/>
        <v>1</v>
      </c>
      <c r="O4058" s="112" t="b">
        <f t="shared" si="1641"/>
        <v>1</v>
      </c>
      <c r="P4058" s="113">
        <f t="shared" si="1642"/>
        <v>1</v>
      </c>
      <c r="Q4058" s="113">
        <f t="shared" si="1643"/>
        <v>16</v>
      </c>
      <c r="R4058" s="114" t="str">
        <f t="shared" si="1659"/>
        <v>0.1-0.1</v>
      </c>
      <c r="S4058" s="127">
        <f t="shared" si="1644"/>
        <v>-4.0149085065840128E-3</v>
      </c>
      <c r="T4058" s="112" t="b">
        <f t="shared" si="1645"/>
        <v>1</v>
      </c>
      <c r="U4058" s="22">
        <f t="shared" si="1646"/>
        <v>4.827725751876808</v>
      </c>
      <c r="V4058" s="22">
        <f t="shared" si="1647"/>
        <v>0.1041905536224496</v>
      </c>
      <c r="W4058" s="81">
        <f t="shared" si="1648"/>
        <v>5</v>
      </c>
      <c r="X4058" s="22">
        <f t="shared" si="1649"/>
        <v>0.77086579769322983</v>
      </c>
      <c r="Y4058" s="3">
        <f>IF(U4058&gt;'Power Curve'!$C$37,0,INDEX(Ci,$W4058,1)*POWER(1-X4058,3)+INDEX(Ci,$W4058,2)*3*X4058*POWER(1-X4058,2)+INDEX(Ci,$W4058,3)*3*POWER(X4058,2)*(1-X4058)+INDEX(Ci,$W4058,4)*POWER(X4058,3))</f>
        <v>178.07996217273455</v>
      </c>
      <c r="Z4058" s="3">
        <f t="shared" si="1650"/>
        <v>177.36498741775509</v>
      </c>
      <c r="AA4058" s="3">
        <f t="shared" si="1651"/>
        <v>193.79999160766621</v>
      </c>
      <c r="AB4058" s="3">
        <f t="shared" si="1660"/>
        <v>-16.435004189911126</v>
      </c>
      <c r="AC4058" s="3">
        <f t="shared" si="1661"/>
        <v>16.435004189911126</v>
      </c>
      <c r="AE4058" s="34">
        <f t="shared" si="1652"/>
        <v>5</v>
      </c>
      <c r="AF4058" s="73" t="b">
        <f>COUNTIF('Power Curve'!$D$2:$D$31,AE4058)&gt;0</f>
        <v>1</v>
      </c>
      <c r="AG4058" s="73" t="b">
        <f t="shared" si="1653"/>
        <v>0</v>
      </c>
      <c r="AH4058" s="73" t="b">
        <f t="shared" si="1662"/>
        <v>1</v>
      </c>
      <c r="AI4058" s="34" t="str">
        <f t="shared" si="1654"/>
        <v>Outer</v>
      </c>
      <c r="AJ4058" s="35" t="str">
        <f t="shared" si="1663"/>
        <v>0.1-0.2</v>
      </c>
      <c r="AK4058" s="36" t="str">
        <f t="shared" si="1655"/>
        <v>4-5</v>
      </c>
      <c r="AL4058" s="36" t="str">
        <f t="shared" si="1656"/>
        <v>May</v>
      </c>
      <c r="AM4058" s="35" t="str">
        <f t="shared" si="1657"/>
        <v>315-325</v>
      </c>
      <c r="AN4058" s="36" t="str">
        <f t="shared" si="1658"/>
        <v>LWS-LTI</v>
      </c>
    </row>
    <row r="4059" spans="5:40" x14ac:dyDescent="0.3">
      <c r="E4059" s="12">
        <v>41053.1875</v>
      </c>
      <c r="F4059" s="16">
        <v>4.59</v>
      </c>
      <c r="G4059" s="16">
        <v>121.34999847412118</v>
      </c>
      <c r="H4059" s="29">
        <v>1.1861378628281096</v>
      </c>
      <c r="I4059" s="26">
        <v>315</v>
      </c>
      <c r="J4059" s="30">
        <v>0.12200435729847496</v>
      </c>
      <c r="K4059" s="31">
        <v>0.39148873503486181</v>
      </c>
      <c r="L4059" s="111">
        <f t="shared" si="1638"/>
        <v>0.1</v>
      </c>
      <c r="M4059" s="112">
        <f t="shared" si="1639"/>
        <v>0.12</v>
      </c>
      <c r="N4059" s="112" t="b">
        <f t="shared" si="1640"/>
        <v>1</v>
      </c>
      <c r="O4059" s="112" t="b">
        <f t="shared" si="1641"/>
        <v>1</v>
      </c>
      <c r="P4059" s="113">
        <f t="shared" si="1642"/>
        <v>1</v>
      </c>
      <c r="Q4059" s="113">
        <f t="shared" si="1643"/>
        <v>14</v>
      </c>
      <c r="R4059" s="114" t="str">
        <f t="shared" si="1659"/>
        <v>0.1-0.12</v>
      </c>
      <c r="S4059" s="127">
        <f t="shared" si="1644"/>
        <v>8.9737386733008944E-3</v>
      </c>
      <c r="T4059" s="112" t="b">
        <f t="shared" si="1645"/>
        <v>1</v>
      </c>
      <c r="U4059" s="22">
        <f t="shared" si="1646"/>
        <v>4.5409394651470727</v>
      </c>
      <c r="V4059" s="22">
        <f t="shared" si="1647"/>
        <v>5.9866808529912108E-2</v>
      </c>
      <c r="W4059" s="81">
        <f t="shared" si="1648"/>
        <v>5</v>
      </c>
      <c r="X4059" s="22">
        <f t="shared" si="1649"/>
        <v>0.44293145536383144</v>
      </c>
      <c r="Y4059" s="3">
        <f>IF(U4059&gt;'Power Curve'!$C$37,0,INDEX(Ci,$W4059,1)*POWER(1-X4059,3)+INDEX(Ci,$W4059,2)*3*X4059*POWER(1-X4059,2)+INDEX(Ci,$W4059,3)*3*POWER(X4059,2)*(1-X4059)+INDEX(Ci,$W4059,4)*POWER(X4059,3))</f>
        <v>128.30839937856629</v>
      </c>
      <c r="Z4059" s="3">
        <f t="shared" si="1650"/>
        <v>129.45980542417905</v>
      </c>
      <c r="AA4059" s="3">
        <f t="shared" si="1651"/>
        <v>121.34999847412118</v>
      </c>
      <c r="AB4059" s="3">
        <f t="shared" si="1660"/>
        <v>8.1098069500578731</v>
      </c>
      <c r="AC4059" s="3">
        <f t="shared" si="1661"/>
        <v>8.1098069500578731</v>
      </c>
      <c r="AE4059" s="34">
        <f t="shared" si="1652"/>
        <v>5</v>
      </c>
      <c r="AF4059" s="73" t="b">
        <f>COUNTIF('Power Curve'!$D$2:$D$31,AE4059)&gt;0</f>
        <v>1</v>
      </c>
      <c r="AG4059" s="73" t="b">
        <f t="shared" si="1653"/>
        <v>0</v>
      </c>
      <c r="AH4059" s="73" t="b">
        <f t="shared" si="1662"/>
        <v>1</v>
      </c>
      <c r="AI4059" s="34" t="str">
        <f t="shared" si="1654"/>
        <v>Outer</v>
      </c>
      <c r="AJ4059" s="35" t="str">
        <f t="shared" si="1663"/>
        <v>0.0-0.1</v>
      </c>
      <c r="AK4059" s="36" t="str">
        <f t="shared" si="1655"/>
        <v>4-5</v>
      </c>
      <c r="AL4059" s="36" t="str">
        <f t="shared" si="1656"/>
        <v>May</v>
      </c>
      <c r="AM4059" s="35" t="str">
        <f t="shared" si="1657"/>
        <v>315-325</v>
      </c>
      <c r="AN4059" s="36" t="str">
        <f t="shared" si="1658"/>
        <v>Inner-TI</v>
      </c>
    </row>
    <row r="4060" spans="5:40" x14ac:dyDescent="0.3">
      <c r="E4060" s="12">
        <v>41053.194444444445</v>
      </c>
      <c r="F4060" s="16">
        <v>4.76</v>
      </c>
      <c r="G4060" s="16">
        <v>128.67000198364281</v>
      </c>
      <c r="H4060" s="29">
        <v>1.1864741647080861</v>
      </c>
      <c r="I4060" s="26">
        <v>311.7</v>
      </c>
      <c r="J4060" s="30">
        <v>9.6638655462184878E-2</v>
      </c>
      <c r="K4060" s="31">
        <v>0.34632547561963006</v>
      </c>
      <c r="L4060" s="111">
        <f t="shared" si="1638"/>
        <v>0.1</v>
      </c>
      <c r="M4060" s="112">
        <f t="shared" si="1639"/>
        <v>9.9999999999999992E-2</v>
      </c>
      <c r="N4060" s="112" t="b">
        <f t="shared" si="1640"/>
        <v>1</v>
      </c>
      <c r="O4060" s="112" t="b">
        <f t="shared" si="1641"/>
        <v>1</v>
      </c>
      <c r="P4060" s="113">
        <f t="shared" si="1642"/>
        <v>1</v>
      </c>
      <c r="Q4060" s="113">
        <f t="shared" si="1643"/>
        <v>16</v>
      </c>
      <c r="R4060" s="114" t="str">
        <f t="shared" si="1659"/>
        <v>0.1-0.1</v>
      </c>
      <c r="S4060" s="127">
        <f t="shared" si="1644"/>
        <v>-4.0149085065840128E-3</v>
      </c>
      <c r="T4060" s="112" t="b">
        <f t="shared" si="1645"/>
        <v>1</v>
      </c>
      <c r="U4060" s="22">
        <f t="shared" si="1646"/>
        <v>4.7095674203911964</v>
      </c>
      <c r="V4060" s="22">
        <f t="shared" si="1647"/>
        <v>8.5928802598547599E-2</v>
      </c>
      <c r="W4060" s="81">
        <f t="shared" si="1648"/>
        <v>5</v>
      </c>
      <c r="X4060" s="22">
        <f t="shared" si="1649"/>
        <v>0.63575412562437317</v>
      </c>
      <c r="Y4060" s="3">
        <f>IF(U4060&gt;'Power Curve'!$C$37,0,INDEX(Ci,$W4060,1)*POWER(1-X4060,3)+INDEX(Ci,$W4060,2)*3*X4060*POWER(1-X4060,2)+INDEX(Ci,$W4060,3)*3*POWER(X4060,2)*(1-X4060)+INDEX(Ci,$W4060,4)*POWER(X4060,3))</f>
        <v>157.30143347153228</v>
      </c>
      <c r="Z4060" s="3">
        <f t="shared" si="1650"/>
        <v>156.66988260818957</v>
      </c>
      <c r="AA4060" s="3">
        <f t="shared" si="1651"/>
        <v>128.67000198364281</v>
      </c>
      <c r="AB4060" s="3">
        <f t="shared" si="1660"/>
        <v>27.999880624546762</v>
      </c>
      <c r="AC4060" s="3">
        <f t="shared" si="1661"/>
        <v>27.999880624546762</v>
      </c>
      <c r="AE4060" s="34">
        <f t="shared" si="1652"/>
        <v>5</v>
      </c>
      <c r="AF4060" s="73" t="b">
        <f>COUNTIF('Power Curve'!$D$2:$D$31,AE4060)&gt;0</f>
        <v>1</v>
      </c>
      <c r="AG4060" s="73" t="b">
        <f t="shared" si="1653"/>
        <v>0</v>
      </c>
      <c r="AH4060" s="73" t="b">
        <f t="shared" si="1662"/>
        <v>1</v>
      </c>
      <c r="AI4060" s="34" t="str">
        <f t="shared" si="1654"/>
        <v>Outer</v>
      </c>
      <c r="AJ4060" s="35" t="str">
        <f t="shared" si="1663"/>
        <v>0.0-0.1</v>
      </c>
      <c r="AK4060" s="36" t="str">
        <f t="shared" si="1655"/>
        <v>4-5</v>
      </c>
      <c r="AL4060" s="36" t="str">
        <f t="shared" si="1656"/>
        <v>May</v>
      </c>
      <c r="AM4060" s="35" t="str">
        <f t="shared" si="1657"/>
        <v>305-315</v>
      </c>
      <c r="AN4060" s="36" t="str">
        <f t="shared" si="1658"/>
        <v>LWS-LTI</v>
      </c>
    </row>
    <row r="4061" spans="5:40" x14ac:dyDescent="0.3">
      <c r="E4061" s="12">
        <v>41053.201388888891</v>
      </c>
      <c r="F4061" s="16">
        <v>4.1399999999999997</v>
      </c>
      <c r="G4061" s="16">
        <v>81.149999618530302</v>
      </c>
      <c r="H4061" s="29">
        <v>1.185549795057361</v>
      </c>
      <c r="I4061" s="26">
        <v>307.3</v>
      </c>
      <c r="J4061" s="30">
        <v>0.13285024154589375</v>
      </c>
      <c r="K4061" s="31">
        <v>0.29622084435757379</v>
      </c>
      <c r="L4061" s="111">
        <f t="shared" si="1638"/>
        <v>0</v>
      </c>
      <c r="M4061" s="112">
        <f t="shared" si="1639"/>
        <v>0.13</v>
      </c>
      <c r="N4061" s="112" t="b">
        <f t="shared" si="1640"/>
        <v>0</v>
      </c>
      <c r="O4061" s="112" t="b">
        <f t="shared" si="1641"/>
        <v>1</v>
      </c>
      <c r="P4061" s="113">
        <f t="shared" si="1642"/>
        <v>0</v>
      </c>
      <c r="Q4061" s="113">
        <f t="shared" si="1643"/>
        <v>13</v>
      </c>
      <c r="R4061" s="114" t="str">
        <f t="shared" si="1659"/>
        <v>0-0.13</v>
      </c>
      <c r="S4061" s="127">
        <f t="shared" si="1644"/>
        <v>0</v>
      </c>
      <c r="T4061" s="112" t="b">
        <f t="shared" si="1645"/>
        <v>0</v>
      </c>
      <c r="U4061" s="22">
        <f t="shared" si="1646"/>
        <v>4.0950723410847489</v>
      </c>
      <c r="V4061" s="22">
        <f t="shared" si="1647"/>
        <v>-9.0433927821374407E-3</v>
      </c>
      <c r="W4061" s="81">
        <f t="shared" si="1648"/>
        <v>4</v>
      </c>
      <c r="X4061" s="22">
        <f t="shared" si="1649"/>
        <v>0.95831165238661975</v>
      </c>
      <c r="Y4061" s="3">
        <f>IF(U4061&gt;'Power Curve'!$C$37,0,INDEX(Ci,$W4061,1)*POWER(1-X4061,3)+INDEX(Ci,$W4061,2)*3*X4061*POWER(1-X4061,2)+INDEX(Ci,$W4061,3)*3*POWER(X4061,2)*(1-X4061)+INDEX(Ci,$W4061,4)*POWER(X4061,3))</f>
        <v>72.501187578003439</v>
      </c>
      <c r="Z4061" s="3">
        <f t="shared" si="1650"/>
        <v>72.501187578003439</v>
      </c>
      <c r="AA4061" s="3">
        <f t="shared" si="1651"/>
        <v>81.149999618530302</v>
      </c>
      <c r="AB4061" s="3">
        <f t="shared" si="1660"/>
        <v>-8.6488120405268631</v>
      </c>
      <c r="AC4061" s="3">
        <f t="shared" si="1661"/>
        <v>8.6488120405268631</v>
      </c>
      <c r="AE4061" s="34">
        <f t="shared" si="1652"/>
        <v>4</v>
      </c>
      <c r="AF4061" s="73" t="b">
        <f>COUNTIF('Power Curve'!$D$2:$D$31,AE4061)&gt;0</f>
        <v>1</v>
      </c>
      <c r="AG4061" s="73" t="b">
        <f t="shared" si="1653"/>
        <v>0</v>
      </c>
      <c r="AH4061" s="73" t="b">
        <f t="shared" si="1662"/>
        <v>1</v>
      </c>
      <c r="AI4061" s="34" t="str">
        <f t="shared" si="1654"/>
        <v>Inner</v>
      </c>
      <c r="AJ4061" s="35" t="str">
        <f t="shared" si="1663"/>
        <v>-0.1-0.0</v>
      </c>
      <c r="AK4061" s="36" t="str">
        <f t="shared" si="1655"/>
        <v>4-5</v>
      </c>
      <c r="AL4061" s="36" t="str">
        <f t="shared" si="1656"/>
        <v>May</v>
      </c>
      <c r="AM4061" s="35" t="str">
        <f t="shared" si="1657"/>
        <v>305-315</v>
      </c>
      <c r="AN4061" s="36" t="str">
        <f t="shared" si="1658"/>
        <v>Inner-TI</v>
      </c>
    </row>
    <row r="4062" spans="5:40" x14ac:dyDescent="0.3">
      <c r="E4062" s="12">
        <v>41053.208333333336</v>
      </c>
      <c r="F4062" s="16">
        <v>4.03</v>
      </c>
      <c r="G4062" s="16">
        <v>108.5599994659425</v>
      </c>
      <c r="H4062" s="29">
        <v>1.1845011185218042</v>
      </c>
      <c r="I4062" s="26">
        <v>303.5</v>
      </c>
      <c r="J4062" s="30">
        <v>0.21339950372208435</v>
      </c>
      <c r="K4062" s="31">
        <v>0.36364313949828408</v>
      </c>
      <c r="L4062" s="111">
        <f t="shared" si="1638"/>
        <v>0</v>
      </c>
      <c r="M4062" s="112">
        <f t="shared" si="1639"/>
        <v>0.21000000000000002</v>
      </c>
      <c r="N4062" s="112" t="b">
        <f t="shared" si="1640"/>
        <v>0</v>
      </c>
      <c r="O4062" s="112" t="b">
        <f t="shared" si="1641"/>
        <v>1</v>
      </c>
      <c r="P4062" s="113">
        <f t="shared" si="1642"/>
        <v>0</v>
      </c>
      <c r="Q4062" s="113">
        <f t="shared" si="1643"/>
        <v>5</v>
      </c>
      <c r="R4062" s="114" t="str">
        <f t="shared" si="1659"/>
        <v>0-0.21</v>
      </c>
      <c r="S4062" s="127">
        <f t="shared" si="1644"/>
        <v>0</v>
      </c>
      <c r="T4062" s="112" t="b">
        <f t="shared" si="1645"/>
        <v>0</v>
      </c>
      <c r="U4062" s="22">
        <f t="shared" si="1646"/>
        <v>3.985090375601128</v>
      </c>
      <c r="V4062" s="22">
        <f t="shared" si="1647"/>
        <v>-2.6041460083264179E-2</v>
      </c>
      <c r="W4062" s="81">
        <f t="shared" si="1648"/>
        <v>4</v>
      </c>
      <c r="X4062" s="22">
        <f t="shared" si="1649"/>
        <v>0.87995378578270289</v>
      </c>
      <c r="Y4062" s="3">
        <f>IF(U4062&gt;'Power Curve'!$C$37,0,INDEX(Ci,$W4062,1)*POWER(1-X4062,3)+INDEX(Ci,$W4062,2)*3*X4062*POWER(1-X4062,2)+INDEX(Ci,$W4062,3)*3*POWER(X4062,2)*(1-X4062)+INDEX(Ci,$W4062,4)*POWER(X4062,3))</f>
        <v>63.354404287435081</v>
      </c>
      <c r="Z4062" s="3">
        <f t="shared" si="1650"/>
        <v>63.354404287435081</v>
      </c>
      <c r="AA4062" s="3">
        <f t="shared" si="1651"/>
        <v>108.5599994659425</v>
      </c>
      <c r="AB4062" s="3">
        <f t="shared" si="1660"/>
        <v>-45.205595178507416</v>
      </c>
      <c r="AC4062" s="3">
        <f t="shared" si="1661"/>
        <v>45.205595178507416</v>
      </c>
      <c r="AE4062" s="34">
        <f t="shared" si="1652"/>
        <v>4</v>
      </c>
      <c r="AF4062" s="73" t="b">
        <f>COUNTIF('Power Curve'!$D$2:$D$31,AE4062)&gt;0</f>
        <v>1</v>
      </c>
      <c r="AG4062" s="73" t="b">
        <f t="shared" si="1653"/>
        <v>0</v>
      </c>
      <c r="AH4062" s="73" t="b">
        <f t="shared" si="1662"/>
        <v>1</v>
      </c>
      <c r="AI4062" s="34" t="str">
        <f t="shared" si="1654"/>
        <v>Outer</v>
      </c>
      <c r="AJ4062" s="35" t="str">
        <f t="shared" si="1663"/>
        <v>-0.1-0.0</v>
      </c>
      <c r="AK4062" s="36" t="str">
        <f t="shared" si="1655"/>
        <v>5-6</v>
      </c>
      <c r="AL4062" s="36" t="str">
        <f t="shared" si="1656"/>
        <v>May</v>
      </c>
      <c r="AM4062" s="35" t="str">
        <f t="shared" si="1657"/>
        <v>295-305</v>
      </c>
      <c r="AN4062" s="36" t="str">
        <f t="shared" si="1658"/>
        <v>LWS-HTI</v>
      </c>
    </row>
    <row r="4063" spans="5:40" x14ac:dyDescent="0.3">
      <c r="E4063" s="12">
        <v>41053.215277777781</v>
      </c>
      <c r="F4063" s="16">
        <v>4.3499999999999996</v>
      </c>
      <c r="G4063" s="16">
        <v>150.9399986267085</v>
      </c>
      <c r="H4063" s="29">
        <v>1.1838160035833474</v>
      </c>
      <c r="I4063" s="26">
        <v>311.5</v>
      </c>
      <c r="J4063" s="30">
        <v>0.18620689655172418</v>
      </c>
      <c r="K4063" s="31">
        <v>0.10462597136273481</v>
      </c>
      <c r="L4063" s="111">
        <f t="shared" si="1638"/>
        <v>0</v>
      </c>
      <c r="M4063" s="112">
        <f t="shared" si="1639"/>
        <v>0.19</v>
      </c>
      <c r="N4063" s="112" t="b">
        <f t="shared" si="1640"/>
        <v>0</v>
      </c>
      <c r="O4063" s="112" t="b">
        <f t="shared" si="1641"/>
        <v>1</v>
      </c>
      <c r="P4063" s="113">
        <f t="shared" si="1642"/>
        <v>0</v>
      </c>
      <c r="Q4063" s="113">
        <f t="shared" si="1643"/>
        <v>7</v>
      </c>
      <c r="R4063" s="114" t="str">
        <f t="shared" si="1659"/>
        <v>0-0.19</v>
      </c>
      <c r="S4063" s="127">
        <f t="shared" si="1644"/>
        <v>0</v>
      </c>
      <c r="T4063" s="112" t="b">
        <f t="shared" si="1645"/>
        <v>0</v>
      </c>
      <c r="U4063" s="22">
        <f t="shared" si="1646"/>
        <v>4.3006948576089217</v>
      </c>
      <c r="V4063" s="22">
        <f t="shared" si="1647"/>
        <v>2.2736229987246993E-2</v>
      </c>
      <c r="W4063" s="81">
        <f t="shared" si="1648"/>
        <v>5</v>
      </c>
      <c r="X4063" s="22">
        <f t="shared" si="1649"/>
        <v>0.16821658573181969</v>
      </c>
      <c r="Y4063" s="3">
        <f>IF(U4063&gt;'Power Curve'!$C$37,0,INDEX(Ci,$W4063,1)*POWER(1-X4063,3)+INDEX(Ci,$W4063,2)*3*X4063*POWER(1-X4063,2)+INDEX(Ci,$W4063,3)*3*POWER(X4063,2)*(1-X4063)+INDEX(Ci,$W4063,4)*POWER(X4063,3))</f>
        <v>92.896327343242291</v>
      </c>
      <c r="Z4063" s="3">
        <f t="shared" si="1650"/>
        <v>92.896327343242291</v>
      </c>
      <c r="AA4063" s="3">
        <f t="shared" si="1651"/>
        <v>150.9399986267085</v>
      </c>
      <c r="AB4063" s="3">
        <f t="shared" si="1660"/>
        <v>-58.04367128346621</v>
      </c>
      <c r="AC4063" s="3">
        <f t="shared" si="1661"/>
        <v>58.04367128346621</v>
      </c>
      <c r="AE4063" s="34">
        <f t="shared" si="1652"/>
        <v>4</v>
      </c>
      <c r="AF4063" s="73" t="b">
        <f>COUNTIF('Power Curve'!$D$2:$D$31,AE4063)&gt;0</f>
        <v>1</v>
      </c>
      <c r="AG4063" s="73" t="b">
        <f t="shared" si="1653"/>
        <v>0</v>
      </c>
      <c r="AH4063" s="73" t="b">
        <f t="shared" si="1662"/>
        <v>1</v>
      </c>
      <c r="AI4063" s="34" t="str">
        <f t="shared" si="1654"/>
        <v>Outer</v>
      </c>
      <c r="AJ4063" s="35" t="str">
        <f t="shared" si="1663"/>
        <v>0.0-0.1</v>
      </c>
      <c r="AK4063" s="36" t="str">
        <f t="shared" si="1655"/>
        <v>5-6</v>
      </c>
      <c r="AL4063" s="36" t="str">
        <f t="shared" si="1656"/>
        <v>May</v>
      </c>
      <c r="AM4063" s="35" t="str">
        <f t="shared" si="1657"/>
        <v>305-315</v>
      </c>
      <c r="AN4063" s="36" t="str">
        <f t="shared" si="1658"/>
        <v>LWS-HTI</v>
      </c>
    </row>
    <row r="4064" spans="5:40" x14ac:dyDescent="0.3">
      <c r="E4064" s="12">
        <v>41053.222222222219</v>
      </c>
      <c r="F4064" s="16">
        <v>4.18</v>
      </c>
      <c r="G4064" s="16">
        <v>95.630001068114908</v>
      </c>
      <c r="H4064" s="29">
        <v>1.1832719123121909</v>
      </c>
      <c r="I4064" s="26">
        <v>311.5</v>
      </c>
      <c r="J4064" s="30">
        <v>0.13636363636363635</v>
      </c>
      <c r="K4064" s="31">
        <v>0.14706704281673741</v>
      </c>
      <c r="L4064" s="111">
        <f t="shared" si="1638"/>
        <v>0</v>
      </c>
      <c r="M4064" s="112">
        <f t="shared" si="1639"/>
        <v>0.14000000000000001</v>
      </c>
      <c r="N4064" s="112" t="b">
        <f t="shared" si="1640"/>
        <v>0</v>
      </c>
      <c r="O4064" s="112" t="b">
        <f t="shared" si="1641"/>
        <v>1</v>
      </c>
      <c r="P4064" s="113">
        <f t="shared" si="1642"/>
        <v>0</v>
      </c>
      <c r="Q4064" s="113">
        <f t="shared" si="1643"/>
        <v>12</v>
      </c>
      <c r="R4064" s="114" t="str">
        <f t="shared" si="1659"/>
        <v>0-0.14</v>
      </c>
      <c r="S4064" s="127">
        <f t="shared" si="1644"/>
        <v>0</v>
      </c>
      <c r="T4064" s="112" t="b">
        <f t="shared" si="1645"/>
        <v>0</v>
      </c>
      <c r="U4064" s="22">
        <f t="shared" si="1646"/>
        <v>4.1319884995924854</v>
      </c>
      <c r="V4064" s="22">
        <f t="shared" si="1647"/>
        <v>-3.3378814825869942E-3</v>
      </c>
      <c r="W4064" s="81">
        <f t="shared" si="1648"/>
        <v>4</v>
      </c>
      <c r="X4064" s="22">
        <f t="shared" si="1649"/>
        <v>0.98461297743712595</v>
      </c>
      <c r="Y4064" s="3">
        <f>IF(U4064&gt;'Power Curve'!$C$37,0,INDEX(Ci,$W4064,1)*POWER(1-X4064,3)+INDEX(Ci,$W4064,2)*3*X4064*POWER(1-X4064,2)+INDEX(Ci,$W4064,3)*3*POWER(X4064,2)*(1-X4064)+INDEX(Ci,$W4064,4)*POWER(X4064,3))</f>
        <v>75.600473915337915</v>
      </c>
      <c r="Z4064" s="3">
        <f t="shared" si="1650"/>
        <v>75.600473915337915</v>
      </c>
      <c r="AA4064" s="3">
        <f t="shared" si="1651"/>
        <v>95.630001068114908</v>
      </c>
      <c r="AB4064" s="3">
        <f t="shared" si="1660"/>
        <v>-20.029527152776993</v>
      </c>
      <c r="AC4064" s="3">
        <f t="shared" si="1661"/>
        <v>20.029527152776993</v>
      </c>
      <c r="AE4064" s="34">
        <f t="shared" si="1652"/>
        <v>4</v>
      </c>
      <c r="AF4064" s="73" t="b">
        <f>COUNTIF('Power Curve'!$D$2:$D$31,AE4064)&gt;0</f>
        <v>1</v>
      </c>
      <c r="AG4064" s="73" t="b">
        <f t="shared" si="1653"/>
        <v>0</v>
      </c>
      <c r="AH4064" s="73" t="b">
        <f t="shared" si="1662"/>
        <v>1</v>
      </c>
      <c r="AI4064" s="34" t="str">
        <f t="shared" si="1654"/>
        <v>Inner</v>
      </c>
      <c r="AJ4064" s="35" t="str">
        <f t="shared" si="1663"/>
        <v>-0.1-0.0</v>
      </c>
      <c r="AK4064" s="36" t="str">
        <f t="shared" si="1655"/>
        <v>5-6</v>
      </c>
      <c r="AL4064" s="36" t="str">
        <f t="shared" si="1656"/>
        <v>May</v>
      </c>
      <c r="AM4064" s="35" t="str">
        <f t="shared" si="1657"/>
        <v>305-315</v>
      </c>
      <c r="AN4064" s="36" t="str">
        <f t="shared" si="1658"/>
        <v>Inner-TI</v>
      </c>
    </row>
    <row r="4065" spans="5:40" x14ac:dyDescent="0.3">
      <c r="E4065" s="12">
        <v>41053.229166666664</v>
      </c>
      <c r="F4065" s="16">
        <v>4.08</v>
      </c>
      <c r="G4065" s="16">
        <v>84.720003128051701</v>
      </c>
      <c r="H4065" s="29">
        <v>1.1827435118769716</v>
      </c>
      <c r="I4065" s="26">
        <v>307.60000000000002</v>
      </c>
      <c r="J4065" s="30">
        <v>0.14950980392156862</v>
      </c>
      <c r="K4065" s="31">
        <v>0.25757165652741809</v>
      </c>
      <c r="L4065" s="111">
        <f t="shared" si="1638"/>
        <v>0</v>
      </c>
      <c r="M4065" s="112">
        <f t="shared" si="1639"/>
        <v>0.15000000000000002</v>
      </c>
      <c r="N4065" s="112" t="b">
        <f t="shared" si="1640"/>
        <v>0</v>
      </c>
      <c r="O4065" s="112" t="b">
        <f t="shared" si="1641"/>
        <v>1</v>
      </c>
      <c r="P4065" s="113">
        <f t="shared" si="1642"/>
        <v>0</v>
      </c>
      <c r="Q4065" s="113">
        <f t="shared" si="1643"/>
        <v>10.999999999999998</v>
      </c>
      <c r="R4065" s="114" t="str">
        <f t="shared" si="1659"/>
        <v>0-0.15</v>
      </c>
      <c r="S4065" s="127">
        <f t="shared" si="1644"/>
        <v>0</v>
      </c>
      <c r="T4065" s="112" t="b">
        <f t="shared" si="1645"/>
        <v>0</v>
      </c>
      <c r="U4065" s="22">
        <f t="shared" si="1646"/>
        <v>4.0325366664644795</v>
      </c>
      <c r="V4065" s="22">
        <f t="shared" si="1647"/>
        <v>-1.870848288343235E-2</v>
      </c>
      <c r="W4065" s="81">
        <f t="shared" si="1648"/>
        <v>4</v>
      </c>
      <c r="X4065" s="22">
        <f t="shared" si="1649"/>
        <v>0.91375741998739268</v>
      </c>
      <c r="Y4065" s="3">
        <f>IF(U4065&gt;'Power Curve'!$C$37,0,INDEX(Ci,$W4065,1)*POWER(1-X4065,3)+INDEX(Ci,$W4065,2)*3*X4065*POWER(1-X4065,2)+INDEX(Ci,$W4065,3)*3*POWER(X4065,2)*(1-X4065)+INDEX(Ci,$W4065,4)*POWER(X4065,3))</f>
        <v>67.28049254910762</v>
      </c>
      <c r="Z4065" s="3">
        <f t="shared" si="1650"/>
        <v>67.28049254910762</v>
      </c>
      <c r="AA4065" s="3">
        <f t="shared" si="1651"/>
        <v>84.720003128051701</v>
      </c>
      <c r="AB4065" s="3">
        <f t="shared" si="1660"/>
        <v>-17.439510578944081</v>
      </c>
      <c r="AC4065" s="3">
        <f t="shared" si="1661"/>
        <v>17.439510578944081</v>
      </c>
      <c r="AE4065" s="34">
        <f t="shared" si="1652"/>
        <v>4</v>
      </c>
      <c r="AF4065" s="73" t="b">
        <f>COUNTIF('Power Curve'!$D$2:$D$31,AE4065)&gt;0</f>
        <v>1</v>
      </c>
      <c r="AG4065" s="73" t="b">
        <f t="shared" si="1653"/>
        <v>0</v>
      </c>
      <c r="AH4065" s="73" t="b">
        <f t="shared" si="1662"/>
        <v>1</v>
      </c>
      <c r="AI4065" s="34" t="str">
        <f t="shared" si="1654"/>
        <v>Outer</v>
      </c>
      <c r="AJ4065" s="35" t="str">
        <f t="shared" si="1663"/>
        <v>-0.1-0.0</v>
      </c>
      <c r="AK4065" s="36" t="str">
        <f t="shared" si="1655"/>
        <v>5-6</v>
      </c>
      <c r="AL4065" s="36" t="str">
        <f t="shared" si="1656"/>
        <v>May</v>
      </c>
      <c r="AM4065" s="35" t="str">
        <f t="shared" si="1657"/>
        <v>305-315</v>
      </c>
      <c r="AN4065" s="36" t="str">
        <f t="shared" si="1658"/>
        <v>LWS-HTI</v>
      </c>
    </row>
    <row r="4066" spans="5:40" x14ac:dyDescent="0.3">
      <c r="E4066" s="12">
        <v>41053.236111111109</v>
      </c>
      <c r="F4066" s="16">
        <v>4.22</v>
      </c>
      <c r="G4066" s="16">
        <v>89.540000915527003</v>
      </c>
      <c r="H4066" s="29">
        <v>1.1822575936272481</v>
      </c>
      <c r="I4066" s="26">
        <v>310.89999999999998</v>
      </c>
      <c r="J4066" s="30">
        <v>0.14691943127962087</v>
      </c>
      <c r="K4066" s="31">
        <v>0.1945135661152676</v>
      </c>
      <c r="L4066" s="111">
        <f t="shared" si="1638"/>
        <v>0</v>
      </c>
      <c r="M4066" s="112">
        <f t="shared" si="1639"/>
        <v>0.15000000000000002</v>
      </c>
      <c r="N4066" s="112" t="b">
        <f t="shared" si="1640"/>
        <v>0</v>
      </c>
      <c r="O4066" s="112" t="b">
        <f t="shared" si="1641"/>
        <v>1</v>
      </c>
      <c r="P4066" s="113">
        <f t="shared" si="1642"/>
        <v>0</v>
      </c>
      <c r="Q4066" s="113">
        <f t="shared" si="1643"/>
        <v>10.999999999999998</v>
      </c>
      <c r="R4066" s="114" t="str">
        <f t="shared" si="1659"/>
        <v>0-0.15</v>
      </c>
      <c r="S4066" s="127">
        <f t="shared" si="1644"/>
        <v>0</v>
      </c>
      <c r="T4066" s="112" t="b">
        <f t="shared" si="1645"/>
        <v>0</v>
      </c>
      <c r="U4066" s="22">
        <f t="shared" si="1646"/>
        <v>4.1703367525866666</v>
      </c>
      <c r="V4066" s="22">
        <f t="shared" si="1647"/>
        <v>2.5889646363142296E-3</v>
      </c>
      <c r="W4066" s="81">
        <f t="shared" si="1648"/>
        <v>5</v>
      </c>
      <c r="X4066" s="22">
        <f t="shared" si="1649"/>
        <v>1.9154718355761966E-2</v>
      </c>
      <c r="Y4066" s="3">
        <f>IF(U4066&gt;'Power Curve'!$C$37,0,INDEX(Ci,$W4066,1)*POWER(1-X4066,3)+INDEX(Ci,$W4066,2)*3*X4066*POWER(1-X4066,2)+INDEX(Ci,$W4066,3)*3*POWER(X4066,2)*(1-X4066)+INDEX(Ci,$W4066,4)*POWER(X4066,3))</f>
        <v>78.871205800037899</v>
      </c>
      <c r="Z4066" s="3">
        <f t="shared" si="1650"/>
        <v>78.871205800037899</v>
      </c>
      <c r="AA4066" s="3">
        <f t="shared" si="1651"/>
        <v>89.540000915527003</v>
      </c>
      <c r="AB4066" s="3">
        <f t="shared" si="1660"/>
        <v>-10.668795115489104</v>
      </c>
      <c r="AC4066" s="3">
        <f t="shared" si="1661"/>
        <v>10.668795115489104</v>
      </c>
      <c r="AE4066" s="34">
        <f t="shared" si="1652"/>
        <v>4</v>
      </c>
      <c r="AF4066" s="73" t="b">
        <f>COUNTIF('Power Curve'!$D$2:$D$31,AE4066)&gt;0</f>
        <v>1</v>
      </c>
      <c r="AG4066" s="73" t="b">
        <f t="shared" si="1653"/>
        <v>0</v>
      </c>
      <c r="AH4066" s="73" t="b">
        <f t="shared" si="1662"/>
        <v>1</v>
      </c>
      <c r="AI4066" s="34" t="str">
        <f t="shared" si="1654"/>
        <v>Outer</v>
      </c>
      <c r="AJ4066" s="35" t="str">
        <f t="shared" si="1663"/>
        <v>0.0-0.1</v>
      </c>
      <c r="AK4066" s="36" t="str">
        <f t="shared" si="1655"/>
        <v>5-6</v>
      </c>
      <c r="AL4066" s="36" t="str">
        <f t="shared" si="1656"/>
        <v>May</v>
      </c>
      <c r="AM4066" s="35" t="str">
        <f t="shared" si="1657"/>
        <v>305-315</v>
      </c>
      <c r="AN4066" s="36" t="str">
        <f t="shared" si="1658"/>
        <v>LWS-HTI</v>
      </c>
    </row>
    <row r="4067" spans="5:40" x14ac:dyDescent="0.3">
      <c r="E4067" s="12">
        <v>41053.243055555555</v>
      </c>
      <c r="F4067" s="16">
        <v>4</v>
      </c>
      <c r="G4067" s="16">
        <v>110.08999824523951</v>
      </c>
      <c r="H4067" s="29">
        <v>1.1814233737103008</v>
      </c>
      <c r="I4067" s="26">
        <v>305.10000000000002</v>
      </c>
      <c r="J4067" s="30">
        <v>0.1575</v>
      </c>
      <c r="K4067" s="31">
        <v>0.16493039036987686</v>
      </c>
      <c r="L4067" s="111">
        <f t="shared" si="1638"/>
        <v>0</v>
      </c>
      <c r="M4067" s="112">
        <f t="shared" si="1639"/>
        <v>0.16</v>
      </c>
      <c r="N4067" s="112" t="b">
        <f t="shared" si="1640"/>
        <v>0</v>
      </c>
      <c r="O4067" s="112" t="b">
        <f t="shared" si="1641"/>
        <v>1</v>
      </c>
      <c r="P4067" s="113">
        <f t="shared" si="1642"/>
        <v>0</v>
      </c>
      <c r="Q4067" s="113">
        <f t="shared" si="1643"/>
        <v>10</v>
      </c>
      <c r="R4067" s="114" t="str">
        <f t="shared" si="1659"/>
        <v>0-0.16</v>
      </c>
      <c r="S4067" s="127">
        <f t="shared" si="1644"/>
        <v>0</v>
      </c>
      <c r="T4067" s="112" t="b">
        <f t="shared" si="1645"/>
        <v>0</v>
      </c>
      <c r="U4067" s="22">
        <f t="shared" si="1646"/>
        <v>3.9519958637823573</v>
      </c>
      <c r="V4067" s="22">
        <f t="shared" si="1647"/>
        <v>-3.1156323567652213E-2</v>
      </c>
      <c r="W4067" s="81">
        <f t="shared" si="1648"/>
        <v>4</v>
      </c>
      <c r="X4067" s="22">
        <f t="shared" si="1649"/>
        <v>0.85637523514475145</v>
      </c>
      <c r="Y4067" s="3">
        <f>IF(U4067&gt;'Power Curve'!$C$37,0,INDEX(Ci,$W4067,1)*POWER(1-X4067,3)+INDEX(Ci,$W4067,2)*3*X4067*POWER(1-X4067,2)+INDEX(Ci,$W4067,3)*3*POWER(X4067,2)*(1-X4067)+INDEX(Ci,$W4067,4)*POWER(X4067,3))</f>
        <v>60.638778197896592</v>
      </c>
      <c r="Z4067" s="3">
        <f t="shared" si="1650"/>
        <v>60.638778197896592</v>
      </c>
      <c r="AA4067" s="3">
        <f t="shared" si="1651"/>
        <v>110.08999824523951</v>
      </c>
      <c r="AB4067" s="3">
        <f t="shared" si="1660"/>
        <v>-49.451220047342922</v>
      </c>
      <c r="AC4067" s="3">
        <f t="shared" si="1661"/>
        <v>49.451220047342922</v>
      </c>
      <c r="AE4067" s="34">
        <f t="shared" si="1652"/>
        <v>4</v>
      </c>
      <c r="AF4067" s="73" t="b">
        <f>COUNTIF('Power Curve'!$D$2:$D$31,AE4067)&gt;0</f>
        <v>1</v>
      </c>
      <c r="AG4067" s="73" t="b">
        <f t="shared" si="1653"/>
        <v>0</v>
      </c>
      <c r="AH4067" s="73" t="b">
        <f t="shared" si="1662"/>
        <v>1</v>
      </c>
      <c r="AI4067" s="34" t="str">
        <f t="shared" si="1654"/>
        <v>Outer</v>
      </c>
      <c r="AJ4067" s="35" t="str">
        <f t="shared" si="1663"/>
        <v>-0.1-0.0</v>
      </c>
      <c r="AK4067" s="36" t="str">
        <f t="shared" si="1655"/>
        <v>5-6</v>
      </c>
      <c r="AL4067" s="36" t="str">
        <f t="shared" si="1656"/>
        <v>May</v>
      </c>
      <c r="AM4067" s="35" t="str">
        <f t="shared" si="1657"/>
        <v>305-315</v>
      </c>
      <c r="AN4067" s="36" t="str">
        <f t="shared" si="1658"/>
        <v>LWS-HTI</v>
      </c>
    </row>
    <row r="4068" spans="5:40" x14ac:dyDescent="0.3">
      <c r="E4068" s="12">
        <v>41053.25</v>
      </c>
      <c r="F4068" s="16">
        <v>4.1399999999999997</v>
      </c>
      <c r="G4068" s="16">
        <v>100.00000762939429</v>
      </c>
      <c r="H4068" s="29">
        <v>1.1807152108682319</v>
      </c>
      <c r="I4068" s="26">
        <v>311.8</v>
      </c>
      <c r="J4068" s="30">
        <v>0.12560386473429952</v>
      </c>
      <c r="K4068" s="31">
        <v>4.7361936856530125E-2</v>
      </c>
      <c r="L4068" s="111">
        <f t="shared" si="1638"/>
        <v>0</v>
      </c>
      <c r="M4068" s="112">
        <f t="shared" si="1639"/>
        <v>0.13</v>
      </c>
      <c r="N4068" s="112" t="b">
        <f t="shared" si="1640"/>
        <v>0</v>
      </c>
      <c r="O4068" s="112" t="b">
        <f t="shared" si="1641"/>
        <v>1</v>
      </c>
      <c r="P4068" s="113">
        <f t="shared" si="1642"/>
        <v>0</v>
      </c>
      <c r="Q4068" s="113">
        <f t="shared" si="1643"/>
        <v>13</v>
      </c>
      <c r="R4068" s="114" t="str">
        <f t="shared" si="1659"/>
        <v>0-0.13</v>
      </c>
      <c r="S4068" s="127">
        <f t="shared" si="1644"/>
        <v>0</v>
      </c>
      <c r="T4068" s="112" t="b">
        <f t="shared" si="1645"/>
        <v>0</v>
      </c>
      <c r="U4068" s="22">
        <f t="shared" si="1646"/>
        <v>4.089498290191492</v>
      </c>
      <c r="V4068" s="22">
        <f t="shared" si="1647"/>
        <v>-9.9048803160876955E-3</v>
      </c>
      <c r="W4068" s="81">
        <f t="shared" si="1648"/>
        <v>4</v>
      </c>
      <c r="X4068" s="22">
        <f t="shared" si="1649"/>
        <v>0.95434035823474073</v>
      </c>
      <c r="Y4068" s="3">
        <f>IF(U4068&gt;'Power Curve'!$C$37,0,INDEX(Ci,$W4068,1)*POWER(1-X4068,3)+INDEX(Ci,$W4068,2)*3*X4068*POWER(1-X4068,2)+INDEX(Ci,$W4068,3)*3*POWER(X4068,2)*(1-X4068)+INDEX(Ci,$W4068,4)*POWER(X4068,3))</f>
        <v>72.034163016556036</v>
      </c>
      <c r="Z4068" s="3">
        <f t="shared" si="1650"/>
        <v>72.034163016556036</v>
      </c>
      <c r="AA4068" s="3">
        <f t="shared" si="1651"/>
        <v>100.00000762939429</v>
      </c>
      <c r="AB4068" s="3">
        <f t="shared" si="1660"/>
        <v>-27.965844612838254</v>
      </c>
      <c r="AC4068" s="3">
        <f t="shared" si="1661"/>
        <v>27.965844612838254</v>
      </c>
      <c r="AE4068" s="34">
        <f t="shared" si="1652"/>
        <v>4</v>
      </c>
      <c r="AF4068" s="73" t="b">
        <f>COUNTIF('Power Curve'!$D$2:$D$31,AE4068)&gt;0</f>
        <v>1</v>
      </c>
      <c r="AG4068" s="73" t="b">
        <f t="shared" si="1653"/>
        <v>0</v>
      </c>
      <c r="AH4068" s="73" t="b">
        <f t="shared" si="1662"/>
        <v>1</v>
      </c>
      <c r="AI4068" s="34" t="str">
        <f t="shared" si="1654"/>
        <v>Outer</v>
      </c>
      <c r="AJ4068" s="35" t="str">
        <f t="shared" si="1663"/>
        <v>-0.1-0.0</v>
      </c>
      <c r="AK4068" s="36" t="str">
        <f t="shared" si="1655"/>
        <v>6-7</v>
      </c>
      <c r="AL4068" s="36" t="str">
        <f t="shared" si="1656"/>
        <v>May</v>
      </c>
      <c r="AM4068" s="35" t="str">
        <f t="shared" si="1657"/>
        <v>305-315</v>
      </c>
      <c r="AN4068" s="36" t="str">
        <f t="shared" si="1658"/>
        <v>Inner-TI</v>
      </c>
    </row>
    <row r="4069" spans="5:40" x14ac:dyDescent="0.3">
      <c r="E4069" s="12">
        <v>41053.256944444445</v>
      </c>
      <c r="F4069" s="16">
        <v>3.51</v>
      </c>
      <c r="G4069" s="16">
        <v>6.0900001525878507</v>
      </c>
      <c r="H4069" s="29">
        <v>1.1793429634583654</v>
      </c>
      <c r="I4069" s="26">
        <v>304.39999999999998</v>
      </c>
      <c r="J4069" s="30">
        <v>0.1623931623931624</v>
      </c>
      <c r="K4069" s="31">
        <v>5.187919428572646E-2</v>
      </c>
      <c r="L4069" s="111">
        <f t="shared" si="1638"/>
        <v>-0.1</v>
      </c>
      <c r="M4069" s="112">
        <f t="shared" si="1639"/>
        <v>0.16</v>
      </c>
      <c r="N4069" s="112" t="b">
        <f t="shared" si="1640"/>
        <v>0</v>
      </c>
      <c r="O4069" s="112" t="b">
        <f t="shared" si="1641"/>
        <v>1</v>
      </c>
      <c r="P4069" s="113">
        <f t="shared" si="1642"/>
        <v>-1</v>
      </c>
      <c r="Q4069" s="113">
        <f t="shared" si="1643"/>
        <v>10</v>
      </c>
      <c r="R4069" s="114" t="str">
        <f t="shared" si="1659"/>
        <v>-0.1-0.16</v>
      </c>
      <c r="S4069" s="127">
        <f t="shared" si="1644"/>
        <v>0</v>
      </c>
      <c r="T4069" s="112" t="b">
        <f t="shared" si="1645"/>
        <v>0</v>
      </c>
      <c r="U4069" s="22">
        <f t="shared" si="1646"/>
        <v>3.4658396056986254</v>
      </c>
      <c r="V4069" s="22">
        <f t="shared" si="1647"/>
        <v>-0.10629334041794564</v>
      </c>
      <c r="W4069" s="81">
        <f t="shared" si="1648"/>
        <v>4</v>
      </c>
      <c r="X4069" s="22">
        <f t="shared" si="1649"/>
        <v>0.51000783707113151</v>
      </c>
      <c r="Y4069" s="3">
        <f>IF(U4069&gt;'Power Curve'!$C$37,0,INDEX(Ci,$W4069,1)*POWER(1-X4069,3)+INDEX(Ci,$W4069,2)*3*X4069*POWER(1-X4069,2)+INDEX(Ci,$W4069,3)*3*POWER(X4069,2)*(1-X4069)+INDEX(Ci,$W4069,4)*POWER(X4069,3))</f>
        <v>24.810402752060078</v>
      </c>
      <c r="Z4069" s="3">
        <f t="shared" si="1650"/>
        <v>24.810402752060078</v>
      </c>
      <c r="AA4069" s="3" t="str">
        <f t="shared" si="1651"/>
        <v/>
      </c>
      <c r="AB4069" s="3" t="str">
        <f t="shared" si="1660"/>
        <v/>
      </c>
      <c r="AC4069" s="3" t="str">
        <f t="shared" si="1661"/>
        <v/>
      </c>
      <c r="AE4069" s="34">
        <f t="shared" si="1652"/>
        <v>3</v>
      </c>
      <c r="AF4069" s="73" t="b">
        <f>COUNTIF('Power Curve'!$D$2:$D$31,AE4069)&gt;0</f>
        <v>0</v>
      </c>
      <c r="AG4069" s="73" t="b">
        <f t="shared" si="1653"/>
        <v>0</v>
      </c>
      <c r="AH4069" s="73" t="b">
        <f t="shared" si="1662"/>
        <v>0</v>
      </c>
      <c r="AI4069" s="34" t="str">
        <f t="shared" si="1654"/>
        <v/>
      </c>
      <c r="AJ4069" s="35" t="str">
        <f t="shared" si="1663"/>
        <v/>
      </c>
      <c r="AK4069" s="36" t="str">
        <f t="shared" si="1655"/>
        <v/>
      </c>
      <c r="AL4069" s="36" t="str">
        <f t="shared" si="1656"/>
        <v/>
      </c>
      <c r="AM4069" s="35" t="str">
        <f t="shared" si="1657"/>
        <v/>
      </c>
      <c r="AN4069" s="36" t="str">
        <f t="shared" si="1658"/>
        <v/>
      </c>
    </row>
    <row r="4070" spans="5:40" x14ac:dyDescent="0.3">
      <c r="E4070" s="12">
        <v>41053.263888888891</v>
      </c>
      <c r="F4070" s="16">
        <v>3.32</v>
      </c>
      <c r="G4070" s="16">
        <v>8.2599997520447204</v>
      </c>
      <c r="H4070" s="29">
        <v>1.1786787793882263</v>
      </c>
      <c r="I4070" s="26">
        <v>304.5</v>
      </c>
      <c r="J4070" s="30">
        <v>0.12951807228915663</v>
      </c>
      <c r="K4070" s="31">
        <v>-2.9730611640451599E-2</v>
      </c>
      <c r="L4070" s="111">
        <f t="shared" si="1638"/>
        <v>-0.1</v>
      </c>
      <c r="M4070" s="112">
        <f t="shared" si="1639"/>
        <v>0.13</v>
      </c>
      <c r="N4070" s="112" t="b">
        <f t="shared" si="1640"/>
        <v>0</v>
      </c>
      <c r="O4070" s="112" t="b">
        <f t="shared" si="1641"/>
        <v>1</v>
      </c>
      <c r="P4070" s="113">
        <f t="shared" si="1642"/>
        <v>-1</v>
      </c>
      <c r="Q4070" s="113">
        <f t="shared" si="1643"/>
        <v>13</v>
      </c>
      <c r="R4070" s="114" t="str">
        <f t="shared" si="1659"/>
        <v>-0.1-0.13</v>
      </c>
      <c r="S4070" s="127">
        <f t="shared" si="1644"/>
        <v>0</v>
      </c>
      <c r="T4070" s="112" t="b">
        <f t="shared" si="1645"/>
        <v>0</v>
      </c>
      <c r="U4070" s="22">
        <f t="shared" si="1646"/>
        <v>3.2776145260513299</v>
      </c>
      <c r="V4070" s="22">
        <f t="shared" si="1647"/>
        <v>-0.13538413323598406</v>
      </c>
      <c r="W4070" s="81">
        <f t="shared" si="1648"/>
        <v>4</v>
      </c>
      <c r="X4070" s="22">
        <f t="shared" si="1649"/>
        <v>0.37590479919888237</v>
      </c>
      <c r="Y4070" s="3">
        <f>IF(U4070&gt;'Power Curve'!$C$37,0,INDEX(Ci,$W4070,1)*POWER(1-X4070,3)+INDEX(Ci,$W4070,2)*3*X4070*POWER(1-X4070,2)+INDEX(Ci,$W4070,3)*3*POWER(X4070,2)*(1-X4070)+INDEX(Ci,$W4070,4)*POWER(X4070,3))</f>
        <v>14.173172005511422</v>
      </c>
      <c r="Z4070" s="3">
        <f t="shared" si="1650"/>
        <v>14.173172005511422</v>
      </c>
      <c r="AA4070" s="3" t="str">
        <f t="shared" si="1651"/>
        <v/>
      </c>
      <c r="AB4070" s="3" t="str">
        <f t="shared" si="1660"/>
        <v/>
      </c>
      <c r="AC4070" s="3" t="str">
        <f t="shared" si="1661"/>
        <v/>
      </c>
      <c r="AE4070" s="34">
        <f t="shared" si="1652"/>
        <v>3</v>
      </c>
      <c r="AF4070" s="73" t="b">
        <f>COUNTIF('Power Curve'!$D$2:$D$31,AE4070)&gt;0</f>
        <v>0</v>
      </c>
      <c r="AG4070" s="73" t="b">
        <f t="shared" si="1653"/>
        <v>0</v>
      </c>
      <c r="AH4070" s="73" t="b">
        <f t="shared" si="1662"/>
        <v>0</v>
      </c>
      <c r="AI4070" s="34" t="str">
        <f t="shared" si="1654"/>
        <v/>
      </c>
      <c r="AJ4070" s="35" t="str">
        <f t="shared" si="1663"/>
        <v/>
      </c>
      <c r="AK4070" s="36" t="str">
        <f t="shared" si="1655"/>
        <v/>
      </c>
      <c r="AL4070" s="36" t="str">
        <f t="shared" si="1656"/>
        <v/>
      </c>
      <c r="AM4070" s="35" t="str">
        <f t="shared" si="1657"/>
        <v/>
      </c>
      <c r="AN4070" s="36" t="str">
        <f t="shared" si="1658"/>
        <v/>
      </c>
    </row>
    <row r="4071" spans="5:40" x14ac:dyDescent="0.3">
      <c r="E4071" s="12">
        <v>41053.590277777781</v>
      </c>
      <c r="F4071" s="16">
        <v>5.04</v>
      </c>
      <c r="G4071" s="16">
        <v>229.59000778198282</v>
      </c>
      <c r="H4071" s="29">
        <v>1.1569605273615373</v>
      </c>
      <c r="I4071" s="26">
        <v>342.3</v>
      </c>
      <c r="J4071" s="30">
        <v>0.12896825396825398</v>
      </c>
      <c r="K4071" s="31">
        <v>8.3796749914154076E-2</v>
      </c>
      <c r="L4071" s="111">
        <f t="shared" si="1638"/>
        <v>0.1</v>
      </c>
      <c r="M4071" s="112">
        <f t="shared" si="1639"/>
        <v>0.13</v>
      </c>
      <c r="N4071" s="112" t="b">
        <f t="shared" si="1640"/>
        <v>1</v>
      </c>
      <c r="O4071" s="112" t="b">
        <f t="shared" si="1641"/>
        <v>1</v>
      </c>
      <c r="P4071" s="113">
        <f t="shared" si="1642"/>
        <v>1</v>
      </c>
      <c r="Q4071" s="113">
        <f t="shared" si="1643"/>
        <v>13</v>
      </c>
      <c r="R4071" s="114" t="str">
        <f t="shared" si="1659"/>
        <v>0.1-0.13</v>
      </c>
      <c r="S4071" s="127">
        <f t="shared" si="1644"/>
        <v>4.827591189261813E-2</v>
      </c>
      <c r="T4071" s="112" t="b">
        <f t="shared" si="1645"/>
        <v>1</v>
      </c>
      <c r="U4071" s="22">
        <f t="shared" si="1646"/>
        <v>4.9449057793457944</v>
      </c>
      <c r="V4071" s="22">
        <f t="shared" si="1647"/>
        <v>0.12230110460694119</v>
      </c>
      <c r="W4071" s="81">
        <f t="shared" si="1648"/>
        <v>5</v>
      </c>
      <c r="X4071" s="22">
        <f t="shared" si="1649"/>
        <v>0.9048587988244049</v>
      </c>
      <c r="Y4071" s="3">
        <f>IF(U4071&gt;'Power Curve'!$C$37,0,INDEX(Ci,$W4071,1)*POWER(1-X4071,3)+INDEX(Ci,$W4071,2)*3*X4071*POWER(1-X4071,2)+INDEX(Ci,$W4071,3)*3*POWER(X4071,2)*(1-X4071)+INDEX(Ci,$W4071,4)*POWER(X4071,3))</f>
        <v>198.08365309670791</v>
      </c>
      <c r="Z4071" s="3">
        <f t="shared" si="1650"/>
        <v>207.64632208097251</v>
      </c>
      <c r="AA4071" s="3">
        <f t="shared" si="1651"/>
        <v>229.59000778198282</v>
      </c>
      <c r="AB4071" s="3">
        <f t="shared" si="1660"/>
        <v>-21.94368570101031</v>
      </c>
      <c r="AC4071" s="3">
        <f t="shared" si="1661"/>
        <v>21.94368570101031</v>
      </c>
      <c r="AE4071" s="34">
        <f t="shared" si="1652"/>
        <v>5</v>
      </c>
      <c r="AF4071" s="73" t="b">
        <f>COUNTIF('Power Curve'!$D$2:$D$31,AE4071)&gt;0</f>
        <v>1</v>
      </c>
      <c r="AG4071" s="73" t="b">
        <f t="shared" si="1653"/>
        <v>0</v>
      </c>
      <c r="AH4071" s="73" t="b">
        <f t="shared" si="1662"/>
        <v>1</v>
      </c>
      <c r="AI4071" s="34" t="str">
        <f t="shared" si="1654"/>
        <v>Outer</v>
      </c>
      <c r="AJ4071" s="35" t="str">
        <f t="shared" si="1663"/>
        <v>0.1-0.2</v>
      </c>
      <c r="AK4071" s="36" t="str">
        <f t="shared" si="1655"/>
        <v>14-15</v>
      </c>
      <c r="AL4071" s="36" t="str">
        <f t="shared" si="1656"/>
        <v>May</v>
      </c>
      <c r="AM4071" s="35" t="str">
        <f t="shared" si="1657"/>
        <v>335-345</v>
      </c>
      <c r="AN4071" s="36" t="str">
        <f t="shared" si="1658"/>
        <v>Inner-TI</v>
      </c>
    </row>
    <row r="4072" spans="5:40" x14ac:dyDescent="0.3">
      <c r="E4072" s="12">
        <v>41053.618055555555</v>
      </c>
      <c r="F4072" s="16">
        <v>5.26</v>
      </c>
      <c r="G4072" s="16">
        <v>215.40999603271507</v>
      </c>
      <c r="H4072" s="29">
        <v>1.156163060488155</v>
      </c>
      <c r="I4072" s="26">
        <v>357.2</v>
      </c>
      <c r="J4072" s="30">
        <v>0.13117870722433458</v>
      </c>
      <c r="K4072" s="31">
        <v>0.2617003998334359</v>
      </c>
      <c r="L4072" s="111">
        <f t="shared" si="1638"/>
        <v>0.2</v>
      </c>
      <c r="M4072" s="112">
        <f t="shared" si="1639"/>
        <v>0.13</v>
      </c>
      <c r="N4072" s="112" t="b">
        <f t="shared" si="1640"/>
        <v>1</v>
      </c>
      <c r="O4072" s="112" t="b">
        <f t="shared" si="1641"/>
        <v>1</v>
      </c>
      <c r="P4072" s="113">
        <f t="shared" si="1642"/>
        <v>2</v>
      </c>
      <c r="Q4072" s="113">
        <f t="shared" si="1643"/>
        <v>13</v>
      </c>
      <c r="R4072" s="114" t="str">
        <f t="shared" si="1659"/>
        <v>0.2-0.13</v>
      </c>
      <c r="S4072" s="127">
        <f t="shared" si="1644"/>
        <v>1.302763973689296E-2</v>
      </c>
      <c r="T4072" s="112" t="b">
        <f t="shared" si="1645"/>
        <v>1</v>
      </c>
      <c r="U4072" s="22">
        <f t="shared" si="1646"/>
        <v>5.159568837854029</v>
      </c>
      <c r="V4072" s="22">
        <f t="shared" si="1647"/>
        <v>0.15547797228287014</v>
      </c>
      <c r="W4072" s="81">
        <f t="shared" si="1648"/>
        <v>6</v>
      </c>
      <c r="X4072" s="22">
        <f t="shared" si="1649"/>
        <v>0.13102835917111524</v>
      </c>
      <c r="Y4072" s="3">
        <f>IF(U4072&gt;'Power Curve'!$C$37,0,INDEX(Ci,$W4072,1)*POWER(1-X4072,3)+INDEX(Ci,$W4072,2)*3*X4072*POWER(1-X4072,2)+INDEX(Ci,$W4072,3)*3*POWER(X4072,2)*(1-X4072)+INDEX(Ci,$W4072,4)*POWER(X4072,3))</f>
        <v>231.43880544598977</v>
      </c>
      <c r="Z4072" s="3">
        <f t="shared" si="1650"/>
        <v>234.45390682447697</v>
      </c>
      <c r="AA4072" s="3">
        <f t="shared" si="1651"/>
        <v>215.40999603271507</v>
      </c>
      <c r="AB4072" s="3">
        <f t="shared" si="1660"/>
        <v>19.043910791761903</v>
      </c>
      <c r="AC4072" s="3">
        <f t="shared" si="1661"/>
        <v>19.043910791761903</v>
      </c>
      <c r="AE4072" s="34">
        <f t="shared" si="1652"/>
        <v>5</v>
      </c>
      <c r="AF4072" s="73" t="b">
        <f>COUNTIF('Power Curve'!$D$2:$D$31,AE4072)&gt;0</f>
        <v>1</v>
      </c>
      <c r="AG4072" s="73" t="b">
        <f t="shared" si="1653"/>
        <v>0</v>
      </c>
      <c r="AH4072" s="73" t="b">
        <f t="shared" si="1662"/>
        <v>1</v>
      </c>
      <c r="AI4072" s="34" t="str">
        <f t="shared" si="1654"/>
        <v>Inner</v>
      </c>
      <c r="AJ4072" s="35" t="str">
        <f t="shared" si="1663"/>
        <v>0.1-0.2</v>
      </c>
      <c r="AK4072" s="36" t="str">
        <f t="shared" si="1655"/>
        <v>14-15</v>
      </c>
      <c r="AL4072" s="36" t="str">
        <f t="shared" si="1656"/>
        <v>May</v>
      </c>
      <c r="AM4072" s="35" t="str">
        <f t="shared" si="1657"/>
        <v>355-5</v>
      </c>
      <c r="AN4072" s="36" t="str">
        <f t="shared" si="1658"/>
        <v>Inner-TI</v>
      </c>
    </row>
    <row r="4073" spans="5:40" x14ac:dyDescent="0.3">
      <c r="E4073" s="12">
        <v>41053.645833333336</v>
      </c>
      <c r="F4073" s="16">
        <v>4.68</v>
      </c>
      <c r="G4073" s="16">
        <v>107.93999481201179</v>
      </c>
      <c r="H4073" s="29">
        <v>1.1551279986471046</v>
      </c>
      <c r="I4073" s="26">
        <v>359.3</v>
      </c>
      <c r="J4073" s="30">
        <v>0.1517094017094017</v>
      </c>
      <c r="K4073" s="31">
        <v>0.29184346298866998</v>
      </c>
      <c r="L4073" s="111">
        <f t="shared" si="1638"/>
        <v>0.1</v>
      </c>
      <c r="M4073" s="112">
        <f t="shared" si="1639"/>
        <v>0.15000000000000002</v>
      </c>
      <c r="N4073" s="112" t="b">
        <f t="shared" si="1640"/>
        <v>1</v>
      </c>
      <c r="O4073" s="112" t="b">
        <f t="shared" si="1641"/>
        <v>1</v>
      </c>
      <c r="P4073" s="113">
        <f t="shared" si="1642"/>
        <v>1</v>
      </c>
      <c r="Q4073" s="113">
        <f t="shared" si="1643"/>
        <v>10.999999999999998</v>
      </c>
      <c r="R4073" s="114" t="str">
        <f t="shared" si="1659"/>
        <v>0.1-0.15</v>
      </c>
      <c r="S4073" s="127">
        <f t="shared" si="1644"/>
        <v>6.5027635811455417E-2</v>
      </c>
      <c r="T4073" s="112" t="b">
        <f t="shared" si="1645"/>
        <v>1</v>
      </c>
      <c r="U4073" s="22">
        <f t="shared" si="1646"/>
        <v>4.5892726539387443</v>
      </c>
      <c r="V4073" s="22">
        <f t="shared" si="1647"/>
        <v>6.7336858663551977E-2</v>
      </c>
      <c r="W4073" s="81">
        <f t="shared" si="1648"/>
        <v>5</v>
      </c>
      <c r="X4073" s="22">
        <f t="shared" si="1649"/>
        <v>0.4981994832037277</v>
      </c>
      <c r="Y4073" s="3">
        <f>IF(U4073&gt;'Power Curve'!$C$37,0,INDEX(Ci,$W4073,1)*POWER(1-X4073,3)+INDEX(Ci,$W4073,2)*3*X4073*POWER(1-X4073,2)+INDEX(Ci,$W4073,3)*3*POWER(X4073,2)*(1-X4073)+INDEX(Ci,$W4073,4)*POWER(X4073,3))</f>
        <v>136.41721131877205</v>
      </c>
      <c r="Z4073" s="3">
        <f t="shared" si="1650"/>
        <v>145.2881000548235</v>
      </c>
      <c r="AA4073" s="3">
        <f t="shared" si="1651"/>
        <v>107.93999481201179</v>
      </c>
      <c r="AB4073" s="3">
        <f t="shared" si="1660"/>
        <v>37.348105242811712</v>
      </c>
      <c r="AC4073" s="3">
        <f t="shared" si="1661"/>
        <v>37.348105242811712</v>
      </c>
      <c r="AE4073" s="34">
        <f t="shared" si="1652"/>
        <v>5</v>
      </c>
      <c r="AF4073" s="73" t="b">
        <f>COUNTIF('Power Curve'!$D$2:$D$31,AE4073)&gt;0</f>
        <v>1</v>
      </c>
      <c r="AG4073" s="73" t="b">
        <f t="shared" si="1653"/>
        <v>0</v>
      </c>
      <c r="AH4073" s="73" t="b">
        <f t="shared" si="1662"/>
        <v>1</v>
      </c>
      <c r="AI4073" s="34" t="str">
        <f t="shared" si="1654"/>
        <v>Outer</v>
      </c>
      <c r="AJ4073" s="35" t="str">
        <f t="shared" si="1663"/>
        <v>0.0-0.1</v>
      </c>
      <c r="AK4073" s="36" t="str">
        <f t="shared" si="1655"/>
        <v>15-16</v>
      </c>
      <c r="AL4073" s="36" t="str">
        <f t="shared" si="1656"/>
        <v>May</v>
      </c>
      <c r="AM4073" s="35" t="str">
        <f t="shared" si="1657"/>
        <v>355-5</v>
      </c>
      <c r="AN4073" s="36" t="str">
        <f t="shared" si="1658"/>
        <v>LWS-HTI</v>
      </c>
    </row>
    <row r="4074" spans="5:40" x14ac:dyDescent="0.3">
      <c r="E4074" s="12">
        <v>41053.777777777781</v>
      </c>
      <c r="F4074" s="16">
        <v>3.56</v>
      </c>
      <c r="G4074" s="16">
        <v>20.4199991226196</v>
      </c>
      <c r="H4074" s="29">
        <v>1.1546906511028903</v>
      </c>
      <c r="I4074" s="26">
        <v>312</v>
      </c>
      <c r="J4074" s="30">
        <v>0.1404494382022472</v>
      </c>
      <c r="K4074" s="31">
        <v>0.12837067878349567</v>
      </c>
      <c r="L4074" s="111">
        <f t="shared" si="1638"/>
        <v>-0.1</v>
      </c>
      <c r="M4074" s="112">
        <f t="shared" si="1639"/>
        <v>0.14000000000000001</v>
      </c>
      <c r="N4074" s="112" t="b">
        <f t="shared" si="1640"/>
        <v>0</v>
      </c>
      <c r="O4074" s="112" t="b">
        <f t="shared" si="1641"/>
        <v>1</v>
      </c>
      <c r="P4074" s="113">
        <f t="shared" si="1642"/>
        <v>-1</v>
      </c>
      <c r="Q4074" s="113">
        <f t="shared" si="1643"/>
        <v>12</v>
      </c>
      <c r="R4074" s="114" t="str">
        <f t="shared" si="1659"/>
        <v>-0.1-0.14</v>
      </c>
      <c r="S4074" s="127">
        <f t="shared" si="1644"/>
        <v>0</v>
      </c>
      <c r="T4074" s="112" t="b">
        <f t="shared" si="1645"/>
        <v>0</v>
      </c>
      <c r="U4074" s="22">
        <f t="shared" si="1646"/>
        <v>3.4905445470538958</v>
      </c>
      <c r="V4074" s="22">
        <f t="shared" si="1647"/>
        <v>-0.10247511209314072</v>
      </c>
      <c r="W4074" s="81">
        <f t="shared" si="1648"/>
        <v>4</v>
      </c>
      <c r="X4074" s="22">
        <f t="shared" si="1649"/>
        <v>0.52760914552803628</v>
      </c>
      <c r="Y4074" s="3">
        <f>IF(U4074&gt;'Power Curve'!$C$37,0,INDEX(Ci,$W4074,1)*POWER(1-X4074,3)+INDEX(Ci,$W4074,2)*3*X4074*POWER(1-X4074,2)+INDEX(Ci,$W4074,3)*3*POWER(X4074,2)*(1-X4074)+INDEX(Ci,$W4074,4)*POWER(X4074,3))</f>
        <v>26.37279292754685</v>
      </c>
      <c r="Z4074" s="3">
        <f t="shared" si="1650"/>
        <v>26.37279292754685</v>
      </c>
      <c r="AA4074" s="3" t="str">
        <f t="shared" si="1651"/>
        <v/>
      </c>
      <c r="AB4074" s="3" t="str">
        <f t="shared" si="1660"/>
        <v/>
      </c>
      <c r="AC4074" s="3" t="str">
        <f t="shared" si="1661"/>
        <v/>
      </c>
      <c r="AE4074" s="34">
        <f t="shared" si="1652"/>
        <v>3</v>
      </c>
      <c r="AF4074" s="73" t="b">
        <f>COUNTIF('Power Curve'!$D$2:$D$31,AE4074)&gt;0</f>
        <v>0</v>
      </c>
      <c r="AG4074" s="73" t="b">
        <f t="shared" si="1653"/>
        <v>0</v>
      </c>
      <c r="AH4074" s="73" t="b">
        <f t="shared" si="1662"/>
        <v>0</v>
      </c>
      <c r="AI4074" s="34" t="str">
        <f t="shared" si="1654"/>
        <v/>
      </c>
      <c r="AJ4074" s="35" t="str">
        <f t="shared" si="1663"/>
        <v/>
      </c>
      <c r="AK4074" s="36" t="str">
        <f t="shared" si="1655"/>
        <v/>
      </c>
      <c r="AL4074" s="36" t="str">
        <f t="shared" si="1656"/>
        <v/>
      </c>
      <c r="AM4074" s="35" t="str">
        <f t="shared" si="1657"/>
        <v/>
      </c>
      <c r="AN4074" s="36" t="str">
        <f t="shared" si="1658"/>
        <v/>
      </c>
    </row>
    <row r="4075" spans="5:40" x14ac:dyDescent="0.3">
      <c r="E4075" s="12">
        <v>41053.819444444445</v>
      </c>
      <c r="F4075" s="16">
        <v>3.99</v>
      </c>
      <c r="G4075" s="16">
        <v>38.7299995422363</v>
      </c>
      <c r="H4075" s="29">
        <v>1.1567188528048975</v>
      </c>
      <c r="I4075" s="26">
        <v>303.8</v>
      </c>
      <c r="J4075" s="30">
        <v>2.7568922305764409E-2</v>
      </c>
      <c r="K4075" s="31">
        <v>0.41248743881786409</v>
      </c>
      <c r="L4075" s="111">
        <f t="shared" si="1638"/>
        <v>0</v>
      </c>
      <c r="M4075" s="112">
        <f t="shared" si="1639"/>
        <v>0.03</v>
      </c>
      <c r="N4075" s="112" t="b">
        <f t="shared" si="1640"/>
        <v>0</v>
      </c>
      <c r="O4075" s="112" t="b">
        <f t="shared" si="1641"/>
        <v>1</v>
      </c>
      <c r="P4075" s="113">
        <f t="shared" si="1642"/>
        <v>0</v>
      </c>
      <c r="Q4075" s="113">
        <f t="shared" si="1643"/>
        <v>23</v>
      </c>
      <c r="R4075" s="114" t="str">
        <f t="shared" si="1659"/>
        <v>0-0.03</v>
      </c>
      <c r="S4075" s="127">
        <f t="shared" si="1644"/>
        <v>0</v>
      </c>
      <c r="T4075" s="112" t="b">
        <f t="shared" si="1645"/>
        <v>0</v>
      </c>
      <c r="U4075" s="22">
        <f t="shared" si="1646"/>
        <v>3.9144444778861822</v>
      </c>
      <c r="V4075" s="22">
        <f t="shared" si="1647"/>
        <v>-3.696001130779198E-2</v>
      </c>
      <c r="W4075" s="81">
        <f t="shared" si="1648"/>
        <v>4</v>
      </c>
      <c r="X4075" s="22">
        <f t="shared" si="1649"/>
        <v>0.8296213353221219</v>
      </c>
      <c r="Y4075" s="3">
        <f>IF(U4075&gt;'Power Curve'!$C$37,0,INDEX(Ci,$W4075,1)*POWER(1-X4075,3)+INDEX(Ci,$W4075,2)*3*X4075*POWER(1-X4075,2)+INDEX(Ci,$W4075,3)*3*POWER(X4075,2)*(1-X4075)+INDEX(Ci,$W4075,4)*POWER(X4075,3))</f>
        <v>57.584362383075735</v>
      </c>
      <c r="Z4075" s="3">
        <f t="shared" si="1650"/>
        <v>57.584362383075735</v>
      </c>
      <c r="AA4075" s="3">
        <f t="shared" si="1651"/>
        <v>38.7299995422363</v>
      </c>
      <c r="AB4075" s="3">
        <f t="shared" si="1660"/>
        <v>18.854362840839435</v>
      </c>
      <c r="AC4075" s="3">
        <f t="shared" si="1661"/>
        <v>18.854362840839435</v>
      </c>
      <c r="AE4075" s="34">
        <f t="shared" si="1652"/>
        <v>4</v>
      </c>
      <c r="AF4075" s="73" t="b">
        <f>COUNTIF('Power Curve'!$D$2:$D$31,AE4075)&gt;0</f>
        <v>1</v>
      </c>
      <c r="AG4075" s="73" t="b">
        <f t="shared" si="1653"/>
        <v>0</v>
      </c>
      <c r="AH4075" s="73" t="b">
        <f t="shared" si="1662"/>
        <v>1</v>
      </c>
      <c r="AI4075" s="34" t="str">
        <f t="shared" si="1654"/>
        <v>Outer</v>
      </c>
      <c r="AJ4075" s="35" t="str">
        <f t="shared" si="1663"/>
        <v>-0.1-0.0</v>
      </c>
      <c r="AK4075" s="36" t="str">
        <f t="shared" si="1655"/>
        <v>19-20</v>
      </c>
      <c r="AL4075" s="36" t="str">
        <f t="shared" si="1656"/>
        <v>May</v>
      </c>
      <c r="AM4075" s="35" t="str">
        <f t="shared" si="1657"/>
        <v>295-305</v>
      </c>
      <c r="AN4075" s="36" t="str">
        <f t="shared" si="1658"/>
        <v>LWS-LTI</v>
      </c>
    </row>
    <row r="4076" spans="5:40" x14ac:dyDescent="0.3">
      <c r="E4076" s="12">
        <v>41053.847222222219</v>
      </c>
      <c r="F4076" s="16">
        <v>4.16</v>
      </c>
      <c r="G4076" s="16">
        <v>39.120000839233398</v>
      </c>
      <c r="H4076" s="29">
        <v>1.1588765178954095</v>
      </c>
      <c r="I4076" s="26">
        <v>301.3</v>
      </c>
      <c r="J4076" s="30">
        <v>6.7307692307692318E-2</v>
      </c>
      <c r="K4076" s="31">
        <v>0.47240098046727275</v>
      </c>
      <c r="L4076" s="111">
        <f t="shared" si="1638"/>
        <v>0</v>
      </c>
      <c r="M4076" s="112">
        <f t="shared" si="1639"/>
        <v>6.9999999999999993E-2</v>
      </c>
      <c r="N4076" s="112" t="b">
        <f t="shared" si="1640"/>
        <v>0</v>
      </c>
      <c r="O4076" s="112" t="b">
        <f t="shared" si="1641"/>
        <v>1</v>
      </c>
      <c r="P4076" s="113">
        <f t="shared" si="1642"/>
        <v>0</v>
      </c>
      <c r="Q4076" s="113">
        <f t="shared" si="1643"/>
        <v>19</v>
      </c>
      <c r="R4076" s="114" t="str">
        <f t="shared" si="1659"/>
        <v>0-0.07</v>
      </c>
      <c r="S4076" s="127">
        <f t="shared" si="1644"/>
        <v>0</v>
      </c>
      <c r="T4076" s="112" t="b">
        <f t="shared" si="1645"/>
        <v>0</v>
      </c>
      <c r="U4076" s="22">
        <f t="shared" si="1646"/>
        <v>4.0837613579704675</v>
      </c>
      <c r="V4076" s="22">
        <f t="shared" si="1647"/>
        <v>-1.0791541684305383E-2</v>
      </c>
      <c r="W4076" s="81">
        <f t="shared" si="1648"/>
        <v>4</v>
      </c>
      <c r="X4076" s="22">
        <f t="shared" si="1649"/>
        <v>0.95025301748106328</v>
      </c>
      <c r="Y4076" s="3">
        <f>IF(U4076&gt;'Power Curve'!$C$37,0,INDEX(Ci,$W4076,1)*POWER(1-X4076,3)+INDEX(Ci,$W4076,2)*3*X4076*POWER(1-X4076,2)+INDEX(Ci,$W4076,3)*3*POWER(X4076,2)*(1-X4076)+INDEX(Ci,$W4076,4)*POWER(X4076,3))</f>
        <v>71.553791340303036</v>
      </c>
      <c r="Z4076" s="3">
        <f t="shared" si="1650"/>
        <v>71.553791340303036</v>
      </c>
      <c r="AA4076" s="3">
        <f t="shared" si="1651"/>
        <v>39.120000839233398</v>
      </c>
      <c r="AB4076" s="3">
        <f t="shared" si="1660"/>
        <v>32.433790501069637</v>
      </c>
      <c r="AC4076" s="3">
        <f t="shared" si="1661"/>
        <v>32.433790501069637</v>
      </c>
      <c r="AE4076" s="34">
        <f t="shared" si="1652"/>
        <v>4</v>
      </c>
      <c r="AF4076" s="73" t="b">
        <f>COUNTIF('Power Curve'!$D$2:$D$31,AE4076)&gt;0</f>
        <v>1</v>
      </c>
      <c r="AG4076" s="73" t="b">
        <f t="shared" si="1653"/>
        <v>0</v>
      </c>
      <c r="AH4076" s="73" t="b">
        <f t="shared" si="1662"/>
        <v>1</v>
      </c>
      <c r="AI4076" s="34" t="str">
        <f t="shared" si="1654"/>
        <v>Outer</v>
      </c>
      <c r="AJ4076" s="35" t="str">
        <f t="shared" si="1663"/>
        <v>-0.1-0.0</v>
      </c>
      <c r="AK4076" s="36" t="str">
        <f t="shared" si="1655"/>
        <v>20-21</v>
      </c>
      <c r="AL4076" s="36" t="str">
        <f t="shared" si="1656"/>
        <v>May</v>
      </c>
      <c r="AM4076" s="35" t="str">
        <f t="shared" si="1657"/>
        <v>295-305</v>
      </c>
      <c r="AN4076" s="36" t="str">
        <f t="shared" si="1658"/>
        <v>LWS-LTI</v>
      </c>
    </row>
    <row r="4077" spans="5:40" x14ac:dyDescent="0.3">
      <c r="E4077" s="12">
        <v>41053.854166666664</v>
      </c>
      <c r="F4077" s="16">
        <v>5.0199999999999996</v>
      </c>
      <c r="G4077" s="16">
        <v>171.65999221801729</v>
      </c>
      <c r="H4077" s="29">
        <v>1.1599193953681395</v>
      </c>
      <c r="I4077" s="26">
        <v>298.5</v>
      </c>
      <c r="J4077" s="30">
        <v>0.10557768924302791</v>
      </c>
      <c r="K4077" s="31">
        <v>0.44203451098277091</v>
      </c>
      <c r="L4077" s="111">
        <f t="shared" si="1638"/>
        <v>0.1</v>
      </c>
      <c r="M4077" s="112">
        <f t="shared" si="1639"/>
        <v>0.11</v>
      </c>
      <c r="N4077" s="112" t="b">
        <f t="shared" si="1640"/>
        <v>1</v>
      </c>
      <c r="O4077" s="112" t="b">
        <f t="shared" si="1641"/>
        <v>1</v>
      </c>
      <c r="P4077" s="113">
        <f t="shared" si="1642"/>
        <v>1</v>
      </c>
      <c r="Q4077" s="113">
        <f t="shared" si="1643"/>
        <v>15</v>
      </c>
      <c r="R4077" s="114" t="str">
        <f t="shared" si="1659"/>
        <v>0.1-0.11</v>
      </c>
      <c r="S4077" s="127">
        <f t="shared" si="1644"/>
        <v>1.6125726309400339E-2</v>
      </c>
      <c r="T4077" s="112" t="b">
        <f t="shared" si="1645"/>
        <v>1</v>
      </c>
      <c r="U4077" s="22">
        <f t="shared" si="1646"/>
        <v>4.9294782839040909</v>
      </c>
      <c r="V4077" s="22">
        <f t="shared" si="1647"/>
        <v>0.11991673545466452</v>
      </c>
      <c r="W4077" s="81">
        <f t="shared" si="1648"/>
        <v>5</v>
      </c>
      <c r="X4077" s="22">
        <f t="shared" si="1649"/>
        <v>0.88721776853263024</v>
      </c>
      <c r="Y4077" s="3">
        <f>IF(U4077&gt;'Power Curve'!$C$37,0,INDEX(Ci,$W4077,1)*POWER(1-X4077,3)+INDEX(Ci,$W4077,2)*3*X4077*POWER(1-X4077,2)+INDEX(Ci,$W4077,3)*3*POWER(X4077,2)*(1-X4077)+INDEX(Ci,$W4077,4)*POWER(X4077,3))</f>
        <v>195.51470919250966</v>
      </c>
      <c r="Z4077" s="3">
        <f t="shared" si="1650"/>
        <v>198.66752588241008</v>
      </c>
      <c r="AA4077" s="3">
        <f t="shared" si="1651"/>
        <v>171.65999221801729</v>
      </c>
      <c r="AB4077" s="3">
        <f t="shared" si="1660"/>
        <v>27.007533664392781</v>
      </c>
      <c r="AC4077" s="3">
        <f t="shared" si="1661"/>
        <v>27.007533664392781</v>
      </c>
      <c r="AE4077" s="34">
        <f t="shared" si="1652"/>
        <v>5</v>
      </c>
      <c r="AF4077" s="73" t="b">
        <f>COUNTIF('Power Curve'!$D$2:$D$31,AE4077)&gt;0</f>
        <v>1</v>
      </c>
      <c r="AG4077" s="73" t="b">
        <f t="shared" si="1653"/>
        <v>0</v>
      </c>
      <c r="AH4077" s="73" t="b">
        <f t="shared" si="1662"/>
        <v>1</v>
      </c>
      <c r="AI4077" s="34" t="str">
        <f t="shared" si="1654"/>
        <v>Outer</v>
      </c>
      <c r="AJ4077" s="35" t="str">
        <f t="shared" si="1663"/>
        <v>0.1-0.2</v>
      </c>
      <c r="AK4077" s="36" t="str">
        <f t="shared" si="1655"/>
        <v>20-21</v>
      </c>
      <c r="AL4077" s="36" t="str">
        <f t="shared" si="1656"/>
        <v>May</v>
      </c>
      <c r="AM4077" s="35" t="str">
        <f t="shared" si="1657"/>
        <v>295-305</v>
      </c>
      <c r="AN4077" s="36" t="str">
        <f t="shared" si="1658"/>
        <v>Inner-TI</v>
      </c>
    </row>
    <row r="4078" spans="5:40" x14ac:dyDescent="0.3">
      <c r="E4078" s="12">
        <v>41053.861111111109</v>
      </c>
      <c r="F4078" s="16">
        <v>5.76</v>
      </c>
      <c r="G4078" s="16">
        <v>293.34000396728572</v>
      </c>
      <c r="H4078" s="29">
        <v>1.1614067325724255</v>
      </c>
      <c r="I4078" s="26">
        <v>300.3</v>
      </c>
      <c r="J4078" s="30">
        <v>9.7222222222222238E-2</v>
      </c>
      <c r="K4078" s="31">
        <v>0.53038672020180244</v>
      </c>
      <c r="L4078" s="111">
        <f t="shared" si="1638"/>
        <v>0.2</v>
      </c>
      <c r="M4078" s="112">
        <f t="shared" si="1639"/>
        <v>9.9999999999999992E-2</v>
      </c>
      <c r="N4078" s="112" t="b">
        <f t="shared" si="1640"/>
        <v>1</v>
      </c>
      <c r="O4078" s="112" t="b">
        <f t="shared" si="1641"/>
        <v>1</v>
      </c>
      <c r="P4078" s="113">
        <f t="shared" si="1642"/>
        <v>2</v>
      </c>
      <c r="Q4078" s="113">
        <f t="shared" si="1643"/>
        <v>16</v>
      </c>
      <c r="R4078" s="114" t="str">
        <f t="shared" si="1659"/>
        <v>0.2-0.1</v>
      </c>
      <c r="S4078" s="127">
        <f t="shared" si="1644"/>
        <v>-2.9914919196332108E-2</v>
      </c>
      <c r="T4078" s="112" t="b">
        <f t="shared" si="1645"/>
        <v>1</v>
      </c>
      <c r="U4078" s="22">
        <f t="shared" si="1646"/>
        <v>5.6585509884820198</v>
      </c>
      <c r="V4078" s="22">
        <f t="shared" si="1647"/>
        <v>0.23259727217116583</v>
      </c>
      <c r="W4078" s="81">
        <f t="shared" si="1648"/>
        <v>6</v>
      </c>
      <c r="X4078" s="22">
        <f t="shared" si="1649"/>
        <v>0.62837272704265712</v>
      </c>
      <c r="Y4078" s="3">
        <f>IF(U4078&gt;'Power Curve'!$C$37,0,INDEX(Ci,$W4078,1)*POWER(1-X4078,3)+INDEX(Ci,$W4078,2)*3*X4078*POWER(1-X4078,2)+INDEX(Ci,$W4078,3)*3*POWER(X4078,2)*(1-X4078)+INDEX(Ci,$W4078,4)*POWER(X4078,3))</f>
        <v>305.68513873347422</v>
      </c>
      <c r="Z4078" s="3">
        <f t="shared" si="1650"/>
        <v>296.54059250874275</v>
      </c>
      <c r="AA4078" s="3">
        <f t="shared" si="1651"/>
        <v>293.34000396728572</v>
      </c>
      <c r="AB4078" s="3">
        <f t="shared" si="1660"/>
        <v>3.200588541457023</v>
      </c>
      <c r="AC4078" s="3">
        <f t="shared" si="1661"/>
        <v>3.200588541457023</v>
      </c>
      <c r="AE4078" s="34">
        <f t="shared" si="1652"/>
        <v>6</v>
      </c>
      <c r="AF4078" s="73" t="b">
        <f>COUNTIF('Power Curve'!$D$2:$D$31,AE4078)&gt;0</f>
        <v>1</v>
      </c>
      <c r="AG4078" s="73" t="b">
        <f t="shared" si="1653"/>
        <v>0</v>
      </c>
      <c r="AH4078" s="73" t="b">
        <f t="shared" si="1662"/>
        <v>1</v>
      </c>
      <c r="AI4078" s="34" t="str">
        <f t="shared" si="1654"/>
        <v>Outer</v>
      </c>
      <c r="AJ4078" s="35" t="str">
        <f t="shared" si="1663"/>
        <v>0.2-0.3</v>
      </c>
      <c r="AK4078" s="36" t="str">
        <f t="shared" si="1655"/>
        <v>20-21</v>
      </c>
      <c r="AL4078" s="36" t="str">
        <f t="shared" si="1656"/>
        <v>May</v>
      </c>
      <c r="AM4078" s="35" t="str">
        <f t="shared" si="1657"/>
        <v>295-305</v>
      </c>
      <c r="AN4078" s="36" t="str">
        <f t="shared" si="1658"/>
        <v>LWS-LTI</v>
      </c>
    </row>
    <row r="4079" spans="5:40" x14ac:dyDescent="0.3">
      <c r="E4079" s="12">
        <v>41053.868055555555</v>
      </c>
      <c r="F4079" s="16">
        <v>5.2</v>
      </c>
      <c r="G4079" s="16">
        <v>169.6500015258793</v>
      </c>
      <c r="H4079" s="29">
        <v>1.161829668539397</v>
      </c>
      <c r="I4079" s="26">
        <v>302.5</v>
      </c>
      <c r="J4079" s="30">
        <v>9.0384615384615383E-2</v>
      </c>
      <c r="K4079" s="31">
        <v>0.64717084319864482</v>
      </c>
      <c r="L4079" s="111">
        <f t="shared" si="1638"/>
        <v>0.1</v>
      </c>
      <c r="M4079" s="112">
        <f t="shared" si="1639"/>
        <v>0.09</v>
      </c>
      <c r="N4079" s="112" t="b">
        <f t="shared" si="1640"/>
        <v>1</v>
      </c>
      <c r="O4079" s="112" t="b">
        <f t="shared" si="1641"/>
        <v>1</v>
      </c>
      <c r="P4079" s="113">
        <f t="shared" si="1642"/>
        <v>1</v>
      </c>
      <c r="Q4079" s="113">
        <f t="shared" si="1643"/>
        <v>17</v>
      </c>
      <c r="R4079" s="114" t="str">
        <f t="shared" si="1659"/>
        <v>0.1-0.09</v>
      </c>
      <c r="S4079" s="127">
        <f t="shared" si="1644"/>
        <v>-1.676300639665261E-2</v>
      </c>
      <c r="T4079" s="112" t="b">
        <f t="shared" si="1645"/>
        <v>1</v>
      </c>
      <c r="U4079" s="22">
        <f t="shared" si="1646"/>
        <v>5.1090341021282919</v>
      </c>
      <c r="V4079" s="22">
        <f t="shared" si="1647"/>
        <v>0.1476676659737084</v>
      </c>
      <c r="W4079" s="81">
        <f t="shared" si="1648"/>
        <v>6</v>
      </c>
      <c r="X4079" s="22">
        <f t="shared" si="1649"/>
        <v>8.0659490939173586E-2</v>
      </c>
      <c r="Y4079" s="3">
        <f>IF(U4079&gt;'Power Curve'!$C$37,0,INDEX(Ci,$W4079,1)*POWER(1-X4079,3)+INDEX(Ci,$W4079,2)*3*X4079*POWER(1-X4079,2)+INDEX(Ci,$W4079,3)*3*POWER(X4079,2)*(1-X4079)+INDEX(Ci,$W4079,4)*POWER(X4079,3))</f>
        <v>223.84359790604921</v>
      </c>
      <c r="Z4079" s="3">
        <f t="shared" si="1650"/>
        <v>220.09130624250037</v>
      </c>
      <c r="AA4079" s="3">
        <f t="shared" si="1651"/>
        <v>169.6500015258793</v>
      </c>
      <c r="AB4079" s="3">
        <f t="shared" si="1660"/>
        <v>50.441304716621062</v>
      </c>
      <c r="AC4079" s="3">
        <f t="shared" si="1661"/>
        <v>50.441304716621062</v>
      </c>
      <c r="AE4079" s="34">
        <f t="shared" si="1652"/>
        <v>5</v>
      </c>
      <c r="AF4079" s="73" t="b">
        <f>COUNTIF('Power Curve'!$D$2:$D$31,AE4079)&gt;0</f>
        <v>1</v>
      </c>
      <c r="AG4079" s="73" t="b">
        <f t="shared" si="1653"/>
        <v>0</v>
      </c>
      <c r="AH4079" s="73" t="b">
        <f t="shared" si="1662"/>
        <v>1</v>
      </c>
      <c r="AI4079" s="34" t="str">
        <f t="shared" si="1654"/>
        <v>Outer</v>
      </c>
      <c r="AJ4079" s="35" t="str">
        <f t="shared" si="1663"/>
        <v>0.1-0.2</v>
      </c>
      <c r="AK4079" s="36" t="str">
        <f t="shared" si="1655"/>
        <v>20-21</v>
      </c>
      <c r="AL4079" s="36" t="str">
        <f t="shared" si="1656"/>
        <v>May</v>
      </c>
      <c r="AM4079" s="35" t="str">
        <f t="shared" si="1657"/>
        <v>295-305</v>
      </c>
      <c r="AN4079" s="36" t="str">
        <f t="shared" si="1658"/>
        <v>LWS-LTI</v>
      </c>
    </row>
    <row r="4080" spans="5:40" x14ac:dyDescent="0.3">
      <c r="E4080" s="12">
        <v>41053.875</v>
      </c>
      <c r="F4080" s="16">
        <v>4.5</v>
      </c>
      <c r="G4080" s="16">
        <v>84.089996337890994</v>
      </c>
      <c r="H4080" s="29">
        <v>1.1615879836949186</v>
      </c>
      <c r="I4080" s="26">
        <v>300.5</v>
      </c>
      <c r="J4080" s="30">
        <v>5.7777777777777782E-2</v>
      </c>
      <c r="K4080" s="31">
        <v>0.66058515851686006</v>
      </c>
      <c r="L4080" s="111">
        <f t="shared" si="1638"/>
        <v>0</v>
      </c>
      <c r="M4080" s="112">
        <f t="shared" si="1639"/>
        <v>6.0000000000000005E-2</v>
      </c>
      <c r="N4080" s="112" t="b">
        <f t="shared" si="1640"/>
        <v>0</v>
      </c>
      <c r="O4080" s="112" t="b">
        <f t="shared" si="1641"/>
        <v>1</v>
      </c>
      <c r="P4080" s="113">
        <f t="shared" si="1642"/>
        <v>0</v>
      </c>
      <c r="Q4080" s="113">
        <f t="shared" si="1643"/>
        <v>20</v>
      </c>
      <c r="R4080" s="114" t="str">
        <f t="shared" si="1659"/>
        <v>0-0.06</v>
      </c>
      <c r="S4080" s="127">
        <f t="shared" si="1644"/>
        <v>0</v>
      </c>
      <c r="T4080" s="112" t="b">
        <f t="shared" si="1645"/>
        <v>0</v>
      </c>
      <c r="U4080" s="22">
        <f t="shared" si="1646"/>
        <v>4.420972917360344</v>
      </c>
      <c r="V4080" s="22">
        <f t="shared" si="1647"/>
        <v>4.1325591847743086E-2</v>
      </c>
      <c r="W4080" s="81">
        <f t="shared" si="1648"/>
        <v>5</v>
      </c>
      <c r="X4080" s="22">
        <f t="shared" si="1649"/>
        <v>0.30575212437634969</v>
      </c>
      <c r="Y4080" s="3">
        <f>IF(U4080&gt;'Power Curve'!$C$37,0,INDEX(Ci,$W4080,1)*POWER(1-X4080,3)+INDEX(Ci,$W4080,2)*3*X4080*POWER(1-X4080,2)+INDEX(Ci,$W4080,3)*3*POWER(X4080,2)*(1-X4080)+INDEX(Ci,$W4080,4)*POWER(X4080,3))</f>
        <v>109.39330191431067</v>
      </c>
      <c r="Z4080" s="3">
        <f t="shared" si="1650"/>
        <v>109.39330191431067</v>
      </c>
      <c r="AA4080" s="3">
        <f t="shared" si="1651"/>
        <v>84.089996337890994</v>
      </c>
      <c r="AB4080" s="3">
        <f t="shared" si="1660"/>
        <v>25.303305576419675</v>
      </c>
      <c r="AC4080" s="3">
        <f t="shared" si="1661"/>
        <v>25.303305576419675</v>
      </c>
      <c r="AE4080" s="34">
        <f t="shared" si="1652"/>
        <v>4</v>
      </c>
      <c r="AF4080" s="73" t="b">
        <f>COUNTIF('Power Curve'!$D$2:$D$31,AE4080)&gt;0</f>
        <v>1</v>
      </c>
      <c r="AG4080" s="73" t="b">
        <f t="shared" si="1653"/>
        <v>0</v>
      </c>
      <c r="AH4080" s="73" t="b">
        <f t="shared" si="1662"/>
        <v>1</v>
      </c>
      <c r="AI4080" s="34" t="str">
        <f t="shared" si="1654"/>
        <v>Outer</v>
      </c>
      <c r="AJ4080" s="35" t="str">
        <f t="shared" si="1663"/>
        <v>0.0-0.1</v>
      </c>
      <c r="AK4080" s="36" t="str">
        <f t="shared" si="1655"/>
        <v>21-22</v>
      </c>
      <c r="AL4080" s="36" t="str">
        <f t="shared" si="1656"/>
        <v>May</v>
      </c>
      <c r="AM4080" s="35" t="str">
        <f t="shared" si="1657"/>
        <v>295-305</v>
      </c>
      <c r="AN4080" s="36" t="str">
        <f t="shared" si="1658"/>
        <v>LWS-LTI</v>
      </c>
    </row>
    <row r="4081" spans="5:40" x14ac:dyDescent="0.3">
      <c r="E4081" s="12">
        <v>41053.881944444445</v>
      </c>
      <c r="F4081" s="16">
        <v>4.42</v>
      </c>
      <c r="G4081" s="16">
        <v>63.850002288818402</v>
      </c>
      <c r="H4081" s="29">
        <v>1.1624343285743346</v>
      </c>
      <c r="I4081" s="26">
        <v>302.10000000000002</v>
      </c>
      <c r="J4081" s="30">
        <v>4.072398190045249E-2</v>
      </c>
      <c r="K4081" s="31">
        <v>0.69071673454205451</v>
      </c>
      <c r="L4081" s="111">
        <f t="shared" si="1638"/>
        <v>0</v>
      </c>
      <c r="M4081" s="112">
        <f t="shared" si="1639"/>
        <v>0.04</v>
      </c>
      <c r="N4081" s="112" t="b">
        <f t="shared" si="1640"/>
        <v>0</v>
      </c>
      <c r="O4081" s="112" t="b">
        <f t="shared" si="1641"/>
        <v>1</v>
      </c>
      <c r="P4081" s="113">
        <f t="shared" si="1642"/>
        <v>0</v>
      </c>
      <c r="Q4081" s="113">
        <f t="shared" si="1643"/>
        <v>22</v>
      </c>
      <c r="R4081" s="114" t="str">
        <f t="shared" si="1659"/>
        <v>0-0.04</v>
      </c>
      <c r="S4081" s="127">
        <f t="shared" si="1644"/>
        <v>0</v>
      </c>
      <c r="T4081" s="112" t="b">
        <f t="shared" si="1645"/>
        <v>0</v>
      </c>
      <c r="U4081" s="22">
        <f t="shared" si="1646"/>
        <v>4.3434322208676788</v>
      </c>
      <c r="V4081" s="22">
        <f t="shared" si="1647"/>
        <v>2.9341427246185246E-2</v>
      </c>
      <c r="W4081" s="81">
        <f t="shared" si="1648"/>
        <v>5</v>
      </c>
      <c r="X4081" s="22">
        <f t="shared" si="1649"/>
        <v>0.21708589978783227</v>
      </c>
      <c r="Y4081" s="3">
        <f>IF(U4081&gt;'Power Curve'!$C$37,0,INDEX(Ci,$W4081,1)*POWER(1-X4081,3)+INDEX(Ci,$W4081,2)*3*X4081*POWER(1-X4081,2)+INDEX(Ci,$W4081,3)*3*POWER(X4081,2)*(1-X4081)+INDEX(Ci,$W4081,4)*POWER(X4081,3))</f>
        <v>98.417552186453548</v>
      </c>
      <c r="Z4081" s="3">
        <f t="shared" si="1650"/>
        <v>98.417552186453548</v>
      </c>
      <c r="AA4081" s="3">
        <f t="shared" si="1651"/>
        <v>63.850002288818402</v>
      </c>
      <c r="AB4081" s="3">
        <f t="shared" si="1660"/>
        <v>34.567549897635146</v>
      </c>
      <c r="AC4081" s="3">
        <f t="shared" si="1661"/>
        <v>34.567549897635146</v>
      </c>
      <c r="AE4081" s="34">
        <f t="shared" si="1652"/>
        <v>4</v>
      </c>
      <c r="AF4081" s="73" t="b">
        <f>COUNTIF('Power Curve'!$D$2:$D$31,AE4081)&gt;0</f>
        <v>1</v>
      </c>
      <c r="AG4081" s="73" t="b">
        <f t="shared" si="1653"/>
        <v>0</v>
      </c>
      <c r="AH4081" s="73" t="b">
        <f t="shared" si="1662"/>
        <v>1</v>
      </c>
      <c r="AI4081" s="34" t="str">
        <f t="shared" si="1654"/>
        <v>Outer</v>
      </c>
      <c r="AJ4081" s="35" t="str">
        <f t="shared" si="1663"/>
        <v>0.0-0.1</v>
      </c>
      <c r="AK4081" s="36" t="str">
        <f t="shared" si="1655"/>
        <v>21-22</v>
      </c>
      <c r="AL4081" s="36" t="str">
        <f t="shared" si="1656"/>
        <v>May</v>
      </c>
      <c r="AM4081" s="35" t="str">
        <f t="shared" si="1657"/>
        <v>295-305</v>
      </c>
      <c r="AN4081" s="36" t="str">
        <f t="shared" si="1658"/>
        <v>LWS-LTI</v>
      </c>
    </row>
    <row r="4082" spans="5:40" x14ac:dyDescent="0.3">
      <c r="E4082" s="12">
        <v>41053.888888888891</v>
      </c>
      <c r="F4082" s="16">
        <v>4.0999999999999996</v>
      </c>
      <c r="G4082" s="16">
        <v>39.529998779296804</v>
      </c>
      <c r="H4082" s="29">
        <v>1.1628781430099184</v>
      </c>
      <c r="I4082" s="26">
        <v>297.10000000000002</v>
      </c>
      <c r="J4082" s="30">
        <v>4.6341463414634153E-2</v>
      </c>
      <c r="K4082" s="31">
        <v>0.48804610812539745</v>
      </c>
      <c r="L4082" s="111">
        <f t="shared" si="1638"/>
        <v>0</v>
      </c>
      <c r="M4082" s="112">
        <f t="shared" si="1639"/>
        <v>0.05</v>
      </c>
      <c r="N4082" s="112" t="b">
        <f t="shared" si="1640"/>
        <v>0</v>
      </c>
      <c r="O4082" s="112" t="b">
        <f t="shared" si="1641"/>
        <v>1</v>
      </c>
      <c r="P4082" s="113">
        <f t="shared" si="1642"/>
        <v>0</v>
      </c>
      <c r="Q4082" s="113">
        <f t="shared" si="1643"/>
        <v>21</v>
      </c>
      <c r="R4082" s="114" t="str">
        <f t="shared" si="1659"/>
        <v>0-0.05</v>
      </c>
      <c r="S4082" s="127">
        <f t="shared" si="1644"/>
        <v>0</v>
      </c>
      <c r="T4082" s="112" t="b">
        <f t="shared" si="1645"/>
        <v>0</v>
      </c>
      <c r="U4082" s="22">
        <f t="shared" si="1646"/>
        <v>4.0294882750885268</v>
      </c>
      <c r="V4082" s="22">
        <f t="shared" si="1647"/>
        <v>-1.9179621597318446E-2</v>
      </c>
      <c r="W4082" s="81">
        <f t="shared" si="1648"/>
        <v>4</v>
      </c>
      <c r="X4082" s="22">
        <f t="shared" si="1649"/>
        <v>0.91158555986702583</v>
      </c>
      <c r="Y4082" s="3">
        <f>IF(U4082&gt;'Power Curve'!$C$37,0,INDEX(Ci,$W4082,1)*POWER(1-X4082,3)+INDEX(Ci,$W4082,2)*3*X4082*POWER(1-X4082,2)+INDEX(Ci,$W4082,3)*3*POWER(X4082,2)*(1-X4082)+INDEX(Ci,$W4082,4)*POWER(X4082,3))</f>
        <v>67.027221394363721</v>
      </c>
      <c r="Z4082" s="3">
        <f t="shared" si="1650"/>
        <v>67.027221394363721</v>
      </c>
      <c r="AA4082" s="3">
        <f t="shared" si="1651"/>
        <v>39.529998779296804</v>
      </c>
      <c r="AB4082" s="3">
        <f t="shared" si="1660"/>
        <v>27.497222615066917</v>
      </c>
      <c r="AC4082" s="3">
        <f t="shared" si="1661"/>
        <v>27.497222615066917</v>
      </c>
      <c r="AE4082" s="34">
        <f t="shared" si="1652"/>
        <v>4</v>
      </c>
      <c r="AF4082" s="73" t="b">
        <f>COUNTIF('Power Curve'!$D$2:$D$31,AE4082)&gt;0</f>
        <v>1</v>
      </c>
      <c r="AG4082" s="73" t="b">
        <f t="shared" si="1653"/>
        <v>0</v>
      </c>
      <c r="AH4082" s="73" t="b">
        <f t="shared" si="1662"/>
        <v>1</v>
      </c>
      <c r="AI4082" s="34" t="str">
        <f t="shared" si="1654"/>
        <v>Outer</v>
      </c>
      <c r="AJ4082" s="35" t="str">
        <f t="shared" si="1663"/>
        <v>-0.1-0.0</v>
      </c>
      <c r="AK4082" s="36" t="str">
        <f t="shared" si="1655"/>
        <v>21-22</v>
      </c>
      <c r="AL4082" s="36" t="str">
        <f t="shared" si="1656"/>
        <v>May</v>
      </c>
      <c r="AM4082" s="35" t="str">
        <f t="shared" si="1657"/>
        <v>295-305</v>
      </c>
      <c r="AN4082" s="36" t="str">
        <f t="shared" si="1658"/>
        <v>LWS-LTI</v>
      </c>
    </row>
    <row r="4083" spans="5:40" x14ac:dyDescent="0.3">
      <c r="E4083" s="12">
        <v>41053.895833333336</v>
      </c>
      <c r="F4083" s="16">
        <v>3.62</v>
      </c>
      <c r="G4083" s="16">
        <v>5.5000000000000107</v>
      </c>
      <c r="H4083" s="29">
        <v>1.1625355098664911</v>
      </c>
      <c r="I4083" s="26">
        <v>293.10000000000002</v>
      </c>
      <c r="J4083" s="30">
        <v>6.9060773480662987E-2</v>
      </c>
      <c r="K4083" s="31">
        <v>0.38436055904512401</v>
      </c>
      <c r="L4083" s="111">
        <f t="shared" si="1638"/>
        <v>-0.1</v>
      </c>
      <c r="M4083" s="112">
        <f t="shared" si="1639"/>
        <v>6.9999999999999993E-2</v>
      </c>
      <c r="N4083" s="112" t="b">
        <f t="shared" si="1640"/>
        <v>0</v>
      </c>
      <c r="O4083" s="112" t="b">
        <f t="shared" si="1641"/>
        <v>1</v>
      </c>
      <c r="P4083" s="113">
        <f t="shared" si="1642"/>
        <v>-1</v>
      </c>
      <c r="Q4083" s="113">
        <f t="shared" si="1643"/>
        <v>19</v>
      </c>
      <c r="R4083" s="114" t="str">
        <f t="shared" si="1659"/>
        <v>-0.1-0.07</v>
      </c>
      <c r="S4083" s="127">
        <f t="shared" si="1644"/>
        <v>0</v>
      </c>
      <c r="T4083" s="112" t="b">
        <f t="shared" si="1645"/>
        <v>0</v>
      </c>
      <c r="U4083" s="22">
        <f t="shared" si="1646"/>
        <v>3.5573938513633658</v>
      </c>
      <c r="V4083" s="22">
        <f t="shared" si="1647"/>
        <v>-9.21433366180507E-2</v>
      </c>
      <c r="W4083" s="81">
        <f t="shared" si="1648"/>
        <v>4</v>
      </c>
      <c r="X4083" s="22">
        <f t="shared" si="1649"/>
        <v>0.57523667106472254</v>
      </c>
      <c r="Y4083" s="3">
        <f>IF(U4083&gt;'Power Curve'!$C$37,0,INDEX(Ci,$W4083,1)*POWER(1-X4083,3)+INDEX(Ci,$W4083,2)*3*X4083*POWER(1-X4083,2)+INDEX(Ci,$W4083,3)*3*POWER(X4083,2)*(1-X4083)+INDEX(Ci,$W4083,4)*POWER(X4083,3))</f>
        <v>30.771174416551013</v>
      </c>
      <c r="Z4083" s="3">
        <f t="shared" si="1650"/>
        <v>30.771174416551013</v>
      </c>
      <c r="AA4083" s="3">
        <f t="shared" si="1651"/>
        <v>5.5000000000000107</v>
      </c>
      <c r="AB4083" s="3">
        <f t="shared" si="1660"/>
        <v>25.271174416551002</v>
      </c>
      <c r="AC4083" s="3">
        <f t="shared" si="1661"/>
        <v>25.271174416551002</v>
      </c>
      <c r="AE4083" s="34">
        <f t="shared" si="1652"/>
        <v>4</v>
      </c>
      <c r="AF4083" s="73" t="b">
        <f>COUNTIF('Power Curve'!$D$2:$D$31,AE4083)&gt;0</f>
        <v>1</v>
      </c>
      <c r="AG4083" s="73" t="b">
        <f t="shared" si="1653"/>
        <v>0</v>
      </c>
      <c r="AH4083" s="73" t="b">
        <f t="shared" si="1662"/>
        <v>1</v>
      </c>
      <c r="AI4083" s="34" t="str">
        <f t="shared" si="1654"/>
        <v>Outer</v>
      </c>
      <c r="AJ4083" s="35" t="str">
        <f t="shared" si="1663"/>
        <v>-0.1-0.0</v>
      </c>
      <c r="AK4083" s="36" t="str">
        <f t="shared" si="1655"/>
        <v>21-22</v>
      </c>
      <c r="AL4083" s="36" t="str">
        <f t="shared" si="1656"/>
        <v>May</v>
      </c>
      <c r="AM4083" s="35" t="str">
        <f t="shared" si="1657"/>
        <v>285-295</v>
      </c>
      <c r="AN4083" s="36" t="str">
        <f t="shared" si="1658"/>
        <v>LWS-LTI</v>
      </c>
    </row>
    <row r="4084" spans="5:40" x14ac:dyDescent="0.3">
      <c r="E4084" s="12">
        <v>41053.909722222219</v>
      </c>
      <c r="F4084" s="16">
        <v>3.6</v>
      </c>
      <c r="G4084" s="16">
        <v>14.649999618530321</v>
      </c>
      <c r="H4084" s="29">
        <v>1.1639898937058248</v>
      </c>
      <c r="I4084" s="26">
        <v>288.8</v>
      </c>
      <c r="J4084" s="30">
        <v>0.16666666666666666</v>
      </c>
      <c r="K4084" s="31">
        <v>0.50442336991275527</v>
      </c>
      <c r="L4084" s="111">
        <f t="shared" si="1638"/>
        <v>-0.1</v>
      </c>
      <c r="M4084" s="112">
        <f t="shared" si="1639"/>
        <v>0.17</v>
      </c>
      <c r="N4084" s="112" t="b">
        <f t="shared" si="1640"/>
        <v>0</v>
      </c>
      <c r="O4084" s="112" t="b">
        <f t="shared" si="1641"/>
        <v>1</v>
      </c>
      <c r="P4084" s="113">
        <f t="shared" si="1642"/>
        <v>-1</v>
      </c>
      <c r="Q4084" s="113">
        <f t="shared" si="1643"/>
        <v>9</v>
      </c>
      <c r="R4084" s="114" t="str">
        <f t="shared" si="1659"/>
        <v>-0.1-0.17</v>
      </c>
      <c r="S4084" s="127">
        <f t="shared" si="1644"/>
        <v>0</v>
      </c>
      <c r="T4084" s="112" t="b">
        <f t="shared" si="1645"/>
        <v>0</v>
      </c>
      <c r="U4084" s="22">
        <f t="shared" si="1646"/>
        <v>3.5392144170316699</v>
      </c>
      <c r="V4084" s="22">
        <f t="shared" si="1647"/>
        <v>-9.4953026796870066E-2</v>
      </c>
      <c r="W4084" s="81">
        <f t="shared" si="1648"/>
        <v>4</v>
      </c>
      <c r="X4084" s="22">
        <f t="shared" si="1649"/>
        <v>0.56228453219328334</v>
      </c>
      <c r="Y4084" s="3">
        <f>IF(U4084&gt;'Power Curve'!$C$37,0,INDEX(Ci,$W4084,1)*POWER(1-X4084,3)+INDEX(Ci,$W4084,2)*3*X4084*POWER(1-X4084,2)+INDEX(Ci,$W4084,3)*3*POWER(X4084,2)*(1-X4084)+INDEX(Ci,$W4084,4)*POWER(X4084,3))</f>
        <v>29.551233961298063</v>
      </c>
      <c r="Z4084" s="3">
        <f t="shared" si="1650"/>
        <v>29.551233961298063</v>
      </c>
      <c r="AA4084" s="3">
        <f t="shared" si="1651"/>
        <v>14.649999618530321</v>
      </c>
      <c r="AB4084" s="3">
        <f t="shared" si="1660"/>
        <v>14.901234342767742</v>
      </c>
      <c r="AC4084" s="3">
        <f t="shared" si="1661"/>
        <v>14.901234342767742</v>
      </c>
      <c r="AE4084" s="34">
        <f t="shared" si="1652"/>
        <v>4</v>
      </c>
      <c r="AF4084" s="73" t="b">
        <f>COUNTIF('Power Curve'!$D$2:$D$31,AE4084)&gt;0</f>
        <v>1</v>
      </c>
      <c r="AG4084" s="73" t="b">
        <f t="shared" si="1653"/>
        <v>0</v>
      </c>
      <c r="AH4084" s="73" t="b">
        <f t="shared" si="1662"/>
        <v>1</v>
      </c>
      <c r="AI4084" s="34" t="str">
        <f t="shared" si="1654"/>
        <v>Outer</v>
      </c>
      <c r="AJ4084" s="35" t="str">
        <f t="shared" si="1663"/>
        <v>-0.1-0.0</v>
      </c>
      <c r="AK4084" s="36" t="str">
        <f t="shared" si="1655"/>
        <v>21-22</v>
      </c>
      <c r="AL4084" s="36" t="str">
        <f t="shared" si="1656"/>
        <v>May</v>
      </c>
      <c r="AM4084" s="35" t="str">
        <f t="shared" si="1657"/>
        <v>285-295</v>
      </c>
      <c r="AN4084" s="36" t="str">
        <f t="shared" si="1658"/>
        <v>LWS-HTI</v>
      </c>
    </row>
    <row r="4085" spans="5:40" x14ac:dyDescent="0.3">
      <c r="E4085" s="12">
        <v>41053.916666666664</v>
      </c>
      <c r="F4085" s="16">
        <v>4.78</v>
      </c>
      <c r="G4085" s="16">
        <v>132.23999786376919</v>
      </c>
      <c r="H4085" s="29">
        <v>1.1643135835792171</v>
      </c>
      <c r="I4085" s="26">
        <v>295</v>
      </c>
      <c r="J4085" s="30">
        <v>0.10460251046025104</v>
      </c>
      <c r="K4085" s="31">
        <v>0.53874491771228084</v>
      </c>
      <c r="L4085" s="111">
        <f t="shared" si="1638"/>
        <v>0.1</v>
      </c>
      <c r="M4085" s="112">
        <f t="shared" si="1639"/>
        <v>9.9999999999999992E-2</v>
      </c>
      <c r="N4085" s="112" t="b">
        <f t="shared" si="1640"/>
        <v>1</v>
      </c>
      <c r="O4085" s="112" t="b">
        <f t="shared" si="1641"/>
        <v>1</v>
      </c>
      <c r="P4085" s="113">
        <f t="shared" si="1642"/>
        <v>1</v>
      </c>
      <c r="Q4085" s="113">
        <f t="shared" si="1643"/>
        <v>16</v>
      </c>
      <c r="R4085" s="114" t="str">
        <f t="shared" si="1659"/>
        <v>0.1-0.1</v>
      </c>
      <c r="S4085" s="127">
        <f t="shared" si="1644"/>
        <v>-4.0149085065840128E-3</v>
      </c>
      <c r="T4085" s="112" t="b">
        <f t="shared" si="1645"/>
        <v>1</v>
      </c>
      <c r="U4085" s="22">
        <f t="shared" si="1646"/>
        <v>4.6997258164099538</v>
      </c>
      <c r="V4085" s="22">
        <f t="shared" si="1647"/>
        <v>8.4407750978051588E-2</v>
      </c>
      <c r="W4085" s="81">
        <f t="shared" si="1648"/>
        <v>5</v>
      </c>
      <c r="X4085" s="22">
        <f t="shared" si="1649"/>
        <v>0.62450044970472696</v>
      </c>
      <c r="Y4085" s="3">
        <f>IF(U4085&gt;'Power Curve'!$C$37,0,INDEX(Ci,$W4085,1)*POWER(1-X4085,3)+INDEX(Ci,$W4085,2)*3*X4085*POWER(1-X4085,2)+INDEX(Ci,$W4085,3)*3*POWER(X4085,2)*(1-X4085)+INDEX(Ci,$W4085,4)*POWER(X4085,3))</f>
        <v>155.57037792344838</v>
      </c>
      <c r="Z4085" s="3">
        <f t="shared" si="1650"/>
        <v>154.94577708975103</v>
      </c>
      <c r="AA4085" s="3">
        <f t="shared" si="1651"/>
        <v>132.23999786376919</v>
      </c>
      <c r="AB4085" s="3">
        <f t="shared" si="1660"/>
        <v>22.705779225981843</v>
      </c>
      <c r="AC4085" s="3">
        <f t="shared" si="1661"/>
        <v>22.705779225981843</v>
      </c>
      <c r="AE4085" s="34">
        <f t="shared" si="1652"/>
        <v>5</v>
      </c>
      <c r="AF4085" s="73" t="b">
        <f>COUNTIF('Power Curve'!$D$2:$D$31,AE4085)&gt;0</f>
        <v>1</v>
      </c>
      <c r="AG4085" s="73" t="b">
        <f t="shared" si="1653"/>
        <v>0</v>
      </c>
      <c r="AH4085" s="73" t="b">
        <f t="shared" si="1662"/>
        <v>1</v>
      </c>
      <c r="AI4085" s="34" t="str">
        <f t="shared" si="1654"/>
        <v>Outer</v>
      </c>
      <c r="AJ4085" s="35" t="str">
        <f t="shared" si="1663"/>
        <v>0.0-0.1</v>
      </c>
      <c r="AK4085" s="36" t="str">
        <f t="shared" si="1655"/>
        <v>22-23</v>
      </c>
      <c r="AL4085" s="36" t="str">
        <f t="shared" si="1656"/>
        <v>May</v>
      </c>
      <c r="AM4085" s="35" t="str">
        <f t="shared" si="1657"/>
        <v>295-305</v>
      </c>
      <c r="AN4085" s="36" t="str">
        <f t="shared" si="1658"/>
        <v>Inner-TI</v>
      </c>
    </row>
    <row r="4086" spans="5:40" x14ac:dyDescent="0.3">
      <c r="E4086" s="12">
        <v>41053.923611111109</v>
      </c>
      <c r="F4086" s="16">
        <v>4.3499999999999996</v>
      </c>
      <c r="G4086" s="16">
        <v>91.270002365112305</v>
      </c>
      <c r="H4086" s="29">
        <v>1.1647184472415331</v>
      </c>
      <c r="I4086" s="26">
        <v>295.60000000000002</v>
      </c>
      <c r="J4086" s="30">
        <v>0.18850574712643678</v>
      </c>
      <c r="K4086" s="31">
        <v>0.5781923247737436</v>
      </c>
      <c r="L4086" s="111">
        <f t="shared" si="1638"/>
        <v>0</v>
      </c>
      <c r="M4086" s="112">
        <f t="shared" si="1639"/>
        <v>0.19</v>
      </c>
      <c r="N4086" s="112" t="b">
        <f t="shared" si="1640"/>
        <v>0</v>
      </c>
      <c r="O4086" s="112" t="b">
        <f t="shared" si="1641"/>
        <v>1</v>
      </c>
      <c r="P4086" s="113">
        <f t="shared" si="1642"/>
        <v>0</v>
      </c>
      <c r="Q4086" s="113">
        <f t="shared" si="1643"/>
        <v>7</v>
      </c>
      <c r="R4086" s="114" t="str">
        <f t="shared" si="1659"/>
        <v>0-0.19</v>
      </c>
      <c r="S4086" s="127">
        <f t="shared" si="1644"/>
        <v>0</v>
      </c>
      <c r="T4086" s="112" t="b">
        <f t="shared" si="1645"/>
        <v>0</v>
      </c>
      <c r="U4086" s="22">
        <f t="shared" si="1646"/>
        <v>4.2774428138776397</v>
      </c>
      <c r="V4086" s="22">
        <f t="shared" si="1647"/>
        <v>1.9142551673760822E-2</v>
      </c>
      <c r="W4086" s="81">
        <f t="shared" si="1648"/>
        <v>5</v>
      </c>
      <c r="X4086" s="22">
        <f t="shared" si="1649"/>
        <v>0.14162834207560113</v>
      </c>
      <c r="Y4086" s="3">
        <f>IF(U4086&gt;'Power Curve'!$C$37,0,INDEX(Ci,$W4086,1)*POWER(1-X4086,3)+INDEX(Ci,$W4086,2)*3*X4086*POWER(1-X4086,2)+INDEX(Ci,$W4086,3)*3*POWER(X4086,2)*(1-X4086)+INDEX(Ci,$W4086,4)*POWER(X4086,3))</f>
        <v>90.069428321221963</v>
      </c>
      <c r="Z4086" s="3">
        <f t="shared" si="1650"/>
        <v>90.069428321221963</v>
      </c>
      <c r="AA4086" s="3">
        <f t="shared" si="1651"/>
        <v>91.270002365112305</v>
      </c>
      <c r="AB4086" s="3">
        <f t="shared" si="1660"/>
        <v>-1.2005740438903416</v>
      </c>
      <c r="AC4086" s="3">
        <f t="shared" si="1661"/>
        <v>1.2005740438903416</v>
      </c>
      <c r="AE4086" s="34">
        <f t="shared" si="1652"/>
        <v>4</v>
      </c>
      <c r="AF4086" s="73" t="b">
        <f>COUNTIF('Power Curve'!$D$2:$D$31,AE4086)&gt;0</f>
        <v>1</v>
      </c>
      <c r="AG4086" s="73" t="b">
        <f t="shared" si="1653"/>
        <v>0</v>
      </c>
      <c r="AH4086" s="73" t="b">
        <f t="shared" si="1662"/>
        <v>1</v>
      </c>
      <c r="AI4086" s="34" t="str">
        <f t="shared" si="1654"/>
        <v>Outer</v>
      </c>
      <c r="AJ4086" s="35" t="str">
        <f t="shared" si="1663"/>
        <v>0.0-0.1</v>
      </c>
      <c r="AK4086" s="36" t="str">
        <f t="shared" si="1655"/>
        <v>22-23</v>
      </c>
      <c r="AL4086" s="36" t="str">
        <f t="shared" si="1656"/>
        <v>May</v>
      </c>
      <c r="AM4086" s="35" t="str">
        <f t="shared" si="1657"/>
        <v>295-305</v>
      </c>
      <c r="AN4086" s="36" t="str">
        <f t="shared" si="1658"/>
        <v>LWS-HTI</v>
      </c>
    </row>
    <row r="4087" spans="5:40" x14ac:dyDescent="0.3">
      <c r="E4087" s="12">
        <v>41053.930555555555</v>
      </c>
      <c r="F4087" s="16">
        <v>4.95</v>
      </c>
      <c r="G4087" s="16">
        <v>128.9700012207033</v>
      </c>
      <c r="H4087" s="29">
        <v>1.1641112553504276</v>
      </c>
      <c r="I4087" s="26">
        <v>298.3</v>
      </c>
      <c r="J4087" s="30">
        <v>5.8585858585858581E-2</v>
      </c>
      <c r="K4087" s="31">
        <v>0.60125724050749352</v>
      </c>
      <c r="L4087" s="111">
        <f t="shared" si="1638"/>
        <v>0.1</v>
      </c>
      <c r="M4087" s="112">
        <f t="shared" si="1639"/>
        <v>6.0000000000000005E-2</v>
      </c>
      <c r="N4087" s="112" t="b">
        <f t="shared" si="1640"/>
        <v>1</v>
      </c>
      <c r="O4087" s="112" t="b">
        <f t="shared" si="1641"/>
        <v>1</v>
      </c>
      <c r="P4087" s="113">
        <f t="shared" si="1642"/>
        <v>1</v>
      </c>
      <c r="Q4087" s="113">
        <f t="shared" si="1643"/>
        <v>20</v>
      </c>
      <c r="R4087" s="114" t="str">
        <f t="shared" si="1659"/>
        <v>0.1-0.06</v>
      </c>
      <c r="S4087" s="127">
        <f t="shared" si="1644"/>
        <v>-0.11327910441251345</v>
      </c>
      <c r="T4087" s="112" t="b">
        <f t="shared" si="1645"/>
        <v>1</v>
      </c>
      <c r="U4087" s="22">
        <f t="shared" si="1646"/>
        <v>4.8665889475067621</v>
      </c>
      <c r="V4087" s="22">
        <f t="shared" si="1647"/>
        <v>0.11019698578566815</v>
      </c>
      <c r="W4087" s="81">
        <f t="shared" si="1648"/>
        <v>5</v>
      </c>
      <c r="X4087" s="22">
        <f t="shared" si="1649"/>
        <v>0.81530507910049643</v>
      </c>
      <c r="Y4087" s="3">
        <f>IF(U4087&gt;'Power Curve'!$C$37,0,INDEX(Ci,$W4087,1)*POWER(1-X4087,3)+INDEX(Ci,$W4087,2)*3*X4087*POWER(1-X4087,2)+INDEX(Ci,$W4087,3)*3*POWER(X4087,2)*(1-X4087)+INDEX(Ci,$W4087,4)*POWER(X4087,3))</f>
        <v>184.82281621935155</v>
      </c>
      <c r="Z4087" s="3">
        <f t="shared" si="1650"/>
        <v>163.88625312302486</v>
      </c>
      <c r="AA4087" s="3">
        <f t="shared" si="1651"/>
        <v>128.9700012207033</v>
      </c>
      <c r="AB4087" s="3">
        <f t="shared" si="1660"/>
        <v>34.916251902321562</v>
      </c>
      <c r="AC4087" s="3">
        <f t="shared" si="1661"/>
        <v>34.916251902321562</v>
      </c>
      <c r="AE4087" s="34">
        <f t="shared" si="1652"/>
        <v>5</v>
      </c>
      <c r="AF4087" s="73" t="b">
        <f>COUNTIF('Power Curve'!$D$2:$D$31,AE4087)&gt;0</f>
        <v>1</v>
      </c>
      <c r="AG4087" s="73" t="b">
        <f t="shared" si="1653"/>
        <v>0</v>
      </c>
      <c r="AH4087" s="73" t="b">
        <f t="shared" si="1662"/>
        <v>1</v>
      </c>
      <c r="AI4087" s="34" t="str">
        <f t="shared" si="1654"/>
        <v>Outer</v>
      </c>
      <c r="AJ4087" s="35" t="str">
        <f t="shared" si="1663"/>
        <v>0.1-0.2</v>
      </c>
      <c r="AK4087" s="36" t="str">
        <f t="shared" si="1655"/>
        <v>22-23</v>
      </c>
      <c r="AL4087" s="36" t="str">
        <f t="shared" si="1656"/>
        <v>May</v>
      </c>
      <c r="AM4087" s="35" t="str">
        <f t="shared" si="1657"/>
        <v>295-305</v>
      </c>
      <c r="AN4087" s="36" t="str">
        <f t="shared" si="1658"/>
        <v>LWS-LTI</v>
      </c>
    </row>
    <row r="4088" spans="5:40" x14ac:dyDescent="0.3">
      <c r="E4088" s="12">
        <v>41053.9375</v>
      </c>
      <c r="F4088" s="16">
        <v>4.6900000000000004</v>
      </c>
      <c r="G4088" s="16">
        <v>118.84999084472629</v>
      </c>
      <c r="H4088" s="29">
        <v>1.1647589502531552</v>
      </c>
      <c r="I4088" s="26">
        <v>298</v>
      </c>
      <c r="J4088" s="30">
        <v>8.5287846481876331E-2</v>
      </c>
      <c r="K4088" s="31">
        <v>0.56113634785779487</v>
      </c>
      <c r="L4088" s="111">
        <f t="shared" si="1638"/>
        <v>0.1</v>
      </c>
      <c r="M4088" s="112">
        <f t="shared" si="1639"/>
        <v>0.09</v>
      </c>
      <c r="N4088" s="112" t="b">
        <f t="shared" si="1640"/>
        <v>1</v>
      </c>
      <c r="O4088" s="112" t="b">
        <f t="shared" si="1641"/>
        <v>1</v>
      </c>
      <c r="P4088" s="113">
        <f t="shared" si="1642"/>
        <v>1</v>
      </c>
      <c r="Q4088" s="113">
        <f t="shared" si="1643"/>
        <v>17</v>
      </c>
      <c r="R4088" s="114" t="str">
        <f t="shared" si="1659"/>
        <v>0.1-0.09</v>
      </c>
      <c r="S4088" s="127">
        <f t="shared" si="1644"/>
        <v>-1.676300639665261E-2</v>
      </c>
      <c r="T4088" s="112" t="b">
        <f t="shared" si="1645"/>
        <v>1</v>
      </c>
      <c r="U4088" s="22">
        <f t="shared" si="1646"/>
        <v>4.6118251348959074</v>
      </c>
      <c r="V4088" s="22">
        <f t="shared" si="1647"/>
        <v>7.0822417295201709E-2</v>
      </c>
      <c r="W4088" s="81">
        <f t="shared" si="1648"/>
        <v>5</v>
      </c>
      <c r="X4088" s="22">
        <f t="shared" si="1649"/>
        <v>0.52398779091857051</v>
      </c>
      <c r="Y4088" s="3">
        <f>IF(U4088&gt;'Power Curve'!$C$37,0,INDEX(Ci,$W4088,1)*POWER(1-X4088,3)+INDEX(Ci,$W4088,2)*3*X4088*POWER(1-X4088,2)+INDEX(Ci,$W4088,3)*3*POWER(X4088,2)*(1-X4088)+INDEX(Ci,$W4088,4)*POWER(X4088,3))</f>
        <v>140.26992133243442</v>
      </c>
      <c r="Z4088" s="3">
        <f t="shared" si="1650"/>
        <v>137.91857574388087</v>
      </c>
      <c r="AA4088" s="3">
        <f t="shared" si="1651"/>
        <v>118.84999084472629</v>
      </c>
      <c r="AB4088" s="3">
        <f t="shared" si="1660"/>
        <v>19.068584899154573</v>
      </c>
      <c r="AC4088" s="3">
        <f t="shared" si="1661"/>
        <v>19.068584899154573</v>
      </c>
      <c r="AE4088" s="34">
        <f t="shared" si="1652"/>
        <v>5</v>
      </c>
      <c r="AF4088" s="73" t="b">
        <f>COUNTIF('Power Curve'!$D$2:$D$31,AE4088)&gt;0</f>
        <v>1</v>
      </c>
      <c r="AG4088" s="73" t="b">
        <f t="shared" si="1653"/>
        <v>0</v>
      </c>
      <c r="AH4088" s="73" t="b">
        <f t="shared" si="1662"/>
        <v>1</v>
      </c>
      <c r="AI4088" s="34" t="str">
        <f t="shared" si="1654"/>
        <v>Outer</v>
      </c>
      <c r="AJ4088" s="35" t="str">
        <f t="shared" si="1663"/>
        <v>0.0-0.1</v>
      </c>
      <c r="AK4088" s="36" t="str">
        <f t="shared" si="1655"/>
        <v>22-23</v>
      </c>
      <c r="AL4088" s="36" t="str">
        <f t="shared" si="1656"/>
        <v>May</v>
      </c>
      <c r="AM4088" s="35" t="str">
        <f t="shared" si="1657"/>
        <v>295-305</v>
      </c>
      <c r="AN4088" s="36" t="str">
        <f t="shared" si="1658"/>
        <v>LWS-LTI</v>
      </c>
    </row>
    <row r="4089" spans="5:40" x14ac:dyDescent="0.3">
      <c r="E4089" s="12">
        <v>41053.944444444445</v>
      </c>
      <c r="F4089" s="16">
        <v>4.3899999999999997</v>
      </c>
      <c r="G4089" s="16">
        <v>53.710000991821296</v>
      </c>
      <c r="H4089" s="29">
        <v>1.1639299297093428</v>
      </c>
      <c r="I4089" s="26">
        <v>291.2</v>
      </c>
      <c r="J4089" s="30">
        <v>3.8724373576309798E-2</v>
      </c>
      <c r="K4089" s="31">
        <v>0.49884665651407911</v>
      </c>
      <c r="L4089" s="111">
        <f t="shared" si="1638"/>
        <v>0</v>
      </c>
      <c r="M4089" s="112">
        <f t="shared" si="1639"/>
        <v>0.04</v>
      </c>
      <c r="N4089" s="112" t="b">
        <f t="shared" si="1640"/>
        <v>0</v>
      </c>
      <c r="O4089" s="112" t="b">
        <f t="shared" si="1641"/>
        <v>1</v>
      </c>
      <c r="P4089" s="113">
        <f t="shared" si="1642"/>
        <v>0</v>
      </c>
      <c r="Q4089" s="113">
        <f t="shared" si="1643"/>
        <v>22</v>
      </c>
      <c r="R4089" s="114" t="str">
        <f t="shared" si="1659"/>
        <v>0-0.04</v>
      </c>
      <c r="S4089" s="127">
        <f t="shared" si="1644"/>
        <v>0</v>
      </c>
      <c r="T4089" s="112" t="b">
        <f t="shared" si="1645"/>
        <v>0</v>
      </c>
      <c r="U4089" s="22">
        <f t="shared" si="1646"/>
        <v>4.3158012451947094</v>
      </c>
      <c r="V4089" s="22">
        <f t="shared" si="1647"/>
        <v>2.5070970885275105E-2</v>
      </c>
      <c r="W4089" s="81">
        <f t="shared" si="1648"/>
        <v>5</v>
      </c>
      <c r="X4089" s="22">
        <f t="shared" si="1649"/>
        <v>0.18549043565821735</v>
      </c>
      <c r="Y4089" s="3">
        <f>IF(U4089&gt;'Power Curve'!$C$37,0,INDEX(Ci,$W4089,1)*POWER(1-X4089,3)+INDEX(Ci,$W4089,2)*3*X4089*POWER(1-X4089,2)+INDEX(Ci,$W4089,3)*3*POWER(X4089,2)*(1-X4089)+INDEX(Ci,$W4089,4)*POWER(X4089,3))</f>
        <v>94.801167662025989</v>
      </c>
      <c r="Z4089" s="3">
        <f t="shared" si="1650"/>
        <v>94.801167662025989</v>
      </c>
      <c r="AA4089" s="3">
        <f t="shared" si="1651"/>
        <v>53.710000991821296</v>
      </c>
      <c r="AB4089" s="3">
        <f t="shared" si="1660"/>
        <v>41.091166670204693</v>
      </c>
      <c r="AC4089" s="3">
        <f t="shared" si="1661"/>
        <v>41.091166670204693</v>
      </c>
      <c r="AE4089" s="34">
        <f t="shared" si="1652"/>
        <v>4</v>
      </c>
      <c r="AF4089" s="73" t="b">
        <f>COUNTIF('Power Curve'!$D$2:$D$31,AE4089)&gt;0</f>
        <v>1</v>
      </c>
      <c r="AG4089" s="73" t="b">
        <f t="shared" si="1653"/>
        <v>0</v>
      </c>
      <c r="AH4089" s="73" t="b">
        <f t="shared" si="1662"/>
        <v>1</v>
      </c>
      <c r="AI4089" s="34" t="str">
        <f t="shared" si="1654"/>
        <v>Outer</v>
      </c>
      <c r="AJ4089" s="35" t="str">
        <f t="shared" si="1663"/>
        <v>0.0-0.1</v>
      </c>
      <c r="AK4089" s="36" t="str">
        <f t="shared" si="1655"/>
        <v>22-23</v>
      </c>
      <c r="AL4089" s="36" t="str">
        <f t="shared" si="1656"/>
        <v>May</v>
      </c>
      <c r="AM4089" s="35" t="str">
        <f t="shared" si="1657"/>
        <v>285-295</v>
      </c>
      <c r="AN4089" s="36" t="str">
        <f t="shared" si="1658"/>
        <v>LWS-LTI</v>
      </c>
    </row>
    <row r="4090" spans="5:40" x14ac:dyDescent="0.3">
      <c r="E4090" s="12">
        <v>41053.972222222219</v>
      </c>
      <c r="F4090" s="16">
        <v>4.3</v>
      </c>
      <c r="G4090" s="16">
        <v>59.950000762939496</v>
      </c>
      <c r="H4090" s="29">
        <v>1.164801330221614</v>
      </c>
      <c r="I4090" s="26">
        <v>295.3</v>
      </c>
      <c r="J4090" s="30">
        <v>9.0697674418604657E-2</v>
      </c>
      <c r="K4090" s="31">
        <v>0.40538048670393012</v>
      </c>
      <c r="L4090" s="111">
        <f t="shared" si="1638"/>
        <v>0</v>
      </c>
      <c r="M4090" s="112">
        <f t="shared" si="1639"/>
        <v>0.09</v>
      </c>
      <c r="N4090" s="112" t="b">
        <f t="shared" si="1640"/>
        <v>0</v>
      </c>
      <c r="O4090" s="112" t="b">
        <f t="shared" si="1641"/>
        <v>1</v>
      </c>
      <c r="P4090" s="113">
        <f t="shared" si="1642"/>
        <v>0</v>
      </c>
      <c r="Q4090" s="113">
        <f t="shared" si="1643"/>
        <v>17</v>
      </c>
      <c r="R4090" s="114" t="str">
        <f t="shared" si="1659"/>
        <v>0-0.09</v>
      </c>
      <c r="S4090" s="127">
        <f t="shared" si="1644"/>
        <v>0</v>
      </c>
      <c r="T4090" s="112" t="b">
        <f t="shared" si="1645"/>
        <v>0</v>
      </c>
      <c r="U4090" s="22">
        <f t="shared" si="1646"/>
        <v>4.2283770988243035</v>
      </c>
      <c r="V4090" s="22">
        <f t="shared" si="1647"/>
        <v>1.1559287245023883E-2</v>
      </c>
      <c r="W4090" s="81">
        <f t="shared" si="1648"/>
        <v>5</v>
      </c>
      <c r="X4090" s="22">
        <f t="shared" si="1649"/>
        <v>8.5522685210282237E-2</v>
      </c>
      <c r="Y4090" s="3">
        <f>IF(U4090&gt;'Power Curve'!$C$37,0,INDEX(Ci,$W4090,1)*POWER(1-X4090,3)+INDEX(Ci,$W4090,2)*3*X4090*POWER(1-X4090,2)+INDEX(Ci,$W4090,3)*3*POWER(X4090,2)*(1-X4090)+INDEX(Ci,$W4090,4)*POWER(X4090,3))</f>
        <v>84.549469889962239</v>
      </c>
      <c r="Z4090" s="3">
        <f t="shared" si="1650"/>
        <v>84.549469889962239</v>
      </c>
      <c r="AA4090" s="3">
        <f t="shared" si="1651"/>
        <v>59.950000762939496</v>
      </c>
      <c r="AB4090" s="3">
        <f t="shared" si="1660"/>
        <v>24.599469127022743</v>
      </c>
      <c r="AC4090" s="3">
        <f t="shared" si="1661"/>
        <v>24.599469127022743</v>
      </c>
      <c r="AE4090" s="34">
        <f t="shared" si="1652"/>
        <v>4</v>
      </c>
      <c r="AF4090" s="73" t="b">
        <f>COUNTIF('Power Curve'!$D$2:$D$31,AE4090)&gt;0</f>
        <v>1</v>
      </c>
      <c r="AG4090" s="73" t="b">
        <f t="shared" si="1653"/>
        <v>0</v>
      </c>
      <c r="AH4090" s="73" t="b">
        <f t="shared" si="1662"/>
        <v>1</v>
      </c>
      <c r="AI4090" s="34" t="str">
        <f t="shared" si="1654"/>
        <v>Outer</v>
      </c>
      <c r="AJ4090" s="35" t="str">
        <f t="shared" si="1663"/>
        <v>0.0-0.1</v>
      </c>
      <c r="AK4090" s="36" t="str">
        <f t="shared" si="1655"/>
        <v>23-24</v>
      </c>
      <c r="AL4090" s="36" t="str">
        <f t="shared" si="1656"/>
        <v>May</v>
      </c>
      <c r="AM4090" s="35" t="str">
        <f t="shared" si="1657"/>
        <v>295-305</v>
      </c>
      <c r="AN4090" s="36" t="str">
        <f t="shared" si="1658"/>
        <v>LWS-LTI</v>
      </c>
    </row>
    <row r="4091" spans="5:40" x14ac:dyDescent="0.3">
      <c r="E4091" s="12">
        <v>41053.979166666664</v>
      </c>
      <c r="F4091" s="16">
        <v>4.55</v>
      </c>
      <c r="G4091" s="16">
        <v>79.419998168945</v>
      </c>
      <c r="H4091" s="29">
        <v>1.1654501310392062</v>
      </c>
      <c r="I4091" s="26">
        <v>295.5</v>
      </c>
      <c r="J4091" s="30">
        <v>6.3736263736263732E-2</v>
      </c>
      <c r="K4091" s="31">
        <v>0.50039865764787794</v>
      </c>
      <c r="L4091" s="111">
        <f t="shared" si="1638"/>
        <v>0</v>
      </c>
      <c r="M4091" s="112">
        <f t="shared" si="1639"/>
        <v>6.0000000000000005E-2</v>
      </c>
      <c r="N4091" s="112" t="b">
        <f t="shared" si="1640"/>
        <v>0</v>
      </c>
      <c r="O4091" s="112" t="b">
        <f t="shared" si="1641"/>
        <v>1</v>
      </c>
      <c r="P4091" s="113">
        <f t="shared" si="1642"/>
        <v>0</v>
      </c>
      <c r="Q4091" s="113">
        <f t="shared" si="1643"/>
        <v>20</v>
      </c>
      <c r="R4091" s="114" t="str">
        <f t="shared" si="1659"/>
        <v>0-0.06</v>
      </c>
      <c r="S4091" s="127">
        <f t="shared" si="1644"/>
        <v>0</v>
      </c>
      <c r="T4091" s="112" t="b">
        <f t="shared" si="1645"/>
        <v>0</v>
      </c>
      <c r="U4091" s="22">
        <f t="shared" si="1646"/>
        <v>4.4750435429739976</v>
      </c>
      <c r="V4091" s="22">
        <f t="shared" si="1647"/>
        <v>4.9682381337305237E-2</v>
      </c>
      <c r="W4091" s="81">
        <f t="shared" si="1648"/>
        <v>5</v>
      </c>
      <c r="X4091" s="22">
        <f t="shared" si="1649"/>
        <v>0.36758079565679602</v>
      </c>
      <c r="Y4091" s="3">
        <f>IF(U4091&gt;'Power Curve'!$C$37,0,INDEX(Ci,$W4091,1)*POWER(1-X4091,3)+INDEX(Ci,$W4091,2)*3*X4091*POWER(1-X4091,2)+INDEX(Ci,$W4091,3)*3*POWER(X4091,2)*(1-X4091)+INDEX(Ci,$W4091,4)*POWER(X4091,3))</f>
        <v>117.66900703750403</v>
      </c>
      <c r="Z4091" s="3">
        <f t="shared" si="1650"/>
        <v>117.66900703750403</v>
      </c>
      <c r="AA4091" s="3">
        <f t="shared" si="1651"/>
        <v>79.419998168945</v>
      </c>
      <c r="AB4091" s="3">
        <f t="shared" si="1660"/>
        <v>38.249008868559031</v>
      </c>
      <c r="AC4091" s="3">
        <f t="shared" si="1661"/>
        <v>38.249008868559031</v>
      </c>
      <c r="AE4091" s="34">
        <f t="shared" si="1652"/>
        <v>4</v>
      </c>
      <c r="AF4091" s="73" t="b">
        <f>COUNTIF('Power Curve'!$D$2:$D$31,AE4091)&gt;0</f>
        <v>1</v>
      </c>
      <c r="AG4091" s="73" t="b">
        <f t="shared" si="1653"/>
        <v>0</v>
      </c>
      <c r="AH4091" s="73" t="b">
        <f t="shared" si="1662"/>
        <v>1</v>
      </c>
      <c r="AI4091" s="34" t="str">
        <f t="shared" si="1654"/>
        <v>Outer</v>
      </c>
      <c r="AJ4091" s="35" t="str">
        <f t="shared" si="1663"/>
        <v>0.0-0.1</v>
      </c>
      <c r="AK4091" s="36" t="str">
        <f t="shared" si="1655"/>
        <v>23-24</v>
      </c>
      <c r="AL4091" s="36" t="str">
        <f t="shared" si="1656"/>
        <v>May</v>
      </c>
      <c r="AM4091" s="35" t="str">
        <f t="shared" si="1657"/>
        <v>295-305</v>
      </c>
      <c r="AN4091" s="36" t="str">
        <f t="shared" si="1658"/>
        <v>LWS-LTI</v>
      </c>
    </row>
    <row r="4092" spans="5:40" x14ac:dyDescent="0.3">
      <c r="E4092" s="12">
        <v>41053.986111111109</v>
      </c>
      <c r="F4092" s="16">
        <v>4.29</v>
      </c>
      <c r="G4092" s="16">
        <v>44.819999694824197</v>
      </c>
      <c r="H4092" s="29">
        <v>1.1648823927492828</v>
      </c>
      <c r="I4092" s="26">
        <v>288.5</v>
      </c>
      <c r="J4092" s="30">
        <v>0.10256410256410256</v>
      </c>
      <c r="K4092" s="31">
        <v>0.5234327222336328</v>
      </c>
      <c r="L4092" s="111">
        <f t="shared" si="1638"/>
        <v>0</v>
      </c>
      <c r="M4092" s="112">
        <f t="shared" si="1639"/>
        <v>9.9999999999999992E-2</v>
      </c>
      <c r="N4092" s="112" t="b">
        <f t="shared" si="1640"/>
        <v>0</v>
      </c>
      <c r="O4092" s="112" t="b">
        <f t="shared" si="1641"/>
        <v>1</v>
      </c>
      <c r="P4092" s="113">
        <f t="shared" si="1642"/>
        <v>0</v>
      </c>
      <c r="Q4092" s="113">
        <f t="shared" si="1643"/>
        <v>16</v>
      </c>
      <c r="R4092" s="114" t="str">
        <f t="shared" si="1659"/>
        <v>0-0.1</v>
      </c>
      <c r="S4092" s="127">
        <f t="shared" si="1644"/>
        <v>0</v>
      </c>
      <c r="T4092" s="112" t="b">
        <f t="shared" si="1645"/>
        <v>0</v>
      </c>
      <c r="U4092" s="22">
        <f t="shared" si="1646"/>
        <v>4.2186415224245266</v>
      </c>
      <c r="V4092" s="22">
        <f t="shared" si="1647"/>
        <v>1.005462252903176E-2</v>
      </c>
      <c r="W4092" s="81">
        <f t="shared" si="1648"/>
        <v>5</v>
      </c>
      <c r="X4092" s="22">
        <f t="shared" si="1649"/>
        <v>7.4390249694398822E-2</v>
      </c>
      <c r="Y4092" s="3">
        <f>IF(U4092&gt;'Power Curve'!$C$37,0,INDEX(Ci,$W4092,1)*POWER(1-X4092,3)+INDEX(Ci,$W4092,2)*3*X4092*POWER(1-X4092,2)+INDEX(Ci,$W4092,3)*3*POWER(X4092,2)*(1-X4092)+INDEX(Ci,$W4092,4)*POWER(X4092,3))</f>
        <v>83.53017256857666</v>
      </c>
      <c r="Z4092" s="3">
        <f t="shared" si="1650"/>
        <v>83.53017256857666</v>
      </c>
      <c r="AA4092" s="3">
        <f t="shared" si="1651"/>
        <v>44.819999694824197</v>
      </c>
      <c r="AB4092" s="3">
        <f t="shared" si="1660"/>
        <v>38.710172873752462</v>
      </c>
      <c r="AC4092" s="3">
        <f t="shared" si="1661"/>
        <v>38.710172873752462</v>
      </c>
      <c r="AE4092" s="34">
        <f t="shared" si="1652"/>
        <v>4</v>
      </c>
      <c r="AF4092" s="73" t="b">
        <f>COUNTIF('Power Curve'!$D$2:$D$31,AE4092)&gt;0</f>
        <v>1</v>
      </c>
      <c r="AG4092" s="73" t="b">
        <f t="shared" si="1653"/>
        <v>0</v>
      </c>
      <c r="AH4092" s="73" t="b">
        <f t="shared" si="1662"/>
        <v>1</v>
      </c>
      <c r="AI4092" s="34" t="str">
        <f t="shared" si="1654"/>
        <v>Outer</v>
      </c>
      <c r="AJ4092" s="35" t="str">
        <f t="shared" si="1663"/>
        <v>0.0-0.1</v>
      </c>
      <c r="AK4092" s="36" t="str">
        <f t="shared" si="1655"/>
        <v>23-24</v>
      </c>
      <c r="AL4092" s="36" t="str">
        <f t="shared" si="1656"/>
        <v>May</v>
      </c>
      <c r="AM4092" s="35" t="str">
        <f t="shared" si="1657"/>
        <v>285-295</v>
      </c>
      <c r="AN4092" s="36" t="str">
        <f t="shared" si="1658"/>
        <v>Inner-TI</v>
      </c>
    </row>
    <row r="4093" spans="5:40" x14ac:dyDescent="0.3">
      <c r="E4093" s="12">
        <v>41053.993055555555</v>
      </c>
      <c r="F4093" s="16">
        <v>4.3499999999999996</v>
      </c>
      <c r="G4093" s="16">
        <v>60.429998397827198</v>
      </c>
      <c r="H4093" s="29">
        <v>1.1654907060568034</v>
      </c>
      <c r="I4093" s="26">
        <v>291.10000000000002</v>
      </c>
      <c r="J4093" s="30">
        <v>9.6551724137931033E-2</v>
      </c>
      <c r="K4093" s="31">
        <v>0.44447112363048263</v>
      </c>
      <c r="L4093" s="111">
        <f t="shared" si="1638"/>
        <v>0</v>
      </c>
      <c r="M4093" s="112">
        <f t="shared" si="1639"/>
        <v>9.9999999999999992E-2</v>
      </c>
      <c r="N4093" s="112" t="b">
        <f t="shared" si="1640"/>
        <v>0</v>
      </c>
      <c r="O4093" s="112" t="b">
        <f t="shared" si="1641"/>
        <v>1</v>
      </c>
      <c r="P4093" s="113">
        <f t="shared" si="1642"/>
        <v>0</v>
      </c>
      <c r="Q4093" s="113">
        <f t="shared" si="1643"/>
        <v>16</v>
      </c>
      <c r="R4093" s="114" t="str">
        <f t="shared" si="1659"/>
        <v>0-0.1</v>
      </c>
      <c r="S4093" s="127">
        <f t="shared" si="1644"/>
        <v>0</v>
      </c>
      <c r="T4093" s="112" t="b">
        <f t="shared" si="1645"/>
        <v>0</v>
      </c>
      <c r="U4093" s="22">
        <f t="shared" si="1646"/>
        <v>4.2783879816764898</v>
      </c>
      <c r="V4093" s="22">
        <f t="shared" si="1647"/>
        <v>1.9288630403896855E-2</v>
      </c>
      <c r="W4093" s="81">
        <f t="shared" si="1648"/>
        <v>5</v>
      </c>
      <c r="X4093" s="22">
        <f t="shared" si="1649"/>
        <v>0.14270912241569783</v>
      </c>
      <c r="Y4093" s="3">
        <f>IF(U4093&gt;'Power Curve'!$C$37,0,INDEX(Ci,$W4093,1)*POWER(1-X4093,3)+INDEX(Ci,$W4093,2)*3*X4093*POWER(1-X4093,2)+INDEX(Ci,$W4093,3)*3*POWER(X4093,2)*(1-X4093)+INDEX(Ci,$W4093,4)*POWER(X4093,3))</f>
        <v>90.181785343763252</v>
      </c>
      <c r="Z4093" s="3">
        <f t="shared" si="1650"/>
        <v>90.181785343763252</v>
      </c>
      <c r="AA4093" s="3">
        <f t="shared" si="1651"/>
        <v>60.429998397827198</v>
      </c>
      <c r="AB4093" s="3">
        <f t="shared" si="1660"/>
        <v>29.751786945936054</v>
      </c>
      <c r="AC4093" s="3">
        <f t="shared" si="1661"/>
        <v>29.751786945936054</v>
      </c>
      <c r="AE4093" s="34">
        <f t="shared" si="1652"/>
        <v>4</v>
      </c>
      <c r="AF4093" s="73" t="b">
        <f>COUNTIF('Power Curve'!$D$2:$D$31,AE4093)&gt;0</f>
        <v>1</v>
      </c>
      <c r="AG4093" s="73" t="b">
        <f t="shared" si="1653"/>
        <v>0</v>
      </c>
      <c r="AH4093" s="73" t="b">
        <f t="shared" si="1662"/>
        <v>1</v>
      </c>
      <c r="AI4093" s="34" t="str">
        <f t="shared" si="1654"/>
        <v>Outer</v>
      </c>
      <c r="AJ4093" s="35" t="str">
        <f t="shared" si="1663"/>
        <v>0.0-0.1</v>
      </c>
      <c r="AK4093" s="36" t="str">
        <f t="shared" si="1655"/>
        <v>23-24</v>
      </c>
      <c r="AL4093" s="36" t="str">
        <f t="shared" si="1656"/>
        <v>May</v>
      </c>
      <c r="AM4093" s="35" t="str">
        <f t="shared" si="1657"/>
        <v>285-295</v>
      </c>
      <c r="AN4093" s="36" t="str">
        <f t="shared" si="1658"/>
        <v>LWS-LTI</v>
      </c>
    </row>
    <row r="4094" spans="5:40" x14ac:dyDescent="0.3">
      <c r="E4094" s="12">
        <v>41054.027777777781</v>
      </c>
      <c r="F4094" s="16">
        <v>4.21</v>
      </c>
      <c r="G4094" s="16">
        <v>9.7000007629394691</v>
      </c>
      <c r="H4094" s="29">
        <v>1.1603196221804948</v>
      </c>
      <c r="I4094" s="26">
        <v>274.60000000000002</v>
      </c>
      <c r="J4094" s="30">
        <v>4.5130641330166268E-2</v>
      </c>
      <c r="K4094" s="31">
        <v>0.64390656584297856</v>
      </c>
      <c r="L4094" s="111">
        <f t="shared" si="1638"/>
        <v>0</v>
      </c>
      <c r="M4094" s="112">
        <f t="shared" si="1639"/>
        <v>0.05</v>
      </c>
      <c r="N4094" s="112" t="b">
        <f t="shared" si="1640"/>
        <v>0</v>
      </c>
      <c r="O4094" s="112" t="b">
        <f t="shared" si="1641"/>
        <v>1</v>
      </c>
      <c r="P4094" s="113">
        <f t="shared" si="1642"/>
        <v>0</v>
      </c>
      <c r="Q4094" s="113">
        <f t="shared" si="1643"/>
        <v>21</v>
      </c>
      <c r="R4094" s="114" t="str">
        <f t="shared" si="1659"/>
        <v>0-0.05</v>
      </c>
      <c r="S4094" s="127">
        <f t="shared" si="1644"/>
        <v>0</v>
      </c>
      <c r="T4094" s="112" t="b">
        <f t="shared" si="1645"/>
        <v>0</v>
      </c>
      <c r="U4094" s="22">
        <f t="shared" si="1646"/>
        <v>4.1345598074545613</v>
      </c>
      <c r="V4094" s="22">
        <f t="shared" si="1647"/>
        <v>-2.9404775636872895E-3</v>
      </c>
      <c r="W4094" s="81">
        <f t="shared" si="1648"/>
        <v>4</v>
      </c>
      <c r="X4094" s="22">
        <f t="shared" si="1649"/>
        <v>0.98644493413628276</v>
      </c>
      <c r="Y4094" s="3">
        <f>IF(U4094&gt;'Power Curve'!$C$37,0,INDEX(Ci,$W4094,1)*POWER(1-X4094,3)+INDEX(Ci,$W4094,2)*3*X4094*POWER(1-X4094,2)+INDEX(Ci,$W4094,3)*3*POWER(X4094,2)*(1-X4094)+INDEX(Ci,$W4094,4)*POWER(X4094,3))</f>
        <v>75.816691153857874</v>
      </c>
      <c r="Z4094" s="3">
        <f t="shared" si="1650"/>
        <v>75.816691153857874</v>
      </c>
      <c r="AA4094" s="3">
        <f t="shared" si="1651"/>
        <v>9.7000007629394691</v>
      </c>
      <c r="AB4094" s="3">
        <f t="shared" si="1660"/>
        <v>66.116690390918407</v>
      </c>
      <c r="AC4094" s="3">
        <f t="shared" si="1661"/>
        <v>66.116690390918407</v>
      </c>
      <c r="AE4094" s="34">
        <f t="shared" si="1652"/>
        <v>4</v>
      </c>
      <c r="AF4094" s="73" t="b">
        <f>COUNTIF('Power Curve'!$D$2:$D$31,AE4094)&gt;0</f>
        <v>1</v>
      </c>
      <c r="AG4094" s="73" t="b">
        <f t="shared" si="1653"/>
        <v>0</v>
      </c>
      <c r="AH4094" s="73" t="b">
        <f t="shared" si="1662"/>
        <v>1</v>
      </c>
      <c r="AI4094" s="34" t="str">
        <f t="shared" si="1654"/>
        <v>Outer</v>
      </c>
      <c r="AJ4094" s="35" t="str">
        <f t="shared" si="1663"/>
        <v>-0.1-0.0</v>
      </c>
      <c r="AK4094" s="36" t="str">
        <f t="shared" si="1655"/>
        <v>0-1</v>
      </c>
      <c r="AL4094" s="36" t="str">
        <f t="shared" si="1656"/>
        <v>May</v>
      </c>
      <c r="AM4094" s="35" t="str">
        <f t="shared" si="1657"/>
        <v>265-275</v>
      </c>
      <c r="AN4094" s="36" t="str">
        <f t="shared" si="1658"/>
        <v>LWS-LTI</v>
      </c>
    </row>
    <row r="4095" spans="5:40" x14ac:dyDescent="0.3">
      <c r="E4095" s="12">
        <v>41054.034722222219</v>
      </c>
      <c r="F4095" s="16">
        <v>3.97</v>
      </c>
      <c r="G4095" s="16">
        <v>33.459999084472599</v>
      </c>
      <c r="H4095" s="29">
        <v>1.1635880161899341</v>
      </c>
      <c r="I4095" s="26">
        <v>285.5</v>
      </c>
      <c r="J4095" s="30">
        <v>0.11838790931989923</v>
      </c>
      <c r="K4095" s="31">
        <v>0.35920751601532375</v>
      </c>
      <c r="L4095" s="111">
        <f t="shared" si="1638"/>
        <v>0</v>
      </c>
      <c r="M4095" s="112">
        <f t="shared" si="1639"/>
        <v>0.12</v>
      </c>
      <c r="N4095" s="112" t="b">
        <f t="shared" si="1640"/>
        <v>0</v>
      </c>
      <c r="O4095" s="112" t="b">
        <f t="shared" si="1641"/>
        <v>1</v>
      </c>
      <c r="P4095" s="113">
        <f t="shared" si="1642"/>
        <v>0</v>
      </c>
      <c r="Q4095" s="113">
        <f t="shared" si="1643"/>
        <v>14</v>
      </c>
      <c r="R4095" s="114" t="str">
        <f t="shared" si="1659"/>
        <v>0-0.12</v>
      </c>
      <c r="S4095" s="127">
        <f t="shared" si="1644"/>
        <v>0</v>
      </c>
      <c r="T4095" s="112" t="b">
        <f t="shared" si="1645"/>
        <v>0</v>
      </c>
      <c r="U4095" s="22">
        <f t="shared" si="1646"/>
        <v>3.902517780553139</v>
      </c>
      <c r="V4095" s="22">
        <f t="shared" si="1647"/>
        <v>-3.8803320827273419E-2</v>
      </c>
      <c r="W4095" s="81">
        <f t="shared" si="1648"/>
        <v>4</v>
      </c>
      <c r="X4095" s="22">
        <f t="shared" si="1649"/>
        <v>0.82112402801779782</v>
      </c>
      <c r="Y4095" s="3">
        <f>IF(U4095&gt;'Power Curve'!$C$37,0,INDEX(Ci,$W4095,1)*POWER(1-X4095,3)+INDEX(Ci,$W4095,2)*3*X4095*POWER(1-X4095,2)+INDEX(Ci,$W4095,3)*3*POWER(X4095,2)*(1-X4095)+INDEX(Ci,$W4095,4)*POWER(X4095,3))</f>
        <v>56.620885068701021</v>
      </c>
      <c r="Z4095" s="3">
        <f t="shared" si="1650"/>
        <v>56.620885068701021</v>
      </c>
      <c r="AA4095" s="3">
        <f t="shared" si="1651"/>
        <v>33.459999084472599</v>
      </c>
      <c r="AB4095" s="3">
        <f t="shared" si="1660"/>
        <v>23.160885984228422</v>
      </c>
      <c r="AC4095" s="3">
        <f t="shared" si="1661"/>
        <v>23.160885984228422</v>
      </c>
      <c r="AE4095" s="34">
        <f t="shared" si="1652"/>
        <v>4</v>
      </c>
      <c r="AF4095" s="73" t="b">
        <f>COUNTIF('Power Curve'!$D$2:$D$31,AE4095)&gt;0</f>
        <v>1</v>
      </c>
      <c r="AG4095" s="73" t="b">
        <f t="shared" si="1653"/>
        <v>0</v>
      </c>
      <c r="AH4095" s="73" t="b">
        <f t="shared" si="1662"/>
        <v>1</v>
      </c>
      <c r="AI4095" s="34" t="str">
        <f t="shared" si="1654"/>
        <v>Outer</v>
      </c>
      <c r="AJ4095" s="35" t="str">
        <f t="shared" si="1663"/>
        <v>-0.1-0.0</v>
      </c>
      <c r="AK4095" s="36" t="str">
        <f t="shared" si="1655"/>
        <v>0-1</v>
      </c>
      <c r="AL4095" s="36" t="str">
        <f t="shared" si="1656"/>
        <v>May</v>
      </c>
      <c r="AM4095" s="35" t="str">
        <f t="shared" si="1657"/>
        <v>285-295</v>
      </c>
      <c r="AN4095" s="36" t="str">
        <f t="shared" si="1658"/>
        <v>Inner-TI</v>
      </c>
    </row>
    <row r="4096" spans="5:40" x14ac:dyDescent="0.3">
      <c r="E4096" s="12">
        <v>41054.097222222219</v>
      </c>
      <c r="F4096" s="16">
        <v>4.41</v>
      </c>
      <c r="G4096" s="16">
        <v>115.11000061035169</v>
      </c>
      <c r="H4096" s="29">
        <v>1.1620328752651896</v>
      </c>
      <c r="I4096" s="26">
        <v>267.7</v>
      </c>
      <c r="J4096" s="30">
        <v>0.16099773242630383</v>
      </c>
      <c r="K4096" s="31">
        <v>0.10540574670740777</v>
      </c>
      <c r="L4096" s="111">
        <f t="shared" si="1638"/>
        <v>0</v>
      </c>
      <c r="M4096" s="112">
        <f t="shared" si="1639"/>
        <v>0.16</v>
      </c>
      <c r="N4096" s="112" t="b">
        <f t="shared" si="1640"/>
        <v>0</v>
      </c>
      <c r="O4096" s="112" t="b">
        <f t="shared" si="1641"/>
        <v>1</v>
      </c>
      <c r="P4096" s="113">
        <f t="shared" si="1642"/>
        <v>0</v>
      </c>
      <c r="Q4096" s="113">
        <f t="shared" si="1643"/>
        <v>10</v>
      </c>
      <c r="R4096" s="114" t="str">
        <f t="shared" si="1659"/>
        <v>0-0.16</v>
      </c>
      <c r="S4096" s="127">
        <f t="shared" si="1644"/>
        <v>0</v>
      </c>
      <c r="T4096" s="112" t="b">
        <f t="shared" si="1645"/>
        <v>0</v>
      </c>
      <c r="U4096" s="22">
        <f t="shared" si="1646"/>
        <v>4.3331065152630268</v>
      </c>
      <c r="V4096" s="22">
        <f t="shared" si="1647"/>
        <v>2.7745556159251138E-2</v>
      </c>
      <c r="W4096" s="81">
        <f t="shared" si="1648"/>
        <v>5</v>
      </c>
      <c r="X4096" s="22">
        <f t="shared" si="1649"/>
        <v>0.2052786634127555</v>
      </c>
      <c r="Y4096" s="3">
        <f>IF(U4096&gt;'Power Curve'!$C$37,0,INDEX(Ci,$W4096,1)*POWER(1-X4096,3)+INDEX(Ci,$W4096,2)*3*X4096*POWER(1-X4096,2)+INDEX(Ci,$W4096,3)*3*POWER(X4096,2)*(1-X4096)+INDEX(Ci,$W4096,4)*POWER(X4096,3))</f>
        <v>97.046604380054632</v>
      </c>
      <c r="Z4096" s="3">
        <f t="shared" si="1650"/>
        <v>97.046604380054632</v>
      </c>
      <c r="AA4096" s="3">
        <f t="shared" si="1651"/>
        <v>115.11000061035169</v>
      </c>
      <c r="AB4096" s="3">
        <f t="shared" si="1660"/>
        <v>-18.063396230297059</v>
      </c>
      <c r="AC4096" s="3">
        <f t="shared" si="1661"/>
        <v>18.063396230297059</v>
      </c>
      <c r="AE4096" s="34">
        <f t="shared" si="1652"/>
        <v>4</v>
      </c>
      <c r="AF4096" s="73" t="b">
        <f>COUNTIF('Power Curve'!$D$2:$D$31,AE4096)&gt;0</f>
        <v>1</v>
      </c>
      <c r="AG4096" s="73" t="b">
        <f t="shared" si="1653"/>
        <v>0</v>
      </c>
      <c r="AH4096" s="73" t="b">
        <f t="shared" si="1662"/>
        <v>1</v>
      </c>
      <c r="AI4096" s="34" t="str">
        <f t="shared" si="1654"/>
        <v>Outer</v>
      </c>
      <c r="AJ4096" s="35" t="str">
        <f t="shared" si="1663"/>
        <v>0.0-0.1</v>
      </c>
      <c r="AK4096" s="36" t="str">
        <f t="shared" si="1655"/>
        <v>2-3</v>
      </c>
      <c r="AL4096" s="36" t="str">
        <f t="shared" si="1656"/>
        <v>May</v>
      </c>
      <c r="AM4096" s="35" t="str">
        <f t="shared" si="1657"/>
        <v>265-275</v>
      </c>
      <c r="AN4096" s="36" t="str">
        <f t="shared" si="1658"/>
        <v>LWS-HTI</v>
      </c>
    </row>
    <row r="4097" spans="5:40" x14ac:dyDescent="0.3">
      <c r="E4097" s="12">
        <v>41054.104166666664</v>
      </c>
      <c r="F4097" s="16">
        <v>4.95</v>
      </c>
      <c r="G4097" s="16">
        <v>144.71999740600549</v>
      </c>
      <c r="H4097" s="29">
        <v>1.1602182669451031</v>
      </c>
      <c r="I4097" s="26">
        <v>270.8</v>
      </c>
      <c r="J4097" s="30">
        <v>9.8989898989898989E-2</v>
      </c>
      <c r="K4097" s="31">
        <v>0.5207248975675226</v>
      </c>
      <c r="L4097" s="111">
        <f t="shared" si="1638"/>
        <v>0.1</v>
      </c>
      <c r="M4097" s="112">
        <f t="shared" si="1639"/>
        <v>9.9999999999999992E-2</v>
      </c>
      <c r="N4097" s="112" t="b">
        <f t="shared" si="1640"/>
        <v>1</v>
      </c>
      <c r="O4097" s="112" t="b">
        <f t="shared" si="1641"/>
        <v>1</v>
      </c>
      <c r="P4097" s="113">
        <f t="shared" si="1642"/>
        <v>1</v>
      </c>
      <c r="Q4097" s="113">
        <f t="shared" si="1643"/>
        <v>16</v>
      </c>
      <c r="R4097" s="114" t="str">
        <f t="shared" si="1659"/>
        <v>0.1-0.1</v>
      </c>
      <c r="S4097" s="127">
        <f t="shared" si="1644"/>
        <v>-4.0149085065840128E-3</v>
      </c>
      <c r="T4097" s="112" t="b">
        <f t="shared" si="1645"/>
        <v>1</v>
      </c>
      <c r="U4097" s="22">
        <f t="shared" si="1646"/>
        <v>4.8611579852826017</v>
      </c>
      <c r="V4097" s="22">
        <f t="shared" si="1647"/>
        <v>0.1093576130667845</v>
      </c>
      <c r="W4097" s="81">
        <f t="shared" si="1648"/>
        <v>5</v>
      </c>
      <c r="X4097" s="22">
        <f t="shared" si="1649"/>
        <v>0.80909488318944067</v>
      </c>
      <c r="Y4097" s="3">
        <f>IF(U4097&gt;'Power Curve'!$C$37,0,INDEX(Ci,$W4097,1)*POWER(1-X4097,3)+INDEX(Ci,$W4097,2)*3*X4097*POWER(1-X4097,2)+INDEX(Ci,$W4097,3)*3*POWER(X4097,2)*(1-X4097)+INDEX(Ci,$W4097,4)*POWER(X4097,3))</f>
        <v>183.88567051719741</v>
      </c>
      <c r="Z4097" s="3">
        <f t="shared" si="1650"/>
        <v>183.14738637439902</v>
      </c>
      <c r="AA4097" s="3">
        <f t="shared" si="1651"/>
        <v>144.71999740600549</v>
      </c>
      <c r="AB4097" s="3">
        <f t="shared" si="1660"/>
        <v>38.427388968393529</v>
      </c>
      <c r="AC4097" s="3">
        <f t="shared" si="1661"/>
        <v>38.427388968393529</v>
      </c>
      <c r="AE4097" s="34">
        <f t="shared" si="1652"/>
        <v>5</v>
      </c>
      <c r="AF4097" s="73" t="b">
        <f>COUNTIF('Power Curve'!$D$2:$D$31,AE4097)&gt;0</f>
        <v>1</v>
      </c>
      <c r="AG4097" s="73" t="b">
        <f t="shared" si="1653"/>
        <v>0</v>
      </c>
      <c r="AH4097" s="73" t="b">
        <f t="shared" si="1662"/>
        <v>1</v>
      </c>
      <c r="AI4097" s="34" t="str">
        <f t="shared" si="1654"/>
        <v>Outer</v>
      </c>
      <c r="AJ4097" s="35" t="str">
        <f t="shared" si="1663"/>
        <v>0.1-0.2</v>
      </c>
      <c r="AK4097" s="36" t="str">
        <f t="shared" si="1655"/>
        <v>2-3</v>
      </c>
      <c r="AL4097" s="36" t="str">
        <f t="shared" si="1656"/>
        <v>May</v>
      </c>
      <c r="AM4097" s="35" t="str">
        <f t="shared" si="1657"/>
        <v>265-275</v>
      </c>
      <c r="AN4097" s="36" t="str">
        <f t="shared" si="1658"/>
        <v>LWS-LTI</v>
      </c>
    </row>
    <row r="4098" spans="5:40" x14ac:dyDescent="0.3">
      <c r="E4098" s="12">
        <v>41054.111111111109</v>
      </c>
      <c r="F4098" s="16">
        <v>4.8099999999999996</v>
      </c>
      <c r="G4098" s="16">
        <v>104.51999855041461</v>
      </c>
      <c r="H4098" s="29">
        <v>1.1600169969838499</v>
      </c>
      <c r="I4098" s="26">
        <v>274.2</v>
      </c>
      <c r="J4098" s="30">
        <v>3.9501039501039503E-2</v>
      </c>
      <c r="K4098" s="31">
        <v>0.23398978351275024</v>
      </c>
      <c r="L4098" s="111">
        <f t="shared" si="1638"/>
        <v>0.1</v>
      </c>
      <c r="M4098" s="112">
        <f t="shared" si="1639"/>
        <v>0.04</v>
      </c>
      <c r="N4098" s="112" t="b">
        <f t="shared" si="1640"/>
        <v>1</v>
      </c>
      <c r="O4098" s="112" t="b">
        <f t="shared" si="1641"/>
        <v>1</v>
      </c>
      <c r="P4098" s="113">
        <f t="shared" si="1642"/>
        <v>1</v>
      </c>
      <c r="Q4098" s="113">
        <f t="shared" si="1643"/>
        <v>22</v>
      </c>
      <c r="R4098" s="114" t="str">
        <f t="shared" si="1659"/>
        <v>0.1-0.04</v>
      </c>
      <c r="S4098" s="127">
        <f t="shared" si="1644"/>
        <v>-0.13834172839584455</v>
      </c>
      <c r="T4098" s="112" t="b">
        <f t="shared" si="1645"/>
        <v>1</v>
      </c>
      <c r="U4098" s="22">
        <f t="shared" si="1646"/>
        <v>4.7233975251859031</v>
      </c>
      <c r="V4098" s="22">
        <f t="shared" si="1647"/>
        <v>8.8066289877014814E-2</v>
      </c>
      <c r="W4098" s="81">
        <f t="shared" si="1648"/>
        <v>5</v>
      </c>
      <c r="X4098" s="22">
        <f t="shared" si="1649"/>
        <v>0.65156857188648787</v>
      </c>
      <c r="Y4098" s="3">
        <f>IF(U4098&gt;'Power Curve'!$C$37,0,INDEX(Ci,$W4098,1)*POWER(1-X4098,3)+INDEX(Ci,$W4098,2)*3*X4098*POWER(1-X4098,2)+INDEX(Ci,$W4098,3)*3*POWER(X4098,2)*(1-X4098)+INDEX(Ci,$W4098,4)*POWER(X4098,3))</f>
        <v>159.73693813233726</v>
      </c>
      <c r="Z4098" s="3">
        <f t="shared" si="1650"/>
        <v>137.63865402244963</v>
      </c>
      <c r="AA4098" s="3">
        <f t="shared" si="1651"/>
        <v>104.51999855041461</v>
      </c>
      <c r="AB4098" s="3">
        <f t="shared" si="1660"/>
        <v>33.118655472035016</v>
      </c>
      <c r="AC4098" s="3">
        <f t="shared" si="1661"/>
        <v>33.118655472035016</v>
      </c>
      <c r="AE4098" s="34">
        <f t="shared" si="1652"/>
        <v>5</v>
      </c>
      <c r="AF4098" s="73" t="b">
        <f>COUNTIF('Power Curve'!$D$2:$D$31,AE4098)&gt;0</f>
        <v>1</v>
      </c>
      <c r="AG4098" s="73" t="b">
        <f t="shared" si="1653"/>
        <v>0</v>
      </c>
      <c r="AH4098" s="73" t="b">
        <f t="shared" si="1662"/>
        <v>1</v>
      </c>
      <c r="AI4098" s="34" t="str">
        <f t="shared" si="1654"/>
        <v>Outer</v>
      </c>
      <c r="AJ4098" s="35" t="str">
        <f t="shared" si="1663"/>
        <v>0.0-0.1</v>
      </c>
      <c r="AK4098" s="36" t="str">
        <f t="shared" si="1655"/>
        <v>2-3</v>
      </c>
      <c r="AL4098" s="36" t="str">
        <f t="shared" si="1656"/>
        <v>May</v>
      </c>
      <c r="AM4098" s="35" t="str">
        <f t="shared" si="1657"/>
        <v>265-275</v>
      </c>
      <c r="AN4098" s="36" t="str">
        <f t="shared" si="1658"/>
        <v>LWS-LTI</v>
      </c>
    </row>
    <row r="4099" spans="5:40" x14ac:dyDescent="0.3">
      <c r="E4099" s="12">
        <v>41054.215277777781</v>
      </c>
      <c r="F4099" s="16">
        <v>4.59</v>
      </c>
      <c r="G4099" s="16">
        <v>216.41999435424782</v>
      </c>
      <c r="H4099" s="29">
        <v>1.1640152442484539</v>
      </c>
      <c r="I4099" s="26">
        <v>265</v>
      </c>
      <c r="J4099" s="30">
        <v>0.2570806100217865</v>
      </c>
      <c r="K4099" s="31">
        <v>1.1223686334036786E-2</v>
      </c>
      <c r="L4099" s="111">
        <f t="shared" ref="L4099:L4162" si="1664">ROUND((V4099-CenterOfFirstWindSpeedBin)/WindSpeedBinWidth,0)*WindSpeedBinWidth+CenterOfFirstWindSpeedBin</f>
        <v>0.1</v>
      </c>
      <c r="M4099" s="112">
        <f t="shared" ref="M4099:M4162" si="1665">ROUND((J4099-CenterOfFirstTurbulenceBin)/TurbulenceBinWidth,0)*TurbulenceBinWidth+CenterOfFirstTurbulenceBin</f>
        <v>0.26</v>
      </c>
      <c r="N4099" s="112" t="b">
        <f t="shared" ref="N4099:N4162" si="1666">IF(AND(L4099&gt;=CenterOfFirstWindSpeedBin,L4099&lt;=CenterOfLastWindSpeedBin),TRUE,FALSE)</f>
        <v>1</v>
      </c>
      <c r="O4099" s="112" t="b">
        <f t="shared" ref="O4099:O4162" si="1667">IF(AND(M4099&gt;=CenterOfFirstTurbulenceBin,M4099&lt;=CenterOfLastTurbulenceBin),TRUE,FALSE)</f>
        <v>0</v>
      </c>
      <c r="P4099" s="113">
        <f t="shared" ref="P4099:P4162" si="1668">(L4099-CenterOfFirstWindSpeedBin)/WindSpeedBinWidth+1</f>
        <v>1</v>
      </c>
      <c r="Q4099" s="113">
        <f t="shared" ref="Q4099:Q4162" si="1669">NumberOfTurbulenceBins-(M4099-CenterOfFirstTurbulenceBin)/TurbulenceBinWidth</f>
        <v>0</v>
      </c>
      <c r="R4099" s="114" t="str">
        <f t="shared" si="1659"/>
        <v>0.1-0.26</v>
      </c>
      <c r="S4099" s="127">
        <f t="shared" ref="S4099:S4162" si="1670">IF(T4099,INDEX(PowerDeviationMatrix,Q4099,P4099),IF(UseMatrixPadValue,MatrixPadValue,0))</f>
        <v>0</v>
      </c>
      <c r="T4099" s="112" t="b">
        <f t="shared" ref="T4099:T4162" si="1671">IF(AND(P4099&gt;0,Q4099&gt;0,N4099,O4099),LEN(INDEX(PowerDeviationMatrix,Q4099,P4099))&gt;0,FALSE)</f>
        <v>0</v>
      </c>
      <c r="U4099" s="22">
        <f t="shared" ref="U4099:U4162" si="1672">F4099*(H4099/Ref_Density)^(1/3)</f>
        <v>4.5125311407203483</v>
      </c>
      <c r="V4099" s="22">
        <f t="shared" ref="V4099:V4162" si="1673">(U4099-CutInWindSpeed)/(RatedWindSpeed-CutInWindSpeed)</f>
        <v>5.5476210413263456E-2</v>
      </c>
      <c r="W4099" s="81">
        <f t="shared" ref="W4099:W4162" si="1674">COUNTIF(xa,"&lt;"&amp;U4099)</f>
        <v>5</v>
      </c>
      <c r="X4099" s="22">
        <f t="shared" ref="X4099:X4162" si="1675">(U4099-INDEX(xa,$W4099))/(INDEX(xb,$W4099)-INDEX(xa,$W4099))</f>
        <v>0.4104471085919183</v>
      </c>
      <c r="Y4099" s="3">
        <f>IF(U4099&gt;'Power Curve'!$C$37,0,INDEX(Ci,$W4099,1)*POWER(1-X4099,3)+INDEX(Ci,$W4099,2)*3*X4099*POWER(1-X4099,2)+INDEX(Ci,$W4099,3)*3*POWER(X4099,2)*(1-X4099)+INDEX(Ci,$W4099,4)*POWER(X4099,3))</f>
        <v>123.65563303286396</v>
      </c>
      <c r="Z4099" s="3">
        <f t="shared" ref="Z4099:Z4162" si="1676">IF(OR(T4099,UseMatrixPadValue),Y4099*(1+S4099),"")</f>
        <v>123.65563303286396</v>
      </c>
      <c r="AA4099" s="3">
        <f t="shared" ref="AA4099:AA4162" si="1677">IF(AH4099,G4099,"")</f>
        <v>216.41999435424782</v>
      </c>
      <c r="AB4099" s="3">
        <f t="shared" si="1660"/>
        <v>-92.764361321383859</v>
      </c>
      <c r="AC4099" s="3">
        <f t="shared" si="1661"/>
        <v>92.764361321383859</v>
      </c>
      <c r="AE4099" s="34">
        <f t="shared" ref="AE4099:AE4162" si="1678">MROUND(U4099-Centre_First_Bin,Bin_Width)+Centre_First_Bin</f>
        <v>5</v>
      </c>
      <c r="AF4099" s="73" t="b">
        <f>COUNTIF('Power Curve'!$D$2:$D$31,AE4099)&gt;0</f>
        <v>1</v>
      </c>
      <c r="AG4099" s="73" t="b">
        <f t="shared" ref="AG4099:AG4162" si="1679">(G4099&lt;0)</f>
        <v>0</v>
      </c>
      <c r="AH4099" s="73" t="b">
        <f t="shared" si="1662"/>
        <v>1</v>
      </c>
      <c r="AI4099" s="34" t="str">
        <f t="shared" ref="AI4099:AI4162" si="1680">IF(AH4099,IF(AND(J4099&gt;=LowerTurbLimit,J4099&lt;=UpperTurbLimit,K4099&gt;=LowerShearLimit,K4099&lt;=UpperShearLimit),"Inner","Outer"),"")</f>
        <v>Outer</v>
      </c>
      <c r="AJ4099" s="35" t="str">
        <f t="shared" si="1663"/>
        <v>0.0-0.1</v>
      </c>
      <c r="AK4099" s="36" t="str">
        <f t="shared" ref="AK4099:AK4162" si="1681">IF(AH4099,HOUR(E4099)&amp;"-"&amp;HOUR(E4099)+1,"")</f>
        <v>5-6</v>
      </c>
      <c r="AL4099" s="36" t="str">
        <f t="shared" ref="AL4099:AL4162" si="1682">IF(AH4099,TEXT(E4099,"mmm"),"")</f>
        <v>May</v>
      </c>
      <c r="AM4099" s="35" t="str">
        <f t="shared" ref="AM4099:AM4162" si="1683">IF(AH4099,IF(OR(I4099&lt;5,I4099&gt;=355),"355-5",MROUND(I4099,10)-5&amp;"-"&amp;MROUND(I4099,10)+5),"")</f>
        <v>265-275</v>
      </c>
      <c r="AN4099" s="36" t="str">
        <f t="shared" ref="AN4099:AN4162" si="1684">IF(AH4099,IF(V4099&lt;0.5,IF(J4099&lt;=LowerTurbLimit,"LWS-LTI",IF(J4099&gt;=UpperTurbLimit,"LWS-HTI","Inner-TI")),IF(J4099&lt;=LowerTurbLimit,"HWS-LTI",IF(J4099&gt;=UpperTurbLimit,"HWS-HTI","Inner-TI"))),"")</f>
        <v>LWS-HTI</v>
      </c>
    </row>
    <row r="4100" spans="5:40" x14ac:dyDescent="0.3">
      <c r="E4100" s="12">
        <v>41054.256944444445</v>
      </c>
      <c r="F4100" s="16">
        <v>4.2699999999999996</v>
      </c>
      <c r="G4100" s="16">
        <v>127.5499954223632</v>
      </c>
      <c r="H4100" s="29">
        <v>1.1655358074850719</v>
      </c>
      <c r="I4100" s="26">
        <v>282.3</v>
      </c>
      <c r="J4100" s="30">
        <v>0.1943793911007026</v>
      </c>
      <c r="K4100" s="31">
        <v>6.3890088674993753E-2</v>
      </c>
      <c r="L4100" s="111">
        <f t="shared" si="1664"/>
        <v>0</v>
      </c>
      <c r="M4100" s="112">
        <f t="shared" si="1665"/>
        <v>0.19</v>
      </c>
      <c r="N4100" s="112" t="b">
        <f t="shared" si="1666"/>
        <v>0</v>
      </c>
      <c r="O4100" s="112" t="b">
        <f t="shared" si="1667"/>
        <v>1</v>
      </c>
      <c r="P4100" s="113">
        <f t="shared" si="1668"/>
        <v>0</v>
      </c>
      <c r="Q4100" s="113">
        <f t="shared" si="1669"/>
        <v>7</v>
      </c>
      <c r="R4100" s="114" t="str">
        <f t="shared" ref="R4100:R4163" si="1685">L4100&amp;"-"&amp;M4100</f>
        <v>0-0.19</v>
      </c>
      <c r="S4100" s="127">
        <f t="shared" si="1670"/>
        <v>0</v>
      </c>
      <c r="T4100" s="112" t="b">
        <f t="shared" si="1671"/>
        <v>0</v>
      </c>
      <c r="U4100" s="22">
        <f t="shared" si="1672"/>
        <v>4.199759156129943</v>
      </c>
      <c r="V4100" s="22">
        <f t="shared" si="1673"/>
        <v>7.1362919493908735E-3</v>
      </c>
      <c r="W4100" s="81">
        <f t="shared" si="1674"/>
        <v>5</v>
      </c>
      <c r="X4100" s="22">
        <f t="shared" si="1675"/>
        <v>5.2798644171529005E-2</v>
      </c>
      <c r="Y4100" s="3">
        <f>IF(U4100&gt;'Power Curve'!$C$37,0,INDEX(Ci,$W4100,1)*POWER(1-X4100,3)+INDEX(Ci,$W4100,2)*3*X4100*POWER(1-X4100,2)+INDEX(Ci,$W4100,3)*3*POWER(X4100,2)*(1-X4100)+INDEX(Ci,$W4100,4)*POWER(X4100,3))</f>
        <v>81.628623632458371</v>
      </c>
      <c r="Z4100" s="3">
        <f t="shared" si="1676"/>
        <v>81.628623632458371</v>
      </c>
      <c r="AA4100" s="3">
        <f t="shared" si="1677"/>
        <v>127.5499954223632</v>
      </c>
      <c r="AB4100" s="3">
        <f t="shared" ref="AB4100:AB4163" si="1686">IF(AH4100,Z4100-AA4100,"")</f>
        <v>-45.921371789904825</v>
      </c>
      <c r="AC4100" s="3">
        <f t="shared" ref="AC4100:AC4163" si="1687">IF(AH4100,ABS(AB4100),"")</f>
        <v>45.921371789904825</v>
      </c>
      <c r="AE4100" s="34">
        <f t="shared" si="1678"/>
        <v>4</v>
      </c>
      <c r="AF4100" s="73" t="b">
        <f>COUNTIF('Power Curve'!$D$2:$D$31,AE4100)&gt;0</f>
        <v>1</v>
      </c>
      <c r="AG4100" s="73" t="b">
        <f t="shared" si="1679"/>
        <v>0</v>
      </c>
      <c r="AH4100" s="73" t="b">
        <f t="shared" ref="AH4100:AH4163" si="1688">AND(AF4100,NOT(AG4100))</f>
        <v>1</v>
      </c>
      <c r="AI4100" s="34" t="str">
        <f t="shared" si="1680"/>
        <v>Outer</v>
      </c>
      <c r="AJ4100" s="35" t="str">
        <f t="shared" ref="AJ4100:AJ4163" si="1689">IF(AH4100,TEXT(ROUND(V4100+0.05,1)-0.1,"0.0")&amp;"-"&amp;TEXT(ROUND(V4100+0.05,1),"0.0"),"")</f>
        <v>0.0-0.1</v>
      </c>
      <c r="AK4100" s="36" t="str">
        <f t="shared" si="1681"/>
        <v>6-7</v>
      </c>
      <c r="AL4100" s="36" t="str">
        <f t="shared" si="1682"/>
        <v>May</v>
      </c>
      <c r="AM4100" s="35" t="str">
        <f t="shared" si="1683"/>
        <v>275-285</v>
      </c>
      <c r="AN4100" s="36" t="str">
        <f t="shared" si="1684"/>
        <v>LWS-HTI</v>
      </c>
    </row>
    <row r="4101" spans="5:40" x14ac:dyDescent="0.3">
      <c r="E4101" s="12">
        <v>41054.263888888891</v>
      </c>
      <c r="F4101" s="16">
        <v>5.52</v>
      </c>
      <c r="G4101" s="16">
        <v>284.3599929809568</v>
      </c>
      <c r="H4101" s="29">
        <v>1.1662077455131445</v>
      </c>
      <c r="I4101" s="26">
        <v>283.60000000000002</v>
      </c>
      <c r="J4101" s="30">
        <v>0.14311594202898553</v>
      </c>
      <c r="K4101" s="31">
        <v>0.12283732686870165</v>
      </c>
      <c r="L4101" s="111">
        <f t="shared" si="1664"/>
        <v>0.2</v>
      </c>
      <c r="M4101" s="112">
        <f t="shared" si="1665"/>
        <v>0.14000000000000001</v>
      </c>
      <c r="N4101" s="112" t="b">
        <f t="shared" si="1666"/>
        <v>1</v>
      </c>
      <c r="O4101" s="112" t="b">
        <f t="shared" si="1667"/>
        <v>1</v>
      </c>
      <c r="P4101" s="113">
        <f t="shared" si="1668"/>
        <v>2</v>
      </c>
      <c r="Q4101" s="113">
        <f t="shared" si="1669"/>
        <v>12</v>
      </c>
      <c r="R4101" s="114" t="str">
        <f t="shared" si="1685"/>
        <v>0.2-0.14</v>
      </c>
      <c r="S4101" s="127">
        <f t="shared" si="1670"/>
        <v>3.995737517900385E-2</v>
      </c>
      <c r="T4101" s="112" t="b">
        <f t="shared" si="1671"/>
        <v>1</v>
      </c>
      <c r="U4101" s="22">
        <f t="shared" si="1672"/>
        <v>5.4302399687394303</v>
      </c>
      <c r="V4101" s="22">
        <f t="shared" si="1673"/>
        <v>0.19731106809117629</v>
      </c>
      <c r="W4101" s="81">
        <f t="shared" si="1674"/>
        <v>6</v>
      </c>
      <c r="X4101" s="22">
        <f t="shared" si="1675"/>
        <v>0.40081108050063419</v>
      </c>
      <c r="Y4101" s="3">
        <f>IF(U4101&gt;'Power Curve'!$C$37,0,INDEX(Ci,$W4101,1)*POWER(1-X4101,3)+INDEX(Ci,$W4101,2)*3*X4101*POWER(1-X4101,2)+INDEX(Ci,$W4101,3)*3*POWER(X4101,2)*(1-X4101)+INDEX(Ci,$W4101,4)*POWER(X4101,3))</f>
        <v>271.30221137868813</v>
      </c>
      <c r="Z4101" s="3">
        <f t="shared" si="1676"/>
        <v>282.14273562563977</v>
      </c>
      <c r="AA4101" s="3">
        <f t="shared" si="1677"/>
        <v>284.3599929809568</v>
      </c>
      <c r="AB4101" s="3">
        <f t="shared" si="1686"/>
        <v>-2.2172573553170309</v>
      </c>
      <c r="AC4101" s="3">
        <f t="shared" si="1687"/>
        <v>2.2172573553170309</v>
      </c>
      <c r="AE4101" s="34">
        <f t="shared" si="1678"/>
        <v>5</v>
      </c>
      <c r="AF4101" s="73" t="b">
        <f>COUNTIF('Power Curve'!$D$2:$D$31,AE4101)&gt;0</f>
        <v>1</v>
      </c>
      <c r="AG4101" s="73" t="b">
        <f t="shared" si="1679"/>
        <v>0</v>
      </c>
      <c r="AH4101" s="73" t="b">
        <f t="shared" si="1688"/>
        <v>1</v>
      </c>
      <c r="AI4101" s="34" t="str">
        <f t="shared" si="1680"/>
        <v>Outer</v>
      </c>
      <c r="AJ4101" s="35" t="str">
        <f t="shared" si="1689"/>
        <v>0.1-0.2</v>
      </c>
      <c r="AK4101" s="36" t="str">
        <f t="shared" si="1681"/>
        <v>6-7</v>
      </c>
      <c r="AL4101" s="36" t="str">
        <f t="shared" si="1682"/>
        <v>May</v>
      </c>
      <c r="AM4101" s="35" t="str">
        <f t="shared" si="1683"/>
        <v>275-285</v>
      </c>
      <c r="AN4101" s="36" t="str">
        <f t="shared" si="1684"/>
        <v>LWS-HTI</v>
      </c>
    </row>
    <row r="4102" spans="5:40" x14ac:dyDescent="0.3">
      <c r="E4102" s="12">
        <v>41054.270833333336</v>
      </c>
      <c r="F4102" s="16">
        <v>5.3</v>
      </c>
      <c r="G4102" s="16">
        <v>177.6099929809568</v>
      </c>
      <c r="H4102" s="29">
        <v>1.1664925622956841</v>
      </c>
      <c r="I4102" s="26">
        <v>296.60000000000002</v>
      </c>
      <c r="J4102" s="30">
        <v>0.12641509433962264</v>
      </c>
      <c r="K4102" s="31">
        <v>9.0537566423995769E-2</v>
      </c>
      <c r="L4102" s="111">
        <f t="shared" si="1664"/>
        <v>0.2</v>
      </c>
      <c r="M4102" s="112">
        <f t="shared" si="1665"/>
        <v>0.13</v>
      </c>
      <c r="N4102" s="112" t="b">
        <f t="shared" si="1666"/>
        <v>1</v>
      </c>
      <c r="O4102" s="112" t="b">
        <f t="shared" si="1667"/>
        <v>1</v>
      </c>
      <c r="P4102" s="113">
        <f t="shared" si="1668"/>
        <v>2</v>
      </c>
      <c r="Q4102" s="113">
        <f t="shared" si="1669"/>
        <v>13</v>
      </c>
      <c r="R4102" s="114" t="str">
        <f t="shared" si="1685"/>
        <v>0.2-0.13</v>
      </c>
      <c r="S4102" s="127">
        <f t="shared" si="1670"/>
        <v>1.302763973689296E-2</v>
      </c>
      <c r="T4102" s="112" t="b">
        <f t="shared" si="1671"/>
        <v>1</v>
      </c>
      <c r="U4102" s="22">
        <f t="shared" si="1672"/>
        <v>5.2142417744693024</v>
      </c>
      <c r="V4102" s="22">
        <f t="shared" si="1673"/>
        <v>0.16392785087933015</v>
      </c>
      <c r="W4102" s="81">
        <f t="shared" si="1674"/>
        <v>6</v>
      </c>
      <c r="X4102" s="22">
        <f t="shared" si="1675"/>
        <v>0.18552184569439592</v>
      </c>
      <c r="Y4102" s="3">
        <f>IF(U4102&gt;'Power Curve'!$C$37,0,INDEX(Ci,$W4102,1)*POWER(1-X4102,3)+INDEX(Ci,$W4102,2)*3*X4102*POWER(1-X4102,2)+INDEX(Ci,$W4102,3)*3*POWER(X4102,2)*(1-X4102)+INDEX(Ci,$W4102,4)*POWER(X4102,3))</f>
        <v>239.56557127067015</v>
      </c>
      <c r="Z4102" s="3">
        <f t="shared" si="1676"/>
        <v>242.68654522654739</v>
      </c>
      <c r="AA4102" s="3">
        <f t="shared" si="1677"/>
        <v>177.6099929809568</v>
      </c>
      <c r="AB4102" s="3">
        <f t="shared" si="1686"/>
        <v>65.076552245590591</v>
      </c>
      <c r="AC4102" s="3">
        <f t="shared" si="1687"/>
        <v>65.076552245590591</v>
      </c>
      <c r="AE4102" s="34">
        <f t="shared" si="1678"/>
        <v>5</v>
      </c>
      <c r="AF4102" s="73" t="b">
        <f>COUNTIF('Power Curve'!$D$2:$D$31,AE4102)&gt;0</f>
        <v>1</v>
      </c>
      <c r="AG4102" s="73" t="b">
        <f t="shared" si="1679"/>
        <v>0</v>
      </c>
      <c r="AH4102" s="73" t="b">
        <f t="shared" si="1688"/>
        <v>1</v>
      </c>
      <c r="AI4102" s="34" t="str">
        <f t="shared" si="1680"/>
        <v>Outer</v>
      </c>
      <c r="AJ4102" s="35" t="str">
        <f t="shared" si="1689"/>
        <v>0.1-0.2</v>
      </c>
      <c r="AK4102" s="36" t="str">
        <f t="shared" si="1681"/>
        <v>6-7</v>
      </c>
      <c r="AL4102" s="36" t="str">
        <f t="shared" si="1682"/>
        <v>May</v>
      </c>
      <c r="AM4102" s="35" t="str">
        <f t="shared" si="1683"/>
        <v>295-305</v>
      </c>
      <c r="AN4102" s="36" t="str">
        <f t="shared" si="1684"/>
        <v>Inner-TI</v>
      </c>
    </row>
    <row r="4103" spans="5:40" x14ac:dyDescent="0.3">
      <c r="E4103" s="12">
        <v>41054.277777777781</v>
      </c>
      <c r="F4103" s="16">
        <v>5.57</v>
      </c>
      <c r="G4103" s="16">
        <v>290.46999359130831</v>
      </c>
      <c r="H4103" s="29">
        <v>1.1667775221139991</v>
      </c>
      <c r="I4103" s="26">
        <v>300.39999999999998</v>
      </c>
      <c r="J4103" s="30">
        <v>0.27468581687612209</v>
      </c>
      <c r="K4103" s="31">
        <v>0.11007207993410387</v>
      </c>
      <c r="L4103" s="111">
        <f t="shared" si="1664"/>
        <v>0.2</v>
      </c>
      <c r="M4103" s="112">
        <f t="shared" si="1665"/>
        <v>0.27</v>
      </c>
      <c r="N4103" s="112" t="b">
        <f t="shared" si="1666"/>
        <v>1</v>
      </c>
      <c r="O4103" s="112" t="b">
        <f t="shared" si="1667"/>
        <v>0</v>
      </c>
      <c r="P4103" s="113">
        <f t="shared" si="1668"/>
        <v>2</v>
      </c>
      <c r="Q4103" s="113">
        <f t="shared" si="1669"/>
        <v>-1</v>
      </c>
      <c r="R4103" s="114" t="str">
        <f t="shared" si="1685"/>
        <v>0.2-0.27</v>
      </c>
      <c r="S4103" s="127">
        <f t="shared" si="1670"/>
        <v>0</v>
      </c>
      <c r="T4103" s="112" t="b">
        <f t="shared" si="1671"/>
        <v>0</v>
      </c>
      <c r="U4103" s="22">
        <f t="shared" si="1672"/>
        <v>5.4803191447816646</v>
      </c>
      <c r="V4103" s="22">
        <f t="shared" si="1673"/>
        <v>0.20505096618271973</v>
      </c>
      <c r="W4103" s="81">
        <f t="shared" si="1674"/>
        <v>6</v>
      </c>
      <c r="X4103" s="22">
        <f t="shared" si="1675"/>
        <v>0.45072588430855931</v>
      </c>
      <c r="Y4103" s="3">
        <f>IF(U4103&gt;'Power Curve'!$C$37,0,INDEX(Ci,$W4103,1)*POWER(1-X4103,3)+INDEX(Ci,$W4103,2)*3*X4103*POWER(1-X4103,2)+INDEX(Ci,$W4103,3)*3*POWER(X4103,2)*(1-X4103)+INDEX(Ci,$W4103,4)*POWER(X4103,3))</f>
        <v>278.7009134109112</v>
      </c>
      <c r="Z4103" s="3">
        <f t="shared" si="1676"/>
        <v>278.7009134109112</v>
      </c>
      <c r="AA4103" s="3">
        <f t="shared" si="1677"/>
        <v>290.46999359130831</v>
      </c>
      <c r="AB4103" s="3">
        <f t="shared" si="1686"/>
        <v>-11.769080180397111</v>
      </c>
      <c r="AC4103" s="3">
        <f t="shared" si="1687"/>
        <v>11.769080180397111</v>
      </c>
      <c r="AE4103" s="34">
        <f t="shared" si="1678"/>
        <v>5</v>
      </c>
      <c r="AF4103" s="73" t="b">
        <f>COUNTIF('Power Curve'!$D$2:$D$31,AE4103)&gt;0</f>
        <v>1</v>
      </c>
      <c r="AG4103" s="73" t="b">
        <f t="shared" si="1679"/>
        <v>0</v>
      </c>
      <c r="AH4103" s="73" t="b">
        <f t="shared" si="1688"/>
        <v>1</v>
      </c>
      <c r="AI4103" s="34" t="str">
        <f t="shared" si="1680"/>
        <v>Outer</v>
      </c>
      <c r="AJ4103" s="35" t="str">
        <f t="shared" si="1689"/>
        <v>0.2-0.3</v>
      </c>
      <c r="AK4103" s="36" t="str">
        <f t="shared" si="1681"/>
        <v>6-7</v>
      </c>
      <c r="AL4103" s="36" t="str">
        <f t="shared" si="1682"/>
        <v>May</v>
      </c>
      <c r="AM4103" s="35" t="str">
        <f t="shared" si="1683"/>
        <v>295-305</v>
      </c>
      <c r="AN4103" s="36" t="str">
        <f t="shared" si="1684"/>
        <v>LWS-HTI</v>
      </c>
    </row>
    <row r="4104" spans="5:40" x14ac:dyDescent="0.3">
      <c r="E4104" s="12">
        <v>41054.284722222219</v>
      </c>
      <c r="F4104" s="16">
        <v>7.79</v>
      </c>
      <c r="G4104" s="16">
        <v>623.87002444267318</v>
      </c>
      <c r="H4104" s="29">
        <v>1.1674701412497435</v>
      </c>
      <c r="I4104" s="26">
        <v>297.10000000000002</v>
      </c>
      <c r="J4104" s="30">
        <v>0.11810012836970475</v>
      </c>
      <c r="K4104" s="31">
        <v>5.8923856894428771E-2</v>
      </c>
      <c r="L4104" s="111">
        <f t="shared" si="1664"/>
        <v>0.5</v>
      </c>
      <c r="M4104" s="112">
        <f t="shared" si="1665"/>
        <v>0.12</v>
      </c>
      <c r="N4104" s="112" t="b">
        <f t="shared" si="1666"/>
        <v>1</v>
      </c>
      <c r="O4104" s="112" t="b">
        <f t="shared" si="1667"/>
        <v>1</v>
      </c>
      <c r="P4104" s="113">
        <f t="shared" si="1668"/>
        <v>5</v>
      </c>
      <c r="Q4104" s="113">
        <f t="shared" si="1669"/>
        <v>14</v>
      </c>
      <c r="R4104" s="114" t="str">
        <f t="shared" si="1685"/>
        <v>0.5-0.12</v>
      </c>
      <c r="S4104" s="127">
        <f t="shared" si="1670"/>
        <v>-3.7124310330351562E-3</v>
      </c>
      <c r="T4104" s="112" t="b">
        <f t="shared" si="1671"/>
        <v>1</v>
      </c>
      <c r="U4104" s="22">
        <f t="shared" si="1672"/>
        <v>7.6660919160529799</v>
      </c>
      <c r="V4104" s="22">
        <f t="shared" si="1673"/>
        <v>0.54286919399547207</v>
      </c>
      <c r="W4104" s="81">
        <f t="shared" si="1674"/>
        <v>8</v>
      </c>
      <c r="X4104" s="22">
        <f t="shared" si="1675"/>
        <v>0.65518581377800034</v>
      </c>
      <c r="Y4104" s="3">
        <f>IF(U4104&gt;'Power Curve'!$C$37,0,INDEX(Ci,$W4104,1)*POWER(1-X4104,3)+INDEX(Ci,$W4104,2)*3*X4104*POWER(1-X4104,2)+INDEX(Ci,$W4104,3)*3*POWER(X4104,2)*(1-X4104)+INDEX(Ci,$W4104,4)*POWER(X4104,3))</f>
        <v>779.62563055202054</v>
      </c>
      <c r="Z4104" s="3">
        <f t="shared" si="1676"/>
        <v>776.73132416700957</v>
      </c>
      <c r="AA4104" s="3">
        <f t="shared" si="1677"/>
        <v>623.87002444267318</v>
      </c>
      <c r="AB4104" s="3">
        <f t="shared" si="1686"/>
        <v>152.86129972433639</v>
      </c>
      <c r="AC4104" s="3">
        <f t="shared" si="1687"/>
        <v>152.86129972433639</v>
      </c>
      <c r="AE4104" s="34">
        <f t="shared" si="1678"/>
        <v>8</v>
      </c>
      <c r="AF4104" s="73" t="b">
        <f>COUNTIF('Power Curve'!$D$2:$D$31,AE4104)&gt;0</f>
        <v>1</v>
      </c>
      <c r="AG4104" s="73" t="b">
        <f t="shared" si="1679"/>
        <v>0</v>
      </c>
      <c r="AH4104" s="73" t="b">
        <f t="shared" si="1688"/>
        <v>1</v>
      </c>
      <c r="AI4104" s="34" t="str">
        <f t="shared" si="1680"/>
        <v>Outer</v>
      </c>
      <c r="AJ4104" s="35" t="str">
        <f t="shared" si="1689"/>
        <v>0.5-0.6</v>
      </c>
      <c r="AK4104" s="36" t="str">
        <f t="shared" si="1681"/>
        <v>6-7</v>
      </c>
      <c r="AL4104" s="36" t="str">
        <f t="shared" si="1682"/>
        <v>May</v>
      </c>
      <c r="AM4104" s="35" t="str">
        <f t="shared" si="1683"/>
        <v>295-305</v>
      </c>
      <c r="AN4104" s="36" t="str">
        <f t="shared" si="1684"/>
        <v>Inner-TI</v>
      </c>
    </row>
    <row r="4105" spans="5:40" x14ac:dyDescent="0.3">
      <c r="E4105" s="12">
        <v>41054.291666666664</v>
      </c>
      <c r="F4105" s="16">
        <v>7.27</v>
      </c>
      <c r="G4105" s="16">
        <v>689.93997955322266</v>
      </c>
      <c r="H4105" s="29">
        <v>1.1675516778605166</v>
      </c>
      <c r="I4105" s="26">
        <v>288.60000000000002</v>
      </c>
      <c r="J4105" s="30">
        <v>9.2159559834938107E-2</v>
      </c>
      <c r="K4105" s="31">
        <v>0.14493081184680176</v>
      </c>
      <c r="L4105" s="111">
        <f t="shared" si="1664"/>
        <v>0.5</v>
      </c>
      <c r="M4105" s="112">
        <f t="shared" si="1665"/>
        <v>0.09</v>
      </c>
      <c r="N4105" s="112" t="b">
        <f t="shared" si="1666"/>
        <v>1</v>
      </c>
      <c r="O4105" s="112" t="b">
        <f t="shared" si="1667"/>
        <v>1</v>
      </c>
      <c r="P4105" s="113">
        <f t="shared" si="1668"/>
        <v>5</v>
      </c>
      <c r="Q4105" s="113">
        <f t="shared" si="1669"/>
        <v>17</v>
      </c>
      <c r="R4105" s="114" t="str">
        <f t="shared" si="1685"/>
        <v>0.5-0.09</v>
      </c>
      <c r="S4105" s="127">
        <f t="shared" si="1670"/>
        <v>-1.9098901849401599E-2</v>
      </c>
      <c r="T4105" s="112" t="b">
        <f t="shared" si="1671"/>
        <v>1</v>
      </c>
      <c r="U4105" s="22">
        <f t="shared" si="1672"/>
        <v>7.1545296097203641</v>
      </c>
      <c r="V4105" s="22">
        <f t="shared" si="1673"/>
        <v>0.46380559048989178</v>
      </c>
      <c r="W4105" s="81">
        <f t="shared" si="1674"/>
        <v>8</v>
      </c>
      <c r="X4105" s="22">
        <f t="shared" si="1675"/>
        <v>0.1403079885164791</v>
      </c>
      <c r="Y4105" s="3">
        <f>IF(U4105&gt;'Power Curve'!$C$37,0,INDEX(Ci,$W4105,1)*POWER(1-X4105,3)+INDEX(Ci,$W4105,2)*3*X4105*POWER(1-X4105,2)+INDEX(Ci,$W4105,3)*3*POWER(X4105,2)*(1-X4105)+INDEX(Ci,$W4105,4)*POWER(X4105,3))</f>
        <v>636.73701858582672</v>
      </c>
      <c r="Z4105" s="3">
        <f t="shared" si="1676"/>
        <v>624.57604076397547</v>
      </c>
      <c r="AA4105" s="3">
        <f t="shared" si="1677"/>
        <v>689.93997955322266</v>
      </c>
      <c r="AB4105" s="3">
        <f t="shared" si="1686"/>
        <v>-65.363938789247186</v>
      </c>
      <c r="AC4105" s="3">
        <f t="shared" si="1687"/>
        <v>65.363938789247186</v>
      </c>
      <c r="AE4105" s="34">
        <f t="shared" si="1678"/>
        <v>7</v>
      </c>
      <c r="AF4105" s="73" t="b">
        <f>COUNTIF('Power Curve'!$D$2:$D$31,AE4105)&gt;0</f>
        <v>1</v>
      </c>
      <c r="AG4105" s="73" t="b">
        <f t="shared" si="1679"/>
        <v>0</v>
      </c>
      <c r="AH4105" s="73" t="b">
        <f t="shared" si="1688"/>
        <v>1</v>
      </c>
      <c r="AI4105" s="34" t="str">
        <f t="shared" si="1680"/>
        <v>Outer</v>
      </c>
      <c r="AJ4105" s="35" t="str">
        <f t="shared" si="1689"/>
        <v>0.4-0.5</v>
      </c>
      <c r="AK4105" s="36" t="str">
        <f t="shared" si="1681"/>
        <v>7-8</v>
      </c>
      <c r="AL4105" s="36" t="str">
        <f t="shared" si="1682"/>
        <v>May</v>
      </c>
      <c r="AM4105" s="35" t="str">
        <f t="shared" si="1683"/>
        <v>285-295</v>
      </c>
      <c r="AN4105" s="36" t="str">
        <f t="shared" si="1684"/>
        <v>LWS-LTI</v>
      </c>
    </row>
    <row r="4106" spans="5:40" x14ac:dyDescent="0.3">
      <c r="E4106" s="12">
        <v>41054.298611111109</v>
      </c>
      <c r="F4106" s="16">
        <v>7.33</v>
      </c>
      <c r="G4106" s="16">
        <v>597.65002918243408</v>
      </c>
      <c r="H4106" s="29">
        <v>1.1672475487441165</v>
      </c>
      <c r="I4106" s="26">
        <v>278.39999999999998</v>
      </c>
      <c r="J4106" s="30">
        <v>5.8663028649386086E-2</v>
      </c>
      <c r="K4106" s="31">
        <v>8.6634467424606801E-2</v>
      </c>
      <c r="L4106" s="111">
        <f t="shared" si="1664"/>
        <v>0.5</v>
      </c>
      <c r="M4106" s="112">
        <f t="shared" si="1665"/>
        <v>6.0000000000000005E-2</v>
      </c>
      <c r="N4106" s="112" t="b">
        <f t="shared" si="1666"/>
        <v>1</v>
      </c>
      <c r="O4106" s="112" t="b">
        <f t="shared" si="1667"/>
        <v>1</v>
      </c>
      <c r="P4106" s="113">
        <f t="shared" si="1668"/>
        <v>5</v>
      </c>
      <c r="Q4106" s="113">
        <f t="shared" si="1669"/>
        <v>20</v>
      </c>
      <c r="R4106" s="114" t="str">
        <f t="shared" si="1685"/>
        <v>0.5-0.06</v>
      </c>
      <c r="S4106" s="127">
        <f t="shared" si="1670"/>
        <v>-6.6348637269411564E-2</v>
      </c>
      <c r="T4106" s="112" t="b">
        <f t="shared" si="1671"/>
        <v>1</v>
      </c>
      <c r="U4106" s="22">
        <f t="shared" si="1672"/>
        <v>7.2129502256020723</v>
      </c>
      <c r="V4106" s="22">
        <f t="shared" si="1673"/>
        <v>0.47283468499792219</v>
      </c>
      <c r="W4106" s="81">
        <f t="shared" si="1674"/>
        <v>8</v>
      </c>
      <c r="X4106" s="22">
        <f t="shared" si="1675"/>
        <v>0.19910723795933202</v>
      </c>
      <c r="Y4106" s="3">
        <f>IF(U4106&gt;'Power Curve'!$C$37,0,INDEX(Ci,$W4106,1)*POWER(1-X4106,3)+INDEX(Ci,$W4106,2)*3*X4106*POWER(1-X4106,2)+INDEX(Ci,$W4106,3)*3*POWER(X4106,2)*(1-X4106)+INDEX(Ci,$W4106,4)*POWER(X4106,3))</f>
        <v>652.367577775619</v>
      </c>
      <c r="Z4106" s="3">
        <f t="shared" si="1676"/>
        <v>609.08387799145987</v>
      </c>
      <c r="AA4106" s="3">
        <f t="shared" si="1677"/>
        <v>597.65002918243408</v>
      </c>
      <c r="AB4106" s="3">
        <f t="shared" si="1686"/>
        <v>11.43384880902579</v>
      </c>
      <c r="AC4106" s="3">
        <f t="shared" si="1687"/>
        <v>11.43384880902579</v>
      </c>
      <c r="AE4106" s="34">
        <f t="shared" si="1678"/>
        <v>7</v>
      </c>
      <c r="AF4106" s="73" t="b">
        <f>COUNTIF('Power Curve'!$D$2:$D$31,AE4106)&gt;0</f>
        <v>1</v>
      </c>
      <c r="AG4106" s="73" t="b">
        <f t="shared" si="1679"/>
        <v>0</v>
      </c>
      <c r="AH4106" s="73" t="b">
        <f t="shared" si="1688"/>
        <v>1</v>
      </c>
      <c r="AI4106" s="34" t="str">
        <f t="shared" si="1680"/>
        <v>Outer</v>
      </c>
      <c r="AJ4106" s="35" t="str">
        <f t="shared" si="1689"/>
        <v>0.4-0.5</v>
      </c>
      <c r="AK4106" s="36" t="str">
        <f t="shared" si="1681"/>
        <v>7-8</v>
      </c>
      <c r="AL4106" s="36" t="str">
        <f t="shared" si="1682"/>
        <v>May</v>
      </c>
      <c r="AM4106" s="35" t="str">
        <f t="shared" si="1683"/>
        <v>275-285</v>
      </c>
      <c r="AN4106" s="36" t="str">
        <f t="shared" si="1684"/>
        <v>LWS-LTI</v>
      </c>
    </row>
    <row r="4107" spans="5:40" x14ac:dyDescent="0.3">
      <c r="E4107" s="12">
        <v>41054.340277777781</v>
      </c>
      <c r="F4107" s="16">
        <v>7.46</v>
      </c>
      <c r="G4107" s="16">
        <v>664.1899976730349</v>
      </c>
      <c r="H4107" s="29">
        <v>1.1663514821234904</v>
      </c>
      <c r="I4107" s="26">
        <v>272.3</v>
      </c>
      <c r="J4107" s="30">
        <v>0.13270777479892762</v>
      </c>
      <c r="K4107" s="31">
        <v>0.1476965496096832</v>
      </c>
      <c r="L4107" s="111">
        <f t="shared" si="1664"/>
        <v>0.5</v>
      </c>
      <c r="M4107" s="112">
        <f t="shared" si="1665"/>
        <v>0.13</v>
      </c>
      <c r="N4107" s="112" t="b">
        <f t="shared" si="1666"/>
        <v>1</v>
      </c>
      <c r="O4107" s="112" t="b">
        <f t="shared" si="1667"/>
        <v>1</v>
      </c>
      <c r="P4107" s="113">
        <f t="shared" si="1668"/>
        <v>5</v>
      </c>
      <c r="Q4107" s="113">
        <f t="shared" si="1669"/>
        <v>13</v>
      </c>
      <c r="R4107" s="114" t="str">
        <f t="shared" si="1685"/>
        <v>0.5-0.13</v>
      </c>
      <c r="S4107" s="127">
        <f t="shared" si="1670"/>
        <v>1.7080752491931649E-2</v>
      </c>
      <c r="T4107" s="112" t="b">
        <f t="shared" si="1671"/>
        <v>1</v>
      </c>
      <c r="U4107" s="22">
        <f t="shared" si="1672"/>
        <v>7.3389953595753461</v>
      </c>
      <c r="V4107" s="22">
        <f t="shared" si="1673"/>
        <v>0.49231536677002891</v>
      </c>
      <c r="W4107" s="81">
        <f t="shared" si="1674"/>
        <v>8</v>
      </c>
      <c r="X4107" s="22">
        <f t="shared" si="1675"/>
        <v>0.32596929104961575</v>
      </c>
      <c r="Y4107" s="3">
        <f>IF(U4107&gt;'Power Curve'!$C$37,0,INDEX(Ci,$W4107,1)*POWER(1-X4107,3)+INDEX(Ci,$W4107,2)*3*X4107*POWER(1-X4107,2)+INDEX(Ci,$W4107,3)*3*POWER(X4107,2)*(1-X4107)+INDEX(Ci,$W4107,4)*POWER(X4107,3))</f>
        <v>686.76591472854523</v>
      </c>
      <c r="Z4107" s="3">
        <f t="shared" si="1676"/>
        <v>698.49639333791856</v>
      </c>
      <c r="AA4107" s="3">
        <f t="shared" si="1677"/>
        <v>664.1899976730349</v>
      </c>
      <c r="AB4107" s="3">
        <f t="shared" si="1686"/>
        <v>34.306395664883667</v>
      </c>
      <c r="AC4107" s="3">
        <f t="shared" si="1687"/>
        <v>34.306395664883667</v>
      </c>
      <c r="AE4107" s="34">
        <f t="shared" si="1678"/>
        <v>7</v>
      </c>
      <c r="AF4107" s="73" t="b">
        <f>COUNTIF('Power Curve'!$D$2:$D$31,AE4107)&gt;0</f>
        <v>1</v>
      </c>
      <c r="AG4107" s="73" t="b">
        <f t="shared" si="1679"/>
        <v>0</v>
      </c>
      <c r="AH4107" s="73" t="b">
        <f t="shared" si="1688"/>
        <v>1</v>
      </c>
      <c r="AI4107" s="34" t="str">
        <f t="shared" si="1680"/>
        <v>Inner</v>
      </c>
      <c r="AJ4107" s="35" t="str">
        <f t="shared" si="1689"/>
        <v>0.4-0.5</v>
      </c>
      <c r="AK4107" s="36" t="str">
        <f t="shared" si="1681"/>
        <v>8-9</v>
      </c>
      <c r="AL4107" s="36" t="str">
        <f t="shared" si="1682"/>
        <v>May</v>
      </c>
      <c r="AM4107" s="35" t="str">
        <f t="shared" si="1683"/>
        <v>265-275</v>
      </c>
      <c r="AN4107" s="36" t="str">
        <f t="shared" si="1684"/>
        <v>Inner-TI</v>
      </c>
    </row>
    <row r="4108" spans="5:40" x14ac:dyDescent="0.3">
      <c r="E4108" s="12">
        <v>41054.347222222219</v>
      </c>
      <c r="F4108" s="16">
        <v>6.92</v>
      </c>
      <c r="G4108" s="16">
        <v>484.41001510620163</v>
      </c>
      <c r="H4108" s="29">
        <v>1.1667178886692908</v>
      </c>
      <c r="I4108" s="26">
        <v>273.89999999999998</v>
      </c>
      <c r="J4108" s="30">
        <v>0.1430635838150289</v>
      </c>
      <c r="K4108" s="31">
        <v>0.13255445470835944</v>
      </c>
      <c r="L4108" s="111">
        <f t="shared" si="1664"/>
        <v>0.4</v>
      </c>
      <c r="M4108" s="112">
        <f t="shared" si="1665"/>
        <v>0.14000000000000001</v>
      </c>
      <c r="N4108" s="112" t="b">
        <f t="shared" si="1666"/>
        <v>1</v>
      </c>
      <c r="O4108" s="112" t="b">
        <f t="shared" si="1667"/>
        <v>1</v>
      </c>
      <c r="P4108" s="113">
        <f t="shared" si="1668"/>
        <v>4</v>
      </c>
      <c r="Q4108" s="113">
        <f t="shared" si="1669"/>
        <v>12</v>
      </c>
      <c r="R4108" s="114" t="str">
        <f t="shared" si="1685"/>
        <v>0.4-0.14</v>
      </c>
      <c r="S4108" s="127">
        <f t="shared" si="1670"/>
        <v>1.8184684372412531E-2</v>
      </c>
      <c r="T4108" s="112" t="b">
        <f t="shared" si="1671"/>
        <v>1</v>
      </c>
      <c r="U4108" s="22">
        <f t="shared" si="1672"/>
        <v>6.808467213932663</v>
      </c>
      <c r="V4108" s="22">
        <f t="shared" si="1673"/>
        <v>0.41032053166118282</v>
      </c>
      <c r="W4108" s="81">
        <f t="shared" si="1674"/>
        <v>7</v>
      </c>
      <c r="X4108" s="22">
        <f t="shared" si="1675"/>
        <v>0.78992267635241908</v>
      </c>
      <c r="Y4108" s="3">
        <f>IF(U4108&gt;'Power Curve'!$C$37,0,INDEX(Ci,$W4108,1)*POWER(1-X4108,3)+INDEX(Ci,$W4108,2)*3*X4108*POWER(1-X4108,2)+INDEX(Ci,$W4108,3)*3*POWER(X4108,2)*(1-X4108)+INDEX(Ci,$W4108,4)*POWER(X4108,3))</f>
        <v>547.37788065468965</v>
      </c>
      <c r="Z4108" s="3">
        <f t="shared" si="1676"/>
        <v>557.33177464683524</v>
      </c>
      <c r="AA4108" s="3">
        <f t="shared" si="1677"/>
        <v>484.41001510620163</v>
      </c>
      <c r="AB4108" s="3">
        <f t="shared" si="1686"/>
        <v>72.921759540633616</v>
      </c>
      <c r="AC4108" s="3">
        <f t="shared" si="1687"/>
        <v>72.921759540633616</v>
      </c>
      <c r="AE4108" s="34">
        <f t="shared" si="1678"/>
        <v>7</v>
      </c>
      <c r="AF4108" s="73" t="b">
        <f>COUNTIF('Power Curve'!$D$2:$D$31,AE4108)&gt;0</f>
        <v>1</v>
      </c>
      <c r="AG4108" s="73" t="b">
        <f t="shared" si="1679"/>
        <v>0</v>
      </c>
      <c r="AH4108" s="73" t="b">
        <f t="shared" si="1688"/>
        <v>1</v>
      </c>
      <c r="AI4108" s="34" t="str">
        <f t="shared" si="1680"/>
        <v>Outer</v>
      </c>
      <c r="AJ4108" s="35" t="str">
        <f t="shared" si="1689"/>
        <v>0.4-0.5</v>
      </c>
      <c r="AK4108" s="36" t="str">
        <f t="shared" si="1681"/>
        <v>8-9</v>
      </c>
      <c r="AL4108" s="36" t="str">
        <f t="shared" si="1682"/>
        <v>May</v>
      </c>
      <c r="AM4108" s="35" t="str">
        <f t="shared" si="1683"/>
        <v>265-275</v>
      </c>
      <c r="AN4108" s="36" t="str">
        <f t="shared" si="1684"/>
        <v>LWS-HTI</v>
      </c>
    </row>
    <row r="4109" spans="5:40" x14ac:dyDescent="0.3">
      <c r="E4109" s="12">
        <v>41054.354166666664</v>
      </c>
      <c r="F4109" s="16">
        <v>9.35</v>
      </c>
      <c r="G4109" s="16">
        <v>940.53002548217796</v>
      </c>
      <c r="H4109" s="29">
        <v>1.1670249290312611</v>
      </c>
      <c r="I4109" s="26">
        <v>281</v>
      </c>
      <c r="J4109" s="30">
        <v>0.22566844919786097</v>
      </c>
      <c r="K4109" s="31">
        <v>0.11727568272059999</v>
      </c>
      <c r="L4109" s="111">
        <f t="shared" si="1664"/>
        <v>0.8</v>
      </c>
      <c r="M4109" s="112">
        <f t="shared" si="1665"/>
        <v>0.23</v>
      </c>
      <c r="N4109" s="112" t="b">
        <f t="shared" si="1666"/>
        <v>1</v>
      </c>
      <c r="O4109" s="112" t="b">
        <f t="shared" si="1667"/>
        <v>1</v>
      </c>
      <c r="P4109" s="113">
        <f t="shared" si="1668"/>
        <v>8</v>
      </c>
      <c r="Q4109" s="113">
        <f t="shared" si="1669"/>
        <v>3</v>
      </c>
      <c r="R4109" s="114" t="str">
        <f t="shared" si="1685"/>
        <v>0.8-0.23</v>
      </c>
      <c r="S4109" s="127">
        <f t="shared" si="1670"/>
        <v>0</v>
      </c>
      <c r="T4109" s="112" t="b">
        <f t="shared" si="1671"/>
        <v>0</v>
      </c>
      <c r="U4109" s="22">
        <f t="shared" si="1672"/>
        <v>9.2001087092349287</v>
      </c>
      <c r="V4109" s="22">
        <f t="shared" si="1673"/>
        <v>0.77995643440716156</v>
      </c>
      <c r="W4109" s="81">
        <f t="shared" si="1674"/>
        <v>10</v>
      </c>
      <c r="X4109" s="22">
        <f t="shared" si="1675"/>
        <v>0.20298998421319453</v>
      </c>
      <c r="Y4109" s="3">
        <f>IF(U4109&gt;'Power Curve'!$C$37,0,INDEX(Ci,$W4109,1)*POWER(1-X4109,3)+INDEX(Ci,$W4109,2)*3*X4109*POWER(1-X4109,2)+INDEX(Ci,$W4109,3)*3*POWER(X4109,2)*(1-X4109)+INDEX(Ci,$W4109,4)*POWER(X4109,3))</f>
        <v>1263.5389862875074</v>
      </c>
      <c r="Z4109" s="3">
        <f t="shared" si="1676"/>
        <v>1263.5389862875074</v>
      </c>
      <c r="AA4109" s="3">
        <f t="shared" si="1677"/>
        <v>940.53002548217796</v>
      </c>
      <c r="AB4109" s="3">
        <f t="shared" si="1686"/>
        <v>323.00896080532948</v>
      </c>
      <c r="AC4109" s="3">
        <f t="shared" si="1687"/>
        <v>323.00896080532948</v>
      </c>
      <c r="AE4109" s="34">
        <f t="shared" si="1678"/>
        <v>9</v>
      </c>
      <c r="AF4109" s="73" t="b">
        <f>COUNTIF('Power Curve'!$D$2:$D$31,AE4109)&gt;0</f>
        <v>1</v>
      </c>
      <c r="AG4109" s="73" t="b">
        <f t="shared" si="1679"/>
        <v>0</v>
      </c>
      <c r="AH4109" s="73" t="b">
        <f t="shared" si="1688"/>
        <v>1</v>
      </c>
      <c r="AI4109" s="34" t="str">
        <f t="shared" si="1680"/>
        <v>Outer</v>
      </c>
      <c r="AJ4109" s="35" t="str">
        <f t="shared" si="1689"/>
        <v>0.7-0.8</v>
      </c>
      <c r="AK4109" s="36" t="str">
        <f t="shared" si="1681"/>
        <v>8-9</v>
      </c>
      <c r="AL4109" s="36" t="str">
        <f t="shared" si="1682"/>
        <v>May</v>
      </c>
      <c r="AM4109" s="35" t="str">
        <f t="shared" si="1683"/>
        <v>275-285</v>
      </c>
      <c r="AN4109" s="36" t="str">
        <f t="shared" si="1684"/>
        <v>HWS-HTI</v>
      </c>
    </row>
    <row r="4110" spans="5:40" x14ac:dyDescent="0.3">
      <c r="E4110" s="12">
        <v>41054.361111111109</v>
      </c>
      <c r="F4110" s="16">
        <v>11.81</v>
      </c>
      <c r="G4110" s="16">
        <v>1877.8599548339839</v>
      </c>
      <c r="H4110" s="29">
        <v>1.167658688024821</v>
      </c>
      <c r="I4110" s="26">
        <v>277.10000000000002</v>
      </c>
      <c r="J4110" s="30">
        <v>9.6528365791701931E-2</v>
      </c>
      <c r="K4110" s="31">
        <v>0.1738257795778349</v>
      </c>
      <c r="L4110" s="111">
        <f t="shared" si="1664"/>
        <v>1.2000000000000002</v>
      </c>
      <c r="M4110" s="112">
        <f t="shared" si="1665"/>
        <v>9.9999999999999992E-2</v>
      </c>
      <c r="N4110" s="112" t="b">
        <f t="shared" si="1666"/>
        <v>1</v>
      </c>
      <c r="O4110" s="112" t="b">
        <f t="shared" si="1667"/>
        <v>1</v>
      </c>
      <c r="P4110" s="113">
        <f t="shared" si="1668"/>
        <v>12</v>
      </c>
      <c r="Q4110" s="113">
        <f t="shared" si="1669"/>
        <v>16</v>
      </c>
      <c r="R4110" s="114" t="str">
        <f t="shared" si="1685"/>
        <v>1.2-0.1</v>
      </c>
      <c r="S4110" s="127">
        <f t="shared" si="1670"/>
        <v>7.9080893564048085E-3</v>
      </c>
      <c r="T4110" s="112" t="b">
        <f t="shared" si="1671"/>
        <v>1</v>
      </c>
      <c r="U4110" s="22">
        <f t="shared" si="1672"/>
        <v>11.622775245088816</v>
      </c>
      <c r="V4110" s="22">
        <f t="shared" si="1673"/>
        <v>1.1543873571820849</v>
      </c>
      <c r="W4110" s="81">
        <f t="shared" si="1674"/>
        <v>12</v>
      </c>
      <c r="X4110" s="22">
        <f t="shared" si="1675"/>
        <v>0.61881642808797688</v>
      </c>
      <c r="Y4110" s="3">
        <f>IF(U4110&gt;'Power Curve'!$C$37,0,INDEX(Ci,$W4110,1)*POWER(1-X4110,3)+INDEX(Ci,$W4110,2)*3*X4110*POWER(1-X4110,2)+INDEX(Ci,$W4110,3)*3*POWER(X4110,2)*(1-X4110)+INDEX(Ci,$W4110,4)*POWER(X4110,3))</f>
        <v>1878.9403749288754</v>
      </c>
      <c r="Z4110" s="3">
        <f t="shared" si="1676"/>
        <v>1893.7992033091696</v>
      </c>
      <c r="AA4110" s="3">
        <f t="shared" si="1677"/>
        <v>1877.8599548339839</v>
      </c>
      <c r="AB4110" s="3">
        <f t="shared" si="1686"/>
        <v>15.93924847518565</v>
      </c>
      <c r="AC4110" s="3">
        <f t="shared" si="1687"/>
        <v>15.93924847518565</v>
      </c>
      <c r="AE4110" s="34">
        <f t="shared" si="1678"/>
        <v>12</v>
      </c>
      <c r="AF4110" s="73" t="b">
        <f>COUNTIF('Power Curve'!$D$2:$D$31,AE4110)&gt;0</f>
        <v>1</v>
      </c>
      <c r="AG4110" s="73" t="b">
        <f t="shared" si="1679"/>
        <v>0</v>
      </c>
      <c r="AH4110" s="73" t="b">
        <f t="shared" si="1688"/>
        <v>1</v>
      </c>
      <c r="AI4110" s="34" t="str">
        <f t="shared" si="1680"/>
        <v>Outer</v>
      </c>
      <c r="AJ4110" s="35" t="str">
        <f t="shared" si="1689"/>
        <v>1.1-1.2</v>
      </c>
      <c r="AK4110" s="36" t="str">
        <f t="shared" si="1681"/>
        <v>8-9</v>
      </c>
      <c r="AL4110" s="36" t="str">
        <f t="shared" si="1682"/>
        <v>May</v>
      </c>
      <c r="AM4110" s="35" t="str">
        <f t="shared" si="1683"/>
        <v>275-285</v>
      </c>
      <c r="AN4110" s="36" t="str">
        <f t="shared" si="1684"/>
        <v>HWS-LTI</v>
      </c>
    </row>
    <row r="4111" spans="5:40" x14ac:dyDescent="0.3">
      <c r="E4111" s="12">
        <v>41054.368055555555</v>
      </c>
      <c r="F4111" s="16">
        <v>8.92</v>
      </c>
      <c r="G4111" s="16">
        <v>1041.8800125122075</v>
      </c>
      <c r="H4111" s="29">
        <v>1.1687800966094071</v>
      </c>
      <c r="I4111" s="26">
        <v>274.39999999999998</v>
      </c>
      <c r="J4111" s="30">
        <v>0.13565022421524664</v>
      </c>
      <c r="K4111" s="31">
        <v>7.8917090877237389E-2</v>
      </c>
      <c r="L4111" s="111">
        <f t="shared" si="1664"/>
        <v>0.70000000000000007</v>
      </c>
      <c r="M4111" s="112">
        <f t="shared" si="1665"/>
        <v>0.14000000000000001</v>
      </c>
      <c r="N4111" s="112" t="b">
        <f t="shared" si="1666"/>
        <v>1</v>
      </c>
      <c r="O4111" s="112" t="b">
        <f t="shared" si="1667"/>
        <v>1</v>
      </c>
      <c r="P4111" s="113">
        <f t="shared" si="1668"/>
        <v>7.0000000000000009</v>
      </c>
      <c r="Q4111" s="113">
        <f t="shared" si="1669"/>
        <v>12</v>
      </c>
      <c r="R4111" s="114" t="str">
        <f t="shared" si="1685"/>
        <v>0.7-0.14</v>
      </c>
      <c r="S4111" s="127">
        <f t="shared" si="1670"/>
        <v>1.0811335537812461E-2</v>
      </c>
      <c r="T4111" s="112" t="b">
        <f t="shared" si="1671"/>
        <v>1</v>
      </c>
      <c r="U4111" s="22">
        <f t="shared" si="1672"/>
        <v>8.7814000101335683</v>
      </c>
      <c r="V4111" s="22">
        <f t="shared" si="1673"/>
        <v>0.71524365522017674</v>
      </c>
      <c r="W4111" s="81">
        <f t="shared" si="1674"/>
        <v>9</v>
      </c>
      <c r="X4111" s="22">
        <f t="shared" si="1675"/>
        <v>0.77236533041086619</v>
      </c>
      <c r="Y4111" s="3">
        <f>IF(U4111&gt;'Power Curve'!$C$37,0,INDEX(Ci,$W4111,1)*POWER(1-X4111,3)+INDEX(Ci,$W4111,2)*3*X4111*POWER(1-X4111,2)+INDEX(Ci,$W4111,3)*3*POWER(X4111,2)*(1-X4111)+INDEX(Ci,$W4111,4)*POWER(X4111,3))</f>
        <v>1123.7177339226198</v>
      </c>
      <c r="Z4111" s="3">
        <f t="shared" si="1676"/>
        <v>1135.8666233938477</v>
      </c>
      <c r="AA4111" s="3">
        <f t="shared" si="1677"/>
        <v>1041.8800125122075</v>
      </c>
      <c r="AB4111" s="3">
        <f t="shared" si="1686"/>
        <v>93.986610881640217</v>
      </c>
      <c r="AC4111" s="3">
        <f t="shared" si="1687"/>
        <v>93.986610881640217</v>
      </c>
      <c r="AE4111" s="34">
        <f t="shared" si="1678"/>
        <v>9</v>
      </c>
      <c r="AF4111" s="73" t="b">
        <f>COUNTIF('Power Curve'!$D$2:$D$31,AE4111)&gt;0</f>
        <v>1</v>
      </c>
      <c r="AG4111" s="73" t="b">
        <f t="shared" si="1679"/>
        <v>0</v>
      </c>
      <c r="AH4111" s="73" t="b">
        <f t="shared" si="1688"/>
        <v>1</v>
      </c>
      <c r="AI4111" s="34" t="str">
        <f t="shared" si="1680"/>
        <v>Outer</v>
      </c>
      <c r="AJ4111" s="35" t="str">
        <f t="shared" si="1689"/>
        <v>0.7-0.8</v>
      </c>
      <c r="AK4111" s="36" t="str">
        <f t="shared" si="1681"/>
        <v>8-9</v>
      </c>
      <c r="AL4111" s="36" t="str">
        <f t="shared" si="1682"/>
        <v>May</v>
      </c>
      <c r="AM4111" s="35" t="str">
        <f t="shared" si="1683"/>
        <v>265-275</v>
      </c>
      <c r="AN4111" s="36" t="str">
        <f t="shared" si="1684"/>
        <v>Inner-TI</v>
      </c>
    </row>
    <row r="4112" spans="5:40" x14ac:dyDescent="0.3">
      <c r="E4112" s="12">
        <v>41054.375</v>
      </c>
      <c r="F4112" s="16">
        <v>8.98</v>
      </c>
      <c r="G4112" s="16">
        <v>1137.3099594116236</v>
      </c>
      <c r="H4112" s="29">
        <v>1.1708276424131145</v>
      </c>
      <c r="I4112" s="26">
        <v>277.89999999999998</v>
      </c>
      <c r="J4112" s="30">
        <v>0.14699331848552338</v>
      </c>
      <c r="K4112" s="31">
        <v>0.13863557576622343</v>
      </c>
      <c r="L4112" s="111">
        <f t="shared" si="1664"/>
        <v>0.70000000000000007</v>
      </c>
      <c r="M4112" s="112">
        <f t="shared" si="1665"/>
        <v>0.15000000000000002</v>
      </c>
      <c r="N4112" s="112" t="b">
        <f t="shared" si="1666"/>
        <v>1</v>
      </c>
      <c r="O4112" s="112" t="b">
        <f t="shared" si="1667"/>
        <v>1</v>
      </c>
      <c r="P4112" s="113">
        <f t="shared" si="1668"/>
        <v>7.0000000000000009</v>
      </c>
      <c r="Q4112" s="113">
        <f t="shared" si="1669"/>
        <v>10.999999999999998</v>
      </c>
      <c r="R4112" s="114" t="str">
        <f t="shared" si="1685"/>
        <v>0.7-0.15</v>
      </c>
      <c r="S4112" s="127">
        <f t="shared" si="1670"/>
        <v>1.0048182677690141E-2</v>
      </c>
      <c r="T4112" s="112" t="b">
        <f t="shared" si="1671"/>
        <v>1</v>
      </c>
      <c r="U4112" s="22">
        <f t="shared" si="1672"/>
        <v>8.8456271490013592</v>
      </c>
      <c r="V4112" s="22">
        <f t="shared" si="1673"/>
        <v>0.72517016657349598</v>
      </c>
      <c r="W4112" s="81">
        <f t="shared" si="1674"/>
        <v>9</v>
      </c>
      <c r="X4112" s="22">
        <f t="shared" si="1675"/>
        <v>0.83656346214559008</v>
      </c>
      <c r="Y4112" s="3">
        <f>IF(U4112&gt;'Power Curve'!$C$37,0,INDEX(Ci,$W4112,1)*POWER(1-X4112,3)+INDEX(Ci,$W4112,2)*3*X4112*POWER(1-X4112,2)+INDEX(Ci,$W4112,3)*3*POWER(X4112,2)*(1-X4112)+INDEX(Ci,$W4112,4)*POWER(X4112,3))</f>
        <v>1144.678390536621</v>
      </c>
      <c r="Z4112" s="3">
        <f t="shared" si="1676"/>
        <v>1156.1803281119373</v>
      </c>
      <c r="AA4112" s="3">
        <f t="shared" si="1677"/>
        <v>1137.3099594116236</v>
      </c>
      <c r="AB4112" s="3">
        <f t="shared" si="1686"/>
        <v>18.870368700313747</v>
      </c>
      <c r="AC4112" s="3">
        <f t="shared" si="1687"/>
        <v>18.870368700313747</v>
      </c>
      <c r="AE4112" s="34">
        <f t="shared" si="1678"/>
        <v>9</v>
      </c>
      <c r="AF4112" s="73" t="b">
        <f>COUNTIF('Power Curve'!$D$2:$D$31,AE4112)&gt;0</f>
        <v>1</v>
      </c>
      <c r="AG4112" s="73" t="b">
        <f t="shared" si="1679"/>
        <v>0</v>
      </c>
      <c r="AH4112" s="73" t="b">
        <f t="shared" si="1688"/>
        <v>1</v>
      </c>
      <c r="AI4112" s="34" t="str">
        <f t="shared" si="1680"/>
        <v>Outer</v>
      </c>
      <c r="AJ4112" s="35" t="str">
        <f t="shared" si="1689"/>
        <v>0.7-0.8</v>
      </c>
      <c r="AK4112" s="36" t="str">
        <f t="shared" si="1681"/>
        <v>9-10</v>
      </c>
      <c r="AL4112" s="36" t="str">
        <f t="shared" si="1682"/>
        <v>May</v>
      </c>
      <c r="AM4112" s="35" t="str">
        <f t="shared" si="1683"/>
        <v>275-285</v>
      </c>
      <c r="AN4112" s="36" t="str">
        <f t="shared" si="1684"/>
        <v>HWS-HTI</v>
      </c>
    </row>
    <row r="4113" spans="5:40" x14ac:dyDescent="0.3">
      <c r="E4113" s="12">
        <v>41054.909722222219</v>
      </c>
      <c r="F4113" s="16">
        <v>7.58</v>
      </c>
      <c r="G4113" s="16">
        <v>846.42998504638717</v>
      </c>
      <c r="H4113" s="29">
        <v>1.1908230233144894</v>
      </c>
      <c r="I4113" s="26">
        <v>303.10000000000002</v>
      </c>
      <c r="J4113" s="30">
        <v>8.7071240105540904E-2</v>
      </c>
      <c r="K4113" s="31">
        <v>0.20123699970430886</v>
      </c>
      <c r="L4113" s="111">
        <f t="shared" si="1664"/>
        <v>0.5</v>
      </c>
      <c r="M4113" s="112">
        <f t="shared" si="1665"/>
        <v>0.09</v>
      </c>
      <c r="N4113" s="112" t="b">
        <f t="shared" si="1666"/>
        <v>1</v>
      </c>
      <c r="O4113" s="112" t="b">
        <f t="shared" si="1667"/>
        <v>1</v>
      </c>
      <c r="P4113" s="113">
        <f t="shared" si="1668"/>
        <v>5</v>
      </c>
      <c r="Q4113" s="113">
        <f t="shared" si="1669"/>
        <v>17</v>
      </c>
      <c r="R4113" s="114" t="str">
        <f t="shared" si="1685"/>
        <v>0.5-0.09</v>
      </c>
      <c r="S4113" s="127">
        <f t="shared" si="1670"/>
        <v>-1.9098901849401599E-2</v>
      </c>
      <c r="T4113" s="112" t="b">
        <f t="shared" si="1671"/>
        <v>1</v>
      </c>
      <c r="U4113" s="22">
        <f t="shared" si="1672"/>
        <v>7.5088411510647468</v>
      </c>
      <c r="V4113" s="22">
        <f t="shared" si="1673"/>
        <v>0.51856558135616415</v>
      </c>
      <c r="W4113" s="81">
        <f t="shared" si="1674"/>
        <v>8</v>
      </c>
      <c r="X4113" s="22">
        <f t="shared" si="1675"/>
        <v>0.49691588087717997</v>
      </c>
      <c r="Y4113" s="3">
        <f>IF(U4113&gt;'Power Curve'!$C$37,0,INDEX(Ci,$W4113,1)*POWER(1-X4113,3)+INDEX(Ci,$W4113,2)*3*X4113*POWER(1-X4113,2)+INDEX(Ci,$W4113,3)*3*POWER(X4113,2)*(1-X4113)+INDEX(Ci,$W4113,4)*POWER(X4113,3))</f>
        <v>734.4098136553564</v>
      </c>
      <c r="Z4113" s="3">
        <f t="shared" si="1676"/>
        <v>720.38339270711549</v>
      </c>
      <c r="AA4113" s="3">
        <f t="shared" si="1677"/>
        <v>846.42998504638717</v>
      </c>
      <c r="AB4113" s="3">
        <f t="shared" si="1686"/>
        <v>-126.04659233927168</v>
      </c>
      <c r="AC4113" s="3">
        <f t="shared" si="1687"/>
        <v>126.04659233927168</v>
      </c>
      <c r="AE4113" s="34">
        <f t="shared" si="1678"/>
        <v>8</v>
      </c>
      <c r="AF4113" s="73" t="b">
        <f>COUNTIF('Power Curve'!$D$2:$D$31,AE4113)&gt;0</f>
        <v>1</v>
      </c>
      <c r="AG4113" s="73" t="b">
        <f t="shared" si="1679"/>
        <v>0</v>
      </c>
      <c r="AH4113" s="73" t="b">
        <f t="shared" si="1688"/>
        <v>1</v>
      </c>
      <c r="AI4113" s="34" t="str">
        <f t="shared" si="1680"/>
        <v>Outer</v>
      </c>
      <c r="AJ4113" s="35" t="str">
        <f t="shared" si="1689"/>
        <v>0.5-0.6</v>
      </c>
      <c r="AK4113" s="36" t="str">
        <f t="shared" si="1681"/>
        <v>21-22</v>
      </c>
      <c r="AL4113" s="36" t="str">
        <f t="shared" si="1682"/>
        <v>May</v>
      </c>
      <c r="AM4113" s="35" t="str">
        <f t="shared" si="1683"/>
        <v>295-305</v>
      </c>
      <c r="AN4113" s="36" t="str">
        <f t="shared" si="1684"/>
        <v>HWS-LTI</v>
      </c>
    </row>
    <row r="4114" spans="5:40" x14ac:dyDescent="0.3">
      <c r="E4114" s="12">
        <v>41054.916666666664</v>
      </c>
      <c r="F4114" s="16">
        <v>7.61</v>
      </c>
      <c r="G4114" s="16">
        <v>540.89000320434548</v>
      </c>
      <c r="H4114" s="29">
        <v>1.1907245248501521</v>
      </c>
      <c r="I4114" s="26">
        <v>313.5</v>
      </c>
      <c r="J4114" s="30">
        <v>0.15374507227332457</v>
      </c>
      <c r="K4114" s="31">
        <v>0.25394660199089714</v>
      </c>
      <c r="L4114" s="111">
        <f t="shared" si="1664"/>
        <v>0.5</v>
      </c>
      <c r="M4114" s="112">
        <f t="shared" si="1665"/>
        <v>0.15000000000000002</v>
      </c>
      <c r="N4114" s="112" t="b">
        <f t="shared" si="1666"/>
        <v>1</v>
      </c>
      <c r="O4114" s="112" t="b">
        <f t="shared" si="1667"/>
        <v>1</v>
      </c>
      <c r="P4114" s="113">
        <f t="shared" si="1668"/>
        <v>5</v>
      </c>
      <c r="Q4114" s="113">
        <f t="shared" si="1669"/>
        <v>10.999999999999998</v>
      </c>
      <c r="R4114" s="114" t="str">
        <f t="shared" si="1685"/>
        <v>0.5-0.15</v>
      </c>
      <c r="S4114" s="127">
        <f t="shared" si="1670"/>
        <v>3.6961852981718626E-2</v>
      </c>
      <c r="T4114" s="112" t="b">
        <f t="shared" si="1671"/>
        <v>1</v>
      </c>
      <c r="U4114" s="22">
        <f t="shared" si="1672"/>
        <v>7.5383516643302642</v>
      </c>
      <c r="V4114" s="22">
        <f t="shared" si="1673"/>
        <v>0.52312652631084189</v>
      </c>
      <c r="W4114" s="81">
        <f t="shared" si="1674"/>
        <v>8</v>
      </c>
      <c r="X4114" s="22">
        <f t="shared" si="1675"/>
        <v>0.52661765660305127</v>
      </c>
      <c r="Y4114" s="3">
        <f>IF(U4114&gt;'Power Curve'!$C$37,0,INDEX(Ci,$W4114,1)*POWER(1-X4114,3)+INDEX(Ci,$W4114,2)*3*X4114*POWER(1-X4114,2)+INDEX(Ci,$W4114,3)*3*POWER(X4114,2)*(1-X4114)+INDEX(Ci,$W4114,4)*POWER(X4114,3))</f>
        <v>742.82128456438193</v>
      </c>
      <c r="Z4114" s="3">
        <f t="shared" si="1676"/>
        <v>770.277335676142</v>
      </c>
      <c r="AA4114" s="3">
        <f t="shared" si="1677"/>
        <v>540.89000320434548</v>
      </c>
      <c r="AB4114" s="3">
        <f t="shared" si="1686"/>
        <v>229.38733247179653</v>
      </c>
      <c r="AC4114" s="3">
        <f t="shared" si="1687"/>
        <v>229.38733247179653</v>
      </c>
      <c r="AE4114" s="34">
        <f t="shared" si="1678"/>
        <v>8</v>
      </c>
      <c r="AF4114" s="73" t="b">
        <f>COUNTIF('Power Curve'!$D$2:$D$31,AE4114)&gt;0</f>
        <v>1</v>
      </c>
      <c r="AG4114" s="73" t="b">
        <f t="shared" si="1679"/>
        <v>0</v>
      </c>
      <c r="AH4114" s="73" t="b">
        <f t="shared" si="1688"/>
        <v>1</v>
      </c>
      <c r="AI4114" s="34" t="str">
        <f t="shared" si="1680"/>
        <v>Outer</v>
      </c>
      <c r="AJ4114" s="35" t="str">
        <f t="shared" si="1689"/>
        <v>0.5-0.6</v>
      </c>
      <c r="AK4114" s="36" t="str">
        <f t="shared" si="1681"/>
        <v>22-23</v>
      </c>
      <c r="AL4114" s="36" t="str">
        <f t="shared" si="1682"/>
        <v>May</v>
      </c>
      <c r="AM4114" s="35" t="str">
        <f t="shared" si="1683"/>
        <v>305-315</v>
      </c>
      <c r="AN4114" s="36" t="str">
        <f t="shared" si="1684"/>
        <v>HWS-HTI</v>
      </c>
    </row>
    <row r="4115" spans="5:40" x14ac:dyDescent="0.3">
      <c r="E4115" s="12">
        <v>41054.923611111109</v>
      </c>
      <c r="F4115" s="16">
        <v>7.61</v>
      </c>
      <c r="G4115" s="16">
        <v>679.00998783111595</v>
      </c>
      <c r="H4115" s="29">
        <v>1.1914487065192723</v>
      </c>
      <c r="I4115" s="26">
        <v>318</v>
      </c>
      <c r="J4115" s="30">
        <v>0.17608409986859397</v>
      </c>
      <c r="K4115" s="31">
        <v>0.27144331943152855</v>
      </c>
      <c r="L4115" s="111">
        <f t="shared" si="1664"/>
        <v>0.5</v>
      </c>
      <c r="M4115" s="112">
        <f t="shared" si="1665"/>
        <v>0.18000000000000002</v>
      </c>
      <c r="N4115" s="112" t="b">
        <f t="shared" si="1666"/>
        <v>1</v>
      </c>
      <c r="O4115" s="112" t="b">
        <f t="shared" si="1667"/>
        <v>1</v>
      </c>
      <c r="P4115" s="113">
        <f t="shared" si="1668"/>
        <v>5</v>
      </c>
      <c r="Q4115" s="113">
        <f t="shared" si="1669"/>
        <v>8</v>
      </c>
      <c r="R4115" s="114" t="str">
        <f t="shared" si="1685"/>
        <v>0.5-0.18</v>
      </c>
      <c r="S4115" s="127">
        <f t="shared" si="1670"/>
        <v>0.10912678642423018</v>
      </c>
      <c r="T4115" s="112" t="b">
        <f t="shared" si="1671"/>
        <v>1</v>
      </c>
      <c r="U4115" s="22">
        <f t="shared" si="1672"/>
        <v>7.5398795939304559</v>
      </c>
      <c r="V4115" s="22">
        <f t="shared" si="1673"/>
        <v>0.52336267275595438</v>
      </c>
      <c r="W4115" s="81">
        <f t="shared" si="1674"/>
        <v>8</v>
      </c>
      <c r="X4115" s="22">
        <f t="shared" si="1675"/>
        <v>0.52815548896474207</v>
      </c>
      <c r="Y4115" s="3">
        <f>IF(U4115&gt;'Power Curve'!$C$37,0,INDEX(Ci,$W4115,1)*POWER(1-X4115,3)+INDEX(Ci,$W4115,2)*3*X4115*POWER(1-X4115,2)+INDEX(Ci,$W4115,3)*3*POWER(X4115,2)*(1-X4115)+INDEX(Ci,$W4115,4)*POWER(X4115,3))</f>
        <v>743.25778139344027</v>
      </c>
      <c r="Z4115" s="3">
        <f t="shared" si="1676"/>
        <v>824.3671145617094</v>
      </c>
      <c r="AA4115" s="3">
        <f t="shared" si="1677"/>
        <v>679.00998783111595</v>
      </c>
      <c r="AB4115" s="3">
        <f t="shared" si="1686"/>
        <v>145.35712673059345</v>
      </c>
      <c r="AC4115" s="3">
        <f t="shared" si="1687"/>
        <v>145.35712673059345</v>
      </c>
      <c r="AE4115" s="34">
        <f t="shared" si="1678"/>
        <v>8</v>
      </c>
      <c r="AF4115" s="73" t="b">
        <f>COUNTIF('Power Curve'!$D$2:$D$31,AE4115)&gt;0</f>
        <v>1</v>
      </c>
      <c r="AG4115" s="73" t="b">
        <f t="shared" si="1679"/>
        <v>0</v>
      </c>
      <c r="AH4115" s="73" t="b">
        <f t="shared" si="1688"/>
        <v>1</v>
      </c>
      <c r="AI4115" s="34" t="str">
        <f t="shared" si="1680"/>
        <v>Outer</v>
      </c>
      <c r="AJ4115" s="35" t="str">
        <f t="shared" si="1689"/>
        <v>0.5-0.6</v>
      </c>
      <c r="AK4115" s="36" t="str">
        <f t="shared" si="1681"/>
        <v>22-23</v>
      </c>
      <c r="AL4115" s="36" t="str">
        <f t="shared" si="1682"/>
        <v>May</v>
      </c>
      <c r="AM4115" s="35" t="str">
        <f t="shared" si="1683"/>
        <v>315-325</v>
      </c>
      <c r="AN4115" s="36" t="str">
        <f t="shared" si="1684"/>
        <v>HWS-HTI</v>
      </c>
    </row>
    <row r="4116" spans="5:40" x14ac:dyDescent="0.3">
      <c r="E4116" s="12">
        <v>41054.930555555555</v>
      </c>
      <c r="F4116" s="16">
        <v>7.52</v>
      </c>
      <c r="G4116" s="16">
        <v>797.20001983642578</v>
      </c>
      <c r="H4116" s="29">
        <v>1.1921737695983734</v>
      </c>
      <c r="I4116" s="26">
        <v>320.5</v>
      </c>
      <c r="J4116" s="30">
        <v>0.14627659574468088</v>
      </c>
      <c r="K4116" s="31">
        <v>0.24413532346937183</v>
      </c>
      <c r="L4116" s="111">
        <f t="shared" si="1664"/>
        <v>0.5</v>
      </c>
      <c r="M4116" s="112">
        <f t="shared" si="1665"/>
        <v>0.15000000000000002</v>
      </c>
      <c r="N4116" s="112" t="b">
        <f t="shared" si="1666"/>
        <v>1</v>
      </c>
      <c r="O4116" s="112" t="b">
        <f t="shared" si="1667"/>
        <v>1</v>
      </c>
      <c r="P4116" s="113">
        <f t="shared" si="1668"/>
        <v>5</v>
      </c>
      <c r="Q4116" s="113">
        <f t="shared" si="1669"/>
        <v>10.999999999999998</v>
      </c>
      <c r="R4116" s="114" t="str">
        <f t="shared" si="1685"/>
        <v>0.5-0.15</v>
      </c>
      <c r="S4116" s="127">
        <f t="shared" si="1670"/>
        <v>3.6961852981718626E-2</v>
      </c>
      <c r="T4116" s="112" t="b">
        <f t="shared" si="1671"/>
        <v>1</v>
      </c>
      <c r="U4116" s="22">
        <f t="shared" si="1672"/>
        <v>7.4522199603364694</v>
      </c>
      <c r="V4116" s="22">
        <f t="shared" si="1673"/>
        <v>0.50981459380618688</v>
      </c>
      <c r="W4116" s="81">
        <f t="shared" si="1674"/>
        <v>8</v>
      </c>
      <c r="X4116" s="22">
        <f t="shared" si="1675"/>
        <v>0.43992771895631683</v>
      </c>
      <c r="Y4116" s="3">
        <f>IF(U4116&gt;'Power Curve'!$C$37,0,INDEX(Ci,$W4116,1)*POWER(1-X4116,3)+INDEX(Ci,$W4116,2)*3*X4116*POWER(1-X4116,2)+INDEX(Ci,$W4116,3)*3*POWER(X4116,2)*(1-X4116)+INDEX(Ci,$W4116,4)*POWER(X4116,3))</f>
        <v>718.37633296001707</v>
      </c>
      <c r="Z4116" s="3">
        <f t="shared" si="1676"/>
        <v>744.92885336443135</v>
      </c>
      <c r="AA4116" s="3">
        <f t="shared" si="1677"/>
        <v>797.20001983642578</v>
      </c>
      <c r="AB4116" s="3">
        <f t="shared" si="1686"/>
        <v>-52.271166471994434</v>
      </c>
      <c r="AC4116" s="3">
        <f t="shared" si="1687"/>
        <v>52.271166471994434</v>
      </c>
      <c r="AE4116" s="34">
        <f t="shared" si="1678"/>
        <v>7</v>
      </c>
      <c r="AF4116" s="73" t="b">
        <f>COUNTIF('Power Curve'!$D$2:$D$31,AE4116)&gt;0</f>
        <v>1</v>
      </c>
      <c r="AG4116" s="73" t="b">
        <f t="shared" si="1679"/>
        <v>0</v>
      </c>
      <c r="AH4116" s="73" t="b">
        <f t="shared" si="1688"/>
        <v>1</v>
      </c>
      <c r="AI4116" s="34" t="str">
        <f t="shared" si="1680"/>
        <v>Outer</v>
      </c>
      <c r="AJ4116" s="35" t="str">
        <f t="shared" si="1689"/>
        <v>0.5-0.6</v>
      </c>
      <c r="AK4116" s="36" t="str">
        <f t="shared" si="1681"/>
        <v>22-23</v>
      </c>
      <c r="AL4116" s="36" t="str">
        <f t="shared" si="1682"/>
        <v>May</v>
      </c>
      <c r="AM4116" s="35" t="str">
        <f t="shared" si="1683"/>
        <v>315-325</v>
      </c>
      <c r="AN4116" s="36" t="str">
        <f t="shared" si="1684"/>
        <v>HWS-HTI</v>
      </c>
    </row>
    <row r="4117" spans="5:40" x14ac:dyDescent="0.3">
      <c r="E4117" s="12">
        <v>41054.9375</v>
      </c>
      <c r="F4117" s="16">
        <v>8.1</v>
      </c>
      <c r="G4117" s="16">
        <v>970.32997131347634</v>
      </c>
      <c r="H4117" s="29">
        <v>1.1922034304886646</v>
      </c>
      <c r="I4117" s="26">
        <v>312.2</v>
      </c>
      <c r="J4117" s="30">
        <v>0.13209876543209878</v>
      </c>
      <c r="K4117" s="31">
        <v>0.16673086176672094</v>
      </c>
      <c r="L4117" s="111">
        <f t="shared" si="1664"/>
        <v>0.6</v>
      </c>
      <c r="M4117" s="112">
        <f t="shared" si="1665"/>
        <v>0.13</v>
      </c>
      <c r="N4117" s="112" t="b">
        <f t="shared" si="1666"/>
        <v>1</v>
      </c>
      <c r="O4117" s="112" t="b">
        <f t="shared" si="1667"/>
        <v>1</v>
      </c>
      <c r="P4117" s="113">
        <f t="shared" si="1668"/>
        <v>6</v>
      </c>
      <c r="Q4117" s="113">
        <f t="shared" si="1669"/>
        <v>13</v>
      </c>
      <c r="R4117" s="114" t="str">
        <f t="shared" si="1685"/>
        <v>0.6-0.13</v>
      </c>
      <c r="S4117" s="127">
        <f t="shared" si="1670"/>
        <v>1.7757460449273912E-2</v>
      </c>
      <c r="T4117" s="112" t="b">
        <f t="shared" si="1671"/>
        <v>1</v>
      </c>
      <c r="U4117" s="22">
        <f t="shared" si="1672"/>
        <v>8.0270588135993854</v>
      </c>
      <c r="V4117" s="22">
        <f t="shared" si="1673"/>
        <v>0.5986577916168383</v>
      </c>
      <c r="W4117" s="81">
        <f t="shared" si="1674"/>
        <v>9</v>
      </c>
      <c r="X4117" s="22">
        <f t="shared" si="1675"/>
        <v>1.8364819696593971E-2</v>
      </c>
      <c r="Y4117" s="3">
        <f>IF(U4117&gt;'Power Curve'!$C$37,0,INDEX(Ci,$W4117,1)*POWER(1-X4117,3)+INDEX(Ci,$W4117,2)*3*X4117*POWER(1-X4117,2)+INDEX(Ci,$W4117,3)*3*POWER(X4117,2)*(1-X4117)+INDEX(Ci,$W4117,4)*POWER(X4117,3))</f>
        <v>886.24154047347167</v>
      </c>
      <c r="Z4117" s="3">
        <f t="shared" si="1676"/>
        <v>901.97893957693282</v>
      </c>
      <c r="AA4117" s="3">
        <f t="shared" si="1677"/>
        <v>970.32997131347634</v>
      </c>
      <c r="AB4117" s="3">
        <f t="shared" si="1686"/>
        <v>-68.351031736543518</v>
      </c>
      <c r="AC4117" s="3">
        <f t="shared" si="1687"/>
        <v>68.351031736543518</v>
      </c>
      <c r="AE4117" s="34">
        <f t="shared" si="1678"/>
        <v>8</v>
      </c>
      <c r="AF4117" s="73" t="b">
        <f>COUNTIF('Power Curve'!$D$2:$D$31,AE4117)&gt;0</f>
        <v>1</v>
      </c>
      <c r="AG4117" s="73" t="b">
        <f t="shared" si="1679"/>
        <v>0</v>
      </c>
      <c r="AH4117" s="73" t="b">
        <f t="shared" si="1688"/>
        <v>1</v>
      </c>
      <c r="AI4117" s="34" t="str">
        <f t="shared" si="1680"/>
        <v>Inner</v>
      </c>
      <c r="AJ4117" s="35" t="str">
        <f t="shared" si="1689"/>
        <v>0.5-0.6</v>
      </c>
      <c r="AK4117" s="36" t="str">
        <f t="shared" si="1681"/>
        <v>22-23</v>
      </c>
      <c r="AL4117" s="36" t="str">
        <f t="shared" si="1682"/>
        <v>May</v>
      </c>
      <c r="AM4117" s="35" t="str">
        <f t="shared" si="1683"/>
        <v>305-315</v>
      </c>
      <c r="AN4117" s="36" t="str">
        <f t="shared" si="1684"/>
        <v>Inner-TI</v>
      </c>
    </row>
    <row r="4118" spans="5:40" x14ac:dyDescent="0.3">
      <c r="E4118" s="12">
        <v>41054.944444444445</v>
      </c>
      <c r="F4118" s="16">
        <v>8.1</v>
      </c>
      <c r="G4118" s="16">
        <v>1176.3999481201222</v>
      </c>
      <c r="H4118" s="29">
        <v>1.1926732039803385</v>
      </c>
      <c r="I4118" s="26">
        <v>308</v>
      </c>
      <c r="J4118" s="30">
        <v>0.12839506172839507</v>
      </c>
      <c r="K4118" s="31">
        <v>0.18462856620309817</v>
      </c>
      <c r="L4118" s="111">
        <f t="shared" si="1664"/>
        <v>0.6</v>
      </c>
      <c r="M4118" s="112">
        <f t="shared" si="1665"/>
        <v>0.13</v>
      </c>
      <c r="N4118" s="112" t="b">
        <f t="shared" si="1666"/>
        <v>1</v>
      </c>
      <c r="O4118" s="112" t="b">
        <f t="shared" si="1667"/>
        <v>1</v>
      </c>
      <c r="P4118" s="113">
        <f t="shared" si="1668"/>
        <v>6</v>
      </c>
      <c r="Q4118" s="113">
        <f t="shared" si="1669"/>
        <v>13</v>
      </c>
      <c r="R4118" s="114" t="str">
        <f t="shared" si="1685"/>
        <v>0.6-0.13</v>
      </c>
      <c r="S4118" s="127">
        <f t="shared" si="1670"/>
        <v>1.7757460449273912E-2</v>
      </c>
      <c r="T4118" s="112" t="b">
        <f t="shared" si="1671"/>
        <v>1</v>
      </c>
      <c r="U4118" s="22">
        <f t="shared" si="1672"/>
        <v>8.0281129972971552</v>
      </c>
      <c r="V4118" s="22">
        <f t="shared" si="1673"/>
        <v>0.59882071910557377</v>
      </c>
      <c r="W4118" s="81">
        <f t="shared" si="1674"/>
        <v>9</v>
      </c>
      <c r="X4118" s="22">
        <f t="shared" si="1675"/>
        <v>1.9418527289599665E-2</v>
      </c>
      <c r="Y4118" s="3">
        <f>IF(U4118&gt;'Power Curve'!$C$37,0,INDEX(Ci,$W4118,1)*POWER(1-X4118,3)+INDEX(Ci,$W4118,2)*3*X4118*POWER(1-X4118,2)+INDEX(Ci,$W4118,3)*3*POWER(X4118,2)*(1-X4118)+INDEX(Ci,$W4118,4)*POWER(X4118,3))</f>
        <v>886.55752579365674</v>
      </c>
      <c r="Z4118" s="3">
        <f t="shared" si="1676"/>
        <v>902.30053599394364</v>
      </c>
      <c r="AA4118" s="3">
        <f t="shared" si="1677"/>
        <v>1176.3999481201222</v>
      </c>
      <c r="AB4118" s="3">
        <f t="shared" si="1686"/>
        <v>-274.09941212617855</v>
      </c>
      <c r="AC4118" s="3">
        <f t="shared" si="1687"/>
        <v>274.09941212617855</v>
      </c>
      <c r="AE4118" s="34">
        <f t="shared" si="1678"/>
        <v>8</v>
      </c>
      <c r="AF4118" s="73" t="b">
        <f>COUNTIF('Power Curve'!$D$2:$D$31,AE4118)&gt;0</f>
        <v>1</v>
      </c>
      <c r="AG4118" s="73" t="b">
        <f t="shared" si="1679"/>
        <v>0</v>
      </c>
      <c r="AH4118" s="73" t="b">
        <f t="shared" si="1688"/>
        <v>1</v>
      </c>
      <c r="AI4118" s="34" t="str">
        <f t="shared" si="1680"/>
        <v>Inner</v>
      </c>
      <c r="AJ4118" s="35" t="str">
        <f t="shared" si="1689"/>
        <v>0.5-0.6</v>
      </c>
      <c r="AK4118" s="36" t="str">
        <f t="shared" si="1681"/>
        <v>22-23</v>
      </c>
      <c r="AL4118" s="36" t="str">
        <f t="shared" si="1682"/>
        <v>May</v>
      </c>
      <c r="AM4118" s="35" t="str">
        <f t="shared" si="1683"/>
        <v>305-315</v>
      </c>
      <c r="AN4118" s="36" t="str">
        <f t="shared" si="1684"/>
        <v>Inner-TI</v>
      </c>
    </row>
    <row r="4119" spans="5:40" x14ac:dyDescent="0.3">
      <c r="E4119" s="12">
        <v>41054.951388888891</v>
      </c>
      <c r="F4119" s="16">
        <v>9</v>
      </c>
      <c r="G4119" s="16">
        <v>1110.959991455079</v>
      </c>
      <c r="H4119" s="29">
        <v>1.1926175625575861</v>
      </c>
      <c r="I4119" s="26">
        <v>304.8</v>
      </c>
      <c r="J4119" s="30">
        <v>0.10444444444444444</v>
      </c>
      <c r="K4119" s="31">
        <v>0.19934571723754216</v>
      </c>
      <c r="L4119" s="111">
        <f t="shared" si="1664"/>
        <v>0.70000000000000007</v>
      </c>
      <c r="M4119" s="112">
        <f t="shared" si="1665"/>
        <v>9.9999999999999992E-2</v>
      </c>
      <c r="N4119" s="112" t="b">
        <f t="shared" si="1666"/>
        <v>1</v>
      </c>
      <c r="O4119" s="112" t="b">
        <f t="shared" si="1667"/>
        <v>1</v>
      </c>
      <c r="P4119" s="113">
        <f t="shared" si="1668"/>
        <v>7.0000000000000009</v>
      </c>
      <c r="Q4119" s="113">
        <f t="shared" si="1669"/>
        <v>16</v>
      </c>
      <c r="R4119" s="114" t="str">
        <f t="shared" si="1685"/>
        <v>0.7-0.1</v>
      </c>
      <c r="S4119" s="127">
        <f t="shared" si="1670"/>
        <v>-1.3669081380489443E-2</v>
      </c>
      <c r="T4119" s="112" t="b">
        <f t="shared" si="1671"/>
        <v>1</v>
      </c>
      <c r="U4119" s="22">
        <f t="shared" si="1672"/>
        <v>8.9199868344207864</v>
      </c>
      <c r="V4119" s="22">
        <f t="shared" si="1673"/>
        <v>0.73666269565944209</v>
      </c>
      <c r="W4119" s="81">
        <f t="shared" si="1674"/>
        <v>9</v>
      </c>
      <c r="X4119" s="22">
        <f t="shared" si="1675"/>
        <v>0.91088956423361267</v>
      </c>
      <c r="Y4119" s="3">
        <f>IF(U4119&gt;'Power Curve'!$C$37,0,INDEX(Ci,$W4119,1)*POWER(1-X4119,3)+INDEX(Ci,$W4119,2)*3*X4119*POWER(1-X4119,2)+INDEX(Ci,$W4119,3)*3*POWER(X4119,2)*(1-X4119)+INDEX(Ci,$W4119,4)*POWER(X4119,3))</f>
        <v>1169.0246097145366</v>
      </c>
      <c r="Z4119" s="3">
        <f t="shared" si="1676"/>
        <v>1153.0451171885538</v>
      </c>
      <c r="AA4119" s="3">
        <f t="shared" si="1677"/>
        <v>1110.959991455079</v>
      </c>
      <c r="AB4119" s="3">
        <f t="shared" si="1686"/>
        <v>42.085125733474797</v>
      </c>
      <c r="AC4119" s="3">
        <f t="shared" si="1687"/>
        <v>42.085125733474797</v>
      </c>
      <c r="AE4119" s="34">
        <f t="shared" si="1678"/>
        <v>9</v>
      </c>
      <c r="AF4119" s="73" t="b">
        <f>COUNTIF('Power Curve'!$D$2:$D$31,AE4119)&gt;0</f>
        <v>1</v>
      </c>
      <c r="AG4119" s="73" t="b">
        <f t="shared" si="1679"/>
        <v>0</v>
      </c>
      <c r="AH4119" s="73" t="b">
        <f t="shared" si="1688"/>
        <v>1</v>
      </c>
      <c r="AI4119" s="34" t="str">
        <f t="shared" si="1680"/>
        <v>Inner</v>
      </c>
      <c r="AJ4119" s="35" t="str">
        <f t="shared" si="1689"/>
        <v>0.7-0.8</v>
      </c>
      <c r="AK4119" s="36" t="str">
        <f t="shared" si="1681"/>
        <v>22-23</v>
      </c>
      <c r="AL4119" s="36" t="str">
        <f t="shared" si="1682"/>
        <v>May</v>
      </c>
      <c r="AM4119" s="35" t="str">
        <f t="shared" si="1683"/>
        <v>295-305</v>
      </c>
      <c r="AN4119" s="36" t="str">
        <f t="shared" si="1684"/>
        <v>Inner-TI</v>
      </c>
    </row>
    <row r="4120" spans="5:40" x14ac:dyDescent="0.3">
      <c r="E4120" s="12">
        <v>41054.958333333336</v>
      </c>
      <c r="F4120" s="16">
        <v>7.52</v>
      </c>
      <c r="G4120" s="16">
        <v>725.06997108459473</v>
      </c>
      <c r="H4120" s="29">
        <v>1.193130552632365</v>
      </c>
      <c r="I4120" s="26">
        <v>302.2</v>
      </c>
      <c r="J4120" s="30">
        <v>0.11569148936170214</v>
      </c>
      <c r="K4120" s="31">
        <v>0.16697357275929398</v>
      </c>
      <c r="L4120" s="111">
        <f t="shared" si="1664"/>
        <v>0.5</v>
      </c>
      <c r="M4120" s="112">
        <f t="shared" si="1665"/>
        <v>0.12</v>
      </c>
      <c r="N4120" s="112" t="b">
        <f t="shared" si="1666"/>
        <v>1</v>
      </c>
      <c r="O4120" s="112" t="b">
        <f t="shared" si="1667"/>
        <v>1</v>
      </c>
      <c r="P4120" s="113">
        <f t="shared" si="1668"/>
        <v>5</v>
      </c>
      <c r="Q4120" s="113">
        <f t="shared" si="1669"/>
        <v>14</v>
      </c>
      <c r="R4120" s="114" t="str">
        <f t="shared" si="1685"/>
        <v>0.5-0.12</v>
      </c>
      <c r="S4120" s="127">
        <f t="shared" si="1670"/>
        <v>-3.7124310330351562E-3</v>
      </c>
      <c r="T4120" s="112" t="b">
        <f t="shared" si="1671"/>
        <v>1</v>
      </c>
      <c r="U4120" s="22">
        <f t="shared" si="1672"/>
        <v>7.4542130285763175</v>
      </c>
      <c r="V4120" s="22">
        <f t="shared" si="1673"/>
        <v>0.51012262892746985</v>
      </c>
      <c r="W4120" s="81">
        <f t="shared" si="1674"/>
        <v>8</v>
      </c>
      <c r="X4120" s="22">
        <f t="shared" si="1675"/>
        <v>0.44193370459722053</v>
      </c>
      <c r="Y4120" s="3">
        <f>IF(U4120&gt;'Power Curve'!$C$37,0,INDEX(Ci,$W4120,1)*POWER(1-X4120,3)+INDEX(Ci,$W4120,2)*3*X4120*POWER(1-X4120,2)+INDEX(Ci,$W4120,3)*3*POWER(X4120,2)*(1-X4120)+INDEX(Ci,$W4120,4)*POWER(X4120,3))</f>
        <v>718.93827292737421</v>
      </c>
      <c r="Z4120" s="3">
        <f t="shared" si="1676"/>
        <v>716.26926417212189</v>
      </c>
      <c r="AA4120" s="3">
        <f t="shared" si="1677"/>
        <v>725.06997108459473</v>
      </c>
      <c r="AB4120" s="3">
        <f t="shared" si="1686"/>
        <v>-8.8007069124728332</v>
      </c>
      <c r="AC4120" s="3">
        <f t="shared" si="1687"/>
        <v>8.8007069124728332</v>
      </c>
      <c r="AE4120" s="34">
        <f t="shared" si="1678"/>
        <v>7</v>
      </c>
      <c r="AF4120" s="73" t="b">
        <f>COUNTIF('Power Curve'!$D$2:$D$31,AE4120)&gt;0</f>
        <v>1</v>
      </c>
      <c r="AG4120" s="73" t="b">
        <f t="shared" si="1679"/>
        <v>0</v>
      </c>
      <c r="AH4120" s="73" t="b">
        <f t="shared" si="1688"/>
        <v>1</v>
      </c>
      <c r="AI4120" s="34" t="str">
        <f t="shared" si="1680"/>
        <v>Inner</v>
      </c>
      <c r="AJ4120" s="35" t="str">
        <f t="shared" si="1689"/>
        <v>0.5-0.6</v>
      </c>
      <c r="AK4120" s="36" t="str">
        <f t="shared" si="1681"/>
        <v>23-24</v>
      </c>
      <c r="AL4120" s="36" t="str">
        <f t="shared" si="1682"/>
        <v>May</v>
      </c>
      <c r="AM4120" s="35" t="str">
        <f t="shared" si="1683"/>
        <v>295-305</v>
      </c>
      <c r="AN4120" s="36" t="str">
        <f t="shared" si="1684"/>
        <v>Inner-TI</v>
      </c>
    </row>
    <row r="4121" spans="5:40" x14ac:dyDescent="0.3">
      <c r="E4121" s="12">
        <v>41054.965277777781</v>
      </c>
      <c r="F4121" s="16">
        <v>6.28</v>
      </c>
      <c r="G4121" s="16">
        <v>406.04000091552712</v>
      </c>
      <c r="H4121" s="29">
        <v>1.1940847545139002</v>
      </c>
      <c r="I4121" s="26">
        <v>306.2</v>
      </c>
      <c r="J4121" s="30">
        <v>0.15286624203821655</v>
      </c>
      <c r="K4121" s="31">
        <v>0.17265134084085432</v>
      </c>
      <c r="L4121" s="111">
        <f t="shared" si="1664"/>
        <v>0.30000000000000004</v>
      </c>
      <c r="M4121" s="112">
        <f t="shared" si="1665"/>
        <v>0.15000000000000002</v>
      </c>
      <c r="N4121" s="112" t="b">
        <f t="shared" si="1666"/>
        <v>1</v>
      </c>
      <c r="O4121" s="112" t="b">
        <f t="shared" si="1667"/>
        <v>1</v>
      </c>
      <c r="P4121" s="113">
        <f t="shared" si="1668"/>
        <v>3.0000000000000004</v>
      </c>
      <c r="Q4121" s="113">
        <f t="shared" si="1669"/>
        <v>10.999999999999998</v>
      </c>
      <c r="R4121" s="114" t="str">
        <f t="shared" si="1685"/>
        <v>0.3-0.15</v>
      </c>
      <c r="S4121" s="127">
        <f t="shared" si="1670"/>
        <v>1.9963184933198375E-2</v>
      </c>
      <c r="T4121" s="112" t="b">
        <f t="shared" si="1671"/>
        <v>1</v>
      </c>
      <c r="U4121" s="22">
        <f t="shared" si="1672"/>
        <v>6.226719928093031</v>
      </c>
      <c r="V4121" s="22">
        <f t="shared" si="1673"/>
        <v>0.32040961332591689</v>
      </c>
      <c r="W4121" s="81">
        <f t="shared" si="1674"/>
        <v>7</v>
      </c>
      <c r="X4121" s="22">
        <f t="shared" si="1675"/>
        <v>0.19854965541953049</v>
      </c>
      <c r="Y4121" s="3">
        <f>IF(U4121&gt;'Power Curve'!$C$37,0,INDEX(Ci,$W4121,1)*POWER(1-X4121,3)+INDEX(Ci,$W4121,2)*3*X4121*POWER(1-X4121,2)+INDEX(Ci,$W4121,3)*3*POWER(X4121,2)*(1-X4121)+INDEX(Ci,$W4121,4)*POWER(X4121,3))</f>
        <v>408.44026426271523</v>
      </c>
      <c r="Z4121" s="3">
        <f t="shared" si="1676"/>
        <v>416.59403279235619</v>
      </c>
      <c r="AA4121" s="3">
        <f t="shared" si="1677"/>
        <v>406.04000091552712</v>
      </c>
      <c r="AB4121" s="3">
        <f t="shared" si="1686"/>
        <v>10.554031876829072</v>
      </c>
      <c r="AC4121" s="3">
        <f t="shared" si="1687"/>
        <v>10.554031876829072</v>
      </c>
      <c r="AE4121" s="34">
        <f t="shared" si="1678"/>
        <v>6</v>
      </c>
      <c r="AF4121" s="73" t="b">
        <f>COUNTIF('Power Curve'!$D$2:$D$31,AE4121)&gt;0</f>
        <v>1</v>
      </c>
      <c r="AG4121" s="73" t="b">
        <f t="shared" si="1679"/>
        <v>0</v>
      </c>
      <c r="AH4121" s="73" t="b">
        <f t="shared" si="1688"/>
        <v>1</v>
      </c>
      <c r="AI4121" s="34" t="str">
        <f t="shared" si="1680"/>
        <v>Outer</v>
      </c>
      <c r="AJ4121" s="35" t="str">
        <f t="shared" si="1689"/>
        <v>0.3-0.4</v>
      </c>
      <c r="AK4121" s="36" t="str">
        <f t="shared" si="1681"/>
        <v>23-24</v>
      </c>
      <c r="AL4121" s="36" t="str">
        <f t="shared" si="1682"/>
        <v>May</v>
      </c>
      <c r="AM4121" s="35" t="str">
        <f t="shared" si="1683"/>
        <v>305-315</v>
      </c>
      <c r="AN4121" s="36" t="str">
        <f t="shared" si="1684"/>
        <v>LWS-HTI</v>
      </c>
    </row>
    <row r="4122" spans="5:40" x14ac:dyDescent="0.3">
      <c r="E4122" s="12">
        <v>41054.972222222219</v>
      </c>
      <c r="F4122" s="16">
        <v>6.41</v>
      </c>
      <c r="G4122" s="16">
        <v>345.02999114990223</v>
      </c>
      <c r="H4122" s="29">
        <v>1.1941578578608543</v>
      </c>
      <c r="I4122" s="26">
        <v>310.10000000000002</v>
      </c>
      <c r="J4122" s="30">
        <v>0.13572542901716067</v>
      </c>
      <c r="K4122" s="31">
        <v>0.29691077608757227</v>
      </c>
      <c r="L4122" s="111">
        <f t="shared" si="1664"/>
        <v>0.30000000000000004</v>
      </c>
      <c r="M4122" s="112">
        <f t="shared" si="1665"/>
        <v>0.14000000000000001</v>
      </c>
      <c r="N4122" s="112" t="b">
        <f t="shared" si="1666"/>
        <v>1</v>
      </c>
      <c r="O4122" s="112" t="b">
        <f t="shared" si="1667"/>
        <v>1</v>
      </c>
      <c r="P4122" s="113">
        <f t="shared" si="1668"/>
        <v>3.0000000000000004</v>
      </c>
      <c r="Q4122" s="113">
        <f t="shared" si="1669"/>
        <v>12</v>
      </c>
      <c r="R4122" s="114" t="str">
        <f t="shared" si="1685"/>
        <v>0.3-0.14</v>
      </c>
      <c r="S4122" s="127">
        <f t="shared" si="1670"/>
        <v>9.4822453068533555E-3</v>
      </c>
      <c r="T4122" s="112" t="b">
        <f t="shared" si="1671"/>
        <v>1</v>
      </c>
      <c r="U4122" s="22">
        <f t="shared" si="1672"/>
        <v>6.3557466936017795</v>
      </c>
      <c r="V4122" s="22">
        <f t="shared" si="1673"/>
        <v>0.3403511158633582</v>
      </c>
      <c r="W4122" s="81">
        <f t="shared" si="1674"/>
        <v>7</v>
      </c>
      <c r="X4122" s="22">
        <f t="shared" si="1675"/>
        <v>0.32971132983968782</v>
      </c>
      <c r="Y4122" s="3">
        <f>IF(U4122&gt;'Power Curve'!$C$37,0,INDEX(Ci,$W4122,1)*POWER(1-X4122,3)+INDEX(Ci,$W4122,2)*3*X4122*POWER(1-X4122,2)+INDEX(Ci,$W4122,3)*3*POWER(X4122,2)*(1-X4122)+INDEX(Ci,$W4122,4)*POWER(X4122,3))</f>
        <v>436.96224276621535</v>
      </c>
      <c r="Z4122" s="3">
        <f t="shared" si="1676"/>
        <v>441.10562594195738</v>
      </c>
      <c r="AA4122" s="3">
        <f t="shared" si="1677"/>
        <v>345.02999114990223</v>
      </c>
      <c r="AB4122" s="3">
        <f t="shared" si="1686"/>
        <v>96.075634792055155</v>
      </c>
      <c r="AC4122" s="3">
        <f t="shared" si="1687"/>
        <v>96.075634792055155</v>
      </c>
      <c r="AE4122" s="34">
        <f t="shared" si="1678"/>
        <v>6</v>
      </c>
      <c r="AF4122" s="73" t="b">
        <f>COUNTIF('Power Curve'!$D$2:$D$31,AE4122)&gt;0</f>
        <v>1</v>
      </c>
      <c r="AG4122" s="73" t="b">
        <f t="shared" si="1679"/>
        <v>0</v>
      </c>
      <c r="AH4122" s="73" t="b">
        <f t="shared" si="1688"/>
        <v>1</v>
      </c>
      <c r="AI4122" s="34" t="str">
        <f t="shared" si="1680"/>
        <v>Inner</v>
      </c>
      <c r="AJ4122" s="35" t="str">
        <f t="shared" si="1689"/>
        <v>0.3-0.4</v>
      </c>
      <c r="AK4122" s="36" t="str">
        <f t="shared" si="1681"/>
        <v>23-24</v>
      </c>
      <c r="AL4122" s="36" t="str">
        <f t="shared" si="1682"/>
        <v>May</v>
      </c>
      <c r="AM4122" s="35" t="str">
        <f t="shared" si="1683"/>
        <v>305-315</v>
      </c>
      <c r="AN4122" s="36" t="str">
        <f t="shared" si="1684"/>
        <v>Inner-TI</v>
      </c>
    </row>
    <row r="4123" spans="5:40" x14ac:dyDescent="0.3">
      <c r="E4123" s="12">
        <v>41054.979166666664</v>
      </c>
      <c r="F4123" s="16">
        <v>6.48</v>
      </c>
      <c r="G4123" s="16">
        <v>496.6699981689456</v>
      </c>
      <c r="H4123" s="29">
        <v>1.1942863964360311</v>
      </c>
      <c r="I4123" s="26">
        <v>316.5</v>
      </c>
      <c r="J4123" s="30">
        <v>0.21604938271604934</v>
      </c>
      <c r="K4123" s="31">
        <v>0.21295465821637752</v>
      </c>
      <c r="L4123" s="111">
        <f t="shared" si="1664"/>
        <v>0.4</v>
      </c>
      <c r="M4123" s="112">
        <f t="shared" si="1665"/>
        <v>0.22</v>
      </c>
      <c r="N4123" s="112" t="b">
        <f t="shared" si="1666"/>
        <v>1</v>
      </c>
      <c r="O4123" s="112" t="b">
        <f t="shared" si="1667"/>
        <v>1</v>
      </c>
      <c r="P4123" s="113">
        <f t="shared" si="1668"/>
        <v>4</v>
      </c>
      <c r="Q4123" s="113">
        <f t="shared" si="1669"/>
        <v>4</v>
      </c>
      <c r="R4123" s="114" t="str">
        <f t="shared" si="1685"/>
        <v>0.4-0.22</v>
      </c>
      <c r="S4123" s="127">
        <f t="shared" si="1670"/>
        <v>0.13162086386227337</v>
      </c>
      <c r="T4123" s="112" t="b">
        <f t="shared" si="1671"/>
        <v>1</v>
      </c>
      <c r="U4123" s="22">
        <f t="shared" si="1672"/>
        <v>6.4253847490254508</v>
      </c>
      <c r="V4123" s="22">
        <f t="shared" si="1673"/>
        <v>0.35111390181290952</v>
      </c>
      <c r="W4123" s="81">
        <f t="shared" si="1674"/>
        <v>7</v>
      </c>
      <c r="X4123" s="22">
        <f t="shared" si="1675"/>
        <v>0.40050163382598081</v>
      </c>
      <c r="Y4123" s="3">
        <f>IF(U4123&gt;'Power Curve'!$C$37,0,INDEX(Ci,$W4123,1)*POWER(1-X4123,3)+INDEX(Ci,$W4123,2)*3*X4123*POWER(1-X4123,2)+INDEX(Ci,$W4123,3)*3*POWER(X4123,2)*(1-X4123)+INDEX(Ci,$W4123,4)*POWER(X4123,3))</f>
        <v>453.03769491904558</v>
      </c>
      <c r="Z4123" s="3">
        <f t="shared" si="1676"/>
        <v>512.66690768646345</v>
      </c>
      <c r="AA4123" s="3">
        <f t="shared" si="1677"/>
        <v>496.6699981689456</v>
      </c>
      <c r="AB4123" s="3">
        <f t="shared" si="1686"/>
        <v>15.99690951751785</v>
      </c>
      <c r="AC4123" s="3">
        <f t="shared" si="1687"/>
        <v>15.99690951751785</v>
      </c>
      <c r="AE4123" s="34">
        <f t="shared" si="1678"/>
        <v>6</v>
      </c>
      <c r="AF4123" s="73" t="b">
        <f>COUNTIF('Power Curve'!$D$2:$D$31,AE4123)&gt;0</f>
        <v>1</v>
      </c>
      <c r="AG4123" s="73" t="b">
        <f t="shared" si="1679"/>
        <v>0</v>
      </c>
      <c r="AH4123" s="73" t="b">
        <f t="shared" si="1688"/>
        <v>1</v>
      </c>
      <c r="AI4123" s="34" t="str">
        <f t="shared" si="1680"/>
        <v>Outer</v>
      </c>
      <c r="AJ4123" s="35" t="str">
        <f t="shared" si="1689"/>
        <v>0.3-0.4</v>
      </c>
      <c r="AK4123" s="36" t="str">
        <f t="shared" si="1681"/>
        <v>23-24</v>
      </c>
      <c r="AL4123" s="36" t="str">
        <f t="shared" si="1682"/>
        <v>May</v>
      </c>
      <c r="AM4123" s="35" t="str">
        <f t="shared" si="1683"/>
        <v>315-325</v>
      </c>
      <c r="AN4123" s="36" t="str">
        <f t="shared" si="1684"/>
        <v>LWS-HTI</v>
      </c>
    </row>
    <row r="4124" spans="5:40" x14ac:dyDescent="0.3">
      <c r="E4124" s="12">
        <v>41054.986111111109</v>
      </c>
      <c r="F4124" s="16">
        <v>9.24</v>
      </c>
      <c r="G4124" s="16">
        <v>865.45001983642578</v>
      </c>
      <c r="H4124" s="29">
        <v>1.1940293489937741</v>
      </c>
      <c r="I4124" s="26">
        <v>306.39999999999998</v>
      </c>
      <c r="J4124" s="30">
        <v>0.12229437229437227</v>
      </c>
      <c r="K4124" s="31">
        <v>0.21432041845221947</v>
      </c>
      <c r="L4124" s="111">
        <f t="shared" si="1664"/>
        <v>0.8</v>
      </c>
      <c r="M4124" s="112">
        <f t="shared" si="1665"/>
        <v>0.12</v>
      </c>
      <c r="N4124" s="112" t="b">
        <f t="shared" si="1666"/>
        <v>1</v>
      </c>
      <c r="O4124" s="112" t="b">
        <f t="shared" si="1667"/>
        <v>1</v>
      </c>
      <c r="P4124" s="113">
        <f t="shared" si="1668"/>
        <v>8</v>
      </c>
      <c r="Q4124" s="113">
        <f t="shared" si="1669"/>
        <v>14</v>
      </c>
      <c r="R4124" s="114" t="str">
        <f t="shared" si="1685"/>
        <v>0.8-0.12</v>
      </c>
      <c r="S4124" s="127">
        <f t="shared" si="1670"/>
        <v>-1.2779651666675459E-3</v>
      </c>
      <c r="T4124" s="112" t="b">
        <f t="shared" si="1671"/>
        <v>1</v>
      </c>
      <c r="U4124" s="22">
        <f t="shared" si="1672"/>
        <v>9.1614653262767547</v>
      </c>
      <c r="V4124" s="22">
        <f t="shared" si="1673"/>
        <v>0.77398397500095029</v>
      </c>
      <c r="W4124" s="81">
        <f t="shared" si="1674"/>
        <v>10</v>
      </c>
      <c r="X4124" s="22">
        <f t="shared" si="1675"/>
        <v>0.16191457232408815</v>
      </c>
      <c r="Y4124" s="3">
        <f>IF(U4124&gt;'Power Curve'!$C$37,0,INDEX(Ci,$W4124,1)*POWER(1-X4124,3)+INDEX(Ci,$W4124,2)*3*X4124*POWER(1-X4124,2)+INDEX(Ci,$W4124,3)*3*POWER(X4124,2)*(1-X4124)+INDEX(Ci,$W4124,4)*POWER(X4124,3))</f>
        <v>1250.0085755854541</v>
      </c>
      <c r="Z4124" s="3">
        <f t="shared" si="1676"/>
        <v>1248.4111081678202</v>
      </c>
      <c r="AA4124" s="3">
        <f t="shared" si="1677"/>
        <v>865.45001983642578</v>
      </c>
      <c r="AB4124" s="3">
        <f t="shared" si="1686"/>
        <v>382.96108833139442</v>
      </c>
      <c r="AC4124" s="3">
        <f t="shared" si="1687"/>
        <v>382.96108833139442</v>
      </c>
      <c r="AE4124" s="34">
        <f t="shared" si="1678"/>
        <v>9</v>
      </c>
      <c r="AF4124" s="73" t="b">
        <f>COUNTIF('Power Curve'!$D$2:$D$31,AE4124)&gt;0</f>
        <v>1</v>
      </c>
      <c r="AG4124" s="73" t="b">
        <f t="shared" si="1679"/>
        <v>0</v>
      </c>
      <c r="AH4124" s="73" t="b">
        <f t="shared" si="1688"/>
        <v>1</v>
      </c>
      <c r="AI4124" s="34" t="str">
        <f t="shared" si="1680"/>
        <v>Inner</v>
      </c>
      <c r="AJ4124" s="35" t="str">
        <f t="shared" si="1689"/>
        <v>0.7-0.8</v>
      </c>
      <c r="AK4124" s="36" t="str">
        <f t="shared" si="1681"/>
        <v>23-24</v>
      </c>
      <c r="AL4124" s="36" t="str">
        <f t="shared" si="1682"/>
        <v>May</v>
      </c>
      <c r="AM4124" s="35" t="str">
        <f t="shared" si="1683"/>
        <v>305-315</v>
      </c>
      <c r="AN4124" s="36" t="str">
        <f t="shared" si="1684"/>
        <v>Inner-TI</v>
      </c>
    </row>
    <row r="4125" spans="5:40" x14ac:dyDescent="0.3">
      <c r="E4125" s="12">
        <v>41054.993055555555</v>
      </c>
      <c r="F4125" s="16">
        <v>7.87</v>
      </c>
      <c r="G4125" s="16">
        <v>860.71001815795898</v>
      </c>
      <c r="H4125" s="29">
        <v>1.1942310104739444</v>
      </c>
      <c r="I4125" s="26">
        <v>307.10000000000002</v>
      </c>
      <c r="J4125" s="30">
        <v>0.1473951715374841</v>
      </c>
      <c r="K4125" s="31">
        <v>0.13772919599969735</v>
      </c>
      <c r="L4125" s="111">
        <f t="shared" si="1664"/>
        <v>0.6</v>
      </c>
      <c r="M4125" s="112">
        <f t="shared" si="1665"/>
        <v>0.15000000000000002</v>
      </c>
      <c r="N4125" s="112" t="b">
        <f t="shared" si="1666"/>
        <v>1</v>
      </c>
      <c r="O4125" s="112" t="b">
        <f t="shared" si="1667"/>
        <v>1</v>
      </c>
      <c r="P4125" s="113">
        <f t="shared" si="1668"/>
        <v>6</v>
      </c>
      <c r="Q4125" s="113">
        <f t="shared" si="1669"/>
        <v>10.999999999999998</v>
      </c>
      <c r="R4125" s="114" t="str">
        <f t="shared" si="1685"/>
        <v>0.6-0.15</v>
      </c>
      <c r="S4125" s="127">
        <f t="shared" si="1670"/>
        <v>2.2030281169860458E-2</v>
      </c>
      <c r="T4125" s="112" t="b">
        <f t="shared" si="1671"/>
        <v>1</v>
      </c>
      <c r="U4125" s="22">
        <f t="shared" si="1672"/>
        <v>7.8035488049453416</v>
      </c>
      <c r="V4125" s="22">
        <f t="shared" si="1673"/>
        <v>0.56411359927702542</v>
      </c>
      <c r="W4125" s="81">
        <f t="shared" si="1674"/>
        <v>8</v>
      </c>
      <c r="X4125" s="22">
        <f t="shared" si="1675"/>
        <v>0.79353358323640355</v>
      </c>
      <c r="Y4125" s="3">
        <f>IF(U4125&gt;'Power Curve'!$C$37,0,INDEX(Ci,$W4125,1)*POWER(1-X4125,3)+INDEX(Ci,$W4125,2)*3*X4125*POWER(1-X4125,2)+INDEX(Ci,$W4125,3)*3*POWER(X4125,2)*(1-X4125)+INDEX(Ci,$W4125,4)*POWER(X4125,3))</f>
        <v>819.84455525006661</v>
      </c>
      <c r="Z4125" s="3">
        <f t="shared" si="1676"/>
        <v>837.90596131780478</v>
      </c>
      <c r="AA4125" s="3">
        <f t="shared" si="1677"/>
        <v>860.71001815795898</v>
      </c>
      <c r="AB4125" s="3">
        <f t="shared" si="1686"/>
        <v>-22.804056840154203</v>
      </c>
      <c r="AC4125" s="3">
        <f t="shared" si="1687"/>
        <v>22.804056840154203</v>
      </c>
      <c r="AE4125" s="34">
        <f t="shared" si="1678"/>
        <v>8</v>
      </c>
      <c r="AF4125" s="73" t="b">
        <f>COUNTIF('Power Curve'!$D$2:$D$31,AE4125)&gt;0</f>
        <v>1</v>
      </c>
      <c r="AG4125" s="73" t="b">
        <f t="shared" si="1679"/>
        <v>0</v>
      </c>
      <c r="AH4125" s="73" t="b">
        <f t="shared" si="1688"/>
        <v>1</v>
      </c>
      <c r="AI4125" s="34" t="str">
        <f t="shared" si="1680"/>
        <v>Outer</v>
      </c>
      <c r="AJ4125" s="35" t="str">
        <f t="shared" si="1689"/>
        <v>0.5-0.6</v>
      </c>
      <c r="AK4125" s="36" t="str">
        <f t="shared" si="1681"/>
        <v>23-24</v>
      </c>
      <c r="AL4125" s="36" t="str">
        <f t="shared" si="1682"/>
        <v>May</v>
      </c>
      <c r="AM4125" s="35" t="str">
        <f t="shared" si="1683"/>
        <v>305-315</v>
      </c>
      <c r="AN4125" s="36" t="str">
        <f t="shared" si="1684"/>
        <v>HWS-HTI</v>
      </c>
    </row>
    <row r="4126" spans="5:40" x14ac:dyDescent="0.3">
      <c r="E4126" s="12">
        <v>41055.270833333336</v>
      </c>
      <c r="F4126" s="16">
        <v>8.41</v>
      </c>
      <c r="G4126" s="16">
        <v>886.83000183105469</v>
      </c>
      <c r="H4126" s="29">
        <v>1.1911664812760807</v>
      </c>
      <c r="I4126" s="26">
        <v>311.60000000000002</v>
      </c>
      <c r="J4126" s="30">
        <v>0.12009512485136742</v>
      </c>
      <c r="K4126" s="31">
        <v>5.9360892856320027E-2</v>
      </c>
      <c r="L4126" s="111">
        <f t="shared" si="1664"/>
        <v>0.6</v>
      </c>
      <c r="M4126" s="112">
        <f t="shared" si="1665"/>
        <v>0.12</v>
      </c>
      <c r="N4126" s="112" t="b">
        <f t="shared" si="1666"/>
        <v>1</v>
      </c>
      <c r="O4126" s="112" t="b">
        <f t="shared" si="1667"/>
        <v>1</v>
      </c>
      <c r="P4126" s="113">
        <f t="shared" si="1668"/>
        <v>6</v>
      </c>
      <c r="Q4126" s="113">
        <f t="shared" si="1669"/>
        <v>14</v>
      </c>
      <c r="R4126" s="114" t="str">
        <f t="shared" si="1685"/>
        <v>0.6-0.12</v>
      </c>
      <c r="S4126" s="127">
        <f t="shared" si="1670"/>
        <v>4.5001612482616585E-3</v>
      </c>
      <c r="T4126" s="112" t="b">
        <f t="shared" si="1671"/>
        <v>1</v>
      </c>
      <c r="U4126" s="22">
        <f t="shared" si="1672"/>
        <v>8.3318502229080948</v>
      </c>
      <c r="V4126" s="22">
        <f t="shared" si="1673"/>
        <v>0.64576428644490413</v>
      </c>
      <c r="W4126" s="81">
        <f t="shared" si="1674"/>
        <v>9</v>
      </c>
      <c r="X4126" s="22">
        <f t="shared" si="1675"/>
        <v>0.32301857496803332</v>
      </c>
      <c r="Y4126" s="3">
        <f>IF(U4126&gt;'Power Curve'!$C$37,0,INDEX(Ci,$W4126,1)*POWER(1-X4126,3)+INDEX(Ci,$W4126,2)*3*X4126*POWER(1-X4126,2)+INDEX(Ci,$W4126,3)*3*POWER(X4126,2)*(1-X4126)+INDEX(Ci,$W4126,4)*POWER(X4126,3))</f>
        <v>979.75355106034704</v>
      </c>
      <c r="Z4126" s="3">
        <f t="shared" si="1676"/>
        <v>984.16260002367551</v>
      </c>
      <c r="AA4126" s="3">
        <f t="shared" si="1677"/>
        <v>886.83000183105469</v>
      </c>
      <c r="AB4126" s="3">
        <f t="shared" si="1686"/>
        <v>97.332598192620821</v>
      </c>
      <c r="AC4126" s="3">
        <f t="shared" si="1687"/>
        <v>97.332598192620821</v>
      </c>
      <c r="AE4126" s="34">
        <f t="shared" si="1678"/>
        <v>8</v>
      </c>
      <c r="AF4126" s="73" t="b">
        <f>COUNTIF('Power Curve'!$D$2:$D$31,AE4126)&gt;0</f>
        <v>1</v>
      </c>
      <c r="AG4126" s="73" t="b">
        <f t="shared" si="1679"/>
        <v>0</v>
      </c>
      <c r="AH4126" s="73" t="b">
        <f t="shared" si="1688"/>
        <v>1</v>
      </c>
      <c r="AI4126" s="34" t="str">
        <f t="shared" si="1680"/>
        <v>Outer</v>
      </c>
      <c r="AJ4126" s="35" t="str">
        <f t="shared" si="1689"/>
        <v>0.6-0.7</v>
      </c>
      <c r="AK4126" s="36" t="str">
        <f t="shared" si="1681"/>
        <v>6-7</v>
      </c>
      <c r="AL4126" s="36" t="str">
        <f t="shared" si="1682"/>
        <v>May</v>
      </c>
      <c r="AM4126" s="35" t="str">
        <f t="shared" si="1683"/>
        <v>305-315</v>
      </c>
      <c r="AN4126" s="36" t="str">
        <f t="shared" si="1684"/>
        <v>Inner-TI</v>
      </c>
    </row>
    <row r="4127" spans="5:40" x14ac:dyDescent="0.3">
      <c r="E4127" s="12">
        <v>41055.277777777781</v>
      </c>
      <c r="F4127" s="16">
        <v>8.39</v>
      </c>
      <c r="G4127" s="16">
        <v>1336.399963378911</v>
      </c>
      <c r="H4127" s="29">
        <v>1.1903571199787015</v>
      </c>
      <c r="I4127" s="26">
        <v>308.5</v>
      </c>
      <c r="J4127" s="30">
        <v>0.12514898688915374</v>
      </c>
      <c r="K4127" s="31">
        <v>3.7955101544815684E-2</v>
      </c>
      <c r="L4127" s="111">
        <f t="shared" si="1664"/>
        <v>0.6</v>
      </c>
      <c r="M4127" s="112">
        <f t="shared" si="1665"/>
        <v>0.13</v>
      </c>
      <c r="N4127" s="112" t="b">
        <f t="shared" si="1666"/>
        <v>1</v>
      </c>
      <c r="O4127" s="112" t="b">
        <f t="shared" si="1667"/>
        <v>1</v>
      </c>
      <c r="P4127" s="113">
        <f t="shared" si="1668"/>
        <v>6</v>
      </c>
      <c r="Q4127" s="113">
        <f t="shared" si="1669"/>
        <v>13</v>
      </c>
      <c r="R4127" s="114" t="str">
        <f t="shared" si="1685"/>
        <v>0.6-0.13</v>
      </c>
      <c r="S4127" s="127">
        <f t="shared" si="1670"/>
        <v>1.7757460449273912E-2</v>
      </c>
      <c r="T4127" s="112" t="b">
        <f t="shared" si="1671"/>
        <v>1</v>
      </c>
      <c r="U4127" s="22">
        <f t="shared" si="1672"/>
        <v>8.3101530543335738</v>
      </c>
      <c r="V4127" s="22">
        <f t="shared" si="1673"/>
        <v>0.64241091909915937</v>
      </c>
      <c r="W4127" s="81">
        <f t="shared" si="1674"/>
        <v>9</v>
      </c>
      <c r="X4127" s="22">
        <f t="shared" si="1675"/>
        <v>0.30133120556356885</v>
      </c>
      <c r="Y4127" s="3">
        <f>IF(U4127&gt;'Power Curve'!$C$37,0,INDEX(Ci,$W4127,1)*POWER(1-X4127,3)+INDEX(Ci,$W4127,2)*3*X4127*POWER(1-X4127,2)+INDEX(Ci,$W4127,3)*3*POWER(X4127,2)*(1-X4127)+INDEX(Ci,$W4127,4)*POWER(X4127,3))</f>
        <v>972.96641225084443</v>
      </c>
      <c r="Z4127" s="3">
        <f t="shared" si="1676"/>
        <v>990.24382483486067</v>
      </c>
      <c r="AA4127" s="3">
        <f t="shared" si="1677"/>
        <v>1336.399963378911</v>
      </c>
      <c r="AB4127" s="3">
        <f t="shared" si="1686"/>
        <v>-346.15613854405035</v>
      </c>
      <c r="AC4127" s="3">
        <f t="shared" si="1687"/>
        <v>346.15613854405035</v>
      </c>
      <c r="AE4127" s="34">
        <f t="shared" si="1678"/>
        <v>8</v>
      </c>
      <c r="AF4127" s="73" t="b">
        <f>COUNTIF('Power Curve'!$D$2:$D$31,AE4127)&gt;0</f>
        <v>1</v>
      </c>
      <c r="AG4127" s="73" t="b">
        <f t="shared" si="1679"/>
        <v>0</v>
      </c>
      <c r="AH4127" s="73" t="b">
        <f t="shared" si="1688"/>
        <v>1</v>
      </c>
      <c r="AI4127" s="34" t="str">
        <f t="shared" si="1680"/>
        <v>Outer</v>
      </c>
      <c r="AJ4127" s="35" t="str">
        <f t="shared" si="1689"/>
        <v>0.6-0.7</v>
      </c>
      <c r="AK4127" s="36" t="str">
        <f t="shared" si="1681"/>
        <v>6-7</v>
      </c>
      <c r="AL4127" s="36" t="str">
        <f t="shared" si="1682"/>
        <v>May</v>
      </c>
      <c r="AM4127" s="35" t="str">
        <f t="shared" si="1683"/>
        <v>305-315</v>
      </c>
      <c r="AN4127" s="36" t="str">
        <f t="shared" si="1684"/>
        <v>Inner-TI</v>
      </c>
    </row>
    <row r="4128" spans="5:40" x14ac:dyDescent="0.3">
      <c r="E4128" s="12">
        <v>41055.284722222219</v>
      </c>
      <c r="F4128" s="16">
        <v>10.5</v>
      </c>
      <c r="G4128" s="16">
        <v>1486.730041503906</v>
      </c>
      <c r="H4128" s="29">
        <v>1.1905991813313381</v>
      </c>
      <c r="I4128" s="26">
        <v>306.39999999999998</v>
      </c>
      <c r="J4128" s="30">
        <v>8.7619047619047624E-2</v>
      </c>
      <c r="K4128" s="31">
        <v>3.401139025972711E-2</v>
      </c>
      <c r="L4128" s="111">
        <f t="shared" si="1664"/>
        <v>1</v>
      </c>
      <c r="M4128" s="112">
        <f t="shared" si="1665"/>
        <v>0.09</v>
      </c>
      <c r="N4128" s="112" t="b">
        <f t="shared" si="1666"/>
        <v>1</v>
      </c>
      <c r="O4128" s="112" t="b">
        <f t="shared" si="1667"/>
        <v>1</v>
      </c>
      <c r="P4128" s="113">
        <f t="shared" si="1668"/>
        <v>10</v>
      </c>
      <c r="Q4128" s="113">
        <f t="shared" si="1669"/>
        <v>17</v>
      </c>
      <c r="R4128" s="114" t="str">
        <f t="shared" si="1685"/>
        <v>1-0.09</v>
      </c>
      <c r="S4128" s="127">
        <f t="shared" si="1670"/>
        <v>6.0590199511918325E-3</v>
      </c>
      <c r="T4128" s="112" t="b">
        <f t="shared" si="1671"/>
        <v>1</v>
      </c>
      <c r="U4128" s="22">
        <f t="shared" si="1672"/>
        <v>10.400777266729431</v>
      </c>
      <c r="V4128" s="22">
        <f t="shared" si="1673"/>
        <v>0.96552363041874523</v>
      </c>
      <c r="W4128" s="81">
        <f t="shared" si="1674"/>
        <v>11</v>
      </c>
      <c r="X4128" s="22">
        <f t="shared" si="1675"/>
        <v>0.43755116964797741</v>
      </c>
      <c r="Y4128" s="3">
        <f>IF(U4128&gt;'Power Curve'!$C$37,0,INDEX(Ci,$W4128,1)*POWER(1-X4128,3)+INDEX(Ci,$W4128,2)*3*X4128*POWER(1-X4128,2)+INDEX(Ci,$W4128,3)*3*POWER(X4128,2)*(1-X4128)+INDEX(Ci,$W4128,4)*POWER(X4128,3))</f>
        <v>1645.2308355758128</v>
      </c>
      <c r="Z4128" s="3">
        <f t="shared" si="1676"/>
        <v>1655.1993220328827</v>
      </c>
      <c r="AA4128" s="3">
        <f t="shared" si="1677"/>
        <v>1486.730041503906</v>
      </c>
      <c r="AB4128" s="3">
        <f t="shared" si="1686"/>
        <v>168.4692805289767</v>
      </c>
      <c r="AC4128" s="3">
        <f t="shared" si="1687"/>
        <v>168.4692805289767</v>
      </c>
      <c r="AE4128" s="34">
        <f t="shared" si="1678"/>
        <v>10</v>
      </c>
      <c r="AF4128" s="73" t="b">
        <f>COUNTIF('Power Curve'!$D$2:$D$31,AE4128)&gt;0</f>
        <v>1</v>
      </c>
      <c r="AG4128" s="73" t="b">
        <f t="shared" si="1679"/>
        <v>0</v>
      </c>
      <c r="AH4128" s="73" t="b">
        <f t="shared" si="1688"/>
        <v>1</v>
      </c>
      <c r="AI4128" s="34" t="str">
        <f t="shared" si="1680"/>
        <v>Outer</v>
      </c>
      <c r="AJ4128" s="35" t="str">
        <f t="shared" si="1689"/>
        <v>0.9-1.0</v>
      </c>
      <c r="AK4128" s="36" t="str">
        <f t="shared" si="1681"/>
        <v>6-7</v>
      </c>
      <c r="AL4128" s="36" t="str">
        <f t="shared" si="1682"/>
        <v>May</v>
      </c>
      <c r="AM4128" s="35" t="str">
        <f t="shared" si="1683"/>
        <v>305-315</v>
      </c>
      <c r="AN4128" s="36" t="str">
        <f t="shared" si="1684"/>
        <v>HWS-LTI</v>
      </c>
    </row>
    <row r="4129" spans="5:40" x14ac:dyDescent="0.3">
      <c r="E4129" s="12">
        <v>41055.291666666664</v>
      </c>
      <c r="F4129" s="16">
        <v>10.14</v>
      </c>
      <c r="G4129" s="16">
        <v>1558.950012207031</v>
      </c>
      <c r="H4129" s="29">
        <v>1.1912384868293369</v>
      </c>
      <c r="I4129" s="26">
        <v>311.89999999999998</v>
      </c>
      <c r="J4129" s="30">
        <v>7.3964497041420108E-2</v>
      </c>
      <c r="K4129" s="31">
        <v>4.0039557220659869E-2</v>
      </c>
      <c r="L4129" s="111">
        <f t="shared" si="1664"/>
        <v>0.9</v>
      </c>
      <c r="M4129" s="112">
        <f t="shared" si="1665"/>
        <v>6.9999999999999993E-2</v>
      </c>
      <c r="N4129" s="112" t="b">
        <f t="shared" si="1666"/>
        <v>1</v>
      </c>
      <c r="O4129" s="112" t="b">
        <f t="shared" si="1667"/>
        <v>1</v>
      </c>
      <c r="P4129" s="113">
        <f t="shared" si="1668"/>
        <v>9</v>
      </c>
      <c r="Q4129" s="113">
        <f t="shared" si="1669"/>
        <v>19</v>
      </c>
      <c r="R4129" s="114" t="str">
        <f t="shared" si="1685"/>
        <v>0.9-0.07</v>
      </c>
      <c r="S4129" s="127">
        <f t="shared" si="1670"/>
        <v>-1.5989491724503296E-2</v>
      </c>
      <c r="T4129" s="112" t="b">
        <f t="shared" si="1671"/>
        <v>1</v>
      </c>
      <c r="U4129" s="22">
        <f t="shared" si="1672"/>
        <v>10.045976645311322</v>
      </c>
      <c r="V4129" s="22">
        <f t="shared" si="1673"/>
        <v>0.91068805065048986</v>
      </c>
      <c r="W4129" s="81">
        <f t="shared" si="1674"/>
        <v>11</v>
      </c>
      <c r="X4129" s="22">
        <f t="shared" si="1675"/>
        <v>9.3215124059151583E-2</v>
      </c>
      <c r="Y4129" s="3">
        <f>IF(U4129&gt;'Power Curve'!$C$37,0,INDEX(Ci,$W4129,1)*POWER(1-X4129,3)+INDEX(Ci,$W4129,2)*3*X4129*POWER(1-X4129,2)+INDEX(Ci,$W4129,3)*3*POWER(X4129,2)*(1-X4129)+INDEX(Ci,$W4129,4)*POWER(X4129,3))</f>
        <v>1546.6130971639523</v>
      </c>
      <c r="Z4129" s="3">
        <f t="shared" si="1676"/>
        <v>1521.8835398458409</v>
      </c>
      <c r="AA4129" s="3">
        <f t="shared" si="1677"/>
        <v>1558.950012207031</v>
      </c>
      <c r="AB4129" s="3">
        <f t="shared" si="1686"/>
        <v>-37.066472361190108</v>
      </c>
      <c r="AC4129" s="3">
        <f t="shared" si="1687"/>
        <v>37.066472361190108</v>
      </c>
      <c r="AE4129" s="34">
        <f t="shared" si="1678"/>
        <v>10</v>
      </c>
      <c r="AF4129" s="73" t="b">
        <f>COUNTIF('Power Curve'!$D$2:$D$31,AE4129)&gt;0</f>
        <v>1</v>
      </c>
      <c r="AG4129" s="73" t="b">
        <f t="shared" si="1679"/>
        <v>0</v>
      </c>
      <c r="AH4129" s="73" t="b">
        <f t="shared" si="1688"/>
        <v>1</v>
      </c>
      <c r="AI4129" s="34" t="str">
        <f t="shared" si="1680"/>
        <v>Outer</v>
      </c>
      <c r="AJ4129" s="35" t="str">
        <f t="shared" si="1689"/>
        <v>0.9-1.0</v>
      </c>
      <c r="AK4129" s="36" t="str">
        <f t="shared" si="1681"/>
        <v>7-8</v>
      </c>
      <c r="AL4129" s="36" t="str">
        <f t="shared" si="1682"/>
        <v>May</v>
      </c>
      <c r="AM4129" s="35" t="str">
        <f t="shared" si="1683"/>
        <v>305-315</v>
      </c>
      <c r="AN4129" s="36" t="str">
        <f t="shared" si="1684"/>
        <v>HWS-LTI</v>
      </c>
    </row>
    <row r="4130" spans="5:40" x14ac:dyDescent="0.3">
      <c r="E4130" s="12">
        <v>41055.298611111109</v>
      </c>
      <c r="F4130" s="16">
        <v>9.16</v>
      </c>
      <c r="G4130" s="16">
        <v>1191.5400390625</v>
      </c>
      <c r="H4130" s="29">
        <v>1.1901733594262238</v>
      </c>
      <c r="I4130" s="26">
        <v>313.39999999999998</v>
      </c>
      <c r="J4130" s="30">
        <v>0.11572052401746726</v>
      </c>
      <c r="K4130" s="31">
        <v>9.5710630904623131E-2</v>
      </c>
      <c r="L4130" s="111">
        <f t="shared" si="1664"/>
        <v>0.8</v>
      </c>
      <c r="M4130" s="112">
        <f t="shared" si="1665"/>
        <v>0.12</v>
      </c>
      <c r="N4130" s="112" t="b">
        <f t="shared" si="1666"/>
        <v>1</v>
      </c>
      <c r="O4130" s="112" t="b">
        <f t="shared" si="1667"/>
        <v>1</v>
      </c>
      <c r="P4130" s="113">
        <f t="shared" si="1668"/>
        <v>8</v>
      </c>
      <c r="Q4130" s="113">
        <f t="shared" si="1669"/>
        <v>14</v>
      </c>
      <c r="R4130" s="114" t="str">
        <f t="shared" si="1685"/>
        <v>0.8-0.12</v>
      </c>
      <c r="S4130" s="127">
        <f t="shared" si="1670"/>
        <v>-1.2779651666675459E-3</v>
      </c>
      <c r="T4130" s="112" t="b">
        <f t="shared" si="1671"/>
        <v>1</v>
      </c>
      <c r="U4130" s="22">
        <f t="shared" si="1672"/>
        <v>9.0723581327615221</v>
      </c>
      <c r="V4130" s="22">
        <f t="shared" si="1673"/>
        <v>0.76021217099902949</v>
      </c>
      <c r="W4130" s="81">
        <f t="shared" si="1674"/>
        <v>10</v>
      </c>
      <c r="X4130" s="22">
        <f t="shared" si="1675"/>
        <v>6.7199400003848053E-2</v>
      </c>
      <c r="Y4130" s="3">
        <f>IF(U4130&gt;'Power Curve'!$C$37,0,INDEX(Ci,$W4130,1)*POWER(1-X4130,3)+INDEX(Ci,$W4130,2)*3*X4130*POWER(1-X4130,2)+INDEX(Ci,$W4130,3)*3*POWER(X4130,2)*(1-X4130)+INDEX(Ci,$W4130,4)*POWER(X4130,3))</f>
        <v>1219.3939530442053</v>
      </c>
      <c r="Z4130" s="3">
        <f t="shared" si="1676"/>
        <v>1217.8356100477697</v>
      </c>
      <c r="AA4130" s="3">
        <f t="shared" si="1677"/>
        <v>1191.5400390625</v>
      </c>
      <c r="AB4130" s="3">
        <f t="shared" si="1686"/>
        <v>26.295570985269705</v>
      </c>
      <c r="AC4130" s="3">
        <f t="shared" si="1687"/>
        <v>26.295570985269705</v>
      </c>
      <c r="AE4130" s="34">
        <f t="shared" si="1678"/>
        <v>9</v>
      </c>
      <c r="AF4130" s="73" t="b">
        <f>COUNTIF('Power Curve'!$D$2:$D$31,AE4130)&gt;0</f>
        <v>1</v>
      </c>
      <c r="AG4130" s="73" t="b">
        <f t="shared" si="1679"/>
        <v>0</v>
      </c>
      <c r="AH4130" s="73" t="b">
        <f t="shared" si="1688"/>
        <v>1</v>
      </c>
      <c r="AI4130" s="34" t="str">
        <f t="shared" si="1680"/>
        <v>Outer</v>
      </c>
      <c r="AJ4130" s="35" t="str">
        <f t="shared" si="1689"/>
        <v>0.7-0.8</v>
      </c>
      <c r="AK4130" s="36" t="str">
        <f t="shared" si="1681"/>
        <v>7-8</v>
      </c>
      <c r="AL4130" s="36" t="str">
        <f t="shared" si="1682"/>
        <v>May</v>
      </c>
      <c r="AM4130" s="35" t="str">
        <f t="shared" si="1683"/>
        <v>305-315</v>
      </c>
      <c r="AN4130" s="36" t="str">
        <f t="shared" si="1684"/>
        <v>Inner-TI</v>
      </c>
    </row>
    <row r="4131" spans="5:40" x14ac:dyDescent="0.3">
      <c r="E4131" s="12">
        <v>41055.305555555555</v>
      </c>
      <c r="F4131" s="16">
        <v>9.83</v>
      </c>
      <c r="G4131" s="16">
        <v>1556.5299987792969</v>
      </c>
      <c r="H4131" s="29">
        <v>1.1905431602497718</v>
      </c>
      <c r="I4131" s="26">
        <v>307.2</v>
      </c>
      <c r="J4131" s="30">
        <v>0.10172939979654121</v>
      </c>
      <c r="K4131" s="31">
        <v>5.0600629026476704E-2</v>
      </c>
      <c r="L4131" s="111">
        <f t="shared" si="1664"/>
        <v>0.9</v>
      </c>
      <c r="M4131" s="112">
        <f t="shared" si="1665"/>
        <v>9.9999999999999992E-2</v>
      </c>
      <c r="N4131" s="112" t="b">
        <f t="shared" si="1666"/>
        <v>1</v>
      </c>
      <c r="O4131" s="112" t="b">
        <f t="shared" si="1667"/>
        <v>1</v>
      </c>
      <c r="P4131" s="113">
        <f t="shared" si="1668"/>
        <v>9</v>
      </c>
      <c r="Q4131" s="113">
        <f t="shared" si="1669"/>
        <v>16</v>
      </c>
      <c r="R4131" s="114" t="str">
        <f t="shared" si="1685"/>
        <v>0.9-0.1</v>
      </c>
      <c r="S4131" s="127">
        <f t="shared" si="1670"/>
        <v>-1.1722365426955051E-2</v>
      </c>
      <c r="T4131" s="112" t="b">
        <f t="shared" si="1671"/>
        <v>1</v>
      </c>
      <c r="U4131" s="22">
        <f t="shared" si="1672"/>
        <v>9.7369559001331822</v>
      </c>
      <c r="V4131" s="22">
        <f t="shared" si="1673"/>
        <v>0.86292789833020211</v>
      </c>
      <c r="W4131" s="81">
        <f t="shared" si="1674"/>
        <v>10</v>
      </c>
      <c r="X4131" s="22">
        <f t="shared" si="1675"/>
        <v>0.77362375899224989</v>
      </c>
      <c r="Y4131" s="3">
        <f>IF(U4131&gt;'Power Curve'!$C$37,0,INDEX(Ci,$W4131,1)*POWER(1-X4131,3)+INDEX(Ci,$W4131,2)*3*X4131*POWER(1-X4131,2)+INDEX(Ci,$W4131,3)*3*POWER(X4131,2)*(1-X4131)+INDEX(Ci,$W4131,4)*POWER(X4131,3))</f>
        <v>1452.5378753615664</v>
      </c>
      <c r="Z4131" s="3">
        <f t="shared" si="1676"/>
        <v>1435.5106955900853</v>
      </c>
      <c r="AA4131" s="3">
        <f t="shared" si="1677"/>
        <v>1556.5299987792969</v>
      </c>
      <c r="AB4131" s="3">
        <f t="shared" si="1686"/>
        <v>-121.01930318921154</v>
      </c>
      <c r="AC4131" s="3">
        <f t="shared" si="1687"/>
        <v>121.01930318921154</v>
      </c>
      <c r="AE4131" s="34">
        <f t="shared" si="1678"/>
        <v>10</v>
      </c>
      <c r="AF4131" s="73" t="b">
        <f>COUNTIF('Power Curve'!$D$2:$D$31,AE4131)&gt;0</f>
        <v>1</v>
      </c>
      <c r="AG4131" s="73" t="b">
        <f t="shared" si="1679"/>
        <v>0</v>
      </c>
      <c r="AH4131" s="73" t="b">
        <f t="shared" si="1688"/>
        <v>1</v>
      </c>
      <c r="AI4131" s="34" t="str">
        <f t="shared" si="1680"/>
        <v>Outer</v>
      </c>
      <c r="AJ4131" s="35" t="str">
        <f t="shared" si="1689"/>
        <v>0.8-0.9</v>
      </c>
      <c r="AK4131" s="36" t="str">
        <f t="shared" si="1681"/>
        <v>7-8</v>
      </c>
      <c r="AL4131" s="36" t="str">
        <f t="shared" si="1682"/>
        <v>May</v>
      </c>
      <c r="AM4131" s="35" t="str">
        <f t="shared" si="1683"/>
        <v>305-315</v>
      </c>
      <c r="AN4131" s="36" t="str">
        <f t="shared" si="1684"/>
        <v>Inner-TI</v>
      </c>
    </row>
    <row r="4132" spans="5:40" x14ac:dyDescent="0.3">
      <c r="E4132" s="12">
        <v>41055.3125</v>
      </c>
      <c r="F4132" s="16">
        <v>10.08</v>
      </c>
      <c r="G4132" s="16">
        <v>1611.239974975588</v>
      </c>
      <c r="H4132" s="29">
        <v>1.1904153592529869</v>
      </c>
      <c r="I4132" s="26">
        <v>307.89999999999998</v>
      </c>
      <c r="J4132" s="30">
        <v>9.3253968253968242E-2</v>
      </c>
      <c r="K4132" s="31">
        <v>8.4990904869125111E-2</v>
      </c>
      <c r="L4132" s="111">
        <f t="shared" si="1664"/>
        <v>0.9</v>
      </c>
      <c r="M4132" s="112">
        <f t="shared" si="1665"/>
        <v>0.09</v>
      </c>
      <c r="N4132" s="112" t="b">
        <f t="shared" si="1666"/>
        <v>1</v>
      </c>
      <c r="O4132" s="112" t="b">
        <f t="shared" si="1667"/>
        <v>1</v>
      </c>
      <c r="P4132" s="113">
        <f t="shared" si="1668"/>
        <v>9</v>
      </c>
      <c r="Q4132" s="113">
        <f t="shared" si="1669"/>
        <v>17</v>
      </c>
      <c r="R4132" s="114" t="str">
        <f t="shared" si="1685"/>
        <v>0.9-0.09</v>
      </c>
      <c r="S4132" s="127">
        <f t="shared" si="1670"/>
        <v>-7.7733543286704898E-3</v>
      </c>
      <c r="T4132" s="112" t="b">
        <f t="shared" si="1671"/>
        <v>1</v>
      </c>
      <c r="U4132" s="22">
        <f t="shared" si="1672"/>
        <v>9.984232285998214</v>
      </c>
      <c r="V4132" s="22">
        <f t="shared" si="1673"/>
        <v>0.90114526088078462</v>
      </c>
      <c r="W4132" s="81">
        <f t="shared" si="1674"/>
        <v>11</v>
      </c>
      <c r="X4132" s="22">
        <f t="shared" si="1675"/>
        <v>3.3291867898230694E-2</v>
      </c>
      <c r="Y4132" s="3">
        <f>IF(U4132&gt;'Power Curve'!$C$37,0,INDEX(Ci,$W4132,1)*POWER(1-X4132,3)+INDEX(Ci,$W4132,2)*3*X4132*POWER(1-X4132,2)+INDEX(Ci,$W4132,3)*3*POWER(X4132,2)*(1-X4132)+INDEX(Ci,$W4132,4)*POWER(X4132,3))</f>
        <v>1528.8451817817834</v>
      </c>
      <c r="Z4132" s="3">
        <f t="shared" si="1676"/>
        <v>1516.960926470113</v>
      </c>
      <c r="AA4132" s="3">
        <f t="shared" si="1677"/>
        <v>1611.239974975588</v>
      </c>
      <c r="AB4132" s="3">
        <f t="shared" si="1686"/>
        <v>-94.279048505474975</v>
      </c>
      <c r="AC4132" s="3">
        <f t="shared" si="1687"/>
        <v>94.279048505474975</v>
      </c>
      <c r="AE4132" s="34">
        <f t="shared" si="1678"/>
        <v>10</v>
      </c>
      <c r="AF4132" s="73" t="b">
        <f>COUNTIF('Power Curve'!$D$2:$D$31,AE4132)&gt;0</f>
        <v>1</v>
      </c>
      <c r="AG4132" s="73" t="b">
        <f t="shared" si="1679"/>
        <v>0</v>
      </c>
      <c r="AH4132" s="73" t="b">
        <f t="shared" si="1688"/>
        <v>1</v>
      </c>
      <c r="AI4132" s="34" t="str">
        <f t="shared" si="1680"/>
        <v>Outer</v>
      </c>
      <c r="AJ4132" s="35" t="str">
        <f t="shared" si="1689"/>
        <v>0.9-1.0</v>
      </c>
      <c r="AK4132" s="36" t="str">
        <f t="shared" si="1681"/>
        <v>7-8</v>
      </c>
      <c r="AL4132" s="36" t="str">
        <f t="shared" si="1682"/>
        <v>May</v>
      </c>
      <c r="AM4132" s="35" t="str">
        <f t="shared" si="1683"/>
        <v>305-315</v>
      </c>
      <c r="AN4132" s="36" t="str">
        <f t="shared" si="1684"/>
        <v>HWS-LTI</v>
      </c>
    </row>
    <row r="4133" spans="5:40" x14ac:dyDescent="0.3">
      <c r="E4133" s="12">
        <v>41055.319444444445</v>
      </c>
      <c r="F4133" s="16">
        <v>9.2899999999999991</v>
      </c>
      <c r="G4133" s="16">
        <v>1142.8000335693384</v>
      </c>
      <c r="H4133" s="29">
        <v>1.1897342224800209</v>
      </c>
      <c r="I4133" s="26">
        <v>309.60000000000002</v>
      </c>
      <c r="J4133" s="30">
        <v>9.9031216361679233E-2</v>
      </c>
      <c r="K4133" s="31">
        <v>9.5554611175176565E-2</v>
      </c>
      <c r="L4133" s="111">
        <f t="shared" si="1664"/>
        <v>0.8</v>
      </c>
      <c r="M4133" s="112">
        <f t="shared" si="1665"/>
        <v>9.9999999999999992E-2</v>
      </c>
      <c r="N4133" s="112" t="b">
        <f t="shared" si="1666"/>
        <v>1</v>
      </c>
      <c r="O4133" s="112" t="b">
        <f t="shared" si="1667"/>
        <v>1</v>
      </c>
      <c r="P4133" s="113">
        <f t="shared" si="1668"/>
        <v>8</v>
      </c>
      <c r="Q4133" s="113">
        <f t="shared" si="1669"/>
        <v>16</v>
      </c>
      <c r="R4133" s="114" t="str">
        <f t="shared" si="1685"/>
        <v>0.8-0.1</v>
      </c>
      <c r="S4133" s="127">
        <f t="shared" si="1670"/>
        <v>-6.0676466262259811E-3</v>
      </c>
      <c r="T4133" s="112" t="b">
        <f t="shared" si="1671"/>
        <v>1</v>
      </c>
      <c r="U4133" s="22">
        <f t="shared" si="1672"/>
        <v>9.1999825262744377</v>
      </c>
      <c r="V4133" s="22">
        <f t="shared" si="1673"/>
        <v>0.77993693242385687</v>
      </c>
      <c r="W4133" s="81">
        <f t="shared" si="1674"/>
        <v>10</v>
      </c>
      <c r="X4133" s="22">
        <f t="shared" si="1675"/>
        <v>0.20285585990318866</v>
      </c>
      <c r="Y4133" s="3">
        <f>IF(U4133&gt;'Power Curve'!$C$37,0,INDEX(Ci,$W4133,1)*POWER(1-X4133,3)+INDEX(Ci,$W4133,2)*3*X4133*POWER(1-X4133,2)+INDEX(Ci,$W4133,3)*3*POWER(X4133,2)*(1-X4133)+INDEX(Ci,$W4133,4)*POWER(X4133,3))</f>
        <v>1263.4946002880606</v>
      </c>
      <c r="Z4133" s="3">
        <f t="shared" si="1676"/>
        <v>1255.828161539368</v>
      </c>
      <c r="AA4133" s="3">
        <f t="shared" si="1677"/>
        <v>1142.8000335693384</v>
      </c>
      <c r="AB4133" s="3">
        <f t="shared" si="1686"/>
        <v>113.02812797002957</v>
      </c>
      <c r="AC4133" s="3">
        <f t="shared" si="1687"/>
        <v>113.02812797002957</v>
      </c>
      <c r="AE4133" s="34">
        <f t="shared" si="1678"/>
        <v>9</v>
      </c>
      <c r="AF4133" s="73" t="b">
        <f>COUNTIF('Power Curve'!$D$2:$D$31,AE4133)&gt;0</f>
        <v>1</v>
      </c>
      <c r="AG4133" s="73" t="b">
        <f t="shared" si="1679"/>
        <v>0</v>
      </c>
      <c r="AH4133" s="73" t="b">
        <f t="shared" si="1688"/>
        <v>1</v>
      </c>
      <c r="AI4133" s="34" t="str">
        <f t="shared" si="1680"/>
        <v>Outer</v>
      </c>
      <c r="AJ4133" s="35" t="str">
        <f t="shared" si="1689"/>
        <v>0.7-0.8</v>
      </c>
      <c r="AK4133" s="36" t="str">
        <f t="shared" si="1681"/>
        <v>7-8</v>
      </c>
      <c r="AL4133" s="36" t="str">
        <f t="shared" si="1682"/>
        <v>May</v>
      </c>
      <c r="AM4133" s="35" t="str">
        <f t="shared" si="1683"/>
        <v>305-315</v>
      </c>
      <c r="AN4133" s="36" t="str">
        <f t="shared" si="1684"/>
        <v>HWS-LTI</v>
      </c>
    </row>
    <row r="4134" spans="5:40" x14ac:dyDescent="0.3">
      <c r="E4134" s="12">
        <v>41055.326388888891</v>
      </c>
      <c r="F4134" s="16">
        <v>8.7899999999999991</v>
      </c>
      <c r="G4134" s="16">
        <v>994.10997009277321</v>
      </c>
      <c r="H4134" s="29">
        <v>1.1890676446194712</v>
      </c>
      <c r="I4134" s="26">
        <v>305.7</v>
      </c>
      <c r="J4134" s="30">
        <v>0.10238907849829353</v>
      </c>
      <c r="K4134" s="31">
        <v>0.10398856366829079</v>
      </c>
      <c r="L4134" s="111">
        <f t="shared" si="1664"/>
        <v>0.70000000000000007</v>
      </c>
      <c r="M4134" s="112">
        <f t="shared" si="1665"/>
        <v>9.9999999999999992E-2</v>
      </c>
      <c r="N4134" s="112" t="b">
        <f t="shared" si="1666"/>
        <v>1</v>
      </c>
      <c r="O4134" s="112" t="b">
        <f t="shared" si="1667"/>
        <v>1</v>
      </c>
      <c r="P4134" s="113">
        <f t="shared" si="1668"/>
        <v>7.0000000000000009</v>
      </c>
      <c r="Q4134" s="113">
        <f t="shared" si="1669"/>
        <v>16</v>
      </c>
      <c r="R4134" s="114" t="str">
        <f t="shared" si="1685"/>
        <v>0.7-0.1</v>
      </c>
      <c r="S4134" s="127">
        <f t="shared" si="1670"/>
        <v>-1.3669081380489443E-2</v>
      </c>
      <c r="T4134" s="112" t="b">
        <f t="shared" si="1671"/>
        <v>1</v>
      </c>
      <c r="U4134" s="22">
        <f t="shared" si="1672"/>
        <v>8.7032013833365642</v>
      </c>
      <c r="V4134" s="22">
        <f t="shared" si="1673"/>
        <v>0.70315780536919259</v>
      </c>
      <c r="W4134" s="81">
        <f t="shared" si="1674"/>
        <v>9</v>
      </c>
      <c r="X4134" s="22">
        <f t="shared" si="1675"/>
        <v>0.69420202074012882</v>
      </c>
      <c r="Y4134" s="3">
        <f>IF(U4134&gt;'Power Curve'!$C$37,0,INDEX(Ci,$W4134,1)*POWER(1-X4134,3)+INDEX(Ci,$W4134,2)*3*X4134*POWER(1-X4134,2)+INDEX(Ci,$W4134,3)*3*POWER(X4134,2)*(1-X4134)+INDEX(Ci,$W4134,4)*POWER(X4134,3))</f>
        <v>1098.3000474078035</v>
      </c>
      <c r="Z4134" s="3">
        <f t="shared" si="1676"/>
        <v>1083.2872946795908</v>
      </c>
      <c r="AA4134" s="3">
        <f t="shared" si="1677"/>
        <v>994.10997009277321</v>
      </c>
      <c r="AB4134" s="3">
        <f t="shared" si="1686"/>
        <v>89.177324586817576</v>
      </c>
      <c r="AC4134" s="3">
        <f t="shared" si="1687"/>
        <v>89.177324586817576</v>
      </c>
      <c r="AE4134" s="34">
        <f t="shared" si="1678"/>
        <v>9</v>
      </c>
      <c r="AF4134" s="73" t="b">
        <f>COUNTIF('Power Curve'!$D$2:$D$31,AE4134)&gt;0</f>
        <v>1</v>
      </c>
      <c r="AG4134" s="73" t="b">
        <f t="shared" si="1679"/>
        <v>0</v>
      </c>
      <c r="AH4134" s="73" t="b">
        <f t="shared" si="1688"/>
        <v>1</v>
      </c>
      <c r="AI4134" s="34" t="str">
        <f t="shared" si="1680"/>
        <v>Inner</v>
      </c>
      <c r="AJ4134" s="35" t="str">
        <f t="shared" si="1689"/>
        <v>0.7-0.8</v>
      </c>
      <c r="AK4134" s="36" t="str">
        <f t="shared" si="1681"/>
        <v>7-8</v>
      </c>
      <c r="AL4134" s="36" t="str">
        <f t="shared" si="1682"/>
        <v>May</v>
      </c>
      <c r="AM4134" s="35" t="str">
        <f t="shared" si="1683"/>
        <v>305-315</v>
      </c>
      <c r="AN4134" s="36" t="str">
        <f t="shared" si="1684"/>
        <v>Inner-TI</v>
      </c>
    </row>
    <row r="4135" spans="5:40" x14ac:dyDescent="0.3">
      <c r="E4135" s="12">
        <v>41055.333333333336</v>
      </c>
      <c r="F4135" s="16">
        <v>8.99</v>
      </c>
      <c r="G4135" s="16">
        <v>1328.5500183105469</v>
      </c>
      <c r="H4135" s="29">
        <v>1.1886429173331163</v>
      </c>
      <c r="I4135" s="26">
        <v>300.3</v>
      </c>
      <c r="J4135" s="30">
        <v>0.12569521690767518</v>
      </c>
      <c r="K4135" s="31">
        <v>1.4013914751816396E-2</v>
      </c>
      <c r="L4135" s="111">
        <f t="shared" si="1664"/>
        <v>0.70000000000000007</v>
      </c>
      <c r="M4135" s="112">
        <f t="shared" si="1665"/>
        <v>0.13</v>
      </c>
      <c r="N4135" s="112" t="b">
        <f t="shared" si="1666"/>
        <v>1</v>
      </c>
      <c r="O4135" s="112" t="b">
        <f t="shared" si="1667"/>
        <v>1</v>
      </c>
      <c r="P4135" s="113">
        <f t="shared" si="1668"/>
        <v>7.0000000000000009</v>
      </c>
      <c r="Q4135" s="113">
        <f t="shared" si="1669"/>
        <v>13</v>
      </c>
      <c r="R4135" s="114" t="str">
        <f t="shared" si="1685"/>
        <v>0.7-0.13</v>
      </c>
      <c r="S4135" s="127">
        <f t="shared" si="1670"/>
        <v>6.7771350788973393E-3</v>
      </c>
      <c r="T4135" s="112" t="b">
        <f t="shared" si="1671"/>
        <v>1</v>
      </c>
      <c r="U4135" s="22">
        <f t="shared" si="1672"/>
        <v>8.9001664968339895</v>
      </c>
      <c r="V4135" s="22">
        <f t="shared" si="1673"/>
        <v>0.73359939859296441</v>
      </c>
      <c r="W4135" s="81">
        <f t="shared" si="1674"/>
        <v>9</v>
      </c>
      <c r="X4135" s="22">
        <f t="shared" si="1675"/>
        <v>0.89107817817696244</v>
      </c>
      <c r="Y4135" s="3">
        <f>IF(U4135&gt;'Power Curve'!$C$37,0,INDEX(Ci,$W4135,1)*POWER(1-X4135,3)+INDEX(Ci,$W4135,2)*3*X4135*POWER(1-X4135,2)+INDEX(Ci,$W4135,3)*3*POWER(X4135,2)*(1-X4135)+INDEX(Ci,$W4135,4)*POWER(X4135,3))</f>
        <v>1162.5278657489287</v>
      </c>
      <c r="Z4135" s="3">
        <f t="shared" si="1676"/>
        <v>1170.4064741280915</v>
      </c>
      <c r="AA4135" s="3">
        <f t="shared" si="1677"/>
        <v>1328.5500183105469</v>
      </c>
      <c r="AB4135" s="3">
        <f t="shared" si="1686"/>
        <v>-158.14354418245534</v>
      </c>
      <c r="AC4135" s="3">
        <f t="shared" si="1687"/>
        <v>158.14354418245534</v>
      </c>
      <c r="AE4135" s="34">
        <f t="shared" si="1678"/>
        <v>9</v>
      </c>
      <c r="AF4135" s="73" t="b">
        <f>COUNTIF('Power Curve'!$D$2:$D$31,AE4135)&gt;0</f>
        <v>1</v>
      </c>
      <c r="AG4135" s="73" t="b">
        <f t="shared" si="1679"/>
        <v>0</v>
      </c>
      <c r="AH4135" s="73" t="b">
        <f t="shared" si="1688"/>
        <v>1</v>
      </c>
      <c r="AI4135" s="34" t="str">
        <f t="shared" si="1680"/>
        <v>Outer</v>
      </c>
      <c r="AJ4135" s="35" t="str">
        <f t="shared" si="1689"/>
        <v>0.7-0.8</v>
      </c>
      <c r="AK4135" s="36" t="str">
        <f t="shared" si="1681"/>
        <v>8-9</v>
      </c>
      <c r="AL4135" s="36" t="str">
        <f t="shared" si="1682"/>
        <v>May</v>
      </c>
      <c r="AM4135" s="35" t="str">
        <f t="shared" si="1683"/>
        <v>295-305</v>
      </c>
      <c r="AN4135" s="36" t="str">
        <f t="shared" si="1684"/>
        <v>Inner-TI</v>
      </c>
    </row>
    <row r="4136" spans="5:40" x14ac:dyDescent="0.3">
      <c r="E4136" s="12">
        <v>41055.340277777781</v>
      </c>
      <c r="F4136" s="16">
        <v>8.7799999999999994</v>
      </c>
      <c r="G4136" s="16">
        <v>1023.200012207031</v>
      </c>
      <c r="H4136" s="29">
        <v>1.1885155572956587</v>
      </c>
      <c r="I4136" s="26">
        <v>305</v>
      </c>
      <c r="J4136" s="30">
        <v>0.10820045558086561</v>
      </c>
      <c r="K4136" s="31">
        <v>9.0230160760607636E-2</v>
      </c>
      <c r="L4136" s="111">
        <f t="shared" si="1664"/>
        <v>0.70000000000000007</v>
      </c>
      <c r="M4136" s="112">
        <f t="shared" si="1665"/>
        <v>0.11</v>
      </c>
      <c r="N4136" s="112" t="b">
        <f t="shared" si="1666"/>
        <v>1</v>
      </c>
      <c r="O4136" s="112" t="b">
        <f t="shared" si="1667"/>
        <v>1</v>
      </c>
      <c r="P4136" s="113">
        <f t="shared" si="1668"/>
        <v>7.0000000000000009</v>
      </c>
      <c r="Q4136" s="113">
        <f t="shared" si="1669"/>
        <v>15</v>
      </c>
      <c r="R4136" s="114" t="str">
        <f t="shared" si="1685"/>
        <v>0.7-0.11</v>
      </c>
      <c r="S4136" s="127">
        <f t="shared" si="1670"/>
        <v>-5.1188842505708954E-3</v>
      </c>
      <c r="T4136" s="112" t="b">
        <f t="shared" si="1671"/>
        <v>1</v>
      </c>
      <c r="U4136" s="22">
        <f t="shared" si="1672"/>
        <v>8.6919544811344487</v>
      </c>
      <c r="V4136" s="22">
        <f t="shared" si="1673"/>
        <v>0.70141956037856978</v>
      </c>
      <c r="W4136" s="81">
        <f t="shared" si="1674"/>
        <v>9</v>
      </c>
      <c r="X4136" s="22">
        <f t="shared" si="1675"/>
        <v>0.68296019801678998</v>
      </c>
      <c r="Y4136" s="3">
        <f>IF(U4136&gt;'Power Curve'!$C$37,0,INDEX(Ci,$W4136,1)*POWER(1-X4136,3)+INDEX(Ci,$W4136,2)*3*X4136*POWER(1-X4136,2)+INDEX(Ci,$W4136,3)*3*POWER(X4136,2)*(1-X4136)+INDEX(Ci,$W4136,4)*POWER(X4136,3))</f>
        <v>1094.6547372766217</v>
      </c>
      <c r="Z4136" s="3">
        <f t="shared" si="1676"/>
        <v>1089.0513263821636</v>
      </c>
      <c r="AA4136" s="3">
        <f t="shared" si="1677"/>
        <v>1023.200012207031</v>
      </c>
      <c r="AB4136" s="3">
        <f t="shared" si="1686"/>
        <v>65.851314175132529</v>
      </c>
      <c r="AC4136" s="3">
        <f t="shared" si="1687"/>
        <v>65.851314175132529</v>
      </c>
      <c r="AE4136" s="34">
        <f t="shared" si="1678"/>
        <v>9</v>
      </c>
      <c r="AF4136" s="73" t="b">
        <f>COUNTIF('Power Curve'!$D$2:$D$31,AE4136)&gt;0</f>
        <v>1</v>
      </c>
      <c r="AG4136" s="73" t="b">
        <f t="shared" si="1679"/>
        <v>0</v>
      </c>
      <c r="AH4136" s="73" t="b">
        <f t="shared" si="1688"/>
        <v>1</v>
      </c>
      <c r="AI4136" s="34" t="str">
        <f t="shared" si="1680"/>
        <v>Outer</v>
      </c>
      <c r="AJ4136" s="35" t="str">
        <f t="shared" si="1689"/>
        <v>0.7-0.8</v>
      </c>
      <c r="AK4136" s="36" t="str">
        <f t="shared" si="1681"/>
        <v>8-9</v>
      </c>
      <c r="AL4136" s="36" t="str">
        <f t="shared" si="1682"/>
        <v>May</v>
      </c>
      <c r="AM4136" s="35" t="str">
        <f t="shared" si="1683"/>
        <v>305-315</v>
      </c>
      <c r="AN4136" s="36" t="str">
        <f t="shared" si="1684"/>
        <v>Inner-TI</v>
      </c>
    </row>
    <row r="4137" spans="5:40" x14ac:dyDescent="0.3">
      <c r="E4137" s="12">
        <v>41055.347222222219</v>
      </c>
      <c r="F4137" s="16">
        <v>9.32</v>
      </c>
      <c r="G4137" s="16">
        <v>1075.080017089844</v>
      </c>
      <c r="H4137" s="29">
        <v>1.1884731113639506</v>
      </c>
      <c r="I4137" s="26">
        <v>308.8</v>
      </c>
      <c r="J4137" s="30">
        <v>8.9055793991416304E-2</v>
      </c>
      <c r="K4137" s="31">
        <v>3.1268279608697561E-2</v>
      </c>
      <c r="L4137" s="111">
        <f t="shared" si="1664"/>
        <v>0.8</v>
      </c>
      <c r="M4137" s="112">
        <f t="shared" si="1665"/>
        <v>0.09</v>
      </c>
      <c r="N4137" s="112" t="b">
        <f t="shared" si="1666"/>
        <v>1</v>
      </c>
      <c r="O4137" s="112" t="b">
        <f t="shared" si="1667"/>
        <v>1</v>
      </c>
      <c r="P4137" s="113">
        <f t="shared" si="1668"/>
        <v>8</v>
      </c>
      <c r="Q4137" s="113">
        <f t="shared" si="1669"/>
        <v>17</v>
      </c>
      <c r="R4137" s="114" t="str">
        <f t="shared" si="1685"/>
        <v>0.8-0.09</v>
      </c>
      <c r="S4137" s="127">
        <f t="shared" si="1670"/>
        <v>-1.1973539536404244E-2</v>
      </c>
      <c r="T4137" s="112" t="b">
        <f t="shared" si="1671"/>
        <v>1</v>
      </c>
      <c r="U4137" s="22">
        <f t="shared" si="1672"/>
        <v>9.2264295425467022</v>
      </c>
      <c r="V4137" s="22">
        <f t="shared" si="1673"/>
        <v>0.7840244040428006</v>
      </c>
      <c r="W4137" s="81">
        <f t="shared" si="1674"/>
        <v>10</v>
      </c>
      <c r="X4137" s="22">
        <f t="shared" si="1675"/>
        <v>0.23096732436262674</v>
      </c>
      <c r="Y4137" s="3">
        <f>IF(U4137&gt;'Power Curve'!$C$37,0,INDEX(Ci,$W4137,1)*POWER(1-X4137,3)+INDEX(Ci,$W4137,2)*3*X4137*POWER(1-X4137,2)+INDEX(Ci,$W4137,3)*3*POWER(X4137,2)*(1-X4137)+INDEX(Ci,$W4137,4)*POWER(X4137,3))</f>
        <v>1272.8236545975269</v>
      </c>
      <c r="Z4137" s="3">
        <f t="shared" si="1676"/>
        <v>1257.5834502463329</v>
      </c>
      <c r="AA4137" s="3">
        <f t="shared" si="1677"/>
        <v>1075.080017089844</v>
      </c>
      <c r="AB4137" s="3">
        <f t="shared" si="1686"/>
        <v>182.50343315648888</v>
      </c>
      <c r="AC4137" s="3">
        <f t="shared" si="1687"/>
        <v>182.50343315648888</v>
      </c>
      <c r="AE4137" s="34">
        <f t="shared" si="1678"/>
        <v>9</v>
      </c>
      <c r="AF4137" s="73" t="b">
        <f>COUNTIF('Power Curve'!$D$2:$D$31,AE4137)&gt;0</f>
        <v>1</v>
      </c>
      <c r="AG4137" s="73" t="b">
        <f t="shared" si="1679"/>
        <v>0</v>
      </c>
      <c r="AH4137" s="73" t="b">
        <f t="shared" si="1688"/>
        <v>1</v>
      </c>
      <c r="AI4137" s="34" t="str">
        <f t="shared" si="1680"/>
        <v>Outer</v>
      </c>
      <c r="AJ4137" s="35" t="str">
        <f t="shared" si="1689"/>
        <v>0.7-0.8</v>
      </c>
      <c r="AK4137" s="36" t="str">
        <f t="shared" si="1681"/>
        <v>8-9</v>
      </c>
      <c r="AL4137" s="36" t="str">
        <f t="shared" si="1682"/>
        <v>May</v>
      </c>
      <c r="AM4137" s="35" t="str">
        <f t="shared" si="1683"/>
        <v>305-315</v>
      </c>
      <c r="AN4137" s="36" t="str">
        <f t="shared" si="1684"/>
        <v>HWS-LTI</v>
      </c>
    </row>
    <row r="4138" spans="5:40" x14ac:dyDescent="0.3">
      <c r="E4138" s="12">
        <v>41055.354166666664</v>
      </c>
      <c r="F4138" s="16">
        <v>8.67</v>
      </c>
      <c r="G4138" s="16">
        <v>1024.1600189208984</v>
      </c>
      <c r="H4138" s="29">
        <v>1.1880063939996635</v>
      </c>
      <c r="I4138" s="26">
        <v>311.10000000000002</v>
      </c>
      <c r="J4138" s="30">
        <v>0.10726643598615918</v>
      </c>
      <c r="K4138" s="31">
        <v>6.6787400036512248E-2</v>
      </c>
      <c r="L4138" s="111">
        <f t="shared" si="1664"/>
        <v>0.70000000000000007</v>
      </c>
      <c r="M4138" s="112">
        <f t="shared" si="1665"/>
        <v>0.11</v>
      </c>
      <c r="N4138" s="112" t="b">
        <f t="shared" si="1666"/>
        <v>1</v>
      </c>
      <c r="O4138" s="112" t="b">
        <f t="shared" si="1667"/>
        <v>1</v>
      </c>
      <c r="P4138" s="113">
        <f t="shared" si="1668"/>
        <v>7.0000000000000009</v>
      </c>
      <c r="Q4138" s="113">
        <f t="shared" si="1669"/>
        <v>15</v>
      </c>
      <c r="R4138" s="114" t="str">
        <f t="shared" si="1685"/>
        <v>0.7-0.11</v>
      </c>
      <c r="S4138" s="127">
        <f t="shared" si="1670"/>
        <v>-5.1188842505708954E-3</v>
      </c>
      <c r="T4138" s="112" t="b">
        <f t="shared" si="1671"/>
        <v>1</v>
      </c>
      <c r="U4138" s="22">
        <f t="shared" si="1672"/>
        <v>8.5818317136454123</v>
      </c>
      <c r="V4138" s="22">
        <f t="shared" si="1673"/>
        <v>0.68439973167361967</v>
      </c>
      <c r="W4138" s="81">
        <f t="shared" si="1674"/>
        <v>9</v>
      </c>
      <c r="X4138" s="22">
        <f t="shared" si="1675"/>
        <v>0.57288716566817177</v>
      </c>
      <c r="Y4138" s="3">
        <f>IF(U4138&gt;'Power Curve'!$C$37,0,INDEX(Ci,$W4138,1)*POWER(1-X4138,3)+INDEX(Ci,$W4138,2)*3*X4138*POWER(1-X4138,2)+INDEX(Ci,$W4138,3)*3*POWER(X4138,2)*(1-X4138)+INDEX(Ci,$W4138,4)*POWER(X4138,3))</f>
        <v>1059.1193269682581</v>
      </c>
      <c r="Z4138" s="3">
        <f t="shared" si="1676"/>
        <v>1053.697817725965</v>
      </c>
      <c r="AA4138" s="3">
        <f t="shared" si="1677"/>
        <v>1024.1600189208984</v>
      </c>
      <c r="AB4138" s="3">
        <f t="shared" si="1686"/>
        <v>29.537798805066586</v>
      </c>
      <c r="AC4138" s="3">
        <f t="shared" si="1687"/>
        <v>29.537798805066586</v>
      </c>
      <c r="AE4138" s="34">
        <f t="shared" si="1678"/>
        <v>9</v>
      </c>
      <c r="AF4138" s="73" t="b">
        <f>COUNTIF('Power Curve'!$D$2:$D$31,AE4138)&gt;0</f>
        <v>1</v>
      </c>
      <c r="AG4138" s="73" t="b">
        <f t="shared" si="1679"/>
        <v>0</v>
      </c>
      <c r="AH4138" s="73" t="b">
        <f t="shared" si="1688"/>
        <v>1</v>
      </c>
      <c r="AI4138" s="34" t="str">
        <f t="shared" si="1680"/>
        <v>Outer</v>
      </c>
      <c r="AJ4138" s="35" t="str">
        <f t="shared" si="1689"/>
        <v>0.6-0.7</v>
      </c>
      <c r="AK4138" s="36" t="str">
        <f t="shared" si="1681"/>
        <v>8-9</v>
      </c>
      <c r="AL4138" s="36" t="str">
        <f t="shared" si="1682"/>
        <v>May</v>
      </c>
      <c r="AM4138" s="35" t="str">
        <f t="shared" si="1683"/>
        <v>305-315</v>
      </c>
      <c r="AN4138" s="36" t="str">
        <f t="shared" si="1684"/>
        <v>Inner-TI</v>
      </c>
    </row>
    <row r="4139" spans="5:40" x14ac:dyDescent="0.3">
      <c r="E4139" s="12">
        <v>41055.361111111109</v>
      </c>
      <c r="F4139" s="16">
        <v>8.4600000000000009</v>
      </c>
      <c r="G4139" s="16">
        <v>989.92998504638717</v>
      </c>
      <c r="H4139" s="29">
        <v>1.1868623690916862</v>
      </c>
      <c r="I4139" s="26">
        <v>309.10000000000002</v>
      </c>
      <c r="J4139" s="30">
        <v>0.10283687943262411</v>
      </c>
      <c r="K4139" s="31">
        <v>1.6302776012443645E-2</v>
      </c>
      <c r="L4139" s="111">
        <f t="shared" si="1664"/>
        <v>0.70000000000000007</v>
      </c>
      <c r="M4139" s="112">
        <f t="shared" si="1665"/>
        <v>9.9999999999999992E-2</v>
      </c>
      <c r="N4139" s="112" t="b">
        <f t="shared" si="1666"/>
        <v>1</v>
      </c>
      <c r="O4139" s="112" t="b">
        <f t="shared" si="1667"/>
        <v>1</v>
      </c>
      <c r="P4139" s="113">
        <f t="shared" si="1668"/>
        <v>7.0000000000000009</v>
      </c>
      <c r="Q4139" s="113">
        <f t="shared" si="1669"/>
        <v>16</v>
      </c>
      <c r="R4139" s="114" t="str">
        <f t="shared" si="1685"/>
        <v>0.7-0.1</v>
      </c>
      <c r="S4139" s="127">
        <f t="shared" si="1670"/>
        <v>-1.3669081380489443E-2</v>
      </c>
      <c r="T4139" s="112" t="b">
        <f t="shared" si="1671"/>
        <v>1</v>
      </c>
      <c r="U4139" s="22">
        <f t="shared" si="1672"/>
        <v>8.371278430218581</v>
      </c>
      <c r="V4139" s="22">
        <f t="shared" si="1673"/>
        <v>0.65185804298470917</v>
      </c>
      <c r="W4139" s="81">
        <f t="shared" si="1674"/>
        <v>9</v>
      </c>
      <c r="X4139" s="22">
        <f t="shared" si="1675"/>
        <v>0.36242897517584904</v>
      </c>
      <c r="Y4139" s="3">
        <f>IF(U4139&gt;'Power Curve'!$C$37,0,INDEX(Ci,$W4139,1)*POWER(1-X4139,3)+INDEX(Ci,$W4139,2)*3*X4139*POWER(1-X4139,2)+INDEX(Ci,$W4139,3)*3*POWER(X4139,2)*(1-X4139)+INDEX(Ci,$W4139,4)*POWER(X4139,3))</f>
        <v>992.13230826208974</v>
      </c>
      <c r="Z4139" s="3">
        <f t="shared" si="1676"/>
        <v>978.57077100024242</v>
      </c>
      <c r="AA4139" s="3">
        <f t="shared" si="1677"/>
        <v>989.92998504638717</v>
      </c>
      <c r="AB4139" s="3">
        <f t="shared" si="1686"/>
        <v>-11.359214046144757</v>
      </c>
      <c r="AC4139" s="3">
        <f t="shared" si="1687"/>
        <v>11.359214046144757</v>
      </c>
      <c r="AE4139" s="34">
        <f t="shared" si="1678"/>
        <v>8</v>
      </c>
      <c r="AF4139" s="73" t="b">
        <f>COUNTIF('Power Curve'!$D$2:$D$31,AE4139)&gt;0</f>
        <v>1</v>
      </c>
      <c r="AG4139" s="73" t="b">
        <f t="shared" si="1679"/>
        <v>0</v>
      </c>
      <c r="AH4139" s="73" t="b">
        <f t="shared" si="1688"/>
        <v>1</v>
      </c>
      <c r="AI4139" s="34" t="str">
        <f t="shared" si="1680"/>
        <v>Outer</v>
      </c>
      <c r="AJ4139" s="35" t="str">
        <f t="shared" si="1689"/>
        <v>0.6-0.7</v>
      </c>
      <c r="AK4139" s="36" t="str">
        <f t="shared" si="1681"/>
        <v>8-9</v>
      </c>
      <c r="AL4139" s="36" t="str">
        <f t="shared" si="1682"/>
        <v>May</v>
      </c>
      <c r="AM4139" s="35" t="str">
        <f t="shared" si="1683"/>
        <v>305-315</v>
      </c>
      <c r="AN4139" s="36" t="str">
        <f t="shared" si="1684"/>
        <v>Inner-TI</v>
      </c>
    </row>
    <row r="4140" spans="5:40" x14ac:dyDescent="0.3">
      <c r="E4140" s="12">
        <v>41055.368055555555</v>
      </c>
      <c r="F4140" s="16">
        <v>8.08</v>
      </c>
      <c r="G4140" s="16">
        <v>918.54998016357422</v>
      </c>
      <c r="H4140" s="29">
        <v>1.1852982054553995</v>
      </c>
      <c r="I4140" s="26">
        <v>306.8</v>
      </c>
      <c r="J4140" s="30">
        <v>0.11138613861386139</v>
      </c>
      <c r="K4140" s="31">
        <v>1.5627571922721403E-2</v>
      </c>
      <c r="L4140" s="111">
        <f t="shared" si="1664"/>
        <v>0.6</v>
      </c>
      <c r="M4140" s="112">
        <f t="shared" si="1665"/>
        <v>0.11</v>
      </c>
      <c r="N4140" s="112" t="b">
        <f t="shared" si="1666"/>
        <v>1</v>
      </c>
      <c r="O4140" s="112" t="b">
        <f t="shared" si="1667"/>
        <v>1</v>
      </c>
      <c r="P4140" s="113">
        <f t="shared" si="1668"/>
        <v>6</v>
      </c>
      <c r="Q4140" s="113">
        <f t="shared" si="1669"/>
        <v>15</v>
      </c>
      <c r="R4140" s="114" t="str">
        <f t="shared" si="1685"/>
        <v>0.6-0.11</v>
      </c>
      <c r="S4140" s="127">
        <f t="shared" si="1670"/>
        <v>-1.5111837704289E-2</v>
      </c>
      <c r="T4140" s="112" t="b">
        <f t="shared" si="1671"/>
        <v>1</v>
      </c>
      <c r="U4140" s="22">
        <f t="shared" si="1672"/>
        <v>7.9917497015802041</v>
      </c>
      <c r="V4140" s="22">
        <f t="shared" si="1673"/>
        <v>0.59320065453253645</v>
      </c>
      <c r="W4140" s="81">
        <f t="shared" si="1674"/>
        <v>8</v>
      </c>
      <c r="X4140" s="22">
        <f t="shared" si="1675"/>
        <v>0.9829542406462598</v>
      </c>
      <c r="Y4140" s="3">
        <f>IF(U4140&gt;'Power Curve'!$C$37,0,INDEX(Ci,$W4140,1)*POWER(1-X4140,3)+INDEX(Ci,$W4140,2)*3*X4140*POWER(1-X4140,2)+INDEX(Ci,$W4140,3)*3*POWER(X4140,2)*(1-X4140)+INDEX(Ci,$W4140,4)*POWER(X4140,3))</f>
        <v>875.68556005345533</v>
      </c>
      <c r="Z4140" s="3">
        <f t="shared" si="1676"/>
        <v>862.45234198993808</v>
      </c>
      <c r="AA4140" s="3">
        <f t="shared" si="1677"/>
        <v>918.54998016357422</v>
      </c>
      <c r="AB4140" s="3">
        <f t="shared" si="1686"/>
        <v>-56.097638173636142</v>
      </c>
      <c r="AC4140" s="3">
        <f t="shared" si="1687"/>
        <v>56.097638173636142</v>
      </c>
      <c r="AE4140" s="34">
        <f t="shared" si="1678"/>
        <v>8</v>
      </c>
      <c r="AF4140" s="73" t="b">
        <f>COUNTIF('Power Curve'!$D$2:$D$31,AE4140)&gt;0</f>
        <v>1</v>
      </c>
      <c r="AG4140" s="73" t="b">
        <f t="shared" si="1679"/>
        <v>0</v>
      </c>
      <c r="AH4140" s="73" t="b">
        <f t="shared" si="1688"/>
        <v>1</v>
      </c>
      <c r="AI4140" s="34" t="str">
        <f t="shared" si="1680"/>
        <v>Outer</v>
      </c>
      <c r="AJ4140" s="35" t="str">
        <f t="shared" si="1689"/>
        <v>0.5-0.6</v>
      </c>
      <c r="AK4140" s="36" t="str">
        <f t="shared" si="1681"/>
        <v>8-9</v>
      </c>
      <c r="AL4140" s="36" t="str">
        <f t="shared" si="1682"/>
        <v>May</v>
      </c>
      <c r="AM4140" s="35" t="str">
        <f t="shared" si="1683"/>
        <v>305-315</v>
      </c>
      <c r="AN4140" s="36" t="str">
        <f t="shared" si="1684"/>
        <v>Inner-TI</v>
      </c>
    </row>
    <row r="4141" spans="5:40" x14ac:dyDescent="0.3">
      <c r="E4141" s="12">
        <v>41055.375</v>
      </c>
      <c r="F4141" s="16">
        <v>8.5399999999999991</v>
      </c>
      <c r="G4141" s="16">
        <v>968.41000366210915</v>
      </c>
      <c r="H4141" s="29">
        <v>1.1848761662615694</v>
      </c>
      <c r="I4141" s="26">
        <v>310.10000000000002</v>
      </c>
      <c r="J4141" s="30">
        <v>8.5480093676815E-2</v>
      </c>
      <c r="K4141" s="31">
        <v>1.324424942591459E-2</v>
      </c>
      <c r="L4141" s="111">
        <f t="shared" si="1664"/>
        <v>0.70000000000000007</v>
      </c>
      <c r="M4141" s="112">
        <f t="shared" si="1665"/>
        <v>0.09</v>
      </c>
      <c r="N4141" s="112" t="b">
        <f t="shared" si="1666"/>
        <v>1</v>
      </c>
      <c r="O4141" s="112" t="b">
        <f t="shared" si="1667"/>
        <v>1</v>
      </c>
      <c r="P4141" s="113">
        <f t="shared" si="1668"/>
        <v>7.0000000000000009</v>
      </c>
      <c r="Q4141" s="113">
        <f t="shared" si="1669"/>
        <v>17</v>
      </c>
      <c r="R4141" s="114" t="str">
        <f t="shared" si="1685"/>
        <v>0.7-0.09</v>
      </c>
      <c r="S4141" s="127">
        <f t="shared" si="1670"/>
        <v>-1.3720698393030565E-2</v>
      </c>
      <c r="T4141" s="112" t="b">
        <f t="shared" si="1671"/>
        <v>1</v>
      </c>
      <c r="U4141" s="22">
        <f t="shared" si="1672"/>
        <v>8.4457229136696359</v>
      </c>
      <c r="V4141" s="22">
        <f t="shared" si="1673"/>
        <v>0.66336367787979655</v>
      </c>
      <c r="W4141" s="81">
        <f t="shared" si="1674"/>
        <v>9</v>
      </c>
      <c r="X4141" s="22">
        <f t="shared" si="1675"/>
        <v>0.43683983699786016</v>
      </c>
      <c r="Y4141" s="3">
        <f>IF(U4141&gt;'Power Curve'!$C$37,0,INDEX(Ci,$W4141,1)*POWER(1-X4141,3)+INDEX(Ci,$W4141,2)*3*X4141*POWER(1-X4141,2)+INDEX(Ci,$W4141,3)*3*POWER(X4141,2)*(1-X4141)+INDEX(Ci,$W4141,4)*POWER(X4141,3))</f>
        <v>1015.6551153239354</v>
      </c>
      <c r="Z4141" s="3">
        <f t="shared" si="1676"/>
        <v>1001.719617815237</v>
      </c>
      <c r="AA4141" s="3">
        <f t="shared" si="1677"/>
        <v>968.41000366210915</v>
      </c>
      <c r="AB4141" s="3">
        <f t="shared" si="1686"/>
        <v>33.309614153127882</v>
      </c>
      <c r="AC4141" s="3">
        <f t="shared" si="1687"/>
        <v>33.309614153127882</v>
      </c>
      <c r="AE4141" s="34">
        <f t="shared" si="1678"/>
        <v>8</v>
      </c>
      <c r="AF4141" s="73" t="b">
        <f>COUNTIF('Power Curve'!$D$2:$D$31,AE4141)&gt;0</f>
        <v>1</v>
      </c>
      <c r="AG4141" s="73" t="b">
        <f t="shared" si="1679"/>
        <v>0</v>
      </c>
      <c r="AH4141" s="73" t="b">
        <f t="shared" si="1688"/>
        <v>1</v>
      </c>
      <c r="AI4141" s="34" t="str">
        <f t="shared" si="1680"/>
        <v>Outer</v>
      </c>
      <c r="AJ4141" s="35" t="str">
        <f t="shared" si="1689"/>
        <v>0.6-0.7</v>
      </c>
      <c r="AK4141" s="36" t="str">
        <f t="shared" si="1681"/>
        <v>9-10</v>
      </c>
      <c r="AL4141" s="36" t="str">
        <f t="shared" si="1682"/>
        <v>May</v>
      </c>
      <c r="AM4141" s="35" t="str">
        <f t="shared" si="1683"/>
        <v>305-315</v>
      </c>
      <c r="AN4141" s="36" t="str">
        <f t="shared" si="1684"/>
        <v>HWS-LTI</v>
      </c>
    </row>
    <row r="4142" spans="5:40" x14ac:dyDescent="0.3">
      <c r="E4142" s="12">
        <v>41055.381944444445</v>
      </c>
      <c r="F4142" s="16">
        <v>8.5299999999999994</v>
      </c>
      <c r="G4142" s="16">
        <v>1220.830017089846</v>
      </c>
      <c r="H4142" s="29">
        <v>1.1834855657749106</v>
      </c>
      <c r="I4142" s="26">
        <v>307.39999999999998</v>
      </c>
      <c r="J4142" s="30">
        <v>0.1172332942555686</v>
      </c>
      <c r="K4142" s="31">
        <v>3.7409229936331279E-2</v>
      </c>
      <c r="L4142" s="111">
        <f t="shared" si="1664"/>
        <v>0.70000000000000007</v>
      </c>
      <c r="M4142" s="112">
        <f t="shared" si="1665"/>
        <v>0.12</v>
      </c>
      <c r="N4142" s="112" t="b">
        <f t="shared" si="1666"/>
        <v>1</v>
      </c>
      <c r="O4142" s="112" t="b">
        <f t="shared" si="1667"/>
        <v>1</v>
      </c>
      <c r="P4142" s="113">
        <f t="shared" si="1668"/>
        <v>7.0000000000000009</v>
      </c>
      <c r="Q4142" s="113">
        <f t="shared" si="1669"/>
        <v>14</v>
      </c>
      <c r="R4142" s="114" t="str">
        <f t="shared" si="1685"/>
        <v>0.7-0.12</v>
      </c>
      <c r="S4142" s="127">
        <f t="shared" si="1670"/>
        <v>7.9909258919463686E-3</v>
      </c>
      <c r="T4142" s="112" t="b">
        <f t="shared" si="1671"/>
        <v>1</v>
      </c>
      <c r="U4142" s="22">
        <f t="shared" si="1672"/>
        <v>8.4325318477340971</v>
      </c>
      <c r="V4142" s="22">
        <f t="shared" si="1673"/>
        <v>0.66132495611700637</v>
      </c>
      <c r="W4142" s="81">
        <f t="shared" si="1674"/>
        <v>9</v>
      </c>
      <c r="X4142" s="22">
        <f t="shared" si="1675"/>
        <v>0.42365472859073744</v>
      </c>
      <c r="Y4142" s="3">
        <f>IF(U4142&gt;'Power Curve'!$C$37,0,INDEX(Ci,$W4142,1)*POWER(1-X4142,3)+INDEX(Ci,$W4142,2)*3*X4142*POWER(1-X4142,2)+INDEX(Ci,$W4142,3)*3*POWER(X4142,2)*(1-X4142)+INDEX(Ci,$W4142,4)*POWER(X4142,3))</f>
        <v>1011.4732786711083</v>
      </c>
      <c r="Z4142" s="3">
        <f t="shared" si="1676"/>
        <v>1019.5558866826532</v>
      </c>
      <c r="AA4142" s="3">
        <f t="shared" si="1677"/>
        <v>1220.830017089846</v>
      </c>
      <c r="AB4142" s="3">
        <f t="shared" si="1686"/>
        <v>-201.27413040719284</v>
      </c>
      <c r="AC4142" s="3">
        <f t="shared" si="1687"/>
        <v>201.27413040719284</v>
      </c>
      <c r="AE4142" s="34">
        <f t="shared" si="1678"/>
        <v>8</v>
      </c>
      <c r="AF4142" s="73" t="b">
        <f>COUNTIF('Power Curve'!$D$2:$D$31,AE4142)&gt;0</f>
        <v>1</v>
      </c>
      <c r="AG4142" s="73" t="b">
        <f t="shared" si="1679"/>
        <v>0</v>
      </c>
      <c r="AH4142" s="73" t="b">
        <f t="shared" si="1688"/>
        <v>1</v>
      </c>
      <c r="AI4142" s="34" t="str">
        <f t="shared" si="1680"/>
        <v>Outer</v>
      </c>
      <c r="AJ4142" s="35" t="str">
        <f t="shared" si="1689"/>
        <v>0.6-0.7</v>
      </c>
      <c r="AK4142" s="36" t="str">
        <f t="shared" si="1681"/>
        <v>9-10</v>
      </c>
      <c r="AL4142" s="36" t="str">
        <f t="shared" si="1682"/>
        <v>May</v>
      </c>
      <c r="AM4142" s="35" t="str">
        <f t="shared" si="1683"/>
        <v>305-315</v>
      </c>
      <c r="AN4142" s="36" t="str">
        <f t="shared" si="1684"/>
        <v>Inner-TI</v>
      </c>
    </row>
    <row r="4143" spans="5:40" x14ac:dyDescent="0.3">
      <c r="E4143" s="12">
        <v>41055.388888888891</v>
      </c>
      <c r="F4143" s="16">
        <v>8.19</v>
      </c>
      <c r="G4143" s="16">
        <v>958.61997222900436</v>
      </c>
      <c r="H4143" s="29">
        <v>1.1824495951377614</v>
      </c>
      <c r="I4143" s="26">
        <v>304.8</v>
      </c>
      <c r="J4143" s="30">
        <v>0.10744810744810745</v>
      </c>
      <c r="K4143" s="31">
        <v>6.2758268765745348E-2</v>
      </c>
      <c r="L4143" s="111">
        <f t="shared" si="1664"/>
        <v>0.6</v>
      </c>
      <c r="M4143" s="112">
        <f t="shared" si="1665"/>
        <v>0.11</v>
      </c>
      <c r="N4143" s="112" t="b">
        <f t="shared" si="1666"/>
        <v>1</v>
      </c>
      <c r="O4143" s="112" t="b">
        <f t="shared" si="1667"/>
        <v>1</v>
      </c>
      <c r="P4143" s="113">
        <f t="shared" si="1668"/>
        <v>6</v>
      </c>
      <c r="Q4143" s="113">
        <f t="shared" si="1669"/>
        <v>15</v>
      </c>
      <c r="R4143" s="114" t="str">
        <f t="shared" si="1685"/>
        <v>0.6-0.11</v>
      </c>
      <c r="S4143" s="127">
        <f t="shared" si="1670"/>
        <v>-1.5111837704289E-2</v>
      </c>
      <c r="T4143" s="112" t="b">
        <f t="shared" si="1671"/>
        <v>1</v>
      </c>
      <c r="U4143" s="22">
        <f t="shared" si="1672"/>
        <v>8.0940537579266234</v>
      </c>
      <c r="V4143" s="22">
        <f t="shared" si="1673"/>
        <v>0.6090120762261565</v>
      </c>
      <c r="W4143" s="81">
        <f t="shared" si="1674"/>
        <v>9</v>
      </c>
      <c r="X4143" s="22">
        <f t="shared" si="1675"/>
        <v>8.5329506856859139E-2</v>
      </c>
      <c r="Y4143" s="3">
        <f>IF(U4143&gt;'Power Curve'!$C$37,0,INDEX(Ci,$W4143,1)*POWER(1-X4143,3)+INDEX(Ci,$W4143,2)*3*X4143*POWER(1-X4143,2)+INDEX(Ci,$W4143,3)*3*POWER(X4143,2)*(1-X4143)+INDEX(Ci,$W4143,4)*POWER(X4143,3))</f>
        <v>906.43318907012667</v>
      </c>
      <c r="Z4143" s="3">
        <f t="shared" si="1676"/>
        <v>892.7353178271178</v>
      </c>
      <c r="AA4143" s="3">
        <f t="shared" si="1677"/>
        <v>958.61997222900436</v>
      </c>
      <c r="AB4143" s="3">
        <f t="shared" si="1686"/>
        <v>-65.884654401886564</v>
      </c>
      <c r="AC4143" s="3">
        <f t="shared" si="1687"/>
        <v>65.884654401886564</v>
      </c>
      <c r="AE4143" s="34">
        <f t="shared" si="1678"/>
        <v>8</v>
      </c>
      <c r="AF4143" s="73" t="b">
        <f>COUNTIF('Power Curve'!$D$2:$D$31,AE4143)&gt;0</f>
        <v>1</v>
      </c>
      <c r="AG4143" s="73" t="b">
        <f t="shared" si="1679"/>
        <v>0</v>
      </c>
      <c r="AH4143" s="73" t="b">
        <f t="shared" si="1688"/>
        <v>1</v>
      </c>
      <c r="AI4143" s="34" t="str">
        <f t="shared" si="1680"/>
        <v>Outer</v>
      </c>
      <c r="AJ4143" s="35" t="str">
        <f t="shared" si="1689"/>
        <v>0.6-0.7</v>
      </c>
      <c r="AK4143" s="36" t="str">
        <f t="shared" si="1681"/>
        <v>9-10</v>
      </c>
      <c r="AL4143" s="36" t="str">
        <f t="shared" si="1682"/>
        <v>May</v>
      </c>
      <c r="AM4143" s="35" t="str">
        <f t="shared" si="1683"/>
        <v>295-305</v>
      </c>
      <c r="AN4143" s="36" t="str">
        <f t="shared" si="1684"/>
        <v>Inner-TI</v>
      </c>
    </row>
    <row r="4144" spans="5:40" x14ac:dyDescent="0.3">
      <c r="E4144" s="12">
        <v>41055.395833333336</v>
      </c>
      <c r="F4144" s="16">
        <v>8.7799999999999994</v>
      </c>
      <c r="G4144" s="16">
        <v>1022.3900070190434</v>
      </c>
      <c r="H4144" s="29">
        <v>1.1824075943600441</v>
      </c>
      <c r="I4144" s="26">
        <v>305.5</v>
      </c>
      <c r="J4144" s="30">
        <v>8.3143507972665148E-2</v>
      </c>
      <c r="K4144" s="31">
        <v>7.7652249343590052E-2</v>
      </c>
      <c r="L4144" s="111">
        <f t="shared" si="1664"/>
        <v>0.70000000000000007</v>
      </c>
      <c r="M4144" s="112">
        <f t="shared" si="1665"/>
        <v>0.08</v>
      </c>
      <c r="N4144" s="112" t="b">
        <f t="shared" si="1666"/>
        <v>1</v>
      </c>
      <c r="O4144" s="112" t="b">
        <f t="shared" si="1667"/>
        <v>1</v>
      </c>
      <c r="P4144" s="113">
        <f t="shared" si="1668"/>
        <v>7.0000000000000009</v>
      </c>
      <c r="Q4144" s="113">
        <f t="shared" si="1669"/>
        <v>18</v>
      </c>
      <c r="R4144" s="114" t="str">
        <f t="shared" si="1685"/>
        <v>0.7-0.08</v>
      </c>
      <c r="S4144" s="127">
        <f t="shared" si="1670"/>
        <v>-1.674127324026084E-2</v>
      </c>
      <c r="T4144" s="112" t="b">
        <f t="shared" si="1671"/>
        <v>1</v>
      </c>
      <c r="U4144" s="22">
        <f t="shared" si="1672"/>
        <v>8.6770391406945393</v>
      </c>
      <c r="V4144" s="22">
        <f t="shared" si="1673"/>
        <v>0.69911434643279291</v>
      </c>
      <c r="W4144" s="81">
        <f t="shared" si="1674"/>
        <v>9</v>
      </c>
      <c r="X4144" s="22">
        <f t="shared" si="1675"/>
        <v>0.66805159384557489</v>
      </c>
      <c r="Y4144" s="3">
        <f>IF(U4144&gt;'Power Curve'!$C$37,0,INDEX(Ci,$W4144,1)*POWER(1-X4144,3)+INDEX(Ci,$W4144,2)*3*X4144*POWER(1-X4144,2)+INDEX(Ci,$W4144,3)*3*POWER(X4144,2)*(1-X4144)+INDEX(Ci,$W4144,4)*POWER(X4144,3))</f>
        <v>1089.8247466612363</v>
      </c>
      <c r="Z4144" s="3">
        <f t="shared" si="1676"/>
        <v>1071.5796927933825</v>
      </c>
      <c r="AA4144" s="3">
        <f t="shared" si="1677"/>
        <v>1022.3900070190434</v>
      </c>
      <c r="AB4144" s="3">
        <f t="shared" si="1686"/>
        <v>49.189685774339068</v>
      </c>
      <c r="AC4144" s="3">
        <f t="shared" si="1687"/>
        <v>49.189685774339068</v>
      </c>
      <c r="AE4144" s="34">
        <f t="shared" si="1678"/>
        <v>9</v>
      </c>
      <c r="AF4144" s="73" t="b">
        <f>COUNTIF('Power Curve'!$D$2:$D$31,AE4144)&gt;0</f>
        <v>1</v>
      </c>
      <c r="AG4144" s="73" t="b">
        <f t="shared" si="1679"/>
        <v>0</v>
      </c>
      <c r="AH4144" s="73" t="b">
        <f t="shared" si="1688"/>
        <v>1</v>
      </c>
      <c r="AI4144" s="34" t="str">
        <f t="shared" si="1680"/>
        <v>Outer</v>
      </c>
      <c r="AJ4144" s="35" t="str">
        <f t="shared" si="1689"/>
        <v>0.6-0.7</v>
      </c>
      <c r="AK4144" s="36" t="str">
        <f t="shared" si="1681"/>
        <v>9-10</v>
      </c>
      <c r="AL4144" s="36" t="str">
        <f t="shared" si="1682"/>
        <v>May</v>
      </c>
      <c r="AM4144" s="35" t="str">
        <f t="shared" si="1683"/>
        <v>305-315</v>
      </c>
      <c r="AN4144" s="36" t="str">
        <f t="shared" si="1684"/>
        <v>HWS-LTI</v>
      </c>
    </row>
    <row r="4145" spans="5:40" x14ac:dyDescent="0.3">
      <c r="E4145" s="12">
        <v>41055.402777777781</v>
      </c>
      <c r="F4145" s="16">
        <v>7.4</v>
      </c>
      <c r="G4145" s="16">
        <v>698.13998031616211</v>
      </c>
      <c r="H4145" s="29">
        <v>1.1808555485415826</v>
      </c>
      <c r="I4145" s="26">
        <v>303.8</v>
      </c>
      <c r="J4145" s="30">
        <v>0.10675675675675676</v>
      </c>
      <c r="K4145" s="31">
        <v>8.2279872692242018E-2</v>
      </c>
      <c r="L4145" s="111">
        <f t="shared" si="1664"/>
        <v>0.5</v>
      </c>
      <c r="M4145" s="112">
        <f t="shared" si="1665"/>
        <v>0.11</v>
      </c>
      <c r="N4145" s="112" t="b">
        <f t="shared" si="1666"/>
        <v>1</v>
      </c>
      <c r="O4145" s="112" t="b">
        <f t="shared" si="1667"/>
        <v>1</v>
      </c>
      <c r="P4145" s="113">
        <f t="shared" si="1668"/>
        <v>5</v>
      </c>
      <c r="Q4145" s="113">
        <f t="shared" si="1669"/>
        <v>15</v>
      </c>
      <c r="R4145" s="114" t="str">
        <f t="shared" si="1685"/>
        <v>0.5-0.11</v>
      </c>
      <c r="S4145" s="127">
        <f t="shared" si="1670"/>
        <v>-1.6291054077775705E-2</v>
      </c>
      <c r="T4145" s="112" t="b">
        <f t="shared" si="1671"/>
        <v>1</v>
      </c>
      <c r="U4145" s="22">
        <f t="shared" si="1672"/>
        <v>7.310020839006798</v>
      </c>
      <c r="V4145" s="22">
        <f t="shared" si="1673"/>
        <v>0.48783726121448295</v>
      </c>
      <c r="W4145" s="81">
        <f t="shared" si="1674"/>
        <v>8</v>
      </c>
      <c r="X4145" s="22">
        <f t="shared" si="1675"/>
        <v>0.29680698187699772</v>
      </c>
      <c r="Y4145" s="3">
        <f>IF(U4145&gt;'Power Curve'!$C$37,0,INDEX(Ci,$W4145,1)*POWER(1-X4145,3)+INDEX(Ci,$W4145,2)*3*X4145*POWER(1-X4145,2)+INDEX(Ci,$W4145,3)*3*POWER(X4145,2)*(1-X4145)+INDEX(Ci,$W4145,4)*POWER(X4145,3))</f>
        <v>678.78109185376582</v>
      </c>
      <c r="Z4145" s="3">
        <f t="shared" si="1676"/>
        <v>667.72303237940446</v>
      </c>
      <c r="AA4145" s="3">
        <f t="shared" si="1677"/>
        <v>698.13998031616211</v>
      </c>
      <c r="AB4145" s="3">
        <f t="shared" si="1686"/>
        <v>-30.416947936757651</v>
      </c>
      <c r="AC4145" s="3">
        <f t="shared" si="1687"/>
        <v>30.416947936757651</v>
      </c>
      <c r="AE4145" s="34">
        <f t="shared" si="1678"/>
        <v>7</v>
      </c>
      <c r="AF4145" s="73" t="b">
        <f>COUNTIF('Power Curve'!$D$2:$D$31,AE4145)&gt;0</f>
        <v>1</v>
      </c>
      <c r="AG4145" s="73" t="b">
        <f t="shared" si="1679"/>
        <v>0</v>
      </c>
      <c r="AH4145" s="73" t="b">
        <f t="shared" si="1688"/>
        <v>1</v>
      </c>
      <c r="AI4145" s="34" t="str">
        <f t="shared" si="1680"/>
        <v>Outer</v>
      </c>
      <c r="AJ4145" s="35" t="str">
        <f t="shared" si="1689"/>
        <v>0.4-0.5</v>
      </c>
      <c r="AK4145" s="36" t="str">
        <f t="shared" si="1681"/>
        <v>9-10</v>
      </c>
      <c r="AL4145" s="36" t="str">
        <f t="shared" si="1682"/>
        <v>May</v>
      </c>
      <c r="AM4145" s="35" t="str">
        <f t="shared" si="1683"/>
        <v>295-305</v>
      </c>
      <c r="AN4145" s="36" t="str">
        <f t="shared" si="1684"/>
        <v>Inner-TI</v>
      </c>
    </row>
    <row r="4146" spans="5:40" x14ac:dyDescent="0.3">
      <c r="E4146" s="12">
        <v>41055.409722222219</v>
      </c>
      <c r="F4146" s="16">
        <v>6.93</v>
      </c>
      <c r="G4146" s="16">
        <v>699.25997161865234</v>
      </c>
      <c r="H4146" s="29">
        <v>1.1800342083860802</v>
      </c>
      <c r="I4146" s="26">
        <v>302.3</v>
      </c>
      <c r="J4146" s="30">
        <v>0.14285714285714285</v>
      </c>
      <c r="K4146" s="31">
        <v>1.4498005521649248E-2</v>
      </c>
      <c r="L4146" s="111">
        <f t="shared" si="1664"/>
        <v>0.4</v>
      </c>
      <c r="M4146" s="112">
        <f t="shared" si="1665"/>
        <v>0.14000000000000001</v>
      </c>
      <c r="N4146" s="112" t="b">
        <f t="shared" si="1666"/>
        <v>1</v>
      </c>
      <c r="O4146" s="112" t="b">
        <f t="shared" si="1667"/>
        <v>1</v>
      </c>
      <c r="P4146" s="113">
        <f t="shared" si="1668"/>
        <v>4</v>
      </c>
      <c r="Q4146" s="113">
        <f t="shared" si="1669"/>
        <v>12</v>
      </c>
      <c r="R4146" s="114" t="str">
        <f t="shared" si="1685"/>
        <v>0.4-0.14</v>
      </c>
      <c r="S4146" s="127">
        <f t="shared" si="1670"/>
        <v>1.8184684372412531E-2</v>
      </c>
      <c r="T4146" s="112" t="b">
        <f t="shared" si="1671"/>
        <v>1</v>
      </c>
      <c r="U4146" s="22">
        <f t="shared" si="1672"/>
        <v>6.8441481872853513</v>
      </c>
      <c r="V4146" s="22">
        <f t="shared" si="1673"/>
        <v>0.41583514111330278</v>
      </c>
      <c r="W4146" s="81">
        <f t="shared" si="1674"/>
        <v>7</v>
      </c>
      <c r="X4146" s="22">
        <f t="shared" si="1675"/>
        <v>0.82619403595309282</v>
      </c>
      <c r="Y4146" s="3">
        <f>IF(U4146&gt;'Power Curve'!$C$37,0,INDEX(Ci,$W4146,1)*POWER(1-X4146,3)+INDEX(Ci,$W4146,2)*3*X4146*POWER(1-X4146,2)+INDEX(Ci,$W4146,3)*3*POWER(X4146,2)*(1-X4146)+INDEX(Ci,$W4146,4)*POWER(X4146,3))</f>
        <v>556.4832221138555</v>
      </c>
      <c r="Z4146" s="3">
        <f t="shared" si="1676"/>
        <v>566.60269386653908</v>
      </c>
      <c r="AA4146" s="3">
        <f t="shared" si="1677"/>
        <v>699.25997161865234</v>
      </c>
      <c r="AB4146" s="3">
        <f t="shared" si="1686"/>
        <v>-132.65727775211326</v>
      </c>
      <c r="AC4146" s="3">
        <f t="shared" si="1687"/>
        <v>132.65727775211326</v>
      </c>
      <c r="AE4146" s="34">
        <f t="shared" si="1678"/>
        <v>7</v>
      </c>
      <c r="AF4146" s="73" t="b">
        <f>COUNTIF('Power Curve'!$D$2:$D$31,AE4146)&gt;0</f>
        <v>1</v>
      </c>
      <c r="AG4146" s="73" t="b">
        <f t="shared" si="1679"/>
        <v>0</v>
      </c>
      <c r="AH4146" s="73" t="b">
        <f t="shared" si="1688"/>
        <v>1</v>
      </c>
      <c r="AI4146" s="34" t="str">
        <f t="shared" si="1680"/>
        <v>Outer</v>
      </c>
      <c r="AJ4146" s="35" t="str">
        <f t="shared" si="1689"/>
        <v>0.4-0.5</v>
      </c>
      <c r="AK4146" s="36" t="str">
        <f t="shared" si="1681"/>
        <v>9-10</v>
      </c>
      <c r="AL4146" s="36" t="str">
        <f t="shared" si="1682"/>
        <v>May</v>
      </c>
      <c r="AM4146" s="35" t="str">
        <f t="shared" si="1683"/>
        <v>295-305</v>
      </c>
      <c r="AN4146" s="36" t="str">
        <f t="shared" si="1684"/>
        <v>LWS-HTI</v>
      </c>
    </row>
    <row r="4147" spans="5:40" x14ac:dyDescent="0.3">
      <c r="E4147" s="12">
        <v>41055.416666666664</v>
      </c>
      <c r="F4147" s="16">
        <v>8.6999999999999993</v>
      </c>
      <c r="G4147" s="16">
        <v>883.59000396728493</v>
      </c>
      <c r="H4147" s="29">
        <v>1.1800182966613568</v>
      </c>
      <c r="I4147" s="26">
        <v>300.8</v>
      </c>
      <c r="J4147" s="30">
        <v>0.13908045977011496</v>
      </c>
      <c r="K4147" s="31">
        <v>4.4229891037388107E-2</v>
      </c>
      <c r="L4147" s="111">
        <f t="shared" si="1664"/>
        <v>0.70000000000000007</v>
      </c>
      <c r="M4147" s="112">
        <f t="shared" si="1665"/>
        <v>0.14000000000000001</v>
      </c>
      <c r="N4147" s="112" t="b">
        <f t="shared" si="1666"/>
        <v>1</v>
      </c>
      <c r="O4147" s="112" t="b">
        <f t="shared" si="1667"/>
        <v>1</v>
      </c>
      <c r="P4147" s="113">
        <f t="shared" si="1668"/>
        <v>7.0000000000000009</v>
      </c>
      <c r="Q4147" s="113">
        <f t="shared" si="1669"/>
        <v>12</v>
      </c>
      <c r="R4147" s="114" t="str">
        <f t="shared" si="1685"/>
        <v>0.7-0.14</v>
      </c>
      <c r="S4147" s="127">
        <f t="shared" si="1670"/>
        <v>1.0811335537812461E-2</v>
      </c>
      <c r="T4147" s="112" t="b">
        <f t="shared" si="1671"/>
        <v>1</v>
      </c>
      <c r="U4147" s="22">
        <f t="shared" si="1672"/>
        <v>8.5921820483309688</v>
      </c>
      <c r="V4147" s="22">
        <f t="shared" si="1673"/>
        <v>0.68599940926440128</v>
      </c>
      <c r="W4147" s="81">
        <f t="shared" si="1674"/>
        <v>9</v>
      </c>
      <c r="X4147" s="22">
        <f t="shared" si="1675"/>
        <v>0.5832328257949545</v>
      </c>
      <c r="Y4147" s="3">
        <f>IF(U4147&gt;'Power Curve'!$C$37,0,INDEX(Ci,$W4147,1)*POWER(1-X4147,3)+INDEX(Ci,$W4147,2)*3*X4147*POWER(1-X4147,2)+INDEX(Ci,$W4147,3)*3*POWER(X4147,2)*(1-X4147)+INDEX(Ci,$W4147,4)*POWER(X4147,3))</f>
        <v>1062.4462899069144</v>
      </c>
      <c r="Z4147" s="3">
        <f t="shared" si="1676"/>
        <v>1073.9327532380021</v>
      </c>
      <c r="AA4147" s="3">
        <f t="shared" si="1677"/>
        <v>883.59000396728493</v>
      </c>
      <c r="AB4147" s="3">
        <f t="shared" si="1686"/>
        <v>190.34274927071715</v>
      </c>
      <c r="AC4147" s="3">
        <f t="shared" si="1687"/>
        <v>190.34274927071715</v>
      </c>
      <c r="AE4147" s="34">
        <f t="shared" si="1678"/>
        <v>9</v>
      </c>
      <c r="AF4147" s="73" t="b">
        <f>COUNTIF('Power Curve'!$D$2:$D$31,AE4147)&gt;0</f>
        <v>1</v>
      </c>
      <c r="AG4147" s="73" t="b">
        <f t="shared" si="1679"/>
        <v>0</v>
      </c>
      <c r="AH4147" s="73" t="b">
        <f t="shared" si="1688"/>
        <v>1</v>
      </c>
      <c r="AI4147" s="34" t="str">
        <f t="shared" si="1680"/>
        <v>Outer</v>
      </c>
      <c r="AJ4147" s="35" t="str">
        <f t="shared" si="1689"/>
        <v>0.6-0.7</v>
      </c>
      <c r="AK4147" s="36" t="str">
        <f t="shared" si="1681"/>
        <v>10-11</v>
      </c>
      <c r="AL4147" s="36" t="str">
        <f t="shared" si="1682"/>
        <v>May</v>
      </c>
      <c r="AM4147" s="35" t="str">
        <f t="shared" si="1683"/>
        <v>295-305</v>
      </c>
      <c r="AN4147" s="36" t="str">
        <f t="shared" si="1684"/>
        <v>Inner-TI</v>
      </c>
    </row>
    <row r="4148" spans="5:40" x14ac:dyDescent="0.3">
      <c r="E4148" s="12">
        <v>41055.423611111109</v>
      </c>
      <c r="F4148" s="16">
        <v>8.52</v>
      </c>
      <c r="G4148" s="16">
        <v>945.61999511718795</v>
      </c>
      <c r="H4148" s="29">
        <v>1.1795165175668803</v>
      </c>
      <c r="I4148" s="26">
        <v>305.89999999999998</v>
      </c>
      <c r="J4148" s="30">
        <v>0.12910798122065728</v>
      </c>
      <c r="K4148" s="31">
        <v>4.8262111937146308E-2</v>
      </c>
      <c r="L4148" s="111">
        <f t="shared" si="1664"/>
        <v>0.70000000000000007</v>
      </c>
      <c r="M4148" s="112">
        <f t="shared" si="1665"/>
        <v>0.13</v>
      </c>
      <c r="N4148" s="112" t="b">
        <f t="shared" si="1666"/>
        <v>1</v>
      </c>
      <c r="O4148" s="112" t="b">
        <f t="shared" si="1667"/>
        <v>1</v>
      </c>
      <c r="P4148" s="113">
        <f t="shared" si="1668"/>
        <v>7.0000000000000009</v>
      </c>
      <c r="Q4148" s="113">
        <f t="shared" si="1669"/>
        <v>13</v>
      </c>
      <c r="R4148" s="114" t="str">
        <f t="shared" si="1685"/>
        <v>0.7-0.13</v>
      </c>
      <c r="S4148" s="127">
        <f t="shared" si="1670"/>
        <v>6.7771350788973393E-3</v>
      </c>
      <c r="T4148" s="112" t="b">
        <f t="shared" si="1671"/>
        <v>1</v>
      </c>
      <c r="U4148" s="22">
        <f t="shared" si="1672"/>
        <v>8.4132199087677648</v>
      </c>
      <c r="V4148" s="22">
        <f t="shared" si="1673"/>
        <v>0.658340233696185</v>
      </c>
      <c r="W4148" s="81">
        <f t="shared" si="1674"/>
        <v>9</v>
      </c>
      <c r="X4148" s="22">
        <f t="shared" si="1675"/>
        <v>0.40435151154465954</v>
      </c>
      <c r="Y4148" s="3">
        <f>IF(U4148&gt;'Power Curve'!$C$37,0,INDEX(Ci,$W4148,1)*POWER(1-X4148,3)+INDEX(Ci,$W4148,2)*3*X4148*POWER(1-X4148,2)+INDEX(Ci,$W4148,3)*3*POWER(X4148,2)*(1-X4148)+INDEX(Ci,$W4148,4)*POWER(X4148,3))</f>
        <v>1005.3614937375107</v>
      </c>
      <c r="Z4148" s="3">
        <f t="shared" si="1676"/>
        <v>1012.174964383692</v>
      </c>
      <c r="AA4148" s="3">
        <f t="shared" si="1677"/>
        <v>945.61999511718795</v>
      </c>
      <c r="AB4148" s="3">
        <f t="shared" si="1686"/>
        <v>66.554969266504031</v>
      </c>
      <c r="AC4148" s="3">
        <f t="shared" si="1687"/>
        <v>66.554969266504031</v>
      </c>
      <c r="AE4148" s="34">
        <f t="shared" si="1678"/>
        <v>8</v>
      </c>
      <c r="AF4148" s="73" t="b">
        <f>COUNTIF('Power Curve'!$D$2:$D$31,AE4148)&gt;0</f>
        <v>1</v>
      </c>
      <c r="AG4148" s="73" t="b">
        <f t="shared" si="1679"/>
        <v>0</v>
      </c>
      <c r="AH4148" s="73" t="b">
        <f t="shared" si="1688"/>
        <v>1</v>
      </c>
      <c r="AI4148" s="34" t="str">
        <f t="shared" si="1680"/>
        <v>Outer</v>
      </c>
      <c r="AJ4148" s="35" t="str">
        <f t="shared" si="1689"/>
        <v>0.6-0.7</v>
      </c>
      <c r="AK4148" s="36" t="str">
        <f t="shared" si="1681"/>
        <v>10-11</v>
      </c>
      <c r="AL4148" s="36" t="str">
        <f t="shared" si="1682"/>
        <v>May</v>
      </c>
      <c r="AM4148" s="35" t="str">
        <f t="shared" si="1683"/>
        <v>305-315</v>
      </c>
      <c r="AN4148" s="36" t="str">
        <f t="shared" si="1684"/>
        <v>Inner-TI</v>
      </c>
    </row>
    <row r="4149" spans="5:40" x14ac:dyDescent="0.3">
      <c r="E4149" s="12">
        <v>41055.430555555555</v>
      </c>
      <c r="F4149" s="16">
        <v>8.81</v>
      </c>
      <c r="G4149" s="16">
        <v>1128.5199661254858</v>
      </c>
      <c r="H4149" s="29">
        <v>1.1790569291284698</v>
      </c>
      <c r="I4149" s="26">
        <v>304.10000000000002</v>
      </c>
      <c r="J4149" s="30">
        <v>0.1112372304199773</v>
      </c>
      <c r="K4149" s="31">
        <v>3.8865294173089225E-2</v>
      </c>
      <c r="L4149" s="111">
        <f t="shared" si="1664"/>
        <v>0.70000000000000007</v>
      </c>
      <c r="M4149" s="112">
        <f t="shared" si="1665"/>
        <v>0.11</v>
      </c>
      <c r="N4149" s="112" t="b">
        <f t="shared" si="1666"/>
        <v>1</v>
      </c>
      <c r="O4149" s="112" t="b">
        <f t="shared" si="1667"/>
        <v>1</v>
      </c>
      <c r="P4149" s="113">
        <f t="shared" si="1668"/>
        <v>7.0000000000000009</v>
      </c>
      <c r="Q4149" s="113">
        <f t="shared" si="1669"/>
        <v>15</v>
      </c>
      <c r="R4149" s="114" t="str">
        <f t="shared" si="1685"/>
        <v>0.7-0.11</v>
      </c>
      <c r="S4149" s="127">
        <f t="shared" si="1670"/>
        <v>-5.1188842505708954E-3</v>
      </c>
      <c r="T4149" s="112" t="b">
        <f t="shared" si="1671"/>
        <v>1</v>
      </c>
      <c r="U4149" s="22">
        <f t="shared" si="1672"/>
        <v>8.6984553222240262</v>
      </c>
      <c r="V4149" s="22">
        <f t="shared" si="1673"/>
        <v>0.70242428632494347</v>
      </c>
      <c r="W4149" s="81">
        <f t="shared" si="1674"/>
        <v>9</v>
      </c>
      <c r="X4149" s="22">
        <f t="shared" si="1675"/>
        <v>0.689458103108192</v>
      </c>
      <c r="Y4149" s="3">
        <f>IF(U4149&gt;'Power Curve'!$C$37,0,INDEX(Ci,$W4149,1)*POWER(1-X4149,3)+INDEX(Ci,$W4149,2)*3*X4149*POWER(1-X4149,2)+INDEX(Ci,$W4149,3)*3*POWER(X4149,2)*(1-X4149)+INDEX(Ci,$W4149,4)*POWER(X4149,3))</f>
        <v>1096.7614322358468</v>
      </c>
      <c r="Z4149" s="3">
        <f t="shared" si="1676"/>
        <v>1091.1472374137411</v>
      </c>
      <c r="AA4149" s="3">
        <f t="shared" si="1677"/>
        <v>1128.5199661254858</v>
      </c>
      <c r="AB4149" s="3">
        <f t="shared" si="1686"/>
        <v>-37.372728711744685</v>
      </c>
      <c r="AC4149" s="3">
        <f t="shared" si="1687"/>
        <v>37.372728711744685</v>
      </c>
      <c r="AE4149" s="34">
        <f t="shared" si="1678"/>
        <v>9</v>
      </c>
      <c r="AF4149" s="73" t="b">
        <f>COUNTIF('Power Curve'!$D$2:$D$31,AE4149)&gt;0</f>
        <v>1</v>
      </c>
      <c r="AG4149" s="73" t="b">
        <f t="shared" si="1679"/>
        <v>0</v>
      </c>
      <c r="AH4149" s="73" t="b">
        <f t="shared" si="1688"/>
        <v>1</v>
      </c>
      <c r="AI4149" s="34" t="str">
        <f t="shared" si="1680"/>
        <v>Outer</v>
      </c>
      <c r="AJ4149" s="35" t="str">
        <f t="shared" si="1689"/>
        <v>0.7-0.8</v>
      </c>
      <c r="AK4149" s="36" t="str">
        <f t="shared" si="1681"/>
        <v>10-11</v>
      </c>
      <c r="AL4149" s="36" t="str">
        <f t="shared" si="1682"/>
        <v>May</v>
      </c>
      <c r="AM4149" s="35" t="str">
        <f t="shared" si="1683"/>
        <v>295-305</v>
      </c>
      <c r="AN4149" s="36" t="str">
        <f t="shared" si="1684"/>
        <v>Inner-TI</v>
      </c>
    </row>
    <row r="4150" spans="5:40" x14ac:dyDescent="0.3">
      <c r="E4150" s="12">
        <v>41055.4375</v>
      </c>
      <c r="F4150" s="16">
        <v>8.24</v>
      </c>
      <c r="G4150" s="16">
        <v>900.08997726440452</v>
      </c>
      <c r="H4150" s="29">
        <v>1.1780137374791166</v>
      </c>
      <c r="I4150" s="26">
        <v>301.10000000000002</v>
      </c>
      <c r="J4150" s="30">
        <v>0.11165048543689321</v>
      </c>
      <c r="K4150" s="31">
        <v>6.9385999720252237E-2</v>
      </c>
      <c r="L4150" s="111">
        <f t="shared" si="1664"/>
        <v>0.6</v>
      </c>
      <c r="M4150" s="112">
        <f t="shared" si="1665"/>
        <v>0.11</v>
      </c>
      <c r="N4150" s="112" t="b">
        <f t="shared" si="1666"/>
        <v>1</v>
      </c>
      <c r="O4150" s="112" t="b">
        <f t="shared" si="1667"/>
        <v>1</v>
      </c>
      <c r="P4150" s="113">
        <f t="shared" si="1668"/>
        <v>6</v>
      </c>
      <c r="Q4150" s="113">
        <f t="shared" si="1669"/>
        <v>15</v>
      </c>
      <c r="R4150" s="114" t="str">
        <f t="shared" si="1685"/>
        <v>0.6-0.11</v>
      </c>
      <c r="S4150" s="127">
        <f t="shared" si="1670"/>
        <v>-1.5111837704289E-2</v>
      </c>
      <c r="T4150" s="112" t="b">
        <f t="shared" si="1671"/>
        <v>1</v>
      </c>
      <c r="U4150" s="22">
        <f t="shared" si="1672"/>
        <v>8.1332720725728382</v>
      </c>
      <c r="V4150" s="22">
        <f t="shared" si="1673"/>
        <v>0.61507339317809262</v>
      </c>
      <c r="W4150" s="81">
        <f t="shared" si="1674"/>
        <v>9</v>
      </c>
      <c r="X4150" s="22">
        <f t="shared" si="1675"/>
        <v>0.1245301091949803</v>
      </c>
      <c r="Y4150" s="3">
        <f>IF(U4150&gt;'Power Curve'!$C$37,0,INDEX(Ci,$W4150,1)*POWER(1-X4150,3)+INDEX(Ci,$W4150,2)*3*X4150*POWER(1-X4150,2)+INDEX(Ci,$W4150,3)*3*POWER(X4150,2)*(1-X4150)+INDEX(Ci,$W4150,4)*POWER(X4150,3))</f>
        <v>918.35407017039461</v>
      </c>
      <c r="Z4150" s="3">
        <f t="shared" si="1676"/>
        <v>904.47605250690629</v>
      </c>
      <c r="AA4150" s="3">
        <f t="shared" si="1677"/>
        <v>900.08997726440452</v>
      </c>
      <c r="AB4150" s="3">
        <f t="shared" si="1686"/>
        <v>4.3860752425017608</v>
      </c>
      <c r="AC4150" s="3">
        <f t="shared" si="1687"/>
        <v>4.3860752425017608</v>
      </c>
      <c r="AE4150" s="34">
        <f t="shared" si="1678"/>
        <v>8</v>
      </c>
      <c r="AF4150" s="73" t="b">
        <f>COUNTIF('Power Curve'!$D$2:$D$31,AE4150)&gt;0</f>
        <v>1</v>
      </c>
      <c r="AG4150" s="73" t="b">
        <f t="shared" si="1679"/>
        <v>0</v>
      </c>
      <c r="AH4150" s="73" t="b">
        <f t="shared" si="1688"/>
        <v>1</v>
      </c>
      <c r="AI4150" s="34" t="str">
        <f t="shared" si="1680"/>
        <v>Outer</v>
      </c>
      <c r="AJ4150" s="35" t="str">
        <f t="shared" si="1689"/>
        <v>0.6-0.7</v>
      </c>
      <c r="AK4150" s="36" t="str">
        <f t="shared" si="1681"/>
        <v>10-11</v>
      </c>
      <c r="AL4150" s="36" t="str">
        <f t="shared" si="1682"/>
        <v>May</v>
      </c>
      <c r="AM4150" s="35" t="str">
        <f t="shared" si="1683"/>
        <v>295-305</v>
      </c>
      <c r="AN4150" s="36" t="str">
        <f t="shared" si="1684"/>
        <v>Inner-TI</v>
      </c>
    </row>
    <row r="4151" spans="5:40" x14ac:dyDescent="0.3">
      <c r="E4151" s="12">
        <v>41055.444444444445</v>
      </c>
      <c r="F4151" s="16">
        <v>8.0299999999999994</v>
      </c>
      <c r="G4151" s="16">
        <v>1060.7300262451174</v>
      </c>
      <c r="H4151" s="29">
        <v>1.1773470636730559</v>
      </c>
      <c r="I4151" s="26">
        <v>308.5</v>
      </c>
      <c r="J4151" s="30">
        <v>0.10211706102117062</v>
      </c>
      <c r="K4151" s="31">
        <v>2.366388004063856E-2</v>
      </c>
      <c r="L4151" s="111">
        <f t="shared" si="1664"/>
        <v>0.6</v>
      </c>
      <c r="M4151" s="112">
        <f t="shared" si="1665"/>
        <v>9.9999999999999992E-2</v>
      </c>
      <c r="N4151" s="112" t="b">
        <f t="shared" si="1666"/>
        <v>1</v>
      </c>
      <c r="O4151" s="112" t="b">
        <f t="shared" si="1667"/>
        <v>1</v>
      </c>
      <c r="P4151" s="113">
        <f t="shared" si="1668"/>
        <v>6</v>
      </c>
      <c r="Q4151" s="113">
        <f t="shared" si="1669"/>
        <v>16</v>
      </c>
      <c r="R4151" s="114" t="str">
        <f t="shared" si="1685"/>
        <v>0.6-0.1</v>
      </c>
      <c r="S4151" s="127">
        <f t="shared" si="1670"/>
        <v>-7.7910698820127019E-3</v>
      </c>
      <c r="T4151" s="112" t="b">
        <f t="shared" si="1671"/>
        <v>1</v>
      </c>
      <c r="U4151" s="22">
        <f t="shared" si="1672"/>
        <v>7.9244966116175206</v>
      </c>
      <c r="V4151" s="22">
        <f t="shared" si="1673"/>
        <v>0.58280647268310704</v>
      </c>
      <c r="W4151" s="81">
        <f t="shared" si="1674"/>
        <v>8</v>
      </c>
      <c r="X4151" s="22">
        <f t="shared" si="1675"/>
        <v>0.91526527241412914</v>
      </c>
      <c r="Y4151" s="3">
        <f>IF(U4151&gt;'Power Curve'!$C$37,0,INDEX(Ci,$W4151,1)*POWER(1-X4151,3)+INDEX(Ci,$W4151,2)*3*X4151*POWER(1-X4151,2)+INDEX(Ci,$W4151,3)*3*POWER(X4151,2)*(1-X4151)+INDEX(Ci,$W4151,4)*POWER(X4151,3))</f>
        <v>855.64771963888279</v>
      </c>
      <c r="Z4151" s="3">
        <f t="shared" si="1676"/>
        <v>848.98130846079141</v>
      </c>
      <c r="AA4151" s="3">
        <f t="shared" si="1677"/>
        <v>1060.7300262451174</v>
      </c>
      <c r="AB4151" s="3">
        <f t="shared" si="1686"/>
        <v>-211.748717784326</v>
      </c>
      <c r="AC4151" s="3">
        <f t="shared" si="1687"/>
        <v>211.748717784326</v>
      </c>
      <c r="AE4151" s="34">
        <f t="shared" si="1678"/>
        <v>8</v>
      </c>
      <c r="AF4151" s="73" t="b">
        <f>COUNTIF('Power Curve'!$D$2:$D$31,AE4151)&gt;0</f>
        <v>1</v>
      </c>
      <c r="AG4151" s="73" t="b">
        <f t="shared" si="1679"/>
        <v>0</v>
      </c>
      <c r="AH4151" s="73" t="b">
        <f t="shared" si="1688"/>
        <v>1</v>
      </c>
      <c r="AI4151" s="34" t="str">
        <f t="shared" si="1680"/>
        <v>Outer</v>
      </c>
      <c r="AJ4151" s="35" t="str">
        <f t="shared" si="1689"/>
        <v>0.5-0.6</v>
      </c>
      <c r="AK4151" s="36" t="str">
        <f t="shared" si="1681"/>
        <v>10-11</v>
      </c>
      <c r="AL4151" s="36" t="str">
        <f t="shared" si="1682"/>
        <v>May</v>
      </c>
      <c r="AM4151" s="35" t="str">
        <f t="shared" si="1683"/>
        <v>305-315</v>
      </c>
      <c r="AN4151" s="36" t="str">
        <f t="shared" si="1684"/>
        <v>Inner-TI</v>
      </c>
    </row>
    <row r="4152" spans="5:40" x14ac:dyDescent="0.3">
      <c r="E4152" s="12">
        <v>41055.451388888891</v>
      </c>
      <c r="F4152" s="16">
        <v>8.15</v>
      </c>
      <c r="G4152" s="16">
        <v>761.67001724243187</v>
      </c>
      <c r="H4152" s="29">
        <v>1.1777219758039374</v>
      </c>
      <c r="I4152" s="26">
        <v>307.89999999999998</v>
      </c>
      <c r="J4152" s="30">
        <v>0.1214723926380368</v>
      </c>
      <c r="K4152" s="31">
        <v>5.6409292426784052E-2</v>
      </c>
      <c r="L4152" s="111">
        <f t="shared" si="1664"/>
        <v>0.6</v>
      </c>
      <c r="M4152" s="112">
        <f t="shared" si="1665"/>
        <v>0.12</v>
      </c>
      <c r="N4152" s="112" t="b">
        <f t="shared" si="1666"/>
        <v>1</v>
      </c>
      <c r="O4152" s="112" t="b">
        <f t="shared" si="1667"/>
        <v>1</v>
      </c>
      <c r="P4152" s="113">
        <f t="shared" si="1668"/>
        <v>6</v>
      </c>
      <c r="Q4152" s="113">
        <f t="shared" si="1669"/>
        <v>14</v>
      </c>
      <c r="R4152" s="114" t="str">
        <f t="shared" si="1685"/>
        <v>0.6-0.12</v>
      </c>
      <c r="S4152" s="127">
        <f t="shared" si="1670"/>
        <v>4.5001612482616585E-3</v>
      </c>
      <c r="T4152" s="112" t="b">
        <f t="shared" si="1671"/>
        <v>1</v>
      </c>
      <c r="U4152" s="22">
        <f t="shared" si="1672"/>
        <v>8.0437736065632421</v>
      </c>
      <c r="V4152" s="22">
        <f t="shared" si="1673"/>
        <v>0.60124111675086989</v>
      </c>
      <c r="W4152" s="81">
        <f t="shared" si="1674"/>
        <v>9</v>
      </c>
      <c r="X4152" s="22">
        <f t="shared" si="1675"/>
        <v>3.5072063698559558E-2</v>
      </c>
      <c r="Y4152" s="3">
        <f>IF(U4152&gt;'Power Curve'!$C$37,0,INDEX(Ci,$W4152,1)*POWER(1-X4152,3)+INDEX(Ci,$W4152,2)*3*X4152*POWER(1-X4152,2)+INDEX(Ci,$W4152,3)*3*POWER(X4152,2)*(1-X4152)+INDEX(Ci,$W4152,4)*POWER(X4152,3))</f>
        <v>891.25833206746836</v>
      </c>
      <c r="Z4152" s="3">
        <f t="shared" si="1676"/>
        <v>895.26913827562862</v>
      </c>
      <c r="AA4152" s="3">
        <f t="shared" si="1677"/>
        <v>761.67001724243187</v>
      </c>
      <c r="AB4152" s="3">
        <f t="shared" si="1686"/>
        <v>133.59912103319675</v>
      </c>
      <c r="AC4152" s="3">
        <f t="shared" si="1687"/>
        <v>133.59912103319675</v>
      </c>
      <c r="AE4152" s="34">
        <f t="shared" si="1678"/>
        <v>8</v>
      </c>
      <c r="AF4152" s="73" t="b">
        <f>COUNTIF('Power Curve'!$D$2:$D$31,AE4152)&gt;0</f>
        <v>1</v>
      </c>
      <c r="AG4152" s="73" t="b">
        <f t="shared" si="1679"/>
        <v>0</v>
      </c>
      <c r="AH4152" s="73" t="b">
        <f t="shared" si="1688"/>
        <v>1</v>
      </c>
      <c r="AI4152" s="34" t="str">
        <f t="shared" si="1680"/>
        <v>Outer</v>
      </c>
      <c r="AJ4152" s="35" t="str">
        <f t="shared" si="1689"/>
        <v>0.6-0.7</v>
      </c>
      <c r="AK4152" s="36" t="str">
        <f t="shared" si="1681"/>
        <v>10-11</v>
      </c>
      <c r="AL4152" s="36" t="str">
        <f t="shared" si="1682"/>
        <v>May</v>
      </c>
      <c r="AM4152" s="35" t="str">
        <f t="shared" si="1683"/>
        <v>305-315</v>
      </c>
      <c r="AN4152" s="36" t="str">
        <f t="shared" si="1684"/>
        <v>Inner-TI</v>
      </c>
    </row>
    <row r="4153" spans="5:40" x14ac:dyDescent="0.3">
      <c r="E4153" s="12">
        <v>41055.458333333336</v>
      </c>
      <c r="F4153" s="16">
        <v>8</v>
      </c>
      <c r="G4153" s="16">
        <v>855.65002441406295</v>
      </c>
      <c r="H4153" s="29">
        <v>1.1770556281277222</v>
      </c>
      <c r="I4153" s="26">
        <v>305.39999999999998</v>
      </c>
      <c r="J4153" s="30">
        <v>0.10125000000000001</v>
      </c>
      <c r="K4153" s="31">
        <v>4.4827311044797147E-2</v>
      </c>
      <c r="L4153" s="111">
        <f t="shared" si="1664"/>
        <v>0.6</v>
      </c>
      <c r="M4153" s="112">
        <f t="shared" si="1665"/>
        <v>9.9999999999999992E-2</v>
      </c>
      <c r="N4153" s="112" t="b">
        <f t="shared" si="1666"/>
        <v>1</v>
      </c>
      <c r="O4153" s="112" t="b">
        <f t="shared" si="1667"/>
        <v>1</v>
      </c>
      <c r="P4153" s="113">
        <f t="shared" si="1668"/>
        <v>6</v>
      </c>
      <c r="Q4153" s="113">
        <f t="shared" si="1669"/>
        <v>16</v>
      </c>
      <c r="R4153" s="114" t="str">
        <f t="shared" si="1685"/>
        <v>0.6-0.1</v>
      </c>
      <c r="S4153" s="127">
        <f t="shared" si="1670"/>
        <v>-7.7910698820127019E-3</v>
      </c>
      <c r="T4153" s="112" t="b">
        <f t="shared" si="1671"/>
        <v>1</v>
      </c>
      <c r="U4153" s="22">
        <f t="shared" si="1672"/>
        <v>7.894239294771257</v>
      </c>
      <c r="V4153" s="22">
        <f t="shared" si="1673"/>
        <v>0.57813010682764421</v>
      </c>
      <c r="W4153" s="81">
        <f t="shared" si="1674"/>
        <v>8</v>
      </c>
      <c r="X4153" s="22">
        <f t="shared" si="1675"/>
        <v>0.88481185295142983</v>
      </c>
      <c r="Y4153" s="3">
        <f>IF(U4153&gt;'Power Curve'!$C$37,0,INDEX(Ci,$W4153,1)*POWER(1-X4153,3)+INDEX(Ci,$W4153,2)*3*X4153*POWER(1-X4153,2)+INDEX(Ci,$W4153,3)*3*POWER(X4153,2)*(1-X4153)+INDEX(Ci,$W4153,4)*POWER(X4153,3))</f>
        <v>846.6603334011096</v>
      </c>
      <c r="Z4153" s="3">
        <f t="shared" si="1676"/>
        <v>840.06394357725333</v>
      </c>
      <c r="AA4153" s="3">
        <f t="shared" si="1677"/>
        <v>855.65002441406295</v>
      </c>
      <c r="AB4153" s="3">
        <f t="shared" si="1686"/>
        <v>-15.586080836809629</v>
      </c>
      <c r="AC4153" s="3">
        <f t="shared" si="1687"/>
        <v>15.586080836809629</v>
      </c>
      <c r="AE4153" s="34">
        <f t="shared" si="1678"/>
        <v>8</v>
      </c>
      <c r="AF4153" s="73" t="b">
        <f>COUNTIF('Power Curve'!$D$2:$D$31,AE4153)&gt;0</f>
        <v>1</v>
      </c>
      <c r="AG4153" s="73" t="b">
        <f t="shared" si="1679"/>
        <v>0</v>
      </c>
      <c r="AH4153" s="73" t="b">
        <f t="shared" si="1688"/>
        <v>1</v>
      </c>
      <c r="AI4153" s="34" t="str">
        <f t="shared" si="1680"/>
        <v>Outer</v>
      </c>
      <c r="AJ4153" s="35" t="str">
        <f t="shared" si="1689"/>
        <v>0.5-0.6</v>
      </c>
      <c r="AK4153" s="36" t="str">
        <f t="shared" si="1681"/>
        <v>11-12</v>
      </c>
      <c r="AL4153" s="36" t="str">
        <f t="shared" si="1682"/>
        <v>May</v>
      </c>
      <c r="AM4153" s="35" t="str">
        <f t="shared" si="1683"/>
        <v>305-315</v>
      </c>
      <c r="AN4153" s="36" t="str">
        <f t="shared" si="1684"/>
        <v>Inner-TI</v>
      </c>
    </row>
    <row r="4154" spans="5:40" x14ac:dyDescent="0.3">
      <c r="E4154" s="12">
        <v>41055.465277777781</v>
      </c>
      <c r="F4154" s="16">
        <v>9.16</v>
      </c>
      <c r="G4154" s="16">
        <v>1106.050010681151</v>
      </c>
      <c r="H4154" s="29">
        <v>1.1771805131082949</v>
      </c>
      <c r="I4154" s="26">
        <v>303.5</v>
      </c>
      <c r="J4154" s="30">
        <v>6.768558951965066E-2</v>
      </c>
      <c r="K4154" s="31">
        <v>5.6001614305796497E-2</v>
      </c>
      <c r="L4154" s="111">
        <f t="shared" si="1664"/>
        <v>0.8</v>
      </c>
      <c r="M4154" s="112">
        <f t="shared" si="1665"/>
        <v>6.9999999999999993E-2</v>
      </c>
      <c r="N4154" s="112" t="b">
        <f t="shared" si="1666"/>
        <v>1</v>
      </c>
      <c r="O4154" s="112" t="b">
        <f t="shared" si="1667"/>
        <v>1</v>
      </c>
      <c r="P4154" s="113">
        <f t="shared" si="1668"/>
        <v>8</v>
      </c>
      <c r="Q4154" s="113">
        <f t="shared" si="1669"/>
        <v>19</v>
      </c>
      <c r="R4154" s="114" t="str">
        <f t="shared" si="1685"/>
        <v>0.8-0.07</v>
      </c>
      <c r="S4154" s="127">
        <f t="shared" si="1670"/>
        <v>-2.836915760076816E-2</v>
      </c>
      <c r="T4154" s="112" t="b">
        <f t="shared" si="1671"/>
        <v>1</v>
      </c>
      <c r="U4154" s="22">
        <f t="shared" si="1672"/>
        <v>9.0392236555214645</v>
      </c>
      <c r="V4154" s="22">
        <f t="shared" si="1673"/>
        <v>0.75509113072994982</v>
      </c>
      <c r="W4154" s="81">
        <f t="shared" si="1674"/>
        <v>10</v>
      </c>
      <c r="X4154" s="22">
        <f t="shared" si="1675"/>
        <v>3.1979597901151929E-2</v>
      </c>
      <c r="Y4154" s="3">
        <f>IF(U4154&gt;'Power Curve'!$C$37,0,INDEX(Ci,$W4154,1)*POWER(1-X4154,3)+INDEX(Ci,$W4154,2)*3*X4154*POWER(1-X4154,2)+INDEX(Ci,$W4154,3)*3*POWER(X4154,2)*(1-X4154)+INDEX(Ci,$W4154,4)*POWER(X4154,3))</f>
        <v>1208.2651660364502</v>
      </c>
      <c r="Z4154" s="3">
        <f t="shared" si="1676"/>
        <v>1173.9877011176438</v>
      </c>
      <c r="AA4154" s="3">
        <f t="shared" si="1677"/>
        <v>1106.050010681151</v>
      </c>
      <c r="AB4154" s="3">
        <f t="shared" si="1686"/>
        <v>67.937690436492858</v>
      </c>
      <c r="AC4154" s="3">
        <f t="shared" si="1687"/>
        <v>67.937690436492858</v>
      </c>
      <c r="AE4154" s="34">
        <f t="shared" si="1678"/>
        <v>9</v>
      </c>
      <c r="AF4154" s="73" t="b">
        <f>COUNTIF('Power Curve'!$D$2:$D$31,AE4154)&gt;0</f>
        <v>1</v>
      </c>
      <c r="AG4154" s="73" t="b">
        <f t="shared" si="1679"/>
        <v>0</v>
      </c>
      <c r="AH4154" s="73" t="b">
        <f t="shared" si="1688"/>
        <v>1</v>
      </c>
      <c r="AI4154" s="34" t="str">
        <f t="shared" si="1680"/>
        <v>Outer</v>
      </c>
      <c r="AJ4154" s="35" t="str">
        <f t="shared" si="1689"/>
        <v>0.7-0.8</v>
      </c>
      <c r="AK4154" s="36" t="str">
        <f t="shared" si="1681"/>
        <v>11-12</v>
      </c>
      <c r="AL4154" s="36" t="str">
        <f t="shared" si="1682"/>
        <v>May</v>
      </c>
      <c r="AM4154" s="35" t="str">
        <f t="shared" si="1683"/>
        <v>295-305</v>
      </c>
      <c r="AN4154" s="36" t="str">
        <f t="shared" si="1684"/>
        <v>HWS-LTI</v>
      </c>
    </row>
    <row r="4155" spans="5:40" x14ac:dyDescent="0.3">
      <c r="E4155" s="12">
        <v>41055.472222222219</v>
      </c>
      <c r="F4155" s="16">
        <v>8.85</v>
      </c>
      <c r="G4155" s="16">
        <v>1073.2699966430669</v>
      </c>
      <c r="H4155" s="29">
        <v>1.1763484626404195</v>
      </c>
      <c r="I4155" s="26">
        <v>302.10000000000002</v>
      </c>
      <c r="J4155" s="30">
        <v>9.3785310734463279E-2</v>
      </c>
      <c r="K4155" s="31">
        <v>8.6348368076319751E-2</v>
      </c>
      <c r="L4155" s="111">
        <f t="shared" si="1664"/>
        <v>0.70000000000000007</v>
      </c>
      <c r="M4155" s="112">
        <f t="shared" si="1665"/>
        <v>0.09</v>
      </c>
      <c r="N4155" s="112" t="b">
        <f t="shared" si="1666"/>
        <v>1</v>
      </c>
      <c r="O4155" s="112" t="b">
        <f t="shared" si="1667"/>
        <v>1</v>
      </c>
      <c r="P4155" s="113">
        <f t="shared" si="1668"/>
        <v>7.0000000000000009</v>
      </c>
      <c r="Q4155" s="113">
        <f t="shared" si="1669"/>
        <v>17</v>
      </c>
      <c r="R4155" s="114" t="str">
        <f t="shared" si="1685"/>
        <v>0.7-0.09</v>
      </c>
      <c r="S4155" s="127">
        <f t="shared" si="1670"/>
        <v>-1.3720698393030565E-2</v>
      </c>
      <c r="T4155" s="112" t="b">
        <f t="shared" si="1671"/>
        <v>1</v>
      </c>
      <c r="U4155" s="22">
        <f t="shared" si="1672"/>
        <v>8.7312529638153311</v>
      </c>
      <c r="V4155" s="22">
        <f t="shared" si="1673"/>
        <v>0.7074932675586918</v>
      </c>
      <c r="W4155" s="81">
        <f t="shared" si="1674"/>
        <v>9</v>
      </c>
      <c r="X4155" s="22">
        <f t="shared" si="1675"/>
        <v>0.72224093218300178</v>
      </c>
      <c r="Y4155" s="3">
        <f>IF(U4155&gt;'Power Curve'!$C$37,0,INDEX(Ci,$W4155,1)*POWER(1-X4155,3)+INDEX(Ci,$W4155,2)*3*X4155*POWER(1-X4155,2)+INDEX(Ci,$W4155,3)*3*POWER(X4155,2)*(1-X4155)+INDEX(Ci,$W4155,4)*POWER(X4155,3))</f>
        <v>1107.4038144695376</v>
      </c>
      <c r="Z4155" s="3">
        <f t="shared" si="1676"/>
        <v>1092.2094607319095</v>
      </c>
      <c r="AA4155" s="3">
        <f t="shared" si="1677"/>
        <v>1073.2699966430669</v>
      </c>
      <c r="AB4155" s="3">
        <f t="shared" si="1686"/>
        <v>18.939464088842669</v>
      </c>
      <c r="AC4155" s="3">
        <f t="shared" si="1687"/>
        <v>18.939464088842669</v>
      </c>
      <c r="AE4155" s="34">
        <f t="shared" si="1678"/>
        <v>9</v>
      </c>
      <c r="AF4155" s="73" t="b">
        <f>COUNTIF('Power Curve'!$D$2:$D$31,AE4155)&gt;0</f>
        <v>1</v>
      </c>
      <c r="AG4155" s="73" t="b">
        <f t="shared" si="1679"/>
        <v>0</v>
      </c>
      <c r="AH4155" s="73" t="b">
        <f t="shared" si="1688"/>
        <v>1</v>
      </c>
      <c r="AI4155" s="34" t="str">
        <f t="shared" si="1680"/>
        <v>Outer</v>
      </c>
      <c r="AJ4155" s="35" t="str">
        <f t="shared" si="1689"/>
        <v>0.7-0.8</v>
      </c>
      <c r="AK4155" s="36" t="str">
        <f t="shared" si="1681"/>
        <v>11-12</v>
      </c>
      <c r="AL4155" s="36" t="str">
        <f t="shared" si="1682"/>
        <v>May</v>
      </c>
      <c r="AM4155" s="35" t="str">
        <f t="shared" si="1683"/>
        <v>295-305</v>
      </c>
      <c r="AN4155" s="36" t="str">
        <f t="shared" si="1684"/>
        <v>HWS-LTI</v>
      </c>
    </row>
    <row r="4156" spans="5:40" x14ac:dyDescent="0.3">
      <c r="E4156" s="12">
        <v>41055.479166666664</v>
      </c>
      <c r="F4156" s="16">
        <v>9.01</v>
      </c>
      <c r="G4156" s="16">
        <v>1184.610038757324</v>
      </c>
      <c r="H4156" s="29">
        <v>1.1761821944652673</v>
      </c>
      <c r="I4156" s="26">
        <v>303</v>
      </c>
      <c r="J4156" s="30">
        <v>0.12208657047724751</v>
      </c>
      <c r="K4156" s="31">
        <v>5.8086133483360412E-2</v>
      </c>
      <c r="L4156" s="111">
        <f t="shared" si="1664"/>
        <v>0.70000000000000007</v>
      </c>
      <c r="M4156" s="112">
        <f t="shared" si="1665"/>
        <v>0.12</v>
      </c>
      <c r="N4156" s="112" t="b">
        <f t="shared" si="1666"/>
        <v>1</v>
      </c>
      <c r="O4156" s="112" t="b">
        <f t="shared" si="1667"/>
        <v>1</v>
      </c>
      <c r="P4156" s="113">
        <f t="shared" si="1668"/>
        <v>7.0000000000000009</v>
      </c>
      <c r="Q4156" s="113">
        <f t="shared" si="1669"/>
        <v>14</v>
      </c>
      <c r="R4156" s="114" t="str">
        <f t="shared" si="1685"/>
        <v>0.7-0.12</v>
      </c>
      <c r="S4156" s="127">
        <f t="shared" si="1670"/>
        <v>7.9909258919463686E-3</v>
      </c>
      <c r="T4156" s="112" t="b">
        <f t="shared" si="1671"/>
        <v>1</v>
      </c>
      <c r="U4156" s="22">
        <f t="shared" si="1672"/>
        <v>8.8886873018233423</v>
      </c>
      <c r="V4156" s="22">
        <f t="shared" si="1673"/>
        <v>0.73182525199996862</v>
      </c>
      <c r="W4156" s="81">
        <f t="shared" si="1674"/>
        <v>9</v>
      </c>
      <c r="X4156" s="22">
        <f t="shared" si="1675"/>
        <v>0.8796041675563262</v>
      </c>
      <c r="Y4156" s="3">
        <f>IF(U4156&gt;'Power Curve'!$C$37,0,INDEX(Ci,$W4156,1)*POWER(1-X4156,3)+INDEX(Ci,$W4156,2)*3*X4156*POWER(1-X4156,2)+INDEX(Ci,$W4156,3)*3*POWER(X4156,2)*(1-X4156)+INDEX(Ci,$W4156,4)*POWER(X4156,3))</f>
        <v>1158.7675224320683</v>
      </c>
      <c r="Z4156" s="3">
        <f t="shared" si="1676"/>
        <v>1168.0271478298173</v>
      </c>
      <c r="AA4156" s="3">
        <f t="shared" si="1677"/>
        <v>1184.610038757324</v>
      </c>
      <c r="AB4156" s="3">
        <f t="shared" si="1686"/>
        <v>-16.582890927506696</v>
      </c>
      <c r="AC4156" s="3">
        <f t="shared" si="1687"/>
        <v>16.582890927506696</v>
      </c>
      <c r="AE4156" s="34">
        <f t="shared" si="1678"/>
        <v>9</v>
      </c>
      <c r="AF4156" s="73" t="b">
        <f>COUNTIF('Power Curve'!$D$2:$D$31,AE4156)&gt;0</f>
        <v>1</v>
      </c>
      <c r="AG4156" s="73" t="b">
        <f t="shared" si="1679"/>
        <v>0</v>
      </c>
      <c r="AH4156" s="73" t="b">
        <f t="shared" si="1688"/>
        <v>1</v>
      </c>
      <c r="AI4156" s="34" t="str">
        <f t="shared" si="1680"/>
        <v>Outer</v>
      </c>
      <c r="AJ4156" s="35" t="str">
        <f t="shared" si="1689"/>
        <v>0.7-0.8</v>
      </c>
      <c r="AK4156" s="36" t="str">
        <f t="shared" si="1681"/>
        <v>11-12</v>
      </c>
      <c r="AL4156" s="36" t="str">
        <f t="shared" si="1682"/>
        <v>May</v>
      </c>
      <c r="AM4156" s="35" t="str">
        <f t="shared" si="1683"/>
        <v>295-305</v>
      </c>
      <c r="AN4156" s="36" t="str">
        <f t="shared" si="1684"/>
        <v>Inner-TI</v>
      </c>
    </row>
    <row r="4157" spans="5:40" x14ac:dyDescent="0.3">
      <c r="E4157" s="12">
        <v>41055.486111111109</v>
      </c>
      <c r="F4157" s="16">
        <v>7.81</v>
      </c>
      <c r="G4157" s="16">
        <v>620.19998311996437</v>
      </c>
      <c r="H4157" s="29">
        <v>1.176282113919267</v>
      </c>
      <c r="I4157" s="26">
        <v>305.89999999999998</v>
      </c>
      <c r="J4157" s="30">
        <v>0.11139564660691421</v>
      </c>
      <c r="K4157" s="31">
        <v>4.3930160682511786E-2</v>
      </c>
      <c r="L4157" s="111">
        <f t="shared" si="1664"/>
        <v>0.5</v>
      </c>
      <c r="M4157" s="112">
        <f t="shared" si="1665"/>
        <v>0.11</v>
      </c>
      <c r="N4157" s="112" t="b">
        <f t="shared" si="1666"/>
        <v>1</v>
      </c>
      <c r="O4157" s="112" t="b">
        <f t="shared" si="1667"/>
        <v>1</v>
      </c>
      <c r="P4157" s="113">
        <f t="shared" si="1668"/>
        <v>5</v>
      </c>
      <c r="Q4157" s="113">
        <f t="shared" si="1669"/>
        <v>15</v>
      </c>
      <c r="R4157" s="114" t="str">
        <f t="shared" si="1685"/>
        <v>0.5-0.11</v>
      </c>
      <c r="S4157" s="127">
        <f t="shared" si="1670"/>
        <v>-1.6291054077775705E-2</v>
      </c>
      <c r="T4157" s="112" t="b">
        <f t="shared" si="1671"/>
        <v>1</v>
      </c>
      <c r="U4157" s="22">
        <f t="shared" si="1672"/>
        <v>7.7050625513370461</v>
      </c>
      <c r="V4157" s="22">
        <f t="shared" si="1673"/>
        <v>0.5488922313035739</v>
      </c>
      <c r="W4157" s="81">
        <f t="shared" si="1674"/>
        <v>8</v>
      </c>
      <c r="X4157" s="22">
        <f t="shared" si="1675"/>
        <v>0.6944090241196037</v>
      </c>
      <c r="Y4157" s="3">
        <f>IF(U4157&gt;'Power Curve'!$C$37,0,INDEX(Ci,$W4157,1)*POWER(1-X4157,3)+INDEX(Ci,$W4157,2)*3*X4157*POWER(1-X4157,2)+INDEX(Ci,$W4157,3)*3*POWER(X4157,2)*(1-X4157)+INDEX(Ci,$W4157,4)*POWER(X4157,3))</f>
        <v>790.96938156561544</v>
      </c>
      <c r="Z4157" s="3">
        <f t="shared" si="1676"/>
        <v>778.08365659666515</v>
      </c>
      <c r="AA4157" s="3">
        <f t="shared" si="1677"/>
        <v>620.19998311996437</v>
      </c>
      <c r="AB4157" s="3">
        <f t="shared" si="1686"/>
        <v>157.88367347670078</v>
      </c>
      <c r="AC4157" s="3">
        <f t="shared" si="1687"/>
        <v>157.88367347670078</v>
      </c>
      <c r="AE4157" s="34">
        <f t="shared" si="1678"/>
        <v>8</v>
      </c>
      <c r="AF4157" s="73" t="b">
        <f>COUNTIF('Power Curve'!$D$2:$D$31,AE4157)&gt;0</f>
        <v>1</v>
      </c>
      <c r="AG4157" s="73" t="b">
        <f t="shared" si="1679"/>
        <v>0</v>
      </c>
      <c r="AH4157" s="73" t="b">
        <f t="shared" si="1688"/>
        <v>1</v>
      </c>
      <c r="AI4157" s="34" t="str">
        <f t="shared" si="1680"/>
        <v>Outer</v>
      </c>
      <c r="AJ4157" s="35" t="str">
        <f t="shared" si="1689"/>
        <v>0.5-0.6</v>
      </c>
      <c r="AK4157" s="36" t="str">
        <f t="shared" si="1681"/>
        <v>11-12</v>
      </c>
      <c r="AL4157" s="36" t="str">
        <f t="shared" si="1682"/>
        <v>May</v>
      </c>
      <c r="AM4157" s="35" t="str">
        <f t="shared" si="1683"/>
        <v>305-315</v>
      </c>
      <c r="AN4157" s="36" t="str">
        <f t="shared" si="1684"/>
        <v>Inner-TI</v>
      </c>
    </row>
    <row r="4158" spans="5:40" x14ac:dyDescent="0.3">
      <c r="E4158" s="12">
        <v>41055.493055555555</v>
      </c>
      <c r="F4158" s="16">
        <v>7.65</v>
      </c>
      <c r="G4158" s="16">
        <v>656.00999069213867</v>
      </c>
      <c r="H4158" s="29">
        <v>1.1751025979163594</v>
      </c>
      <c r="I4158" s="26">
        <v>312.89999999999998</v>
      </c>
      <c r="J4158" s="30">
        <v>0.10980392156862744</v>
      </c>
      <c r="K4158" s="31">
        <v>0.10296710518266478</v>
      </c>
      <c r="L4158" s="111">
        <f t="shared" si="1664"/>
        <v>0.5</v>
      </c>
      <c r="M4158" s="112">
        <f t="shared" si="1665"/>
        <v>0.11</v>
      </c>
      <c r="N4158" s="112" t="b">
        <f t="shared" si="1666"/>
        <v>1</v>
      </c>
      <c r="O4158" s="112" t="b">
        <f t="shared" si="1667"/>
        <v>1</v>
      </c>
      <c r="P4158" s="113">
        <f t="shared" si="1668"/>
        <v>5</v>
      </c>
      <c r="Q4158" s="113">
        <f t="shared" si="1669"/>
        <v>15</v>
      </c>
      <c r="R4158" s="114" t="str">
        <f t="shared" si="1685"/>
        <v>0.5-0.11</v>
      </c>
      <c r="S4158" s="127">
        <f t="shared" si="1670"/>
        <v>-1.6291054077775705E-2</v>
      </c>
      <c r="T4158" s="112" t="b">
        <f t="shared" si="1671"/>
        <v>1</v>
      </c>
      <c r="U4158" s="22">
        <f t="shared" si="1672"/>
        <v>7.5446888607233475</v>
      </c>
      <c r="V4158" s="22">
        <f t="shared" si="1673"/>
        <v>0.52410596044185065</v>
      </c>
      <c r="W4158" s="81">
        <f t="shared" si="1674"/>
        <v>8</v>
      </c>
      <c r="X4158" s="22">
        <f t="shared" si="1675"/>
        <v>0.53299592540185603</v>
      </c>
      <c r="Y4158" s="3">
        <f>IF(U4158&gt;'Power Curve'!$C$37,0,INDEX(Ci,$W4158,1)*POWER(1-X4158,3)+INDEX(Ci,$W4158,2)*3*X4158*POWER(1-X4158,2)+INDEX(Ci,$W4158,3)*3*POWER(X4158,2)*(1-X4158)+INDEX(Ci,$W4158,4)*POWER(X4158,3))</f>
        <v>744.63230985517134</v>
      </c>
      <c r="Z4158" s="3">
        <f t="shared" si="1676"/>
        <v>732.50146462726173</v>
      </c>
      <c r="AA4158" s="3">
        <f t="shared" si="1677"/>
        <v>656.00999069213867</v>
      </c>
      <c r="AB4158" s="3">
        <f t="shared" si="1686"/>
        <v>76.491473935123054</v>
      </c>
      <c r="AC4158" s="3">
        <f t="shared" si="1687"/>
        <v>76.491473935123054</v>
      </c>
      <c r="AE4158" s="34">
        <f t="shared" si="1678"/>
        <v>8</v>
      </c>
      <c r="AF4158" s="73" t="b">
        <f>COUNTIF('Power Curve'!$D$2:$D$31,AE4158)&gt;0</f>
        <v>1</v>
      </c>
      <c r="AG4158" s="73" t="b">
        <f t="shared" si="1679"/>
        <v>0</v>
      </c>
      <c r="AH4158" s="73" t="b">
        <f t="shared" si="1688"/>
        <v>1</v>
      </c>
      <c r="AI4158" s="34" t="str">
        <f t="shared" si="1680"/>
        <v>Inner</v>
      </c>
      <c r="AJ4158" s="35" t="str">
        <f t="shared" si="1689"/>
        <v>0.5-0.6</v>
      </c>
      <c r="AK4158" s="36" t="str">
        <f t="shared" si="1681"/>
        <v>11-12</v>
      </c>
      <c r="AL4158" s="36" t="str">
        <f t="shared" si="1682"/>
        <v>May</v>
      </c>
      <c r="AM4158" s="35" t="str">
        <f t="shared" si="1683"/>
        <v>305-315</v>
      </c>
      <c r="AN4158" s="36" t="str">
        <f t="shared" si="1684"/>
        <v>Inner-TI</v>
      </c>
    </row>
    <row r="4159" spans="5:40" x14ac:dyDescent="0.3">
      <c r="E4159" s="12">
        <v>41055.5</v>
      </c>
      <c r="F4159" s="16">
        <v>7.42</v>
      </c>
      <c r="G4159" s="16">
        <v>773.07003021240234</v>
      </c>
      <c r="H4159" s="29">
        <v>1.1744806506952163</v>
      </c>
      <c r="I4159" s="26">
        <v>311.89999999999998</v>
      </c>
      <c r="J4159" s="30">
        <v>0.12668463611859837</v>
      </c>
      <c r="K4159" s="31">
        <v>8.5045744723027589E-2</v>
      </c>
      <c r="L4159" s="111">
        <f t="shared" si="1664"/>
        <v>0.5</v>
      </c>
      <c r="M4159" s="112">
        <f t="shared" si="1665"/>
        <v>0.13</v>
      </c>
      <c r="N4159" s="112" t="b">
        <f t="shared" si="1666"/>
        <v>1</v>
      </c>
      <c r="O4159" s="112" t="b">
        <f t="shared" si="1667"/>
        <v>1</v>
      </c>
      <c r="P4159" s="113">
        <f t="shared" si="1668"/>
        <v>5</v>
      </c>
      <c r="Q4159" s="113">
        <f t="shared" si="1669"/>
        <v>13</v>
      </c>
      <c r="R4159" s="114" t="str">
        <f t="shared" si="1685"/>
        <v>0.5-0.13</v>
      </c>
      <c r="S4159" s="127">
        <f t="shared" si="1670"/>
        <v>1.7080752491931649E-2</v>
      </c>
      <c r="T4159" s="112" t="b">
        <f t="shared" si="1671"/>
        <v>1</v>
      </c>
      <c r="U4159" s="22">
        <f t="shared" si="1672"/>
        <v>7.3165638083707885</v>
      </c>
      <c r="V4159" s="22">
        <f t="shared" si="1673"/>
        <v>0.48884849822147103</v>
      </c>
      <c r="W4159" s="81">
        <f t="shared" si="1674"/>
        <v>8</v>
      </c>
      <c r="X4159" s="22">
        <f t="shared" si="1675"/>
        <v>0.30339235729497033</v>
      </c>
      <c r="Y4159" s="3">
        <f>IF(U4159&gt;'Power Curve'!$C$37,0,INDEX(Ci,$W4159,1)*POWER(1-X4159,3)+INDEX(Ci,$W4159,2)*3*X4159*POWER(1-X4159,2)+INDEX(Ci,$W4159,3)*3*POWER(X4159,2)*(1-X4159)+INDEX(Ci,$W4159,4)*POWER(X4159,3))</f>
        <v>680.58030484726908</v>
      </c>
      <c r="Z4159" s="3">
        <f t="shared" si="1676"/>
        <v>692.20512858524864</v>
      </c>
      <c r="AA4159" s="3">
        <f t="shared" si="1677"/>
        <v>773.07003021240234</v>
      </c>
      <c r="AB4159" s="3">
        <f t="shared" si="1686"/>
        <v>-80.864901627153699</v>
      </c>
      <c r="AC4159" s="3">
        <f t="shared" si="1687"/>
        <v>80.864901627153699</v>
      </c>
      <c r="AE4159" s="34">
        <f t="shared" si="1678"/>
        <v>7</v>
      </c>
      <c r="AF4159" s="73" t="b">
        <f>COUNTIF('Power Curve'!$D$2:$D$31,AE4159)&gt;0</f>
        <v>1</v>
      </c>
      <c r="AG4159" s="73" t="b">
        <f t="shared" si="1679"/>
        <v>0</v>
      </c>
      <c r="AH4159" s="73" t="b">
        <f t="shared" si="1688"/>
        <v>1</v>
      </c>
      <c r="AI4159" s="34" t="str">
        <f t="shared" si="1680"/>
        <v>Outer</v>
      </c>
      <c r="AJ4159" s="35" t="str">
        <f t="shared" si="1689"/>
        <v>0.4-0.5</v>
      </c>
      <c r="AK4159" s="36" t="str">
        <f t="shared" si="1681"/>
        <v>12-13</v>
      </c>
      <c r="AL4159" s="36" t="str">
        <f t="shared" si="1682"/>
        <v>May</v>
      </c>
      <c r="AM4159" s="35" t="str">
        <f t="shared" si="1683"/>
        <v>305-315</v>
      </c>
      <c r="AN4159" s="36" t="str">
        <f t="shared" si="1684"/>
        <v>Inner-TI</v>
      </c>
    </row>
    <row r="4160" spans="5:40" x14ac:dyDescent="0.3">
      <c r="E4160" s="12">
        <v>41055.506944444445</v>
      </c>
      <c r="F4160" s="16">
        <v>8.94</v>
      </c>
      <c r="G4160" s="16">
        <v>1125.0899963378929</v>
      </c>
      <c r="H4160" s="29">
        <v>1.1756006277863325</v>
      </c>
      <c r="I4160" s="26">
        <v>305.60000000000002</v>
      </c>
      <c r="J4160" s="30">
        <v>9.8434004474272932E-2</v>
      </c>
      <c r="K4160" s="31">
        <v>5.143812130678569E-2</v>
      </c>
      <c r="L4160" s="111">
        <f t="shared" si="1664"/>
        <v>0.70000000000000007</v>
      </c>
      <c r="M4160" s="112">
        <f t="shared" si="1665"/>
        <v>9.9999999999999992E-2</v>
      </c>
      <c r="N4160" s="112" t="b">
        <f t="shared" si="1666"/>
        <v>1</v>
      </c>
      <c r="O4160" s="112" t="b">
        <f t="shared" si="1667"/>
        <v>1</v>
      </c>
      <c r="P4160" s="113">
        <f t="shared" si="1668"/>
        <v>7.0000000000000009</v>
      </c>
      <c r="Q4160" s="113">
        <f t="shared" si="1669"/>
        <v>16</v>
      </c>
      <c r="R4160" s="114" t="str">
        <f t="shared" si="1685"/>
        <v>0.7-0.1</v>
      </c>
      <c r="S4160" s="127">
        <f t="shared" si="1670"/>
        <v>-1.3669081380489443E-2</v>
      </c>
      <c r="T4160" s="112" t="b">
        <f t="shared" si="1671"/>
        <v>1</v>
      </c>
      <c r="U4160" s="22">
        <f t="shared" si="1672"/>
        <v>8.8181759276988121</v>
      </c>
      <c r="V4160" s="22">
        <f t="shared" si="1673"/>
        <v>0.72092749182998705</v>
      </c>
      <c r="W4160" s="81">
        <f t="shared" si="1674"/>
        <v>9</v>
      </c>
      <c r="X4160" s="22">
        <f t="shared" si="1675"/>
        <v>0.80912463873656915</v>
      </c>
      <c r="Y4160" s="3">
        <f>IF(U4160&gt;'Power Curve'!$C$37,0,INDEX(Ci,$W4160,1)*POWER(1-X4160,3)+INDEX(Ci,$W4160,2)*3*X4160*POWER(1-X4160,2)+INDEX(Ci,$W4160,3)*3*POWER(X4160,2)*(1-X4160)+INDEX(Ci,$W4160,4)*POWER(X4160,3))</f>
        <v>1135.7111681907074</v>
      </c>
      <c r="Z4160" s="3">
        <f t="shared" si="1676"/>
        <v>1120.187039807978</v>
      </c>
      <c r="AA4160" s="3">
        <f t="shared" si="1677"/>
        <v>1125.0899963378929</v>
      </c>
      <c r="AB4160" s="3">
        <f t="shared" si="1686"/>
        <v>-4.9029565299149453</v>
      </c>
      <c r="AC4160" s="3">
        <f t="shared" si="1687"/>
        <v>4.9029565299149453</v>
      </c>
      <c r="AE4160" s="34">
        <f t="shared" si="1678"/>
        <v>9</v>
      </c>
      <c r="AF4160" s="73" t="b">
        <f>COUNTIF('Power Curve'!$D$2:$D$31,AE4160)&gt;0</f>
        <v>1</v>
      </c>
      <c r="AG4160" s="73" t="b">
        <f t="shared" si="1679"/>
        <v>0</v>
      </c>
      <c r="AH4160" s="73" t="b">
        <f t="shared" si="1688"/>
        <v>1</v>
      </c>
      <c r="AI4160" s="34" t="str">
        <f t="shared" si="1680"/>
        <v>Outer</v>
      </c>
      <c r="AJ4160" s="35" t="str">
        <f t="shared" si="1689"/>
        <v>0.7-0.8</v>
      </c>
      <c r="AK4160" s="36" t="str">
        <f t="shared" si="1681"/>
        <v>12-13</v>
      </c>
      <c r="AL4160" s="36" t="str">
        <f t="shared" si="1682"/>
        <v>May</v>
      </c>
      <c r="AM4160" s="35" t="str">
        <f t="shared" si="1683"/>
        <v>305-315</v>
      </c>
      <c r="AN4160" s="36" t="str">
        <f t="shared" si="1684"/>
        <v>HWS-LTI</v>
      </c>
    </row>
    <row r="4161" spans="5:40" x14ac:dyDescent="0.3">
      <c r="E4161" s="12">
        <v>41055.513888888891</v>
      </c>
      <c r="F4161" s="16">
        <v>8.9</v>
      </c>
      <c r="G4161" s="16">
        <v>1210.520011901858</v>
      </c>
      <c r="H4161" s="29">
        <v>1.1752685609809055</v>
      </c>
      <c r="I4161" s="26">
        <v>307.3</v>
      </c>
      <c r="J4161" s="30">
        <v>8.6516853932584264E-2</v>
      </c>
      <c r="K4161" s="31">
        <v>7.5963290241881518E-2</v>
      </c>
      <c r="L4161" s="111">
        <f t="shared" si="1664"/>
        <v>0.70000000000000007</v>
      </c>
      <c r="M4161" s="112">
        <f t="shared" si="1665"/>
        <v>0.09</v>
      </c>
      <c r="N4161" s="112" t="b">
        <f t="shared" si="1666"/>
        <v>1</v>
      </c>
      <c r="O4161" s="112" t="b">
        <f t="shared" si="1667"/>
        <v>1</v>
      </c>
      <c r="P4161" s="113">
        <f t="shared" si="1668"/>
        <v>7.0000000000000009</v>
      </c>
      <c r="Q4161" s="113">
        <f t="shared" si="1669"/>
        <v>17</v>
      </c>
      <c r="R4161" s="114" t="str">
        <f t="shared" si="1685"/>
        <v>0.7-0.09</v>
      </c>
      <c r="S4161" s="127">
        <f t="shared" si="1670"/>
        <v>-1.3720698393030565E-2</v>
      </c>
      <c r="T4161" s="112" t="b">
        <f t="shared" si="1671"/>
        <v>1</v>
      </c>
      <c r="U4161" s="22">
        <f t="shared" si="1672"/>
        <v>8.7778943616076575</v>
      </c>
      <c r="V4161" s="22">
        <f t="shared" si="1673"/>
        <v>0.71470184593975972</v>
      </c>
      <c r="W4161" s="81">
        <f t="shared" si="1674"/>
        <v>9</v>
      </c>
      <c r="X4161" s="22">
        <f t="shared" si="1675"/>
        <v>0.76886126515357145</v>
      </c>
      <c r="Y4161" s="3">
        <f>IF(U4161&gt;'Power Curve'!$C$37,0,INDEX(Ci,$W4161,1)*POWER(1-X4161,3)+INDEX(Ci,$W4161,2)*3*X4161*POWER(1-X4161,2)+INDEX(Ci,$W4161,3)*3*POWER(X4161,2)*(1-X4161)+INDEX(Ci,$W4161,4)*POWER(X4161,3))</f>
        <v>1122.5757175452436</v>
      </c>
      <c r="Z4161" s="3">
        <f t="shared" si="1676"/>
        <v>1107.1731947014655</v>
      </c>
      <c r="AA4161" s="3">
        <f t="shared" si="1677"/>
        <v>1210.520011901858</v>
      </c>
      <c r="AB4161" s="3">
        <f t="shared" si="1686"/>
        <v>-103.34681720039248</v>
      </c>
      <c r="AC4161" s="3">
        <f t="shared" si="1687"/>
        <v>103.34681720039248</v>
      </c>
      <c r="AE4161" s="34">
        <f t="shared" si="1678"/>
        <v>9</v>
      </c>
      <c r="AF4161" s="73" t="b">
        <f>COUNTIF('Power Curve'!$D$2:$D$31,AE4161)&gt;0</f>
        <v>1</v>
      </c>
      <c r="AG4161" s="73" t="b">
        <f t="shared" si="1679"/>
        <v>0</v>
      </c>
      <c r="AH4161" s="73" t="b">
        <f t="shared" si="1688"/>
        <v>1</v>
      </c>
      <c r="AI4161" s="34" t="str">
        <f t="shared" si="1680"/>
        <v>Outer</v>
      </c>
      <c r="AJ4161" s="35" t="str">
        <f t="shared" si="1689"/>
        <v>0.7-0.8</v>
      </c>
      <c r="AK4161" s="36" t="str">
        <f t="shared" si="1681"/>
        <v>12-13</v>
      </c>
      <c r="AL4161" s="36" t="str">
        <f t="shared" si="1682"/>
        <v>May</v>
      </c>
      <c r="AM4161" s="35" t="str">
        <f t="shared" si="1683"/>
        <v>305-315</v>
      </c>
      <c r="AN4161" s="36" t="str">
        <f t="shared" si="1684"/>
        <v>HWS-LTI</v>
      </c>
    </row>
    <row r="4162" spans="5:40" x14ac:dyDescent="0.3">
      <c r="E4162" s="12">
        <v>41055.520833333336</v>
      </c>
      <c r="F4162" s="16">
        <v>8.9600000000000009</v>
      </c>
      <c r="G4162" s="16">
        <v>1185.920021057126</v>
      </c>
      <c r="H4162" s="29">
        <v>1.1742562240634127</v>
      </c>
      <c r="I4162" s="26">
        <v>306.7</v>
      </c>
      <c r="J4162" s="30">
        <v>0.10825892857142856</v>
      </c>
      <c r="K4162" s="31">
        <v>4.7016028935434058E-2</v>
      </c>
      <c r="L4162" s="111">
        <f t="shared" si="1664"/>
        <v>0.70000000000000007</v>
      </c>
      <c r="M4162" s="112">
        <f t="shared" si="1665"/>
        <v>0.11</v>
      </c>
      <c r="N4162" s="112" t="b">
        <f t="shared" si="1666"/>
        <v>1</v>
      </c>
      <c r="O4162" s="112" t="b">
        <f t="shared" si="1667"/>
        <v>1</v>
      </c>
      <c r="P4162" s="113">
        <f t="shared" si="1668"/>
        <v>7.0000000000000009</v>
      </c>
      <c r="Q4162" s="113">
        <f t="shared" si="1669"/>
        <v>15</v>
      </c>
      <c r="R4162" s="114" t="str">
        <f t="shared" si="1685"/>
        <v>0.7-0.11</v>
      </c>
      <c r="S4162" s="127">
        <f t="shared" si="1670"/>
        <v>-5.1188842505708954E-3</v>
      </c>
      <c r="T4162" s="112" t="b">
        <f t="shared" si="1671"/>
        <v>1</v>
      </c>
      <c r="U4162" s="22">
        <f t="shared" si="1672"/>
        <v>8.8345331297597554</v>
      </c>
      <c r="V4162" s="22">
        <f t="shared" si="1673"/>
        <v>0.72345555013725071</v>
      </c>
      <c r="W4162" s="81">
        <f t="shared" si="1674"/>
        <v>9</v>
      </c>
      <c r="X4162" s="22">
        <f t="shared" si="1675"/>
        <v>0.82547445333568326</v>
      </c>
      <c r="Y4162" s="3">
        <f>IF(U4162&gt;'Power Curve'!$C$37,0,INDEX(Ci,$W4162,1)*POWER(1-X4162,3)+INDEX(Ci,$W4162,2)*3*X4162*POWER(1-X4162,2)+INDEX(Ci,$W4162,3)*3*POWER(X4162,2)*(1-X4162)+INDEX(Ci,$W4162,4)*POWER(X4162,3))</f>
        <v>1141.0529644553619</v>
      </c>
      <c r="Z4162" s="3">
        <f t="shared" si="1676"/>
        <v>1135.212046406544</v>
      </c>
      <c r="AA4162" s="3">
        <f t="shared" si="1677"/>
        <v>1185.920021057126</v>
      </c>
      <c r="AB4162" s="3">
        <f t="shared" si="1686"/>
        <v>-50.707974650581946</v>
      </c>
      <c r="AC4162" s="3">
        <f t="shared" si="1687"/>
        <v>50.707974650581946</v>
      </c>
      <c r="AE4162" s="34">
        <f t="shared" si="1678"/>
        <v>9</v>
      </c>
      <c r="AF4162" s="73" t="b">
        <f>COUNTIF('Power Curve'!$D$2:$D$31,AE4162)&gt;0</f>
        <v>1</v>
      </c>
      <c r="AG4162" s="73" t="b">
        <f t="shared" si="1679"/>
        <v>0</v>
      </c>
      <c r="AH4162" s="73" t="b">
        <f t="shared" si="1688"/>
        <v>1</v>
      </c>
      <c r="AI4162" s="34" t="str">
        <f t="shared" si="1680"/>
        <v>Outer</v>
      </c>
      <c r="AJ4162" s="35" t="str">
        <f t="shared" si="1689"/>
        <v>0.7-0.8</v>
      </c>
      <c r="AK4162" s="36" t="str">
        <f t="shared" si="1681"/>
        <v>12-13</v>
      </c>
      <c r="AL4162" s="36" t="str">
        <f t="shared" si="1682"/>
        <v>May</v>
      </c>
      <c r="AM4162" s="35" t="str">
        <f t="shared" si="1683"/>
        <v>305-315</v>
      </c>
      <c r="AN4162" s="36" t="str">
        <f t="shared" si="1684"/>
        <v>Inner-TI</v>
      </c>
    </row>
    <row r="4163" spans="5:40" x14ac:dyDescent="0.3">
      <c r="E4163" s="12">
        <v>41055.527777777781</v>
      </c>
      <c r="F4163" s="16">
        <v>8.84</v>
      </c>
      <c r="G4163" s="16">
        <v>1149.71997833252</v>
      </c>
      <c r="H4163" s="29">
        <v>1.1741733559148146</v>
      </c>
      <c r="I4163" s="26">
        <v>310.89999999999998</v>
      </c>
      <c r="J4163" s="30">
        <v>0.11425339366515837</v>
      </c>
      <c r="K4163" s="31">
        <v>5.4925306934740153E-2</v>
      </c>
      <c r="L4163" s="111">
        <f t="shared" ref="L4163:L4169" si="1690">ROUND((V4163-CenterOfFirstWindSpeedBin)/WindSpeedBinWidth,0)*WindSpeedBinWidth+CenterOfFirstWindSpeedBin</f>
        <v>0.70000000000000007</v>
      </c>
      <c r="M4163" s="112">
        <f t="shared" ref="M4163:M4169" si="1691">ROUND((J4163-CenterOfFirstTurbulenceBin)/TurbulenceBinWidth,0)*TurbulenceBinWidth+CenterOfFirstTurbulenceBin</f>
        <v>0.11</v>
      </c>
      <c r="N4163" s="112" t="b">
        <f t="shared" ref="N4163:N4169" si="1692">IF(AND(L4163&gt;=CenterOfFirstWindSpeedBin,L4163&lt;=CenterOfLastWindSpeedBin),TRUE,FALSE)</f>
        <v>1</v>
      </c>
      <c r="O4163" s="112" t="b">
        <f t="shared" ref="O4163:O4169" si="1693">IF(AND(M4163&gt;=CenterOfFirstTurbulenceBin,M4163&lt;=CenterOfLastTurbulenceBin),TRUE,FALSE)</f>
        <v>1</v>
      </c>
      <c r="P4163" s="113">
        <f t="shared" ref="P4163:P4169" si="1694">(L4163-CenterOfFirstWindSpeedBin)/WindSpeedBinWidth+1</f>
        <v>7.0000000000000009</v>
      </c>
      <c r="Q4163" s="113">
        <f t="shared" ref="Q4163:Q4169" si="1695">NumberOfTurbulenceBins-(M4163-CenterOfFirstTurbulenceBin)/TurbulenceBinWidth</f>
        <v>15</v>
      </c>
      <c r="R4163" s="114" t="str">
        <f t="shared" si="1685"/>
        <v>0.7-0.11</v>
      </c>
      <c r="S4163" s="127">
        <f t="shared" ref="S4163:S4169" si="1696">IF(T4163,INDEX(PowerDeviationMatrix,Q4163,P4163),IF(UseMatrixPadValue,MatrixPadValue,0))</f>
        <v>-5.1188842505708954E-3</v>
      </c>
      <c r="T4163" s="112" t="b">
        <f t="shared" ref="T4163:T4169" si="1697">IF(AND(P4163&gt;0,Q4163&gt;0,N4163,O4163),LEN(INDEX(PowerDeviationMatrix,Q4163,P4163))&gt;0,FALSE)</f>
        <v>1</v>
      </c>
      <c r="U4163" s="22">
        <f t="shared" ref="U4163:U4169" si="1698">F4163*(H4163/Ref_Density)^(1/3)</f>
        <v>8.7160084482160087</v>
      </c>
      <c r="V4163" s="22">
        <f t="shared" ref="V4163:V4169" si="1699">(U4163-CutInWindSpeed)/(RatedWindSpeed-CutInWindSpeed)</f>
        <v>0.7051371785309053</v>
      </c>
      <c r="W4163" s="81">
        <f t="shared" ref="W4163:W4169" si="1700">COUNTIF(xa,"&lt;"&amp;U4163)</f>
        <v>9</v>
      </c>
      <c r="X4163" s="22">
        <f t="shared" ref="X4163:X4169" si="1701">(U4163-INDEX(xa,$W4163))/(INDEX(xb,$W4163)-INDEX(xa,$W4163))</f>
        <v>0.70700330151893143</v>
      </c>
      <c r="Y4163" s="3">
        <f>IF(U4163&gt;'Power Curve'!$C$37,0,INDEX(Ci,$W4163,1)*POWER(1-X4163,3)+INDEX(Ci,$W4163,2)*3*X4163*POWER(1-X4163,2)+INDEX(Ci,$W4163,3)*3*POWER(X4163,2)*(1-X4163)+INDEX(Ci,$W4163,4)*POWER(X4163,3))</f>
        <v>1102.4543578177756</v>
      </c>
      <c r="Z4163" s="3">
        <f t="shared" ref="Z4163:Z4169" si="1702">IF(OR(T4163,UseMatrixPadValue),Y4163*(1+S4163),"")</f>
        <v>1096.811021568569</v>
      </c>
      <c r="AA4163" s="3">
        <f t="shared" ref="AA4163:AA4169" si="1703">IF(AH4163,G4163,"")</f>
        <v>1149.71997833252</v>
      </c>
      <c r="AB4163" s="3">
        <f t="shared" si="1686"/>
        <v>-52.908956763950982</v>
      </c>
      <c r="AC4163" s="3">
        <f t="shared" si="1687"/>
        <v>52.908956763950982</v>
      </c>
      <c r="AE4163" s="34">
        <f t="shared" ref="AE4163:AE4169" si="1704">MROUND(U4163-Centre_First_Bin,Bin_Width)+Centre_First_Bin</f>
        <v>9</v>
      </c>
      <c r="AF4163" s="73" t="b">
        <f>COUNTIF('Power Curve'!$D$2:$D$31,AE4163)&gt;0</f>
        <v>1</v>
      </c>
      <c r="AG4163" s="73" t="b">
        <f t="shared" ref="AG4163:AG4169" si="1705">(G4163&lt;0)</f>
        <v>0</v>
      </c>
      <c r="AH4163" s="73" t="b">
        <f t="shared" si="1688"/>
        <v>1</v>
      </c>
      <c r="AI4163" s="34" t="str">
        <f t="shared" ref="AI4163:AI4169" si="1706">IF(AH4163,IF(AND(J4163&gt;=LowerTurbLimit,J4163&lt;=UpperTurbLimit,K4163&gt;=LowerShearLimit,K4163&lt;=UpperShearLimit),"Inner","Outer"),"")</f>
        <v>Outer</v>
      </c>
      <c r="AJ4163" s="35" t="str">
        <f t="shared" si="1689"/>
        <v>0.7-0.8</v>
      </c>
      <c r="AK4163" s="36" t="str">
        <f t="shared" ref="AK4163:AK4169" si="1707">IF(AH4163,HOUR(E4163)&amp;"-"&amp;HOUR(E4163)+1,"")</f>
        <v>12-13</v>
      </c>
      <c r="AL4163" s="36" t="str">
        <f t="shared" ref="AL4163:AL4169" si="1708">IF(AH4163,TEXT(E4163,"mmm"),"")</f>
        <v>May</v>
      </c>
      <c r="AM4163" s="35" t="str">
        <f t="shared" ref="AM4163:AM4169" si="1709">IF(AH4163,IF(OR(I4163&lt;5,I4163&gt;=355),"355-5",MROUND(I4163,10)-5&amp;"-"&amp;MROUND(I4163,10)+5),"")</f>
        <v>305-315</v>
      </c>
      <c r="AN4163" s="36" t="str">
        <f t="shared" ref="AN4163:AN4169" si="1710">IF(AH4163,IF(V4163&lt;0.5,IF(J4163&lt;=LowerTurbLimit,"LWS-LTI",IF(J4163&gt;=UpperTurbLimit,"LWS-HTI","Inner-TI")),IF(J4163&lt;=LowerTurbLimit,"HWS-LTI",IF(J4163&gt;=UpperTurbLimit,"HWS-HTI","Inner-TI"))),"")</f>
        <v>Inner-TI</v>
      </c>
    </row>
    <row r="4164" spans="5:40" x14ac:dyDescent="0.3">
      <c r="E4164" s="12">
        <v>41055.534722222219</v>
      </c>
      <c r="F4164" s="16">
        <v>8.3800000000000008</v>
      </c>
      <c r="G4164" s="16">
        <v>968.74001312255905</v>
      </c>
      <c r="H4164" s="29">
        <v>1.1736764043813634</v>
      </c>
      <c r="I4164" s="26">
        <v>307.3</v>
      </c>
      <c r="J4164" s="30">
        <v>0.16825775656324579</v>
      </c>
      <c r="K4164" s="31">
        <v>3.3258367330373455E-2</v>
      </c>
      <c r="L4164" s="111">
        <f t="shared" si="1690"/>
        <v>0.6</v>
      </c>
      <c r="M4164" s="112">
        <f t="shared" si="1691"/>
        <v>0.17</v>
      </c>
      <c r="N4164" s="112" t="b">
        <f t="shared" si="1692"/>
        <v>1</v>
      </c>
      <c r="O4164" s="112" t="b">
        <f t="shared" si="1693"/>
        <v>1</v>
      </c>
      <c r="P4164" s="113">
        <f t="shared" si="1694"/>
        <v>6</v>
      </c>
      <c r="Q4164" s="113">
        <f t="shared" si="1695"/>
        <v>9</v>
      </c>
      <c r="R4164" s="114" t="str">
        <f t="shared" ref="R4164:R4169" si="1711">L4164&amp;"-"&amp;M4164</f>
        <v>0.6-0.17</v>
      </c>
      <c r="S4164" s="127">
        <f t="shared" si="1696"/>
        <v>1.9645999686223482E-2</v>
      </c>
      <c r="T4164" s="112" t="b">
        <f t="shared" si="1697"/>
        <v>1</v>
      </c>
      <c r="U4164" s="22">
        <f t="shared" si="1698"/>
        <v>8.2612946780064203</v>
      </c>
      <c r="V4164" s="22">
        <f t="shared" si="1699"/>
        <v>0.63485969953892685</v>
      </c>
      <c r="W4164" s="81">
        <f t="shared" si="1700"/>
        <v>9</v>
      </c>
      <c r="X4164" s="22">
        <f t="shared" si="1701"/>
        <v>0.25249489532013847</v>
      </c>
      <c r="Y4164" s="3">
        <f>IF(U4164&gt;'Power Curve'!$C$37,0,INDEX(Ci,$W4164,1)*POWER(1-X4164,3)+INDEX(Ci,$W4164,2)*3*X4164*POWER(1-X4164,2)+INDEX(Ci,$W4164,3)*3*POWER(X4164,2)*(1-X4164)+INDEX(Ci,$W4164,4)*POWER(X4164,3))</f>
        <v>957.75021238315696</v>
      </c>
      <c r="Z4164" s="3">
        <f t="shared" si="1702"/>
        <v>976.5661727551169</v>
      </c>
      <c r="AA4164" s="3">
        <f t="shared" si="1703"/>
        <v>968.74001312255905</v>
      </c>
      <c r="AB4164" s="3">
        <f t="shared" ref="AB4164:AB4169" si="1712">IF(AH4164,Z4164-AA4164,"")</f>
        <v>7.8261596325578466</v>
      </c>
      <c r="AC4164" s="3">
        <f t="shared" ref="AC4164:AC4169" si="1713">IF(AH4164,ABS(AB4164),"")</f>
        <v>7.8261596325578466</v>
      </c>
      <c r="AE4164" s="34">
        <f t="shared" si="1704"/>
        <v>8</v>
      </c>
      <c r="AF4164" s="73" t="b">
        <f>COUNTIF('Power Curve'!$D$2:$D$31,AE4164)&gt;0</f>
        <v>1</v>
      </c>
      <c r="AG4164" s="73" t="b">
        <f t="shared" si="1705"/>
        <v>0</v>
      </c>
      <c r="AH4164" s="73" t="b">
        <f t="shared" ref="AH4164:AH4169" si="1714">AND(AF4164,NOT(AG4164))</f>
        <v>1</v>
      </c>
      <c r="AI4164" s="34" t="str">
        <f t="shared" si="1706"/>
        <v>Outer</v>
      </c>
      <c r="AJ4164" s="35" t="str">
        <f t="shared" ref="AJ4164:AJ4169" si="1715">IF(AH4164,TEXT(ROUND(V4164+0.05,1)-0.1,"0.0")&amp;"-"&amp;TEXT(ROUND(V4164+0.05,1),"0.0"),"")</f>
        <v>0.6-0.7</v>
      </c>
      <c r="AK4164" s="36" t="str">
        <f t="shared" si="1707"/>
        <v>12-13</v>
      </c>
      <c r="AL4164" s="36" t="str">
        <f t="shared" si="1708"/>
        <v>May</v>
      </c>
      <c r="AM4164" s="35" t="str">
        <f t="shared" si="1709"/>
        <v>305-315</v>
      </c>
      <c r="AN4164" s="36" t="str">
        <f t="shared" si="1710"/>
        <v>HWS-HTI</v>
      </c>
    </row>
    <row r="4165" spans="5:40" x14ac:dyDescent="0.3">
      <c r="E4165" s="12">
        <v>41055.541666666664</v>
      </c>
      <c r="F4165" s="16">
        <v>8.56</v>
      </c>
      <c r="G4165" s="16">
        <v>982.89001464843795</v>
      </c>
      <c r="H4165" s="29">
        <v>1.1740076586510508</v>
      </c>
      <c r="I4165" s="26">
        <v>304.8</v>
      </c>
      <c r="J4165" s="30">
        <v>0.11565420560747663</v>
      </c>
      <c r="K4165" s="31">
        <v>5.8155515124106251E-2</v>
      </c>
      <c r="L4165" s="111">
        <f t="shared" si="1690"/>
        <v>0.70000000000000007</v>
      </c>
      <c r="M4165" s="112">
        <f t="shared" si="1691"/>
        <v>0.12</v>
      </c>
      <c r="N4165" s="112" t="b">
        <f t="shared" si="1692"/>
        <v>1</v>
      </c>
      <c r="O4165" s="112" t="b">
        <f t="shared" si="1693"/>
        <v>1</v>
      </c>
      <c r="P4165" s="113">
        <f t="shared" si="1694"/>
        <v>7.0000000000000009</v>
      </c>
      <c r="Q4165" s="113">
        <f t="shared" si="1695"/>
        <v>14</v>
      </c>
      <c r="R4165" s="114" t="str">
        <f t="shared" si="1711"/>
        <v>0.7-0.12</v>
      </c>
      <c r="S4165" s="127">
        <f t="shared" si="1696"/>
        <v>7.9909258919463686E-3</v>
      </c>
      <c r="T4165" s="112" t="b">
        <f t="shared" si="1697"/>
        <v>1</v>
      </c>
      <c r="U4165" s="22">
        <f t="shared" si="1698"/>
        <v>8.4395387541638467</v>
      </c>
      <c r="V4165" s="22">
        <f t="shared" si="1699"/>
        <v>0.66240789609304562</v>
      </c>
      <c r="W4165" s="81">
        <f t="shared" si="1700"/>
        <v>9</v>
      </c>
      <c r="X4165" s="22">
        <f t="shared" si="1701"/>
        <v>0.43065847046620698</v>
      </c>
      <c r="Y4165" s="3">
        <f>IF(U4165&gt;'Power Curve'!$C$37,0,INDEX(Ci,$W4165,1)*POWER(1-X4165,3)+INDEX(Ci,$W4165,2)*3*X4165*POWER(1-X4165,2)+INDEX(Ci,$W4165,3)*3*POWER(X4165,2)*(1-X4165)+INDEX(Ci,$W4165,4)*POWER(X4165,3))</f>
        <v>1013.6938946295852</v>
      </c>
      <c r="Z4165" s="3">
        <f t="shared" si="1702"/>
        <v>1021.7942474186888</v>
      </c>
      <c r="AA4165" s="3">
        <f t="shared" si="1703"/>
        <v>982.89001464843795</v>
      </c>
      <c r="AB4165" s="3">
        <f t="shared" si="1712"/>
        <v>38.904232770250815</v>
      </c>
      <c r="AC4165" s="3">
        <f t="shared" si="1713"/>
        <v>38.904232770250815</v>
      </c>
      <c r="AE4165" s="34">
        <f t="shared" si="1704"/>
        <v>8</v>
      </c>
      <c r="AF4165" s="73" t="b">
        <f>COUNTIF('Power Curve'!$D$2:$D$31,AE4165)&gt;0</f>
        <v>1</v>
      </c>
      <c r="AG4165" s="73" t="b">
        <f t="shared" si="1705"/>
        <v>0</v>
      </c>
      <c r="AH4165" s="73" t="b">
        <f t="shared" si="1714"/>
        <v>1</v>
      </c>
      <c r="AI4165" s="34" t="str">
        <f t="shared" si="1706"/>
        <v>Outer</v>
      </c>
      <c r="AJ4165" s="35" t="str">
        <f t="shared" si="1715"/>
        <v>0.6-0.7</v>
      </c>
      <c r="AK4165" s="36" t="str">
        <f t="shared" si="1707"/>
        <v>13-14</v>
      </c>
      <c r="AL4165" s="36" t="str">
        <f t="shared" si="1708"/>
        <v>May</v>
      </c>
      <c r="AM4165" s="35" t="str">
        <f t="shared" si="1709"/>
        <v>295-305</v>
      </c>
      <c r="AN4165" s="36" t="str">
        <f t="shared" si="1710"/>
        <v>Inner-TI</v>
      </c>
    </row>
    <row r="4166" spans="5:40" x14ac:dyDescent="0.3">
      <c r="E4166" s="12">
        <v>41055.548611111109</v>
      </c>
      <c r="F4166" s="16">
        <v>8.92</v>
      </c>
      <c r="G4166" s="16">
        <v>1179.569953918462</v>
      </c>
      <c r="H4166" s="29">
        <v>1.1742147885270451</v>
      </c>
      <c r="I4166" s="26">
        <v>308.10000000000002</v>
      </c>
      <c r="J4166" s="30">
        <v>0.10538116591928251</v>
      </c>
      <c r="K4166" s="31">
        <v>8.534760354672144E-2</v>
      </c>
      <c r="L4166" s="111">
        <f t="shared" si="1690"/>
        <v>0.70000000000000007</v>
      </c>
      <c r="M4166" s="112">
        <f t="shared" si="1691"/>
        <v>0.11</v>
      </c>
      <c r="N4166" s="112" t="b">
        <f t="shared" si="1692"/>
        <v>1</v>
      </c>
      <c r="O4166" s="112" t="b">
        <f t="shared" si="1693"/>
        <v>1</v>
      </c>
      <c r="P4166" s="113">
        <f t="shared" si="1694"/>
        <v>7.0000000000000009</v>
      </c>
      <c r="Q4166" s="113">
        <f t="shared" si="1695"/>
        <v>15</v>
      </c>
      <c r="R4166" s="114" t="str">
        <f t="shared" si="1711"/>
        <v>0.7-0.11</v>
      </c>
      <c r="S4166" s="127">
        <f t="shared" si="1696"/>
        <v>-5.1188842505708954E-3</v>
      </c>
      <c r="T4166" s="112" t="b">
        <f t="shared" si="1697"/>
        <v>1</v>
      </c>
      <c r="U4166" s="22">
        <f t="shared" si="1698"/>
        <v>8.7949897987869026</v>
      </c>
      <c r="V4166" s="22">
        <f t="shared" si="1699"/>
        <v>0.7173440008643166</v>
      </c>
      <c r="W4166" s="81">
        <f t="shared" si="1700"/>
        <v>9</v>
      </c>
      <c r="X4166" s="22">
        <f t="shared" si="1701"/>
        <v>0.78594898145921332</v>
      </c>
      <c r="Y4166" s="3">
        <f>IF(U4166&gt;'Power Curve'!$C$37,0,INDEX(Ci,$W4166,1)*POWER(1-X4166,3)+INDEX(Ci,$W4166,2)*3*X4166*POWER(1-X4166,2)+INDEX(Ci,$W4166,3)*3*POWER(X4166,2)*(1-X4166)+INDEX(Ci,$W4166,4)*POWER(X4166,3))</f>
        <v>1128.1469063881677</v>
      </c>
      <c r="Z4166" s="3">
        <f t="shared" si="1702"/>
        <v>1122.372052956727</v>
      </c>
      <c r="AA4166" s="3">
        <f t="shared" si="1703"/>
        <v>1179.569953918462</v>
      </c>
      <c r="AB4166" s="3">
        <f t="shared" si="1712"/>
        <v>-57.197900961735058</v>
      </c>
      <c r="AC4166" s="3">
        <f t="shared" si="1713"/>
        <v>57.197900961735058</v>
      </c>
      <c r="AE4166" s="34">
        <f t="shared" si="1704"/>
        <v>9</v>
      </c>
      <c r="AF4166" s="73" t="b">
        <f>COUNTIF('Power Curve'!$D$2:$D$31,AE4166)&gt;0</f>
        <v>1</v>
      </c>
      <c r="AG4166" s="73" t="b">
        <f t="shared" si="1705"/>
        <v>0</v>
      </c>
      <c r="AH4166" s="73" t="b">
        <f t="shared" si="1714"/>
        <v>1</v>
      </c>
      <c r="AI4166" s="34" t="str">
        <f t="shared" si="1706"/>
        <v>Outer</v>
      </c>
      <c r="AJ4166" s="35" t="str">
        <f t="shared" si="1715"/>
        <v>0.7-0.8</v>
      </c>
      <c r="AK4166" s="36" t="str">
        <f t="shared" si="1707"/>
        <v>13-14</v>
      </c>
      <c r="AL4166" s="36" t="str">
        <f t="shared" si="1708"/>
        <v>May</v>
      </c>
      <c r="AM4166" s="35" t="str">
        <f t="shared" si="1709"/>
        <v>305-315</v>
      </c>
      <c r="AN4166" s="36" t="str">
        <f t="shared" si="1710"/>
        <v>Inner-TI</v>
      </c>
    </row>
    <row r="4167" spans="5:40" x14ac:dyDescent="0.3">
      <c r="E4167" s="12">
        <v>41055.555555555555</v>
      </c>
      <c r="F4167" s="16">
        <v>8.14</v>
      </c>
      <c r="G4167" s="16">
        <v>926.52002334594772</v>
      </c>
      <c r="H4167" s="29">
        <v>1.1736764043813634</v>
      </c>
      <c r="I4167" s="26">
        <v>304.60000000000002</v>
      </c>
      <c r="J4167" s="30">
        <v>0.15601965601965601</v>
      </c>
      <c r="K4167" s="31">
        <v>7.1551338273946358E-2</v>
      </c>
      <c r="L4167" s="111">
        <f t="shared" si="1690"/>
        <v>0.6</v>
      </c>
      <c r="M4167" s="112">
        <f t="shared" si="1691"/>
        <v>0.16</v>
      </c>
      <c r="N4167" s="112" t="b">
        <f t="shared" si="1692"/>
        <v>1</v>
      </c>
      <c r="O4167" s="112" t="b">
        <f t="shared" si="1693"/>
        <v>1</v>
      </c>
      <c r="P4167" s="113">
        <f t="shared" si="1694"/>
        <v>6</v>
      </c>
      <c r="Q4167" s="113">
        <f t="shared" si="1695"/>
        <v>10</v>
      </c>
      <c r="R4167" s="114" t="str">
        <f t="shared" si="1711"/>
        <v>0.6-0.16</v>
      </c>
      <c r="S4167" s="127">
        <f t="shared" si="1696"/>
        <v>2.2867532805969572E-2</v>
      </c>
      <c r="T4167" s="112" t="b">
        <f t="shared" si="1697"/>
        <v>1</v>
      </c>
      <c r="U4167" s="22">
        <f t="shared" si="1698"/>
        <v>8.0246943530993153</v>
      </c>
      <c r="V4167" s="22">
        <f t="shared" si="1699"/>
        <v>0.59829235662452551</v>
      </c>
      <c r="W4167" s="81">
        <f t="shared" si="1700"/>
        <v>9</v>
      </c>
      <c r="X4167" s="22">
        <f t="shared" si="1701"/>
        <v>1.6001427066299256E-2</v>
      </c>
      <c r="Y4167" s="3">
        <f>IF(U4167&gt;'Power Curve'!$C$37,0,INDEX(Ci,$W4167,1)*POWER(1-X4167,3)+INDEX(Ci,$W4167,2)*3*X4167*POWER(1-X4167,2)+INDEX(Ci,$W4167,3)*3*POWER(X4167,2)*(1-X4167)+INDEX(Ci,$W4167,4)*POWER(X4167,3))</f>
        <v>885.53301333297816</v>
      </c>
      <c r="Z4167" s="3">
        <f t="shared" si="1702"/>
        <v>905.78296856613906</v>
      </c>
      <c r="AA4167" s="3">
        <f t="shared" si="1703"/>
        <v>926.52002334594772</v>
      </c>
      <c r="AB4167" s="3">
        <f t="shared" si="1712"/>
        <v>-20.737054779808659</v>
      </c>
      <c r="AC4167" s="3">
        <f t="shared" si="1713"/>
        <v>20.737054779808659</v>
      </c>
      <c r="AE4167" s="34">
        <f t="shared" si="1704"/>
        <v>8</v>
      </c>
      <c r="AF4167" s="73" t="b">
        <f>COUNTIF('Power Curve'!$D$2:$D$31,AE4167)&gt;0</f>
        <v>1</v>
      </c>
      <c r="AG4167" s="73" t="b">
        <f t="shared" si="1705"/>
        <v>0</v>
      </c>
      <c r="AH4167" s="73" t="b">
        <f t="shared" si="1714"/>
        <v>1</v>
      </c>
      <c r="AI4167" s="34" t="str">
        <f t="shared" si="1706"/>
        <v>Outer</v>
      </c>
      <c r="AJ4167" s="35" t="str">
        <f t="shared" si="1715"/>
        <v>0.5-0.6</v>
      </c>
      <c r="AK4167" s="36" t="str">
        <f t="shared" si="1707"/>
        <v>13-14</v>
      </c>
      <c r="AL4167" s="36" t="str">
        <f t="shared" si="1708"/>
        <v>May</v>
      </c>
      <c r="AM4167" s="35" t="str">
        <f t="shared" si="1709"/>
        <v>295-305</v>
      </c>
      <c r="AN4167" s="36" t="str">
        <f t="shared" si="1710"/>
        <v>HWS-HTI</v>
      </c>
    </row>
    <row r="4168" spans="5:40" x14ac:dyDescent="0.3">
      <c r="E4168" s="12">
        <v>41055.5625</v>
      </c>
      <c r="F4168" s="16">
        <v>8.34</v>
      </c>
      <c r="G4168" s="16">
        <v>1064.149978637696</v>
      </c>
      <c r="H4168" s="29">
        <v>1.1735108473358704</v>
      </c>
      <c r="I4168" s="26">
        <v>304.89999999999998</v>
      </c>
      <c r="J4168" s="30">
        <v>0.10071942446043165</v>
      </c>
      <c r="K4168" s="31">
        <v>4.8912072907533806E-2</v>
      </c>
      <c r="L4168" s="111">
        <f t="shared" si="1690"/>
        <v>0.6</v>
      </c>
      <c r="M4168" s="112">
        <f t="shared" si="1691"/>
        <v>9.9999999999999992E-2</v>
      </c>
      <c r="N4168" s="112" t="b">
        <f t="shared" si="1692"/>
        <v>1</v>
      </c>
      <c r="O4168" s="112" t="b">
        <f t="shared" si="1693"/>
        <v>1</v>
      </c>
      <c r="P4168" s="113">
        <f t="shared" si="1694"/>
        <v>6</v>
      </c>
      <c r="Q4168" s="113">
        <f t="shared" si="1695"/>
        <v>16</v>
      </c>
      <c r="R4168" s="114" t="str">
        <f t="shared" si="1711"/>
        <v>0.6-0.1</v>
      </c>
      <c r="S4168" s="127">
        <f t="shared" si="1696"/>
        <v>-7.7910698820127019E-3</v>
      </c>
      <c r="T4168" s="112" t="b">
        <f t="shared" si="1697"/>
        <v>1</v>
      </c>
      <c r="U4168" s="22">
        <f t="shared" si="1698"/>
        <v>8.2214746845073901</v>
      </c>
      <c r="V4168" s="22">
        <f t="shared" si="1699"/>
        <v>0.62870539118072843</v>
      </c>
      <c r="W4168" s="81">
        <f t="shared" si="1700"/>
        <v>9</v>
      </c>
      <c r="X4168" s="22">
        <f t="shared" si="1701"/>
        <v>0.21269288586758003</v>
      </c>
      <c r="Y4168" s="3">
        <f>IF(U4168&gt;'Power Curve'!$C$37,0,INDEX(Ci,$W4168,1)*POWER(1-X4168,3)+INDEX(Ci,$W4168,2)*3*X4168*POWER(1-X4168,2)+INDEX(Ci,$W4168,3)*3*POWER(X4168,2)*(1-X4168)+INDEX(Ci,$W4168,4)*POWER(X4168,3))</f>
        <v>945.42063034886553</v>
      </c>
      <c r="Z4168" s="3">
        <f t="shared" si="1702"/>
        <v>938.05479214992101</v>
      </c>
      <c r="AA4168" s="3">
        <f t="shared" si="1703"/>
        <v>1064.149978637696</v>
      </c>
      <c r="AB4168" s="3">
        <f t="shared" si="1712"/>
        <v>-126.09518648777498</v>
      </c>
      <c r="AC4168" s="3">
        <f t="shared" si="1713"/>
        <v>126.09518648777498</v>
      </c>
      <c r="AE4168" s="34">
        <f t="shared" si="1704"/>
        <v>8</v>
      </c>
      <c r="AF4168" s="73" t="b">
        <f>COUNTIF('Power Curve'!$D$2:$D$31,AE4168)&gt;0</f>
        <v>1</v>
      </c>
      <c r="AG4168" s="73" t="b">
        <f t="shared" si="1705"/>
        <v>0</v>
      </c>
      <c r="AH4168" s="73" t="b">
        <f t="shared" si="1714"/>
        <v>1</v>
      </c>
      <c r="AI4168" s="34" t="str">
        <f t="shared" si="1706"/>
        <v>Outer</v>
      </c>
      <c r="AJ4168" s="35" t="str">
        <f t="shared" si="1715"/>
        <v>0.6-0.7</v>
      </c>
      <c r="AK4168" s="36" t="str">
        <f t="shared" si="1707"/>
        <v>13-14</v>
      </c>
      <c r="AL4168" s="36" t="str">
        <f t="shared" si="1708"/>
        <v>May</v>
      </c>
      <c r="AM4168" s="35" t="str">
        <f t="shared" si="1709"/>
        <v>295-305</v>
      </c>
      <c r="AN4168" s="36" t="str">
        <f t="shared" si="1710"/>
        <v>Inner-TI</v>
      </c>
    </row>
    <row r="4169" spans="5:40" x14ac:dyDescent="0.3">
      <c r="E4169" s="12">
        <v>41055.597222222219</v>
      </c>
      <c r="F4169" s="16">
        <v>7.58</v>
      </c>
      <c r="G4169" s="16">
        <v>680.29998016357422</v>
      </c>
      <c r="H4169" s="29">
        <v>1.1731146870492191</v>
      </c>
      <c r="I4169" s="26">
        <v>310.8</v>
      </c>
      <c r="J4169" s="30">
        <v>0.1029023746701847</v>
      </c>
      <c r="K4169" s="31">
        <v>2.3527982489637923E-2</v>
      </c>
      <c r="L4169" s="111">
        <f t="shared" si="1690"/>
        <v>0.5</v>
      </c>
      <c r="M4169" s="112">
        <f t="shared" si="1691"/>
        <v>9.9999999999999992E-2</v>
      </c>
      <c r="N4169" s="112" t="b">
        <f t="shared" si="1692"/>
        <v>1</v>
      </c>
      <c r="O4169" s="112" t="b">
        <f t="shared" si="1693"/>
        <v>1</v>
      </c>
      <c r="P4169" s="113">
        <f t="shared" si="1694"/>
        <v>5</v>
      </c>
      <c r="Q4169" s="113">
        <f t="shared" si="1695"/>
        <v>16</v>
      </c>
      <c r="R4169" s="114" t="str">
        <f t="shared" si="1711"/>
        <v>0.5-0.1</v>
      </c>
      <c r="S4169" s="127">
        <f t="shared" si="1696"/>
        <v>-1.2082008028820396E-2</v>
      </c>
      <c r="T4169" s="112" t="b">
        <f t="shared" si="1697"/>
        <v>1</v>
      </c>
      <c r="U4169" s="22">
        <f t="shared" si="1698"/>
        <v>7.4714346139037007</v>
      </c>
      <c r="V4169" s="22">
        <f t="shared" si="1699"/>
        <v>0.51278428045497004</v>
      </c>
      <c r="W4169" s="81">
        <f t="shared" si="1700"/>
        <v>8</v>
      </c>
      <c r="X4169" s="22">
        <f t="shared" si="1701"/>
        <v>0.45926690583420432</v>
      </c>
      <c r="Y4169" s="3">
        <f>IF(U4169&gt;'Power Curve'!$C$37,0,INDEX(Ci,$W4169,1)*POWER(1-X4169,3)+INDEX(Ci,$W4169,2)*3*X4169*POWER(1-X4169,2)+INDEX(Ci,$W4169,3)*3*POWER(X4169,2)*(1-X4169)+INDEX(Ci,$W4169,4)*POWER(X4169,3))</f>
        <v>723.80137922750907</v>
      </c>
      <c r="Z4169" s="3">
        <f t="shared" si="1702"/>
        <v>715.056405152411</v>
      </c>
      <c r="AA4169" s="3">
        <f t="shared" si="1703"/>
        <v>680.29998016357422</v>
      </c>
      <c r="AB4169" s="3">
        <f t="shared" si="1712"/>
        <v>34.756424988836784</v>
      </c>
      <c r="AC4169" s="3">
        <f t="shared" si="1713"/>
        <v>34.756424988836784</v>
      </c>
      <c r="AE4169" s="34">
        <f t="shared" si="1704"/>
        <v>7</v>
      </c>
      <c r="AF4169" s="73" t="b">
        <f>COUNTIF('Power Curve'!$D$2:$D$31,AE4169)&gt;0</f>
        <v>1</v>
      </c>
      <c r="AG4169" s="73" t="b">
        <f t="shared" si="1705"/>
        <v>0</v>
      </c>
      <c r="AH4169" s="73" t="b">
        <f t="shared" si="1714"/>
        <v>1</v>
      </c>
      <c r="AI4169" s="34" t="str">
        <f t="shared" si="1706"/>
        <v>Outer</v>
      </c>
      <c r="AJ4169" s="35" t="str">
        <f t="shared" si="1715"/>
        <v>0.5-0.6</v>
      </c>
      <c r="AK4169" s="36" t="str">
        <f t="shared" si="1707"/>
        <v>14-15</v>
      </c>
      <c r="AL4169" s="36" t="str">
        <f t="shared" si="1708"/>
        <v>May</v>
      </c>
      <c r="AM4169" s="35" t="str">
        <f t="shared" si="1709"/>
        <v>305-315</v>
      </c>
      <c r="AN4169" s="36" t="str">
        <f t="shared" si="1710"/>
        <v>Inner-TI</v>
      </c>
    </row>
    <row r="4170" spans="5:40" x14ac:dyDescent="0.3">
      <c r="E4170" s="12"/>
      <c r="U4170" s="22"/>
      <c r="V4170" s="22"/>
      <c r="W4170" s="81"/>
      <c r="X4170" s="22"/>
      <c r="AE4170" s="34"/>
      <c r="AF4170" s="34"/>
      <c r="AG4170" s="34"/>
      <c r="AH4170" s="34"/>
      <c r="AI4170" s="34"/>
      <c r="AJ4170" s="35"/>
      <c r="AK4170" s="36"/>
      <c r="AL4170" s="36"/>
      <c r="AM4170" s="35"/>
      <c r="AN4170" s="36"/>
    </row>
    <row r="4171" spans="5:40" x14ac:dyDescent="0.3">
      <c r="E4171" s="12"/>
      <c r="U4171" s="22"/>
      <c r="V4171" s="22"/>
      <c r="W4171" s="81"/>
      <c r="X4171" s="22"/>
      <c r="AE4171" s="34"/>
      <c r="AF4171" s="34"/>
      <c r="AG4171" s="34"/>
      <c r="AH4171" s="34"/>
      <c r="AI4171" s="34"/>
      <c r="AJ4171" s="35"/>
      <c r="AK4171" s="36"/>
      <c r="AL4171" s="36"/>
      <c r="AM4171" s="35"/>
      <c r="AN4171" s="36"/>
    </row>
    <row r="4172" spans="5:40" x14ac:dyDescent="0.3">
      <c r="E4172" s="12"/>
      <c r="U4172" s="22"/>
      <c r="V4172" s="22"/>
      <c r="W4172" s="81"/>
      <c r="X4172" s="22"/>
      <c r="AE4172" s="34"/>
      <c r="AF4172" s="34"/>
      <c r="AG4172" s="34"/>
      <c r="AH4172" s="34"/>
      <c r="AI4172" s="34"/>
      <c r="AJ4172" s="35"/>
      <c r="AK4172" s="36"/>
      <c r="AL4172" s="36"/>
      <c r="AM4172" s="35"/>
      <c r="AN4172" s="36"/>
    </row>
    <row r="4173" spans="5:40" x14ac:dyDescent="0.3">
      <c r="E4173" s="12"/>
      <c r="U4173" s="22"/>
      <c r="V4173" s="22"/>
      <c r="W4173" s="81"/>
      <c r="X4173" s="22"/>
      <c r="AE4173" s="34"/>
      <c r="AF4173" s="34"/>
      <c r="AG4173" s="34"/>
      <c r="AH4173" s="34"/>
      <c r="AI4173" s="34"/>
      <c r="AJ4173" s="35"/>
      <c r="AK4173" s="36"/>
      <c r="AL4173" s="36"/>
      <c r="AM4173" s="35"/>
      <c r="AN4173" s="36"/>
    </row>
    <row r="4174" spans="5:40" x14ac:dyDescent="0.3">
      <c r="E4174" s="12"/>
      <c r="U4174" s="22"/>
      <c r="V4174" s="22"/>
      <c r="W4174" s="81"/>
      <c r="X4174" s="22"/>
      <c r="AE4174" s="34"/>
      <c r="AF4174" s="34"/>
      <c r="AG4174" s="34"/>
      <c r="AH4174" s="34"/>
      <c r="AI4174" s="34"/>
      <c r="AJ4174" s="35"/>
      <c r="AK4174" s="36"/>
      <c r="AL4174" s="36"/>
      <c r="AM4174" s="35"/>
      <c r="AN4174" s="36"/>
    </row>
    <row r="4175" spans="5:40" x14ac:dyDescent="0.3">
      <c r="E4175" s="12"/>
      <c r="U4175" s="22"/>
      <c r="V4175" s="22"/>
      <c r="W4175" s="81"/>
      <c r="X4175" s="22"/>
      <c r="AE4175" s="34"/>
      <c r="AF4175" s="34"/>
      <c r="AG4175" s="34"/>
      <c r="AH4175" s="34"/>
      <c r="AI4175" s="34"/>
      <c r="AJ4175" s="35"/>
      <c r="AK4175" s="36"/>
      <c r="AL4175" s="36"/>
      <c r="AM4175" s="35"/>
      <c r="AN4175" s="36"/>
    </row>
    <row r="4176" spans="5:40" x14ac:dyDescent="0.3">
      <c r="E4176" s="12"/>
      <c r="U4176" s="22"/>
      <c r="V4176" s="22"/>
      <c r="W4176" s="81"/>
      <c r="X4176" s="22"/>
      <c r="AE4176" s="34"/>
      <c r="AF4176" s="34"/>
      <c r="AG4176" s="34"/>
      <c r="AH4176" s="34"/>
      <c r="AI4176" s="34"/>
      <c r="AJ4176" s="35"/>
      <c r="AK4176" s="36"/>
      <c r="AL4176" s="36"/>
      <c r="AM4176" s="35"/>
      <c r="AN4176" s="36"/>
    </row>
    <row r="4177" spans="5:40" x14ac:dyDescent="0.3">
      <c r="E4177" s="12"/>
      <c r="U4177" s="22"/>
      <c r="V4177" s="22"/>
      <c r="W4177" s="81"/>
      <c r="X4177" s="22"/>
      <c r="AE4177" s="34"/>
      <c r="AF4177" s="34"/>
      <c r="AG4177" s="34"/>
      <c r="AH4177" s="34"/>
      <c r="AI4177" s="34"/>
      <c r="AJ4177" s="35"/>
      <c r="AK4177" s="36"/>
      <c r="AL4177" s="36"/>
      <c r="AM4177" s="35"/>
      <c r="AN4177" s="36"/>
    </row>
    <row r="4178" spans="5:40" x14ac:dyDescent="0.3">
      <c r="E4178" s="12"/>
      <c r="U4178" s="22"/>
      <c r="V4178" s="22"/>
      <c r="W4178" s="81"/>
      <c r="X4178" s="22"/>
      <c r="AE4178" s="34"/>
      <c r="AF4178" s="34"/>
      <c r="AG4178" s="34"/>
      <c r="AH4178" s="34"/>
      <c r="AI4178" s="34"/>
      <c r="AJ4178" s="35"/>
      <c r="AK4178" s="36"/>
      <c r="AL4178" s="36"/>
      <c r="AM4178" s="35"/>
      <c r="AN4178" s="36"/>
    </row>
    <row r="4179" spans="5:40" x14ac:dyDescent="0.3">
      <c r="E4179" s="12"/>
      <c r="U4179" s="22"/>
      <c r="V4179" s="22"/>
      <c r="W4179" s="81"/>
      <c r="X4179" s="22"/>
      <c r="AE4179" s="34"/>
      <c r="AF4179" s="34"/>
      <c r="AG4179" s="34"/>
      <c r="AH4179" s="34"/>
      <c r="AI4179" s="34"/>
      <c r="AJ4179" s="35"/>
      <c r="AK4179" s="36"/>
      <c r="AL4179" s="36"/>
      <c r="AM4179" s="35"/>
      <c r="AN4179" s="36"/>
    </row>
    <row r="4180" spans="5:40" x14ac:dyDescent="0.3">
      <c r="E4180" s="12"/>
      <c r="U4180" s="22"/>
      <c r="V4180" s="22"/>
      <c r="W4180" s="81"/>
      <c r="X4180" s="22"/>
      <c r="AE4180" s="34"/>
      <c r="AF4180" s="34"/>
      <c r="AG4180" s="34"/>
      <c r="AH4180" s="34"/>
      <c r="AI4180" s="34"/>
      <c r="AJ4180" s="35"/>
      <c r="AK4180" s="36"/>
      <c r="AL4180" s="36"/>
      <c r="AM4180" s="35"/>
      <c r="AN4180" s="36"/>
    </row>
    <row r="4181" spans="5:40" x14ac:dyDescent="0.3">
      <c r="E4181" s="12"/>
      <c r="U4181" s="22"/>
      <c r="V4181" s="22"/>
      <c r="W4181" s="81"/>
      <c r="X4181" s="22"/>
      <c r="AE4181" s="34"/>
      <c r="AF4181" s="34"/>
      <c r="AG4181" s="34"/>
      <c r="AH4181" s="34"/>
      <c r="AI4181" s="34"/>
      <c r="AJ4181" s="35"/>
      <c r="AK4181" s="36"/>
      <c r="AL4181" s="36"/>
      <c r="AM4181" s="35"/>
      <c r="AN4181" s="36"/>
    </row>
    <row r="4182" spans="5:40" x14ac:dyDescent="0.3">
      <c r="E4182" s="12"/>
      <c r="U4182" s="22"/>
      <c r="V4182" s="22"/>
      <c r="W4182" s="81"/>
      <c r="X4182" s="22"/>
      <c r="AE4182" s="34"/>
      <c r="AF4182" s="34"/>
      <c r="AG4182" s="34"/>
      <c r="AH4182" s="34"/>
      <c r="AI4182" s="34"/>
      <c r="AJ4182" s="35"/>
      <c r="AK4182" s="36"/>
      <c r="AL4182" s="36"/>
      <c r="AM4182" s="35"/>
      <c r="AN4182" s="36"/>
    </row>
    <row r="4183" spans="5:40" x14ac:dyDescent="0.3">
      <c r="E4183" s="12"/>
      <c r="U4183" s="22"/>
      <c r="V4183" s="22"/>
      <c r="W4183" s="81"/>
      <c r="X4183" s="22"/>
      <c r="AE4183" s="34"/>
      <c r="AF4183" s="34"/>
      <c r="AG4183" s="34"/>
      <c r="AH4183" s="34"/>
      <c r="AI4183" s="34"/>
      <c r="AJ4183" s="35"/>
      <c r="AK4183" s="36"/>
      <c r="AL4183" s="36"/>
      <c r="AM4183" s="35"/>
      <c r="AN4183" s="36"/>
    </row>
    <row r="4184" spans="5:40" x14ac:dyDescent="0.3">
      <c r="E4184" s="12"/>
      <c r="U4184" s="22"/>
      <c r="V4184" s="22"/>
      <c r="W4184" s="81"/>
      <c r="X4184" s="22"/>
      <c r="AE4184" s="34"/>
      <c r="AF4184" s="34"/>
      <c r="AG4184" s="34"/>
      <c r="AH4184" s="34"/>
      <c r="AI4184" s="34"/>
      <c r="AJ4184" s="35"/>
      <c r="AK4184" s="36"/>
      <c r="AL4184" s="36"/>
      <c r="AM4184" s="35"/>
      <c r="AN4184" s="36"/>
    </row>
    <row r="4185" spans="5:40" x14ac:dyDescent="0.3">
      <c r="E4185" s="12"/>
      <c r="U4185" s="22"/>
      <c r="V4185" s="22"/>
      <c r="W4185" s="81"/>
      <c r="X4185" s="22"/>
      <c r="AE4185" s="34"/>
      <c r="AF4185" s="34"/>
      <c r="AG4185" s="34"/>
      <c r="AH4185" s="34"/>
      <c r="AI4185" s="34"/>
      <c r="AJ4185" s="35"/>
      <c r="AK4185" s="36"/>
      <c r="AL4185" s="36"/>
      <c r="AM4185" s="35"/>
      <c r="AN4185" s="36"/>
    </row>
    <row r="4186" spans="5:40" x14ac:dyDescent="0.3">
      <c r="E4186" s="12"/>
      <c r="U4186" s="22"/>
      <c r="V4186" s="22"/>
      <c r="W4186" s="81"/>
      <c r="X4186" s="22"/>
      <c r="AE4186" s="34"/>
      <c r="AF4186" s="34"/>
      <c r="AG4186" s="34"/>
      <c r="AH4186" s="34"/>
      <c r="AI4186" s="34"/>
      <c r="AJ4186" s="35"/>
      <c r="AK4186" s="36"/>
      <c r="AL4186" s="36"/>
      <c r="AM4186" s="35"/>
      <c r="AN4186" s="36"/>
    </row>
    <row r="4187" spans="5:40" x14ac:dyDescent="0.3">
      <c r="E4187" s="12"/>
      <c r="U4187" s="22"/>
      <c r="V4187" s="22"/>
      <c r="W4187" s="81"/>
      <c r="X4187" s="22"/>
      <c r="AE4187" s="34"/>
      <c r="AF4187" s="34"/>
      <c r="AG4187" s="34"/>
      <c r="AH4187" s="34"/>
      <c r="AI4187" s="34"/>
      <c r="AJ4187" s="35"/>
      <c r="AK4187" s="36"/>
      <c r="AL4187" s="36"/>
      <c r="AM4187" s="35"/>
      <c r="AN4187" s="36"/>
    </row>
    <row r="4188" spans="5:40" x14ac:dyDescent="0.3">
      <c r="E4188" s="12"/>
      <c r="U4188" s="22"/>
      <c r="V4188" s="22"/>
      <c r="W4188" s="81"/>
      <c r="X4188" s="22"/>
      <c r="AE4188" s="34"/>
      <c r="AF4188" s="34"/>
      <c r="AG4188" s="34"/>
      <c r="AH4188" s="34"/>
      <c r="AI4188" s="34"/>
      <c r="AJ4188" s="35"/>
      <c r="AK4188" s="36"/>
      <c r="AL4188" s="36"/>
      <c r="AM4188" s="35"/>
      <c r="AN4188" s="36"/>
    </row>
    <row r="4189" spans="5:40" x14ac:dyDescent="0.3">
      <c r="E4189" s="12"/>
      <c r="U4189" s="22"/>
      <c r="V4189" s="22"/>
      <c r="W4189" s="81"/>
      <c r="X4189" s="22"/>
      <c r="AE4189" s="34"/>
      <c r="AF4189" s="34"/>
      <c r="AG4189" s="34"/>
      <c r="AH4189" s="34"/>
      <c r="AI4189" s="34"/>
      <c r="AJ4189" s="35"/>
      <c r="AK4189" s="36"/>
      <c r="AL4189" s="36"/>
      <c r="AM4189" s="35"/>
      <c r="AN4189" s="36"/>
    </row>
    <row r="4190" spans="5:40" x14ac:dyDescent="0.3">
      <c r="E4190" s="12"/>
      <c r="U4190" s="22"/>
      <c r="V4190" s="22"/>
      <c r="W4190" s="81"/>
      <c r="X4190" s="22"/>
      <c r="AE4190" s="34"/>
      <c r="AF4190" s="34"/>
      <c r="AG4190" s="34"/>
      <c r="AH4190" s="34"/>
      <c r="AI4190" s="34"/>
      <c r="AJ4190" s="35"/>
      <c r="AK4190" s="36"/>
      <c r="AL4190" s="36"/>
      <c r="AM4190" s="35"/>
      <c r="AN4190" s="36"/>
    </row>
    <row r="4191" spans="5:40" x14ac:dyDescent="0.3">
      <c r="E4191" s="12"/>
      <c r="U4191" s="22"/>
      <c r="V4191" s="22"/>
      <c r="W4191" s="81"/>
      <c r="X4191" s="22"/>
      <c r="AE4191" s="34"/>
      <c r="AF4191" s="34"/>
      <c r="AG4191" s="34"/>
      <c r="AH4191" s="34"/>
      <c r="AI4191" s="34"/>
      <c r="AJ4191" s="35"/>
      <c r="AK4191" s="36"/>
      <c r="AL4191" s="36"/>
      <c r="AM4191" s="35"/>
      <c r="AN4191" s="36"/>
    </row>
    <row r="4192" spans="5:40" x14ac:dyDescent="0.3">
      <c r="E4192" s="12"/>
      <c r="U4192" s="22"/>
      <c r="V4192" s="22"/>
      <c r="W4192" s="81"/>
      <c r="X4192" s="22"/>
      <c r="AE4192" s="34"/>
      <c r="AF4192" s="34"/>
      <c r="AG4192" s="34"/>
      <c r="AH4192" s="34"/>
      <c r="AI4192" s="34"/>
      <c r="AJ4192" s="35"/>
      <c r="AK4192" s="36"/>
      <c r="AL4192" s="36"/>
      <c r="AM4192" s="35"/>
      <c r="AN4192" s="36"/>
    </row>
    <row r="4193" spans="5:40" x14ac:dyDescent="0.3">
      <c r="E4193" s="12"/>
      <c r="U4193" s="22"/>
      <c r="V4193" s="22"/>
      <c r="W4193" s="81"/>
      <c r="X4193" s="22"/>
      <c r="AE4193" s="34"/>
      <c r="AF4193" s="34"/>
      <c r="AG4193" s="34"/>
      <c r="AH4193" s="34"/>
      <c r="AI4193" s="34"/>
      <c r="AJ4193" s="35"/>
      <c r="AK4193" s="36"/>
      <c r="AL4193" s="36"/>
      <c r="AM4193" s="35"/>
      <c r="AN4193" s="36"/>
    </row>
    <row r="4194" spans="5:40" x14ac:dyDescent="0.3">
      <c r="E4194" s="12"/>
      <c r="U4194" s="22"/>
      <c r="V4194" s="22"/>
      <c r="W4194" s="81"/>
      <c r="X4194" s="22"/>
      <c r="AE4194" s="34"/>
      <c r="AF4194" s="34"/>
      <c r="AG4194" s="34"/>
      <c r="AH4194" s="34"/>
      <c r="AI4194" s="34"/>
      <c r="AJ4194" s="35"/>
      <c r="AK4194" s="36"/>
      <c r="AL4194" s="36"/>
      <c r="AM4194" s="35"/>
      <c r="AN4194" s="36"/>
    </row>
    <row r="4195" spans="5:40" x14ac:dyDescent="0.3">
      <c r="E4195" s="12"/>
      <c r="U4195" s="22"/>
      <c r="V4195" s="22"/>
      <c r="W4195" s="81"/>
      <c r="X4195" s="22"/>
      <c r="AE4195" s="34"/>
      <c r="AF4195" s="34"/>
      <c r="AG4195" s="34"/>
      <c r="AH4195" s="34"/>
      <c r="AI4195" s="34"/>
      <c r="AJ4195" s="35"/>
      <c r="AK4195" s="36"/>
      <c r="AL4195" s="36"/>
      <c r="AM4195" s="35"/>
      <c r="AN4195" s="36"/>
    </row>
    <row r="4196" spans="5:40" x14ac:dyDescent="0.3">
      <c r="E4196" s="12"/>
      <c r="U4196" s="22"/>
      <c r="V4196" s="22"/>
      <c r="W4196" s="81"/>
      <c r="X4196" s="22"/>
      <c r="AE4196" s="34"/>
      <c r="AF4196" s="34"/>
      <c r="AG4196" s="34"/>
      <c r="AH4196" s="34"/>
      <c r="AI4196" s="34"/>
      <c r="AJ4196" s="35"/>
      <c r="AK4196" s="36"/>
      <c r="AL4196" s="36"/>
      <c r="AM4196" s="35"/>
      <c r="AN4196" s="36"/>
    </row>
    <row r="4197" spans="5:40" x14ac:dyDescent="0.3">
      <c r="E4197" s="12"/>
      <c r="U4197" s="22"/>
      <c r="V4197" s="22"/>
      <c r="W4197" s="81"/>
      <c r="X4197" s="22"/>
      <c r="AE4197" s="34"/>
      <c r="AF4197" s="34"/>
      <c r="AG4197" s="34"/>
      <c r="AH4197" s="34"/>
      <c r="AI4197" s="34"/>
      <c r="AJ4197" s="35"/>
      <c r="AK4197" s="36"/>
      <c r="AL4197" s="36"/>
      <c r="AM4197" s="35"/>
      <c r="AN4197" s="36"/>
    </row>
    <row r="4198" spans="5:40" x14ac:dyDescent="0.3">
      <c r="E4198" s="12"/>
      <c r="U4198" s="22"/>
      <c r="V4198" s="22"/>
      <c r="W4198" s="81"/>
      <c r="X4198" s="22"/>
      <c r="AE4198" s="34"/>
      <c r="AF4198" s="34"/>
      <c r="AG4198" s="34"/>
      <c r="AH4198" s="34"/>
      <c r="AI4198" s="34"/>
      <c r="AJ4198" s="35"/>
      <c r="AK4198" s="36"/>
      <c r="AL4198" s="36"/>
      <c r="AM4198" s="35"/>
      <c r="AN4198" s="36"/>
    </row>
    <row r="4199" spans="5:40" x14ac:dyDescent="0.3">
      <c r="E4199" s="12"/>
      <c r="U4199" s="22"/>
      <c r="V4199" s="22"/>
      <c r="W4199" s="81"/>
      <c r="X4199" s="22"/>
      <c r="AE4199" s="34"/>
      <c r="AF4199" s="34"/>
      <c r="AG4199" s="34"/>
      <c r="AH4199" s="34"/>
      <c r="AI4199" s="34"/>
      <c r="AJ4199" s="35"/>
      <c r="AK4199" s="36"/>
      <c r="AL4199" s="36"/>
      <c r="AM4199" s="35"/>
      <c r="AN4199" s="36"/>
    </row>
    <row r="4200" spans="5:40" x14ac:dyDescent="0.3">
      <c r="E4200" s="12"/>
      <c r="U4200" s="22"/>
      <c r="V4200" s="22"/>
      <c r="W4200" s="81"/>
      <c r="X4200" s="22"/>
      <c r="AE4200" s="34"/>
      <c r="AF4200" s="34"/>
      <c r="AG4200" s="34"/>
      <c r="AH4200" s="34"/>
      <c r="AI4200" s="34"/>
      <c r="AJ4200" s="35"/>
      <c r="AK4200" s="36"/>
      <c r="AL4200" s="36"/>
      <c r="AM4200" s="35"/>
      <c r="AN4200" s="36"/>
    </row>
    <row r="4201" spans="5:40" x14ac:dyDescent="0.3">
      <c r="E4201" s="12"/>
      <c r="U4201" s="22"/>
      <c r="V4201" s="22"/>
      <c r="W4201" s="81"/>
      <c r="X4201" s="22"/>
      <c r="AE4201" s="34"/>
      <c r="AF4201" s="34"/>
      <c r="AG4201" s="34"/>
      <c r="AH4201" s="34"/>
      <c r="AI4201" s="34"/>
      <c r="AJ4201" s="35"/>
      <c r="AK4201" s="36"/>
      <c r="AL4201" s="36"/>
      <c r="AM4201" s="35"/>
      <c r="AN4201" s="36"/>
    </row>
    <row r="4202" spans="5:40" x14ac:dyDescent="0.3">
      <c r="E4202" s="12"/>
      <c r="U4202" s="22"/>
      <c r="V4202" s="22"/>
      <c r="W4202" s="81"/>
      <c r="X4202" s="22"/>
      <c r="AE4202" s="34"/>
      <c r="AF4202" s="34"/>
      <c r="AG4202" s="34"/>
      <c r="AH4202" s="34"/>
      <c r="AI4202" s="34"/>
      <c r="AJ4202" s="35"/>
      <c r="AK4202" s="36"/>
      <c r="AL4202" s="36"/>
      <c r="AM4202" s="35"/>
      <c r="AN4202" s="36"/>
    </row>
    <row r="4203" spans="5:40" x14ac:dyDescent="0.3">
      <c r="E4203" s="12"/>
      <c r="U4203" s="22"/>
      <c r="V4203" s="22"/>
      <c r="W4203" s="81"/>
      <c r="X4203" s="22"/>
      <c r="AE4203" s="34"/>
      <c r="AF4203" s="34"/>
      <c r="AG4203" s="34"/>
      <c r="AH4203" s="34"/>
      <c r="AI4203" s="34"/>
      <c r="AJ4203" s="35"/>
      <c r="AK4203" s="36"/>
      <c r="AL4203" s="36"/>
      <c r="AM4203" s="35"/>
      <c r="AN4203" s="36"/>
    </row>
    <row r="4204" spans="5:40" x14ac:dyDescent="0.3">
      <c r="E4204" s="12"/>
      <c r="U4204" s="22"/>
      <c r="V4204" s="22"/>
      <c r="W4204" s="81"/>
      <c r="X4204" s="22"/>
      <c r="AE4204" s="34"/>
      <c r="AF4204" s="34"/>
      <c r="AG4204" s="34"/>
      <c r="AH4204" s="34"/>
      <c r="AI4204" s="34"/>
      <c r="AJ4204" s="35"/>
      <c r="AK4204" s="36"/>
      <c r="AL4204" s="36"/>
      <c r="AM4204" s="35"/>
      <c r="AN4204" s="36"/>
    </row>
    <row r="4205" spans="5:40" x14ac:dyDescent="0.3">
      <c r="E4205" s="12"/>
      <c r="U4205" s="22"/>
      <c r="V4205" s="22"/>
      <c r="W4205" s="81"/>
      <c r="X4205" s="22"/>
      <c r="AE4205" s="34"/>
      <c r="AF4205" s="34"/>
      <c r="AG4205" s="34"/>
      <c r="AH4205" s="34"/>
      <c r="AI4205" s="34"/>
      <c r="AJ4205" s="35"/>
      <c r="AK4205" s="36"/>
      <c r="AL4205" s="36"/>
      <c r="AM4205" s="35"/>
      <c r="AN4205" s="36"/>
    </row>
    <row r="4206" spans="5:40" x14ac:dyDescent="0.3">
      <c r="E4206" s="12"/>
      <c r="U4206" s="22"/>
      <c r="V4206" s="22"/>
      <c r="W4206" s="81"/>
      <c r="X4206" s="22"/>
      <c r="AE4206" s="34"/>
      <c r="AF4206" s="34"/>
      <c r="AG4206" s="34"/>
      <c r="AH4206" s="34"/>
      <c r="AI4206" s="34"/>
      <c r="AJ4206" s="35"/>
      <c r="AK4206" s="36"/>
      <c r="AL4206" s="36"/>
      <c r="AM4206" s="35"/>
      <c r="AN4206" s="36"/>
    </row>
    <row r="4207" spans="5:40" x14ac:dyDescent="0.3">
      <c r="E4207" s="12"/>
      <c r="U4207" s="22"/>
      <c r="V4207" s="22"/>
      <c r="W4207" s="81"/>
      <c r="X4207" s="22"/>
      <c r="AE4207" s="34"/>
      <c r="AF4207" s="34"/>
      <c r="AG4207" s="34"/>
      <c r="AH4207" s="34"/>
      <c r="AI4207" s="34"/>
      <c r="AJ4207" s="35"/>
      <c r="AK4207" s="36"/>
      <c r="AL4207" s="36"/>
      <c r="AM4207" s="35"/>
      <c r="AN4207" s="36"/>
    </row>
    <row r="4208" spans="5:40" x14ac:dyDescent="0.3">
      <c r="E4208" s="12"/>
      <c r="U4208" s="22"/>
      <c r="V4208" s="22"/>
      <c r="W4208" s="81"/>
      <c r="X4208" s="22"/>
      <c r="AE4208" s="34"/>
      <c r="AF4208" s="34"/>
      <c r="AG4208" s="34"/>
      <c r="AH4208" s="34"/>
      <c r="AI4208" s="34"/>
      <c r="AJ4208" s="35"/>
      <c r="AK4208" s="36"/>
      <c r="AL4208" s="36"/>
      <c r="AM4208" s="35"/>
      <c r="AN4208" s="36"/>
    </row>
    <row r="4209" spans="5:40" x14ac:dyDescent="0.3">
      <c r="E4209" s="12"/>
      <c r="U4209" s="22"/>
      <c r="V4209" s="22"/>
      <c r="W4209" s="81"/>
      <c r="X4209" s="22"/>
      <c r="AE4209" s="34"/>
      <c r="AF4209" s="34"/>
      <c r="AG4209" s="34"/>
      <c r="AH4209" s="34"/>
      <c r="AI4209" s="34"/>
      <c r="AJ4209" s="35"/>
      <c r="AK4209" s="36"/>
      <c r="AL4209" s="36"/>
      <c r="AM4209" s="35"/>
      <c r="AN4209" s="36"/>
    </row>
    <row r="4210" spans="5:40" x14ac:dyDescent="0.3">
      <c r="E4210" s="12"/>
      <c r="U4210" s="22"/>
      <c r="V4210" s="22"/>
      <c r="W4210" s="81"/>
      <c r="X4210" s="22"/>
      <c r="AE4210" s="34"/>
      <c r="AF4210" s="34"/>
      <c r="AG4210" s="34"/>
      <c r="AH4210" s="34"/>
      <c r="AI4210" s="34"/>
      <c r="AJ4210" s="35"/>
      <c r="AK4210" s="36"/>
      <c r="AL4210" s="36"/>
      <c r="AM4210" s="35"/>
      <c r="AN4210" s="36"/>
    </row>
    <row r="4211" spans="5:40" x14ac:dyDescent="0.3">
      <c r="E4211" s="12"/>
      <c r="U4211" s="22"/>
      <c r="V4211" s="22"/>
      <c r="W4211" s="81"/>
      <c r="X4211" s="22"/>
      <c r="AE4211" s="34"/>
      <c r="AF4211" s="34"/>
      <c r="AG4211" s="34"/>
      <c r="AH4211" s="34"/>
      <c r="AI4211" s="34"/>
      <c r="AJ4211" s="35"/>
      <c r="AK4211" s="36"/>
      <c r="AL4211" s="36"/>
      <c r="AM4211" s="35"/>
      <c r="AN4211" s="36"/>
    </row>
    <row r="4212" spans="5:40" x14ac:dyDescent="0.3">
      <c r="E4212" s="12"/>
      <c r="U4212" s="22"/>
      <c r="V4212" s="22"/>
      <c r="W4212" s="81"/>
      <c r="X4212" s="22"/>
      <c r="AE4212" s="34"/>
      <c r="AF4212" s="34"/>
      <c r="AG4212" s="34"/>
      <c r="AH4212" s="34"/>
      <c r="AI4212" s="34"/>
      <c r="AJ4212" s="35"/>
      <c r="AK4212" s="36"/>
      <c r="AL4212" s="36"/>
      <c r="AM4212" s="35"/>
      <c r="AN4212" s="36"/>
    </row>
    <row r="4213" spans="5:40" x14ac:dyDescent="0.3">
      <c r="E4213" s="12"/>
      <c r="U4213" s="22"/>
      <c r="V4213" s="22"/>
      <c r="W4213" s="81"/>
      <c r="X4213" s="22"/>
      <c r="AE4213" s="34"/>
      <c r="AF4213" s="34"/>
      <c r="AG4213" s="34"/>
      <c r="AH4213" s="34"/>
      <c r="AI4213" s="34"/>
      <c r="AJ4213" s="35"/>
      <c r="AK4213" s="36"/>
      <c r="AL4213" s="36"/>
      <c r="AM4213" s="35"/>
      <c r="AN4213" s="36"/>
    </row>
    <row r="4214" spans="5:40" x14ac:dyDescent="0.3">
      <c r="E4214" s="12"/>
      <c r="U4214" s="22"/>
      <c r="V4214" s="22"/>
      <c r="W4214" s="81"/>
      <c r="X4214" s="22"/>
      <c r="AE4214" s="34"/>
      <c r="AF4214" s="34"/>
      <c r="AG4214" s="34"/>
      <c r="AH4214" s="34"/>
      <c r="AI4214" s="34"/>
      <c r="AJ4214" s="35"/>
      <c r="AK4214" s="36"/>
      <c r="AL4214" s="36"/>
      <c r="AM4214" s="35"/>
      <c r="AN4214" s="36"/>
    </row>
    <row r="4215" spans="5:40" x14ac:dyDescent="0.3">
      <c r="E4215" s="12"/>
      <c r="U4215" s="22"/>
      <c r="V4215" s="22"/>
      <c r="W4215" s="81"/>
      <c r="X4215" s="22"/>
      <c r="AE4215" s="34"/>
      <c r="AF4215" s="34"/>
      <c r="AG4215" s="34"/>
      <c r="AH4215" s="34"/>
      <c r="AI4215" s="34"/>
      <c r="AJ4215" s="35"/>
      <c r="AK4215" s="36"/>
      <c r="AL4215" s="36"/>
      <c r="AM4215" s="35"/>
      <c r="AN4215" s="36"/>
    </row>
    <row r="4216" spans="5:40" x14ac:dyDescent="0.3">
      <c r="E4216" s="12"/>
      <c r="U4216" s="22"/>
      <c r="V4216" s="22"/>
      <c r="W4216" s="81"/>
      <c r="X4216" s="22"/>
      <c r="AE4216" s="34"/>
      <c r="AF4216" s="34"/>
      <c r="AG4216" s="34"/>
      <c r="AH4216" s="34"/>
      <c r="AI4216" s="34"/>
      <c r="AJ4216" s="35"/>
      <c r="AK4216" s="36"/>
      <c r="AL4216" s="36"/>
      <c r="AM4216" s="35"/>
      <c r="AN4216" s="36"/>
    </row>
    <row r="4217" spans="5:40" x14ac:dyDescent="0.3">
      <c r="E4217" s="12"/>
      <c r="U4217" s="22"/>
      <c r="V4217" s="22"/>
      <c r="W4217" s="81"/>
      <c r="X4217" s="22"/>
      <c r="AE4217" s="34"/>
      <c r="AF4217" s="34"/>
      <c r="AG4217" s="34"/>
      <c r="AH4217" s="34"/>
      <c r="AI4217" s="34"/>
      <c r="AJ4217" s="35"/>
      <c r="AK4217" s="36"/>
      <c r="AL4217" s="36"/>
      <c r="AM4217" s="35"/>
      <c r="AN4217" s="36"/>
    </row>
    <row r="4218" spans="5:40" x14ac:dyDescent="0.3">
      <c r="E4218" s="12"/>
      <c r="U4218" s="22"/>
      <c r="V4218" s="22"/>
      <c r="W4218" s="81"/>
      <c r="X4218" s="22"/>
      <c r="AE4218" s="34"/>
      <c r="AF4218" s="34"/>
      <c r="AG4218" s="34"/>
      <c r="AH4218" s="34"/>
      <c r="AI4218" s="34"/>
      <c r="AJ4218" s="35"/>
      <c r="AK4218" s="36"/>
      <c r="AL4218" s="36"/>
      <c r="AM4218" s="35"/>
      <c r="AN4218" s="36"/>
    </row>
    <row r="4219" spans="5:40" x14ac:dyDescent="0.3">
      <c r="E4219" s="12"/>
      <c r="U4219" s="22"/>
      <c r="V4219" s="22"/>
      <c r="W4219" s="81"/>
      <c r="X4219" s="22"/>
      <c r="AE4219" s="34"/>
      <c r="AF4219" s="34"/>
      <c r="AG4219" s="34"/>
      <c r="AH4219" s="34"/>
      <c r="AI4219" s="34"/>
      <c r="AJ4219" s="35"/>
      <c r="AK4219" s="36"/>
      <c r="AL4219" s="36"/>
      <c r="AM4219" s="35"/>
      <c r="AN4219" s="36"/>
    </row>
    <row r="4220" spans="5:40" x14ac:dyDescent="0.3">
      <c r="E4220" s="12"/>
      <c r="U4220" s="22"/>
      <c r="V4220" s="22"/>
      <c r="W4220" s="81"/>
      <c r="X4220" s="22"/>
      <c r="AE4220" s="34"/>
      <c r="AF4220" s="34"/>
      <c r="AG4220" s="34"/>
      <c r="AH4220" s="34"/>
      <c r="AI4220" s="34"/>
      <c r="AJ4220" s="35"/>
      <c r="AK4220" s="36"/>
      <c r="AL4220" s="36"/>
      <c r="AM4220" s="35"/>
      <c r="AN4220" s="36"/>
    </row>
    <row r="4221" spans="5:40" x14ac:dyDescent="0.3">
      <c r="E4221" s="12"/>
      <c r="U4221" s="22"/>
      <c r="V4221" s="22"/>
      <c r="W4221" s="81"/>
      <c r="X4221" s="22"/>
      <c r="AE4221" s="34"/>
      <c r="AF4221" s="34"/>
      <c r="AG4221" s="34"/>
      <c r="AH4221" s="34"/>
      <c r="AI4221" s="34"/>
      <c r="AJ4221" s="35"/>
      <c r="AK4221" s="36"/>
      <c r="AL4221" s="36"/>
      <c r="AM4221" s="35"/>
      <c r="AN4221" s="36"/>
    </row>
    <row r="4222" spans="5:40" x14ac:dyDescent="0.3">
      <c r="E4222" s="12"/>
      <c r="U4222" s="22"/>
      <c r="V4222" s="22"/>
      <c r="W4222" s="81"/>
      <c r="X4222" s="22"/>
      <c r="AE4222" s="34"/>
      <c r="AF4222" s="34"/>
      <c r="AG4222" s="34"/>
      <c r="AH4222" s="34"/>
      <c r="AI4222" s="34"/>
      <c r="AJ4222" s="35"/>
      <c r="AK4222" s="36"/>
      <c r="AL4222" s="36"/>
      <c r="AM4222" s="35"/>
      <c r="AN4222" s="36"/>
    </row>
    <row r="4223" spans="5:40" x14ac:dyDescent="0.3">
      <c r="E4223" s="12"/>
      <c r="U4223" s="22"/>
      <c r="V4223" s="22"/>
      <c r="W4223" s="81"/>
      <c r="X4223" s="22"/>
      <c r="AE4223" s="34"/>
      <c r="AF4223" s="34"/>
      <c r="AG4223" s="34"/>
      <c r="AH4223" s="34"/>
      <c r="AI4223" s="34"/>
      <c r="AJ4223" s="35"/>
      <c r="AK4223" s="36"/>
      <c r="AL4223" s="36"/>
      <c r="AM4223" s="35"/>
      <c r="AN4223" s="36"/>
    </row>
    <row r="4224" spans="5:40" x14ac:dyDescent="0.3">
      <c r="E4224" s="12"/>
      <c r="U4224" s="22"/>
      <c r="V4224" s="22"/>
      <c r="W4224" s="81"/>
      <c r="X4224" s="22"/>
      <c r="AE4224" s="34"/>
      <c r="AF4224" s="34"/>
      <c r="AG4224" s="34"/>
      <c r="AH4224" s="34"/>
      <c r="AI4224" s="34"/>
      <c r="AJ4224" s="35"/>
      <c r="AK4224" s="36"/>
      <c r="AL4224" s="36"/>
      <c r="AM4224" s="35"/>
      <c r="AN4224" s="36"/>
    </row>
    <row r="4225" spans="5:40" x14ac:dyDescent="0.3">
      <c r="E4225" s="12"/>
      <c r="U4225" s="22"/>
      <c r="V4225" s="22"/>
      <c r="W4225" s="81"/>
      <c r="X4225" s="22"/>
      <c r="AE4225" s="34"/>
      <c r="AF4225" s="34"/>
      <c r="AG4225" s="34"/>
      <c r="AH4225" s="34"/>
      <c r="AI4225" s="34"/>
      <c r="AJ4225" s="35"/>
      <c r="AK4225" s="36"/>
      <c r="AL4225" s="36"/>
      <c r="AM4225" s="35"/>
      <c r="AN4225" s="36"/>
    </row>
    <row r="4226" spans="5:40" x14ac:dyDescent="0.3">
      <c r="E4226" s="12"/>
      <c r="U4226" s="22"/>
      <c r="V4226" s="22"/>
      <c r="W4226" s="81"/>
      <c r="X4226" s="22"/>
      <c r="AE4226" s="34"/>
      <c r="AF4226" s="34"/>
      <c r="AG4226" s="34"/>
      <c r="AH4226" s="34"/>
      <c r="AI4226" s="34"/>
      <c r="AJ4226" s="35"/>
      <c r="AK4226" s="36"/>
      <c r="AL4226" s="36"/>
      <c r="AM4226" s="35"/>
      <c r="AN4226" s="36"/>
    </row>
    <row r="4227" spans="5:40" x14ac:dyDescent="0.3">
      <c r="E4227" s="12"/>
      <c r="U4227" s="22"/>
      <c r="V4227" s="22"/>
      <c r="W4227" s="81"/>
      <c r="X4227" s="22"/>
      <c r="AE4227" s="34"/>
      <c r="AF4227" s="34"/>
      <c r="AG4227" s="34"/>
      <c r="AH4227" s="34"/>
      <c r="AI4227" s="34"/>
      <c r="AJ4227" s="35"/>
      <c r="AK4227" s="36"/>
      <c r="AL4227" s="36"/>
      <c r="AM4227" s="35"/>
      <c r="AN4227" s="36"/>
    </row>
    <row r="4228" spans="5:40" x14ac:dyDescent="0.3">
      <c r="E4228" s="12"/>
      <c r="U4228" s="22"/>
      <c r="V4228" s="22"/>
      <c r="W4228" s="81"/>
      <c r="X4228" s="22"/>
      <c r="AE4228" s="34"/>
      <c r="AF4228" s="34"/>
      <c r="AG4228" s="34"/>
      <c r="AH4228" s="34"/>
      <c r="AI4228" s="34"/>
      <c r="AJ4228" s="35"/>
      <c r="AK4228" s="36"/>
      <c r="AL4228" s="36"/>
      <c r="AM4228" s="35"/>
      <c r="AN4228" s="36"/>
    </row>
    <row r="4229" spans="5:40" x14ac:dyDescent="0.3">
      <c r="E4229" s="12"/>
      <c r="U4229" s="22"/>
      <c r="V4229" s="22"/>
      <c r="W4229" s="81"/>
      <c r="X4229" s="22"/>
      <c r="AE4229" s="34"/>
      <c r="AF4229" s="34"/>
      <c r="AG4229" s="34"/>
      <c r="AH4229" s="34"/>
      <c r="AI4229" s="34"/>
      <c r="AJ4229" s="35"/>
      <c r="AK4229" s="36"/>
      <c r="AL4229" s="36"/>
      <c r="AM4229" s="35"/>
      <c r="AN4229" s="36"/>
    </row>
    <row r="4230" spans="5:40" x14ac:dyDescent="0.3">
      <c r="E4230" s="12"/>
      <c r="U4230" s="22"/>
      <c r="V4230" s="22"/>
      <c r="W4230" s="81"/>
      <c r="X4230" s="22"/>
      <c r="AE4230" s="34"/>
      <c r="AF4230" s="34"/>
      <c r="AG4230" s="34"/>
      <c r="AH4230" s="34"/>
      <c r="AI4230" s="34"/>
      <c r="AJ4230" s="35"/>
      <c r="AK4230" s="36"/>
      <c r="AL4230" s="36"/>
      <c r="AM4230" s="35"/>
      <c r="AN4230" s="36"/>
    </row>
    <row r="4231" spans="5:40" x14ac:dyDescent="0.3">
      <c r="E4231" s="12"/>
      <c r="U4231" s="22"/>
      <c r="V4231" s="22"/>
      <c r="W4231" s="81"/>
      <c r="X4231" s="22"/>
      <c r="AE4231" s="34"/>
      <c r="AF4231" s="34"/>
      <c r="AG4231" s="34"/>
      <c r="AH4231" s="34"/>
      <c r="AI4231" s="34"/>
      <c r="AJ4231" s="35"/>
      <c r="AK4231" s="36"/>
      <c r="AL4231" s="36"/>
      <c r="AM4231" s="35"/>
      <c r="AN4231" s="36"/>
    </row>
    <row r="4232" spans="5:40" x14ac:dyDescent="0.3">
      <c r="E4232" s="12"/>
      <c r="U4232" s="22"/>
      <c r="V4232" s="22"/>
      <c r="W4232" s="81"/>
      <c r="X4232" s="22"/>
      <c r="AE4232" s="34"/>
      <c r="AF4232" s="34"/>
      <c r="AG4232" s="34"/>
      <c r="AH4232" s="34"/>
      <c r="AI4232" s="34"/>
      <c r="AJ4232" s="35"/>
      <c r="AK4232" s="36"/>
      <c r="AL4232" s="36"/>
      <c r="AM4232" s="35"/>
      <c r="AN4232" s="36"/>
    </row>
    <row r="4233" spans="5:40" x14ac:dyDescent="0.3">
      <c r="E4233" s="12"/>
      <c r="U4233" s="22"/>
      <c r="V4233" s="22"/>
      <c r="W4233" s="81"/>
      <c r="X4233" s="22"/>
      <c r="AE4233" s="34"/>
      <c r="AF4233" s="34"/>
      <c r="AG4233" s="34"/>
      <c r="AH4233" s="34"/>
      <c r="AI4233" s="34"/>
      <c r="AJ4233" s="35"/>
      <c r="AK4233" s="36"/>
      <c r="AL4233" s="36"/>
      <c r="AM4233" s="35"/>
      <c r="AN4233" s="36"/>
    </row>
    <row r="4234" spans="5:40" x14ac:dyDescent="0.3">
      <c r="E4234" s="12"/>
      <c r="U4234" s="22"/>
      <c r="V4234" s="22"/>
      <c r="W4234" s="81"/>
      <c r="X4234" s="22"/>
      <c r="AE4234" s="34"/>
      <c r="AF4234" s="34"/>
      <c r="AG4234" s="34"/>
      <c r="AH4234" s="34"/>
      <c r="AI4234" s="34"/>
      <c r="AJ4234" s="35"/>
      <c r="AK4234" s="36"/>
      <c r="AL4234" s="36"/>
      <c r="AM4234" s="35"/>
      <c r="AN4234" s="36"/>
    </row>
    <row r="4235" spans="5:40" x14ac:dyDescent="0.3">
      <c r="E4235" s="12"/>
      <c r="U4235" s="22"/>
      <c r="V4235" s="22"/>
      <c r="W4235" s="81"/>
      <c r="X4235" s="22"/>
      <c r="AE4235" s="34"/>
      <c r="AF4235" s="34"/>
      <c r="AG4235" s="34"/>
      <c r="AH4235" s="34"/>
      <c r="AI4235" s="34"/>
      <c r="AJ4235" s="35"/>
      <c r="AK4235" s="36"/>
      <c r="AL4235" s="36"/>
      <c r="AM4235" s="35"/>
      <c r="AN4235" s="36"/>
    </row>
    <row r="4236" spans="5:40" x14ac:dyDescent="0.3">
      <c r="E4236" s="12"/>
      <c r="U4236" s="22"/>
      <c r="V4236" s="22"/>
      <c r="W4236" s="81"/>
      <c r="X4236" s="22"/>
      <c r="AE4236" s="34"/>
      <c r="AF4236" s="34"/>
      <c r="AG4236" s="34"/>
      <c r="AH4236" s="34"/>
      <c r="AI4236" s="34"/>
      <c r="AJ4236" s="35"/>
      <c r="AK4236" s="36"/>
      <c r="AL4236" s="36"/>
      <c r="AM4236" s="35"/>
      <c r="AN4236" s="36"/>
    </row>
    <row r="4237" spans="5:40" x14ac:dyDescent="0.3">
      <c r="E4237" s="12"/>
      <c r="U4237" s="22"/>
      <c r="V4237" s="22"/>
      <c r="W4237" s="81"/>
      <c r="X4237" s="22"/>
      <c r="AE4237" s="34"/>
      <c r="AF4237" s="34"/>
      <c r="AG4237" s="34"/>
      <c r="AH4237" s="34"/>
      <c r="AI4237" s="34"/>
      <c r="AJ4237" s="35"/>
      <c r="AK4237" s="36"/>
      <c r="AL4237" s="36"/>
      <c r="AM4237" s="35"/>
      <c r="AN4237" s="36"/>
    </row>
    <row r="4238" spans="5:40" x14ac:dyDescent="0.3">
      <c r="E4238" s="12"/>
      <c r="U4238" s="22"/>
      <c r="V4238" s="22"/>
      <c r="W4238" s="81"/>
      <c r="X4238" s="22"/>
      <c r="AE4238" s="34"/>
      <c r="AF4238" s="34"/>
      <c r="AG4238" s="34"/>
      <c r="AH4238" s="34"/>
      <c r="AI4238" s="34"/>
      <c r="AJ4238" s="35"/>
      <c r="AK4238" s="36"/>
      <c r="AL4238" s="36"/>
      <c r="AM4238" s="35"/>
      <c r="AN4238" s="36"/>
    </row>
    <row r="4239" spans="5:40" x14ac:dyDescent="0.3">
      <c r="E4239" s="12"/>
      <c r="U4239" s="22"/>
      <c r="V4239" s="22"/>
      <c r="W4239" s="81"/>
      <c r="X4239" s="22"/>
      <c r="AE4239" s="34"/>
      <c r="AF4239" s="34"/>
      <c r="AG4239" s="34"/>
      <c r="AH4239" s="34"/>
      <c r="AI4239" s="34"/>
      <c r="AJ4239" s="35"/>
      <c r="AK4239" s="36"/>
      <c r="AL4239" s="36"/>
      <c r="AM4239" s="35"/>
      <c r="AN4239" s="36"/>
    </row>
    <row r="4240" spans="5:40" x14ac:dyDescent="0.3">
      <c r="E4240" s="12"/>
      <c r="U4240" s="22"/>
      <c r="V4240" s="22"/>
      <c r="W4240" s="81"/>
      <c r="X4240" s="22"/>
      <c r="AE4240" s="34"/>
      <c r="AF4240" s="34"/>
      <c r="AG4240" s="34"/>
      <c r="AH4240" s="34"/>
      <c r="AI4240" s="34"/>
      <c r="AJ4240" s="35"/>
      <c r="AK4240" s="36"/>
      <c r="AL4240" s="36"/>
      <c r="AM4240" s="35"/>
      <c r="AN4240" s="36"/>
    </row>
    <row r="4241" spans="5:40" x14ac:dyDescent="0.3">
      <c r="E4241" s="12"/>
      <c r="U4241" s="22"/>
      <c r="V4241" s="22"/>
      <c r="W4241" s="81"/>
      <c r="X4241" s="22"/>
      <c r="AE4241" s="34"/>
      <c r="AF4241" s="34"/>
      <c r="AG4241" s="34"/>
      <c r="AH4241" s="34"/>
      <c r="AI4241" s="34"/>
      <c r="AJ4241" s="35"/>
      <c r="AK4241" s="36"/>
      <c r="AL4241" s="36"/>
      <c r="AM4241" s="35"/>
      <c r="AN4241" s="36"/>
    </row>
    <row r="4242" spans="5:40" x14ac:dyDescent="0.3">
      <c r="E4242" s="12"/>
      <c r="U4242" s="22"/>
      <c r="V4242" s="22"/>
      <c r="W4242" s="81"/>
      <c r="X4242" s="22"/>
      <c r="AE4242" s="34"/>
      <c r="AF4242" s="34"/>
      <c r="AG4242" s="34"/>
      <c r="AH4242" s="34"/>
      <c r="AI4242" s="34"/>
      <c r="AJ4242" s="35"/>
      <c r="AK4242" s="36"/>
      <c r="AL4242" s="36"/>
      <c r="AM4242" s="35"/>
      <c r="AN4242" s="36"/>
    </row>
    <row r="4243" spans="5:40" x14ac:dyDescent="0.3">
      <c r="E4243" s="12"/>
      <c r="U4243" s="22"/>
      <c r="V4243" s="22"/>
      <c r="W4243" s="81"/>
      <c r="X4243" s="22"/>
      <c r="AE4243" s="34"/>
      <c r="AF4243" s="34"/>
      <c r="AG4243" s="34"/>
      <c r="AH4243" s="34"/>
      <c r="AI4243" s="34"/>
      <c r="AJ4243" s="35"/>
      <c r="AK4243" s="36"/>
      <c r="AL4243" s="36"/>
      <c r="AM4243" s="35"/>
      <c r="AN4243" s="36"/>
    </row>
    <row r="4244" spans="5:40" x14ac:dyDescent="0.3">
      <c r="E4244" s="12"/>
      <c r="U4244" s="22"/>
      <c r="V4244" s="22"/>
      <c r="W4244" s="81"/>
      <c r="X4244" s="22"/>
      <c r="AE4244" s="34"/>
      <c r="AF4244" s="34"/>
      <c r="AG4244" s="34"/>
      <c r="AH4244" s="34"/>
      <c r="AI4244" s="34"/>
      <c r="AJ4244" s="35"/>
      <c r="AK4244" s="36"/>
      <c r="AL4244" s="36"/>
      <c r="AM4244" s="35"/>
      <c r="AN4244" s="36"/>
    </row>
    <row r="4245" spans="5:40" x14ac:dyDescent="0.3">
      <c r="E4245" s="12"/>
      <c r="U4245" s="22"/>
      <c r="V4245" s="22"/>
      <c r="W4245" s="81"/>
      <c r="X4245" s="22"/>
      <c r="AE4245" s="34"/>
      <c r="AF4245" s="34"/>
      <c r="AG4245" s="34"/>
      <c r="AH4245" s="34"/>
      <c r="AI4245" s="34"/>
      <c r="AJ4245" s="35"/>
      <c r="AK4245" s="36"/>
      <c r="AL4245" s="36"/>
      <c r="AM4245" s="35"/>
      <c r="AN4245" s="36"/>
    </row>
    <row r="4246" spans="5:40" x14ac:dyDescent="0.3">
      <c r="E4246" s="12"/>
      <c r="U4246" s="22"/>
      <c r="V4246" s="22"/>
      <c r="W4246" s="81"/>
      <c r="X4246" s="22"/>
      <c r="AE4246" s="34"/>
      <c r="AF4246" s="34"/>
      <c r="AG4246" s="34"/>
      <c r="AH4246" s="34"/>
      <c r="AI4246" s="34"/>
      <c r="AJ4246" s="35"/>
      <c r="AK4246" s="36"/>
      <c r="AL4246" s="36"/>
      <c r="AM4246" s="35"/>
      <c r="AN4246" s="36"/>
    </row>
    <row r="4247" spans="5:40" x14ac:dyDescent="0.3">
      <c r="E4247" s="12"/>
      <c r="U4247" s="22"/>
      <c r="V4247" s="22"/>
      <c r="W4247" s="81"/>
      <c r="X4247" s="22"/>
      <c r="AE4247" s="34"/>
      <c r="AF4247" s="34"/>
      <c r="AG4247" s="34"/>
      <c r="AH4247" s="34"/>
      <c r="AI4247" s="34"/>
      <c r="AJ4247" s="35"/>
      <c r="AK4247" s="36"/>
      <c r="AL4247" s="36"/>
      <c r="AM4247" s="35"/>
      <c r="AN4247" s="36"/>
    </row>
    <row r="4248" spans="5:40" x14ac:dyDescent="0.3">
      <c r="E4248" s="12"/>
      <c r="U4248" s="22"/>
      <c r="V4248" s="22"/>
      <c r="W4248" s="81"/>
      <c r="X4248" s="22"/>
      <c r="AE4248" s="34"/>
      <c r="AF4248" s="34"/>
      <c r="AG4248" s="34"/>
      <c r="AH4248" s="34"/>
      <c r="AI4248" s="34"/>
      <c r="AJ4248" s="35"/>
      <c r="AK4248" s="36"/>
      <c r="AL4248" s="36"/>
      <c r="AM4248" s="35"/>
      <c r="AN4248" s="36"/>
    </row>
    <row r="4249" spans="5:40" x14ac:dyDescent="0.3">
      <c r="E4249" s="12"/>
      <c r="U4249" s="22"/>
      <c r="V4249" s="22"/>
      <c r="W4249" s="81"/>
      <c r="X4249" s="22"/>
      <c r="AE4249" s="34"/>
      <c r="AF4249" s="34"/>
      <c r="AG4249" s="34"/>
      <c r="AH4249" s="34"/>
      <c r="AI4249" s="34"/>
      <c r="AJ4249" s="35"/>
      <c r="AK4249" s="36"/>
      <c r="AL4249" s="36"/>
      <c r="AM4249" s="35"/>
      <c r="AN4249" s="36"/>
    </row>
    <row r="4250" spans="5:40" x14ac:dyDescent="0.3">
      <c r="E4250" s="12"/>
      <c r="U4250" s="22"/>
      <c r="V4250" s="22"/>
      <c r="W4250" s="81"/>
      <c r="X4250" s="22"/>
      <c r="AE4250" s="34"/>
      <c r="AF4250" s="34"/>
      <c r="AG4250" s="34"/>
      <c r="AH4250" s="34"/>
      <c r="AI4250" s="34"/>
      <c r="AJ4250" s="35"/>
      <c r="AK4250" s="36"/>
      <c r="AL4250" s="36"/>
      <c r="AM4250" s="35"/>
      <c r="AN4250" s="36"/>
    </row>
    <row r="4251" spans="5:40" x14ac:dyDescent="0.3">
      <c r="E4251" s="12"/>
      <c r="U4251" s="22"/>
      <c r="V4251" s="22"/>
      <c r="W4251" s="81"/>
      <c r="X4251" s="22"/>
      <c r="AE4251" s="34"/>
      <c r="AF4251" s="34"/>
      <c r="AG4251" s="34"/>
      <c r="AH4251" s="34"/>
      <c r="AI4251" s="34"/>
      <c r="AJ4251" s="35"/>
      <c r="AK4251" s="36"/>
      <c r="AL4251" s="36"/>
      <c r="AM4251" s="35"/>
      <c r="AN4251" s="36"/>
    </row>
    <row r="4252" spans="5:40" x14ac:dyDescent="0.3">
      <c r="E4252" s="12"/>
      <c r="U4252" s="22"/>
      <c r="V4252" s="22"/>
      <c r="W4252" s="81"/>
      <c r="X4252" s="22"/>
      <c r="AE4252" s="34"/>
      <c r="AF4252" s="34"/>
      <c r="AG4252" s="34"/>
      <c r="AH4252" s="34"/>
      <c r="AI4252" s="34"/>
      <c r="AJ4252" s="35"/>
      <c r="AK4252" s="36"/>
      <c r="AL4252" s="36"/>
      <c r="AM4252" s="35"/>
      <c r="AN4252" s="36"/>
    </row>
    <row r="4253" spans="5:40" x14ac:dyDescent="0.3">
      <c r="E4253" s="12"/>
      <c r="U4253" s="22"/>
      <c r="V4253" s="22"/>
      <c r="W4253" s="81"/>
      <c r="X4253" s="22"/>
      <c r="AE4253" s="34"/>
      <c r="AF4253" s="34"/>
      <c r="AG4253" s="34"/>
      <c r="AH4253" s="34"/>
      <c r="AI4253" s="34"/>
      <c r="AJ4253" s="35"/>
      <c r="AK4253" s="36"/>
      <c r="AL4253" s="36"/>
      <c r="AM4253" s="35"/>
      <c r="AN4253" s="36"/>
    </row>
    <row r="4254" spans="5:40" x14ac:dyDescent="0.3">
      <c r="E4254" s="12"/>
      <c r="U4254" s="22"/>
      <c r="V4254" s="22"/>
      <c r="W4254" s="81"/>
      <c r="X4254" s="22"/>
      <c r="AE4254" s="34"/>
      <c r="AF4254" s="34"/>
      <c r="AG4254" s="34"/>
      <c r="AH4254" s="34"/>
      <c r="AI4254" s="34"/>
      <c r="AJ4254" s="35"/>
      <c r="AK4254" s="36"/>
      <c r="AL4254" s="36"/>
      <c r="AM4254" s="35"/>
      <c r="AN4254" s="36"/>
    </row>
    <row r="4255" spans="5:40" x14ac:dyDescent="0.3">
      <c r="E4255" s="12"/>
      <c r="U4255" s="22"/>
      <c r="V4255" s="22"/>
      <c r="W4255" s="81"/>
      <c r="X4255" s="22"/>
      <c r="AE4255" s="34"/>
      <c r="AF4255" s="34"/>
      <c r="AG4255" s="34"/>
      <c r="AH4255" s="34"/>
      <c r="AI4255" s="34"/>
      <c r="AJ4255" s="35"/>
      <c r="AK4255" s="36"/>
      <c r="AL4255" s="36"/>
      <c r="AM4255" s="35"/>
      <c r="AN4255" s="36"/>
    </row>
    <row r="4256" spans="5:40" x14ac:dyDescent="0.3">
      <c r="E4256" s="12"/>
      <c r="U4256" s="22"/>
      <c r="V4256" s="22"/>
      <c r="W4256" s="81"/>
      <c r="X4256" s="22"/>
      <c r="AE4256" s="34"/>
      <c r="AF4256" s="34"/>
      <c r="AG4256" s="34"/>
      <c r="AH4256" s="34"/>
      <c r="AI4256" s="34"/>
      <c r="AJ4256" s="35"/>
      <c r="AK4256" s="36"/>
      <c r="AL4256" s="36"/>
      <c r="AM4256" s="35"/>
      <c r="AN4256" s="36"/>
    </row>
    <row r="4257" spans="5:40" x14ac:dyDescent="0.3">
      <c r="E4257" s="12"/>
      <c r="U4257" s="22"/>
      <c r="V4257" s="22"/>
      <c r="W4257" s="81"/>
      <c r="X4257" s="22"/>
      <c r="AE4257" s="34"/>
      <c r="AF4257" s="34"/>
      <c r="AG4257" s="34"/>
      <c r="AH4257" s="34"/>
      <c r="AI4257" s="34"/>
      <c r="AJ4257" s="35"/>
      <c r="AK4257" s="36"/>
      <c r="AL4257" s="36"/>
      <c r="AM4257" s="35"/>
      <c r="AN4257" s="36"/>
    </row>
    <row r="4258" spans="5:40" x14ac:dyDescent="0.3">
      <c r="E4258" s="12"/>
      <c r="U4258" s="22"/>
      <c r="V4258" s="22"/>
      <c r="W4258" s="81"/>
      <c r="X4258" s="22"/>
      <c r="AE4258" s="34"/>
      <c r="AF4258" s="34"/>
      <c r="AG4258" s="34"/>
      <c r="AH4258" s="34"/>
      <c r="AI4258" s="34"/>
      <c r="AJ4258" s="35"/>
      <c r="AK4258" s="36"/>
      <c r="AL4258" s="36"/>
      <c r="AM4258" s="35"/>
      <c r="AN4258" s="36"/>
    </row>
    <row r="4259" spans="5:40" x14ac:dyDescent="0.3">
      <c r="E4259" s="12"/>
      <c r="U4259" s="22"/>
      <c r="V4259" s="22"/>
      <c r="W4259" s="81"/>
      <c r="X4259" s="22"/>
      <c r="AE4259" s="34"/>
      <c r="AF4259" s="34"/>
      <c r="AG4259" s="34"/>
      <c r="AH4259" s="34"/>
      <c r="AI4259" s="34"/>
      <c r="AJ4259" s="35"/>
      <c r="AK4259" s="36"/>
      <c r="AL4259" s="36"/>
      <c r="AM4259" s="35"/>
      <c r="AN4259" s="36"/>
    </row>
    <row r="4260" spans="5:40" x14ac:dyDescent="0.3">
      <c r="E4260" s="12"/>
      <c r="U4260" s="22"/>
      <c r="V4260" s="22"/>
      <c r="W4260" s="81"/>
      <c r="X4260" s="22"/>
      <c r="AE4260" s="34"/>
      <c r="AF4260" s="34"/>
      <c r="AG4260" s="34"/>
      <c r="AH4260" s="34"/>
      <c r="AI4260" s="34"/>
      <c r="AJ4260" s="35"/>
      <c r="AK4260" s="36"/>
      <c r="AL4260" s="36"/>
      <c r="AM4260" s="35"/>
      <c r="AN4260" s="36"/>
    </row>
    <row r="4261" spans="5:40" x14ac:dyDescent="0.3">
      <c r="E4261" s="12"/>
      <c r="U4261" s="22"/>
      <c r="V4261" s="22"/>
      <c r="W4261" s="81"/>
      <c r="X4261" s="22"/>
      <c r="AE4261" s="34"/>
      <c r="AF4261" s="34"/>
      <c r="AG4261" s="34"/>
      <c r="AH4261" s="34"/>
      <c r="AI4261" s="34"/>
      <c r="AJ4261" s="35"/>
      <c r="AK4261" s="36"/>
      <c r="AL4261" s="36"/>
      <c r="AM4261" s="35"/>
      <c r="AN4261" s="36"/>
    </row>
    <row r="4262" spans="5:40" x14ac:dyDescent="0.3">
      <c r="E4262" s="12"/>
      <c r="U4262" s="22"/>
      <c r="V4262" s="22"/>
      <c r="W4262" s="81"/>
      <c r="X4262" s="22"/>
      <c r="AE4262" s="34"/>
      <c r="AF4262" s="34"/>
      <c r="AG4262" s="34"/>
      <c r="AH4262" s="34"/>
      <c r="AI4262" s="34"/>
      <c r="AJ4262" s="35"/>
      <c r="AK4262" s="36"/>
      <c r="AL4262" s="36"/>
      <c r="AM4262" s="35"/>
      <c r="AN4262" s="36"/>
    </row>
    <row r="4263" spans="5:40" x14ac:dyDescent="0.3">
      <c r="E4263" s="12"/>
      <c r="U4263" s="22"/>
      <c r="V4263" s="22"/>
      <c r="W4263" s="81"/>
      <c r="X4263" s="22"/>
      <c r="AE4263" s="34"/>
      <c r="AF4263" s="34"/>
      <c r="AG4263" s="34"/>
      <c r="AH4263" s="34"/>
      <c r="AI4263" s="34"/>
      <c r="AJ4263" s="35"/>
      <c r="AK4263" s="36"/>
      <c r="AL4263" s="36"/>
      <c r="AM4263" s="35"/>
      <c r="AN4263" s="36"/>
    </row>
    <row r="4264" spans="5:40" x14ac:dyDescent="0.3">
      <c r="E4264" s="12"/>
      <c r="U4264" s="22"/>
      <c r="V4264" s="22"/>
      <c r="W4264" s="81"/>
      <c r="X4264" s="22"/>
      <c r="AE4264" s="34"/>
      <c r="AF4264" s="34"/>
      <c r="AG4264" s="34"/>
      <c r="AH4264" s="34"/>
      <c r="AI4264" s="34"/>
      <c r="AJ4264" s="35"/>
      <c r="AK4264" s="36"/>
      <c r="AL4264" s="36"/>
      <c r="AM4264" s="35"/>
      <c r="AN4264" s="36"/>
    </row>
    <row r="4265" spans="5:40" x14ac:dyDescent="0.3">
      <c r="E4265" s="12"/>
      <c r="U4265" s="22"/>
      <c r="V4265" s="22"/>
      <c r="W4265" s="81"/>
      <c r="X4265" s="22"/>
      <c r="AE4265" s="34"/>
      <c r="AF4265" s="34"/>
      <c r="AG4265" s="34"/>
      <c r="AH4265" s="34"/>
      <c r="AI4265" s="34"/>
      <c r="AJ4265" s="35"/>
      <c r="AK4265" s="36"/>
      <c r="AL4265" s="36"/>
      <c r="AM4265" s="35"/>
      <c r="AN4265" s="36"/>
    </row>
    <row r="4266" spans="5:40" x14ac:dyDescent="0.3">
      <c r="E4266" s="12"/>
      <c r="U4266" s="22"/>
      <c r="V4266" s="22"/>
      <c r="W4266" s="81"/>
      <c r="X4266" s="22"/>
      <c r="AE4266" s="34"/>
      <c r="AF4266" s="34"/>
      <c r="AG4266" s="34"/>
      <c r="AH4266" s="34"/>
      <c r="AI4266" s="34"/>
      <c r="AJ4266" s="35"/>
      <c r="AK4266" s="36"/>
      <c r="AL4266" s="36"/>
      <c r="AM4266" s="35"/>
      <c r="AN4266" s="36"/>
    </row>
    <row r="4267" spans="5:40" x14ac:dyDescent="0.3">
      <c r="E4267" s="12"/>
      <c r="U4267" s="22"/>
      <c r="V4267" s="22"/>
      <c r="W4267" s="81"/>
      <c r="X4267" s="22"/>
      <c r="AE4267" s="34"/>
      <c r="AF4267" s="34"/>
      <c r="AG4267" s="34"/>
      <c r="AH4267" s="34"/>
      <c r="AI4267" s="34"/>
      <c r="AJ4267" s="35"/>
      <c r="AK4267" s="36"/>
      <c r="AL4267" s="36"/>
      <c r="AM4267" s="35"/>
      <c r="AN4267" s="36"/>
    </row>
    <row r="4268" spans="5:40" x14ac:dyDescent="0.3">
      <c r="E4268" s="12"/>
      <c r="U4268" s="22"/>
      <c r="V4268" s="22"/>
      <c r="W4268" s="81"/>
      <c r="X4268" s="22"/>
      <c r="AE4268" s="34"/>
      <c r="AF4268" s="34"/>
      <c r="AG4268" s="34"/>
      <c r="AH4268" s="34"/>
      <c r="AI4268" s="34"/>
      <c r="AJ4268" s="35"/>
      <c r="AK4268" s="36"/>
      <c r="AL4268" s="36"/>
      <c r="AM4268" s="35"/>
      <c r="AN4268" s="36"/>
    </row>
    <row r="4269" spans="5:40" x14ac:dyDescent="0.3">
      <c r="E4269" s="12"/>
      <c r="U4269" s="22"/>
      <c r="V4269" s="22"/>
      <c r="W4269" s="81"/>
      <c r="X4269" s="22"/>
      <c r="AE4269" s="34"/>
      <c r="AF4269" s="34"/>
      <c r="AG4269" s="34"/>
      <c r="AH4269" s="34"/>
      <c r="AI4269" s="34"/>
      <c r="AJ4269" s="35"/>
      <c r="AK4269" s="36"/>
      <c r="AL4269" s="36"/>
      <c r="AM4269" s="35"/>
      <c r="AN4269" s="36"/>
    </row>
    <row r="4270" spans="5:40" x14ac:dyDescent="0.3">
      <c r="E4270" s="12"/>
      <c r="U4270" s="22"/>
      <c r="V4270" s="22"/>
      <c r="W4270" s="81"/>
      <c r="X4270" s="22"/>
      <c r="AE4270" s="34"/>
      <c r="AF4270" s="34"/>
      <c r="AG4270" s="34"/>
      <c r="AH4270" s="34"/>
      <c r="AI4270" s="34"/>
      <c r="AJ4270" s="35"/>
      <c r="AK4270" s="36"/>
      <c r="AL4270" s="36"/>
      <c r="AM4270" s="35"/>
      <c r="AN4270" s="36"/>
    </row>
    <row r="4271" spans="5:40" x14ac:dyDescent="0.3">
      <c r="E4271" s="12"/>
      <c r="U4271" s="22"/>
      <c r="V4271" s="22"/>
      <c r="W4271" s="81"/>
      <c r="X4271" s="22"/>
      <c r="AE4271" s="34"/>
      <c r="AF4271" s="34"/>
      <c r="AG4271" s="34"/>
      <c r="AH4271" s="34"/>
      <c r="AI4271" s="34"/>
      <c r="AJ4271" s="35"/>
      <c r="AK4271" s="36"/>
      <c r="AL4271" s="36"/>
      <c r="AM4271" s="35"/>
      <c r="AN4271" s="36"/>
    </row>
    <row r="4272" spans="5:40" x14ac:dyDescent="0.3">
      <c r="E4272" s="12"/>
      <c r="U4272" s="22"/>
      <c r="V4272" s="22"/>
      <c r="W4272" s="81"/>
      <c r="X4272" s="22"/>
      <c r="AE4272" s="34"/>
      <c r="AF4272" s="34"/>
      <c r="AG4272" s="34"/>
      <c r="AH4272" s="34"/>
      <c r="AI4272" s="34"/>
      <c r="AJ4272" s="35"/>
      <c r="AK4272" s="36"/>
      <c r="AL4272" s="36"/>
      <c r="AM4272" s="35"/>
      <c r="AN4272" s="36"/>
    </row>
    <row r="4273" spans="5:40" x14ac:dyDescent="0.3">
      <c r="E4273" s="12"/>
      <c r="U4273" s="22"/>
      <c r="V4273" s="22"/>
      <c r="W4273" s="81"/>
      <c r="X4273" s="22"/>
      <c r="AE4273" s="34"/>
      <c r="AF4273" s="34"/>
      <c r="AG4273" s="34"/>
      <c r="AH4273" s="34"/>
      <c r="AI4273" s="34"/>
      <c r="AJ4273" s="35"/>
      <c r="AK4273" s="36"/>
      <c r="AL4273" s="36"/>
      <c r="AM4273" s="35"/>
      <c r="AN4273" s="36"/>
    </row>
    <row r="4274" spans="5:40" x14ac:dyDescent="0.3">
      <c r="E4274" s="12"/>
      <c r="U4274" s="22"/>
      <c r="V4274" s="22"/>
      <c r="W4274" s="81"/>
      <c r="X4274" s="22"/>
      <c r="AE4274" s="34"/>
      <c r="AF4274" s="34"/>
      <c r="AG4274" s="34"/>
      <c r="AH4274" s="34"/>
      <c r="AI4274" s="34"/>
      <c r="AJ4274" s="35"/>
      <c r="AK4274" s="36"/>
      <c r="AL4274" s="36"/>
      <c r="AM4274" s="35"/>
      <c r="AN4274" s="36"/>
    </row>
    <row r="4275" spans="5:40" x14ac:dyDescent="0.3">
      <c r="E4275" s="12"/>
      <c r="U4275" s="22"/>
      <c r="V4275" s="22"/>
      <c r="W4275" s="81"/>
      <c r="X4275" s="22"/>
      <c r="AE4275" s="34"/>
      <c r="AF4275" s="34"/>
      <c r="AG4275" s="34"/>
      <c r="AH4275" s="34"/>
      <c r="AI4275" s="34"/>
      <c r="AJ4275" s="35"/>
      <c r="AK4275" s="36"/>
      <c r="AL4275" s="36"/>
      <c r="AM4275" s="35"/>
      <c r="AN4275" s="36"/>
    </row>
    <row r="4276" spans="5:40" x14ac:dyDescent="0.3">
      <c r="E4276" s="12"/>
      <c r="U4276" s="22"/>
      <c r="V4276" s="22"/>
      <c r="W4276" s="81"/>
      <c r="X4276" s="22"/>
      <c r="AE4276" s="34"/>
      <c r="AF4276" s="34"/>
      <c r="AG4276" s="34"/>
      <c r="AH4276" s="34"/>
      <c r="AI4276" s="34"/>
      <c r="AJ4276" s="35"/>
      <c r="AK4276" s="36"/>
      <c r="AL4276" s="36"/>
      <c r="AM4276" s="35"/>
      <c r="AN4276" s="36"/>
    </row>
    <row r="4277" spans="5:40" x14ac:dyDescent="0.3">
      <c r="E4277" s="12"/>
      <c r="U4277" s="22"/>
      <c r="V4277" s="22"/>
      <c r="W4277" s="81"/>
      <c r="X4277" s="22"/>
      <c r="AE4277" s="34"/>
      <c r="AF4277" s="34"/>
      <c r="AG4277" s="34"/>
      <c r="AH4277" s="34"/>
      <c r="AI4277" s="34"/>
      <c r="AJ4277" s="35"/>
      <c r="AK4277" s="36"/>
      <c r="AL4277" s="36"/>
      <c r="AM4277" s="35"/>
      <c r="AN4277" s="36"/>
    </row>
    <row r="4278" spans="5:40" x14ac:dyDescent="0.3">
      <c r="E4278" s="12"/>
      <c r="U4278" s="22"/>
      <c r="V4278" s="22"/>
      <c r="W4278" s="81"/>
      <c r="X4278" s="22"/>
      <c r="AE4278" s="34"/>
      <c r="AF4278" s="34"/>
      <c r="AG4278" s="34"/>
      <c r="AH4278" s="34"/>
      <c r="AI4278" s="34"/>
      <c r="AJ4278" s="35"/>
      <c r="AK4278" s="36"/>
      <c r="AL4278" s="36"/>
      <c r="AM4278" s="35"/>
      <c r="AN4278" s="36"/>
    </row>
    <row r="4279" spans="5:40" x14ac:dyDescent="0.3">
      <c r="E4279" s="12"/>
      <c r="U4279" s="22"/>
      <c r="V4279" s="22"/>
      <c r="W4279" s="81"/>
      <c r="X4279" s="22"/>
      <c r="AE4279" s="34"/>
      <c r="AF4279" s="34"/>
      <c r="AG4279" s="34"/>
      <c r="AH4279" s="34"/>
      <c r="AI4279" s="34"/>
      <c r="AJ4279" s="35"/>
      <c r="AK4279" s="36"/>
      <c r="AL4279" s="36"/>
      <c r="AM4279" s="35"/>
      <c r="AN4279" s="36"/>
    </row>
    <row r="4280" spans="5:40" x14ac:dyDescent="0.3">
      <c r="E4280" s="12"/>
      <c r="U4280" s="22"/>
      <c r="V4280" s="22"/>
      <c r="W4280" s="81"/>
      <c r="X4280" s="22"/>
      <c r="AE4280" s="34"/>
      <c r="AF4280" s="34"/>
      <c r="AG4280" s="34"/>
      <c r="AH4280" s="34"/>
      <c r="AI4280" s="34"/>
      <c r="AJ4280" s="35"/>
      <c r="AK4280" s="36"/>
      <c r="AL4280" s="36"/>
      <c r="AM4280" s="35"/>
      <c r="AN4280" s="36"/>
    </row>
    <row r="4281" spans="5:40" x14ac:dyDescent="0.3">
      <c r="E4281" s="12"/>
      <c r="U4281" s="22"/>
      <c r="V4281" s="22"/>
      <c r="W4281" s="81"/>
      <c r="X4281" s="22"/>
      <c r="AE4281" s="34"/>
      <c r="AF4281" s="34"/>
      <c r="AG4281" s="34"/>
      <c r="AH4281" s="34"/>
      <c r="AI4281" s="34"/>
      <c r="AJ4281" s="35"/>
      <c r="AK4281" s="36"/>
      <c r="AL4281" s="36"/>
      <c r="AM4281" s="35"/>
      <c r="AN4281" s="36"/>
    </row>
    <row r="4282" spans="5:40" x14ac:dyDescent="0.3">
      <c r="E4282" s="12"/>
      <c r="U4282" s="22"/>
      <c r="V4282" s="22"/>
      <c r="W4282" s="81"/>
      <c r="X4282" s="22"/>
      <c r="AE4282" s="34"/>
      <c r="AF4282" s="34"/>
      <c r="AG4282" s="34"/>
      <c r="AH4282" s="34"/>
      <c r="AI4282" s="34"/>
      <c r="AJ4282" s="35"/>
      <c r="AK4282" s="36"/>
      <c r="AL4282" s="36"/>
      <c r="AM4282" s="35"/>
      <c r="AN4282" s="36"/>
    </row>
    <row r="4283" spans="5:40" x14ac:dyDescent="0.3">
      <c r="E4283" s="12"/>
      <c r="U4283" s="22"/>
      <c r="V4283" s="22"/>
      <c r="W4283" s="81"/>
      <c r="X4283" s="22"/>
      <c r="AE4283" s="34"/>
      <c r="AF4283" s="34"/>
      <c r="AG4283" s="34"/>
      <c r="AH4283" s="34"/>
      <c r="AI4283" s="34"/>
      <c r="AJ4283" s="35"/>
      <c r="AK4283" s="36"/>
      <c r="AL4283" s="36"/>
      <c r="AM4283" s="35"/>
      <c r="AN4283" s="36"/>
    </row>
    <row r="4284" spans="5:40" x14ac:dyDescent="0.3">
      <c r="E4284" s="12"/>
      <c r="U4284" s="22"/>
      <c r="V4284" s="22"/>
      <c r="W4284" s="81"/>
      <c r="X4284" s="22"/>
      <c r="AE4284" s="34"/>
      <c r="AF4284" s="34"/>
      <c r="AG4284" s="34"/>
      <c r="AH4284" s="34"/>
      <c r="AI4284" s="34"/>
      <c r="AJ4284" s="35"/>
      <c r="AK4284" s="36"/>
      <c r="AL4284" s="36"/>
      <c r="AM4284" s="35"/>
      <c r="AN4284" s="36"/>
    </row>
    <row r="4285" spans="5:40" x14ac:dyDescent="0.3">
      <c r="E4285" s="12"/>
      <c r="U4285" s="22"/>
      <c r="V4285" s="22"/>
      <c r="W4285" s="81"/>
      <c r="X4285" s="22"/>
      <c r="AE4285" s="34"/>
      <c r="AF4285" s="34"/>
      <c r="AG4285" s="34"/>
      <c r="AH4285" s="34"/>
      <c r="AI4285" s="34"/>
      <c r="AJ4285" s="35"/>
      <c r="AK4285" s="36"/>
      <c r="AL4285" s="36"/>
      <c r="AM4285" s="35"/>
      <c r="AN4285" s="36"/>
    </row>
    <row r="4286" spans="5:40" x14ac:dyDescent="0.3">
      <c r="E4286" s="12"/>
      <c r="U4286" s="22"/>
      <c r="V4286" s="22"/>
      <c r="W4286" s="81"/>
      <c r="X4286" s="22"/>
      <c r="AE4286" s="34"/>
      <c r="AF4286" s="34"/>
      <c r="AG4286" s="34"/>
      <c r="AH4286" s="34"/>
      <c r="AI4286" s="34"/>
      <c r="AJ4286" s="35"/>
      <c r="AK4286" s="36"/>
      <c r="AL4286" s="36"/>
      <c r="AM4286" s="35"/>
      <c r="AN4286" s="36"/>
    </row>
    <row r="4287" spans="5:40" x14ac:dyDescent="0.3">
      <c r="E4287" s="12"/>
      <c r="U4287" s="22"/>
      <c r="V4287" s="22"/>
      <c r="W4287" s="81"/>
      <c r="X4287" s="22"/>
      <c r="AE4287" s="34"/>
      <c r="AF4287" s="34"/>
      <c r="AG4287" s="34"/>
      <c r="AH4287" s="34"/>
      <c r="AI4287" s="34"/>
      <c r="AJ4287" s="35"/>
      <c r="AK4287" s="36"/>
      <c r="AL4287" s="36"/>
      <c r="AM4287" s="35"/>
      <c r="AN4287" s="36"/>
    </row>
    <row r="4288" spans="5:40" x14ac:dyDescent="0.3">
      <c r="E4288" s="12"/>
      <c r="U4288" s="22"/>
      <c r="V4288" s="22"/>
      <c r="W4288" s="81"/>
      <c r="X4288" s="22"/>
      <c r="AE4288" s="34"/>
      <c r="AF4288" s="34"/>
      <c r="AG4288" s="34"/>
      <c r="AH4288" s="34"/>
      <c r="AI4288" s="34"/>
      <c r="AJ4288" s="35"/>
      <c r="AK4288" s="36"/>
      <c r="AL4288" s="36"/>
      <c r="AM4288" s="35"/>
      <c r="AN4288" s="36"/>
    </row>
    <row r="4289" spans="5:40" x14ac:dyDescent="0.3">
      <c r="E4289" s="12"/>
      <c r="U4289" s="22"/>
      <c r="V4289" s="22"/>
      <c r="W4289" s="81"/>
      <c r="X4289" s="22"/>
      <c r="AE4289" s="34"/>
      <c r="AF4289" s="34"/>
      <c r="AG4289" s="34"/>
      <c r="AH4289" s="34"/>
      <c r="AI4289" s="34"/>
      <c r="AJ4289" s="35"/>
      <c r="AK4289" s="36"/>
      <c r="AL4289" s="36"/>
      <c r="AM4289" s="35"/>
      <c r="AN4289" s="36"/>
    </row>
    <row r="4290" spans="5:40" x14ac:dyDescent="0.3">
      <c r="E4290" s="12"/>
      <c r="U4290" s="22"/>
      <c r="V4290" s="22"/>
      <c r="W4290" s="81"/>
      <c r="X4290" s="22"/>
      <c r="AE4290" s="34"/>
      <c r="AF4290" s="34"/>
      <c r="AG4290" s="34"/>
      <c r="AH4290" s="34"/>
      <c r="AI4290" s="34"/>
      <c r="AJ4290" s="35"/>
      <c r="AK4290" s="36"/>
      <c r="AL4290" s="36"/>
      <c r="AM4290" s="35"/>
      <c r="AN4290" s="36"/>
    </row>
    <row r="4291" spans="5:40" x14ac:dyDescent="0.3">
      <c r="E4291" s="12"/>
      <c r="U4291" s="22"/>
      <c r="V4291" s="22"/>
      <c r="W4291" s="81"/>
      <c r="X4291" s="22"/>
      <c r="AE4291" s="34"/>
      <c r="AF4291" s="34"/>
      <c r="AG4291" s="34"/>
      <c r="AH4291" s="34"/>
      <c r="AI4291" s="34"/>
      <c r="AJ4291" s="35"/>
      <c r="AK4291" s="36"/>
      <c r="AL4291" s="36"/>
      <c r="AM4291" s="35"/>
      <c r="AN4291" s="36"/>
    </row>
    <row r="4292" spans="5:40" x14ac:dyDescent="0.3">
      <c r="E4292" s="12"/>
      <c r="U4292" s="22"/>
      <c r="V4292" s="22"/>
      <c r="W4292" s="81"/>
      <c r="X4292" s="22"/>
      <c r="AE4292" s="34"/>
      <c r="AF4292" s="34"/>
      <c r="AG4292" s="34"/>
      <c r="AH4292" s="34"/>
      <c r="AI4292" s="34"/>
      <c r="AJ4292" s="35"/>
      <c r="AK4292" s="36"/>
      <c r="AL4292" s="36"/>
      <c r="AM4292" s="35"/>
      <c r="AN4292" s="36"/>
    </row>
    <row r="4293" spans="5:40" x14ac:dyDescent="0.3">
      <c r="E4293" s="12"/>
      <c r="U4293" s="22"/>
      <c r="V4293" s="22"/>
      <c r="W4293" s="81"/>
      <c r="X4293" s="22"/>
      <c r="AE4293" s="34"/>
      <c r="AF4293" s="34"/>
      <c r="AG4293" s="34"/>
      <c r="AH4293" s="34"/>
      <c r="AI4293" s="34"/>
      <c r="AJ4293" s="35"/>
      <c r="AK4293" s="36"/>
      <c r="AL4293" s="36"/>
      <c r="AM4293" s="35"/>
      <c r="AN4293" s="36"/>
    </row>
    <row r="4294" spans="5:40" x14ac:dyDescent="0.3">
      <c r="E4294" s="12"/>
      <c r="U4294" s="22"/>
      <c r="V4294" s="22"/>
      <c r="W4294" s="81"/>
      <c r="X4294" s="22"/>
      <c r="AE4294" s="34"/>
      <c r="AF4294" s="34"/>
      <c r="AG4294" s="34"/>
      <c r="AH4294" s="34"/>
      <c r="AI4294" s="34"/>
      <c r="AJ4294" s="35"/>
      <c r="AK4294" s="36"/>
      <c r="AL4294" s="36"/>
      <c r="AM4294" s="35"/>
      <c r="AN4294" s="36"/>
    </row>
    <row r="4295" spans="5:40" x14ac:dyDescent="0.3">
      <c r="E4295" s="12"/>
      <c r="U4295" s="22"/>
      <c r="V4295" s="22"/>
      <c r="W4295" s="81"/>
      <c r="X4295" s="22"/>
      <c r="AE4295" s="34"/>
      <c r="AF4295" s="34"/>
      <c r="AG4295" s="34"/>
      <c r="AH4295" s="34"/>
      <c r="AI4295" s="34"/>
      <c r="AJ4295" s="35"/>
      <c r="AK4295" s="36"/>
      <c r="AL4295" s="36"/>
      <c r="AM4295" s="35"/>
      <c r="AN4295" s="36"/>
    </row>
    <row r="4296" spans="5:40" x14ac:dyDescent="0.3">
      <c r="E4296" s="12"/>
      <c r="U4296" s="22"/>
      <c r="V4296" s="22"/>
      <c r="W4296" s="81"/>
      <c r="X4296" s="22"/>
      <c r="AE4296" s="34"/>
      <c r="AF4296" s="34"/>
      <c r="AG4296" s="34"/>
      <c r="AH4296" s="34"/>
      <c r="AI4296" s="34"/>
      <c r="AJ4296" s="35"/>
      <c r="AK4296" s="36"/>
      <c r="AL4296" s="36"/>
      <c r="AM4296" s="35"/>
      <c r="AN4296" s="36"/>
    </row>
    <row r="4297" spans="5:40" x14ac:dyDescent="0.3">
      <c r="E4297" s="12"/>
      <c r="U4297" s="22"/>
      <c r="V4297" s="22"/>
      <c r="W4297" s="81"/>
      <c r="X4297" s="22"/>
      <c r="AE4297" s="34"/>
      <c r="AF4297" s="34"/>
      <c r="AG4297" s="34"/>
      <c r="AH4297" s="34"/>
      <c r="AI4297" s="34"/>
      <c r="AJ4297" s="35"/>
      <c r="AK4297" s="36"/>
      <c r="AL4297" s="36"/>
      <c r="AM4297" s="35"/>
      <c r="AN4297" s="36"/>
    </row>
    <row r="4298" spans="5:40" x14ac:dyDescent="0.3">
      <c r="E4298" s="12"/>
      <c r="U4298" s="22"/>
      <c r="V4298" s="22"/>
      <c r="W4298" s="81"/>
      <c r="X4298" s="22"/>
      <c r="AE4298" s="34"/>
      <c r="AF4298" s="34"/>
      <c r="AG4298" s="34"/>
      <c r="AH4298" s="34"/>
      <c r="AI4298" s="34"/>
      <c r="AJ4298" s="35"/>
      <c r="AK4298" s="36"/>
      <c r="AL4298" s="36"/>
      <c r="AM4298" s="35"/>
      <c r="AN4298" s="36"/>
    </row>
    <row r="4299" spans="5:40" x14ac:dyDescent="0.3">
      <c r="E4299" s="12"/>
      <c r="U4299" s="22"/>
      <c r="V4299" s="22"/>
      <c r="W4299" s="81"/>
      <c r="X4299" s="22"/>
      <c r="AE4299" s="34"/>
      <c r="AF4299" s="34"/>
      <c r="AG4299" s="34"/>
      <c r="AH4299" s="34"/>
      <c r="AI4299" s="34"/>
      <c r="AJ4299" s="35"/>
      <c r="AK4299" s="36"/>
      <c r="AL4299" s="36"/>
      <c r="AM4299" s="35"/>
      <c r="AN4299" s="36"/>
    </row>
    <row r="4300" spans="5:40" x14ac:dyDescent="0.3">
      <c r="E4300" s="12"/>
      <c r="U4300" s="22"/>
      <c r="V4300" s="22"/>
      <c r="W4300" s="81"/>
      <c r="X4300" s="22"/>
      <c r="AE4300" s="34"/>
      <c r="AF4300" s="34"/>
      <c r="AG4300" s="34"/>
      <c r="AH4300" s="34"/>
      <c r="AI4300" s="34"/>
      <c r="AJ4300" s="35"/>
      <c r="AK4300" s="36"/>
      <c r="AL4300" s="36"/>
      <c r="AM4300" s="35"/>
      <c r="AN4300" s="36"/>
    </row>
    <row r="4301" spans="5:40" x14ac:dyDescent="0.3">
      <c r="E4301" s="12"/>
      <c r="U4301" s="22"/>
      <c r="V4301" s="22"/>
      <c r="W4301" s="81"/>
      <c r="X4301" s="22"/>
      <c r="AE4301" s="34"/>
      <c r="AF4301" s="34"/>
      <c r="AG4301" s="34"/>
      <c r="AH4301" s="34"/>
      <c r="AI4301" s="34"/>
      <c r="AJ4301" s="35"/>
      <c r="AK4301" s="36"/>
      <c r="AL4301" s="36"/>
      <c r="AM4301" s="35"/>
      <c r="AN4301" s="36"/>
    </row>
    <row r="4302" spans="5:40" x14ac:dyDescent="0.3">
      <c r="E4302" s="12"/>
      <c r="U4302" s="22"/>
      <c r="V4302" s="22"/>
      <c r="W4302" s="81"/>
      <c r="X4302" s="22"/>
      <c r="AE4302" s="34"/>
      <c r="AF4302" s="34"/>
      <c r="AG4302" s="34"/>
      <c r="AH4302" s="34"/>
      <c r="AI4302" s="34"/>
      <c r="AJ4302" s="35"/>
      <c r="AK4302" s="36"/>
      <c r="AL4302" s="36"/>
      <c r="AM4302" s="35"/>
      <c r="AN4302" s="36"/>
    </row>
    <row r="4303" spans="5:40" x14ac:dyDescent="0.3">
      <c r="E4303" s="12"/>
      <c r="U4303" s="22"/>
      <c r="V4303" s="22"/>
      <c r="W4303" s="81"/>
      <c r="X4303" s="22"/>
      <c r="AE4303" s="34"/>
      <c r="AF4303" s="34"/>
      <c r="AG4303" s="34"/>
      <c r="AH4303" s="34"/>
      <c r="AI4303" s="34"/>
      <c r="AJ4303" s="35"/>
      <c r="AK4303" s="36"/>
      <c r="AL4303" s="36"/>
      <c r="AM4303" s="35"/>
      <c r="AN4303" s="36"/>
    </row>
    <row r="4304" spans="5:40" x14ac:dyDescent="0.3">
      <c r="E4304" s="12"/>
      <c r="U4304" s="22"/>
      <c r="V4304" s="22"/>
      <c r="W4304" s="81"/>
      <c r="X4304" s="22"/>
      <c r="AE4304" s="34"/>
      <c r="AF4304" s="34"/>
      <c r="AG4304" s="34"/>
      <c r="AH4304" s="34"/>
      <c r="AI4304" s="34"/>
      <c r="AJ4304" s="35"/>
      <c r="AK4304" s="36"/>
      <c r="AL4304" s="36"/>
      <c r="AM4304" s="35"/>
      <c r="AN4304" s="36"/>
    </row>
    <row r="4305" spans="5:40" x14ac:dyDescent="0.3">
      <c r="E4305" s="12"/>
      <c r="U4305" s="22"/>
      <c r="V4305" s="22"/>
      <c r="W4305" s="81"/>
      <c r="X4305" s="22"/>
      <c r="AE4305" s="34"/>
      <c r="AF4305" s="34"/>
      <c r="AG4305" s="34"/>
      <c r="AH4305" s="34"/>
      <c r="AI4305" s="34"/>
      <c r="AJ4305" s="35"/>
      <c r="AK4305" s="36"/>
      <c r="AL4305" s="36"/>
      <c r="AM4305" s="35"/>
      <c r="AN4305" s="36"/>
    </row>
    <row r="4306" spans="5:40" x14ac:dyDescent="0.3">
      <c r="E4306" s="12"/>
      <c r="U4306" s="22"/>
      <c r="V4306" s="22"/>
      <c r="W4306" s="81"/>
      <c r="X4306" s="22"/>
      <c r="AE4306" s="34"/>
      <c r="AF4306" s="34"/>
      <c r="AG4306" s="34"/>
      <c r="AH4306" s="34"/>
      <c r="AI4306" s="34"/>
      <c r="AJ4306" s="35"/>
      <c r="AK4306" s="36"/>
      <c r="AL4306" s="36"/>
      <c r="AM4306" s="35"/>
      <c r="AN4306" s="36"/>
    </row>
    <row r="4307" spans="5:40" x14ac:dyDescent="0.3">
      <c r="E4307" s="12"/>
      <c r="U4307" s="22"/>
      <c r="V4307" s="22"/>
      <c r="W4307" s="81"/>
      <c r="X4307" s="22"/>
      <c r="AE4307" s="34"/>
      <c r="AF4307" s="34"/>
      <c r="AG4307" s="34"/>
      <c r="AH4307" s="34"/>
      <c r="AI4307" s="34"/>
      <c r="AJ4307" s="35"/>
      <c r="AK4307" s="36"/>
      <c r="AL4307" s="36"/>
      <c r="AM4307" s="35"/>
      <c r="AN4307" s="36"/>
    </row>
    <row r="4308" spans="5:40" x14ac:dyDescent="0.3">
      <c r="E4308" s="12"/>
      <c r="U4308" s="22"/>
      <c r="V4308" s="22"/>
      <c r="W4308" s="81"/>
      <c r="X4308" s="22"/>
      <c r="AE4308" s="34"/>
      <c r="AF4308" s="34"/>
      <c r="AG4308" s="34"/>
      <c r="AH4308" s="34"/>
      <c r="AI4308" s="34"/>
      <c r="AJ4308" s="35"/>
      <c r="AK4308" s="36"/>
      <c r="AL4308" s="36"/>
      <c r="AM4308" s="35"/>
      <c r="AN4308" s="36"/>
    </row>
    <row r="4309" spans="5:40" x14ac:dyDescent="0.3">
      <c r="E4309" s="12"/>
      <c r="U4309" s="22"/>
      <c r="V4309" s="22"/>
      <c r="W4309" s="81"/>
      <c r="X4309" s="22"/>
      <c r="AE4309" s="34"/>
      <c r="AF4309" s="34"/>
      <c r="AG4309" s="34"/>
      <c r="AH4309" s="34"/>
      <c r="AI4309" s="34"/>
      <c r="AJ4309" s="35"/>
      <c r="AK4309" s="36"/>
      <c r="AL4309" s="36"/>
      <c r="AM4309" s="35"/>
      <c r="AN4309" s="36"/>
    </row>
    <row r="4310" spans="5:40" x14ac:dyDescent="0.3">
      <c r="E4310" s="12"/>
      <c r="U4310" s="22"/>
      <c r="V4310" s="22"/>
      <c r="W4310" s="81"/>
      <c r="X4310" s="22"/>
      <c r="AE4310" s="34"/>
      <c r="AF4310" s="34"/>
      <c r="AG4310" s="34"/>
      <c r="AH4310" s="34"/>
      <c r="AI4310" s="34"/>
      <c r="AJ4310" s="35"/>
      <c r="AK4310" s="36"/>
      <c r="AL4310" s="36"/>
      <c r="AM4310" s="35"/>
      <c r="AN4310" s="36"/>
    </row>
    <row r="4311" spans="5:40" x14ac:dyDescent="0.3">
      <c r="E4311" s="12"/>
      <c r="U4311" s="22"/>
      <c r="V4311" s="22"/>
      <c r="W4311" s="81"/>
      <c r="X4311" s="22"/>
      <c r="AE4311" s="34"/>
      <c r="AF4311" s="34"/>
      <c r="AG4311" s="34"/>
      <c r="AH4311" s="34"/>
      <c r="AI4311" s="34"/>
      <c r="AJ4311" s="35"/>
      <c r="AK4311" s="36"/>
      <c r="AL4311" s="36"/>
      <c r="AM4311" s="35"/>
      <c r="AN4311" s="36"/>
    </row>
    <row r="4312" spans="5:40" x14ac:dyDescent="0.3">
      <c r="E4312" s="12"/>
      <c r="U4312" s="22"/>
      <c r="V4312" s="22"/>
      <c r="W4312" s="81"/>
      <c r="X4312" s="22"/>
      <c r="AE4312" s="34"/>
      <c r="AF4312" s="34"/>
      <c r="AG4312" s="34"/>
      <c r="AH4312" s="34"/>
      <c r="AI4312" s="34"/>
      <c r="AJ4312" s="35"/>
      <c r="AK4312" s="36"/>
      <c r="AL4312" s="36"/>
      <c r="AM4312" s="35"/>
      <c r="AN4312" s="36"/>
    </row>
    <row r="4313" spans="5:40" x14ac:dyDescent="0.3">
      <c r="E4313" s="12"/>
      <c r="U4313" s="22"/>
      <c r="V4313" s="22"/>
      <c r="W4313" s="81"/>
      <c r="X4313" s="22"/>
      <c r="AE4313" s="34"/>
      <c r="AF4313" s="34"/>
      <c r="AG4313" s="34"/>
      <c r="AH4313" s="34"/>
      <c r="AI4313" s="34"/>
      <c r="AJ4313" s="35"/>
      <c r="AK4313" s="36"/>
      <c r="AL4313" s="36"/>
      <c r="AM4313" s="35"/>
      <c r="AN4313" s="36"/>
    </row>
    <row r="4314" spans="5:40" x14ac:dyDescent="0.3">
      <c r="E4314" s="12"/>
      <c r="U4314" s="22"/>
      <c r="V4314" s="22"/>
      <c r="W4314" s="81"/>
      <c r="X4314" s="22"/>
      <c r="AE4314" s="34"/>
      <c r="AF4314" s="34"/>
      <c r="AG4314" s="34"/>
      <c r="AH4314" s="34"/>
      <c r="AI4314" s="34"/>
      <c r="AJ4314" s="35"/>
      <c r="AK4314" s="36"/>
      <c r="AL4314" s="36"/>
      <c r="AM4314" s="35"/>
      <c r="AN4314" s="36"/>
    </row>
    <row r="4315" spans="5:40" x14ac:dyDescent="0.3">
      <c r="E4315" s="12"/>
      <c r="U4315" s="22"/>
      <c r="V4315" s="22"/>
      <c r="W4315" s="81"/>
      <c r="X4315" s="22"/>
      <c r="AE4315" s="34"/>
      <c r="AF4315" s="34"/>
      <c r="AG4315" s="34"/>
      <c r="AH4315" s="34"/>
      <c r="AI4315" s="34"/>
      <c r="AJ4315" s="35"/>
      <c r="AK4315" s="36"/>
      <c r="AL4315" s="36"/>
      <c r="AM4315" s="35"/>
      <c r="AN4315" s="36"/>
    </row>
    <row r="4316" spans="5:40" x14ac:dyDescent="0.3">
      <c r="E4316" s="12"/>
      <c r="U4316" s="22"/>
      <c r="V4316" s="22"/>
      <c r="W4316" s="81"/>
      <c r="X4316" s="22"/>
      <c r="AE4316" s="34"/>
      <c r="AF4316" s="34"/>
      <c r="AG4316" s="34"/>
      <c r="AH4316" s="34"/>
      <c r="AI4316" s="34"/>
      <c r="AJ4316" s="35"/>
      <c r="AK4316" s="36"/>
      <c r="AL4316" s="36"/>
      <c r="AM4316" s="35"/>
      <c r="AN4316" s="36"/>
    </row>
    <row r="4317" spans="5:40" x14ac:dyDescent="0.3">
      <c r="E4317" s="12"/>
      <c r="U4317" s="22"/>
      <c r="V4317" s="22"/>
      <c r="W4317" s="81"/>
      <c r="X4317" s="22"/>
      <c r="AE4317" s="34"/>
      <c r="AF4317" s="34"/>
      <c r="AG4317" s="34"/>
      <c r="AH4317" s="34"/>
      <c r="AI4317" s="34"/>
      <c r="AJ4317" s="35"/>
      <c r="AK4317" s="36"/>
      <c r="AL4317" s="36"/>
      <c r="AM4317" s="35"/>
      <c r="AN4317" s="36"/>
    </row>
    <row r="4318" spans="5:40" x14ac:dyDescent="0.3">
      <c r="E4318" s="12"/>
      <c r="U4318" s="22"/>
      <c r="V4318" s="22"/>
      <c r="W4318" s="81"/>
      <c r="X4318" s="22"/>
      <c r="AE4318" s="34"/>
      <c r="AF4318" s="34"/>
      <c r="AG4318" s="34"/>
      <c r="AH4318" s="34"/>
      <c r="AI4318" s="34"/>
      <c r="AJ4318" s="35"/>
      <c r="AK4318" s="36"/>
      <c r="AL4318" s="36"/>
      <c r="AM4318" s="35"/>
      <c r="AN4318" s="36"/>
    </row>
    <row r="4319" spans="5:40" x14ac:dyDescent="0.3">
      <c r="E4319" s="12"/>
      <c r="U4319" s="22"/>
      <c r="V4319" s="22"/>
      <c r="W4319" s="81"/>
      <c r="X4319" s="22"/>
      <c r="AE4319" s="34"/>
      <c r="AF4319" s="34"/>
      <c r="AG4319" s="34"/>
      <c r="AH4319" s="34"/>
      <c r="AI4319" s="34"/>
      <c r="AJ4319" s="35"/>
      <c r="AK4319" s="36"/>
      <c r="AL4319" s="36"/>
      <c r="AM4319" s="35"/>
      <c r="AN4319" s="36"/>
    </row>
    <row r="4320" spans="5:40" x14ac:dyDescent="0.3">
      <c r="E4320" s="12"/>
      <c r="U4320" s="22"/>
      <c r="V4320" s="22"/>
      <c r="W4320" s="81"/>
      <c r="X4320" s="22"/>
      <c r="AE4320" s="34"/>
      <c r="AF4320" s="34"/>
      <c r="AG4320" s="34"/>
      <c r="AH4320" s="34"/>
      <c r="AI4320" s="34"/>
      <c r="AJ4320" s="35"/>
      <c r="AK4320" s="36"/>
      <c r="AL4320" s="36"/>
      <c r="AM4320" s="35"/>
      <c r="AN4320" s="36"/>
    </row>
    <row r="4321" spans="5:40" x14ac:dyDescent="0.3">
      <c r="E4321" s="12"/>
      <c r="U4321" s="22"/>
      <c r="V4321" s="22"/>
      <c r="W4321" s="81"/>
      <c r="X4321" s="22"/>
      <c r="AE4321" s="34"/>
      <c r="AF4321" s="34"/>
      <c r="AG4321" s="34"/>
      <c r="AH4321" s="34"/>
      <c r="AI4321" s="34"/>
      <c r="AJ4321" s="35"/>
      <c r="AK4321" s="36"/>
      <c r="AL4321" s="36"/>
      <c r="AM4321" s="35"/>
      <c r="AN4321" s="36"/>
    </row>
    <row r="4322" spans="5:40" x14ac:dyDescent="0.3">
      <c r="E4322" s="12"/>
      <c r="U4322" s="22"/>
      <c r="V4322" s="22"/>
      <c r="W4322" s="81"/>
      <c r="X4322" s="22"/>
      <c r="AE4322" s="34"/>
      <c r="AF4322" s="34"/>
      <c r="AG4322" s="34"/>
      <c r="AH4322" s="34"/>
      <c r="AI4322" s="34"/>
      <c r="AJ4322" s="35"/>
      <c r="AK4322" s="36"/>
      <c r="AL4322" s="36"/>
      <c r="AM4322" s="35"/>
      <c r="AN4322" s="36"/>
    </row>
    <row r="4323" spans="5:40" x14ac:dyDescent="0.3">
      <c r="E4323" s="12"/>
      <c r="U4323" s="22"/>
      <c r="V4323" s="22"/>
      <c r="W4323" s="81"/>
      <c r="X4323" s="22"/>
      <c r="AE4323" s="34"/>
      <c r="AF4323" s="34"/>
      <c r="AG4323" s="34"/>
      <c r="AH4323" s="34"/>
      <c r="AI4323" s="34"/>
      <c r="AJ4323" s="35"/>
      <c r="AK4323" s="36"/>
      <c r="AL4323" s="36"/>
      <c r="AM4323" s="35"/>
      <c r="AN4323" s="36"/>
    </row>
    <row r="4324" spans="5:40" x14ac:dyDescent="0.3">
      <c r="E4324" s="12"/>
      <c r="U4324" s="22"/>
      <c r="V4324" s="22"/>
      <c r="W4324" s="81"/>
      <c r="X4324" s="22"/>
      <c r="AE4324" s="34"/>
      <c r="AF4324" s="34"/>
      <c r="AG4324" s="34"/>
      <c r="AH4324" s="34"/>
      <c r="AI4324" s="34"/>
      <c r="AJ4324" s="35"/>
      <c r="AK4324" s="36"/>
      <c r="AL4324" s="36"/>
      <c r="AM4324" s="35"/>
      <c r="AN4324" s="36"/>
    </row>
    <row r="4325" spans="5:40" x14ac:dyDescent="0.3">
      <c r="E4325" s="12"/>
      <c r="U4325" s="22"/>
      <c r="V4325" s="22"/>
      <c r="W4325" s="81"/>
      <c r="X4325" s="22"/>
      <c r="AE4325" s="34"/>
      <c r="AF4325" s="34"/>
      <c r="AG4325" s="34"/>
      <c r="AH4325" s="34"/>
      <c r="AI4325" s="34"/>
      <c r="AJ4325" s="35"/>
      <c r="AK4325" s="36"/>
      <c r="AL4325" s="36"/>
      <c r="AM4325" s="35"/>
      <c r="AN4325" s="36"/>
    </row>
    <row r="4326" spans="5:40" x14ac:dyDescent="0.3">
      <c r="E4326" s="12"/>
      <c r="U4326" s="22"/>
      <c r="V4326" s="22"/>
      <c r="W4326" s="81"/>
      <c r="X4326" s="22"/>
      <c r="AE4326" s="34"/>
      <c r="AF4326" s="34"/>
      <c r="AG4326" s="34"/>
      <c r="AH4326" s="34"/>
      <c r="AI4326" s="34"/>
      <c r="AJ4326" s="35"/>
      <c r="AK4326" s="36"/>
      <c r="AL4326" s="36"/>
      <c r="AM4326" s="35"/>
      <c r="AN4326" s="36"/>
    </row>
    <row r="4327" spans="5:40" x14ac:dyDescent="0.3">
      <c r="E4327" s="12"/>
      <c r="U4327" s="22"/>
      <c r="V4327" s="22"/>
      <c r="W4327" s="81"/>
      <c r="X4327" s="22"/>
      <c r="AE4327" s="34"/>
      <c r="AF4327" s="34"/>
      <c r="AG4327" s="34"/>
      <c r="AH4327" s="34"/>
      <c r="AI4327" s="34"/>
      <c r="AJ4327" s="35"/>
      <c r="AK4327" s="36"/>
      <c r="AL4327" s="36"/>
      <c r="AM4327" s="35"/>
      <c r="AN4327" s="36"/>
    </row>
    <row r="4328" spans="5:40" x14ac:dyDescent="0.3">
      <c r="E4328" s="12"/>
      <c r="U4328" s="22"/>
      <c r="V4328" s="22"/>
      <c r="W4328" s="81"/>
      <c r="X4328" s="22"/>
      <c r="AE4328" s="34"/>
      <c r="AF4328" s="34"/>
      <c r="AG4328" s="34"/>
      <c r="AH4328" s="34"/>
      <c r="AI4328" s="34"/>
      <c r="AJ4328" s="35"/>
      <c r="AK4328" s="36"/>
      <c r="AL4328" s="36"/>
      <c r="AM4328" s="35"/>
      <c r="AN4328" s="36"/>
    </row>
    <row r="4329" spans="5:40" x14ac:dyDescent="0.3">
      <c r="E4329" s="12"/>
      <c r="U4329" s="22"/>
      <c r="V4329" s="22"/>
      <c r="W4329" s="81"/>
      <c r="X4329" s="22"/>
      <c r="AE4329" s="34"/>
      <c r="AF4329" s="34"/>
      <c r="AG4329" s="34"/>
      <c r="AH4329" s="34"/>
      <c r="AI4329" s="34"/>
      <c r="AJ4329" s="35"/>
      <c r="AK4329" s="36"/>
      <c r="AL4329" s="36"/>
      <c r="AM4329" s="35"/>
      <c r="AN4329" s="36"/>
    </row>
    <row r="4330" spans="5:40" x14ac:dyDescent="0.3">
      <c r="E4330" s="12"/>
      <c r="U4330" s="22"/>
      <c r="V4330" s="22"/>
      <c r="W4330" s="81"/>
      <c r="X4330" s="22"/>
      <c r="AE4330" s="34"/>
      <c r="AF4330" s="34"/>
      <c r="AG4330" s="34"/>
      <c r="AH4330" s="34"/>
      <c r="AI4330" s="34"/>
      <c r="AJ4330" s="35"/>
      <c r="AK4330" s="36"/>
      <c r="AL4330" s="36"/>
      <c r="AM4330" s="35"/>
      <c r="AN4330" s="36"/>
    </row>
    <row r="4331" spans="5:40" x14ac:dyDescent="0.3">
      <c r="E4331" s="12"/>
      <c r="U4331" s="22"/>
      <c r="V4331" s="22"/>
      <c r="W4331" s="81"/>
      <c r="X4331" s="22"/>
      <c r="AE4331" s="34"/>
      <c r="AF4331" s="34"/>
      <c r="AG4331" s="34"/>
      <c r="AH4331" s="34"/>
      <c r="AI4331" s="34"/>
      <c r="AJ4331" s="35"/>
      <c r="AK4331" s="36"/>
      <c r="AL4331" s="36"/>
      <c r="AM4331" s="35"/>
      <c r="AN4331" s="36"/>
    </row>
    <row r="4332" spans="5:40" x14ac:dyDescent="0.3">
      <c r="E4332" s="12"/>
      <c r="U4332" s="22"/>
      <c r="V4332" s="22"/>
      <c r="W4332" s="81"/>
      <c r="X4332" s="22"/>
      <c r="AE4332" s="34"/>
      <c r="AF4332" s="34"/>
      <c r="AG4332" s="34"/>
      <c r="AH4332" s="34"/>
      <c r="AI4332" s="34"/>
      <c r="AJ4332" s="35"/>
      <c r="AK4332" s="36"/>
      <c r="AL4332" s="36"/>
      <c r="AM4332" s="35"/>
      <c r="AN4332" s="36"/>
    </row>
    <row r="4333" spans="5:40" x14ac:dyDescent="0.3">
      <c r="E4333" s="12"/>
      <c r="U4333" s="22"/>
      <c r="V4333" s="22"/>
      <c r="W4333" s="81"/>
      <c r="X4333" s="22"/>
      <c r="AE4333" s="34"/>
      <c r="AF4333" s="34"/>
      <c r="AG4333" s="34"/>
      <c r="AH4333" s="34"/>
      <c r="AI4333" s="34"/>
      <c r="AJ4333" s="35"/>
      <c r="AK4333" s="36"/>
      <c r="AL4333" s="36"/>
      <c r="AM4333" s="35"/>
      <c r="AN4333" s="36"/>
    </row>
    <row r="4334" spans="5:40" x14ac:dyDescent="0.3">
      <c r="E4334" s="12"/>
      <c r="U4334" s="22"/>
      <c r="V4334" s="22"/>
      <c r="W4334" s="81"/>
      <c r="X4334" s="22"/>
      <c r="AE4334" s="34"/>
      <c r="AF4334" s="34"/>
      <c r="AG4334" s="34"/>
      <c r="AH4334" s="34"/>
      <c r="AI4334" s="34"/>
      <c r="AJ4334" s="35"/>
      <c r="AK4334" s="36"/>
      <c r="AL4334" s="36"/>
      <c r="AM4334" s="35"/>
      <c r="AN4334" s="36"/>
    </row>
    <row r="4335" spans="5:40" x14ac:dyDescent="0.3">
      <c r="E4335" s="12"/>
      <c r="U4335" s="22"/>
      <c r="V4335" s="22"/>
      <c r="W4335" s="81"/>
      <c r="X4335" s="22"/>
      <c r="AE4335" s="34"/>
      <c r="AF4335" s="34"/>
      <c r="AG4335" s="34"/>
      <c r="AH4335" s="34"/>
      <c r="AI4335" s="34"/>
      <c r="AJ4335" s="35"/>
      <c r="AK4335" s="36"/>
      <c r="AL4335" s="36"/>
      <c r="AM4335" s="35"/>
      <c r="AN4335" s="36"/>
    </row>
    <row r="4336" spans="5:40" x14ac:dyDescent="0.3">
      <c r="E4336" s="12"/>
      <c r="U4336" s="22"/>
      <c r="V4336" s="22"/>
      <c r="W4336" s="81"/>
      <c r="X4336" s="22"/>
      <c r="AE4336" s="34"/>
      <c r="AF4336" s="34"/>
      <c r="AG4336" s="34"/>
      <c r="AH4336" s="34"/>
      <c r="AI4336" s="34"/>
      <c r="AJ4336" s="35"/>
      <c r="AK4336" s="36"/>
      <c r="AL4336" s="36"/>
      <c r="AM4336" s="35"/>
      <c r="AN4336" s="36"/>
    </row>
    <row r="4337" spans="5:40" x14ac:dyDescent="0.3">
      <c r="E4337" s="12"/>
      <c r="U4337" s="22"/>
      <c r="V4337" s="22"/>
      <c r="W4337" s="81"/>
      <c r="X4337" s="22"/>
      <c r="AE4337" s="34"/>
      <c r="AF4337" s="34"/>
      <c r="AG4337" s="34"/>
      <c r="AH4337" s="34"/>
      <c r="AI4337" s="34"/>
      <c r="AJ4337" s="35"/>
      <c r="AK4337" s="36"/>
      <c r="AL4337" s="36"/>
      <c r="AM4337" s="35"/>
      <c r="AN4337" s="36"/>
    </row>
    <row r="4338" spans="5:40" x14ac:dyDescent="0.3">
      <c r="E4338" s="12"/>
      <c r="U4338" s="22"/>
      <c r="V4338" s="22"/>
      <c r="W4338" s="81"/>
      <c r="X4338" s="22"/>
      <c r="AE4338" s="34"/>
      <c r="AF4338" s="34"/>
      <c r="AG4338" s="34"/>
      <c r="AH4338" s="34"/>
      <c r="AI4338" s="34"/>
      <c r="AJ4338" s="35"/>
      <c r="AK4338" s="36"/>
      <c r="AL4338" s="36"/>
      <c r="AM4338" s="35"/>
      <c r="AN4338" s="36"/>
    </row>
    <row r="4339" spans="5:40" x14ac:dyDescent="0.3">
      <c r="E4339" s="12"/>
      <c r="U4339" s="22"/>
      <c r="V4339" s="22"/>
      <c r="W4339" s="81"/>
      <c r="X4339" s="22"/>
      <c r="AE4339" s="34"/>
      <c r="AF4339" s="34"/>
      <c r="AG4339" s="34"/>
      <c r="AH4339" s="34"/>
      <c r="AI4339" s="34"/>
      <c r="AJ4339" s="35"/>
      <c r="AK4339" s="36"/>
      <c r="AL4339" s="36"/>
      <c r="AM4339" s="35"/>
      <c r="AN4339" s="36"/>
    </row>
    <row r="4340" spans="5:40" x14ac:dyDescent="0.3">
      <c r="E4340" s="12"/>
      <c r="U4340" s="22"/>
      <c r="V4340" s="22"/>
      <c r="W4340" s="81"/>
      <c r="X4340" s="22"/>
      <c r="AE4340" s="34"/>
      <c r="AF4340" s="34"/>
      <c r="AG4340" s="34"/>
      <c r="AH4340" s="34"/>
      <c r="AI4340" s="34"/>
      <c r="AJ4340" s="35"/>
      <c r="AK4340" s="36"/>
      <c r="AL4340" s="36"/>
      <c r="AM4340" s="35"/>
      <c r="AN4340" s="36"/>
    </row>
    <row r="4341" spans="5:40" x14ac:dyDescent="0.3">
      <c r="E4341" s="12"/>
      <c r="U4341" s="22"/>
      <c r="V4341" s="22"/>
      <c r="W4341" s="81"/>
      <c r="X4341" s="22"/>
      <c r="AE4341" s="34"/>
      <c r="AF4341" s="34"/>
      <c r="AG4341" s="34"/>
      <c r="AH4341" s="34"/>
      <c r="AI4341" s="34"/>
      <c r="AJ4341" s="35"/>
      <c r="AK4341" s="36"/>
      <c r="AL4341" s="36"/>
      <c r="AM4341" s="35"/>
      <c r="AN4341" s="36"/>
    </row>
    <row r="4342" spans="5:40" x14ac:dyDescent="0.3">
      <c r="E4342" s="12"/>
      <c r="U4342" s="22"/>
      <c r="V4342" s="22"/>
      <c r="W4342" s="81"/>
      <c r="X4342" s="22"/>
      <c r="AE4342" s="34"/>
      <c r="AF4342" s="34"/>
      <c r="AG4342" s="34"/>
      <c r="AH4342" s="34"/>
      <c r="AI4342" s="34"/>
      <c r="AJ4342" s="35"/>
      <c r="AK4342" s="36"/>
      <c r="AL4342" s="36"/>
      <c r="AM4342" s="35"/>
      <c r="AN4342" s="36"/>
    </row>
    <row r="4343" spans="5:40" x14ac:dyDescent="0.3">
      <c r="E4343" s="12"/>
      <c r="U4343" s="22"/>
      <c r="V4343" s="22"/>
      <c r="W4343" s="81"/>
      <c r="X4343" s="22"/>
      <c r="AE4343" s="34"/>
      <c r="AF4343" s="34"/>
      <c r="AG4343" s="34"/>
      <c r="AH4343" s="34"/>
      <c r="AI4343" s="34"/>
      <c r="AJ4343" s="35"/>
      <c r="AK4343" s="36"/>
      <c r="AL4343" s="36"/>
      <c r="AM4343" s="35"/>
      <c r="AN4343" s="36"/>
    </row>
    <row r="4344" spans="5:40" x14ac:dyDescent="0.3">
      <c r="E4344" s="12"/>
      <c r="U4344" s="22"/>
      <c r="V4344" s="22"/>
      <c r="W4344" s="81"/>
      <c r="X4344" s="22"/>
      <c r="AE4344" s="34"/>
      <c r="AF4344" s="34"/>
      <c r="AG4344" s="34"/>
      <c r="AH4344" s="34"/>
      <c r="AI4344" s="34"/>
      <c r="AJ4344" s="35"/>
      <c r="AK4344" s="36"/>
      <c r="AL4344" s="36"/>
      <c r="AM4344" s="35"/>
      <c r="AN4344" s="36"/>
    </row>
    <row r="4345" spans="5:40" x14ac:dyDescent="0.3">
      <c r="E4345" s="12"/>
      <c r="U4345" s="22"/>
      <c r="V4345" s="22"/>
      <c r="W4345" s="81"/>
      <c r="X4345" s="22"/>
      <c r="AE4345" s="34"/>
      <c r="AF4345" s="34"/>
      <c r="AG4345" s="34"/>
      <c r="AH4345" s="34"/>
      <c r="AI4345" s="34"/>
      <c r="AJ4345" s="35"/>
      <c r="AK4345" s="36"/>
      <c r="AL4345" s="36"/>
      <c r="AM4345" s="35"/>
      <c r="AN4345" s="36"/>
    </row>
    <row r="4346" spans="5:40" x14ac:dyDescent="0.3">
      <c r="E4346" s="12"/>
      <c r="U4346" s="22"/>
      <c r="V4346" s="22"/>
      <c r="W4346" s="81"/>
      <c r="X4346" s="22"/>
      <c r="AE4346" s="34"/>
      <c r="AF4346" s="34"/>
      <c r="AG4346" s="34"/>
      <c r="AH4346" s="34"/>
      <c r="AI4346" s="34"/>
      <c r="AJ4346" s="35"/>
      <c r="AK4346" s="36"/>
      <c r="AL4346" s="36"/>
      <c r="AM4346" s="35"/>
      <c r="AN4346" s="36"/>
    </row>
    <row r="4347" spans="5:40" x14ac:dyDescent="0.3">
      <c r="E4347" s="12"/>
      <c r="U4347" s="22"/>
      <c r="V4347" s="22"/>
      <c r="W4347" s="81"/>
      <c r="X4347" s="22"/>
      <c r="AE4347" s="34"/>
      <c r="AF4347" s="34"/>
      <c r="AG4347" s="34"/>
      <c r="AH4347" s="34"/>
      <c r="AI4347" s="34"/>
      <c r="AJ4347" s="35"/>
      <c r="AK4347" s="36"/>
      <c r="AL4347" s="36"/>
      <c r="AM4347" s="35"/>
      <c r="AN4347" s="36"/>
    </row>
    <row r="4348" spans="5:40" x14ac:dyDescent="0.3">
      <c r="E4348" s="12"/>
      <c r="U4348" s="22"/>
      <c r="V4348" s="22"/>
      <c r="W4348" s="81"/>
      <c r="X4348" s="22"/>
      <c r="AE4348" s="34"/>
      <c r="AF4348" s="34"/>
      <c r="AG4348" s="34"/>
      <c r="AH4348" s="34"/>
      <c r="AI4348" s="34"/>
      <c r="AJ4348" s="35"/>
      <c r="AK4348" s="36"/>
      <c r="AL4348" s="36"/>
      <c r="AM4348" s="35"/>
      <c r="AN4348" s="36"/>
    </row>
    <row r="4349" spans="5:40" x14ac:dyDescent="0.3">
      <c r="E4349" s="12"/>
      <c r="U4349" s="22"/>
      <c r="V4349" s="22"/>
      <c r="W4349" s="81"/>
      <c r="X4349" s="22"/>
      <c r="AE4349" s="34"/>
      <c r="AF4349" s="34"/>
      <c r="AG4349" s="34"/>
      <c r="AH4349" s="34"/>
      <c r="AI4349" s="34"/>
      <c r="AJ4349" s="35"/>
      <c r="AK4349" s="36"/>
      <c r="AL4349" s="36"/>
      <c r="AM4349" s="35"/>
      <c r="AN4349" s="36"/>
    </row>
    <row r="4350" spans="5:40" x14ac:dyDescent="0.3">
      <c r="E4350" s="12"/>
      <c r="U4350" s="22"/>
      <c r="V4350" s="22"/>
      <c r="W4350" s="81"/>
      <c r="X4350" s="22"/>
      <c r="AE4350" s="34"/>
      <c r="AF4350" s="34"/>
      <c r="AG4350" s="34"/>
      <c r="AH4350" s="34"/>
      <c r="AI4350" s="34"/>
      <c r="AJ4350" s="35"/>
      <c r="AK4350" s="36"/>
      <c r="AL4350" s="36"/>
      <c r="AM4350" s="35"/>
      <c r="AN4350" s="36"/>
    </row>
    <row r="4351" spans="5:40" x14ac:dyDescent="0.3">
      <c r="E4351" s="12"/>
      <c r="U4351" s="22"/>
      <c r="V4351" s="22"/>
      <c r="W4351" s="81"/>
      <c r="X4351" s="22"/>
      <c r="AE4351" s="34"/>
      <c r="AF4351" s="34"/>
      <c r="AG4351" s="34"/>
      <c r="AH4351" s="34"/>
      <c r="AI4351" s="34"/>
      <c r="AJ4351" s="35"/>
      <c r="AK4351" s="36"/>
      <c r="AL4351" s="36"/>
      <c r="AM4351" s="35"/>
      <c r="AN4351" s="36"/>
    </row>
    <row r="4352" spans="5:40" x14ac:dyDescent="0.3">
      <c r="E4352" s="12"/>
      <c r="U4352" s="22"/>
      <c r="V4352" s="22"/>
      <c r="W4352" s="81"/>
      <c r="X4352" s="22"/>
      <c r="AE4352" s="34"/>
      <c r="AF4352" s="34"/>
      <c r="AG4352" s="34"/>
      <c r="AH4352" s="34"/>
      <c r="AI4352" s="34"/>
      <c r="AJ4352" s="35"/>
      <c r="AK4352" s="36"/>
      <c r="AL4352" s="36"/>
      <c r="AM4352" s="35"/>
      <c r="AN4352" s="36"/>
    </row>
    <row r="4353" spans="5:40" x14ac:dyDescent="0.3">
      <c r="E4353" s="12"/>
      <c r="U4353" s="22"/>
      <c r="V4353" s="22"/>
      <c r="W4353" s="81"/>
      <c r="X4353" s="22"/>
      <c r="AE4353" s="34"/>
      <c r="AF4353" s="34"/>
      <c r="AG4353" s="34"/>
      <c r="AH4353" s="34"/>
      <c r="AI4353" s="34"/>
      <c r="AJ4353" s="35"/>
      <c r="AK4353" s="36"/>
      <c r="AL4353" s="36"/>
      <c r="AM4353" s="35"/>
      <c r="AN4353" s="36"/>
    </row>
    <row r="4354" spans="5:40" x14ac:dyDescent="0.3">
      <c r="E4354" s="12"/>
      <c r="U4354" s="22"/>
      <c r="V4354" s="22"/>
      <c r="W4354" s="81"/>
      <c r="X4354" s="22"/>
      <c r="AE4354" s="34"/>
      <c r="AF4354" s="34"/>
      <c r="AG4354" s="34"/>
      <c r="AH4354" s="34"/>
      <c r="AI4354" s="34"/>
      <c r="AJ4354" s="35"/>
      <c r="AK4354" s="36"/>
      <c r="AL4354" s="36"/>
      <c r="AM4354" s="35"/>
      <c r="AN4354" s="36"/>
    </row>
    <row r="4355" spans="5:40" x14ac:dyDescent="0.3">
      <c r="E4355" s="12"/>
      <c r="U4355" s="22"/>
      <c r="V4355" s="22"/>
      <c r="W4355" s="81"/>
      <c r="X4355" s="22"/>
      <c r="AE4355" s="34"/>
      <c r="AF4355" s="34"/>
      <c r="AG4355" s="34"/>
      <c r="AH4355" s="34"/>
      <c r="AI4355" s="34"/>
      <c r="AJ4355" s="35"/>
      <c r="AK4355" s="36"/>
      <c r="AL4355" s="36"/>
      <c r="AM4355" s="35"/>
      <c r="AN4355" s="36"/>
    </row>
    <row r="4356" spans="5:40" x14ac:dyDescent="0.3">
      <c r="E4356" s="12"/>
      <c r="U4356" s="22"/>
      <c r="V4356" s="22"/>
      <c r="W4356" s="81"/>
      <c r="X4356" s="22"/>
      <c r="AE4356" s="34"/>
      <c r="AF4356" s="34"/>
      <c r="AG4356" s="34"/>
      <c r="AH4356" s="34"/>
      <c r="AI4356" s="34"/>
      <c r="AJ4356" s="35"/>
      <c r="AK4356" s="36"/>
      <c r="AL4356" s="36"/>
      <c r="AM4356" s="35"/>
      <c r="AN4356" s="36"/>
    </row>
    <row r="4357" spans="5:40" x14ac:dyDescent="0.3">
      <c r="E4357" s="12"/>
      <c r="U4357" s="22"/>
      <c r="V4357" s="22"/>
      <c r="W4357" s="81"/>
      <c r="X4357" s="22"/>
      <c r="AE4357" s="34"/>
      <c r="AF4357" s="34"/>
      <c r="AG4357" s="34"/>
      <c r="AH4357" s="34"/>
      <c r="AI4357" s="34"/>
      <c r="AJ4357" s="35"/>
      <c r="AK4357" s="36"/>
      <c r="AL4357" s="36"/>
      <c r="AM4357" s="35"/>
      <c r="AN4357" s="36"/>
    </row>
    <row r="4358" spans="5:40" x14ac:dyDescent="0.3">
      <c r="E4358" s="12"/>
      <c r="U4358" s="22"/>
      <c r="V4358" s="22"/>
      <c r="W4358" s="81"/>
      <c r="X4358" s="22"/>
      <c r="AE4358" s="34"/>
      <c r="AF4358" s="34"/>
      <c r="AG4358" s="34"/>
      <c r="AH4358" s="34"/>
      <c r="AI4358" s="34"/>
      <c r="AJ4358" s="35"/>
      <c r="AK4358" s="36"/>
      <c r="AL4358" s="36"/>
      <c r="AM4358" s="35"/>
      <c r="AN4358" s="36"/>
    </row>
    <row r="4359" spans="5:40" x14ac:dyDescent="0.3">
      <c r="E4359" s="12"/>
      <c r="U4359" s="22"/>
      <c r="V4359" s="22"/>
      <c r="W4359" s="81"/>
      <c r="X4359" s="22"/>
      <c r="AE4359" s="34"/>
      <c r="AF4359" s="34"/>
      <c r="AG4359" s="34"/>
      <c r="AH4359" s="34"/>
      <c r="AI4359" s="34"/>
      <c r="AJ4359" s="35"/>
      <c r="AK4359" s="36"/>
      <c r="AL4359" s="36"/>
      <c r="AM4359" s="35"/>
      <c r="AN4359" s="36"/>
    </row>
    <row r="4360" spans="5:40" x14ac:dyDescent="0.3">
      <c r="E4360" s="12"/>
      <c r="U4360" s="22"/>
      <c r="V4360" s="22"/>
      <c r="W4360" s="81"/>
      <c r="X4360" s="22"/>
      <c r="AE4360" s="34"/>
      <c r="AF4360" s="34"/>
      <c r="AG4360" s="34"/>
      <c r="AH4360" s="34"/>
      <c r="AI4360" s="34"/>
      <c r="AJ4360" s="35"/>
      <c r="AK4360" s="36"/>
      <c r="AL4360" s="36"/>
      <c r="AM4360" s="35"/>
      <c r="AN4360" s="36"/>
    </row>
    <row r="4361" spans="5:40" x14ac:dyDescent="0.3">
      <c r="E4361" s="12"/>
      <c r="U4361" s="22"/>
      <c r="V4361" s="22"/>
      <c r="W4361" s="81"/>
      <c r="X4361" s="22"/>
      <c r="AE4361" s="34"/>
      <c r="AF4361" s="34"/>
      <c r="AG4361" s="34"/>
      <c r="AH4361" s="34"/>
      <c r="AI4361" s="34"/>
      <c r="AJ4361" s="35"/>
      <c r="AK4361" s="36"/>
      <c r="AL4361" s="36"/>
      <c r="AM4361" s="35"/>
      <c r="AN4361" s="36"/>
    </row>
    <row r="4362" spans="5:40" x14ac:dyDescent="0.3">
      <c r="E4362" s="12"/>
      <c r="U4362" s="22"/>
      <c r="V4362" s="22"/>
      <c r="W4362" s="81"/>
      <c r="X4362" s="22"/>
      <c r="AE4362" s="34"/>
      <c r="AF4362" s="34"/>
      <c r="AG4362" s="34"/>
      <c r="AH4362" s="34"/>
      <c r="AI4362" s="34"/>
      <c r="AJ4362" s="35"/>
      <c r="AK4362" s="36"/>
      <c r="AL4362" s="36"/>
      <c r="AM4362" s="35"/>
      <c r="AN4362" s="36"/>
    </row>
    <row r="4363" spans="5:40" x14ac:dyDescent="0.3">
      <c r="E4363" s="12"/>
      <c r="U4363" s="22"/>
      <c r="V4363" s="22"/>
      <c r="W4363" s="81"/>
      <c r="X4363" s="22"/>
      <c r="AE4363" s="34"/>
      <c r="AF4363" s="34"/>
      <c r="AG4363" s="34"/>
      <c r="AH4363" s="34"/>
      <c r="AI4363" s="34"/>
      <c r="AJ4363" s="35"/>
      <c r="AK4363" s="36"/>
      <c r="AL4363" s="36"/>
      <c r="AM4363" s="35"/>
      <c r="AN4363" s="36"/>
    </row>
    <row r="4364" spans="5:40" x14ac:dyDescent="0.3">
      <c r="E4364" s="12"/>
      <c r="U4364" s="22"/>
      <c r="V4364" s="22"/>
      <c r="W4364" s="81"/>
      <c r="X4364" s="22"/>
      <c r="AE4364" s="34"/>
      <c r="AF4364" s="34"/>
      <c r="AG4364" s="34"/>
      <c r="AH4364" s="34"/>
      <c r="AI4364" s="34"/>
      <c r="AJ4364" s="35"/>
      <c r="AK4364" s="36"/>
      <c r="AL4364" s="36"/>
      <c r="AM4364" s="35"/>
      <c r="AN4364" s="36"/>
    </row>
    <row r="4365" spans="5:40" x14ac:dyDescent="0.3">
      <c r="E4365" s="12"/>
      <c r="U4365" s="22"/>
      <c r="V4365" s="22"/>
      <c r="W4365" s="81"/>
      <c r="X4365" s="22"/>
      <c r="AE4365" s="34"/>
      <c r="AF4365" s="34"/>
      <c r="AG4365" s="34"/>
      <c r="AH4365" s="34"/>
      <c r="AI4365" s="34"/>
      <c r="AJ4365" s="35"/>
      <c r="AK4365" s="36"/>
      <c r="AL4365" s="36"/>
      <c r="AM4365" s="35"/>
      <c r="AN4365" s="36"/>
    </row>
    <row r="4366" spans="5:40" x14ac:dyDescent="0.3">
      <c r="E4366" s="12"/>
      <c r="U4366" s="22"/>
      <c r="V4366" s="22"/>
      <c r="W4366" s="81"/>
      <c r="X4366" s="22"/>
      <c r="AE4366" s="34"/>
      <c r="AF4366" s="34"/>
      <c r="AG4366" s="34"/>
      <c r="AH4366" s="34"/>
      <c r="AI4366" s="34"/>
      <c r="AJ4366" s="35"/>
      <c r="AK4366" s="36"/>
      <c r="AL4366" s="36"/>
      <c r="AM4366" s="35"/>
      <c r="AN4366" s="36"/>
    </row>
    <row r="4367" spans="5:40" x14ac:dyDescent="0.3">
      <c r="E4367" s="12"/>
      <c r="U4367" s="22"/>
      <c r="V4367" s="22"/>
      <c r="W4367" s="81"/>
      <c r="X4367" s="22"/>
      <c r="AE4367" s="34"/>
      <c r="AF4367" s="34"/>
      <c r="AG4367" s="34"/>
      <c r="AH4367" s="34"/>
      <c r="AI4367" s="34"/>
      <c r="AJ4367" s="35"/>
      <c r="AK4367" s="36"/>
      <c r="AL4367" s="36"/>
      <c r="AM4367" s="35"/>
      <c r="AN4367" s="36"/>
    </row>
    <row r="4368" spans="5:40" x14ac:dyDescent="0.3">
      <c r="E4368" s="12"/>
      <c r="U4368" s="22"/>
      <c r="V4368" s="22"/>
      <c r="W4368" s="81"/>
      <c r="X4368" s="22"/>
      <c r="AE4368" s="34"/>
      <c r="AF4368" s="34"/>
      <c r="AG4368" s="34"/>
      <c r="AH4368" s="34"/>
      <c r="AI4368" s="34"/>
      <c r="AJ4368" s="35"/>
      <c r="AK4368" s="36"/>
      <c r="AL4368" s="36"/>
      <c r="AM4368" s="35"/>
      <c r="AN4368" s="36"/>
    </row>
    <row r="4369" spans="5:40" x14ac:dyDescent="0.3">
      <c r="E4369" s="12"/>
      <c r="U4369" s="22"/>
      <c r="V4369" s="22"/>
      <c r="W4369" s="81"/>
      <c r="X4369" s="22"/>
      <c r="AE4369" s="34"/>
      <c r="AF4369" s="34"/>
      <c r="AG4369" s="34"/>
      <c r="AH4369" s="34"/>
      <c r="AI4369" s="34"/>
      <c r="AJ4369" s="35"/>
      <c r="AK4369" s="36"/>
      <c r="AL4369" s="36"/>
      <c r="AM4369" s="35"/>
      <c r="AN4369" s="36"/>
    </row>
    <row r="4370" spans="5:40" x14ac:dyDescent="0.3">
      <c r="E4370" s="12"/>
      <c r="U4370" s="22"/>
      <c r="V4370" s="22"/>
      <c r="W4370" s="81"/>
      <c r="X4370" s="22"/>
      <c r="AE4370" s="34"/>
      <c r="AF4370" s="34"/>
      <c r="AG4370" s="34"/>
      <c r="AH4370" s="34"/>
      <c r="AI4370" s="34"/>
      <c r="AJ4370" s="35"/>
      <c r="AK4370" s="36"/>
      <c r="AL4370" s="36"/>
      <c r="AM4370" s="35"/>
      <c r="AN4370" s="36"/>
    </row>
    <row r="4371" spans="5:40" x14ac:dyDescent="0.3">
      <c r="E4371" s="12"/>
      <c r="U4371" s="22"/>
      <c r="V4371" s="22"/>
      <c r="W4371" s="81"/>
      <c r="X4371" s="22"/>
      <c r="AE4371" s="34"/>
      <c r="AF4371" s="34"/>
      <c r="AG4371" s="34"/>
      <c r="AH4371" s="34"/>
      <c r="AI4371" s="34"/>
      <c r="AJ4371" s="35"/>
      <c r="AK4371" s="36"/>
      <c r="AL4371" s="36"/>
      <c r="AM4371" s="35"/>
      <c r="AN4371" s="36"/>
    </row>
    <row r="4372" spans="5:40" x14ac:dyDescent="0.3">
      <c r="E4372" s="12"/>
      <c r="U4372" s="22"/>
      <c r="V4372" s="22"/>
      <c r="W4372" s="81"/>
      <c r="X4372" s="22"/>
      <c r="AE4372" s="34"/>
      <c r="AF4372" s="34"/>
      <c r="AG4372" s="34"/>
      <c r="AH4372" s="34"/>
      <c r="AI4372" s="34"/>
      <c r="AJ4372" s="35"/>
      <c r="AK4372" s="36"/>
      <c r="AL4372" s="36"/>
      <c r="AM4372" s="35"/>
      <c r="AN4372" s="36"/>
    </row>
    <row r="4373" spans="5:40" x14ac:dyDescent="0.3">
      <c r="E4373" s="12"/>
      <c r="U4373" s="22"/>
      <c r="V4373" s="22"/>
      <c r="W4373" s="81"/>
      <c r="X4373" s="22"/>
      <c r="AE4373" s="34"/>
      <c r="AF4373" s="34"/>
      <c r="AG4373" s="34"/>
      <c r="AH4373" s="34"/>
      <c r="AI4373" s="34"/>
      <c r="AJ4373" s="35"/>
      <c r="AK4373" s="36"/>
      <c r="AL4373" s="36"/>
      <c r="AM4373" s="35"/>
      <c r="AN4373" s="36"/>
    </row>
    <row r="4374" spans="5:40" x14ac:dyDescent="0.3">
      <c r="E4374" s="12"/>
      <c r="U4374" s="22"/>
      <c r="V4374" s="22"/>
      <c r="W4374" s="81"/>
      <c r="X4374" s="22"/>
      <c r="AE4374" s="34"/>
      <c r="AF4374" s="34"/>
      <c r="AG4374" s="34"/>
      <c r="AH4374" s="34"/>
      <c r="AI4374" s="34"/>
      <c r="AJ4374" s="35"/>
      <c r="AK4374" s="36"/>
      <c r="AL4374" s="36"/>
      <c r="AM4374" s="35"/>
      <c r="AN4374" s="36"/>
    </row>
    <row r="4375" spans="5:40" x14ac:dyDescent="0.3">
      <c r="E4375" s="12"/>
      <c r="U4375" s="22"/>
      <c r="V4375" s="22"/>
      <c r="W4375" s="81"/>
      <c r="X4375" s="22"/>
      <c r="AE4375" s="34"/>
      <c r="AF4375" s="34"/>
      <c r="AG4375" s="34"/>
      <c r="AH4375" s="34"/>
      <c r="AI4375" s="34"/>
      <c r="AJ4375" s="35"/>
      <c r="AK4375" s="36"/>
      <c r="AL4375" s="36"/>
      <c r="AM4375" s="35"/>
      <c r="AN4375" s="36"/>
    </row>
    <row r="4376" spans="5:40" x14ac:dyDescent="0.3">
      <c r="E4376" s="12"/>
      <c r="U4376" s="22"/>
      <c r="V4376" s="22"/>
      <c r="W4376" s="81"/>
      <c r="X4376" s="22"/>
      <c r="AE4376" s="34"/>
      <c r="AF4376" s="34"/>
      <c r="AG4376" s="34"/>
      <c r="AH4376" s="34"/>
      <c r="AI4376" s="34"/>
      <c r="AJ4376" s="35"/>
      <c r="AK4376" s="36"/>
      <c r="AL4376" s="36"/>
      <c r="AM4376" s="35"/>
      <c r="AN4376" s="36"/>
    </row>
    <row r="4377" spans="5:40" x14ac:dyDescent="0.3">
      <c r="E4377" s="12"/>
      <c r="U4377" s="22"/>
      <c r="V4377" s="22"/>
      <c r="W4377" s="81"/>
      <c r="X4377" s="22"/>
      <c r="AE4377" s="34"/>
      <c r="AF4377" s="34"/>
      <c r="AG4377" s="34"/>
      <c r="AH4377" s="34"/>
      <c r="AI4377" s="34"/>
      <c r="AJ4377" s="35"/>
      <c r="AK4377" s="36"/>
      <c r="AL4377" s="36"/>
      <c r="AM4377" s="35"/>
      <c r="AN4377" s="36"/>
    </row>
    <row r="4378" spans="5:40" x14ac:dyDescent="0.3">
      <c r="E4378" s="12"/>
      <c r="U4378" s="22"/>
      <c r="V4378" s="22"/>
      <c r="W4378" s="81"/>
      <c r="X4378" s="22"/>
      <c r="AE4378" s="34"/>
      <c r="AF4378" s="34"/>
      <c r="AG4378" s="34"/>
      <c r="AH4378" s="34"/>
      <c r="AI4378" s="34"/>
      <c r="AJ4378" s="35"/>
      <c r="AK4378" s="36"/>
      <c r="AL4378" s="36"/>
      <c r="AM4378" s="35"/>
      <c r="AN4378" s="36"/>
    </row>
    <row r="4379" spans="5:40" x14ac:dyDescent="0.3">
      <c r="E4379" s="12"/>
      <c r="U4379" s="22"/>
      <c r="V4379" s="22"/>
      <c r="W4379" s="81"/>
      <c r="X4379" s="22"/>
      <c r="AE4379" s="34"/>
      <c r="AF4379" s="34"/>
      <c r="AG4379" s="34"/>
      <c r="AH4379" s="34"/>
      <c r="AI4379" s="34"/>
      <c r="AJ4379" s="35"/>
      <c r="AK4379" s="36"/>
      <c r="AL4379" s="36"/>
      <c r="AM4379" s="35"/>
      <c r="AN4379" s="36"/>
    </row>
    <row r="4380" spans="5:40" x14ac:dyDescent="0.3">
      <c r="E4380" s="12"/>
      <c r="U4380" s="22"/>
      <c r="V4380" s="22"/>
      <c r="W4380" s="81"/>
      <c r="X4380" s="22"/>
      <c r="AE4380" s="34"/>
      <c r="AF4380" s="34"/>
      <c r="AG4380" s="34"/>
      <c r="AH4380" s="34"/>
      <c r="AI4380" s="34"/>
      <c r="AJ4380" s="35"/>
      <c r="AK4380" s="36"/>
      <c r="AL4380" s="36"/>
      <c r="AM4380" s="35"/>
      <c r="AN4380" s="36"/>
    </row>
    <row r="4381" spans="5:40" x14ac:dyDescent="0.3">
      <c r="E4381" s="12"/>
      <c r="U4381" s="22"/>
      <c r="V4381" s="22"/>
      <c r="W4381" s="81"/>
      <c r="X4381" s="22"/>
      <c r="AE4381" s="34"/>
      <c r="AF4381" s="34"/>
      <c r="AG4381" s="34"/>
      <c r="AH4381" s="34"/>
      <c r="AI4381" s="34"/>
      <c r="AJ4381" s="35"/>
      <c r="AK4381" s="36"/>
      <c r="AL4381" s="36"/>
      <c r="AM4381" s="35"/>
      <c r="AN4381" s="36"/>
    </row>
    <row r="4382" spans="5:40" x14ac:dyDescent="0.3">
      <c r="E4382" s="12"/>
      <c r="U4382" s="22"/>
      <c r="V4382" s="22"/>
      <c r="W4382" s="81"/>
      <c r="X4382" s="22"/>
      <c r="AE4382" s="34"/>
      <c r="AF4382" s="34"/>
      <c r="AG4382" s="34"/>
      <c r="AH4382" s="34"/>
      <c r="AI4382" s="34"/>
      <c r="AJ4382" s="35"/>
      <c r="AK4382" s="36"/>
      <c r="AL4382" s="36"/>
      <c r="AM4382" s="35"/>
      <c r="AN4382" s="36"/>
    </row>
    <row r="4383" spans="5:40" x14ac:dyDescent="0.3">
      <c r="E4383" s="12"/>
      <c r="U4383" s="22"/>
      <c r="V4383" s="22"/>
      <c r="W4383" s="81"/>
      <c r="X4383" s="22"/>
      <c r="AE4383" s="34"/>
      <c r="AF4383" s="34"/>
      <c r="AG4383" s="34"/>
      <c r="AH4383" s="34"/>
      <c r="AI4383" s="34"/>
      <c r="AJ4383" s="35"/>
      <c r="AK4383" s="36"/>
      <c r="AL4383" s="36"/>
      <c r="AM4383" s="35"/>
      <c r="AN4383" s="36"/>
    </row>
    <row r="4384" spans="5:40" x14ac:dyDescent="0.3">
      <c r="E4384" s="12"/>
      <c r="U4384" s="22"/>
      <c r="V4384" s="22"/>
      <c r="W4384" s="81"/>
      <c r="X4384" s="22"/>
      <c r="AE4384" s="34"/>
      <c r="AF4384" s="34"/>
      <c r="AG4384" s="34"/>
      <c r="AH4384" s="34"/>
      <c r="AI4384" s="34"/>
      <c r="AJ4384" s="35"/>
      <c r="AK4384" s="36"/>
      <c r="AL4384" s="36"/>
      <c r="AM4384" s="35"/>
      <c r="AN4384" s="36"/>
    </row>
    <row r="4385" spans="5:40" x14ac:dyDescent="0.3">
      <c r="E4385" s="12"/>
      <c r="U4385" s="22"/>
      <c r="V4385" s="22"/>
      <c r="W4385" s="81"/>
      <c r="X4385" s="22"/>
      <c r="AE4385" s="34"/>
      <c r="AF4385" s="34"/>
      <c r="AG4385" s="34"/>
      <c r="AH4385" s="34"/>
      <c r="AI4385" s="34"/>
      <c r="AJ4385" s="35"/>
      <c r="AK4385" s="36"/>
      <c r="AL4385" s="36"/>
      <c r="AM4385" s="35"/>
      <c r="AN4385" s="36"/>
    </row>
    <row r="4386" spans="5:40" x14ac:dyDescent="0.3">
      <c r="E4386" s="12"/>
      <c r="U4386" s="22"/>
      <c r="V4386" s="22"/>
      <c r="W4386" s="81"/>
      <c r="X4386" s="22"/>
      <c r="AE4386" s="34"/>
      <c r="AF4386" s="34"/>
      <c r="AG4386" s="34"/>
      <c r="AH4386" s="34"/>
      <c r="AI4386" s="34"/>
      <c r="AJ4386" s="35"/>
      <c r="AK4386" s="36"/>
      <c r="AL4386" s="36"/>
      <c r="AM4386" s="35"/>
      <c r="AN4386" s="36"/>
    </row>
    <row r="4387" spans="5:40" x14ac:dyDescent="0.3">
      <c r="E4387" s="12"/>
      <c r="U4387" s="22"/>
      <c r="V4387" s="22"/>
      <c r="W4387" s="81"/>
      <c r="X4387" s="22"/>
      <c r="AE4387" s="34"/>
      <c r="AF4387" s="34"/>
      <c r="AG4387" s="34"/>
      <c r="AH4387" s="34"/>
      <c r="AI4387" s="34"/>
      <c r="AJ4387" s="35"/>
      <c r="AK4387" s="36"/>
      <c r="AL4387" s="36"/>
      <c r="AM4387" s="35"/>
      <c r="AN4387" s="36"/>
    </row>
    <row r="4388" spans="5:40" x14ac:dyDescent="0.3">
      <c r="E4388" s="12"/>
      <c r="U4388" s="22"/>
      <c r="V4388" s="22"/>
      <c r="W4388" s="81"/>
      <c r="X4388" s="22"/>
      <c r="AE4388" s="34"/>
      <c r="AF4388" s="34"/>
      <c r="AG4388" s="34"/>
      <c r="AH4388" s="34"/>
      <c r="AI4388" s="34"/>
      <c r="AJ4388" s="35"/>
      <c r="AK4388" s="36"/>
      <c r="AL4388" s="36"/>
      <c r="AM4388" s="35"/>
      <c r="AN4388" s="36"/>
    </row>
    <row r="4389" spans="5:40" x14ac:dyDescent="0.3">
      <c r="E4389" s="12"/>
      <c r="U4389" s="22"/>
      <c r="V4389" s="22"/>
      <c r="W4389" s="81"/>
      <c r="X4389" s="22"/>
      <c r="AE4389" s="34"/>
      <c r="AF4389" s="34"/>
      <c r="AG4389" s="34"/>
      <c r="AH4389" s="34"/>
      <c r="AI4389" s="34"/>
      <c r="AJ4389" s="35"/>
      <c r="AK4389" s="36"/>
      <c r="AL4389" s="36"/>
      <c r="AM4389" s="35"/>
      <c r="AN4389" s="36"/>
    </row>
    <row r="4390" spans="5:40" x14ac:dyDescent="0.3">
      <c r="E4390" s="12"/>
      <c r="U4390" s="22"/>
      <c r="V4390" s="22"/>
      <c r="W4390" s="81"/>
      <c r="X4390" s="22"/>
      <c r="AE4390" s="34"/>
      <c r="AF4390" s="34"/>
      <c r="AG4390" s="34"/>
      <c r="AH4390" s="34"/>
      <c r="AI4390" s="34"/>
      <c r="AJ4390" s="35"/>
      <c r="AK4390" s="36"/>
      <c r="AL4390" s="36"/>
      <c r="AM4390" s="35"/>
      <c r="AN4390" s="36"/>
    </row>
    <row r="4391" spans="5:40" x14ac:dyDescent="0.3">
      <c r="E4391" s="12"/>
      <c r="U4391" s="22"/>
      <c r="V4391" s="22"/>
      <c r="W4391" s="81"/>
      <c r="X4391" s="22"/>
      <c r="AE4391" s="34"/>
      <c r="AF4391" s="34"/>
      <c r="AG4391" s="34"/>
      <c r="AH4391" s="34"/>
      <c r="AI4391" s="34"/>
      <c r="AJ4391" s="35"/>
      <c r="AK4391" s="36"/>
      <c r="AL4391" s="36"/>
      <c r="AM4391" s="35"/>
      <c r="AN4391" s="36"/>
    </row>
    <row r="4392" spans="5:40" x14ac:dyDescent="0.3">
      <c r="E4392" s="12"/>
      <c r="U4392" s="22"/>
      <c r="V4392" s="22"/>
      <c r="W4392" s="81"/>
      <c r="X4392" s="22"/>
      <c r="AE4392" s="34"/>
      <c r="AF4392" s="34"/>
      <c r="AG4392" s="34"/>
      <c r="AH4392" s="34"/>
      <c r="AI4392" s="34"/>
      <c r="AJ4392" s="35"/>
      <c r="AK4392" s="36"/>
      <c r="AL4392" s="36"/>
      <c r="AM4392" s="35"/>
      <c r="AN4392" s="36"/>
    </row>
    <row r="4393" spans="5:40" x14ac:dyDescent="0.3">
      <c r="E4393" s="12"/>
      <c r="U4393" s="22"/>
      <c r="V4393" s="22"/>
      <c r="W4393" s="81"/>
      <c r="X4393" s="22"/>
      <c r="AE4393" s="34"/>
      <c r="AF4393" s="34"/>
      <c r="AG4393" s="34"/>
      <c r="AH4393" s="34"/>
      <c r="AI4393" s="34"/>
      <c r="AJ4393" s="35"/>
      <c r="AK4393" s="36"/>
      <c r="AL4393" s="36"/>
      <c r="AM4393" s="35"/>
      <c r="AN4393" s="36"/>
    </row>
    <row r="4394" spans="5:40" x14ac:dyDescent="0.3">
      <c r="E4394" s="12"/>
      <c r="U4394" s="22"/>
      <c r="V4394" s="22"/>
      <c r="W4394" s="81"/>
      <c r="X4394" s="22"/>
      <c r="AE4394" s="34"/>
      <c r="AF4394" s="34"/>
      <c r="AG4394" s="34"/>
      <c r="AH4394" s="34"/>
      <c r="AI4394" s="34"/>
      <c r="AJ4394" s="35"/>
      <c r="AK4394" s="36"/>
      <c r="AL4394" s="36"/>
      <c r="AM4394" s="35"/>
      <c r="AN4394" s="36"/>
    </row>
    <row r="4395" spans="5:40" x14ac:dyDescent="0.3">
      <c r="E4395" s="12"/>
      <c r="U4395" s="22"/>
      <c r="V4395" s="22"/>
      <c r="W4395" s="81"/>
      <c r="X4395" s="22"/>
      <c r="AE4395" s="34"/>
      <c r="AF4395" s="34"/>
      <c r="AG4395" s="34"/>
      <c r="AH4395" s="34"/>
      <c r="AI4395" s="34"/>
      <c r="AJ4395" s="35"/>
      <c r="AK4395" s="36"/>
      <c r="AL4395" s="36"/>
      <c r="AM4395" s="35"/>
      <c r="AN4395" s="36"/>
    </row>
    <row r="4396" spans="5:40" x14ac:dyDescent="0.3">
      <c r="E4396" s="12"/>
      <c r="U4396" s="22"/>
      <c r="V4396" s="22"/>
      <c r="W4396" s="81"/>
      <c r="X4396" s="22"/>
      <c r="AE4396" s="34"/>
      <c r="AF4396" s="34"/>
      <c r="AG4396" s="34"/>
      <c r="AH4396" s="34"/>
      <c r="AI4396" s="34"/>
      <c r="AJ4396" s="35"/>
      <c r="AK4396" s="36"/>
      <c r="AL4396" s="36"/>
      <c r="AM4396" s="35"/>
      <c r="AN4396" s="36"/>
    </row>
    <row r="4397" spans="5:40" x14ac:dyDescent="0.3">
      <c r="E4397" s="12"/>
      <c r="U4397" s="22"/>
      <c r="V4397" s="22"/>
      <c r="W4397" s="81"/>
      <c r="X4397" s="22"/>
      <c r="AE4397" s="34"/>
      <c r="AF4397" s="34"/>
      <c r="AG4397" s="34"/>
      <c r="AH4397" s="34"/>
      <c r="AI4397" s="34"/>
      <c r="AJ4397" s="35"/>
      <c r="AK4397" s="36"/>
      <c r="AL4397" s="36"/>
      <c r="AM4397" s="35"/>
      <c r="AN4397" s="36"/>
    </row>
    <row r="4398" spans="5:40" x14ac:dyDescent="0.3">
      <c r="E4398" s="12"/>
      <c r="U4398" s="22"/>
      <c r="V4398" s="22"/>
      <c r="W4398" s="81"/>
      <c r="X4398" s="22"/>
      <c r="AE4398" s="34"/>
      <c r="AF4398" s="34"/>
      <c r="AG4398" s="34"/>
      <c r="AH4398" s="34"/>
      <c r="AI4398" s="34"/>
      <c r="AJ4398" s="35"/>
      <c r="AK4398" s="36"/>
      <c r="AL4398" s="36"/>
      <c r="AM4398" s="35"/>
      <c r="AN4398" s="36"/>
    </row>
    <row r="4399" spans="5:40" x14ac:dyDescent="0.3">
      <c r="E4399" s="12"/>
      <c r="U4399" s="22"/>
      <c r="V4399" s="22"/>
      <c r="W4399" s="81"/>
      <c r="X4399" s="22"/>
      <c r="AE4399" s="34"/>
      <c r="AF4399" s="34"/>
      <c r="AG4399" s="34"/>
      <c r="AH4399" s="34"/>
      <c r="AI4399" s="34"/>
      <c r="AJ4399" s="35"/>
      <c r="AK4399" s="36"/>
      <c r="AL4399" s="36"/>
      <c r="AM4399" s="35"/>
      <c r="AN4399" s="36"/>
    </row>
    <row r="4400" spans="5:40" x14ac:dyDescent="0.3">
      <c r="E4400" s="12"/>
      <c r="U4400" s="22"/>
      <c r="V4400" s="22"/>
      <c r="W4400" s="81"/>
      <c r="X4400" s="22"/>
      <c r="AE4400" s="34"/>
      <c r="AF4400" s="34"/>
      <c r="AG4400" s="34"/>
      <c r="AH4400" s="34"/>
      <c r="AI4400" s="34"/>
      <c r="AJ4400" s="35"/>
      <c r="AK4400" s="36"/>
      <c r="AL4400" s="36"/>
      <c r="AM4400" s="35"/>
      <c r="AN4400" s="36"/>
    </row>
    <row r="4401" spans="5:40" x14ac:dyDescent="0.3">
      <c r="E4401" s="12"/>
      <c r="U4401" s="22"/>
      <c r="V4401" s="22"/>
      <c r="W4401" s="81"/>
      <c r="X4401" s="22"/>
      <c r="AE4401" s="34"/>
      <c r="AF4401" s="34"/>
      <c r="AG4401" s="34"/>
      <c r="AH4401" s="34"/>
      <c r="AI4401" s="34"/>
      <c r="AJ4401" s="35"/>
      <c r="AK4401" s="36"/>
      <c r="AL4401" s="36"/>
      <c r="AM4401" s="35"/>
      <c r="AN4401" s="36"/>
    </row>
    <row r="4402" spans="5:40" x14ac:dyDescent="0.3">
      <c r="E4402" s="12"/>
      <c r="U4402" s="22"/>
      <c r="V4402" s="22"/>
      <c r="W4402" s="81"/>
      <c r="X4402" s="22"/>
      <c r="AE4402" s="34"/>
      <c r="AF4402" s="34"/>
      <c r="AG4402" s="34"/>
      <c r="AH4402" s="34"/>
      <c r="AI4402" s="34"/>
      <c r="AJ4402" s="35"/>
      <c r="AK4402" s="36"/>
      <c r="AL4402" s="36"/>
      <c r="AM4402" s="35"/>
      <c r="AN4402" s="36"/>
    </row>
    <row r="4403" spans="5:40" x14ac:dyDescent="0.3">
      <c r="E4403" s="12"/>
      <c r="U4403" s="22"/>
      <c r="V4403" s="22"/>
      <c r="W4403" s="81"/>
      <c r="X4403" s="22"/>
      <c r="AE4403" s="34"/>
      <c r="AF4403" s="34"/>
      <c r="AG4403" s="34"/>
      <c r="AH4403" s="34"/>
      <c r="AI4403" s="34"/>
      <c r="AJ4403" s="35"/>
      <c r="AK4403" s="36"/>
      <c r="AL4403" s="36"/>
      <c r="AM4403" s="35"/>
      <c r="AN4403" s="36"/>
    </row>
    <row r="4404" spans="5:40" x14ac:dyDescent="0.3">
      <c r="E4404" s="12"/>
      <c r="U4404" s="22"/>
      <c r="V4404" s="22"/>
      <c r="W4404" s="81"/>
      <c r="X4404" s="22"/>
      <c r="AE4404" s="34"/>
      <c r="AF4404" s="34"/>
      <c r="AG4404" s="34"/>
      <c r="AH4404" s="34"/>
      <c r="AI4404" s="34"/>
      <c r="AJ4404" s="35"/>
      <c r="AK4404" s="36"/>
      <c r="AL4404" s="36"/>
      <c r="AM4404" s="35"/>
      <c r="AN4404" s="36"/>
    </row>
    <row r="4405" spans="5:40" x14ac:dyDescent="0.3">
      <c r="E4405" s="12"/>
      <c r="U4405" s="22"/>
      <c r="V4405" s="22"/>
      <c r="W4405" s="81"/>
      <c r="X4405" s="22"/>
      <c r="AE4405" s="34"/>
      <c r="AF4405" s="34"/>
      <c r="AG4405" s="34"/>
      <c r="AH4405" s="34"/>
      <c r="AI4405" s="34"/>
      <c r="AJ4405" s="35"/>
      <c r="AK4405" s="36"/>
      <c r="AL4405" s="36"/>
      <c r="AM4405" s="35"/>
      <c r="AN4405" s="36"/>
    </row>
    <row r="4406" spans="5:40" x14ac:dyDescent="0.3">
      <c r="E4406" s="12"/>
      <c r="U4406" s="22"/>
      <c r="V4406" s="22"/>
      <c r="W4406" s="81"/>
      <c r="X4406" s="22"/>
      <c r="AE4406" s="34"/>
      <c r="AF4406" s="34"/>
      <c r="AG4406" s="34"/>
      <c r="AH4406" s="34"/>
      <c r="AI4406" s="34"/>
      <c r="AJ4406" s="35"/>
      <c r="AK4406" s="36"/>
      <c r="AL4406" s="36"/>
      <c r="AM4406" s="35"/>
      <c r="AN4406" s="36"/>
    </row>
    <row r="4407" spans="5:40" x14ac:dyDescent="0.3">
      <c r="E4407" s="12"/>
      <c r="U4407" s="22"/>
      <c r="V4407" s="22"/>
      <c r="W4407" s="81"/>
      <c r="X4407" s="22"/>
      <c r="AE4407" s="34"/>
      <c r="AF4407" s="34"/>
      <c r="AG4407" s="34"/>
      <c r="AH4407" s="34"/>
      <c r="AI4407" s="34"/>
      <c r="AJ4407" s="35"/>
      <c r="AK4407" s="36"/>
      <c r="AL4407" s="36"/>
      <c r="AM4407" s="35"/>
      <c r="AN4407" s="36"/>
    </row>
    <row r="4408" spans="5:40" x14ac:dyDescent="0.3">
      <c r="E4408" s="12"/>
      <c r="V4408" s="22"/>
      <c r="AI4408" s="25"/>
      <c r="AJ4408" s="25"/>
    </row>
    <row r="4409" spans="5:40" x14ac:dyDescent="0.3">
      <c r="E4409" s="12"/>
      <c r="V4409" s="22"/>
      <c r="AI4409" s="25"/>
      <c r="AJ4409" s="25"/>
    </row>
    <row r="4410" spans="5:40" x14ac:dyDescent="0.3">
      <c r="E4410" s="12"/>
      <c r="V4410" s="22"/>
      <c r="AI4410" s="25"/>
      <c r="AJ4410" s="25"/>
    </row>
    <row r="4411" spans="5:40" x14ac:dyDescent="0.3">
      <c r="E4411" s="12"/>
      <c r="V4411" s="22"/>
      <c r="AI4411" s="25"/>
      <c r="AJ4411" s="25"/>
    </row>
    <row r="4412" spans="5:40" x14ac:dyDescent="0.3">
      <c r="E4412" s="12"/>
      <c r="V4412" s="22"/>
      <c r="AI4412" s="25"/>
      <c r="AJ4412" s="25"/>
    </row>
    <row r="4413" spans="5:40" x14ac:dyDescent="0.3">
      <c r="E4413" s="12"/>
      <c r="V4413" s="22"/>
      <c r="AI4413" s="25"/>
      <c r="AJ4413" s="25"/>
    </row>
    <row r="4414" spans="5:40" x14ac:dyDescent="0.3">
      <c r="E4414" s="12"/>
      <c r="V4414" s="22"/>
      <c r="AI4414" s="25"/>
      <c r="AJ4414" s="25"/>
    </row>
    <row r="4415" spans="5:40" x14ac:dyDescent="0.3">
      <c r="E4415" s="12"/>
      <c r="V4415" s="22"/>
      <c r="AI4415" s="25"/>
      <c r="AJ4415" s="25"/>
    </row>
    <row r="4416" spans="5:40" x14ac:dyDescent="0.3">
      <c r="E4416" s="12"/>
      <c r="V4416" s="22"/>
      <c r="AI4416" s="25"/>
      <c r="AJ4416" s="25"/>
    </row>
    <row r="4417" spans="5:36" x14ac:dyDescent="0.3">
      <c r="E4417" s="12"/>
      <c r="V4417" s="22"/>
      <c r="AI4417" s="25"/>
      <c r="AJ4417" s="25"/>
    </row>
    <row r="4418" spans="5:36" x14ac:dyDescent="0.3">
      <c r="E4418" s="12"/>
      <c r="V4418" s="22"/>
      <c r="AI4418" s="25"/>
      <c r="AJ4418" s="25"/>
    </row>
    <row r="4419" spans="5:36" x14ac:dyDescent="0.3">
      <c r="E4419" s="12"/>
      <c r="V4419" s="22"/>
      <c r="AI4419" s="25"/>
      <c r="AJ4419" s="25"/>
    </row>
    <row r="4420" spans="5:36" x14ac:dyDescent="0.3">
      <c r="E4420" s="12"/>
      <c r="V4420" s="22"/>
      <c r="AI4420" s="25"/>
      <c r="AJ4420" s="25"/>
    </row>
    <row r="4421" spans="5:36" x14ac:dyDescent="0.3">
      <c r="E4421" s="12"/>
      <c r="V4421" s="22"/>
      <c r="AI4421" s="25"/>
      <c r="AJ4421" s="25"/>
    </row>
    <row r="4422" spans="5:36" x14ac:dyDescent="0.3">
      <c r="E4422" s="12"/>
      <c r="V4422" s="22"/>
      <c r="AI4422" s="25"/>
      <c r="AJ4422" s="25"/>
    </row>
    <row r="4423" spans="5:36" x14ac:dyDescent="0.3">
      <c r="E4423" s="12"/>
      <c r="V4423" s="22"/>
      <c r="AI4423" s="25"/>
      <c r="AJ4423" s="25"/>
    </row>
    <row r="4424" spans="5:36" x14ac:dyDescent="0.3">
      <c r="E4424" s="12"/>
      <c r="V4424" s="22"/>
      <c r="AI4424" s="25"/>
      <c r="AJ4424" s="25"/>
    </row>
    <row r="4425" spans="5:36" x14ac:dyDescent="0.3">
      <c r="E4425" s="12"/>
      <c r="V4425" s="22"/>
      <c r="AI4425" s="25"/>
      <c r="AJ4425" s="25"/>
    </row>
    <row r="4426" spans="5:36" x14ac:dyDescent="0.3">
      <c r="E4426" s="12"/>
      <c r="V4426" s="22"/>
      <c r="AI4426" s="25"/>
      <c r="AJ4426" s="25"/>
    </row>
    <row r="4427" spans="5:36" x14ac:dyDescent="0.3">
      <c r="E4427" s="12"/>
      <c r="V4427" s="22"/>
      <c r="AI4427" s="25"/>
      <c r="AJ4427" s="25"/>
    </row>
    <row r="4428" spans="5:36" x14ac:dyDescent="0.3">
      <c r="E4428" s="12"/>
      <c r="V4428" s="22"/>
      <c r="AI4428" s="25"/>
      <c r="AJ4428" s="25"/>
    </row>
    <row r="4429" spans="5:36" x14ac:dyDescent="0.3">
      <c r="E4429" s="12"/>
      <c r="V4429" s="22"/>
      <c r="AI4429" s="25"/>
      <c r="AJ4429" s="25"/>
    </row>
    <row r="4430" spans="5:36" x14ac:dyDescent="0.3">
      <c r="E4430" s="12"/>
      <c r="V4430" s="22"/>
      <c r="AI4430" s="25"/>
      <c r="AJ4430" s="25"/>
    </row>
    <row r="4431" spans="5:36" x14ac:dyDescent="0.3">
      <c r="E4431" s="12"/>
      <c r="V4431" s="22"/>
      <c r="AI4431" s="25"/>
      <c r="AJ4431" s="25"/>
    </row>
    <row r="4432" spans="5:36" x14ac:dyDescent="0.3">
      <c r="E4432" s="12"/>
      <c r="V4432" s="22"/>
      <c r="AI4432" s="25"/>
      <c r="AJ4432" s="25"/>
    </row>
    <row r="4433" spans="5:36" x14ac:dyDescent="0.3">
      <c r="E4433" s="12"/>
      <c r="V4433" s="22"/>
      <c r="AI4433" s="25"/>
      <c r="AJ4433" s="25"/>
    </row>
    <row r="4434" spans="5:36" x14ac:dyDescent="0.3">
      <c r="E4434" s="12"/>
      <c r="V4434" s="22"/>
      <c r="AI4434" s="25"/>
      <c r="AJ4434" s="25"/>
    </row>
    <row r="4435" spans="5:36" x14ac:dyDescent="0.3">
      <c r="E4435" s="12"/>
      <c r="V4435" s="22"/>
      <c r="AI4435" s="25"/>
      <c r="AJ4435" s="25"/>
    </row>
    <row r="4436" spans="5:36" x14ac:dyDescent="0.3">
      <c r="E4436" s="12"/>
      <c r="V4436" s="22"/>
      <c r="AI4436" s="25"/>
      <c r="AJ4436" s="25"/>
    </row>
    <row r="4437" spans="5:36" x14ac:dyDescent="0.3">
      <c r="E4437" s="12"/>
      <c r="V4437" s="22"/>
      <c r="AI4437" s="25"/>
      <c r="AJ4437" s="25"/>
    </row>
    <row r="4438" spans="5:36" x14ac:dyDescent="0.3">
      <c r="E4438" s="12"/>
      <c r="V4438" s="22"/>
      <c r="AI4438" s="25"/>
      <c r="AJ4438" s="25"/>
    </row>
    <row r="4439" spans="5:36" x14ac:dyDescent="0.3">
      <c r="E4439" s="12"/>
      <c r="V4439" s="22"/>
      <c r="AI4439" s="25"/>
      <c r="AJ4439" s="25"/>
    </row>
    <row r="4440" spans="5:36" x14ac:dyDescent="0.3">
      <c r="E4440" s="12"/>
      <c r="V4440" s="22"/>
      <c r="AI4440" s="25"/>
      <c r="AJ4440" s="25"/>
    </row>
    <row r="4441" spans="5:36" x14ac:dyDescent="0.3">
      <c r="E4441" s="12"/>
      <c r="V4441" s="22"/>
      <c r="AI4441" s="25"/>
      <c r="AJ4441" s="25"/>
    </row>
    <row r="4442" spans="5:36" x14ac:dyDescent="0.3">
      <c r="E4442" s="12"/>
      <c r="V4442" s="22"/>
      <c r="AI4442" s="25"/>
      <c r="AJ4442" s="25"/>
    </row>
    <row r="4443" spans="5:36" x14ac:dyDescent="0.3">
      <c r="E4443" s="12"/>
      <c r="V4443" s="22"/>
      <c r="AI4443" s="25"/>
      <c r="AJ4443" s="25"/>
    </row>
    <row r="4444" spans="5:36" x14ac:dyDescent="0.3">
      <c r="E4444" s="12"/>
      <c r="V4444" s="22"/>
      <c r="AI4444" s="25"/>
      <c r="AJ4444" s="25"/>
    </row>
    <row r="4445" spans="5:36" x14ac:dyDescent="0.3">
      <c r="E4445" s="12"/>
      <c r="V4445" s="22"/>
      <c r="AI4445" s="25"/>
      <c r="AJ4445" s="25"/>
    </row>
    <row r="4446" spans="5:36" x14ac:dyDescent="0.3">
      <c r="E4446" s="12"/>
      <c r="V4446" s="22"/>
      <c r="AI4446" s="25"/>
      <c r="AJ4446" s="25"/>
    </row>
    <row r="4447" spans="5:36" x14ac:dyDescent="0.3">
      <c r="E4447" s="12"/>
      <c r="V4447" s="22"/>
      <c r="AI4447" s="25"/>
      <c r="AJ4447" s="25"/>
    </row>
    <row r="4448" spans="5:36" x14ac:dyDescent="0.3">
      <c r="E4448" s="12"/>
      <c r="V4448" s="22"/>
      <c r="AI4448" s="25"/>
      <c r="AJ4448" s="25"/>
    </row>
    <row r="4449" spans="5:36" x14ac:dyDescent="0.3">
      <c r="E4449" s="12"/>
      <c r="V4449" s="22"/>
      <c r="AI4449" s="25"/>
      <c r="AJ4449" s="25"/>
    </row>
    <row r="4450" spans="5:36" x14ac:dyDescent="0.3">
      <c r="E4450" s="12"/>
      <c r="V4450" s="22"/>
      <c r="AI4450" s="25"/>
      <c r="AJ4450" s="25"/>
    </row>
    <row r="4451" spans="5:36" x14ac:dyDescent="0.3">
      <c r="E4451" s="12"/>
      <c r="V4451" s="22"/>
      <c r="AI4451" s="25"/>
      <c r="AJ4451" s="25"/>
    </row>
    <row r="4452" spans="5:36" x14ac:dyDescent="0.3">
      <c r="E4452" s="12"/>
      <c r="V4452" s="22"/>
      <c r="AI4452" s="25"/>
      <c r="AJ4452" s="25"/>
    </row>
    <row r="4453" spans="5:36" x14ac:dyDescent="0.3">
      <c r="E4453" s="12"/>
      <c r="V4453" s="22"/>
      <c r="AI4453" s="25"/>
      <c r="AJ4453" s="25"/>
    </row>
    <row r="4454" spans="5:36" x14ac:dyDescent="0.3">
      <c r="E4454" s="12"/>
      <c r="V4454" s="22"/>
      <c r="AI4454" s="25"/>
      <c r="AJ4454" s="25"/>
    </row>
    <row r="4455" spans="5:36" x14ac:dyDescent="0.3">
      <c r="E4455" s="12"/>
      <c r="V4455" s="22"/>
      <c r="AI4455" s="25"/>
      <c r="AJ4455" s="25"/>
    </row>
    <row r="4456" spans="5:36" x14ac:dyDescent="0.3">
      <c r="E4456" s="12"/>
      <c r="V4456" s="22"/>
      <c r="AI4456" s="25"/>
      <c r="AJ4456" s="25"/>
    </row>
    <row r="4457" spans="5:36" x14ac:dyDescent="0.3">
      <c r="E4457" s="12"/>
      <c r="V4457" s="22"/>
      <c r="AI4457" s="25"/>
      <c r="AJ4457" s="25"/>
    </row>
    <row r="4458" spans="5:36" x14ac:dyDescent="0.3">
      <c r="E4458" s="12"/>
      <c r="V4458" s="22"/>
      <c r="AI4458" s="25"/>
      <c r="AJ4458" s="25"/>
    </row>
    <row r="4459" spans="5:36" x14ac:dyDescent="0.3">
      <c r="E4459" s="12"/>
      <c r="V4459" s="22"/>
      <c r="AI4459" s="25"/>
      <c r="AJ4459" s="25"/>
    </row>
    <row r="4460" spans="5:36" x14ac:dyDescent="0.3">
      <c r="E4460" s="12"/>
      <c r="V4460" s="22"/>
      <c r="AI4460" s="25"/>
      <c r="AJ4460" s="25"/>
    </row>
    <row r="4461" spans="5:36" x14ac:dyDescent="0.3">
      <c r="E4461" s="12"/>
      <c r="V4461" s="22"/>
      <c r="AI4461" s="25"/>
      <c r="AJ4461" s="25"/>
    </row>
    <row r="4462" spans="5:36" x14ac:dyDescent="0.3">
      <c r="E4462" s="12"/>
      <c r="V4462" s="22"/>
      <c r="AI4462" s="25"/>
      <c r="AJ4462" s="25"/>
    </row>
    <row r="4463" spans="5:36" x14ac:dyDescent="0.3">
      <c r="E4463" s="12"/>
      <c r="V4463" s="22"/>
      <c r="AI4463" s="25"/>
      <c r="AJ4463" s="25"/>
    </row>
    <row r="4464" spans="5:36" x14ac:dyDescent="0.3">
      <c r="E4464" s="12"/>
      <c r="V4464" s="22"/>
      <c r="AI4464" s="25"/>
      <c r="AJ4464" s="25"/>
    </row>
    <row r="4465" spans="5:36" x14ac:dyDescent="0.3">
      <c r="E4465" s="12"/>
      <c r="V4465" s="22"/>
      <c r="AI4465" s="25"/>
      <c r="AJ4465" s="25"/>
    </row>
    <row r="4466" spans="5:36" x14ac:dyDescent="0.3">
      <c r="E4466" s="12"/>
      <c r="V4466" s="22"/>
      <c r="AI4466" s="25"/>
      <c r="AJ4466" s="25"/>
    </row>
    <row r="4467" spans="5:36" x14ac:dyDescent="0.3">
      <c r="E4467" s="12"/>
      <c r="V4467" s="22"/>
      <c r="AI4467" s="25"/>
      <c r="AJ4467" s="25"/>
    </row>
    <row r="4468" spans="5:36" x14ac:dyDescent="0.3">
      <c r="E4468" s="12"/>
      <c r="V4468" s="22"/>
      <c r="AI4468" s="25"/>
      <c r="AJ4468" s="25"/>
    </row>
    <row r="4469" spans="5:36" x14ac:dyDescent="0.3">
      <c r="E4469" s="12"/>
      <c r="V4469" s="22"/>
      <c r="AI4469" s="25"/>
      <c r="AJ4469" s="25"/>
    </row>
    <row r="4470" spans="5:36" x14ac:dyDescent="0.3">
      <c r="E4470" s="12"/>
      <c r="V4470" s="22"/>
      <c r="AI4470" s="25"/>
      <c r="AJ4470" s="25"/>
    </row>
    <row r="4471" spans="5:36" x14ac:dyDescent="0.3">
      <c r="E4471" s="12"/>
      <c r="V4471" s="22"/>
      <c r="AI4471" s="25"/>
      <c r="AJ4471" s="25"/>
    </row>
    <row r="4472" spans="5:36" x14ac:dyDescent="0.3">
      <c r="E4472" s="12"/>
      <c r="V4472" s="22"/>
      <c r="AI4472" s="25"/>
      <c r="AJ4472" s="25"/>
    </row>
    <row r="4473" spans="5:36" x14ac:dyDescent="0.3">
      <c r="E4473" s="12"/>
      <c r="V4473" s="22"/>
      <c r="AI4473" s="25"/>
      <c r="AJ4473" s="25"/>
    </row>
    <row r="4474" spans="5:36" x14ac:dyDescent="0.3">
      <c r="E4474" s="12"/>
      <c r="V4474" s="22"/>
      <c r="AI4474" s="25"/>
      <c r="AJ4474" s="25"/>
    </row>
    <row r="4475" spans="5:36" x14ac:dyDescent="0.3">
      <c r="E4475" s="12"/>
      <c r="V4475" s="22"/>
      <c r="AI4475" s="25"/>
      <c r="AJ4475" s="25"/>
    </row>
    <row r="4476" spans="5:36" x14ac:dyDescent="0.3">
      <c r="E4476" s="12"/>
      <c r="V4476" s="22"/>
      <c r="AI4476" s="25"/>
      <c r="AJ4476" s="25"/>
    </row>
    <row r="4477" spans="5:36" x14ac:dyDescent="0.3">
      <c r="E4477" s="12"/>
      <c r="V4477" s="22"/>
      <c r="AI4477" s="25"/>
      <c r="AJ4477" s="25"/>
    </row>
    <row r="4478" spans="5:36" x14ac:dyDescent="0.3">
      <c r="E4478" s="12"/>
      <c r="V4478" s="22"/>
      <c r="AI4478" s="25"/>
      <c r="AJ4478" s="25"/>
    </row>
    <row r="4479" spans="5:36" x14ac:dyDescent="0.3">
      <c r="E4479" s="12"/>
      <c r="V4479" s="22"/>
      <c r="AI4479" s="25"/>
      <c r="AJ4479" s="25"/>
    </row>
    <row r="4480" spans="5:36" x14ac:dyDescent="0.3">
      <c r="E4480" s="12"/>
      <c r="V4480" s="22"/>
      <c r="AI4480" s="25"/>
      <c r="AJ4480" s="25"/>
    </row>
    <row r="4481" spans="5:36" x14ac:dyDescent="0.3">
      <c r="E4481" s="12"/>
      <c r="V4481" s="22"/>
      <c r="AI4481" s="25"/>
      <c r="AJ4481" s="25"/>
    </row>
    <row r="4482" spans="5:36" x14ac:dyDescent="0.3">
      <c r="E4482" s="12"/>
      <c r="V4482" s="22"/>
      <c r="AI4482" s="25"/>
      <c r="AJ4482" s="25"/>
    </row>
    <row r="4483" spans="5:36" x14ac:dyDescent="0.3">
      <c r="E4483" s="12"/>
      <c r="V4483" s="22"/>
      <c r="AI4483" s="25"/>
      <c r="AJ4483" s="25"/>
    </row>
    <row r="4484" spans="5:36" x14ac:dyDescent="0.3">
      <c r="E4484" s="12"/>
      <c r="V4484" s="22"/>
      <c r="AI4484" s="25"/>
      <c r="AJ4484" s="25"/>
    </row>
    <row r="4485" spans="5:36" x14ac:dyDescent="0.3">
      <c r="E4485" s="12"/>
      <c r="V4485" s="22"/>
      <c r="AI4485" s="25"/>
      <c r="AJ4485" s="25"/>
    </row>
    <row r="4486" spans="5:36" x14ac:dyDescent="0.3">
      <c r="E4486" s="12"/>
      <c r="V4486" s="22"/>
      <c r="AI4486" s="25"/>
      <c r="AJ4486" s="25"/>
    </row>
    <row r="4487" spans="5:36" x14ac:dyDescent="0.3">
      <c r="E4487" s="12"/>
      <c r="V4487" s="22"/>
      <c r="AI4487" s="25"/>
      <c r="AJ4487" s="25"/>
    </row>
    <row r="4488" spans="5:36" x14ac:dyDescent="0.3">
      <c r="E4488" s="12"/>
      <c r="V4488" s="22"/>
      <c r="AI4488" s="25"/>
      <c r="AJ4488" s="25"/>
    </row>
    <row r="4489" spans="5:36" x14ac:dyDescent="0.3">
      <c r="E4489" s="12"/>
      <c r="V4489" s="22"/>
      <c r="AI4489" s="25"/>
      <c r="AJ4489" s="25"/>
    </row>
    <row r="4490" spans="5:36" x14ac:dyDescent="0.3">
      <c r="E4490" s="12"/>
      <c r="V4490" s="22"/>
      <c r="AI4490" s="25"/>
      <c r="AJ4490" s="25"/>
    </row>
    <row r="4491" spans="5:36" x14ac:dyDescent="0.3">
      <c r="E4491" s="12"/>
      <c r="V4491" s="22"/>
      <c r="AI4491" s="25"/>
      <c r="AJ4491" s="25"/>
    </row>
    <row r="4492" spans="5:36" x14ac:dyDescent="0.3">
      <c r="E4492" s="12"/>
      <c r="V4492" s="22"/>
      <c r="AI4492" s="25"/>
      <c r="AJ4492" s="25"/>
    </row>
    <row r="4493" spans="5:36" x14ac:dyDescent="0.3">
      <c r="E4493" s="12"/>
      <c r="V4493" s="22"/>
      <c r="AI4493" s="25"/>
      <c r="AJ4493" s="25"/>
    </row>
    <row r="4494" spans="5:36" x14ac:dyDescent="0.3">
      <c r="E4494" s="12"/>
      <c r="V4494" s="22"/>
      <c r="AI4494" s="25"/>
      <c r="AJ4494" s="25"/>
    </row>
    <row r="4495" spans="5:36" x14ac:dyDescent="0.3">
      <c r="E4495" s="12"/>
      <c r="V4495" s="22"/>
      <c r="AI4495" s="25"/>
      <c r="AJ4495" s="25"/>
    </row>
    <row r="4496" spans="5:36" x14ac:dyDescent="0.3">
      <c r="E4496" s="12"/>
      <c r="V4496" s="22"/>
      <c r="AI4496" s="25"/>
      <c r="AJ4496" s="25"/>
    </row>
    <row r="4497" spans="5:36" x14ac:dyDescent="0.3">
      <c r="E4497" s="12"/>
      <c r="V4497" s="22"/>
      <c r="AI4497" s="25"/>
      <c r="AJ4497" s="25"/>
    </row>
    <row r="4498" spans="5:36" x14ac:dyDescent="0.3">
      <c r="E4498" s="12"/>
      <c r="V4498" s="22"/>
      <c r="AI4498" s="25"/>
      <c r="AJ4498" s="25"/>
    </row>
    <row r="4499" spans="5:36" x14ac:dyDescent="0.3">
      <c r="E4499" s="12"/>
      <c r="V4499" s="22"/>
      <c r="AI4499" s="25"/>
      <c r="AJ4499" s="25"/>
    </row>
    <row r="4500" spans="5:36" x14ac:dyDescent="0.3">
      <c r="E4500" s="12"/>
      <c r="V4500" s="22"/>
      <c r="AI4500" s="25"/>
      <c r="AJ4500" s="25"/>
    </row>
    <row r="4501" spans="5:36" x14ac:dyDescent="0.3">
      <c r="E4501" s="12"/>
      <c r="V4501" s="22"/>
      <c r="AI4501" s="25"/>
      <c r="AJ4501" s="25"/>
    </row>
    <row r="4502" spans="5:36" x14ac:dyDescent="0.3">
      <c r="E4502" s="12"/>
      <c r="V4502" s="22"/>
      <c r="AI4502" s="25"/>
      <c r="AJ4502" s="25"/>
    </row>
    <row r="4503" spans="5:36" x14ac:dyDescent="0.3">
      <c r="E4503" s="12"/>
      <c r="V4503" s="22"/>
      <c r="AI4503" s="25"/>
      <c r="AJ4503" s="25"/>
    </row>
    <row r="4504" spans="5:36" x14ac:dyDescent="0.3">
      <c r="E4504" s="12"/>
      <c r="V4504" s="22"/>
      <c r="AI4504" s="25"/>
      <c r="AJ4504" s="25"/>
    </row>
    <row r="4505" spans="5:36" x14ac:dyDescent="0.3">
      <c r="E4505" s="12"/>
      <c r="V4505" s="22"/>
      <c r="AI4505" s="25"/>
      <c r="AJ4505" s="25"/>
    </row>
    <row r="4506" spans="5:36" x14ac:dyDescent="0.3">
      <c r="E4506" s="12"/>
      <c r="V4506" s="22"/>
      <c r="AI4506" s="25"/>
      <c r="AJ4506" s="25"/>
    </row>
    <row r="4507" spans="5:36" x14ac:dyDescent="0.3">
      <c r="E4507" s="12"/>
      <c r="V4507" s="22"/>
      <c r="AI4507" s="25"/>
      <c r="AJ4507" s="25"/>
    </row>
    <row r="4508" spans="5:36" x14ac:dyDescent="0.3">
      <c r="E4508" s="12"/>
      <c r="V4508" s="22"/>
      <c r="AI4508" s="25"/>
      <c r="AJ4508" s="25"/>
    </row>
    <row r="4509" spans="5:36" x14ac:dyDescent="0.3">
      <c r="E4509" s="12"/>
      <c r="V4509" s="22"/>
      <c r="AI4509" s="25"/>
      <c r="AJ4509" s="25"/>
    </row>
    <row r="4510" spans="5:36" x14ac:dyDescent="0.3">
      <c r="E4510" s="12"/>
      <c r="V4510" s="22"/>
      <c r="AI4510" s="25"/>
      <c r="AJ4510" s="25"/>
    </row>
    <row r="4511" spans="5:36" x14ac:dyDescent="0.3">
      <c r="E4511" s="12"/>
      <c r="V4511" s="22"/>
      <c r="AI4511" s="25"/>
      <c r="AJ4511" s="25"/>
    </row>
    <row r="4512" spans="5:36" x14ac:dyDescent="0.3">
      <c r="E4512" s="12"/>
      <c r="V4512" s="22"/>
      <c r="AI4512" s="25"/>
      <c r="AJ4512" s="25"/>
    </row>
    <row r="4513" spans="5:36" x14ac:dyDescent="0.3">
      <c r="E4513" s="12"/>
      <c r="V4513" s="22"/>
      <c r="AI4513" s="25"/>
      <c r="AJ4513" s="25"/>
    </row>
    <row r="4514" spans="5:36" x14ac:dyDescent="0.3">
      <c r="E4514" s="12"/>
      <c r="V4514" s="22"/>
      <c r="AI4514" s="25"/>
      <c r="AJ4514" s="25"/>
    </row>
    <row r="4515" spans="5:36" x14ac:dyDescent="0.3">
      <c r="E4515" s="12"/>
      <c r="V4515" s="22"/>
      <c r="AI4515" s="25"/>
      <c r="AJ4515" s="25"/>
    </row>
    <row r="4516" spans="5:36" x14ac:dyDescent="0.3">
      <c r="E4516" s="12"/>
      <c r="V4516" s="22"/>
      <c r="AI4516" s="25"/>
      <c r="AJ4516" s="25"/>
    </row>
    <row r="4517" spans="5:36" x14ac:dyDescent="0.3">
      <c r="E4517" s="12"/>
      <c r="V4517" s="22"/>
      <c r="AI4517" s="25"/>
      <c r="AJ4517" s="25"/>
    </row>
    <row r="4518" spans="5:36" x14ac:dyDescent="0.3">
      <c r="E4518" s="12"/>
      <c r="V4518" s="22"/>
      <c r="AI4518" s="25"/>
      <c r="AJ4518" s="25"/>
    </row>
    <row r="4519" spans="5:36" x14ac:dyDescent="0.3">
      <c r="E4519" s="12"/>
      <c r="V4519" s="22"/>
      <c r="AI4519" s="25"/>
      <c r="AJ4519" s="25"/>
    </row>
    <row r="4520" spans="5:36" x14ac:dyDescent="0.3">
      <c r="E4520" s="12"/>
      <c r="V4520" s="22"/>
      <c r="AI4520" s="25"/>
      <c r="AJ4520" s="25"/>
    </row>
    <row r="4521" spans="5:36" x14ac:dyDescent="0.3">
      <c r="E4521" s="12"/>
      <c r="V4521" s="22"/>
      <c r="AI4521" s="25"/>
      <c r="AJ4521" s="25"/>
    </row>
    <row r="4522" spans="5:36" x14ac:dyDescent="0.3">
      <c r="E4522" s="12"/>
      <c r="V4522" s="22"/>
      <c r="AI4522" s="25"/>
      <c r="AJ4522" s="25"/>
    </row>
    <row r="4523" spans="5:36" x14ac:dyDescent="0.3">
      <c r="E4523" s="12"/>
      <c r="V4523" s="22"/>
      <c r="AI4523" s="25"/>
      <c r="AJ4523" s="25"/>
    </row>
    <row r="4524" spans="5:36" x14ac:dyDescent="0.3">
      <c r="E4524" s="12"/>
      <c r="V4524" s="22"/>
      <c r="AI4524" s="25"/>
      <c r="AJ4524" s="25"/>
    </row>
    <row r="4525" spans="5:36" x14ac:dyDescent="0.3">
      <c r="E4525" s="12"/>
      <c r="V4525" s="22"/>
      <c r="AI4525" s="25"/>
      <c r="AJ4525" s="25"/>
    </row>
    <row r="4526" spans="5:36" x14ac:dyDescent="0.3">
      <c r="E4526" s="12"/>
      <c r="V4526" s="22"/>
      <c r="AI4526" s="25"/>
      <c r="AJ4526" s="25"/>
    </row>
    <row r="4527" spans="5:36" x14ac:dyDescent="0.3">
      <c r="E4527" s="12"/>
      <c r="V4527" s="22"/>
      <c r="AI4527" s="25"/>
      <c r="AJ4527" s="25"/>
    </row>
    <row r="4528" spans="5:36" x14ac:dyDescent="0.3">
      <c r="E4528" s="12"/>
      <c r="V4528" s="22"/>
      <c r="AI4528" s="25"/>
      <c r="AJ4528" s="25"/>
    </row>
    <row r="4529" spans="5:36" x14ac:dyDescent="0.3">
      <c r="E4529" s="12"/>
      <c r="V4529" s="22"/>
      <c r="AI4529" s="25"/>
      <c r="AJ4529" s="25"/>
    </row>
    <row r="4530" spans="5:36" x14ac:dyDescent="0.3">
      <c r="E4530" s="12"/>
      <c r="V4530" s="22"/>
      <c r="AI4530" s="25"/>
      <c r="AJ4530" s="25"/>
    </row>
    <row r="4531" spans="5:36" x14ac:dyDescent="0.3">
      <c r="E4531" s="12"/>
      <c r="V4531" s="22"/>
      <c r="AI4531" s="25"/>
      <c r="AJ4531" s="25"/>
    </row>
    <row r="4532" spans="5:36" x14ac:dyDescent="0.3">
      <c r="E4532" s="12"/>
      <c r="V4532" s="22"/>
      <c r="AI4532" s="25"/>
      <c r="AJ4532" s="25"/>
    </row>
    <row r="4533" spans="5:36" x14ac:dyDescent="0.3">
      <c r="E4533" s="12"/>
      <c r="V4533" s="22"/>
      <c r="AI4533" s="25"/>
      <c r="AJ4533" s="25"/>
    </row>
    <row r="4534" spans="5:36" x14ac:dyDescent="0.3">
      <c r="E4534" s="12"/>
      <c r="V4534" s="22"/>
      <c r="AI4534" s="25"/>
      <c r="AJ4534" s="25"/>
    </row>
    <row r="4535" spans="5:36" x14ac:dyDescent="0.3">
      <c r="E4535" s="12"/>
      <c r="V4535" s="22"/>
      <c r="AI4535" s="25"/>
      <c r="AJ4535" s="25"/>
    </row>
    <row r="4536" spans="5:36" x14ac:dyDescent="0.3">
      <c r="E4536" s="12"/>
      <c r="V4536" s="22"/>
      <c r="AI4536" s="25"/>
      <c r="AJ4536" s="25"/>
    </row>
    <row r="4537" spans="5:36" x14ac:dyDescent="0.3">
      <c r="E4537" s="12"/>
      <c r="V4537" s="22"/>
      <c r="AI4537" s="25"/>
      <c r="AJ4537" s="25"/>
    </row>
    <row r="4538" spans="5:36" x14ac:dyDescent="0.3">
      <c r="E4538" s="12"/>
      <c r="V4538" s="22"/>
      <c r="AI4538" s="25"/>
      <c r="AJ4538" s="25"/>
    </row>
    <row r="4539" spans="5:36" x14ac:dyDescent="0.3">
      <c r="E4539" s="12"/>
      <c r="V4539" s="22"/>
      <c r="AI4539" s="25"/>
      <c r="AJ4539" s="25"/>
    </row>
    <row r="4540" spans="5:36" x14ac:dyDescent="0.3">
      <c r="E4540" s="12"/>
      <c r="V4540" s="22"/>
      <c r="AI4540" s="25"/>
      <c r="AJ4540" s="25"/>
    </row>
    <row r="4541" spans="5:36" x14ac:dyDescent="0.3">
      <c r="E4541" s="12"/>
      <c r="V4541" s="22"/>
      <c r="AI4541" s="25"/>
      <c r="AJ4541" s="25"/>
    </row>
    <row r="4542" spans="5:36" x14ac:dyDescent="0.3">
      <c r="E4542" s="12"/>
      <c r="V4542" s="22"/>
      <c r="AI4542" s="25"/>
      <c r="AJ4542" s="25"/>
    </row>
    <row r="4543" spans="5:36" x14ac:dyDescent="0.3">
      <c r="E4543" s="12"/>
      <c r="V4543" s="22"/>
      <c r="AI4543" s="25"/>
      <c r="AJ4543" s="25"/>
    </row>
    <row r="4544" spans="5:36" x14ac:dyDescent="0.3">
      <c r="E4544" s="12"/>
      <c r="V4544" s="22"/>
      <c r="AI4544" s="25"/>
      <c r="AJ4544" s="25"/>
    </row>
    <row r="4545" spans="5:36" x14ac:dyDescent="0.3">
      <c r="E4545" s="12"/>
      <c r="V4545" s="22"/>
      <c r="AI4545" s="25"/>
      <c r="AJ4545" s="25"/>
    </row>
    <row r="4546" spans="5:36" x14ac:dyDescent="0.3">
      <c r="E4546" s="12"/>
      <c r="V4546" s="22"/>
      <c r="AI4546" s="25"/>
      <c r="AJ4546" s="25"/>
    </row>
    <row r="4547" spans="5:36" x14ac:dyDescent="0.3">
      <c r="E4547" s="12"/>
      <c r="V4547" s="22"/>
      <c r="AI4547" s="25"/>
      <c r="AJ4547" s="25"/>
    </row>
    <row r="4548" spans="5:36" x14ac:dyDescent="0.3">
      <c r="E4548" s="12"/>
      <c r="V4548" s="22"/>
      <c r="AI4548" s="25"/>
      <c r="AJ4548" s="25"/>
    </row>
    <row r="4549" spans="5:36" x14ac:dyDescent="0.3">
      <c r="E4549" s="12"/>
      <c r="V4549" s="22"/>
      <c r="AI4549" s="25"/>
      <c r="AJ4549" s="25"/>
    </row>
    <row r="4550" spans="5:36" x14ac:dyDescent="0.3">
      <c r="E4550" s="12"/>
      <c r="V4550" s="22"/>
      <c r="AI4550" s="25"/>
      <c r="AJ4550" s="25"/>
    </row>
    <row r="4551" spans="5:36" x14ac:dyDescent="0.3">
      <c r="E4551" s="12"/>
      <c r="V4551" s="22"/>
      <c r="AI4551" s="25"/>
      <c r="AJ4551" s="25"/>
    </row>
    <row r="4552" spans="5:36" x14ac:dyDescent="0.3">
      <c r="E4552" s="12"/>
      <c r="V4552" s="22"/>
      <c r="AI4552" s="25"/>
      <c r="AJ4552" s="25"/>
    </row>
    <row r="4553" spans="5:36" x14ac:dyDescent="0.3">
      <c r="E4553" s="12"/>
      <c r="V4553" s="22"/>
      <c r="AI4553" s="25"/>
      <c r="AJ4553" s="25"/>
    </row>
    <row r="4554" spans="5:36" x14ac:dyDescent="0.3">
      <c r="E4554" s="12"/>
      <c r="V4554" s="22"/>
      <c r="AI4554" s="25"/>
      <c r="AJ4554" s="25"/>
    </row>
    <row r="4555" spans="5:36" x14ac:dyDescent="0.3">
      <c r="E4555" s="12"/>
      <c r="V4555" s="22"/>
      <c r="AI4555" s="25"/>
      <c r="AJ4555" s="25"/>
    </row>
    <row r="4556" spans="5:36" x14ac:dyDescent="0.3">
      <c r="E4556" s="12"/>
      <c r="V4556" s="22"/>
      <c r="AI4556" s="25"/>
      <c r="AJ4556" s="25"/>
    </row>
    <row r="4557" spans="5:36" x14ac:dyDescent="0.3">
      <c r="E4557" s="12"/>
      <c r="V4557" s="22"/>
      <c r="AI4557" s="25"/>
      <c r="AJ4557" s="25"/>
    </row>
    <row r="4558" spans="5:36" x14ac:dyDescent="0.3">
      <c r="E4558" s="12"/>
      <c r="V4558" s="22"/>
      <c r="AI4558" s="25"/>
      <c r="AJ4558" s="25"/>
    </row>
    <row r="4559" spans="5:36" x14ac:dyDescent="0.3">
      <c r="E4559" s="12"/>
      <c r="V4559" s="22"/>
      <c r="AI4559" s="25"/>
      <c r="AJ4559" s="25"/>
    </row>
    <row r="4560" spans="5:36" x14ac:dyDescent="0.3">
      <c r="E4560" s="12"/>
      <c r="V4560" s="22"/>
      <c r="AI4560" s="25"/>
      <c r="AJ4560" s="25"/>
    </row>
    <row r="4561" spans="5:36" x14ac:dyDescent="0.3">
      <c r="E4561" s="12"/>
      <c r="V4561" s="22"/>
      <c r="AI4561" s="25"/>
      <c r="AJ4561" s="25"/>
    </row>
    <row r="4562" spans="5:36" x14ac:dyDescent="0.3">
      <c r="E4562" s="12"/>
      <c r="V4562" s="22"/>
      <c r="AI4562" s="25"/>
      <c r="AJ4562" s="25"/>
    </row>
    <row r="4563" spans="5:36" x14ac:dyDescent="0.3">
      <c r="E4563" s="12"/>
      <c r="V4563" s="22"/>
      <c r="AI4563" s="25"/>
      <c r="AJ4563" s="25"/>
    </row>
    <row r="4564" spans="5:36" x14ac:dyDescent="0.3">
      <c r="E4564" s="12"/>
      <c r="V4564" s="22"/>
      <c r="AI4564" s="25"/>
      <c r="AJ4564" s="25"/>
    </row>
    <row r="4565" spans="5:36" x14ac:dyDescent="0.3">
      <c r="E4565" s="12"/>
      <c r="V4565" s="22"/>
      <c r="AI4565" s="25"/>
      <c r="AJ4565" s="25"/>
    </row>
    <row r="4566" spans="5:36" x14ac:dyDescent="0.3">
      <c r="E4566" s="12"/>
      <c r="V4566" s="22"/>
      <c r="AI4566" s="25"/>
      <c r="AJ4566" s="25"/>
    </row>
    <row r="4567" spans="5:36" x14ac:dyDescent="0.3">
      <c r="E4567" s="12"/>
      <c r="V4567" s="22"/>
      <c r="AI4567" s="25"/>
      <c r="AJ4567" s="25"/>
    </row>
    <row r="4568" spans="5:36" x14ac:dyDescent="0.3">
      <c r="E4568" s="12"/>
      <c r="V4568" s="22"/>
      <c r="AI4568" s="25"/>
      <c r="AJ4568" s="25"/>
    </row>
    <row r="4569" spans="5:36" x14ac:dyDescent="0.3">
      <c r="E4569" s="12"/>
      <c r="V4569" s="22"/>
      <c r="AI4569" s="25"/>
      <c r="AJ4569" s="25"/>
    </row>
    <row r="4570" spans="5:36" x14ac:dyDescent="0.3">
      <c r="E4570" s="12"/>
      <c r="V4570" s="22"/>
      <c r="AI4570" s="25"/>
      <c r="AJ4570" s="25"/>
    </row>
    <row r="4571" spans="5:36" x14ac:dyDescent="0.3">
      <c r="E4571" s="12"/>
      <c r="V4571" s="22"/>
      <c r="AI4571" s="25"/>
      <c r="AJ4571" s="25"/>
    </row>
    <row r="4572" spans="5:36" x14ac:dyDescent="0.3">
      <c r="E4572" s="12"/>
      <c r="V4572" s="22"/>
      <c r="AI4572" s="25"/>
      <c r="AJ4572" s="25"/>
    </row>
    <row r="4573" spans="5:36" x14ac:dyDescent="0.3">
      <c r="E4573" s="12"/>
      <c r="V4573" s="22"/>
      <c r="AI4573" s="25"/>
      <c r="AJ4573" s="25"/>
    </row>
    <row r="4574" spans="5:36" x14ac:dyDescent="0.3">
      <c r="E4574" s="12"/>
      <c r="V4574" s="22"/>
      <c r="AI4574" s="25"/>
      <c r="AJ4574" s="25"/>
    </row>
    <row r="4575" spans="5:36" x14ac:dyDescent="0.3">
      <c r="E4575" s="12"/>
      <c r="V4575" s="22"/>
      <c r="AI4575" s="25"/>
      <c r="AJ4575" s="25"/>
    </row>
    <row r="4576" spans="5:36" x14ac:dyDescent="0.3">
      <c r="E4576" s="12"/>
      <c r="V4576" s="22"/>
      <c r="AI4576" s="25"/>
      <c r="AJ4576" s="25"/>
    </row>
    <row r="4577" spans="5:36" x14ac:dyDescent="0.3">
      <c r="E4577" s="12"/>
      <c r="V4577" s="22"/>
      <c r="AI4577" s="25"/>
      <c r="AJ4577" s="25"/>
    </row>
    <row r="4578" spans="5:36" x14ac:dyDescent="0.3">
      <c r="E4578" s="12"/>
      <c r="V4578" s="22"/>
      <c r="AI4578" s="25"/>
      <c r="AJ4578" s="25"/>
    </row>
    <row r="4579" spans="5:36" x14ac:dyDescent="0.3">
      <c r="E4579" s="12"/>
      <c r="V4579" s="22"/>
      <c r="AI4579" s="25"/>
      <c r="AJ4579" s="25"/>
    </row>
    <row r="4580" spans="5:36" x14ac:dyDescent="0.3">
      <c r="E4580" s="12"/>
      <c r="V4580" s="22"/>
      <c r="AI4580" s="25"/>
      <c r="AJ4580" s="25"/>
    </row>
    <row r="4581" spans="5:36" x14ac:dyDescent="0.3">
      <c r="E4581" s="12"/>
      <c r="V4581" s="22"/>
      <c r="AI4581" s="25"/>
      <c r="AJ4581" s="25"/>
    </row>
    <row r="4582" spans="5:36" x14ac:dyDescent="0.3">
      <c r="E4582" s="12"/>
      <c r="V4582" s="22"/>
      <c r="AI4582" s="25"/>
      <c r="AJ4582" s="25"/>
    </row>
    <row r="4583" spans="5:36" x14ac:dyDescent="0.3">
      <c r="E4583" s="12"/>
      <c r="V4583" s="22"/>
      <c r="AI4583" s="25"/>
      <c r="AJ4583" s="25"/>
    </row>
    <row r="4584" spans="5:36" x14ac:dyDescent="0.3">
      <c r="E4584" s="12"/>
      <c r="V4584" s="22"/>
      <c r="AI4584" s="25"/>
      <c r="AJ4584" s="25"/>
    </row>
    <row r="4585" spans="5:36" x14ac:dyDescent="0.3">
      <c r="E4585" s="12"/>
      <c r="V4585" s="22"/>
      <c r="AI4585" s="25"/>
      <c r="AJ4585" s="25"/>
    </row>
    <row r="4586" spans="5:36" x14ac:dyDescent="0.3">
      <c r="E4586" s="12"/>
      <c r="V4586" s="22"/>
      <c r="AI4586" s="25"/>
      <c r="AJ4586" s="25"/>
    </row>
    <row r="4587" spans="5:36" x14ac:dyDescent="0.3">
      <c r="E4587" s="12"/>
      <c r="V4587" s="22"/>
      <c r="AI4587" s="25"/>
      <c r="AJ4587" s="25"/>
    </row>
    <row r="4588" spans="5:36" x14ac:dyDescent="0.3">
      <c r="E4588" s="12"/>
      <c r="V4588" s="22"/>
      <c r="AI4588" s="25"/>
      <c r="AJ4588" s="25"/>
    </row>
    <row r="4589" spans="5:36" x14ac:dyDescent="0.3">
      <c r="E4589" s="12"/>
      <c r="V4589" s="22"/>
      <c r="AI4589" s="25"/>
      <c r="AJ4589" s="25"/>
    </row>
    <row r="4590" spans="5:36" x14ac:dyDescent="0.3">
      <c r="E4590" s="12"/>
      <c r="V4590" s="22"/>
      <c r="AI4590" s="25"/>
      <c r="AJ4590" s="25"/>
    </row>
    <row r="4591" spans="5:36" x14ac:dyDescent="0.3">
      <c r="E4591" s="12"/>
      <c r="V4591" s="22"/>
      <c r="AI4591" s="25"/>
      <c r="AJ4591" s="25"/>
    </row>
    <row r="4592" spans="5:36" x14ac:dyDescent="0.3">
      <c r="E4592" s="12"/>
      <c r="V4592" s="22"/>
      <c r="AI4592" s="25"/>
      <c r="AJ4592" s="25"/>
    </row>
    <row r="4593" spans="5:36" x14ac:dyDescent="0.3">
      <c r="E4593" s="12"/>
      <c r="V4593" s="22"/>
      <c r="AI4593" s="25"/>
      <c r="AJ4593" s="25"/>
    </row>
    <row r="4594" spans="5:36" x14ac:dyDescent="0.3">
      <c r="E4594" s="12"/>
      <c r="V4594" s="22"/>
      <c r="AI4594" s="25"/>
      <c r="AJ4594" s="25"/>
    </row>
    <row r="4595" spans="5:36" x14ac:dyDescent="0.3">
      <c r="E4595" s="12"/>
      <c r="V4595" s="22"/>
      <c r="AI4595" s="25"/>
      <c r="AJ4595" s="25"/>
    </row>
    <row r="4596" spans="5:36" x14ac:dyDescent="0.3">
      <c r="E4596" s="12"/>
      <c r="V4596" s="22"/>
      <c r="AI4596" s="25"/>
      <c r="AJ4596" s="25"/>
    </row>
    <row r="4597" spans="5:36" x14ac:dyDescent="0.3">
      <c r="E4597" s="12"/>
      <c r="V4597" s="22"/>
      <c r="AI4597" s="25"/>
      <c r="AJ4597" s="25"/>
    </row>
    <row r="4598" spans="5:36" x14ac:dyDescent="0.3">
      <c r="E4598" s="12"/>
      <c r="V4598" s="22"/>
      <c r="AI4598" s="25"/>
      <c r="AJ4598" s="25"/>
    </row>
    <row r="4599" spans="5:36" x14ac:dyDescent="0.3">
      <c r="E4599" s="12"/>
      <c r="V4599" s="22"/>
      <c r="AI4599" s="25"/>
      <c r="AJ4599" s="25"/>
    </row>
    <row r="4600" spans="5:36" x14ac:dyDescent="0.3">
      <c r="E4600" s="12"/>
      <c r="V4600" s="22"/>
      <c r="AI4600" s="25"/>
      <c r="AJ4600" s="25"/>
    </row>
    <row r="4601" spans="5:36" x14ac:dyDescent="0.3">
      <c r="E4601" s="12"/>
      <c r="V4601" s="22"/>
      <c r="AI4601" s="25"/>
      <c r="AJ4601" s="25"/>
    </row>
    <row r="4602" spans="5:36" x14ac:dyDescent="0.3">
      <c r="E4602" s="12"/>
      <c r="V4602" s="22"/>
      <c r="AI4602" s="25"/>
      <c r="AJ4602" s="25"/>
    </row>
    <row r="4603" spans="5:36" x14ac:dyDescent="0.3">
      <c r="E4603" s="12"/>
      <c r="V4603" s="22"/>
      <c r="AI4603" s="25"/>
      <c r="AJ4603" s="25"/>
    </row>
    <row r="4604" spans="5:36" x14ac:dyDescent="0.3">
      <c r="E4604" s="12"/>
      <c r="V4604" s="22"/>
      <c r="AI4604" s="25"/>
      <c r="AJ4604" s="25"/>
    </row>
    <row r="4605" spans="5:36" x14ac:dyDescent="0.3">
      <c r="E4605" s="12"/>
      <c r="V4605" s="22"/>
      <c r="AI4605" s="25"/>
      <c r="AJ4605" s="25"/>
    </row>
    <row r="4606" spans="5:36" x14ac:dyDescent="0.3">
      <c r="E4606" s="12"/>
      <c r="V4606" s="22"/>
      <c r="AI4606" s="25"/>
      <c r="AJ4606" s="25"/>
    </row>
    <row r="4607" spans="5:36" x14ac:dyDescent="0.3">
      <c r="E4607" s="12"/>
      <c r="V4607" s="22"/>
      <c r="AI4607" s="25"/>
      <c r="AJ4607" s="25"/>
    </row>
    <row r="4608" spans="5:36" x14ac:dyDescent="0.3">
      <c r="E4608" s="12"/>
      <c r="V4608" s="22"/>
      <c r="AI4608" s="25"/>
      <c r="AJ4608" s="25"/>
    </row>
    <row r="4609" spans="5:36" x14ac:dyDescent="0.3">
      <c r="E4609" s="12"/>
      <c r="V4609" s="22"/>
      <c r="AI4609" s="25"/>
      <c r="AJ4609" s="25"/>
    </row>
    <row r="4610" spans="5:36" x14ac:dyDescent="0.3">
      <c r="E4610" s="12"/>
      <c r="V4610" s="22"/>
      <c r="AI4610" s="25"/>
      <c r="AJ4610" s="25"/>
    </row>
    <row r="4611" spans="5:36" x14ac:dyDescent="0.3">
      <c r="E4611" s="12"/>
      <c r="V4611" s="22"/>
      <c r="AI4611" s="25"/>
      <c r="AJ4611" s="25"/>
    </row>
    <row r="4612" spans="5:36" x14ac:dyDescent="0.3">
      <c r="E4612" s="12"/>
      <c r="V4612" s="22"/>
      <c r="AI4612" s="25"/>
      <c r="AJ4612" s="25"/>
    </row>
    <row r="4613" spans="5:36" x14ac:dyDescent="0.3">
      <c r="E4613" s="12"/>
      <c r="V4613" s="22"/>
      <c r="AI4613" s="25"/>
      <c r="AJ4613" s="25"/>
    </row>
    <row r="4614" spans="5:36" x14ac:dyDescent="0.3">
      <c r="E4614" s="12"/>
      <c r="V4614" s="22"/>
      <c r="AI4614" s="25"/>
      <c r="AJ4614" s="25"/>
    </row>
    <row r="4615" spans="5:36" x14ac:dyDescent="0.3">
      <c r="E4615" s="12"/>
      <c r="V4615" s="22"/>
      <c r="AI4615" s="25"/>
      <c r="AJ4615" s="25"/>
    </row>
    <row r="4616" spans="5:36" x14ac:dyDescent="0.3">
      <c r="E4616" s="12"/>
      <c r="V4616" s="22"/>
      <c r="AI4616" s="25"/>
      <c r="AJ4616" s="25"/>
    </row>
    <row r="4617" spans="5:36" x14ac:dyDescent="0.3">
      <c r="E4617" s="12"/>
      <c r="V4617" s="22"/>
      <c r="AI4617" s="25"/>
      <c r="AJ4617" s="25"/>
    </row>
    <row r="4618" spans="5:36" x14ac:dyDescent="0.3">
      <c r="E4618" s="12"/>
      <c r="V4618" s="22"/>
      <c r="AI4618" s="25"/>
      <c r="AJ4618" s="25"/>
    </row>
    <row r="4619" spans="5:36" x14ac:dyDescent="0.3">
      <c r="E4619" s="12"/>
      <c r="V4619" s="22"/>
      <c r="AI4619" s="25"/>
      <c r="AJ4619" s="25"/>
    </row>
    <row r="4620" spans="5:36" x14ac:dyDescent="0.3">
      <c r="E4620" s="12"/>
      <c r="V4620" s="22"/>
      <c r="AI4620" s="25"/>
      <c r="AJ4620" s="25"/>
    </row>
    <row r="4621" spans="5:36" x14ac:dyDescent="0.3">
      <c r="E4621" s="12"/>
      <c r="V4621" s="22"/>
      <c r="AI4621" s="25"/>
      <c r="AJ4621" s="25"/>
    </row>
    <row r="4622" spans="5:36" x14ac:dyDescent="0.3">
      <c r="E4622" s="12"/>
      <c r="V4622" s="22"/>
      <c r="AI4622" s="25"/>
      <c r="AJ4622" s="25"/>
    </row>
    <row r="4623" spans="5:36" x14ac:dyDescent="0.3">
      <c r="E4623" s="12"/>
      <c r="V4623" s="22"/>
      <c r="AI4623" s="25"/>
      <c r="AJ4623" s="25"/>
    </row>
    <row r="4624" spans="5:36" x14ac:dyDescent="0.3">
      <c r="E4624" s="12"/>
      <c r="V4624" s="22"/>
      <c r="AI4624" s="25"/>
      <c r="AJ4624" s="25"/>
    </row>
    <row r="4625" spans="5:36" x14ac:dyDescent="0.3">
      <c r="E4625" s="12"/>
      <c r="V4625" s="22"/>
      <c r="AI4625" s="25"/>
      <c r="AJ4625" s="25"/>
    </row>
    <row r="4626" spans="5:36" x14ac:dyDescent="0.3">
      <c r="E4626" s="12"/>
      <c r="V4626" s="22"/>
      <c r="AI4626" s="25"/>
      <c r="AJ4626" s="25"/>
    </row>
    <row r="4627" spans="5:36" x14ac:dyDescent="0.3">
      <c r="E4627" s="12"/>
      <c r="V4627" s="22"/>
      <c r="AI4627" s="25"/>
      <c r="AJ4627" s="25"/>
    </row>
    <row r="4628" spans="5:36" x14ac:dyDescent="0.3">
      <c r="E4628" s="12"/>
      <c r="V4628" s="22"/>
      <c r="AI4628" s="25"/>
      <c r="AJ4628" s="25"/>
    </row>
    <row r="4629" spans="5:36" x14ac:dyDescent="0.3">
      <c r="E4629" s="12"/>
      <c r="V4629" s="22"/>
      <c r="AI4629" s="25"/>
      <c r="AJ4629" s="25"/>
    </row>
    <row r="4630" spans="5:36" x14ac:dyDescent="0.3">
      <c r="E4630" s="12"/>
      <c r="V4630" s="22"/>
      <c r="AI4630" s="25"/>
      <c r="AJ4630" s="25"/>
    </row>
    <row r="4631" spans="5:36" x14ac:dyDescent="0.3">
      <c r="E4631" s="12"/>
      <c r="V4631" s="22"/>
      <c r="AI4631" s="25"/>
      <c r="AJ4631" s="25"/>
    </row>
    <row r="4632" spans="5:36" x14ac:dyDescent="0.3">
      <c r="E4632" s="12"/>
      <c r="V4632" s="22"/>
      <c r="AI4632" s="25"/>
      <c r="AJ4632" s="25"/>
    </row>
    <row r="4633" spans="5:36" x14ac:dyDescent="0.3">
      <c r="E4633" s="12"/>
      <c r="V4633" s="22"/>
      <c r="AI4633" s="25"/>
      <c r="AJ4633" s="25"/>
    </row>
    <row r="4634" spans="5:36" x14ac:dyDescent="0.3">
      <c r="E4634" s="12"/>
      <c r="V4634" s="22"/>
      <c r="AI4634" s="25"/>
      <c r="AJ4634" s="25"/>
    </row>
    <row r="4635" spans="5:36" x14ac:dyDescent="0.3">
      <c r="E4635" s="12"/>
      <c r="V4635" s="22"/>
      <c r="AI4635" s="25"/>
      <c r="AJ4635" s="25"/>
    </row>
    <row r="4636" spans="5:36" x14ac:dyDescent="0.3">
      <c r="E4636" s="12"/>
      <c r="V4636" s="22"/>
      <c r="AI4636" s="25"/>
      <c r="AJ4636" s="25"/>
    </row>
    <row r="4637" spans="5:36" x14ac:dyDescent="0.3">
      <c r="E4637" s="12"/>
      <c r="V4637" s="22"/>
      <c r="AI4637" s="25"/>
      <c r="AJ4637" s="25"/>
    </row>
    <row r="4638" spans="5:36" x14ac:dyDescent="0.3">
      <c r="E4638" s="12"/>
      <c r="V4638" s="22"/>
      <c r="AI4638" s="25"/>
      <c r="AJ4638" s="25"/>
    </row>
    <row r="4639" spans="5:36" x14ac:dyDescent="0.3">
      <c r="E4639" s="12"/>
      <c r="V4639" s="22"/>
      <c r="AI4639" s="25"/>
      <c r="AJ4639" s="25"/>
    </row>
    <row r="4640" spans="5:36" x14ac:dyDescent="0.3">
      <c r="E4640" s="12"/>
      <c r="V4640" s="22"/>
      <c r="AI4640" s="25"/>
      <c r="AJ4640" s="25"/>
    </row>
    <row r="4641" spans="5:36" x14ac:dyDescent="0.3">
      <c r="E4641" s="12"/>
      <c r="V4641" s="22"/>
      <c r="AI4641" s="25"/>
      <c r="AJ4641" s="25"/>
    </row>
    <row r="4642" spans="5:36" x14ac:dyDescent="0.3">
      <c r="E4642" s="12"/>
      <c r="V4642" s="22"/>
      <c r="AI4642" s="25"/>
      <c r="AJ4642" s="25"/>
    </row>
    <row r="4643" spans="5:36" x14ac:dyDescent="0.3">
      <c r="E4643" s="12"/>
      <c r="V4643" s="22"/>
      <c r="AI4643" s="25"/>
      <c r="AJ4643" s="25"/>
    </row>
    <row r="4644" spans="5:36" x14ac:dyDescent="0.3">
      <c r="E4644" s="12"/>
      <c r="V4644" s="22"/>
      <c r="AI4644" s="25"/>
      <c r="AJ4644" s="25"/>
    </row>
    <row r="4645" spans="5:36" x14ac:dyDescent="0.3">
      <c r="E4645" s="12"/>
      <c r="V4645" s="22"/>
      <c r="AI4645" s="25"/>
      <c r="AJ4645" s="25"/>
    </row>
    <row r="4646" spans="5:36" x14ac:dyDescent="0.3">
      <c r="E4646" s="12"/>
      <c r="V4646" s="22"/>
      <c r="AI4646" s="25"/>
      <c r="AJ4646" s="25"/>
    </row>
    <row r="4647" spans="5:36" x14ac:dyDescent="0.3">
      <c r="E4647" s="12"/>
      <c r="V4647" s="22"/>
      <c r="AI4647" s="25"/>
      <c r="AJ4647" s="25"/>
    </row>
    <row r="4648" spans="5:36" x14ac:dyDescent="0.3">
      <c r="E4648" s="12"/>
      <c r="V4648" s="22"/>
      <c r="AI4648" s="25"/>
      <c r="AJ4648" s="25"/>
    </row>
    <row r="4649" spans="5:36" x14ac:dyDescent="0.3">
      <c r="E4649" s="12"/>
      <c r="V4649" s="22"/>
      <c r="AI4649" s="25"/>
      <c r="AJ4649" s="25"/>
    </row>
    <row r="4650" spans="5:36" x14ac:dyDescent="0.3">
      <c r="E4650" s="12"/>
      <c r="V4650" s="22"/>
      <c r="AI4650" s="25"/>
      <c r="AJ4650" s="25"/>
    </row>
    <row r="4651" spans="5:36" x14ac:dyDescent="0.3">
      <c r="E4651" s="12"/>
      <c r="V4651" s="22"/>
      <c r="AI4651" s="25"/>
      <c r="AJ4651" s="25"/>
    </row>
    <row r="4652" spans="5:36" x14ac:dyDescent="0.3">
      <c r="E4652" s="12"/>
      <c r="V4652" s="22"/>
      <c r="AI4652" s="25"/>
      <c r="AJ4652" s="25"/>
    </row>
    <row r="4653" spans="5:36" x14ac:dyDescent="0.3">
      <c r="E4653" s="12"/>
      <c r="V4653" s="22"/>
      <c r="AI4653" s="25"/>
      <c r="AJ4653" s="25"/>
    </row>
    <row r="4654" spans="5:36" x14ac:dyDescent="0.3">
      <c r="E4654" s="12"/>
      <c r="V4654" s="22"/>
      <c r="AI4654" s="25"/>
      <c r="AJ4654" s="25"/>
    </row>
    <row r="4655" spans="5:36" x14ac:dyDescent="0.3">
      <c r="E4655" s="12"/>
      <c r="V4655" s="22"/>
      <c r="AI4655" s="25"/>
      <c r="AJ4655" s="25"/>
    </row>
    <row r="4656" spans="5:36" x14ac:dyDescent="0.3">
      <c r="E4656" s="12"/>
      <c r="V4656" s="22"/>
      <c r="AI4656" s="25"/>
      <c r="AJ4656" s="25"/>
    </row>
    <row r="4657" spans="5:36" x14ac:dyDescent="0.3">
      <c r="E4657" s="12"/>
      <c r="V4657" s="22"/>
      <c r="AI4657" s="25"/>
      <c r="AJ4657" s="25"/>
    </row>
    <row r="4658" spans="5:36" x14ac:dyDescent="0.3">
      <c r="E4658" s="12"/>
      <c r="V4658" s="22"/>
      <c r="AI4658" s="25"/>
      <c r="AJ4658" s="25"/>
    </row>
    <row r="4659" spans="5:36" x14ac:dyDescent="0.3">
      <c r="E4659" s="12"/>
      <c r="V4659" s="22"/>
      <c r="AI4659" s="25"/>
      <c r="AJ4659" s="25"/>
    </row>
    <row r="4660" spans="5:36" x14ac:dyDescent="0.3">
      <c r="E4660" s="12"/>
      <c r="V4660" s="22"/>
      <c r="AI4660" s="25"/>
      <c r="AJ4660" s="25"/>
    </row>
    <row r="4661" spans="5:36" x14ac:dyDescent="0.3">
      <c r="E4661" s="12"/>
      <c r="V4661" s="22"/>
      <c r="AI4661" s="25"/>
      <c r="AJ4661" s="25"/>
    </row>
    <row r="4662" spans="5:36" x14ac:dyDescent="0.3">
      <c r="E4662" s="12"/>
      <c r="V4662" s="22"/>
      <c r="AI4662" s="25"/>
      <c r="AJ4662" s="25"/>
    </row>
    <row r="4663" spans="5:36" x14ac:dyDescent="0.3">
      <c r="E4663" s="12"/>
      <c r="V4663" s="22"/>
      <c r="AI4663" s="25"/>
      <c r="AJ4663" s="25"/>
    </row>
    <row r="4664" spans="5:36" x14ac:dyDescent="0.3">
      <c r="E4664" s="12"/>
      <c r="V4664" s="22"/>
      <c r="AI4664" s="25"/>
      <c r="AJ4664" s="25"/>
    </row>
    <row r="4665" spans="5:36" x14ac:dyDescent="0.3">
      <c r="E4665" s="12"/>
      <c r="V4665" s="22"/>
      <c r="AI4665" s="25"/>
      <c r="AJ4665" s="25"/>
    </row>
    <row r="4666" spans="5:36" x14ac:dyDescent="0.3">
      <c r="E4666" s="12"/>
      <c r="V4666" s="22"/>
      <c r="AI4666" s="25"/>
      <c r="AJ4666" s="25"/>
    </row>
    <row r="4667" spans="5:36" x14ac:dyDescent="0.3">
      <c r="E4667" s="12"/>
      <c r="V4667" s="22"/>
      <c r="AI4667" s="25"/>
      <c r="AJ4667" s="25"/>
    </row>
    <row r="4668" spans="5:36" x14ac:dyDescent="0.3">
      <c r="E4668" s="12"/>
      <c r="V4668" s="22"/>
      <c r="AI4668" s="25"/>
      <c r="AJ4668" s="25"/>
    </row>
    <row r="4669" spans="5:36" x14ac:dyDescent="0.3">
      <c r="E4669" s="12"/>
      <c r="V4669" s="22"/>
      <c r="AI4669" s="25"/>
      <c r="AJ4669" s="25"/>
    </row>
    <row r="4670" spans="5:36" x14ac:dyDescent="0.3">
      <c r="E4670" s="12"/>
      <c r="V4670" s="22"/>
      <c r="AI4670" s="25"/>
      <c r="AJ4670" s="25"/>
    </row>
    <row r="4671" spans="5:36" x14ac:dyDescent="0.3">
      <c r="E4671" s="12"/>
      <c r="V4671" s="22"/>
      <c r="AI4671" s="25"/>
      <c r="AJ4671" s="25"/>
    </row>
    <row r="4672" spans="5:36" x14ac:dyDescent="0.3">
      <c r="E4672" s="12"/>
      <c r="V4672" s="22"/>
      <c r="AI4672" s="25"/>
      <c r="AJ4672" s="25"/>
    </row>
    <row r="4673" spans="5:36" x14ac:dyDescent="0.3">
      <c r="E4673" s="12"/>
      <c r="V4673" s="22"/>
      <c r="AI4673" s="25"/>
      <c r="AJ4673" s="25"/>
    </row>
    <row r="4674" spans="5:36" x14ac:dyDescent="0.3">
      <c r="E4674" s="12"/>
      <c r="V4674" s="22"/>
      <c r="AI4674" s="25"/>
      <c r="AJ4674" s="25"/>
    </row>
    <row r="4675" spans="5:36" x14ac:dyDescent="0.3">
      <c r="E4675" s="12"/>
      <c r="V4675" s="22"/>
      <c r="AI4675" s="25"/>
      <c r="AJ4675" s="25"/>
    </row>
    <row r="4676" spans="5:36" x14ac:dyDescent="0.3">
      <c r="E4676" s="12"/>
      <c r="V4676" s="22"/>
      <c r="AI4676" s="25"/>
      <c r="AJ4676" s="25"/>
    </row>
    <row r="4677" spans="5:36" x14ac:dyDescent="0.3">
      <c r="E4677" s="12"/>
      <c r="V4677" s="22"/>
      <c r="AI4677" s="25"/>
      <c r="AJ4677" s="25"/>
    </row>
    <row r="4678" spans="5:36" x14ac:dyDescent="0.3">
      <c r="E4678" s="12"/>
      <c r="V4678" s="22"/>
      <c r="AI4678" s="25"/>
      <c r="AJ4678" s="25"/>
    </row>
    <row r="4679" spans="5:36" x14ac:dyDescent="0.3">
      <c r="E4679" s="12"/>
      <c r="V4679" s="22"/>
      <c r="AI4679" s="25"/>
      <c r="AJ4679" s="25"/>
    </row>
    <row r="4680" spans="5:36" x14ac:dyDescent="0.3">
      <c r="E4680" s="12"/>
      <c r="V4680" s="22"/>
      <c r="AI4680" s="25"/>
      <c r="AJ4680" s="25"/>
    </row>
    <row r="4681" spans="5:36" x14ac:dyDescent="0.3">
      <c r="E4681" s="12"/>
      <c r="V4681" s="22"/>
      <c r="AI4681" s="25"/>
      <c r="AJ4681" s="25"/>
    </row>
    <row r="4682" spans="5:36" x14ac:dyDescent="0.3">
      <c r="E4682" s="12"/>
      <c r="V4682" s="22"/>
      <c r="AI4682" s="25"/>
      <c r="AJ4682" s="25"/>
    </row>
    <row r="4683" spans="5:36" x14ac:dyDescent="0.3">
      <c r="E4683" s="12"/>
      <c r="V4683" s="22"/>
      <c r="AI4683" s="25"/>
      <c r="AJ4683" s="25"/>
    </row>
    <row r="4684" spans="5:36" x14ac:dyDescent="0.3">
      <c r="E4684" s="12"/>
      <c r="V4684" s="22"/>
      <c r="AI4684" s="25"/>
      <c r="AJ4684" s="25"/>
    </row>
    <row r="4685" spans="5:36" x14ac:dyDescent="0.3">
      <c r="E4685" s="12"/>
      <c r="V4685" s="22"/>
      <c r="AI4685" s="25"/>
      <c r="AJ4685" s="25"/>
    </row>
    <row r="4686" spans="5:36" x14ac:dyDescent="0.3">
      <c r="E4686" s="12"/>
      <c r="V4686" s="22"/>
      <c r="AI4686" s="25"/>
      <c r="AJ4686" s="25"/>
    </row>
    <row r="4687" spans="5:36" x14ac:dyDescent="0.3">
      <c r="E4687" s="12"/>
      <c r="V4687" s="22"/>
      <c r="AI4687" s="25"/>
      <c r="AJ4687" s="25"/>
    </row>
    <row r="4688" spans="5:36" x14ac:dyDescent="0.3">
      <c r="E4688" s="12"/>
      <c r="V4688" s="22"/>
      <c r="AI4688" s="25"/>
      <c r="AJ4688" s="25"/>
    </row>
    <row r="4689" spans="5:36" x14ac:dyDescent="0.3">
      <c r="E4689" s="12"/>
      <c r="V4689" s="22"/>
      <c r="AI4689" s="25"/>
      <c r="AJ4689" s="25"/>
    </row>
    <row r="4690" spans="5:36" x14ac:dyDescent="0.3">
      <c r="E4690" s="12"/>
      <c r="V4690" s="22"/>
      <c r="AI4690" s="25"/>
      <c r="AJ4690" s="25"/>
    </row>
    <row r="4691" spans="5:36" x14ac:dyDescent="0.3">
      <c r="E4691" s="12"/>
      <c r="V4691" s="22"/>
      <c r="AI4691" s="25"/>
      <c r="AJ4691" s="25"/>
    </row>
    <row r="4692" spans="5:36" x14ac:dyDescent="0.3">
      <c r="E4692" s="12"/>
      <c r="V4692" s="22"/>
      <c r="AI4692" s="25"/>
      <c r="AJ4692" s="25"/>
    </row>
    <row r="4693" spans="5:36" x14ac:dyDescent="0.3">
      <c r="E4693" s="12"/>
      <c r="V4693" s="22"/>
      <c r="AI4693" s="25"/>
      <c r="AJ4693" s="25"/>
    </row>
    <row r="4694" spans="5:36" x14ac:dyDescent="0.3">
      <c r="E4694" s="12"/>
      <c r="V4694" s="22"/>
      <c r="AI4694" s="25"/>
      <c r="AJ4694" s="25"/>
    </row>
    <row r="4695" spans="5:36" x14ac:dyDescent="0.3">
      <c r="E4695" s="12"/>
      <c r="V4695" s="22"/>
      <c r="AI4695" s="25"/>
      <c r="AJ4695" s="25"/>
    </row>
    <row r="4696" spans="5:36" x14ac:dyDescent="0.3">
      <c r="E4696" s="12"/>
      <c r="V4696" s="22"/>
      <c r="AI4696" s="25"/>
      <c r="AJ4696" s="25"/>
    </row>
    <row r="4697" spans="5:36" x14ac:dyDescent="0.3">
      <c r="E4697" s="12"/>
      <c r="V4697" s="22"/>
      <c r="AI4697" s="25"/>
      <c r="AJ4697" s="25"/>
    </row>
    <row r="4698" spans="5:36" x14ac:dyDescent="0.3">
      <c r="E4698" s="12"/>
      <c r="V4698" s="22"/>
      <c r="AI4698" s="25"/>
      <c r="AJ4698" s="25"/>
    </row>
    <row r="4699" spans="5:36" x14ac:dyDescent="0.3">
      <c r="E4699" s="12"/>
      <c r="V4699" s="22"/>
      <c r="AI4699" s="25"/>
      <c r="AJ4699" s="25"/>
    </row>
    <row r="4700" spans="5:36" x14ac:dyDescent="0.3">
      <c r="E4700" s="12"/>
      <c r="V4700" s="22"/>
      <c r="AI4700" s="25"/>
      <c r="AJ4700" s="25"/>
    </row>
    <row r="4701" spans="5:36" x14ac:dyDescent="0.3">
      <c r="E4701" s="12"/>
      <c r="V4701" s="22"/>
      <c r="AI4701" s="25"/>
      <c r="AJ4701" s="25"/>
    </row>
    <row r="4702" spans="5:36" x14ac:dyDescent="0.3">
      <c r="E4702" s="12"/>
      <c r="V4702" s="22"/>
      <c r="AI4702" s="25"/>
      <c r="AJ4702" s="25"/>
    </row>
    <row r="4703" spans="5:36" x14ac:dyDescent="0.3">
      <c r="E4703" s="12"/>
      <c r="V4703" s="22"/>
      <c r="AI4703" s="25"/>
      <c r="AJ4703" s="25"/>
    </row>
    <row r="4704" spans="5:36" x14ac:dyDescent="0.3">
      <c r="E4704" s="12"/>
      <c r="V4704" s="22"/>
      <c r="AI4704" s="25"/>
      <c r="AJ4704" s="25"/>
    </row>
    <row r="4705" spans="5:36" x14ac:dyDescent="0.3">
      <c r="E4705" s="12"/>
      <c r="V4705" s="22"/>
      <c r="AI4705" s="25"/>
      <c r="AJ4705" s="25"/>
    </row>
    <row r="4706" spans="5:36" x14ac:dyDescent="0.3">
      <c r="E4706" s="12"/>
      <c r="V4706" s="22"/>
      <c r="AI4706" s="25"/>
      <c r="AJ4706" s="25"/>
    </row>
    <row r="4707" spans="5:36" x14ac:dyDescent="0.3">
      <c r="E4707" s="12"/>
      <c r="V4707" s="22"/>
      <c r="AI4707" s="25"/>
      <c r="AJ4707" s="25"/>
    </row>
    <row r="4708" spans="5:36" x14ac:dyDescent="0.3">
      <c r="E4708" s="12"/>
      <c r="V4708" s="22"/>
      <c r="AI4708" s="25"/>
      <c r="AJ4708" s="25"/>
    </row>
    <row r="4709" spans="5:36" x14ac:dyDescent="0.3">
      <c r="E4709" s="12"/>
      <c r="V4709" s="22"/>
      <c r="AI4709" s="25"/>
      <c r="AJ4709" s="25"/>
    </row>
    <row r="4710" spans="5:36" x14ac:dyDescent="0.3">
      <c r="E4710" s="12"/>
      <c r="V4710" s="22"/>
      <c r="AI4710" s="25"/>
      <c r="AJ4710" s="25"/>
    </row>
    <row r="4711" spans="5:36" x14ac:dyDescent="0.3">
      <c r="E4711" s="12"/>
      <c r="V4711" s="22"/>
      <c r="AI4711" s="25"/>
      <c r="AJ4711" s="25"/>
    </row>
    <row r="4712" spans="5:36" x14ac:dyDescent="0.3">
      <c r="E4712" s="12"/>
      <c r="V4712" s="22"/>
      <c r="AI4712" s="25"/>
      <c r="AJ4712" s="25"/>
    </row>
    <row r="4713" spans="5:36" x14ac:dyDescent="0.3">
      <c r="E4713" s="12"/>
      <c r="V4713" s="22"/>
      <c r="AI4713" s="25"/>
      <c r="AJ4713" s="25"/>
    </row>
    <row r="4714" spans="5:36" x14ac:dyDescent="0.3">
      <c r="E4714" s="12"/>
      <c r="V4714" s="22"/>
      <c r="AI4714" s="25"/>
      <c r="AJ4714" s="25"/>
    </row>
    <row r="4715" spans="5:36" x14ac:dyDescent="0.3">
      <c r="E4715" s="12"/>
      <c r="V4715" s="22"/>
      <c r="AI4715" s="25"/>
      <c r="AJ4715" s="25"/>
    </row>
    <row r="4716" spans="5:36" x14ac:dyDescent="0.3">
      <c r="E4716" s="12"/>
      <c r="V4716" s="22"/>
      <c r="AI4716" s="25"/>
      <c r="AJ4716" s="25"/>
    </row>
    <row r="4717" spans="5:36" x14ac:dyDescent="0.3">
      <c r="E4717" s="12"/>
      <c r="V4717" s="22"/>
      <c r="AI4717" s="25"/>
      <c r="AJ4717" s="25"/>
    </row>
    <row r="4718" spans="5:36" x14ac:dyDescent="0.3">
      <c r="E4718" s="12"/>
      <c r="V4718" s="22"/>
      <c r="AI4718" s="25"/>
      <c r="AJ4718" s="25"/>
    </row>
    <row r="4719" spans="5:36" x14ac:dyDescent="0.3">
      <c r="E4719" s="12"/>
      <c r="V4719" s="22"/>
      <c r="AI4719" s="25"/>
      <c r="AJ4719" s="25"/>
    </row>
    <row r="4720" spans="5:36" x14ac:dyDescent="0.3">
      <c r="E4720" s="12"/>
      <c r="V4720" s="22"/>
      <c r="AI4720" s="25"/>
      <c r="AJ4720" s="25"/>
    </row>
    <row r="4721" spans="5:36" x14ac:dyDescent="0.3">
      <c r="E4721" s="12"/>
      <c r="V4721" s="22"/>
      <c r="AI4721" s="25"/>
      <c r="AJ4721" s="25"/>
    </row>
    <row r="4722" spans="5:36" x14ac:dyDescent="0.3">
      <c r="E4722" s="12"/>
      <c r="V4722" s="22"/>
      <c r="AI4722" s="25"/>
      <c r="AJ4722" s="25"/>
    </row>
    <row r="4723" spans="5:36" x14ac:dyDescent="0.3">
      <c r="E4723" s="12"/>
      <c r="V4723" s="22"/>
      <c r="AI4723" s="25"/>
      <c r="AJ4723" s="25"/>
    </row>
    <row r="4724" spans="5:36" x14ac:dyDescent="0.3">
      <c r="E4724" s="12"/>
      <c r="V4724" s="22"/>
      <c r="AI4724" s="25"/>
      <c r="AJ4724" s="25"/>
    </row>
    <row r="4725" spans="5:36" x14ac:dyDescent="0.3">
      <c r="E4725" s="12"/>
      <c r="V4725" s="22"/>
      <c r="AI4725" s="25"/>
      <c r="AJ4725" s="25"/>
    </row>
    <row r="4726" spans="5:36" x14ac:dyDescent="0.3">
      <c r="E4726" s="12"/>
      <c r="V4726" s="22"/>
      <c r="AI4726" s="25"/>
      <c r="AJ4726" s="25"/>
    </row>
    <row r="4727" spans="5:36" x14ac:dyDescent="0.3">
      <c r="E4727" s="12"/>
      <c r="V4727" s="22"/>
      <c r="AI4727" s="25"/>
      <c r="AJ4727" s="25"/>
    </row>
    <row r="4728" spans="5:36" x14ac:dyDescent="0.3">
      <c r="E4728" s="12"/>
      <c r="V4728" s="22"/>
      <c r="AI4728" s="25"/>
      <c r="AJ4728" s="25"/>
    </row>
    <row r="4729" spans="5:36" x14ac:dyDescent="0.3">
      <c r="E4729" s="12"/>
      <c r="V4729" s="22"/>
      <c r="AI4729" s="25"/>
      <c r="AJ4729" s="25"/>
    </row>
    <row r="4730" spans="5:36" x14ac:dyDescent="0.3">
      <c r="E4730" s="12"/>
      <c r="V4730" s="22"/>
      <c r="AI4730" s="25"/>
      <c r="AJ4730" s="25"/>
    </row>
    <row r="4731" spans="5:36" x14ac:dyDescent="0.3">
      <c r="E4731" s="12"/>
      <c r="V4731" s="22"/>
      <c r="AI4731" s="25"/>
      <c r="AJ4731" s="25"/>
    </row>
    <row r="4732" spans="5:36" x14ac:dyDescent="0.3">
      <c r="E4732" s="12"/>
      <c r="V4732" s="22"/>
      <c r="AI4732" s="25"/>
      <c r="AJ4732" s="25"/>
    </row>
    <row r="4733" spans="5:36" x14ac:dyDescent="0.3">
      <c r="E4733" s="12"/>
      <c r="V4733" s="22"/>
      <c r="AI4733" s="25"/>
      <c r="AJ4733" s="25"/>
    </row>
    <row r="4734" spans="5:36" x14ac:dyDescent="0.3">
      <c r="E4734" s="12"/>
      <c r="V4734" s="22"/>
      <c r="AI4734" s="25"/>
      <c r="AJ4734" s="25"/>
    </row>
    <row r="4735" spans="5:36" x14ac:dyDescent="0.3">
      <c r="E4735" s="12"/>
      <c r="V4735" s="22"/>
      <c r="AI4735" s="25"/>
      <c r="AJ4735" s="25"/>
    </row>
    <row r="4736" spans="5:36" x14ac:dyDescent="0.3">
      <c r="E4736" s="12"/>
      <c r="V4736" s="22"/>
      <c r="AI4736" s="25"/>
      <c r="AJ4736" s="25"/>
    </row>
    <row r="4737" spans="5:36" x14ac:dyDescent="0.3">
      <c r="E4737" s="12"/>
      <c r="V4737" s="22"/>
      <c r="AI4737" s="25"/>
      <c r="AJ4737" s="25"/>
    </row>
    <row r="4738" spans="5:36" x14ac:dyDescent="0.3">
      <c r="E4738" s="12"/>
      <c r="V4738" s="22"/>
      <c r="AI4738" s="25"/>
      <c r="AJ4738" s="25"/>
    </row>
    <row r="4739" spans="5:36" x14ac:dyDescent="0.3">
      <c r="E4739" s="12"/>
      <c r="V4739" s="22"/>
      <c r="AI4739" s="25"/>
      <c r="AJ4739" s="25"/>
    </row>
    <row r="4740" spans="5:36" x14ac:dyDescent="0.3">
      <c r="E4740" s="12"/>
      <c r="V4740" s="22"/>
      <c r="AI4740" s="25"/>
      <c r="AJ4740" s="25"/>
    </row>
    <row r="4741" spans="5:36" x14ac:dyDescent="0.3">
      <c r="E4741" s="12"/>
      <c r="V4741" s="22"/>
      <c r="AI4741" s="25"/>
      <c r="AJ4741" s="25"/>
    </row>
    <row r="4742" spans="5:36" x14ac:dyDescent="0.3">
      <c r="E4742" s="12"/>
      <c r="V4742" s="22"/>
      <c r="AI4742" s="25"/>
      <c r="AJ4742" s="25"/>
    </row>
    <row r="4743" spans="5:36" x14ac:dyDescent="0.3">
      <c r="E4743" s="12"/>
      <c r="V4743" s="22"/>
      <c r="AI4743" s="25"/>
      <c r="AJ4743" s="25"/>
    </row>
    <row r="4744" spans="5:36" x14ac:dyDescent="0.3">
      <c r="E4744" s="12"/>
      <c r="V4744" s="22"/>
      <c r="AI4744" s="25"/>
      <c r="AJ4744" s="25"/>
    </row>
    <row r="4745" spans="5:36" x14ac:dyDescent="0.3">
      <c r="E4745" s="12"/>
      <c r="V4745" s="22"/>
      <c r="AI4745" s="25"/>
      <c r="AJ4745" s="25"/>
    </row>
    <row r="4746" spans="5:36" x14ac:dyDescent="0.3">
      <c r="E4746" s="12"/>
      <c r="V4746" s="22"/>
      <c r="AI4746" s="25"/>
      <c r="AJ4746" s="25"/>
    </row>
    <row r="4747" spans="5:36" x14ac:dyDescent="0.3">
      <c r="E4747" s="12"/>
      <c r="V4747" s="22"/>
      <c r="AI4747" s="25"/>
      <c r="AJ4747" s="25"/>
    </row>
    <row r="4748" spans="5:36" x14ac:dyDescent="0.3">
      <c r="E4748" s="12"/>
      <c r="V4748" s="22"/>
      <c r="AI4748" s="25"/>
      <c r="AJ4748" s="25"/>
    </row>
    <row r="4749" spans="5:36" x14ac:dyDescent="0.3">
      <c r="E4749" s="12"/>
      <c r="V4749" s="22"/>
      <c r="AI4749" s="25"/>
      <c r="AJ4749" s="25"/>
    </row>
    <row r="4750" spans="5:36" x14ac:dyDescent="0.3">
      <c r="E4750" s="12"/>
      <c r="V4750" s="22"/>
      <c r="AI4750" s="25"/>
      <c r="AJ4750" s="25"/>
    </row>
    <row r="4751" spans="5:36" x14ac:dyDescent="0.3">
      <c r="E4751" s="12"/>
      <c r="V4751" s="22"/>
      <c r="AI4751" s="25"/>
      <c r="AJ4751" s="25"/>
    </row>
    <row r="4752" spans="5:36" x14ac:dyDescent="0.3">
      <c r="E4752" s="12"/>
      <c r="V4752" s="22"/>
      <c r="AI4752" s="25"/>
      <c r="AJ4752" s="25"/>
    </row>
    <row r="4753" spans="5:36" x14ac:dyDescent="0.3">
      <c r="E4753" s="12"/>
      <c r="V4753" s="22"/>
      <c r="AI4753" s="25"/>
      <c r="AJ4753" s="25"/>
    </row>
    <row r="4754" spans="5:36" x14ac:dyDescent="0.3">
      <c r="E4754" s="12"/>
      <c r="V4754" s="22"/>
      <c r="AI4754" s="25"/>
      <c r="AJ4754" s="25"/>
    </row>
    <row r="4755" spans="5:36" x14ac:dyDescent="0.3">
      <c r="E4755" s="12"/>
      <c r="V4755" s="22"/>
      <c r="AI4755" s="25"/>
      <c r="AJ4755" s="25"/>
    </row>
    <row r="4756" spans="5:36" x14ac:dyDescent="0.3">
      <c r="E4756" s="12"/>
      <c r="V4756" s="22"/>
      <c r="AI4756" s="25"/>
      <c r="AJ4756" s="25"/>
    </row>
    <row r="4757" spans="5:36" x14ac:dyDescent="0.3">
      <c r="E4757" s="12"/>
      <c r="V4757" s="22"/>
      <c r="AI4757" s="25"/>
      <c r="AJ4757" s="25"/>
    </row>
    <row r="4758" spans="5:36" x14ac:dyDescent="0.3">
      <c r="E4758" s="12"/>
      <c r="V4758" s="22"/>
      <c r="AI4758" s="25"/>
      <c r="AJ4758" s="25"/>
    </row>
    <row r="4759" spans="5:36" x14ac:dyDescent="0.3">
      <c r="E4759" s="12"/>
      <c r="V4759" s="22"/>
      <c r="AI4759" s="25"/>
      <c r="AJ4759" s="25"/>
    </row>
    <row r="4760" spans="5:36" x14ac:dyDescent="0.3">
      <c r="E4760" s="12"/>
      <c r="V4760" s="22"/>
      <c r="AI4760" s="25"/>
      <c r="AJ4760" s="25"/>
    </row>
    <row r="4761" spans="5:36" x14ac:dyDescent="0.3">
      <c r="E4761" s="12"/>
      <c r="V4761" s="22"/>
      <c r="AI4761" s="25"/>
      <c r="AJ4761" s="25"/>
    </row>
    <row r="4762" spans="5:36" x14ac:dyDescent="0.3">
      <c r="E4762" s="12"/>
      <c r="V4762" s="22"/>
      <c r="AI4762" s="25"/>
      <c r="AJ4762" s="25"/>
    </row>
    <row r="4763" spans="5:36" x14ac:dyDescent="0.3">
      <c r="E4763" s="12"/>
      <c r="V4763" s="22"/>
      <c r="AI4763" s="25"/>
      <c r="AJ4763" s="25"/>
    </row>
    <row r="4764" spans="5:36" x14ac:dyDescent="0.3">
      <c r="E4764" s="12"/>
      <c r="V4764" s="22"/>
      <c r="AI4764" s="25"/>
      <c r="AJ4764" s="25"/>
    </row>
    <row r="4765" spans="5:36" x14ac:dyDescent="0.3">
      <c r="E4765" s="12"/>
      <c r="V4765" s="22"/>
      <c r="AI4765" s="25"/>
      <c r="AJ4765" s="25"/>
    </row>
    <row r="4766" spans="5:36" x14ac:dyDescent="0.3">
      <c r="E4766" s="12"/>
      <c r="V4766" s="22"/>
      <c r="AI4766" s="25"/>
      <c r="AJ4766" s="25"/>
    </row>
    <row r="4767" spans="5:36" x14ac:dyDescent="0.3">
      <c r="E4767" s="12"/>
      <c r="V4767" s="22"/>
      <c r="AI4767" s="25"/>
      <c r="AJ4767" s="25"/>
    </row>
    <row r="4768" spans="5:36" x14ac:dyDescent="0.3">
      <c r="E4768" s="12"/>
      <c r="V4768" s="22"/>
      <c r="AI4768" s="25"/>
      <c r="AJ4768" s="25"/>
    </row>
    <row r="4769" spans="5:36" x14ac:dyDescent="0.3">
      <c r="E4769" s="12"/>
      <c r="V4769" s="22"/>
      <c r="AI4769" s="25"/>
      <c r="AJ4769" s="25"/>
    </row>
    <row r="4770" spans="5:36" x14ac:dyDescent="0.3">
      <c r="E4770" s="12"/>
      <c r="V4770" s="22"/>
      <c r="AI4770" s="25"/>
      <c r="AJ4770" s="25"/>
    </row>
    <row r="4771" spans="5:36" x14ac:dyDescent="0.3">
      <c r="E4771" s="12"/>
      <c r="V4771" s="22"/>
      <c r="AI4771" s="25"/>
      <c r="AJ4771" s="25"/>
    </row>
    <row r="4772" spans="5:36" x14ac:dyDescent="0.3">
      <c r="E4772" s="12"/>
      <c r="V4772" s="22"/>
      <c r="AI4772" s="25"/>
      <c r="AJ4772" s="25"/>
    </row>
    <row r="4773" spans="5:36" x14ac:dyDescent="0.3">
      <c r="E4773" s="12"/>
      <c r="V4773" s="22"/>
      <c r="AI4773" s="25"/>
      <c r="AJ4773" s="25"/>
    </row>
    <row r="4774" spans="5:36" x14ac:dyDescent="0.3">
      <c r="E4774" s="12"/>
      <c r="V4774" s="22"/>
      <c r="AI4774" s="25"/>
      <c r="AJ4774" s="25"/>
    </row>
    <row r="4775" spans="5:36" x14ac:dyDescent="0.3">
      <c r="E4775" s="12"/>
      <c r="V4775" s="22"/>
      <c r="AI4775" s="25"/>
      <c r="AJ4775" s="25"/>
    </row>
    <row r="4776" spans="5:36" x14ac:dyDescent="0.3">
      <c r="E4776" s="12"/>
      <c r="V4776" s="22"/>
      <c r="AI4776" s="25"/>
      <c r="AJ4776" s="25"/>
    </row>
    <row r="4777" spans="5:36" x14ac:dyDescent="0.3">
      <c r="E4777" s="12"/>
      <c r="V4777" s="22"/>
      <c r="AI4777" s="25"/>
      <c r="AJ4777" s="25"/>
    </row>
    <row r="4778" spans="5:36" x14ac:dyDescent="0.3">
      <c r="E4778" s="12"/>
      <c r="V4778" s="22"/>
      <c r="AI4778" s="25"/>
      <c r="AJ4778" s="25"/>
    </row>
    <row r="4779" spans="5:36" x14ac:dyDescent="0.3">
      <c r="E4779" s="12"/>
      <c r="V4779" s="22"/>
      <c r="AI4779" s="25"/>
      <c r="AJ4779" s="25"/>
    </row>
    <row r="4780" spans="5:36" x14ac:dyDescent="0.3">
      <c r="E4780" s="12"/>
      <c r="V4780" s="22"/>
      <c r="AI4780" s="25"/>
      <c r="AJ4780" s="25"/>
    </row>
    <row r="4781" spans="5:36" x14ac:dyDescent="0.3">
      <c r="E4781" s="12"/>
      <c r="V4781" s="22"/>
      <c r="AI4781" s="25"/>
      <c r="AJ4781" s="25"/>
    </row>
    <row r="4782" spans="5:36" x14ac:dyDescent="0.3">
      <c r="E4782" s="12"/>
      <c r="V4782" s="22"/>
      <c r="AI4782" s="25"/>
      <c r="AJ4782" s="25"/>
    </row>
    <row r="4783" spans="5:36" x14ac:dyDescent="0.3">
      <c r="E4783" s="12"/>
      <c r="V4783" s="22"/>
      <c r="AI4783" s="25"/>
      <c r="AJ4783" s="25"/>
    </row>
    <row r="4784" spans="5:36" x14ac:dyDescent="0.3">
      <c r="E4784" s="12"/>
      <c r="V4784" s="22"/>
      <c r="AI4784" s="25"/>
      <c r="AJ4784" s="25"/>
    </row>
    <row r="4785" spans="5:36" x14ac:dyDescent="0.3">
      <c r="E4785" s="12"/>
      <c r="V4785" s="22"/>
      <c r="AI4785" s="25"/>
      <c r="AJ4785" s="25"/>
    </row>
    <row r="4786" spans="5:36" x14ac:dyDescent="0.3">
      <c r="E4786" s="12"/>
      <c r="V4786" s="22"/>
      <c r="AI4786" s="25"/>
      <c r="AJ4786" s="25"/>
    </row>
    <row r="4787" spans="5:36" x14ac:dyDescent="0.3">
      <c r="E4787" s="12"/>
      <c r="V4787" s="22"/>
      <c r="AI4787" s="25"/>
      <c r="AJ4787" s="25"/>
    </row>
    <row r="4788" spans="5:36" x14ac:dyDescent="0.3">
      <c r="E4788" s="12"/>
      <c r="V4788" s="22"/>
      <c r="AI4788" s="25"/>
      <c r="AJ4788" s="25"/>
    </row>
    <row r="4789" spans="5:36" x14ac:dyDescent="0.3">
      <c r="E4789" s="12"/>
      <c r="V4789" s="22"/>
      <c r="AI4789" s="25"/>
      <c r="AJ4789" s="25"/>
    </row>
    <row r="4790" spans="5:36" x14ac:dyDescent="0.3">
      <c r="E4790" s="12"/>
      <c r="V4790" s="22"/>
      <c r="AI4790" s="25"/>
      <c r="AJ4790" s="25"/>
    </row>
    <row r="4791" spans="5:36" x14ac:dyDescent="0.3">
      <c r="E4791" s="12"/>
      <c r="V4791" s="22"/>
      <c r="AI4791" s="25"/>
      <c r="AJ4791" s="25"/>
    </row>
    <row r="4792" spans="5:36" x14ac:dyDescent="0.3">
      <c r="E4792" s="12"/>
      <c r="V4792" s="22"/>
      <c r="AI4792" s="25"/>
      <c r="AJ4792" s="25"/>
    </row>
    <row r="4793" spans="5:36" x14ac:dyDescent="0.3">
      <c r="E4793" s="12"/>
      <c r="V4793" s="22"/>
      <c r="AI4793" s="25"/>
      <c r="AJ4793" s="25"/>
    </row>
    <row r="4794" spans="5:36" x14ac:dyDescent="0.3">
      <c r="E4794" s="12"/>
      <c r="V4794" s="22"/>
      <c r="AI4794" s="25"/>
      <c r="AJ4794" s="25"/>
    </row>
    <row r="4795" spans="5:36" x14ac:dyDescent="0.3">
      <c r="E4795" s="12"/>
      <c r="V4795" s="22"/>
      <c r="AI4795" s="25"/>
      <c r="AJ4795" s="25"/>
    </row>
    <row r="4796" spans="5:36" x14ac:dyDescent="0.3">
      <c r="E4796" s="12"/>
      <c r="V4796" s="22"/>
      <c r="AI4796" s="25"/>
      <c r="AJ4796" s="25"/>
    </row>
    <row r="4797" spans="5:36" x14ac:dyDescent="0.3">
      <c r="E4797" s="12"/>
      <c r="V4797" s="22"/>
      <c r="AI4797" s="25"/>
      <c r="AJ4797" s="25"/>
    </row>
    <row r="4798" spans="5:36" x14ac:dyDescent="0.3">
      <c r="E4798" s="12"/>
      <c r="V4798" s="22"/>
      <c r="AI4798" s="25"/>
      <c r="AJ4798" s="25"/>
    </row>
    <row r="4799" spans="5:36" x14ac:dyDescent="0.3">
      <c r="E4799" s="12"/>
      <c r="V4799" s="22"/>
      <c r="AI4799" s="25"/>
      <c r="AJ4799" s="25"/>
    </row>
    <row r="4800" spans="5:36" x14ac:dyDescent="0.3">
      <c r="E4800" s="12"/>
      <c r="V4800" s="22"/>
      <c r="AI4800" s="25"/>
      <c r="AJ4800" s="25"/>
    </row>
    <row r="4801" spans="5:36" x14ac:dyDescent="0.3">
      <c r="E4801" s="12"/>
      <c r="V4801" s="22"/>
      <c r="AI4801" s="25"/>
      <c r="AJ4801" s="25"/>
    </row>
    <row r="4802" spans="5:36" x14ac:dyDescent="0.3">
      <c r="E4802" s="12"/>
      <c r="V4802" s="22"/>
      <c r="AI4802" s="25"/>
      <c r="AJ4802" s="25"/>
    </row>
    <row r="4803" spans="5:36" x14ac:dyDescent="0.3">
      <c r="E4803" s="12"/>
      <c r="V4803" s="22"/>
      <c r="AI4803" s="25"/>
      <c r="AJ4803" s="25"/>
    </row>
    <row r="4804" spans="5:36" x14ac:dyDescent="0.3">
      <c r="E4804" s="12"/>
      <c r="V4804" s="22"/>
      <c r="AI4804" s="25"/>
      <c r="AJ4804" s="25"/>
    </row>
    <row r="4805" spans="5:36" x14ac:dyDescent="0.3">
      <c r="E4805" s="12"/>
      <c r="V4805" s="22"/>
      <c r="AI4805" s="25"/>
      <c r="AJ4805" s="25"/>
    </row>
    <row r="4806" spans="5:36" x14ac:dyDescent="0.3">
      <c r="E4806" s="12"/>
      <c r="V4806" s="22"/>
      <c r="AI4806" s="25"/>
      <c r="AJ4806" s="25"/>
    </row>
    <row r="4807" spans="5:36" x14ac:dyDescent="0.3">
      <c r="E4807" s="12"/>
      <c r="V4807" s="22"/>
      <c r="AI4807" s="25"/>
      <c r="AJ4807" s="25"/>
    </row>
    <row r="4808" spans="5:36" x14ac:dyDescent="0.3">
      <c r="E4808" s="12"/>
      <c r="V4808" s="22"/>
      <c r="AI4808" s="25"/>
      <c r="AJ4808" s="25"/>
    </row>
    <row r="4809" spans="5:36" x14ac:dyDescent="0.3">
      <c r="E4809" s="12"/>
      <c r="V4809" s="22"/>
      <c r="AI4809" s="25"/>
      <c r="AJ4809" s="25"/>
    </row>
    <row r="4810" spans="5:36" x14ac:dyDescent="0.3">
      <c r="E4810" s="12"/>
      <c r="V4810" s="22"/>
      <c r="AI4810" s="25"/>
      <c r="AJ4810" s="25"/>
    </row>
    <row r="4811" spans="5:36" x14ac:dyDescent="0.3">
      <c r="E4811" s="12"/>
      <c r="V4811" s="22"/>
      <c r="AI4811" s="25"/>
      <c r="AJ4811" s="25"/>
    </row>
    <row r="4812" spans="5:36" x14ac:dyDescent="0.3">
      <c r="E4812" s="12"/>
      <c r="V4812" s="22"/>
      <c r="AI4812" s="25"/>
      <c r="AJ4812" s="25"/>
    </row>
    <row r="4813" spans="5:36" x14ac:dyDescent="0.3">
      <c r="E4813" s="12"/>
      <c r="V4813" s="22"/>
      <c r="AI4813" s="25"/>
      <c r="AJ4813" s="25"/>
    </row>
    <row r="4814" spans="5:36" x14ac:dyDescent="0.3">
      <c r="E4814" s="12"/>
      <c r="V4814" s="22"/>
      <c r="AI4814" s="25"/>
      <c r="AJ4814" s="25"/>
    </row>
    <row r="4815" spans="5:36" x14ac:dyDescent="0.3">
      <c r="E4815" s="12"/>
      <c r="V4815" s="22"/>
      <c r="AI4815" s="25"/>
      <c r="AJ4815" s="25"/>
    </row>
    <row r="4816" spans="5:36" x14ac:dyDescent="0.3">
      <c r="E4816" s="12"/>
      <c r="V4816" s="22"/>
      <c r="AI4816" s="25"/>
      <c r="AJ4816" s="25"/>
    </row>
    <row r="4817" spans="5:36" x14ac:dyDescent="0.3">
      <c r="E4817" s="12"/>
      <c r="V4817" s="22"/>
      <c r="AI4817" s="25"/>
      <c r="AJ4817" s="25"/>
    </row>
    <row r="4818" spans="5:36" x14ac:dyDescent="0.3">
      <c r="E4818" s="12"/>
      <c r="V4818" s="22"/>
      <c r="AI4818" s="25"/>
      <c r="AJ4818" s="25"/>
    </row>
    <row r="4819" spans="5:36" x14ac:dyDescent="0.3">
      <c r="E4819" s="12"/>
      <c r="V4819" s="22"/>
      <c r="AI4819" s="25"/>
      <c r="AJ4819" s="25"/>
    </row>
    <row r="4820" spans="5:36" x14ac:dyDescent="0.3">
      <c r="E4820" s="12"/>
      <c r="V4820" s="22"/>
      <c r="AI4820" s="25"/>
      <c r="AJ4820" s="25"/>
    </row>
    <row r="4821" spans="5:36" x14ac:dyDescent="0.3">
      <c r="E4821" s="12"/>
      <c r="V4821" s="22"/>
      <c r="AI4821" s="25"/>
      <c r="AJ4821" s="25"/>
    </row>
    <row r="4822" spans="5:36" x14ac:dyDescent="0.3">
      <c r="E4822" s="12"/>
      <c r="V4822" s="22"/>
      <c r="AI4822" s="25"/>
      <c r="AJ4822" s="25"/>
    </row>
    <row r="4823" spans="5:36" x14ac:dyDescent="0.3">
      <c r="E4823" s="12"/>
      <c r="V4823" s="22"/>
      <c r="AI4823" s="25"/>
      <c r="AJ4823" s="25"/>
    </row>
    <row r="4824" spans="5:36" x14ac:dyDescent="0.3">
      <c r="E4824" s="12"/>
      <c r="V4824" s="22"/>
      <c r="AI4824" s="25"/>
      <c r="AJ4824" s="25"/>
    </row>
    <row r="4825" spans="5:36" x14ac:dyDescent="0.3">
      <c r="E4825" s="12"/>
      <c r="V4825" s="22"/>
      <c r="AI4825" s="25"/>
      <c r="AJ4825" s="25"/>
    </row>
    <row r="4826" spans="5:36" x14ac:dyDescent="0.3">
      <c r="E4826" s="12"/>
      <c r="V4826" s="22"/>
      <c r="AI4826" s="25"/>
      <c r="AJ4826" s="25"/>
    </row>
    <row r="4827" spans="5:36" x14ac:dyDescent="0.3">
      <c r="E4827" s="12"/>
      <c r="V4827" s="22"/>
      <c r="AI4827" s="25"/>
      <c r="AJ4827" s="25"/>
    </row>
    <row r="4828" spans="5:36" x14ac:dyDescent="0.3">
      <c r="E4828" s="12"/>
      <c r="V4828" s="22"/>
      <c r="AI4828" s="25"/>
      <c r="AJ4828" s="25"/>
    </row>
    <row r="4829" spans="5:36" x14ac:dyDescent="0.3">
      <c r="E4829" s="12"/>
      <c r="V4829" s="22"/>
      <c r="AI4829" s="25"/>
      <c r="AJ4829" s="25"/>
    </row>
    <row r="4830" spans="5:36" x14ac:dyDescent="0.3">
      <c r="E4830" s="12"/>
      <c r="V4830" s="22"/>
      <c r="AI4830" s="25"/>
      <c r="AJ4830" s="25"/>
    </row>
    <row r="4831" spans="5:36" x14ac:dyDescent="0.3">
      <c r="E4831" s="12"/>
      <c r="V4831" s="22"/>
      <c r="AI4831" s="25"/>
      <c r="AJ4831" s="25"/>
    </row>
    <row r="4832" spans="5:36" x14ac:dyDescent="0.3">
      <c r="E4832" s="12"/>
      <c r="V4832" s="22"/>
      <c r="AI4832" s="25"/>
      <c r="AJ4832" s="25"/>
    </row>
    <row r="4833" spans="5:36" x14ac:dyDescent="0.3">
      <c r="E4833" s="12"/>
      <c r="V4833" s="22"/>
      <c r="AI4833" s="25"/>
      <c r="AJ4833" s="25"/>
    </row>
    <row r="4834" spans="5:36" x14ac:dyDescent="0.3">
      <c r="E4834" s="12"/>
      <c r="V4834" s="22"/>
      <c r="AI4834" s="25"/>
      <c r="AJ4834" s="25"/>
    </row>
    <row r="4835" spans="5:36" x14ac:dyDescent="0.3">
      <c r="E4835" s="12"/>
      <c r="V4835" s="22"/>
      <c r="AI4835" s="25"/>
      <c r="AJ4835" s="25"/>
    </row>
    <row r="4836" spans="5:36" x14ac:dyDescent="0.3">
      <c r="E4836" s="12"/>
      <c r="V4836" s="22"/>
      <c r="AI4836" s="25"/>
      <c r="AJ4836" s="25"/>
    </row>
    <row r="4837" spans="5:36" x14ac:dyDescent="0.3">
      <c r="E4837" s="12"/>
      <c r="V4837" s="22"/>
      <c r="AI4837" s="25"/>
      <c r="AJ4837" s="25"/>
    </row>
    <row r="4838" spans="5:36" x14ac:dyDescent="0.3">
      <c r="E4838" s="12"/>
      <c r="V4838" s="22"/>
      <c r="AI4838" s="25"/>
      <c r="AJ4838" s="25"/>
    </row>
    <row r="4839" spans="5:36" x14ac:dyDescent="0.3">
      <c r="E4839" s="12"/>
      <c r="V4839" s="22"/>
      <c r="AI4839" s="25"/>
      <c r="AJ4839" s="25"/>
    </row>
    <row r="4840" spans="5:36" x14ac:dyDescent="0.3">
      <c r="E4840" s="12"/>
      <c r="V4840" s="22"/>
      <c r="AI4840" s="25"/>
      <c r="AJ4840" s="25"/>
    </row>
    <row r="4841" spans="5:36" x14ac:dyDescent="0.3">
      <c r="E4841" s="12"/>
      <c r="V4841" s="22"/>
      <c r="AI4841" s="25"/>
      <c r="AJ4841" s="25"/>
    </row>
    <row r="4842" spans="5:36" x14ac:dyDescent="0.3">
      <c r="E4842" s="12"/>
      <c r="V4842" s="22"/>
      <c r="AI4842" s="25"/>
      <c r="AJ4842" s="25"/>
    </row>
    <row r="4843" spans="5:36" x14ac:dyDescent="0.3">
      <c r="E4843" s="12"/>
      <c r="V4843" s="22"/>
      <c r="AI4843" s="25"/>
      <c r="AJ4843" s="25"/>
    </row>
    <row r="4844" spans="5:36" x14ac:dyDescent="0.3">
      <c r="E4844" s="12"/>
      <c r="V4844" s="22"/>
      <c r="AI4844" s="25"/>
      <c r="AJ4844" s="25"/>
    </row>
    <row r="4845" spans="5:36" x14ac:dyDescent="0.3">
      <c r="E4845" s="12"/>
      <c r="V4845" s="22"/>
      <c r="AI4845" s="25"/>
      <c r="AJ4845" s="25"/>
    </row>
    <row r="4846" spans="5:36" x14ac:dyDescent="0.3">
      <c r="E4846" s="12"/>
      <c r="V4846" s="22"/>
      <c r="AI4846" s="25"/>
      <c r="AJ4846" s="25"/>
    </row>
    <row r="4847" spans="5:36" x14ac:dyDescent="0.3">
      <c r="E4847" s="12"/>
      <c r="V4847" s="22"/>
      <c r="AI4847" s="25"/>
      <c r="AJ4847" s="25"/>
    </row>
    <row r="4848" spans="5:36" x14ac:dyDescent="0.3">
      <c r="E4848" s="12"/>
      <c r="V4848" s="22"/>
      <c r="AI4848" s="25"/>
      <c r="AJ4848" s="25"/>
    </row>
    <row r="4849" spans="5:36" x14ac:dyDescent="0.3">
      <c r="E4849" s="12"/>
      <c r="V4849" s="22"/>
      <c r="AI4849" s="25"/>
      <c r="AJ4849" s="25"/>
    </row>
    <row r="4850" spans="5:36" x14ac:dyDescent="0.3">
      <c r="E4850" s="12"/>
      <c r="V4850" s="22"/>
      <c r="AI4850" s="25"/>
      <c r="AJ4850" s="25"/>
    </row>
    <row r="4851" spans="5:36" x14ac:dyDescent="0.3">
      <c r="E4851" s="12"/>
      <c r="V4851" s="22"/>
      <c r="AI4851" s="25"/>
      <c r="AJ4851" s="25"/>
    </row>
    <row r="4852" spans="5:36" x14ac:dyDescent="0.3">
      <c r="E4852" s="12"/>
      <c r="V4852" s="22"/>
      <c r="AI4852" s="25"/>
      <c r="AJ4852" s="25"/>
    </row>
    <row r="4853" spans="5:36" x14ac:dyDescent="0.3">
      <c r="E4853" s="12"/>
      <c r="V4853" s="22"/>
      <c r="AI4853" s="25"/>
      <c r="AJ4853" s="25"/>
    </row>
    <row r="4854" spans="5:36" x14ac:dyDescent="0.3">
      <c r="E4854" s="12"/>
      <c r="V4854" s="22"/>
      <c r="AI4854" s="25"/>
      <c r="AJ4854" s="25"/>
    </row>
    <row r="4855" spans="5:36" x14ac:dyDescent="0.3">
      <c r="E4855" s="12"/>
      <c r="V4855" s="22"/>
      <c r="AI4855" s="25"/>
      <c r="AJ4855" s="25"/>
    </row>
    <row r="4856" spans="5:36" x14ac:dyDescent="0.3">
      <c r="E4856" s="12"/>
      <c r="V4856" s="22"/>
      <c r="AI4856" s="25"/>
      <c r="AJ4856" s="25"/>
    </row>
    <row r="4857" spans="5:36" x14ac:dyDescent="0.3">
      <c r="E4857" s="12"/>
      <c r="V4857" s="22"/>
      <c r="AI4857" s="25"/>
      <c r="AJ4857" s="25"/>
    </row>
    <row r="4858" spans="5:36" x14ac:dyDescent="0.3">
      <c r="E4858" s="12"/>
      <c r="V4858" s="22"/>
      <c r="AI4858" s="25"/>
      <c r="AJ4858" s="25"/>
    </row>
    <row r="4859" spans="5:36" x14ac:dyDescent="0.3">
      <c r="E4859" s="12"/>
      <c r="V4859" s="22"/>
      <c r="AI4859" s="25"/>
      <c r="AJ4859" s="25"/>
    </row>
    <row r="4860" spans="5:36" x14ac:dyDescent="0.3">
      <c r="E4860" s="12"/>
      <c r="V4860" s="22"/>
      <c r="AI4860" s="25"/>
      <c r="AJ4860" s="25"/>
    </row>
    <row r="4861" spans="5:36" x14ac:dyDescent="0.3">
      <c r="E4861" s="12"/>
      <c r="V4861" s="22"/>
      <c r="AI4861" s="25"/>
      <c r="AJ4861" s="25"/>
    </row>
    <row r="4862" spans="5:36" x14ac:dyDescent="0.3">
      <c r="E4862" s="12"/>
      <c r="V4862" s="22"/>
      <c r="AI4862" s="25"/>
      <c r="AJ4862" s="25"/>
    </row>
    <row r="4863" spans="5:36" x14ac:dyDescent="0.3">
      <c r="E4863" s="12"/>
      <c r="V4863" s="22"/>
      <c r="AI4863" s="25"/>
      <c r="AJ4863" s="25"/>
    </row>
    <row r="4864" spans="5:36" x14ac:dyDescent="0.3">
      <c r="E4864" s="12"/>
      <c r="V4864" s="22"/>
      <c r="AI4864" s="25"/>
      <c r="AJ4864" s="25"/>
    </row>
    <row r="4865" spans="5:36" x14ac:dyDescent="0.3">
      <c r="E4865" s="12"/>
      <c r="V4865" s="22"/>
      <c r="AI4865" s="25"/>
      <c r="AJ4865" s="25"/>
    </row>
    <row r="4866" spans="5:36" x14ac:dyDescent="0.3">
      <c r="E4866" s="12"/>
      <c r="V4866" s="22"/>
      <c r="AI4866" s="25"/>
      <c r="AJ4866" s="25"/>
    </row>
    <row r="4867" spans="5:36" x14ac:dyDescent="0.3">
      <c r="E4867" s="12"/>
      <c r="V4867" s="22"/>
      <c r="AI4867" s="25"/>
      <c r="AJ4867" s="25"/>
    </row>
    <row r="4868" spans="5:36" x14ac:dyDescent="0.3">
      <c r="E4868" s="12"/>
      <c r="V4868" s="22"/>
      <c r="AI4868" s="25"/>
      <c r="AJ4868" s="25"/>
    </row>
    <row r="4869" spans="5:36" x14ac:dyDescent="0.3">
      <c r="E4869" s="12"/>
      <c r="V4869" s="22"/>
      <c r="AI4869" s="25"/>
      <c r="AJ4869" s="25"/>
    </row>
    <row r="4870" spans="5:36" x14ac:dyDescent="0.3">
      <c r="E4870" s="12"/>
      <c r="V4870" s="22"/>
      <c r="AI4870" s="25"/>
      <c r="AJ4870" s="25"/>
    </row>
    <row r="4871" spans="5:36" x14ac:dyDescent="0.3">
      <c r="E4871" s="12"/>
      <c r="V4871" s="22"/>
      <c r="AI4871" s="25"/>
      <c r="AJ4871" s="25"/>
    </row>
    <row r="4872" spans="5:36" x14ac:dyDescent="0.3">
      <c r="E4872" s="12"/>
      <c r="V4872" s="22"/>
      <c r="AI4872" s="25"/>
      <c r="AJ4872" s="25"/>
    </row>
    <row r="4873" spans="5:36" x14ac:dyDescent="0.3">
      <c r="E4873" s="12"/>
      <c r="V4873" s="22"/>
      <c r="AI4873" s="25"/>
      <c r="AJ4873" s="25"/>
    </row>
    <row r="4874" spans="5:36" x14ac:dyDescent="0.3">
      <c r="E4874" s="12"/>
      <c r="V4874" s="22"/>
      <c r="AI4874" s="25"/>
      <c r="AJ4874" s="25"/>
    </row>
    <row r="4875" spans="5:36" x14ac:dyDescent="0.3">
      <c r="E4875" s="12"/>
      <c r="V4875" s="22"/>
      <c r="AI4875" s="25"/>
      <c r="AJ4875" s="25"/>
    </row>
    <row r="4876" spans="5:36" x14ac:dyDescent="0.3">
      <c r="E4876" s="12"/>
      <c r="V4876" s="22"/>
      <c r="AI4876" s="25"/>
      <c r="AJ4876" s="25"/>
    </row>
    <row r="4877" spans="5:36" x14ac:dyDescent="0.3">
      <c r="E4877" s="12"/>
      <c r="V4877" s="22"/>
      <c r="AI4877" s="25"/>
      <c r="AJ4877" s="25"/>
    </row>
    <row r="4878" spans="5:36" x14ac:dyDescent="0.3">
      <c r="E4878" s="12"/>
      <c r="V4878" s="22"/>
      <c r="AI4878" s="25"/>
      <c r="AJ4878" s="25"/>
    </row>
    <row r="4879" spans="5:36" x14ac:dyDescent="0.3">
      <c r="E4879" s="12"/>
      <c r="V4879" s="22"/>
      <c r="AI4879" s="25"/>
      <c r="AJ4879" s="25"/>
    </row>
    <row r="4880" spans="5:36" x14ac:dyDescent="0.3">
      <c r="E4880" s="12"/>
      <c r="V4880" s="22"/>
      <c r="AI4880" s="25"/>
      <c r="AJ4880" s="25"/>
    </row>
    <row r="4881" spans="5:36" x14ac:dyDescent="0.3">
      <c r="E4881" s="12"/>
      <c r="V4881" s="22"/>
      <c r="AI4881" s="25"/>
      <c r="AJ4881" s="25"/>
    </row>
    <row r="4882" spans="5:36" x14ac:dyDescent="0.3">
      <c r="E4882" s="12"/>
      <c r="V4882" s="22"/>
      <c r="AI4882" s="25"/>
      <c r="AJ4882" s="25"/>
    </row>
    <row r="4883" spans="5:36" x14ac:dyDescent="0.3">
      <c r="E4883" s="12"/>
      <c r="V4883" s="22"/>
      <c r="AI4883" s="25"/>
      <c r="AJ4883" s="25"/>
    </row>
    <row r="4884" spans="5:36" x14ac:dyDescent="0.3">
      <c r="E4884" s="12"/>
      <c r="V4884" s="22"/>
      <c r="AI4884" s="25"/>
      <c r="AJ4884" s="25"/>
    </row>
    <row r="4885" spans="5:36" x14ac:dyDescent="0.3">
      <c r="E4885" s="12"/>
      <c r="V4885" s="22"/>
      <c r="AI4885" s="25"/>
      <c r="AJ4885" s="25"/>
    </row>
    <row r="4886" spans="5:36" x14ac:dyDescent="0.3">
      <c r="E4886" s="12"/>
      <c r="V4886" s="22"/>
      <c r="AI4886" s="25"/>
      <c r="AJ4886" s="25"/>
    </row>
    <row r="4887" spans="5:36" x14ac:dyDescent="0.3">
      <c r="E4887" s="12"/>
      <c r="V4887" s="22"/>
      <c r="AI4887" s="25"/>
      <c r="AJ4887" s="25"/>
    </row>
    <row r="4888" spans="5:36" x14ac:dyDescent="0.3">
      <c r="E4888" s="12"/>
      <c r="V4888" s="22"/>
      <c r="AI4888" s="25"/>
      <c r="AJ4888" s="25"/>
    </row>
    <row r="4889" spans="5:36" x14ac:dyDescent="0.3">
      <c r="E4889" s="12"/>
      <c r="V4889" s="22"/>
      <c r="AI4889" s="25"/>
      <c r="AJ4889" s="25"/>
    </row>
    <row r="4890" spans="5:36" x14ac:dyDescent="0.3">
      <c r="E4890" s="12"/>
      <c r="V4890" s="22"/>
      <c r="AI4890" s="25"/>
      <c r="AJ4890" s="25"/>
    </row>
    <row r="4891" spans="5:36" x14ac:dyDescent="0.3">
      <c r="E4891" s="12"/>
      <c r="V4891" s="22"/>
      <c r="AI4891" s="25"/>
      <c r="AJ4891" s="25"/>
    </row>
    <row r="4892" spans="5:36" x14ac:dyDescent="0.3">
      <c r="E4892" s="12"/>
      <c r="V4892" s="22"/>
      <c r="AI4892" s="25"/>
      <c r="AJ4892" s="25"/>
    </row>
    <row r="4893" spans="5:36" x14ac:dyDescent="0.3">
      <c r="E4893" s="12"/>
      <c r="V4893" s="22"/>
      <c r="AI4893" s="25"/>
      <c r="AJ4893" s="25"/>
    </row>
    <row r="4894" spans="5:36" x14ac:dyDescent="0.3">
      <c r="E4894" s="12"/>
      <c r="V4894" s="22"/>
      <c r="AI4894" s="25"/>
      <c r="AJ4894" s="25"/>
    </row>
    <row r="4895" spans="5:36" x14ac:dyDescent="0.3">
      <c r="E4895" s="12"/>
      <c r="V4895" s="22"/>
      <c r="AI4895" s="25"/>
      <c r="AJ4895" s="25"/>
    </row>
    <row r="4896" spans="5:36" x14ac:dyDescent="0.3">
      <c r="E4896" s="12"/>
      <c r="V4896" s="22"/>
      <c r="AI4896" s="25"/>
      <c r="AJ4896" s="25"/>
    </row>
    <row r="4897" spans="5:36" x14ac:dyDescent="0.3">
      <c r="E4897" s="12"/>
      <c r="V4897" s="22"/>
      <c r="AI4897" s="25"/>
      <c r="AJ4897" s="25"/>
    </row>
    <row r="4898" spans="5:36" x14ac:dyDescent="0.3">
      <c r="E4898" s="12"/>
      <c r="V4898" s="22"/>
      <c r="AI4898" s="25"/>
      <c r="AJ4898" s="25"/>
    </row>
    <row r="4899" spans="5:36" x14ac:dyDescent="0.3">
      <c r="E4899" s="12"/>
      <c r="V4899" s="22"/>
      <c r="AI4899" s="25"/>
      <c r="AJ4899" s="25"/>
    </row>
    <row r="4900" spans="5:36" x14ac:dyDescent="0.3">
      <c r="E4900" s="12"/>
      <c r="V4900" s="22"/>
      <c r="AI4900" s="25"/>
      <c r="AJ4900" s="25"/>
    </row>
    <row r="4901" spans="5:36" x14ac:dyDescent="0.3">
      <c r="E4901" s="12"/>
      <c r="V4901" s="22"/>
      <c r="AI4901" s="25"/>
      <c r="AJ4901" s="25"/>
    </row>
    <row r="4902" spans="5:36" x14ac:dyDescent="0.3">
      <c r="E4902" s="12"/>
      <c r="V4902" s="22"/>
      <c r="AI4902" s="25"/>
      <c r="AJ4902" s="25"/>
    </row>
    <row r="4903" spans="5:36" x14ac:dyDescent="0.3">
      <c r="E4903" s="12"/>
      <c r="V4903" s="22"/>
      <c r="AI4903" s="25"/>
      <c r="AJ4903" s="25"/>
    </row>
    <row r="4904" spans="5:36" x14ac:dyDescent="0.3">
      <c r="E4904" s="12"/>
      <c r="V4904" s="22"/>
      <c r="AI4904" s="25"/>
      <c r="AJ4904" s="25"/>
    </row>
    <row r="4905" spans="5:36" x14ac:dyDescent="0.3">
      <c r="E4905" s="12"/>
      <c r="V4905" s="22"/>
      <c r="AI4905" s="25"/>
      <c r="AJ4905" s="25"/>
    </row>
    <row r="4906" spans="5:36" x14ac:dyDescent="0.3">
      <c r="E4906" s="12"/>
      <c r="V4906" s="22"/>
      <c r="AI4906" s="25"/>
      <c r="AJ4906" s="25"/>
    </row>
    <row r="4907" spans="5:36" x14ac:dyDescent="0.3">
      <c r="E4907" s="12"/>
      <c r="V4907" s="22"/>
      <c r="AI4907" s="25"/>
      <c r="AJ4907" s="25"/>
    </row>
    <row r="4908" spans="5:36" x14ac:dyDescent="0.3">
      <c r="E4908" s="12"/>
      <c r="V4908" s="22"/>
      <c r="AI4908" s="25"/>
      <c r="AJ4908" s="25"/>
    </row>
    <row r="4909" spans="5:36" x14ac:dyDescent="0.3">
      <c r="E4909" s="12"/>
      <c r="V4909" s="22"/>
      <c r="AI4909" s="25"/>
      <c r="AJ4909" s="25"/>
    </row>
    <row r="4910" spans="5:36" x14ac:dyDescent="0.3">
      <c r="E4910" s="12"/>
      <c r="V4910" s="22"/>
      <c r="AI4910" s="25"/>
      <c r="AJ4910" s="25"/>
    </row>
    <row r="4911" spans="5:36" x14ac:dyDescent="0.3">
      <c r="E4911" s="12"/>
      <c r="V4911" s="22"/>
      <c r="AI4911" s="25"/>
      <c r="AJ4911" s="25"/>
    </row>
    <row r="4912" spans="5:36" x14ac:dyDescent="0.3">
      <c r="E4912" s="12"/>
      <c r="V4912" s="22"/>
      <c r="AI4912" s="25"/>
      <c r="AJ4912" s="25"/>
    </row>
    <row r="4913" spans="5:36" x14ac:dyDescent="0.3">
      <c r="E4913" s="12"/>
      <c r="V4913" s="22"/>
      <c r="AI4913" s="25"/>
      <c r="AJ4913" s="25"/>
    </row>
    <row r="4914" spans="5:36" x14ac:dyDescent="0.3">
      <c r="E4914" s="12"/>
      <c r="V4914" s="22"/>
      <c r="AI4914" s="25"/>
      <c r="AJ4914" s="25"/>
    </row>
    <row r="4915" spans="5:36" x14ac:dyDescent="0.3">
      <c r="E4915" s="12"/>
      <c r="V4915" s="22"/>
      <c r="AI4915" s="25"/>
      <c r="AJ4915" s="25"/>
    </row>
    <row r="4916" spans="5:36" x14ac:dyDescent="0.3">
      <c r="E4916" s="12"/>
      <c r="V4916" s="22"/>
      <c r="AI4916" s="25"/>
      <c r="AJ4916" s="25"/>
    </row>
    <row r="4917" spans="5:36" x14ac:dyDescent="0.3">
      <c r="E4917" s="12"/>
      <c r="V4917" s="22"/>
      <c r="AI4917" s="25"/>
      <c r="AJ4917" s="25"/>
    </row>
    <row r="4918" spans="5:36" x14ac:dyDescent="0.3">
      <c r="E4918" s="12"/>
      <c r="V4918" s="22"/>
      <c r="AI4918" s="25"/>
      <c r="AJ4918" s="25"/>
    </row>
    <row r="4919" spans="5:36" x14ac:dyDescent="0.3">
      <c r="E4919" s="12"/>
      <c r="V4919" s="22"/>
      <c r="AI4919" s="25"/>
      <c r="AJ4919" s="25"/>
    </row>
    <row r="4920" spans="5:36" x14ac:dyDescent="0.3">
      <c r="E4920" s="12"/>
      <c r="V4920" s="22"/>
      <c r="AI4920" s="25"/>
      <c r="AJ4920" s="25"/>
    </row>
    <row r="4921" spans="5:36" x14ac:dyDescent="0.3">
      <c r="E4921" s="12"/>
      <c r="V4921" s="22"/>
      <c r="AI4921" s="25"/>
      <c r="AJ4921" s="25"/>
    </row>
    <row r="4922" spans="5:36" x14ac:dyDescent="0.3">
      <c r="E4922" s="12"/>
      <c r="V4922" s="22"/>
      <c r="AI4922" s="25"/>
      <c r="AJ4922" s="25"/>
    </row>
    <row r="4923" spans="5:36" x14ac:dyDescent="0.3">
      <c r="E4923" s="12"/>
      <c r="V4923" s="22"/>
      <c r="AI4923" s="25"/>
      <c r="AJ4923" s="25"/>
    </row>
    <row r="4924" spans="5:36" x14ac:dyDescent="0.3">
      <c r="E4924" s="12"/>
      <c r="V4924" s="22"/>
      <c r="AI4924" s="25"/>
      <c r="AJ4924" s="25"/>
    </row>
    <row r="4925" spans="5:36" x14ac:dyDescent="0.3">
      <c r="E4925" s="12"/>
      <c r="V4925" s="22"/>
      <c r="AI4925" s="25"/>
      <c r="AJ4925" s="25"/>
    </row>
    <row r="4926" spans="5:36" x14ac:dyDescent="0.3">
      <c r="E4926" s="12"/>
      <c r="V4926" s="22"/>
      <c r="AI4926" s="25"/>
      <c r="AJ4926" s="25"/>
    </row>
    <row r="4927" spans="5:36" x14ac:dyDescent="0.3">
      <c r="E4927" s="12"/>
      <c r="V4927" s="22"/>
      <c r="AI4927" s="25"/>
      <c r="AJ4927" s="25"/>
    </row>
    <row r="4928" spans="5:36" x14ac:dyDescent="0.3">
      <c r="E4928" s="12"/>
      <c r="V4928" s="22"/>
      <c r="AI4928" s="25"/>
      <c r="AJ4928" s="25"/>
    </row>
    <row r="4929" spans="5:36" x14ac:dyDescent="0.3">
      <c r="E4929" s="12"/>
      <c r="V4929" s="22"/>
      <c r="AI4929" s="25"/>
      <c r="AJ4929" s="25"/>
    </row>
    <row r="4930" spans="5:36" x14ac:dyDescent="0.3">
      <c r="E4930" s="12"/>
      <c r="V4930" s="22"/>
      <c r="AI4930" s="25"/>
      <c r="AJ4930" s="25"/>
    </row>
    <row r="4931" spans="5:36" x14ac:dyDescent="0.3">
      <c r="E4931" s="12"/>
      <c r="V4931" s="22"/>
      <c r="AI4931" s="25"/>
      <c r="AJ4931" s="25"/>
    </row>
    <row r="4932" spans="5:36" x14ac:dyDescent="0.3">
      <c r="E4932" s="12"/>
      <c r="V4932" s="22"/>
      <c r="AI4932" s="25"/>
      <c r="AJ4932" s="25"/>
    </row>
    <row r="4933" spans="5:36" x14ac:dyDescent="0.3">
      <c r="E4933" s="12"/>
      <c r="V4933" s="22"/>
      <c r="AI4933" s="25"/>
      <c r="AJ4933" s="25"/>
    </row>
    <row r="4934" spans="5:36" x14ac:dyDescent="0.3">
      <c r="E4934" s="12"/>
      <c r="V4934" s="22"/>
      <c r="AI4934" s="25"/>
      <c r="AJ4934" s="25"/>
    </row>
    <row r="4935" spans="5:36" x14ac:dyDescent="0.3">
      <c r="E4935" s="12"/>
      <c r="V4935" s="22"/>
      <c r="AI4935" s="25"/>
      <c r="AJ4935" s="25"/>
    </row>
    <row r="4936" spans="5:36" x14ac:dyDescent="0.3">
      <c r="E4936" s="12"/>
      <c r="V4936" s="22"/>
      <c r="AI4936" s="25"/>
      <c r="AJ4936" s="25"/>
    </row>
    <row r="4937" spans="5:36" x14ac:dyDescent="0.3">
      <c r="E4937" s="12"/>
      <c r="V4937" s="22"/>
      <c r="AI4937" s="25"/>
      <c r="AJ4937" s="25"/>
    </row>
    <row r="4938" spans="5:36" x14ac:dyDescent="0.3">
      <c r="E4938" s="12"/>
      <c r="V4938" s="22"/>
      <c r="AI4938" s="25"/>
      <c r="AJ4938" s="25"/>
    </row>
    <row r="4939" spans="5:36" x14ac:dyDescent="0.3">
      <c r="E4939" s="12"/>
      <c r="V4939" s="22"/>
      <c r="AI4939" s="25"/>
      <c r="AJ4939" s="25"/>
    </row>
    <row r="4940" spans="5:36" x14ac:dyDescent="0.3">
      <c r="E4940" s="12"/>
      <c r="V4940" s="22"/>
      <c r="AI4940" s="25"/>
      <c r="AJ4940" s="25"/>
    </row>
    <row r="4941" spans="5:36" x14ac:dyDescent="0.3">
      <c r="E4941" s="12"/>
      <c r="V4941" s="22"/>
      <c r="AI4941" s="25"/>
      <c r="AJ4941" s="25"/>
    </row>
    <row r="4942" spans="5:36" x14ac:dyDescent="0.3">
      <c r="E4942" s="12"/>
      <c r="V4942" s="22"/>
      <c r="AI4942" s="25"/>
      <c r="AJ4942" s="25"/>
    </row>
    <row r="4943" spans="5:36" x14ac:dyDescent="0.3">
      <c r="E4943" s="12"/>
      <c r="V4943" s="22"/>
      <c r="AI4943" s="25"/>
      <c r="AJ4943" s="25"/>
    </row>
    <row r="4944" spans="5:36" x14ac:dyDescent="0.3">
      <c r="E4944" s="12"/>
      <c r="V4944" s="22"/>
      <c r="AI4944" s="25"/>
      <c r="AJ4944" s="25"/>
    </row>
    <row r="4945" spans="5:36" x14ac:dyDescent="0.3">
      <c r="E4945" s="12"/>
      <c r="V4945" s="22"/>
      <c r="AI4945" s="25"/>
      <c r="AJ4945" s="25"/>
    </row>
    <row r="4946" spans="5:36" x14ac:dyDescent="0.3">
      <c r="E4946" s="12"/>
      <c r="V4946" s="22"/>
      <c r="AI4946" s="25"/>
      <c r="AJ4946" s="25"/>
    </row>
    <row r="4947" spans="5:36" x14ac:dyDescent="0.3">
      <c r="E4947" s="12"/>
      <c r="V4947" s="22"/>
      <c r="AI4947" s="25"/>
      <c r="AJ4947" s="25"/>
    </row>
    <row r="4948" spans="5:36" x14ac:dyDescent="0.3">
      <c r="E4948" s="12"/>
      <c r="V4948" s="22"/>
      <c r="AI4948" s="25"/>
      <c r="AJ4948" s="25"/>
    </row>
    <row r="4949" spans="5:36" x14ac:dyDescent="0.3">
      <c r="E4949" s="12"/>
      <c r="V4949" s="22"/>
      <c r="AI4949" s="25"/>
      <c r="AJ4949" s="25"/>
    </row>
    <row r="4950" spans="5:36" x14ac:dyDescent="0.3">
      <c r="E4950" s="12"/>
      <c r="V4950" s="22"/>
      <c r="AI4950" s="25"/>
      <c r="AJ4950" s="25"/>
    </row>
    <row r="4951" spans="5:36" x14ac:dyDescent="0.3">
      <c r="E4951" s="12"/>
      <c r="V4951" s="22"/>
      <c r="AI4951" s="25"/>
      <c r="AJ4951" s="25"/>
    </row>
    <row r="4952" spans="5:36" x14ac:dyDescent="0.3">
      <c r="E4952" s="12"/>
      <c r="V4952" s="22"/>
      <c r="AI4952" s="25"/>
      <c r="AJ4952" s="25"/>
    </row>
    <row r="4953" spans="5:36" x14ac:dyDescent="0.3">
      <c r="E4953" s="12"/>
      <c r="V4953" s="22"/>
      <c r="AI4953" s="25"/>
      <c r="AJ4953" s="25"/>
    </row>
    <row r="4954" spans="5:36" x14ac:dyDescent="0.3">
      <c r="E4954" s="12"/>
      <c r="V4954" s="22"/>
      <c r="AI4954" s="25"/>
      <c r="AJ4954" s="25"/>
    </row>
    <row r="4955" spans="5:36" x14ac:dyDescent="0.3">
      <c r="E4955" s="12"/>
      <c r="V4955" s="22"/>
      <c r="AI4955" s="25"/>
      <c r="AJ4955" s="25"/>
    </row>
    <row r="4956" spans="5:36" x14ac:dyDescent="0.3">
      <c r="E4956" s="12"/>
      <c r="V4956" s="22"/>
      <c r="AI4956" s="25"/>
      <c r="AJ4956" s="25"/>
    </row>
    <row r="4957" spans="5:36" x14ac:dyDescent="0.3">
      <c r="E4957" s="12"/>
      <c r="V4957" s="22"/>
      <c r="AI4957" s="25"/>
      <c r="AJ4957" s="25"/>
    </row>
    <row r="4958" spans="5:36" x14ac:dyDescent="0.3">
      <c r="E4958" s="12"/>
      <c r="V4958" s="22"/>
      <c r="AI4958" s="25"/>
      <c r="AJ4958" s="25"/>
    </row>
    <row r="4959" spans="5:36" x14ac:dyDescent="0.3">
      <c r="E4959" s="12"/>
      <c r="V4959" s="22"/>
      <c r="AI4959" s="25"/>
      <c r="AJ4959" s="25"/>
    </row>
    <row r="4960" spans="5:36" x14ac:dyDescent="0.3">
      <c r="E4960" s="12"/>
      <c r="V4960" s="22"/>
      <c r="AI4960" s="25"/>
      <c r="AJ4960" s="25"/>
    </row>
    <row r="4961" spans="5:36" x14ac:dyDescent="0.3">
      <c r="E4961" s="12"/>
      <c r="V4961" s="22"/>
      <c r="AI4961" s="25"/>
      <c r="AJ4961" s="25"/>
    </row>
    <row r="4962" spans="5:36" x14ac:dyDescent="0.3">
      <c r="E4962" s="12"/>
      <c r="V4962" s="22"/>
      <c r="AI4962" s="25"/>
      <c r="AJ4962" s="25"/>
    </row>
    <row r="4963" spans="5:36" x14ac:dyDescent="0.3">
      <c r="E4963" s="12"/>
      <c r="V4963" s="22"/>
      <c r="AI4963" s="25"/>
      <c r="AJ4963" s="25"/>
    </row>
    <row r="4964" spans="5:36" x14ac:dyDescent="0.3">
      <c r="E4964" s="12"/>
      <c r="V4964" s="22"/>
      <c r="AI4964" s="25"/>
      <c r="AJ4964" s="25"/>
    </row>
    <row r="4965" spans="5:36" x14ac:dyDescent="0.3">
      <c r="E4965" s="12"/>
      <c r="V4965" s="22"/>
      <c r="AI4965" s="25"/>
      <c r="AJ4965" s="25"/>
    </row>
    <row r="4966" spans="5:36" x14ac:dyDescent="0.3">
      <c r="E4966" s="12"/>
      <c r="V4966" s="22"/>
      <c r="AI4966" s="25"/>
      <c r="AJ4966" s="25"/>
    </row>
    <row r="4967" spans="5:36" x14ac:dyDescent="0.3">
      <c r="E4967" s="12"/>
      <c r="V4967" s="22"/>
      <c r="AI4967" s="25"/>
      <c r="AJ4967" s="25"/>
    </row>
    <row r="4968" spans="5:36" x14ac:dyDescent="0.3">
      <c r="E4968" s="12"/>
      <c r="V4968" s="22"/>
      <c r="AI4968" s="25"/>
      <c r="AJ4968" s="25"/>
    </row>
    <row r="4969" spans="5:36" x14ac:dyDescent="0.3">
      <c r="E4969" s="12"/>
      <c r="V4969" s="22"/>
      <c r="AI4969" s="25"/>
      <c r="AJ4969" s="25"/>
    </row>
    <row r="4970" spans="5:36" x14ac:dyDescent="0.3">
      <c r="E4970" s="12"/>
      <c r="V4970" s="22"/>
      <c r="AI4970" s="25"/>
      <c r="AJ4970" s="25"/>
    </row>
    <row r="4971" spans="5:36" x14ac:dyDescent="0.3">
      <c r="E4971" s="12"/>
      <c r="V4971" s="22"/>
      <c r="AI4971" s="25"/>
      <c r="AJ4971" s="25"/>
    </row>
    <row r="4972" spans="5:36" x14ac:dyDescent="0.3">
      <c r="E4972" s="12"/>
      <c r="V4972" s="22"/>
      <c r="AI4972" s="25"/>
      <c r="AJ4972" s="25"/>
    </row>
    <row r="4973" spans="5:36" x14ac:dyDescent="0.3">
      <c r="E4973" s="12"/>
      <c r="V4973" s="22"/>
      <c r="AI4973" s="25"/>
      <c r="AJ4973" s="25"/>
    </row>
    <row r="4974" spans="5:36" x14ac:dyDescent="0.3">
      <c r="E4974" s="12"/>
      <c r="V4974" s="22"/>
      <c r="AI4974" s="25"/>
      <c r="AJ4974" s="25"/>
    </row>
    <row r="4975" spans="5:36" x14ac:dyDescent="0.3">
      <c r="E4975" s="12"/>
      <c r="V4975" s="22"/>
      <c r="AI4975" s="25"/>
      <c r="AJ4975" s="25"/>
    </row>
    <row r="4976" spans="5:36" x14ac:dyDescent="0.3">
      <c r="E4976" s="12"/>
      <c r="V4976" s="22"/>
      <c r="AI4976" s="25"/>
      <c r="AJ4976" s="25"/>
    </row>
    <row r="4977" spans="5:36" x14ac:dyDescent="0.3">
      <c r="E4977" s="12"/>
      <c r="V4977" s="22"/>
      <c r="AI4977" s="25"/>
      <c r="AJ4977" s="25"/>
    </row>
    <row r="4978" spans="5:36" x14ac:dyDescent="0.3">
      <c r="E4978" s="12"/>
      <c r="V4978" s="22"/>
      <c r="AI4978" s="25"/>
      <c r="AJ4978" s="25"/>
    </row>
    <row r="4979" spans="5:36" x14ac:dyDescent="0.3">
      <c r="E4979" s="12"/>
      <c r="V4979" s="22"/>
      <c r="AI4979" s="25"/>
      <c r="AJ4979" s="25"/>
    </row>
    <row r="4980" spans="5:36" x14ac:dyDescent="0.3">
      <c r="E4980" s="12"/>
      <c r="V4980" s="22"/>
      <c r="AI4980" s="25"/>
      <c r="AJ4980" s="25"/>
    </row>
    <row r="4981" spans="5:36" x14ac:dyDescent="0.3">
      <c r="E4981" s="12"/>
      <c r="V4981" s="22"/>
      <c r="AI4981" s="25"/>
      <c r="AJ4981" s="25"/>
    </row>
    <row r="4982" spans="5:36" x14ac:dyDescent="0.3">
      <c r="E4982" s="12"/>
      <c r="V4982" s="22"/>
      <c r="AI4982" s="25"/>
      <c r="AJ4982" s="25"/>
    </row>
    <row r="4983" spans="5:36" x14ac:dyDescent="0.3">
      <c r="E4983" s="12"/>
      <c r="V4983" s="22"/>
      <c r="AI4983" s="25"/>
      <c r="AJ4983" s="25"/>
    </row>
    <row r="4984" spans="5:36" x14ac:dyDescent="0.3">
      <c r="E4984" s="12"/>
      <c r="V4984" s="22"/>
      <c r="AI4984" s="25"/>
      <c r="AJ4984" s="25"/>
    </row>
    <row r="4985" spans="5:36" x14ac:dyDescent="0.3">
      <c r="E4985" s="12"/>
      <c r="V4985" s="22"/>
      <c r="AI4985" s="25"/>
      <c r="AJ4985" s="25"/>
    </row>
    <row r="4986" spans="5:36" x14ac:dyDescent="0.3">
      <c r="E4986" s="12"/>
      <c r="V4986" s="22"/>
      <c r="AI4986" s="25"/>
      <c r="AJ4986" s="25"/>
    </row>
    <row r="4987" spans="5:36" x14ac:dyDescent="0.3">
      <c r="E4987" s="12"/>
      <c r="V4987" s="22"/>
      <c r="AI4987" s="25"/>
      <c r="AJ4987" s="25"/>
    </row>
    <row r="4988" spans="5:36" x14ac:dyDescent="0.3">
      <c r="E4988" s="12"/>
      <c r="V4988" s="22"/>
      <c r="AI4988" s="25"/>
      <c r="AJ4988" s="25"/>
    </row>
    <row r="4989" spans="5:36" x14ac:dyDescent="0.3">
      <c r="E4989" s="12"/>
      <c r="V4989" s="22"/>
      <c r="AI4989" s="25"/>
      <c r="AJ4989" s="25"/>
    </row>
    <row r="4990" spans="5:36" x14ac:dyDescent="0.3">
      <c r="E4990" s="12"/>
      <c r="V4990" s="22"/>
      <c r="AI4990" s="25"/>
      <c r="AJ4990" s="25"/>
    </row>
    <row r="4991" spans="5:36" x14ac:dyDescent="0.3">
      <c r="E4991" s="12"/>
      <c r="V4991" s="22"/>
      <c r="AI4991" s="25"/>
      <c r="AJ4991" s="25"/>
    </row>
    <row r="4992" spans="5:36" x14ac:dyDescent="0.3">
      <c r="E4992" s="12"/>
      <c r="V4992" s="22"/>
      <c r="AI4992" s="25"/>
      <c r="AJ4992" s="25"/>
    </row>
    <row r="4993" spans="5:36" x14ac:dyDescent="0.3">
      <c r="E4993" s="12"/>
      <c r="V4993" s="22"/>
      <c r="AI4993" s="25"/>
      <c r="AJ4993" s="25"/>
    </row>
    <row r="4994" spans="5:36" x14ac:dyDescent="0.3">
      <c r="E4994" s="12"/>
      <c r="V4994" s="22"/>
      <c r="AI4994" s="25"/>
      <c r="AJ4994" s="25"/>
    </row>
    <row r="4995" spans="5:36" x14ac:dyDescent="0.3">
      <c r="E4995" s="12"/>
      <c r="V4995" s="22"/>
      <c r="AI4995" s="25"/>
      <c r="AJ4995" s="25"/>
    </row>
    <row r="4996" spans="5:36" x14ac:dyDescent="0.3">
      <c r="E4996" s="12"/>
      <c r="V4996" s="22"/>
      <c r="AI4996" s="25"/>
      <c r="AJ4996" s="25"/>
    </row>
    <row r="4997" spans="5:36" x14ac:dyDescent="0.3">
      <c r="E4997" s="12"/>
      <c r="V4997" s="22"/>
      <c r="AI4997" s="25"/>
      <c r="AJ4997" s="25"/>
    </row>
    <row r="4998" spans="5:36" x14ac:dyDescent="0.3">
      <c r="E4998" s="12"/>
      <c r="V4998" s="22"/>
      <c r="AI4998" s="25"/>
      <c r="AJ4998" s="25"/>
    </row>
    <row r="4999" spans="5:36" x14ac:dyDescent="0.3">
      <c r="E4999" s="12"/>
      <c r="V4999" s="22"/>
      <c r="AI4999" s="25"/>
      <c r="AJ4999" s="25"/>
    </row>
    <row r="5000" spans="5:36" x14ac:dyDescent="0.3">
      <c r="E5000" s="12"/>
      <c r="V5000" s="22"/>
      <c r="AI5000" s="25"/>
      <c r="AJ5000" s="25"/>
    </row>
    <row r="5001" spans="5:36" x14ac:dyDescent="0.3">
      <c r="E5001" s="12"/>
      <c r="V5001" s="22"/>
      <c r="AI5001" s="25"/>
      <c r="AJ5001" s="25"/>
    </row>
    <row r="5002" spans="5:36" x14ac:dyDescent="0.3">
      <c r="E5002" s="12"/>
      <c r="V5002" s="22"/>
      <c r="AI5002" s="25"/>
      <c r="AJ5002" s="25"/>
    </row>
    <row r="5003" spans="5:36" x14ac:dyDescent="0.3">
      <c r="E5003" s="12"/>
      <c r="V5003" s="22"/>
      <c r="AI5003" s="25"/>
      <c r="AJ5003" s="25"/>
    </row>
    <row r="5004" spans="5:36" x14ac:dyDescent="0.3">
      <c r="E5004" s="12"/>
      <c r="V5004" s="22"/>
      <c r="AI5004" s="25"/>
      <c r="AJ5004" s="25"/>
    </row>
    <row r="5005" spans="5:36" x14ac:dyDescent="0.3">
      <c r="E5005" s="12"/>
      <c r="V5005" s="22"/>
      <c r="AI5005" s="25"/>
      <c r="AJ5005" s="25"/>
    </row>
    <row r="5006" spans="5:36" x14ac:dyDescent="0.3">
      <c r="E5006" s="12"/>
      <c r="V5006" s="22"/>
      <c r="AI5006" s="25"/>
      <c r="AJ5006" s="25"/>
    </row>
    <row r="5007" spans="5:36" x14ac:dyDescent="0.3">
      <c r="E5007" s="12"/>
      <c r="V5007" s="22"/>
      <c r="AI5007" s="25"/>
      <c r="AJ5007" s="25"/>
    </row>
    <row r="5008" spans="5:36" x14ac:dyDescent="0.3">
      <c r="E5008" s="12"/>
      <c r="V5008" s="22"/>
      <c r="AI5008" s="25"/>
      <c r="AJ5008" s="25"/>
    </row>
    <row r="5009" spans="5:36" x14ac:dyDescent="0.3">
      <c r="E5009" s="12"/>
      <c r="V5009" s="22"/>
      <c r="AI5009" s="25"/>
      <c r="AJ5009" s="25"/>
    </row>
    <row r="5010" spans="5:36" x14ac:dyDescent="0.3">
      <c r="E5010" s="12"/>
      <c r="V5010" s="22"/>
      <c r="AI5010" s="25"/>
      <c r="AJ5010" s="25"/>
    </row>
    <row r="5011" spans="5:36" x14ac:dyDescent="0.3">
      <c r="E5011" s="12"/>
      <c r="V5011" s="22"/>
      <c r="AI5011" s="25"/>
      <c r="AJ5011" s="25"/>
    </row>
    <row r="5012" spans="5:36" x14ac:dyDescent="0.3">
      <c r="E5012" s="12"/>
      <c r="V5012" s="22"/>
      <c r="AI5012" s="25"/>
      <c r="AJ5012" s="25"/>
    </row>
    <row r="5013" spans="5:36" x14ac:dyDescent="0.3">
      <c r="E5013" s="12"/>
      <c r="V5013" s="22"/>
      <c r="AI5013" s="25"/>
      <c r="AJ5013" s="25"/>
    </row>
    <row r="5014" spans="5:36" x14ac:dyDescent="0.3">
      <c r="E5014" s="12"/>
      <c r="V5014" s="22"/>
      <c r="AI5014" s="25"/>
      <c r="AJ5014" s="25"/>
    </row>
    <row r="5015" spans="5:36" x14ac:dyDescent="0.3">
      <c r="E5015" s="12"/>
      <c r="V5015" s="22"/>
      <c r="AI5015" s="25"/>
      <c r="AJ5015" s="25"/>
    </row>
    <row r="5016" spans="5:36" x14ac:dyDescent="0.3">
      <c r="E5016" s="12"/>
      <c r="V5016" s="22"/>
      <c r="AI5016" s="25"/>
      <c r="AJ5016" s="25"/>
    </row>
    <row r="5017" spans="5:36" x14ac:dyDescent="0.3">
      <c r="E5017" s="12"/>
      <c r="V5017" s="22"/>
      <c r="AI5017" s="25"/>
      <c r="AJ5017" s="25"/>
    </row>
    <row r="5018" spans="5:36" x14ac:dyDescent="0.3">
      <c r="E5018" s="12"/>
      <c r="V5018" s="22"/>
      <c r="AI5018" s="25"/>
      <c r="AJ5018" s="25"/>
    </row>
    <row r="5019" spans="5:36" x14ac:dyDescent="0.3">
      <c r="E5019" s="12"/>
      <c r="V5019" s="22"/>
      <c r="AI5019" s="25"/>
      <c r="AJ5019" s="25"/>
    </row>
    <row r="5020" spans="5:36" x14ac:dyDescent="0.3">
      <c r="E5020" s="12"/>
      <c r="V5020" s="22"/>
      <c r="AI5020" s="25"/>
      <c r="AJ5020" s="25"/>
    </row>
    <row r="5021" spans="5:36" x14ac:dyDescent="0.3">
      <c r="E5021" s="12"/>
      <c r="V5021" s="22"/>
      <c r="AI5021" s="25"/>
      <c r="AJ5021" s="25"/>
    </row>
    <row r="5022" spans="5:36" x14ac:dyDescent="0.3">
      <c r="E5022" s="12"/>
      <c r="V5022" s="22"/>
      <c r="AI5022" s="25"/>
      <c r="AJ5022" s="25"/>
    </row>
    <row r="5023" spans="5:36" x14ac:dyDescent="0.3">
      <c r="E5023" s="12"/>
      <c r="V5023" s="22"/>
      <c r="AI5023" s="25"/>
      <c r="AJ5023" s="25"/>
    </row>
    <row r="5024" spans="5:36" x14ac:dyDescent="0.3">
      <c r="E5024" s="12"/>
      <c r="V5024" s="22"/>
      <c r="AI5024" s="25"/>
      <c r="AJ5024" s="25"/>
    </row>
    <row r="5025" spans="5:36" x14ac:dyDescent="0.3">
      <c r="E5025" s="12"/>
      <c r="V5025" s="22"/>
      <c r="AI5025" s="25"/>
      <c r="AJ5025" s="25"/>
    </row>
    <row r="5026" spans="5:36" x14ac:dyDescent="0.3">
      <c r="E5026" s="12"/>
      <c r="V5026" s="22"/>
      <c r="AI5026" s="25"/>
      <c r="AJ5026" s="25"/>
    </row>
    <row r="5027" spans="5:36" x14ac:dyDescent="0.3">
      <c r="E5027" s="12"/>
      <c r="V5027" s="22"/>
      <c r="AI5027" s="25"/>
      <c r="AJ5027" s="25"/>
    </row>
    <row r="5028" spans="5:36" x14ac:dyDescent="0.3">
      <c r="E5028" s="12"/>
      <c r="V5028" s="22"/>
      <c r="AI5028" s="25"/>
      <c r="AJ5028" s="25"/>
    </row>
    <row r="5029" spans="5:36" x14ac:dyDescent="0.3">
      <c r="E5029" s="12"/>
      <c r="V5029" s="22"/>
      <c r="AI5029" s="25"/>
      <c r="AJ5029" s="25"/>
    </row>
    <row r="5030" spans="5:36" x14ac:dyDescent="0.3">
      <c r="E5030" s="12"/>
      <c r="V5030" s="22"/>
      <c r="AI5030" s="25"/>
      <c r="AJ5030" s="25"/>
    </row>
    <row r="5031" spans="5:36" x14ac:dyDescent="0.3">
      <c r="E5031" s="12"/>
      <c r="V5031" s="22"/>
      <c r="AI5031" s="25"/>
      <c r="AJ5031" s="25"/>
    </row>
    <row r="5032" spans="5:36" x14ac:dyDescent="0.3">
      <c r="E5032" s="12"/>
      <c r="V5032" s="22"/>
      <c r="AI5032" s="25"/>
      <c r="AJ5032" s="25"/>
    </row>
    <row r="5033" spans="5:36" x14ac:dyDescent="0.3">
      <c r="E5033" s="12"/>
      <c r="V5033" s="22"/>
      <c r="AI5033" s="25"/>
      <c r="AJ5033" s="25"/>
    </row>
    <row r="5034" spans="5:36" x14ac:dyDescent="0.3">
      <c r="E5034" s="12"/>
      <c r="V5034" s="22"/>
      <c r="AI5034" s="25"/>
      <c r="AJ5034" s="25"/>
    </row>
    <row r="5035" spans="5:36" x14ac:dyDescent="0.3">
      <c r="E5035" s="12"/>
      <c r="V5035" s="22"/>
      <c r="AI5035" s="25"/>
      <c r="AJ5035" s="25"/>
    </row>
    <row r="5036" spans="5:36" x14ac:dyDescent="0.3">
      <c r="E5036" s="12"/>
      <c r="V5036" s="22"/>
      <c r="AI5036" s="25"/>
      <c r="AJ5036" s="25"/>
    </row>
    <row r="5037" spans="5:36" x14ac:dyDescent="0.3">
      <c r="E5037" s="12"/>
      <c r="V5037" s="22"/>
      <c r="AI5037" s="25"/>
      <c r="AJ5037" s="25"/>
    </row>
    <row r="5038" spans="5:36" x14ac:dyDescent="0.3">
      <c r="E5038" s="12"/>
      <c r="V5038" s="22"/>
      <c r="AI5038" s="25"/>
      <c r="AJ5038" s="25"/>
    </row>
    <row r="5039" spans="5:36" x14ac:dyDescent="0.3">
      <c r="E5039" s="12"/>
      <c r="V5039" s="22"/>
      <c r="AI5039" s="25"/>
      <c r="AJ5039" s="25"/>
    </row>
    <row r="5040" spans="5:36" x14ac:dyDescent="0.3">
      <c r="E5040" s="12"/>
      <c r="V5040" s="22"/>
      <c r="AI5040" s="25"/>
      <c r="AJ5040" s="25"/>
    </row>
    <row r="5041" spans="5:36" x14ac:dyDescent="0.3">
      <c r="E5041" s="12"/>
      <c r="V5041" s="22"/>
      <c r="AI5041" s="25"/>
      <c r="AJ5041" s="25"/>
    </row>
    <row r="5042" spans="5:36" x14ac:dyDescent="0.3">
      <c r="E5042" s="12"/>
      <c r="V5042" s="22"/>
      <c r="AI5042" s="25"/>
      <c r="AJ5042" s="25"/>
    </row>
    <row r="5043" spans="5:36" x14ac:dyDescent="0.3">
      <c r="E5043" s="12"/>
      <c r="V5043" s="22"/>
      <c r="AI5043" s="25"/>
      <c r="AJ5043" s="25"/>
    </row>
    <row r="5044" spans="5:36" x14ac:dyDescent="0.3">
      <c r="E5044" s="12"/>
      <c r="V5044" s="22"/>
      <c r="AI5044" s="25"/>
      <c r="AJ5044" s="25"/>
    </row>
    <row r="5045" spans="5:36" x14ac:dyDescent="0.3">
      <c r="E5045" s="12"/>
      <c r="V5045" s="22"/>
      <c r="AI5045" s="25"/>
      <c r="AJ5045" s="25"/>
    </row>
    <row r="5046" spans="5:36" x14ac:dyDescent="0.3">
      <c r="E5046" s="12"/>
      <c r="V5046" s="22"/>
      <c r="AI5046" s="25"/>
      <c r="AJ5046" s="25"/>
    </row>
    <row r="5047" spans="5:36" x14ac:dyDescent="0.3">
      <c r="E5047" s="12"/>
      <c r="V5047" s="22"/>
      <c r="AI5047" s="25"/>
      <c r="AJ5047" s="25"/>
    </row>
    <row r="5048" spans="5:36" x14ac:dyDescent="0.3">
      <c r="E5048" s="12"/>
      <c r="V5048" s="22"/>
      <c r="AI5048" s="25"/>
      <c r="AJ5048" s="25"/>
    </row>
    <row r="5049" spans="5:36" x14ac:dyDescent="0.3">
      <c r="E5049" s="12"/>
      <c r="V5049" s="22"/>
      <c r="AI5049" s="25"/>
      <c r="AJ5049" s="25"/>
    </row>
    <row r="5050" spans="5:36" x14ac:dyDescent="0.3">
      <c r="E5050" s="12"/>
      <c r="V5050" s="22"/>
      <c r="AI5050" s="25"/>
      <c r="AJ5050" s="25"/>
    </row>
    <row r="5051" spans="5:36" x14ac:dyDescent="0.3">
      <c r="E5051" s="12"/>
      <c r="V5051" s="22"/>
      <c r="AI5051" s="25"/>
      <c r="AJ5051" s="25"/>
    </row>
    <row r="5052" spans="5:36" x14ac:dyDescent="0.3">
      <c r="E5052" s="12"/>
      <c r="V5052" s="22"/>
      <c r="AI5052" s="25"/>
      <c r="AJ5052" s="25"/>
    </row>
    <row r="5053" spans="5:36" x14ac:dyDescent="0.3">
      <c r="E5053" s="12"/>
      <c r="V5053" s="22"/>
      <c r="AI5053" s="25"/>
      <c r="AJ5053" s="25"/>
    </row>
    <row r="5054" spans="5:36" x14ac:dyDescent="0.3">
      <c r="E5054" s="12"/>
      <c r="V5054" s="22"/>
      <c r="AI5054" s="25"/>
      <c r="AJ5054" s="25"/>
    </row>
    <row r="5055" spans="5:36" x14ac:dyDescent="0.3">
      <c r="E5055" s="12"/>
      <c r="V5055" s="22"/>
      <c r="AI5055" s="25"/>
      <c r="AJ5055" s="25"/>
    </row>
    <row r="5056" spans="5:36" x14ac:dyDescent="0.3">
      <c r="E5056" s="12"/>
      <c r="V5056" s="22"/>
      <c r="AI5056" s="25"/>
      <c r="AJ5056" s="25"/>
    </row>
    <row r="5057" spans="5:36" x14ac:dyDescent="0.3">
      <c r="E5057" s="12"/>
      <c r="V5057" s="22"/>
      <c r="AI5057" s="25"/>
      <c r="AJ5057" s="25"/>
    </row>
    <row r="5058" spans="5:36" x14ac:dyDescent="0.3">
      <c r="E5058" s="12"/>
      <c r="V5058" s="22"/>
      <c r="AI5058" s="25"/>
      <c r="AJ5058" s="25"/>
    </row>
    <row r="5059" spans="5:36" x14ac:dyDescent="0.3">
      <c r="E5059" s="12"/>
      <c r="V5059" s="22"/>
      <c r="AI5059" s="25"/>
      <c r="AJ5059" s="25"/>
    </row>
    <row r="5060" spans="5:36" x14ac:dyDescent="0.3">
      <c r="E5060" s="12"/>
      <c r="V5060" s="22"/>
      <c r="AI5060" s="25"/>
      <c r="AJ5060" s="25"/>
    </row>
    <row r="5061" spans="5:36" x14ac:dyDescent="0.3">
      <c r="E5061" s="12"/>
      <c r="V5061" s="22"/>
      <c r="AI5061" s="25"/>
      <c r="AJ5061" s="25"/>
    </row>
    <row r="5062" spans="5:36" x14ac:dyDescent="0.3">
      <c r="E5062" s="12"/>
      <c r="V5062" s="22"/>
      <c r="AI5062" s="25"/>
      <c r="AJ5062" s="25"/>
    </row>
    <row r="5063" spans="5:36" x14ac:dyDescent="0.3">
      <c r="E5063" s="12"/>
      <c r="V5063" s="22"/>
      <c r="AI5063" s="25"/>
      <c r="AJ5063" s="25"/>
    </row>
    <row r="5064" spans="5:36" x14ac:dyDescent="0.3">
      <c r="E5064" s="12"/>
      <c r="V5064" s="22"/>
      <c r="AI5064" s="25"/>
      <c r="AJ5064" s="25"/>
    </row>
    <row r="5065" spans="5:36" x14ac:dyDescent="0.3">
      <c r="E5065" s="12"/>
      <c r="V5065" s="22"/>
      <c r="AI5065" s="25"/>
      <c r="AJ5065" s="25"/>
    </row>
    <row r="5066" spans="5:36" x14ac:dyDescent="0.3">
      <c r="E5066" s="12"/>
      <c r="V5066" s="22"/>
      <c r="AI5066" s="25"/>
      <c r="AJ5066" s="25"/>
    </row>
    <row r="5067" spans="5:36" x14ac:dyDescent="0.3">
      <c r="E5067" s="12"/>
      <c r="V5067" s="22"/>
      <c r="AI5067" s="25"/>
      <c r="AJ5067" s="25"/>
    </row>
    <row r="5068" spans="5:36" x14ac:dyDescent="0.3">
      <c r="E5068" s="12"/>
      <c r="V5068" s="22"/>
      <c r="AI5068" s="25"/>
      <c r="AJ5068" s="25"/>
    </row>
    <row r="5069" spans="5:36" x14ac:dyDescent="0.3">
      <c r="E5069" s="12"/>
      <c r="V5069" s="22"/>
      <c r="AI5069" s="25"/>
      <c r="AJ5069" s="25"/>
    </row>
    <row r="5070" spans="5:36" x14ac:dyDescent="0.3">
      <c r="E5070" s="12"/>
      <c r="V5070" s="22"/>
      <c r="AI5070" s="25"/>
      <c r="AJ5070" s="25"/>
    </row>
    <row r="5071" spans="5:36" x14ac:dyDescent="0.3">
      <c r="E5071" s="12"/>
      <c r="V5071" s="22"/>
      <c r="AI5071" s="25"/>
      <c r="AJ5071" s="25"/>
    </row>
    <row r="5072" spans="5:36" x14ac:dyDescent="0.3">
      <c r="E5072" s="12"/>
      <c r="V5072" s="22"/>
      <c r="AI5072" s="25"/>
      <c r="AJ5072" s="25"/>
    </row>
    <row r="5073" spans="5:36" x14ac:dyDescent="0.3">
      <c r="E5073" s="12"/>
      <c r="V5073" s="22"/>
      <c r="AI5073" s="25"/>
      <c r="AJ5073" s="25"/>
    </row>
    <row r="5074" spans="5:36" x14ac:dyDescent="0.3">
      <c r="E5074" s="12"/>
      <c r="V5074" s="22"/>
      <c r="AI5074" s="25"/>
      <c r="AJ5074" s="25"/>
    </row>
    <row r="5075" spans="5:36" x14ac:dyDescent="0.3">
      <c r="E5075" s="12"/>
      <c r="V5075" s="22"/>
      <c r="AI5075" s="25"/>
      <c r="AJ5075" s="25"/>
    </row>
    <row r="5076" spans="5:36" x14ac:dyDescent="0.3">
      <c r="E5076" s="12"/>
      <c r="V5076" s="22"/>
      <c r="AI5076" s="25"/>
      <c r="AJ5076" s="25"/>
    </row>
    <row r="5077" spans="5:36" x14ac:dyDescent="0.3">
      <c r="E5077" s="12"/>
      <c r="V5077" s="22"/>
      <c r="AI5077" s="25"/>
      <c r="AJ5077" s="25"/>
    </row>
    <row r="5078" spans="5:36" x14ac:dyDescent="0.3">
      <c r="E5078" s="12"/>
      <c r="V5078" s="22"/>
      <c r="AI5078" s="25"/>
      <c r="AJ5078" s="25"/>
    </row>
    <row r="5079" spans="5:36" x14ac:dyDescent="0.3">
      <c r="E5079" s="12"/>
      <c r="V5079" s="22"/>
      <c r="AI5079" s="25"/>
      <c r="AJ5079" s="25"/>
    </row>
    <row r="5080" spans="5:36" x14ac:dyDescent="0.3">
      <c r="E5080" s="12"/>
      <c r="V5080" s="22"/>
      <c r="AI5080" s="25"/>
      <c r="AJ5080" s="25"/>
    </row>
    <row r="5081" spans="5:36" x14ac:dyDescent="0.3">
      <c r="E5081" s="12"/>
      <c r="V5081" s="22"/>
      <c r="AI5081" s="25"/>
      <c r="AJ5081" s="25"/>
    </row>
    <row r="5082" spans="5:36" x14ac:dyDescent="0.3">
      <c r="E5082" s="12"/>
      <c r="V5082" s="22"/>
      <c r="AI5082" s="25"/>
      <c r="AJ5082" s="25"/>
    </row>
    <row r="5083" spans="5:36" x14ac:dyDescent="0.3">
      <c r="E5083" s="12"/>
      <c r="V5083" s="22"/>
      <c r="AI5083" s="25"/>
      <c r="AJ5083" s="25"/>
    </row>
    <row r="5084" spans="5:36" x14ac:dyDescent="0.3">
      <c r="E5084" s="12"/>
      <c r="V5084" s="22"/>
      <c r="AI5084" s="25"/>
      <c r="AJ5084" s="25"/>
    </row>
    <row r="5085" spans="5:36" x14ac:dyDescent="0.3">
      <c r="E5085" s="12"/>
      <c r="V5085" s="22"/>
      <c r="AI5085" s="25"/>
      <c r="AJ5085" s="25"/>
    </row>
    <row r="5086" spans="5:36" x14ac:dyDescent="0.3">
      <c r="E5086" s="12"/>
      <c r="V5086" s="22"/>
      <c r="AI5086" s="25"/>
      <c r="AJ5086" s="25"/>
    </row>
    <row r="5087" spans="5:36" x14ac:dyDescent="0.3">
      <c r="E5087" s="12"/>
      <c r="V5087" s="22"/>
      <c r="AI5087" s="25"/>
      <c r="AJ5087" s="25"/>
    </row>
    <row r="5088" spans="5:36" x14ac:dyDescent="0.3">
      <c r="E5088" s="12"/>
      <c r="V5088" s="22"/>
      <c r="AI5088" s="25"/>
      <c r="AJ5088" s="25"/>
    </row>
    <row r="5089" spans="5:36" x14ac:dyDescent="0.3">
      <c r="E5089" s="12"/>
      <c r="V5089" s="22"/>
      <c r="AI5089" s="25"/>
      <c r="AJ5089" s="25"/>
    </row>
    <row r="5090" spans="5:36" x14ac:dyDescent="0.3">
      <c r="E5090" s="12"/>
      <c r="V5090" s="22"/>
      <c r="AI5090" s="25"/>
      <c r="AJ5090" s="25"/>
    </row>
    <row r="5091" spans="5:36" x14ac:dyDescent="0.3">
      <c r="E5091" s="12"/>
      <c r="V5091" s="22"/>
      <c r="AI5091" s="25"/>
      <c r="AJ5091" s="25"/>
    </row>
    <row r="5092" spans="5:36" x14ac:dyDescent="0.3">
      <c r="E5092" s="12"/>
      <c r="V5092" s="22"/>
      <c r="AI5092" s="25"/>
      <c r="AJ5092" s="25"/>
    </row>
    <row r="5093" spans="5:36" x14ac:dyDescent="0.3">
      <c r="E5093" s="12"/>
      <c r="V5093" s="22"/>
      <c r="AI5093" s="25"/>
      <c r="AJ5093" s="25"/>
    </row>
    <row r="5094" spans="5:36" x14ac:dyDescent="0.3">
      <c r="E5094" s="12"/>
      <c r="V5094" s="22"/>
      <c r="AI5094" s="25"/>
      <c r="AJ5094" s="25"/>
    </row>
    <row r="5095" spans="5:36" x14ac:dyDescent="0.3">
      <c r="E5095" s="12"/>
      <c r="V5095" s="22"/>
      <c r="AI5095" s="25"/>
      <c r="AJ5095" s="25"/>
    </row>
    <row r="5096" spans="5:36" x14ac:dyDescent="0.3">
      <c r="E5096" s="12"/>
      <c r="V5096" s="22"/>
      <c r="AI5096" s="25"/>
      <c r="AJ5096" s="25"/>
    </row>
    <row r="5097" spans="5:36" x14ac:dyDescent="0.3">
      <c r="E5097" s="12"/>
      <c r="V5097" s="22"/>
      <c r="AI5097" s="25"/>
      <c r="AJ5097" s="25"/>
    </row>
    <row r="5098" spans="5:36" x14ac:dyDescent="0.3">
      <c r="E5098" s="12"/>
      <c r="V5098" s="22"/>
      <c r="AI5098" s="25"/>
      <c r="AJ5098" s="25"/>
    </row>
    <row r="5099" spans="5:36" x14ac:dyDescent="0.3">
      <c r="E5099" s="12"/>
      <c r="V5099" s="22"/>
      <c r="AI5099" s="25"/>
      <c r="AJ5099" s="25"/>
    </row>
    <row r="5100" spans="5:36" x14ac:dyDescent="0.3">
      <c r="E5100" s="12"/>
      <c r="V5100" s="22"/>
      <c r="AI5100" s="25"/>
      <c r="AJ5100" s="25"/>
    </row>
    <row r="5101" spans="5:36" x14ac:dyDescent="0.3">
      <c r="E5101" s="12"/>
      <c r="V5101" s="22"/>
      <c r="AI5101" s="25"/>
      <c r="AJ5101" s="25"/>
    </row>
    <row r="5102" spans="5:36" x14ac:dyDescent="0.3">
      <c r="E5102" s="12"/>
      <c r="V5102" s="22"/>
      <c r="AI5102" s="25"/>
      <c r="AJ5102" s="25"/>
    </row>
    <row r="5103" spans="5:36" x14ac:dyDescent="0.3">
      <c r="E5103" s="12"/>
      <c r="V5103" s="22"/>
      <c r="AI5103" s="25"/>
      <c r="AJ5103" s="25"/>
    </row>
    <row r="5104" spans="5:36" x14ac:dyDescent="0.3">
      <c r="E5104" s="12"/>
      <c r="V5104" s="22"/>
      <c r="AI5104" s="25"/>
      <c r="AJ5104" s="25"/>
    </row>
    <row r="5105" spans="5:36" x14ac:dyDescent="0.3">
      <c r="E5105" s="12"/>
      <c r="V5105" s="22"/>
      <c r="AI5105" s="25"/>
      <c r="AJ5105" s="25"/>
    </row>
    <row r="5106" spans="5:36" x14ac:dyDescent="0.3">
      <c r="E5106" s="12"/>
      <c r="V5106" s="22"/>
      <c r="AI5106" s="25"/>
      <c r="AJ5106" s="25"/>
    </row>
    <row r="5107" spans="5:36" x14ac:dyDescent="0.3">
      <c r="E5107" s="12"/>
      <c r="V5107" s="22"/>
      <c r="AI5107" s="25"/>
      <c r="AJ5107" s="25"/>
    </row>
    <row r="5108" spans="5:36" x14ac:dyDescent="0.3">
      <c r="E5108" s="12"/>
      <c r="V5108" s="22"/>
      <c r="AI5108" s="25"/>
      <c r="AJ5108" s="25"/>
    </row>
    <row r="5109" spans="5:36" x14ac:dyDescent="0.3">
      <c r="E5109" s="12"/>
      <c r="V5109" s="22"/>
      <c r="AI5109" s="25"/>
      <c r="AJ5109" s="25"/>
    </row>
    <row r="5110" spans="5:36" x14ac:dyDescent="0.3">
      <c r="E5110" s="12"/>
      <c r="V5110" s="22"/>
      <c r="AI5110" s="25"/>
      <c r="AJ5110" s="25"/>
    </row>
    <row r="5111" spans="5:36" x14ac:dyDescent="0.3">
      <c r="E5111" s="12"/>
      <c r="V5111" s="22"/>
      <c r="AI5111" s="25"/>
      <c r="AJ5111" s="25"/>
    </row>
    <row r="5112" spans="5:36" x14ac:dyDescent="0.3">
      <c r="E5112" s="12"/>
      <c r="V5112" s="22"/>
      <c r="AI5112" s="25"/>
      <c r="AJ5112" s="25"/>
    </row>
    <row r="5113" spans="5:36" x14ac:dyDescent="0.3">
      <c r="E5113" s="12"/>
      <c r="V5113" s="22"/>
      <c r="AI5113" s="25"/>
      <c r="AJ5113" s="25"/>
    </row>
    <row r="5114" spans="5:36" x14ac:dyDescent="0.3">
      <c r="E5114" s="12"/>
      <c r="V5114" s="22"/>
      <c r="AI5114" s="25"/>
      <c r="AJ5114" s="25"/>
    </row>
    <row r="5115" spans="5:36" x14ac:dyDescent="0.3">
      <c r="E5115" s="12"/>
      <c r="V5115" s="22"/>
      <c r="AI5115" s="25"/>
      <c r="AJ5115" s="25"/>
    </row>
    <row r="5116" spans="5:36" x14ac:dyDescent="0.3">
      <c r="E5116" s="12"/>
      <c r="V5116" s="22"/>
      <c r="AI5116" s="25"/>
      <c r="AJ5116" s="25"/>
    </row>
    <row r="5117" spans="5:36" x14ac:dyDescent="0.3">
      <c r="E5117" s="12"/>
      <c r="V5117" s="22"/>
      <c r="AI5117" s="25"/>
      <c r="AJ5117" s="25"/>
    </row>
    <row r="5118" spans="5:36" x14ac:dyDescent="0.3">
      <c r="E5118" s="12"/>
      <c r="V5118" s="22"/>
      <c r="AI5118" s="25"/>
      <c r="AJ5118" s="25"/>
    </row>
    <row r="5119" spans="5:36" x14ac:dyDescent="0.3">
      <c r="E5119" s="12"/>
      <c r="V5119" s="22"/>
      <c r="AI5119" s="25"/>
      <c r="AJ5119" s="25"/>
    </row>
    <row r="5120" spans="5:36" x14ac:dyDescent="0.3">
      <c r="E5120" s="12"/>
      <c r="V5120" s="22"/>
      <c r="AI5120" s="25"/>
      <c r="AJ5120" s="25"/>
    </row>
    <row r="5121" spans="5:36" x14ac:dyDescent="0.3">
      <c r="E5121" s="12"/>
      <c r="V5121" s="22"/>
      <c r="AI5121" s="25"/>
      <c r="AJ5121" s="25"/>
    </row>
    <row r="5122" spans="5:36" x14ac:dyDescent="0.3">
      <c r="E5122" s="12"/>
      <c r="V5122" s="22"/>
      <c r="AI5122" s="25"/>
      <c r="AJ5122" s="25"/>
    </row>
    <row r="5123" spans="5:36" x14ac:dyDescent="0.3">
      <c r="E5123" s="12"/>
      <c r="V5123" s="22"/>
      <c r="AI5123" s="25"/>
      <c r="AJ5123" s="25"/>
    </row>
    <row r="5124" spans="5:36" x14ac:dyDescent="0.3">
      <c r="E5124" s="12"/>
      <c r="V5124" s="22"/>
      <c r="AI5124" s="25"/>
      <c r="AJ5124" s="25"/>
    </row>
    <row r="5125" spans="5:36" x14ac:dyDescent="0.3">
      <c r="E5125" s="12"/>
      <c r="V5125" s="22"/>
      <c r="AI5125" s="25"/>
      <c r="AJ5125" s="25"/>
    </row>
    <row r="5126" spans="5:36" x14ac:dyDescent="0.3">
      <c r="E5126" s="12"/>
      <c r="V5126" s="22"/>
      <c r="AI5126" s="25"/>
      <c r="AJ5126" s="25"/>
    </row>
    <row r="5127" spans="5:36" x14ac:dyDescent="0.3">
      <c r="E5127" s="12"/>
      <c r="V5127" s="22"/>
      <c r="AI5127" s="25"/>
      <c r="AJ5127" s="25"/>
    </row>
    <row r="5128" spans="5:36" x14ac:dyDescent="0.3">
      <c r="E5128" s="12"/>
      <c r="V5128" s="22"/>
      <c r="AI5128" s="25"/>
      <c r="AJ5128" s="25"/>
    </row>
    <row r="5129" spans="5:36" x14ac:dyDescent="0.3">
      <c r="E5129" s="12"/>
      <c r="V5129" s="22"/>
      <c r="AI5129" s="25"/>
      <c r="AJ5129" s="25"/>
    </row>
    <row r="5130" spans="5:36" x14ac:dyDescent="0.3">
      <c r="E5130" s="12"/>
      <c r="V5130" s="22"/>
      <c r="AI5130" s="25"/>
      <c r="AJ5130" s="25"/>
    </row>
    <row r="5131" spans="5:36" x14ac:dyDescent="0.3">
      <c r="E5131" s="12"/>
      <c r="V5131" s="22"/>
      <c r="AI5131" s="25"/>
      <c r="AJ5131" s="25"/>
    </row>
    <row r="5132" spans="5:36" x14ac:dyDescent="0.3">
      <c r="E5132" s="12"/>
      <c r="V5132" s="22"/>
      <c r="AI5132" s="25"/>
      <c r="AJ5132" s="25"/>
    </row>
    <row r="5133" spans="5:36" x14ac:dyDescent="0.3">
      <c r="E5133" s="12"/>
      <c r="V5133" s="22"/>
      <c r="AI5133" s="25"/>
      <c r="AJ5133" s="25"/>
    </row>
    <row r="5134" spans="5:36" x14ac:dyDescent="0.3">
      <c r="E5134" s="12"/>
      <c r="V5134" s="22"/>
      <c r="AI5134" s="25"/>
      <c r="AJ5134" s="25"/>
    </row>
    <row r="5135" spans="5:36" x14ac:dyDescent="0.3">
      <c r="E5135" s="12"/>
      <c r="V5135" s="22"/>
      <c r="AI5135" s="25"/>
      <c r="AJ5135" s="25"/>
    </row>
    <row r="5136" spans="5:36" x14ac:dyDescent="0.3">
      <c r="E5136" s="12"/>
      <c r="V5136" s="22"/>
      <c r="AI5136" s="25"/>
      <c r="AJ5136" s="25"/>
    </row>
    <row r="5137" spans="5:36" x14ac:dyDescent="0.3">
      <c r="E5137" s="12"/>
      <c r="V5137" s="22"/>
      <c r="AI5137" s="25"/>
      <c r="AJ5137" s="25"/>
    </row>
    <row r="5138" spans="5:36" x14ac:dyDescent="0.3">
      <c r="E5138" s="12"/>
      <c r="V5138" s="22"/>
      <c r="AI5138" s="25"/>
      <c r="AJ5138" s="25"/>
    </row>
    <row r="5139" spans="5:36" x14ac:dyDescent="0.3">
      <c r="E5139" s="12"/>
      <c r="V5139" s="22"/>
      <c r="AI5139" s="25"/>
      <c r="AJ5139" s="25"/>
    </row>
    <row r="5140" spans="5:36" x14ac:dyDescent="0.3">
      <c r="E5140" s="12"/>
      <c r="V5140" s="22"/>
      <c r="AI5140" s="25"/>
      <c r="AJ5140" s="25"/>
    </row>
    <row r="5141" spans="5:36" x14ac:dyDescent="0.3">
      <c r="E5141" s="12"/>
      <c r="V5141" s="22"/>
      <c r="AI5141" s="25"/>
      <c r="AJ5141" s="25"/>
    </row>
    <row r="5142" spans="5:36" x14ac:dyDescent="0.3">
      <c r="E5142" s="12"/>
      <c r="V5142" s="22"/>
      <c r="AI5142" s="25"/>
      <c r="AJ5142" s="25"/>
    </row>
    <row r="5143" spans="5:36" x14ac:dyDescent="0.3">
      <c r="E5143" s="12"/>
      <c r="V5143" s="22"/>
      <c r="AI5143" s="25"/>
      <c r="AJ5143" s="25"/>
    </row>
    <row r="5144" spans="5:36" x14ac:dyDescent="0.3">
      <c r="E5144" s="12"/>
      <c r="V5144" s="22"/>
      <c r="AI5144" s="25"/>
      <c r="AJ5144" s="25"/>
    </row>
    <row r="5145" spans="5:36" x14ac:dyDescent="0.3">
      <c r="E5145" s="12"/>
      <c r="V5145" s="22"/>
      <c r="AI5145" s="25"/>
      <c r="AJ5145" s="25"/>
    </row>
    <row r="5146" spans="5:36" x14ac:dyDescent="0.3">
      <c r="E5146" s="12"/>
      <c r="V5146" s="22"/>
      <c r="AI5146" s="25"/>
      <c r="AJ5146" s="25"/>
    </row>
    <row r="5147" spans="5:36" x14ac:dyDescent="0.3">
      <c r="E5147" s="12"/>
      <c r="V5147" s="22"/>
      <c r="AI5147" s="25"/>
      <c r="AJ5147" s="25"/>
    </row>
    <row r="5148" spans="5:36" x14ac:dyDescent="0.3">
      <c r="E5148" s="12"/>
      <c r="V5148" s="22"/>
      <c r="AI5148" s="25"/>
      <c r="AJ5148" s="25"/>
    </row>
    <row r="5149" spans="5:36" x14ac:dyDescent="0.3">
      <c r="E5149" s="12"/>
      <c r="V5149" s="22"/>
      <c r="AI5149" s="25"/>
      <c r="AJ5149" s="25"/>
    </row>
    <row r="5150" spans="5:36" x14ac:dyDescent="0.3">
      <c r="E5150" s="12"/>
      <c r="V5150" s="22"/>
      <c r="AI5150" s="25"/>
      <c r="AJ5150" s="25"/>
    </row>
    <row r="5151" spans="5:36" x14ac:dyDescent="0.3">
      <c r="E5151" s="12"/>
      <c r="V5151" s="22"/>
      <c r="AI5151" s="25"/>
      <c r="AJ5151" s="25"/>
    </row>
    <row r="5152" spans="5:36" x14ac:dyDescent="0.3">
      <c r="E5152" s="12"/>
      <c r="V5152" s="22"/>
      <c r="AI5152" s="25"/>
      <c r="AJ5152" s="25"/>
    </row>
    <row r="5153" spans="5:36" x14ac:dyDescent="0.3">
      <c r="E5153" s="12"/>
      <c r="V5153" s="22"/>
      <c r="AI5153" s="25"/>
      <c r="AJ5153" s="25"/>
    </row>
    <row r="5154" spans="5:36" x14ac:dyDescent="0.3">
      <c r="E5154" s="12"/>
      <c r="V5154" s="22"/>
      <c r="AI5154" s="25"/>
      <c r="AJ5154" s="25"/>
    </row>
    <row r="5155" spans="5:36" x14ac:dyDescent="0.3">
      <c r="E5155" s="12"/>
      <c r="V5155" s="22"/>
      <c r="AI5155" s="25"/>
      <c r="AJ5155" s="25"/>
    </row>
    <row r="5156" spans="5:36" x14ac:dyDescent="0.3">
      <c r="E5156" s="12"/>
      <c r="V5156" s="22"/>
      <c r="AI5156" s="25"/>
      <c r="AJ5156" s="25"/>
    </row>
    <row r="5157" spans="5:36" x14ac:dyDescent="0.3">
      <c r="E5157" s="12"/>
      <c r="V5157" s="22"/>
      <c r="AI5157" s="25"/>
      <c r="AJ5157" s="25"/>
    </row>
    <row r="5158" spans="5:36" x14ac:dyDescent="0.3">
      <c r="E5158" s="12"/>
      <c r="V5158" s="22"/>
      <c r="AI5158" s="25"/>
      <c r="AJ5158" s="25"/>
    </row>
    <row r="5159" spans="5:36" x14ac:dyDescent="0.3">
      <c r="E5159" s="12"/>
      <c r="V5159" s="22"/>
      <c r="AI5159" s="25"/>
      <c r="AJ5159" s="25"/>
    </row>
    <row r="5160" spans="5:36" x14ac:dyDescent="0.3">
      <c r="E5160" s="12"/>
      <c r="V5160" s="22"/>
      <c r="AI5160" s="25"/>
      <c r="AJ5160" s="25"/>
    </row>
    <row r="5161" spans="5:36" x14ac:dyDescent="0.3">
      <c r="E5161" s="12"/>
      <c r="V5161" s="22"/>
      <c r="AI5161" s="25"/>
      <c r="AJ5161" s="25"/>
    </row>
    <row r="5162" spans="5:36" x14ac:dyDescent="0.3">
      <c r="E5162" s="12"/>
      <c r="V5162" s="22"/>
      <c r="AI5162" s="25"/>
      <c r="AJ5162" s="25"/>
    </row>
    <row r="5163" spans="5:36" x14ac:dyDescent="0.3">
      <c r="E5163" s="12"/>
      <c r="V5163" s="22"/>
      <c r="AI5163" s="25"/>
      <c r="AJ5163" s="25"/>
    </row>
    <row r="5164" spans="5:36" x14ac:dyDescent="0.3">
      <c r="E5164" s="12"/>
      <c r="V5164" s="22"/>
      <c r="AI5164" s="25"/>
      <c r="AJ5164" s="25"/>
    </row>
    <row r="5165" spans="5:36" x14ac:dyDescent="0.3">
      <c r="E5165" s="12"/>
      <c r="V5165" s="22"/>
      <c r="AI5165" s="25"/>
      <c r="AJ5165" s="25"/>
    </row>
    <row r="5166" spans="5:36" x14ac:dyDescent="0.3">
      <c r="E5166" s="12"/>
      <c r="V5166" s="22"/>
      <c r="AI5166" s="25"/>
      <c r="AJ5166" s="25"/>
    </row>
    <row r="5167" spans="5:36" x14ac:dyDescent="0.3">
      <c r="E5167" s="12"/>
      <c r="V5167" s="22"/>
      <c r="AI5167" s="25"/>
      <c r="AJ5167" s="25"/>
    </row>
    <row r="5168" spans="5:36" x14ac:dyDescent="0.3">
      <c r="E5168" s="12"/>
      <c r="V5168" s="22"/>
      <c r="AI5168" s="25"/>
      <c r="AJ5168" s="25"/>
    </row>
    <row r="5169" spans="5:36" x14ac:dyDescent="0.3">
      <c r="E5169" s="12"/>
      <c r="V5169" s="22"/>
      <c r="AI5169" s="25"/>
      <c r="AJ5169" s="25"/>
    </row>
    <row r="5170" spans="5:36" x14ac:dyDescent="0.3">
      <c r="E5170" s="12"/>
      <c r="V5170" s="22"/>
      <c r="AI5170" s="25"/>
      <c r="AJ5170" s="25"/>
    </row>
    <row r="5171" spans="5:36" x14ac:dyDescent="0.3">
      <c r="E5171" s="12"/>
      <c r="V5171" s="22"/>
      <c r="AI5171" s="25"/>
      <c r="AJ5171" s="25"/>
    </row>
    <row r="5172" spans="5:36" x14ac:dyDescent="0.3">
      <c r="E5172" s="12"/>
      <c r="V5172" s="22"/>
      <c r="AI5172" s="25"/>
      <c r="AJ5172" s="25"/>
    </row>
    <row r="5173" spans="5:36" x14ac:dyDescent="0.3">
      <c r="E5173" s="12"/>
      <c r="V5173" s="22"/>
      <c r="AI5173" s="25"/>
      <c r="AJ5173" s="25"/>
    </row>
    <row r="5174" spans="5:36" x14ac:dyDescent="0.3">
      <c r="E5174" s="12"/>
      <c r="V5174" s="22"/>
      <c r="AI5174" s="25"/>
      <c r="AJ5174" s="25"/>
    </row>
    <row r="5175" spans="5:36" x14ac:dyDescent="0.3">
      <c r="E5175" s="12"/>
      <c r="V5175" s="22"/>
      <c r="AI5175" s="25"/>
      <c r="AJ5175" s="25"/>
    </row>
    <row r="5176" spans="5:36" x14ac:dyDescent="0.3">
      <c r="E5176" s="12"/>
      <c r="V5176" s="22"/>
      <c r="AI5176" s="25"/>
      <c r="AJ5176" s="25"/>
    </row>
    <row r="5177" spans="5:36" x14ac:dyDescent="0.3">
      <c r="E5177" s="12"/>
      <c r="V5177" s="22"/>
      <c r="AI5177" s="25"/>
      <c r="AJ5177" s="25"/>
    </row>
    <row r="5178" spans="5:36" x14ac:dyDescent="0.3">
      <c r="E5178" s="12"/>
      <c r="V5178" s="22"/>
      <c r="AI5178" s="25"/>
      <c r="AJ5178" s="25"/>
    </row>
    <row r="5179" spans="5:36" x14ac:dyDescent="0.3">
      <c r="E5179" s="12"/>
      <c r="V5179" s="22"/>
      <c r="AI5179" s="25"/>
      <c r="AJ5179" s="25"/>
    </row>
    <row r="5180" spans="5:36" x14ac:dyDescent="0.3">
      <c r="E5180" s="12"/>
      <c r="V5180" s="22"/>
      <c r="AI5180" s="25"/>
      <c r="AJ5180" s="25"/>
    </row>
    <row r="5181" spans="5:36" x14ac:dyDescent="0.3">
      <c r="E5181" s="12"/>
      <c r="V5181" s="22"/>
      <c r="AI5181" s="25"/>
      <c r="AJ5181" s="25"/>
    </row>
    <row r="5182" spans="5:36" x14ac:dyDescent="0.3">
      <c r="E5182" s="12"/>
      <c r="V5182" s="22"/>
      <c r="AI5182" s="25"/>
      <c r="AJ5182" s="25"/>
    </row>
    <row r="5183" spans="5:36" x14ac:dyDescent="0.3">
      <c r="E5183" s="12"/>
      <c r="V5183" s="22"/>
      <c r="AI5183" s="25"/>
      <c r="AJ5183" s="25"/>
    </row>
    <row r="5184" spans="5:36" x14ac:dyDescent="0.3">
      <c r="E5184" s="12"/>
      <c r="V5184" s="22"/>
      <c r="AI5184" s="25"/>
      <c r="AJ5184" s="25"/>
    </row>
    <row r="5185" spans="5:36" x14ac:dyDescent="0.3">
      <c r="E5185" s="12"/>
      <c r="V5185" s="22"/>
      <c r="AI5185" s="25"/>
      <c r="AJ5185" s="25"/>
    </row>
    <row r="5186" spans="5:36" x14ac:dyDescent="0.3">
      <c r="E5186" s="12"/>
      <c r="V5186" s="22"/>
      <c r="AI5186" s="25"/>
      <c r="AJ5186" s="25"/>
    </row>
    <row r="5187" spans="5:36" x14ac:dyDescent="0.3">
      <c r="E5187" s="12"/>
      <c r="V5187" s="22"/>
      <c r="AI5187" s="25"/>
      <c r="AJ5187" s="25"/>
    </row>
    <row r="5188" spans="5:36" x14ac:dyDescent="0.3">
      <c r="E5188" s="12"/>
      <c r="V5188" s="22"/>
      <c r="AI5188" s="25"/>
      <c r="AJ5188" s="25"/>
    </row>
    <row r="5189" spans="5:36" x14ac:dyDescent="0.3">
      <c r="E5189" s="12"/>
      <c r="V5189" s="22"/>
      <c r="AI5189" s="25"/>
      <c r="AJ5189" s="25"/>
    </row>
    <row r="5190" spans="5:36" x14ac:dyDescent="0.3">
      <c r="E5190" s="12"/>
      <c r="V5190" s="22"/>
      <c r="AI5190" s="25"/>
      <c r="AJ5190" s="25"/>
    </row>
    <row r="5191" spans="5:36" x14ac:dyDescent="0.3">
      <c r="E5191" s="12"/>
      <c r="V5191" s="22"/>
      <c r="AI5191" s="25"/>
      <c r="AJ5191" s="25"/>
    </row>
    <row r="5192" spans="5:36" x14ac:dyDescent="0.3">
      <c r="E5192" s="12"/>
      <c r="V5192" s="22"/>
      <c r="AI5192" s="25"/>
      <c r="AJ5192" s="25"/>
    </row>
    <row r="5193" spans="5:36" x14ac:dyDescent="0.3">
      <c r="E5193" s="12"/>
      <c r="V5193" s="22"/>
      <c r="AI5193" s="25"/>
      <c r="AJ5193" s="25"/>
    </row>
    <row r="5194" spans="5:36" x14ac:dyDescent="0.3">
      <c r="E5194" s="12"/>
      <c r="V5194" s="22"/>
      <c r="AI5194" s="25"/>
      <c r="AJ5194" s="25"/>
    </row>
    <row r="5195" spans="5:36" x14ac:dyDescent="0.3">
      <c r="E5195" s="12"/>
      <c r="V5195" s="22"/>
      <c r="AI5195" s="25"/>
      <c r="AJ5195" s="25"/>
    </row>
    <row r="5196" spans="5:36" x14ac:dyDescent="0.3">
      <c r="E5196" s="12"/>
      <c r="V5196" s="22"/>
      <c r="AI5196" s="25"/>
      <c r="AJ5196" s="25"/>
    </row>
    <row r="5197" spans="5:36" x14ac:dyDescent="0.3">
      <c r="E5197" s="12"/>
      <c r="V5197" s="22"/>
      <c r="AI5197" s="25"/>
      <c r="AJ5197" s="25"/>
    </row>
    <row r="5198" spans="5:36" x14ac:dyDescent="0.3">
      <c r="E5198" s="12"/>
      <c r="V5198" s="22"/>
      <c r="AI5198" s="25"/>
      <c r="AJ5198" s="25"/>
    </row>
    <row r="5199" spans="5:36" x14ac:dyDescent="0.3">
      <c r="E5199" s="12"/>
      <c r="V5199" s="22"/>
      <c r="AI5199" s="25"/>
      <c r="AJ5199" s="25"/>
    </row>
    <row r="5200" spans="5:36" x14ac:dyDescent="0.3">
      <c r="E5200" s="12"/>
      <c r="V5200" s="22"/>
      <c r="AI5200" s="25"/>
      <c r="AJ5200" s="25"/>
    </row>
    <row r="5201" spans="5:36" x14ac:dyDescent="0.3">
      <c r="E5201" s="12"/>
      <c r="V5201" s="22"/>
      <c r="AI5201" s="25"/>
      <c r="AJ5201" s="25"/>
    </row>
    <row r="5202" spans="5:36" x14ac:dyDescent="0.3">
      <c r="E5202" s="12"/>
      <c r="V5202" s="22"/>
      <c r="AI5202" s="25"/>
      <c r="AJ5202" s="25"/>
    </row>
    <row r="5203" spans="5:36" x14ac:dyDescent="0.3">
      <c r="E5203" s="12"/>
      <c r="V5203" s="22"/>
      <c r="AI5203" s="25"/>
      <c r="AJ5203" s="25"/>
    </row>
    <row r="5204" spans="5:36" x14ac:dyDescent="0.3">
      <c r="E5204" s="12"/>
      <c r="V5204" s="22"/>
      <c r="AI5204" s="25"/>
      <c r="AJ5204" s="25"/>
    </row>
    <row r="5205" spans="5:36" x14ac:dyDescent="0.3">
      <c r="E5205" s="12"/>
      <c r="V5205" s="22"/>
      <c r="AI5205" s="25"/>
      <c r="AJ5205" s="25"/>
    </row>
    <row r="5206" spans="5:36" x14ac:dyDescent="0.3">
      <c r="E5206" s="12"/>
      <c r="V5206" s="22"/>
      <c r="AI5206" s="25"/>
      <c r="AJ5206" s="25"/>
    </row>
    <row r="5207" spans="5:36" x14ac:dyDescent="0.3">
      <c r="E5207" s="12"/>
      <c r="V5207" s="22"/>
      <c r="AI5207" s="25"/>
      <c r="AJ5207" s="25"/>
    </row>
    <row r="5208" spans="5:36" x14ac:dyDescent="0.3">
      <c r="E5208" s="12"/>
      <c r="V5208" s="22"/>
      <c r="AI5208" s="25"/>
      <c r="AJ5208" s="25"/>
    </row>
    <row r="5209" spans="5:36" x14ac:dyDescent="0.3">
      <c r="E5209" s="12"/>
      <c r="V5209" s="22"/>
      <c r="AI5209" s="25"/>
      <c r="AJ5209" s="25"/>
    </row>
    <row r="5210" spans="5:36" x14ac:dyDescent="0.3">
      <c r="E5210" s="12"/>
      <c r="V5210" s="22"/>
      <c r="AI5210" s="25"/>
      <c r="AJ5210" s="25"/>
    </row>
    <row r="5211" spans="5:36" x14ac:dyDescent="0.3">
      <c r="E5211" s="12"/>
      <c r="V5211" s="22"/>
      <c r="AI5211" s="25"/>
      <c r="AJ5211" s="25"/>
    </row>
    <row r="5212" spans="5:36" x14ac:dyDescent="0.3">
      <c r="E5212" s="12"/>
      <c r="V5212" s="22"/>
      <c r="AI5212" s="25"/>
      <c r="AJ5212" s="25"/>
    </row>
    <row r="5213" spans="5:36" x14ac:dyDescent="0.3">
      <c r="E5213" s="12"/>
      <c r="V5213" s="22"/>
      <c r="AI5213" s="25"/>
      <c r="AJ5213" s="25"/>
    </row>
    <row r="5214" spans="5:36" x14ac:dyDescent="0.3">
      <c r="E5214" s="12"/>
      <c r="V5214" s="22"/>
      <c r="AI5214" s="25"/>
      <c r="AJ5214" s="25"/>
    </row>
    <row r="5215" spans="5:36" x14ac:dyDescent="0.3">
      <c r="E5215" s="12"/>
      <c r="V5215" s="22"/>
      <c r="AI5215" s="25"/>
      <c r="AJ5215" s="25"/>
    </row>
    <row r="5216" spans="5:36" x14ac:dyDescent="0.3">
      <c r="E5216" s="12"/>
      <c r="V5216" s="22"/>
      <c r="AI5216" s="25"/>
      <c r="AJ5216" s="25"/>
    </row>
    <row r="5217" spans="5:36" x14ac:dyDescent="0.3">
      <c r="E5217" s="12"/>
      <c r="V5217" s="22"/>
      <c r="AI5217" s="25"/>
      <c r="AJ5217" s="25"/>
    </row>
    <row r="5218" spans="5:36" x14ac:dyDescent="0.3">
      <c r="E5218" s="12"/>
      <c r="V5218" s="22"/>
      <c r="AI5218" s="25"/>
      <c r="AJ5218" s="25"/>
    </row>
    <row r="5219" spans="5:36" x14ac:dyDescent="0.3">
      <c r="E5219" s="12"/>
      <c r="V5219" s="22"/>
      <c r="AI5219" s="25"/>
      <c r="AJ5219" s="25"/>
    </row>
    <row r="5220" spans="5:36" x14ac:dyDescent="0.3">
      <c r="E5220" s="12"/>
      <c r="V5220" s="22"/>
      <c r="AI5220" s="25"/>
      <c r="AJ5220" s="25"/>
    </row>
    <row r="5221" spans="5:36" x14ac:dyDescent="0.3">
      <c r="E5221" s="12"/>
      <c r="V5221" s="22"/>
      <c r="AI5221" s="25"/>
      <c r="AJ5221" s="25"/>
    </row>
    <row r="5222" spans="5:36" x14ac:dyDescent="0.3">
      <c r="E5222" s="12"/>
      <c r="V5222" s="22"/>
      <c r="AI5222" s="25"/>
      <c r="AJ5222" s="25"/>
    </row>
    <row r="5223" spans="5:36" x14ac:dyDescent="0.3">
      <c r="E5223" s="12"/>
      <c r="V5223" s="22"/>
      <c r="AI5223" s="25"/>
      <c r="AJ5223" s="25"/>
    </row>
    <row r="5224" spans="5:36" x14ac:dyDescent="0.3">
      <c r="E5224" s="12"/>
      <c r="V5224" s="22"/>
      <c r="AI5224" s="25"/>
      <c r="AJ5224" s="25"/>
    </row>
    <row r="5225" spans="5:36" x14ac:dyDescent="0.3">
      <c r="E5225" s="12"/>
      <c r="V5225" s="22"/>
      <c r="AI5225" s="25"/>
      <c r="AJ5225" s="25"/>
    </row>
    <row r="5226" spans="5:36" x14ac:dyDescent="0.3">
      <c r="E5226" s="12"/>
      <c r="V5226" s="22"/>
      <c r="AI5226" s="25"/>
      <c r="AJ5226" s="25"/>
    </row>
    <row r="5227" spans="5:36" x14ac:dyDescent="0.3">
      <c r="E5227" s="12"/>
      <c r="V5227" s="22"/>
      <c r="AI5227" s="25"/>
      <c r="AJ5227" s="25"/>
    </row>
    <row r="5228" spans="5:36" x14ac:dyDescent="0.3">
      <c r="E5228" s="12"/>
      <c r="V5228" s="22"/>
      <c r="AI5228" s="25"/>
      <c r="AJ5228" s="25"/>
    </row>
    <row r="5229" spans="5:36" x14ac:dyDescent="0.3">
      <c r="E5229" s="12"/>
      <c r="V5229" s="22"/>
      <c r="AI5229" s="25"/>
      <c r="AJ5229" s="25"/>
    </row>
    <row r="5230" spans="5:36" x14ac:dyDescent="0.3">
      <c r="E5230" s="12"/>
      <c r="V5230" s="22"/>
      <c r="AI5230" s="25"/>
      <c r="AJ5230" s="25"/>
    </row>
    <row r="5231" spans="5:36" x14ac:dyDescent="0.3">
      <c r="E5231" s="12"/>
      <c r="V5231" s="22"/>
      <c r="AI5231" s="25"/>
      <c r="AJ5231" s="25"/>
    </row>
    <row r="5232" spans="5:36" x14ac:dyDescent="0.3">
      <c r="E5232" s="12"/>
      <c r="V5232" s="22"/>
      <c r="AI5232" s="25"/>
      <c r="AJ5232" s="25"/>
    </row>
    <row r="5233" spans="5:36" x14ac:dyDescent="0.3">
      <c r="E5233" s="12"/>
      <c r="V5233" s="22"/>
      <c r="AI5233" s="25"/>
      <c r="AJ5233" s="25"/>
    </row>
    <row r="5234" spans="5:36" x14ac:dyDescent="0.3">
      <c r="E5234" s="12"/>
      <c r="V5234" s="22"/>
      <c r="AI5234" s="25"/>
      <c r="AJ5234" s="25"/>
    </row>
    <row r="5235" spans="5:36" x14ac:dyDescent="0.3">
      <c r="E5235" s="12"/>
      <c r="V5235" s="22"/>
      <c r="AI5235" s="25"/>
      <c r="AJ5235" s="25"/>
    </row>
    <row r="5236" spans="5:36" x14ac:dyDescent="0.3">
      <c r="E5236" s="12"/>
      <c r="V5236" s="22"/>
      <c r="AI5236" s="25"/>
      <c r="AJ5236" s="25"/>
    </row>
    <row r="5237" spans="5:36" x14ac:dyDescent="0.3">
      <c r="E5237" s="12"/>
      <c r="V5237" s="22"/>
      <c r="AI5237" s="25"/>
      <c r="AJ5237" s="25"/>
    </row>
    <row r="5238" spans="5:36" x14ac:dyDescent="0.3">
      <c r="E5238" s="12"/>
      <c r="V5238" s="22"/>
      <c r="AI5238" s="25"/>
      <c r="AJ5238" s="25"/>
    </row>
    <row r="5239" spans="5:36" x14ac:dyDescent="0.3">
      <c r="E5239" s="12"/>
      <c r="V5239" s="22"/>
      <c r="AI5239" s="25"/>
      <c r="AJ5239" s="25"/>
    </row>
    <row r="5240" spans="5:36" x14ac:dyDescent="0.3">
      <c r="E5240" s="12"/>
      <c r="V5240" s="22"/>
      <c r="AI5240" s="25"/>
      <c r="AJ5240" s="25"/>
    </row>
    <row r="5241" spans="5:36" x14ac:dyDescent="0.3">
      <c r="E5241" s="12"/>
      <c r="V5241" s="22"/>
      <c r="AI5241" s="25"/>
      <c r="AJ5241" s="25"/>
    </row>
    <row r="5242" spans="5:36" x14ac:dyDescent="0.3">
      <c r="E5242" s="12"/>
      <c r="V5242" s="22"/>
      <c r="AI5242" s="25"/>
      <c r="AJ5242" s="25"/>
    </row>
    <row r="5243" spans="5:36" x14ac:dyDescent="0.3">
      <c r="E5243" s="12"/>
      <c r="V5243" s="22"/>
      <c r="AI5243" s="25"/>
      <c r="AJ5243" s="25"/>
    </row>
    <row r="5244" spans="5:36" x14ac:dyDescent="0.3">
      <c r="E5244" s="12"/>
      <c r="V5244" s="22"/>
      <c r="AI5244" s="25"/>
      <c r="AJ5244" s="25"/>
    </row>
    <row r="5245" spans="5:36" x14ac:dyDescent="0.3">
      <c r="E5245" s="12"/>
      <c r="V5245" s="22"/>
      <c r="AI5245" s="25"/>
      <c r="AJ5245" s="25"/>
    </row>
    <row r="5246" spans="5:36" x14ac:dyDescent="0.3">
      <c r="E5246" s="12"/>
      <c r="V5246" s="22"/>
      <c r="AI5246" s="25"/>
      <c r="AJ5246" s="25"/>
    </row>
    <row r="5247" spans="5:36" x14ac:dyDescent="0.3">
      <c r="E5247" s="12"/>
      <c r="V5247" s="22"/>
      <c r="AI5247" s="25"/>
      <c r="AJ5247" s="25"/>
    </row>
    <row r="5248" spans="5:36" x14ac:dyDescent="0.3">
      <c r="E5248" s="12"/>
      <c r="V5248" s="22"/>
      <c r="AI5248" s="25"/>
      <c r="AJ5248" s="25"/>
    </row>
    <row r="5249" spans="5:36" x14ac:dyDescent="0.3">
      <c r="E5249" s="12"/>
      <c r="V5249" s="22"/>
      <c r="AI5249" s="25"/>
      <c r="AJ5249" s="25"/>
    </row>
    <row r="5250" spans="5:36" x14ac:dyDescent="0.3">
      <c r="E5250" s="12"/>
      <c r="V5250" s="22"/>
      <c r="AI5250" s="25"/>
      <c r="AJ5250" s="25"/>
    </row>
    <row r="5251" spans="5:36" x14ac:dyDescent="0.3">
      <c r="E5251" s="12"/>
      <c r="V5251" s="22"/>
      <c r="AI5251" s="25"/>
      <c r="AJ5251" s="25"/>
    </row>
    <row r="5252" spans="5:36" x14ac:dyDescent="0.3">
      <c r="E5252" s="12"/>
      <c r="V5252" s="22"/>
      <c r="AI5252" s="25"/>
      <c r="AJ5252" s="25"/>
    </row>
    <row r="5253" spans="5:36" x14ac:dyDescent="0.3">
      <c r="E5253" s="12"/>
      <c r="V5253" s="22"/>
      <c r="AI5253" s="25"/>
      <c r="AJ5253" s="25"/>
    </row>
    <row r="5254" spans="5:36" x14ac:dyDescent="0.3">
      <c r="E5254" s="12"/>
      <c r="V5254" s="22"/>
      <c r="AI5254" s="25"/>
      <c r="AJ5254" s="25"/>
    </row>
    <row r="5255" spans="5:36" x14ac:dyDescent="0.3">
      <c r="E5255" s="12"/>
      <c r="V5255" s="22"/>
      <c r="AI5255" s="25"/>
      <c r="AJ5255" s="25"/>
    </row>
    <row r="5256" spans="5:36" x14ac:dyDescent="0.3">
      <c r="E5256" s="12"/>
      <c r="V5256" s="22"/>
      <c r="AI5256" s="25"/>
      <c r="AJ5256" s="25"/>
    </row>
    <row r="5257" spans="5:36" x14ac:dyDescent="0.3">
      <c r="E5257" s="12"/>
      <c r="V5257" s="22"/>
      <c r="AI5257" s="25"/>
      <c r="AJ5257" s="25"/>
    </row>
    <row r="5258" spans="5:36" x14ac:dyDescent="0.3">
      <c r="E5258" s="12"/>
      <c r="V5258" s="22"/>
      <c r="AI5258" s="25"/>
      <c r="AJ5258" s="25"/>
    </row>
    <row r="5259" spans="5:36" x14ac:dyDescent="0.3">
      <c r="E5259" s="12"/>
      <c r="V5259" s="22"/>
      <c r="AI5259" s="25"/>
      <c r="AJ5259" s="25"/>
    </row>
    <row r="5260" spans="5:36" x14ac:dyDescent="0.3">
      <c r="E5260" s="12"/>
      <c r="V5260" s="22"/>
      <c r="AI5260" s="25"/>
      <c r="AJ5260" s="25"/>
    </row>
    <row r="5261" spans="5:36" x14ac:dyDescent="0.3">
      <c r="E5261" s="12"/>
      <c r="V5261" s="22"/>
      <c r="AI5261" s="25"/>
      <c r="AJ5261" s="25"/>
    </row>
    <row r="5262" spans="5:36" x14ac:dyDescent="0.3">
      <c r="E5262" s="12"/>
      <c r="V5262" s="22"/>
      <c r="AI5262" s="25"/>
      <c r="AJ5262" s="25"/>
    </row>
    <row r="5263" spans="5:36" x14ac:dyDescent="0.3">
      <c r="E5263" s="12"/>
      <c r="V5263" s="22"/>
      <c r="AI5263" s="25"/>
      <c r="AJ5263" s="25"/>
    </row>
    <row r="5264" spans="5:36" x14ac:dyDescent="0.3">
      <c r="E5264" s="12"/>
      <c r="V5264" s="22"/>
      <c r="AI5264" s="25"/>
      <c r="AJ5264" s="25"/>
    </row>
    <row r="5265" spans="5:36" x14ac:dyDescent="0.3">
      <c r="E5265" s="12"/>
      <c r="V5265" s="22"/>
      <c r="AI5265" s="25"/>
      <c r="AJ5265" s="25"/>
    </row>
    <row r="5266" spans="5:36" x14ac:dyDescent="0.3">
      <c r="E5266" s="12"/>
      <c r="V5266" s="22"/>
      <c r="AI5266" s="25"/>
      <c r="AJ5266" s="25"/>
    </row>
    <row r="5267" spans="5:36" x14ac:dyDescent="0.3">
      <c r="E5267" s="12"/>
      <c r="V5267" s="22"/>
      <c r="AI5267" s="25"/>
      <c r="AJ5267" s="25"/>
    </row>
    <row r="5268" spans="5:36" x14ac:dyDescent="0.3">
      <c r="E5268" s="12"/>
      <c r="V5268" s="22"/>
      <c r="AI5268" s="25"/>
      <c r="AJ5268" s="25"/>
    </row>
    <row r="5269" spans="5:36" x14ac:dyDescent="0.3">
      <c r="E5269" s="12"/>
      <c r="V5269" s="22"/>
      <c r="AI5269" s="25"/>
      <c r="AJ5269" s="25"/>
    </row>
    <row r="5270" spans="5:36" x14ac:dyDescent="0.3">
      <c r="E5270" s="12"/>
      <c r="V5270" s="22"/>
      <c r="AI5270" s="25"/>
      <c r="AJ5270" s="25"/>
    </row>
    <row r="5271" spans="5:36" x14ac:dyDescent="0.3">
      <c r="E5271" s="12"/>
      <c r="V5271" s="22"/>
      <c r="AI5271" s="25"/>
      <c r="AJ5271" s="25"/>
    </row>
    <row r="5272" spans="5:36" x14ac:dyDescent="0.3">
      <c r="E5272" s="12"/>
      <c r="V5272" s="22"/>
      <c r="AI5272" s="25"/>
      <c r="AJ5272" s="25"/>
    </row>
    <row r="5273" spans="5:36" x14ac:dyDescent="0.3">
      <c r="E5273" s="12"/>
      <c r="V5273" s="22"/>
      <c r="AI5273" s="25"/>
      <c r="AJ5273" s="25"/>
    </row>
    <row r="5274" spans="5:36" x14ac:dyDescent="0.3">
      <c r="E5274" s="12"/>
      <c r="V5274" s="22"/>
      <c r="AI5274" s="25"/>
      <c r="AJ5274" s="25"/>
    </row>
    <row r="5275" spans="5:36" x14ac:dyDescent="0.3">
      <c r="E5275" s="12"/>
      <c r="V5275" s="22"/>
      <c r="AI5275" s="25"/>
      <c r="AJ5275" s="25"/>
    </row>
    <row r="5276" spans="5:36" x14ac:dyDescent="0.3">
      <c r="E5276" s="12"/>
      <c r="V5276" s="22"/>
      <c r="AI5276" s="25"/>
      <c r="AJ5276" s="25"/>
    </row>
    <row r="5277" spans="5:36" x14ac:dyDescent="0.3">
      <c r="E5277" s="12"/>
      <c r="V5277" s="22"/>
      <c r="AI5277" s="25"/>
      <c r="AJ5277" s="25"/>
    </row>
    <row r="5278" spans="5:36" x14ac:dyDescent="0.3">
      <c r="E5278" s="12"/>
      <c r="V5278" s="22"/>
      <c r="AI5278" s="25"/>
      <c r="AJ5278" s="25"/>
    </row>
    <row r="5279" spans="5:36" x14ac:dyDescent="0.3">
      <c r="E5279" s="12"/>
      <c r="V5279" s="22"/>
      <c r="AI5279" s="25"/>
      <c r="AJ5279" s="25"/>
    </row>
    <row r="5280" spans="5:36" x14ac:dyDescent="0.3">
      <c r="E5280" s="12"/>
      <c r="V5280" s="22"/>
      <c r="AI5280" s="25"/>
      <c r="AJ5280" s="25"/>
    </row>
    <row r="5281" spans="5:36" x14ac:dyDescent="0.3">
      <c r="E5281" s="12"/>
      <c r="V5281" s="22"/>
      <c r="AI5281" s="25"/>
      <c r="AJ5281" s="25"/>
    </row>
    <row r="5282" spans="5:36" x14ac:dyDescent="0.3">
      <c r="E5282" s="12"/>
      <c r="V5282" s="22"/>
      <c r="AI5282" s="25"/>
      <c r="AJ5282" s="25"/>
    </row>
    <row r="5283" spans="5:36" x14ac:dyDescent="0.3">
      <c r="E5283" s="12"/>
      <c r="V5283" s="22"/>
      <c r="AI5283" s="25"/>
      <c r="AJ5283" s="25"/>
    </row>
    <row r="5284" spans="5:36" x14ac:dyDescent="0.3">
      <c r="E5284" s="12"/>
      <c r="V5284" s="22"/>
      <c r="AI5284" s="25"/>
      <c r="AJ5284" s="25"/>
    </row>
    <row r="5285" spans="5:36" x14ac:dyDescent="0.3">
      <c r="E5285" s="12"/>
      <c r="V5285" s="22"/>
      <c r="AI5285" s="25"/>
      <c r="AJ5285" s="25"/>
    </row>
    <row r="5286" spans="5:36" x14ac:dyDescent="0.3">
      <c r="E5286" s="12"/>
      <c r="V5286" s="22"/>
      <c r="AI5286" s="25"/>
      <c r="AJ5286" s="25"/>
    </row>
    <row r="5287" spans="5:36" x14ac:dyDescent="0.3">
      <c r="E5287" s="12"/>
      <c r="V5287" s="22"/>
      <c r="AI5287" s="25"/>
      <c r="AJ5287" s="25"/>
    </row>
    <row r="5288" spans="5:36" x14ac:dyDescent="0.3">
      <c r="E5288" s="12"/>
      <c r="V5288" s="22"/>
      <c r="AI5288" s="25"/>
      <c r="AJ5288" s="25"/>
    </row>
    <row r="5289" spans="5:36" x14ac:dyDescent="0.3">
      <c r="E5289" s="12"/>
      <c r="V5289" s="22"/>
      <c r="AI5289" s="25"/>
      <c r="AJ5289" s="25"/>
    </row>
    <row r="5290" spans="5:36" x14ac:dyDescent="0.3">
      <c r="E5290" s="12"/>
      <c r="V5290" s="22"/>
      <c r="AI5290" s="25"/>
      <c r="AJ5290" s="25"/>
    </row>
    <row r="5291" spans="5:36" x14ac:dyDescent="0.3">
      <c r="E5291" s="12"/>
      <c r="V5291" s="22"/>
      <c r="AI5291" s="25"/>
      <c r="AJ5291" s="25"/>
    </row>
    <row r="5292" spans="5:36" x14ac:dyDescent="0.3">
      <c r="E5292" s="12"/>
      <c r="V5292" s="22"/>
      <c r="AI5292" s="25"/>
      <c r="AJ5292" s="25"/>
    </row>
    <row r="5293" spans="5:36" x14ac:dyDescent="0.3">
      <c r="E5293" s="12"/>
      <c r="V5293" s="22"/>
      <c r="AI5293" s="25"/>
      <c r="AJ5293" s="25"/>
    </row>
    <row r="5294" spans="5:36" x14ac:dyDescent="0.3">
      <c r="E5294" s="12"/>
      <c r="V5294" s="22"/>
      <c r="AI5294" s="25"/>
      <c r="AJ5294" s="25"/>
    </row>
    <row r="5295" spans="5:36" x14ac:dyDescent="0.3">
      <c r="E5295" s="12"/>
      <c r="V5295" s="22"/>
      <c r="AI5295" s="25"/>
      <c r="AJ5295" s="25"/>
    </row>
    <row r="5296" spans="5:36" x14ac:dyDescent="0.3">
      <c r="E5296" s="12"/>
      <c r="V5296" s="22"/>
      <c r="AI5296" s="25"/>
      <c r="AJ5296" s="25"/>
    </row>
    <row r="5297" spans="5:36" x14ac:dyDescent="0.3">
      <c r="E5297" s="12"/>
      <c r="V5297" s="22"/>
      <c r="AI5297" s="25"/>
      <c r="AJ5297" s="25"/>
    </row>
    <row r="5298" spans="5:36" x14ac:dyDescent="0.3">
      <c r="E5298" s="12"/>
      <c r="V5298" s="22"/>
      <c r="AI5298" s="25"/>
      <c r="AJ5298" s="25"/>
    </row>
    <row r="5299" spans="5:36" x14ac:dyDescent="0.3">
      <c r="E5299" s="12"/>
      <c r="V5299" s="22"/>
      <c r="AI5299" s="25"/>
      <c r="AJ5299" s="25"/>
    </row>
    <row r="5300" spans="5:36" x14ac:dyDescent="0.3">
      <c r="E5300" s="12"/>
      <c r="V5300" s="22"/>
      <c r="AI5300" s="25"/>
      <c r="AJ5300" s="25"/>
    </row>
    <row r="5301" spans="5:36" x14ac:dyDescent="0.3">
      <c r="E5301" s="12"/>
      <c r="V5301" s="22"/>
      <c r="AI5301" s="25"/>
      <c r="AJ5301" s="25"/>
    </row>
    <row r="5302" spans="5:36" x14ac:dyDescent="0.3">
      <c r="E5302" s="12"/>
      <c r="V5302" s="22"/>
      <c r="AI5302" s="25"/>
      <c r="AJ5302" s="25"/>
    </row>
    <row r="5303" spans="5:36" x14ac:dyDescent="0.3">
      <c r="E5303" s="12"/>
      <c r="V5303" s="22"/>
      <c r="AI5303" s="25"/>
      <c r="AJ5303" s="25"/>
    </row>
    <row r="5304" spans="5:36" x14ac:dyDescent="0.3">
      <c r="E5304" s="12"/>
      <c r="V5304" s="22"/>
      <c r="AI5304" s="25"/>
      <c r="AJ5304" s="25"/>
    </row>
    <row r="5305" spans="5:36" x14ac:dyDescent="0.3">
      <c r="E5305" s="12"/>
      <c r="V5305" s="22"/>
      <c r="AI5305" s="25"/>
      <c r="AJ5305" s="25"/>
    </row>
    <row r="5306" spans="5:36" x14ac:dyDescent="0.3">
      <c r="E5306" s="12"/>
      <c r="V5306" s="22"/>
      <c r="AI5306" s="25"/>
      <c r="AJ5306" s="25"/>
    </row>
    <row r="5307" spans="5:36" x14ac:dyDescent="0.3">
      <c r="E5307" s="12"/>
      <c r="V5307" s="22"/>
      <c r="AI5307" s="25"/>
      <c r="AJ5307" s="25"/>
    </row>
    <row r="5308" spans="5:36" x14ac:dyDescent="0.3">
      <c r="E5308" s="12"/>
      <c r="V5308" s="22"/>
      <c r="AI5308" s="25"/>
      <c r="AJ5308" s="25"/>
    </row>
    <row r="5309" spans="5:36" x14ac:dyDescent="0.3">
      <c r="E5309" s="12"/>
      <c r="V5309" s="22"/>
      <c r="AI5309" s="25"/>
      <c r="AJ5309" s="25"/>
    </row>
    <row r="5310" spans="5:36" x14ac:dyDescent="0.3">
      <c r="E5310" s="12"/>
      <c r="V5310" s="22"/>
      <c r="AI5310" s="25"/>
      <c r="AJ5310" s="25"/>
    </row>
    <row r="5311" spans="5:36" x14ac:dyDescent="0.3">
      <c r="E5311" s="12"/>
      <c r="V5311" s="22"/>
      <c r="AI5311" s="25"/>
      <c r="AJ5311" s="25"/>
    </row>
    <row r="5312" spans="5:36" x14ac:dyDescent="0.3">
      <c r="E5312" s="12"/>
      <c r="V5312" s="22"/>
      <c r="AI5312" s="25"/>
      <c r="AJ5312" s="25"/>
    </row>
    <row r="5313" spans="5:36" x14ac:dyDescent="0.3">
      <c r="E5313" s="12"/>
      <c r="V5313" s="22"/>
      <c r="AI5313" s="25"/>
      <c r="AJ5313" s="25"/>
    </row>
    <row r="5314" spans="5:36" x14ac:dyDescent="0.3">
      <c r="E5314" s="12"/>
      <c r="V5314" s="22"/>
      <c r="AI5314" s="25"/>
      <c r="AJ5314" s="25"/>
    </row>
    <row r="5315" spans="5:36" x14ac:dyDescent="0.3">
      <c r="E5315" s="12"/>
      <c r="V5315" s="22"/>
      <c r="AI5315" s="25"/>
      <c r="AJ5315" s="25"/>
    </row>
    <row r="5316" spans="5:36" x14ac:dyDescent="0.3">
      <c r="E5316" s="12"/>
      <c r="V5316" s="22"/>
      <c r="AI5316" s="25"/>
      <c r="AJ5316" s="25"/>
    </row>
    <row r="5317" spans="5:36" x14ac:dyDescent="0.3">
      <c r="E5317" s="12"/>
      <c r="V5317" s="22"/>
      <c r="AI5317" s="25"/>
      <c r="AJ5317" s="25"/>
    </row>
    <row r="5318" spans="5:36" x14ac:dyDescent="0.3">
      <c r="E5318" s="12"/>
      <c r="V5318" s="22"/>
      <c r="AI5318" s="25"/>
      <c r="AJ5318" s="25"/>
    </row>
    <row r="5319" spans="5:36" x14ac:dyDescent="0.3">
      <c r="E5319" s="12"/>
      <c r="V5319" s="22"/>
      <c r="AI5319" s="25"/>
      <c r="AJ5319" s="25"/>
    </row>
    <row r="5320" spans="5:36" x14ac:dyDescent="0.3">
      <c r="E5320" s="12"/>
      <c r="V5320" s="22"/>
      <c r="AI5320" s="25"/>
      <c r="AJ5320" s="25"/>
    </row>
    <row r="5321" spans="5:36" x14ac:dyDescent="0.3">
      <c r="E5321" s="12"/>
      <c r="V5321" s="22"/>
      <c r="AI5321" s="25"/>
      <c r="AJ5321" s="25"/>
    </row>
    <row r="5322" spans="5:36" x14ac:dyDescent="0.3">
      <c r="E5322" s="12"/>
      <c r="V5322" s="22"/>
      <c r="AI5322" s="25"/>
      <c r="AJ5322" s="25"/>
    </row>
    <row r="5323" spans="5:36" x14ac:dyDescent="0.3">
      <c r="E5323" s="12"/>
      <c r="V5323" s="22"/>
      <c r="AI5323" s="25"/>
      <c r="AJ5323" s="25"/>
    </row>
    <row r="5324" spans="5:36" x14ac:dyDescent="0.3">
      <c r="E5324" s="12"/>
      <c r="V5324" s="22"/>
      <c r="AI5324" s="25"/>
      <c r="AJ5324" s="25"/>
    </row>
    <row r="5325" spans="5:36" x14ac:dyDescent="0.3">
      <c r="E5325" s="12"/>
      <c r="V5325" s="22"/>
      <c r="AI5325" s="25"/>
      <c r="AJ5325" s="25"/>
    </row>
    <row r="5326" spans="5:36" x14ac:dyDescent="0.3">
      <c r="E5326" s="12"/>
      <c r="V5326" s="22"/>
      <c r="AI5326" s="25"/>
      <c r="AJ5326" s="25"/>
    </row>
    <row r="5327" spans="5:36" x14ac:dyDescent="0.3">
      <c r="E5327" s="12"/>
      <c r="V5327" s="22"/>
      <c r="AI5327" s="25"/>
      <c r="AJ5327" s="25"/>
    </row>
    <row r="5328" spans="5:36" x14ac:dyDescent="0.3">
      <c r="E5328" s="12"/>
      <c r="V5328" s="22"/>
      <c r="AI5328" s="25"/>
      <c r="AJ5328" s="25"/>
    </row>
    <row r="5329" spans="5:36" x14ac:dyDescent="0.3">
      <c r="E5329" s="12"/>
      <c r="V5329" s="22"/>
      <c r="AI5329" s="25"/>
      <c r="AJ5329" s="25"/>
    </row>
    <row r="5330" spans="5:36" x14ac:dyDescent="0.3">
      <c r="E5330" s="12"/>
      <c r="V5330" s="22"/>
      <c r="AI5330" s="25"/>
      <c r="AJ5330" s="25"/>
    </row>
    <row r="5331" spans="5:36" x14ac:dyDescent="0.3">
      <c r="E5331" s="12"/>
      <c r="V5331" s="22"/>
      <c r="AI5331" s="25"/>
      <c r="AJ5331" s="25"/>
    </row>
    <row r="5332" spans="5:36" x14ac:dyDescent="0.3">
      <c r="E5332" s="12"/>
      <c r="V5332" s="22"/>
      <c r="AI5332" s="25"/>
      <c r="AJ5332" s="25"/>
    </row>
    <row r="5333" spans="5:36" x14ac:dyDescent="0.3">
      <c r="E5333" s="12"/>
      <c r="V5333" s="22"/>
      <c r="AI5333" s="25"/>
      <c r="AJ5333" s="25"/>
    </row>
    <row r="5334" spans="5:36" x14ac:dyDescent="0.3">
      <c r="E5334" s="12"/>
      <c r="V5334" s="22"/>
      <c r="AI5334" s="25"/>
      <c r="AJ5334" s="25"/>
    </row>
    <row r="5335" spans="5:36" x14ac:dyDescent="0.3">
      <c r="E5335" s="12"/>
      <c r="V5335" s="22"/>
      <c r="AI5335" s="25"/>
      <c r="AJ5335" s="25"/>
    </row>
    <row r="5336" spans="5:36" x14ac:dyDescent="0.3">
      <c r="E5336" s="12"/>
      <c r="V5336" s="22"/>
      <c r="AI5336" s="25"/>
      <c r="AJ5336" s="25"/>
    </row>
    <row r="5337" spans="5:36" x14ac:dyDescent="0.3">
      <c r="E5337" s="12"/>
      <c r="V5337" s="22"/>
      <c r="AI5337" s="25"/>
      <c r="AJ5337" s="25"/>
    </row>
    <row r="5338" spans="5:36" x14ac:dyDescent="0.3">
      <c r="E5338" s="12"/>
      <c r="V5338" s="22"/>
      <c r="AI5338" s="25"/>
      <c r="AJ5338" s="25"/>
    </row>
    <row r="5339" spans="5:36" x14ac:dyDescent="0.3">
      <c r="E5339" s="12"/>
      <c r="V5339" s="22"/>
      <c r="AI5339" s="25"/>
      <c r="AJ5339" s="25"/>
    </row>
    <row r="5340" spans="5:36" x14ac:dyDescent="0.3">
      <c r="E5340" s="12"/>
      <c r="V5340" s="22"/>
      <c r="AI5340" s="25"/>
      <c r="AJ5340" s="25"/>
    </row>
    <row r="5341" spans="5:36" x14ac:dyDescent="0.3">
      <c r="E5341" s="12"/>
      <c r="V5341" s="22"/>
      <c r="AI5341" s="25"/>
      <c r="AJ5341" s="25"/>
    </row>
    <row r="5342" spans="5:36" x14ac:dyDescent="0.3">
      <c r="E5342" s="12"/>
      <c r="V5342" s="22"/>
      <c r="AI5342" s="25"/>
      <c r="AJ5342" s="25"/>
    </row>
    <row r="5343" spans="5:36" x14ac:dyDescent="0.3">
      <c r="E5343" s="12"/>
      <c r="V5343" s="22"/>
      <c r="AI5343" s="25"/>
      <c r="AJ5343" s="25"/>
    </row>
    <row r="5344" spans="5:36" x14ac:dyDescent="0.3">
      <c r="E5344" s="12"/>
      <c r="V5344" s="22"/>
      <c r="AI5344" s="25"/>
      <c r="AJ5344" s="25"/>
    </row>
    <row r="5345" spans="5:36" x14ac:dyDescent="0.3">
      <c r="E5345" s="12"/>
      <c r="V5345" s="22"/>
      <c r="AI5345" s="25"/>
      <c r="AJ5345" s="25"/>
    </row>
    <row r="5346" spans="5:36" x14ac:dyDescent="0.3">
      <c r="E5346" s="12"/>
      <c r="V5346" s="22"/>
      <c r="AI5346" s="25"/>
      <c r="AJ5346" s="25"/>
    </row>
    <row r="5347" spans="5:36" x14ac:dyDescent="0.3">
      <c r="E5347" s="12"/>
      <c r="V5347" s="22"/>
      <c r="AI5347" s="25"/>
      <c r="AJ5347" s="25"/>
    </row>
    <row r="5348" spans="5:36" x14ac:dyDescent="0.3">
      <c r="E5348" s="12"/>
      <c r="V5348" s="22"/>
      <c r="AI5348" s="25"/>
      <c r="AJ5348" s="25"/>
    </row>
    <row r="5349" spans="5:36" x14ac:dyDescent="0.3">
      <c r="E5349" s="12"/>
      <c r="V5349" s="22"/>
      <c r="AI5349" s="25"/>
      <c r="AJ5349" s="25"/>
    </row>
    <row r="5350" spans="5:36" x14ac:dyDescent="0.3">
      <c r="E5350" s="12"/>
      <c r="V5350" s="22"/>
      <c r="AI5350" s="25"/>
      <c r="AJ5350" s="25"/>
    </row>
    <row r="5351" spans="5:36" x14ac:dyDescent="0.3">
      <c r="E5351" s="12"/>
      <c r="V5351" s="22"/>
      <c r="AI5351" s="25"/>
      <c r="AJ5351" s="25"/>
    </row>
    <row r="5352" spans="5:36" x14ac:dyDescent="0.3">
      <c r="E5352" s="12"/>
      <c r="V5352" s="22"/>
      <c r="AI5352" s="25"/>
      <c r="AJ5352" s="25"/>
    </row>
    <row r="5353" spans="5:36" x14ac:dyDescent="0.3">
      <c r="E5353" s="12"/>
      <c r="V5353" s="22"/>
      <c r="AI5353" s="25"/>
      <c r="AJ5353" s="25"/>
    </row>
    <row r="5354" spans="5:36" x14ac:dyDescent="0.3">
      <c r="E5354" s="12"/>
      <c r="V5354" s="22"/>
      <c r="AI5354" s="25"/>
      <c r="AJ5354" s="25"/>
    </row>
    <row r="5355" spans="5:36" x14ac:dyDescent="0.3">
      <c r="E5355" s="12"/>
      <c r="V5355" s="22"/>
      <c r="AI5355" s="25"/>
      <c r="AJ5355" s="25"/>
    </row>
    <row r="5356" spans="5:36" x14ac:dyDescent="0.3">
      <c r="E5356" s="12"/>
      <c r="V5356" s="22"/>
      <c r="AI5356" s="25"/>
      <c r="AJ5356" s="25"/>
    </row>
    <row r="5357" spans="5:36" x14ac:dyDescent="0.3">
      <c r="E5357" s="12"/>
      <c r="V5357" s="22"/>
      <c r="AI5357" s="25"/>
      <c r="AJ5357" s="25"/>
    </row>
    <row r="5358" spans="5:36" x14ac:dyDescent="0.3">
      <c r="E5358" s="12"/>
      <c r="V5358" s="22"/>
      <c r="AI5358" s="25"/>
      <c r="AJ5358" s="25"/>
    </row>
    <row r="5359" spans="5:36" x14ac:dyDescent="0.3">
      <c r="E5359" s="12"/>
      <c r="V5359" s="22"/>
      <c r="AI5359" s="25"/>
      <c r="AJ5359" s="25"/>
    </row>
    <row r="5360" spans="5:36" x14ac:dyDescent="0.3">
      <c r="E5360" s="12"/>
      <c r="V5360" s="22"/>
      <c r="AI5360" s="25"/>
      <c r="AJ5360" s="25"/>
    </row>
    <row r="5361" spans="5:36" x14ac:dyDescent="0.3">
      <c r="E5361" s="12"/>
      <c r="V5361" s="22"/>
      <c r="AI5361" s="25"/>
      <c r="AJ5361" s="25"/>
    </row>
    <row r="5362" spans="5:36" x14ac:dyDescent="0.3">
      <c r="E5362" s="12"/>
      <c r="V5362" s="22"/>
      <c r="AI5362" s="25"/>
      <c r="AJ5362" s="25"/>
    </row>
    <row r="5363" spans="5:36" x14ac:dyDescent="0.3">
      <c r="E5363" s="12"/>
      <c r="V5363" s="22"/>
      <c r="AI5363" s="25"/>
      <c r="AJ5363" s="25"/>
    </row>
    <row r="5364" spans="5:36" x14ac:dyDescent="0.3">
      <c r="E5364" s="12"/>
      <c r="V5364" s="22"/>
      <c r="AI5364" s="25"/>
      <c r="AJ5364" s="25"/>
    </row>
    <row r="5365" spans="5:36" x14ac:dyDescent="0.3">
      <c r="E5365" s="12"/>
      <c r="V5365" s="22"/>
      <c r="AI5365" s="25"/>
      <c r="AJ5365" s="25"/>
    </row>
    <row r="5366" spans="5:36" x14ac:dyDescent="0.3">
      <c r="E5366" s="12"/>
      <c r="V5366" s="22"/>
      <c r="AI5366" s="25"/>
      <c r="AJ5366" s="25"/>
    </row>
    <row r="5367" spans="5:36" x14ac:dyDescent="0.3">
      <c r="E5367" s="12"/>
      <c r="V5367" s="22"/>
      <c r="AI5367" s="25"/>
      <c r="AJ5367" s="25"/>
    </row>
    <row r="5368" spans="5:36" x14ac:dyDescent="0.3">
      <c r="E5368" s="12"/>
      <c r="V5368" s="22"/>
      <c r="AI5368" s="25"/>
      <c r="AJ5368" s="25"/>
    </row>
    <row r="5369" spans="5:36" x14ac:dyDescent="0.3">
      <c r="E5369" s="12"/>
      <c r="V5369" s="22"/>
      <c r="AI5369" s="25"/>
      <c r="AJ5369" s="25"/>
    </row>
    <row r="5370" spans="5:36" x14ac:dyDescent="0.3">
      <c r="E5370" s="12"/>
      <c r="V5370" s="22"/>
      <c r="AI5370" s="25"/>
      <c r="AJ5370" s="25"/>
    </row>
    <row r="5371" spans="5:36" x14ac:dyDescent="0.3">
      <c r="E5371" s="12"/>
      <c r="V5371" s="22"/>
      <c r="AI5371" s="25"/>
      <c r="AJ5371" s="25"/>
    </row>
    <row r="5372" spans="5:36" x14ac:dyDescent="0.3">
      <c r="E5372" s="12"/>
      <c r="V5372" s="22"/>
      <c r="AI5372" s="25"/>
      <c r="AJ5372" s="25"/>
    </row>
    <row r="5373" spans="5:36" x14ac:dyDescent="0.3">
      <c r="E5373" s="12"/>
      <c r="V5373" s="22"/>
      <c r="AI5373" s="25"/>
      <c r="AJ5373" s="25"/>
    </row>
    <row r="5374" spans="5:36" x14ac:dyDescent="0.3">
      <c r="E5374" s="12"/>
      <c r="V5374" s="22"/>
      <c r="AI5374" s="25"/>
      <c r="AJ5374" s="25"/>
    </row>
    <row r="5375" spans="5:36" x14ac:dyDescent="0.3">
      <c r="E5375" s="12"/>
      <c r="V5375" s="22"/>
      <c r="AI5375" s="25"/>
      <c r="AJ5375" s="25"/>
    </row>
    <row r="5376" spans="5:36" x14ac:dyDescent="0.3">
      <c r="E5376" s="12"/>
      <c r="V5376" s="22"/>
      <c r="AI5376" s="25"/>
      <c r="AJ5376" s="25"/>
    </row>
    <row r="5377" spans="5:36" x14ac:dyDescent="0.3">
      <c r="E5377" s="12"/>
      <c r="V5377" s="22"/>
      <c r="AI5377" s="25"/>
      <c r="AJ5377" s="25"/>
    </row>
    <row r="5378" spans="5:36" x14ac:dyDescent="0.3">
      <c r="E5378" s="12"/>
      <c r="V5378" s="22"/>
      <c r="AI5378" s="25"/>
      <c r="AJ5378" s="25"/>
    </row>
    <row r="5379" spans="5:36" x14ac:dyDescent="0.3">
      <c r="E5379" s="12"/>
      <c r="V5379" s="22"/>
      <c r="AI5379" s="25"/>
      <c r="AJ5379" s="25"/>
    </row>
    <row r="5380" spans="5:36" x14ac:dyDescent="0.3">
      <c r="E5380" s="12"/>
      <c r="V5380" s="22"/>
      <c r="AI5380" s="25"/>
      <c r="AJ5380" s="25"/>
    </row>
    <row r="5381" spans="5:36" x14ac:dyDescent="0.3">
      <c r="E5381" s="12"/>
      <c r="V5381" s="22"/>
      <c r="AI5381" s="25"/>
      <c r="AJ5381" s="25"/>
    </row>
    <row r="5382" spans="5:36" x14ac:dyDescent="0.3">
      <c r="E5382" s="12"/>
      <c r="V5382" s="22"/>
      <c r="AI5382" s="25"/>
      <c r="AJ5382" s="25"/>
    </row>
    <row r="5383" spans="5:36" x14ac:dyDescent="0.3">
      <c r="E5383" s="12"/>
      <c r="V5383" s="22"/>
      <c r="AI5383" s="25"/>
      <c r="AJ5383" s="25"/>
    </row>
    <row r="5384" spans="5:36" x14ac:dyDescent="0.3">
      <c r="E5384" s="12"/>
      <c r="V5384" s="22"/>
      <c r="AI5384" s="25"/>
      <c r="AJ5384" s="25"/>
    </row>
    <row r="5385" spans="5:36" x14ac:dyDescent="0.3">
      <c r="E5385" s="12"/>
      <c r="V5385" s="22"/>
      <c r="AI5385" s="25"/>
      <c r="AJ5385" s="25"/>
    </row>
    <row r="5386" spans="5:36" x14ac:dyDescent="0.3">
      <c r="E5386" s="12"/>
      <c r="V5386" s="22"/>
      <c r="AI5386" s="25"/>
      <c r="AJ5386" s="25"/>
    </row>
    <row r="5387" spans="5:36" x14ac:dyDescent="0.3">
      <c r="E5387" s="12"/>
      <c r="V5387" s="22"/>
      <c r="AI5387" s="25"/>
      <c r="AJ5387" s="25"/>
    </row>
    <row r="5388" spans="5:36" x14ac:dyDescent="0.3">
      <c r="E5388" s="12"/>
      <c r="V5388" s="22"/>
      <c r="AI5388" s="25"/>
      <c r="AJ5388" s="25"/>
    </row>
    <row r="5389" spans="5:36" x14ac:dyDescent="0.3">
      <c r="E5389" s="12"/>
      <c r="V5389" s="22"/>
      <c r="AI5389" s="25"/>
      <c r="AJ5389" s="25"/>
    </row>
    <row r="5390" spans="5:36" x14ac:dyDescent="0.3">
      <c r="E5390" s="12"/>
      <c r="V5390" s="22"/>
      <c r="AI5390" s="25"/>
      <c r="AJ5390" s="25"/>
    </row>
    <row r="5391" spans="5:36" x14ac:dyDescent="0.3">
      <c r="E5391" s="12"/>
      <c r="V5391" s="22"/>
      <c r="AI5391" s="25"/>
      <c r="AJ5391" s="25"/>
    </row>
    <row r="5392" spans="5:36" x14ac:dyDescent="0.3">
      <c r="E5392" s="12"/>
      <c r="V5392" s="22"/>
      <c r="AI5392" s="25"/>
      <c r="AJ5392" s="25"/>
    </row>
    <row r="5393" spans="5:36" x14ac:dyDescent="0.3">
      <c r="E5393" s="12"/>
      <c r="V5393" s="22"/>
      <c r="AI5393" s="25"/>
      <c r="AJ5393" s="25"/>
    </row>
    <row r="5394" spans="5:36" x14ac:dyDescent="0.3">
      <c r="E5394" s="12"/>
      <c r="V5394" s="22"/>
      <c r="AI5394" s="25"/>
      <c r="AJ5394" s="25"/>
    </row>
    <row r="5395" spans="5:36" x14ac:dyDescent="0.3">
      <c r="E5395" s="12"/>
      <c r="V5395" s="22"/>
      <c r="AI5395" s="25"/>
      <c r="AJ5395" s="25"/>
    </row>
    <row r="5396" spans="5:36" x14ac:dyDescent="0.3">
      <c r="E5396" s="12"/>
      <c r="V5396" s="22"/>
      <c r="AI5396" s="25"/>
      <c r="AJ5396" s="25"/>
    </row>
    <row r="5397" spans="5:36" x14ac:dyDescent="0.3">
      <c r="E5397" s="12"/>
      <c r="V5397" s="22"/>
      <c r="AI5397" s="25"/>
      <c r="AJ5397" s="25"/>
    </row>
    <row r="5398" spans="5:36" x14ac:dyDescent="0.3">
      <c r="E5398" s="12"/>
      <c r="V5398" s="22"/>
      <c r="AI5398" s="25"/>
      <c r="AJ5398" s="25"/>
    </row>
    <row r="5399" spans="5:36" x14ac:dyDescent="0.3">
      <c r="E5399" s="12"/>
      <c r="V5399" s="22"/>
      <c r="AI5399" s="25"/>
      <c r="AJ5399" s="25"/>
    </row>
    <row r="5400" spans="5:36" x14ac:dyDescent="0.3">
      <c r="E5400" s="12"/>
      <c r="V5400" s="22"/>
      <c r="AI5400" s="25"/>
      <c r="AJ5400" s="25"/>
    </row>
    <row r="5401" spans="5:36" x14ac:dyDescent="0.3">
      <c r="E5401" s="12"/>
      <c r="V5401" s="22"/>
      <c r="AI5401" s="25"/>
      <c r="AJ5401" s="25"/>
    </row>
    <row r="5402" spans="5:36" x14ac:dyDescent="0.3">
      <c r="E5402" s="12"/>
      <c r="V5402" s="22"/>
      <c r="AI5402" s="25"/>
      <c r="AJ5402" s="25"/>
    </row>
    <row r="5403" spans="5:36" x14ac:dyDescent="0.3">
      <c r="E5403" s="12"/>
      <c r="V5403" s="22"/>
      <c r="AI5403" s="25"/>
      <c r="AJ5403" s="25"/>
    </row>
    <row r="5404" spans="5:36" x14ac:dyDescent="0.3">
      <c r="E5404" s="12"/>
      <c r="V5404" s="22"/>
      <c r="AI5404" s="25"/>
      <c r="AJ5404" s="25"/>
    </row>
    <row r="5405" spans="5:36" x14ac:dyDescent="0.3">
      <c r="E5405" s="12"/>
      <c r="V5405" s="22"/>
      <c r="AI5405" s="25"/>
      <c r="AJ5405" s="25"/>
    </row>
    <row r="5406" spans="5:36" x14ac:dyDescent="0.3">
      <c r="E5406" s="12"/>
      <c r="V5406" s="22"/>
      <c r="AI5406" s="25"/>
      <c r="AJ5406" s="25"/>
    </row>
    <row r="5407" spans="5:36" x14ac:dyDescent="0.3">
      <c r="E5407" s="12"/>
      <c r="V5407" s="22"/>
      <c r="AI5407" s="25"/>
      <c r="AJ5407" s="25"/>
    </row>
    <row r="5408" spans="5:36" x14ac:dyDescent="0.3">
      <c r="E5408" s="12"/>
      <c r="V5408" s="22"/>
      <c r="AI5408" s="25"/>
      <c r="AJ5408" s="25"/>
    </row>
    <row r="5409" spans="5:36" x14ac:dyDescent="0.3">
      <c r="E5409" s="12"/>
      <c r="V5409" s="22"/>
      <c r="AI5409" s="25"/>
      <c r="AJ5409" s="25"/>
    </row>
    <row r="5410" spans="5:36" x14ac:dyDescent="0.3">
      <c r="E5410" s="12"/>
      <c r="V5410" s="22"/>
      <c r="AI5410" s="25"/>
      <c r="AJ5410" s="25"/>
    </row>
    <row r="5411" spans="5:36" x14ac:dyDescent="0.3">
      <c r="E5411" s="12"/>
      <c r="V5411" s="22"/>
      <c r="AI5411" s="25"/>
      <c r="AJ5411" s="25"/>
    </row>
    <row r="5412" spans="5:36" x14ac:dyDescent="0.3">
      <c r="E5412" s="12"/>
      <c r="V5412" s="22"/>
      <c r="AI5412" s="25"/>
      <c r="AJ5412" s="25"/>
    </row>
    <row r="5413" spans="5:36" x14ac:dyDescent="0.3">
      <c r="E5413" s="12"/>
      <c r="V5413" s="22"/>
      <c r="AI5413" s="25"/>
      <c r="AJ5413" s="25"/>
    </row>
    <row r="5414" spans="5:36" x14ac:dyDescent="0.3">
      <c r="E5414" s="12"/>
      <c r="V5414" s="22"/>
      <c r="AI5414" s="25"/>
      <c r="AJ5414" s="25"/>
    </row>
    <row r="5415" spans="5:36" x14ac:dyDescent="0.3">
      <c r="E5415" s="12"/>
      <c r="V5415" s="22"/>
      <c r="AI5415" s="25"/>
      <c r="AJ5415" s="25"/>
    </row>
    <row r="5416" spans="5:36" x14ac:dyDescent="0.3">
      <c r="E5416" s="12"/>
      <c r="V5416" s="22"/>
      <c r="AI5416" s="25"/>
      <c r="AJ5416" s="25"/>
    </row>
    <row r="5417" spans="5:36" x14ac:dyDescent="0.3">
      <c r="E5417" s="12"/>
      <c r="V5417" s="22"/>
      <c r="AI5417" s="25"/>
      <c r="AJ5417" s="25"/>
    </row>
    <row r="5418" spans="5:36" x14ac:dyDescent="0.3">
      <c r="E5418" s="12"/>
      <c r="V5418" s="22"/>
      <c r="AI5418" s="25"/>
      <c r="AJ5418" s="25"/>
    </row>
    <row r="5419" spans="5:36" x14ac:dyDescent="0.3">
      <c r="E5419" s="12"/>
      <c r="V5419" s="22"/>
      <c r="AI5419" s="25"/>
      <c r="AJ5419" s="25"/>
    </row>
    <row r="5420" spans="5:36" x14ac:dyDescent="0.3">
      <c r="E5420" s="12"/>
      <c r="V5420" s="22"/>
      <c r="AI5420" s="25"/>
      <c r="AJ5420" s="25"/>
    </row>
    <row r="5421" spans="5:36" x14ac:dyDescent="0.3">
      <c r="E5421" s="12"/>
      <c r="V5421" s="22"/>
      <c r="AI5421" s="25"/>
      <c r="AJ5421" s="25"/>
    </row>
    <row r="5422" spans="5:36" x14ac:dyDescent="0.3">
      <c r="E5422" s="12"/>
      <c r="V5422" s="22"/>
      <c r="AI5422" s="25"/>
      <c r="AJ5422" s="25"/>
    </row>
    <row r="5423" spans="5:36" x14ac:dyDescent="0.3">
      <c r="E5423" s="12"/>
      <c r="V5423" s="22"/>
      <c r="AI5423" s="25"/>
      <c r="AJ5423" s="25"/>
    </row>
    <row r="5424" spans="5:36" x14ac:dyDescent="0.3">
      <c r="E5424" s="12"/>
      <c r="V5424" s="22"/>
      <c r="AI5424" s="25"/>
      <c r="AJ5424" s="25"/>
    </row>
    <row r="5425" spans="5:36" x14ac:dyDescent="0.3">
      <c r="E5425" s="12"/>
      <c r="V5425" s="22"/>
      <c r="AI5425" s="25"/>
      <c r="AJ5425" s="25"/>
    </row>
    <row r="5426" spans="5:36" x14ac:dyDescent="0.3">
      <c r="E5426" s="12"/>
      <c r="V5426" s="22"/>
      <c r="AI5426" s="25"/>
      <c r="AJ5426" s="25"/>
    </row>
    <row r="5427" spans="5:36" x14ac:dyDescent="0.3">
      <c r="E5427" s="12"/>
      <c r="V5427" s="22"/>
      <c r="AI5427" s="25"/>
      <c r="AJ5427" s="25"/>
    </row>
    <row r="5428" spans="5:36" x14ac:dyDescent="0.3">
      <c r="E5428" s="12"/>
      <c r="V5428" s="22"/>
      <c r="AI5428" s="25"/>
      <c r="AJ5428" s="25"/>
    </row>
    <row r="5429" spans="5:36" x14ac:dyDescent="0.3">
      <c r="E5429" s="12"/>
      <c r="V5429" s="22"/>
      <c r="AI5429" s="25"/>
      <c r="AJ5429" s="25"/>
    </row>
    <row r="5430" spans="5:36" x14ac:dyDescent="0.3">
      <c r="E5430" s="12"/>
      <c r="V5430" s="22"/>
      <c r="AI5430" s="25"/>
      <c r="AJ5430" s="25"/>
    </row>
    <row r="5431" spans="5:36" x14ac:dyDescent="0.3">
      <c r="E5431" s="12"/>
      <c r="V5431" s="22"/>
      <c r="AI5431" s="25"/>
      <c r="AJ5431" s="25"/>
    </row>
    <row r="5432" spans="5:36" x14ac:dyDescent="0.3">
      <c r="E5432" s="12"/>
      <c r="V5432" s="22"/>
      <c r="AI5432" s="25"/>
      <c r="AJ5432" s="25"/>
    </row>
    <row r="5433" spans="5:36" x14ac:dyDescent="0.3">
      <c r="E5433" s="12"/>
      <c r="V5433" s="22"/>
      <c r="AI5433" s="25"/>
      <c r="AJ5433" s="25"/>
    </row>
    <row r="5434" spans="5:36" x14ac:dyDescent="0.3">
      <c r="E5434" s="12"/>
      <c r="V5434" s="22"/>
      <c r="AI5434" s="25"/>
      <c r="AJ5434" s="25"/>
    </row>
    <row r="5435" spans="5:36" x14ac:dyDescent="0.3">
      <c r="E5435" s="12"/>
      <c r="V5435" s="22"/>
      <c r="AI5435" s="25"/>
      <c r="AJ5435" s="25"/>
    </row>
    <row r="5436" spans="5:36" x14ac:dyDescent="0.3">
      <c r="E5436" s="12"/>
      <c r="V5436" s="22"/>
      <c r="AI5436" s="25"/>
      <c r="AJ5436" s="25"/>
    </row>
    <row r="5437" spans="5:36" x14ac:dyDescent="0.3">
      <c r="E5437" s="12"/>
      <c r="V5437" s="22"/>
      <c r="AI5437" s="25"/>
      <c r="AJ5437" s="25"/>
    </row>
    <row r="5438" spans="5:36" x14ac:dyDescent="0.3">
      <c r="E5438" s="12"/>
      <c r="V5438" s="22"/>
      <c r="AI5438" s="25"/>
      <c r="AJ5438" s="25"/>
    </row>
    <row r="5439" spans="5:36" x14ac:dyDescent="0.3">
      <c r="E5439" s="12"/>
      <c r="V5439" s="22"/>
      <c r="AI5439" s="25"/>
      <c r="AJ5439" s="25"/>
    </row>
    <row r="5440" spans="5:36" x14ac:dyDescent="0.3">
      <c r="E5440" s="12"/>
      <c r="V5440" s="22"/>
      <c r="AI5440" s="25"/>
      <c r="AJ5440" s="25"/>
    </row>
    <row r="5441" spans="5:36" x14ac:dyDescent="0.3">
      <c r="E5441" s="12"/>
      <c r="V5441" s="22"/>
      <c r="AI5441" s="25"/>
      <c r="AJ5441" s="25"/>
    </row>
    <row r="5442" spans="5:36" x14ac:dyDescent="0.3">
      <c r="E5442" s="12"/>
      <c r="V5442" s="22"/>
      <c r="AI5442" s="25"/>
      <c r="AJ5442" s="25"/>
    </row>
    <row r="5443" spans="5:36" x14ac:dyDescent="0.3">
      <c r="E5443" s="12"/>
      <c r="V5443" s="22"/>
      <c r="AI5443" s="25"/>
      <c r="AJ5443" s="25"/>
    </row>
    <row r="5444" spans="5:36" x14ac:dyDescent="0.3">
      <c r="E5444" s="12"/>
      <c r="V5444" s="22"/>
      <c r="AI5444" s="25"/>
      <c r="AJ5444" s="25"/>
    </row>
    <row r="5445" spans="5:36" x14ac:dyDescent="0.3">
      <c r="E5445" s="12"/>
      <c r="V5445" s="22"/>
      <c r="AI5445" s="25"/>
      <c r="AJ5445" s="25"/>
    </row>
    <row r="5446" spans="5:36" x14ac:dyDescent="0.3">
      <c r="E5446" s="12"/>
      <c r="V5446" s="22"/>
      <c r="AI5446" s="25"/>
      <c r="AJ5446" s="25"/>
    </row>
    <row r="5447" spans="5:36" x14ac:dyDescent="0.3">
      <c r="E5447" s="12"/>
      <c r="V5447" s="22"/>
      <c r="AI5447" s="25"/>
      <c r="AJ5447" s="25"/>
    </row>
    <row r="5448" spans="5:36" x14ac:dyDescent="0.3">
      <c r="E5448" s="12"/>
      <c r="V5448" s="22"/>
      <c r="AI5448" s="25"/>
      <c r="AJ5448" s="25"/>
    </row>
    <row r="5449" spans="5:36" x14ac:dyDescent="0.3">
      <c r="E5449" s="12"/>
      <c r="V5449" s="22"/>
      <c r="AI5449" s="25"/>
      <c r="AJ5449" s="25"/>
    </row>
    <row r="5450" spans="5:36" x14ac:dyDescent="0.3">
      <c r="E5450" s="12"/>
      <c r="V5450" s="22"/>
      <c r="AI5450" s="25"/>
      <c r="AJ5450" s="25"/>
    </row>
    <row r="5451" spans="5:36" x14ac:dyDescent="0.3">
      <c r="E5451" s="12"/>
      <c r="V5451" s="22"/>
      <c r="AI5451" s="25"/>
      <c r="AJ5451" s="25"/>
    </row>
    <row r="5452" spans="5:36" x14ac:dyDescent="0.3">
      <c r="E5452" s="12"/>
      <c r="V5452" s="22"/>
      <c r="AI5452" s="25"/>
      <c r="AJ5452" s="25"/>
    </row>
    <row r="5453" spans="5:36" x14ac:dyDescent="0.3">
      <c r="E5453" s="12"/>
      <c r="V5453" s="22"/>
      <c r="AI5453" s="25"/>
      <c r="AJ5453" s="25"/>
    </row>
    <row r="5454" spans="5:36" x14ac:dyDescent="0.3">
      <c r="E5454" s="12"/>
      <c r="V5454" s="22"/>
      <c r="AI5454" s="25"/>
      <c r="AJ5454" s="25"/>
    </row>
    <row r="5455" spans="5:36" x14ac:dyDescent="0.3">
      <c r="E5455" s="12"/>
      <c r="V5455" s="22"/>
      <c r="AI5455" s="25"/>
      <c r="AJ5455" s="25"/>
    </row>
    <row r="5456" spans="5:36" x14ac:dyDescent="0.3">
      <c r="E5456" s="12"/>
      <c r="V5456" s="22"/>
      <c r="AI5456" s="25"/>
      <c r="AJ5456" s="25"/>
    </row>
    <row r="5457" spans="5:36" x14ac:dyDescent="0.3">
      <c r="E5457" s="12"/>
      <c r="V5457" s="22"/>
      <c r="AI5457" s="25"/>
      <c r="AJ5457" s="25"/>
    </row>
    <row r="5458" spans="5:36" x14ac:dyDescent="0.3">
      <c r="E5458" s="12"/>
      <c r="V5458" s="22"/>
      <c r="AI5458" s="25"/>
      <c r="AJ5458" s="25"/>
    </row>
    <row r="5459" spans="5:36" x14ac:dyDescent="0.3">
      <c r="E5459" s="12"/>
      <c r="V5459" s="22"/>
      <c r="AI5459" s="25"/>
      <c r="AJ5459" s="25"/>
    </row>
    <row r="5460" spans="5:36" x14ac:dyDescent="0.3">
      <c r="E5460" s="12"/>
      <c r="V5460" s="22"/>
      <c r="AI5460" s="25"/>
      <c r="AJ5460" s="25"/>
    </row>
    <row r="5461" spans="5:36" x14ac:dyDescent="0.3">
      <c r="E5461" s="12"/>
      <c r="V5461" s="22"/>
      <c r="AI5461" s="25"/>
      <c r="AJ5461" s="25"/>
    </row>
    <row r="5462" spans="5:36" x14ac:dyDescent="0.3">
      <c r="E5462" s="12"/>
      <c r="V5462" s="22"/>
      <c r="AI5462" s="25"/>
      <c r="AJ5462" s="25"/>
    </row>
    <row r="5463" spans="5:36" x14ac:dyDescent="0.3">
      <c r="E5463" s="12"/>
      <c r="V5463" s="22"/>
      <c r="AI5463" s="25"/>
      <c r="AJ5463" s="25"/>
    </row>
    <row r="5464" spans="5:36" x14ac:dyDescent="0.3">
      <c r="E5464" s="12"/>
      <c r="V5464" s="22"/>
      <c r="AI5464" s="25"/>
      <c r="AJ5464" s="25"/>
    </row>
    <row r="5465" spans="5:36" x14ac:dyDescent="0.3">
      <c r="E5465" s="12"/>
      <c r="V5465" s="22"/>
      <c r="AI5465" s="25"/>
      <c r="AJ5465" s="25"/>
    </row>
    <row r="5466" spans="5:36" x14ac:dyDescent="0.3">
      <c r="E5466" s="12"/>
      <c r="V5466" s="22"/>
      <c r="AI5466" s="25"/>
      <c r="AJ5466" s="25"/>
    </row>
    <row r="5467" spans="5:36" x14ac:dyDescent="0.3">
      <c r="E5467" s="12"/>
      <c r="V5467" s="22"/>
      <c r="AI5467" s="25"/>
      <c r="AJ5467" s="25"/>
    </row>
    <row r="5468" spans="5:36" x14ac:dyDescent="0.3">
      <c r="E5468" s="12"/>
      <c r="V5468" s="22"/>
      <c r="AI5468" s="25"/>
      <c r="AJ5468" s="25"/>
    </row>
    <row r="5469" spans="5:36" x14ac:dyDescent="0.3">
      <c r="E5469" s="12"/>
      <c r="V5469" s="22"/>
      <c r="AI5469" s="25"/>
      <c r="AJ5469" s="25"/>
    </row>
    <row r="5470" spans="5:36" x14ac:dyDescent="0.3">
      <c r="E5470" s="12"/>
      <c r="V5470" s="22"/>
      <c r="AI5470" s="25"/>
      <c r="AJ5470" s="25"/>
    </row>
    <row r="5471" spans="5:36" x14ac:dyDescent="0.3">
      <c r="E5471" s="12"/>
      <c r="V5471" s="22"/>
      <c r="AI5471" s="25"/>
      <c r="AJ5471" s="25"/>
    </row>
    <row r="5472" spans="5:36" x14ac:dyDescent="0.3">
      <c r="E5472" s="12"/>
      <c r="V5472" s="22"/>
      <c r="AI5472" s="25"/>
      <c r="AJ5472" s="25"/>
    </row>
    <row r="5473" spans="5:36" x14ac:dyDescent="0.3">
      <c r="E5473" s="12"/>
      <c r="V5473" s="22"/>
      <c r="AI5473" s="25"/>
      <c r="AJ5473" s="25"/>
    </row>
    <row r="5474" spans="5:36" x14ac:dyDescent="0.3">
      <c r="E5474" s="12"/>
      <c r="V5474" s="22"/>
      <c r="AI5474" s="25"/>
      <c r="AJ5474" s="25"/>
    </row>
    <row r="5475" spans="5:36" x14ac:dyDescent="0.3">
      <c r="E5475" s="12"/>
      <c r="V5475" s="22"/>
      <c r="AI5475" s="25"/>
      <c r="AJ5475" s="25"/>
    </row>
    <row r="5476" spans="5:36" x14ac:dyDescent="0.3">
      <c r="E5476" s="12"/>
      <c r="V5476" s="22"/>
      <c r="AI5476" s="25"/>
      <c r="AJ5476" s="25"/>
    </row>
    <row r="5477" spans="5:36" x14ac:dyDescent="0.3">
      <c r="E5477" s="12"/>
      <c r="V5477" s="22"/>
      <c r="AI5477" s="25"/>
      <c r="AJ5477" s="25"/>
    </row>
    <row r="5478" spans="5:36" x14ac:dyDescent="0.3">
      <c r="E5478" s="12"/>
      <c r="V5478" s="22"/>
      <c r="AI5478" s="25"/>
      <c r="AJ5478" s="25"/>
    </row>
    <row r="5479" spans="5:36" x14ac:dyDescent="0.3">
      <c r="E5479" s="12"/>
      <c r="V5479" s="22"/>
      <c r="AI5479" s="25"/>
      <c r="AJ5479" s="25"/>
    </row>
    <row r="5480" spans="5:36" x14ac:dyDescent="0.3">
      <c r="E5480" s="12"/>
      <c r="V5480" s="22"/>
      <c r="AI5480" s="25"/>
      <c r="AJ5480" s="25"/>
    </row>
    <row r="5481" spans="5:36" x14ac:dyDescent="0.3">
      <c r="E5481" s="12"/>
      <c r="V5481" s="22"/>
      <c r="AI5481" s="25"/>
      <c r="AJ5481" s="25"/>
    </row>
    <row r="5482" spans="5:36" x14ac:dyDescent="0.3">
      <c r="E5482" s="12"/>
      <c r="V5482" s="22"/>
      <c r="AI5482" s="25"/>
      <c r="AJ5482" s="25"/>
    </row>
    <row r="5483" spans="5:36" x14ac:dyDescent="0.3">
      <c r="E5483" s="12"/>
      <c r="V5483" s="22"/>
      <c r="AI5483" s="25"/>
      <c r="AJ5483" s="25"/>
    </row>
    <row r="5484" spans="5:36" x14ac:dyDescent="0.3">
      <c r="E5484" s="12"/>
      <c r="V5484" s="22"/>
      <c r="AI5484" s="25"/>
      <c r="AJ5484" s="25"/>
    </row>
    <row r="5485" spans="5:36" x14ac:dyDescent="0.3">
      <c r="E5485" s="12"/>
      <c r="V5485" s="22"/>
      <c r="AI5485" s="25"/>
      <c r="AJ5485" s="25"/>
    </row>
    <row r="5486" spans="5:36" x14ac:dyDescent="0.3">
      <c r="E5486" s="12"/>
      <c r="V5486" s="22"/>
      <c r="AI5486" s="25"/>
      <c r="AJ5486" s="25"/>
    </row>
    <row r="5487" spans="5:36" x14ac:dyDescent="0.3">
      <c r="E5487" s="12"/>
      <c r="V5487" s="22"/>
      <c r="AI5487" s="25"/>
      <c r="AJ5487" s="25"/>
    </row>
    <row r="5488" spans="5:36" x14ac:dyDescent="0.3">
      <c r="E5488" s="12"/>
      <c r="V5488" s="22"/>
      <c r="AI5488" s="25"/>
      <c r="AJ5488" s="25"/>
    </row>
    <row r="5489" spans="5:36" x14ac:dyDescent="0.3">
      <c r="E5489" s="12"/>
      <c r="V5489" s="22"/>
      <c r="AI5489" s="25"/>
      <c r="AJ5489" s="25"/>
    </row>
    <row r="5490" spans="5:36" x14ac:dyDescent="0.3">
      <c r="E5490" s="12"/>
      <c r="V5490" s="22"/>
      <c r="AI5490" s="25"/>
      <c r="AJ5490" s="25"/>
    </row>
    <row r="5491" spans="5:36" x14ac:dyDescent="0.3">
      <c r="E5491" s="12"/>
      <c r="V5491" s="22"/>
      <c r="AI5491" s="25"/>
      <c r="AJ5491" s="25"/>
    </row>
    <row r="5492" spans="5:36" x14ac:dyDescent="0.3">
      <c r="E5492" s="12"/>
      <c r="V5492" s="22"/>
      <c r="AI5492" s="25"/>
      <c r="AJ5492" s="25"/>
    </row>
    <row r="5493" spans="5:36" x14ac:dyDescent="0.3">
      <c r="E5493" s="12"/>
      <c r="V5493" s="22"/>
      <c r="AI5493" s="25"/>
      <c r="AJ5493" s="25"/>
    </row>
    <row r="5494" spans="5:36" x14ac:dyDescent="0.3">
      <c r="E5494" s="12"/>
      <c r="V5494" s="22"/>
      <c r="AI5494" s="25"/>
      <c r="AJ5494" s="25"/>
    </row>
    <row r="5495" spans="5:36" x14ac:dyDescent="0.3">
      <c r="E5495" s="12"/>
      <c r="V5495" s="22"/>
      <c r="AI5495" s="25"/>
      <c r="AJ5495" s="25"/>
    </row>
    <row r="5496" spans="5:36" x14ac:dyDescent="0.3">
      <c r="E5496" s="12"/>
      <c r="V5496" s="22"/>
      <c r="AI5496" s="25"/>
      <c r="AJ5496" s="25"/>
    </row>
    <row r="5497" spans="5:36" x14ac:dyDescent="0.3">
      <c r="E5497" s="12"/>
      <c r="V5497" s="22"/>
      <c r="AI5497" s="25"/>
      <c r="AJ5497" s="25"/>
    </row>
    <row r="5498" spans="5:36" x14ac:dyDescent="0.3">
      <c r="E5498" s="12"/>
      <c r="V5498" s="22"/>
      <c r="AI5498" s="25"/>
      <c r="AJ5498" s="25"/>
    </row>
    <row r="5499" spans="5:36" x14ac:dyDescent="0.3">
      <c r="E5499" s="12"/>
      <c r="V5499" s="22"/>
      <c r="AI5499" s="25"/>
      <c r="AJ5499" s="25"/>
    </row>
    <row r="5500" spans="5:36" x14ac:dyDescent="0.3">
      <c r="E5500" s="12"/>
      <c r="V5500" s="22"/>
      <c r="AI5500" s="25"/>
      <c r="AJ5500" s="25"/>
    </row>
    <row r="5501" spans="5:36" x14ac:dyDescent="0.3">
      <c r="E5501" s="12"/>
      <c r="V5501" s="22"/>
      <c r="AI5501" s="25"/>
      <c r="AJ5501" s="25"/>
    </row>
    <row r="5502" spans="5:36" x14ac:dyDescent="0.3">
      <c r="E5502" s="12"/>
      <c r="V5502" s="22"/>
      <c r="AI5502" s="25"/>
      <c r="AJ5502" s="25"/>
    </row>
    <row r="5503" spans="5:36" x14ac:dyDescent="0.3">
      <c r="E5503" s="12"/>
      <c r="V5503" s="22"/>
      <c r="AI5503" s="25"/>
      <c r="AJ5503" s="25"/>
    </row>
    <row r="5504" spans="5:36" x14ac:dyDescent="0.3">
      <c r="E5504" s="12"/>
      <c r="V5504" s="22"/>
      <c r="AI5504" s="25"/>
      <c r="AJ5504" s="25"/>
    </row>
    <row r="5505" spans="5:36" x14ac:dyDescent="0.3">
      <c r="E5505" s="12"/>
      <c r="V5505" s="22"/>
      <c r="AI5505" s="25"/>
      <c r="AJ5505" s="25"/>
    </row>
    <row r="5506" spans="5:36" x14ac:dyDescent="0.3">
      <c r="E5506" s="12"/>
      <c r="V5506" s="22"/>
      <c r="AI5506" s="25"/>
      <c r="AJ5506" s="25"/>
    </row>
    <row r="5507" spans="5:36" x14ac:dyDescent="0.3">
      <c r="E5507" s="12"/>
      <c r="V5507" s="22"/>
      <c r="AI5507" s="25"/>
      <c r="AJ5507" s="25"/>
    </row>
    <row r="5508" spans="5:36" x14ac:dyDescent="0.3">
      <c r="E5508" s="12"/>
      <c r="V5508" s="22"/>
      <c r="AI5508" s="25"/>
      <c r="AJ5508" s="25"/>
    </row>
    <row r="5509" spans="5:36" x14ac:dyDescent="0.3">
      <c r="E5509" s="12"/>
      <c r="V5509" s="22"/>
      <c r="AI5509" s="25"/>
      <c r="AJ5509" s="25"/>
    </row>
    <row r="5510" spans="5:36" x14ac:dyDescent="0.3">
      <c r="E5510" s="12"/>
      <c r="V5510" s="22"/>
      <c r="AI5510" s="25"/>
      <c r="AJ5510" s="25"/>
    </row>
    <row r="5511" spans="5:36" x14ac:dyDescent="0.3">
      <c r="E5511" s="12"/>
      <c r="V5511" s="22"/>
      <c r="AI5511" s="25"/>
      <c r="AJ5511" s="25"/>
    </row>
    <row r="5512" spans="5:36" x14ac:dyDescent="0.3">
      <c r="E5512" s="12"/>
      <c r="V5512" s="22"/>
      <c r="AI5512" s="25"/>
      <c r="AJ5512" s="25"/>
    </row>
    <row r="5513" spans="5:36" x14ac:dyDescent="0.3">
      <c r="E5513" s="12"/>
      <c r="V5513" s="22"/>
      <c r="AI5513" s="25"/>
      <c r="AJ5513" s="25"/>
    </row>
    <row r="5514" spans="5:36" x14ac:dyDescent="0.3">
      <c r="E5514" s="12"/>
      <c r="V5514" s="22"/>
      <c r="AI5514" s="25"/>
      <c r="AJ5514" s="25"/>
    </row>
    <row r="5515" spans="5:36" x14ac:dyDescent="0.3">
      <c r="E5515" s="12"/>
      <c r="V5515" s="22"/>
      <c r="AI5515" s="25"/>
      <c r="AJ5515" s="25"/>
    </row>
    <row r="5516" spans="5:36" x14ac:dyDescent="0.3">
      <c r="E5516" s="12"/>
      <c r="V5516" s="22"/>
      <c r="AI5516" s="25"/>
      <c r="AJ5516" s="25"/>
    </row>
    <row r="5517" spans="5:36" x14ac:dyDescent="0.3">
      <c r="E5517" s="12"/>
      <c r="V5517" s="22"/>
      <c r="AI5517" s="25"/>
      <c r="AJ5517" s="25"/>
    </row>
    <row r="5518" spans="5:36" x14ac:dyDescent="0.3">
      <c r="E5518" s="12"/>
      <c r="V5518" s="22"/>
      <c r="AI5518" s="25"/>
      <c r="AJ5518" s="25"/>
    </row>
    <row r="5519" spans="5:36" x14ac:dyDescent="0.3">
      <c r="E5519" s="12"/>
      <c r="V5519" s="22"/>
      <c r="AI5519" s="25"/>
      <c r="AJ5519" s="25"/>
    </row>
    <row r="5520" spans="5:36" x14ac:dyDescent="0.3">
      <c r="E5520" s="12"/>
      <c r="V5520" s="22"/>
      <c r="AI5520" s="25"/>
      <c r="AJ5520" s="25"/>
    </row>
    <row r="5521" spans="5:36" x14ac:dyDescent="0.3">
      <c r="E5521" s="12"/>
      <c r="V5521" s="22"/>
      <c r="AI5521" s="25"/>
      <c r="AJ5521" s="25"/>
    </row>
    <row r="5522" spans="5:36" x14ac:dyDescent="0.3">
      <c r="E5522" s="12"/>
      <c r="V5522" s="22"/>
      <c r="AI5522" s="25"/>
      <c r="AJ5522" s="25"/>
    </row>
    <row r="5523" spans="5:36" x14ac:dyDescent="0.3">
      <c r="E5523" s="12"/>
      <c r="V5523" s="22"/>
      <c r="AI5523" s="25"/>
      <c r="AJ5523" s="25"/>
    </row>
    <row r="5524" spans="5:36" x14ac:dyDescent="0.3">
      <c r="E5524" s="12"/>
      <c r="V5524" s="22"/>
      <c r="AI5524" s="25"/>
      <c r="AJ5524" s="25"/>
    </row>
    <row r="5525" spans="5:36" x14ac:dyDescent="0.3">
      <c r="E5525" s="12"/>
      <c r="V5525" s="22"/>
      <c r="AI5525" s="25"/>
      <c r="AJ5525" s="25"/>
    </row>
    <row r="5526" spans="5:36" x14ac:dyDescent="0.3">
      <c r="E5526" s="12"/>
      <c r="V5526" s="22"/>
      <c r="AI5526" s="25"/>
      <c r="AJ5526" s="25"/>
    </row>
    <row r="5527" spans="5:36" x14ac:dyDescent="0.3">
      <c r="E5527" s="12"/>
      <c r="V5527" s="22"/>
      <c r="AI5527" s="25"/>
      <c r="AJ5527" s="25"/>
    </row>
    <row r="5528" spans="5:36" x14ac:dyDescent="0.3">
      <c r="E5528" s="12"/>
      <c r="V5528" s="22"/>
      <c r="AI5528" s="25"/>
      <c r="AJ5528" s="25"/>
    </row>
    <row r="5529" spans="5:36" x14ac:dyDescent="0.3">
      <c r="E5529" s="12"/>
      <c r="V5529" s="22"/>
      <c r="AI5529" s="25"/>
      <c r="AJ5529" s="25"/>
    </row>
    <row r="5530" spans="5:36" x14ac:dyDescent="0.3">
      <c r="E5530" s="12"/>
      <c r="V5530" s="22"/>
      <c r="AI5530" s="25"/>
      <c r="AJ5530" s="25"/>
    </row>
    <row r="5531" spans="5:36" x14ac:dyDescent="0.3">
      <c r="E5531" s="12"/>
      <c r="V5531" s="22"/>
      <c r="AI5531" s="25"/>
      <c r="AJ5531" s="25"/>
    </row>
    <row r="5532" spans="5:36" x14ac:dyDescent="0.3">
      <c r="E5532" s="12"/>
      <c r="V5532" s="22"/>
      <c r="AI5532" s="25"/>
      <c r="AJ5532" s="25"/>
    </row>
    <row r="5533" spans="5:36" x14ac:dyDescent="0.3">
      <c r="E5533" s="12"/>
      <c r="V5533" s="22"/>
      <c r="AI5533" s="25"/>
      <c r="AJ5533" s="25"/>
    </row>
    <row r="5534" spans="5:36" x14ac:dyDescent="0.3">
      <c r="E5534" s="12"/>
      <c r="V5534" s="22"/>
      <c r="AI5534" s="25"/>
      <c r="AJ5534" s="25"/>
    </row>
    <row r="5535" spans="5:36" x14ac:dyDescent="0.3">
      <c r="E5535" s="12"/>
      <c r="V5535" s="22"/>
      <c r="AI5535" s="25"/>
      <c r="AJ5535" s="25"/>
    </row>
    <row r="5536" spans="5:36" x14ac:dyDescent="0.3">
      <c r="E5536" s="12"/>
      <c r="V5536" s="22"/>
      <c r="AI5536" s="25"/>
      <c r="AJ5536" s="25"/>
    </row>
    <row r="5537" spans="5:36" x14ac:dyDescent="0.3">
      <c r="E5537" s="12"/>
      <c r="V5537" s="22"/>
      <c r="AI5537" s="25"/>
      <c r="AJ5537" s="25"/>
    </row>
    <row r="5538" spans="5:36" x14ac:dyDescent="0.3">
      <c r="E5538" s="12"/>
      <c r="V5538" s="22"/>
      <c r="AI5538" s="25"/>
      <c r="AJ5538" s="25"/>
    </row>
    <row r="5539" spans="5:36" x14ac:dyDescent="0.3">
      <c r="E5539" s="12"/>
      <c r="V5539" s="22"/>
      <c r="AI5539" s="25"/>
      <c r="AJ5539" s="25"/>
    </row>
    <row r="5540" spans="5:36" x14ac:dyDescent="0.3">
      <c r="E5540" s="12"/>
      <c r="V5540" s="22"/>
      <c r="AI5540" s="25"/>
      <c r="AJ5540" s="25"/>
    </row>
    <row r="5541" spans="5:36" x14ac:dyDescent="0.3">
      <c r="E5541" s="12"/>
      <c r="V5541" s="22"/>
      <c r="AI5541" s="25"/>
      <c r="AJ5541" s="25"/>
    </row>
    <row r="5542" spans="5:36" x14ac:dyDescent="0.3">
      <c r="E5542" s="12"/>
      <c r="V5542" s="22"/>
      <c r="AI5542" s="25"/>
      <c r="AJ5542" s="25"/>
    </row>
    <row r="5543" spans="5:36" x14ac:dyDescent="0.3">
      <c r="E5543" s="12"/>
      <c r="V5543" s="22"/>
      <c r="AI5543" s="25"/>
      <c r="AJ5543" s="25"/>
    </row>
    <row r="5544" spans="5:36" x14ac:dyDescent="0.3">
      <c r="E5544" s="12"/>
      <c r="V5544" s="22"/>
      <c r="AI5544" s="25"/>
      <c r="AJ5544" s="25"/>
    </row>
    <row r="5545" spans="5:36" x14ac:dyDescent="0.3">
      <c r="E5545" s="12"/>
      <c r="V5545" s="22"/>
      <c r="AI5545" s="25"/>
      <c r="AJ5545" s="25"/>
    </row>
    <row r="5546" spans="5:36" x14ac:dyDescent="0.3">
      <c r="E5546" s="12"/>
      <c r="V5546" s="22"/>
      <c r="AI5546" s="25"/>
      <c r="AJ5546" s="25"/>
    </row>
    <row r="5547" spans="5:36" x14ac:dyDescent="0.3">
      <c r="E5547" s="12"/>
      <c r="V5547" s="22"/>
      <c r="AI5547" s="25"/>
      <c r="AJ5547" s="25"/>
    </row>
    <row r="5548" spans="5:36" x14ac:dyDescent="0.3">
      <c r="E5548" s="12"/>
      <c r="V5548" s="22"/>
      <c r="AI5548" s="25"/>
      <c r="AJ5548" s="25"/>
    </row>
    <row r="5549" spans="5:36" x14ac:dyDescent="0.3">
      <c r="E5549" s="12"/>
      <c r="V5549" s="22"/>
      <c r="AI5549" s="25"/>
      <c r="AJ5549" s="25"/>
    </row>
    <row r="5550" spans="5:36" x14ac:dyDescent="0.3">
      <c r="E5550" s="12"/>
      <c r="V5550" s="22"/>
      <c r="AI5550" s="25"/>
      <c r="AJ5550" s="25"/>
    </row>
    <row r="5551" spans="5:36" x14ac:dyDescent="0.3">
      <c r="E5551" s="12"/>
      <c r="V5551" s="22"/>
      <c r="AI5551" s="25"/>
      <c r="AJ5551" s="25"/>
    </row>
    <row r="5552" spans="5:36" x14ac:dyDescent="0.3">
      <c r="E5552" s="12"/>
      <c r="V5552" s="22"/>
      <c r="AI5552" s="25"/>
      <c r="AJ5552" s="25"/>
    </row>
    <row r="5553" spans="5:36" x14ac:dyDescent="0.3">
      <c r="E5553" s="12"/>
      <c r="V5553" s="22"/>
      <c r="AI5553" s="25"/>
      <c r="AJ5553" s="25"/>
    </row>
    <row r="5554" spans="5:36" x14ac:dyDescent="0.3">
      <c r="E5554" s="12"/>
      <c r="V5554" s="22"/>
      <c r="AI5554" s="25"/>
      <c r="AJ5554" s="25"/>
    </row>
    <row r="5555" spans="5:36" x14ac:dyDescent="0.3">
      <c r="E5555" s="12"/>
      <c r="V5555" s="22"/>
      <c r="AI5555" s="25"/>
      <c r="AJ5555" s="25"/>
    </row>
    <row r="5556" spans="5:36" x14ac:dyDescent="0.3">
      <c r="E5556" s="12"/>
      <c r="V5556" s="22"/>
      <c r="AI5556" s="25"/>
      <c r="AJ5556" s="25"/>
    </row>
    <row r="5557" spans="5:36" x14ac:dyDescent="0.3">
      <c r="E5557" s="12"/>
      <c r="V5557" s="22"/>
      <c r="AI5557" s="25"/>
      <c r="AJ5557" s="25"/>
    </row>
    <row r="5558" spans="5:36" x14ac:dyDescent="0.3">
      <c r="E5558" s="12"/>
      <c r="V5558" s="22"/>
      <c r="AI5558" s="25"/>
      <c r="AJ5558" s="25"/>
    </row>
    <row r="5559" spans="5:36" x14ac:dyDescent="0.3">
      <c r="E5559" s="12"/>
      <c r="V5559" s="22"/>
      <c r="AI5559" s="25"/>
      <c r="AJ5559" s="25"/>
    </row>
    <row r="5560" spans="5:36" x14ac:dyDescent="0.3">
      <c r="E5560" s="12"/>
      <c r="V5560" s="22"/>
      <c r="AI5560" s="25"/>
      <c r="AJ5560" s="25"/>
    </row>
    <row r="5561" spans="5:36" x14ac:dyDescent="0.3">
      <c r="E5561" s="12"/>
      <c r="V5561" s="22"/>
      <c r="AI5561" s="25"/>
      <c r="AJ5561" s="25"/>
    </row>
    <row r="5562" spans="5:36" x14ac:dyDescent="0.3">
      <c r="E5562" s="12"/>
      <c r="V5562" s="22"/>
      <c r="AI5562" s="25"/>
      <c r="AJ5562" s="25"/>
    </row>
    <row r="5563" spans="5:36" x14ac:dyDescent="0.3">
      <c r="E5563" s="12"/>
      <c r="V5563" s="22"/>
      <c r="AI5563" s="25"/>
      <c r="AJ5563" s="25"/>
    </row>
    <row r="5564" spans="5:36" x14ac:dyDescent="0.3">
      <c r="E5564" s="12"/>
      <c r="V5564" s="22"/>
      <c r="AI5564" s="25"/>
      <c r="AJ5564" s="25"/>
    </row>
    <row r="5565" spans="5:36" x14ac:dyDescent="0.3">
      <c r="E5565" s="12"/>
      <c r="V5565" s="22"/>
      <c r="AI5565" s="25"/>
      <c r="AJ5565" s="25"/>
    </row>
    <row r="5566" spans="5:36" x14ac:dyDescent="0.3">
      <c r="E5566" s="12"/>
      <c r="V5566" s="22"/>
      <c r="AI5566" s="25"/>
      <c r="AJ5566" s="25"/>
    </row>
    <row r="5567" spans="5:36" x14ac:dyDescent="0.3">
      <c r="E5567" s="12"/>
      <c r="V5567" s="22"/>
      <c r="AI5567" s="25"/>
      <c r="AJ5567" s="25"/>
    </row>
    <row r="5568" spans="5:36" x14ac:dyDescent="0.3">
      <c r="E5568" s="12"/>
      <c r="V5568" s="22"/>
      <c r="AI5568" s="25"/>
      <c r="AJ5568" s="25"/>
    </row>
    <row r="5569" spans="5:36" x14ac:dyDescent="0.3">
      <c r="E5569" s="12"/>
      <c r="V5569" s="22"/>
      <c r="AI5569" s="25"/>
      <c r="AJ5569" s="25"/>
    </row>
    <row r="5570" spans="5:36" x14ac:dyDescent="0.3">
      <c r="E5570" s="12"/>
      <c r="V5570" s="22"/>
      <c r="AI5570" s="25"/>
      <c r="AJ5570" s="25"/>
    </row>
    <row r="5571" spans="5:36" x14ac:dyDescent="0.3">
      <c r="E5571" s="12"/>
      <c r="V5571" s="22"/>
      <c r="AI5571" s="25"/>
      <c r="AJ5571" s="25"/>
    </row>
    <row r="5572" spans="5:36" x14ac:dyDescent="0.3">
      <c r="E5572" s="12"/>
      <c r="V5572" s="22"/>
      <c r="AI5572" s="25"/>
      <c r="AJ5572" s="25"/>
    </row>
    <row r="5573" spans="5:36" x14ac:dyDescent="0.3">
      <c r="E5573" s="12"/>
      <c r="V5573" s="22"/>
      <c r="AI5573" s="25"/>
      <c r="AJ5573" s="25"/>
    </row>
    <row r="5574" spans="5:36" x14ac:dyDescent="0.3">
      <c r="E5574" s="12"/>
      <c r="V5574" s="22"/>
      <c r="AI5574" s="25"/>
      <c r="AJ5574" s="25"/>
    </row>
    <row r="5575" spans="5:36" x14ac:dyDescent="0.3">
      <c r="E5575" s="12"/>
      <c r="V5575" s="22"/>
      <c r="AI5575" s="25"/>
      <c r="AJ5575" s="25"/>
    </row>
    <row r="5576" spans="5:36" x14ac:dyDescent="0.3">
      <c r="E5576" s="12"/>
      <c r="V5576" s="22"/>
      <c r="AI5576" s="25"/>
      <c r="AJ5576" s="25"/>
    </row>
    <row r="5577" spans="5:36" x14ac:dyDescent="0.3">
      <c r="E5577" s="12"/>
      <c r="V5577" s="22"/>
      <c r="AI5577" s="25"/>
      <c r="AJ5577" s="25"/>
    </row>
    <row r="5578" spans="5:36" x14ac:dyDescent="0.3">
      <c r="E5578" s="12"/>
      <c r="V5578" s="22"/>
      <c r="AI5578" s="25"/>
      <c r="AJ5578" s="25"/>
    </row>
    <row r="5579" spans="5:36" x14ac:dyDescent="0.3">
      <c r="E5579" s="12"/>
      <c r="V5579" s="22"/>
      <c r="AI5579" s="25"/>
      <c r="AJ5579" s="25"/>
    </row>
    <row r="5580" spans="5:36" x14ac:dyDescent="0.3">
      <c r="E5580" s="12"/>
      <c r="V5580" s="22"/>
      <c r="AI5580" s="25"/>
      <c r="AJ5580" s="25"/>
    </row>
    <row r="5581" spans="5:36" x14ac:dyDescent="0.3">
      <c r="E5581" s="12"/>
      <c r="V5581" s="22"/>
      <c r="AI5581" s="25"/>
      <c r="AJ5581" s="25"/>
    </row>
    <row r="5582" spans="5:36" x14ac:dyDescent="0.3">
      <c r="E5582" s="12"/>
      <c r="V5582" s="22"/>
      <c r="AI5582" s="25"/>
      <c r="AJ5582" s="25"/>
    </row>
    <row r="5583" spans="5:36" x14ac:dyDescent="0.3">
      <c r="E5583" s="12"/>
      <c r="V5583" s="22"/>
      <c r="AI5583" s="25"/>
      <c r="AJ5583" s="25"/>
    </row>
    <row r="5584" spans="5:36" x14ac:dyDescent="0.3">
      <c r="E5584" s="12"/>
      <c r="V5584" s="22"/>
      <c r="AI5584" s="25"/>
      <c r="AJ5584" s="25"/>
    </row>
    <row r="5585" spans="5:36" x14ac:dyDescent="0.3">
      <c r="E5585" s="12"/>
      <c r="V5585" s="22"/>
      <c r="AI5585" s="25"/>
      <c r="AJ5585" s="25"/>
    </row>
    <row r="5586" spans="5:36" x14ac:dyDescent="0.3">
      <c r="E5586" s="12"/>
      <c r="V5586" s="22"/>
      <c r="AI5586" s="25"/>
      <c r="AJ5586" s="25"/>
    </row>
    <row r="5587" spans="5:36" x14ac:dyDescent="0.3">
      <c r="E5587" s="12"/>
      <c r="V5587" s="22"/>
      <c r="AI5587" s="25"/>
      <c r="AJ5587" s="25"/>
    </row>
    <row r="5588" spans="5:36" x14ac:dyDescent="0.3">
      <c r="E5588" s="12"/>
      <c r="V5588" s="22"/>
      <c r="AI5588" s="25"/>
      <c r="AJ5588" s="25"/>
    </row>
    <row r="5589" spans="5:36" x14ac:dyDescent="0.3">
      <c r="E5589" s="12"/>
      <c r="V5589" s="22"/>
      <c r="AI5589" s="25"/>
      <c r="AJ5589" s="25"/>
    </row>
    <row r="5590" spans="5:36" x14ac:dyDescent="0.3">
      <c r="E5590" s="12"/>
      <c r="V5590" s="22"/>
      <c r="AI5590" s="25"/>
      <c r="AJ5590" s="25"/>
    </row>
    <row r="5591" spans="5:36" x14ac:dyDescent="0.3">
      <c r="E5591" s="12"/>
      <c r="V5591" s="22"/>
      <c r="AI5591" s="25"/>
      <c r="AJ5591" s="25"/>
    </row>
    <row r="5592" spans="5:36" x14ac:dyDescent="0.3">
      <c r="E5592" s="12"/>
      <c r="V5592" s="22"/>
      <c r="AI5592" s="25"/>
      <c r="AJ5592" s="25"/>
    </row>
    <row r="5593" spans="5:36" x14ac:dyDescent="0.3">
      <c r="E5593" s="12"/>
      <c r="V5593" s="22"/>
      <c r="AI5593" s="25"/>
      <c r="AJ5593" s="25"/>
    </row>
    <row r="5594" spans="5:36" x14ac:dyDescent="0.3">
      <c r="E5594" s="12"/>
      <c r="V5594" s="22"/>
      <c r="AI5594" s="25"/>
      <c r="AJ5594" s="25"/>
    </row>
    <row r="5595" spans="5:36" x14ac:dyDescent="0.3">
      <c r="E5595" s="12"/>
      <c r="V5595" s="22"/>
      <c r="AI5595" s="25"/>
      <c r="AJ5595" s="25"/>
    </row>
    <row r="5596" spans="5:36" x14ac:dyDescent="0.3">
      <c r="E5596" s="12"/>
      <c r="V5596" s="22"/>
      <c r="AI5596" s="25"/>
      <c r="AJ5596" s="25"/>
    </row>
    <row r="5597" spans="5:36" x14ac:dyDescent="0.3">
      <c r="E5597" s="12"/>
      <c r="V5597" s="22"/>
      <c r="AI5597" s="25"/>
      <c r="AJ5597" s="25"/>
    </row>
    <row r="5598" spans="5:36" x14ac:dyDescent="0.3">
      <c r="E5598" s="12"/>
      <c r="V5598" s="22"/>
      <c r="AI5598" s="25"/>
      <c r="AJ5598" s="25"/>
    </row>
    <row r="5599" spans="5:36" x14ac:dyDescent="0.3">
      <c r="E5599" s="12"/>
      <c r="V5599" s="22"/>
      <c r="AI5599" s="25"/>
      <c r="AJ5599" s="25"/>
    </row>
    <row r="5600" spans="5:36" x14ac:dyDescent="0.3">
      <c r="E5600" s="12"/>
      <c r="V5600" s="22"/>
      <c r="AI5600" s="25"/>
      <c r="AJ5600" s="25"/>
    </row>
    <row r="5601" spans="5:36" x14ac:dyDescent="0.3">
      <c r="E5601" s="12"/>
      <c r="V5601" s="22"/>
      <c r="AI5601" s="25"/>
      <c r="AJ5601" s="25"/>
    </row>
    <row r="5602" spans="5:36" x14ac:dyDescent="0.3">
      <c r="E5602" s="12"/>
      <c r="V5602" s="22"/>
      <c r="AI5602" s="25"/>
      <c r="AJ5602" s="25"/>
    </row>
    <row r="5603" spans="5:36" x14ac:dyDescent="0.3">
      <c r="E5603" s="12"/>
      <c r="V5603" s="22"/>
      <c r="AI5603" s="25"/>
      <c r="AJ5603" s="25"/>
    </row>
    <row r="5604" spans="5:36" x14ac:dyDescent="0.3">
      <c r="E5604" s="12"/>
      <c r="V5604" s="22"/>
      <c r="AI5604" s="25"/>
      <c r="AJ5604" s="25"/>
    </row>
    <row r="5605" spans="5:36" x14ac:dyDescent="0.3">
      <c r="E5605" s="12"/>
      <c r="V5605" s="22"/>
      <c r="AI5605" s="25"/>
      <c r="AJ5605" s="25"/>
    </row>
    <row r="5606" spans="5:36" x14ac:dyDescent="0.3">
      <c r="E5606" s="12"/>
      <c r="V5606" s="22"/>
      <c r="AI5606" s="25"/>
      <c r="AJ5606" s="25"/>
    </row>
    <row r="5607" spans="5:36" x14ac:dyDescent="0.3">
      <c r="E5607" s="12"/>
      <c r="V5607" s="22"/>
      <c r="AI5607" s="25"/>
      <c r="AJ5607" s="25"/>
    </row>
    <row r="5608" spans="5:36" x14ac:dyDescent="0.3">
      <c r="E5608" s="12"/>
      <c r="V5608" s="22"/>
      <c r="AI5608" s="25"/>
      <c r="AJ5608" s="25"/>
    </row>
    <row r="5609" spans="5:36" x14ac:dyDescent="0.3">
      <c r="E5609" s="12"/>
      <c r="V5609" s="22"/>
      <c r="AI5609" s="25"/>
      <c r="AJ5609" s="25"/>
    </row>
    <row r="5610" spans="5:36" x14ac:dyDescent="0.3">
      <c r="E5610" s="12"/>
      <c r="V5610" s="22"/>
      <c r="AI5610" s="25"/>
      <c r="AJ5610" s="25"/>
    </row>
    <row r="5611" spans="5:36" x14ac:dyDescent="0.3">
      <c r="E5611" s="12"/>
      <c r="V5611" s="22"/>
      <c r="AI5611" s="25"/>
      <c r="AJ5611" s="25"/>
    </row>
    <row r="5612" spans="5:36" x14ac:dyDescent="0.3">
      <c r="E5612" s="12"/>
      <c r="V5612" s="22"/>
      <c r="AI5612" s="25"/>
      <c r="AJ5612" s="25"/>
    </row>
    <row r="5613" spans="5:36" x14ac:dyDescent="0.3">
      <c r="E5613" s="12"/>
      <c r="V5613" s="22"/>
      <c r="AI5613" s="25"/>
      <c r="AJ5613" s="25"/>
    </row>
    <row r="5614" spans="5:36" x14ac:dyDescent="0.3">
      <c r="E5614" s="12"/>
      <c r="V5614" s="22"/>
      <c r="AI5614" s="25"/>
      <c r="AJ5614" s="25"/>
    </row>
    <row r="5615" spans="5:36" x14ac:dyDescent="0.3">
      <c r="E5615" s="12"/>
      <c r="V5615" s="22"/>
      <c r="AI5615" s="25"/>
      <c r="AJ5615" s="25"/>
    </row>
    <row r="5616" spans="5:36" x14ac:dyDescent="0.3">
      <c r="E5616" s="12"/>
      <c r="V5616" s="22"/>
      <c r="AI5616" s="25"/>
      <c r="AJ5616" s="25"/>
    </row>
    <row r="5617" spans="5:36" x14ac:dyDescent="0.3">
      <c r="E5617" s="12"/>
      <c r="V5617" s="22"/>
      <c r="AI5617" s="25"/>
      <c r="AJ5617" s="25"/>
    </row>
    <row r="5618" spans="5:36" x14ac:dyDescent="0.3">
      <c r="E5618" s="12"/>
      <c r="V5618" s="22"/>
      <c r="AI5618" s="25"/>
      <c r="AJ5618" s="25"/>
    </row>
    <row r="5619" spans="5:36" x14ac:dyDescent="0.3">
      <c r="E5619" s="12"/>
      <c r="V5619" s="22"/>
      <c r="AI5619" s="25"/>
      <c r="AJ5619" s="25"/>
    </row>
    <row r="5620" spans="5:36" x14ac:dyDescent="0.3">
      <c r="E5620" s="12"/>
      <c r="V5620" s="22"/>
      <c r="AI5620" s="25"/>
      <c r="AJ5620" s="25"/>
    </row>
    <row r="5621" spans="5:36" x14ac:dyDescent="0.3">
      <c r="E5621" s="12"/>
      <c r="V5621" s="22"/>
      <c r="AI5621" s="25"/>
      <c r="AJ5621" s="25"/>
    </row>
    <row r="5622" spans="5:36" x14ac:dyDescent="0.3">
      <c r="E5622" s="12"/>
      <c r="V5622" s="22"/>
      <c r="AI5622" s="25"/>
      <c r="AJ5622" s="25"/>
    </row>
    <row r="5623" spans="5:36" x14ac:dyDescent="0.3">
      <c r="E5623" s="12"/>
      <c r="V5623" s="22"/>
      <c r="AI5623" s="25"/>
      <c r="AJ5623" s="25"/>
    </row>
    <row r="5624" spans="5:36" x14ac:dyDescent="0.3">
      <c r="E5624" s="12"/>
      <c r="V5624" s="22"/>
      <c r="AI5624" s="25"/>
      <c r="AJ5624" s="25"/>
    </row>
    <row r="5625" spans="5:36" x14ac:dyDescent="0.3">
      <c r="E5625" s="12"/>
      <c r="V5625" s="22"/>
      <c r="AI5625" s="25"/>
      <c r="AJ5625" s="25"/>
    </row>
    <row r="5626" spans="5:36" x14ac:dyDescent="0.3">
      <c r="E5626" s="12"/>
      <c r="V5626" s="22"/>
      <c r="AI5626" s="25"/>
      <c r="AJ5626" s="25"/>
    </row>
    <row r="5627" spans="5:36" x14ac:dyDescent="0.3">
      <c r="E5627" s="12"/>
      <c r="V5627" s="22"/>
      <c r="AI5627" s="25"/>
      <c r="AJ5627" s="25"/>
    </row>
    <row r="5628" spans="5:36" x14ac:dyDescent="0.3">
      <c r="E5628" s="12"/>
      <c r="V5628" s="22"/>
      <c r="AI5628" s="25"/>
      <c r="AJ5628" s="25"/>
    </row>
    <row r="5629" spans="5:36" x14ac:dyDescent="0.3">
      <c r="E5629" s="12"/>
      <c r="V5629" s="22"/>
      <c r="AI5629" s="25"/>
      <c r="AJ5629" s="25"/>
    </row>
    <row r="5630" spans="5:36" x14ac:dyDescent="0.3">
      <c r="E5630" s="12"/>
      <c r="V5630" s="22"/>
      <c r="AI5630" s="25"/>
      <c r="AJ5630" s="25"/>
    </row>
    <row r="5631" spans="5:36" x14ac:dyDescent="0.3">
      <c r="E5631" s="12"/>
      <c r="V5631" s="22"/>
      <c r="AI5631" s="25"/>
      <c r="AJ5631" s="25"/>
    </row>
    <row r="5632" spans="5:36" x14ac:dyDescent="0.3">
      <c r="E5632" s="12"/>
      <c r="V5632" s="22"/>
      <c r="AI5632" s="25"/>
      <c r="AJ5632" s="25"/>
    </row>
    <row r="5633" spans="5:36" x14ac:dyDescent="0.3">
      <c r="E5633" s="12"/>
      <c r="V5633" s="22"/>
      <c r="AI5633" s="25"/>
      <c r="AJ5633" s="25"/>
    </row>
    <row r="5634" spans="5:36" x14ac:dyDescent="0.3">
      <c r="E5634" s="12"/>
      <c r="V5634" s="22"/>
      <c r="AI5634" s="25"/>
      <c r="AJ5634" s="25"/>
    </row>
    <row r="5635" spans="5:36" x14ac:dyDescent="0.3">
      <c r="E5635" s="12"/>
      <c r="V5635" s="22"/>
      <c r="AI5635" s="25"/>
      <c r="AJ5635" s="25"/>
    </row>
    <row r="5636" spans="5:36" x14ac:dyDescent="0.3">
      <c r="E5636" s="12"/>
      <c r="V5636" s="22"/>
      <c r="AI5636" s="25"/>
      <c r="AJ5636" s="25"/>
    </row>
    <row r="5637" spans="5:36" x14ac:dyDescent="0.3">
      <c r="E5637" s="12"/>
      <c r="V5637" s="22"/>
      <c r="AI5637" s="25"/>
      <c r="AJ5637" s="25"/>
    </row>
    <row r="5638" spans="5:36" x14ac:dyDescent="0.3">
      <c r="E5638" s="12"/>
      <c r="V5638" s="22"/>
      <c r="AI5638" s="25"/>
      <c r="AJ5638" s="25"/>
    </row>
    <row r="5639" spans="5:36" x14ac:dyDescent="0.3">
      <c r="E5639" s="12"/>
      <c r="V5639" s="22"/>
      <c r="AI5639" s="25"/>
      <c r="AJ5639" s="25"/>
    </row>
    <row r="5640" spans="5:36" x14ac:dyDescent="0.3">
      <c r="E5640" s="12"/>
      <c r="V5640" s="22"/>
      <c r="AI5640" s="25"/>
      <c r="AJ5640" s="25"/>
    </row>
    <row r="5641" spans="5:36" x14ac:dyDescent="0.3">
      <c r="E5641" s="12"/>
      <c r="V5641" s="22"/>
      <c r="AI5641" s="25"/>
      <c r="AJ5641" s="25"/>
    </row>
    <row r="5642" spans="5:36" x14ac:dyDescent="0.3">
      <c r="E5642" s="12"/>
      <c r="V5642" s="22"/>
      <c r="AI5642" s="25"/>
      <c r="AJ5642" s="25"/>
    </row>
    <row r="5643" spans="5:36" x14ac:dyDescent="0.3">
      <c r="E5643" s="12"/>
      <c r="V5643" s="22"/>
      <c r="AI5643" s="25"/>
      <c r="AJ5643" s="25"/>
    </row>
    <row r="5644" spans="5:36" x14ac:dyDescent="0.3">
      <c r="E5644" s="12"/>
      <c r="V5644" s="22"/>
      <c r="AI5644" s="25"/>
      <c r="AJ5644" s="25"/>
    </row>
    <row r="5645" spans="5:36" x14ac:dyDescent="0.3">
      <c r="E5645" s="12"/>
      <c r="V5645" s="22"/>
      <c r="AI5645" s="25"/>
      <c r="AJ5645" s="25"/>
    </row>
    <row r="5646" spans="5:36" x14ac:dyDescent="0.3">
      <c r="E5646" s="12"/>
      <c r="V5646" s="22"/>
      <c r="AI5646" s="25"/>
      <c r="AJ5646" s="25"/>
    </row>
    <row r="5647" spans="5:36" x14ac:dyDescent="0.3">
      <c r="E5647" s="12"/>
      <c r="V5647" s="22"/>
      <c r="AI5647" s="25"/>
      <c r="AJ5647" s="25"/>
    </row>
    <row r="5648" spans="5:36" x14ac:dyDescent="0.3">
      <c r="E5648" s="12"/>
      <c r="V5648" s="22"/>
      <c r="AI5648" s="25"/>
      <c r="AJ5648" s="25"/>
    </row>
    <row r="5649" spans="5:36" x14ac:dyDescent="0.3">
      <c r="E5649" s="12"/>
      <c r="V5649" s="22"/>
      <c r="AI5649" s="25"/>
      <c r="AJ5649" s="25"/>
    </row>
    <row r="5650" spans="5:36" x14ac:dyDescent="0.3">
      <c r="E5650" s="12"/>
      <c r="V5650" s="22"/>
      <c r="AI5650" s="25"/>
      <c r="AJ5650" s="25"/>
    </row>
    <row r="5651" spans="5:36" x14ac:dyDescent="0.3">
      <c r="E5651" s="12"/>
      <c r="V5651" s="22"/>
      <c r="AI5651" s="25"/>
      <c r="AJ5651" s="25"/>
    </row>
    <row r="5652" spans="5:36" x14ac:dyDescent="0.3">
      <c r="E5652" s="12"/>
      <c r="V5652" s="22"/>
      <c r="AI5652" s="25"/>
      <c r="AJ5652" s="25"/>
    </row>
    <row r="5653" spans="5:36" x14ac:dyDescent="0.3">
      <c r="E5653" s="12"/>
      <c r="V5653" s="22"/>
      <c r="AI5653" s="25"/>
      <c r="AJ5653" s="25"/>
    </row>
    <row r="5654" spans="5:36" x14ac:dyDescent="0.3">
      <c r="E5654" s="12"/>
      <c r="V5654" s="22"/>
      <c r="AI5654" s="25"/>
      <c r="AJ5654" s="25"/>
    </row>
    <row r="5655" spans="5:36" x14ac:dyDescent="0.3">
      <c r="E5655" s="12"/>
      <c r="V5655" s="22"/>
      <c r="AI5655" s="25"/>
      <c r="AJ5655" s="25"/>
    </row>
    <row r="5656" spans="5:36" x14ac:dyDescent="0.3">
      <c r="E5656" s="12"/>
      <c r="V5656" s="22"/>
      <c r="AI5656" s="25"/>
      <c r="AJ5656" s="25"/>
    </row>
    <row r="5657" spans="5:36" x14ac:dyDescent="0.3">
      <c r="E5657" s="12"/>
      <c r="V5657" s="22"/>
      <c r="AI5657" s="25"/>
      <c r="AJ5657" s="25"/>
    </row>
    <row r="5658" spans="5:36" x14ac:dyDescent="0.3">
      <c r="E5658" s="12"/>
      <c r="V5658" s="22"/>
      <c r="AI5658" s="25"/>
      <c r="AJ5658" s="25"/>
    </row>
    <row r="5659" spans="5:36" x14ac:dyDescent="0.3">
      <c r="E5659" s="12"/>
      <c r="V5659" s="22"/>
      <c r="AI5659" s="25"/>
      <c r="AJ5659" s="25"/>
    </row>
    <row r="5660" spans="5:36" x14ac:dyDescent="0.3">
      <c r="E5660" s="12"/>
      <c r="V5660" s="22"/>
      <c r="AI5660" s="25"/>
      <c r="AJ5660" s="25"/>
    </row>
    <row r="5661" spans="5:36" x14ac:dyDescent="0.3">
      <c r="E5661" s="12"/>
      <c r="V5661" s="22"/>
      <c r="AI5661" s="25"/>
      <c r="AJ5661" s="25"/>
    </row>
    <row r="5662" spans="5:36" x14ac:dyDescent="0.3">
      <c r="E5662" s="12"/>
      <c r="V5662" s="22"/>
      <c r="AI5662" s="25"/>
      <c r="AJ5662" s="25"/>
    </row>
    <row r="5663" spans="5:36" x14ac:dyDescent="0.3">
      <c r="E5663" s="12"/>
      <c r="V5663" s="22"/>
      <c r="AI5663" s="25"/>
      <c r="AJ5663" s="25"/>
    </row>
    <row r="5664" spans="5:36" x14ac:dyDescent="0.3">
      <c r="E5664" s="12"/>
      <c r="V5664" s="22"/>
      <c r="AI5664" s="25"/>
      <c r="AJ5664" s="25"/>
    </row>
    <row r="5665" spans="5:36" x14ac:dyDescent="0.3">
      <c r="E5665" s="12"/>
      <c r="V5665" s="22"/>
      <c r="AI5665" s="25"/>
      <c r="AJ5665" s="25"/>
    </row>
    <row r="5666" spans="5:36" x14ac:dyDescent="0.3">
      <c r="E5666" s="12"/>
      <c r="V5666" s="22"/>
      <c r="AI5666" s="25"/>
      <c r="AJ5666" s="25"/>
    </row>
    <row r="5667" spans="5:36" x14ac:dyDescent="0.3">
      <c r="E5667" s="12"/>
      <c r="V5667" s="22"/>
      <c r="AI5667" s="25"/>
      <c r="AJ5667" s="25"/>
    </row>
    <row r="5668" spans="5:36" x14ac:dyDescent="0.3">
      <c r="E5668" s="12"/>
      <c r="V5668" s="22"/>
      <c r="AI5668" s="25"/>
      <c r="AJ5668" s="25"/>
    </row>
    <row r="5669" spans="5:36" x14ac:dyDescent="0.3">
      <c r="E5669" s="12"/>
      <c r="V5669" s="22"/>
      <c r="AI5669" s="25"/>
      <c r="AJ5669" s="25"/>
    </row>
    <row r="5670" spans="5:36" x14ac:dyDescent="0.3">
      <c r="E5670" s="12"/>
      <c r="V5670" s="22"/>
      <c r="AI5670" s="25"/>
      <c r="AJ5670" s="25"/>
    </row>
    <row r="5671" spans="5:36" x14ac:dyDescent="0.3">
      <c r="E5671" s="12"/>
      <c r="V5671" s="22"/>
      <c r="AI5671" s="25"/>
      <c r="AJ5671" s="25"/>
    </row>
    <row r="5672" spans="5:36" x14ac:dyDescent="0.3">
      <c r="E5672" s="12"/>
      <c r="V5672" s="22"/>
      <c r="AI5672" s="25"/>
      <c r="AJ5672" s="25"/>
    </row>
    <row r="5673" spans="5:36" x14ac:dyDescent="0.3">
      <c r="E5673" s="12"/>
      <c r="V5673" s="22"/>
      <c r="AI5673" s="25"/>
      <c r="AJ5673" s="25"/>
    </row>
    <row r="5674" spans="5:36" x14ac:dyDescent="0.3">
      <c r="E5674" s="12"/>
      <c r="V5674" s="22"/>
      <c r="AI5674" s="25"/>
      <c r="AJ5674" s="25"/>
    </row>
    <row r="5675" spans="5:36" x14ac:dyDescent="0.3">
      <c r="E5675" s="12"/>
      <c r="V5675" s="22"/>
      <c r="AI5675" s="25"/>
      <c r="AJ5675" s="25"/>
    </row>
    <row r="5676" spans="5:36" x14ac:dyDescent="0.3">
      <c r="E5676" s="12"/>
      <c r="V5676" s="22"/>
      <c r="AI5676" s="25"/>
      <c r="AJ5676" s="25"/>
    </row>
    <row r="5677" spans="5:36" x14ac:dyDescent="0.3">
      <c r="E5677" s="12"/>
      <c r="V5677" s="22"/>
      <c r="AI5677" s="25"/>
      <c r="AJ5677" s="25"/>
    </row>
    <row r="5678" spans="5:36" x14ac:dyDescent="0.3">
      <c r="E5678" s="12"/>
      <c r="V5678" s="22"/>
      <c r="AI5678" s="25"/>
      <c r="AJ5678" s="25"/>
    </row>
    <row r="5679" spans="5:36" x14ac:dyDescent="0.3">
      <c r="E5679" s="12"/>
      <c r="V5679" s="22"/>
      <c r="AI5679" s="25"/>
      <c r="AJ5679" s="25"/>
    </row>
    <row r="5680" spans="5:36" x14ac:dyDescent="0.3">
      <c r="E5680" s="12"/>
      <c r="V5680" s="22"/>
      <c r="AI5680" s="25"/>
      <c r="AJ5680" s="25"/>
    </row>
    <row r="5681" spans="5:36" x14ac:dyDescent="0.3">
      <c r="E5681" s="12"/>
      <c r="V5681" s="22"/>
      <c r="AI5681" s="25"/>
      <c r="AJ5681" s="25"/>
    </row>
    <row r="5682" spans="5:36" x14ac:dyDescent="0.3">
      <c r="E5682" s="12"/>
      <c r="V5682" s="22"/>
      <c r="AI5682" s="25"/>
      <c r="AJ5682" s="25"/>
    </row>
    <row r="5683" spans="5:36" x14ac:dyDescent="0.3">
      <c r="E5683" s="12"/>
      <c r="V5683" s="22"/>
      <c r="AI5683" s="25"/>
      <c r="AJ5683" s="25"/>
    </row>
    <row r="5684" spans="5:36" x14ac:dyDescent="0.3">
      <c r="E5684" s="12"/>
      <c r="V5684" s="22"/>
      <c r="AI5684" s="25"/>
      <c r="AJ5684" s="25"/>
    </row>
    <row r="5685" spans="5:36" x14ac:dyDescent="0.3">
      <c r="E5685" s="12"/>
      <c r="V5685" s="22"/>
      <c r="AI5685" s="25"/>
      <c r="AJ5685" s="25"/>
    </row>
    <row r="5686" spans="5:36" x14ac:dyDescent="0.3">
      <c r="E5686" s="12"/>
      <c r="V5686" s="22"/>
      <c r="AI5686" s="25"/>
      <c r="AJ5686" s="25"/>
    </row>
    <row r="5687" spans="5:36" x14ac:dyDescent="0.3">
      <c r="E5687" s="12"/>
      <c r="V5687" s="22"/>
      <c r="AI5687" s="25"/>
      <c r="AJ5687" s="25"/>
    </row>
    <row r="5688" spans="5:36" x14ac:dyDescent="0.3">
      <c r="E5688" s="12"/>
      <c r="V5688" s="22"/>
      <c r="AI5688" s="25"/>
      <c r="AJ5688" s="25"/>
    </row>
    <row r="5689" spans="5:36" x14ac:dyDescent="0.3">
      <c r="E5689" s="12"/>
      <c r="V5689" s="22"/>
      <c r="AI5689" s="25"/>
      <c r="AJ5689" s="25"/>
    </row>
    <row r="5690" spans="5:36" x14ac:dyDescent="0.3">
      <c r="E5690" s="12"/>
      <c r="V5690" s="22"/>
      <c r="AI5690" s="25"/>
      <c r="AJ5690" s="25"/>
    </row>
    <row r="5691" spans="5:36" x14ac:dyDescent="0.3">
      <c r="E5691" s="12"/>
      <c r="V5691" s="22"/>
      <c r="AI5691" s="25"/>
      <c r="AJ5691" s="25"/>
    </row>
    <row r="5692" spans="5:36" x14ac:dyDescent="0.3">
      <c r="E5692" s="12"/>
      <c r="V5692" s="22"/>
      <c r="AI5692" s="25"/>
      <c r="AJ5692" s="25"/>
    </row>
    <row r="5693" spans="5:36" x14ac:dyDescent="0.3">
      <c r="E5693" s="12"/>
      <c r="V5693" s="22"/>
      <c r="AI5693" s="25"/>
      <c r="AJ5693" s="25"/>
    </row>
    <row r="5694" spans="5:36" x14ac:dyDescent="0.3">
      <c r="E5694" s="12"/>
      <c r="V5694" s="22"/>
      <c r="AI5694" s="25"/>
      <c r="AJ5694" s="25"/>
    </row>
    <row r="5695" spans="5:36" x14ac:dyDescent="0.3">
      <c r="E5695" s="12"/>
      <c r="V5695" s="22"/>
      <c r="AI5695" s="25"/>
      <c r="AJ5695" s="25"/>
    </row>
    <row r="5696" spans="5:36" x14ac:dyDescent="0.3">
      <c r="E5696" s="12"/>
      <c r="V5696" s="22"/>
      <c r="AI5696" s="25"/>
      <c r="AJ5696" s="25"/>
    </row>
    <row r="5697" spans="5:36" x14ac:dyDescent="0.3">
      <c r="E5697" s="12"/>
      <c r="V5697" s="22"/>
      <c r="AI5697" s="25"/>
      <c r="AJ5697" s="25"/>
    </row>
    <row r="5698" spans="5:36" x14ac:dyDescent="0.3">
      <c r="E5698" s="12"/>
      <c r="V5698" s="22"/>
      <c r="AI5698" s="25"/>
      <c r="AJ5698" s="25"/>
    </row>
    <row r="5699" spans="5:36" x14ac:dyDescent="0.3">
      <c r="E5699" s="12"/>
      <c r="V5699" s="22"/>
      <c r="AI5699" s="25"/>
      <c r="AJ5699" s="25"/>
    </row>
    <row r="5700" spans="5:36" x14ac:dyDescent="0.3">
      <c r="E5700" s="12"/>
      <c r="V5700" s="22"/>
      <c r="AI5700" s="25"/>
      <c r="AJ5700" s="25"/>
    </row>
    <row r="5701" spans="5:36" x14ac:dyDescent="0.3">
      <c r="E5701" s="12"/>
      <c r="V5701" s="22"/>
      <c r="AI5701" s="25"/>
      <c r="AJ5701" s="25"/>
    </row>
    <row r="5702" spans="5:36" x14ac:dyDescent="0.3">
      <c r="E5702" s="12"/>
      <c r="V5702" s="22"/>
      <c r="AI5702" s="25"/>
      <c r="AJ5702" s="25"/>
    </row>
    <row r="5703" spans="5:36" x14ac:dyDescent="0.3">
      <c r="E5703" s="12"/>
      <c r="V5703" s="22"/>
      <c r="AI5703" s="25"/>
      <c r="AJ5703" s="25"/>
    </row>
    <row r="5704" spans="5:36" x14ac:dyDescent="0.3">
      <c r="E5704" s="12"/>
      <c r="V5704" s="22"/>
      <c r="AI5704" s="25"/>
      <c r="AJ5704" s="25"/>
    </row>
    <row r="5705" spans="5:36" x14ac:dyDescent="0.3">
      <c r="E5705" s="12"/>
      <c r="V5705" s="22"/>
      <c r="AI5705" s="25"/>
      <c r="AJ5705" s="25"/>
    </row>
    <row r="5706" spans="5:36" x14ac:dyDescent="0.3">
      <c r="E5706" s="12"/>
      <c r="V5706" s="22"/>
      <c r="AI5706" s="25"/>
      <c r="AJ5706" s="25"/>
    </row>
    <row r="5707" spans="5:36" x14ac:dyDescent="0.3">
      <c r="E5707" s="12"/>
      <c r="V5707" s="22"/>
      <c r="AI5707" s="25"/>
      <c r="AJ5707" s="25"/>
    </row>
    <row r="5708" spans="5:36" x14ac:dyDescent="0.3">
      <c r="E5708" s="12"/>
      <c r="V5708" s="22"/>
      <c r="AI5708" s="25"/>
      <c r="AJ5708" s="25"/>
    </row>
    <row r="5709" spans="5:36" x14ac:dyDescent="0.3">
      <c r="E5709" s="12"/>
      <c r="V5709" s="22"/>
      <c r="AI5709" s="25"/>
      <c r="AJ5709" s="25"/>
    </row>
    <row r="5710" spans="5:36" x14ac:dyDescent="0.3">
      <c r="E5710" s="12"/>
      <c r="V5710" s="22"/>
      <c r="AI5710" s="25"/>
      <c r="AJ5710" s="25"/>
    </row>
    <row r="5711" spans="5:36" x14ac:dyDescent="0.3">
      <c r="E5711" s="12"/>
      <c r="V5711" s="22"/>
      <c r="AI5711" s="25"/>
      <c r="AJ5711" s="25"/>
    </row>
    <row r="5712" spans="5:36" x14ac:dyDescent="0.3">
      <c r="E5712" s="12"/>
      <c r="V5712" s="22"/>
      <c r="AI5712" s="25"/>
      <c r="AJ5712" s="25"/>
    </row>
    <row r="5713" spans="5:36" x14ac:dyDescent="0.3">
      <c r="E5713" s="12"/>
      <c r="V5713" s="22"/>
      <c r="AI5713" s="25"/>
      <c r="AJ5713" s="25"/>
    </row>
    <row r="5714" spans="5:36" x14ac:dyDescent="0.3">
      <c r="E5714" s="12"/>
      <c r="V5714" s="22"/>
      <c r="AI5714" s="25"/>
      <c r="AJ5714" s="25"/>
    </row>
    <row r="5715" spans="5:36" x14ac:dyDescent="0.3">
      <c r="E5715" s="12"/>
      <c r="V5715" s="22"/>
      <c r="AI5715" s="25"/>
      <c r="AJ5715" s="25"/>
    </row>
    <row r="5716" spans="5:36" x14ac:dyDescent="0.3">
      <c r="E5716" s="12"/>
      <c r="V5716" s="22"/>
      <c r="AI5716" s="25"/>
      <c r="AJ5716" s="25"/>
    </row>
    <row r="5717" spans="5:36" x14ac:dyDescent="0.3">
      <c r="E5717" s="12"/>
      <c r="V5717" s="22"/>
      <c r="AI5717" s="25"/>
      <c r="AJ5717" s="25"/>
    </row>
    <row r="5718" spans="5:36" x14ac:dyDescent="0.3">
      <c r="E5718" s="12"/>
      <c r="V5718" s="22"/>
      <c r="AI5718" s="25"/>
      <c r="AJ5718" s="25"/>
    </row>
    <row r="5719" spans="5:36" x14ac:dyDescent="0.3">
      <c r="E5719" s="12"/>
      <c r="V5719" s="22"/>
      <c r="AI5719" s="25"/>
      <c r="AJ5719" s="25"/>
    </row>
    <row r="5720" spans="5:36" x14ac:dyDescent="0.3">
      <c r="E5720" s="12"/>
      <c r="V5720" s="22"/>
      <c r="AI5720" s="25"/>
      <c r="AJ5720" s="25"/>
    </row>
    <row r="5721" spans="5:36" x14ac:dyDescent="0.3">
      <c r="E5721" s="12"/>
      <c r="V5721" s="22"/>
      <c r="AI5721" s="25"/>
      <c r="AJ5721" s="25"/>
    </row>
    <row r="5722" spans="5:36" x14ac:dyDescent="0.3">
      <c r="E5722" s="12"/>
      <c r="V5722" s="22"/>
      <c r="AI5722" s="25"/>
      <c r="AJ5722" s="25"/>
    </row>
    <row r="5723" spans="5:36" x14ac:dyDescent="0.3">
      <c r="E5723" s="12"/>
      <c r="V5723" s="22"/>
      <c r="AI5723" s="25"/>
      <c r="AJ5723" s="25"/>
    </row>
    <row r="5724" spans="5:36" x14ac:dyDescent="0.3">
      <c r="E5724" s="12"/>
      <c r="V5724" s="22"/>
      <c r="AI5724" s="25"/>
      <c r="AJ5724" s="25"/>
    </row>
    <row r="5725" spans="5:36" x14ac:dyDescent="0.3">
      <c r="E5725" s="12"/>
      <c r="V5725" s="22"/>
      <c r="AI5725" s="25"/>
      <c r="AJ5725" s="25"/>
    </row>
    <row r="5726" spans="5:36" x14ac:dyDescent="0.3">
      <c r="E5726" s="12"/>
      <c r="V5726" s="22"/>
      <c r="AI5726" s="25"/>
      <c r="AJ5726" s="25"/>
    </row>
    <row r="5727" spans="5:36" x14ac:dyDescent="0.3">
      <c r="E5727" s="12"/>
      <c r="V5727" s="22"/>
      <c r="AI5727" s="25"/>
      <c r="AJ5727" s="25"/>
    </row>
    <row r="5728" spans="5:36" x14ac:dyDescent="0.3">
      <c r="E5728" s="12"/>
      <c r="V5728" s="22"/>
      <c r="AI5728" s="25"/>
      <c r="AJ5728" s="25"/>
    </row>
    <row r="5729" spans="5:36" x14ac:dyDescent="0.3">
      <c r="E5729" s="12"/>
      <c r="V5729" s="22"/>
      <c r="AI5729" s="25"/>
      <c r="AJ5729" s="25"/>
    </row>
    <row r="5730" spans="5:36" x14ac:dyDescent="0.3">
      <c r="E5730" s="12"/>
      <c r="V5730" s="22"/>
      <c r="AI5730" s="25"/>
      <c r="AJ5730" s="25"/>
    </row>
    <row r="5731" spans="5:36" x14ac:dyDescent="0.3">
      <c r="E5731" s="12"/>
      <c r="V5731" s="22"/>
      <c r="AI5731" s="25"/>
      <c r="AJ5731" s="25"/>
    </row>
    <row r="5732" spans="5:36" x14ac:dyDescent="0.3">
      <c r="E5732" s="12"/>
      <c r="V5732" s="22"/>
      <c r="AI5732" s="25"/>
      <c r="AJ5732" s="25"/>
    </row>
    <row r="5733" spans="5:36" x14ac:dyDescent="0.3">
      <c r="E5733" s="12"/>
      <c r="V5733" s="22"/>
      <c r="AI5733" s="25"/>
      <c r="AJ5733" s="25"/>
    </row>
    <row r="5734" spans="5:36" x14ac:dyDescent="0.3">
      <c r="E5734" s="12"/>
      <c r="V5734" s="22"/>
      <c r="AI5734" s="25"/>
      <c r="AJ5734" s="25"/>
    </row>
    <row r="5735" spans="5:36" x14ac:dyDescent="0.3">
      <c r="E5735" s="12"/>
      <c r="V5735" s="22"/>
      <c r="AI5735" s="25"/>
      <c r="AJ5735" s="25"/>
    </row>
    <row r="5736" spans="5:36" x14ac:dyDescent="0.3">
      <c r="E5736" s="12"/>
      <c r="V5736" s="22"/>
      <c r="AI5736" s="25"/>
      <c r="AJ5736" s="25"/>
    </row>
    <row r="5737" spans="5:36" x14ac:dyDescent="0.3">
      <c r="E5737" s="12"/>
      <c r="V5737" s="22"/>
      <c r="AI5737" s="25"/>
      <c r="AJ5737" s="25"/>
    </row>
    <row r="5738" spans="5:36" x14ac:dyDescent="0.3">
      <c r="E5738" s="12"/>
      <c r="V5738" s="22"/>
      <c r="AI5738" s="25"/>
      <c r="AJ5738" s="25"/>
    </row>
    <row r="5739" spans="5:36" x14ac:dyDescent="0.3">
      <c r="E5739" s="12"/>
      <c r="V5739" s="22"/>
      <c r="AI5739" s="25"/>
      <c r="AJ5739" s="25"/>
    </row>
    <row r="5740" spans="5:36" x14ac:dyDescent="0.3">
      <c r="E5740" s="12"/>
      <c r="V5740" s="22"/>
      <c r="AI5740" s="25"/>
      <c r="AJ5740" s="25"/>
    </row>
    <row r="5741" spans="5:36" x14ac:dyDescent="0.3">
      <c r="E5741" s="12"/>
      <c r="V5741" s="22"/>
      <c r="AI5741" s="25"/>
      <c r="AJ5741" s="25"/>
    </row>
    <row r="5742" spans="5:36" x14ac:dyDescent="0.3">
      <c r="E5742" s="12"/>
      <c r="V5742" s="22"/>
      <c r="AI5742" s="25"/>
      <c r="AJ5742" s="25"/>
    </row>
    <row r="5743" spans="5:36" x14ac:dyDescent="0.3">
      <c r="E5743" s="12"/>
      <c r="V5743" s="22"/>
      <c r="AI5743" s="25"/>
      <c r="AJ5743" s="25"/>
    </row>
    <row r="5744" spans="5:36" x14ac:dyDescent="0.3">
      <c r="E5744" s="12"/>
      <c r="V5744" s="22"/>
      <c r="AI5744" s="25"/>
      <c r="AJ5744" s="25"/>
    </row>
    <row r="5745" spans="5:36" x14ac:dyDescent="0.3">
      <c r="E5745" s="12"/>
      <c r="V5745" s="22"/>
      <c r="AI5745" s="25"/>
      <c r="AJ5745" s="25"/>
    </row>
    <row r="5746" spans="5:36" x14ac:dyDescent="0.3">
      <c r="E5746" s="12"/>
      <c r="V5746" s="22"/>
      <c r="AI5746" s="25"/>
      <c r="AJ5746" s="25"/>
    </row>
    <row r="5747" spans="5:36" x14ac:dyDescent="0.3">
      <c r="E5747" s="12"/>
      <c r="V5747" s="22"/>
      <c r="AI5747" s="25"/>
      <c r="AJ5747" s="25"/>
    </row>
    <row r="5748" spans="5:36" x14ac:dyDescent="0.3">
      <c r="E5748" s="12"/>
      <c r="V5748" s="22"/>
      <c r="AI5748" s="25"/>
      <c r="AJ5748" s="25"/>
    </row>
    <row r="5749" spans="5:36" x14ac:dyDescent="0.3">
      <c r="E5749" s="12"/>
      <c r="V5749" s="22"/>
      <c r="AI5749" s="25"/>
      <c r="AJ5749" s="25"/>
    </row>
    <row r="5750" spans="5:36" x14ac:dyDescent="0.3">
      <c r="E5750" s="12"/>
      <c r="V5750" s="22"/>
      <c r="AI5750" s="25"/>
      <c r="AJ5750" s="25"/>
    </row>
    <row r="5751" spans="5:36" x14ac:dyDescent="0.3">
      <c r="E5751" s="12"/>
      <c r="V5751" s="22"/>
      <c r="AI5751" s="25"/>
      <c r="AJ5751" s="25"/>
    </row>
    <row r="5752" spans="5:36" x14ac:dyDescent="0.3">
      <c r="E5752" s="12"/>
      <c r="V5752" s="22"/>
      <c r="AI5752" s="25"/>
      <c r="AJ5752" s="25"/>
    </row>
    <row r="5753" spans="5:36" x14ac:dyDescent="0.3">
      <c r="E5753" s="12"/>
      <c r="V5753" s="22"/>
      <c r="AI5753" s="25"/>
      <c r="AJ5753" s="25"/>
    </row>
    <row r="5754" spans="5:36" x14ac:dyDescent="0.3">
      <c r="E5754" s="12"/>
      <c r="V5754" s="22"/>
      <c r="AI5754" s="25"/>
      <c r="AJ5754" s="25"/>
    </row>
    <row r="5755" spans="5:36" x14ac:dyDescent="0.3">
      <c r="E5755" s="12"/>
      <c r="V5755" s="22"/>
      <c r="AI5755" s="25"/>
      <c r="AJ5755" s="25"/>
    </row>
    <row r="5756" spans="5:36" x14ac:dyDescent="0.3">
      <c r="E5756" s="12"/>
      <c r="V5756" s="22"/>
      <c r="AI5756" s="25"/>
      <c r="AJ5756" s="25"/>
    </row>
    <row r="5757" spans="5:36" x14ac:dyDescent="0.3">
      <c r="E5757" s="12"/>
      <c r="V5757" s="22"/>
      <c r="AI5757" s="25"/>
      <c r="AJ5757" s="25"/>
    </row>
    <row r="5758" spans="5:36" x14ac:dyDescent="0.3">
      <c r="E5758" s="12"/>
      <c r="V5758" s="22"/>
      <c r="AI5758" s="25"/>
      <c r="AJ5758" s="25"/>
    </row>
    <row r="5759" spans="5:36" x14ac:dyDescent="0.3">
      <c r="E5759" s="12"/>
      <c r="V5759" s="22"/>
      <c r="AI5759" s="25"/>
      <c r="AJ5759" s="25"/>
    </row>
    <row r="5760" spans="5:36" x14ac:dyDescent="0.3">
      <c r="E5760" s="12"/>
      <c r="V5760" s="22"/>
      <c r="AI5760" s="25"/>
      <c r="AJ5760" s="25"/>
    </row>
    <row r="5761" spans="5:36" x14ac:dyDescent="0.3">
      <c r="E5761" s="12"/>
      <c r="V5761" s="22"/>
      <c r="AI5761" s="25"/>
      <c r="AJ5761" s="25"/>
    </row>
    <row r="5762" spans="5:36" x14ac:dyDescent="0.3">
      <c r="E5762" s="12"/>
      <c r="V5762" s="22"/>
      <c r="AI5762" s="25"/>
      <c r="AJ5762" s="25"/>
    </row>
    <row r="5763" spans="5:36" x14ac:dyDescent="0.3">
      <c r="E5763" s="12"/>
      <c r="V5763" s="22"/>
      <c r="AI5763" s="25"/>
      <c r="AJ5763" s="25"/>
    </row>
    <row r="5764" spans="5:36" x14ac:dyDescent="0.3">
      <c r="E5764" s="12"/>
      <c r="V5764" s="22"/>
      <c r="AI5764" s="25"/>
      <c r="AJ5764" s="25"/>
    </row>
    <row r="5765" spans="5:36" x14ac:dyDescent="0.3">
      <c r="E5765" s="12"/>
      <c r="V5765" s="22"/>
      <c r="AI5765" s="25"/>
      <c r="AJ5765" s="25"/>
    </row>
    <row r="5766" spans="5:36" x14ac:dyDescent="0.3">
      <c r="E5766" s="12"/>
      <c r="V5766" s="22"/>
      <c r="AI5766" s="25"/>
      <c r="AJ5766" s="25"/>
    </row>
    <row r="5767" spans="5:36" x14ac:dyDescent="0.3">
      <c r="E5767" s="12"/>
      <c r="V5767" s="22"/>
      <c r="AI5767" s="25"/>
      <c r="AJ5767" s="25"/>
    </row>
    <row r="5768" spans="5:36" x14ac:dyDescent="0.3">
      <c r="E5768" s="12"/>
      <c r="V5768" s="22"/>
      <c r="AI5768" s="25"/>
      <c r="AJ5768" s="25"/>
    </row>
    <row r="5769" spans="5:36" x14ac:dyDescent="0.3">
      <c r="E5769" s="12"/>
      <c r="V5769" s="22"/>
      <c r="AI5769" s="25"/>
      <c r="AJ5769" s="25"/>
    </row>
    <row r="5770" spans="5:36" x14ac:dyDescent="0.3">
      <c r="E5770" s="12"/>
      <c r="V5770" s="22"/>
      <c r="AI5770" s="25"/>
      <c r="AJ5770" s="25"/>
    </row>
    <row r="5771" spans="5:36" x14ac:dyDescent="0.3">
      <c r="E5771" s="12"/>
      <c r="V5771" s="22"/>
      <c r="AI5771" s="25"/>
      <c r="AJ5771" s="25"/>
    </row>
    <row r="5772" spans="5:36" x14ac:dyDescent="0.3">
      <c r="E5772" s="12"/>
      <c r="V5772" s="22"/>
      <c r="AI5772" s="25"/>
      <c r="AJ5772" s="25"/>
    </row>
    <row r="5773" spans="5:36" x14ac:dyDescent="0.3">
      <c r="E5773" s="12"/>
      <c r="V5773" s="22"/>
      <c r="AI5773" s="25"/>
      <c r="AJ5773" s="25"/>
    </row>
    <row r="5774" spans="5:36" x14ac:dyDescent="0.3">
      <c r="E5774" s="12"/>
      <c r="V5774" s="22"/>
      <c r="AI5774" s="25"/>
      <c r="AJ5774" s="25"/>
    </row>
    <row r="5775" spans="5:36" x14ac:dyDescent="0.3">
      <c r="E5775" s="12"/>
      <c r="V5775" s="22"/>
      <c r="AI5775" s="25"/>
      <c r="AJ5775" s="25"/>
    </row>
    <row r="5776" spans="5:36" x14ac:dyDescent="0.3">
      <c r="E5776" s="12"/>
      <c r="V5776" s="22"/>
      <c r="AI5776" s="25"/>
      <c r="AJ5776" s="25"/>
    </row>
    <row r="5777" spans="5:36" x14ac:dyDescent="0.3">
      <c r="E5777" s="12"/>
      <c r="V5777" s="22"/>
      <c r="AI5777" s="25"/>
      <c r="AJ5777" s="25"/>
    </row>
    <row r="5778" spans="5:36" x14ac:dyDescent="0.3">
      <c r="E5778" s="12"/>
      <c r="V5778" s="22"/>
      <c r="AI5778" s="25"/>
      <c r="AJ5778" s="25"/>
    </row>
    <row r="5779" spans="5:36" x14ac:dyDescent="0.3">
      <c r="E5779" s="12"/>
      <c r="V5779" s="22"/>
      <c r="AI5779" s="25"/>
      <c r="AJ5779" s="25"/>
    </row>
    <row r="5780" spans="5:36" x14ac:dyDescent="0.3">
      <c r="E5780" s="12"/>
      <c r="V5780" s="22"/>
      <c r="AI5780" s="25"/>
      <c r="AJ5780" s="25"/>
    </row>
    <row r="5781" spans="5:36" x14ac:dyDescent="0.3">
      <c r="E5781" s="12"/>
      <c r="V5781" s="22"/>
      <c r="AI5781" s="25"/>
      <c r="AJ5781" s="25"/>
    </row>
    <row r="5782" spans="5:36" x14ac:dyDescent="0.3">
      <c r="E5782" s="12"/>
      <c r="V5782" s="22"/>
      <c r="AI5782" s="25"/>
      <c r="AJ5782" s="25"/>
    </row>
    <row r="5783" spans="5:36" x14ac:dyDescent="0.3">
      <c r="E5783" s="12"/>
      <c r="V5783" s="22"/>
      <c r="AI5783" s="25"/>
      <c r="AJ5783" s="25"/>
    </row>
    <row r="5784" spans="5:36" x14ac:dyDescent="0.3">
      <c r="E5784" s="12"/>
      <c r="V5784" s="22"/>
      <c r="AI5784" s="25"/>
      <c r="AJ5784" s="25"/>
    </row>
    <row r="5785" spans="5:36" x14ac:dyDescent="0.3">
      <c r="E5785" s="12"/>
      <c r="V5785" s="22"/>
      <c r="AI5785" s="25"/>
      <c r="AJ5785" s="25"/>
    </row>
    <row r="5786" spans="5:36" x14ac:dyDescent="0.3">
      <c r="E5786" s="12"/>
      <c r="V5786" s="22"/>
      <c r="AI5786" s="25"/>
      <c r="AJ5786" s="25"/>
    </row>
    <row r="5787" spans="5:36" x14ac:dyDescent="0.3">
      <c r="E5787" s="12"/>
      <c r="V5787" s="22"/>
      <c r="AI5787" s="25"/>
      <c r="AJ5787" s="25"/>
    </row>
    <row r="5788" spans="5:36" x14ac:dyDescent="0.3">
      <c r="E5788" s="12"/>
      <c r="V5788" s="22"/>
      <c r="AI5788" s="25"/>
      <c r="AJ5788" s="25"/>
    </row>
    <row r="5789" spans="5:36" x14ac:dyDescent="0.3">
      <c r="E5789" s="12"/>
      <c r="V5789" s="22"/>
      <c r="AI5789" s="25"/>
      <c r="AJ5789" s="25"/>
    </row>
    <row r="5790" spans="5:36" x14ac:dyDescent="0.3">
      <c r="E5790" s="12"/>
      <c r="V5790" s="22"/>
      <c r="AI5790" s="25"/>
      <c r="AJ5790" s="25"/>
    </row>
    <row r="5791" spans="5:36" x14ac:dyDescent="0.3">
      <c r="E5791" s="12"/>
      <c r="V5791" s="22"/>
      <c r="AI5791" s="25"/>
      <c r="AJ5791" s="25"/>
    </row>
    <row r="5792" spans="5:36" x14ac:dyDescent="0.3">
      <c r="E5792" s="12"/>
      <c r="V5792" s="22"/>
      <c r="AI5792" s="25"/>
      <c r="AJ5792" s="25"/>
    </row>
    <row r="5793" spans="5:36" x14ac:dyDescent="0.3">
      <c r="E5793" s="12"/>
      <c r="V5793" s="22"/>
      <c r="AI5793" s="25"/>
      <c r="AJ5793" s="25"/>
    </row>
    <row r="5794" spans="5:36" x14ac:dyDescent="0.3">
      <c r="E5794" s="12"/>
      <c r="V5794" s="22"/>
      <c r="AI5794" s="25"/>
      <c r="AJ5794" s="25"/>
    </row>
    <row r="5795" spans="5:36" x14ac:dyDescent="0.3">
      <c r="E5795" s="12"/>
      <c r="V5795" s="22"/>
      <c r="AI5795" s="25"/>
      <c r="AJ5795" s="25"/>
    </row>
    <row r="5796" spans="5:36" x14ac:dyDescent="0.3">
      <c r="E5796" s="12"/>
      <c r="V5796" s="22"/>
      <c r="AI5796" s="25"/>
      <c r="AJ5796" s="25"/>
    </row>
    <row r="5797" spans="5:36" x14ac:dyDescent="0.3">
      <c r="E5797" s="12"/>
      <c r="V5797" s="22"/>
      <c r="AI5797" s="25"/>
      <c r="AJ5797" s="25"/>
    </row>
    <row r="5798" spans="5:36" x14ac:dyDescent="0.3">
      <c r="E5798" s="12"/>
      <c r="V5798" s="22"/>
      <c r="AI5798" s="25"/>
      <c r="AJ5798" s="25"/>
    </row>
    <row r="5799" spans="5:36" x14ac:dyDescent="0.3">
      <c r="E5799" s="12"/>
      <c r="V5799" s="22"/>
      <c r="AI5799" s="25"/>
      <c r="AJ5799" s="25"/>
    </row>
    <row r="5800" spans="5:36" x14ac:dyDescent="0.3">
      <c r="E5800" s="12"/>
      <c r="V5800" s="22"/>
      <c r="AI5800" s="25"/>
      <c r="AJ5800" s="25"/>
    </row>
    <row r="5801" spans="5:36" x14ac:dyDescent="0.3">
      <c r="E5801" s="12"/>
      <c r="V5801" s="22"/>
      <c r="AI5801" s="25"/>
      <c r="AJ5801" s="25"/>
    </row>
    <row r="5802" spans="5:36" x14ac:dyDescent="0.3">
      <c r="E5802" s="12"/>
      <c r="V5802" s="22"/>
      <c r="AI5802" s="25"/>
      <c r="AJ5802" s="25"/>
    </row>
    <row r="5803" spans="5:36" x14ac:dyDescent="0.3">
      <c r="E5803" s="12"/>
      <c r="V5803" s="22"/>
      <c r="AI5803" s="25"/>
      <c r="AJ5803" s="25"/>
    </row>
    <row r="5804" spans="5:36" x14ac:dyDescent="0.3">
      <c r="E5804" s="12"/>
      <c r="V5804" s="22"/>
      <c r="AI5804" s="25"/>
      <c r="AJ5804" s="25"/>
    </row>
    <row r="5805" spans="5:36" x14ac:dyDescent="0.3">
      <c r="E5805" s="12"/>
      <c r="V5805" s="22"/>
      <c r="AI5805" s="25"/>
      <c r="AJ5805" s="25"/>
    </row>
    <row r="5806" spans="5:36" x14ac:dyDescent="0.3">
      <c r="E5806" s="12"/>
      <c r="V5806" s="22"/>
      <c r="AI5806" s="25"/>
      <c r="AJ5806" s="25"/>
    </row>
    <row r="5807" spans="5:36" x14ac:dyDescent="0.3">
      <c r="E5807" s="12"/>
      <c r="V5807" s="22"/>
      <c r="AI5807" s="25"/>
      <c r="AJ5807" s="25"/>
    </row>
    <row r="5808" spans="5:36" x14ac:dyDescent="0.3">
      <c r="E5808" s="12"/>
      <c r="V5808" s="22"/>
      <c r="AI5808" s="25"/>
      <c r="AJ5808" s="25"/>
    </row>
    <row r="5809" spans="5:36" x14ac:dyDescent="0.3">
      <c r="E5809" s="12"/>
      <c r="V5809" s="22"/>
      <c r="AI5809" s="25"/>
      <c r="AJ5809" s="25"/>
    </row>
    <row r="5810" spans="5:36" x14ac:dyDescent="0.3">
      <c r="E5810" s="12"/>
      <c r="V5810" s="22"/>
      <c r="AI5810" s="25"/>
      <c r="AJ5810" s="25"/>
    </row>
    <row r="5811" spans="5:36" x14ac:dyDescent="0.3">
      <c r="E5811" s="12"/>
      <c r="V5811" s="22"/>
      <c r="AI5811" s="25"/>
      <c r="AJ5811" s="25"/>
    </row>
    <row r="5812" spans="5:36" x14ac:dyDescent="0.3">
      <c r="E5812" s="12"/>
      <c r="V5812" s="22"/>
      <c r="AI5812" s="25"/>
      <c r="AJ5812" s="25"/>
    </row>
    <row r="5813" spans="5:36" x14ac:dyDescent="0.3">
      <c r="E5813" s="12"/>
      <c r="V5813" s="22"/>
      <c r="AI5813" s="25"/>
      <c r="AJ5813" s="25"/>
    </row>
    <row r="5814" spans="5:36" x14ac:dyDescent="0.3">
      <c r="E5814" s="12"/>
      <c r="V5814" s="22"/>
      <c r="AI5814" s="25"/>
      <c r="AJ5814" s="25"/>
    </row>
    <row r="5815" spans="5:36" x14ac:dyDescent="0.3">
      <c r="E5815" s="12"/>
      <c r="V5815" s="22"/>
      <c r="AI5815" s="25"/>
      <c r="AJ5815" s="25"/>
    </row>
    <row r="5816" spans="5:36" x14ac:dyDescent="0.3">
      <c r="E5816" s="12"/>
      <c r="V5816" s="22"/>
      <c r="AI5816" s="25"/>
      <c r="AJ5816" s="25"/>
    </row>
    <row r="5817" spans="5:36" x14ac:dyDescent="0.3">
      <c r="E5817" s="12"/>
      <c r="V5817" s="22"/>
      <c r="AI5817" s="25"/>
      <c r="AJ5817" s="25"/>
    </row>
    <row r="5818" spans="5:36" x14ac:dyDescent="0.3">
      <c r="E5818" s="12"/>
      <c r="V5818" s="22"/>
      <c r="AI5818" s="25"/>
      <c r="AJ5818" s="25"/>
    </row>
    <row r="5819" spans="5:36" x14ac:dyDescent="0.3">
      <c r="E5819" s="12"/>
      <c r="V5819" s="22"/>
      <c r="AI5819" s="25"/>
      <c r="AJ5819" s="25"/>
    </row>
    <row r="5820" spans="5:36" x14ac:dyDescent="0.3">
      <c r="E5820" s="12"/>
      <c r="V5820" s="22"/>
      <c r="AI5820" s="25"/>
      <c r="AJ5820" s="25"/>
    </row>
    <row r="5821" spans="5:36" x14ac:dyDescent="0.3">
      <c r="E5821" s="12"/>
      <c r="V5821" s="22"/>
      <c r="AI5821" s="25"/>
      <c r="AJ5821" s="25"/>
    </row>
    <row r="5822" spans="5:36" x14ac:dyDescent="0.3">
      <c r="E5822" s="12"/>
      <c r="V5822" s="22"/>
      <c r="AI5822" s="25"/>
      <c r="AJ5822" s="25"/>
    </row>
    <row r="5823" spans="5:36" x14ac:dyDescent="0.3">
      <c r="E5823" s="12"/>
      <c r="V5823" s="22"/>
      <c r="AI5823" s="25"/>
      <c r="AJ5823" s="25"/>
    </row>
    <row r="5824" spans="5:36" x14ac:dyDescent="0.3">
      <c r="E5824" s="12"/>
      <c r="V5824" s="22"/>
      <c r="AI5824" s="25"/>
      <c r="AJ5824" s="25"/>
    </row>
    <row r="5825" spans="5:36" x14ac:dyDescent="0.3">
      <c r="E5825" s="12"/>
      <c r="V5825" s="22"/>
      <c r="AI5825" s="25"/>
      <c r="AJ5825" s="25"/>
    </row>
    <row r="5826" spans="5:36" x14ac:dyDescent="0.3">
      <c r="E5826" s="12"/>
      <c r="V5826" s="22"/>
      <c r="AI5826" s="25"/>
      <c r="AJ5826" s="25"/>
    </row>
    <row r="5827" spans="5:36" x14ac:dyDescent="0.3">
      <c r="E5827" s="12"/>
      <c r="V5827" s="22"/>
      <c r="AI5827" s="25"/>
      <c r="AJ5827" s="25"/>
    </row>
    <row r="5828" spans="5:36" x14ac:dyDescent="0.3">
      <c r="E5828" s="12"/>
      <c r="V5828" s="22"/>
      <c r="AI5828" s="25"/>
      <c r="AJ5828" s="25"/>
    </row>
    <row r="5829" spans="5:36" x14ac:dyDescent="0.3">
      <c r="E5829" s="12"/>
      <c r="V5829" s="22"/>
      <c r="AI5829" s="25"/>
      <c r="AJ5829" s="25"/>
    </row>
    <row r="5830" spans="5:36" x14ac:dyDescent="0.3">
      <c r="E5830" s="12"/>
      <c r="V5830" s="22"/>
      <c r="AI5830" s="25"/>
      <c r="AJ5830" s="25"/>
    </row>
    <row r="5831" spans="5:36" x14ac:dyDescent="0.3">
      <c r="E5831" s="12"/>
      <c r="V5831" s="22"/>
      <c r="AI5831" s="25"/>
      <c r="AJ5831" s="25"/>
    </row>
    <row r="5832" spans="5:36" x14ac:dyDescent="0.3">
      <c r="E5832" s="12"/>
      <c r="V5832" s="22"/>
      <c r="AI5832" s="25"/>
      <c r="AJ5832" s="25"/>
    </row>
    <row r="5833" spans="5:36" x14ac:dyDescent="0.3">
      <c r="E5833" s="12"/>
      <c r="V5833" s="22"/>
      <c r="AI5833" s="25"/>
      <c r="AJ5833" s="25"/>
    </row>
    <row r="5834" spans="5:36" x14ac:dyDescent="0.3">
      <c r="E5834" s="12"/>
      <c r="V5834" s="22"/>
      <c r="AI5834" s="25"/>
      <c r="AJ5834" s="25"/>
    </row>
    <row r="5835" spans="5:36" x14ac:dyDescent="0.3">
      <c r="E5835" s="12"/>
      <c r="V5835" s="22"/>
      <c r="AI5835" s="25"/>
      <c r="AJ5835" s="25"/>
    </row>
    <row r="5836" spans="5:36" x14ac:dyDescent="0.3">
      <c r="E5836" s="12"/>
      <c r="V5836" s="22"/>
      <c r="AI5836" s="25"/>
      <c r="AJ5836" s="25"/>
    </row>
    <row r="5837" spans="5:36" x14ac:dyDescent="0.3">
      <c r="E5837" s="12"/>
      <c r="V5837" s="22"/>
      <c r="AI5837" s="25"/>
      <c r="AJ5837" s="25"/>
    </row>
    <row r="5838" spans="5:36" x14ac:dyDescent="0.3">
      <c r="E5838" s="12"/>
      <c r="V5838" s="22"/>
      <c r="AI5838" s="25"/>
      <c r="AJ5838" s="25"/>
    </row>
    <row r="5839" spans="5:36" x14ac:dyDescent="0.3">
      <c r="E5839" s="12"/>
      <c r="V5839" s="22"/>
      <c r="AI5839" s="25"/>
      <c r="AJ5839" s="25"/>
    </row>
    <row r="5840" spans="5:36" x14ac:dyDescent="0.3">
      <c r="E5840" s="12"/>
      <c r="V5840" s="22"/>
      <c r="AI5840" s="25"/>
      <c r="AJ5840" s="25"/>
    </row>
    <row r="5841" spans="5:36" x14ac:dyDescent="0.3">
      <c r="E5841" s="12"/>
      <c r="V5841" s="22"/>
      <c r="AI5841" s="25"/>
      <c r="AJ5841" s="25"/>
    </row>
    <row r="5842" spans="5:36" x14ac:dyDescent="0.3">
      <c r="E5842" s="12"/>
      <c r="V5842" s="22"/>
      <c r="AI5842" s="25"/>
      <c r="AJ5842" s="25"/>
    </row>
    <row r="5843" spans="5:36" x14ac:dyDescent="0.3">
      <c r="E5843" s="12"/>
      <c r="V5843" s="22"/>
      <c r="AI5843" s="25"/>
      <c r="AJ5843" s="25"/>
    </row>
    <row r="5844" spans="5:36" x14ac:dyDescent="0.3">
      <c r="E5844" s="12"/>
      <c r="V5844" s="22"/>
      <c r="AI5844" s="25"/>
      <c r="AJ5844" s="25"/>
    </row>
    <row r="5845" spans="5:36" x14ac:dyDescent="0.3">
      <c r="E5845" s="12"/>
      <c r="V5845" s="22"/>
      <c r="AI5845" s="25"/>
      <c r="AJ5845" s="25"/>
    </row>
    <row r="5846" spans="5:36" x14ac:dyDescent="0.3">
      <c r="E5846" s="12"/>
      <c r="V5846" s="22"/>
      <c r="AI5846" s="25"/>
      <c r="AJ5846" s="25"/>
    </row>
    <row r="5847" spans="5:36" x14ac:dyDescent="0.3">
      <c r="E5847" s="12"/>
      <c r="V5847" s="22"/>
      <c r="AI5847" s="25"/>
      <c r="AJ5847" s="25"/>
    </row>
    <row r="5848" spans="5:36" x14ac:dyDescent="0.3">
      <c r="E5848" s="12"/>
      <c r="V5848" s="22"/>
      <c r="AI5848" s="25"/>
      <c r="AJ5848" s="25"/>
    </row>
    <row r="5849" spans="5:36" x14ac:dyDescent="0.3">
      <c r="E5849" s="12"/>
      <c r="V5849" s="22"/>
      <c r="AI5849" s="25"/>
      <c r="AJ5849" s="25"/>
    </row>
    <row r="5850" spans="5:36" x14ac:dyDescent="0.3">
      <c r="E5850" s="12"/>
      <c r="V5850" s="22"/>
      <c r="AI5850" s="25"/>
      <c r="AJ5850" s="25"/>
    </row>
    <row r="5851" spans="5:36" x14ac:dyDescent="0.3">
      <c r="E5851" s="12"/>
      <c r="V5851" s="22"/>
      <c r="AI5851" s="25"/>
      <c r="AJ5851" s="25"/>
    </row>
    <row r="5852" spans="5:36" x14ac:dyDescent="0.3">
      <c r="E5852" s="12"/>
      <c r="V5852" s="22"/>
      <c r="AI5852" s="25"/>
      <c r="AJ5852" s="25"/>
    </row>
    <row r="5853" spans="5:36" x14ac:dyDescent="0.3">
      <c r="E5853" s="12"/>
      <c r="V5853" s="22"/>
      <c r="AI5853" s="25"/>
      <c r="AJ5853" s="25"/>
    </row>
    <row r="5854" spans="5:36" x14ac:dyDescent="0.3">
      <c r="E5854" s="12"/>
      <c r="V5854" s="22"/>
      <c r="AI5854" s="25"/>
      <c r="AJ5854" s="25"/>
    </row>
    <row r="5855" spans="5:36" x14ac:dyDescent="0.3">
      <c r="E5855" s="12"/>
      <c r="V5855" s="22"/>
      <c r="AI5855" s="25"/>
      <c r="AJ5855" s="25"/>
    </row>
    <row r="5856" spans="5:36" x14ac:dyDescent="0.3">
      <c r="E5856" s="12"/>
      <c r="V5856" s="22"/>
      <c r="AI5856" s="25"/>
      <c r="AJ5856" s="25"/>
    </row>
    <row r="5857" spans="5:36" x14ac:dyDescent="0.3">
      <c r="E5857" s="12"/>
      <c r="V5857" s="22"/>
      <c r="AI5857" s="25"/>
      <c r="AJ5857" s="25"/>
    </row>
    <row r="5858" spans="5:36" x14ac:dyDescent="0.3">
      <c r="E5858" s="12"/>
      <c r="V5858" s="22"/>
      <c r="AI5858" s="25"/>
      <c r="AJ5858" s="25"/>
    </row>
    <row r="5859" spans="5:36" x14ac:dyDescent="0.3">
      <c r="E5859" s="12"/>
      <c r="V5859" s="22"/>
      <c r="AI5859" s="25"/>
      <c r="AJ5859" s="25"/>
    </row>
    <row r="5860" spans="5:36" x14ac:dyDescent="0.3">
      <c r="E5860" s="12"/>
      <c r="V5860" s="22"/>
      <c r="AI5860" s="25"/>
      <c r="AJ5860" s="25"/>
    </row>
    <row r="5861" spans="5:36" x14ac:dyDescent="0.3">
      <c r="E5861" s="12"/>
      <c r="V5861" s="22"/>
      <c r="AI5861" s="25"/>
      <c r="AJ5861" s="25"/>
    </row>
    <row r="5862" spans="5:36" x14ac:dyDescent="0.3">
      <c r="E5862" s="12"/>
      <c r="V5862" s="22"/>
      <c r="AI5862" s="25"/>
      <c r="AJ5862" s="25"/>
    </row>
    <row r="5863" spans="5:36" x14ac:dyDescent="0.3">
      <c r="E5863" s="12"/>
      <c r="V5863" s="22"/>
      <c r="AI5863" s="25"/>
      <c r="AJ5863" s="25"/>
    </row>
    <row r="5864" spans="5:36" x14ac:dyDescent="0.3">
      <c r="E5864" s="12"/>
      <c r="V5864" s="22"/>
      <c r="AI5864" s="25"/>
      <c r="AJ5864" s="25"/>
    </row>
    <row r="5865" spans="5:36" x14ac:dyDescent="0.3">
      <c r="E5865" s="12"/>
      <c r="V5865" s="22"/>
      <c r="AI5865" s="25"/>
      <c r="AJ5865" s="25"/>
    </row>
    <row r="5866" spans="5:36" x14ac:dyDescent="0.3">
      <c r="E5866" s="12"/>
      <c r="V5866" s="22"/>
      <c r="AI5866" s="25"/>
      <c r="AJ5866" s="25"/>
    </row>
    <row r="5867" spans="5:36" x14ac:dyDescent="0.3">
      <c r="E5867" s="12"/>
      <c r="V5867" s="22"/>
      <c r="AI5867" s="25"/>
      <c r="AJ5867" s="25"/>
    </row>
    <row r="5868" spans="5:36" x14ac:dyDescent="0.3">
      <c r="E5868" s="12"/>
      <c r="V5868" s="22"/>
      <c r="AI5868" s="25"/>
      <c r="AJ5868" s="25"/>
    </row>
    <row r="5869" spans="5:36" x14ac:dyDescent="0.3">
      <c r="E5869" s="12"/>
      <c r="V5869" s="22"/>
      <c r="AI5869" s="25"/>
      <c r="AJ5869" s="25"/>
    </row>
    <row r="5870" spans="5:36" x14ac:dyDescent="0.3">
      <c r="E5870" s="12"/>
      <c r="V5870" s="22"/>
      <c r="AI5870" s="25"/>
      <c r="AJ5870" s="25"/>
    </row>
    <row r="5871" spans="5:36" x14ac:dyDescent="0.3">
      <c r="E5871" s="12"/>
      <c r="V5871" s="22"/>
      <c r="AI5871" s="25"/>
      <c r="AJ5871" s="25"/>
    </row>
    <row r="5872" spans="5:36" x14ac:dyDescent="0.3">
      <c r="E5872" s="12"/>
      <c r="V5872" s="22"/>
      <c r="AI5872" s="25"/>
      <c r="AJ5872" s="25"/>
    </row>
    <row r="5873" spans="5:36" x14ac:dyDescent="0.3">
      <c r="E5873" s="12"/>
      <c r="V5873" s="22"/>
      <c r="AI5873" s="25"/>
      <c r="AJ5873" s="25"/>
    </row>
    <row r="5874" spans="5:36" x14ac:dyDescent="0.3">
      <c r="E5874" s="12"/>
      <c r="V5874" s="22"/>
      <c r="AI5874" s="25"/>
      <c r="AJ5874" s="25"/>
    </row>
    <row r="5875" spans="5:36" x14ac:dyDescent="0.3">
      <c r="E5875" s="12"/>
      <c r="V5875" s="22"/>
      <c r="AI5875" s="25"/>
      <c r="AJ5875" s="25"/>
    </row>
    <row r="5876" spans="5:36" x14ac:dyDescent="0.3">
      <c r="E5876" s="12"/>
      <c r="V5876" s="22"/>
      <c r="AI5876" s="25"/>
      <c r="AJ5876" s="25"/>
    </row>
    <row r="5877" spans="5:36" x14ac:dyDescent="0.3">
      <c r="E5877" s="12"/>
      <c r="V5877" s="22"/>
      <c r="AI5877" s="25"/>
      <c r="AJ5877" s="25"/>
    </row>
    <row r="5878" spans="5:36" x14ac:dyDescent="0.3">
      <c r="E5878" s="12"/>
      <c r="V5878" s="22"/>
      <c r="AI5878" s="25"/>
      <c r="AJ5878" s="25"/>
    </row>
    <row r="5879" spans="5:36" x14ac:dyDescent="0.3">
      <c r="E5879" s="12"/>
      <c r="V5879" s="22"/>
      <c r="AI5879" s="25"/>
      <c r="AJ5879" s="25"/>
    </row>
    <row r="5880" spans="5:36" x14ac:dyDescent="0.3">
      <c r="E5880" s="12"/>
      <c r="V5880" s="22"/>
      <c r="AI5880" s="25"/>
      <c r="AJ5880" s="25"/>
    </row>
    <row r="5881" spans="5:36" x14ac:dyDescent="0.3">
      <c r="E5881" s="12"/>
      <c r="V5881" s="22"/>
      <c r="AI5881" s="25"/>
      <c r="AJ5881" s="25"/>
    </row>
    <row r="5882" spans="5:36" x14ac:dyDescent="0.3">
      <c r="E5882" s="12"/>
      <c r="V5882" s="22"/>
      <c r="AI5882" s="25"/>
      <c r="AJ5882" s="25"/>
    </row>
    <row r="5883" spans="5:36" x14ac:dyDescent="0.3">
      <c r="E5883" s="12"/>
      <c r="V5883" s="22"/>
      <c r="AI5883" s="25"/>
      <c r="AJ5883" s="25"/>
    </row>
    <row r="5884" spans="5:36" x14ac:dyDescent="0.3">
      <c r="E5884" s="12"/>
      <c r="V5884" s="22"/>
      <c r="AI5884" s="25"/>
      <c r="AJ5884" s="25"/>
    </row>
    <row r="5885" spans="5:36" x14ac:dyDescent="0.3">
      <c r="E5885" s="12"/>
      <c r="V5885" s="22"/>
      <c r="AI5885" s="25"/>
      <c r="AJ5885" s="25"/>
    </row>
    <row r="5886" spans="5:36" x14ac:dyDescent="0.3">
      <c r="E5886" s="12"/>
      <c r="V5886" s="22"/>
      <c r="AI5886" s="25"/>
      <c r="AJ5886" s="25"/>
    </row>
    <row r="5887" spans="5:36" x14ac:dyDescent="0.3">
      <c r="E5887" s="12"/>
      <c r="V5887" s="22"/>
      <c r="AI5887" s="25"/>
      <c r="AJ5887" s="25"/>
    </row>
    <row r="5888" spans="5:36" x14ac:dyDescent="0.3">
      <c r="E5888" s="12"/>
      <c r="V5888" s="22"/>
      <c r="AI5888" s="25"/>
      <c r="AJ5888" s="25"/>
    </row>
    <row r="5889" spans="5:36" x14ac:dyDescent="0.3">
      <c r="E5889" s="12"/>
      <c r="V5889" s="22"/>
      <c r="AI5889" s="25"/>
      <c r="AJ5889" s="25"/>
    </row>
    <row r="5890" spans="5:36" x14ac:dyDescent="0.3">
      <c r="E5890" s="12"/>
      <c r="V5890" s="22"/>
      <c r="AI5890" s="25"/>
      <c r="AJ5890" s="25"/>
    </row>
    <row r="5891" spans="5:36" x14ac:dyDescent="0.3">
      <c r="E5891" s="12"/>
      <c r="V5891" s="22"/>
      <c r="AI5891" s="25"/>
      <c r="AJ5891" s="25"/>
    </row>
    <row r="5892" spans="5:36" x14ac:dyDescent="0.3">
      <c r="E5892" s="12"/>
      <c r="V5892" s="22"/>
      <c r="AI5892" s="25"/>
      <c r="AJ5892" s="25"/>
    </row>
    <row r="5893" spans="5:36" x14ac:dyDescent="0.3">
      <c r="E5893" s="12"/>
      <c r="V5893" s="22"/>
      <c r="AI5893" s="25"/>
      <c r="AJ5893" s="25"/>
    </row>
    <row r="5894" spans="5:36" x14ac:dyDescent="0.3">
      <c r="E5894" s="12"/>
      <c r="V5894" s="22"/>
      <c r="AI5894" s="25"/>
      <c r="AJ5894" s="25"/>
    </row>
    <row r="5895" spans="5:36" x14ac:dyDescent="0.3">
      <c r="E5895" s="12"/>
      <c r="V5895" s="22"/>
      <c r="AI5895" s="25"/>
      <c r="AJ5895" s="25"/>
    </row>
    <row r="5896" spans="5:36" x14ac:dyDescent="0.3">
      <c r="E5896" s="12"/>
      <c r="V5896" s="22"/>
      <c r="AI5896" s="25"/>
      <c r="AJ5896" s="25"/>
    </row>
    <row r="5897" spans="5:36" x14ac:dyDescent="0.3">
      <c r="E5897" s="12"/>
      <c r="V5897" s="22"/>
      <c r="AI5897" s="25"/>
      <c r="AJ5897" s="25"/>
    </row>
    <row r="5898" spans="5:36" x14ac:dyDescent="0.3">
      <c r="E5898" s="12"/>
      <c r="V5898" s="22"/>
      <c r="AI5898" s="25"/>
      <c r="AJ5898" s="25"/>
    </row>
    <row r="5899" spans="5:36" x14ac:dyDescent="0.3">
      <c r="E5899" s="12"/>
      <c r="V5899" s="22"/>
      <c r="AI5899" s="25"/>
      <c r="AJ5899" s="25"/>
    </row>
    <row r="5900" spans="5:36" x14ac:dyDescent="0.3">
      <c r="E5900" s="12"/>
      <c r="V5900" s="22"/>
      <c r="AI5900" s="25"/>
      <c r="AJ5900" s="25"/>
    </row>
    <row r="5901" spans="5:36" x14ac:dyDescent="0.3">
      <c r="E5901" s="12"/>
      <c r="V5901" s="22"/>
      <c r="AI5901" s="25"/>
      <c r="AJ5901" s="25"/>
    </row>
    <row r="5902" spans="5:36" x14ac:dyDescent="0.3">
      <c r="E5902" s="12"/>
      <c r="V5902" s="22"/>
      <c r="AI5902" s="25"/>
      <c r="AJ5902" s="25"/>
    </row>
    <row r="5903" spans="5:36" x14ac:dyDescent="0.3">
      <c r="E5903" s="12"/>
      <c r="V5903" s="22"/>
      <c r="AI5903" s="25"/>
      <c r="AJ5903" s="25"/>
    </row>
    <row r="5904" spans="5:36" x14ac:dyDescent="0.3">
      <c r="E5904" s="12"/>
      <c r="V5904" s="22"/>
      <c r="AI5904" s="25"/>
      <c r="AJ5904" s="25"/>
    </row>
    <row r="5905" spans="5:36" x14ac:dyDescent="0.3">
      <c r="E5905" s="12"/>
      <c r="V5905" s="22"/>
      <c r="AI5905" s="25"/>
      <c r="AJ5905" s="25"/>
    </row>
    <row r="5906" spans="5:36" x14ac:dyDescent="0.3">
      <c r="E5906" s="12"/>
      <c r="V5906" s="22"/>
      <c r="AI5906" s="25"/>
      <c r="AJ5906" s="25"/>
    </row>
    <row r="5907" spans="5:36" x14ac:dyDescent="0.3">
      <c r="E5907" s="12"/>
      <c r="V5907" s="22"/>
      <c r="AI5907" s="25"/>
      <c r="AJ5907" s="25"/>
    </row>
    <row r="5908" spans="5:36" x14ac:dyDescent="0.3">
      <c r="E5908" s="12"/>
      <c r="V5908" s="22"/>
      <c r="AI5908" s="25"/>
      <c r="AJ5908" s="25"/>
    </row>
    <row r="5909" spans="5:36" x14ac:dyDescent="0.3">
      <c r="E5909" s="12"/>
      <c r="V5909" s="22"/>
      <c r="AI5909" s="25"/>
      <c r="AJ5909" s="25"/>
    </row>
    <row r="5910" spans="5:36" x14ac:dyDescent="0.3">
      <c r="E5910" s="12"/>
      <c r="V5910" s="22"/>
      <c r="AI5910" s="25"/>
      <c r="AJ5910" s="25"/>
    </row>
    <row r="5911" spans="5:36" x14ac:dyDescent="0.3">
      <c r="E5911" s="12"/>
      <c r="V5911" s="22"/>
      <c r="AI5911" s="25"/>
      <c r="AJ5911" s="25"/>
    </row>
    <row r="5912" spans="5:36" x14ac:dyDescent="0.3">
      <c r="E5912" s="12"/>
      <c r="V5912" s="22"/>
      <c r="AI5912" s="25"/>
      <c r="AJ5912" s="25"/>
    </row>
    <row r="5913" spans="5:36" x14ac:dyDescent="0.3">
      <c r="E5913" s="12"/>
      <c r="V5913" s="22"/>
      <c r="AI5913" s="25"/>
      <c r="AJ5913" s="25"/>
    </row>
    <row r="5914" spans="5:36" x14ac:dyDescent="0.3">
      <c r="E5914" s="12"/>
      <c r="V5914" s="22"/>
      <c r="AI5914" s="25"/>
      <c r="AJ5914" s="25"/>
    </row>
    <row r="5915" spans="5:36" x14ac:dyDescent="0.3">
      <c r="E5915" s="12"/>
      <c r="V5915" s="22"/>
      <c r="AI5915" s="25"/>
      <c r="AJ5915" s="25"/>
    </row>
    <row r="5916" spans="5:36" x14ac:dyDescent="0.3">
      <c r="E5916" s="12"/>
      <c r="V5916" s="22"/>
      <c r="AI5916" s="25"/>
      <c r="AJ5916" s="25"/>
    </row>
    <row r="5917" spans="5:36" x14ac:dyDescent="0.3">
      <c r="E5917" s="12"/>
      <c r="V5917" s="22"/>
      <c r="AI5917" s="25"/>
      <c r="AJ5917" s="25"/>
    </row>
    <row r="5918" spans="5:36" x14ac:dyDescent="0.3">
      <c r="E5918" s="12"/>
      <c r="V5918" s="22"/>
      <c r="AI5918" s="25"/>
      <c r="AJ5918" s="25"/>
    </row>
    <row r="5919" spans="5:36" x14ac:dyDescent="0.3">
      <c r="E5919" s="12"/>
      <c r="V5919" s="22"/>
      <c r="AI5919" s="25"/>
      <c r="AJ5919" s="25"/>
    </row>
    <row r="5920" spans="5:36" x14ac:dyDescent="0.3">
      <c r="E5920" s="12"/>
      <c r="V5920" s="22"/>
      <c r="AI5920" s="25"/>
      <c r="AJ5920" s="25"/>
    </row>
    <row r="5921" spans="5:36" x14ac:dyDescent="0.3">
      <c r="E5921" s="12"/>
      <c r="V5921" s="22"/>
      <c r="AI5921" s="25"/>
      <c r="AJ5921" s="25"/>
    </row>
    <row r="5922" spans="5:36" x14ac:dyDescent="0.3">
      <c r="E5922" s="12"/>
      <c r="V5922" s="22"/>
      <c r="AI5922" s="25"/>
      <c r="AJ5922" s="25"/>
    </row>
    <row r="5923" spans="5:36" x14ac:dyDescent="0.3">
      <c r="E5923" s="12"/>
      <c r="V5923" s="22"/>
      <c r="AI5923" s="25"/>
      <c r="AJ5923" s="25"/>
    </row>
    <row r="5924" spans="5:36" x14ac:dyDescent="0.3">
      <c r="E5924" s="12"/>
      <c r="V5924" s="22"/>
      <c r="AI5924" s="25"/>
      <c r="AJ5924" s="25"/>
    </row>
    <row r="5925" spans="5:36" x14ac:dyDescent="0.3">
      <c r="E5925" s="12"/>
      <c r="V5925" s="22"/>
      <c r="AI5925" s="25"/>
      <c r="AJ5925" s="25"/>
    </row>
    <row r="5926" spans="5:36" x14ac:dyDescent="0.3">
      <c r="E5926" s="12"/>
      <c r="V5926" s="22"/>
      <c r="AI5926" s="25"/>
      <c r="AJ5926" s="25"/>
    </row>
    <row r="5927" spans="5:36" x14ac:dyDescent="0.3">
      <c r="E5927" s="12"/>
      <c r="V5927" s="22"/>
      <c r="AI5927" s="25"/>
      <c r="AJ5927" s="25"/>
    </row>
    <row r="5928" spans="5:36" x14ac:dyDescent="0.3">
      <c r="E5928" s="12"/>
      <c r="V5928" s="22"/>
      <c r="AI5928" s="25"/>
      <c r="AJ5928" s="25"/>
    </row>
    <row r="5929" spans="5:36" x14ac:dyDescent="0.3">
      <c r="E5929" s="12"/>
      <c r="V5929" s="22"/>
      <c r="AI5929" s="25"/>
      <c r="AJ5929" s="25"/>
    </row>
    <row r="5930" spans="5:36" x14ac:dyDescent="0.3">
      <c r="E5930" s="12"/>
      <c r="V5930" s="22"/>
      <c r="AI5930" s="25"/>
      <c r="AJ5930" s="25"/>
    </row>
    <row r="5931" spans="5:36" x14ac:dyDescent="0.3">
      <c r="E5931" s="12"/>
      <c r="V5931" s="22"/>
      <c r="AI5931" s="25"/>
      <c r="AJ5931" s="25"/>
    </row>
    <row r="5932" spans="5:36" x14ac:dyDescent="0.3">
      <c r="E5932" s="12"/>
      <c r="V5932" s="22"/>
      <c r="AI5932" s="25"/>
      <c r="AJ5932" s="25"/>
    </row>
    <row r="5933" spans="5:36" x14ac:dyDescent="0.3">
      <c r="E5933" s="12"/>
      <c r="V5933" s="22"/>
      <c r="AI5933" s="25"/>
      <c r="AJ5933" s="25"/>
    </row>
    <row r="5934" spans="5:36" x14ac:dyDescent="0.3">
      <c r="E5934" s="12"/>
      <c r="V5934" s="22"/>
      <c r="AI5934" s="25"/>
      <c r="AJ5934" s="25"/>
    </row>
    <row r="5935" spans="5:36" x14ac:dyDescent="0.3">
      <c r="E5935" s="12"/>
      <c r="V5935" s="22"/>
      <c r="AI5935" s="25"/>
      <c r="AJ5935" s="25"/>
    </row>
    <row r="5936" spans="5:36" x14ac:dyDescent="0.3">
      <c r="E5936" s="12"/>
      <c r="V5936" s="22"/>
      <c r="AI5936" s="25"/>
      <c r="AJ5936" s="25"/>
    </row>
    <row r="5937" spans="5:36" x14ac:dyDescent="0.3">
      <c r="E5937" s="12"/>
      <c r="V5937" s="22"/>
      <c r="AI5937" s="25"/>
      <c r="AJ5937" s="25"/>
    </row>
    <row r="5938" spans="5:36" x14ac:dyDescent="0.3">
      <c r="E5938" s="12"/>
      <c r="V5938" s="22"/>
      <c r="AI5938" s="25"/>
      <c r="AJ5938" s="25"/>
    </row>
    <row r="5939" spans="5:36" x14ac:dyDescent="0.3">
      <c r="E5939" s="12"/>
      <c r="V5939" s="22"/>
      <c r="AI5939" s="25"/>
      <c r="AJ5939" s="25"/>
    </row>
    <row r="5940" spans="5:36" x14ac:dyDescent="0.3">
      <c r="E5940" s="12"/>
      <c r="V5940" s="22"/>
      <c r="AI5940" s="25"/>
      <c r="AJ5940" s="25"/>
    </row>
    <row r="5941" spans="5:36" x14ac:dyDescent="0.3">
      <c r="E5941" s="12"/>
      <c r="V5941" s="22"/>
      <c r="AI5941" s="25"/>
      <c r="AJ5941" s="25"/>
    </row>
    <row r="5942" spans="5:36" x14ac:dyDescent="0.3">
      <c r="E5942" s="12"/>
      <c r="V5942" s="22"/>
      <c r="AI5942" s="25"/>
      <c r="AJ5942" s="25"/>
    </row>
    <row r="5943" spans="5:36" x14ac:dyDescent="0.3">
      <c r="E5943" s="12"/>
      <c r="V5943" s="22"/>
      <c r="AI5943" s="25"/>
      <c r="AJ5943" s="25"/>
    </row>
    <row r="5944" spans="5:36" x14ac:dyDescent="0.3">
      <c r="E5944" s="12"/>
      <c r="V5944" s="22"/>
      <c r="AI5944" s="25"/>
      <c r="AJ5944" s="25"/>
    </row>
    <row r="5945" spans="5:36" x14ac:dyDescent="0.3">
      <c r="E5945" s="12"/>
      <c r="V5945" s="22"/>
      <c r="AI5945" s="25"/>
      <c r="AJ5945" s="25"/>
    </row>
    <row r="5946" spans="5:36" x14ac:dyDescent="0.3">
      <c r="E5946" s="12"/>
      <c r="V5946" s="22"/>
      <c r="AI5946" s="25"/>
      <c r="AJ5946" s="25"/>
    </row>
    <row r="5947" spans="5:36" x14ac:dyDescent="0.3">
      <c r="E5947" s="12"/>
      <c r="V5947" s="22"/>
      <c r="AI5947" s="25"/>
      <c r="AJ5947" s="25"/>
    </row>
    <row r="5948" spans="5:36" x14ac:dyDescent="0.3">
      <c r="E5948" s="12"/>
      <c r="V5948" s="22"/>
      <c r="AI5948" s="25"/>
      <c r="AJ5948" s="25"/>
    </row>
    <row r="5949" spans="5:36" x14ac:dyDescent="0.3">
      <c r="E5949" s="12"/>
      <c r="V5949" s="22"/>
      <c r="AI5949" s="25"/>
      <c r="AJ5949" s="25"/>
    </row>
    <row r="5950" spans="5:36" x14ac:dyDescent="0.3">
      <c r="E5950" s="12"/>
      <c r="V5950" s="22"/>
      <c r="AI5950" s="25"/>
      <c r="AJ5950" s="25"/>
    </row>
    <row r="5951" spans="5:36" x14ac:dyDescent="0.3">
      <c r="E5951" s="12"/>
      <c r="V5951" s="22"/>
      <c r="AI5951" s="25"/>
      <c r="AJ5951" s="25"/>
    </row>
    <row r="5952" spans="5:36" x14ac:dyDescent="0.3">
      <c r="E5952" s="12"/>
      <c r="V5952" s="22"/>
      <c r="AI5952" s="25"/>
      <c r="AJ5952" s="25"/>
    </row>
    <row r="5953" spans="5:36" x14ac:dyDescent="0.3">
      <c r="E5953" s="12"/>
      <c r="V5953" s="22"/>
      <c r="AI5953" s="25"/>
      <c r="AJ5953" s="25"/>
    </row>
    <row r="5954" spans="5:36" x14ac:dyDescent="0.3">
      <c r="E5954" s="12"/>
      <c r="V5954" s="22"/>
      <c r="AI5954" s="25"/>
      <c r="AJ5954" s="25"/>
    </row>
    <row r="5955" spans="5:36" x14ac:dyDescent="0.3">
      <c r="E5955" s="12"/>
      <c r="V5955" s="22"/>
      <c r="AI5955" s="25"/>
      <c r="AJ5955" s="25"/>
    </row>
    <row r="5956" spans="5:36" x14ac:dyDescent="0.3">
      <c r="E5956" s="12"/>
      <c r="V5956" s="22"/>
      <c r="AI5956" s="25"/>
      <c r="AJ5956" s="25"/>
    </row>
    <row r="5957" spans="5:36" x14ac:dyDescent="0.3">
      <c r="E5957" s="12"/>
      <c r="V5957" s="22"/>
      <c r="AI5957" s="25"/>
      <c r="AJ5957" s="25"/>
    </row>
    <row r="5958" spans="5:36" x14ac:dyDescent="0.3">
      <c r="E5958" s="12"/>
      <c r="V5958" s="22"/>
      <c r="AI5958" s="25"/>
      <c r="AJ5958" s="25"/>
    </row>
    <row r="5959" spans="5:36" x14ac:dyDescent="0.3">
      <c r="E5959" s="12"/>
      <c r="V5959" s="22"/>
      <c r="AI5959" s="25"/>
      <c r="AJ5959" s="25"/>
    </row>
    <row r="5960" spans="5:36" x14ac:dyDescent="0.3">
      <c r="E5960" s="12"/>
      <c r="V5960" s="22"/>
      <c r="AI5960" s="25"/>
      <c r="AJ5960" s="25"/>
    </row>
    <row r="5961" spans="5:36" x14ac:dyDescent="0.3">
      <c r="E5961" s="12"/>
      <c r="V5961" s="22"/>
      <c r="AI5961" s="25"/>
      <c r="AJ5961" s="25"/>
    </row>
    <row r="5962" spans="5:36" x14ac:dyDescent="0.3">
      <c r="E5962" s="12"/>
      <c r="V5962" s="22"/>
      <c r="AI5962" s="25"/>
      <c r="AJ5962" s="25"/>
    </row>
    <row r="5963" spans="5:36" x14ac:dyDescent="0.3">
      <c r="E5963" s="12"/>
      <c r="V5963" s="22"/>
      <c r="AI5963" s="25"/>
      <c r="AJ5963" s="25"/>
    </row>
    <row r="5964" spans="5:36" x14ac:dyDescent="0.3">
      <c r="E5964" s="12"/>
      <c r="V5964" s="22"/>
      <c r="AI5964" s="25"/>
      <c r="AJ5964" s="25"/>
    </row>
    <row r="5965" spans="5:36" x14ac:dyDescent="0.3">
      <c r="E5965" s="12"/>
      <c r="V5965" s="22"/>
      <c r="AI5965" s="25"/>
      <c r="AJ5965" s="25"/>
    </row>
    <row r="5966" spans="5:36" x14ac:dyDescent="0.3">
      <c r="E5966" s="12"/>
      <c r="V5966" s="22"/>
      <c r="AI5966" s="25"/>
      <c r="AJ5966" s="25"/>
    </row>
    <row r="5967" spans="5:36" x14ac:dyDescent="0.3">
      <c r="E5967" s="12"/>
      <c r="V5967" s="22"/>
      <c r="AI5967" s="25"/>
      <c r="AJ5967" s="25"/>
    </row>
    <row r="5968" spans="5:36" x14ac:dyDescent="0.3">
      <c r="E5968" s="12"/>
      <c r="V5968" s="22"/>
      <c r="AI5968" s="25"/>
      <c r="AJ5968" s="25"/>
    </row>
    <row r="5969" spans="5:36" x14ac:dyDescent="0.3">
      <c r="E5969" s="12"/>
      <c r="V5969" s="22"/>
      <c r="AI5969" s="25"/>
      <c r="AJ5969" s="25"/>
    </row>
    <row r="5970" spans="5:36" x14ac:dyDescent="0.3">
      <c r="E5970" s="12"/>
      <c r="V5970" s="22"/>
      <c r="AI5970" s="25"/>
      <c r="AJ5970" s="25"/>
    </row>
    <row r="5971" spans="5:36" x14ac:dyDescent="0.3">
      <c r="E5971" s="12"/>
      <c r="V5971" s="22"/>
      <c r="AI5971" s="25"/>
      <c r="AJ5971" s="25"/>
    </row>
    <row r="5972" spans="5:36" x14ac:dyDescent="0.3">
      <c r="E5972" s="12"/>
      <c r="V5972" s="22"/>
      <c r="AI5972" s="25"/>
      <c r="AJ5972" s="25"/>
    </row>
    <row r="5973" spans="5:36" x14ac:dyDescent="0.3">
      <c r="E5973" s="12"/>
      <c r="V5973" s="22"/>
      <c r="AI5973" s="25"/>
      <c r="AJ5973" s="25"/>
    </row>
    <row r="5974" spans="5:36" x14ac:dyDescent="0.3">
      <c r="E5974" s="12"/>
      <c r="V5974" s="22"/>
      <c r="AI5974" s="25"/>
      <c r="AJ5974" s="25"/>
    </row>
    <row r="5975" spans="5:36" x14ac:dyDescent="0.3">
      <c r="E5975" s="12"/>
      <c r="V5975" s="22"/>
      <c r="AI5975" s="25"/>
      <c r="AJ5975" s="25"/>
    </row>
    <row r="5976" spans="5:36" x14ac:dyDescent="0.3">
      <c r="E5976" s="12"/>
      <c r="V5976" s="22"/>
      <c r="AI5976" s="25"/>
      <c r="AJ5976" s="25"/>
    </row>
    <row r="5977" spans="5:36" x14ac:dyDescent="0.3">
      <c r="E5977" s="12"/>
      <c r="V5977" s="22"/>
      <c r="AI5977" s="25"/>
      <c r="AJ5977" s="25"/>
    </row>
    <row r="5978" spans="5:36" x14ac:dyDescent="0.3">
      <c r="E5978" s="12"/>
      <c r="V5978" s="22"/>
      <c r="AI5978" s="25"/>
      <c r="AJ5978" s="25"/>
    </row>
    <row r="5979" spans="5:36" x14ac:dyDescent="0.3">
      <c r="E5979" s="12"/>
      <c r="V5979" s="22"/>
      <c r="AI5979" s="25"/>
      <c r="AJ5979" s="25"/>
    </row>
    <row r="5980" spans="5:36" x14ac:dyDescent="0.3">
      <c r="E5980" s="12"/>
      <c r="V5980" s="22"/>
      <c r="AI5980" s="25"/>
      <c r="AJ5980" s="25"/>
    </row>
    <row r="5981" spans="5:36" x14ac:dyDescent="0.3">
      <c r="E5981" s="12"/>
      <c r="V5981" s="22"/>
      <c r="AI5981" s="25"/>
      <c r="AJ5981" s="25"/>
    </row>
    <row r="5982" spans="5:36" x14ac:dyDescent="0.3">
      <c r="E5982" s="12"/>
      <c r="V5982" s="22"/>
      <c r="AI5982" s="25"/>
      <c r="AJ5982" s="25"/>
    </row>
    <row r="5983" spans="5:36" x14ac:dyDescent="0.3">
      <c r="E5983" s="12"/>
      <c r="V5983" s="22"/>
      <c r="AI5983" s="25"/>
      <c r="AJ5983" s="25"/>
    </row>
    <row r="5984" spans="5:36" x14ac:dyDescent="0.3">
      <c r="E5984" s="12"/>
      <c r="V5984" s="22"/>
      <c r="AI5984" s="25"/>
      <c r="AJ5984" s="25"/>
    </row>
    <row r="5985" spans="5:36" x14ac:dyDescent="0.3">
      <c r="E5985" s="12"/>
      <c r="V5985" s="22"/>
      <c r="AI5985" s="25"/>
      <c r="AJ5985" s="25"/>
    </row>
    <row r="5986" spans="5:36" x14ac:dyDescent="0.3">
      <c r="E5986" s="12"/>
      <c r="V5986" s="22"/>
      <c r="AI5986" s="25"/>
      <c r="AJ5986" s="25"/>
    </row>
    <row r="5987" spans="5:36" x14ac:dyDescent="0.3">
      <c r="E5987" s="12"/>
      <c r="V5987" s="22"/>
      <c r="AI5987" s="25"/>
      <c r="AJ5987" s="25"/>
    </row>
    <row r="5988" spans="5:36" x14ac:dyDescent="0.3">
      <c r="E5988" s="12"/>
      <c r="V5988" s="22"/>
      <c r="AI5988" s="25"/>
      <c r="AJ5988" s="25"/>
    </row>
    <row r="5989" spans="5:36" x14ac:dyDescent="0.3">
      <c r="E5989" s="12"/>
      <c r="V5989" s="22"/>
      <c r="AI5989" s="25"/>
      <c r="AJ5989" s="25"/>
    </row>
    <row r="5990" spans="5:36" x14ac:dyDescent="0.3">
      <c r="E5990" s="12"/>
      <c r="V5990" s="22"/>
      <c r="AI5990" s="25"/>
      <c r="AJ5990" s="25"/>
    </row>
    <row r="5991" spans="5:36" x14ac:dyDescent="0.3">
      <c r="E5991" s="12"/>
      <c r="V5991" s="22"/>
      <c r="AI5991" s="25"/>
      <c r="AJ5991" s="25"/>
    </row>
    <row r="5992" spans="5:36" x14ac:dyDescent="0.3">
      <c r="E5992" s="12"/>
      <c r="V5992" s="22"/>
      <c r="AI5992" s="25"/>
      <c r="AJ5992" s="25"/>
    </row>
    <row r="5993" spans="5:36" x14ac:dyDescent="0.3">
      <c r="E5993" s="12"/>
      <c r="V5993" s="22"/>
      <c r="AI5993" s="25"/>
      <c r="AJ5993" s="25"/>
    </row>
    <row r="5994" spans="5:36" x14ac:dyDescent="0.3">
      <c r="E5994" s="12"/>
      <c r="V5994" s="22"/>
      <c r="AI5994" s="25"/>
      <c r="AJ5994" s="25"/>
    </row>
    <row r="5995" spans="5:36" x14ac:dyDescent="0.3">
      <c r="E5995" s="12"/>
      <c r="V5995" s="22"/>
      <c r="AI5995" s="25"/>
      <c r="AJ5995" s="25"/>
    </row>
    <row r="5996" spans="5:36" x14ac:dyDescent="0.3">
      <c r="E5996" s="12"/>
      <c r="V5996" s="22"/>
      <c r="AI5996" s="25"/>
      <c r="AJ5996" s="25"/>
    </row>
    <row r="5997" spans="5:36" x14ac:dyDescent="0.3">
      <c r="E5997" s="12"/>
      <c r="V5997" s="22"/>
      <c r="AI5997" s="25"/>
      <c r="AJ5997" s="25"/>
    </row>
    <row r="5998" spans="5:36" x14ac:dyDescent="0.3">
      <c r="E5998" s="12"/>
      <c r="V5998" s="22"/>
      <c r="AI5998" s="25"/>
      <c r="AJ5998" s="25"/>
    </row>
    <row r="5999" spans="5:36" x14ac:dyDescent="0.3">
      <c r="E5999" s="12"/>
      <c r="V5999" s="22"/>
      <c r="AI5999" s="25"/>
      <c r="AJ5999" s="25"/>
    </row>
    <row r="6000" spans="5:36" x14ac:dyDescent="0.3">
      <c r="E6000" s="12"/>
      <c r="V6000" s="22"/>
      <c r="AI6000" s="25"/>
      <c r="AJ6000" s="25"/>
    </row>
    <row r="6001" spans="5:36" x14ac:dyDescent="0.3">
      <c r="E6001" s="12"/>
      <c r="V6001" s="22"/>
      <c r="AI6001" s="25"/>
      <c r="AJ6001" s="25"/>
    </row>
    <row r="6002" spans="5:36" x14ac:dyDescent="0.3">
      <c r="E6002" s="12"/>
      <c r="V6002" s="22"/>
      <c r="AI6002" s="25"/>
      <c r="AJ6002" s="25"/>
    </row>
    <row r="6003" spans="5:36" x14ac:dyDescent="0.3">
      <c r="E6003" s="12"/>
      <c r="V6003" s="22"/>
      <c r="AI6003" s="25"/>
      <c r="AJ6003" s="25"/>
    </row>
    <row r="6004" spans="5:36" x14ac:dyDescent="0.3">
      <c r="E6004" s="12"/>
      <c r="V6004" s="22"/>
      <c r="AI6004" s="25"/>
      <c r="AJ6004" s="25"/>
    </row>
    <row r="6005" spans="5:36" x14ac:dyDescent="0.3">
      <c r="E6005" s="12"/>
      <c r="V6005" s="22"/>
      <c r="AI6005" s="25"/>
      <c r="AJ6005" s="25"/>
    </row>
    <row r="6006" spans="5:36" x14ac:dyDescent="0.3">
      <c r="E6006" s="12"/>
      <c r="V6006" s="22"/>
      <c r="AI6006" s="25"/>
      <c r="AJ6006" s="25"/>
    </row>
    <row r="6007" spans="5:36" x14ac:dyDescent="0.3">
      <c r="E6007" s="12"/>
      <c r="V6007" s="22"/>
      <c r="AI6007" s="25"/>
      <c r="AJ6007" s="25"/>
    </row>
    <row r="6008" spans="5:36" x14ac:dyDescent="0.3">
      <c r="E6008" s="12"/>
      <c r="V6008" s="22"/>
      <c r="AI6008" s="25"/>
      <c r="AJ6008" s="25"/>
    </row>
    <row r="6009" spans="5:36" x14ac:dyDescent="0.3">
      <c r="E6009" s="12"/>
      <c r="V6009" s="22"/>
      <c r="AI6009" s="25"/>
      <c r="AJ6009" s="25"/>
    </row>
    <row r="6010" spans="5:36" x14ac:dyDescent="0.3">
      <c r="E6010" s="12"/>
      <c r="V6010" s="22"/>
      <c r="AI6010" s="25"/>
      <c r="AJ6010" s="25"/>
    </row>
    <row r="6011" spans="5:36" x14ac:dyDescent="0.3">
      <c r="E6011" s="12"/>
      <c r="V6011" s="22"/>
      <c r="AI6011" s="25"/>
      <c r="AJ6011" s="25"/>
    </row>
    <row r="6012" spans="5:36" x14ac:dyDescent="0.3">
      <c r="E6012" s="12"/>
      <c r="V6012" s="22"/>
      <c r="AI6012" s="25"/>
      <c r="AJ6012" s="25"/>
    </row>
    <row r="6013" spans="5:36" x14ac:dyDescent="0.3">
      <c r="E6013" s="12"/>
      <c r="V6013" s="22"/>
      <c r="AI6013" s="25"/>
      <c r="AJ6013" s="25"/>
    </row>
    <row r="6014" spans="5:36" x14ac:dyDescent="0.3">
      <c r="E6014" s="12"/>
      <c r="V6014" s="22"/>
      <c r="AI6014" s="25"/>
      <c r="AJ6014" s="25"/>
    </row>
    <row r="6015" spans="5:36" x14ac:dyDescent="0.3">
      <c r="E6015" s="12"/>
      <c r="V6015" s="22"/>
      <c r="AI6015" s="25"/>
      <c r="AJ6015" s="25"/>
    </row>
    <row r="6016" spans="5:36" x14ac:dyDescent="0.3">
      <c r="E6016" s="12"/>
      <c r="V6016" s="22"/>
      <c r="AI6016" s="25"/>
      <c r="AJ6016" s="25"/>
    </row>
    <row r="6017" spans="5:36" x14ac:dyDescent="0.3">
      <c r="E6017" s="12"/>
      <c r="V6017" s="22"/>
      <c r="AI6017" s="25"/>
      <c r="AJ6017" s="25"/>
    </row>
    <row r="6018" spans="5:36" x14ac:dyDescent="0.3">
      <c r="E6018" s="12"/>
      <c r="V6018" s="22"/>
      <c r="AI6018" s="25"/>
      <c r="AJ6018" s="25"/>
    </row>
    <row r="6019" spans="5:36" x14ac:dyDescent="0.3">
      <c r="E6019" s="12"/>
      <c r="V6019" s="22"/>
      <c r="AI6019" s="25"/>
      <c r="AJ6019" s="25"/>
    </row>
    <row r="6020" spans="5:36" x14ac:dyDescent="0.3">
      <c r="E6020" s="12"/>
      <c r="V6020" s="22"/>
      <c r="AI6020" s="25"/>
      <c r="AJ6020" s="25"/>
    </row>
    <row r="6021" spans="5:36" x14ac:dyDescent="0.3">
      <c r="E6021" s="12"/>
      <c r="V6021" s="22"/>
      <c r="AI6021" s="25"/>
      <c r="AJ6021" s="25"/>
    </row>
    <row r="6022" spans="5:36" x14ac:dyDescent="0.3">
      <c r="E6022" s="12"/>
      <c r="V6022" s="22"/>
      <c r="AI6022" s="25"/>
      <c r="AJ6022" s="25"/>
    </row>
    <row r="6023" spans="5:36" x14ac:dyDescent="0.3">
      <c r="E6023" s="12"/>
      <c r="V6023" s="22"/>
      <c r="AI6023" s="25"/>
      <c r="AJ6023" s="25"/>
    </row>
    <row r="6024" spans="5:36" x14ac:dyDescent="0.3">
      <c r="E6024" s="12"/>
      <c r="V6024" s="22"/>
      <c r="AI6024" s="25"/>
      <c r="AJ6024" s="25"/>
    </row>
    <row r="6025" spans="5:36" x14ac:dyDescent="0.3">
      <c r="E6025" s="12"/>
      <c r="V6025" s="22"/>
      <c r="AI6025" s="25"/>
      <c r="AJ6025" s="25"/>
    </row>
    <row r="6026" spans="5:36" x14ac:dyDescent="0.3">
      <c r="E6026" s="12"/>
      <c r="V6026" s="22"/>
      <c r="AI6026" s="25"/>
      <c r="AJ6026" s="25"/>
    </row>
    <row r="6027" spans="5:36" x14ac:dyDescent="0.3">
      <c r="E6027" s="12"/>
      <c r="V6027" s="22"/>
      <c r="AI6027" s="25"/>
      <c r="AJ6027" s="25"/>
    </row>
    <row r="6028" spans="5:36" x14ac:dyDescent="0.3">
      <c r="E6028" s="12"/>
      <c r="V6028" s="22"/>
      <c r="AI6028" s="25"/>
      <c r="AJ6028" s="25"/>
    </row>
    <row r="6029" spans="5:36" x14ac:dyDescent="0.3">
      <c r="E6029" s="12"/>
      <c r="V6029" s="22"/>
      <c r="AI6029" s="25"/>
      <c r="AJ6029" s="25"/>
    </row>
    <row r="6030" spans="5:36" x14ac:dyDescent="0.3">
      <c r="E6030" s="12"/>
      <c r="V6030" s="22"/>
      <c r="AI6030" s="25"/>
      <c r="AJ6030" s="25"/>
    </row>
    <row r="6031" spans="5:36" x14ac:dyDescent="0.3">
      <c r="E6031" s="12"/>
      <c r="V6031" s="22"/>
      <c r="AI6031" s="25"/>
      <c r="AJ6031" s="25"/>
    </row>
    <row r="6032" spans="5:36" x14ac:dyDescent="0.3">
      <c r="E6032" s="12"/>
      <c r="V6032" s="22"/>
      <c r="AI6032" s="25"/>
      <c r="AJ6032" s="25"/>
    </row>
    <row r="6033" spans="5:36" x14ac:dyDescent="0.3">
      <c r="E6033" s="12"/>
      <c r="V6033" s="22"/>
      <c r="AI6033" s="25"/>
      <c r="AJ6033" s="25"/>
    </row>
    <row r="6034" spans="5:36" x14ac:dyDescent="0.3">
      <c r="E6034" s="12"/>
      <c r="V6034" s="22"/>
      <c r="AI6034" s="25"/>
      <c r="AJ6034" s="25"/>
    </row>
    <row r="6035" spans="5:36" x14ac:dyDescent="0.3">
      <c r="E6035" s="12"/>
      <c r="V6035" s="22"/>
      <c r="AI6035" s="25"/>
      <c r="AJ6035" s="25"/>
    </row>
    <row r="6036" spans="5:36" x14ac:dyDescent="0.3">
      <c r="E6036" s="12"/>
      <c r="V6036" s="22"/>
      <c r="AI6036" s="25"/>
      <c r="AJ6036" s="25"/>
    </row>
    <row r="6037" spans="5:36" x14ac:dyDescent="0.3">
      <c r="E6037" s="12"/>
      <c r="V6037" s="22"/>
      <c r="AI6037" s="25"/>
      <c r="AJ6037" s="25"/>
    </row>
    <row r="6038" spans="5:36" x14ac:dyDescent="0.3">
      <c r="E6038" s="12"/>
      <c r="V6038" s="22"/>
      <c r="AI6038" s="25"/>
      <c r="AJ6038" s="25"/>
    </row>
    <row r="6039" spans="5:36" x14ac:dyDescent="0.3">
      <c r="E6039" s="12"/>
      <c r="V6039" s="22"/>
      <c r="AI6039" s="25"/>
      <c r="AJ6039" s="25"/>
    </row>
    <row r="6040" spans="5:36" x14ac:dyDescent="0.3">
      <c r="E6040" s="12"/>
      <c r="V6040" s="22"/>
      <c r="AI6040" s="25"/>
      <c r="AJ6040" s="25"/>
    </row>
    <row r="6041" spans="5:36" x14ac:dyDescent="0.3">
      <c r="E6041" s="12"/>
      <c r="V6041" s="22"/>
      <c r="AI6041" s="25"/>
      <c r="AJ6041" s="25"/>
    </row>
    <row r="6042" spans="5:36" x14ac:dyDescent="0.3">
      <c r="E6042" s="12"/>
      <c r="V6042" s="22"/>
      <c r="AI6042" s="25"/>
      <c r="AJ6042" s="25"/>
    </row>
    <row r="6043" spans="5:36" x14ac:dyDescent="0.3">
      <c r="E6043" s="12"/>
      <c r="V6043" s="22"/>
      <c r="AI6043" s="25"/>
      <c r="AJ6043" s="25"/>
    </row>
    <row r="6044" spans="5:36" x14ac:dyDescent="0.3">
      <c r="E6044" s="12"/>
      <c r="V6044" s="22"/>
      <c r="AI6044" s="25"/>
      <c r="AJ6044" s="25"/>
    </row>
    <row r="6045" spans="5:36" x14ac:dyDescent="0.3">
      <c r="E6045" s="12"/>
      <c r="V6045" s="22"/>
      <c r="AI6045" s="25"/>
      <c r="AJ6045" s="25"/>
    </row>
    <row r="6046" spans="5:36" x14ac:dyDescent="0.3">
      <c r="E6046" s="12"/>
      <c r="V6046" s="22"/>
      <c r="AI6046" s="25"/>
      <c r="AJ6046" s="25"/>
    </row>
    <row r="6047" spans="5:36" x14ac:dyDescent="0.3">
      <c r="E6047" s="12"/>
      <c r="V6047" s="22"/>
      <c r="AI6047" s="25"/>
      <c r="AJ6047" s="25"/>
    </row>
    <row r="6048" spans="5:36" x14ac:dyDescent="0.3">
      <c r="E6048" s="12"/>
      <c r="V6048" s="22"/>
      <c r="AI6048" s="25"/>
      <c r="AJ6048" s="25"/>
    </row>
    <row r="6049" spans="5:36" x14ac:dyDescent="0.3">
      <c r="E6049" s="12"/>
      <c r="V6049" s="22"/>
      <c r="AI6049" s="25"/>
      <c r="AJ6049" s="25"/>
    </row>
    <row r="6050" spans="5:36" x14ac:dyDescent="0.3">
      <c r="E6050" s="12"/>
      <c r="V6050" s="22"/>
      <c r="AI6050" s="25"/>
      <c r="AJ6050" s="25"/>
    </row>
    <row r="6051" spans="5:36" x14ac:dyDescent="0.3">
      <c r="E6051" s="12"/>
      <c r="V6051" s="22"/>
      <c r="AI6051" s="25"/>
      <c r="AJ6051" s="25"/>
    </row>
    <row r="6052" spans="5:36" x14ac:dyDescent="0.3">
      <c r="E6052" s="12"/>
      <c r="V6052" s="22"/>
      <c r="AI6052" s="25"/>
      <c r="AJ6052" s="25"/>
    </row>
    <row r="6053" spans="5:36" x14ac:dyDescent="0.3">
      <c r="E6053" s="12"/>
      <c r="V6053" s="22"/>
      <c r="AI6053" s="25"/>
      <c r="AJ6053" s="25"/>
    </row>
    <row r="6054" spans="5:36" x14ac:dyDescent="0.3">
      <c r="E6054" s="12"/>
      <c r="V6054" s="22"/>
      <c r="AI6054" s="25"/>
      <c r="AJ6054" s="25"/>
    </row>
    <row r="6055" spans="5:36" x14ac:dyDescent="0.3">
      <c r="E6055" s="12"/>
      <c r="V6055" s="22"/>
      <c r="AI6055" s="25"/>
      <c r="AJ6055" s="25"/>
    </row>
    <row r="6056" spans="5:36" x14ac:dyDescent="0.3">
      <c r="E6056" s="12"/>
      <c r="V6056" s="22"/>
      <c r="AI6056" s="25"/>
      <c r="AJ6056" s="25"/>
    </row>
    <row r="6057" spans="5:36" x14ac:dyDescent="0.3">
      <c r="E6057" s="12"/>
      <c r="V6057" s="22"/>
      <c r="AI6057" s="25"/>
      <c r="AJ6057" s="25"/>
    </row>
    <row r="6058" spans="5:36" x14ac:dyDescent="0.3">
      <c r="E6058" s="12"/>
      <c r="V6058" s="22"/>
      <c r="AI6058" s="25"/>
      <c r="AJ6058" s="25"/>
    </row>
    <row r="6059" spans="5:36" x14ac:dyDescent="0.3">
      <c r="E6059" s="12"/>
      <c r="V6059" s="22"/>
      <c r="AI6059" s="25"/>
      <c r="AJ6059" s="25"/>
    </row>
    <row r="6060" spans="5:36" x14ac:dyDescent="0.3">
      <c r="E6060" s="12"/>
      <c r="V6060" s="22"/>
      <c r="AI6060" s="25"/>
      <c r="AJ6060" s="25"/>
    </row>
    <row r="6061" spans="5:36" x14ac:dyDescent="0.3">
      <c r="E6061" s="12"/>
      <c r="V6061" s="22"/>
      <c r="AI6061" s="25"/>
      <c r="AJ6061" s="25"/>
    </row>
    <row r="6062" spans="5:36" x14ac:dyDescent="0.3">
      <c r="E6062" s="12"/>
      <c r="V6062" s="22"/>
      <c r="AI6062" s="25"/>
      <c r="AJ6062" s="25"/>
    </row>
    <row r="6063" spans="5:36" x14ac:dyDescent="0.3">
      <c r="E6063" s="12"/>
      <c r="V6063" s="22"/>
      <c r="AI6063" s="25"/>
      <c r="AJ6063" s="25"/>
    </row>
    <row r="6064" spans="5:36" x14ac:dyDescent="0.3">
      <c r="E6064" s="12"/>
      <c r="V6064" s="22"/>
      <c r="AI6064" s="25"/>
      <c r="AJ6064" s="25"/>
    </row>
    <row r="6065" spans="5:36" x14ac:dyDescent="0.3">
      <c r="E6065" s="12"/>
      <c r="V6065" s="22"/>
      <c r="AI6065" s="25"/>
      <c r="AJ6065" s="25"/>
    </row>
    <row r="6066" spans="5:36" x14ac:dyDescent="0.3">
      <c r="E6066" s="12"/>
      <c r="V6066" s="22"/>
      <c r="AI6066" s="25"/>
      <c r="AJ6066" s="25"/>
    </row>
    <row r="6067" spans="5:36" x14ac:dyDescent="0.3">
      <c r="E6067" s="12"/>
      <c r="V6067" s="22"/>
      <c r="AI6067" s="25"/>
      <c r="AJ6067" s="25"/>
    </row>
    <row r="6068" spans="5:36" x14ac:dyDescent="0.3">
      <c r="E6068" s="12"/>
      <c r="V6068" s="22"/>
      <c r="AI6068" s="25"/>
      <c r="AJ6068" s="25"/>
    </row>
    <row r="6069" spans="5:36" x14ac:dyDescent="0.3">
      <c r="E6069" s="12"/>
      <c r="V6069" s="22"/>
      <c r="AI6069" s="25"/>
      <c r="AJ6069" s="25"/>
    </row>
    <row r="6070" spans="5:36" x14ac:dyDescent="0.3">
      <c r="E6070" s="12"/>
      <c r="V6070" s="22"/>
      <c r="AI6070" s="25"/>
      <c r="AJ6070" s="25"/>
    </row>
    <row r="6071" spans="5:36" x14ac:dyDescent="0.3">
      <c r="E6071" s="12"/>
      <c r="V6071" s="22"/>
      <c r="AI6071" s="25"/>
      <c r="AJ6071" s="25"/>
    </row>
    <row r="6072" spans="5:36" x14ac:dyDescent="0.3">
      <c r="E6072" s="12"/>
      <c r="V6072" s="22"/>
      <c r="AI6072" s="25"/>
      <c r="AJ6072" s="25"/>
    </row>
    <row r="6073" spans="5:36" x14ac:dyDescent="0.3">
      <c r="E6073" s="12"/>
      <c r="V6073" s="22"/>
      <c r="AI6073" s="25"/>
      <c r="AJ6073" s="25"/>
    </row>
    <row r="6074" spans="5:36" x14ac:dyDescent="0.3">
      <c r="E6074" s="12"/>
      <c r="V6074" s="22"/>
      <c r="AI6074" s="25"/>
      <c r="AJ6074" s="25"/>
    </row>
    <row r="6075" spans="5:36" x14ac:dyDescent="0.3">
      <c r="E6075" s="12"/>
      <c r="V6075" s="22"/>
      <c r="AI6075" s="25"/>
      <c r="AJ6075" s="25"/>
    </row>
    <row r="6076" spans="5:36" x14ac:dyDescent="0.3">
      <c r="E6076" s="12"/>
      <c r="V6076" s="22"/>
      <c r="AI6076" s="25"/>
      <c r="AJ6076" s="25"/>
    </row>
    <row r="6077" spans="5:36" x14ac:dyDescent="0.3">
      <c r="E6077" s="12"/>
      <c r="V6077" s="22"/>
      <c r="AI6077" s="25"/>
      <c r="AJ6077" s="25"/>
    </row>
    <row r="6078" spans="5:36" x14ac:dyDescent="0.3">
      <c r="E6078" s="12"/>
      <c r="V6078" s="22"/>
      <c r="AI6078" s="25"/>
      <c r="AJ6078" s="25"/>
    </row>
    <row r="6079" spans="5:36" x14ac:dyDescent="0.3">
      <c r="E6079" s="12"/>
      <c r="V6079" s="22"/>
      <c r="AI6079" s="25"/>
      <c r="AJ6079" s="25"/>
    </row>
    <row r="6080" spans="5:36" x14ac:dyDescent="0.3">
      <c r="E6080" s="12"/>
      <c r="V6080" s="22"/>
      <c r="AI6080" s="25"/>
      <c r="AJ6080" s="25"/>
    </row>
    <row r="6081" spans="5:36" x14ac:dyDescent="0.3">
      <c r="E6081" s="12"/>
      <c r="V6081" s="22"/>
      <c r="AI6081" s="25"/>
      <c r="AJ6081" s="25"/>
    </row>
    <row r="6082" spans="5:36" x14ac:dyDescent="0.3">
      <c r="E6082" s="12"/>
      <c r="V6082" s="22"/>
      <c r="AI6082" s="25"/>
      <c r="AJ6082" s="25"/>
    </row>
    <row r="6083" spans="5:36" x14ac:dyDescent="0.3">
      <c r="E6083" s="12"/>
      <c r="V6083" s="22"/>
      <c r="AI6083" s="25"/>
      <c r="AJ6083" s="25"/>
    </row>
    <row r="6084" spans="5:36" x14ac:dyDescent="0.3">
      <c r="E6084" s="12"/>
      <c r="V6084" s="22"/>
      <c r="AI6084" s="25"/>
      <c r="AJ6084" s="25"/>
    </row>
    <row r="6085" spans="5:36" x14ac:dyDescent="0.3">
      <c r="E6085" s="12"/>
      <c r="V6085" s="22"/>
      <c r="AI6085" s="25"/>
      <c r="AJ6085" s="25"/>
    </row>
    <row r="6086" spans="5:36" x14ac:dyDescent="0.3">
      <c r="E6086" s="12"/>
      <c r="V6086" s="22"/>
      <c r="AI6086" s="25"/>
      <c r="AJ6086" s="25"/>
    </row>
    <row r="6087" spans="5:36" x14ac:dyDescent="0.3">
      <c r="E6087" s="12"/>
      <c r="V6087" s="22"/>
      <c r="AI6087" s="25"/>
      <c r="AJ6087" s="25"/>
    </row>
    <row r="6088" spans="5:36" x14ac:dyDescent="0.3">
      <c r="E6088" s="12"/>
      <c r="V6088" s="22"/>
      <c r="AI6088" s="25"/>
      <c r="AJ6088" s="25"/>
    </row>
    <row r="6089" spans="5:36" x14ac:dyDescent="0.3">
      <c r="E6089" s="12"/>
      <c r="V6089" s="22"/>
      <c r="AI6089" s="25"/>
      <c r="AJ6089" s="25"/>
    </row>
    <row r="6090" spans="5:36" x14ac:dyDescent="0.3">
      <c r="E6090" s="12"/>
      <c r="V6090" s="22"/>
      <c r="AI6090" s="25"/>
      <c r="AJ6090" s="25"/>
    </row>
    <row r="6091" spans="5:36" x14ac:dyDescent="0.3">
      <c r="E6091" s="12"/>
      <c r="V6091" s="22"/>
      <c r="AI6091" s="25"/>
      <c r="AJ6091" s="25"/>
    </row>
    <row r="6092" spans="5:36" x14ac:dyDescent="0.3">
      <c r="E6092" s="12"/>
      <c r="V6092" s="22"/>
      <c r="AI6092" s="25"/>
      <c r="AJ6092" s="25"/>
    </row>
    <row r="6093" spans="5:36" x14ac:dyDescent="0.3">
      <c r="E6093" s="12"/>
      <c r="V6093" s="22"/>
      <c r="AI6093" s="25"/>
      <c r="AJ6093" s="25"/>
    </row>
    <row r="6094" spans="5:36" x14ac:dyDescent="0.3">
      <c r="E6094" s="12"/>
      <c r="V6094" s="22"/>
      <c r="AI6094" s="25"/>
      <c r="AJ6094" s="25"/>
    </row>
    <row r="6095" spans="5:36" x14ac:dyDescent="0.3">
      <c r="E6095" s="12"/>
      <c r="V6095" s="22"/>
      <c r="AI6095" s="25"/>
      <c r="AJ6095" s="25"/>
    </row>
    <row r="6096" spans="5:36" x14ac:dyDescent="0.3">
      <c r="E6096" s="12"/>
      <c r="V6096" s="22"/>
      <c r="AI6096" s="25"/>
      <c r="AJ6096" s="25"/>
    </row>
    <row r="6097" spans="5:36" x14ac:dyDescent="0.3">
      <c r="E6097" s="12"/>
      <c r="V6097" s="22"/>
      <c r="AI6097" s="25"/>
      <c r="AJ6097" s="25"/>
    </row>
    <row r="6098" spans="5:36" x14ac:dyDescent="0.3">
      <c r="E6098" s="12"/>
      <c r="V6098" s="22"/>
      <c r="AI6098" s="25"/>
      <c r="AJ6098" s="25"/>
    </row>
    <row r="6099" spans="5:36" x14ac:dyDescent="0.3">
      <c r="E6099" s="12"/>
      <c r="V6099" s="22"/>
      <c r="AI6099" s="25"/>
      <c r="AJ6099" s="25"/>
    </row>
    <row r="6100" spans="5:36" x14ac:dyDescent="0.3">
      <c r="E6100" s="12"/>
      <c r="V6100" s="22"/>
      <c r="AI6100" s="25"/>
      <c r="AJ6100" s="25"/>
    </row>
    <row r="6101" spans="5:36" x14ac:dyDescent="0.3">
      <c r="E6101" s="12"/>
      <c r="V6101" s="22"/>
      <c r="AI6101" s="25"/>
      <c r="AJ6101" s="25"/>
    </row>
    <row r="6102" spans="5:36" x14ac:dyDescent="0.3">
      <c r="E6102" s="12"/>
      <c r="V6102" s="22"/>
      <c r="AI6102" s="25"/>
      <c r="AJ6102" s="25"/>
    </row>
    <row r="6103" spans="5:36" x14ac:dyDescent="0.3">
      <c r="E6103" s="12"/>
      <c r="V6103" s="22"/>
      <c r="AI6103" s="25"/>
      <c r="AJ6103" s="25"/>
    </row>
    <row r="6104" spans="5:36" x14ac:dyDescent="0.3">
      <c r="E6104" s="12"/>
      <c r="V6104" s="22"/>
      <c r="AI6104" s="25"/>
      <c r="AJ6104" s="25"/>
    </row>
    <row r="6105" spans="5:36" x14ac:dyDescent="0.3">
      <c r="E6105" s="12"/>
      <c r="V6105" s="22"/>
      <c r="AI6105" s="25"/>
      <c r="AJ6105" s="25"/>
    </row>
    <row r="6106" spans="5:36" x14ac:dyDescent="0.3">
      <c r="E6106" s="12"/>
      <c r="V6106" s="22"/>
      <c r="AI6106" s="25"/>
      <c r="AJ6106" s="25"/>
    </row>
    <row r="6107" spans="5:36" x14ac:dyDescent="0.3">
      <c r="E6107" s="12"/>
      <c r="V6107" s="22"/>
      <c r="AI6107" s="25"/>
      <c r="AJ6107" s="25"/>
    </row>
    <row r="6108" spans="5:36" x14ac:dyDescent="0.3">
      <c r="E6108" s="12"/>
      <c r="V6108" s="22"/>
      <c r="AI6108" s="25"/>
      <c r="AJ6108" s="25"/>
    </row>
    <row r="6109" spans="5:36" x14ac:dyDescent="0.3">
      <c r="E6109" s="12"/>
      <c r="V6109" s="22"/>
      <c r="AI6109" s="25"/>
      <c r="AJ6109" s="25"/>
    </row>
    <row r="6110" spans="5:36" x14ac:dyDescent="0.3">
      <c r="E6110" s="12"/>
      <c r="V6110" s="22"/>
      <c r="AI6110" s="25"/>
      <c r="AJ6110" s="25"/>
    </row>
    <row r="6111" spans="5:36" x14ac:dyDescent="0.3">
      <c r="E6111" s="12"/>
      <c r="V6111" s="22"/>
      <c r="AI6111" s="25"/>
      <c r="AJ6111" s="25"/>
    </row>
    <row r="6112" spans="5:36" x14ac:dyDescent="0.3">
      <c r="E6112" s="12"/>
      <c r="V6112" s="22"/>
      <c r="AI6112" s="25"/>
      <c r="AJ6112" s="25"/>
    </row>
    <row r="6113" spans="5:36" x14ac:dyDescent="0.3">
      <c r="E6113" s="12"/>
      <c r="V6113" s="22"/>
      <c r="AI6113" s="25"/>
      <c r="AJ6113" s="25"/>
    </row>
    <row r="6114" spans="5:36" x14ac:dyDescent="0.3">
      <c r="E6114" s="12"/>
      <c r="V6114" s="22"/>
      <c r="AI6114" s="25"/>
      <c r="AJ6114" s="25"/>
    </row>
    <row r="6115" spans="5:36" x14ac:dyDescent="0.3">
      <c r="E6115" s="12"/>
      <c r="V6115" s="22"/>
      <c r="AI6115" s="25"/>
      <c r="AJ6115" s="25"/>
    </row>
    <row r="6116" spans="5:36" x14ac:dyDescent="0.3">
      <c r="E6116" s="12"/>
      <c r="V6116" s="22"/>
      <c r="AI6116" s="25"/>
      <c r="AJ6116" s="25"/>
    </row>
    <row r="6117" spans="5:36" x14ac:dyDescent="0.3">
      <c r="E6117" s="12"/>
      <c r="V6117" s="22"/>
      <c r="AI6117" s="25"/>
      <c r="AJ6117" s="25"/>
    </row>
    <row r="6118" spans="5:36" x14ac:dyDescent="0.3">
      <c r="E6118" s="12"/>
      <c r="V6118" s="22"/>
      <c r="AI6118" s="25"/>
      <c r="AJ6118" s="25"/>
    </row>
    <row r="6119" spans="5:36" x14ac:dyDescent="0.3">
      <c r="E6119" s="12"/>
      <c r="V6119" s="22"/>
      <c r="AI6119" s="25"/>
      <c r="AJ6119" s="25"/>
    </row>
    <row r="6120" spans="5:36" x14ac:dyDescent="0.3">
      <c r="E6120" s="12"/>
      <c r="V6120" s="22"/>
      <c r="AI6120" s="25"/>
      <c r="AJ6120" s="25"/>
    </row>
    <row r="6121" spans="5:36" x14ac:dyDescent="0.3">
      <c r="E6121" s="12"/>
      <c r="V6121" s="22"/>
      <c r="AI6121" s="25"/>
      <c r="AJ6121" s="25"/>
    </row>
    <row r="6122" spans="5:36" x14ac:dyDescent="0.3">
      <c r="E6122" s="12"/>
      <c r="V6122" s="22"/>
      <c r="AI6122" s="25"/>
      <c r="AJ6122" s="25"/>
    </row>
    <row r="6123" spans="5:36" x14ac:dyDescent="0.3">
      <c r="E6123" s="12"/>
      <c r="V6123" s="22"/>
      <c r="AI6123" s="25"/>
      <c r="AJ6123" s="25"/>
    </row>
    <row r="6124" spans="5:36" x14ac:dyDescent="0.3">
      <c r="E6124" s="12"/>
      <c r="V6124" s="22"/>
      <c r="AI6124" s="25"/>
      <c r="AJ6124" s="25"/>
    </row>
    <row r="6125" spans="5:36" x14ac:dyDescent="0.3">
      <c r="E6125" s="12"/>
      <c r="V6125" s="22"/>
      <c r="AI6125" s="25"/>
      <c r="AJ6125" s="25"/>
    </row>
    <row r="6126" spans="5:36" x14ac:dyDescent="0.3">
      <c r="E6126" s="12"/>
      <c r="V6126" s="22"/>
      <c r="AI6126" s="25"/>
      <c r="AJ6126" s="25"/>
    </row>
    <row r="6127" spans="5:36" x14ac:dyDescent="0.3">
      <c r="E6127" s="12"/>
      <c r="V6127" s="22"/>
      <c r="AI6127" s="25"/>
      <c r="AJ6127" s="25"/>
    </row>
    <row r="6128" spans="5:36" x14ac:dyDescent="0.3">
      <c r="E6128" s="12"/>
      <c r="V6128" s="22"/>
      <c r="AI6128" s="25"/>
      <c r="AJ6128" s="25"/>
    </row>
    <row r="6129" spans="5:36" x14ac:dyDescent="0.3">
      <c r="E6129" s="12"/>
      <c r="V6129" s="22"/>
      <c r="AI6129" s="25"/>
      <c r="AJ6129" s="25"/>
    </row>
    <row r="6130" spans="5:36" x14ac:dyDescent="0.3">
      <c r="E6130" s="12"/>
      <c r="V6130" s="22"/>
      <c r="AI6130" s="25"/>
      <c r="AJ6130" s="25"/>
    </row>
    <row r="6131" spans="5:36" x14ac:dyDescent="0.3">
      <c r="E6131" s="12"/>
      <c r="V6131" s="22"/>
      <c r="AI6131" s="25"/>
      <c r="AJ6131" s="25"/>
    </row>
    <row r="6132" spans="5:36" x14ac:dyDescent="0.3">
      <c r="E6132" s="12"/>
      <c r="V6132" s="22"/>
      <c r="AI6132" s="25"/>
      <c r="AJ6132" s="25"/>
    </row>
    <row r="6133" spans="5:36" x14ac:dyDescent="0.3">
      <c r="E6133" s="12"/>
      <c r="V6133" s="22"/>
      <c r="AI6133" s="25"/>
      <c r="AJ6133" s="25"/>
    </row>
    <row r="6134" spans="5:36" x14ac:dyDescent="0.3">
      <c r="E6134" s="12"/>
      <c r="V6134" s="22"/>
      <c r="AI6134" s="25"/>
      <c r="AJ6134" s="25"/>
    </row>
    <row r="6135" spans="5:36" x14ac:dyDescent="0.3">
      <c r="E6135" s="12"/>
      <c r="V6135" s="22"/>
      <c r="AI6135" s="25"/>
      <c r="AJ6135" s="25"/>
    </row>
    <row r="6136" spans="5:36" x14ac:dyDescent="0.3">
      <c r="E6136" s="12"/>
      <c r="V6136" s="22"/>
      <c r="AI6136" s="25"/>
      <c r="AJ6136" s="25"/>
    </row>
    <row r="6137" spans="5:36" x14ac:dyDescent="0.3">
      <c r="E6137" s="12"/>
      <c r="V6137" s="22"/>
      <c r="AI6137" s="25"/>
      <c r="AJ6137" s="25"/>
    </row>
    <row r="6138" spans="5:36" x14ac:dyDescent="0.3">
      <c r="E6138" s="12"/>
      <c r="V6138" s="22"/>
      <c r="AI6138" s="25"/>
      <c r="AJ6138" s="25"/>
    </row>
    <row r="6139" spans="5:36" x14ac:dyDescent="0.3">
      <c r="E6139" s="12"/>
      <c r="V6139" s="22"/>
      <c r="AI6139" s="25"/>
      <c r="AJ6139" s="25"/>
    </row>
    <row r="6140" spans="5:36" x14ac:dyDescent="0.3">
      <c r="E6140" s="12"/>
      <c r="V6140" s="22"/>
      <c r="AI6140" s="25"/>
      <c r="AJ6140" s="25"/>
    </row>
    <row r="6141" spans="5:36" x14ac:dyDescent="0.3">
      <c r="E6141" s="12"/>
      <c r="V6141" s="22"/>
      <c r="AI6141" s="25"/>
      <c r="AJ6141" s="25"/>
    </row>
    <row r="6142" spans="5:36" x14ac:dyDescent="0.3">
      <c r="E6142" s="12"/>
      <c r="V6142" s="22"/>
      <c r="AI6142" s="25"/>
      <c r="AJ6142" s="25"/>
    </row>
    <row r="6143" spans="5:36" x14ac:dyDescent="0.3">
      <c r="E6143" s="12"/>
      <c r="V6143" s="22"/>
      <c r="AI6143" s="25"/>
      <c r="AJ6143" s="25"/>
    </row>
    <row r="6144" spans="5:36" x14ac:dyDescent="0.3">
      <c r="E6144" s="12"/>
      <c r="V6144" s="22"/>
      <c r="AI6144" s="25"/>
      <c r="AJ6144" s="25"/>
    </row>
    <row r="6145" spans="5:36" x14ac:dyDescent="0.3">
      <c r="E6145" s="12"/>
      <c r="V6145" s="22"/>
      <c r="AI6145" s="25"/>
      <c r="AJ6145" s="25"/>
    </row>
    <row r="6146" spans="5:36" x14ac:dyDescent="0.3">
      <c r="E6146" s="12"/>
      <c r="V6146" s="22"/>
      <c r="AI6146" s="25"/>
      <c r="AJ6146" s="25"/>
    </row>
    <row r="6147" spans="5:36" x14ac:dyDescent="0.3">
      <c r="E6147" s="12"/>
      <c r="V6147" s="22"/>
      <c r="AI6147" s="25"/>
      <c r="AJ6147" s="25"/>
    </row>
    <row r="6148" spans="5:36" x14ac:dyDescent="0.3">
      <c r="E6148" s="12"/>
      <c r="V6148" s="22"/>
      <c r="AI6148" s="25"/>
      <c r="AJ6148" s="25"/>
    </row>
    <row r="6149" spans="5:36" x14ac:dyDescent="0.3">
      <c r="E6149" s="12"/>
      <c r="V6149" s="22"/>
      <c r="AI6149" s="25"/>
      <c r="AJ6149" s="25"/>
    </row>
    <row r="6150" spans="5:36" x14ac:dyDescent="0.3">
      <c r="E6150" s="12"/>
      <c r="V6150" s="22"/>
      <c r="AI6150" s="25"/>
      <c r="AJ6150" s="25"/>
    </row>
    <row r="6151" spans="5:36" x14ac:dyDescent="0.3">
      <c r="E6151" s="12"/>
      <c r="V6151" s="22"/>
      <c r="AI6151" s="25"/>
      <c r="AJ6151" s="25"/>
    </row>
    <row r="6152" spans="5:36" x14ac:dyDescent="0.3">
      <c r="E6152" s="12"/>
      <c r="V6152" s="22"/>
      <c r="AI6152" s="25"/>
      <c r="AJ6152" s="25"/>
    </row>
    <row r="6153" spans="5:36" x14ac:dyDescent="0.3">
      <c r="E6153" s="12"/>
      <c r="V6153" s="22"/>
      <c r="AI6153" s="25"/>
      <c r="AJ6153" s="25"/>
    </row>
    <row r="6154" spans="5:36" x14ac:dyDescent="0.3">
      <c r="E6154" s="12"/>
      <c r="V6154" s="22"/>
      <c r="AI6154" s="25"/>
      <c r="AJ6154" s="25"/>
    </row>
    <row r="6155" spans="5:36" x14ac:dyDescent="0.3">
      <c r="E6155" s="12"/>
      <c r="V6155" s="22"/>
      <c r="AI6155" s="25"/>
      <c r="AJ6155" s="25"/>
    </row>
    <row r="6156" spans="5:36" x14ac:dyDescent="0.3">
      <c r="E6156" s="12"/>
      <c r="V6156" s="22"/>
      <c r="AI6156" s="25"/>
      <c r="AJ6156" s="25"/>
    </row>
    <row r="6157" spans="5:36" x14ac:dyDescent="0.3">
      <c r="E6157" s="12"/>
      <c r="V6157" s="22"/>
      <c r="AI6157" s="25"/>
      <c r="AJ6157" s="25"/>
    </row>
    <row r="6158" spans="5:36" x14ac:dyDescent="0.3">
      <c r="E6158" s="12"/>
      <c r="V6158" s="22"/>
      <c r="AI6158" s="25"/>
      <c r="AJ6158" s="25"/>
    </row>
    <row r="6159" spans="5:36" x14ac:dyDescent="0.3">
      <c r="E6159" s="12"/>
      <c r="V6159" s="22"/>
      <c r="AI6159" s="25"/>
      <c r="AJ6159" s="25"/>
    </row>
    <row r="6160" spans="5:36" x14ac:dyDescent="0.3">
      <c r="E6160" s="12"/>
      <c r="V6160" s="22"/>
      <c r="AI6160" s="25"/>
      <c r="AJ6160" s="25"/>
    </row>
    <row r="6161" spans="5:36" x14ac:dyDescent="0.3">
      <c r="E6161" s="12"/>
      <c r="V6161" s="22"/>
      <c r="AI6161" s="25"/>
      <c r="AJ6161" s="25"/>
    </row>
    <row r="6162" spans="5:36" x14ac:dyDescent="0.3">
      <c r="E6162" s="12"/>
      <c r="V6162" s="22"/>
      <c r="AI6162" s="25"/>
      <c r="AJ6162" s="25"/>
    </row>
    <row r="6163" spans="5:36" x14ac:dyDescent="0.3">
      <c r="E6163" s="12"/>
      <c r="V6163" s="22"/>
      <c r="AI6163" s="25"/>
      <c r="AJ6163" s="25"/>
    </row>
    <row r="6164" spans="5:36" x14ac:dyDescent="0.3">
      <c r="E6164" s="12"/>
      <c r="V6164" s="22"/>
      <c r="AI6164" s="25"/>
      <c r="AJ6164" s="25"/>
    </row>
    <row r="6165" spans="5:36" x14ac:dyDescent="0.3">
      <c r="E6165" s="12"/>
      <c r="V6165" s="22"/>
      <c r="AI6165" s="25"/>
      <c r="AJ6165" s="25"/>
    </row>
    <row r="6166" spans="5:36" x14ac:dyDescent="0.3">
      <c r="E6166" s="12"/>
      <c r="V6166" s="22"/>
      <c r="AI6166" s="25"/>
      <c r="AJ6166" s="25"/>
    </row>
    <row r="6167" spans="5:36" x14ac:dyDescent="0.3">
      <c r="E6167" s="12"/>
      <c r="V6167" s="22"/>
      <c r="AI6167" s="25"/>
      <c r="AJ6167" s="25"/>
    </row>
    <row r="6168" spans="5:36" x14ac:dyDescent="0.3">
      <c r="E6168" s="12"/>
      <c r="V6168" s="22"/>
      <c r="AI6168" s="25"/>
      <c r="AJ6168" s="25"/>
    </row>
    <row r="6169" spans="5:36" x14ac:dyDescent="0.3">
      <c r="E6169" s="12"/>
      <c r="V6169" s="22"/>
      <c r="AI6169" s="25"/>
      <c r="AJ6169" s="25"/>
    </row>
    <row r="6170" spans="5:36" x14ac:dyDescent="0.3">
      <c r="E6170" s="12"/>
      <c r="V6170" s="22"/>
      <c r="AI6170" s="25"/>
      <c r="AJ6170" s="25"/>
    </row>
    <row r="6171" spans="5:36" x14ac:dyDescent="0.3">
      <c r="E6171" s="12"/>
      <c r="V6171" s="22"/>
      <c r="AI6171" s="25"/>
      <c r="AJ6171" s="25"/>
    </row>
    <row r="6172" spans="5:36" x14ac:dyDescent="0.3">
      <c r="E6172" s="12"/>
      <c r="V6172" s="22"/>
      <c r="AI6172" s="25"/>
      <c r="AJ6172" s="25"/>
    </row>
    <row r="6173" spans="5:36" x14ac:dyDescent="0.3">
      <c r="E6173" s="12"/>
      <c r="V6173" s="22"/>
      <c r="AI6173" s="25"/>
      <c r="AJ6173" s="25"/>
    </row>
    <row r="6174" spans="5:36" x14ac:dyDescent="0.3">
      <c r="E6174" s="12"/>
      <c r="V6174" s="22"/>
      <c r="AI6174" s="25"/>
      <c r="AJ6174" s="25"/>
    </row>
    <row r="6175" spans="5:36" x14ac:dyDescent="0.3">
      <c r="E6175" s="12"/>
      <c r="V6175" s="22"/>
      <c r="AI6175" s="25"/>
      <c r="AJ6175" s="25"/>
    </row>
    <row r="6176" spans="5:36" x14ac:dyDescent="0.3">
      <c r="E6176" s="12"/>
      <c r="V6176" s="22"/>
      <c r="AI6176" s="25"/>
      <c r="AJ6176" s="25"/>
    </row>
    <row r="6177" spans="5:36" x14ac:dyDescent="0.3">
      <c r="E6177" s="12"/>
      <c r="V6177" s="22"/>
      <c r="AI6177" s="25"/>
      <c r="AJ6177" s="25"/>
    </row>
    <row r="6178" spans="5:36" x14ac:dyDescent="0.3">
      <c r="E6178" s="12"/>
      <c r="V6178" s="22"/>
      <c r="AI6178" s="25"/>
      <c r="AJ6178" s="25"/>
    </row>
    <row r="6179" spans="5:36" x14ac:dyDescent="0.3">
      <c r="E6179" s="12"/>
      <c r="V6179" s="22"/>
      <c r="AI6179" s="25"/>
      <c r="AJ6179" s="25"/>
    </row>
    <row r="6180" spans="5:36" x14ac:dyDescent="0.3">
      <c r="E6180" s="12"/>
      <c r="V6180" s="22"/>
      <c r="AI6180" s="25"/>
      <c r="AJ6180" s="25"/>
    </row>
    <row r="6181" spans="5:36" x14ac:dyDescent="0.3">
      <c r="E6181" s="12"/>
      <c r="V6181" s="22"/>
      <c r="AI6181" s="25"/>
      <c r="AJ6181" s="25"/>
    </row>
    <row r="6182" spans="5:36" x14ac:dyDescent="0.3">
      <c r="E6182" s="12"/>
      <c r="V6182" s="22"/>
      <c r="AI6182" s="25"/>
      <c r="AJ6182" s="25"/>
    </row>
    <row r="6183" spans="5:36" x14ac:dyDescent="0.3">
      <c r="E6183" s="12"/>
      <c r="V6183" s="22"/>
      <c r="AI6183" s="25"/>
      <c r="AJ6183" s="25"/>
    </row>
    <row r="6184" spans="5:36" x14ac:dyDescent="0.3">
      <c r="E6184" s="12"/>
      <c r="V6184" s="22"/>
      <c r="AI6184" s="25"/>
      <c r="AJ6184" s="25"/>
    </row>
    <row r="6185" spans="5:36" x14ac:dyDescent="0.3">
      <c r="E6185" s="12"/>
      <c r="V6185" s="22"/>
      <c r="AI6185" s="25"/>
      <c r="AJ6185" s="25"/>
    </row>
    <row r="6186" spans="5:36" x14ac:dyDescent="0.3">
      <c r="E6186" s="12"/>
      <c r="V6186" s="22"/>
      <c r="AI6186" s="25"/>
      <c r="AJ6186" s="25"/>
    </row>
    <row r="6187" spans="5:36" x14ac:dyDescent="0.3">
      <c r="E6187" s="12"/>
      <c r="V6187" s="22"/>
      <c r="AI6187" s="25"/>
      <c r="AJ6187" s="25"/>
    </row>
    <row r="6188" spans="5:36" x14ac:dyDescent="0.3">
      <c r="E6188" s="12"/>
      <c r="V6188" s="22"/>
      <c r="AI6188" s="25"/>
      <c r="AJ6188" s="25"/>
    </row>
    <row r="6189" spans="5:36" x14ac:dyDescent="0.3">
      <c r="E6189" s="12"/>
      <c r="V6189" s="22"/>
      <c r="AI6189" s="25"/>
      <c r="AJ6189" s="25"/>
    </row>
    <row r="6190" spans="5:36" x14ac:dyDescent="0.3">
      <c r="E6190" s="12"/>
      <c r="V6190" s="22"/>
      <c r="AI6190" s="25"/>
      <c r="AJ6190" s="25"/>
    </row>
    <row r="6191" spans="5:36" x14ac:dyDescent="0.3">
      <c r="E6191" s="12"/>
      <c r="V6191" s="22"/>
      <c r="AI6191" s="25"/>
      <c r="AJ6191" s="25"/>
    </row>
    <row r="6192" spans="5:36" x14ac:dyDescent="0.3">
      <c r="E6192" s="12"/>
      <c r="V6192" s="22"/>
      <c r="AI6192" s="25"/>
      <c r="AJ6192" s="25"/>
    </row>
    <row r="6193" spans="5:36" x14ac:dyDescent="0.3">
      <c r="E6193" s="12"/>
      <c r="V6193" s="22"/>
      <c r="AI6193" s="25"/>
      <c r="AJ6193" s="25"/>
    </row>
    <row r="6194" spans="5:36" x14ac:dyDescent="0.3">
      <c r="E6194" s="12"/>
      <c r="V6194" s="22"/>
      <c r="AI6194" s="25"/>
      <c r="AJ6194" s="25"/>
    </row>
    <row r="6195" spans="5:36" x14ac:dyDescent="0.3">
      <c r="E6195" s="12"/>
      <c r="V6195" s="22"/>
      <c r="AI6195" s="25"/>
      <c r="AJ6195" s="25"/>
    </row>
    <row r="6196" spans="5:36" x14ac:dyDescent="0.3">
      <c r="E6196" s="12"/>
      <c r="V6196" s="22"/>
      <c r="AI6196" s="25"/>
      <c r="AJ6196" s="25"/>
    </row>
    <row r="6197" spans="5:36" x14ac:dyDescent="0.3">
      <c r="E6197" s="12"/>
      <c r="V6197" s="22"/>
      <c r="AI6197" s="25"/>
      <c r="AJ6197" s="25"/>
    </row>
    <row r="6198" spans="5:36" x14ac:dyDescent="0.3">
      <c r="E6198" s="12"/>
      <c r="V6198" s="22"/>
      <c r="AI6198" s="25"/>
      <c r="AJ6198" s="25"/>
    </row>
    <row r="6199" spans="5:36" x14ac:dyDescent="0.3">
      <c r="E6199" s="12"/>
      <c r="V6199" s="22"/>
      <c r="AI6199" s="25"/>
      <c r="AJ6199" s="25"/>
    </row>
    <row r="6200" spans="5:36" x14ac:dyDescent="0.3">
      <c r="E6200" s="12"/>
      <c r="V6200" s="22"/>
      <c r="AI6200" s="25"/>
      <c r="AJ6200" s="25"/>
    </row>
    <row r="6201" spans="5:36" x14ac:dyDescent="0.3">
      <c r="E6201" s="12"/>
      <c r="V6201" s="22"/>
      <c r="AI6201" s="25"/>
      <c r="AJ6201" s="25"/>
    </row>
    <row r="6202" spans="5:36" x14ac:dyDescent="0.3">
      <c r="E6202" s="12"/>
      <c r="V6202" s="22"/>
      <c r="AI6202" s="25"/>
      <c r="AJ6202" s="25"/>
    </row>
    <row r="6203" spans="5:36" x14ac:dyDescent="0.3">
      <c r="E6203" s="12"/>
      <c r="V6203" s="22"/>
      <c r="AI6203" s="25"/>
      <c r="AJ6203" s="25"/>
    </row>
    <row r="6204" spans="5:36" x14ac:dyDescent="0.3">
      <c r="E6204" s="12"/>
      <c r="V6204" s="22"/>
      <c r="AI6204" s="25"/>
      <c r="AJ6204" s="25"/>
    </row>
    <row r="6205" spans="5:36" x14ac:dyDescent="0.3">
      <c r="E6205" s="12"/>
      <c r="V6205" s="22"/>
      <c r="AI6205" s="25"/>
      <c r="AJ6205" s="25"/>
    </row>
    <row r="6206" spans="5:36" x14ac:dyDescent="0.3">
      <c r="E6206" s="12"/>
      <c r="V6206" s="22"/>
      <c r="AI6206" s="25"/>
      <c r="AJ6206" s="25"/>
    </row>
    <row r="6207" spans="5:36" x14ac:dyDescent="0.3">
      <c r="E6207" s="12"/>
      <c r="V6207" s="22"/>
      <c r="AI6207" s="25"/>
      <c r="AJ6207" s="25"/>
    </row>
    <row r="6208" spans="5:36" x14ac:dyDescent="0.3">
      <c r="E6208" s="12"/>
      <c r="V6208" s="22"/>
      <c r="AI6208" s="25"/>
      <c r="AJ6208" s="25"/>
    </row>
    <row r="6209" spans="5:36" x14ac:dyDescent="0.3">
      <c r="E6209" s="12"/>
      <c r="V6209" s="22"/>
      <c r="AI6209" s="25"/>
      <c r="AJ6209" s="25"/>
    </row>
    <row r="6210" spans="5:36" x14ac:dyDescent="0.3">
      <c r="E6210" s="12"/>
      <c r="V6210" s="22"/>
      <c r="AI6210" s="25"/>
      <c r="AJ6210" s="25"/>
    </row>
    <row r="6211" spans="5:36" x14ac:dyDescent="0.3">
      <c r="E6211" s="12"/>
      <c r="V6211" s="22"/>
      <c r="AI6211" s="25"/>
      <c r="AJ6211" s="25"/>
    </row>
    <row r="6212" spans="5:36" x14ac:dyDescent="0.3">
      <c r="E6212" s="12"/>
      <c r="V6212" s="22"/>
      <c r="AI6212" s="25"/>
      <c r="AJ6212" s="25"/>
    </row>
    <row r="6213" spans="5:36" x14ac:dyDescent="0.3">
      <c r="E6213" s="12"/>
      <c r="V6213" s="22"/>
      <c r="AI6213" s="25"/>
      <c r="AJ6213" s="25"/>
    </row>
    <row r="6214" spans="5:36" x14ac:dyDescent="0.3">
      <c r="E6214" s="12"/>
      <c r="V6214" s="22"/>
      <c r="AI6214" s="25"/>
      <c r="AJ6214" s="25"/>
    </row>
    <row r="6215" spans="5:36" x14ac:dyDescent="0.3">
      <c r="E6215" s="12"/>
      <c r="V6215" s="22"/>
      <c r="AI6215" s="25"/>
      <c r="AJ6215" s="25"/>
    </row>
    <row r="6216" spans="5:36" x14ac:dyDescent="0.3">
      <c r="E6216" s="12"/>
      <c r="V6216" s="22"/>
      <c r="AI6216" s="25"/>
      <c r="AJ6216" s="25"/>
    </row>
    <row r="6217" spans="5:36" x14ac:dyDescent="0.3">
      <c r="E6217" s="12"/>
      <c r="V6217" s="22"/>
      <c r="AI6217" s="25"/>
      <c r="AJ6217" s="25"/>
    </row>
    <row r="6218" spans="5:36" x14ac:dyDescent="0.3">
      <c r="E6218" s="12"/>
      <c r="V6218" s="22"/>
      <c r="AI6218" s="25"/>
      <c r="AJ6218" s="25"/>
    </row>
    <row r="6219" spans="5:36" x14ac:dyDescent="0.3">
      <c r="E6219" s="12"/>
      <c r="V6219" s="22"/>
      <c r="AI6219" s="25"/>
      <c r="AJ6219" s="25"/>
    </row>
    <row r="6220" spans="5:36" x14ac:dyDescent="0.3">
      <c r="E6220" s="12"/>
      <c r="V6220" s="22"/>
      <c r="AI6220" s="25"/>
      <c r="AJ6220" s="25"/>
    </row>
    <row r="6221" spans="5:36" x14ac:dyDescent="0.3">
      <c r="E6221" s="12"/>
      <c r="V6221" s="22"/>
      <c r="AI6221" s="25"/>
      <c r="AJ6221" s="25"/>
    </row>
    <row r="6222" spans="5:36" x14ac:dyDescent="0.3">
      <c r="E6222" s="12"/>
      <c r="V6222" s="22"/>
      <c r="AI6222" s="25"/>
      <c r="AJ6222" s="25"/>
    </row>
    <row r="6223" spans="5:36" x14ac:dyDescent="0.3">
      <c r="E6223" s="12"/>
      <c r="V6223" s="22"/>
      <c r="AI6223" s="25"/>
      <c r="AJ6223" s="25"/>
    </row>
    <row r="6224" spans="5:36" x14ac:dyDescent="0.3">
      <c r="E6224" s="12"/>
      <c r="V6224" s="22"/>
      <c r="AI6224" s="25"/>
      <c r="AJ6224" s="25"/>
    </row>
    <row r="6225" spans="5:36" x14ac:dyDescent="0.3">
      <c r="E6225" s="12"/>
      <c r="V6225" s="22"/>
      <c r="AI6225" s="25"/>
      <c r="AJ6225" s="25"/>
    </row>
    <row r="6226" spans="5:36" x14ac:dyDescent="0.3">
      <c r="E6226" s="12"/>
      <c r="V6226" s="22"/>
      <c r="AI6226" s="25"/>
      <c r="AJ6226" s="25"/>
    </row>
    <row r="6227" spans="5:36" x14ac:dyDescent="0.3">
      <c r="E6227" s="12"/>
      <c r="V6227" s="22"/>
      <c r="AI6227" s="25"/>
      <c r="AJ6227" s="25"/>
    </row>
    <row r="6228" spans="5:36" x14ac:dyDescent="0.3">
      <c r="E6228" s="12"/>
      <c r="V6228" s="22"/>
      <c r="AI6228" s="25"/>
      <c r="AJ6228" s="25"/>
    </row>
    <row r="6229" spans="5:36" x14ac:dyDescent="0.3">
      <c r="E6229" s="12"/>
      <c r="V6229" s="22"/>
      <c r="AI6229" s="25"/>
      <c r="AJ6229" s="25"/>
    </row>
    <row r="6230" spans="5:36" x14ac:dyDescent="0.3">
      <c r="E6230" s="12"/>
      <c r="V6230" s="22"/>
      <c r="AI6230" s="25"/>
      <c r="AJ6230" s="25"/>
    </row>
    <row r="6231" spans="5:36" x14ac:dyDescent="0.3">
      <c r="E6231" s="12"/>
      <c r="V6231" s="22"/>
      <c r="AI6231" s="25"/>
      <c r="AJ6231" s="25"/>
    </row>
    <row r="6232" spans="5:36" x14ac:dyDescent="0.3">
      <c r="E6232" s="12"/>
      <c r="V6232" s="22"/>
      <c r="AI6232" s="25"/>
      <c r="AJ6232" s="25"/>
    </row>
    <row r="6233" spans="5:36" x14ac:dyDescent="0.3">
      <c r="E6233" s="12"/>
      <c r="V6233" s="22"/>
      <c r="AI6233" s="25"/>
      <c r="AJ6233" s="25"/>
    </row>
    <row r="6234" spans="5:36" x14ac:dyDescent="0.3">
      <c r="E6234" s="12"/>
      <c r="V6234" s="22"/>
      <c r="AI6234" s="25"/>
      <c r="AJ6234" s="25"/>
    </row>
    <row r="6235" spans="5:36" x14ac:dyDescent="0.3">
      <c r="E6235" s="12"/>
      <c r="V6235" s="22"/>
      <c r="AI6235" s="25"/>
      <c r="AJ6235" s="25"/>
    </row>
    <row r="6236" spans="5:36" x14ac:dyDescent="0.3">
      <c r="E6236" s="12"/>
      <c r="V6236" s="22"/>
      <c r="AI6236" s="25"/>
      <c r="AJ6236" s="25"/>
    </row>
    <row r="6237" spans="5:36" x14ac:dyDescent="0.3">
      <c r="E6237" s="12"/>
      <c r="V6237" s="22"/>
      <c r="AI6237" s="25"/>
      <c r="AJ6237" s="25"/>
    </row>
    <row r="6238" spans="5:36" x14ac:dyDescent="0.3">
      <c r="E6238" s="12"/>
      <c r="V6238" s="22"/>
      <c r="AI6238" s="25"/>
      <c r="AJ6238" s="25"/>
    </row>
    <row r="6239" spans="5:36" x14ac:dyDescent="0.3">
      <c r="E6239" s="12"/>
      <c r="V6239" s="22"/>
      <c r="AI6239" s="25"/>
      <c r="AJ6239" s="25"/>
    </row>
    <row r="6240" spans="5:36" x14ac:dyDescent="0.3">
      <c r="E6240" s="12"/>
      <c r="V6240" s="22"/>
      <c r="AI6240" s="25"/>
      <c r="AJ6240" s="25"/>
    </row>
    <row r="6241" spans="5:36" x14ac:dyDescent="0.3">
      <c r="E6241" s="12"/>
      <c r="V6241" s="22"/>
      <c r="AI6241" s="25"/>
      <c r="AJ6241" s="25"/>
    </row>
    <row r="6242" spans="5:36" x14ac:dyDescent="0.3">
      <c r="E6242" s="12"/>
      <c r="V6242" s="22"/>
      <c r="AI6242" s="25"/>
      <c r="AJ6242" s="25"/>
    </row>
    <row r="6243" spans="5:36" x14ac:dyDescent="0.3">
      <c r="E6243" s="12"/>
      <c r="V6243" s="22"/>
      <c r="AI6243" s="25"/>
      <c r="AJ6243" s="25"/>
    </row>
    <row r="6244" spans="5:36" x14ac:dyDescent="0.3">
      <c r="E6244" s="12"/>
      <c r="V6244" s="22"/>
      <c r="AI6244" s="25"/>
      <c r="AJ6244" s="25"/>
    </row>
    <row r="6245" spans="5:36" x14ac:dyDescent="0.3">
      <c r="E6245" s="12"/>
      <c r="V6245" s="22"/>
      <c r="AI6245" s="25"/>
      <c r="AJ6245" s="25"/>
    </row>
    <row r="6246" spans="5:36" x14ac:dyDescent="0.3">
      <c r="E6246" s="12"/>
      <c r="V6246" s="22"/>
      <c r="AI6246" s="25"/>
      <c r="AJ6246" s="25"/>
    </row>
    <row r="6247" spans="5:36" x14ac:dyDescent="0.3">
      <c r="E6247" s="12"/>
      <c r="V6247" s="22"/>
      <c r="AI6247" s="25"/>
      <c r="AJ6247" s="25"/>
    </row>
    <row r="6248" spans="5:36" x14ac:dyDescent="0.3">
      <c r="E6248" s="12"/>
      <c r="V6248" s="22"/>
      <c r="AI6248" s="25"/>
      <c r="AJ6248" s="25"/>
    </row>
    <row r="6249" spans="5:36" x14ac:dyDescent="0.3">
      <c r="E6249" s="12"/>
      <c r="V6249" s="22"/>
      <c r="AI6249" s="25"/>
      <c r="AJ6249" s="25"/>
    </row>
    <row r="6250" spans="5:36" x14ac:dyDescent="0.3">
      <c r="E6250" s="12"/>
      <c r="V6250" s="22"/>
      <c r="AI6250" s="25"/>
      <c r="AJ6250" s="25"/>
    </row>
    <row r="6251" spans="5:36" x14ac:dyDescent="0.3">
      <c r="E6251" s="12"/>
      <c r="V6251" s="22"/>
      <c r="AI6251" s="25"/>
      <c r="AJ6251" s="25"/>
    </row>
    <row r="6252" spans="5:36" x14ac:dyDescent="0.3">
      <c r="E6252" s="12"/>
      <c r="V6252" s="22"/>
      <c r="AI6252" s="25"/>
      <c r="AJ6252" s="25"/>
    </row>
    <row r="6253" spans="5:36" x14ac:dyDescent="0.3">
      <c r="E6253" s="12"/>
      <c r="V6253" s="22"/>
      <c r="AI6253" s="25"/>
      <c r="AJ6253" s="25"/>
    </row>
    <row r="6254" spans="5:36" x14ac:dyDescent="0.3">
      <c r="E6254" s="12"/>
      <c r="V6254" s="22"/>
      <c r="AI6254" s="25"/>
      <c r="AJ6254" s="25"/>
    </row>
    <row r="6255" spans="5:36" x14ac:dyDescent="0.3">
      <c r="E6255" s="12"/>
      <c r="V6255" s="22"/>
      <c r="AI6255" s="25"/>
      <c r="AJ6255" s="25"/>
    </row>
    <row r="6256" spans="5:36" x14ac:dyDescent="0.3">
      <c r="E6256" s="12"/>
      <c r="V6256" s="22"/>
      <c r="AI6256" s="25"/>
      <c r="AJ6256" s="25"/>
    </row>
    <row r="6257" spans="5:36" x14ac:dyDescent="0.3">
      <c r="E6257" s="12"/>
      <c r="V6257" s="22"/>
      <c r="AI6257" s="25"/>
      <c r="AJ6257" s="25"/>
    </row>
    <row r="6258" spans="5:36" x14ac:dyDescent="0.3">
      <c r="E6258" s="12"/>
      <c r="V6258" s="22"/>
      <c r="AI6258" s="25"/>
      <c r="AJ6258" s="25"/>
    </row>
    <row r="6259" spans="5:36" x14ac:dyDescent="0.3">
      <c r="E6259" s="12"/>
      <c r="V6259" s="22"/>
      <c r="AI6259" s="25"/>
      <c r="AJ6259" s="25"/>
    </row>
    <row r="6260" spans="5:36" x14ac:dyDescent="0.3">
      <c r="E6260" s="12"/>
      <c r="V6260" s="22"/>
      <c r="AI6260" s="25"/>
      <c r="AJ6260" s="25"/>
    </row>
    <row r="6261" spans="5:36" x14ac:dyDescent="0.3">
      <c r="E6261" s="12"/>
      <c r="V6261" s="22"/>
      <c r="AI6261" s="25"/>
      <c r="AJ6261" s="25"/>
    </row>
    <row r="6262" spans="5:36" x14ac:dyDescent="0.3">
      <c r="E6262" s="12"/>
      <c r="V6262" s="22"/>
      <c r="AI6262" s="25"/>
      <c r="AJ6262" s="25"/>
    </row>
    <row r="6263" spans="5:36" x14ac:dyDescent="0.3">
      <c r="E6263" s="12"/>
      <c r="V6263" s="22"/>
      <c r="AI6263" s="25"/>
      <c r="AJ6263" s="25"/>
    </row>
    <row r="6264" spans="5:36" x14ac:dyDescent="0.3">
      <c r="E6264" s="12"/>
      <c r="V6264" s="22"/>
      <c r="AI6264" s="25"/>
      <c r="AJ6264" s="25"/>
    </row>
    <row r="6265" spans="5:36" x14ac:dyDescent="0.3">
      <c r="E6265" s="12"/>
      <c r="V6265" s="22"/>
      <c r="AI6265" s="25"/>
      <c r="AJ6265" s="25"/>
    </row>
    <row r="6266" spans="5:36" x14ac:dyDescent="0.3">
      <c r="E6266" s="12"/>
      <c r="V6266" s="22"/>
      <c r="AI6266" s="25"/>
      <c r="AJ6266" s="25"/>
    </row>
    <row r="6267" spans="5:36" x14ac:dyDescent="0.3">
      <c r="E6267" s="12"/>
      <c r="V6267" s="22"/>
      <c r="AI6267" s="25"/>
      <c r="AJ6267" s="25"/>
    </row>
    <row r="6268" spans="5:36" x14ac:dyDescent="0.3">
      <c r="E6268" s="12"/>
      <c r="V6268" s="22"/>
      <c r="AI6268" s="25"/>
      <c r="AJ6268" s="25"/>
    </row>
    <row r="6269" spans="5:36" x14ac:dyDescent="0.3">
      <c r="E6269" s="12"/>
      <c r="V6269" s="22"/>
      <c r="AI6269" s="25"/>
      <c r="AJ6269" s="25"/>
    </row>
    <row r="6270" spans="5:36" x14ac:dyDescent="0.3">
      <c r="E6270" s="12"/>
      <c r="V6270" s="22"/>
      <c r="AI6270" s="25"/>
      <c r="AJ6270" s="25"/>
    </row>
    <row r="6271" spans="5:36" x14ac:dyDescent="0.3">
      <c r="E6271" s="12"/>
      <c r="V6271" s="22"/>
      <c r="AI6271" s="25"/>
      <c r="AJ6271" s="25"/>
    </row>
    <row r="6272" spans="5:36" x14ac:dyDescent="0.3">
      <c r="E6272" s="12"/>
      <c r="V6272" s="22"/>
      <c r="AI6272" s="25"/>
      <c r="AJ6272" s="25"/>
    </row>
    <row r="6273" spans="5:36" x14ac:dyDescent="0.3">
      <c r="E6273" s="12"/>
      <c r="V6273" s="22"/>
      <c r="AI6273" s="25"/>
      <c r="AJ6273" s="25"/>
    </row>
    <row r="6274" spans="5:36" x14ac:dyDescent="0.3">
      <c r="E6274" s="12"/>
      <c r="V6274" s="22"/>
      <c r="AI6274" s="25"/>
      <c r="AJ6274" s="25"/>
    </row>
    <row r="6275" spans="5:36" x14ac:dyDescent="0.3">
      <c r="E6275" s="12"/>
      <c r="V6275" s="22"/>
      <c r="AI6275" s="25"/>
      <c r="AJ6275" s="25"/>
    </row>
    <row r="6276" spans="5:36" x14ac:dyDescent="0.3">
      <c r="E6276" s="12"/>
      <c r="V6276" s="22"/>
      <c r="AI6276" s="25"/>
      <c r="AJ6276" s="25"/>
    </row>
    <row r="6277" spans="5:36" x14ac:dyDescent="0.3">
      <c r="E6277" s="12"/>
      <c r="V6277" s="22"/>
      <c r="AI6277" s="25"/>
      <c r="AJ6277" s="25"/>
    </row>
    <row r="6278" spans="5:36" x14ac:dyDescent="0.3">
      <c r="E6278" s="12"/>
      <c r="V6278" s="22"/>
      <c r="AI6278" s="25"/>
      <c r="AJ6278" s="25"/>
    </row>
    <row r="6279" spans="5:36" x14ac:dyDescent="0.3">
      <c r="E6279" s="12"/>
      <c r="V6279" s="22"/>
      <c r="AI6279" s="25"/>
      <c r="AJ6279" s="25"/>
    </row>
    <row r="6280" spans="5:36" x14ac:dyDescent="0.3">
      <c r="E6280" s="12"/>
      <c r="V6280" s="22"/>
      <c r="AI6280" s="25"/>
      <c r="AJ6280" s="25"/>
    </row>
    <row r="6281" spans="5:36" x14ac:dyDescent="0.3">
      <c r="E6281" s="12"/>
      <c r="V6281" s="22"/>
      <c r="AI6281" s="25"/>
      <c r="AJ6281" s="25"/>
    </row>
    <row r="6282" spans="5:36" x14ac:dyDescent="0.3">
      <c r="E6282" s="12"/>
      <c r="V6282" s="22"/>
      <c r="AI6282" s="25"/>
      <c r="AJ6282" s="25"/>
    </row>
    <row r="6283" spans="5:36" x14ac:dyDescent="0.3">
      <c r="E6283" s="12"/>
      <c r="V6283" s="22"/>
      <c r="AI6283" s="25"/>
      <c r="AJ6283" s="25"/>
    </row>
    <row r="6284" spans="5:36" x14ac:dyDescent="0.3">
      <c r="E6284" s="12"/>
      <c r="V6284" s="22"/>
      <c r="AI6284" s="25"/>
      <c r="AJ6284" s="25"/>
    </row>
    <row r="6285" spans="5:36" x14ac:dyDescent="0.3">
      <c r="E6285" s="12"/>
      <c r="V6285" s="22"/>
      <c r="AI6285" s="25"/>
      <c r="AJ6285" s="25"/>
    </row>
    <row r="6286" spans="5:36" x14ac:dyDescent="0.3">
      <c r="E6286" s="12"/>
      <c r="V6286" s="22"/>
      <c r="AI6286" s="25"/>
      <c r="AJ6286" s="25"/>
    </row>
    <row r="6287" spans="5:36" x14ac:dyDescent="0.3">
      <c r="E6287" s="12"/>
      <c r="V6287" s="22"/>
      <c r="AI6287" s="25"/>
      <c r="AJ6287" s="25"/>
    </row>
    <row r="6288" spans="5:36" x14ac:dyDescent="0.3">
      <c r="E6288" s="12"/>
      <c r="V6288" s="22"/>
      <c r="AI6288" s="25"/>
      <c r="AJ6288" s="25"/>
    </row>
    <row r="6289" spans="5:36" x14ac:dyDescent="0.3">
      <c r="E6289" s="12"/>
      <c r="V6289" s="22"/>
      <c r="AI6289" s="25"/>
      <c r="AJ6289" s="25"/>
    </row>
    <row r="6290" spans="5:36" x14ac:dyDescent="0.3">
      <c r="E6290" s="12"/>
      <c r="V6290" s="22"/>
      <c r="AI6290" s="25"/>
      <c r="AJ6290" s="25"/>
    </row>
    <row r="6291" spans="5:36" x14ac:dyDescent="0.3">
      <c r="E6291" s="12"/>
      <c r="V6291" s="22"/>
      <c r="AI6291" s="25"/>
      <c r="AJ6291" s="25"/>
    </row>
    <row r="6292" spans="5:36" x14ac:dyDescent="0.3">
      <c r="E6292" s="12"/>
      <c r="V6292" s="22"/>
      <c r="AI6292" s="25"/>
      <c r="AJ6292" s="25"/>
    </row>
    <row r="6293" spans="5:36" x14ac:dyDescent="0.3">
      <c r="E6293" s="12"/>
      <c r="V6293" s="22"/>
      <c r="AI6293" s="25"/>
      <c r="AJ6293" s="25"/>
    </row>
    <row r="6294" spans="5:36" x14ac:dyDescent="0.3">
      <c r="E6294" s="12"/>
      <c r="V6294" s="22"/>
      <c r="AI6294" s="25"/>
      <c r="AJ6294" s="25"/>
    </row>
    <row r="6295" spans="5:36" x14ac:dyDescent="0.3">
      <c r="E6295" s="12"/>
      <c r="V6295" s="22"/>
      <c r="AI6295" s="25"/>
      <c r="AJ6295" s="25"/>
    </row>
    <row r="6296" spans="5:36" x14ac:dyDescent="0.3">
      <c r="E6296" s="12"/>
      <c r="V6296" s="22"/>
      <c r="AI6296" s="25"/>
      <c r="AJ6296" s="25"/>
    </row>
    <row r="6297" spans="5:36" x14ac:dyDescent="0.3">
      <c r="E6297" s="12"/>
      <c r="V6297" s="22"/>
      <c r="AI6297" s="25"/>
      <c r="AJ6297" s="25"/>
    </row>
    <row r="6298" spans="5:36" x14ac:dyDescent="0.3">
      <c r="E6298" s="12"/>
      <c r="V6298" s="22"/>
      <c r="AI6298" s="25"/>
      <c r="AJ6298" s="25"/>
    </row>
    <row r="6299" spans="5:36" x14ac:dyDescent="0.3">
      <c r="E6299" s="12"/>
      <c r="V6299" s="22"/>
      <c r="AI6299" s="25"/>
      <c r="AJ6299" s="25"/>
    </row>
    <row r="6300" spans="5:36" x14ac:dyDescent="0.3">
      <c r="E6300" s="12"/>
      <c r="V6300" s="22"/>
      <c r="AI6300" s="25"/>
      <c r="AJ6300" s="25"/>
    </row>
    <row r="6301" spans="5:36" x14ac:dyDescent="0.3">
      <c r="E6301" s="12"/>
      <c r="V6301" s="22"/>
      <c r="AI6301" s="25"/>
      <c r="AJ6301" s="25"/>
    </row>
    <row r="6302" spans="5:36" x14ac:dyDescent="0.3">
      <c r="E6302" s="12"/>
      <c r="V6302" s="22"/>
      <c r="AI6302" s="25"/>
      <c r="AJ6302" s="25"/>
    </row>
    <row r="6303" spans="5:36" x14ac:dyDescent="0.3">
      <c r="E6303" s="12"/>
      <c r="V6303" s="22"/>
      <c r="AI6303" s="25"/>
      <c r="AJ6303" s="25"/>
    </row>
    <row r="6304" spans="5:36" x14ac:dyDescent="0.3">
      <c r="E6304" s="12"/>
      <c r="V6304" s="22"/>
      <c r="AI6304" s="25"/>
      <c r="AJ6304" s="25"/>
    </row>
    <row r="6305" spans="5:36" x14ac:dyDescent="0.3">
      <c r="E6305" s="12"/>
      <c r="V6305" s="22"/>
      <c r="AI6305" s="25"/>
      <c r="AJ6305" s="25"/>
    </row>
    <row r="6306" spans="5:36" x14ac:dyDescent="0.3">
      <c r="E6306" s="12"/>
      <c r="V6306" s="22"/>
      <c r="AI6306" s="25"/>
      <c r="AJ6306" s="25"/>
    </row>
    <row r="6307" spans="5:36" x14ac:dyDescent="0.3">
      <c r="E6307" s="12"/>
      <c r="V6307" s="22"/>
      <c r="AI6307" s="25"/>
      <c r="AJ6307" s="25"/>
    </row>
    <row r="6308" spans="5:36" x14ac:dyDescent="0.3">
      <c r="E6308" s="12"/>
      <c r="V6308" s="22"/>
      <c r="AI6308" s="25"/>
      <c r="AJ6308" s="25"/>
    </row>
    <row r="6309" spans="5:36" x14ac:dyDescent="0.3">
      <c r="E6309" s="12"/>
      <c r="V6309" s="22"/>
      <c r="AI6309" s="25"/>
      <c r="AJ6309" s="25"/>
    </row>
    <row r="6310" spans="5:36" x14ac:dyDescent="0.3">
      <c r="E6310" s="12"/>
      <c r="V6310" s="22"/>
      <c r="AI6310" s="25"/>
      <c r="AJ6310" s="25"/>
    </row>
    <row r="6311" spans="5:36" x14ac:dyDescent="0.3">
      <c r="E6311" s="12"/>
      <c r="V6311" s="22"/>
      <c r="AI6311" s="25"/>
      <c r="AJ6311" s="25"/>
    </row>
    <row r="6312" spans="5:36" x14ac:dyDescent="0.3">
      <c r="E6312" s="12"/>
      <c r="V6312" s="22"/>
      <c r="AI6312" s="25"/>
      <c r="AJ6312" s="25"/>
    </row>
    <row r="6313" spans="5:36" x14ac:dyDescent="0.3">
      <c r="E6313" s="12"/>
      <c r="V6313" s="22"/>
      <c r="AI6313" s="25"/>
      <c r="AJ6313" s="25"/>
    </row>
    <row r="6314" spans="5:36" x14ac:dyDescent="0.3">
      <c r="E6314" s="12"/>
      <c r="V6314" s="22"/>
      <c r="AI6314" s="25"/>
      <c r="AJ6314" s="25"/>
    </row>
    <row r="6315" spans="5:36" x14ac:dyDescent="0.3">
      <c r="E6315" s="12"/>
      <c r="V6315" s="22"/>
      <c r="AI6315" s="25"/>
      <c r="AJ6315" s="25"/>
    </row>
    <row r="6316" spans="5:36" x14ac:dyDescent="0.3">
      <c r="E6316" s="12"/>
      <c r="V6316" s="22"/>
      <c r="AI6316" s="25"/>
      <c r="AJ6316" s="25"/>
    </row>
    <row r="6317" spans="5:36" x14ac:dyDescent="0.3">
      <c r="E6317" s="12"/>
      <c r="V6317" s="22"/>
      <c r="AI6317" s="25"/>
      <c r="AJ6317" s="25"/>
    </row>
    <row r="6318" spans="5:36" x14ac:dyDescent="0.3">
      <c r="E6318" s="12"/>
      <c r="V6318" s="22"/>
      <c r="AI6318" s="25"/>
      <c r="AJ6318" s="25"/>
    </row>
    <row r="6319" spans="5:36" x14ac:dyDescent="0.3">
      <c r="E6319" s="12"/>
      <c r="V6319" s="22"/>
      <c r="AI6319" s="25"/>
      <c r="AJ6319" s="25"/>
    </row>
    <row r="6320" spans="5:36" x14ac:dyDescent="0.3">
      <c r="E6320" s="12"/>
      <c r="V6320" s="22"/>
      <c r="AI6320" s="25"/>
      <c r="AJ6320" s="25"/>
    </row>
    <row r="6321" spans="5:36" x14ac:dyDescent="0.3">
      <c r="E6321" s="12"/>
      <c r="V6321" s="22"/>
      <c r="AI6321" s="25"/>
      <c r="AJ6321" s="25"/>
    </row>
    <row r="6322" spans="5:36" x14ac:dyDescent="0.3">
      <c r="E6322" s="12"/>
      <c r="V6322" s="22"/>
      <c r="AI6322" s="25"/>
      <c r="AJ6322" s="25"/>
    </row>
    <row r="6323" spans="5:36" x14ac:dyDescent="0.3">
      <c r="E6323" s="12"/>
      <c r="V6323" s="22"/>
      <c r="AI6323" s="25"/>
      <c r="AJ6323" s="25"/>
    </row>
    <row r="6324" spans="5:36" x14ac:dyDescent="0.3">
      <c r="E6324" s="12"/>
      <c r="V6324" s="22"/>
      <c r="AI6324" s="25"/>
      <c r="AJ6324" s="25"/>
    </row>
    <row r="6325" spans="5:36" x14ac:dyDescent="0.3">
      <c r="E6325" s="12"/>
      <c r="V6325" s="22"/>
      <c r="AI6325" s="25"/>
      <c r="AJ6325" s="25"/>
    </row>
    <row r="6326" spans="5:36" x14ac:dyDescent="0.3">
      <c r="E6326" s="12"/>
      <c r="V6326" s="22"/>
      <c r="AI6326" s="25"/>
      <c r="AJ6326" s="25"/>
    </row>
    <row r="6327" spans="5:36" x14ac:dyDescent="0.3">
      <c r="E6327" s="12"/>
      <c r="V6327" s="22"/>
      <c r="AI6327" s="25"/>
      <c r="AJ6327" s="25"/>
    </row>
    <row r="6328" spans="5:36" x14ac:dyDescent="0.3">
      <c r="E6328" s="12"/>
      <c r="V6328" s="22"/>
      <c r="AI6328" s="25"/>
      <c r="AJ6328" s="25"/>
    </row>
    <row r="6329" spans="5:36" x14ac:dyDescent="0.3">
      <c r="E6329" s="12"/>
      <c r="V6329" s="22"/>
      <c r="AI6329" s="25"/>
      <c r="AJ6329" s="25"/>
    </row>
    <row r="6330" spans="5:36" x14ac:dyDescent="0.3">
      <c r="E6330" s="12"/>
      <c r="V6330" s="22"/>
      <c r="AI6330" s="25"/>
      <c r="AJ6330" s="25"/>
    </row>
    <row r="6331" spans="5:36" x14ac:dyDescent="0.3">
      <c r="E6331" s="12"/>
      <c r="V6331" s="22"/>
      <c r="AI6331" s="25"/>
      <c r="AJ6331" s="25"/>
    </row>
    <row r="6332" spans="5:36" x14ac:dyDescent="0.3">
      <c r="E6332" s="12"/>
      <c r="V6332" s="22"/>
      <c r="AI6332" s="25"/>
      <c r="AJ6332" s="25"/>
    </row>
    <row r="6333" spans="5:36" x14ac:dyDescent="0.3">
      <c r="E6333" s="12"/>
      <c r="V6333" s="22"/>
      <c r="AI6333" s="25"/>
      <c r="AJ6333" s="25"/>
    </row>
    <row r="6334" spans="5:36" x14ac:dyDescent="0.3">
      <c r="E6334" s="12"/>
      <c r="V6334" s="22"/>
      <c r="AI6334" s="25"/>
      <c r="AJ6334" s="25"/>
    </row>
    <row r="6335" spans="5:36" x14ac:dyDescent="0.3">
      <c r="E6335" s="12"/>
      <c r="V6335" s="22"/>
      <c r="AI6335" s="25"/>
      <c r="AJ6335" s="25"/>
    </row>
    <row r="6336" spans="5:36" x14ac:dyDescent="0.3">
      <c r="E6336" s="12"/>
      <c r="V6336" s="22"/>
      <c r="AI6336" s="25"/>
      <c r="AJ6336" s="25"/>
    </row>
    <row r="6337" spans="5:36" x14ac:dyDescent="0.3">
      <c r="E6337" s="12"/>
      <c r="V6337" s="22"/>
      <c r="AI6337" s="25"/>
      <c r="AJ6337" s="25"/>
    </row>
    <row r="6338" spans="5:36" x14ac:dyDescent="0.3">
      <c r="E6338" s="12"/>
      <c r="V6338" s="22"/>
      <c r="AI6338" s="25"/>
      <c r="AJ6338" s="25"/>
    </row>
    <row r="6339" spans="5:36" x14ac:dyDescent="0.3">
      <c r="E6339" s="12"/>
      <c r="V6339" s="22"/>
      <c r="AI6339" s="25"/>
      <c r="AJ6339" s="25"/>
    </row>
    <row r="6340" spans="5:36" x14ac:dyDescent="0.3">
      <c r="E6340" s="12"/>
      <c r="V6340" s="22"/>
      <c r="AI6340" s="25"/>
      <c r="AJ6340" s="25"/>
    </row>
    <row r="6341" spans="5:36" x14ac:dyDescent="0.3">
      <c r="E6341" s="12"/>
      <c r="V6341" s="22"/>
      <c r="AI6341" s="25"/>
      <c r="AJ6341" s="25"/>
    </row>
    <row r="6342" spans="5:36" x14ac:dyDescent="0.3">
      <c r="E6342" s="12"/>
      <c r="V6342" s="22"/>
      <c r="AI6342" s="25"/>
      <c r="AJ6342" s="25"/>
    </row>
    <row r="6343" spans="5:36" x14ac:dyDescent="0.3">
      <c r="E6343" s="12"/>
      <c r="V6343" s="22"/>
      <c r="AI6343" s="25"/>
      <c r="AJ6343" s="25"/>
    </row>
    <row r="6344" spans="5:36" x14ac:dyDescent="0.3">
      <c r="E6344" s="12"/>
      <c r="V6344" s="22"/>
      <c r="AI6344" s="25"/>
      <c r="AJ6344" s="25"/>
    </row>
    <row r="6345" spans="5:36" x14ac:dyDescent="0.3">
      <c r="E6345" s="12"/>
      <c r="V6345" s="22"/>
      <c r="AI6345" s="25"/>
      <c r="AJ6345" s="25"/>
    </row>
    <row r="6346" spans="5:36" x14ac:dyDescent="0.3">
      <c r="E6346" s="12"/>
      <c r="V6346" s="22"/>
      <c r="AI6346" s="25"/>
      <c r="AJ6346" s="25"/>
    </row>
    <row r="6347" spans="5:36" x14ac:dyDescent="0.3">
      <c r="E6347" s="12"/>
      <c r="V6347" s="22"/>
      <c r="AI6347" s="25"/>
      <c r="AJ6347" s="25"/>
    </row>
    <row r="6348" spans="5:36" x14ac:dyDescent="0.3">
      <c r="E6348" s="12"/>
      <c r="V6348" s="22"/>
      <c r="AI6348" s="25"/>
      <c r="AJ6348" s="25"/>
    </row>
    <row r="6349" spans="5:36" x14ac:dyDescent="0.3">
      <c r="E6349" s="12"/>
      <c r="V6349" s="22"/>
      <c r="AI6349" s="25"/>
      <c r="AJ6349" s="25"/>
    </row>
    <row r="6350" spans="5:36" x14ac:dyDescent="0.3">
      <c r="E6350" s="12"/>
      <c r="V6350" s="22"/>
      <c r="AI6350" s="25"/>
      <c r="AJ6350" s="25"/>
    </row>
    <row r="6351" spans="5:36" x14ac:dyDescent="0.3">
      <c r="E6351" s="12"/>
      <c r="V6351" s="22"/>
      <c r="AI6351" s="25"/>
      <c r="AJ6351" s="25"/>
    </row>
    <row r="6352" spans="5:36" x14ac:dyDescent="0.3">
      <c r="E6352" s="12"/>
      <c r="V6352" s="22"/>
      <c r="AI6352" s="25"/>
      <c r="AJ6352" s="25"/>
    </row>
    <row r="6353" spans="5:36" x14ac:dyDescent="0.3">
      <c r="E6353" s="12"/>
      <c r="V6353" s="22"/>
      <c r="AI6353" s="25"/>
      <c r="AJ6353" s="25"/>
    </row>
    <row r="6354" spans="5:36" x14ac:dyDescent="0.3">
      <c r="E6354" s="12"/>
      <c r="V6354" s="22"/>
      <c r="AI6354" s="25"/>
      <c r="AJ6354" s="25"/>
    </row>
    <row r="6355" spans="5:36" x14ac:dyDescent="0.3">
      <c r="E6355" s="12"/>
      <c r="V6355" s="22"/>
      <c r="AI6355" s="25"/>
      <c r="AJ6355" s="25"/>
    </row>
    <row r="6356" spans="5:36" x14ac:dyDescent="0.3">
      <c r="E6356" s="12"/>
      <c r="V6356" s="22"/>
      <c r="AI6356" s="25"/>
      <c r="AJ6356" s="25"/>
    </row>
    <row r="6357" spans="5:36" x14ac:dyDescent="0.3">
      <c r="E6357" s="12"/>
      <c r="V6357" s="22"/>
      <c r="AI6357" s="25"/>
      <c r="AJ6357" s="25"/>
    </row>
    <row r="6358" spans="5:36" x14ac:dyDescent="0.3">
      <c r="E6358" s="12"/>
      <c r="V6358" s="22"/>
      <c r="AI6358" s="25"/>
      <c r="AJ6358" s="25"/>
    </row>
    <row r="6359" spans="5:36" x14ac:dyDescent="0.3">
      <c r="E6359" s="12"/>
      <c r="V6359" s="22"/>
      <c r="AI6359" s="25"/>
      <c r="AJ6359" s="25"/>
    </row>
    <row r="6360" spans="5:36" x14ac:dyDescent="0.3">
      <c r="E6360" s="12"/>
      <c r="V6360" s="22"/>
      <c r="AI6360" s="25"/>
      <c r="AJ6360" s="25"/>
    </row>
    <row r="6361" spans="5:36" x14ac:dyDescent="0.3">
      <c r="E6361" s="12"/>
      <c r="V6361" s="22"/>
      <c r="AI6361" s="25"/>
      <c r="AJ6361" s="25"/>
    </row>
    <row r="6362" spans="5:36" x14ac:dyDescent="0.3">
      <c r="E6362" s="12"/>
      <c r="V6362" s="22"/>
      <c r="AI6362" s="25"/>
      <c r="AJ6362" s="25"/>
    </row>
    <row r="6363" spans="5:36" x14ac:dyDescent="0.3">
      <c r="E6363" s="12"/>
      <c r="V6363" s="22"/>
      <c r="AI6363" s="25"/>
      <c r="AJ6363" s="25"/>
    </row>
    <row r="6364" spans="5:36" x14ac:dyDescent="0.3">
      <c r="E6364" s="12"/>
      <c r="V6364" s="22"/>
      <c r="AI6364" s="25"/>
      <c r="AJ6364" s="25"/>
    </row>
    <row r="6365" spans="5:36" x14ac:dyDescent="0.3">
      <c r="E6365" s="12"/>
      <c r="V6365" s="22"/>
      <c r="AI6365" s="25"/>
      <c r="AJ6365" s="25"/>
    </row>
    <row r="6366" spans="5:36" x14ac:dyDescent="0.3">
      <c r="E6366" s="12"/>
      <c r="V6366" s="22"/>
      <c r="AI6366" s="25"/>
      <c r="AJ6366" s="25"/>
    </row>
    <row r="6367" spans="5:36" x14ac:dyDescent="0.3">
      <c r="E6367" s="12"/>
      <c r="V6367" s="22"/>
      <c r="AI6367" s="25"/>
      <c r="AJ6367" s="25"/>
    </row>
    <row r="6368" spans="5:36" x14ac:dyDescent="0.3">
      <c r="E6368" s="12"/>
      <c r="V6368" s="22"/>
      <c r="AI6368" s="25"/>
      <c r="AJ6368" s="25"/>
    </row>
    <row r="6369" spans="5:36" x14ac:dyDescent="0.3">
      <c r="E6369" s="12"/>
      <c r="V6369" s="22"/>
      <c r="AI6369" s="25"/>
      <c r="AJ6369" s="25"/>
    </row>
    <row r="6370" spans="5:36" x14ac:dyDescent="0.3">
      <c r="E6370" s="12"/>
      <c r="V6370" s="22"/>
      <c r="AI6370" s="25"/>
      <c r="AJ6370" s="25"/>
    </row>
    <row r="6371" spans="5:36" x14ac:dyDescent="0.3">
      <c r="E6371" s="12"/>
      <c r="V6371" s="22"/>
      <c r="AI6371" s="25"/>
      <c r="AJ6371" s="25"/>
    </row>
    <row r="6372" spans="5:36" x14ac:dyDescent="0.3">
      <c r="E6372" s="12"/>
      <c r="V6372" s="22"/>
      <c r="AI6372" s="25"/>
      <c r="AJ6372" s="25"/>
    </row>
    <row r="6373" spans="5:36" x14ac:dyDescent="0.3">
      <c r="E6373" s="12"/>
      <c r="V6373" s="22"/>
      <c r="AI6373" s="25"/>
      <c r="AJ6373" s="25"/>
    </row>
    <row r="6374" spans="5:36" x14ac:dyDescent="0.3">
      <c r="E6374" s="12"/>
      <c r="V6374" s="22"/>
      <c r="AI6374" s="25"/>
      <c r="AJ6374" s="25"/>
    </row>
    <row r="6375" spans="5:36" x14ac:dyDescent="0.3">
      <c r="E6375" s="12"/>
      <c r="V6375" s="22"/>
      <c r="AI6375" s="25"/>
      <c r="AJ6375" s="25"/>
    </row>
    <row r="6376" spans="5:36" x14ac:dyDescent="0.3">
      <c r="E6376" s="12"/>
      <c r="V6376" s="22"/>
      <c r="AI6376" s="25"/>
      <c r="AJ6376" s="25"/>
    </row>
    <row r="6377" spans="5:36" x14ac:dyDescent="0.3">
      <c r="E6377" s="12"/>
      <c r="V6377" s="22"/>
      <c r="AI6377" s="25"/>
      <c r="AJ6377" s="25"/>
    </row>
    <row r="6378" spans="5:36" x14ac:dyDescent="0.3">
      <c r="E6378" s="12"/>
      <c r="V6378" s="22"/>
      <c r="AI6378" s="25"/>
      <c r="AJ6378" s="25"/>
    </row>
    <row r="6379" spans="5:36" x14ac:dyDescent="0.3">
      <c r="E6379" s="12"/>
      <c r="V6379" s="22"/>
      <c r="AI6379" s="25"/>
      <c r="AJ6379" s="25"/>
    </row>
    <row r="6380" spans="5:36" x14ac:dyDescent="0.3">
      <c r="E6380" s="12"/>
      <c r="V6380" s="22"/>
      <c r="AI6380" s="25"/>
      <c r="AJ6380" s="25"/>
    </row>
    <row r="6381" spans="5:36" x14ac:dyDescent="0.3">
      <c r="E6381" s="12"/>
      <c r="V6381" s="22"/>
      <c r="AI6381" s="25"/>
      <c r="AJ6381" s="25"/>
    </row>
    <row r="6382" spans="5:36" x14ac:dyDescent="0.3">
      <c r="E6382" s="12"/>
      <c r="V6382" s="22"/>
      <c r="AI6382" s="25"/>
      <c r="AJ6382" s="25"/>
    </row>
    <row r="6383" spans="5:36" x14ac:dyDescent="0.3">
      <c r="E6383" s="12"/>
      <c r="V6383" s="22"/>
      <c r="AI6383" s="25"/>
      <c r="AJ6383" s="25"/>
    </row>
    <row r="6384" spans="5:36" x14ac:dyDescent="0.3">
      <c r="E6384" s="12"/>
      <c r="V6384" s="22"/>
      <c r="AI6384" s="25"/>
      <c r="AJ6384" s="25"/>
    </row>
    <row r="6385" spans="5:36" x14ac:dyDescent="0.3">
      <c r="E6385" s="12"/>
      <c r="V6385" s="22"/>
      <c r="AI6385" s="25"/>
      <c r="AJ6385" s="25"/>
    </row>
    <row r="6386" spans="5:36" x14ac:dyDescent="0.3">
      <c r="E6386" s="12"/>
      <c r="V6386" s="22"/>
      <c r="AI6386" s="25"/>
      <c r="AJ6386" s="25"/>
    </row>
    <row r="6387" spans="5:36" x14ac:dyDescent="0.3">
      <c r="E6387" s="12"/>
      <c r="V6387" s="22"/>
      <c r="AI6387" s="25"/>
      <c r="AJ6387" s="25"/>
    </row>
    <row r="6388" spans="5:36" x14ac:dyDescent="0.3">
      <c r="E6388" s="12"/>
      <c r="V6388" s="22"/>
      <c r="AI6388" s="25"/>
      <c r="AJ6388" s="25"/>
    </row>
    <row r="6389" spans="5:36" x14ac:dyDescent="0.3">
      <c r="E6389" s="12"/>
      <c r="V6389" s="22"/>
      <c r="AI6389" s="25"/>
      <c r="AJ6389" s="25"/>
    </row>
    <row r="6390" spans="5:36" x14ac:dyDescent="0.3">
      <c r="E6390" s="12"/>
      <c r="V6390" s="22"/>
      <c r="AI6390" s="25"/>
      <c r="AJ6390" s="25"/>
    </row>
    <row r="6391" spans="5:36" x14ac:dyDescent="0.3">
      <c r="E6391" s="12"/>
      <c r="V6391" s="22"/>
      <c r="AI6391" s="25"/>
      <c r="AJ6391" s="25"/>
    </row>
    <row r="6392" spans="5:36" x14ac:dyDescent="0.3">
      <c r="E6392" s="12"/>
      <c r="V6392" s="22"/>
      <c r="AI6392" s="25"/>
      <c r="AJ6392" s="25"/>
    </row>
    <row r="6393" spans="5:36" x14ac:dyDescent="0.3">
      <c r="E6393" s="12"/>
      <c r="V6393" s="22"/>
      <c r="AI6393" s="25"/>
      <c r="AJ6393" s="25"/>
    </row>
    <row r="6394" spans="5:36" x14ac:dyDescent="0.3">
      <c r="E6394" s="12"/>
      <c r="V6394" s="22"/>
      <c r="AI6394" s="25"/>
      <c r="AJ6394" s="25"/>
    </row>
    <row r="6395" spans="5:36" x14ac:dyDescent="0.3">
      <c r="E6395" s="12"/>
      <c r="V6395" s="22"/>
      <c r="AI6395" s="25"/>
      <c r="AJ6395" s="25"/>
    </row>
    <row r="6396" spans="5:36" x14ac:dyDescent="0.3">
      <c r="E6396" s="12"/>
      <c r="V6396" s="22"/>
      <c r="AI6396" s="25"/>
      <c r="AJ6396" s="25"/>
    </row>
    <row r="6397" spans="5:36" x14ac:dyDescent="0.3">
      <c r="E6397" s="12"/>
      <c r="V6397" s="22"/>
      <c r="AI6397" s="25"/>
      <c r="AJ6397" s="25"/>
    </row>
    <row r="6398" spans="5:36" x14ac:dyDescent="0.3">
      <c r="E6398" s="12"/>
      <c r="V6398" s="22"/>
      <c r="AI6398" s="25"/>
      <c r="AJ6398" s="25"/>
    </row>
    <row r="6399" spans="5:36" x14ac:dyDescent="0.3">
      <c r="E6399" s="12"/>
      <c r="V6399" s="22"/>
      <c r="AI6399" s="25"/>
      <c r="AJ6399" s="25"/>
    </row>
    <row r="6400" spans="5:36" x14ac:dyDescent="0.3">
      <c r="E6400" s="12"/>
      <c r="V6400" s="22"/>
      <c r="AI6400" s="25"/>
      <c r="AJ6400" s="25"/>
    </row>
    <row r="6401" spans="5:36" x14ac:dyDescent="0.3">
      <c r="E6401" s="12"/>
      <c r="V6401" s="22"/>
      <c r="AI6401" s="25"/>
      <c r="AJ6401" s="25"/>
    </row>
    <row r="6402" spans="5:36" x14ac:dyDescent="0.3">
      <c r="E6402" s="12"/>
      <c r="V6402" s="22"/>
      <c r="AI6402" s="25"/>
      <c r="AJ6402" s="25"/>
    </row>
    <row r="6403" spans="5:36" x14ac:dyDescent="0.3">
      <c r="E6403" s="12"/>
      <c r="V6403" s="22"/>
      <c r="AI6403" s="25"/>
      <c r="AJ6403" s="25"/>
    </row>
    <row r="6404" spans="5:36" x14ac:dyDescent="0.3">
      <c r="E6404" s="12"/>
      <c r="V6404" s="22"/>
      <c r="AI6404" s="25"/>
      <c r="AJ6404" s="25"/>
    </row>
    <row r="6405" spans="5:36" x14ac:dyDescent="0.3">
      <c r="E6405" s="12"/>
      <c r="V6405" s="22"/>
      <c r="AI6405" s="25"/>
      <c r="AJ6405" s="25"/>
    </row>
    <row r="6406" spans="5:36" x14ac:dyDescent="0.3">
      <c r="E6406" s="12"/>
      <c r="V6406" s="22"/>
      <c r="AI6406" s="25"/>
      <c r="AJ6406" s="25"/>
    </row>
    <row r="6407" spans="5:36" x14ac:dyDescent="0.3">
      <c r="E6407" s="12"/>
      <c r="V6407" s="22"/>
      <c r="AI6407" s="25"/>
      <c r="AJ6407" s="25"/>
    </row>
    <row r="6408" spans="5:36" x14ac:dyDescent="0.3">
      <c r="E6408" s="12"/>
      <c r="V6408" s="22"/>
      <c r="AI6408" s="25"/>
      <c r="AJ6408" s="25"/>
    </row>
    <row r="6409" spans="5:36" x14ac:dyDescent="0.3">
      <c r="E6409" s="12"/>
      <c r="V6409" s="22"/>
      <c r="AI6409" s="25"/>
      <c r="AJ6409" s="25"/>
    </row>
    <row r="6410" spans="5:36" x14ac:dyDescent="0.3">
      <c r="E6410" s="12"/>
      <c r="V6410" s="22"/>
      <c r="AI6410" s="25"/>
      <c r="AJ6410" s="25"/>
    </row>
    <row r="6411" spans="5:36" x14ac:dyDescent="0.3">
      <c r="E6411" s="12"/>
      <c r="V6411" s="22"/>
      <c r="AI6411" s="25"/>
      <c r="AJ6411" s="25"/>
    </row>
    <row r="6412" spans="5:36" x14ac:dyDescent="0.3">
      <c r="E6412" s="12"/>
      <c r="V6412" s="22"/>
      <c r="AI6412" s="25"/>
      <c r="AJ6412" s="25"/>
    </row>
    <row r="6413" spans="5:36" x14ac:dyDescent="0.3">
      <c r="E6413" s="12"/>
      <c r="V6413" s="22"/>
      <c r="AI6413" s="25"/>
      <c r="AJ6413" s="25"/>
    </row>
    <row r="6414" spans="5:36" x14ac:dyDescent="0.3">
      <c r="E6414" s="12"/>
      <c r="V6414" s="22"/>
      <c r="AI6414" s="25"/>
      <c r="AJ6414" s="25"/>
    </row>
    <row r="6415" spans="5:36" x14ac:dyDescent="0.3">
      <c r="E6415" s="12"/>
      <c r="V6415" s="22"/>
      <c r="AI6415" s="25"/>
      <c r="AJ6415" s="25"/>
    </row>
    <row r="6416" spans="5:36" x14ac:dyDescent="0.3">
      <c r="E6416" s="12"/>
      <c r="V6416" s="22"/>
      <c r="AI6416" s="25"/>
      <c r="AJ6416" s="25"/>
    </row>
    <row r="6417" spans="5:36" x14ac:dyDescent="0.3">
      <c r="E6417" s="12"/>
      <c r="V6417" s="22"/>
      <c r="AI6417" s="25"/>
      <c r="AJ6417" s="25"/>
    </row>
    <row r="6418" spans="5:36" x14ac:dyDescent="0.3">
      <c r="E6418" s="12"/>
      <c r="V6418" s="22"/>
      <c r="AI6418" s="25"/>
      <c r="AJ6418" s="25"/>
    </row>
    <row r="6419" spans="5:36" x14ac:dyDescent="0.3">
      <c r="E6419" s="12"/>
      <c r="V6419" s="22"/>
      <c r="AI6419" s="25"/>
      <c r="AJ6419" s="25"/>
    </row>
    <row r="6420" spans="5:36" x14ac:dyDescent="0.3">
      <c r="E6420" s="12"/>
      <c r="V6420" s="22"/>
      <c r="AI6420" s="25"/>
      <c r="AJ6420" s="25"/>
    </row>
    <row r="6421" spans="5:36" x14ac:dyDescent="0.3">
      <c r="E6421" s="12"/>
      <c r="V6421" s="22"/>
      <c r="AI6421" s="25"/>
      <c r="AJ6421" s="25"/>
    </row>
    <row r="6422" spans="5:36" x14ac:dyDescent="0.3">
      <c r="E6422" s="12"/>
      <c r="V6422" s="22"/>
      <c r="AI6422" s="25"/>
      <c r="AJ6422" s="25"/>
    </row>
    <row r="6423" spans="5:36" x14ac:dyDescent="0.3">
      <c r="E6423" s="12"/>
      <c r="V6423" s="22"/>
      <c r="AI6423" s="25"/>
      <c r="AJ6423" s="25"/>
    </row>
    <row r="6424" spans="5:36" x14ac:dyDescent="0.3">
      <c r="E6424" s="12"/>
      <c r="V6424" s="22"/>
      <c r="AI6424" s="25"/>
      <c r="AJ6424" s="25"/>
    </row>
    <row r="6425" spans="5:36" x14ac:dyDescent="0.3">
      <c r="E6425" s="12"/>
      <c r="V6425" s="22"/>
      <c r="AI6425" s="25"/>
      <c r="AJ6425" s="25"/>
    </row>
    <row r="6426" spans="5:36" x14ac:dyDescent="0.3">
      <c r="E6426" s="12"/>
      <c r="V6426" s="22"/>
      <c r="AI6426" s="25"/>
      <c r="AJ6426" s="25"/>
    </row>
    <row r="6427" spans="5:36" x14ac:dyDescent="0.3">
      <c r="E6427" s="12"/>
      <c r="V6427" s="22"/>
      <c r="AI6427" s="25"/>
      <c r="AJ6427" s="25"/>
    </row>
    <row r="6428" spans="5:36" x14ac:dyDescent="0.3">
      <c r="E6428" s="12"/>
      <c r="V6428" s="22"/>
      <c r="AI6428" s="25"/>
      <c r="AJ6428" s="25"/>
    </row>
    <row r="6429" spans="5:36" x14ac:dyDescent="0.3">
      <c r="E6429" s="12"/>
      <c r="V6429" s="22"/>
      <c r="AI6429" s="25"/>
      <c r="AJ6429" s="25"/>
    </row>
    <row r="6430" spans="5:36" x14ac:dyDescent="0.3">
      <c r="E6430" s="12"/>
      <c r="V6430" s="22"/>
      <c r="AI6430" s="25"/>
      <c r="AJ6430" s="25"/>
    </row>
    <row r="6431" spans="5:36" x14ac:dyDescent="0.3">
      <c r="E6431" s="12"/>
      <c r="V6431" s="22"/>
      <c r="AI6431" s="25"/>
      <c r="AJ6431" s="25"/>
    </row>
    <row r="6432" spans="5:36" x14ac:dyDescent="0.3">
      <c r="E6432" s="12"/>
      <c r="V6432" s="22"/>
      <c r="AI6432" s="25"/>
      <c r="AJ6432" s="25"/>
    </row>
    <row r="6433" spans="5:36" x14ac:dyDescent="0.3">
      <c r="E6433" s="12"/>
      <c r="V6433" s="22"/>
      <c r="AI6433" s="25"/>
      <c r="AJ6433" s="25"/>
    </row>
    <row r="6434" spans="5:36" x14ac:dyDescent="0.3">
      <c r="E6434" s="12"/>
      <c r="V6434" s="22"/>
      <c r="AI6434" s="25"/>
      <c r="AJ6434" s="25"/>
    </row>
    <row r="6435" spans="5:36" x14ac:dyDescent="0.3">
      <c r="E6435" s="12"/>
      <c r="V6435" s="22"/>
      <c r="AI6435" s="25"/>
      <c r="AJ6435" s="25"/>
    </row>
    <row r="6436" spans="5:36" x14ac:dyDescent="0.3">
      <c r="E6436" s="12"/>
      <c r="V6436" s="22"/>
      <c r="AI6436" s="25"/>
      <c r="AJ6436" s="25"/>
    </row>
    <row r="6437" spans="5:36" x14ac:dyDescent="0.3">
      <c r="E6437" s="12"/>
      <c r="V6437" s="22"/>
      <c r="AI6437" s="25"/>
      <c r="AJ6437" s="25"/>
    </row>
    <row r="6438" spans="5:36" x14ac:dyDescent="0.3">
      <c r="E6438" s="12"/>
      <c r="V6438" s="22"/>
      <c r="AI6438" s="25"/>
      <c r="AJ6438" s="25"/>
    </row>
    <row r="6439" spans="5:36" x14ac:dyDescent="0.3">
      <c r="E6439" s="12"/>
      <c r="V6439" s="22"/>
      <c r="AI6439" s="25"/>
      <c r="AJ6439" s="25"/>
    </row>
    <row r="6440" spans="5:36" x14ac:dyDescent="0.3">
      <c r="E6440" s="12"/>
      <c r="V6440" s="22"/>
      <c r="AI6440" s="25"/>
      <c r="AJ6440" s="25"/>
    </row>
    <row r="6441" spans="5:36" x14ac:dyDescent="0.3">
      <c r="E6441" s="12"/>
      <c r="V6441" s="22"/>
      <c r="AI6441" s="25"/>
      <c r="AJ6441" s="25"/>
    </row>
    <row r="6442" spans="5:36" x14ac:dyDescent="0.3">
      <c r="E6442" s="12"/>
      <c r="V6442" s="22"/>
      <c r="AI6442" s="25"/>
      <c r="AJ6442" s="25"/>
    </row>
    <row r="6443" spans="5:36" x14ac:dyDescent="0.3">
      <c r="E6443" s="12"/>
      <c r="V6443" s="22"/>
      <c r="AI6443" s="25"/>
      <c r="AJ6443" s="25"/>
    </row>
    <row r="6444" spans="5:36" x14ac:dyDescent="0.3">
      <c r="E6444" s="12"/>
      <c r="V6444" s="22"/>
      <c r="AI6444" s="25"/>
      <c r="AJ6444" s="25"/>
    </row>
    <row r="6445" spans="5:36" x14ac:dyDescent="0.3">
      <c r="E6445" s="12"/>
      <c r="V6445" s="22"/>
      <c r="AI6445" s="25"/>
      <c r="AJ6445" s="25"/>
    </row>
    <row r="6446" spans="5:36" x14ac:dyDescent="0.3">
      <c r="E6446" s="12"/>
      <c r="V6446" s="22"/>
      <c r="AI6446" s="25"/>
      <c r="AJ6446" s="25"/>
    </row>
    <row r="6447" spans="5:36" x14ac:dyDescent="0.3">
      <c r="E6447" s="12"/>
      <c r="V6447" s="22"/>
      <c r="AI6447" s="25"/>
      <c r="AJ6447" s="25"/>
    </row>
    <row r="6448" spans="5:36" x14ac:dyDescent="0.3">
      <c r="E6448" s="12"/>
      <c r="V6448" s="22"/>
      <c r="AI6448" s="25"/>
      <c r="AJ6448" s="25"/>
    </row>
    <row r="6449" spans="5:36" x14ac:dyDescent="0.3">
      <c r="E6449" s="12"/>
      <c r="V6449" s="22"/>
      <c r="AI6449" s="25"/>
      <c r="AJ6449" s="25"/>
    </row>
    <row r="6450" spans="5:36" x14ac:dyDescent="0.3">
      <c r="E6450" s="12"/>
      <c r="V6450" s="22"/>
      <c r="AI6450" s="25"/>
      <c r="AJ6450" s="25"/>
    </row>
    <row r="6451" spans="5:36" x14ac:dyDescent="0.3">
      <c r="E6451" s="12"/>
      <c r="V6451" s="22"/>
      <c r="AI6451" s="25"/>
      <c r="AJ6451" s="25"/>
    </row>
    <row r="6452" spans="5:36" x14ac:dyDescent="0.3">
      <c r="E6452" s="12"/>
      <c r="V6452" s="22"/>
      <c r="AI6452" s="25"/>
      <c r="AJ6452" s="25"/>
    </row>
    <row r="6453" spans="5:36" x14ac:dyDescent="0.3">
      <c r="E6453" s="12"/>
      <c r="V6453" s="22"/>
      <c r="AI6453" s="25"/>
      <c r="AJ6453" s="25"/>
    </row>
    <row r="6454" spans="5:36" x14ac:dyDescent="0.3">
      <c r="E6454" s="12"/>
      <c r="V6454" s="22"/>
      <c r="AI6454" s="25"/>
      <c r="AJ6454" s="25"/>
    </row>
    <row r="6455" spans="5:36" x14ac:dyDescent="0.3">
      <c r="E6455" s="12"/>
      <c r="V6455" s="22"/>
      <c r="AI6455" s="25"/>
      <c r="AJ6455" s="25"/>
    </row>
    <row r="6456" spans="5:36" x14ac:dyDescent="0.3">
      <c r="E6456" s="12"/>
      <c r="V6456" s="22"/>
      <c r="AI6456" s="25"/>
      <c r="AJ6456" s="25"/>
    </row>
    <row r="6457" spans="5:36" x14ac:dyDescent="0.3">
      <c r="E6457" s="12"/>
      <c r="V6457" s="22"/>
      <c r="AI6457" s="25"/>
      <c r="AJ6457" s="25"/>
    </row>
    <row r="6458" spans="5:36" x14ac:dyDescent="0.3">
      <c r="E6458" s="12"/>
      <c r="V6458" s="22"/>
      <c r="AI6458" s="25"/>
      <c r="AJ6458" s="25"/>
    </row>
    <row r="6459" spans="5:36" x14ac:dyDescent="0.3">
      <c r="E6459" s="12"/>
      <c r="V6459" s="22"/>
      <c r="AI6459" s="25"/>
      <c r="AJ6459" s="25"/>
    </row>
    <row r="6460" spans="5:36" x14ac:dyDescent="0.3">
      <c r="E6460" s="12"/>
      <c r="V6460" s="22"/>
      <c r="AI6460" s="25"/>
      <c r="AJ6460" s="25"/>
    </row>
    <row r="6461" spans="5:36" x14ac:dyDescent="0.3">
      <c r="E6461" s="12"/>
      <c r="V6461" s="22"/>
      <c r="AI6461" s="25"/>
      <c r="AJ6461" s="25"/>
    </row>
    <row r="6462" spans="5:36" x14ac:dyDescent="0.3">
      <c r="E6462" s="12"/>
      <c r="V6462" s="22"/>
      <c r="AI6462" s="25"/>
      <c r="AJ6462" s="25"/>
    </row>
    <row r="6463" spans="5:36" x14ac:dyDescent="0.3">
      <c r="E6463" s="12"/>
      <c r="V6463" s="22"/>
      <c r="AI6463" s="25"/>
      <c r="AJ6463" s="25"/>
    </row>
    <row r="6464" spans="5:36" x14ac:dyDescent="0.3">
      <c r="E6464" s="12"/>
      <c r="V6464" s="22"/>
      <c r="AI6464" s="25"/>
      <c r="AJ6464" s="25"/>
    </row>
    <row r="6465" spans="5:36" x14ac:dyDescent="0.3">
      <c r="E6465" s="12"/>
      <c r="V6465" s="22"/>
      <c r="AI6465" s="25"/>
      <c r="AJ6465" s="25"/>
    </row>
    <row r="6466" spans="5:36" x14ac:dyDescent="0.3">
      <c r="E6466" s="12"/>
      <c r="V6466" s="22"/>
      <c r="AI6466" s="25"/>
      <c r="AJ6466" s="25"/>
    </row>
    <row r="6467" spans="5:36" x14ac:dyDescent="0.3">
      <c r="E6467" s="12"/>
      <c r="V6467" s="22"/>
      <c r="AI6467" s="25"/>
      <c r="AJ6467" s="25"/>
    </row>
    <row r="6468" spans="5:36" x14ac:dyDescent="0.3">
      <c r="E6468" s="12"/>
      <c r="V6468" s="22"/>
      <c r="AI6468" s="25"/>
      <c r="AJ6468" s="25"/>
    </row>
    <row r="6469" spans="5:36" x14ac:dyDescent="0.3">
      <c r="E6469" s="12"/>
      <c r="V6469" s="22"/>
      <c r="AI6469" s="25"/>
      <c r="AJ6469" s="25"/>
    </row>
    <row r="6470" spans="5:36" x14ac:dyDescent="0.3">
      <c r="E6470" s="12"/>
      <c r="V6470" s="22"/>
      <c r="AI6470" s="25"/>
      <c r="AJ6470" s="25"/>
    </row>
    <row r="6471" spans="5:36" x14ac:dyDescent="0.3">
      <c r="E6471" s="12"/>
      <c r="V6471" s="22"/>
      <c r="AI6471" s="25"/>
      <c r="AJ6471" s="25"/>
    </row>
    <row r="6472" spans="5:36" x14ac:dyDescent="0.3">
      <c r="E6472" s="12"/>
      <c r="V6472" s="22"/>
      <c r="AI6472" s="25"/>
      <c r="AJ6472" s="25"/>
    </row>
    <row r="6473" spans="5:36" x14ac:dyDescent="0.3">
      <c r="E6473" s="12"/>
      <c r="V6473" s="22"/>
      <c r="AI6473" s="25"/>
      <c r="AJ6473" s="25"/>
    </row>
    <row r="6474" spans="5:36" x14ac:dyDescent="0.3">
      <c r="E6474" s="12"/>
      <c r="V6474" s="22"/>
      <c r="AI6474" s="25"/>
      <c r="AJ6474" s="25"/>
    </row>
    <row r="6475" spans="5:36" x14ac:dyDescent="0.3">
      <c r="E6475" s="12"/>
      <c r="V6475" s="22"/>
      <c r="AI6475" s="25"/>
      <c r="AJ6475" s="25"/>
    </row>
    <row r="6476" spans="5:36" x14ac:dyDescent="0.3">
      <c r="E6476" s="12"/>
      <c r="V6476" s="22"/>
      <c r="AI6476" s="25"/>
      <c r="AJ6476" s="25"/>
    </row>
    <row r="6477" spans="5:36" x14ac:dyDescent="0.3">
      <c r="E6477" s="12"/>
      <c r="V6477" s="22"/>
      <c r="AI6477" s="25"/>
      <c r="AJ6477" s="25"/>
    </row>
    <row r="6478" spans="5:36" x14ac:dyDescent="0.3">
      <c r="E6478" s="12"/>
      <c r="V6478" s="22"/>
      <c r="AI6478" s="25"/>
      <c r="AJ6478" s="25"/>
    </row>
    <row r="6479" spans="5:36" x14ac:dyDescent="0.3">
      <c r="E6479" s="12"/>
      <c r="V6479" s="22"/>
      <c r="AI6479" s="25"/>
      <c r="AJ6479" s="25"/>
    </row>
    <row r="6480" spans="5:36" x14ac:dyDescent="0.3">
      <c r="E6480" s="12"/>
      <c r="V6480" s="22"/>
      <c r="AI6480" s="25"/>
      <c r="AJ6480" s="25"/>
    </row>
    <row r="6481" spans="5:36" x14ac:dyDescent="0.3">
      <c r="E6481" s="12"/>
      <c r="V6481" s="22"/>
      <c r="AI6481" s="25"/>
      <c r="AJ6481" s="25"/>
    </row>
    <row r="6482" spans="5:36" x14ac:dyDescent="0.3">
      <c r="E6482" s="12"/>
      <c r="V6482" s="22"/>
      <c r="AI6482" s="25"/>
      <c r="AJ6482" s="25"/>
    </row>
    <row r="6483" spans="5:36" x14ac:dyDescent="0.3">
      <c r="E6483" s="12"/>
      <c r="V6483" s="22"/>
      <c r="AI6483" s="25"/>
      <c r="AJ6483" s="25"/>
    </row>
    <row r="6484" spans="5:36" x14ac:dyDescent="0.3">
      <c r="E6484" s="12"/>
      <c r="V6484" s="22"/>
      <c r="AI6484" s="25"/>
      <c r="AJ6484" s="25"/>
    </row>
    <row r="6485" spans="5:36" x14ac:dyDescent="0.3">
      <c r="E6485" s="12"/>
      <c r="V6485" s="22"/>
      <c r="AI6485" s="25"/>
      <c r="AJ6485" s="25"/>
    </row>
    <row r="6486" spans="5:36" x14ac:dyDescent="0.3">
      <c r="E6486" s="12"/>
      <c r="V6486" s="22"/>
      <c r="AI6486" s="25"/>
      <c r="AJ6486" s="25"/>
    </row>
    <row r="6487" spans="5:36" x14ac:dyDescent="0.3">
      <c r="E6487" s="12"/>
      <c r="V6487" s="22"/>
      <c r="AI6487" s="25"/>
      <c r="AJ6487" s="25"/>
    </row>
    <row r="6488" spans="5:36" x14ac:dyDescent="0.3">
      <c r="E6488" s="12"/>
      <c r="V6488" s="22"/>
      <c r="AI6488" s="25"/>
      <c r="AJ6488" s="25"/>
    </row>
    <row r="6489" spans="5:36" x14ac:dyDescent="0.3">
      <c r="E6489" s="12"/>
      <c r="V6489" s="22"/>
      <c r="AI6489" s="25"/>
      <c r="AJ6489" s="25"/>
    </row>
    <row r="6490" spans="5:36" x14ac:dyDescent="0.3">
      <c r="E6490" s="12"/>
      <c r="V6490" s="22"/>
      <c r="AI6490" s="25"/>
      <c r="AJ6490" s="25"/>
    </row>
    <row r="6491" spans="5:36" x14ac:dyDescent="0.3">
      <c r="E6491" s="12"/>
      <c r="V6491" s="22"/>
      <c r="AI6491" s="25"/>
      <c r="AJ6491" s="25"/>
    </row>
    <row r="6492" spans="5:36" x14ac:dyDescent="0.3">
      <c r="E6492" s="12"/>
      <c r="V6492" s="22"/>
      <c r="AI6492" s="25"/>
      <c r="AJ6492" s="25"/>
    </row>
    <row r="6493" spans="5:36" x14ac:dyDescent="0.3">
      <c r="E6493" s="12"/>
      <c r="V6493" s="22"/>
      <c r="AI6493" s="25"/>
      <c r="AJ6493" s="25"/>
    </row>
    <row r="6494" spans="5:36" x14ac:dyDescent="0.3">
      <c r="E6494" s="12"/>
      <c r="V6494" s="22"/>
      <c r="AI6494" s="25"/>
      <c r="AJ6494" s="25"/>
    </row>
    <row r="6495" spans="5:36" x14ac:dyDescent="0.3">
      <c r="E6495" s="12"/>
      <c r="V6495" s="22"/>
      <c r="AI6495" s="25"/>
      <c r="AJ6495" s="25"/>
    </row>
    <row r="6496" spans="5:36" x14ac:dyDescent="0.3">
      <c r="E6496" s="12"/>
      <c r="V6496" s="22"/>
      <c r="AI6496" s="25"/>
      <c r="AJ6496" s="25"/>
    </row>
    <row r="6497" spans="5:36" x14ac:dyDescent="0.3">
      <c r="E6497" s="12"/>
      <c r="V6497" s="22"/>
      <c r="AI6497" s="25"/>
      <c r="AJ6497" s="25"/>
    </row>
    <row r="6498" spans="5:36" x14ac:dyDescent="0.3">
      <c r="E6498" s="12"/>
      <c r="V6498" s="22"/>
      <c r="AI6498" s="25"/>
      <c r="AJ6498" s="25"/>
    </row>
    <row r="6499" spans="5:36" x14ac:dyDescent="0.3">
      <c r="E6499" s="12"/>
      <c r="V6499" s="22"/>
      <c r="AI6499" s="25"/>
      <c r="AJ6499" s="25"/>
    </row>
    <row r="6500" spans="5:36" x14ac:dyDescent="0.3">
      <c r="E6500" s="12"/>
      <c r="V6500" s="22"/>
      <c r="AI6500" s="25"/>
      <c r="AJ6500" s="25"/>
    </row>
    <row r="6501" spans="5:36" x14ac:dyDescent="0.3">
      <c r="E6501" s="12"/>
      <c r="V6501" s="22"/>
      <c r="AI6501" s="25"/>
      <c r="AJ6501" s="25"/>
    </row>
    <row r="6502" spans="5:36" x14ac:dyDescent="0.3">
      <c r="E6502" s="12"/>
      <c r="V6502" s="22"/>
      <c r="AI6502" s="25"/>
      <c r="AJ6502" s="25"/>
    </row>
    <row r="6503" spans="5:36" x14ac:dyDescent="0.3">
      <c r="E6503" s="12"/>
      <c r="V6503" s="22"/>
      <c r="AI6503" s="25"/>
      <c r="AJ6503" s="25"/>
    </row>
    <row r="6504" spans="5:36" x14ac:dyDescent="0.3">
      <c r="E6504" s="12"/>
      <c r="V6504" s="22"/>
      <c r="AI6504" s="25"/>
      <c r="AJ6504" s="25"/>
    </row>
    <row r="6505" spans="5:36" x14ac:dyDescent="0.3">
      <c r="E6505" s="12"/>
      <c r="V6505" s="22"/>
      <c r="AI6505" s="25"/>
      <c r="AJ6505" s="25"/>
    </row>
    <row r="6506" spans="5:36" x14ac:dyDescent="0.3">
      <c r="E6506" s="12"/>
      <c r="V6506" s="22"/>
      <c r="AI6506" s="25"/>
      <c r="AJ6506" s="25"/>
    </row>
    <row r="6507" spans="5:36" x14ac:dyDescent="0.3">
      <c r="E6507" s="12"/>
      <c r="V6507" s="22"/>
      <c r="AI6507" s="25"/>
      <c r="AJ6507" s="25"/>
    </row>
    <row r="6508" spans="5:36" x14ac:dyDescent="0.3">
      <c r="E6508" s="12"/>
      <c r="V6508" s="22"/>
      <c r="AI6508" s="25"/>
      <c r="AJ6508" s="25"/>
    </row>
    <row r="6509" spans="5:36" x14ac:dyDescent="0.3">
      <c r="E6509" s="12"/>
      <c r="V6509" s="22"/>
      <c r="AI6509" s="25"/>
      <c r="AJ6509" s="25"/>
    </row>
    <row r="6510" spans="5:36" x14ac:dyDescent="0.3">
      <c r="E6510" s="12"/>
      <c r="V6510" s="22"/>
      <c r="AI6510" s="25"/>
      <c r="AJ6510" s="25"/>
    </row>
    <row r="6511" spans="5:36" x14ac:dyDescent="0.3">
      <c r="E6511" s="12"/>
      <c r="V6511" s="22"/>
      <c r="AI6511" s="25"/>
      <c r="AJ6511" s="25"/>
    </row>
    <row r="6512" spans="5:36" x14ac:dyDescent="0.3">
      <c r="E6512" s="12"/>
      <c r="V6512" s="22"/>
      <c r="AI6512" s="25"/>
      <c r="AJ6512" s="25"/>
    </row>
    <row r="6513" spans="5:36" x14ac:dyDescent="0.3">
      <c r="E6513" s="12"/>
      <c r="V6513" s="22"/>
      <c r="AI6513" s="25"/>
      <c r="AJ6513" s="25"/>
    </row>
    <row r="6514" spans="5:36" x14ac:dyDescent="0.3">
      <c r="E6514" s="12"/>
      <c r="V6514" s="22"/>
      <c r="AI6514" s="25"/>
      <c r="AJ6514" s="25"/>
    </row>
    <row r="6515" spans="5:36" x14ac:dyDescent="0.3">
      <c r="E6515" s="12"/>
      <c r="V6515" s="22"/>
      <c r="AI6515" s="25"/>
      <c r="AJ6515" s="25"/>
    </row>
    <row r="6516" spans="5:36" x14ac:dyDescent="0.3">
      <c r="E6516" s="12"/>
      <c r="V6516" s="22"/>
      <c r="AI6516" s="25"/>
      <c r="AJ6516" s="25"/>
    </row>
    <row r="6517" spans="5:36" x14ac:dyDescent="0.3">
      <c r="E6517" s="12"/>
      <c r="V6517" s="22"/>
      <c r="AI6517" s="25"/>
      <c r="AJ6517" s="25"/>
    </row>
    <row r="6518" spans="5:36" x14ac:dyDescent="0.3">
      <c r="E6518" s="12"/>
      <c r="V6518" s="22"/>
      <c r="AI6518" s="25"/>
      <c r="AJ6518" s="25"/>
    </row>
    <row r="6519" spans="5:36" x14ac:dyDescent="0.3">
      <c r="E6519" s="12"/>
      <c r="V6519" s="22"/>
      <c r="AI6519" s="25"/>
      <c r="AJ6519" s="25"/>
    </row>
    <row r="6520" spans="5:36" x14ac:dyDescent="0.3">
      <c r="E6520" s="12"/>
      <c r="V6520" s="22"/>
      <c r="AI6520" s="25"/>
      <c r="AJ6520" s="25"/>
    </row>
    <row r="6521" spans="5:36" x14ac:dyDescent="0.3">
      <c r="E6521" s="12"/>
      <c r="V6521" s="22"/>
      <c r="AI6521" s="25"/>
      <c r="AJ6521" s="25"/>
    </row>
    <row r="6522" spans="5:36" x14ac:dyDescent="0.3">
      <c r="E6522" s="12"/>
      <c r="V6522" s="22"/>
      <c r="AI6522" s="25"/>
      <c r="AJ6522" s="25"/>
    </row>
    <row r="6523" spans="5:36" x14ac:dyDescent="0.3">
      <c r="E6523" s="12"/>
      <c r="V6523" s="22"/>
      <c r="AI6523" s="25"/>
      <c r="AJ6523" s="25"/>
    </row>
    <row r="6524" spans="5:36" x14ac:dyDescent="0.3">
      <c r="E6524" s="12"/>
      <c r="V6524" s="22"/>
      <c r="AI6524" s="25"/>
      <c r="AJ6524" s="25"/>
    </row>
    <row r="6525" spans="5:36" x14ac:dyDescent="0.3">
      <c r="E6525" s="12"/>
      <c r="V6525" s="22"/>
      <c r="AI6525" s="25"/>
      <c r="AJ6525" s="25"/>
    </row>
    <row r="6526" spans="5:36" x14ac:dyDescent="0.3">
      <c r="E6526" s="12"/>
      <c r="V6526" s="22"/>
      <c r="AI6526" s="25"/>
      <c r="AJ6526" s="25"/>
    </row>
    <row r="6527" spans="5:36" x14ac:dyDescent="0.3">
      <c r="E6527" s="12"/>
      <c r="V6527" s="22"/>
      <c r="AI6527" s="25"/>
      <c r="AJ6527" s="25"/>
    </row>
    <row r="6528" spans="5:36" x14ac:dyDescent="0.3">
      <c r="E6528" s="12"/>
      <c r="V6528" s="22"/>
      <c r="AI6528" s="25"/>
      <c r="AJ6528" s="25"/>
    </row>
    <row r="6529" spans="5:36" x14ac:dyDescent="0.3">
      <c r="E6529" s="12"/>
      <c r="V6529" s="22"/>
      <c r="AI6529" s="25"/>
      <c r="AJ6529" s="25"/>
    </row>
    <row r="6530" spans="5:36" x14ac:dyDescent="0.3">
      <c r="E6530" s="12"/>
      <c r="V6530" s="22"/>
      <c r="AI6530" s="25"/>
      <c r="AJ6530" s="25"/>
    </row>
    <row r="6531" spans="5:36" x14ac:dyDescent="0.3">
      <c r="E6531" s="12"/>
      <c r="V6531" s="22"/>
      <c r="AI6531" s="25"/>
      <c r="AJ6531" s="25"/>
    </row>
    <row r="6532" spans="5:36" x14ac:dyDescent="0.3">
      <c r="E6532" s="12"/>
      <c r="V6532" s="22"/>
      <c r="AI6532" s="25"/>
      <c r="AJ6532" s="25"/>
    </row>
    <row r="6533" spans="5:36" x14ac:dyDescent="0.3">
      <c r="E6533" s="12"/>
      <c r="V6533" s="22"/>
      <c r="AI6533" s="25"/>
      <c r="AJ6533" s="25"/>
    </row>
    <row r="6534" spans="5:36" x14ac:dyDescent="0.3">
      <c r="E6534" s="12"/>
      <c r="V6534" s="22"/>
      <c r="AI6534" s="25"/>
      <c r="AJ6534" s="25"/>
    </row>
    <row r="6535" spans="5:36" x14ac:dyDescent="0.3">
      <c r="E6535" s="12"/>
      <c r="V6535" s="22"/>
      <c r="AI6535" s="25"/>
      <c r="AJ6535" s="25"/>
    </row>
    <row r="6536" spans="5:36" x14ac:dyDescent="0.3">
      <c r="E6536" s="12"/>
      <c r="V6536" s="22"/>
      <c r="AI6536" s="25"/>
      <c r="AJ6536" s="25"/>
    </row>
    <row r="6537" spans="5:36" x14ac:dyDescent="0.3">
      <c r="E6537" s="12"/>
      <c r="V6537" s="22"/>
      <c r="AI6537" s="25"/>
      <c r="AJ6537" s="25"/>
    </row>
    <row r="6538" spans="5:36" x14ac:dyDescent="0.3">
      <c r="E6538" s="12"/>
      <c r="V6538" s="22"/>
      <c r="AI6538" s="25"/>
      <c r="AJ6538" s="25"/>
    </row>
    <row r="6539" spans="5:36" x14ac:dyDescent="0.3">
      <c r="E6539" s="12"/>
      <c r="V6539" s="22"/>
      <c r="AI6539" s="25"/>
      <c r="AJ6539" s="25"/>
    </row>
    <row r="6540" spans="5:36" x14ac:dyDescent="0.3">
      <c r="E6540" s="12"/>
      <c r="V6540" s="22"/>
      <c r="AI6540" s="25"/>
      <c r="AJ6540" s="25"/>
    </row>
    <row r="6541" spans="5:36" x14ac:dyDescent="0.3">
      <c r="E6541" s="12"/>
      <c r="V6541" s="22"/>
      <c r="AI6541" s="25"/>
      <c r="AJ6541" s="25"/>
    </row>
    <row r="6542" spans="5:36" x14ac:dyDescent="0.3">
      <c r="E6542" s="12"/>
      <c r="V6542" s="22"/>
      <c r="AI6542" s="25"/>
      <c r="AJ6542" s="25"/>
    </row>
    <row r="6543" spans="5:36" x14ac:dyDescent="0.3">
      <c r="E6543" s="12"/>
      <c r="V6543" s="22"/>
      <c r="AI6543" s="25"/>
      <c r="AJ6543" s="25"/>
    </row>
    <row r="6544" spans="5:36" x14ac:dyDescent="0.3">
      <c r="E6544" s="12"/>
      <c r="V6544" s="22"/>
      <c r="AI6544" s="25"/>
      <c r="AJ6544" s="25"/>
    </row>
    <row r="6545" spans="5:36" x14ac:dyDescent="0.3">
      <c r="E6545" s="12"/>
      <c r="V6545" s="22"/>
      <c r="AI6545" s="25"/>
      <c r="AJ6545" s="25"/>
    </row>
    <row r="6546" spans="5:36" x14ac:dyDescent="0.3">
      <c r="E6546" s="12"/>
      <c r="V6546" s="22"/>
      <c r="AI6546" s="25"/>
      <c r="AJ6546" s="25"/>
    </row>
    <row r="6547" spans="5:36" x14ac:dyDescent="0.3">
      <c r="E6547" s="12"/>
      <c r="V6547" s="22"/>
      <c r="AI6547" s="25"/>
      <c r="AJ6547" s="25"/>
    </row>
    <row r="6548" spans="5:36" x14ac:dyDescent="0.3">
      <c r="E6548" s="12"/>
      <c r="V6548" s="22"/>
      <c r="AI6548" s="25"/>
      <c r="AJ6548" s="25"/>
    </row>
    <row r="6549" spans="5:36" x14ac:dyDescent="0.3">
      <c r="E6549" s="12"/>
      <c r="V6549" s="22"/>
      <c r="AI6549" s="25"/>
      <c r="AJ6549" s="25"/>
    </row>
    <row r="6550" spans="5:36" x14ac:dyDescent="0.3">
      <c r="E6550" s="12"/>
      <c r="V6550" s="22"/>
      <c r="AI6550" s="25"/>
      <c r="AJ6550" s="25"/>
    </row>
    <row r="6551" spans="5:36" x14ac:dyDescent="0.3">
      <c r="E6551" s="12"/>
      <c r="V6551" s="22"/>
      <c r="AI6551" s="25"/>
      <c r="AJ6551" s="25"/>
    </row>
    <row r="6552" spans="5:36" x14ac:dyDescent="0.3">
      <c r="E6552" s="12"/>
      <c r="V6552" s="22"/>
      <c r="AI6552" s="25"/>
      <c r="AJ6552" s="25"/>
    </row>
    <row r="6553" spans="5:36" x14ac:dyDescent="0.3">
      <c r="E6553" s="12"/>
      <c r="V6553" s="22"/>
      <c r="AI6553" s="25"/>
      <c r="AJ6553" s="25"/>
    </row>
    <row r="6554" spans="5:36" x14ac:dyDescent="0.3">
      <c r="E6554" s="12"/>
      <c r="V6554" s="22"/>
      <c r="AI6554" s="25"/>
      <c r="AJ6554" s="25"/>
    </row>
    <row r="6555" spans="5:36" x14ac:dyDescent="0.3">
      <c r="E6555" s="12"/>
      <c r="V6555" s="22"/>
      <c r="AI6555" s="25"/>
      <c r="AJ6555" s="25"/>
    </row>
    <row r="6556" spans="5:36" x14ac:dyDescent="0.3">
      <c r="E6556" s="12"/>
      <c r="V6556" s="22"/>
      <c r="AI6556" s="25"/>
      <c r="AJ6556" s="25"/>
    </row>
    <row r="6557" spans="5:36" x14ac:dyDescent="0.3">
      <c r="E6557" s="12"/>
      <c r="V6557" s="22"/>
      <c r="AI6557" s="25"/>
      <c r="AJ6557" s="25"/>
    </row>
    <row r="6558" spans="5:36" x14ac:dyDescent="0.3">
      <c r="E6558" s="12"/>
      <c r="V6558" s="22"/>
      <c r="AI6558" s="25"/>
      <c r="AJ6558" s="25"/>
    </row>
    <row r="6559" spans="5:36" x14ac:dyDescent="0.3">
      <c r="E6559" s="12"/>
      <c r="V6559" s="22"/>
      <c r="AI6559" s="25"/>
      <c r="AJ6559" s="25"/>
    </row>
    <row r="6560" spans="5:36" x14ac:dyDescent="0.3">
      <c r="E6560" s="12"/>
      <c r="V6560" s="22"/>
      <c r="AI6560" s="25"/>
      <c r="AJ6560" s="25"/>
    </row>
    <row r="6561" spans="5:36" x14ac:dyDescent="0.3">
      <c r="E6561" s="12"/>
      <c r="V6561" s="22"/>
      <c r="AI6561" s="25"/>
      <c r="AJ6561" s="25"/>
    </row>
    <row r="6562" spans="5:36" x14ac:dyDescent="0.3">
      <c r="E6562" s="12"/>
      <c r="V6562" s="22"/>
      <c r="AI6562" s="25"/>
      <c r="AJ6562" s="25"/>
    </row>
    <row r="6563" spans="5:36" x14ac:dyDescent="0.3">
      <c r="E6563" s="12"/>
      <c r="V6563" s="22"/>
      <c r="AI6563" s="25"/>
      <c r="AJ6563" s="25"/>
    </row>
    <row r="6564" spans="5:36" x14ac:dyDescent="0.3">
      <c r="E6564" s="12"/>
      <c r="V6564" s="22"/>
      <c r="AI6564" s="25"/>
      <c r="AJ6564" s="25"/>
    </row>
    <row r="6565" spans="5:36" x14ac:dyDescent="0.3">
      <c r="E6565" s="12"/>
      <c r="V6565" s="22"/>
      <c r="AI6565" s="25"/>
      <c r="AJ6565" s="25"/>
    </row>
    <row r="6566" spans="5:36" x14ac:dyDescent="0.3">
      <c r="E6566" s="12"/>
      <c r="V6566" s="22"/>
      <c r="AI6566" s="25"/>
      <c r="AJ6566" s="25"/>
    </row>
    <row r="6567" spans="5:36" x14ac:dyDescent="0.3">
      <c r="E6567" s="12"/>
      <c r="V6567" s="22"/>
      <c r="AI6567" s="25"/>
      <c r="AJ6567" s="25"/>
    </row>
    <row r="6568" spans="5:36" x14ac:dyDescent="0.3">
      <c r="E6568" s="12"/>
      <c r="V6568" s="22"/>
      <c r="AI6568" s="25"/>
      <c r="AJ6568" s="25"/>
    </row>
    <row r="6569" spans="5:36" x14ac:dyDescent="0.3">
      <c r="E6569" s="12"/>
      <c r="V6569" s="22"/>
      <c r="AI6569" s="25"/>
      <c r="AJ6569" s="25"/>
    </row>
    <row r="6570" spans="5:36" x14ac:dyDescent="0.3">
      <c r="E6570" s="12"/>
      <c r="V6570" s="22"/>
      <c r="AI6570" s="25"/>
      <c r="AJ6570" s="25"/>
    </row>
    <row r="6571" spans="5:36" x14ac:dyDescent="0.3">
      <c r="E6571" s="12"/>
      <c r="V6571" s="22"/>
      <c r="AI6571" s="25"/>
      <c r="AJ6571" s="25"/>
    </row>
    <row r="6572" spans="5:36" x14ac:dyDescent="0.3">
      <c r="E6572" s="12"/>
      <c r="V6572" s="22"/>
      <c r="AI6572" s="25"/>
      <c r="AJ6572" s="25"/>
    </row>
    <row r="6573" spans="5:36" x14ac:dyDescent="0.3">
      <c r="E6573" s="12"/>
      <c r="V6573" s="22"/>
      <c r="AI6573" s="25"/>
      <c r="AJ6573" s="25"/>
    </row>
    <row r="6574" spans="5:36" x14ac:dyDescent="0.3">
      <c r="E6574" s="12"/>
      <c r="V6574" s="22"/>
      <c r="AI6574" s="25"/>
      <c r="AJ6574" s="25"/>
    </row>
    <row r="6575" spans="5:36" x14ac:dyDescent="0.3">
      <c r="E6575" s="12"/>
      <c r="V6575" s="22"/>
      <c r="AI6575" s="25"/>
      <c r="AJ6575" s="25"/>
    </row>
    <row r="6576" spans="5:36" x14ac:dyDescent="0.3">
      <c r="E6576" s="12"/>
      <c r="V6576" s="22"/>
      <c r="AI6576" s="25"/>
      <c r="AJ6576" s="25"/>
    </row>
    <row r="6577" spans="5:36" x14ac:dyDescent="0.3">
      <c r="E6577" s="12"/>
      <c r="V6577" s="22"/>
      <c r="AI6577" s="25"/>
      <c r="AJ6577" s="25"/>
    </row>
    <row r="6578" spans="5:36" x14ac:dyDescent="0.3">
      <c r="E6578" s="12"/>
      <c r="V6578" s="22"/>
      <c r="AI6578" s="25"/>
      <c r="AJ6578" s="25"/>
    </row>
    <row r="6579" spans="5:36" x14ac:dyDescent="0.3">
      <c r="E6579" s="12"/>
      <c r="V6579" s="22"/>
      <c r="AI6579" s="25"/>
      <c r="AJ6579" s="25"/>
    </row>
    <row r="6580" spans="5:36" x14ac:dyDescent="0.3">
      <c r="E6580" s="12"/>
      <c r="V6580" s="22"/>
      <c r="AI6580" s="25"/>
      <c r="AJ6580" s="25"/>
    </row>
    <row r="6581" spans="5:36" x14ac:dyDescent="0.3">
      <c r="E6581" s="12"/>
      <c r="V6581" s="22"/>
      <c r="AI6581" s="25"/>
      <c r="AJ6581" s="25"/>
    </row>
    <row r="6582" spans="5:36" x14ac:dyDescent="0.3">
      <c r="E6582" s="12"/>
      <c r="V6582" s="22"/>
      <c r="AI6582" s="25"/>
      <c r="AJ6582" s="25"/>
    </row>
    <row r="6583" spans="5:36" x14ac:dyDescent="0.3">
      <c r="E6583" s="12"/>
      <c r="V6583" s="22"/>
      <c r="AI6583" s="25"/>
      <c r="AJ6583" s="25"/>
    </row>
    <row r="6584" spans="5:36" x14ac:dyDescent="0.3">
      <c r="E6584" s="12"/>
      <c r="V6584" s="22"/>
      <c r="AI6584" s="25"/>
      <c r="AJ6584" s="25"/>
    </row>
    <row r="6585" spans="5:36" x14ac:dyDescent="0.3">
      <c r="E6585" s="12"/>
      <c r="V6585" s="22"/>
      <c r="AI6585" s="25"/>
      <c r="AJ6585" s="25"/>
    </row>
    <row r="6586" spans="5:36" x14ac:dyDescent="0.3">
      <c r="E6586" s="12"/>
      <c r="V6586" s="22"/>
      <c r="AI6586" s="25"/>
      <c r="AJ6586" s="25"/>
    </row>
    <row r="6587" spans="5:36" x14ac:dyDescent="0.3">
      <c r="E6587" s="12"/>
      <c r="V6587" s="22"/>
      <c r="AI6587" s="25"/>
      <c r="AJ6587" s="25"/>
    </row>
    <row r="6588" spans="5:36" x14ac:dyDescent="0.3">
      <c r="E6588" s="12"/>
      <c r="V6588" s="22"/>
      <c r="AI6588" s="25"/>
      <c r="AJ6588" s="25"/>
    </row>
    <row r="6589" spans="5:36" x14ac:dyDescent="0.3">
      <c r="E6589" s="12"/>
      <c r="V6589" s="22"/>
      <c r="AI6589" s="25"/>
      <c r="AJ6589" s="25"/>
    </row>
    <row r="6590" spans="5:36" x14ac:dyDescent="0.3">
      <c r="E6590" s="12"/>
      <c r="V6590" s="22"/>
      <c r="AI6590" s="25"/>
      <c r="AJ6590" s="25"/>
    </row>
    <row r="6591" spans="5:36" x14ac:dyDescent="0.3">
      <c r="E6591" s="12"/>
      <c r="V6591" s="22"/>
      <c r="AI6591" s="25"/>
      <c r="AJ6591" s="25"/>
    </row>
    <row r="6592" spans="5:36" x14ac:dyDescent="0.3">
      <c r="E6592" s="12"/>
      <c r="V6592" s="22"/>
      <c r="AI6592" s="25"/>
      <c r="AJ6592" s="25"/>
    </row>
    <row r="6593" spans="5:36" x14ac:dyDescent="0.3">
      <c r="E6593" s="12"/>
      <c r="V6593" s="22"/>
      <c r="AI6593" s="25"/>
      <c r="AJ6593" s="25"/>
    </row>
    <row r="6594" spans="5:36" x14ac:dyDescent="0.3">
      <c r="E6594" s="12"/>
      <c r="V6594" s="22"/>
      <c r="AI6594" s="25"/>
      <c r="AJ6594" s="25"/>
    </row>
    <row r="6595" spans="5:36" x14ac:dyDescent="0.3">
      <c r="E6595" s="12"/>
      <c r="V6595" s="22"/>
      <c r="AI6595" s="25"/>
      <c r="AJ6595" s="25"/>
    </row>
    <row r="6596" spans="5:36" x14ac:dyDescent="0.3">
      <c r="E6596" s="12"/>
      <c r="V6596" s="22"/>
      <c r="AI6596" s="25"/>
      <c r="AJ6596" s="25"/>
    </row>
    <row r="6597" spans="5:36" x14ac:dyDescent="0.3">
      <c r="E6597" s="12"/>
      <c r="V6597" s="22"/>
      <c r="AI6597" s="25"/>
      <c r="AJ6597" s="25"/>
    </row>
    <row r="6598" spans="5:36" x14ac:dyDescent="0.3">
      <c r="E6598" s="12"/>
      <c r="V6598" s="22"/>
      <c r="AI6598" s="25"/>
      <c r="AJ6598" s="25"/>
    </row>
    <row r="6599" spans="5:36" x14ac:dyDescent="0.3">
      <c r="E6599" s="12"/>
      <c r="V6599" s="22"/>
      <c r="AI6599" s="25"/>
      <c r="AJ6599" s="25"/>
    </row>
    <row r="6600" spans="5:36" x14ac:dyDescent="0.3">
      <c r="E6600" s="12"/>
      <c r="V6600" s="22"/>
      <c r="AI6600" s="25"/>
      <c r="AJ6600" s="25"/>
    </row>
    <row r="6601" spans="5:36" x14ac:dyDescent="0.3">
      <c r="E6601" s="12"/>
      <c r="V6601" s="22"/>
      <c r="AI6601" s="25"/>
      <c r="AJ6601" s="25"/>
    </row>
    <row r="6602" spans="5:36" x14ac:dyDescent="0.3">
      <c r="E6602" s="12"/>
      <c r="V6602" s="22"/>
      <c r="AI6602" s="25"/>
      <c r="AJ6602" s="25"/>
    </row>
    <row r="6603" spans="5:36" x14ac:dyDescent="0.3">
      <c r="E6603" s="12"/>
      <c r="V6603" s="22"/>
      <c r="AI6603" s="25"/>
      <c r="AJ6603" s="25"/>
    </row>
    <row r="6604" spans="5:36" x14ac:dyDescent="0.3">
      <c r="E6604" s="12"/>
      <c r="V6604" s="22"/>
      <c r="AI6604" s="25"/>
      <c r="AJ6604" s="25"/>
    </row>
    <row r="6605" spans="5:36" x14ac:dyDescent="0.3">
      <c r="E6605" s="12"/>
      <c r="V6605" s="22"/>
      <c r="AI6605" s="25"/>
      <c r="AJ6605" s="25"/>
    </row>
    <row r="6606" spans="5:36" x14ac:dyDescent="0.3">
      <c r="E6606" s="12"/>
      <c r="V6606" s="22"/>
      <c r="AI6606" s="25"/>
      <c r="AJ6606" s="25"/>
    </row>
    <row r="6607" spans="5:36" x14ac:dyDescent="0.3">
      <c r="E6607" s="12"/>
      <c r="V6607" s="22"/>
      <c r="AI6607" s="25"/>
      <c r="AJ6607" s="25"/>
    </row>
    <row r="6608" spans="5:36" x14ac:dyDescent="0.3">
      <c r="E6608" s="12"/>
      <c r="V6608" s="22"/>
      <c r="AI6608" s="25"/>
      <c r="AJ6608" s="25"/>
    </row>
    <row r="6609" spans="5:36" x14ac:dyDescent="0.3">
      <c r="E6609" s="12"/>
      <c r="V6609" s="22"/>
      <c r="AI6609" s="25"/>
      <c r="AJ6609" s="25"/>
    </row>
    <row r="6610" spans="5:36" x14ac:dyDescent="0.3">
      <c r="E6610" s="12"/>
      <c r="V6610" s="22"/>
      <c r="AI6610" s="25"/>
      <c r="AJ6610" s="25"/>
    </row>
    <row r="6611" spans="5:36" x14ac:dyDescent="0.3">
      <c r="E6611" s="12"/>
      <c r="V6611" s="22"/>
      <c r="AI6611" s="25"/>
      <c r="AJ6611" s="25"/>
    </row>
    <row r="6612" spans="5:36" x14ac:dyDescent="0.3">
      <c r="E6612" s="12"/>
      <c r="V6612" s="22"/>
      <c r="AI6612" s="25"/>
      <c r="AJ6612" s="25"/>
    </row>
    <row r="6613" spans="5:36" x14ac:dyDescent="0.3">
      <c r="E6613" s="12"/>
      <c r="V6613" s="22"/>
      <c r="AI6613" s="25"/>
      <c r="AJ6613" s="25"/>
    </row>
    <row r="6614" spans="5:36" x14ac:dyDescent="0.3">
      <c r="E6614" s="12"/>
      <c r="V6614" s="22"/>
      <c r="AI6614" s="25"/>
      <c r="AJ6614" s="25"/>
    </row>
    <row r="6615" spans="5:36" x14ac:dyDescent="0.3">
      <c r="E6615" s="12"/>
      <c r="V6615" s="22"/>
      <c r="AI6615" s="25"/>
      <c r="AJ6615" s="25"/>
    </row>
    <row r="6616" spans="5:36" x14ac:dyDescent="0.3">
      <c r="E6616" s="12"/>
      <c r="V6616" s="22"/>
      <c r="AI6616" s="25"/>
      <c r="AJ6616" s="25"/>
    </row>
    <row r="6617" spans="5:36" x14ac:dyDescent="0.3">
      <c r="E6617" s="12"/>
      <c r="V6617" s="22"/>
      <c r="AI6617" s="25"/>
      <c r="AJ6617" s="25"/>
    </row>
    <row r="6618" spans="5:36" x14ac:dyDescent="0.3">
      <c r="E6618" s="12"/>
      <c r="V6618" s="22"/>
      <c r="AI6618" s="25"/>
      <c r="AJ6618" s="25"/>
    </row>
    <row r="6619" spans="5:36" x14ac:dyDescent="0.3">
      <c r="E6619" s="12"/>
      <c r="V6619" s="22"/>
      <c r="AI6619" s="25"/>
      <c r="AJ6619" s="25"/>
    </row>
    <row r="6620" spans="5:36" x14ac:dyDescent="0.3">
      <c r="E6620" s="12"/>
      <c r="V6620" s="22"/>
      <c r="AI6620" s="25"/>
      <c r="AJ6620" s="25"/>
    </row>
    <row r="6621" spans="5:36" x14ac:dyDescent="0.3">
      <c r="E6621" s="12"/>
      <c r="V6621" s="22"/>
      <c r="AI6621" s="25"/>
      <c r="AJ6621" s="25"/>
    </row>
    <row r="6622" spans="5:36" x14ac:dyDescent="0.3">
      <c r="E6622" s="12"/>
      <c r="V6622" s="22"/>
      <c r="AI6622" s="25"/>
      <c r="AJ6622" s="25"/>
    </row>
    <row r="6623" spans="5:36" x14ac:dyDescent="0.3">
      <c r="E6623" s="12"/>
      <c r="V6623" s="22"/>
      <c r="AI6623" s="25"/>
      <c r="AJ6623" s="25"/>
    </row>
    <row r="6624" spans="5:36" x14ac:dyDescent="0.3">
      <c r="E6624" s="12"/>
      <c r="V6624" s="22"/>
      <c r="AI6624" s="25"/>
      <c r="AJ6624" s="25"/>
    </row>
    <row r="6625" spans="5:36" x14ac:dyDescent="0.3">
      <c r="E6625" s="12"/>
      <c r="V6625" s="22"/>
      <c r="AI6625" s="25"/>
      <c r="AJ6625" s="25"/>
    </row>
    <row r="6626" spans="5:36" x14ac:dyDescent="0.3">
      <c r="E6626" s="12"/>
      <c r="V6626" s="22"/>
      <c r="AI6626" s="25"/>
      <c r="AJ6626" s="25"/>
    </row>
    <row r="6627" spans="5:36" x14ac:dyDescent="0.3">
      <c r="E6627" s="12"/>
      <c r="V6627" s="22"/>
      <c r="AI6627" s="25"/>
      <c r="AJ6627" s="25"/>
    </row>
    <row r="6628" spans="5:36" x14ac:dyDescent="0.3">
      <c r="E6628" s="12"/>
      <c r="V6628" s="22"/>
      <c r="AI6628" s="25"/>
      <c r="AJ6628" s="25"/>
    </row>
    <row r="6629" spans="5:36" x14ac:dyDescent="0.3">
      <c r="E6629" s="12"/>
      <c r="V6629" s="22"/>
      <c r="AI6629" s="25"/>
      <c r="AJ6629" s="25"/>
    </row>
    <row r="6630" spans="5:36" x14ac:dyDescent="0.3">
      <c r="E6630" s="12"/>
      <c r="V6630" s="22"/>
      <c r="AI6630" s="25"/>
      <c r="AJ6630" s="25"/>
    </row>
    <row r="6631" spans="5:36" x14ac:dyDescent="0.3">
      <c r="E6631" s="12"/>
      <c r="V6631" s="22"/>
      <c r="AI6631" s="25"/>
      <c r="AJ6631" s="25"/>
    </row>
    <row r="6632" spans="5:36" x14ac:dyDescent="0.3">
      <c r="E6632" s="12"/>
      <c r="V6632" s="22"/>
      <c r="AI6632" s="25"/>
      <c r="AJ6632" s="25"/>
    </row>
    <row r="6633" spans="5:36" x14ac:dyDescent="0.3">
      <c r="E6633" s="12"/>
      <c r="V6633" s="22"/>
      <c r="AI6633" s="25"/>
      <c r="AJ6633" s="25"/>
    </row>
    <row r="6634" spans="5:36" x14ac:dyDescent="0.3">
      <c r="E6634" s="12"/>
      <c r="V6634" s="22"/>
      <c r="AI6634" s="25"/>
      <c r="AJ6634" s="25"/>
    </row>
    <row r="6635" spans="5:36" x14ac:dyDescent="0.3">
      <c r="E6635" s="12"/>
      <c r="V6635" s="22"/>
      <c r="AI6635" s="25"/>
      <c r="AJ6635" s="25"/>
    </row>
    <row r="6636" spans="5:36" x14ac:dyDescent="0.3">
      <c r="E6636" s="12"/>
      <c r="V6636" s="22"/>
      <c r="AI6636" s="25"/>
      <c r="AJ6636" s="25"/>
    </row>
    <row r="6637" spans="5:36" x14ac:dyDescent="0.3">
      <c r="E6637" s="12"/>
      <c r="V6637" s="22"/>
      <c r="AI6637" s="25"/>
      <c r="AJ6637" s="25"/>
    </row>
    <row r="6638" spans="5:36" x14ac:dyDescent="0.3">
      <c r="E6638" s="12"/>
      <c r="V6638" s="22"/>
      <c r="AI6638" s="25"/>
      <c r="AJ6638" s="25"/>
    </row>
    <row r="6639" spans="5:36" x14ac:dyDescent="0.3">
      <c r="E6639" s="12"/>
      <c r="V6639" s="22"/>
      <c r="AI6639" s="25"/>
      <c r="AJ6639" s="25"/>
    </row>
    <row r="6640" spans="5:36" x14ac:dyDescent="0.3">
      <c r="E6640" s="12"/>
      <c r="V6640" s="22"/>
      <c r="AI6640" s="25"/>
      <c r="AJ6640" s="25"/>
    </row>
    <row r="6641" spans="5:36" x14ac:dyDescent="0.3">
      <c r="E6641" s="12"/>
      <c r="V6641" s="22"/>
      <c r="AI6641" s="25"/>
      <c r="AJ6641" s="25"/>
    </row>
    <row r="6642" spans="5:36" x14ac:dyDescent="0.3">
      <c r="E6642" s="12"/>
      <c r="V6642" s="22"/>
      <c r="AI6642" s="25"/>
      <c r="AJ6642" s="25"/>
    </row>
    <row r="6643" spans="5:36" x14ac:dyDescent="0.3">
      <c r="E6643" s="12"/>
      <c r="V6643" s="22"/>
      <c r="AI6643" s="25"/>
      <c r="AJ6643" s="25"/>
    </row>
    <row r="6644" spans="5:36" x14ac:dyDescent="0.3">
      <c r="E6644" s="12"/>
      <c r="V6644" s="22"/>
      <c r="AI6644" s="25"/>
      <c r="AJ6644" s="25"/>
    </row>
    <row r="6645" spans="5:36" x14ac:dyDescent="0.3">
      <c r="E6645" s="12"/>
      <c r="V6645" s="22"/>
      <c r="AI6645" s="25"/>
      <c r="AJ6645" s="25"/>
    </row>
    <row r="6646" spans="5:36" x14ac:dyDescent="0.3">
      <c r="E6646" s="12"/>
      <c r="V6646" s="22"/>
      <c r="AI6646" s="25"/>
      <c r="AJ6646" s="25"/>
    </row>
    <row r="6647" spans="5:36" x14ac:dyDescent="0.3">
      <c r="E6647" s="12"/>
      <c r="V6647" s="22"/>
      <c r="AI6647" s="25"/>
      <c r="AJ6647" s="25"/>
    </row>
    <row r="6648" spans="5:36" x14ac:dyDescent="0.3">
      <c r="E6648" s="12"/>
      <c r="V6648" s="22"/>
      <c r="AI6648" s="25"/>
      <c r="AJ6648" s="25"/>
    </row>
    <row r="6649" spans="5:36" x14ac:dyDescent="0.3">
      <c r="E6649" s="12"/>
      <c r="V6649" s="22"/>
      <c r="AI6649" s="25"/>
      <c r="AJ6649" s="25"/>
    </row>
    <row r="6650" spans="5:36" x14ac:dyDescent="0.3">
      <c r="E6650" s="12"/>
      <c r="V6650" s="22"/>
      <c r="AI6650" s="25"/>
      <c r="AJ6650" s="25"/>
    </row>
    <row r="6651" spans="5:36" x14ac:dyDescent="0.3">
      <c r="E6651" s="12"/>
      <c r="V6651" s="22"/>
      <c r="AI6651" s="25"/>
      <c r="AJ6651" s="25"/>
    </row>
    <row r="6652" spans="5:36" x14ac:dyDescent="0.3">
      <c r="E6652" s="12"/>
      <c r="V6652" s="22"/>
      <c r="AI6652" s="25"/>
      <c r="AJ6652" s="25"/>
    </row>
    <row r="6653" spans="5:36" x14ac:dyDescent="0.3">
      <c r="E6653" s="12"/>
      <c r="V6653" s="22"/>
      <c r="AI6653" s="25"/>
      <c r="AJ6653" s="25"/>
    </row>
    <row r="6654" spans="5:36" x14ac:dyDescent="0.3">
      <c r="E6654" s="12"/>
      <c r="V6654" s="22"/>
      <c r="AI6654" s="25"/>
      <c r="AJ6654" s="25"/>
    </row>
    <row r="6655" spans="5:36" x14ac:dyDescent="0.3">
      <c r="E6655" s="12"/>
      <c r="V6655" s="22"/>
      <c r="AI6655" s="25"/>
      <c r="AJ6655" s="25"/>
    </row>
    <row r="6656" spans="5:36" x14ac:dyDescent="0.3">
      <c r="E6656" s="12"/>
      <c r="V6656" s="22"/>
      <c r="AI6656" s="25"/>
      <c r="AJ6656" s="25"/>
    </row>
    <row r="6657" spans="5:36" x14ac:dyDescent="0.3">
      <c r="E6657" s="12"/>
      <c r="V6657" s="22"/>
      <c r="AI6657" s="25"/>
      <c r="AJ6657" s="25"/>
    </row>
    <row r="6658" spans="5:36" x14ac:dyDescent="0.3">
      <c r="E6658" s="12"/>
      <c r="V6658" s="22"/>
      <c r="AI6658" s="25"/>
      <c r="AJ6658" s="25"/>
    </row>
    <row r="6659" spans="5:36" x14ac:dyDescent="0.3">
      <c r="E6659" s="12"/>
      <c r="V6659" s="22"/>
      <c r="AI6659" s="25"/>
      <c r="AJ6659" s="25"/>
    </row>
    <row r="6660" spans="5:36" x14ac:dyDescent="0.3">
      <c r="E6660" s="12"/>
      <c r="V6660" s="22"/>
      <c r="AI6660" s="25"/>
      <c r="AJ6660" s="25"/>
    </row>
    <row r="6661" spans="5:36" x14ac:dyDescent="0.3">
      <c r="E6661" s="12"/>
      <c r="V6661" s="22"/>
      <c r="AI6661" s="25"/>
      <c r="AJ6661" s="25"/>
    </row>
    <row r="6662" spans="5:36" x14ac:dyDescent="0.3">
      <c r="E6662" s="12"/>
      <c r="V6662" s="22"/>
      <c r="AI6662" s="25"/>
      <c r="AJ6662" s="25"/>
    </row>
    <row r="6663" spans="5:36" x14ac:dyDescent="0.3">
      <c r="E6663" s="12"/>
      <c r="V6663" s="22"/>
      <c r="AI6663" s="25"/>
      <c r="AJ6663" s="25"/>
    </row>
    <row r="6664" spans="5:36" x14ac:dyDescent="0.3">
      <c r="E6664" s="12"/>
      <c r="V6664" s="22"/>
      <c r="AI6664" s="25"/>
      <c r="AJ6664" s="25"/>
    </row>
    <row r="6665" spans="5:36" x14ac:dyDescent="0.3">
      <c r="E6665" s="12"/>
      <c r="V6665" s="22"/>
      <c r="AI6665" s="25"/>
      <c r="AJ6665" s="25"/>
    </row>
    <row r="6666" spans="5:36" x14ac:dyDescent="0.3">
      <c r="E6666" s="12"/>
      <c r="V6666" s="22"/>
      <c r="AI6666" s="25"/>
      <c r="AJ6666" s="25"/>
    </row>
    <row r="6667" spans="5:36" x14ac:dyDescent="0.3">
      <c r="E6667" s="12"/>
      <c r="V6667" s="22"/>
      <c r="AI6667" s="25"/>
      <c r="AJ6667" s="25"/>
    </row>
    <row r="6668" spans="5:36" x14ac:dyDescent="0.3">
      <c r="E6668" s="12"/>
      <c r="V6668" s="22"/>
      <c r="AI6668" s="25"/>
      <c r="AJ6668" s="25"/>
    </row>
    <row r="6669" spans="5:36" x14ac:dyDescent="0.3">
      <c r="E6669" s="12"/>
      <c r="V6669" s="22"/>
      <c r="AI6669" s="25"/>
      <c r="AJ6669" s="25"/>
    </row>
    <row r="6670" spans="5:36" x14ac:dyDescent="0.3">
      <c r="E6670" s="12"/>
      <c r="V6670" s="22"/>
      <c r="AI6670" s="25"/>
      <c r="AJ6670" s="25"/>
    </row>
    <row r="6671" spans="5:36" x14ac:dyDescent="0.3">
      <c r="E6671" s="12"/>
      <c r="V6671" s="22"/>
      <c r="AI6671" s="25"/>
      <c r="AJ6671" s="25"/>
    </row>
    <row r="6672" spans="5:36" x14ac:dyDescent="0.3">
      <c r="E6672" s="12"/>
      <c r="V6672" s="22"/>
      <c r="AI6672" s="25"/>
      <c r="AJ6672" s="25"/>
    </row>
    <row r="6673" spans="5:36" x14ac:dyDescent="0.3">
      <c r="E6673" s="12"/>
      <c r="V6673" s="22"/>
      <c r="AI6673" s="25"/>
      <c r="AJ6673" s="25"/>
    </row>
    <row r="6674" spans="5:36" x14ac:dyDescent="0.3">
      <c r="E6674" s="12"/>
      <c r="V6674" s="22"/>
      <c r="AI6674" s="25"/>
      <c r="AJ6674" s="25"/>
    </row>
    <row r="6675" spans="5:36" x14ac:dyDescent="0.3">
      <c r="E6675" s="12"/>
      <c r="V6675" s="22"/>
      <c r="AI6675" s="25"/>
      <c r="AJ6675" s="25"/>
    </row>
    <row r="6676" spans="5:36" x14ac:dyDescent="0.3">
      <c r="E6676" s="12"/>
      <c r="V6676" s="22"/>
      <c r="AI6676" s="25"/>
      <c r="AJ6676" s="25"/>
    </row>
    <row r="6677" spans="5:36" x14ac:dyDescent="0.3">
      <c r="E6677" s="12"/>
      <c r="V6677" s="22"/>
      <c r="AI6677" s="25"/>
      <c r="AJ6677" s="25"/>
    </row>
    <row r="6678" spans="5:36" x14ac:dyDescent="0.3">
      <c r="E6678" s="12"/>
      <c r="V6678" s="22"/>
      <c r="AI6678" s="25"/>
      <c r="AJ6678" s="25"/>
    </row>
    <row r="6679" spans="5:36" x14ac:dyDescent="0.3">
      <c r="E6679" s="12"/>
      <c r="V6679" s="22"/>
      <c r="AI6679" s="25"/>
      <c r="AJ6679" s="25"/>
    </row>
    <row r="6680" spans="5:36" x14ac:dyDescent="0.3">
      <c r="E6680" s="12"/>
      <c r="V6680" s="22"/>
      <c r="AI6680" s="25"/>
      <c r="AJ6680" s="25"/>
    </row>
    <row r="6681" spans="5:36" x14ac:dyDescent="0.3">
      <c r="E6681" s="12"/>
      <c r="V6681" s="22"/>
      <c r="AI6681" s="25"/>
      <c r="AJ6681" s="25"/>
    </row>
    <row r="6682" spans="5:36" x14ac:dyDescent="0.3">
      <c r="E6682" s="12"/>
      <c r="V6682" s="22"/>
      <c r="AI6682" s="25"/>
      <c r="AJ6682" s="25"/>
    </row>
    <row r="6683" spans="5:36" x14ac:dyDescent="0.3">
      <c r="E6683" s="12"/>
      <c r="V6683" s="22"/>
      <c r="AI6683" s="25"/>
      <c r="AJ6683" s="25"/>
    </row>
    <row r="6684" spans="5:36" x14ac:dyDescent="0.3">
      <c r="E6684" s="12"/>
      <c r="V6684" s="22"/>
      <c r="AI6684" s="25"/>
      <c r="AJ6684" s="25"/>
    </row>
    <row r="6685" spans="5:36" x14ac:dyDescent="0.3">
      <c r="E6685" s="12"/>
      <c r="V6685" s="22"/>
      <c r="AI6685" s="25"/>
      <c r="AJ6685" s="25"/>
    </row>
    <row r="6686" spans="5:36" x14ac:dyDescent="0.3">
      <c r="E6686" s="12"/>
      <c r="V6686" s="22"/>
      <c r="AI6686" s="25"/>
      <c r="AJ6686" s="25"/>
    </row>
    <row r="6687" spans="5:36" x14ac:dyDescent="0.3">
      <c r="E6687" s="12"/>
      <c r="V6687" s="22"/>
      <c r="AI6687" s="25"/>
      <c r="AJ6687" s="25"/>
    </row>
    <row r="6688" spans="5:36" x14ac:dyDescent="0.3">
      <c r="E6688" s="12"/>
      <c r="V6688" s="22"/>
      <c r="AI6688" s="25"/>
      <c r="AJ6688" s="25"/>
    </row>
    <row r="6689" spans="5:36" x14ac:dyDescent="0.3">
      <c r="E6689" s="12"/>
      <c r="V6689" s="22"/>
      <c r="AI6689" s="25"/>
      <c r="AJ6689" s="25"/>
    </row>
    <row r="6690" spans="5:36" x14ac:dyDescent="0.3">
      <c r="E6690" s="12"/>
      <c r="V6690" s="22"/>
      <c r="AI6690" s="25"/>
      <c r="AJ6690" s="25"/>
    </row>
    <row r="6691" spans="5:36" x14ac:dyDescent="0.3">
      <c r="E6691" s="12"/>
      <c r="V6691" s="22"/>
      <c r="AI6691" s="25"/>
      <c r="AJ6691" s="25"/>
    </row>
    <row r="6692" spans="5:36" x14ac:dyDescent="0.3">
      <c r="E6692" s="12"/>
      <c r="V6692" s="22"/>
      <c r="AI6692" s="25"/>
      <c r="AJ6692" s="25"/>
    </row>
    <row r="6693" spans="5:36" x14ac:dyDescent="0.3">
      <c r="E6693" s="12"/>
      <c r="V6693" s="22"/>
      <c r="AI6693" s="25"/>
      <c r="AJ6693" s="25"/>
    </row>
    <row r="6694" spans="5:36" x14ac:dyDescent="0.3">
      <c r="E6694" s="12"/>
      <c r="V6694" s="22"/>
      <c r="AI6694" s="25"/>
      <c r="AJ6694" s="25"/>
    </row>
    <row r="6695" spans="5:36" x14ac:dyDescent="0.3">
      <c r="E6695" s="12"/>
      <c r="V6695" s="22"/>
      <c r="AI6695" s="25"/>
      <c r="AJ6695" s="25"/>
    </row>
    <row r="6696" spans="5:36" x14ac:dyDescent="0.3">
      <c r="E6696" s="12"/>
      <c r="V6696" s="22"/>
      <c r="AI6696" s="25"/>
      <c r="AJ6696" s="25"/>
    </row>
    <row r="6697" spans="5:36" x14ac:dyDescent="0.3">
      <c r="E6697" s="12"/>
      <c r="V6697" s="22"/>
      <c r="AI6697" s="25"/>
      <c r="AJ6697" s="25"/>
    </row>
    <row r="6698" spans="5:36" x14ac:dyDescent="0.3">
      <c r="E6698" s="12"/>
      <c r="V6698" s="22"/>
      <c r="AI6698" s="25"/>
      <c r="AJ6698" s="25"/>
    </row>
    <row r="6699" spans="5:36" x14ac:dyDescent="0.3">
      <c r="E6699" s="12"/>
      <c r="V6699" s="22"/>
      <c r="AI6699" s="25"/>
      <c r="AJ6699" s="25"/>
    </row>
    <row r="6700" spans="5:36" x14ac:dyDescent="0.3">
      <c r="E6700" s="12"/>
      <c r="V6700" s="22"/>
      <c r="AI6700" s="25"/>
      <c r="AJ6700" s="25"/>
    </row>
    <row r="6701" spans="5:36" x14ac:dyDescent="0.3">
      <c r="E6701" s="12"/>
      <c r="V6701" s="22"/>
      <c r="AI6701" s="25"/>
      <c r="AJ6701" s="25"/>
    </row>
    <row r="6702" spans="5:36" x14ac:dyDescent="0.3">
      <c r="E6702" s="12"/>
      <c r="V6702" s="22"/>
      <c r="AI6702" s="25"/>
      <c r="AJ6702" s="25"/>
    </row>
    <row r="6703" spans="5:36" x14ac:dyDescent="0.3">
      <c r="E6703" s="12"/>
      <c r="V6703" s="22"/>
      <c r="AI6703" s="25"/>
      <c r="AJ6703" s="25"/>
    </row>
    <row r="6704" spans="5:36" x14ac:dyDescent="0.3">
      <c r="E6704" s="12"/>
      <c r="V6704" s="22"/>
      <c r="AI6704" s="25"/>
      <c r="AJ6704" s="25"/>
    </row>
    <row r="6705" spans="5:36" x14ac:dyDescent="0.3">
      <c r="E6705" s="12"/>
      <c r="V6705" s="22"/>
      <c r="AI6705" s="25"/>
      <c r="AJ6705" s="25"/>
    </row>
    <row r="6706" spans="5:36" x14ac:dyDescent="0.3">
      <c r="E6706" s="12"/>
      <c r="V6706" s="22"/>
      <c r="AI6706" s="25"/>
      <c r="AJ6706" s="25"/>
    </row>
    <row r="6707" spans="5:36" x14ac:dyDescent="0.3">
      <c r="E6707" s="12"/>
      <c r="V6707" s="22"/>
      <c r="AI6707" s="25"/>
      <c r="AJ6707" s="25"/>
    </row>
    <row r="6708" spans="5:36" x14ac:dyDescent="0.3">
      <c r="E6708" s="12"/>
      <c r="V6708" s="22"/>
      <c r="AI6708" s="25"/>
      <c r="AJ6708" s="25"/>
    </row>
    <row r="6709" spans="5:36" x14ac:dyDescent="0.3">
      <c r="E6709" s="12"/>
      <c r="V6709" s="22"/>
      <c r="AI6709" s="25"/>
      <c r="AJ6709" s="25"/>
    </row>
    <row r="6710" spans="5:36" x14ac:dyDescent="0.3">
      <c r="E6710" s="12"/>
      <c r="V6710" s="22"/>
      <c r="AI6710" s="25"/>
      <c r="AJ6710" s="25"/>
    </row>
    <row r="6711" spans="5:36" x14ac:dyDescent="0.3">
      <c r="E6711" s="12"/>
      <c r="V6711" s="22"/>
      <c r="AI6711" s="25"/>
      <c r="AJ6711" s="25"/>
    </row>
    <row r="6712" spans="5:36" x14ac:dyDescent="0.3">
      <c r="E6712" s="12"/>
      <c r="V6712" s="22"/>
      <c r="AI6712" s="25"/>
      <c r="AJ6712" s="25"/>
    </row>
    <row r="6713" spans="5:36" x14ac:dyDescent="0.3">
      <c r="E6713" s="12"/>
      <c r="V6713" s="22"/>
      <c r="AI6713" s="25"/>
      <c r="AJ6713" s="25"/>
    </row>
    <row r="6714" spans="5:36" x14ac:dyDescent="0.3">
      <c r="E6714" s="12"/>
      <c r="V6714" s="22"/>
      <c r="AI6714" s="25"/>
      <c r="AJ6714" s="25"/>
    </row>
    <row r="6715" spans="5:36" x14ac:dyDescent="0.3">
      <c r="E6715" s="12"/>
      <c r="V6715" s="22"/>
      <c r="AI6715" s="25"/>
      <c r="AJ6715" s="25"/>
    </row>
    <row r="6716" spans="5:36" x14ac:dyDescent="0.3">
      <c r="E6716" s="12"/>
      <c r="V6716" s="22"/>
      <c r="AI6716" s="25"/>
      <c r="AJ6716" s="25"/>
    </row>
    <row r="6717" spans="5:36" x14ac:dyDescent="0.3">
      <c r="E6717" s="12"/>
      <c r="V6717" s="22"/>
      <c r="AI6717" s="25"/>
      <c r="AJ6717" s="25"/>
    </row>
    <row r="6718" spans="5:36" x14ac:dyDescent="0.3">
      <c r="E6718" s="12"/>
      <c r="V6718" s="22"/>
      <c r="AI6718" s="25"/>
      <c r="AJ6718" s="25"/>
    </row>
    <row r="6719" spans="5:36" x14ac:dyDescent="0.3">
      <c r="E6719" s="12"/>
      <c r="V6719" s="22"/>
      <c r="AI6719" s="25"/>
      <c r="AJ6719" s="25"/>
    </row>
    <row r="6720" spans="5:36" x14ac:dyDescent="0.3">
      <c r="E6720" s="12"/>
      <c r="V6720" s="22"/>
      <c r="AI6720" s="25"/>
      <c r="AJ6720" s="25"/>
    </row>
    <row r="6721" spans="5:36" x14ac:dyDescent="0.3">
      <c r="E6721" s="12"/>
      <c r="V6721" s="22"/>
      <c r="AI6721" s="25"/>
      <c r="AJ6721" s="25"/>
    </row>
    <row r="6722" spans="5:36" x14ac:dyDescent="0.3">
      <c r="E6722" s="12"/>
      <c r="V6722" s="22"/>
      <c r="AI6722" s="25"/>
      <c r="AJ6722" s="25"/>
    </row>
    <row r="6723" spans="5:36" x14ac:dyDescent="0.3">
      <c r="E6723" s="12"/>
      <c r="V6723" s="22"/>
      <c r="AI6723" s="25"/>
      <c r="AJ6723" s="25"/>
    </row>
    <row r="6724" spans="5:36" x14ac:dyDescent="0.3">
      <c r="E6724" s="12"/>
      <c r="V6724" s="22"/>
      <c r="AI6724" s="25"/>
      <c r="AJ6724" s="25"/>
    </row>
    <row r="6725" spans="5:36" x14ac:dyDescent="0.3">
      <c r="E6725" s="12"/>
      <c r="V6725" s="22"/>
      <c r="AI6725" s="25"/>
      <c r="AJ6725" s="25"/>
    </row>
    <row r="6726" spans="5:36" x14ac:dyDescent="0.3">
      <c r="E6726" s="12"/>
      <c r="V6726" s="22"/>
      <c r="AI6726" s="25"/>
      <c r="AJ6726" s="25"/>
    </row>
    <row r="6727" spans="5:36" x14ac:dyDescent="0.3">
      <c r="E6727" s="12"/>
      <c r="V6727" s="22"/>
      <c r="AI6727" s="25"/>
      <c r="AJ6727" s="25"/>
    </row>
    <row r="6728" spans="5:36" x14ac:dyDescent="0.3">
      <c r="E6728" s="12"/>
      <c r="V6728" s="22"/>
      <c r="AI6728" s="25"/>
      <c r="AJ6728" s="25"/>
    </row>
    <row r="6729" spans="5:36" x14ac:dyDescent="0.3">
      <c r="E6729" s="12"/>
      <c r="V6729" s="22"/>
      <c r="AI6729" s="25"/>
      <c r="AJ6729" s="25"/>
    </row>
    <row r="6730" spans="5:36" x14ac:dyDescent="0.3">
      <c r="E6730" s="12"/>
      <c r="V6730" s="22"/>
      <c r="AI6730" s="25"/>
      <c r="AJ6730" s="25"/>
    </row>
    <row r="6731" spans="5:36" x14ac:dyDescent="0.3">
      <c r="E6731" s="12"/>
      <c r="V6731" s="22"/>
      <c r="AI6731" s="25"/>
      <c r="AJ6731" s="25"/>
    </row>
    <row r="6732" spans="5:36" x14ac:dyDescent="0.3">
      <c r="E6732" s="12"/>
      <c r="V6732" s="22"/>
      <c r="AI6732" s="25"/>
      <c r="AJ6732" s="25"/>
    </row>
    <row r="6733" spans="5:36" x14ac:dyDescent="0.3">
      <c r="E6733" s="12"/>
      <c r="V6733" s="22"/>
      <c r="AI6733" s="25"/>
      <c r="AJ6733" s="25"/>
    </row>
    <row r="6734" spans="5:36" x14ac:dyDescent="0.3">
      <c r="E6734" s="12"/>
      <c r="V6734" s="22"/>
      <c r="AI6734" s="25"/>
      <c r="AJ6734" s="25"/>
    </row>
    <row r="6735" spans="5:36" x14ac:dyDescent="0.3">
      <c r="E6735" s="12"/>
      <c r="V6735" s="22"/>
      <c r="AI6735" s="25"/>
      <c r="AJ6735" s="25"/>
    </row>
    <row r="6736" spans="5:36" x14ac:dyDescent="0.3">
      <c r="E6736" s="12"/>
      <c r="V6736" s="22"/>
      <c r="AI6736" s="25"/>
      <c r="AJ6736" s="25"/>
    </row>
    <row r="6737" spans="5:36" x14ac:dyDescent="0.3">
      <c r="E6737" s="12"/>
      <c r="V6737" s="22"/>
      <c r="AI6737" s="25"/>
      <c r="AJ6737" s="25"/>
    </row>
    <row r="6738" spans="5:36" x14ac:dyDescent="0.3">
      <c r="E6738" s="12"/>
      <c r="V6738" s="22"/>
      <c r="AI6738" s="25"/>
      <c r="AJ6738" s="25"/>
    </row>
    <row r="6739" spans="5:36" x14ac:dyDescent="0.3">
      <c r="E6739" s="12"/>
      <c r="V6739" s="22"/>
      <c r="AI6739" s="25"/>
      <c r="AJ6739" s="25"/>
    </row>
    <row r="6740" spans="5:36" x14ac:dyDescent="0.3">
      <c r="E6740" s="12"/>
      <c r="V6740" s="22"/>
      <c r="AI6740" s="25"/>
      <c r="AJ6740" s="25"/>
    </row>
    <row r="6741" spans="5:36" x14ac:dyDescent="0.3">
      <c r="E6741" s="12"/>
      <c r="V6741" s="22"/>
      <c r="AI6741" s="25"/>
      <c r="AJ6741" s="25"/>
    </row>
    <row r="6742" spans="5:36" x14ac:dyDescent="0.3">
      <c r="E6742" s="12"/>
      <c r="V6742" s="22"/>
      <c r="AI6742" s="25"/>
      <c r="AJ6742" s="25"/>
    </row>
    <row r="6743" spans="5:36" x14ac:dyDescent="0.3">
      <c r="E6743" s="12"/>
      <c r="V6743" s="22"/>
      <c r="AI6743" s="25"/>
      <c r="AJ6743" s="25"/>
    </row>
    <row r="6744" spans="5:36" x14ac:dyDescent="0.3">
      <c r="E6744" s="12"/>
      <c r="V6744" s="22"/>
      <c r="AI6744" s="25"/>
      <c r="AJ6744" s="25"/>
    </row>
    <row r="6745" spans="5:36" x14ac:dyDescent="0.3">
      <c r="E6745" s="12"/>
      <c r="V6745" s="22"/>
      <c r="AI6745" s="25"/>
      <c r="AJ6745" s="25"/>
    </row>
    <row r="6746" spans="5:36" x14ac:dyDescent="0.3">
      <c r="E6746" s="12"/>
      <c r="V6746" s="22"/>
      <c r="AI6746" s="25"/>
      <c r="AJ6746" s="25"/>
    </row>
    <row r="6747" spans="5:36" x14ac:dyDescent="0.3">
      <c r="E6747" s="12"/>
      <c r="V6747" s="22"/>
      <c r="AI6747" s="25"/>
      <c r="AJ6747" s="25"/>
    </row>
    <row r="6748" spans="5:36" x14ac:dyDescent="0.3">
      <c r="E6748" s="12"/>
      <c r="V6748" s="22"/>
      <c r="AI6748" s="25"/>
      <c r="AJ6748" s="25"/>
    </row>
    <row r="6749" spans="5:36" x14ac:dyDescent="0.3">
      <c r="E6749" s="12"/>
      <c r="V6749" s="22"/>
      <c r="AI6749" s="25"/>
      <c r="AJ6749" s="25"/>
    </row>
    <row r="6750" spans="5:36" x14ac:dyDescent="0.3">
      <c r="E6750" s="12"/>
      <c r="V6750" s="22"/>
      <c r="AI6750" s="25"/>
      <c r="AJ6750" s="25"/>
    </row>
    <row r="6751" spans="5:36" x14ac:dyDescent="0.3">
      <c r="E6751" s="12"/>
      <c r="V6751" s="22"/>
      <c r="AI6751" s="25"/>
      <c r="AJ6751" s="25"/>
    </row>
    <row r="6752" spans="5:36" x14ac:dyDescent="0.3">
      <c r="E6752" s="12"/>
      <c r="V6752" s="22"/>
      <c r="AI6752" s="25"/>
      <c r="AJ6752" s="25"/>
    </row>
    <row r="6753" spans="5:36" x14ac:dyDescent="0.3">
      <c r="E6753" s="12"/>
      <c r="V6753" s="22"/>
      <c r="AI6753" s="25"/>
      <c r="AJ6753" s="25"/>
    </row>
    <row r="6754" spans="5:36" x14ac:dyDescent="0.3">
      <c r="E6754" s="12"/>
      <c r="V6754" s="22"/>
      <c r="AI6754" s="25"/>
      <c r="AJ6754" s="25"/>
    </row>
    <row r="6755" spans="5:36" x14ac:dyDescent="0.3">
      <c r="E6755" s="12"/>
      <c r="V6755" s="22"/>
      <c r="AI6755" s="25"/>
      <c r="AJ6755" s="25"/>
    </row>
    <row r="6756" spans="5:36" x14ac:dyDescent="0.3">
      <c r="E6756" s="12"/>
      <c r="V6756" s="22"/>
      <c r="AI6756" s="25"/>
      <c r="AJ6756" s="25"/>
    </row>
    <row r="6757" spans="5:36" x14ac:dyDescent="0.3">
      <c r="E6757" s="12"/>
      <c r="V6757" s="22"/>
      <c r="AI6757" s="25"/>
      <c r="AJ6757" s="25"/>
    </row>
    <row r="6758" spans="5:36" x14ac:dyDescent="0.3">
      <c r="E6758" s="12"/>
      <c r="V6758" s="22"/>
      <c r="AI6758" s="25"/>
      <c r="AJ6758" s="25"/>
    </row>
    <row r="6759" spans="5:36" x14ac:dyDescent="0.3">
      <c r="E6759" s="12"/>
      <c r="V6759" s="22"/>
      <c r="AI6759" s="25"/>
      <c r="AJ6759" s="25"/>
    </row>
    <row r="6760" spans="5:36" x14ac:dyDescent="0.3">
      <c r="E6760" s="12"/>
      <c r="V6760" s="22"/>
      <c r="AI6760" s="25"/>
      <c r="AJ6760" s="25"/>
    </row>
    <row r="6761" spans="5:36" x14ac:dyDescent="0.3">
      <c r="E6761" s="12"/>
      <c r="V6761" s="22"/>
      <c r="AI6761" s="25"/>
      <c r="AJ6761" s="25"/>
    </row>
    <row r="6762" spans="5:36" x14ac:dyDescent="0.3">
      <c r="E6762" s="12"/>
      <c r="V6762" s="22"/>
      <c r="AI6762" s="25"/>
      <c r="AJ6762" s="25"/>
    </row>
    <row r="6763" spans="5:36" x14ac:dyDescent="0.3">
      <c r="E6763" s="12"/>
      <c r="V6763" s="22"/>
      <c r="AI6763" s="25"/>
      <c r="AJ6763" s="25"/>
    </row>
    <row r="6764" spans="5:36" x14ac:dyDescent="0.3">
      <c r="E6764" s="12"/>
      <c r="V6764" s="22"/>
      <c r="AI6764" s="25"/>
      <c r="AJ6764" s="25"/>
    </row>
    <row r="6765" spans="5:36" x14ac:dyDescent="0.3">
      <c r="E6765" s="12"/>
      <c r="V6765" s="22"/>
      <c r="AI6765" s="25"/>
      <c r="AJ6765" s="25"/>
    </row>
    <row r="6766" spans="5:36" x14ac:dyDescent="0.3">
      <c r="E6766" s="12"/>
      <c r="V6766" s="22"/>
      <c r="AI6766" s="25"/>
      <c r="AJ6766" s="25"/>
    </row>
    <row r="6767" spans="5:36" x14ac:dyDescent="0.3">
      <c r="E6767" s="12"/>
      <c r="V6767" s="22"/>
      <c r="AI6767" s="25"/>
      <c r="AJ6767" s="25"/>
    </row>
    <row r="6768" spans="5:36" x14ac:dyDescent="0.3">
      <c r="E6768" s="12"/>
      <c r="V6768" s="22"/>
      <c r="AI6768" s="25"/>
      <c r="AJ6768" s="25"/>
    </row>
    <row r="6769" spans="5:36" x14ac:dyDescent="0.3">
      <c r="E6769" s="12"/>
      <c r="V6769" s="22"/>
      <c r="AI6769" s="25"/>
      <c r="AJ6769" s="25"/>
    </row>
    <row r="6770" spans="5:36" x14ac:dyDescent="0.3">
      <c r="E6770" s="12"/>
      <c r="V6770" s="22"/>
      <c r="AI6770" s="25"/>
      <c r="AJ6770" s="25"/>
    </row>
    <row r="6771" spans="5:36" x14ac:dyDescent="0.3">
      <c r="E6771" s="12"/>
      <c r="V6771" s="22"/>
      <c r="AI6771" s="25"/>
      <c r="AJ6771" s="25"/>
    </row>
    <row r="6772" spans="5:36" x14ac:dyDescent="0.3">
      <c r="E6772" s="12"/>
      <c r="V6772" s="22"/>
      <c r="AI6772" s="25"/>
      <c r="AJ6772" s="25"/>
    </row>
    <row r="6773" spans="5:36" x14ac:dyDescent="0.3">
      <c r="E6773" s="12"/>
      <c r="V6773" s="22"/>
      <c r="AI6773" s="25"/>
      <c r="AJ6773" s="25"/>
    </row>
    <row r="6774" spans="5:36" x14ac:dyDescent="0.3">
      <c r="E6774" s="12"/>
      <c r="V6774" s="22"/>
      <c r="AI6774" s="25"/>
      <c r="AJ6774" s="25"/>
    </row>
    <row r="6775" spans="5:36" x14ac:dyDescent="0.3">
      <c r="E6775" s="12"/>
      <c r="V6775" s="22"/>
      <c r="AI6775" s="25"/>
      <c r="AJ6775" s="25"/>
    </row>
    <row r="6776" spans="5:36" x14ac:dyDescent="0.3">
      <c r="E6776" s="12"/>
      <c r="V6776" s="22"/>
      <c r="AI6776" s="25"/>
      <c r="AJ6776" s="25"/>
    </row>
    <row r="6777" spans="5:36" x14ac:dyDescent="0.3">
      <c r="E6777" s="12"/>
      <c r="V6777" s="22"/>
      <c r="AI6777" s="25"/>
      <c r="AJ6777" s="25"/>
    </row>
    <row r="6778" spans="5:36" x14ac:dyDescent="0.3">
      <c r="E6778" s="12"/>
      <c r="V6778" s="22"/>
      <c r="AI6778" s="25"/>
      <c r="AJ6778" s="25"/>
    </row>
    <row r="6779" spans="5:36" x14ac:dyDescent="0.3">
      <c r="E6779" s="12"/>
      <c r="V6779" s="22"/>
      <c r="AI6779" s="25"/>
      <c r="AJ6779" s="25"/>
    </row>
    <row r="6780" spans="5:36" x14ac:dyDescent="0.3">
      <c r="E6780" s="12"/>
      <c r="V6780" s="22"/>
      <c r="AI6780" s="25"/>
      <c r="AJ6780" s="25"/>
    </row>
    <row r="6781" spans="5:36" x14ac:dyDescent="0.3">
      <c r="E6781" s="12"/>
      <c r="V6781" s="22"/>
      <c r="AI6781" s="25"/>
      <c r="AJ6781" s="25"/>
    </row>
    <row r="6782" spans="5:36" x14ac:dyDescent="0.3">
      <c r="E6782" s="12"/>
      <c r="V6782" s="22"/>
      <c r="AI6782" s="25"/>
      <c r="AJ6782" s="25"/>
    </row>
    <row r="6783" spans="5:36" x14ac:dyDescent="0.3">
      <c r="E6783" s="12"/>
      <c r="V6783" s="22"/>
      <c r="AI6783" s="25"/>
      <c r="AJ6783" s="25"/>
    </row>
    <row r="6784" spans="5:36" x14ac:dyDescent="0.3">
      <c r="E6784" s="12"/>
      <c r="V6784" s="22"/>
      <c r="AI6784" s="25"/>
      <c r="AJ6784" s="25"/>
    </row>
    <row r="6785" spans="5:36" x14ac:dyDescent="0.3">
      <c r="E6785" s="12"/>
      <c r="V6785" s="22"/>
      <c r="AI6785" s="25"/>
      <c r="AJ6785" s="25"/>
    </row>
    <row r="6786" spans="5:36" x14ac:dyDescent="0.3">
      <c r="E6786" s="12"/>
      <c r="V6786" s="22"/>
      <c r="AI6786" s="25"/>
      <c r="AJ6786" s="25"/>
    </row>
    <row r="6787" spans="5:36" x14ac:dyDescent="0.3">
      <c r="E6787" s="12"/>
      <c r="V6787" s="22"/>
      <c r="AI6787" s="25"/>
      <c r="AJ6787" s="25"/>
    </row>
    <row r="6788" spans="5:36" x14ac:dyDescent="0.3">
      <c r="E6788" s="12"/>
      <c r="V6788" s="22"/>
      <c r="AI6788" s="25"/>
      <c r="AJ6788" s="25"/>
    </row>
    <row r="6789" spans="5:36" x14ac:dyDescent="0.3">
      <c r="E6789" s="12"/>
      <c r="V6789" s="22"/>
      <c r="AI6789" s="25"/>
      <c r="AJ6789" s="25"/>
    </row>
    <row r="6790" spans="5:36" x14ac:dyDescent="0.3">
      <c r="E6790" s="12"/>
      <c r="V6790" s="22"/>
      <c r="AI6790" s="25"/>
      <c r="AJ6790" s="25"/>
    </row>
    <row r="6791" spans="5:36" x14ac:dyDescent="0.3">
      <c r="E6791" s="12"/>
      <c r="V6791" s="22"/>
      <c r="AI6791" s="25"/>
      <c r="AJ6791" s="25"/>
    </row>
    <row r="6792" spans="5:36" x14ac:dyDescent="0.3">
      <c r="E6792" s="12"/>
      <c r="V6792" s="22"/>
      <c r="AI6792" s="25"/>
      <c r="AJ6792" s="25"/>
    </row>
    <row r="6793" spans="5:36" x14ac:dyDescent="0.3">
      <c r="E6793" s="12"/>
      <c r="V6793" s="22"/>
      <c r="AI6793" s="25"/>
      <c r="AJ6793" s="25"/>
    </row>
    <row r="6794" spans="5:36" x14ac:dyDescent="0.3">
      <c r="E6794" s="12"/>
      <c r="V6794" s="22"/>
      <c r="AI6794" s="25"/>
      <c r="AJ6794" s="25"/>
    </row>
    <row r="6795" spans="5:36" x14ac:dyDescent="0.3">
      <c r="E6795" s="12"/>
      <c r="V6795" s="22"/>
      <c r="AI6795" s="25"/>
      <c r="AJ6795" s="25"/>
    </row>
    <row r="6796" spans="5:36" x14ac:dyDescent="0.3">
      <c r="E6796" s="12"/>
      <c r="V6796" s="22"/>
      <c r="AI6796" s="25"/>
      <c r="AJ6796" s="25"/>
    </row>
    <row r="6797" spans="5:36" x14ac:dyDescent="0.3">
      <c r="E6797" s="12"/>
      <c r="V6797" s="22"/>
      <c r="AI6797" s="25"/>
      <c r="AJ6797" s="25"/>
    </row>
    <row r="6798" spans="5:36" x14ac:dyDescent="0.3">
      <c r="E6798" s="12"/>
      <c r="V6798" s="22"/>
      <c r="AI6798" s="25"/>
      <c r="AJ6798" s="25"/>
    </row>
    <row r="6799" spans="5:36" x14ac:dyDescent="0.3">
      <c r="E6799" s="12"/>
      <c r="V6799" s="22"/>
      <c r="AI6799" s="25"/>
      <c r="AJ6799" s="25"/>
    </row>
    <row r="6800" spans="5:36" x14ac:dyDescent="0.3">
      <c r="E6800" s="12"/>
      <c r="V6800" s="22"/>
      <c r="AI6800" s="25"/>
      <c r="AJ6800" s="25"/>
    </row>
    <row r="6801" spans="5:36" x14ac:dyDescent="0.3">
      <c r="E6801" s="12"/>
      <c r="V6801" s="22"/>
      <c r="AI6801" s="25"/>
      <c r="AJ6801" s="25"/>
    </row>
    <row r="6802" spans="5:36" x14ac:dyDescent="0.3">
      <c r="E6802" s="12"/>
      <c r="V6802" s="22"/>
      <c r="AI6802" s="25"/>
      <c r="AJ6802" s="25"/>
    </row>
    <row r="6803" spans="5:36" x14ac:dyDescent="0.3">
      <c r="E6803" s="12"/>
      <c r="V6803" s="22"/>
      <c r="AI6803" s="25"/>
      <c r="AJ6803" s="25"/>
    </row>
    <row r="6804" spans="5:36" x14ac:dyDescent="0.3">
      <c r="E6804" s="12"/>
      <c r="V6804" s="22"/>
      <c r="AI6804" s="25"/>
      <c r="AJ6804" s="25"/>
    </row>
    <row r="6805" spans="5:36" x14ac:dyDescent="0.3">
      <c r="E6805" s="12"/>
      <c r="V6805" s="22"/>
      <c r="AI6805" s="25"/>
      <c r="AJ6805" s="25"/>
    </row>
    <row r="6806" spans="5:36" x14ac:dyDescent="0.3">
      <c r="E6806" s="12"/>
      <c r="V6806" s="22"/>
      <c r="AI6806" s="25"/>
      <c r="AJ6806" s="25"/>
    </row>
    <row r="6807" spans="5:36" x14ac:dyDescent="0.3">
      <c r="E6807" s="12"/>
      <c r="V6807" s="22"/>
      <c r="AI6807" s="25"/>
      <c r="AJ6807" s="25"/>
    </row>
    <row r="6808" spans="5:36" x14ac:dyDescent="0.3">
      <c r="E6808" s="12"/>
      <c r="V6808" s="22"/>
      <c r="AI6808" s="25"/>
      <c r="AJ6808" s="25"/>
    </row>
    <row r="6809" spans="5:36" x14ac:dyDescent="0.3">
      <c r="E6809" s="12"/>
      <c r="V6809" s="22"/>
      <c r="AI6809" s="25"/>
      <c r="AJ6809" s="25"/>
    </row>
    <row r="6810" spans="5:36" x14ac:dyDescent="0.3">
      <c r="E6810" s="12"/>
      <c r="V6810" s="22"/>
      <c r="AI6810" s="25"/>
      <c r="AJ6810" s="25"/>
    </row>
    <row r="6811" spans="5:36" x14ac:dyDescent="0.3">
      <c r="E6811" s="12"/>
      <c r="V6811" s="22"/>
      <c r="AI6811" s="25"/>
      <c r="AJ6811" s="25"/>
    </row>
    <row r="6812" spans="5:36" x14ac:dyDescent="0.3">
      <c r="E6812" s="12"/>
      <c r="V6812" s="22"/>
      <c r="AI6812" s="25"/>
      <c r="AJ6812" s="25"/>
    </row>
    <row r="6813" spans="5:36" x14ac:dyDescent="0.3">
      <c r="E6813" s="12"/>
      <c r="V6813" s="22"/>
      <c r="AI6813" s="25"/>
      <c r="AJ6813" s="25"/>
    </row>
    <row r="6814" spans="5:36" x14ac:dyDescent="0.3">
      <c r="E6814" s="12"/>
      <c r="V6814" s="22"/>
      <c r="AI6814" s="25"/>
      <c r="AJ6814" s="25"/>
    </row>
    <row r="6815" spans="5:36" x14ac:dyDescent="0.3">
      <c r="E6815" s="12"/>
      <c r="V6815" s="22"/>
      <c r="AI6815" s="25"/>
      <c r="AJ6815" s="25"/>
    </row>
    <row r="6816" spans="5:36" x14ac:dyDescent="0.3">
      <c r="E6816" s="12"/>
      <c r="V6816" s="22"/>
      <c r="AI6816" s="25"/>
      <c r="AJ6816" s="25"/>
    </row>
    <row r="6817" spans="5:36" x14ac:dyDescent="0.3">
      <c r="E6817" s="12"/>
      <c r="V6817" s="22"/>
      <c r="AI6817" s="25"/>
      <c r="AJ6817" s="25"/>
    </row>
    <row r="6818" spans="5:36" x14ac:dyDescent="0.3">
      <c r="E6818" s="12"/>
      <c r="V6818" s="22"/>
      <c r="AI6818" s="25"/>
      <c r="AJ6818" s="25"/>
    </row>
    <row r="6819" spans="5:36" x14ac:dyDescent="0.3">
      <c r="E6819" s="12"/>
      <c r="V6819" s="22"/>
      <c r="AI6819" s="25"/>
      <c r="AJ6819" s="25"/>
    </row>
    <row r="6820" spans="5:36" x14ac:dyDescent="0.3">
      <c r="E6820" s="12"/>
      <c r="V6820" s="22"/>
      <c r="AI6820" s="25"/>
      <c r="AJ6820" s="25"/>
    </row>
    <row r="6821" spans="5:36" x14ac:dyDescent="0.3">
      <c r="E6821" s="12"/>
      <c r="V6821" s="22"/>
      <c r="AI6821" s="25"/>
      <c r="AJ6821" s="25"/>
    </row>
    <row r="6822" spans="5:36" x14ac:dyDescent="0.3">
      <c r="E6822" s="12"/>
      <c r="V6822" s="22"/>
      <c r="AI6822" s="25"/>
      <c r="AJ6822" s="25"/>
    </row>
    <row r="6823" spans="5:36" x14ac:dyDescent="0.3">
      <c r="E6823" s="12"/>
      <c r="V6823" s="22"/>
      <c r="AI6823" s="25"/>
      <c r="AJ6823" s="25"/>
    </row>
    <row r="6824" spans="5:36" x14ac:dyDescent="0.3">
      <c r="E6824" s="12"/>
      <c r="V6824" s="22"/>
      <c r="AI6824" s="25"/>
      <c r="AJ6824" s="25"/>
    </row>
    <row r="6825" spans="5:36" x14ac:dyDescent="0.3">
      <c r="E6825" s="12"/>
      <c r="V6825" s="22"/>
      <c r="AI6825" s="25"/>
      <c r="AJ6825" s="25"/>
    </row>
    <row r="6826" spans="5:36" x14ac:dyDescent="0.3">
      <c r="E6826" s="12"/>
      <c r="V6826" s="22"/>
      <c r="AI6826" s="25"/>
      <c r="AJ6826" s="25"/>
    </row>
    <row r="6827" spans="5:36" x14ac:dyDescent="0.3">
      <c r="E6827" s="12"/>
      <c r="V6827" s="22"/>
      <c r="AI6827" s="25"/>
      <c r="AJ6827" s="25"/>
    </row>
    <row r="6828" spans="5:36" x14ac:dyDescent="0.3">
      <c r="E6828" s="12"/>
      <c r="V6828" s="22"/>
      <c r="AI6828" s="25"/>
      <c r="AJ6828" s="25"/>
    </row>
    <row r="6829" spans="5:36" x14ac:dyDescent="0.3">
      <c r="E6829" s="12"/>
      <c r="V6829" s="22"/>
      <c r="AI6829" s="25"/>
      <c r="AJ6829" s="25"/>
    </row>
    <row r="6830" spans="5:36" x14ac:dyDescent="0.3">
      <c r="E6830" s="12"/>
      <c r="V6830" s="22"/>
      <c r="AI6830" s="25"/>
      <c r="AJ6830" s="25"/>
    </row>
    <row r="6831" spans="5:36" x14ac:dyDescent="0.3">
      <c r="E6831" s="12"/>
      <c r="V6831" s="22"/>
      <c r="AI6831" s="25"/>
      <c r="AJ6831" s="25"/>
    </row>
    <row r="6832" spans="5:36" x14ac:dyDescent="0.3">
      <c r="E6832" s="12"/>
      <c r="V6832" s="22"/>
      <c r="AI6832" s="25"/>
      <c r="AJ6832" s="25"/>
    </row>
    <row r="6833" spans="5:36" x14ac:dyDescent="0.3">
      <c r="E6833" s="12"/>
      <c r="V6833" s="22"/>
      <c r="AI6833" s="25"/>
      <c r="AJ6833" s="25"/>
    </row>
    <row r="6834" spans="5:36" x14ac:dyDescent="0.3">
      <c r="E6834" s="12"/>
      <c r="V6834" s="22"/>
      <c r="AI6834" s="25"/>
      <c r="AJ6834" s="25"/>
    </row>
    <row r="6835" spans="5:36" x14ac:dyDescent="0.3">
      <c r="E6835" s="12"/>
      <c r="V6835" s="22"/>
      <c r="AI6835" s="25"/>
      <c r="AJ6835" s="25"/>
    </row>
    <row r="6836" spans="5:36" x14ac:dyDescent="0.3">
      <c r="E6836" s="12"/>
      <c r="V6836" s="22"/>
      <c r="AI6836" s="25"/>
      <c r="AJ6836" s="25"/>
    </row>
    <row r="6837" spans="5:36" x14ac:dyDescent="0.3">
      <c r="E6837" s="12"/>
      <c r="V6837" s="22"/>
      <c r="AI6837" s="25"/>
      <c r="AJ6837" s="25"/>
    </row>
    <row r="6838" spans="5:36" x14ac:dyDescent="0.3">
      <c r="E6838" s="12"/>
      <c r="V6838" s="22"/>
      <c r="AI6838" s="25"/>
      <c r="AJ6838" s="25"/>
    </row>
    <row r="6839" spans="5:36" x14ac:dyDescent="0.3">
      <c r="E6839" s="12"/>
      <c r="V6839" s="22"/>
      <c r="AI6839" s="25"/>
      <c r="AJ6839" s="25"/>
    </row>
    <row r="6840" spans="5:36" x14ac:dyDescent="0.3">
      <c r="E6840" s="12"/>
      <c r="V6840" s="22"/>
      <c r="AI6840" s="25"/>
      <c r="AJ6840" s="25"/>
    </row>
    <row r="6841" spans="5:36" x14ac:dyDescent="0.3">
      <c r="E6841" s="12"/>
      <c r="V6841" s="22"/>
      <c r="AI6841" s="25"/>
      <c r="AJ6841" s="25"/>
    </row>
    <row r="6842" spans="5:36" x14ac:dyDescent="0.3">
      <c r="E6842" s="12"/>
      <c r="V6842" s="22"/>
      <c r="AI6842" s="25"/>
      <c r="AJ6842" s="25"/>
    </row>
    <row r="6843" spans="5:36" x14ac:dyDescent="0.3">
      <c r="E6843" s="12"/>
      <c r="V6843" s="22"/>
      <c r="AI6843" s="25"/>
      <c r="AJ6843" s="25"/>
    </row>
    <row r="6844" spans="5:36" x14ac:dyDescent="0.3">
      <c r="E6844" s="12"/>
      <c r="V6844" s="22"/>
      <c r="AI6844" s="25"/>
      <c r="AJ6844" s="25"/>
    </row>
    <row r="6845" spans="5:36" x14ac:dyDescent="0.3">
      <c r="E6845" s="12"/>
      <c r="V6845" s="22"/>
      <c r="AI6845" s="25"/>
      <c r="AJ6845" s="25"/>
    </row>
    <row r="6846" spans="5:36" x14ac:dyDescent="0.3">
      <c r="E6846" s="12"/>
      <c r="V6846" s="22"/>
      <c r="AI6846" s="25"/>
      <c r="AJ6846" s="25"/>
    </row>
    <row r="6847" spans="5:36" x14ac:dyDescent="0.3">
      <c r="E6847" s="12"/>
      <c r="V6847" s="22"/>
      <c r="AI6847" s="25"/>
      <c r="AJ6847" s="25"/>
    </row>
    <row r="6848" spans="5:36" x14ac:dyDescent="0.3">
      <c r="E6848" s="12"/>
      <c r="V6848" s="22"/>
      <c r="AI6848" s="25"/>
      <c r="AJ6848" s="25"/>
    </row>
    <row r="6849" spans="5:36" x14ac:dyDescent="0.3">
      <c r="E6849" s="12"/>
      <c r="V6849" s="22"/>
      <c r="AI6849" s="25"/>
      <c r="AJ6849" s="25"/>
    </row>
    <row r="6850" spans="5:36" x14ac:dyDescent="0.3">
      <c r="E6850" s="12"/>
      <c r="V6850" s="22"/>
      <c r="AI6850" s="25"/>
      <c r="AJ6850" s="25"/>
    </row>
    <row r="6851" spans="5:36" x14ac:dyDescent="0.3">
      <c r="E6851" s="12"/>
      <c r="V6851" s="22"/>
      <c r="AI6851" s="25"/>
      <c r="AJ6851" s="25"/>
    </row>
    <row r="6852" spans="5:36" x14ac:dyDescent="0.3">
      <c r="E6852" s="12"/>
      <c r="V6852" s="22"/>
      <c r="AI6852" s="25"/>
      <c r="AJ6852" s="25"/>
    </row>
    <row r="6853" spans="5:36" x14ac:dyDescent="0.3">
      <c r="E6853" s="12"/>
      <c r="V6853" s="22"/>
      <c r="AI6853" s="25"/>
      <c r="AJ6853" s="25"/>
    </row>
    <row r="6854" spans="5:36" x14ac:dyDescent="0.3">
      <c r="E6854" s="12"/>
      <c r="V6854" s="22"/>
      <c r="AI6854" s="25"/>
      <c r="AJ6854" s="25"/>
    </row>
    <row r="6855" spans="5:36" x14ac:dyDescent="0.3">
      <c r="E6855" s="12"/>
      <c r="V6855" s="22"/>
      <c r="AI6855" s="25"/>
      <c r="AJ6855" s="25"/>
    </row>
    <row r="6856" spans="5:36" x14ac:dyDescent="0.3">
      <c r="E6856" s="12"/>
      <c r="V6856" s="22"/>
      <c r="AI6856" s="25"/>
      <c r="AJ6856" s="25"/>
    </row>
    <row r="6857" spans="5:36" x14ac:dyDescent="0.3">
      <c r="E6857" s="12"/>
      <c r="V6857" s="22"/>
      <c r="AI6857" s="25"/>
      <c r="AJ6857" s="25"/>
    </row>
    <row r="6858" spans="5:36" x14ac:dyDescent="0.3">
      <c r="E6858" s="12"/>
      <c r="V6858" s="22"/>
      <c r="AI6858" s="25"/>
      <c r="AJ6858" s="25"/>
    </row>
    <row r="6859" spans="5:36" x14ac:dyDescent="0.3">
      <c r="E6859" s="12"/>
      <c r="V6859" s="22"/>
      <c r="AI6859" s="25"/>
      <c r="AJ6859" s="25"/>
    </row>
    <row r="6860" spans="5:36" x14ac:dyDescent="0.3">
      <c r="E6860" s="12"/>
      <c r="V6860" s="22"/>
      <c r="AI6860" s="25"/>
      <c r="AJ6860" s="25"/>
    </row>
    <row r="6861" spans="5:36" x14ac:dyDescent="0.3">
      <c r="E6861" s="12"/>
      <c r="V6861" s="22"/>
      <c r="AI6861" s="25"/>
      <c r="AJ6861" s="25"/>
    </row>
    <row r="6862" spans="5:36" x14ac:dyDescent="0.3">
      <c r="E6862" s="12"/>
      <c r="V6862" s="22"/>
      <c r="AI6862" s="25"/>
      <c r="AJ6862" s="25"/>
    </row>
    <row r="6863" spans="5:36" x14ac:dyDescent="0.3">
      <c r="E6863" s="12"/>
      <c r="V6863" s="22"/>
      <c r="AI6863" s="25"/>
      <c r="AJ6863" s="25"/>
    </row>
    <row r="6864" spans="5:36" x14ac:dyDescent="0.3">
      <c r="E6864" s="12"/>
      <c r="V6864" s="22"/>
      <c r="AI6864" s="25"/>
      <c r="AJ6864" s="25"/>
    </row>
    <row r="6865" spans="5:36" x14ac:dyDescent="0.3">
      <c r="E6865" s="12"/>
      <c r="V6865" s="22"/>
      <c r="AI6865" s="25"/>
      <c r="AJ6865" s="25"/>
    </row>
    <row r="6866" spans="5:36" x14ac:dyDescent="0.3">
      <c r="E6866" s="12"/>
      <c r="V6866" s="22"/>
      <c r="AI6866" s="25"/>
      <c r="AJ6866" s="25"/>
    </row>
    <row r="6867" spans="5:36" x14ac:dyDescent="0.3">
      <c r="E6867" s="12"/>
      <c r="V6867" s="22"/>
      <c r="AI6867" s="25"/>
      <c r="AJ6867" s="25"/>
    </row>
    <row r="6868" spans="5:36" x14ac:dyDescent="0.3">
      <c r="E6868" s="12"/>
      <c r="V6868" s="22"/>
      <c r="AI6868" s="25"/>
      <c r="AJ6868" s="25"/>
    </row>
    <row r="6869" spans="5:36" x14ac:dyDescent="0.3">
      <c r="E6869" s="12"/>
      <c r="V6869" s="22"/>
      <c r="AI6869" s="25"/>
      <c r="AJ6869" s="25"/>
    </row>
    <row r="6870" spans="5:36" x14ac:dyDescent="0.3">
      <c r="E6870" s="12"/>
      <c r="V6870" s="22"/>
      <c r="AI6870" s="25"/>
      <c r="AJ6870" s="25"/>
    </row>
    <row r="6871" spans="5:36" x14ac:dyDescent="0.3">
      <c r="E6871" s="12"/>
      <c r="V6871" s="22"/>
      <c r="AI6871" s="25"/>
      <c r="AJ6871" s="25"/>
    </row>
    <row r="6872" spans="5:36" x14ac:dyDescent="0.3">
      <c r="E6872" s="12"/>
      <c r="V6872" s="22"/>
      <c r="AI6872" s="25"/>
      <c r="AJ6872" s="25"/>
    </row>
    <row r="6873" spans="5:36" x14ac:dyDescent="0.3">
      <c r="E6873" s="12"/>
      <c r="V6873" s="22"/>
      <c r="AI6873" s="25"/>
      <c r="AJ6873" s="25"/>
    </row>
    <row r="6874" spans="5:36" x14ac:dyDescent="0.3">
      <c r="E6874" s="12"/>
      <c r="V6874" s="22"/>
      <c r="AI6874" s="25"/>
      <c r="AJ6874" s="25"/>
    </row>
    <row r="6875" spans="5:36" x14ac:dyDescent="0.3">
      <c r="E6875" s="12"/>
      <c r="V6875" s="22"/>
      <c r="AI6875" s="25"/>
      <c r="AJ6875" s="25"/>
    </row>
    <row r="6876" spans="5:36" x14ac:dyDescent="0.3">
      <c r="E6876" s="12"/>
      <c r="V6876" s="22"/>
      <c r="AI6876" s="25"/>
      <c r="AJ6876" s="25"/>
    </row>
    <row r="6877" spans="5:36" x14ac:dyDescent="0.3">
      <c r="E6877" s="12"/>
      <c r="V6877" s="22"/>
      <c r="AI6877" s="25"/>
      <c r="AJ6877" s="25"/>
    </row>
    <row r="6878" spans="5:36" x14ac:dyDescent="0.3">
      <c r="E6878" s="12"/>
      <c r="V6878" s="22"/>
      <c r="AI6878" s="25"/>
      <c r="AJ6878" s="25"/>
    </row>
    <row r="6879" spans="5:36" x14ac:dyDescent="0.3">
      <c r="E6879" s="12"/>
      <c r="V6879" s="22"/>
      <c r="AI6879" s="25"/>
      <c r="AJ6879" s="25"/>
    </row>
    <row r="6880" spans="5:36" x14ac:dyDescent="0.3">
      <c r="E6880" s="12"/>
      <c r="V6880" s="22"/>
      <c r="AI6880" s="25"/>
      <c r="AJ6880" s="25"/>
    </row>
    <row r="6881" spans="5:36" x14ac:dyDescent="0.3">
      <c r="E6881" s="12"/>
      <c r="V6881" s="22"/>
      <c r="AI6881" s="25"/>
      <c r="AJ6881" s="25"/>
    </row>
    <row r="6882" spans="5:36" x14ac:dyDescent="0.3">
      <c r="E6882" s="12"/>
      <c r="V6882" s="22"/>
      <c r="AI6882" s="25"/>
      <c r="AJ6882" s="25"/>
    </row>
    <row r="6883" spans="5:36" x14ac:dyDescent="0.3">
      <c r="E6883" s="12"/>
      <c r="V6883" s="22"/>
      <c r="AI6883" s="25"/>
      <c r="AJ6883" s="25"/>
    </row>
    <row r="6884" spans="5:36" x14ac:dyDescent="0.3">
      <c r="E6884" s="12"/>
      <c r="V6884" s="22"/>
      <c r="AI6884" s="25"/>
      <c r="AJ6884" s="25"/>
    </row>
    <row r="6885" spans="5:36" x14ac:dyDescent="0.3">
      <c r="E6885" s="12"/>
      <c r="V6885" s="22"/>
      <c r="AI6885" s="25"/>
      <c r="AJ6885" s="25"/>
    </row>
    <row r="6886" spans="5:36" x14ac:dyDescent="0.3">
      <c r="E6886" s="12"/>
      <c r="V6886" s="22"/>
      <c r="AI6886" s="25"/>
      <c r="AJ6886" s="25"/>
    </row>
    <row r="6887" spans="5:36" x14ac:dyDescent="0.3">
      <c r="E6887" s="12"/>
      <c r="V6887" s="22"/>
      <c r="AI6887" s="25"/>
      <c r="AJ6887" s="25"/>
    </row>
    <row r="6888" spans="5:36" x14ac:dyDescent="0.3">
      <c r="E6888" s="12"/>
      <c r="V6888" s="22"/>
      <c r="AI6888" s="25"/>
      <c r="AJ6888" s="25"/>
    </row>
    <row r="6889" spans="5:36" x14ac:dyDescent="0.3">
      <c r="E6889" s="12"/>
      <c r="V6889" s="22"/>
      <c r="AI6889" s="25"/>
      <c r="AJ6889" s="25"/>
    </row>
    <row r="6890" spans="5:36" x14ac:dyDescent="0.3">
      <c r="E6890" s="12"/>
      <c r="V6890" s="22"/>
      <c r="AI6890" s="25"/>
      <c r="AJ6890" s="25"/>
    </row>
    <row r="6891" spans="5:36" x14ac:dyDescent="0.3">
      <c r="E6891" s="12"/>
      <c r="V6891" s="22"/>
      <c r="AI6891" s="25"/>
      <c r="AJ6891" s="25"/>
    </row>
    <row r="6892" spans="5:36" x14ac:dyDescent="0.3">
      <c r="E6892" s="12"/>
      <c r="V6892" s="22"/>
      <c r="AI6892" s="25"/>
      <c r="AJ6892" s="25"/>
    </row>
    <row r="6893" spans="5:36" x14ac:dyDescent="0.3">
      <c r="E6893" s="12"/>
      <c r="V6893" s="22"/>
      <c r="AI6893" s="25"/>
      <c r="AJ6893" s="25"/>
    </row>
    <row r="6894" spans="5:36" x14ac:dyDescent="0.3">
      <c r="E6894" s="12"/>
      <c r="V6894" s="22"/>
      <c r="AI6894" s="25"/>
      <c r="AJ6894" s="25"/>
    </row>
    <row r="6895" spans="5:36" x14ac:dyDescent="0.3">
      <c r="E6895" s="12"/>
      <c r="V6895" s="22"/>
      <c r="AI6895" s="25"/>
      <c r="AJ6895" s="25"/>
    </row>
    <row r="6896" spans="5:36" x14ac:dyDescent="0.3">
      <c r="E6896" s="12"/>
      <c r="V6896" s="22"/>
      <c r="AI6896" s="25"/>
      <c r="AJ6896" s="25"/>
    </row>
    <row r="6897" spans="5:36" x14ac:dyDescent="0.3">
      <c r="E6897" s="12"/>
      <c r="V6897" s="22"/>
      <c r="AI6897" s="25"/>
      <c r="AJ6897" s="25"/>
    </row>
    <row r="6898" spans="5:36" x14ac:dyDescent="0.3">
      <c r="E6898" s="12"/>
      <c r="V6898" s="22"/>
      <c r="AI6898" s="25"/>
      <c r="AJ6898" s="25"/>
    </row>
    <row r="6899" spans="5:36" x14ac:dyDescent="0.3">
      <c r="E6899" s="12"/>
      <c r="V6899" s="22"/>
      <c r="AI6899" s="25"/>
      <c r="AJ6899" s="25"/>
    </row>
    <row r="6900" spans="5:36" x14ac:dyDescent="0.3">
      <c r="E6900" s="12"/>
      <c r="V6900" s="22"/>
      <c r="AI6900" s="25"/>
      <c r="AJ6900" s="25"/>
    </row>
    <row r="6901" spans="5:36" x14ac:dyDescent="0.3">
      <c r="E6901" s="12"/>
      <c r="V6901" s="22"/>
      <c r="AI6901" s="25"/>
      <c r="AJ6901" s="25"/>
    </row>
    <row r="6902" spans="5:36" x14ac:dyDescent="0.3">
      <c r="E6902" s="12"/>
      <c r="V6902" s="22"/>
      <c r="AI6902" s="25"/>
      <c r="AJ6902" s="25"/>
    </row>
    <row r="6903" spans="5:36" x14ac:dyDescent="0.3">
      <c r="E6903" s="12"/>
      <c r="V6903" s="22"/>
      <c r="AI6903" s="25"/>
      <c r="AJ6903" s="25"/>
    </row>
    <row r="6904" spans="5:36" x14ac:dyDescent="0.3">
      <c r="E6904" s="12"/>
      <c r="V6904" s="22"/>
      <c r="AI6904" s="25"/>
      <c r="AJ6904" s="25"/>
    </row>
    <row r="6905" spans="5:36" x14ac:dyDescent="0.3">
      <c r="E6905" s="12"/>
      <c r="V6905" s="22"/>
      <c r="AI6905" s="25"/>
      <c r="AJ6905" s="25"/>
    </row>
    <row r="6906" spans="5:36" x14ac:dyDescent="0.3">
      <c r="E6906" s="12"/>
      <c r="V6906" s="22"/>
      <c r="AI6906" s="25"/>
      <c r="AJ6906" s="25"/>
    </row>
    <row r="6907" spans="5:36" x14ac:dyDescent="0.3">
      <c r="E6907" s="12"/>
      <c r="V6907" s="22"/>
      <c r="AI6907" s="25"/>
      <c r="AJ6907" s="25"/>
    </row>
    <row r="6908" spans="5:36" x14ac:dyDescent="0.3">
      <c r="E6908" s="12"/>
      <c r="V6908" s="22"/>
      <c r="AI6908" s="25"/>
      <c r="AJ6908" s="25"/>
    </row>
    <row r="6909" spans="5:36" x14ac:dyDescent="0.3">
      <c r="E6909" s="12"/>
      <c r="V6909" s="22"/>
      <c r="AI6909" s="25"/>
      <c r="AJ6909" s="25"/>
    </row>
    <row r="6910" spans="5:36" x14ac:dyDescent="0.3">
      <c r="E6910" s="12"/>
      <c r="V6910" s="22"/>
      <c r="AI6910" s="25"/>
      <c r="AJ6910" s="25"/>
    </row>
    <row r="6911" spans="5:36" x14ac:dyDescent="0.3">
      <c r="E6911" s="12"/>
      <c r="V6911" s="22"/>
      <c r="AI6911" s="25"/>
      <c r="AJ6911" s="25"/>
    </row>
    <row r="6912" spans="5:36" x14ac:dyDescent="0.3">
      <c r="E6912" s="12"/>
      <c r="V6912" s="22"/>
      <c r="AI6912" s="25"/>
      <c r="AJ6912" s="25"/>
    </row>
    <row r="6913" spans="5:36" x14ac:dyDescent="0.3">
      <c r="E6913" s="12"/>
      <c r="V6913" s="22"/>
      <c r="AI6913" s="25"/>
      <c r="AJ6913" s="25"/>
    </row>
    <row r="6914" spans="5:36" x14ac:dyDescent="0.3">
      <c r="E6914" s="12"/>
      <c r="V6914" s="22"/>
      <c r="AI6914" s="25"/>
      <c r="AJ6914" s="25"/>
    </row>
    <row r="6915" spans="5:36" x14ac:dyDescent="0.3">
      <c r="E6915" s="12"/>
      <c r="V6915" s="22"/>
      <c r="AI6915" s="25"/>
      <c r="AJ6915" s="25"/>
    </row>
    <row r="6916" spans="5:36" x14ac:dyDescent="0.3">
      <c r="E6916" s="12"/>
      <c r="V6916" s="22"/>
      <c r="AI6916" s="25"/>
      <c r="AJ6916" s="25"/>
    </row>
    <row r="6917" spans="5:36" x14ac:dyDescent="0.3">
      <c r="E6917" s="12"/>
      <c r="V6917" s="22"/>
      <c r="AI6917" s="25"/>
      <c r="AJ6917" s="25"/>
    </row>
    <row r="6918" spans="5:36" x14ac:dyDescent="0.3">
      <c r="E6918" s="12"/>
      <c r="V6918" s="22"/>
      <c r="AI6918" s="25"/>
      <c r="AJ6918" s="25"/>
    </row>
    <row r="6919" spans="5:36" x14ac:dyDescent="0.3">
      <c r="E6919" s="12"/>
      <c r="V6919" s="22"/>
      <c r="AI6919" s="25"/>
      <c r="AJ6919" s="25"/>
    </row>
    <row r="6920" spans="5:36" x14ac:dyDescent="0.3">
      <c r="E6920" s="12"/>
      <c r="V6920" s="22"/>
      <c r="AI6920" s="25"/>
      <c r="AJ6920" s="25"/>
    </row>
    <row r="6921" spans="5:36" x14ac:dyDescent="0.3">
      <c r="E6921" s="12"/>
      <c r="V6921" s="22"/>
      <c r="AI6921" s="25"/>
      <c r="AJ6921" s="25"/>
    </row>
    <row r="6922" spans="5:36" x14ac:dyDescent="0.3">
      <c r="E6922" s="12"/>
      <c r="V6922" s="22"/>
      <c r="AI6922" s="25"/>
      <c r="AJ6922" s="25"/>
    </row>
    <row r="6923" spans="5:36" x14ac:dyDescent="0.3">
      <c r="E6923" s="12"/>
      <c r="V6923" s="22"/>
      <c r="AI6923" s="25"/>
      <c r="AJ6923" s="25"/>
    </row>
    <row r="6924" spans="5:36" x14ac:dyDescent="0.3">
      <c r="E6924" s="12"/>
      <c r="V6924" s="22"/>
      <c r="AI6924" s="25"/>
      <c r="AJ6924" s="25"/>
    </row>
    <row r="6925" spans="5:36" x14ac:dyDescent="0.3">
      <c r="E6925" s="12"/>
      <c r="V6925" s="22"/>
      <c r="AI6925" s="25"/>
      <c r="AJ6925" s="25"/>
    </row>
    <row r="6926" spans="5:36" x14ac:dyDescent="0.3">
      <c r="E6926" s="12"/>
      <c r="V6926" s="22"/>
      <c r="AI6926" s="25"/>
      <c r="AJ6926" s="25"/>
    </row>
    <row r="6927" spans="5:36" x14ac:dyDescent="0.3">
      <c r="E6927" s="12"/>
      <c r="V6927" s="22"/>
      <c r="AI6927" s="25"/>
      <c r="AJ6927" s="25"/>
    </row>
    <row r="6928" spans="5:36" x14ac:dyDescent="0.3">
      <c r="E6928" s="12"/>
      <c r="V6928" s="22"/>
      <c r="AI6928" s="25"/>
      <c r="AJ6928" s="25"/>
    </row>
    <row r="6929" spans="5:36" x14ac:dyDescent="0.3">
      <c r="E6929" s="12"/>
      <c r="V6929" s="22"/>
      <c r="AI6929" s="25"/>
      <c r="AJ6929" s="25"/>
    </row>
    <row r="6930" spans="5:36" x14ac:dyDescent="0.3">
      <c r="E6930" s="12"/>
      <c r="V6930" s="22"/>
      <c r="AI6930" s="25"/>
      <c r="AJ6930" s="25"/>
    </row>
    <row r="6931" spans="5:36" x14ac:dyDescent="0.3">
      <c r="E6931" s="12"/>
      <c r="V6931" s="22"/>
      <c r="AI6931" s="25"/>
      <c r="AJ6931" s="25"/>
    </row>
    <row r="6932" spans="5:36" x14ac:dyDescent="0.3">
      <c r="E6932" s="12"/>
      <c r="V6932" s="22"/>
      <c r="AI6932" s="25"/>
      <c r="AJ6932" s="25"/>
    </row>
    <row r="6933" spans="5:36" x14ac:dyDescent="0.3">
      <c r="E6933" s="12"/>
      <c r="V6933" s="22"/>
      <c r="AI6933" s="25"/>
      <c r="AJ6933" s="25"/>
    </row>
    <row r="6934" spans="5:36" x14ac:dyDescent="0.3">
      <c r="E6934" s="12"/>
      <c r="V6934" s="22"/>
      <c r="AI6934" s="25"/>
      <c r="AJ6934" s="25"/>
    </row>
    <row r="6935" spans="5:36" x14ac:dyDescent="0.3">
      <c r="E6935" s="12"/>
      <c r="V6935" s="22"/>
      <c r="AI6935" s="25"/>
      <c r="AJ6935" s="25"/>
    </row>
    <row r="6936" spans="5:36" x14ac:dyDescent="0.3">
      <c r="E6936" s="12"/>
      <c r="V6936" s="22"/>
      <c r="AI6936" s="25"/>
      <c r="AJ6936" s="25"/>
    </row>
    <row r="6937" spans="5:36" x14ac:dyDescent="0.3">
      <c r="E6937" s="12"/>
      <c r="V6937" s="22"/>
      <c r="AI6937" s="25"/>
      <c r="AJ6937" s="25"/>
    </row>
    <row r="6938" spans="5:36" x14ac:dyDescent="0.3">
      <c r="E6938" s="12"/>
      <c r="V6938" s="22"/>
      <c r="AI6938" s="25"/>
      <c r="AJ6938" s="25"/>
    </row>
    <row r="6939" spans="5:36" x14ac:dyDescent="0.3">
      <c r="E6939" s="12"/>
      <c r="V6939" s="22"/>
      <c r="AI6939" s="25"/>
      <c r="AJ6939" s="25"/>
    </row>
    <row r="6940" spans="5:36" x14ac:dyDescent="0.3">
      <c r="E6940" s="12"/>
      <c r="V6940" s="22"/>
      <c r="AI6940" s="25"/>
      <c r="AJ6940" s="25"/>
    </row>
    <row r="6941" spans="5:36" x14ac:dyDescent="0.3">
      <c r="E6941" s="12"/>
      <c r="V6941" s="22"/>
      <c r="AI6941" s="25"/>
      <c r="AJ6941" s="25"/>
    </row>
    <row r="6942" spans="5:36" x14ac:dyDescent="0.3">
      <c r="E6942" s="12"/>
      <c r="V6942" s="22"/>
      <c r="AI6942" s="25"/>
      <c r="AJ6942" s="25"/>
    </row>
    <row r="6943" spans="5:36" x14ac:dyDescent="0.3">
      <c r="E6943" s="12"/>
      <c r="V6943" s="22"/>
      <c r="AI6943" s="25"/>
      <c r="AJ6943" s="25"/>
    </row>
    <row r="6944" spans="5:36" x14ac:dyDescent="0.3">
      <c r="E6944" s="12"/>
      <c r="V6944" s="22"/>
      <c r="AI6944" s="25"/>
      <c r="AJ6944" s="25"/>
    </row>
    <row r="6945" spans="5:36" x14ac:dyDescent="0.3">
      <c r="E6945" s="12"/>
      <c r="V6945" s="22"/>
      <c r="AI6945" s="25"/>
      <c r="AJ6945" s="25"/>
    </row>
    <row r="6946" spans="5:36" x14ac:dyDescent="0.3">
      <c r="E6946" s="12"/>
      <c r="V6946" s="22"/>
      <c r="AI6946" s="25"/>
      <c r="AJ6946" s="25"/>
    </row>
    <row r="6947" spans="5:36" x14ac:dyDescent="0.3">
      <c r="E6947" s="12"/>
      <c r="V6947" s="22"/>
      <c r="AI6947" s="25"/>
      <c r="AJ6947" s="25"/>
    </row>
    <row r="6948" spans="5:36" x14ac:dyDescent="0.3">
      <c r="E6948" s="12"/>
      <c r="V6948" s="22"/>
      <c r="AI6948" s="25"/>
      <c r="AJ6948" s="25"/>
    </row>
    <row r="6949" spans="5:36" x14ac:dyDescent="0.3">
      <c r="E6949" s="12"/>
      <c r="V6949" s="22"/>
      <c r="AI6949" s="25"/>
      <c r="AJ6949" s="25"/>
    </row>
    <row r="6950" spans="5:36" x14ac:dyDescent="0.3">
      <c r="E6950" s="12"/>
      <c r="V6950" s="22"/>
      <c r="AI6950" s="25"/>
      <c r="AJ6950" s="25"/>
    </row>
    <row r="6951" spans="5:36" x14ac:dyDescent="0.3">
      <c r="E6951" s="12"/>
      <c r="V6951" s="22"/>
      <c r="AI6951" s="25"/>
      <c r="AJ6951" s="25"/>
    </row>
    <row r="6952" spans="5:36" x14ac:dyDescent="0.3">
      <c r="E6952" s="12"/>
      <c r="V6952" s="22"/>
      <c r="AI6952" s="25"/>
      <c r="AJ6952" s="25"/>
    </row>
    <row r="6953" spans="5:36" x14ac:dyDescent="0.3">
      <c r="E6953" s="12"/>
      <c r="V6953" s="22"/>
      <c r="AI6953" s="25"/>
      <c r="AJ6953" s="25"/>
    </row>
    <row r="6954" spans="5:36" x14ac:dyDescent="0.3">
      <c r="E6954" s="12"/>
      <c r="V6954" s="22"/>
      <c r="AI6954" s="25"/>
      <c r="AJ6954" s="25"/>
    </row>
    <row r="6955" spans="5:36" x14ac:dyDescent="0.3">
      <c r="E6955" s="12"/>
      <c r="V6955" s="22"/>
      <c r="AI6955" s="25"/>
      <c r="AJ6955" s="25"/>
    </row>
    <row r="6956" spans="5:36" x14ac:dyDescent="0.3">
      <c r="E6956" s="12"/>
      <c r="V6956" s="22"/>
      <c r="AI6956" s="25"/>
      <c r="AJ6956" s="25"/>
    </row>
    <row r="6957" spans="5:36" x14ac:dyDescent="0.3">
      <c r="E6957" s="12"/>
      <c r="V6957" s="22"/>
      <c r="AI6957" s="25"/>
      <c r="AJ6957" s="25"/>
    </row>
    <row r="6958" spans="5:36" x14ac:dyDescent="0.3">
      <c r="E6958" s="12"/>
      <c r="V6958" s="22"/>
      <c r="AI6958" s="25"/>
      <c r="AJ6958" s="25"/>
    </row>
    <row r="6959" spans="5:36" x14ac:dyDescent="0.3">
      <c r="E6959" s="12"/>
      <c r="V6959" s="22"/>
      <c r="AI6959" s="25"/>
      <c r="AJ6959" s="25"/>
    </row>
    <row r="6960" spans="5:36" x14ac:dyDescent="0.3">
      <c r="E6960" s="12"/>
      <c r="V6960" s="22"/>
      <c r="AI6960" s="25"/>
      <c r="AJ6960" s="25"/>
    </row>
    <row r="6961" spans="5:36" x14ac:dyDescent="0.3">
      <c r="E6961" s="12"/>
      <c r="V6961" s="22"/>
      <c r="AI6961" s="25"/>
      <c r="AJ6961" s="25"/>
    </row>
    <row r="6962" spans="5:36" x14ac:dyDescent="0.3">
      <c r="E6962" s="12"/>
      <c r="V6962" s="22"/>
      <c r="AI6962" s="25"/>
      <c r="AJ6962" s="25"/>
    </row>
    <row r="6963" spans="5:36" x14ac:dyDescent="0.3">
      <c r="E6963" s="12"/>
      <c r="V6963" s="22"/>
      <c r="AI6963" s="25"/>
      <c r="AJ6963" s="25"/>
    </row>
    <row r="6964" spans="5:36" x14ac:dyDescent="0.3">
      <c r="E6964" s="12"/>
      <c r="V6964" s="22"/>
      <c r="AI6964" s="25"/>
      <c r="AJ6964" s="25"/>
    </row>
    <row r="6965" spans="5:36" x14ac:dyDescent="0.3">
      <c r="E6965" s="12"/>
      <c r="V6965" s="22"/>
      <c r="AI6965" s="25"/>
      <c r="AJ6965" s="25"/>
    </row>
    <row r="6966" spans="5:36" x14ac:dyDescent="0.3">
      <c r="E6966" s="12"/>
      <c r="V6966" s="22"/>
      <c r="AI6966" s="25"/>
      <c r="AJ6966" s="25"/>
    </row>
    <row r="6967" spans="5:36" x14ac:dyDescent="0.3">
      <c r="E6967" s="12"/>
      <c r="V6967" s="22"/>
      <c r="AI6967" s="25"/>
      <c r="AJ6967" s="25"/>
    </row>
    <row r="6968" spans="5:36" x14ac:dyDescent="0.3">
      <c r="E6968" s="12"/>
      <c r="V6968" s="22"/>
      <c r="AI6968" s="25"/>
      <c r="AJ6968" s="25"/>
    </row>
    <row r="6969" spans="5:36" x14ac:dyDescent="0.3">
      <c r="E6969" s="12"/>
      <c r="V6969" s="22"/>
      <c r="AI6969" s="25"/>
      <c r="AJ6969" s="25"/>
    </row>
    <row r="6970" spans="5:36" x14ac:dyDescent="0.3">
      <c r="E6970" s="12"/>
      <c r="V6970" s="22"/>
      <c r="AI6970" s="25"/>
      <c r="AJ6970" s="25"/>
    </row>
    <row r="6971" spans="5:36" x14ac:dyDescent="0.3">
      <c r="E6971" s="12"/>
      <c r="V6971" s="22"/>
      <c r="AI6971" s="25"/>
      <c r="AJ6971" s="25"/>
    </row>
    <row r="6972" spans="5:36" x14ac:dyDescent="0.3">
      <c r="E6972" s="12"/>
      <c r="V6972" s="22"/>
      <c r="AI6972" s="25"/>
      <c r="AJ6972" s="25"/>
    </row>
    <row r="6973" spans="5:36" x14ac:dyDescent="0.3">
      <c r="E6973" s="12"/>
      <c r="V6973" s="22"/>
      <c r="AI6973" s="25"/>
      <c r="AJ6973" s="25"/>
    </row>
    <row r="6974" spans="5:36" x14ac:dyDescent="0.3">
      <c r="E6974" s="12"/>
      <c r="V6974" s="22"/>
      <c r="AI6974" s="25"/>
      <c r="AJ6974" s="25"/>
    </row>
    <row r="6975" spans="5:36" x14ac:dyDescent="0.3">
      <c r="E6975" s="12"/>
      <c r="V6975" s="22"/>
      <c r="AI6975" s="25"/>
      <c r="AJ6975" s="25"/>
    </row>
    <row r="6976" spans="5:36" x14ac:dyDescent="0.3">
      <c r="E6976" s="12"/>
      <c r="V6976" s="22"/>
      <c r="AI6976" s="25"/>
      <c r="AJ6976" s="25"/>
    </row>
    <row r="6977" spans="5:36" x14ac:dyDescent="0.3">
      <c r="E6977" s="12"/>
      <c r="V6977" s="22"/>
      <c r="AI6977" s="25"/>
      <c r="AJ6977" s="25"/>
    </row>
    <row r="6978" spans="5:36" x14ac:dyDescent="0.3">
      <c r="E6978" s="12"/>
      <c r="V6978" s="22"/>
      <c r="AI6978" s="25"/>
      <c r="AJ6978" s="25"/>
    </row>
    <row r="6979" spans="5:36" x14ac:dyDescent="0.3">
      <c r="E6979" s="12"/>
      <c r="V6979" s="22"/>
      <c r="AI6979" s="25"/>
      <c r="AJ6979" s="25"/>
    </row>
    <row r="6980" spans="5:36" x14ac:dyDescent="0.3">
      <c r="E6980" s="12"/>
      <c r="V6980" s="22"/>
      <c r="AI6980" s="25"/>
      <c r="AJ6980" s="25"/>
    </row>
    <row r="6981" spans="5:36" x14ac:dyDescent="0.3">
      <c r="E6981" s="12"/>
      <c r="V6981" s="22"/>
      <c r="AI6981" s="25"/>
      <c r="AJ6981" s="25"/>
    </row>
    <row r="6982" spans="5:36" x14ac:dyDescent="0.3">
      <c r="E6982" s="12"/>
      <c r="V6982" s="22"/>
      <c r="AI6982" s="25"/>
      <c r="AJ6982" s="25"/>
    </row>
    <row r="6983" spans="5:36" x14ac:dyDescent="0.3">
      <c r="E6983" s="12"/>
      <c r="V6983" s="22"/>
      <c r="AI6983" s="25"/>
      <c r="AJ6983" s="25"/>
    </row>
    <row r="6984" spans="5:36" x14ac:dyDescent="0.3">
      <c r="E6984" s="12"/>
      <c r="V6984" s="22"/>
      <c r="AI6984" s="25"/>
      <c r="AJ6984" s="25"/>
    </row>
    <row r="6985" spans="5:36" x14ac:dyDescent="0.3">
      <c r="E6985" s="12"/>
      <c r="V6985" s="22"/>
      <c r="AI6985" s="25"/>
      <c r="AJ6985" s="25"/>
    </row>
    <row r="6986" spans="5:36" x14ac:dyDescent="0.3">
      <c r="E6986" s="12"/>
      <c r="V6986" s="22"/>
      <c r="AI6986" s="25"/>
      <c r="AJ6986" s="25"/>
    </row>
    <row r="6987" spans="5:36" x14ac:dyDescent="0.3">
      <c r="E6987" s="12"/>
      <c r="V6987" s="22"/>
      <c r="AI6987" s="25"/>
      <c r="AJ6987" s="25"/>
    </row>
    <row r="6988" spans="5:36" x14ac:dyDescent="0.3">
      <c r="E6988" s="12"/>
      <c r="V6988" s="22"/>
      <c r="AI6988" s="25"/>
      <c r="AJ6988" s="25"/>
    </row>
    <row r="6989" spans="5:36" x14ac:dyDescent="0.3">
      <c r="E6989" s="12"/>
      <c r="V6989" s="22"/>
      <c r="AI6989" s="25"/>
      <c r="AJ6989" s="25"/>
    </row>
    <row r="6990" spans="5:36" x14ac:dyDescent="0.3">
      <c r="E6990" s="12"/>
      <c r="V6990" s="22"/>
      <c r="AI6990" s="25"/>
      <c r="AJ6990" s="25"/>
    </row>
    <row r="6991" spans="5:36" x14ac:dyDescent="0.3">
      <c r="E6991" s="12"/>
      <c r="V6991" s="22"/>
      <c r="AI6991" s="25"/>
      <c r="AJ6991" s="25"/>
    </row>
    <row r="6992" spans="5:36" x14ac:dyDescent="0.3">
      <c r="E6992" s="12"/>
      <c r="V6992" s="22"/>
      <c r="AI6992" s="25"/>
      <c r="AJ6992" s="25"/>
    </row>
    <row r="6993" spans="5:36" x14ac:dyDescent="0.3">
      <c r="E6993" s="12"/>
      <c r="V6993" s="22"/>
      <c r="AI6993" s="25"/>
      <c r="AJ6993" s="25"/>
    </row>
    <row r="6994" spans="5:36" x14ac:dyDescent="0.3">
      <c r="E6994" s="12"/>
      <c r="V6994" s="22"/>
      <c r="AI6994" s="25"/>
      <c r="AJ6994" s="25"/>
    </row>
    <row r="6995" spans="5:36" x14ac:dyDescent="0.3">
      <c r="E6995" s="12"/>
      <c r="V6995" s="22"/>
      <c r="AI6995" s="25"/>
      <c r="AJ6995" s="25"/>
    </row>
    <row r="6996" spans="5:36" x14ac:dyDescent="0.3">
      <c r="E6996" s="12"/>
      <c r="V6996" s="22"/>
      <c r="AI6996" s="25"/>
      <c r="AJ6996" s="25"/>
    </row>
    <row r="6997" spans="5:36" x14ac:dyDescent="0.3">
      <c r="E6997" s="12"/>
      <c r="V6997" s="22"/>
      <c r="AI6997" s="25"/>
      <c r="AJ6997" s="25"/>
    </row>
    <row r="6998" spans="5:36" x14ac:dyDescent="0.3">
      <c r="E6998" s="12"/>
      <c r="V6998" s="22"/>
      <c r="AI6998" s="25"/>
      <c r="AJ6998" s="25"/>
    </row>
    <row r="6999" spans="5:36" x14ac:dyDescent="0.3">
      <c r="E6999" s="12"/>
      <c r="V6999" s="22"/>
      <c r="AI6999" s="25"/>
      <c r="AJ6999" s="25"/>
    </row>
    <row r="7000" spans="5:36" x14ac:dyDescent="0.3">
      <c r="E7000" s="12"/>
      <c r="V7000" s="22"/>
      <c r="AI7000" s="25"/>
      <c r="AJ7000" s="25"/>
    </row>
    <row r="7001" spans="5:36" x14ac:dyDescent="0.3">
      <c r="E7001" s="12"/>
      <c r="V7001" s="22"/>
      <c r="AI7001" s="25"/>
      <c r="AJ7001" s="25"/>
    </row>
    <row r="7002" spans="5:36" x14ac:dyDescent="0.3">
      <c r="E7002" s="12"/>
      <c r="V7002" s="22"/>
      <c r="AI7002" s="25"/>
      <c r="AJ7002" s="25"/>
    </row>
    <row r="7003" spans="5:36" x14ac:dyDescent="0.3">
      <c r="E7003" s="12"/>
      <c r="V7003" s="22"/>
      <c r="AI7003" s="25"/>
      <c r="AJ7003" s="25"/>
    </row>
    <row r="7004" spans="5:36" x14ac:dyDescent="0.3">
      <c r="E7004" s="12"/>
      <c r="V7004" s="22"/>
      <c r="AI7004" s="25"/>
      <c r="AJ7004" s="25"/>
    </row>
    <row r="7005" spans="5:36" x14ac:dyDescent="0.3">
      <c r="E7005" s="12"/>
      <c r="V7005" s="22"/>
      <c r="AI7005" s="25"/>
      <c r="AJ7005" s="25"/>
    </row>
    <row r="7006" spans="5:36" x14ac:dyDescent="0.3">
      <c r="E7006" s="12"/>
      <c r="V7006" s="22"/>
      <c r="AI7006" s="25"/>
      <c r="AJ7006" s="25"/>
    </row>
    <row r="7007" spans="5:36" x14ac:dyDescent="0.3">
      <c r="E7007" s="12"/>
      <c r="V7007" s="22"/>
      <c r="AI7007" s="25"/>
      <c r="AJ7007" s="25"/>
    </row>
    <row r="7008" spans="5:36" x14ac:dyDescent="0.3">
      <c r="E7008" s="12"/>
      <c r="V7008" s="22"/>
      <c r="AI7008" s="25"/>
      <c r="AJ7008" s="25"/>
    </row>
    <row r="7009" spans="5:36" x14ac:dyDescent="0.3">
      <c r="E7009" s="12"/>
      <c r="V7009" s="22"/>
      <c r="AI7009" s="25"/>
      <c r="AJ7009" s="25"/>
    </row>
    <row r="7010" spans="5:36" x14ac:dyDescent="0.3">
      <c r="E7010" s="12"/>
      <c r="V7010" s="22"/>
      <c r="AI7010" s="25"/>
      <c r="AJ7010" s="25"/>
    </row>
    <row r="7011" spans="5:36" x14ac:dyDescent="0.3">
      <c r="E7011" s="12"/>
      <c r="V7011" s="22"/>
      <c r="AI7011" s="25"/>
      <c r="AJ7011" s="25"/>
    </row>
    <row r="7012" spans="5:36" x14ac:dyDescent="0.3">
      <c r="E7012" s="12"/>
      <c r="V7012" s="22"/>
      <c r="AI7012" s="25"/>
      <c r="AJ7012" s="25"/>
    </row>
    <row r="7013" spans="5:36" x14ac:dyDescent="0.3">
      <c r="E7013" s="12"/>
      <c r="V7013" s="22"/>
      <c r="AI7013" s="25"/>
      <c r="AJ7013" s="25"/>
    </row>
    <row r="7014" spans="5:36" x14ac:dyDescent="0.3">
      <c r="E7014" s="12"/>
      <c r="V7014" s="22"/>
      <c r="AI7014" s="25"/>
      <c r="AJ7014" s="25"/>
    </row>
    <row r="7015" spans="5:36" x14ac:dyDescent="0.3">
      <c r="E7015" s="12"/>
      <c r="V7015" s="22"/>
      <c r="AI7015" s="25"/>
      <c r="AJ7015" s="25"/>
    </row>
    <row r="7016" spans="5:36" x14ac:dyDescent="0.3">
      <c r="E7016" s="12"/>
      <c r="V7016" s="22"/>
      <c r="AI7016" s="25"/>
      <c r="AJ7016" s="25"/>
    </row>
    <row r="7017" spans="5:36" x14ac:dyDescent="0.3">
      <c r="E7017" s="12"/>
      <c r="V7017" s="22"/>
      <c r="AI7017" s="25"/>
      <c r="AJ7017" s="25"/>
    </row>
    <row r="7018" spans="5:36" x14ac:dyDescent="0.3">
      <c r="E7018" s="12"/>
      <c r="V7018" s="22"/>
      <c r="AI7018" s="25"/>
      <c r="AJ7018" s="25"/>
    </row>
    <row r="7019" spans="5:36" x14ac:dyDescent="0.3">
      <c r="E7019" s="12"/>
      <c r="V7019" s="22"/>
      <c r="AI7019" s="25"/>
      <c r="AJ7019" s="25"/>
    </row>
    <row r="7020" spans="5:36" x14ac:dyDescent="0.3">
      <c r="E7020" s="12"/>
      <c r="V7020" s="22"/>
      <c r="AI7020" s="25"/>
      <c r="AJ7020" s="25"/>
    </row>
    <row r="7021" spans="5:36" x14ac:dyDescent="0.3">
      <c r="E7021" s="12"/>
      <c r="V7021" s="22"/>
      <c r="AI7021" s="25"/>
      <c r="AJ7021" s="25"/>
    </row>
    <row r="7022" spans="5:36" x14ac:dyDescent="0.3">
      <c r="E7022" s="12"/>
      <c r="V7022" s="22"/>
      <c r="AI7022" s="25"/>
      <c r="AJ7022" s="25"/>
    </row>
    <row r="7023" spans="5:36" x14ac:dyDescent="0.3">
      <c r="E7023" s="12"/>
      <c r="V7023" s="22"/>
      <c r="AI7023" s="25"/>
      <c r="AJ7023" s="25"/>
    </row>
    <row r="7024" spans="5:36" x14ac:dyDescent="0.3">
      <c r="E7024" s="12"/>
      <c r="V7024" s="22"/>
      <c r="AI7024" s="25"/>
      <c r="AJ7024" s="25"/>
    </row>
    <row r="7025" spans="5:36" x14ac:dyDescent="0.3">
      <c r="E7025" s="12"/>
      <c r="V7025" s="22"/>
      <c r="AI7025" s="25"/>
      <c r="AJ7025" s="25"/>
    </row>
    <row r="7026" spans="5:36" x14ac:dyDescent="0.3">
      <c r="E7026" s="12"/>
      <c r="V7026" s="22"/>
      <c r="AI7026" s="25"/>
      <c r="AJ7026" s="25"/>
    </row>
    <row r="7027" spans="5:36" x14ac:dyDescent="0.3">
      <c r="E7027" s="12"/>
      <c r="V7027" s="22"/>
      <c r="AI7027" s="25"/>
      <c r="AJ7027" s="25"/>
    </row>
    <row r="7028" spans="5:36" x14ac:dyDescent="0.3">
      <c r="E7028" s="12"/>
      <c r="V7028" s="22"/>
      <c r="AI7028" s="25"/>
      <c r="AJ7028" s="25"/>
    </row>
    <row r="7029" spans="5:36" x14ac:dyDescent="0.3">
      <c r="E7029" s="12"/>
      <c r="V7029" s="22"/>
      <c r="AI7029" s="25"/>
      <c r="AJ7029" s="25"/>
    </row>
    <row r="7030" spans="5:36" x14ac:dyDescent="0.3">
      <c r="E7030" s="12"/>
      <c r="V7030" s="22"/>
      <c r="AI7030" s="25"/>
      <c r="AJ7030" s="25"/>
    </row>
    <row r="7031" spans="5:36" x14ac:dyDescent="0.3">
      <c r="E7031" s="12"/>
      <c r="V7031" s="22"/>
      <c r="AI7031" s="25"/>
      <c r="AJ7031" s="25"/>
    </row>
    <row r="7032" spans="5:36" x14ac:dyDescent="0.3">
      <c r="E7032" s="12"/>
      <c r="V7032" s="22"/>
      <c r="AI7032" s="25"/>
      <c r="AJ7032" s="25"/>
    </row>
    <row r="7033" spans="5:36" x14ac:dyDescent="0.3">
      <c r="E7033" s="12"/>
      <c r="V7033" s="22"/>
      <c r="AI7033" s="25"/>
      <c r="AJ7033" s="25"/>
    </row>
    <row r="7034" spans="5:36" x14ac:dyDescent="0.3">
      <c r="E7034" s="12"/>
      <c r="V7034" s="22"/>
      <c r="AI7034" s="25"/>
      <c r="AJ7034" s="25"/>
    </row>
    <row r="7035" spans="5:36" x14ac:dyDescent="0.3">
      <c r="E7035" s="12"/>
      <c r="V7035" s="22"/>
      <c r="AI7035" s="25"/>
      <c r="AJ7035" s="25"/>
    </row>
    <row r="7036" spans="5:36" x14ac:dyDescent="0.3">
      <c r="E7036" s="12"/>
      <c r="V7036" s="22"/>
      <c r="AI7036" s="25"/>
      <c r="AJ7036" s="25"/>
    </row>
    <row r="7037" spans="5:36" x14ac:dyDescent="0.3">
      <c r="E7037" s="12"/>
      <c r="V7037" s="22"/>
      <c r="AI7037" s="25"/>
      <c r="AJ7037" s="25"/>
    </row>
    <row r="7038" spans="5:36" x14ac:dyDescent="0.3">
      <c r="E7038" s="12"/>
      <c r="V7038" s="22"/>
      <c r="AI7038" s="25"/>
      <c r="AJ7038" s="25"/>
    </row>
    <row r="7039" spans="5:36" x14ac:dyDescent="0.3">
      <c r="E7039" s="12"/>
      <c r="V7039" s="22"/>
      <c r="AI7039" s="25"/>
      <c r="AJ7039" s="25"/>
    </row>
    <row r="7040" spans="5:36" x14ac:dyDescent="0.3">
      <c r="E7040" s="12"/>
      <c r="V7040" s="22"/>
      <c r="AI7040" s="25"/>
      <c r="AJ7040" s="25"/>
    </row>
    <row r="7041" spans="5:36" x14ac:dyDescent="0.3">
      <c r="E7041" s="12"/>
      <c r="V7041" s="22"/>
      <c r="AI7041" s="25"/>
      <c r="AJ7041" s="25"/>
    </row>
    <row r="7042" spans="5:36" x14ac:dyDescent="0.3">
      <c r="E7042" s="12"/>
      <c r="V7042" s="22"/>
      <c r="AI7042" s="25"/>
      <c r="AJ7042" s="25"/>
    </row>
    <row r="7043" spans="5:36" x14ac:dyDescent="0.3">
      <c r="E7043" s="12"/>
      <c r="V7043" s="22"/>
      <c r="AI7043" s="25"/>
      <c r="AJ7043" s="25"/>
    </row>
    <row r="7044" spans="5:36" x14ac:dyDescent="0.3">
      <c r="E7044" s="12"/>
      <c r="V7044" s="22"/>
      <c r="AI7044" s="25"/>
      <c r="AJ7044" s="25"/>
    </row>
    <row r="7045" spans="5:36" x14ac:dyDescent="0.3">
      <c r="E7045" s="12"/>
      <c r="V7045" s="22"/>
      <c r="AI7045" s="25"/>
      <c r="AJ7045" s="25"/>
    </row>
    <row r="7046" spans="5:36" x14ac:dyDescent="0.3">
      <c r="E7046" s="12"/>
      <c r="V7046" s="22"/>
      <c r="AI7046" s="25"/>
      <c r="AJ7046" s="25"/>
    </row>
    <row r="7047" spans="5:36" x14ac:dyDescent="0.3">
      <c r="E7047" s="12"/>
      <c r="V7047" s="22"/>
      <c r="AI7047" s="25"/>
      <c r="AJ7047" s="25"/>
    </row>
    <row r="7048" spans="5:36" x14ac:dyDescent="0.3">
      <c r="E7048" s="12"/>
      <c r="V7048" s="22"/>
      <c r="AI7048" s="25"/>
      <c r="AJ7048" s="25"/>
    </row>
    <row r="7049" spans="5:36" x14ac:dyDescent="0.3">
      <c r="E7049" s="12"/>
      <c r="V7049" s="22"/>
      <c r="AI7049" s="25"/>
      <c r="AJ7049" s="25"/>
    </row>
    <row r="7050" spans="5:36" x14ac:dyDescent="0.3">
      <c r="E7050" s="12"/>
      <c r="V7050" s="22"/>
      <c r="AI7050" s="25"/>
      <c r="AJ7050" s="25"/>
    </row>
    <row r="7051" spans="5:36" x14ac:dyDescent="0.3">
      <c r="E7051" s="12"/>
      <c r="V7051" s="22"/>
      <c r="AI7051" s="25"/>
      <c r="AJ7051" s="25"/>
    </row>
    <row r="7052" spans="5:36" x14ac:dyDescent="0.3">
      <c r="E7052" s="12"/>
      <c r="V7052" s="22"/>
      <c r="AI7052" s="25"/>
      <c r="AJ7052" s="25"/>
    </row>
    <row r="7053" spans="5:36" x14ac:dyDescent="0.3">
      <c r="E7053" s="12"/>
      <c r="V7053" s="22"/>
      <c r="AI7053" s="25"/>
      <c r="AJ7053" s="25"/>
    </row>
    <row r="7054" spans="5:36" x14ac:dyDescent="0.3">
      <c r="E7054" s="12"/>
      <c r="V7054" s="22"/>
      <c r="AI7054" s="25"/>
      <c r="AJ7054" s="25"/>
    </row>
    <row r="7055" spans="5:36" x14ac:dyDescent="0.3">
      <c r="E7055" s="12"/>
      <c r="V7055" s="22"/>
      <c r="AI7055" s="25"/>
      <c r="AJ7055" s="25"/>
    </row>
    <row r="7056" spans="5:36" x14ac:dyDescent="0.3">
      <c r="E7056" s="12"/>
      <c r="V7056" s="22"/>
      <c r="AI7056" s="25"/>
      <c r="AJ7056" s="25"/>
    </row>
    <row r="7057" spans="5:36" x14ac:dyDescent="0.3">
      <c r="E7057" s="12"/>
      <c r="V7057" s="22"/>
      <c r="AI7057" s="25"/>
      <c r="AJ7057" s="25"/>
    </row>
    <row r="7058" spans="5:36" x14ac:dyDescent="0.3">
      <c r="E7058" s="12"/>
      <c r="V7058" s="22"/>
      <c r="AI7058" s="25"/>
      <c r="AJ7058" s="25"/>
    </row>
    <row r="7059" spans="5:36" x14ac:dyDescent="0.3">
      <c r="E7059" s="12"/>
      <c r="V7059" s="22"/>
      <c r="AI7059" s="25"/>
      <c r="AJ7059" s="25"/>
    </row>
    <row r="7060" spans="5:36" x14ac:dyDescent="0.3">
      <c r="E7060" s="12"/>
      <c r="V7060" s="22"/>
      <c r="AI7060" s="25"/>
      <c r="AJ7060" s="25"/>
    </row>
    <row r="7061" spans="5:36" x14ac:dyDescent="0.3">
      <c r="E7061" s="12"/>
      <c r="V7061" s="22"/>
      <c r="AI7061" s="25"/>
      <c r="AJ7061" s="25"/>
    </row>
    <row r="7062" spans="5:36" x14ac:dyDescent="0.3">
      <c r="E7062" s="12"/>
      <c r="V7062" s="22"/>
      <c r="AI7062" s="25"/>
      <c r="AJ7062" s="25"/>
    </row>
    <row r="7063" spans="5:36" x14ac:dyDescent="0.3">
      <c r="E7063" s="12"/>
      <c r="V7063" s="22"/>
      <c r="AI7063" s="25"/>
      <c r="AJ7063" s="25"/>
    </row>
    <row r="7064" spans="5:36" x14ac:dyDescent="0.3">
      <c r="E7064" s="12"/>
      <c r="V7064" s="22"/>
      <c r="AI7064" s="25"/>
      <c r="AJ7064" s="25"/>
    </row>
    <row r="7065" spans="5:36" x14ac:dyDescent="0.3">
      <c r="E7065" s="12"/>
      <c r="V7065" s="22"/>
      <c r="AI7065" s="25"/>
      <c r="AJ7065" s="25"/>
    </row>
    <row r="7066" spans="5:36" x14ac:dyDescent="0.3">
      <c r="E7066" s="12"/>
      <c r="V7066" s="22"/>
      <c r="AI7066" s="25"/>
      <c r="AJ7066" s="25"/>
    </row>
    <row r="7067" spans="5:36" x14ac:dyDescent="0.3">
      <c r="E7067" s="12"/>
      <c r="V7067" s="22"/>
      <c r="AI7067" s="25"/>
      <c r="AJ7067" s="25"/>
    </row>
    <row r="7068" spans="5:36" x14ac:dyDescent="0.3">
      <c r="E7068" s="12"/>
      <c r="V7068" s="22"/>
      <c r="AI7068" s="25"/>
      <c r="AJ7068" s="25"/>
    </row>
    <row r="7069" spans="5:36" x14ac:dyDescent="0.3">
      <c r="E7069" s="12"/>
      <c r="V7069" s="22"/>
      <c r="AI7069" s="25"/>
      <c r="AJ7069" s="25"/>
    </row>
    <row r="7070" spans="5:36" x14ac:dyDescent="0.3">
      <c r="E7070" s="12"/>
      <c r="V7070" s="22"/>
      <c r="AI7070" s="25"/>
      <c r="AJ7070" s="25"/>
    </row>
    <row r="7071" spans="5:36" x14ac:dyDescent="0.3">
      <c r="E7071" s="12"/>
      <c r="V7071" s="22"/>
      <c r="AI7071" s="25"/>
      <c r="AJ7071" s="25"/>
    </row>
    <row r="7072" spans="5:36" x14ac:dyDescent="0.3">
      <c r="E7072" s="12"/>
      <c r="V7072" s="22"/>
      <c r="AI7072" s="25"/>
      <c r="AJ7072" s="25"/>
    </row>
    <row r="7073" spans="5:36" x14ac:dyDescent="0.3">
      <c r="E7073" s="12"/>
      <c r="V7073" s="22"/>
      <c r="AI7073" s="25"/>
      <c r="AJ7073" s="25"/>
    </row>
    <row r="7074" spans="5:36" x14ac:dyDescent="0.3">
      <c r="E7074" s="12"/>
      <c r="V7074" s="22"/>
      <c r="AI7074" s="25"/>
      <c r="AJ7074" s="25"/>
    </row>
    <row r="7075" spans="5:36" x14ac:dyDescent="0.3">
      <c r="E7075" s="12"/>
      <c r="V7075" s="22"/>
      <c r="AI7075" s="25"/>
      <c r="AJ7075" s="25"/>
    </row>
    <row r="7076" spans="5:36" x14ac:dyDescent="0.3">
      <c r="E7076" s="12"/>
      <c r="V7076" s="22"/>
      <c r="AI7076" s="25"/>
      <c r="AJ7076" s="25"/>
    </row>
    <row r="7077" spans="5:36" x14ac:dyDescent="0.3">
      <c r="E7077" s="12"/>
      <c r="V7077" s="22"/>
      <c r="AI7077" s="25"/>
      <c r="AJ7077" s="25"/>
    </row>
    <row r="7078" spans="5:36" x14ac:dyDescent="0.3">
      <c r="E7078" s="12"/>
      <c r="V7078" s="22"/>
      <c r="AI7078" s="25"/>
      <c r="AJ7078" s="25"/>
    </row>
    <row r="7079" spans="5:36" x14ac:dyDescent="0.3">
      <c r="E7079" s="12"/>
      <c r="V7079" s="22"/>
      <c r="AI7079" s="25"/>
      <c r="AJ7079" s="25"/>
    </row>
    <row r="7080" spans="5:36" x14ac:dyDescent="0.3">
      <c r="E7080" s="12"/>
      <c r="V7080" s="22"/>
      <c r="AI7080" s="25"/>
      <c r="AJ7080" s="25"/>
    </row>
    <row r="7081" spans="5:36" x14ac:dyDescent="0.3">
      <c r="E7081" s="12"/>
      <c r="V7081" s="22"/>
      <c r="AI7081" s="25"/>
      <c r="AJ7081" s="25"/>
    </row>
    <row r="7082" spans="5:36" x14ac:dyDescent="0.3">
      <c r="E7082" s="12"/>
      <c r="V7082" s="22"/>
      <c r="AI7082" s="25"/>
      <c r="AJ7082" s="25"/>
    </row>
    <row r="7083" spans="5:36" x14ac:dyDescent="0.3">
      <c r="E7083" s="12"/>
      <c r="V7083" s="22"/>
      <c r="AI7083" s="25"/>
      <c r="AJ7083" s="25"/>
    </row>
    <row r="7084" spans="5:36" x14ac:dyDescent="0.3">
      <c r="E7084" s="12"/>
      <c r="V7084" s="22"/>
      <c r="AI7084" s="25"/>
      <c r="AJ7084" s="25"/>
    </row>
    <row r="7085" spans="5:36" x14ac:dyDescent="0.3">
      <c r="E7085" s="12"/>
      <c r="V7085" s="22"/>
      <c r="AI7085" s="25"/>
      <c r="AJ7085" s="25"/>
    </row>
    <row r="7086" spans="5:36" x14ac:dyDescent="0.3">
      <c r="E7086" s="12"/>
      <c r="V7086" s="22"/>
      <c r="AI7086" s="25"/>
      <c r="AJ7086" s="25"/>
    </row>
    <row r="7087" spans="5:36" x14ac:dyDescent="0.3">
      <c r="E7087" s="12"/>
      <c r="V7087" s="22"/>
      <c r="AI7087" s="25"/>
      <c r="AJ7087" s="25"/>
    </row>
    <row r="7088" spans="5:36" x14ac:dyDescent="0.3">
      <c r="E7088" s="12"/>
      <c r="V7088" s="22"/>
      <c r="AI7088" s="25"/>
      <c r="AJ7088" s="25"/>
    </row>
    <row r="7089" spans="5:36" x14ac:dyDescent="0.3">
      <c r="E7089" s="12"/>
      <c r="V7089" s="22"/>
      <c r="AI7089" s="25"/>
      <c r="AJ7089" s="25"/>
    </row>
    <row r="7090" spans="5:36" x14ac:dyDescent="0.3">
      <c r="E7090" s="12"/>
      <c r="V7090" s="22"/>
      <c r="AI7090" s="25"/>
      <c r="AJ7090" s="25"/>
    </row>
    <row r="7091" spans="5:36" x14ac:dyDescent="0.3">
      <c r="E7091" s="12"/>
      <c r="V7091" s="22"/>
      <c r="AI7091" s="25"/>
      <c r="AJ7091" s="25"/>
    </row>
    <row r="7092" spans="5:36" x14ac:dyDescent="0.3">
      <c r="E7092" s="12"/>
      <c r="V7092" s="22"/>
      <c r="AI7092" s="25"/>
      <c r="AJ7092" s="25"/>
    </row>
    <row r="7093" spans="5:36" x14ac:dyDescent="0.3">
      <c r="E7093" s="12"/>
      <c r="V7093" s="22"/>
      <c r="AI7093" s="25"/>
      <c r="AJ7093" s="25"/>
    </row>
    <row r="7094" spans="5:36" x14ac:dyDescent="0.3">
      <c r="E7094" s="12"/>
      <c r="V7094" s="22"/>
      <c r="AI7094" s="25"/>
      <c r="AJ7094" s="25"/>
    </row>
    <row r="7095" spans="5:36" x14ac:dyDescent="0.3">
      <c r="E7095" s="12"/>
      <c r="V7095" s="22"/>
      <c r="AI7095" s="25"/>
      <c r="AJ7095" s="25"/>
    </row>
    <row r="7096" spans="5:36" x14ac:dyDescent="0.3">
      <c r="E7096" s="12"/>
      <c r="V7096" s="22"/>
      <c r="AI7096" s="25"/>
      <c r="AJ7096" s="25"/>
    </row>
    <row r="7097" spans="5:36" x14ac:dyDescent="0.3">
      <c r="E7097" s="12"/>
      <c r="V7097" s="22"/>
      <c r="AI7097" s="25"/>
      <c r="AJ7097" s="25"/>
    </row>
    <row r="7098" spans="5:36" x14ac:dyDescent="0.3">
      <c r="E7098" s="12"/>
      <c r="V7098" s="22"/>
      <c r="AI7098" s="25"/>
      <c r="AJ7098" s="25"/>
    </row>
    <row r="7099" spans="5:36" x14ac:dyDescent="0.3">
      <c r="E7099" s="12"/>
      <c r="V7099" s="22"/>
      <c r="AI7099" s="25"/>
      <c r="AJ7099" s="25"/>
    </row>
    <row r="7100" spans="5:36" x14ac:dyDescent="0.3">
      <c r="E7100" s="12"/>
      <c r="V7100" s="22"/>
      <c r="AI7100" s="25"/>
      <c r="AJ7100" s="25"/>
    </row>
    <row r="7101" spans="5:36" x14ac:dyDescent="0.3">
      <c r="E7101" s="12"/>
      <c r="V7101" s="22"/>
      <c r="AI7101" s="25"/>
      <c r="AJ7101" s="25"/>
    </row>
    <row r="7102" spans="5:36" x14ac:dyDescent="0.3">
      <c r="E7102" s="12"/>
      <c r="V7102" s="22"/>
      <c r="AI7102" s="25"/>
      <c r="AJ7102" s="25"/>
    </row>
    <row r="7103" spans="5:36" x14ac:dyDescent="0.3">
      <c r="E7103" s="12"/>
      <c r="V7103" s="22"/>
      <c r="AI7103" s="25"/>
      <c r="AJ7103" s="25"/>
    </row>
    <row r="7104" spans="5:36" x14ac:dyDescent="0.3">
      <c r="E7104" s="12"/>
      <c r="V7104" s="22"/>
      <c r="AI7104" s="25"/>
      <c r="AJ7104" s="25"/>
    </row>
    <row r="7105" spans="5:36" x14ac:dyDescent="0.3">
      <c r="E7105" s="12"/>
      <c r="V7105" s="22"/>
      <c r="AI7105" s="25"/>
      <c r="AJ7105" s="25"/>
    </row>
    <row r="7106" spans="5:36" x14ac:dyDescent="0.3">
      <c r="E7106" s="12"/>
      <c r="V7106" s="22"/>
      <c r="AI7106" s="25"/>
      <c r="AJ7106" s="25"/>
    </row>
    <row r="7107" spans="5:36" x14ac:dyDescent="0.3">
      <c r="E7107" s="12"/>
      <c r="V7107" s="22"/>
      <c r="AI7107" s="25"/>
      <c r="AJ7107" s="25"/>
    </row>
    <row r="7108" spans="5:36" x14ac:dyDescent="0.3">
      <c r="E7108" s="12"/>
      <c r="V7108" s="22"/>
      <c r="AI7108" s="25"/>
      <c r="AJ7108" s="25"/>
    </row>
    <row r="7109" spans="5:36" x14ac:dyDescent="0.3">
      <c r="E7109" s="12"/>
      <c r="V7109" s="22"/>
      <c r="AI7109" s="25"/>
      <c r="AJ7109" s="25"/>
    </row>
    <row r="7110" spans="5:36" x14ac:dyDescent="0.3">
      <c r="E7110" s="12"/>
      <c r="V7110" s="22"/>
      <c r="AI7110" s="25"/>
      <c r="AJ7110" s="25"/>
    </row>
    <row r="7111" spans="5:36" x14ac:dyDescent="0.3">
      <c r="E7111" s="12"/>
      <c r="V7111" s="22"/>
      <c r="AI7111" s="25"/>
      <c r="AJ7111" s="25"/>
    </row>
    <row r="7112" spans="5:36" x14ac:dyDescent="0.3">
      <c r="E7112" s="12"/>
      <c r="V7112" s="22"/>
      <c r="AI7112" s="25"/>
      <c r="AJ7112" s="25"/>
    </row>
    <row r="7113" spans="5:36" x14ac:dyDescent="0.3">
      <c r="E7113" s="12"/>
      <c r="V7113" s="22"/>
      <c r="AI7113" s="25"/>
      <c r="AJ7113" s="25"/>
    </row>
    <row r="7114" spans="5:36" x14ac:dyDescent="0.3">
      <c r="E7114" s="12"/>
      <c r="V7114" s="22"/>
      <c r="AI7114" s="25"/>
      <c r="AJ7114" s="25"/>
    </row>
    <row r="7115" spans="5:36" x14ac:dyDescent="0.3">
      <c r="E7115" s="12"/>
      <c r="V7115" s="22"/>
      <c r="AI7115" s="25"/>
      <c r="AJ7115" s="25"/>
    </row>
    <row r="7116" spans="5:36" x14ac:dyDescent="0.3">
      <c r="E7116" s="12"/>
      <c r="V7116" s="22"/>
      <c r="AI7116" s="25"/>
      <c r="AJ7116" s="25"/>
    </row>
    <row r="7117" spans="5:36" x14ac:dyDescent="0.3">
      <c r="E7117" s="12"/>
      <c r="V7117" s="22"/>
      <c r="AI7117" s="25"/>
      <c r="AJ7117" s="25"/>
    </row>
    <row r="7118" spans="5:36" x14ac:dyDescent="0.3">
      <c r="E7118" s="12"/>
      <c r="V7118" s="22"/>
      <c r="AI7118" s="25"/>
      <c r="AJ7118" s="25"/>
    </row>
    <row r="7119" spans="5:36" x14ac:dyDescent="0.3">
      <c r="E7119" s="12"/>
      <c r="V7119" s="22"/>
      <c r="AI7119" s="25"/>
      <c r="AJ7119" s="25"/>
    </row>
    <row r="7120" spans="5:36" x14ac:dyDescent="0.3">
      <c r="E7120" s="12"/>
      <c r="V7120" s="22"/>
      <c r="AI7120" s="25"/>
      <c r="AJ7120" s="25"/>
    </row>
    <row r="7121" spans="5:36" x14ac:dyDescent="0.3">
      <c r="E7121" s="12"/>
      <c r="V7121" s="22"/>
      <c r="AI7121" s="25"/>
      <c r="AJ7121" s="25"/>
    </row>
    <row r="7122" spans="5:36" x14ac:dyDescent="0.3">
      <c r="E7122" s="12"/>
      <c r="V7122" s="22"/>
      <c r="AI7122" s="25"/>
      <c r="AJ7122" s="25"/>
    </row>
    <row r="7123" spans="5:36" x14ac:dyDescent="0.3">
      <c r="E7123" s="12"/>
      <c r="V7123" s="22"/>
      <c r="AI7123" s="25"/>
      <c r="AJ7123" s="25"/>
    </row>
    <row r="7124" spans="5:36" x14ac:dyDescent="0.3">
      <c r="E7124" s="12"/>
      <c r="V7124" s="22"/>
      <c r="AI7124" s="25"/>
      <c r="AJ7124" s="25"/>
    </row>
    <row r="7125" spans="5:36" x14ac:dyDescent="0.3">
      <c r="E7125" s="12"/>
      <c r="V7125" s="22"/>
      <c r="AI7125" s="25"/>
      <c r="AJ7125" s="25"/>
    </row>
    <row r="7126" spans="5:36" x14ac:dyDescent="0.3">
      <c r="E7126" s="12"/>
      <c r="V7126" s="22"/>
      <c r="AI7126" s="25"/>
      <c r="AJ7126" s="25"/>
    </row>
    <row r="7127" spans="5:36" x14ac:dyDescent="0.3">
      <c r="E7127" s="12"/>
      <c r="V7127" s="22"/>
      <c r="AI7127" s="25"/>
      <c r="AJ7127" s="25"/>
    </row>
    <row r="7128" spans="5:36" x14ac:dyDescent="0.3">
      <c r="E7128" s="12"/>
      <c r="V7128" s="22"/>
      <c r="AI7128" s="25"/>
      <c r="AJ7128" s="25"/>
    </row>
    <row r="7129" spans="5:36" x14ac:dyDescent="0.3">
      <c r="E7129" s="12"/>
      <c r="V7129" s="22"/>
      <c r="AI7129" s="25"/>
      <c r="AJ7129" s="25"/>
    </row>
    <row r="7130" spans="5:36" x14ac:dyDescent="0.3">
      <c r="E7130" s="12"/>
      <c r="V7130" s="22"/>
      <c r="AI7130" s="25"/>
      <c r="AJ7130" s="25"/>
    </row>
    <row r="7131" spans="5:36" x14ac:dyDescent="0.3">
      <c r="E7131" s="12"/>
      <c r="V7131" s="22"/>
      <c r="AI7131" s="25"/>
      <c r="AJ7131" s="25"/>
    </row>
    <row r="7132" spans="5:36" x14ac:dyDescent="0.3">
      <c r="E7132" s="12"/>
      <c r="V7132" s="22"/>
      <c r="AI7132" s="25"/>
      <c r="AJ7132" s="25"/>
    </row>
    <row r="7133" spans="5:36" x14ac:dyDescent="0.3">
      <c r="E7133" s="12"/>
      <c r="V7133" s="22"/>
      <c r="AI7133" s="25"/>
      <c r="AJ7133" s="25"/>
    </row>
    <row r="7134" spans="5:36" x14ac:dyDescent="0.3">
      <c r="E7134" s="12"/>
      <c r="V7134" s="22"/>
      <c r="AI7134" s="25"/>
      <c r="AJ7134" s="25"/>
    </row>
    <row r="7135" spans="5:36" x14ac:dyDescent="0.3">
      <c r="E7135" s="12"/>
      <c r="V7135" s="22"/>
      <c r="AI7135" s="25"/>
      <c r="AJ7135" s="25"/>
    </row>
    <row r="7136" spans="5:36" x14ac:dyDescent="0.3">
      <c r="E7136" s="12"/>
      <c r="V7136" s="22"/>
      <c r="AI7136" s="25"/>
      <c r="AJ7136" s="25"/>
    </row>
    <row r="7137" spans="5:36" x14ac:dyDescent="0.3">
      <c r="E7137" s="12"/>
      <c r="V7137" s="22"/>
      <c r="AI7137" s="25"/>
      <c r="AJ7137" s="25"/>
    </row>
    <row r="7138" spans="5:36" x14ac:dyDescent="0.3">
      <c r="E7138" s="12"/>
      <c r="V7138" s="22"/>
      <c r="AI7138" s="25"/>
      <c r="AJ7138" s="25"/>
    </row>
    <row r="7139" spans="5:36" x14ac:dyDescent="0.3">
      <c r="E7139" s="12"/>
      <c r="V7139" s="22"/>
      <c r="AI7139" s="25"/>
      <c r="AJ7139" s="25"/>
    </row>
    <row r="7140" spans="5:36" x14ac:dyDescent="0.3">
      <c r="E7140" s="12"/>
      <c r="V7140" s="22"/>
      <c r="AI7140" s="25"/>
      <c r="AJ7140" s="25"/>
    </row>
    <row r="7141" spans="5:36" x14ac:dyDescent="0.3">
      <c r="E7141" s="12"/>
      <c r="V7141" s="22"/>
      <c r="AI7141" s="25"/>
      <c r="AJ7141" s="25"/>
    </row>
    <row r="7142" spans="5:36" x14ac:dyDescent="0.3">
      <c r="E7142" s="12"/>
      <c r="V7142" s="22"/>
      <c r="AI7142" s="25"/>
      <c r="AJ7142" s="25"/>
    </row>
    <row r="7143" spans="5:36" x14ac:dyDescent="0.3">
      <c r="E7143" s="12"/>
      <c r="V7143" s="22"/>
      <c r="AI7143" s="25"/>
      <c r="AJ7143" s="25"/>
    </row>
    <row r="7144" spans="5:36" x14ac:dyDescent="0.3">
      <c r="E7144" s="12"/>
      <c r="V7144" s="22"/>
      <c r="AI7144" s="25"/>
      <c r="AJ7144" s="25"/>
    </row>
    <row r="7145" spans="5:36" x14ac:dyDescent="0.3">
      <c r="E7145" s="12"/>
      <c r="V7145" s="22"/>
      <c r="AI7145" s="25"/>
      <c r="AJ7145" s="25"/>
    </row>
    <row r="7146" spans="5:36" x14ac:dyDescent="0.3">
      <c r="E7146" s="12"/>
      <c r="V7146" s="22"/>
      <c r="AI7146" s="25"/>
      <c r="AJ7146" s="25"/>
    </row>
    <row r="7147" spans="5:36" x14ac:dyDescent="0.3">
      <c r="E7147" s="12"/>
      <c r="V7147" s="22"/>
      <c r="AI7147" s="25"/>
      <c r="AJ7147" s="25"/>
    </row>
    <row r="7148" spans="5:36" x14ac:dyDescent="0.3">
      <c r="E7148" s="12"/>
      <c r="V7148" s="22"/>
      <c r="AI7148" s="25"/>
      <c r="AJ7148" s="25"/>
    </row>
    <row r="7149" spans="5:36" x14ac:dyDescent="0.3">
      <c r="E7149" s="12"/>
      <c r="V7149" s="22"/>
      <c r="AI7149" s="25"/>
      <c r="AJ7149" s="25"/>
    </row>
    <row r="7150" spans="5:36" x14ac:dyDescent="0.3">
      <c r="E7150" s="12"/>
      <c r="V7150" s="22"/>
      <c r="AI7150" s="25"/>
      <c r="AJ7150" s="25"/>
    </row>
    <row r="7151" spans="5:36" x14ac:dyDescent="0.3">
      <c r="E7151" s="12"/>
      <c r="V7151" s="22"/>
      <c r="AI7151" s="25"/>
      <c r="AJ7151" s="25"/>
    </row>
    <row r="7152" spans="5:36" x14ac:dyDescent="0.3">
      <c r="E7152" s="12"/>
      <c r="V7152" s="22"/>
      <c r="AI7152" s="25"/>
      <c r="AJ7152" s="25"/>
    </row>
    <row r="7153" spans="5:36" x14ac:dyDescent="0.3">
      <c r="E7153" s="12"/>
      <c r="V7153" s="22"/>
      <c r="AI7153" s="25"/>
      <c r="AJ7153" s="25"/>
    </row>
    <row r="7154" spans="5:36" x14ac:dyDescent="0.3">
      <c r="E7154" s="12"/>
      <c r="V7154" s="22"/>
      <c r="AI7154" s="25"/>
      <c r="AJ7154" s="25"/>
    </row>
    <row r="7155" spans="5:36" x14ac:dyDescent="0.3">
      <c r="E7155" s="12"/>
      <c r="V7155" s="22"/>
      <c r="AI7155" s="25"/>
      <c r="AJ7155" s="25"/>
    </row>
    <row r="7156" spans="5:36" x14ac:dyDescent="0.3">
      <c r="E7156" s="12"/>
      <c r="V7156" s="22"/>
      <c r="AI7156" s="25"/>
      <c r="AJ7156" s="25"/>
    </row>
    <row r="7157" spans="5:36" x14ac:dyDescent="0.3">
      <c r="E7157" s="12"/>
      <c r="V7157" s="22"/>
      <c r="AI7157" s="25"/>
      <c r="AJ7157" s="25"/>
    </row>
    <row r="7158" spans="5:36" x14ac:dyDescent="0.3">
      <c r="E7158" s="12"/>
      <c r="V7158" s="22"/>
      <c r="AI7158" s="25"/>
      <c r="AJ7158" s="25"/>
    </row>
    <row r="7159" spans="5:36" x14ac:dyDescent="0.3">
      <c r="E7159" s="12"/>
      <c r="V7159" s="22"/>
      <c r="AI7159" s="25"/>
      <c r="AJ7159" s="25"/>
    </row>
    <row r="7160" spans="5:36" x14ac:dyDescent="0.3">
      <c r="E7160" s="12"/>
      <c r="V7160" s="22"/>
      <c r="AI7160" s="25"/>
      <c r="AJ7160" s="25"/>
    </row>
    <row r="7161" spans="5:36" x14ac:dyDescent="0.3">
      <c r="E7161" s="12"/>
      <c r="V7161" s="22"/>
      <c r="AI7161" s="25"/>
      <c r="AJ7161" s="25"/>
    </row>
    <row r="7162" spans="5:36" x14ac:dyDescent="0.3">
      <c r="E7162" s="12"/>
      <c r="V7162" s="22"/>
      <c r="AI7162" s="25"/>
      <c r="AJ7162" s="25"/>
    </row>
    <row r="7163" spans="5:36" x14ac:dyDescent="0.3">
      <c r="E7163" s="12"/>
      <c r="V7163" s="22"/>
      <c r="AI7163" s="25"/>
      <c r="AJ7163" s="25"/>
    </row>
    <row r="7164" spans="5:36" x14ac:dyDescent="0.3">
      <c r="E7164" s="12"/>
      <c r="V7164" s="22"/>
      <c r="AI7164" s="25"/>
      <c r="AJ7164" s="25"/>
    </row>
    <row r="7165" spans="5:36" x14ac:dyDescent="0.3">
      <c r="E7165" s="12"/>
      <c r="V7165" s="22"/>
      <c r="AI7165" s="25"/>
      <c r="AJ7165" s="25"/>
    </row>
    <row r="7166" spans="5:36" x14ac:dyDescent="0.3">
      <c r="E7166" s="12"/>
      <c r="V7166" s="22"/>
      <c r="AI7166" s="25"/>
      <c r="AJ7166" s="25"/>
    </row>
    <row r="7167" spans="5:36" x14ac:dyDescent="0.3">
      <c r="E7167" s="12"/>
      <c r="V7167" s="22"/>
      <c r="AI7167" s="25"/>
      <c r="AJ7167" s="25"/>
    </row>
    <row r="7168" spans="5:36" x14ac:dyDescent="0.3">
      <c r="E7168" s="12"/>
      <c r="V7168" s="22"/>
      <c r="AI7168" s="25"/>
      <c r="AJ7168" s="25"/>
    </row>
    <row r="7169" spans="5:36" x14ac:dyDescent="0.3">
      <c r="E7169" s="12"/>
      <c r="V7169" s="22"/>
      <c r="AI7169" s="25"/>
      <c r="AJ7169" s="25"/>
    </row>
    <row r="7170" spans="5:36" x14ac:dyDescent="0.3">
      <c r="E7170" s="12"/>
      <c r="V7170" s="22"/>
      <c r="AI7170" s="25"/>
      <c r="AJ7170" s="25"/>
    </row>
    <row r="7171" spans="5:36" x14ac:dyDescent="0.3">
      <c r="E7171" s="12"/>
      <c r="V7171" s="22"/>
      <c r="AI7171" s="25"/>
      <c r="AJ7171" s="25"/>
    </row>
    <row r="7172" spans="5:36" x14ac:dyDescent="0.3">
      <c r="E7172" s="12"/>
      <c r="V7172" s="22"/>
      <c r="AI7172" s="25"/>
      <c r="AJ7172" s="25"/>
    </row>
    <row r="7173" spans="5:36" x14ac:dyDescent="0.3">
      <c r="E7173" s="12"/>
      <c r="V7173" s="22"/>
      <c r="AI7173" s="25"/>
      <c r="AJ7173" s="25"/>
    </row>
    <row r="7174" spans="5:36" x14ac:dyDescent="0.3">
      <c r="E7174" s="12"/>
      <c r="V7174" s="22"/>
      <c r="AI7174" s="25"/>
      <c r="AJ7174" s="25"/>
    </row>
    <row r="7175" spans="5:36" x14ac:dyDescent="0.3">
      <c r="E7175" s="12"/>
      <c r="V7175" s="22"/>
      <c r="AI7175" s="25"/>
      <c r="AJ7175" s="25"/>
    </row>
    <row r="7176" spans="5:36" x14ac:dyDescent="0.3">
      <c r="E7176" s="12"/>
      <c r="V7176" s="22"/>
      <c r="AI7176" s="25"/>
      <c r="AJ7176" s="25"/>
    </row>
    <row r="7177" spans="5:36" x14ac:dyDescent="0.3">
      <c r="E7177" s="12"/>
      <c r="V7177" s="22"/>
      <c r="AI7177" s="25"/>
      <c r="AJ7177" s="25"/>
    </row>
    <row r="7178" spans="5:36" x14ac:dyDescent="0.3">
      <c r="E7178" s="12"/>
      <c r="V7178" s="22"/>
      <c r="AI7178" s="25"/>
      <c r="AJ7178" s="25"/>
    </row>
    <row r="7179" spans="5:36" x14ac:dyDescent="0.3">
      <c r="E7179" s="12"/>
      <c r="V7179" s="22"/>
      <c r="AI7179" s="25"/>
      <c r="AJ7179" s="25"/>
    </row>
    <row r="7180" spans="5:36" x14ac:dyDescent="0.3">
      <c r="E7180" s="12"/>
      <c r="V7180" s="22"/>
      <c r="AI7180" s="25"/>
      <c r="AJ7180" s="25"/>
    </row>
    <row r="7181" spans="5:36" x14ac:dyDescent="0.3">
      <c r="E7181" s="12"/>
      <c r="V7181" s="22"/>
      <c r="AI7181" s="25"/>
      <c r="AJ7181" s="25"/>
    </row>
    <row r="7182" spans="5:36" x14ac:dyDescent="0.3">
      <c r="E7182" s="12"/>
      <c r="V7182" s="22"/>
      <c r="AI7182" s="25"/>
      <c r="AJ7182" s="25"/>
    </row>
    <row r="7183" spans="5:36" x14ac:dyDescent="0.3">
      <c r="E7183" s="12"/>
      <c r="V7183" s="22"/>
      <c r="AI7183" s="25"/>
      <c r="AJ7183" s="25"/>
    </row>
    <row r="7184" spans="5:36" x14ac:dyDescent="0.3">
      <c r="E7184" s="12"/>
      <c r="V7184" s="22"/>
      <c r="AI7184" s="25"/>
      <c r="AJ7184" s="25"/>
    </row>
    <row r="7185" spans="5:36" x14ac:dyDescent="0.3">
      <c r="E7185" s="12"/>
      <c r="V7185" s="22"/>
      <c r="AI7185" s="25"/>
      <c r="AJ7185" s="25"/>
    </row>
    <row r="7186" spans="5:36" x14ac:dyDescent="0.3">
      <c r="E7186" s="12"/>
      <c r="V7186" s="22"/>
      <c r="AI7186" s="25"/>
      <c r="AJ7186" s="25"/>
    </row>
    <row r="7187" spans="5:36" x14ac:dyDescent="0.3">
      <c r="E7187" s="12"/>
      <c r="V7187" s="22"/>
      <c r="AI7187" s="25"/>
      <c r="AJ7187" s="25"/>
    </row>
    <row r="7188" spans="5:36" x14ac:dyDescent="0.3">
      <c r="E7188" s="12"/>
      <c r="V7188" s="22"/>
      <c r="AI7188" s="25"/>
      <c r="AJ7188" s="25"/>
    </row>
    <row r="7189" spans="5:36" x14ac:dyDescent="0.3">
      <c r="E7189" s="12"/>
      <c r="V7189" s="22"/>
      <c r="AI7189" s="25"/>
      <c r="AJ7189" s="25"/>
    </row>
    <row r="7190" spans="5:36" x14ac:dyDescent="0.3">
      <c r="E7190" s="12"/>
      <c r="V7190" s="22"/>
      <c r="AI7190" s="25"/>
      <c r="AJ7190" s="25"/>
    </row>
    <row r="7191" spans="5:36" x14ac:dyDescent="0.3">
      <c r="E7191" s="12"/>
      <c r="V7191" s="22"/>
      <c r="AI7191" s="25"/>
      <c r="AJ7191" s="25"/>
    </row>
    <row r="7192" spans="5:36" x14ac:dyDescent="0.3">
      <c r="E7192" s="12"/>
      <c r="V7192" s="22"/>
      <c r="AI7192" s="25"/>
      <c r="AJ7192" s="25"/>
    </row>
    <row r="7193" spans="5:36" x14ac:dyDescent="0.3">
      <c r="E7193" s="12"/>
      <c r="V7193" s="22"/>
      <c r="AI7193" s="25"/>
      <c r="AJ7193" s="25"/>
    </row>
    <row r="7194" spans="5:36" x14ac:dyDescent="0.3">
      <c r="E7194" s="12"/>
      <c r="V7194" s="22"/>
      <c r="AI7194" s="25"/>
      <c r="AJ7194" s="25"/>
    </row>
    <row r="7195" spans="5:36" x14ac:dyDescent="0.3">
      <c r="E7195" s="12"/>
      <c r="V7195" s="22"/>
      <c r="AI7195" s="25"/>
      <c r="AJ7195" s="25"/>
    </row>
    <row r="7196" spans="5:36" x14ac:dyDescent="0.3">
      <c r="E7196" s="12"/>
      <c r="V7196" s="22"/>
      <c r="AI7196" s="25"/>
      <c r="AJ7196" s="25"/>
    </row>
    <row r="7197" spans="5:36" x14ac:dyDescent="0.3">
      <c r="E7197" s="12"/>
      <c r="V7197" s="22"/>
      <c r="AI7197" s="25"/>
      <c r="AJ7197" s="25"/>
    </row>
    <row r="7198" spans="5:36" x14ac:dyDescent="0.3">
      <c r="E7198" s="12"/>
      <c r="V7198" s="22"/>
      <c r="AI7198" s="25"/>
      <c r="AJ7198" s="25"/>
    </row>
    <row r="7199" spans="5:36" x14ac:dyDescent="0.3">
      <c r="E7199" s="12"/>
      <c r="V7199" s="22"/>
      <c r="AI7199" s="25"/>
      <c r="AJ7199" s="25"/>
    </row>
    <row r="7200" spans="5:36" x14ac:dyDescent="0.3">
      <c r="E7200" s="12"/>
      <c r="V7200" s="22"/>
      <c r="AI7200" s="25"/>
      <c r="AJ7200" s="25"/>
    </row>
    <row r="7201" spans="5:36" x14ac:dyDescent="0.3">
      <c r="E7201" s="12"/>
      <c r="V7201" s="22"/>
      <c r="AI7201" s="25"/>
      <c r="AJ7201" s="25"/>
    </row>
    <row r="7202" spans="5:36" x14ac:dyDescent="0.3">
      <c r="E7202" s="12"/>
      <c r="V7202" s="22"/>
      <c r="AI7202" s="25"/>
      <c r="AJ7202" s="25"/>
    </row>
    <row r="7203" spans="5:36" x14ac:dyDescent="0.3">
      <c r="E7203" s="12"/>
      <c r="V7203" s="22"/>
      <c r="AI7203" s="25"/>
      <c r="AJ7203" s="25"/>
    </row>
    <row r="7204" spans="5:36" x14ac:dyDescent="0.3">
      <c r="E7204" s="12"/>
      <c r="V7204" s="22"/>
      <c r="AI7204" s="25"/>
      <c r="AJ7204" s="25"/>
    </row>
    <row r="7205" spans="5:36" x14ac:dyDescent="0.3">
      <c r="E7205" s="12"/>
      <c r="V7205" s="22"/>
      <c r="AI7205" s="25"/>
      <c r="AJ7205" s="25"/>
    </row>
    <row r="7206" spans="5:36" x14ac:dyDescent="0.3">
      <c r="E7206" s="12"/>
      <c r="V7206" s="22"/>
      <c r="AI7206" s="25"/>
      <c r="AJ7206" s="25"/>
    </row>
    <row r="7207" spans="5:36" x14ac:dyDescent="0.3">
      <c r="E7207" s="12"/>
      <c r="V7207" s="22"/>
      <c r="AI7207" s="25"/>
      <c r="AJ7207" s="25"/>
    </row>
    <row r="7208" spans="5:36" x14ac:dyDescent="0.3">
      <c r="E7208" s="12"/>
      <c r="V7208" s="22"/>
      <c r="AI7208" s="25"/>
      <c r="AJ7208" s="25"/>
    </row>
    <row r="7209" spans="5:36" x14ac:dyDescent="0.3">
      <c r="E7209" s="12"/>
      <c r="V7209" s="22"/>
      <c r="AI7209" s="25"/>
      <c r="AJ7209" s="25"/>
    </row>
    <row r="7210" spans="5:36" x14ac:dyDescent="0.3">
      <c r="E7210" s="12"/>
      <c r="V7210" s="22"/>
      <c r="AI7210" s="25"/>
      <c r="AJ7210" s="25"/>
    </row>
    <row r="7211" spans="5:36" x14ac:dyDescent="0.3">
      <c r="E7211" s="12"/>
      <c r="V7211" s="22"/>
      <c r="AI7211" s="25"/>
      <c r="AJ7211" s="25"/>
    </row>
    <row r="7212" spans="5:36" x14ac:dyDescent="0.3">
      <c r="E7212" s="12"/>
      <c r="V7212" s="22"/>
      <c r="AI7212" s="25"/>
      <c r="AJ7212" s="25"/>
    </row>
    <row r="7213" spans="5:36" x14ac:dyDescent="0.3">
      <c r="E7213" s="12"/>
      <c r="V7213" s="22"/>
      <c r="AI7213" s="25"/>
      <c r="AJ7213" s="25"/>
    </row>
    <row r="7214" spans="5:36" x14ac:dyDescent="0.3">
      <c r="E7214" s="12"/>
      <c r="V7214" s="22"/>
      <c r="AI7214" s="25"/>
      <c r="AJ7214" s="25"/>
    </row>
    <row r="7215" spans="5:36" x14ac:dyDescent="0.3">
      <c r="E7215" s="12"/>
      <c r="V7215" s="22"/>
      <c r="AI7215" s="25"/>
      <c r="AJ7215" s="25"/>
    </row>
    <row r="7216" spans="5:36" x14ac:dyDescent="0.3">
      <c r="E7216" s="12"/>
      <c r="V7216" s="22"/>
      <c r="AI7216" s="25"/>
      <c r="AJ7216" s="25"/>
    </row>
    <row r="7217" spans="5:36" x14ac:dyDescent="0.3">
      <c r="E7217" s="12"/>
      <c r="V7217" s="22"/>
      <c r="AI7217" s="25"/>
      <c r="AJ7217" s="25"/>
    </row>
    <row r="7218" spans="5:36" x14ac:dyDescent="0.3">
      <c r="E7218" s="12"/>
      <c r="V7218" s="22"/>
      <c r="AI7218" s="25"/>
      <c r="AJ7218" s="25"/>
    </row>
    <row r="7219" spans="5:36" x14ac:dyDescent="0.3">
      <c r="E7219" s="12"/>
      <c r="V7219" s="22"/>
      <c r="AI7219" s="25"/>
      <c r="AJ7219" s="25"/>
    </row>
    <row r="7220" spans="5:36" x14ac:dyDescent="0.3">
      <c r="E7220" s="12"/>
      <c r="V7220" s="22"/>
      <c r="AI7220" s="25"/>
      <c r="AJ7220" s="25"/>
    </row>
    <row r="7221" spans="5:36" x14ac:dyDescent="0.3">
      <c r="E7221" s="12"/>
      <c r="V7221" s="22"/>
      <c r="AI7221" s="25"/>
      <c r="AJ7221" s="25"/>
    </row>
    <row r="7222" spans="5:36" x14ac:dyDescent="0.3">
      <c r="E7222" s="12"/>
      <c r="V7222" s="22"/>
      <c r="AI7222" s="25"/>
      <c r="AJ7222" s="25"/>
    </row>
    <row r="7223" spans="5:36" x14ac:dyDescent="0.3">
      <c r="E7223" s="12"/>
      <c r="V7223" s="22"/>
      <c r="AI7223" s="25"/>
      <c r="AJ7223" s="25"/>
    </row>
    <row r="7224" spans="5:36" x14ac:dyDescent="0.3">
      <c r="E7224" s="12"/>
      <c r="V7224" s="22"/>
      <c r="AI7224" s="25"/>
      <c r="AJ7224" s="25"/>
    </row>
    <row r="7225" spans="5:36" x14ac:dyDescent="0.3">
      <c r="E7225" s="12"/>
      <c r="V7225" s="22"/>
      <c r="AI7225" s="25"/>
      <c r="AJ7225" s="25"/>
    </row>
    <row r="7226" spans="5:36" x14ac:dyDescent="0.3">
      <c r="E7226" s="12"/>
      <c r="V7226" s="22"/>
      <c r="AI7226" s="25"/>
      <c r="AJ7226" s="25"/>
    </row>
    <row r="7227" spans="5:36" x14ac:dyDescent="0.3">
      <c r="E7227" s="12"/>
      <c r="V7227" s="22"/>
      <c r="AI7227" s="25"/>
      <c r="AJ7227" s="25"/>
    </row>
    <row r="7228" spans="5:36" x14ac:dyDescent="0.3">
      <c r="E7228" s="12"/>
      <c r="V7228" s="22"/>
      <c r="AI7228" s="25"/>
      <c r="AJ7228" s="25"/>
    </row>
    <row r="7229" spans="5:36" x14ac:dyDescent="0.3">
      <c r="E7229" s="12"/>
      <c r="V7229" s="22"/>
      <c r="AI7229" s="25"/>
      <c r="AJ7229" s="25"/>
    </row>
    <row r="7230" spans="5:36" x14ac:dyDescent="0.3">
      <c r="E7230" s="12"/>
      <c r="V7230" s="22"/>
      <c r="AI7230" s="25"/>
      <c r="AJ7230" s="25"/>
    </row>
    <row r="7231" spans="5:36" x14ac:dyDescent="0.3">
      <c r="E7231" s="12"/>
      <c r="V7231" s="22"/>
      <c r="AI7231" s="25"/>
      <c r="AJ7231" s="25"/>
    </row>
    <row r="7232" spans="5:36" x14ac:dyDescent="0.3">
      <c r="E7232" s="12"/>
      <c r="V7232" s="22"/>
      <c r="AI7232" s="25"/>
      <c r="AJ7232" s="25"/>
    </row>
    <row r="7233" spans="5:36" x14ac:dyDescent="0.3">
      <c r="E7233" s="12"/>
      <c r="V7233" s="22"/>
      <c r="AI7233" s="25"/>
      <c r="AJ7233" s="25"/>
    </row>
    <row r="7234" spans="5:36" x14ac:dyDescent="0.3">
      <c r="E7234" s="12"/>
      <c r="V7234" s="22"/>
      <c r="AI7234" s="25"/>
      <c r="AJ7234" s="25"/>
    </row>
    <row r="7235" spans="5:36" x14ac:dyDescent="0.3">
      <c r="E7235" s="12"/>
      <c r="V7235" s="22"/>
      <c r="AI7235" s="25"/>
      <c r="AJ7235" s="25"/>
    </row>
    <row r="7236" spans="5:36" x14ac:dyDescent="0.3">
      <c r="E7236" s="12"/>
      <c r="V7236" s="22"/>
      <c r="AI7236" s="25"/>
      <c r="AJ7236" s="25"/>
    </row>
    <row r="7237" spans="5:36" x14ac:dyDescent="0.3">
      <c r="E7237" s="12"/>
      <c r="V7237" s="22"/>
      <c r="AI7237" s="25"/>
      <c r="AJ7237" s="25"/>
    </row>
    <row r="7238" spans="5:36" x14ac:dyDescent="0.3">
      <c r="E7238" s="12"/>
      <c r="V7238" s="22"/>
      <c r="AI7238" s="25"/>
      <c r="AJ7238" s="25"/>
    </row>
    <row r="7239" spans="5:36" x14ac:dyDescent="0.3">
      <c r="E7239" s="12"/>
      <c r="V7239" s="22"/>
      <c r="AI7239" s="25"/>
      <c r="AJ7239" s="25"/>
    </row>
    <row r="7240" spans="5:36" x14ac:dyDescent="0.3">
      <c r="E7240" s="12"/>
      <c r="V7240" s="22"/>
      <c r="AI7240" s="25"/>
      <c r="AJ7240" s="25"/>
    </row>
    <row r="7241" spans="5:36" x14ac:dyDescent="0.3">
      <c r="E7241" s="12"/>
      <c r="V7241" s="22"/>
      <c r="AI7241" s="25"/>
      <c r="AJ7241" s="25"/>
    </row>
    <row r="7242" spans="5:36" x14ac:dyDescent="0.3">
      <c r="E7242" s="12"/>
      <c r="V7242" s="22"/>
      <c r="AI7242" s="25"/>
      <c r="AJ7242" s="25"/>
    </row>
    <row r="7243" spans="5:36" x14ac:dyDescent="0.3">
      <c r="E7243" s="12"/>
      <c r="V7243" s="22"/>
      <c r="AI7243" s="25"/>
      <c r="AJ7243" s="25"/>
    </row>
    <row r="7244" spans="5:36" x14ac:dyDescent="0.3">
      <c r="E7244" s="12"/>
      <c r="V7244" s="22"/>
      <c r="AI7244" s="25"/>
      <c r="AJ7244" s="25"/>
    </row>
    <row r="7245" spans="5:36" x14ac:dyDescent="0.3">
      <c r="E7245" s="12"/>
      <c r="V7245" s="22"/>
      <c r="AI7245" s="25"/>
      <c r="AJ7245" s="25"/>
    </row>
    <row r="7246" spans="5:36" x14ac:dyDescent="0.3">
      <c r="E7246" s="12"/>
      <c r="V7246" s="22"/>
      <c r="AI7246" s="25"/>
      <c r="AJ7246" s="25"/>
    </row>
    <row r="7247" spans="5:36" x14ac:dyDescent="0.3">
      <c r="E7247" s="12"/>
      <c r="V7247" s="22"/>
      <c r="AI7247" s="25"/>
      <c r="AJ7247" s="25"/>
    </row>
    <row r="7248" spans="5:36" x14ac:dyDescent="0.3">
      <c r="E7248" s="12"/>
      <c r="V7248" s="22"/>
      <c r="AI7248" s="25"/>
      <c r="AJ7248" s="25"/>
    </row>
    <row r="7249" spans="5:36" x14ac:dyDescent="0.3">
      <c r="E7249" s="12"/>
      <c r="V7249" s="22"/>
      <c r="AI7249" s="25"/>
      <c r="AJ7249" s="25"/>
    </row>
    <row r="7250" spans="5:36" x14ac:dyDescent="0.3">
      <c r="E7250" s="12"/>
      <c r="V7250" s="22"/>
      <c r="AI7250" s="25"/>
      <c r="AJ7250" s="25"/>
    </row>
    <row r="7251" spans="5:36" x14ac:dyDescent="0.3">
      <c r="E7251" s="12"/>
      <c r="V7251" s="22"/>
      <c r="AI7251" s="25"/>
      <c r="AJ7251" s="25"/>
    </row>
    <row r="7252" spans="5:36" x14ac:dyDescent="0.3">
      <c r="E7252" s="12"/>
      <c r="V7252" s="22"/>
      <c r="AI7252" s="25"/>
      <c r="AJ7252" s="25"/>
    </row>
    <row r="7253" spans="5:36" x14ac:dyDescent="0.3">
      <c r="E7253" s="12"/>
      <c r="V7253" s="22"/>
      <c r="AI7253" s="25"/>
      <c r="AJ7253" s="25"/>
    </row>
    <row r="7254" spans="5:36" x14ac:dyDescent="0.3">
      <c r="E7254" s="12"/>
      <c r="V7254" s="22"/>
      <c r="AI7254" s="25"/>
      <c r="AJ7254" s="25"/>
    </row>
    <row r="7255" spans="5:36" x14ac:dyDescent="0.3">
      <c r="E7255" s="12"/>
      <c r="V7255" s="22"/>
      <c r="AI7255" s="25"/>
      <c r="AJ7255" s="25"/>
    </row>
    <row r="7256" spans="5:36" x14ac:dyDescent="0.3">
      <c r="E7256" s="12"/>
      <c r="V7256" s="22"/>
      <c r="AI7256" s="25"/>
      <c r="AJ7256" s="25"/>
    </row>
    <row r="7257" spans="5:36" x14ac:dyDescent="0.3">
      <c r="E7257" s="12"/>
      <c r="V7257" s="22"/>
      <c r="AI7257" s="25"/>
      <c r="AJ7257" s="25"/>
    </row>
    <row r="7258" spans="5:36" x14ac:dyDescent="0.3">
      <c r="E7258" s="12"/>
      <c r="V7258" s="22"/>
      <c r="AI7258" s="25"/>
      <c r="AJ7258" s="25"/>
    </row>
    <row r="7259" spans="5:36" x14ac:dyDescent="0.3">
      <c r="E7259" s="12"/>
      <c r="V7259" s="22"/>
      <c r="AI7259" s="25"/>
      <c r="AJ7259" s="25"/>
    </row>
    <row r="7260" spans="5:36" x14ac:dyDescent="0.3">
      <c r="E7260" s="12"/>
      <c r="V7260" s="22"/>
      <c r="AI7260" s="25"/>
      <c r="AJ7260" s="25"/>
    </row>
    <row r="7261" spans="5:36" x14ac:dyDescent="0.3">
      <c r="E7261" s="12"/>
      <c r="V7261" s="22"/>
      <c r="AI7261" s="25"/>
      <c r="AJ7261" s="25"/>
    </row>
    <row r="7262" spans="5:36" x14ac:dyDescent="0.3">
      <c r="E7262" s="12"/>
      <c r="V7262" s="22"/>
      <c r="AI7262" s="25"/>
      <c r="AJ7262" s="25"/>
    </row>
    <row r="7263" spans="5:36" x14ac:dyDescent="0.3">
      <c r="E7263" s="12"/>
      <c r="V7263" s="22"/>
      <c r="AI7263" s="25"/>
      <c r="AJ7263" s="25"/>
    </row>
    <row r="7264" spans="5:36" x14ac:dyDescent="0.3">
      <c r="E7264" s="12"/>
      <c r="V7264" s="22"/>
      <c r="AI7264" s="25"/>
      <c r="AJ7264" s="25"/>
    </row>
    <row r="7265" spans="5:36" x14ac:dyDescent="0.3">
      <c r="E7265" s="12"/>
      <c r="V7265" s="22"/>
      <c r="AI7265" s="25"/>
      <c r="AJ7265" s="25"/>
    </row>
    <row r="7266" spans="5:36" x14ac:dyDescent="0.3">
      <c r="E7266" s="12"/>
      <c r="V7266" s="22"/>
      <c r="AI7266" s="25"/>
      <c r="AJ7266" s="25"/>
    </row>
    <row r="7267" spans="5:36" x14ac:dyDescent="0.3">
      <c r="E7267" s="12"/>
      <c r="V7267" s="22"/>
      <c r="AI7267" s="25"/>
      <c r="AJ7267" s="25"/>
    </row>
    <row r="7268" spans="5:36" x14ac:dyDescent="0.3">
      <c r="E7268" s="12"/>
      <c r="V7268" s="22"/>
      <c r="AI7268" s="25"/>
      <c r="AJ7268" s="25"/>
    </row>
    <row r="7269" spans="5:36" x14ac:dyDescent="0.3">
      <c r="E7269" s="12"/>
      <c r="V7269" s="22"/>
      <c r="AI7269" s="25"/>
      <c r="AJ7269" s="25"/>
    </row>
    <row r="7270" spans="5:36" x14ac:dyDescent="0.3">
      <c r="E7270" s="12"/>
      <c r="V7270" s="22"/>
      <c r="AI7270" s="25"/>
      <c r="AJ7270" s="25"/>
    </row>
    <row r="7271" spans="5:36" x14ac:dyDescent="0.3">
      <c r="E7271" s="12"/>
      <c r="V7271" s="22"/>
      <c r="AI7271" s="25"/>
      <c r="AJ7271" s="25"/>
    </row>
    <row r="7272" spans="5:36" x14ac:dyDescent="0.3">
      <c r="E7272" s="12"/>
      <c r="V7272" s="22"/>
      <c r="AI7272" s="25"/>
      <c r="AJ7272" s="25"/>
    </row>
    <row r="7273" spans="5:36" x14ac:dyDescent="0.3">
      <c r="E7273" s="12"/>
      <c r="V7273" s="22"/>
      <c r="AI7273" s="25"/>
      <c r="AJ7273" s="25"/>
    </row>
    <row r="7274" spans="5:36" x14ac:dyDescent="0.3">
      <c r="E7274" s="12"/>
      <c r="V7274" s="22"/>
      <c r="AI7274" s="25"/>
      <c r="AJ7274" s="25"/>
    </row>
    <row r="7275" spans="5:36" x14ac:dyDescent="0.3">
      <c r="E7275" s="12"/>
      <c r="V7275" s="22"/>
      <c r="AI7275" s="25"/>
      <c r="AJ7275" s="25"/>
    </row>
    <row r="7276" spans="5:36" x14ac:dyDescent="0.3">
      <c r="E7276" s="12"/>
      <c r="V7276" s="22"/>
      <c r="AI7276" s="25"/>
      <c r="AJ7276" s="25"/>
    </row>
    <row r="7277" spans="5:36" x14ac:dyDescent="0.3">
      <c r="E7277" s="12"/>
      <c r="V7277" s="22"/>
      <c r="AI7277" s="25"/>
      <c r="AJ7277" s="25"/>
    </row>
    <row r="7278" spans="5:36" x14ac:dyDescent="0.3">
      <c r="E7278" s="12"/>
      <c r="V7278" s="22"/>
      <c r="AI7278" s="25"/>
      <c r="AJ7278" s="25"/>
    </row>
    <row r="7279" spans="5:36" x14ac:dyDescent="0.3">
      <c r="E7279" s="12"/>
      <c r="V7279" s="22"/>
      <c r="AI7279" s="25"/>
      <c r="AJ7279" s="25"/>
    </row>
    <row r="7280" spans="5:36" x14ac:dyDescent="0.3">
      <c r="E7280" s="12"/>
      <c r="V7280" s="22"/>
      <c r="AI7280" s="25"/>
      <c r="AJ7280" s="25"/>
    </row>
    <row r="7281" spans="5:36" x14ac:dyDescent="0.3">
      <c r="E7281" s="12"/>
      <c r="V7281" s="22"/>
      <c r="AI7281" s="25"/>
      <c r="AJ7281" s="25"/>
    </row>
    <row r="7282" spans="5:36" x14ac:dyDescent="0.3">
      <c r="E7282" s="12"/>
      <c r="V7282" s="22"/>
      <c r="AI7282" s="25"/>
      <c r="AJ7282" s="25"/>
    </row>
    <row r="7283" spans="5:36" x14ac:dyDescent="0.3">
      <c r="E7283" s="12"/>
      <c r="V7283" s="22"/>
      <c r="AI7283" s="25"/>
      <c r="AJ7283" s="25"/>
    </row>
    <row r="7284" spans="5:36" x14ac:dyDescent="0.3">
      <c r="E7284" s="12"/>
      <c r="V7284" s="22"/>
      <c r="AI7284" s="25"/>
      <c r="AJ7284" s="25"/>
    </row>
    <row r="7285" spans="5:36" x14ac:dyDescent="0.3">
      <c r="E7285" s="12"/>
      <c r="V7285" s="22"/>
      <c r="AI7285" s="25"/>
      <c r="AJ7285" s="25"/>
    </row>
    <row r="7286" spans="5:36" x14ac:dyDescent="0.3">
      <c r="E7286" s="12"/>
      <c r="V7286" s="22"/>
      <c r="AI7286" s="25"/>
      <c r="AJ7286" s="25"/>
    </row>
    <row r="7287" spans="5:36" x14ac:dyDescent="0.3">
      <c r="E7287" s="12"/>
      <c r="V7287" s="22"/>
      <c r="AI7287" s="25"/>
      <c r="AJ7287" s="25"/>
    </row>
    <row r="7288" spans="5:36" x14ac:dyDescent="0.3">
      <c r="E7288" s="12"/>
      <c r="V7288" s="22"/>
      <c r="AI7288" s="25"/>
      <c r="AJ7288" s="25"/>
    </row>
    <row r="7289" spans="5:36" x14ac:dyDescent="0.3">
      <c r="E7289" s="12"/>
      <c r="V7289" s="22"/>
      <c r="AI7289" s="25"/>
      <c r="AJ7289" s="25"/>
    </row>
    <row r="7290" spans="5:36" x14ac:dyDescent="0.3">
      <c r="E7290" s="12"/>
      <c r="V7290" s="22"/>
      <c r="AI7290" s="25"/>
      <c r="AJ7290" s="25"/>
    </row>
    <row r="7291" spans="5:36" x14ac:dyDescent="0.3">
      <c r="E7291" s="12"/>
      <c r="V7291" s="22"/>
      <c r="AI7291" s="25"/>
      <c r="AJ7291" s="25"/>
    </row>
    <row r="7292" spans="5:36" x14ac:dyDescent="0.3">
      <c r="E7292" s="12"/>
      <c r="V7292" s="22"/>
      <c r="AI7292" s="25"/>
      <c r="AJ7292" s="25"/>
    </row>
    <row r="7293" spans="5:36" x14ac:dyDescent="0.3">
      <c r="E7293" s="12"/>
      <c r="V7293" s="22"/>
      <c r="AI7293" s="25"/>
      <c r="AJ7293" s="25"/>
    </row>
    <row r="7294" spans="5:36" x14ac:dyDescent="0.3">
      <c r="E7294" s="12"/>
      <c r="V7294" s="22"/>
      <c r="AI7294" s="25"/>
      <c r="AJ7294" s="25"/>
    </row>
    <row r="7295" spans="5:36" x14ac:dyDescent="0.3">
      <c r="E7295" s="12"/>
      <c r="V7295" s="22"/>
      <c r="AI7295" s="25"/>
      <c r="AJ7295" s="25"/>
    </row>
    <row r="7296" spans="5:36" x14ac:dyDescent="0.3">
      <c r="E7296" s="12"/>
      <c r="V7296" s="22"/>
      <c r="AI7296" s="25"/>
      <c r="AJ7296" s="25"/>
    </row>
    <row r="7297" spans="5:36" x14ac:dyDescent="0.3">
      <c r="E7297" s="12"/>
      <c r="V7297" s="22"/>
      <c r="AI7297" s="25"/>
      <c r="AJ7297" s="25"/>
    </row>
    <row r="7298" spans="5:36" x14ac:dyDescent="0.3">
      <c r="E7298" s="12"/>
      <c r="V7298" s="22"/>
      <c r="AI7298" s="25"/>
      <c r="AJ7298" s="25"/>
    </row>
    <row r="7299" spans="5:36" x14ac:dyDescent="0.3">
      <c r="E7299" s="12"/>
      <c r="V7299" s="22"/>
      <c r="AI7299" s="25"/>
      <c r="AJ7299" s="25"/>
    </row>
    <row r="7300" spans="5:36" x14ac:dyDescent="0.3">
      <c r="E7300" s="12"/>
      <c r="V7300" s="22"/>
      <c r="AI7300" s="25"/>
      <c r="AJ7300" s="25"/>
    </row>
    <row r="7301" spans="5:36" x14ac:dyDescent="0.3">
      <c r="E7301" s="12"/>
      <c r="V7301" s="22"/>
      <c r="AI7301" s="25"/>
      <c r="AJ7301" s="25"/>
    </row>
    <row r="7302" spans="5:36" x14ac:dyDescent="0.3">
      <c r="E7302" s="12"/>
      <c r="V7302" s="22"/>
      <c r="AI7302" s="25"/>
      <c r="AJ7302" s="25"/>
    </row>
    <row r="7303" spans="5:36" x14ac:dyDescent="0.3">
      <c r="E7303" s="12"/>
      <c r="V7303" s="22"/>
      <c r="AI7303" s="25"/>
      <c r="AJ7303" s="25"/>
    </row>
    <row r="7304" spans="5:36" x14ac:dyDescent="0.3">
      <c r="E7304" s="12"/>
      <c r="V7304" s="22"/>
      <c r="AI7304" s="25"/>
      <c r="AJ7304" s="25"/>
    </row>
    <row r="7305" spans="5:36" x14ac:dyDescent="0.3">
      <c r="E7305" s="12"/>
      <c r="V7305" s="22"/>
      <c r="AI7305" s="25"/>
      <c r="AJ7305" s="25"/>
    </row>
    <row r="7306" spans="5:36" x14ac:dyDescent="0.3">
      <c r="E7306" s="12"/>
      <c r="V7306" s="22"/>
      <c r="AI7306" s="25"/>
      <c r="AJ7306" s="25"/>
    </row>
    <row r="7307" spans="5:36" x14ac:dyDescent="0.3">
      <c r="E7307" s="12"/>
      <c r="V7307" s="22"/>
      <c r="AI7307" s="25"/>
      <c r="AJ7307" s="25"/>
    </row>
    <row r="7308" spans="5:36" x14ac:dyDescent="0.3">
      <c r="E7308" s="12"/>
      <c r="V7308" s="22"/>
      <c r="AI7308" s="25"/>
      <c r="AJ7308" s="25"/>
    </row>
    <row r="7309" spans="5:36" x14ac:dyDescent="0.3">
      <c r="E7309" s="12"/>
      <c r="V7309" s="22"/>
      <c r="AI7309" s="25"/>
      <c r="AJ7309" s="25"/>
    </row>
    <row r="7310" spans="5:36" x14ac:dyDescent="0.3">
      <c r="E7310" s="12"/>
      <c r="V7310" s="22"/>
      <c r="AI7310" s="25"/>
      <c r="AJ7310" s="25"/>
    </row>
    <row r="7311" spans="5:36" x14ac:dyDescent="0.3">
      <c r="E7311" s="12"/>
      <c r="V7311" s="22"/>
      <c r="AI7311" s="25"/>
      <c r="AJ7311" s="25"/>
    </row>
    <row r="7312" spans="5:36" x14ac:dyDescent="0.3">
      <c r="E7312" s="12"/>
      <c r="V7312" s="22"/>
      <c r="AI7312" s="25"/>
      <c r="AJ7312" s="25"/>
    </row>
    <row r="7313" spans="5:36" x14ac:dyDescent="0.3">
      <c r="E7313" s="12"/>
      <c r="V7313" s="22"/>
      <c r="AI7313" s="25"/>
      <c r="AJ7313" s="25"/>
    </row>
    <row r="7314" spans="5:36" x14ac:dyDescent="0.3">
      <c r="E7314" s="12"/>
      <c r="V7314" s="22"/>
      <c r="AI7314" s="25"/>
      <c r="AJ7314" s="25"/>
    </row>
    <row r="7315" spans="5:36" x14ac:dyDescent="0.3">
      <c r="E7315" s="12"/>
      <c r="V7315" s="22"/>
      <c r="AI7315" s="25"/>
      <c r="AJ7315" s="25"/>
    </row>
    <row r="7316" spans="5:36" x14ac:dyDescent="0.3">
      <c r="E7316" s="12"/>
      <c r="V7316" s="22"/>
      <c r="AI7316" s="25"/>
      <c r="AJ7316" s="25"/>
    </row>
    <row r="7317" spans="5:36" x14ac:dyDescent="0.3">
      <c r="E7317" s="12"/>
      <c r="V7317" s="22"/>
      <c r="AI7317" s="25"/>
      <c r="AJ7317" s="25"/>
    </row>
    <row r="7318" spans="5:36" x14ac:dyDescent="0.3">
      <c r="E7318" s="12"/>
      <c r="V7318" s="22"/>
      <c r="AI7318" s="25"/>
      <c r="AJ7318" s="25"/>
    </row>
    <row r="7319" spans="5:36" x14ac:dyDescent="0.3">
      <c r="E7319" s="12"/>
      <c r="V7319" s="22"/>
      <c r="AI7319" s="25"/>
      <c r="AJ7319" s="25"/>
    </row>
    <row r="7320" spans="5:36" x14ac:dyDescent="0.3">
      <c r="E7320" s="12"/>
      <c r="V7320" s="22"/>
      <c r="AI7320" s="25"/>
      <c r="AJ7320" s="25"/>
    </row>
    <row r="7321" spans="5:36" x14ac:dyDescent="0.3">
      <c r="E7321" s="12"/>
      <c r="V7321" s="22"/>
      <c r="AI7321" s="25"/>
      <c r="AJ7321" s="25"/>
    </row>
    <row r="7322" spans="5:36" x14ac:dyDescent="0.3">
      <c r="E7322" s="12"/>
      <c r="V7322" s="22"/>
      <c r="AI7322" s="25"/>
      <c r="AJ7322" s="25"/>
    </row>
    <row r="7323" spans="5:36" x14ac:dyDescent="0.3">
      <c r="E7323" s="12"/>
      <c r="V7323" s="22"/>
      <c r="AI7323" s="25"/>
      <c r="AJ7323" s="25"/>
    </row>
    <row r="7324" spans="5:36" x14ac:dyDescent="0.3">
      <c r="E7324" s="12"/>
      <c r="V7324" s="22"/>
      <c r="AI7324" s="25"/>
      <c r="AJ7324" s="25"/>
    </row>
    <row r="7325" spans="5:36" x14ac:dyDescent="0.3">
      <c r="E7325" s="12"/>
      <c r="V7325" s="22"/>
      <c r="AI7325" s="25"/>
      <c r="AJ7325" s="25"/>
    </row>
    <row r="7326" spans="5:36" x14ac:dyDescent="0.3">
      <c r="E7326" s="12"/>
      <c r="V7326" s="22"/>
      <c r="AI7326" s="25"/>
      <c r="AJ7326" s="25"/>
    </row>
    <row r="7327" spans="5:36" x14ac:dyDescent="0.3">
      <c r="E7327" s="12"/>
      <c r="V7327" s="22"/>
      <c r="AI7327" s="25"/>
      <c r="AJ7327" s="25"/>
    </row>
    <row r="7328" spans="5:36" x14ac:dyDescent="0.3">
      <c r="E7328" s="12"/>
      <c r="V7328" s="22"/>
      <c r="AI7328" s="25"/>
      <c r="AJ7328" s="25"/>
    </row>
    <row r="7329" spans="5:36" x14ac:dyDescent="0.3">
      <c r="E7329" s="12"/>
      <c r="V7329" s="22"/>
      <c r="AI7329" s="25"/>
      <c r="AJ7329" s="25"/>
    </row>
    <row r="7330" spans="5:36" x14ac:dyDescent="0.3">
      <c r="E7330" s="12"/>
      <c r="V7330" s="22"/>
      <c r="AI7330" s="25"/>
      <c r="AJ7330" s="25"/>
    </row>
    <row r="7331" spans="5:36" x14ac:dyDescent="0.3">
      <c r="E7331" s="12"/>
      <c r="V7331" s="22"/>
      <c r="AI7331" s="25"/>
      <c r="AJ7331" s="25"/>
    </row>
    <row r="7332" spans="5:36" x14ac:dyDescent="0.3">
      <c r="E7332" s="12"/>
      <c r="V7332" s="22"/>
      <c r="AI7332" s="25"/>
      <c r="AJ7332" s="25"/>
    </row>
    <row r="7333" spans="5:36" x14ac:dyDescent="0.3">
      <c r="E7333" s="12"/>
      <c r="V7333" s="22"/>
      <c r="AI7333" s="25"/>
      <c r="AJ7333" s="25"/>
    </row>
    <row r="7334" spans="5:36" x14ac:dyDescent="0.3">
      <c r="E7334" s="12"/>
      <c r="V7334" s="22"/>
      <c r="AI7334" s="25"/>
      <c r="AJ7334" s="25"/>
    </row>
    <row r="7335" spans="5:36" x14ac:dyDescent="0.3">
      <c r="E7335" s="12"/>
      <c r="V7335" s="22"/>
      <c r="AI7335" s="25"/>
      <c r="AJ7335" s="25"/>
    </row>
    <row r="7336" spans="5:36" x14ac:dyDescent="0.3">
      <c r="E7336" s="12"/>
      <c r="V7336" s="22"/>
      <c r="AI7336" s="25"/>
      <c r="AJ7336" s="25"/>
    </row>
    <row r="7337" spans="5:36" x14ac:dyDescent="0.3">
      <c r="E7337" s="12"/>
      <c r="V7337" s="22"/>
      <c r="AI7337" s="25"/>
      <c r="AJ7337" s="25"/>
    </row>
    <row r="7338" spans="5:36" x14ac:dyDescent="0.3">
      <c r="E7338" s="12"/>
      <c r="V7338" s="22"/>
      <c r="AI7338" s="25"/>
      <c r="AJ7338" s="25"/>
    </row>
    <row r="7339" spans="5:36" x14ac:dyDescent="0.3">
      <c r="E7339" s="12"/>
      <c r="V7339" s="22"/>
      <c r="AI7339" s="25"/>
      <c r="AJ7339" s="25"/>
    </row>
    <row r="7340" spans="5:36" x14ac:dyDescent="0.3">
      <c r="E7340" s="12"/>
      <c r="V7340" s="22"/>
      <c r="AI7340" s="25"/>
      <c r="AJ7340" s="25"/>
    </row>
    <row r="7341" spans="5:36" x14ac:dyDescent="0.3">
      <c r="E7341" s="12"/>
      <c r="V7341" s="22"/>
      <c r="AI7341" s="25"/>
      <c r="AJ7341" s="25"/>
    </row>
    <row r="7342" spans="5:36" x14ac:dyDescent="0.3">
      <c r="E7342" s="12"/>
      <c r="V7342" s="22"/>
      <c r="AI7342" s="25"/>
      <c r="AJ7342" s="25"/>
    </row>
    <row r="7343" spans="5:36" x14ac:dyDescent="0.3">
      <c r="E7343" s="12"/>
      <c r="V7343" s="22"/>
      <c r="AI7343" s="25"/>
      <c r="AJ7343" s="25"/>
    </row>
    <row r="7344" spans="5:36" x14ac:dyDescent="0.3">
      <c r="E7344" s="12"/>
      <c r="V7344" s="22"/>
      <c r="AI7344" s="25"/>
      <c r="AJ7344" s="25"/>
    </row>
    <row r="7345" spans="5:36" x14ac:dyDescent="0.3">
      <c r="E7345" s="12"/>
      <c r="V7345" s="22"/>
      <c r="AI7345" s="25"/>
      <c r="AJ7345" s="25"/>
    </row>
    <row r="7346" spans="5:36" x14ac:dyDescent="0.3">
      <c r="E7346" s="12"/>
      <c r="V7346" s="22"/>
      <c r="AI7346" s="25"/>
      <c r="AJ7346" s="25"/>
    </row>
    <row r="7347" spans="5:36" x14ac:dyDescent="0.3">
      <c r="E7347" s="12"/>
      <c r="V7347" s="22"/>
      <c r="AI7347" s="25"/>
      <c r="AJ7347" s="25"/>
    </row>
    <row r="7348" spans="5:36" x14ac:dyDescent="0.3">
      <c r="E7348" s="12"/>
      <c r="V7348" s="22"/>
      <c r="AI7348" s="25"/>
      <c r="AJ7348" s="25"/>
    </row>
    <row r="7349" spans="5:36" x14ac:dyDescent="0.3">
      <c r="E7349" s="12"/>
      <c r="V7349" s="22"/>
      <c r="AI7349" s="25"/>
      <c r="AJ7349" s="25"/>
    </row>
    <row r="7350" spans="5:36" x14ac:dyDescent="0.3">
      <c r="E7350" s="12"/>
      <c r="V7350" s="22"/>
      <c r="AI7350" s="25"/>
      <c r="AJ7350" s="25"/>
    </row>
    <row r="7351" spans="5:36" x14ac:dyDescent="0.3">
      <c r="E7351" s="12"/>
      <c r="V7351" s="22"/>
      <c r="AI7351" s="25"/>
      <c r="AJ7351" s="25"/>
    </row>
    <row r="7352" spans="5:36" x14ac:dyDescent="0.3">
      <c r="E7352" s="12"/>
      <c r="V7352" s="22"/>
      <c r="AI7352" s="25"/>
      <c r="AJ7352" s="25"/>
    </row>
    <row r="7353" spans="5:36" x14ac:dyDescent="0.3">
      <c r="E7353" s="12"/>
      <c r="V7353" s="22"/>
      <c r="AI7353" s="25"/>
      <c r="AJ7353" s="25"/>
    </row>
    <row r="7354" spans="5:36" x14ac:dyDescent="0.3">
      <c r="E7354" s="12"/>
      <c r="V7354" s="22"/>
      <c r="AI7354" s="25"/>
      <c r="AJ7354" s="25"/>
    </row>
    <row r="7355" spans="5:36" x14ac:dyDescent="0.3">
      <c r="E7355" s="12"/>
      <c r="V7355" s="22"/>
      <c r="AI7355" s="25"/>
      <c r="AJ7355" s="25"/>
    </row>
    <row r="7356" spans="5:36" x14ac:dyDescent="0.3">
      <c r="E7356" s="12"/>
      <c r="V7356" s="22"/>
      <c r="AI7356" s="25"/>
      <c r="AJ7356" s="25"/>
    </row>
    <row r="7357" spans="5:36" x14ac:dyDescent="0.3">
      <c r="E7357" s="12"/>
      <c r="V7357" s="22"/>
      <c r="AI7357" s="25"/>
      <c r="AJ7357" s="25"/>
    </row>
    <row r="7358" spans="5:36" x14ac:dyDescent="0.3">
      <c r="E7358" s="12"/>
      <c r="V7358" s="22"/>
      <c r="AI7358" s="25"/>
      <c r="AJ7358" s="25"/>
    </row>
    <row r="7359" spans="5:36" x14ac:dyDescent="0.3">
      <c r="E7359" s="12"/>
      <c r="V7359" s="22"/>
      <c r="AI7359" s="25"/>
      <c r="AJ7359" s="25"/>
    </row>
    <row r="7360" spans="5:36" x14ac:dyDescent="0.3">
      <c r="E7360" s="12"/>
      <c r="V7360" s="22"/>
      <c r="AI7360" s="25"/>
      <c r="AJ7360" s="25"/>
    </row>
    <row r="7361" spans="5:36" x14ac:dyDescent="0.3">
      <c r="E7361" s="12"/>
      <c r="V7361" s="22"/>
      <c r="AI7361" s="25"/>
      <c r="AJ7361" s="25"/>
    </row>
    <row r="7362" spans="5:36" x14ac:dyDescent="0.3">
      <c r="E7362" s="12"/>
      <c r="V7362" s="22"/>
      <c r="AI7362" s="25"/>
      <c r="AJ7362" s="25"/>
    </row>
    <row r="7363" spans="5:36" x14ac:dyDescent="0.3">
      <c r="E7363" s="12"/>
      <c r="V7363" s="22"/>
      <c r="AI7363" s="25"/>
      <c r="AJ7363" s="25"/>
    </row>
    <row r="7364" spans="5:36" x14ac:dyDescent="0.3">
      <c r="E7364" s="12"/>
      <c r="V7364" s="22"/>
      <c r="AI7364" s="25"/>
      <c r="AJ7364" s="25"/>
    </row>
    <row r="7365" spans="5:36" x14ac:dyDescent="0.3">
      <c r="E7365" s="12"/>
      <c r="V7365" s="22"/>
      <c r="AI7365" s="25"/>
      <c r="AJ7365" s="25"/>
    </row>
    <row r="7366" spans="5:36" x14ac:dyDescent="0.3">
      <c r="E7366" s="12"/>
      <c r="V7366" s="22"/>
      <c r="AI7366" s="25"/>
      <c r="AJ7366" s="25"/>
    </row>
    <row r="7367" spans="5:36" x14ac:dyDescent="0.3">
      <c r="E7367" s="12"/>
      <c r="V7367" s="22"/>
      <c r="AI7367" s="25"/>
      <c r="AJ7367" s="25"/>
    </row>
    <row r="7368" spans="5:36" x14ac:dyDescent="0.3">
      <c r="E7368" s="12"/>
      <c r="V7368" s="22"/>
      <c r="AI7368" s="25"/>
      <c r="AJ7368" s="25"/>
    </row>
    <row r="7369" spans="5:36" x14ac:dyDescent="0.3">
      <c r="E7369" s="12"/>
      <c r="V7369" s="22"/>
      <c r="AI7369" s="25"/>
      <c r="AJ7369" s="25"/>
    </row>
    <row r="7370" spans="5:36" x14ac:dyDescent="0.3">
      <c r="E7370" s="12"/>
      <c r="V7370" s="22"/>
      <c r="AI7370" s="25"/>
      <c r="AJ7370" s="25"/>
    </row>
    <row r="7371" spans="5:36" x14ac:dyDescent="0.3">
      <c r="E7371" s="12"/>
      <c r="V7371" s="22"/>
      <c r="AI7371" s="25"/>
      <c r="AJ7371" s="25"/>
    </row>
    <row r="7372" spans="5:36" x14ac:dyDescent="0.3">
      <c r="E7372" s="12"/>
      <c r="V7372" s="22"/>
      <c r="AI7372" s="25"/>
      <c r="AJ7372" s="25"/>
    </row>
    <row r="7373" spans="5:36" x14ac:dyDescent="0.3">
      <c r="E7373" s="12"/>
      <c r="V7373" s="22"/>
      <c r="AI7373" s="25"/>
      <c r="AJ7373" s="25"/>
    </row>
    <row r="7374" spans="5:36" x14ac:dyDescent="0.3">
      <c r="E7374" s="12"/>
      <c r="V7374" s="22"/>
      <c r="AI7374" s="25"/>
      <c r="AJ7374" s="25"/>
    </row>
    <row r="7375" spans="5:36" x14ac:dyDescent="0.3">
      <c r="E7375" s="12"/>
      <c r="V7375" s="22"/>
      <c r="AI7375" s="25"/>
      <c r="AJ7375" s="25"/>
    </row>
    <row r="7376" spans="5:36" x14ac:dyDescent="0.3">
      <c r="E7376" s="12"/>
      <c r="V7376" s="22"/>
      <c r="AI7376" s="25"/>
      <c r="AJ7376" s="25"/>
    </row>
    <row r="7377" spans="5:36" x14ac:dyDescent="0.3">
      <c r="E7377" s="12"/>
      <c r="V7377" s="22"/>
      <c r="AI7377" s="25"/>
      <c r="AJ7377" s="25"/>
    </row>
    <row r="7378" spans="5:36" x14ac:dyDescent="0.3">
      <c r="E7378" s="12"/>
      <c r="V7378" s="22"/>
      <c r="AI7378" s="25"/>
      <c r="AJ7378" s="25"/>
    </row>
    <row r="7379" spans="5:36" x14ac:dyDescent="0.3">
      <c r="E7379" s="12"/>
      <c r="V7379" s="22"/>
      <c r="AI7379" s="25"/>
      <c r="AJ7379" s="25"/>
    </row>
    <row r="7380" spans="5:36" x14ac:dyDescent="0.3">
      <c r="E7380" s="12"/>
      <c r="V7380" s="22"/>
      <c r="AI7380" s="25"/>
      <c r="AJ7380" s="25"/>
    </row>
    <row r="7381" spans="5:36" x14ac:dyDescent="0.3">
      <c r="E7381" s="12"/>
      <c r="V7381" s="22"/>
      <c r="AI7381" s="25"/>
      <c r="AJ7381" s="25"/>
    </row>
    <row r="7382" spans="5:36" x14ac:dyDescent="0.3">
      <c r="E7382" s="12"/>
      <c r="V7382" s="22"/>
      <c r="AI7382" s="25"/>
      <c r="AJ7382" s="25"/>
    </row>
    <row r="7383" spans="5:36" x14ac:dyDescent="0.3">
      <c r="E7383" s="12"/>
      <c r="V7383" s="22"/>
      <c r="AI7383" s="25"/>
      <c r="AJ7383" s="25"/>
    </row>
    <row r="7384" spans="5:36" x14ac:dyDescent="0.3">
      <c r="E7384" s="12"/>
      <c r="V7384" s="22"/>
      <c r="AI7384" s="25"/>
      <c r="AJ7384" s="25"/>
    </row>
    <row r="7385" spans="5:36" x14ac:dyDescent="0.3">
      <c r="E7385" s="12"/>
      <c r="V7385" s="22"/>
      <c r="AI7385" s="25"/>
      <c r="AJ7385" s="25"/>
    </row>
    <row r="7386" spans="5:36" x14ac:dyDescent="0.3">
      <c r="E7386" s="12"/>
      <c r="V7386" s="22"/>
      <c r="AI7386" s="25"/>
      <c r="AJ7386" s="25"/>
    </row>
    <row r="7387" spans="5:36" x14ac:dyDescent="0.3">
      <c r="E7387" s="12"/>
      <c r="V7387" s="22"/>
      <c r="AI7387" s="25"/>
      <c r="AJ7387" s="25"/>
    </row>
    <row r="7388" spans="5:36" x14ac:dyDescent="0.3">
      <c r="E7388" s="12"/>
      <c r="V7388" s="22"/>
      <c r="AI7388" s="25"/>
      <c r="AJ7388" s="25"/>
    </row>
    <row r="7389" spans="5:36" x14ac:dyDescent="0.3">
      <c r="E7389" s="12"/>
      <c r="V7389" s="22"/>
      <c r="AI7389" s="25"/>
      <c r="AJ7389" s="25"/>
    </row>
    <row r="7390" spans="5:36" x14ac:dyDescent="0.3">
      <c r="E7390" s="12"/>
      <c r="V7390" s="22"/>
      <c r="AI7390" s="25"/>
      <c r="AJ7390" s="25"/>
    </row>
    <row r="7391" spans="5:36" x14ac:dyDescent="0.3">
      <c r="E7391" s="12"/>
      <c r="V7391" s="22"/>
      <c r="AI7391" s="25"/>
      <c r="AJ7391" s="25"/>
    </row>
    <row r="7392" spans="5:36" x14ac:dyDescent="0.3">
      <c r="E7392" s="12"/>
      <c r="V7392" s="22"/>
      <c r="AI7392" s="25"/>
      <c r="AJ7392" s="25"/>
    </row>
    <row r="7393" spans="5:36" x14ac:dyDescent="0.3">
      <c r="E7393" s="12"/>
      <c r="V7393" s="22"/>
      <c r="AI7393" s="25"/>
      <c r="AJ7393" s="25"/>
    </row>
    <row r="7394" spans="5:36" x14ac:dyDescent="0.3">
      <c r="E7394" s="12"/>
      <c r="V7394" s="22"/>
      <c r="AI7394" s="25"/>
      <c r="AJ7394" s="25"/>
    </row>
    <row r="7395" spans="5:36" x14ac:dyDescent="0.3">
      <c r="E7395" s="12"/>
      <c r="V7395" s="22"/>
      <c r="AI7395" s="25"/>
      <c r="AJ7395" s="25"/>
    </row>
    <row r="7396" spans="5:36" x14ac:dyDescent="0.3">
      <c r="E7396" s="12"/>
      <c r="V7396" s="22"/>
      <c r="AI7396" s="25"/>
      <c r="AJ7396" s="25"/>
    </row>
    <row r="7397" spans="5:36" x14ac:dyDescent="0.3">
      <c r="E7397" s="12"/>
      <c r="V7397" s="22"/>
      <c r="AI7397" s="25"/>
      <c r="AJ7397" s="25"/>
    </row>
    <row r="7398" spans="5:36" x14ac:dyDescent="0.3">
      <c r="E7398" s="12"/>
      <c r="V7398" s="22"/>
      <c r="AI7398" s="25"/>
      <c r="AJ7398" s="25"/>
    </row>
    <row r="7399" spans="5:36" x14ac:dyDescent="0.3">
      <c r="E7399" s="12"/>
      <c r="V7399" s="22"/>
      <c r="AI7399" s="25"/>
      <c r="AJ7399" s="25"/>
    </row>
    <row r="7400" spans="5:36" x14ac:dyDescent="0.3">
      <c r="E7400" s="12"/>
      <c r="V7400" s="22"/>
      <c r="AI7400" s="25"/>
      <c r="AJ7400" s="25"/>
    </row>
    <row r="7401" spans="5:36" x14ac:dyDescent="0.3">
      <c r="E7401" s="12"/>
      <c r="V7401" s="22"/>
      <c r="AI7401" s="25"/>
      <c r="AJ7401" s="25"/>
    </row>
    <row r="7402" spans="5:36" x14ac:dyDescent="0.3">
      <c r="E7402" s="12"/>
      <c r="V7402" s="22"/>
      <c r="AI7402" s="25"/>
      <c r="AJ7402" s="25"/>
    </row>
    <row r="7403" spans="5:36" x14ac:dyDescent="0.3">
      <c r="E7403" s="12"/>
      <c r="V7403" s="22"/>
      <c r="AI7403" s="25"/>
      <c r="AJ7403" s="25"/>
    </row>
    <row r="7404" spans="5:36" x14ac:dyDescent="0.3">
      <c r="E7404" s="12"/>
      <c r="V7404" s="22"/>
      <c r="AI7404" s="25"/>
      <c r="AJ7404" s="25"/>
    </row>
    <row r="7405" spans="5:36" x14ac:dyDescent="0.3">
      <c r="E7405" s="12"/>
      <c r="V7405" s="22"/>
      <c r="AI7405" s="25"/>
      <c r="AJ7405" s="25"/>
    </row>
    <row r="7406" spans="5:36" x14ac:dyDescent="0.3">
      <c r="E7406" s="12"/>
      <c r="V7406" s="22"/>
      <c r="AI7406" s="25"/>
      <c r="AJ7406" s="25"/>
    </row>
    <row r="7407" spans="5:36" x14ac:dyDescent="0.3">
      <c r="E7407" s="12"/>
      <c r="V7407" s="22"/>
      <c r="AI7407" s="25"/>
      <c r="AJ7407" s="25"/>
    </row>
    <row r="7408" spans="5:36" x14ac:dyDescent="0.3">
      <c r="E7408" s="12"/>
      <c r="V7408" s="22"/>
      <c r="AI7408" s="25"/>
      <c r="AJ7408" s="25"/>
    </row>
    <row r="7409" spans="5:36" x14ac:dyDescent="0.3">
      <c r="E7409" s="12"/>
      <c r="V7409" s="22"/>
      <c r="AI7409" s="25"/>
      <c r="AJ7409" s="25"/>
    </row>
    <row r="7410" spans="5:36" x14ac:dyDescent="0.3">
      <c r="E7410" s="12"/>
      <c r="V7410" s="22"/>
      <c r="AI7410" s="25"/>
      <c r="AJ7410" s="25"/>
    </row>
    <row r="7411" spans="5:36" x14ac:dyDescent="0.3">
      <c r="E7411" s="12"/>
      <c r="V7411" s="22"/>
      <c r="AI7411" s="25"/>
      <c r="AJ7411" s="25"/>
    </row>
    <row r="7412" spans="5:36" x14ac:dyDescent="0.3">
      <c r="E7412" s="12"/>
      <c r="V7412" s="22"/>
      <c r="AI7412" s="25"/>
      <c r="AJ7412" s="25"/>
    </row>
    <row r="7413" spans="5:36" x14ac:dyDescent="0.3">
      <c r="E7413" s="12"/>
      <c r="V7413" s="22"/>
      <c r="AI7413" s="25"/>
      <c r="AJ7413" s="25"/>
    </row>
    <row r="7414" spans="5:36" x14ac:dyDescent="0.3">
      <c r="E7414" s="12"/>
      <c r="V7414" s="22"/>
      <c r="AI7414" s="25"/>
      <c r="AJ7414" s="25"/>
    </row>
    <row r="7415" spans="5:36" x14ac:dyDescent="0.3">
      <c r="E7415" s="12"/>
      <c r="V7415" s="22"/>
      <c r="AI7415" s="25"/>
      <c r="AJ7415" s="25"/>
    </row>
    <row r="7416" spans="5:36" x14ac:dyDescent="0.3">
      <c r="E7416" s="12"/>
      <c r="V7416" s="22"/>
      <c r="AI7416" s="25"/>
      <c r="AJ7416" s="25"/>
    </row>
    <row r="7417" spans="5:36" x14ac:dyDescent="0.3">
      <c r="E7417" s="12"/>
      <c r="V7417" s="22"/>
      <c r="AI7417" s="25"/>
      <c r="AJ7417" s="25"/>
    </row>
    <row r="7418" spans="5:36" x14ac:dyDescent="0.3">
      <c r="E7418" s="12"/>
      <c r="V7418" s="22"/>
      <c r="AI7418" s="25"/>
      <c r="AJ7418" s="25"/>
    </row>
    <row r="7419" spans="5:36" x14ac:dyDescent="0.3">
      <c r="E7419" s="12"/>
      <c r="V7419" s="22"/>
      <c r="AI7419" s="25"/>
      <c r="AJ7419" s="25"/>
    </row>
    <row r="7420" spans="5:36" x14ac:dyDescent="0.3">
      <c r="E7420" s="12"/>
      <c r="V7420" s="22"/>
      <c r="AI7420" s="25"/>
      <c r="AJ7420" s="25"/>
    </row>
    <row r="7421" spans="5:36" x14ac:dyDescent="0.3">
      <c r="E7421" s="12"/>
      <c r="V7421" s="22"/>
      <c r="AI7421" s="25"/>
      <c r="AJ7421" s="25"/>
    </row>
    <row r="7422" spans="5:36" x14ac:dyDescent="0.3">
      <c r="E7422" s="12"/>
      <c r="V7422" s="22"/>
      <c r="AI7422" s="25"/>
      <c r="AJ7422" s="25"/>
    </row>
    <row r="7423" spans="5:36" x14ac:dyDescent="0.3">
      <c r="E7423" s="12"/>
      <c r="V7423" s="22"/>
      <c r="AI7423" s="25"/>
      <c r="AJ7423" s="25"/>
    </row>
    <row r="7424" spans="5:36" x14ac:dyDescent="0.3">
      <c r="E7424" s="12"/>
      <c r="V7424" s="22"/>
      <c r="AI7424" s="25"/>
      <c r="AJ7424" s="25"/>
    </row>
    <row r="7425" spans="5:36" x14ac:dyDescent="0.3">
      <c r="E7425" s="12"/>
      <c r="V7425" s="22"/>
      <c r="AI7425" s="25"/>
      <c r="AJ7425" s="25"/>
    </row>
    <row r="7426" spans="5:36" x14ac:dyDescent="0.3">
      <c r="E7426" s="12"/>
      <c r="V7426" s="22"/>
      <c r="AI7426" s="25"/>
      <c r="AJ7426" s="25"/>
    </row>
    <row r="7427" spans="5:36" x14ac:dyDescent="0.3">
      <c r="E7427" s="12"/>
      <c r="V7427" s="22"/>
      <c r="AI7427" s="25"/>
      <c r="AJ7427" s="25"/>
    </row>
    <row r="7428" spans="5:36" x14ac:dyDescent="0.3">
      <c r="E7428" s="12"/>
      <c r="V7428" s="22"/>
      <c r="AI7428" s="25"/>
      <c r="AJ7428" s="25"/>
    </row>
    <row r="7429" spans="5:36" x14ac:dyDescent="0.3">
      <c r="E7429" s="12"/>
      <c r="V7429" s="22"/>
      <c r="AI7429" s="25"/>
      <c r="AJ7429" s="25"/>
    </row>
    <row r="7430" spans="5:36" x14ac:dyDescent="0.3">
      <c r="E7430" s="12"/>
      <c r="V7430" s="22"/>
      <c r="AI7430" s="25"/>
      <c r="AJ7430" s="25"/>
    </row>
    <row r="7431" spans="5:36" x14ac:dyDescent="0.3">
      <c r="E7431" s="12"/>
      <c r="V7431" s="22"/>
      <c r="AI7431" s="25"/>
      <c r="AJ7431" s="25"/>
    </row>
    <row r="7432" spans="5:36" x14ac:dyDescent="0.3">
      <c r="E7432" s="12"/>
      <c r="V7432" s="22"/>
      <c r="AI7432" s="25"/>
      <c r="AJ7432" s="25"/>
    </row>
    <row r="7433" spans="5:36" x14ac:dyDescent="0.3">
      <c r="E7433" s="12"/>
      <c r="V7433" s="22"/>
      <c r="AI7433" s="25"/>
      <c r="AJ7433" s="25"/>
    </row>
    <row r="7434" spans="5:36" x14ac:dyDescent="0.3">
      <c r="E7434" s="12"/>
      <c r="V7434" s="22"/>
      <c r="AI7434" s="25"/>
      <c r="AJ7434" s="25"/>
    </row>
    <row r="7435" spans="5:36" x14ac:dyDescent="0.3">
      <c r="E7435" s="12"/>
      <c r="V7435" s="22"/>
      <c r="AI7435" s="25"/>
      <c r="AJ7435" s="25"/>
    </row>
    <row r="7436" spans="5:36" x14ac:dyDescent="0.3">
      <c r="E7436" s="12"/>
      <c r="V7436" s="22"/>
      <c r="AI7436" s="25"/>
      <c r="AJ7436" s="25"/>
    </row>
    <row r="7437" spans="5:36" x14ac:dyDescent="0.3">
      <c r="E7437" s="12"/>
      <c r="V7437" s="22"/>
      <c r="AI7437" s="25"/>
      <c r="AJ7437" s="25"/>
    </row>
    <row r="7438" spans="5:36" x14ac:dyDescent="0.3">
      <c r="E7438" s="12"/>
      <c r="V7438" s="22"/>
      <c r="AI7438" s="25"/>
      <c r="AJ7438" s="25"/>
    </row>
    <row r="7439" spans="5:36" x14ac:dyDescent="0.3">
      <c r="E7439" s="12"/>
      <c r="V7439" s="22"/>
      <c r="AI7439" s="25"/>
      <c r="AJ7439" s="25"/>
    </row>
    <row r="7440" spans="5:36" x14ac:dyDescent="0.3">
      <c r="E7440" s="12"/>
      <c r="V7440" s="22"/>
      <c r="AI7440" s="25"/>
      <c r="AJ7440" s="25"/>
    </row>
    <row r="7441" spans="5:36" x14ac:dyDescent="0.3">
      <c r="E7441" s="12"/>
      <c r="V7441" s="22"/>
      <c r="AI7441" s="25"/>
      <c r="AJ7441" s="25"/>
    </row>
    <row r="7442" spans="5:36" x14ac:dyDescent="0.3">
      <c r="E7442" s="12"/>
      <c r="V7442" s="22"/>
      <c r="AI7442" s="25"/>
      <c r="AJ7442" s="25"/>
    </row>
    <row r="7443" spans="5:36" x14ac:dyDescent="0.3">
      <c r="E7443" s="12"/>
      <c r="V7443" s="22"/>
      <c r="AI7443" s="25"/>
      <c r="AJ7443" s="25"/>
    </row>
    <row r="7444" spans="5:36" x14ac:dyDescent="0.3">
      <c r="E7444" s="12"/>
      <c r="V7444" s="22"/>
      <c r="AI7444" s="25"/>
      <c r="AJ7444" s="25"/>
    </row>
    <row r="7445" spans="5:36" x14ac:dyDescent="0.3">
      <c r="E7445" s="12"/>
      <c r="V7445" s="22"/>
      <c r="AI7445" s="25"/>
      <c r="AJ7445" s="25"/>
    </row>
    <row r="7446" spans="5:36" x14ac:dyDescent="0.3">
      <c r="E7446" s="12"/>
      <c r="V7446" s="22"/>
      <c r="AI7446" s="25"/>
      <c r="AJ7446" s="25"/>
    </row>
    <row r="7447" spans="5:36" x14ac:dyDescent="0.3">
      <c r="E7447" s="12"/>
      <c r="V7447" s="22"/>
      <c r="AI7447" s="25"/>
      <c r="AJ7447" s="25"/>
    </row>
    <row r="7448" spans="5:36" x14ac:dyDescent="0.3">
      <c r="E7448" s="12"/>
      <c r="V7448" s="22"/>
      <c r="AI7448" s="25"/>
      <c r="AJ7448" s="25"/>
    </row>
    <row r="7449" spans="5:36" x14ac:dyDescent="0.3">
      <c r="E7449" s="12"/>
      <c r="V7449" s="22"/>
      <c r="AI7449" s="25"/>
      <c r="AJ7449" s="25"/>
    </row>
    <row r="7450" spans="5:36" x14ac:dyDescent="0.3">
      <c r="E7450" s="12"/>
      <c r="V7450" s="22"/>
      <c r="AI7450" s="25"/>
      <c r="AJ7450" s="25"/>
    </row>
    <row r="7451" spans="5:36" x14ac:dyDescent="0.3">
      <c r="E7451" s="12"/>
      <c r="V7451" s="22"/>
      <c r="AI7451" s="25"/>
      <c r="AJ7451" s="25"/>
    </row>
    <row r="7452" spans="5:36" x14ac:dyDescent="0.3">
      <c r="E7452" s="12"/>
      <c r="V7452" s="22"/>
      <c r="AI7452" s="25"/>
      <c r="AJ7452" s="25"/>
    </row>
    <row r="7453" spans="5:36" x14ac:dyDescent="0.3">
      <c r="E7453" s="12"/>
      <c r="V7453" s="22"/>
      <c r="AI7453" s="25"/>
      <c r="AJ7453" s="25"/>
    </row>
    <row r="7454" spans="5:36" x14ac:dyDescent="0.3">
      <c r="E7454" s="12"/>
      <c r="V7454" s="22"/>
      <c r="AI7454" s="25"/>
      <c r="AJ7454" s="25"/>
    </row>
    <row r="7455" spans="5:36" x14ac:dyDescent="0.3">
      <c r="E7455" s="12"/>
      <c r="V7455" s="22"/>
      <c r="AI7455" s="25"/>
      <c r="AJ7455" s="25"/>
    </row>
    <row r="7456" spans="5:36" x14ac:dyDescent="0.3">
      <c r="E7456" s="12"/>
      <c r="V7456" s="22"/>
      <c r="AI7456" s="25"/>
      <c r="AJ7456" s="25"/>
    </row>
    <row r="7457" spans="5:36" x14ac:dyDescent="0.3">
      <c r="E7457" s="12"/>
      <c r="V7457" s="22"/>
      <c r="AI7457" s="25"/>
      <c r="AJ7457" s="25"/>
    </row>
    <row r="7458" spans="5:36" x14ac:dyDescent="0.3">
      <c r="E7458" s="12"/>
      <c r="V7458" s="22"/>
      <c r="AI7458" s="25"/>
      <c r="AJ7458" s="25"/>
    </row>
    <row r="7459" spans="5:36" x14ac:dyDescent="0.3">
      <c r="E7459" s="12"/>
      <c r="V7459" s="22"/>
      <c r="AI7459" s="25"/>
      <c r="AJ7459" s="25"/>
    </row>
    <row r="7460" spans="5:36" x14ac:dyDescent="0.3">
      <c r="E7460" s="12"/>
      <c r="V7460" s="22"/>
      <c r="AI7460" s="25"/>
      <c r="AJ7460" s="25"/>
    </row>
    <row r="7461" spans="5:36" x14ac:dyDescent="0.3">
      <c r="E7461" s="12"/>
      <c r="V7461" s="22"/>
      <c r="AI7461" s="25"/>
      <c r="AJ7461" s="25"/>
    </row>
    <row r="7462" spans="5:36" x14ac:dyDescent="0.3">
      <c r="E7462" s="12"/>
      <c r="V7462" s="22"/>
      <c r="AI7462" s="25"/>
      <c r="AJ7462" s="25"/>
    </row>
    <row r="7463" spans="5:36" x14ac:dyDescent="0.3">
      <c r="E7463" s="12"/>
      <c r="V7463" s="22"/>
      <c r="AI7463" s="25"/>
      <c r="AJ7463" s="25"/>
    </row>
    <row r="7464" spans="5:36" x14ac:dyDescent="0.3">
      <c r="E7464" s="12"/>
      <c r="V7464" s="22"/>
      <c r="AI7464" s="25"/>
      <c r="AJ7464" s="25"/>
    </row>
    <row r="7465" spans="5:36" x14ac:dyDescent="0.3">
      <c r="E7465" s="12"/>
      <c r="V7465" s="22"/>
      <c r="AI7465" s="25"/>
      <c r="AJ7465" s="25"/>
    </row>
    <row r="7466" spans="5:36" x14ac:dyDescent="0.3">
      <c r="E7466" s="12"/>
      <c r="V7466" s="22"/>
      <c r="AI7466" s="25"/>
      <c r="AJ7466" s="25"/>
    </row>
    <row r="7467" spans="5:36" x14ac:dyDescent="0.3">
      <c r="E7467" s="12"/>
      <c r="V7467" s="22"/>
      <c r="AI7467" s="25"/>
      <c r="AJ7467" s="25"/>
    </row>
    <row r="7468" spans="5:36" x14ac:dyDescent="0.3">
      <c r="E7468" s="12"/>
      <c r="V7468" s="22"/>
      <c r="AI7468" s="25"/>
      <c r="AJ7468" s="25"/>
    </row>
    <row r="7469" spans="5:36" x14ac:dyDescent="0.3">
      <c r="E7469" s="12"/>
      <c r="V7469" s="22"/>
      <c r="AI7469" s="25"/>
      <c r="AJ7469" s="25"/>
    </row>
    <row r="7470" spans="5:36" x14ac:dyDescent="0.3">
      <c r="E7470" s="12"/>
      <c r="V7470" s="22"/>
      <c r="AI7470" s="25"/>
      <c r="AJ7470" s="25"/>
    </row>
    <row r="7471" spans="5:36" x14ac:dyDescent="0.3">
      <c r="E7471" s="12"/>
      <c r="V7471" s="22"/>
      <c r="AI7471" s="25"/>
      <c r="AJ7471" s="25"/>
    </row>
    <row r="7472" spans="5:36" x14ac:dyDescent="0.3">
      <c r="E7472" s="12"/>
      <c r="V7472" s="22"/>
      <c r="AI7472" s="25"/>
      <c r="AJ7472" s="25"/>
    </row>
    <row r="7473" spans="5:36" x14ac:dyDescent="0.3">
      <c r="E7473" s="12"/>
      <c r="V7473" s="22"/>
      <c r="AI7473" s="25"/>
      <c r="AJ7473" s="25"/>
    </row>
    <row r="7474" spans="5:36" x14ac:dyDescent="0.3">
      <c r="E7474" s="12"/>
      <c r="V7474" s="22"/>
      <c r="AI7474" s="25"/>
      <c r="AJ7474" s="25"/>
    </row>
    <row r="7475" spans="5:36" x14ac:dyDescent="0.3">
      <c r="E7475" s="12"/>
      <c r="V7475" s="22"/>
      <c r="AI7475" s="25"/>
      <c r="AJ7475" s="25"/>
    </row>
    <row r="7476" spans="5:36" x14ac:dyDescent="0.3">
      <c r="E7476" s="12"/>
      <c r="V7476" s="22"/>
      <c r="AI7476" s="25"/>
      <c r="AJ7476" s="25"/>
    </row>
    <row r="7477" spans="5:36" x14ac:dyDescent="0.3">
      <c r="E7477" s="12"/>
      <c r="V7477" s="22"/>
      <c r="AI7477" s="25"/>
      <c r="AJ7477" s="25"/>
    </row>
    <row r="7478" spans="5:36" x14ac:dyDescent="0.3">
      <c r="E7478" s="12"/>
      <c r="V7478" s="22"/>
      <c r="AI7478" s="25"/>
      <c r="AJ7478" s="25"/>
    </row>
    <row r="7479" spans="5:36" x14ac:dyDescent="0.3">
      <c r="E7479" s="12"/>
      <c r="V7479" s="22"/>
      <c r="AI7479" s="25"/>
      <c r="AJ7479" s="25"/>
    </row>
    <row r="7480" spans="5:36" x14ac:dyDescent="0.3">
      <c r="E7480" s="12"/>
      <c r="V7480" s="22"/>
      <c r="AI7480" s="25"/>
      <c r="AJ7480" s="25"/>
    </row>
    <row r="7481" spans="5:36" x14ac:dyDescent="0.3">
      <c r="E7481" s="12"/>
      <c r="V7481" s="22"/>
      <c r="AI7481" s="25"/>
      <c r="AJ7481" s="25"/>
    </row>
    <row r="7482" spans="5:36" x14ac:dyDescent="0.3">
      <c r="E7482" s="12"/>
      <c r="V7482" s="22"/>
      <c r="AI7482" s="25"/>
      <c r="AJ7482" s="25"/>
    </row>
    <row r="7483" spans="5:36" x14ac:dyDescent="0.3">
      <c r="E7483" s="12"/>
      <c r="V7483" s="22"/>
      <c r="AI7483" s="25"/>
      <c r="AJ7483" s="25"/>
    </row>
    <row r="7484" spans="5:36" x14ac:dyDescent="0.3">
      <c r="E7484" s="12"/>
      <c r="V7484" s="22"/>
      <c r="AI7484" s="25"/>
      <c r="AJ7484" s="25"/>
    </row>
    <row r="7485" spans="5:36" x14ac:dyDescent="0.3">
      <c r="E7485" s="12"/>
      <c r="V7485" s="22"/>
      <c r="AI7485" s="25"/>
      <c r="AJ7485" s="25"/>
    </row>
    <row r="7486" spans="5:36" x14ac:dyDescent="0.3">
      <c r="E7486" s="12"/>
      <c r="V7486" s="22"/>
      <c r="AI7486" s="25"/>
      <c r="AJ7486" s="25"/>
    </row>
    <row r="7487" spans="5:36" x14ac:dyDescent="0.3">
      <c r="E7487" s="12"/>
      <c r="V7487" s="22"/>
      <c r="AI7487" s="25"/>
      <c r="AJ7487" s="25"/>
    </row>
    <row r="7488" spans="5:36" x14ac:dyDescent="0.3">
      <c r="E7488" s="12"/>
      <c r="V7488" s="22"/>
      <c r="AI7488" s="25"/>
      <c r="AJ7488" s="25"/>
    </row>
    <row r="7489" spans="5:36" x14ac:dyDescent="0.3">
      <c r="E7489" s="12"/>
      <c r="V7489" s="22"/>
      <c r="AI7489" s="25"/>
      <c r="AJ7489" s="25"/>
    </row>
    <row r="7490" spans="5:36" x14ac:dyDescent="0.3">
      <c r="E7490" s="12"/>
      <c r="V7490" s="22"/>
      <c r="AI7490" s="25"/>
      <c r="AJ7490" s="25"/>
    </row>
    <row r="7491" spans="5:36" x14ac:dyDescent="0.3">
      <c r="E7491" s="12"/>
      <c r="V7491" s="22"/>
      <c r="AI7491" s="25"/>
      <c r="AJ7491" s="25"/>
    </row>
    <row r="7492" spans="5:36" x14ac:dyDescent="0.3">
      <c r="E7492" s="12"/>
      <c r="V7492" s="22"/>
      <c r="AI7492" s="25"/>
      <c r="AJ7492" s="25"/>
    </row>
    <row r="7493" spans="5:36" x14ac:dyDescent="0.3">
      <c r="E7493" s="12"/>
      <c r="V7493" s="22"/>
      <c r="AI7493" s="25"/>
      <c r="AJ7493" s="25"/>
    </row>
    <row r="7494" spans="5:36" x14ac:dyDescent="0.3">
      <c r="E7494" s="12"/>
      <c r="V7494" s="22"/>
      <c r="AI7494" s="25"/>
      <c r="AJ7494" s="25"/>
    </row>
    <row r="7495" spans="5:36" x14ac:dyDescent="0.3">
      <c r="E7495" s="12"/>
      <c r="V7495" s="22"/>
      <c r="AI7495" s="25"/>
      <c r="AJ7495" s="25"/>
    </row>
    <row r="7496" spans="5:36" x14ac:dyDescent="0.3">
      <c r="E7496" s="12"/>
      <c r="V7496" s="22"/>
      <c r="AI7496" s="25"/>
      <c r="AJ7496" s="25"/>
    </row>
    <row r="7497" spans="5:36" x14ac:dyDescent="0.3">
      <c r="E7497" s="12"/>
      <c r="V7497" s="22"/>
      <c r="AI7497" s="25"/>
      <c r="AJ7497" s="25"/>
    </row>
    <row r="7498" spans="5:36" x14ac:dyDescent="0.3">
      <c r="E7498" s="12"/>
      <c r="V7498" s="22"/>
      <c r="AI7498" s="25"/>
      <c r="AJ7498" s="25"/>
    </row>
    <row r="7499" spans="5:36" x14ac:dyDescent="0.3">
      <c r="E7499" s="12"/>
      <c r="V7499" s="22"/>
      <c r="AI7499" s="25"/>
      <c r="AJ7499" s="25"/>
    </row>
    <row r="7500" spans="5:36" x14ac:dyDescent="0.3">
      <c r="E7500" s="12"/>
      <c r="V7500" s="22"/>
      <c r="AI7500" s="25"/>
      <c r="AJ7500" s="25"/>
    </row>
    <row r="7501" spans="5:36" x14ac:dyDescent="0.3">
      <c r="E7501" s="12"/>
      <c r="V7501" s="22"/>
      <c r="AI7501" s="25"/>
      <c r="AJ7501" s="25"/>
    </row>
    <row r="7502" spans="5:36" x14ac:dyDescent="0.3">
      <c r="E7502" s="12"/>
      <c r="V7502" s="22"/>
      <c r="AI7502" s="25"/>
      <c r="AJ7502" s="25"/>
    </row>
    <row r="7503" spans="5:36" x14ac:dyDescent="0.3">
      <c r="E7503" s="12"/>
      <c r="V7503" s="22"/>
      <c r="AI7503" s="25"/>
      <c r="AJ7503" s="25"/>
    </row>
    <row r="7504" spans="5:36" x14ac:dyDescent="0.3">
      <c r="E7504" s="12"/>
      <c r="V7504" s="22"/>
      <c r="AI7504" s="25"/>
      <c r="AJ7504" s="25"/>
    </row>
    <row r="7505" spans="5:36" x14ac:dyDescent="0.3">
      <c r="E7505" s="12"/>
      <c r="V7505" s="22"/>
      <c r="AI7505" s="25"/>
      <c r="AJ7505" s="25"/>
    </row>
    <row r="7506" spans="5:36" x14ac:dyDescent="0.3">
      <c r="E7506" s="12"/>
      <c r="V7506" s="22"/>
      <c r="AI7506" s="25"/>
      <c r="AJ7506" s="25"/>
    </row>
    <row r="7507" spans="5:36" x14ac:dyDescent="0.3">
      <c r="E7507" s="12"/>
      <c r="V7507" s="22"/>
      <c r="AI7507" s="25"/>
      <c r="AJ7507" s="25"/>
    </row>
    <row r="7508" spans="5:36" x14ac:dyDescent="0.3">
      <c r="E7508" s="12"/>
      <c r="V7508" s="22"/>
      <c r="AI7508" s="25"/>
      <c r="AJ7508" s="25"/>
    </row>
    <row r="7509" spans="5:36" x14ac:dyDescent="0.3">
      <c r="E7509" s="12"/>
      <c r="V7509" s="22"/>
      <c r="AI7509" s="25"/>
      <c r="AJ7509" s="25"/>
    </row>
    <row r="7510" spans="5:36" x14ac:dyDescent="0.3">
      <c r="E7510" s="12"/>
      <c r="V7510" s="22"/>
      <c r="AI7510" s="25"/>
      <c r="AJ7510" s="25"/>
    </row>
    <row r="7511" spans="5:36" x14ac:dyDescent="0.3">
      <c r="E7511" s="12"/>
      <c r="V7511" s="22"/>
      <c r="AI7511" s="25"/>
      <c r="AJ7511" s="25"/>
    </row>
    <row r="7512" spans="5:36" x14ac:dyDescent="0.3">
      <c r="E7512" s="12"/>
      <c r="V7512" s="22"/>
      <c r="AI7512" s="25"/>
      <c r="AJ7512" s="25"/>
    </row>
    <row r="7513" spans="5:36" x14ac:dyDescent="0.3">
      <c r="E7513" s="12"/>
      <c r="V7513" s="22"/>
      <c r="AI7513" s="25"/>
      <c r="AJ7513" s="25"/>
    </row>
    <row r="7514" spans="5:36" x14ac:dyDescent="0.3">
      <c r="E7514" s="12"/>
      <c r="V7514" s="22"/>
      <c r="AI7514" s="25"/>
      <c r="AJ7514" s="25"/>
    </row>
    <row r="7515" spans="5:36" x14ac:dyDescent="0.3">
      <c r="E7515" s="12"/>
      <c r="V7515" s="22"/>
      <c r="AI7515" s="25"/>
      <c r="AJ7515" s="25"/>
    </row>
    <row r="7516" spans="5:36" x14ac:dyDescent="0.3">
      <c r="E7516" s="12"/>
      <c r="V7516" s="22"/>
      <c r="AI7516" s="25"/>
      <c r="AJ7516" s="25"/>
    </row>
    <row r="7517" spans="5:36" x14ac:dyDescent="0.3">
      <c r="E7517" s="12"/>
      <c r="V7517" s="22"/>
      <c r="AI7517" s="25"/>
      <c r="AJ7517" s="25"/>
    </row>
    <row r="7518" spans="5:36" x14ac:dyDescent="0.3">
      <c r="E7518" s="12"/>
      <c r="V7518" s="22"/>
      <c r="AI7518" s="25"/>
      <c r="AJ7518" s="25"/>
    </row>
    <row r="7519" spans="5:36" x14ac:dyDescent="0.3">
      <c r="E7519" s="12"/>
      <c r="V7519" s="22"/>
      <c r="AI7519" s="25"/>
      <c r="AJ7519" s="25"/>
    </row>
    <row r="7520" spans="5:36" x14ac:dyDescent="0.3">
      <c r="E7520" s="12"/>
      <c r="V7520" s="22"/>
      <c r="AI7520" s="25"/>
      <c r="AJ7520" s="25"/>
    </row>
    <row r="7521" spans="5:36" x14ac:dyDescent="0.3">
      <c r="E7521" s="12"/>
      <c r="V7521" s="22"/>
      <c r="AI7521" s="25"/>
      <c r="AJ7521" s="25"/>
    </row>
    <row r="7522" spans="5:36" x14ac:dyDescent="0.3">
      <c r="E7522" s="12"/>
      <c r="V7522" s="22"/>
      <c r="AI7522" s="25"/>
      <c r="AJ7522" s="25"/>
    </row>
    <row r="7523" spans="5:36" x14ac:dyDescent="0.3">
      <c r="E7523" s="12"/>
      <c r="V7523" s="22"/>
      <c r="AI7523" s="25"/>
      <c r="AJ7523" s="25"/>
    </row>
    <row r="7524" spans="5:36" x14ac:dyDescent="0.3">
      <c r="E7524" s="12"/>
      <c r="V7524" s="22"/>
      <c r="AI7524" s="25"/>
      <c r="AJ7524" s="25"/>
    </row>
    <row r="7525" spans="5:36" x14ac:dyDescent="0.3">
      <c r="E7525" s="12"/>
      <c r="V7525" s="22"/>
      <c r="AI7525" s="25"/>
      <c r="AJ7525" s="25"/>
    </row>
    <row r="7526" spans="5:36" x14ac:dyDescent="0.3">
      <c r="E7526" s="12"/>
      <c r="V7526" s="22"/>
      <c r="AI7526" s="25"/>
      <c r="AJ7526" s="25"/>
    </row>
    <row r="7527" spans="5:36" x14ac:dyDescent="0.3">
      <c r="E7527" s="12"/>
      <c r="V7527" s="22"/>
      <c r="AI7527" s="25"/>
      <c r="AJ7527" s="25"/>
    </row>
    <row r="7528" spans="5:36" x14ac:dyDescent="0.3">
      <c r="E7528" s="12"/>
      <c r="V7528" s="22"/>
      <c r="AI7528" s="25"/>
      <c r="AJ7528" s="25"/>
    </row>
    <row r="7529" spans="5:36" x14ac:dyDescent="0.3">
      <c r="E7529" s="12"/>
      <c r="V7529" s="22"/>
      <c r="AI7529" s="25"/>
      <c r="AJ7529" s="25"/>
    </row>
    <row r="7530" spans="5:36" x14ac:dyDescent="0.3">
      <c r="E7530" s="12"/>
      <c r="V7530" s="22"/>
      <c r="AI7530" s="25"/>
      <c r="AJ7530" s="25"/>
    </row>
    <row r="7531" spans="5:36" x14ac:dyDescent="0.3">
      <c r="E7531" s="12"/>
      <c r="V7531" s="22"/>
      <c r="AI7531" s="25"/>
      <c r="AJ7531" s="25"/>
    </row>
    <row r="7532" spans="5:36" x14ac:dyDescent="0.3">
      <c r="E7532" s="12"/>
      <c r="V7532" s="22"/>
      <c r="AI7532" s="25"/>
      <c r="AJ7532" s="25"/>
    </row>
    <row r="7533" spans="5:36" x14ac:dyDescent="0.3">
      <c r="E7533" s="12"/>
      <c r="V7533" s="22"/>
      <c r="AI7533" s="25"/>
      <c r="AJ7533" s="25"/>
    </row>
    <row r="7534" spans="5:36" x14ac:dyDescent="0.3">
      <c r="E7534" s="12"/>
      <c r="V7534" s="22"/>
      <c r="AI7534" s="25"/>
      <c r="AJ7534" s="25"/>
    </row>
    <row r="7535" spans="5:36" x14ac:dyDescent="0.3">
      <c r="E7535" s="12"/>
      <c r="V7535" s="22"/>
      <c r="AI7535" s="25"/>
      <c r="AJ7535" s="25"/>
    </row>
    <row r="7536" spans="5:36" x14ac:dyDescent="0.3">
      <c r="E7536" s="12"/>
      <c r="V7536" s="22"/>
      <c r="AI7536" s="25"/>
      <c r="AJ7536" s="25"/>
    </row>
    <row r="7537" spans="5:36" x14ac:dyDescent="0.3">
      <c r="E7537" s="12"/>
      <c r="V7537" s="22"/>
      <c r="AI7537" s="25"/>
      <c r="AJ7537" s="25"/>
    </row>
    <row r="7538" spans="5:36" x14ac:dyDescent="0.3">
      <c r="E7538" s="12"/>
      <c r="V7538" s="22"/>
      <c r="AI7538" s="25"/>
      <c r="AJ7538" s="25"/>
    </row>
    <row r="7539" spans="5:36" x14ac:dyDescent="0.3">
      <c r="E7539" s="12"/>
      <c r="V7539" s="22"/>
      <c r="AI7539" s="25"/>
      <c r="AJ7539" s="25"/>
    </row>
    <row r="7540" spans="5:36" x14ac:dyDescent="0.3">
      <c r="E7540" s="12"/>
      <c r="V7540" s="22"/>
      <c r="AI7540" s="25"/>
      <c r="AJ7540" s="25"/>
    </row>
    <row r="7541" spans="5:36" x14ac:dyDescent="0.3">
      <c r="E7541" s="12"/>
      <c r="V7541" s="22"/>
      <c r="AI7541" s="25"/>
      <c r="AJ7541" s="25"/>
    </row>
    <row r="7542" spans="5:36" x14ac:dyDescent="0.3">
      <c r="E7542" s="12"/>
      <c r="V7542" s="22"/>
      <c r="AI7542" s="25"/>
      <c r="AJ7542" s="25"/>
    </row>
    <row r="7543" spans="5:36" x14ac:dyDescent="0.3">
      <c r="E7543" s="12"/>
      <c r="V7543" s="22"/>
      <c r="AI7543" s="25"/>
      <c r="AJ7543" s="25"/>
    </row>
    <row r="7544" spans="5:36" x14ac:dyDescent="0.3">
      <c r="E7544" s="12"/>
      <c r="V7544" s="22"/>
      <c r="AI7544" s="25"/>
      <c r="AJ7544" s="25"/>
    </row>
    <row r="7545" spans="5:36" x14ac:dyDescent="0.3">
      <c r="E7545" s="12"/>
      <c r="V7545" s="22"/>
      <c r="AI7545" s="25"/>
      <c r="AJ7545" s="25"/>
    </row>
    <row r="7546" spans="5:36" x14ac:dyDescent="0.3">
      <c r="E7546" s="12"/>
      <c r="V7546" s="22"/>
      <c r="AI7546" s="25"/>
      <c r="AJ7546" s="25"/>
    </row>
    <row r="7547" spans="5:36" x14ac:dyDescent="0.3">
      <c r="E7547" s="12"/>
      <c r="V7547" s="22"/>
      <c r="AI7547" s="25"/>
      <c r="AJ7547" s="25"/>
    </row>
    <row r="7548" spans="5:36" x14ac:dyDescent="0.3">
      <c r="E7548" s="12"/>
      <c r="V7548" s="22"/>
      <c r="AI7548" s="25"/>
      <c r="AJ7548" s="25"/>
    </row>
    <row r="7549" spans="5:36" x14ac:dyDescent="0.3">
      <c r="E7549" s="12"/>
      <c r="V7549" s="22"/>
      <c r="AI7549" s="25"/>
      <c r="AJ7549" s="25"/>
    </row>
    <row r="7550" spans="5:36" x14ac:dyDescent="0.3">
      <c r="E7550" s="12"/>
      <c r="V7550" s="22"/>
      <c r="AI7550" s="25"/>
      <c r="AJ7550" s="25"/>
    </row>
    <row r="7551" spans="5:36" x14ac:dyDescent="0.3">
      <c r="E7551" s="12"/>
      <c r="V7551" s="22"/>
      <c r="AI7551" s="25"/>
      <c r="AJ7551" s="25"/>
    </row>
    <row r="7552" spans="5:36" x14ac:dyDescent="0.3">
      <c r="E7552" s="12"/>
      <c r="V7552" s="22"/>
      <c r="AI7552" s="25"/>
      <c r="AJ7552" s="25"/>
    </row>
    <row r="7553" spans="5:36" x14ac:dyDescent="0.3">
      <c r="E7553" s="12"/>
      <c r="V7553" s="22"/>
      <c r="AI7553" s="25"/>
      <c r="AJ7553" s="25"/>
    </row>
    <row r="7554" spans="5:36" x14ac:dyDescent="0.3">
      <c r="E7554" s="12"/>
      <c r="V7554" s="22"/>
      <c r="AI7554" s="25"/>
      <c r="AJ7554" s="25"/>
    </row>
    <row r="7555" spans="5:36" x14ac:dyDescent="0.3">
      <c r="E7555" s="12"/>
      <c r="V7555" s="22"/>
      <c r="AI7555" s="25"/>
      <c r="AJ7555" s="25"/>
    </row>
    <row r="7556" spans="5:36" x14ac:dyDescent="0.3">
      <c r="E7556" s="12"/>
      <c r="V7556" s="22"/>
      <c r="AI7556" s="25"/>
      <c r="AJ7556" s="25"/>
    </row>
    <row r="7557" spans="5:36" x14ac:dyDescent="0.3">
      <c r="E7557" s="12"/>
      <c r="V7557" s="22"/>
      <c r="AI7557" s="25"/>
      <c r="AJ7557" s="25"/>
    </row>
    <row r="7558" spans="5:36" x14ac:dyDescent="0.3">
      <c r="E7558" s="12"/>
      <c r="V7558" s="22"/>
      <c r="AI7558" s="25"/>
      <c r="AJ7558" s="25"/>
    </row>
    <row r="7559" spans="5:36" x14ac:dyDescent="0.3">
      <c r="E7559" s="12"/>
      <c r="V7559" s="22"/>
      <c r="AI7559" s="25"/>
      <c r="AJ7559" s="25"/>
    </row>
    <row r="7560" spans="5:36" x14ac:dyDescent="0.3">
      <c r="E7560" s="12"/>
      <c r="V7560" s="22"/>
      <c r="AI7560" s="25"/>
      <c r="AJ7560" s="25"/>
    </row>
    <row r="7561" spans="5:36" x14ac:dyDescent="0.3">
      <c r="E7561" s="12"/>
      <c r="V7561" s="22"/>
      <c r="AI7561" s="25"/>
      <c r="AJ7561" s="25"/>
    </row>
    <row r="7562" spans="5:36" x14ac:dyDescent="0.3">
      <c r="E7562" s="12"/>
      <c r="V7562" s="22"/>
      <c r="AI7562" s="25"/>
      <c r="AJ7562" s="25"/>
    </row>
    <row r="7563" spans="5:36" x14ac:dyDescent="0.3">
      <c r="E7563" s="12"/>
      <c r="V7563" s="22"/>
      <c r="AI7563" s="25"/>
      <c r="AJ7563" s="25"/>
    </row>
    <row r="7564" spans="5:36" x14ac:dyDescent="0.3">
      <c r="E7564" s="12"/>
      <c r="V7564" s="22"/>
      <c r="AI7564" s="25"/>
      <c r="AJ7564" s="25"/>
    </row>
    <row r="7565" spans="5:36" x14ac:dyDescent="0.3">
      <c r="E7565" s="12"/>
      <c r="V7565" s="22"/>
      <c r="AI7565" s="25"/>
      <c r="AJ7565" s="25"/>
    </row>
    <row r="7566" spans="5:36" x14ac:dyDescent="0.3">
      <c r="E7566" s="12"/>
      <c r="V7566" s="22"/>
      <c r="AI7566" s="25"/>
      <c r="AJ7566" s="25"/>
    </row>
    <row r="7567" spans="5:36" x14ac:dyDescent="0.3">
      <c r="E7567" s="12"/>
      <c r="V7567" s="22"/>
      <c r="AI7567" s="25"/>
      <c r="AJ7567" s="25"/>
    </row>
    <row r="7568" spans="5:36" x14ac:dyDescent="0.3">
      <c r="E7568" s="12"/>
      <c r="V7568" s="22"/>
      <c r="AI7568" s="25"/>
      <c r="AJ7568" s="25"/>
    </row>
    <row r="7569" spans="5:36" x14ac:dyDescent="0.3">
      <c r="E7569" s="12"/>
      <c r="V7569" s="22"/>
      <c r="AI7569" s="25"/>
      <c r="AJ7569" s="25"/>
    </row>
    <row r="7570" spans="5:36" x14ac:dyDescent="0.3">
      <c r="E7570" s="12"/>
      <c r="V7570" s="22"/>
      <c r="AI7570" s="25"/>
      <c r="AJ7570" s="25"/>
    </row>
    <row r="7571" spans="5:36" x14ac:dyDescent="0.3">
      <c r="E7571" s="12"/>
      <c r="V7571" s="22"/>
      <c r="AI7571" s="25"/>
      <c r="AJ7571" s="25"/>
    </row>
    <row r="7572" spans="5:36" x14ac:dyDescent="0.3">
      <c r="E7572" s="12"/>
      <c r="V7572" s="22"/>
      <c r="AI7572" s="25"/>
      <c r="AJ7572" s="25"/>
    </row>
    <row r="7573" spans="5:36" x14ac:dyDescent="0.3">
      <c r="E7573" s="12"/>
      <c r="V7573" s="22"/>
      <c r="AI7573" s="25"/>
      <c r="AJ7573" s="25"/>
    </row>
    <row r="7574" spans="5:36" x14ac:dyDescent="0.3">
      <c r="E7574" s="12"/>
      <c r="V7574" s="22"/>
      <c r="AI7574" s="25"/>
      <c r="AJ7574" s="25"/>
    </row>
    <row r="7575" spans="5:36" x14ac:dyDescent="0.3">
      <c r="E7575" s="12"/>
      <c r="V7575" s="22"/>
      <c r="AI7575" s="25"/>
      <c r="AJ7575" s="25"/>
    </row>
    <row r="7576" spans="5:36" x14ac:dyDescent="0.3">
      <c r="E7576" s="12"/>
      <c r="V7576" s="22"/>
      <c r="AI7576" s="25"/>
      <c r="AJ7576" s="25"/>
    </row>
    <row r="7577" spans="5:36" x14ac:dyDescent="0.3">
      <c r="E7577" s="12"/>
      <c r="V7577" s="22"/>
      <c r="AI7577" s="25"/>
      <c r="AJ7577" s="25"/>
    </row>
    <row r="7578" spans="5:36" x14ac:dyDescent="0.3">
      <c r="E7578" s="12"/>
      <c r="V7578" s="22"/>
      <c r="AI7578" s="25"/>
      <c r="AJ7578" s="25"/>
    </row>
    <row r="7579" spans="5:36" x14ac:dyDescent="0.3">
      <c r="E7579" s="12"/>
      <c r="V7579" s="22"/>
      <c r="AI7579" s="25"/>
      <c r="AJ7579" s="25"/>
    </row>
    <row r="7580" spans="5:36" x14ac:dyDescent="0.3">
      <c r="E7580" s="12"/>
      <c r="V7580" s="22"/>
      <c r="AI7580" s="25"/>
      <c r="AJ7580" s="25"/>
    </row>
    <row r="7581" spans="5:36" x14ac:dyDescent="0.3">
      <c r="E7581" s="12"/>
      <c r="V7581" s="22"/>
      <c r="AI7581" s="25"/>
      <c r="AJ7581" s="25"/>
    </row>
    <row r="7582" spans="5:36" x14ac:dyDescent="0.3">
      <c r="E7582" s="12"/>
      <c r="V7582" s="22"/>
      <c r="AI7582" s="25"/>
      <c r="AJ7582" s="25"/>
    </row>
    <row r="7583" spans="5:36" x14ac:dyDescent="0.3">
      <c r="E7583" s="12"/>
      <c r="V7583" s="22"/>
      <c r="AI7583" s="25"/>
      <c r="AJ7583" s="25"/>
    </row>
    <row r="7584" spans="5:36" x14ac:dyDescent="0.3">
      <c r="E7584" s="12"/>
      <c r="V7584" s="22"/>
      <c r="AI7584" s="25"/>
      <c r="AJ7584" s="25"/>
    </row>
    <row r="7585" spans="5:36" x14ac:dyDescent="0.3">
      <c r="E7585" s="12"/>
      <c r="V7585" s="22"/>
      <c r="AI7585" s="25"/>
      <c r="AJ7585" s="25"/>
    </row>
    <row r="7586" spans="5:36" x14ac:dyDescent="0.3">
      <c r="E7586" s="12"/>
      <c r="V7586" s="22"/>
      <c r="AI7586" s="25"/>
      <c r="AJ7586" s="25"/>
    </row>
    <row r="7587" spans="5:36" x14ac:dyDescent="0.3">
      <c r="E7587" s="12"/>
      <c r="V7587" s="22"/>
      <c r="AI7587" s="25"/>
      <c r="AJ7587" s="25"/>
    </row>
    <row r="7588" spans="5:36" x14ac:dyDescent="0.3">
      <c r="E7588" s="12"/>
      <c r="V7588" s="22"/>
      <c r="AI7588" s="25"/>
      <c r="AJ7588" s="25"/>
    </row>
    <row r="7589" spans="5:36" x14ac:dyDescent="0.3">
      <c r="E7589" s="12"/>
      <c r="V7589" s="22"/>
      <c r="AI7589" s="25"/>
      <c r="AJ7589" s="25"/>
    </row>
    <row r="7590" spans="5:36" x14ac:dyDescent="0.3">
      <c r="E7590" s="12"/>
      <c r="V7590" s="22"/>
      <c r="AI7590" s="25"/>
      <c r="AJ7590" s="25"/>
    </row>
    <row r="7591" spans="5:36" x14ac:dyDescent="0.3">
      <c r="E7591" s="12"/>
      <c r="V7591" s="22"/>
      <c r="AI7591" s="25"/>
      <c r="AJ7591" s="25"/>
    </row>
    <row r="7592" spans="5:36" x14ac:dyDescent="0.3">
      <c r="E7592" s="12"/>
      <c r="V7592" s="22"/>
      <c r="AI7592" s="25"/>
      <c r="AJ7592" s="25"/>
    </row>
    <row r="7593" spans="5:36" x14ac:dyDescent="0.3">
      <c r="E7593" s="12"/>
      <c r="V7593" s="22"/>
      <c r="AI7593" s="25"/>
      <c r="AJ7593" s="25"/>
    </row>
    <row r="7594" spans="5:36" x14ac:dyDescent="0.3">
      <c r="E7594" s="12"/>
      <c r="V7594" s="22"/>
      <c r="AI7594" s="25"/>
      <c r="AJ7594" s="25"/>
    </row>
    <row r="7595" spans="5:36" x14ac:dyDescent="0.3">
      <c r="E7595" s="12"/>
      <c r="V7595" s="22"/>
      <c r="AI7595" s="25"/>
      <c r="AJ7595" s="25"/>
    </row>
    <row r="7596" spans="5:36" x14ac:dyDescent="0.3">
      <c r="E7596" s="12"/>
      <c r="V7596" s="22"/>
      <c r="AI7596" s="25"/>
      <c r="AJ7596" s="25"/>
    </row>
    <row r="7597" spans="5:36" x14ac:dyDescent="0.3">
      <c r="E7597" s="12"/>
      <c r="V7597" s="22"/>
      <c r="AI7597" s="25"/>
      <c r="AJ7597" s="25"/>
    </row>
    <row r="7598" spans="5:36" x14ac:dyDescent="0.3">
      <c r="E7598" s="12"/>
      <c r="V7598" s="22"/>
      <c r="AI7598" s="25"/>
      <c r="AJ7598" s="25"/>
    </row>
    <row r="7599" spans="5:36" x14ac:dyDescent="0.3">
      <c r="E7599" s="12"/>
      <c r="V7599" s="22"/>
      <c r="AI7599" s="25"/>
      <c r="AJ7599" s="25"/>
    </row>
    <row r="7600" spans="5:36" x14ac:dyDescent="0.3">
      <c r="E7600" s="12"/>
      <c r="V7600" s="22"/>
      <c r="AI7600" s="25"/>
      <c r="AJ7600" s="25"/>
    </row>
    <row r="7601" spans="5:36" x14ac:dyDescent="0.3">
      <c r="E7601" s="12"/>
      <c r="V7601" s="22"/>
      <c r="AI7601" s="25"/>
      <c r="AJ7601" s="25"/>
    </row>
    <row r="7602" spans="5:36" x14ac:dyDescent="0.3">
      <c r="E7602" s="12"/>
      <c r="V7602" s="22"/>
      <c r="AI7602" s="25"/>
      <c r="AJ7602" s="25"/>
    </row>
    <row r="7603" spans="5:36" x14ac:dyDescent="0.3">
      <c r="E7603" s="12"/>
      <c r="V7603" s="22"/>
      <c r="AI7603" s="25"/>
      <c r="AJ7603" s="25"/>
    </row>
    <row r="7604" spans="5:36" x14ac:dyDescent="0.3">
      <c r="E7604" s="12"/>
      <c r="V7604" s="22"/>
      <c r="AI7604" s="25"/>
      <c r="AJ7604" s="25"/>
    </row>
    <row r="7605" spans="5:36" x14ac:dyDescent="0.3">
      <c r="E7605" s="12"/>
      <c r="V7605" s="22"/>
      <c r="AI7605" s="25"/>
      <c r="AJ7605" s="25"/>
    </row>
    <row r="7606" spans="5:36" x14ac:dyDescent="0.3">
      <c r="E7606" s="12"/>
      <c r="V7606" s="22"/>
      <c r="AI7606" s="25"/>
      <c r="AJ7606" s="25"/>
    </row>
    <row r="7607" spans="5:36" x14ac:dyDescent="0.3">
      <c r="E7607" s="12"/>
      <c r="V7607" s="22"/>
      <c r="AI7607" s="25"/>
      <c r="AJ7607" s="25"/>
    </row>
    <row r="7608" spans="5:36" x14ac:dyDescent="0.3">
      <c r="E7608" s="12"/>
      <c r="V7608" s="22"/>
      <c r="AI7608" s="25"/>
      <c r="AJ7608" s="25"/>
    </row>
    <row r="7609" spans="5:36" x14ac:dyDescent="0.3">
      <c r="E7609" s="12"/>
      <c r="V7609" s="22"/>
      <c r="AI7609" s="25"/>
      <c r="AJ7609" s="25"/>
    </row>
    <row r="7610" spans="5:36" x14ac:dyDescent="0.3">
      <c r="E7610" s="12"/>
      <c r="V7610" s="22"/>
      <c r="AI7610" s="25"/>
      <c r="AJ7610" s="25"/>
    </row>
    <row r="7611" spans="5:36" x14ac:dyDescent="0.3">
      <c r="E7611" s="12"/>
      <c r="V7611" s="22"/>
      <c r="AI7611" s="25"/>
      <c r="AJ7611" s="25"/>
    </row>
    <row r="7612" spans="5:36" x14ac:dyDescent="0.3">
      <c r="E7612" s="12"/>
      <c r="V7612" s="22"/>
      <c r="AI7612" s="25"/>
      <c r="AJ7612" s="25"/>
    </row>
    <row r="7613" spans="5:36" x14ac:dyDescent="0.3">
      <c r="E7613" s="12"/>
      <c r="V7613" s="22"/>
      <c r="AI7613" s="25"/>
      <c r="AJ7613" s="25"/>
    </row>
    <row r="7614" spans="5:36" x14ac:dyDescent="0.3">
      <c r="E7614" s="12"/>
      <c r="V7614" s="22"/>
      <c r="AI7614" s="25"/>
      <c r="AJ7614" s="25"/>
    </row>
    <row r="7615" spans="5:36" x14ac:dyDescent="0.3">
      <c r="E7615" s="12"/>
      <c r="V7615" s="22"/>
      <c r="AI7615" s="25"/>
      <c r="AJ7615" s="25"/>
    </row>
    <row r="7616" spans="5:36" x14ac:dyDescent="0.3">
      <c r="E7616" s="12"/>
      <c r="V7616" s="22"/>
      <c r="AI7616" s="25"/>
      <c r="AJ7616" s="25"/>
    </row>
    <row r="7617" spans="5:36" x14ac:dyDescent="0.3">
      <c r="E7617" s="12"/>
      <c r="V7617" s="22"/>
      <c r="AI7617" s="25"/>
      <c r="AJ7617" s="25"/>
    </row>
    <row r="7618" spans="5:36" x14ac:dyDescent="0.3">
      <c r="E7618" s="12"/>
      <c r="V7618" s="22"/>
      <c r="AI7618" s="25"/>
      <c r="AJ7618" s="25"/>
    </row>
    <row r="7619" spans="5:36" x14ac:dyDescent="0.3">
      <c r="E7619" s="12"/>
      <c r="V7619" s="22"/>
      <c r="AI7619" s="25"/>
      <c r="AJ7619" s="25"/>
    </row>
    <row r="7620" spans="5:36" x14ac:dyDescent="0.3">
      <c r="E7620" s="12"/>
      <c r="V7620" s="22"/>
      <c r="AI7620" s="25"/>
      <c r="AJ7620" s="25"/>
    </row>
    <row r="7621" spans="5:36" x14ac:dyDescent="0.3">
      <c r="E7621" s="12"/>
      <c r="V7621" s="22"/>
      <c r="AI7621" s="25"/>
      <c r="AJ7621" s="25"/>
    </row>
    <row r="7622" spans="5:36" x14ac:dyDescent="0.3">
      <c r="E7622" s="12"/>
      <c r="V7622" s="22"/>
      <c r="AI7622" s="25"/>
      <c r="AJ7622" s="25"/>
    </row>
    <row r="7623" spans="5:36" x14ac:dyDescent="0.3">
      <c r="E7623" s="12"/>
      <c r="V7623" s="22"/>
      <c r="AI7623" s="25"/>
      <c r="AJ7623" s="25"/>
    </row>
    <row r="7624" spans="5:36" x14ac:dyDescent="0.3">
      <c r="E7624" s="12"/>
      <c r="V7624" s="22"/>
      <c r="AI7624" s="25"/>
      <c r="AJ7624" s="25"/>
    </row>
    <row r="7625" spans="5:36" x14ac:dyDescent="0.3">
      <c r="E7625" s="12"/>
      <c r="V7625" s="22"/>
      <c r="AI7625" s="25"/>
      <c r="AJ7625" s="25"/>
    </row>
    <row r="7626" spans="5:36" x14ac:dyDescent="0.3">
      <c r="E7626" s="12"/>
      <c r="V7626" s="22"/>
      <c r="AI7626" s="25"/>
      <c r="AJ7626" s="25"/>
    </row>
    <row r="7627" spans="5:36" x14ac:dyDescent="0.3">
      <c r="E7627" s="12"/>
      <c r="V7627" s="22"/>
      <c r="AI7627" s="25"/>
      <c r="AJ7627" s="25"/>
    </row>
    <row r="7628" spans="5:36" x14ac:dyDescent="0.3">
      <c r="E7628" s="12"/>
      <c r="V7628" s="22"/>
      <c r="AI7628" s="25"/>
      <c r="AJ7628" s="25"/>
    </row>
    <row r="7629" spans="5:36" x14ac:dyDescent="0.3">
      <c r="E7629" s="12"/>
      <c r="V7629" s="22"/>
      <c r="AI7629" s="25"/>
      <c r="AJ7629" s="25"/>
    </row>
    <row r="7630" spans="5:36" x14ac:dyDescent="0.3">
      <c r="E7630" s="12"/>
      <c r="V7630" s="22"/>
      <c r="AI7630" s="25"/>
      <c r="AJ7630" s="25"/>
    </row>
    <row r="7631" spans="5:36" x14ac:dyDescent="0.3">
      <c r="E7631" s="12"/>
      <c r="V7631" s="22"/>
      <c r="AI7631" s="25"/>
      <c r="AJ7631" s="25"/>
    </row>
    <row r="7632" spans="5:36" x14ac:dyDescent="0.3">
      <c r="E7632" s="12"/>
      <c r="V7632" s="22"/>
      <c r="AI7632" s="25"/>
      <c r="AJ7632" s="25"/>
    </row>
    <row r="7633" spans="5:36" x14ac:dyDescent="0.3">
      <c r="E7633" s="12"/>
      <c r="V7633" s="22"/>
      <c r="AI7633" s="25"/>
      <c r="AJ7633" s="25"/>
    </row>
    <row r="7634" spans="5:36" x14ac:dyDescent="0.3">
      <c r="E7634" s="12"/>
      <c r="V7634" s="22"/>
      <c r="AI7634" s="25"/>
      <c r="AJ7634" s="25"/>
    </row>
    <row r="7635" spans="5:36" x14ac:dyDescent="0.3">
      <c r="E7635" s="12"/>
      <c r="V7635" s="22"/>
      <c r="AI7635" s="25"/>
      <c r="AJ7635" s="25"/>
    </row>
    <row r="7636" spans="5:36" x14ac:dyDescent="0.3">
      <c r="E7636" s="12"/>
      <c r="V7636" s="22"/>
      <c r="AI7636" s="25"/>
      <c r="AJ7636" s="25"/>
    </row>
    <row r="7637" spans="5:36" x14ac:dyDescent="0.3">
      <c r="E7637" s="12"/>
      <c r="V7637" s="22"/>
      <c r="AI7637" s="25"/>
      <c r="AJ7637" s="25"/>
    </row>
    <row r="7638" spans="5:36" x14ac:dyDescent="0.3">
      <c r="E7638" s="12"/>
      <c r="V7638" s="22"/>
      <c r="AI7638" s="25"/>
      <c r="AJ7638" s="25"/>
    </row>
    <row r="7639" spans="5:36" x14ac:dyDescent="0.3">
      <c r="E7639" s="12"/>
      <c r="V7639" s="22"/>
      <c r="AI7639" s="25"/>
      <c r="AJ7639" s="25"/>
    </row>
    <row r="7640" spans="5:36" x14ac:dyDescent="0.3">
      <c r="E7640" s="12"/>
      <c r="V7640" s="22"/>
      <c r="AI7640" s="25"/>
      <c r="AJ7640" s="25"/>
    </row>
    <row r="7641" spans="5:36" x14ac:dyDescent="0.3">
      <c r="E7641" s="12"/>
      <c r="V7641" s="22"/>
      <c r="AI7641" s="25"/>
      <c r="AJ7641" s="25"/>
    </row>
    <row r="7642" spans="5:36" x14ac:dyDescent="0.3">
      <c r="E7642" s="12"/>
      <c r="V7642" s="22"/>
      <c r="AI7642" s="25"/>
      <c r="AJ7642" s="25"/>
    </row>
    <row r="7643" spans="5:36" x14ac:dyDescent="0.3">
      <c r="E7643" s="12"/>
      <c r="V7643" s="22"/>
      <c r="AI7643" s="25"/>
      <c r="AJ7643" s="25"/>
    </row>
    <row r="7644" spans="5:36" x14ac:dyDescent="0.3">
      <c r="E7644" s="12"/>
      <c r="V7644" s="22"/>
      <c r="AI7644" s="25"/>
      <c r="AJ7644" s="25"/>
    </row>
    <row r="7645" spans="5:36" x14ac:dyDescent="0.3">
      <c r="E7645" s="12"/>
      <c r="V7645" s="22"/>
      <c r="AI7645" s="25"/>
      <c r="AJ7645" s="25"/>
    </row>
    <row r="7646" spans="5:36" x14ac:dyDescent="0.3">
      <c r="E7646" s="12"/>
      <c r="V7646" s="22"/>
      <c r="AI7646" s="25"/>
      <c r="AJ7646" s="25"/>
    </row>
    <row r="7647" spans="5:36" x14ac:dyDescent="0.3">
      <c r="E7647" s="12"/>
      <c r="V7647" s="22"/>
      <c r="AI7647" s="25"/>
      <c r="AJ7647" s="25"/>
    </row>
    <row r="7648" spans="5:36" x14ac:dyDescent="0.3">
      <c r="E7648" s="12"/>
      <c r="V7648" s="22"/>
      <c r="AI7648" s="25"/>
      <c r="AJ7648" s="25"/>
    </row>
    <row r="7649" spans="5:36" x14ac:dyDescent="0.3">
      <c r="E7649" s="12"/>
      <c r="V7649" s="22"/>
      <c r="AI7649" s="25"/>
      <c r="AJ7649" s="25"/>
    </row>
    <row r="7650" spans="5:36" x14ac:dyDescent="0.3">
      <c r="E7650" s="12"/>
      <c r="V7650" s="22"/>
      <c r="AI7650" s="25"/>
      <c r="AJ7650" s="25"/>
    </row>
    <row r="7651" spans="5:36" x14ac:dyDescent="0.3">
      <c r="E7651" s="12"/>
      <c r="V7651" s="22"/>
      <c r="AI7651" s="25"/>
      <c r="AJ7651" s="25"/>
    </row>
    <row r="7652" spans="5:36" x14ac:dyDescent="0.3">
      <c r="E7652" s="12"/>
      <c r="V7652" s="22"/>
      <c r="AI7652" s="25"/>
      <c r="AJ7652" s="25"/>
    </row>
    <row r="7653" spans="5:36" x14ac:dyDescent="0.3">
      <c r="E7653" s="12"/>
      <c r="V7653" s="22"/>
      <c r="AI7653" s="25"/>
      <c r="AJ7653" s="25"/>
    </row>
    <row r="7654" spans="5:36" x14ac:dyDescent="0.3">
      <c r="E7654" s="12"/>
      <c r="V7654" s="22"/>
      <c r="AI7654" s="25"/>
      <c r="AJ7654" s="25"/>
    </row>
    <row r="7655" spans="5:36" x14ac:dyDescent="0.3">
      <c r="E7655" s="12"/>
      <c r="V7655" s="22"/>
      <c r="AI7655" s="25"/>
      <c r="AJ7655" s="25"/>
    </row>
    <row r="7656" spans="5:36" x14ac:dyDescent="0.3">
      <c r="E7656" s="12"/>
      <c r="V7656" s="22"/>
      <c r="AI7656" s="25"/>
      <c r="AJ7656" s="25"/>
    </row>
    <row r="7657" spans="5:36" x14ac:dyDescent="0.3">
      <c r="E7657" s="12"/>
      <c r="V7657" s="22"/>
      <c r="AI7657" s="25"/>
      <c r="AJ7657" s="25"/>
    </row>
    <row r="7658" spans="5:36" x14ac:dyDescent="0.3">
      <c r="E7658" s="12"/>
      <c r="V7658" s="22"/>
      <c r="AI7658" s="25"/>
      <c r="AJ7658" s="25"/>
    </row>
    <row r="7659" spans="5:36" x14ac:dyDescent="0.3">
      <c r="E7659" s="12"/>
      <c r="V7659" s="22"/>
      <c r="AI7659" s="25"/>
      <c r="AJ7659" s="25"/>
    </row>
    <row r="7660" spans="5:36" x14ac:dyDescent="0.3">
      <c r="E7660" s="12"/>
      <c r="V7660" s="22"/>
      <c r="AI7660" s="25"/>
      <c r="AJ7660" s="25"/>
    </row>
    <row r="7661" spans="5:36" x14ac:dyDescent="0.3">
      <c r="E7661" s="12"/>
      <c r="V7661" s="22"/>
      <c r="AI7661" s="25"/>
      <c r="AJ7661" s="25"/>
    </row>
    <row r="7662" spans="5:36" x14ac:dyDescent="0.3">
      <c r="E7662" s="12"/>
      <c r="V7662" s="22"/>
      <c r="AI7662" s="25"/>
      <c r="AJ7662" s="25"/>
    </row>
    <row r="7663" spans="5:36" x14ac:dyDescent="0.3">
      <c r="E7663" s="12"/>
      <c r="V7663" s="22"/>
      <c r="AI7663" s="25"/>
      <c r="AJ7663" s="25"/>
    </row>
    <row r="7664" spans="5:36" x14ac:dyDescent="0.3">
      <c r="E7664" s="12"/>
      <c r="V7664" s="22"/>
      <c r="AI7664" s="25"/>
      <c r="AJ7664" s="25"/>
    </row>
    <row r="7665" spans="5:36" x14ac:dyDescent="0.3">
      <c r="E7665" s="12"/>
      <c r="V7665" s="22"/>
      <c r="AI7665" s="25"/>
      <c r="AJ7665" s="25"/>
    </row>
    <row r="7666" spans="5:36" x14ac:dyDescent="0.3">
      <c r="E7666" s="12"/>
      <c r="V7666" s="22"/>
      <c r="AI7666" s="25"/>
      <c r="AJ7666" s="25"/>
    </row>
    <row r="7667" spans="5:36" x14ac:dyDescent="0.3">
      <c r="E7667" s="12"/>
      <c r="V7667" s="22"/>
      <c r="AI7667" s="25"/>
      <c r="AJ7667" s="25"/>
    </row>
    <row r="7668" spans="5:36" x14ac:dyDescent="0.3">
      <c r="E7668" s="12"/>
      <c r="V7668" s="22"/>
      <c r="AI7668" s="25"/>
      <c r="AJ7668" s="25"/>
    </row>
    <row r="7669" spans="5:36" x14ac:dyDescent="0.3">
      <c r="E7669" s="12"/>
      <c r="V7669" s="22"/>
      <c r="AI7669" s="25"/>
      <c r="AJ7669" s="25"/>
    </row>
    <row r="7670" spans="5:36" x14ac:dyDescent="0.3">
      <c r="E7670" s="12"/>
      <c r="V7670" s="22"/>
      <c r="AI7670" s="25"/>
      <c r="AJ7670" s="25"/>
    </row>
    <row r="7671" spans="5:36" x14ac:dyDescent="0.3">
      <c r="E7671" s="12"/>
      <c r="V7671" s="22"/>
      <c r="AI7671" s="25"/>
      <c r="AJ7671" s="25"/>
    </row>
    <row r="7672" spans="5:36" x14ac:dyDescent="0.3">
      <c r="E7672" s="12"/>
      <c r="V7672" s="22"/>
      <c r="AI7672" s="25"/>
      <c r="AJ7672" s="25"/>
    </row>
    <row r="7673" spans="5:36" x14ac:dyDescent="0.3">
      <c r="E7673" s="12"/>
      <c r="V7673" s="22"/>
      <c r="AI7673" s="25"/>
      <c r="AJ7673" s="25"/>
    </row>
    <row r="7674" spans="5:36" x14ac:dyDescent="0.3">
      <c r="E7674" s="12"/>
      <c r="V7674" s="22"/>
      <c r="AI7674" s="25"/>
      <c r="AJ7674" s="25"/>
    </row>
    <row r="7675" spans="5:36" x14ac:dyDescent="0.3">
      <c r="E7675" s="12"/>
      <c r="V7675" s="22"/>
      <c r="AI7675" s="25"/>
      <c r="AJ7675" s="25"/>
    </row>
    <row r="7676" spans="5:36" x14ac:dyDescent="0.3">
      <c r="E7676" s="12"/>
      <c r="V7676" s="22"/>
      <c r="AI7676" s="25"/>
      <c r="AJ7676" s="25"/>
    </row>
    <row r="7677" spans="5:36" x14ac:dyDescent="0.3">
      <c r="E7677" s="12"/>
      <c r="V7677" s="22"/>
      <c r="AI7677" s="25"/>
      <c r="AJ7677" s="25"/>
    </row>
    <row r="7678" spans="5:36" x14ac:dyDescent="0.3">
      <c r="E7678" s="12"/>
      <c r="V7678" s="22"/>
      <c r="AI7678" s="25"/>
      <c r="AJ7678" s="25"/>
    </row>
    <row r="7679" spans="5:36" x14ac:dyDescent="0.3">
      <c r="E7679" s="12"/>
      <c r="V7679" s="22"/>
      <c r="AI7679" s="25"/>
      <c r="AJ7679" s="25"/>
    </row>
    <row r="7680" spans="5:36" x14ac:dyDescent="0.3">
      <c r="E7680" s="12"/>
      <c r="V7680" s="22"/>
      <c r="AI7680" s="25"/>
      <c r="AJ7680" s="25"/>
    </row>
    <row r="7681" spans="5:36" x14ac:dyDescent="0.3">
      <c r="E7681" s="12"/>
      <c r="V7681" s="22"/>
      <c r="AI7681" s="25"/>
      <c r="AJ7681" s="25"/>
    </row>
    <row r="7682" spans="5:36" x14ac:dyDescent="0.3">
      <c r="E7682" s="12"/>
      <c r="V7682" s="22"/>
      <c r="AI7682" s="25"/>
      <c r="AJ7682" s="25"/>
    </row>
    <row r="7683" spans="5:36" x14ac:dyDescent="0.3">
      <c r="E7683" s="12"/>
      <c r="V7683" s="22"/>
      <c r="AI7683" s="25"/>
      <c r="AJ7683" s="25"/>
    </row>
    <row r="7684" spans="5:36" x14ac:dyDescent="0.3">
      <c r="E7684" s="12"/>
      <c r="V7684" s="22"/>
      <c r="AI7684" s="25"/>
      <c r="AJ7684" s="25"/>
    </row>
    <row r="7685" spans="5:36" x14ac:dyDescent="0.3">
      <c r="E7685" s="12"/>
      <c r="V7685" s="22"/>
      <c r="AI7685" s="25"/>
      <c r="AJ7685" s="25"/>
    </row>
    <row r="7686" spans="5:36" x14ac:dyDescent="0.3">
      <c r="E7686" s="12"/>
      <c r="V7686" s="22"/>
      <c r="AI7686" s="25"/>
      <c r="AJ7686" s="25"/>
    </row>
    <row r="7687" spans="5:36" x14ac:dyDescent="0.3">
      <c r="E7687" s="12"/>
      <c r="V7687" s="22"/>
      <c r="AI7687" s="25"/>
      <c r="AJ7687" s="25"/>
    </row>
    <row r="7688" spans="5:36" x14ac:dyDescent="0.3">
      <c r="E7688" s="12"/>
      <c r="V7688" s="22"/>
      <c r="AI7688" s="25"/>
      <c r="AJ7688" s="25"/>
    </row>
    <row r="7689" spans="5:36" x14ac:dyDescent="0.3">
      <c r="E7689" s="12"/>
      <c r="V7689" s="22"/>
      <c r="AI7689" s="25"/>
      <c r="AJ7689" s="25"/>
    </row>
    <row r="7690" spans="5:36" x14ac:dyDescent="0.3">
      <c r="E7690" s="12"/>
      <c r="V7690" s="22"/>
      <c r="AI7690" s="25"/>
      <c r="AJ7690" s="25"/>
    </row>
    <row r="7691" spans="5:36" x14ac:dyDescent="0.3">
      <c r="E7691" s="12"/>
      <c r="V7691" s="22"/>
      <c r="AI7691" s="25"/>
      <c r="AJ7691" s="25"/>
    </row>
    <row r="7692" spans="5:36" x14ac:dyDescent="0.3">
      <c r="E7692" s="12"/>
      <c r="V7692" s="22"/>
      <c r="AI7692" s="25"/>
      <c r="AJ7692" s="25"/>
    </row>
    <row r="7693" spans="5:36" x14ac:dyDescent="0.3">
      <c r="E7693" s="12"/>
      <c r="V7693" s="22"/>
      <c r="AI7693" s="25"/>
      <c r="AJ7693" s="25"/>
    </row>
    <row r="7694" spans="5:36" x14ac:dyDescent="0.3">
      <c r="E7694" s="12"/>
      <c r="V7694" s="22"/>
      <c r="AI7694" s="25"/>
      <c r="AJ7694" s="25"/>
    </row>
    <row r="7695" spans="5:36" x14ac:dyDescent="0.3">
      <c r="E7695" s="12"/>
      <c r="V7695" s="22"/>
      <c r="AI7695" s="25"/>
      <c r="AJ7695" s="25"/>
    </row>
    <row r="7696" spans="5:36" x14ac:dyDescent="0.3">
      <c r="E7696" s="12"/>
      <c r="V7696" s="22"/>
      <c r="AI7696" s="25"/>
      <c r="AJ7696" s="25"/>
    </row>
    <row r="7697" spans="5:36" x14ac:dyDescent="0.3">
      <c r="E7697" s="12"/>
      <c r="V7697" s="22"/>
      <c r="AI7697" s="25"/>
      <c r="AJ7697" s="25"/>
    </row>
    <row r="7698" spans="5:36" x14ac:dyDescent="0.3">
      <c r="E7698" s="12"/>
      <c r="V7698" s="22"/>
      <c r="AI7698" s="25"/>
      <c r="AJ7698" s="25"/>
    </row>
    <row r="7699" spans="5:36" x14ac:dyDescent="0.3">
      <c r="E7699" s="12"/>
      <c r="V7699" s="22"/>
      <c r="AI7699" s="25"/>
      <c r="AJ7699" s="25"/>
    </row>
    <row r="7700" spans="5:36" x14ac:dyDescent="0.3">
      <c r="E7700" s="12"/>
      <c r="V7700" s="22"/>
      <c r="AI7700" s="25"/>
      <c r="AJ7700" s="25"/>
    </row>
    <row r="7701" spans="5:36" x14ac:dyDescent="0.3">
      <c r="E7701" s="12"/>
      <c r="V7701" s="22"/>
      <c r="AI7701" s="25"/>
      <c r="AJ7701" s="25"/>
    </row>
    <row r="7702" spans="5:36" x14ac:dyDescent="0.3">
      <c r="E7702" s="12"/>
      <c r="V7702" s="22"/>
      <c r="AI7702" s="25"/>
      <c r="AJ7702" s="25"/>
    </row>
    <row r="7703" spans="5:36" x14ac:dyDescent="0.3">
      <c r="E7703" s="12"/>
      <c r="V7703" s="22"/>
      <c r="AI7703" s="25"/>
      <c r="AJ7703" s="25"/>
    </row>
    <row r="7704" spans="5:36" x14ac:dyDescent="0.3">
      <c r="E7704" s="12"/>
      <c r="V7704" s="22"/>
      <c r="AI7704" s="25"/>
      <c r="AJ7704" s="25"/>
    </row>
    <row r="7705" spans="5:36" x14ac:dyDescent="0.3">
      <c r="E7705" s="12"/>
      <c r="V7705" s="22"/>
      <c r="AI7705" s="25"/>
      <c r="AJ7705" s="25"/>
    </row>
    <row r="7706" spans="5:36" x14ac:dyDescent="0.3">
      <c r="E7706" s="12"/>
      <c r="V7706" s="22"/>
      <c r="AI7706" s="25"/>
      <c r="AJ7706" s="25"/>
    </row>
    <row r="7707" spans="5:36" x14ac:dyDescent="0.3">
      <c r="E7707" s="12"/>
      <c r="V7707" s="22"/>
      <c r="AI7707" s="25"/>
      <c r="AJ7707" s="25"/>
    </row>
    <row r="7708" spans="5:36" x14ac:dyDescent="0.3">
      <c r="E7708" s="12"/>
      <c r="V7708" s="22"/>
      <c r="AI7708" s="25"/>
      <c r="AJ7708" s="25"/>
    </row>
    <row r="7709" spans="5:36" x14ac:dyDescent="0.3">
      <c r="E7709" s="12"/>
      <c r="V7709" s="22"/>
      <c r="AI7709" s="25"/>
      <c r="AJ7709" s="25"/>
    </row>
    <row r="7710" spans="5:36" x14ac:dyDescent="0.3">
      <c r="E7710" s="12"/>
      <c r="V7710" s="22"/>
      <c r="AI7710" s="25"/>
      <c r="AJ7710" s="25"/>
    </row>
    <row r="7711" spans="5:36" x14ac:dyDescent="0.3">
      <c r="E7711" s="12"/>
      <c r="V7711" s="22"/>
      <c r="AI7711" s="25"/>
      <c r="AJ7711" s="25"/>
    </row>
    <row r="7712" spans="5:36" x14ac:dyDescent="0.3">
      <c r="E7712" s="12"/>
      <c r="V7712" s="22"/>
      <c r="AI7712" s="25"/>
      <c r="AJ7712" s="25"/>
    </row>
    <row r="7713" spans="5:36" x14ac:dyDescent="0.3">
      <c r="E7713" s="12"/>
      <c r="V7713" s="22"/>
      <c r="AI7713" s="25"/>
      <c r="AJ7713" s="25"/>
    </row>
    <row r="7714" spans="5:36" x14ac:dyDescent="0.3">
      <c r="E7714" s="12"/>
      <c r="V7714" s="22"/>
      <c r="AI7714" s="25"/>
      <c r="AJ7714" s="25"/>
    </row>
    <row r="7715" spans="5:36" x14ac:dyDescent="0.3">
      <c r="E7715" s="12"/>
      <c r="V7715" s="22"/>
      <c r="AI7715" s="25"/>
      <c r="AJ7715" s="25"/>
    </row>
    <row r="7716" spans="5:36" x14ac:dyDescent="0.3">
      <c r="E7716" s="12"/>
      <c r="V7716" s="22"/>
      <c r="AI7716" s="25"/>
      <c r="AJ7716" s="25"/>
    </row>
    <row r="7717" spans="5:36" x14ac:dyDescent="0.3">
      <c r="E7717" s="12"/>
      <c r="V7717" s="22"/>
      <c r="AI7717" s="25"/>
      <c r="AJ7717" s="25"/>
    </row>
    <row r="7718" spans="5:36" x14ac:dyDescent="0.3">
      <c r="E7718" s="12"/>
      <c r="V7718" s="22"/>
      <c r="AI7718" s="25"/>
      <c r="AJ7718" s="25"/>
    </row>
    <row r="7719" spans="5:36" x14ac:dyDescent="0.3">
      <c r="E7719" s="12"/>
      <c r="V7719" s="22"/>
      <c r="AI7719" s="25"/>
      <c r="AJ7719" s="25"/>
    </row>
    <row r="7720" spans="5:36" x14ac:dyDescent="0.3">
      <c r="E7720" s="12"/>
      <c r="V7720" s="22"/>
      <c r="AI7720" s="25"/>
      <c r="AJ7720" s="25"/>
    </row>
    <row r="7721" spans="5:36" x14ac:dyDescent="0.3">
      <c r="E7721" s="12"/>
      <c r="V7721" s="22"/>
      <c r="AI7721" s="25"/>
      <c r="AJ7721" s="25"/>
    </row>
    <row r="7722" spans="5:36" x14ac:dyDescent="0.3">
      <c r="E7722" s="12"/>
      <c r="V7722" s="22"/>
      <c r="AI7722" s="25"/>
      <c r="AJ7722" s="25"/>
    </row>
    <row r="7723" spans="5:36" x14ac:dyDescent="0.3">
      <c r="E7723" s="12"/>
      <c r="V7723" s="22"/>
      <c r="AI7723" s="25"/>
      <c r="AJ7723" s="25"/>
    </row>
    <row r="7724" spans="5:36" x14ac:dyDescent="0.3">
      <c r="E7724" s="12"/>
      <c r="V7724" s="22"/>
      <c r="AI7724" s="25"/>
      <c r="AJ7724" s="25"/>
    </row>
    <row r="7725" spans="5:36" x14ac:dyDescent="0.3">
      <c r="E7725" s="12"/>
      <c r="V7725" s="22"/>
      <c r="AI7725" s="25"/>
      <c r="AJ7725" s="25"/>
    </row>
    <row r="7726" spans="5:36" x14ac:dyDescent="0.3">
      <c r="E7726" s="12"/>
      <c r="V7726" s="22"/>
      <c r="AI7726" s="25"/>
      <c r="AJ7726" s="25"/>
    </row>
    <row r="7727" spans="5:36" x14ac:dyDescent="0.3">
      <c r="E7727" s="12"/>
      <c r="V7727" s="22"/>
      <c r="AI7727" s="25"/>
      <c r="AJ7727" s="25"/>
    </row>
    <row r="7728" spans="5:36" x14ac:dyDescent="0.3">
      <c r="E7728" s="12"/>
      <c r="V7728" s="22"/>
      <c r="AI7728" s="25"/>
      <c r="AJ7728" s="25"/>
    </row>
    <row r="7729" spans="5:36" x14ac:dyDescent="0.3">
      <c r="E7729" s="12"/>
      <c r="V7729" s="22"/>
      <c r="AI7729" s="25"/>
      <c r="AJ7729" s="25"/>
    </row>
    <row r="7730" spans="5:36" x14ac:dyDescent="0.3">
      <c r="E7730" s="12"/>
      <c r="V7730" s="22"/>
      <c r="AI7730" s="25"/>
      <c r="AJ7730" s="25"/>
    </row>
    <row r="7731" spans="5:36" x14ac:dyDescent="0.3">
      <c r="E7731" s="12"/>
      <c r="V7731" s="22"/>
      <c r="AI7731" s="25"/>
      <c r="AJ7731" s="25"/>
    </row>
    <row r="7732" spans="5:36" x14ac:dyDescent="0.3">
      <c r="E7732" s="12"/>
      <c r="V7732" s="22"/>
      <c r="AI7732" s="25"/>
      <c r="AJ7732" s="25"/>
    </row>
    <row r="7733" spans="5:36" x14ac:dyDescent="0.3">
      <c r="E7733" s="12"/>
      <c r="V7733" s="22"/>
      <c r="AI7733" s="25"/>
      <c r="AJ7733" s="25"/>
    </row>
    <row r="7734" spans="5:36" x14ac:dyDescent="0.3">
      <c r="E7734" s="12"/>
      <c r="V7734" s="22"/>
      <c r="AI7734" s="25"/>
      <c r="AJ7734" s="25"/>
    </row>
    <row r="7735" spans="5:36" x14ac:dyDescent="0.3">
      <c r="E7735" s="12"/>
      <c r="V7735" s="22"/>
      <c r="AI7735" s="25"/>
      <c r="AJ7735" s="25"/>
    </row>
    <row r="7736" spans="5:36" x14ac:dyDescent="0.3">
      <c r="E7736" s="12"/>
      <c r="V7736" s="22"/>
      <c r="AI7736" s="25"/>
      <c r="AJ7736" s="25"/>
    </row>
    <row r="7737" spans="5:36" x14ac:dyDescent="0.3">
      <c r="E7737" s="12"/>
      <c r="V7737" s="22"/>
      <c r="AI7737" s="25"/>
      <c r="AJ7737" s="25"/>
    </row>
    <row r="7738" spans="5:36" x14ac:dyDescent="0.3">
      <c r="E7738" s="12"/>
      <c r="V7738" s="22"/>
      <c r="AI7738" s="25"/>
      <c r="AJ7738" s="25"/>
    </row>
    <row r="7739" spans="5:36" x14ac:dyDescent="0.3">
      <c r="E7739" s="12"/>
      <c r="V7739" s="22"/>
      <c r="AI7739" s="25"/>
      <c r="AJ7739" s="25"/>
    </row>
    <row r="7740" spans="5:36" x14ac:dyDescent="0.3">
      <c r="E7740" s="12"/>
      <c r="V7740" s="22"/>
      <c r="AI7740" s="25"/>
      <c r="AJ7740" s="25"/>
    </row>
    <row r="7741" spans="5:36" x14ac:dyDescent="0.3">
      <c r="E7741" s="12"/>
      <c r="V7741" s="22"/>
      <c r="AI7741" s="25"/>
      <c r="AJ7741" s="25"/>
    </row>
    <row r="7742" spans="5:36" x14ac:dyDescent="0.3">
      <c r="E7742" s="12"/>
      <c r="V7742" s="22"/>
      <c r="AI7742" s="25"/>
      <c r="AJ7742" s="25"/>
    </row>
    <row r="7743" spans="5:36" x14ac:dyDescent="0.3">
      <c r="E7743" s="12"/>
      <c r="V7743" s="22"/>
      <c r="AI7743" s="25"/>
      <c r="AJ7743" s="25"/>
    </row>
    <row r="7744" spans="5:36" x14ac:dyDescent="0.3">
      <c r="E7744" s="12"/>
      <c r="V7744" s="22"/>
      <c r="AI7744" s="25"/>
      <c r="AJ7744" s="25"/>
    </row>
    <row r="7745" spans="5:36" x14ac:dyDescent="0.3">
      <c r="E7745" s="12"/>
      <c r="V7745" s="22"/>
      <c r="AI7745" s="25"/>
      <c r="AJ7745" s="25"/>
    </row>
    <row r="7746" spans="5:36" x14ac:dyDescent="0.3">
      <c r="E7746" s="12"/>
      <c r="V7746" s="22"/>
      <c r="AI7746" s="25"/>
      <c r="AJ7746" s="25"/>
    </row>
    <row r="7747" spans="5:36" x14ac:dyDescent="0.3">
      <c r="E7747" s="12"/>
      <c r="V7747" s="22"/>
      <c r="AI7747" s="25"/>
      <c r="AJ7747" s="25"/>
    </row>
    <row r="7748" spans="5:36" x14ac:dyDescent="0.3">
      <c r="E7748" s="12"/>
      <c r="V7748" s="22"/>
      <c r="AI7748" s="25"/>
      <c r="AJ7748" s="25"/>
    </row>
    <row r="7749" spans="5:36" x14ac:dyDescent="0.3">
      <c r="E7749" s="12"/>
      <c r="V7749" s="22"/>
      <c r="AI7749" s="25"/>
      <c r="AJ7749" s="25"/>
    </row>
    <row r="7750" spans="5:36" x14ac:dyDescent="0.3">
      <c r="E7750" s="12"/>
      <c r="V7750" s="22"/>
      <c r="AI7750" s="25"/>
      <c r="AJ7750" s="25"/>
    </row>
    <row r="7751" spans="5:36" x14ac:dyDescent="0.3">
      <c r="E7751" s="12"/>
      <c r="V7751" s="22"/>
      <c r="AI7751" s="25"/>
      <c r="AJ7751" s="25"/>
    </row>
    <row r="7752" spans="5:36" x14ac:dyDescent="0.3">
      <c r="E7752" s="12"/>
      <c r="V7752" s="22"/>
      <c r="AI7752" s="25"/>
      <c r="AJ7752" s="25"/>
    </row>
    <row r="7753" spans="5:36" x14ac:dyDescent="0.3">
      <c r="E7753" s="12"/>
      <c r="V7753" s="22"/>
      <c r="AI7753" s="25"/>
      <c r="AJ7753" s="25"/>
    </row>
    <row r="7754" spans="5:36" x14ac:dyDescent="0.3">
      <c r="E7754" s="12"/>
      <c r="V7754" s="22"/>
      <c r="AI7754" s="25"/>
      <c r="AJ7754" s="25"/>
    </row>
    <row r="7755" spans="5:36" x14ac:dyDescent="0.3">
      <c r="E7755" s="12"/>
      <c r="V7755" s="22"/>
      <c r="AI7755" s="25"/>
      <c r="AJ7755" s="25"/>
    </row>
    <row r="7756" spans="5:36" x14ac:dyDescent="0.3">
      <c r="E7756" s="12"/>
      <c r="V7756" s="22"/>
      <c r="AI7756" s="25"/>
      <c r="AJ7756" s="25"/>
    </row>
    <row r="7757" spans="5:36" x14ac:dyDescent="0.3">
      <c r="E7757" s="12"/>
      <c r="V7757" s="22"/>
      <c r="AI7757" s="25"/>
      <c r="AJ7757" s="25"/>
    </row>
    <row r="7758" spans="5:36" x14ac:dyDescent="0.3">
      <c r="E7758" s="12"/>
      <c r="V7758" s="22"/>
      <c r="AI7758" s="25"/>
      <c r="AJ7758" s="25"/>
    </row>
    <row r="7759" spans="5:36" x14ac:dyDescent="0.3">
      <c r="E7759" s="12"/>
      <c r="V7759" s="22"/>
      <c r="AI7759" s="25"/>
      <c r="AJ7759" s="25"/>
    </row>
    <row r="7760" spans="5:36" x14ac:dyDescent="0.3">
      <c r="E7760" s="12"/>
      <c r="V7760" s="22"/>
      <c r="AI7760" s="25"/>
      <c r="AJ7760" s="25"/>
    </row>
    <row r="7761" spans="5:36" x14ac:dyDescent="0.3">
      <c r="E7761" s="12"/>
      <c r="V7761" s="22"/>
      <c r="AI7761" s="25"/>
      <c r="AJ7761" s="25"/>
    </row>
    <row r="7762" spans="5:36" x14ac:dyDescent="0.3">
      <c r="E7762" s="12"/>
      <c r="V7762" s="22"/>
      <c r="AI7762" s="25"/>
      <c r="AJ7762" s="25"/>
    </row>
    <row r="7763" spans="5:36" x14ac:dyDescent="0.3">
      <c r="E7763" s="12"/>
      <c r="V7763" s="22"/>
      <c r="AI7763" s="25"/>
      <c r="AJ7763" s="25"/>
    </row>
    <row r="7764" spans="5:36" x14ac:dyDescent="0.3">
      <c r="E7764" s="12"/>
      <c r="V7764" s="22"/>
      <c r="AI7764" s="25"/>
      <c r="AJ7764" s="25"/>
    </row>
    <row r="7765" spans="5:36" x14ac:dyDescent="0.3">
      <c r="E7765" s="12"/>
      <c r="V7765" s="22"/>
      <c r="AI7765" s="25"/>
      <c r="AJ7765" s="25"/>
    </row>
    <row r="7766" spans="5:36" x14ac:dyDescent="0.3">
      <c r="E7766" s="12"/>
      <c r="V7766" s="22"/>
      <c r="AI7766" s="25"/>
      <c r="AJ7766" s="25"/>
    </row>
    <row r="7767" spans="5:36" x14ac:dyDescent="0.3">
      <c r="E7767" s="12"/>
      <c r="V7767" s="22"/>
      <c r="AI7767" s="25"/>
      <c r="AJ7767" s="25"/>
    </row>
    <row r="7768" spans="5:36" x14ac:dyDescent="0.3">
      <c r="E7768" s="12"/>
      <c r="V7768" s="22"/>
      <c r="AI7768" s="25"/>
      <c r="AJ7768" s="25"/>
    </row>
    <row r="7769" spans="5:36" x14ac:dyDescent="0.3">
      <c r="E7769" s="12"/>
      <c r="V7769" s="22"/>
      <c r="AI7769" s="25"/>
      <c r="AJ7769" s="25"/>
    </row>
    <row r="7770" spans="5:36" x14ac:dyDescent="0.3">
      <c r="E7770" s="12"/>
      <c r="V7770" s="22"/>
      <c r="AI7770" s="25"/>
      <c r="AJ7770" s="25"/>
    </row>
    <row r="7771" spans="5:36" x14ac:dyDescent="0.3">
      <c r="E7771" s="12"/>
      <c r="V7771" s="22"/>
      <c r="AI7771" s="25"/>
      <c r="AJ7771" s="25"/>
    </row>
    <row r="7772" spans="5:36" x14ac:dyDescent="0.3">
      <c r="E7772" s="12"/>
      <c r="V7772" s="22"/>
      <c r="AI7772" s="25"/>
      <c r="AJ7772" s="25"/>
    </row>
    <row r="7773" spans="5:36" x14ac:dyDescent="0.3">
      <c r="E7773" s="12"/>
      <c r="V7773" s="22"/>
      <c r="AI7773" s="25"/>
      <c r="AJ7773" s="25"/>
    </row>
    <row r="7774" spans="5:36" x14ac:dyDescent="0.3">
      <c r="E7774" s="12"/>
      <c r="V7774" s="22"/>
      <c r="AI7774" s="25"/>
      <c r="AJ7774" s="25"/>
    </row>
    <row r="7775" spans="5:36" x14ac:dyDescent="0.3">
      <c r="E7775" s="12"/>
      <c r="V7775" s="22"/>
      <c r="AI7775" s="25"/>
      <c r="AJ7775" s="25"/>
    </row>
    <row r="7776" spans="5:36" x14ac:dyDescent="0.3">
      <c r="E7776" s="12"/>
      <c r="V7776" s="22"/>
      <c r="AI7776" s="25"/>
      <c r="AJ7776" s="25"/>
    </row>
    <row r="7777" spans="5:36" x14ac:dyDescent="0.3">
      <c r="E7777" s="12"/>
      <c r="V7777" s="22"/>
      <c r="AI7777" s="25"/>
      <c r="AJ7777" s="25"/>
    </row>
    <row r="7778" spans="5:36" x14ac:dyDescent="0.3">
      <c r="E7778" s="12"/>
      <c r="V7778" s="22"/>
      <c r="AI7778" s="25"/>
      <c r="AJ7778" s="25"/>
    </row>
    <row r="7779" spans="5:36" x14ac:dyDescent="0.3">
      <c r="E7779" s="12"/>
      <c r="V7779" s="22"/>
      <c r="AI7779" s="25"/>
      <c r="AJ7779" s="25"/>
    </row>
    <row r="7780" spans="5:36" x14ac:dyDescent="0.3">
      <c r="E7780" s="12"/>
      <c r="V7780" s="22"/>
      <c r="AI7780" s="25"/>
      <c r="AJ7780" s="25"/>
    </row>
    <row r="7781" spans="5:36" x14ac:dyDescent="0.3">
      <c r="E7781" s="12"/>
      <c r="V7781" s="22"/>
      <c r="AI7781" s="25"/>
      <c r="AJ7781" s="25"/>
    </row>
    <row r="7782" spans="5:36" x14ac:dyDescent="0.3">
      <c r="E7782" s="12"/>
      <c r="V7782" s="22"/>
      <c r="AI7782" s="25"/>
      <c r="AJ7782" s="25"/>
    </row>
    <row r="7783" spans="5:36" x14ac:dyDescent="0.3">
      <c r="E7783" s="12"/>
      <c r="V7783" s="22"/>
      <c r="AI7783" s="25"/>
      <c r="AJ7783" s="25"/>
    </row>
    <row r="7784" spans="5:36" x14ac:dyDescent="0.3">
      <c r="E7784" s="12"/>
      <c r="V7784" s="22"/>
      <c r="AI7784" s="25"/>
      <c r="AJ7784" s="25"/>
    </row>
    <row r="7785" spans="5:36" x14ac:dyDescent="0.3">
      <c r="E7785" s="12"/>
      <c r="V7785" s="22"/>
      <c r="AI7785" s="25"/>
      <c r="AJ7785" s="25"/>
    </row>
    <row r="7786" spans="5:36" x14ac:dyDescent="0.3">
      <c r="E7786" s="12"/>
      <c r="V7786" s="22"/>
      <c r="AI7786" s="25"/>
      <c r="AJ7786" s="25"/>
    </row>
    <row r="7787" spans="5:36" x14ac:dyDescent="0.3">
      <c r="E7787" s="12"/>
      <c r="V7787" s="22"/>
      <c r="AI7787" s="25"/>
      <c r="AJ7787" s="25"/>
    </row>
    <row r="7788" spans="5:36" x14ac:dyDescent="0.3">
      <c r="E7788" s="12"/>
      <c r="V7788" s="22"/>
      <c r="AI7788" s="25"/>
      <c r="AJ7788" s="25"/>
    </row>
    <row r="7789" spans="5:36" x14ac:dyDescent="0.3">
      <c r="E7789" s="12"/>
      <c r="V7789" s="22"/>
      <c r="AI7789" s="25"/>
      <c r="AJ7789" s="25"/>
    </row>
    <row r="7790" spans="5:36" x14ac:dyDescent="0.3">
      <c r="E7790" s="12"/>
      <c r="V7790" s="22"/>
      <c r="AI7790" s="25"/>
      <c r="AJ7790" s="25"/>
    </row>
    <row r="7791" spans="5:36" x14ac:dyDescent="0.3">
      <c r="E7791" s="12"/>
      <c r="V7791" s="22"/>
      <c r="AI7791" s="25"/>
      <c r="AJ7791" s="25"/>
    </row>
    <row r="7792" spans="5:36" x14ac:dyDescent="0.3">
      <c r="E7792" s="12"/>
      <c r="V7792" s="22"/>
      <c r="AI7792" s="25"/>
      <c r="AJ7792" s="25"/>
    </row>
    <row r="7793" spans="5:36" x14ac:dyDescent="0.3">
      <c r="E7793" s="12"/>
      <c r="V7793" s="22"/>
      <c r="AI7793" s="25"/>
      <c r="AJ7793" s="25"/>
    </row>
    <row r="7794" spans="5:36" x14ac:dyDescent="0.3">
      <c r="E7794" s="12"/>
      <c r="V7794" s="22"/>
      <c r="AI7794" s="25"/>
      <c r="AJ7794" s="25"/>
    </row>
    <row r="7795" spans="5:36" x14ac:dyDescent="0.3">
      <c r="E7795" s="12"/>
      <c r="V7795" s="22"/>
      <c r="AI7795" s="25"/>
      <c r="AJ7795" s="25"/>
    </row>
    <row r="7796" spans="5:36" x14ac:dyDescent="0.3">
      <c r="E7796" s="12"/>
      <c r="V7796" s="22"/>
      <c r="AI7796" s="25"/>
      <c r="AJ7796" s="25"/>
    </row>
    <row r="7797" spans="5:36" x14ac:dyDescent="0.3">
      <c r="E7797" s="12"/>
      <c r="V7797" s="22"/>
      <c r="AI7797" s="25"/>
      <c r="AJ7797" s="25"/>
    </row>
    <row r="7798" spans="5:36" x14ac:dyDescent="0.3">
      <c r="E7798" s="12"/>
      <c r="V7798" s="22"/>
      <c r="AI7798" s="25"/>
      <c r="AJ7798" s="25"/>
    </row>
    <row r="7799" spans="5:36" x14ac:dyDescent="0.3">
      <c r="E7799" s="12"/>
      <c r="V7799" s="22"/>
      <c r="AI7799" s="25"/>
      <c r="AJ7799" s="25"/>
    </row>
    <row r="7800" spans="5:36" x14ac:dyDescent="0.3">
      <c r="E7800" s="12"/>
      <c r="V7800" s="22"/>
      <c r="AI7800" s="25"/>
      <c r="AJ7800" s="25"/>
    </row>
    <row r="7801" spans="5:36" x14ac:dyDescent="0.3">
      <c r="E7801" s="12"/>
      <c r="V7801" s="22"/>
      <c r="AI7801" s="25"/>
      <c r="AJ7801" s="25"/>
    </row>
    <row r="7802" spans="5:36" x14ac:dyDescent="0.3">
      <c r="E7802" s="12"/>
      <c r="V7802" s="22"/>
      <c r="AI7802" s="25"/>
      <c r="AJ7802" s="25"/>
    </row>
    <row r="7803" spans="5:36" x14ac:dyDescent="0.3">
      <c r="E7803" s="12"/>
      <c r="V7803" s="22"/>
      <c r="AI7803" s="25"/>
      <c r="AJ7803" s="25"/>
    </row>
    <row r="7804" spans="5:36" x14ac:dyDescent="0.3">
      <c r="E7804" s="12"/>
      <c r="V7804" s="22"/>
      <c r="AI7804" s="25"/>
      <c r="AJ7804" s="25"/>
    </row>
    <row r="7805" spans="5:36" x14ac:dyDescent="0.3">
      <c r="E7805" s="12"/>
      <c r="V7805" s="22"/>
      <c r="AI7805" s="25"/>
      <c r="AJ7805" s="25"/>
    </row>
    <row r="7806" spans="5:36" x14ac:dyDescent="0.3">
      <c r="E7806" s="12"/>
      <c r="V7806" s="22"/>
      <c r="AI7806" s="25"/>
      <c r="AJ7806" s="25"/>
    </row>
    <row r="7807" spans="5:36" x14ac:dyDescent="0.3">
      <c r="E7807" s="12"/>
      <c r="V7807" s="22"/>
      <c r="AI7807" s="25"/>
      <c r="AJ7807" s="25"/>
    </row>
    <row r="7808" spans="5:36" x14ac:dyDescent="0.3">
      <c r="E7808" s="12"/>
      <c r="V7808" s="22"/>
      <c r="AI7808" s="25"/>
      <c r="AJ7808" s="25"/>
    </row>
    <row r="7809" spans="5:36" x14ac:dyDescent="0.3">
      <c r="E7809" s="12"/>
      <c r="V7809" s="22"/>
      <c r="AI7809" s="25"/>
      <c r="AJ7809" s="25"/>
    </row>
    <row r="7810" spans="5:36" x14ac:dyDescent="0.3">
      <c r="E7810" s="12"/>
      <c r="V7810" s="22"/>
      <c r="AI7810" s="25"/>
      <c r="AJ7810" s="25"/>
    </row>
    <row r="7811" spans="5:36" x14ac:dyDescent="0.3">
      <c r="E7811" s="12"/>
      <c r="V7811" s="22"/>
      <c r="AI7811" s="25"/>
      <c r="AJ7811" s="25"/>
    </row>
    <row r="7812" spans="5:36" x14ac:dyDescent="0.3">
      <c r="E7812" s="12"/>
      <c r="V7812" s="22"/>
      <c r="AI7812" s="25"/>
      <c r="AJ7812" s="25"/>
    </row>
    <row r="7813" spans="5:36" x14ac:dyDescent="0.3">
      <c r="E7813" s="12"/>
      <c r="V7813" s="22"/>
      <c r="AI7813" s="25"/>
      <c r="AJ7813" s="25"/>
    </row>
    <row r="7814" spans="5:36" x14ac:dyDescent="0.3">
      <c r="E7814" s="12"/>
      <c r="V7814" s="22"/>
      <c r="AI7814" s="25"/>
      <c r="AJ7814" s="25"/>
    </row>
    <row r="7815" spans="5:36" x14ac:dyDescent="0.3">
      <c r="E7815" s="12"/>
      <c r="V7815" s="22"/>
      <c r="AI7815" s="25"/>
      <c r="AJ7815" s="25"/>
    </row>
    <row r="7816" spans="5:36" x14ac:dyDescent="0.3">
      <c r="E7816" s="12"/>
      <c r="V7816" s="22"/>
      <c r="AI7816" s="25"/>
      <c r="AJ7816" s="25"/>
    </row>
    <row r="7817" spans="5:36" x14ac:dyDescent="0.3">
      <c r="E7817" s="12"/>
      <c r="V7817" s="22"/>
      <c r="AI7817" s="25"/>
      <c r="AJ7817" s="25"/>
    </row>
    <row r="7818" spans="5:36" x14ac:dyDescent="0.3">
      <c r="E7818" s="12"/>
      <c r="V7818" s="22"/>
      <c r="AI7818" s="25"/>
      <c r="AJ7818" s="25"/>
    </row>
    <row r="7819" spans="5:36" x14ac:dyDescent="0.3">
      <c r="E7819" s="12"/>
      <c r="V7819" s="22"/>
      <c r="AI7819" s="25"/>
      <c r="AJ7819" s="25"/>
    </row>
    <row r="7820" spans="5:36" x14ac:dyDescent="0.3">
      <c r="E7820" s="12"/>
      <c r="V7820" s="22"/>
      <c r="AI7820" s="25"/>
      <c r="AJ7820" s="25"/>
    </row>
    <row r="7821" spans="5:36" x14ac:dyDescent="0.3">
      <c r="E7821" s="12"/>
      <c r="V7821" s="22"/>
      <c r="AI7821" s="25"/>
      <c r="AJ7821" s="25"/>
    </row>
    <row r="7822" spans="5:36" x14ac:dyDescent="0.3">
      <c r="E7822" s="12"/>
      <c r="V7822" s="22"/>
      <c r="AI7822" s="25"/>
      <c r="AJ7822" s="25"/>
    </row>
    <row r="7823" spans="5:36" x14ac:dyDescent="0.3">
      <c r="E7823" s="12"/>
      <c r="V7823" s="22"/>
      <c r="AI7823" s="25"/>
      <c r="AJ7823" s="25"/>
    </row>
    <row r="7824" spans="5:36" x14ac:dyDescent="0.3">
      <c r="E7824" s="12"/>
      <c r="V7824" s="22"/>
      <c r="AI7824" s="25"/>
      <c r="AJ7824" s="25"/>
    </row>
    <row r="7825" spans="5:36" x14ac:dyDescent="0.3">
      <c r="E7825" s="12"/>
      <c r="V7825" s="22"/>
      <c r="AI7825" s="25"/>
      <c r="AJ7825" s="25"/>
    </row>
    <row r="7826" spans="5:36" x14ac:dyDescent="0.3">
      <c r="E7826" s="12"/>
      <c r="V7826" s="22"/>
      <c r="AI7826" s="25"/>
      <c r="AJ7826" s="25"/>
    </row>
    <row r="7827" spans="5:36" x14ac:dyDescent="0.3">
      <c r="E7827" s="12"/>
      <c r="V7827" s="22"/>
      <c r="AI7827" s="25"/>
      <c r="AJ7827" s="25"/>
    </row>
    <row r="7828" spans="5:36" x14ac:dyDescent="0.3">
      <c r="E7828" s="12"/>
      <c r="V7828" s="22"/>
      <c r="AI7828" s="25"/>
      <c r="AJ7828" s="25"/>
    </row>
    <row r="7829" spans="5:36" x14ac:dyDescent="0.3">
      <c r="E7829" s="12"/>
      <c r="V7829" s="22"/>
      <c r="AI7829" s="25"/>
      <c r="AJ7829" s="25"/>
    </row>
    <row r="7830" spans="5:36" x14ac:dyDescent="0.3">
      <c r="E7830" s="12"/>
      <c r="V7830" s="22"/>
      <c r="AI7830" s="25"/>
      <c r="AJ7830" s="25"/>
    </row>
    <row r="7831" spans="5:36" x14ac:dyDescent="0.3">
      <c r="E7831" s="12"/>
      <c r="V7831" s="22"/>
      <c r="AI7831" s="25"/>
      <c r="AJ7831" s="25"/>
    </row>
    <row r="7832" spans="5:36" x14ac:dyDescent="0.3">
      <c r="E7832" s="12"/>
      <c r="V7832" s="22"/>
      <c r="AI7832" s="25"/>
      <c r="AJ7832" s="25"/>
    </row>
    <row r="7833" spans="5:36" x14ac:dyDescent="0.3">
      <c r="E7833" s="12"/>
      <c r="V7833" s="22"/>
      <c r="AI7833" s="25"/>
      <c r="AJ7833" s="25"/>
    </row>
    <row r="7834" spans="5:36" x14ac:dyDescent="0.3">
      <c r="E7834" s="12"/>
      <c r="V7834" s="22"/>
      <c r="AI7834" s="25"/>
      <c r="AJ7834" s="25"/>
    </row>
    <row r="7835" spans="5:36" x14ac:dyDescent="0.3">
      <c r="E7835" s="12"/>
      <c r="V7835" s="22"/>
      <c r="AI7835" s="25"/>
      <c r="AJ7835" s="25"/>
    </row>
    <row r="7836" spans="5:36" x14ac:dyDescent="0.3">
      <c r="E7836" s="12"/>
      <c r="V7836" s="22"/>
      <c r="AI7836" s="25"/>
      <c r="AJ7836" s="25"/>
    </row>
    <row r="7837" spans="5:36" x14ac:dyDescent="0.3">
      <c r="E7837" s="12"/>
      <c r="V7837" s="22"/>
      <c r="AI7837" s="25"/>
      <c r="AJ7837" s="25"/>
    </row>
    <row r="7838" spans="5:36" x14ac:dyDescent="0.3">
      <c r="E7838" s="12"/>
      <c r="V7838" s="22"/>
      <c r="AI7838" s="25"/>
      <c r="AJ7838" s="25"/>
    </row>
    <row r="7839" spans="5:36" x14ac:dyDescent="0.3">
      <c r="E7839" s="12"/>
      <c r="V7839" s="22"/>
      <c r="AI7839" s="25"/>
      <c r="AJ7839" s="25"/>
    </row>
    <row r="7840" spans="5:36" x14ac:dyDescent="0.3">
      <c r="E7840" s="12"/>
      <c r="V7840" s="22"/>
      <c r="AI7840" s="25"/>
      <c r="AJ7840" s="25"/>
    </row>
    <row r="7841" spans="5:36" x14ac:dyDescent="0.3">
      <c r="E7841" s="12"/>
      <c r="V7841" s="22"/>
      <c r="AI7841" s="25"/>
      <c r="AJ7841" s="25"/>
    </row>
    <row r="7842" spans="5:36" x14ac:dyDescent="0.3">
      <c r="E7842" s="12"/>
      <c r="V7842" s="22"/>
      <c r="AI7842" s="25"/>
      <c r="AJ7842" s="25"/>
    </row>
    <row r="7843" spans="5:36" x14ac:dyDescent="0.3">
      <c r="E7843" s="12"/>
      <c r="V7843" s="22"/>
      <c r="AI7843" s="25"/>
      <c r="AJ7843" s="25"/>
    </row>
    <row r="7844" spans="5:36" x14ac:dyDescent="0.3">
      <c r="E7844" s="12"/>
      <c r="V7844" s="22"/>
      <c r="AI7844" s="25"/>
      <c r="AJ7844" s="25"/>
    </row>
    <row r="7845" spans="5:36" x14ac:dyDescent="0.3">
      <c r="E7845" s="12"/>
      <c r="V7845" s="22"/>
      <c r="AI7845" s="25"/>
      <c r="AJ7845" s="25"/>
    </row>
    <row r="7846" spans="5:36" x14ac:dyDescent="0.3">
      <c r="E7846" s="12"/>
      <c r="V7846" s="22"/>
      <c r="AI7846" s="25"/>
      <c r="AJ7846" s="25"/>
    </row>
    <row r="7847" spans="5:36" x14ac:dyDescent="0.3">
      <c r="E7847" s="12"/>
      <c r="V7847" s="22"/>
      <c r="AI7847" s="25"/>
      <c r="AJ7847" s="25"/>
    </row>
    <row r="7848" spans="5:36" x14ac:dyDescent="0.3">
      <c r="E7848" s="12"/>
      <c r="V7848" s="22"/>
      <c r="AI7848" s="25"/>
      <c r="AJ7848" s="25"/>
    </row>
    <row r="7849" spans="5:36" x14ac:dyDescent="0.3">
      <c r="E7849" s="12"/>
      <c r="V7849" s="22"/>
      <c r="AI7849" s="25"/>
      <c r="AJ7849" s="25"/>
    </row>
    <row r="7850" spans="5:36" x14ac:dyDescent="0.3">
      <c r="E7850" s="12"/>
      <c r="V7850" s="22"/>
      <c r="AI7850" s="25"/>
      <c r="AJ7850" s="25"/>
    </row>
    <row r="7851" spans="5:36" x14ac:dyDescent="0.3">
      <c r="E7851" s="12"/>
      <c r="V7851" s="22"/>
      <c r="AI7851" s="25"/>
      <c r="AJ7851" s="25"/>
    </row>
    <row r="7852" spans="5:36" x14ac:dyDescent="0.3">
      <c r="E7852" s="12"/>
      <c r="V7852" s="22"/>
      <c r="AI7852" s="25"/>
      <c r="AJ7852" s="25"/>
    </row>
    <row r="7853" spans="5:36" x14ac:dyDescent="0.3">
      <c r="E7853" s="12"/>
      <c r="V7853" s="22"/>
      <c r="AI7853" s="25"/>
      <c r="AJ7853" s="25"/>
    </row>
    <row r="7854" spans="5:36" x14ac:dyDescent="0.3">
      <c r="E7854" s="12"/>
      <c r="V7854" s="22"/>
      <c r="AI7854" s="25"/>
      <c r="AJ7854" s="25"/>
    </row>
    <row r="7855" spans="5:36" x14ac:dyDescent="0.3">
      <c r="E7855" s="12"/>
      <c r="V7855" s="22"/>
      <c r="AI7855" s="25"/>
      <c r="AJ7855" s="25"/>
    </row>
    <row r="7856" spans="5:36" x14ac:dyDescent="0.3">
      <c r="E7856" s="12"/>
      <c r="V7856" s="22"/>
      <c r="AI7856" s="25"/>
      <c r="AJ7856" s="25"/>
    </row>
    <row r="7857" spans="5:36" x14ac:dyDescent="0.3">
      <c r="E7857" s="12"/>
      <c r="V7857" s="22"/>
      <c r="AI7857" s="25"/>
      <c r="AJ7857" s="25"/>
    </row>
    <row r="7858" spans="5:36" x14ac:dyDescent="0.3">
      <c r="E7858" s="12"/>
      <c r="V7858" s="22"/>
      <c r="AI7858" s="25"/>
      <c r="AJ7858" s="25"/>
    </row>
    <row r="7859" spans="5:36" x14ac:dyDescent="0.3">
      <c r="E7859" s="12"/>
      <c r="V7859" s="22"/>
      <c r="AI7859" s="25"/>
      <c r="AJ7859" s="25"/>
    </row>
    <row r="7860" spans="5:36" x14ac:dyDescent="0.3">
      <c r="E7860" s="12"/>
      <c r="V7860" s="22"/>
      <c r="AI7860" s="25"/>
      <c r="AJ7860" s="25"/>
    </row>
    <row r="7861" spans="5:36" x14ac:dyDescent="0.3">
      <c r="E7861" s="12"/>
      <c r="V7861" s="22"/>
      <c r="AI7861" s="25"/>
      <c r="AJ7861" s="25"/>
    </row>
    <row r="7862" spans="5:36" x14ac:dyDescent="0.3">
      <c r="E7862" s="12"/>
      <c r="V7862" s="22"/>
      <c r="AI7862" s="25"/>
      <c r="AJ7862" s="25"/>
    </row>
    <row r="7863" spans="5:36" x14ac:dyDescent="0.3">
      <c r="E7863" s="12"/>
      <c r="V7863" s="22"/>
      <c r="AI7863" s="25"/>
      <c r="AJ7863" s="25"/>
    </row>
    <row r="7864" spans="5:36" x14ac:dyDescent="0.3">
      <c r="E7864" s="12"/>
      <c r="V7864" s="22"/>
      <c r="AI7864" s="25"/>
      <c r="AJ7864" s="25"/>
    </row>
    <row r="7865" spans="5:36" x14ac:dyDescent="0.3">
      <c r="E7865" s="12"/>
      <c r="V7865" s="22"/>
      <c r="AI7865" s="25"/>
      <c r="AJ7865" s="25"/>
    </row>
    <row r="7866" spans="5:36" x14ac:dyDescent="0.3">
      <c r="E7866" s="12"/>
      <c r="V7866" s="22"/>
      <c r="AI7866" s="25"/>
      <c r="AJ7866" s="25"/>
    </row>
    <row r="7867" spans="5:36" x14ac:dyDescent="0.3">
      <c r="E7867" s="12"/>
      <c r="V7867" s="22"/>
      <c r="AI7867" s="25"/>
      <c r="AJ7867" s="25"/>
    </row>
    <row r="7868" spans="5:36" x14ac:dyDescent="0.3">
      <c r="E7868" s="12"/>
      <c r="V7868" s="22"/>
      <c r="AI7868" s="25"/>
      <c r="AJ7868" s="25"/>
    </row>
    <row r="7869" spans="5:36" x14ac:dyDescent="0.3">
      <c r="E7869" s="12"/>
      <c r="V7869" s="22"/>
      <c r="AI7869" s="25"/>
      <c r="AJ7869" s="25"/>
    </row>
    <row r="7870" spans="5:36" x14ac:dyDescent="0.3">
      <c r="E7870" s="12"/>
      <c r="V7870" s="22"/>
      <c r="AI7870" s="25"/>
      <c r="AJ7870" s="25"/>
    </row>
    <row r="7871" spans="5:36" x14ac:dyDescent="0.3">
      <c r="E7871" s="12"/>
      <c r="V7871" s="22"/>
      <c r="AI7871" s="25"/>
      <c r="AJ7871" s="25"/>
    </row>
    <row r="7872" spans="5:36" x14ac:dyDescent="0.3">
      <c r="E7872" s="12"/>
      <c r="V7872" s="22"/>
      <c r="AI7872" s="25"/>
      <c r="AJ7872" s="25"/>
    </row>
    <row r="7873" spans="5:36" x14ac:dyDescent="0.3">
      <c r="E7873" s="12"/>
      <c r="V7873" s="22"/>
      <c r="AI7873" s="25"/>
      <c r="AJ7873" s="25"/>
    </row>
    <row r="7874" spans="5:36" x14ac:dyDescent="0.3">
      <c r="E7874" s="12"/>
      <c r="V7874" s="22"/>
      <c r="AI7874" s="25"/>
      <c r="AJ7874" s="25"/>
    </row>
    <row r="7875" spans="5:36" x14ac:dyDescent="0.3">
      <c r="E7875" s="12"/>
      <c r="V7875" s="22"/>
      <c r="AI7875" s="25"/>
      <c r="AJ7875" s="25"/>
    </row>
    <row r="7876" spans="5:36" x14ac:dyDescent="0.3">
      <c r="E7876" s="12"/>
      <c r="V7876" s="22"/>
      <c r="AI7876" s="25"/>
      <c r="AJ7876" s="25"/>
    </row>
    <row r="7877" spans="5:36" x14ac:dyDescent="0.3">
      <c r="E7877" s="12"/>
      <c r="V7877" s="22"/>
      <c r="AI7877" s="25"/>
      <c r="AJ7877" s="25"/>
    </row>
    <row r="7878" spans="5:36" x14ac:dyDescent="0.3">
      <c r="E7878" s="12"/>
      <c r="V7878" s="22"/>
      <c r="AI7878" s="25"/>
      <c r="AJ7878" s="25"/>
    </row>
    <row r="7879" spans="5:36" x14ac:dyDescent="0.3">
      <c r="E7879" s="12"/>
      <c r="V7879" s="22"/>
      <c r="AI7879" s="25"/>
      <c r="AJ7879" s="25"/>
    </row>
    <row r="7880" spans="5:36" x14ac:dyDescent="0.3">
      <c r="E7880" s="12"/>
      <c r="V7880" s="22"/>
      <c r="AI7880" s="25"/>
      <c r="AJ7880" s="25"/>
    </row>
    <row r="7881" spans="5:36" x14ac:dyDescent="0.3">
      <c r="E7881" s="12"/>
      <c r="V7881" s="22"/>
      <c r="AI7881" s="25"/>
      <c r="AJ7881" s="25"/>
    </row>
    <row r="7882" spans="5:36" x14ac:dyDescent="0.3">
      <c r="E7882" s="12"/>
      <c r="V7882" s="22"/>
      <c r="AI7882" s="25"/>
      <c r="AJ7882" s="25"/>
    </row>
    <row r="7883" spans="5:36" x14ac:dyDescent="0.3">
      <c r="E7883" s="12"/>
      <c r="V7883" s="22"/>
      <c r="AI7883" s="25"/>
      <c r="AJ7883" s="25"/>
    </row>
    <row r="7884" spans="5:36" x14ac:dyDescent="0.3">
      <c r="E7884" s="12"/>
      <c r="V7884" s="22"/>
      <c r="AI7884" s="25"/>
      <c r="AJ7884" s="25"/>
    </row>
    <row r="7885" spans="5:36" x14ac:dyDescent="0.3">
      <c r="E7885" s="12"/>
      <c r="V7885" s="22"/>
      <c r="AI7885" s="25"/>
      <c r="AJ7885" s="25"/>
    </row>
    <row r="7886" spans="5:36" x14ac:dyDescent="0.3">
      <c r="E7886" s="12"/>
      <c r="V7886" s="22"/>
      <c r="AI7886" s="25"/>
      <c r="AJ7886" s="25"/>
    </row>
    <row r="7887" spans="5:36" x14ac:dyDescent="0.3">
      <c r="E7887" s="12"/>
      <c r="V7887" s="22"/>
      <c r="AI7887" s="25"/>
      <c r="AJ7887" s="25"/>
    </row>
    <row r="7888" spans="5:36" x14ac:dyDescent="0.3">
      <c r="E7888" s="12"/>
      <c r="V7888" s="22"/>
      <c r="AI7888" s="25"/>
      <c r="AJ7888" s="25"/>
    </row>
    <row r="7889" spans="5:36" x14ac:dyDescent="0.3">
      <c r="E7889" s="12"/>
      <c r="V7889" s="22"/>
      <c r="AI7889" s="25"/>
      <c r="AJ7889" s="25"/>
    </row>
    <row r="7890" spans="5:36" x14ac:dyDescent="0.3">
      <c r="E7890" s="12"/>
      <c r="V7890" s="22"/>
      <c r="AI7890" s="25"/>
      <c r="AJ7890" s="25"/>
    </row>
    <row r="7891" spans="5:36" x14ac:dyDescent="0.3">
      <c r="E7891" s="12"/>
      <c r="V7891" s="22"/>
      <c r="AI7891" s="25"/>
      <c r="AJ7891" s="25"/>
    </row>
    <row r="7892" spans="5:36" x14ac:dyDescent="0.3">
      <c r="E7892" s="12"/>
      <c r="V7892" s="22"/>
      <c r="AI7892" s="25"/>
      <c r="AJ7892" s="25"/>
    </row>
    <row r="7893" spans="5:36" x14ac:dyDescent="0.3">
      <c r="E7893" s="12"/>
      <c r="V7893" s="22"/>
      <c r="AI7893" s="25"/>
      <c r="AJ7893" s="25"/>
    </row>
    <row r="7894" spans="5:36" x14ac:dyDescent="0.3">
      <c r="E7894" s="12"/>
      <c r="V7894" s="22"/>
      <c r="AI7894" s="25"/>
      <c r="AJ7894" s="25"/>
    </row>
    <row r="7895" spans="5:36" x14ac:dyDescent="0.3">
      <c r="E7895" s="12"/>
      <c r="V7895" s="22"/>
      <c r="AI7895" s="25"/>
      <c r="AJ7895" s="25"/>
    </row>
    <row r="7896" spans="5:36" x14ac:dyDescent="0.3">
      <c r="E7896" s="12"/>
      <c r="V7896" s="22"/>
      <c r="AI7896" s="25"/>
      <c r="AJ7896" s="25"/>
    </row>
    <row r="7897" spans="5:36" x14ac:dyDescent="0.3">
      <c r="E7897" s="12"/>
      <c r="V7897" s="22"/>
      <c r="AI7897" s="25"/>
      <c r="AJ7897" s="25"/>
    </row>
    <row r="7898" spans="5:36" x14ac:dyDescent="0.3">
      <c r="E7898" s="12"/>
      <c r="V7898" s="22"/>
      <c r="AI7898" s="25"/>
      <c r="AJ7898" s="25"/>
    </row>
    <row r="7899" spans="5:36" x14ac:dyDescent="0.3">
      <c r="E7899" s="12"/>
      <c r="V7899" s="22"/>
      <c r="AI7899" s="25"/>
      <c r="AJ7899" s="25"/>
    </row>
    <row r="7900" spans="5:36" x14ac:dyDescent="0.3">
      <c r="E7900" s="12"/>
      <c r="V7900" s="22"/>
      <c r="AI7900" s="25"/>
      <c r="AJ7900" s="25"/>
    </row>
    <row r="7901" spans="5:36" x14ac:dyDescent="0.3">
      <c r="E7901" s="12"/>
      <c r="V7901" s="22"/>
      <c r="AI7901" s="25"/>
      <c r="AJ7901" s="25"/>
    </row>
    <row r="7902" spans="5:36" x14ac:dyDescent="0.3">
      <c r="E7902" s="12"/>
      <c r="V7902" s="22"/>
      <c r="AI7902" s="25"/>
      <c r="AJ7902" s="25"/>
    </row>
    <row r="7903" spans="5:36" x14ac:dyDescent="0.3">
      <c r="E7903" s="12"/>
      <c r="V7903" s="22"/>
      <c r="AI7903" s="25"/>
      <c r="AJ7903" s="25"/>
    </row>
    <row r="7904" spans="5:36" x14ac:dyDescent="0.3">
      <c r="E7904" s="12"/>
      <c r="V7904" s="22"/>
      <c r="AI7904" s="25"/>
      <c r="AJ7904" s="25"/>
    </row>
    <row r="7905" spans="5:36" x14ac:dyDescent="0.3">
      <c r="E7905" s="12"/>
      <c r="V7905" s="22"/>
      <c r="AI7905" s="25"/>
      <c r="AJ7905" s="25"/>
    </row>
    <row r="7906" spans="5:36" x14ac:dyDescent="0.3">
      <c r="E7906" s="12"/>
      <c r="V7906" s="22"/>
      <c r="AI7906" s="25"/>
      <c r="AJ7906" s="25"/>
    </row>
    <row r="7907" spans="5:36" x14ac:dyDescent="0.3">
      <c r="E7907" s="12"/>
      <c r="V7907" s="22"/>
      <c r="AI7907" s="25"/>
      <c r="AJ7907" s="25"/>
    </row>
    <row r="7908" spans="5:36" x14ac:dyDescent="0.3">
      <c r="E7908" s="12"/>
      <c r="V7908" s="22"/>
      <c r="AI7908" s="25"/>
      <c r="AJ7908" s="25"/>
    </row>
    <row r="7909" spans="5:36" x14ac:dyDescent="0.3">
      <c r="E7909" s="12"/>
      <c r="V7909" s="22"/>
      <c r="AI7909" s="25"/>
      <c r="AJ7909" s="25"/>
    </row>
    <row r="7910" spans="5:36" x14ac:dyDescent="0.3">
      <c r="E7910" s="12"/>
      <c r="V7910" s="22"/>
      <c r="AI7910" s="25"/>
      <c r="AJ7910" s="25"/>
    </row>
    <row r="7911" spans="5:36" x14ac:dyDescent="0.3">
      <c r="E7911" s="12"/>
      <c r="V7911" s="22"/>
      <c r="AI7911" s="25"/>
      <c r="AJ7911" s="25"/>
    </row>
    <row r="7912" spans="5:36" x14ac:dyDescent="0.3">
      <c r="E7912" s="12"/>
      <c r="V7912" s="22"/>
      <c r="AI7912" s="25"/>
      <c r="AJ7912" s="25"/>
    </row>
    <row r="7913" spans="5:36" x14ac:dyDescent="0.3">
      <c r="E7913" s="12"/>
      <c r="V7913" s="22"/>
      <c r="AI7913" s="25"/>
      <c r="AJ7913" s="25"/>
    </row>
    <row r="7914" spans="5:36" x14ac:dyDescent="0.3">
      <c r="E7914" s="12"/>
      <c r="V7914" s="22"/>
      <c r="AI7914" s="25"/>
      <c r="AJ7914" s="25"/>
    </row>
    <row r="7915" spans="5:36" x14ac:dyDescent="0.3">
      <c r="E7915" s="12"/>
      <c r="V7915" s="22"/>
      <c r="AI7915" s="25"/>
      <c r="AJ7915" s="25"/>
    </row>
    <row r="7916" spans="5:36" x14ac:dyDescent="0.3">
      <c r="E7916" s="12"/>
      <c r="V7916" s="22"/>
      <c r="AI7916" s="25"/>
      <c r="AJ7916" s="25"/>
    </row>
    <row r="7917" spans="5:36" x14ac:dyDescent="0.3">
      <c r="E7917" s="12"/>
      <c r="V7917" s="22"/>
      <c r="AI7917" s="25"/>
      <c r="AJ7917" s="25"/>
    </row>
    <row r="7918" spans="5:36" x14ac:dyDescent="0.3">
      <c r="E7918" s="12"/>
      <c r="V7918" s="22"/>
      <c r="AI7918" s="25"/>
      <c r="AJ7918" s="25"/>
    </row>
    <row r="7919" spans="5:36" x14ac:dyDescent="0.3">
      <c r="E7919" s="12"/>
      <c r="V7919" s="22"/>
      <c r="AI7919" s="25"/>
      <c r="AJ7919" s="25"/>
    </row>
    <row r="7920" spans="5:36" x14ac:dyDescent="0.3">
      <c r="E7920" s="12"/>
      <c r="V7920" s="22"/>
      <c r="AI7920" s="25"/>
      <c r="AJ7920" s="25"/>
    </row>
    <row r="7921" spans="5:36" x14ac:dyDescent="0.3">
      <c r="E7921" s="12"/>
      <c r="V7921" s="22"/>
      <c r="AI7921" s="25"/>
      <c r="AJ7921" s="25"/>
    </row>
    <row r="7922" spans="5:36" x14ac:dyDescent="0.3">
      <c r="E7922" s="12"/>
      <c r="V7922" s="22"/>
      <c r="AI7922" s="25"/>
      <c r="AJ7922" s="25"/>
    </row>
    <row r="7923" spans="5:36" x14ac:dyDescent="0.3">
      <c r="E7923" s="12"/>
      <c r="V7923" s="22"/>
      <c r="AI7923" s="25"/>
      <c r="AJ7923" s="25"/>
    </row>
    <row r="7924" spans="5:36" x14ac:dyDescent="0.3">
      <c r="E7924" s="12"/>
      <c r="V7924" s="22"/>
      <c r="AI7924" s="25"/>
      <c r="AJ7924" s="25"/>
    </row>
    <row r="7925" spans="5:36" x14ac:dyDescent="0.3">
      <c r="E7925" s="12"/>
      <c r="V7925" s="22"/>
      <c r="AI7925" s="25"/>
      <c r="AJ7925" s="25"/>
    </row>
    <row r="7926" spans="5:36" x14ac:dyDescent="0.3">
      <c r="E7926" s="12"/>
      <c r="V7926" s="22"/>
      <c r="AI7926" s="25"/>
      <c r="AJ7926" s="25"/>
    </row>
    <row r="7927" spans="5:36" x14ac:dyDescent="0.3">
      <c r="E7927" s="12"/>
      <c r="V7927" s="22"/>
      <c r="AI7927" s="25"/>
      <c r="AJ7927" s="25"/>
    </row>
    <row r="7928" spans="5:36" x14ac:dyDescent="0.3">
      <c r="E7928" s="12"/>
      <c r="V7928" s="22"/>
      <c r="AI7928" s="25"/>
      <c r="AJ7928" s="25"/>
    </row>
    <row r="7929" spans="5:36" x14ac:dyDescent="0.3">
      <c r="E7929" s="12"/>
      <c r="V7929" s="22"/>
      <c r="AI7929" s="25"/>
      <c r="AJ7929" s="25"/>
    </row>
    <row r="7930" spans="5:36" x14ac:dyDescent="0.3">
      <c r="E7930" s="12"/>
      <c r="V7930" s="22"/>
      <c r="AI7930" s="25"/>
      <c r="AJ7930" s="25"/>
    </row>
    <row r="7931" spans="5:36" x14ac:dyDescent="0.3">
      <c r="E7931" s="12"/>
      <c r="V7931" s="22"/>
      <c r="AI7931" s="25"/>
      <c r="AJ7931" s="25"/>
    </row>
    <row r="7932" spans="5:36" x14ac:dyDescent="0.3">
      <c r="E7932" s="12"/>
      <c r="V7932" s="22"/>
      <c r="AI7932" s="25"/>
      <c r="AJ7932" s="25"/>
    </row>
    <row r="7933" spans="5:36" x14ac:dyDescent="0.3">
      <c r="E7933" s="12"/>
      <c r="V7933" s="22"/>
      <c r="AI7933" s="25"/>
      <c r="AJ7933" s="25"/>
    </row>
    <row r="7934" spans="5:36" x14ac:dyDescent="0.3">
      <c r="E7934" s="12"/>
      <c r="V7934" s="22"/>
      <c r="AI7934" s="25"/>
      <c r="AJ7934" s="25"/>
    </row>
    <row r="7935" spans="5:36" x14ac:dyDescent="0.3">
      <c r="E7935" s="12"/>
      <c r="V7935" s="22"/>
      <c r="AI7935" s="25"/>
      <c r="AJ7935" s="25"/>
    </row>
    <row r="7936" spans="5:36" x14ac:dyDescent="0.3">
      <c r="E7936" s="12"/>
      <c r="V7936" s="22"/>
      <c r="AI7936" s="25"/>
      <c r="AJ7936" s="25"/>
    </row>
    <row r="7937" spans="5:36" x14ac:dyDescent="0.3">
      <c r="E7937" s="12"/>
      <c r="V7937" s="22"/>
      <c r="AI7937" s="25"/>
      <c r="AJ7937" s="25"/>
    </row>
    <row r="7938" spans="5:36" x14ac:dyDescent="0.3">
      <c r="E7938" s="12"/>
      <c r="V7938" s="22"/>
      <c r="AI7938" s="25"/>
      <c r="AJ7938" s="25"/>
    </row>
    <row r="7939" spans="5:36" x14ac:dyDescent="0.3">
      <c r="E7939" s="12"/>
      <c r="V7939" s="22"/>
      <c r="AI7939" s="25"/>
      <c r="AJ7939" s="25"/>
    </row>
    <row r="7940" spans="5:36" x14ac:dyDescent="0.3">
      <c r="E7940" s="12"/>
      <c r="V7940" s="22"/>
      <c r="AI7940" s="25"/>
      <c r="AJ7940" s="25"/>
    </row>
    <row r="7941" spans="5:36" x14ac:dyDescent="0.3">
      <c r="E7941" s="12"/>
      <c r="V7941" s="22"/>
      <c r="AI7941" s="25"/>
      <c r="AJ7941" s="25"/>
    </row>
    <row r="7942" spans="5:36" x14ac:dyDescent="0.3">
      <c r="E7942" s="12"/>
      <c r="V7942" s="22"/>
      <c r="AI7942" s="25"/>
      <c r="AJ7942" s="25"/>
    </row>
    <row r="7943" spans="5:36" x14ac:dyDescent="0.3">
      <c r="E7943" s="12"/>
      <c r="V7943" s="22"/>
      <c r="AI7943" s="25"/>
      <c r="AJ7943" s="25"/>
    </row>
    <row r="7944" spans="5:36" x14ac:dyDescent="0.3">
      <c r="E7944" s="12"/>
      <c r="V7944" s="22"/>
      <c r="AI7944" s="25"/>
      <c r="AJ7944" s="25"/>
    </row>
    <row r="7945" spans="5:36" x14ac:dyDescent="0.3">
      <c r="E7945" s="12"/>
      <c r="V7945" s="22"/>
      <c r="AI7945" s="25"/>
      <c r="AJ7945" s="25"/>
    </row>
    <row r="7946" spans="5:36" x14ac:dyDescent="0.3">
      <c r="E7946" s="12"/>
      <c r="V7946" s="22"/>
      <c r="AI7946" s="25"/>
      <c r="AJ7946" s="25"/>
    </row>
    <row r="7947" spans="5:36" x14ac:dyDescent="0.3">
      <c r="E7947" s="12"/>
      <c r="V7947" s="22"/>
      <c r="AI7947" s="25"/>
      <c r="AJ7947" s="25"/>
    </row>
    <row r="7948" spans="5:36" x14ac:dyDescent="0.3">
      <c r="E7948" s="12"/>
      <c r="V7948" s="22"/>
      <c r="AI7948" s="25"/>
      <c r="AJ7948" s="25"/>
    </row>
    <row r="7949" spans="5:36" x14ac:dyDescent="0.3">
      <c r="E7949" s="12"/>
      <c r="V7949" s="22"/>
      <c r="AI7949" s="25"/>
      <c r="AJ7949" s="25"/>
    </row>
    <row r="7950" spans="5:36" x14ac:dyDescent="0.3">
      <c r="E7950" s="12"/>
      <c r="V7950" s="22"/>
      <c r="AI7950" s="25"/>
      <c r="AJ7950" s="25"/>
    </row>
    <row r="7951" spans="5:36" x14ac:dyDescent="0.3">
      <c r="E7951" s="12"/>
      <c r="V7951" s="22"/>
      <c r="AI7951" s="25"/>
      <c r="AJ7951" s="25"/>
    </row>
    <row r="7952" spans="5:36" x14ac:dyDescent="0.3">
      <c r="E7952" s="12"/>
      <c r="V7952" s="22"/>
      <c r="AI7952" s="25"/>
      <c r="AJ7952" s="25"/>
    </row>
    <row r="7953" spans="5:36" x14ac:dyDescent="0.3">
      <c r="E7953" s="12"/>
      <c r="V7953" s="22"/>
      <c r="AI7953" s="25"/>
      <c r="AJ7953" s="25"/>
    </row>
    <row r="7954" spans="5:36" x14ac:dyDescent="0.3">
      <c r="E7954" s="12"/>
      <c r="V7954" s="22"/>
      <c r="AI7954" s="25"/>
      <c r="AJ7954" s="25"/>
    </row>
    <row r="7955" spans="5:36" x14ac:dyDescent="0.3">
      <c r="E7955" s="12"/>
      <c r="V7955" s="22"/>
      <c r="AI7955" s="25"/>
      <c r="AJ7955" s="25"/>
    </row>
    <row r="7956" spans="5:36" x14ac:dyDescent="0.3">
      <c r="E7956" s="12"/>
      <c r="V7956" s="22"/>
      <c r="AI7956" s="25"/>
      <c r="AJ7956" s="25"/>
    </row>
    <row r="7957" spans="5:36" x14ac:dyDescent="0.3">
      <c r="E7957" s="12"/>
      <c r="V7957" s="22"/>
      <c r="AI7957" s="25"/>
      <c r="AJ7957" s="25"/>
    </row>
    <row r="7958" spans="5:36" x14ac:dyDescent="0.3">
      <c r="E7958" s="12"/>
      <c r="V7958" s="22"/>
      <c r="AI7958" s="25"/>
      <c r="AJ7958" s="25"/>
    </row>
    <row r="7959" spans="5:36" x14ac:dyDescent="0.3">
      <c r="E7959" s="12"/>
      <c r="V7959" s="22"/>
      <c r="AI7959" s="25"/>
      <c r="AJ7959" s="25"/>
    </row>
    <row r="7960" spans="5:36" x14ac:dyDescent="0.3">
      <c r="E7960" s="12"/>
      <c r="V7960" s="22"/>
      <c r="AI7960" s="25"/>
      <c r="AJ7960" s="25"/>
    </row>
    <row r="7961" spans="5:36" x14ac:dyDescent="0.3">
      <c r="E7961" s="12"/>
      <c r="V7961" s="22"/>
      <c r="AI7961" s="25"/>
      <c r="AJ7961" s="25"/>
    </row>
    <row r="7962" spans="5:36" x14ac:dyDescent="0.3">
      <c r="E7962" s="12"/>
      <c r="V7962" s="22"/>
      <c r="AI7962" s="25"/>
      <c r="AJ7962" s="25"/>
    </row>
    <row r="7963" spans="5:36" x14ac:dyDescent="0.3">
      <c r="E7963" s="12"/>
      <c r="V7963" s="22"/>
      <c r="AI7963" s="25"/>
      <c r="AJ7963" s="25"/>
    </row>
    <row r="7964" spans="5:36" x14ac:dyDescent="0.3">
      <c r="E7964" s="12"/>
      <c r="V7964" s="22"/>
      <c r="AI7964" s="25"/>
      <c r="AJ7964" s="25"/>
    </row>
    <row r="7965" spans="5:36" x14ac:dyDescent="0.3">
      <c r="E7965" s="12"/>
      <c r="V7965" s="22"/>
      <c r="AI7965" s="25"/>
      <c r="AJ7965" s="25"/>
    </row>
    <row r="7966" spans="5:36" x14ac:dyDescent="0.3">
      <c r="E7966" s="12"/>
      <c r="V7966" s="22"/>
      <c r="AI7966" s="25"/>
      <c r="AJ7966" s="25"/>
    </row>
    <row r="7967" spans="5:36" x14ac:dyDescent="0.3">
      <c r="E7967" s="12"/>
      <c r="V7967" s="22"/>
      <c r="AI7967" s="25"/>
      <c r="AJ7967" s="25"/>
    </row>
    <row r="7968" spans="5:36" x14ac:dyDescent="0.3">
      <c r="E7968" s="12"/>
      <c r="V7968" s="22"/>
      <c r="AI7968" s="25"/>
      <c r="AJ7968" s="25"/>
    </row>
    <row r="7969" spans="5:36" x14ac:dyDescent="0.3">
      <c r="E7969" s="12"/>
      <c r="V7969" s="22"/>
      <c r="AI7969" s="25"/>
      <c r="AJ7969" s="25"/>
    </row>
    <row r="7970" spans="5:36" x14ac:dyDescent="0.3">
      <c r="E7970" s="12"/>
      <c r="V7970" s="22"/>
      <c r="AI7970" s="25"/>
      <c r="AJ7970" s="25"/>
    </row>
    <row r="7971" spans="5:36" x14ac:dyDescent="0.3">
      <c r="E7971" s="12"/>
      <c r="V7971" s="22"/>
      <c r="AI7971" s="25"/>
      <c r="AJ7971" s="25"/>
    </row>
    <row r="7972" spans="5:36" x14ac:dyDescent="0.3">
      <c r="E7972" s="12"/>
      <c r="V7972" s="22"/>
      <c r="AI7972" s="25"/>
      <c r="AJ7972" s="25"/>
    </row>
    <row r="7973" spans="5:36" x14ac:dyDescent="0.3">
      <c r="E7973" s="12"/>
      <c r="V7973" s="22"/>
      <c r="AI7973" s="25"/>
      <c r="AJ7973" s="25"/>
    </row>
    <row r="7974" spans="5:36" x14ac:dyDescent="0.3">
      <c r="E7974" s="12"/>
      <c r="V7974" s="22"/>
      <c r="AI7974" s="25"/>
      <c r="AJ7974" s="25"/>
    </row>
    <row r="7975" spans="5:36" x14ac:dyDescent="0.3">
      <c r="E7975" s="12"/>
      <c r="V7975" s="22"/>
      <c r="AI7975" s="25"/>
      <c r="AJ7975" s="25"/>
    </row>
    <row r="7976" spans="5:36" x14ac:dyDescent="0.3">
      <c r="E7976" s="12"/>
      <c r="V7976" s="22"/>
      <c r="AI7976" s="25"/>
      <c r="AJ7976" s="25"/>
    </row>
    <row r="7977" spans="5:36" x14ac:dyDescent="0.3">
      <c r="E7977" s="12"/>
      <c r="V7977" s="22"/>
      <c r="AI7977" s="25"/>
      <c r="AJ7977" s="25"/>
    </row>
    <row r="7978" spans="5:36" x14ac:dyDescent="0.3">
      <c r="E7978" s="12"/>
      <c r="V7978" s="22"/>
      <c r="AI7978" s="25"/>
      <c r="AJ7978" s="25"/>
    </row>
    <row r="7979" spans="5:36" x14ac:dyDescent="0.3">
      <c r="E7979" s="12"/>
      <c r="V7979" s="22"/>
      <c r="AI7979" s="25"/>
      <c r="AJ7979" s="25"/>
    </row>
    <row r="7980" spans="5:36" x14ac:dyDescent="0.3">
      <c r="E7980" s="12"/>
      <c r="V7980" s="22"/>
      <c r="AI7980" s="25"/>
      <c r="AJ7980" s="25"/>
    </row>
    <row r="7981" spans="5:36" x14ac:dyDescent="0.3">
      <c r="E7981" s="12"/>
      <c r="V7981" s="22"/>
      <c r="AI7981" s="25"/>
      <c r="AJ7981" s="25"/>
    </row>
    <row r="7982" spans="5:36" x14ac:dyDescent="0.3">
      <c r="E7982" s="12"/>
      <c r="V7982" s="22"/>
      <c r="AI7982" s="25"/>
      <c r="AJ7982" s="25"/>
    </row>
    <row r="7983" spans="5:36" x14ac:dyDescent="0.3">
      <c r="E7983" s="12"/>
      <c r="V7983" s="22"/>
      <c r="AI7983" s="25"/>
      <c r="AJ7983" s="25"/>
    </row>
    <row r="7984" spans="5:36" x14ac:dyDescent="0.3">
      <c r="E7984" s="12"/>
      <c r="V7984" s="22"/>
      <c r="AI7984" s="25"/>
      <c r="AJ7984" s="25"/>
    </row>
    <row r="7985" spans="5:36" x14ac:dyDescent="0.3">
      <c r="E7985" s="12"/>
      <c r="V7985" s="22"/>
      <c r="AI7985" s="25"/>
      <c r="AJ7985" s="25"/>
    </row>
    <row r="7986" spans="5:36" x14ac:dyDescent="0.3">
      <c r="E7986" s="12"/>
      <c r="V7986" s="22"/>
      <c r="AI7986" s="25"/>
      <c r="AJ7986" s="25"/>
    </row>
    <row r="7987" spans="5:36" x14ac:dyDescent="0.3">
      <c r="E7987" s="12"/>
      <c r="V7987" s="22"/>
      <c r="AI7987" s="25"/>
      <c r="AJ7987" s="25"/>
    </row>
    <row r="7988" spans="5:36" x14ac:dyDescent="0.3">
      <c r="E7988" s="12"/>
      <c r="V7988" s="22"/>
      <c r="AI7988" s="25"/>
      <c r="AJ7988" s="25"/>
    </row>
    <row r="7989" spans="5:36" x14ac:dyDescent="0.3">
      <c r="E7989" s="12"/>
      <c r="V7989" s="22"/>
      <c r="AI7989" s="25"/>
      <c r="AJ7989" s="25"/>
    </row>
    <row r="7990" spans="5:36" x14ac:dyDescent="0.3">
      <c r="E7990" s="12"/>
      <c r="V7990" s="22"/>
      <c r="AI7990" s="25"/>
      <c r="AJ7990" s="25"/>
    </row>
    <row r="7991" spans="5:36" x14ac:dyDescent="0.3">
      <c r="E7991" s="12"/>
      <c r="V7991" s="22"/>
      <c r="AI7991" s="25"/>
      <c r="AJ7991" s="25"/>
    </row>
    <row r="7992" spans="5:36" x14ac:dyDescent="0.3">
      <c r="E7992" s="12"/>
      <c r="V7992" s="22"/>
      <c r="AI7992" s="25"/>
      <c r="AJ7992" s="25"/>
    </row>
    <row r="7993" spans="5:36" x14ac:dyDescent="0.3">
      <c r="E7993" s="12"/>
      <c r="V7993" s="22"/>
      <c r="AI7993" s="25"/>
      <c r="AJ7993" s="25"/>
    </row>
    <row r="7994" spans="5:36" x14ac:dyDescent="0.3">
      <c r="E7994" s="12"/>
      <c r="V7994" s="22"/>
      <c r="AI7994" s="25"/>
      <c r="AJ7994" s="25"/>
    </row>
    <row r="7995" spans="5:36" x14ac:dyDescent="0.3">
      <c r="E7995" s="12"/>
      <c r="V7995" s="22"/>
      <c r="AI7995" s="25"/>
      <c r="AJ7995" s="25"/>
    </row>
    <row r="7996" spans="5:36" x14ac:dyDescent="0.3">
      <c r="E7996" s="12"/>
      <c r="V7996" s="22"/>
      <c r="AI7996" s="25"/>
      <c r="AJ7996" s="25"/>
    </row>
    <row r="7997" spans="5:36" x14ac:dyDescent="0.3">
      <c r="E7997" s="12"/>
      <c r="V7997" s="22"/>
      <c r="AI7997" s="25"/>
      <c r="AJ7997" s="25"/>
    </row>
    <row r="7998" spans="5:36" x14ac:dyDescent="0.3">
      <c r="E7998" s="12"/>
      <c r="V7998" s="22"/>
      <c r="AI7998" s="25"/>
      <c r="AJ7998" s="25"/>
    </row>
    <row r="7999" spans="5:36" x14ac:dyDescent="0.3">
      <c r="E7999" s="12"/>
      <c r="V7999" s="22"/>
      <c r="AI7999" s="25"/>
      <c r="AJ7999" s="25"/>
    </row>
    <row r="8000" spans="5:36" x14ac:dyDescent="0.3">
      <c r="E8000" s="12"/>
      <c r="V8000" s="22"/>
      <c r="AI8000" s="25"/>
      <c r="AJ8000" s="25"/>
    </row>
    <row r="8001" spans="5:36" x14ac:dyDescent="0.3">
      <c r="E8001" s="12"/>
      <c r="V8001" s="22"/>
      <c r="AI8001" s="25"/>
      <c r="AJ8001" s="25"/>
    </row>
    <row r="8002" spans="5:36" x14ac:dyDescent="0.3">
      <c r="E8002" s="12"/>
      <c r="V8002" s="22"/>
      <c r="AI8002" s="25"/>
      <c r="AJ8002" s="25"/>
    </row>
    <row r="8003" spans="5:36" x14ac:dyDescent="0.3">
      <c r="E8003" s="12"/>
      <c r="V8003" s="22"/>
      <c r="AI8003" s="25"/>
      <c r="AJ8003" s="25"/>
    </row>
    <row r="8004" spans="5:36" x14ac:dyDescent="0.3">
      <c r="E8004" s="12"/>
      <c r="V8004" s="22"/>
      <c r="AI8004" s="25"/>
      <c r="AJ8004" s="25"/>
    </row>
    <row r="8005" spans="5:36" x14ac:dyDescent="0.3">
      <c r="E8005" s="12"/>
      <c r="V8005" s="22"/>
      <c r="AI8005" s="25"/>
      <c r="AJ8005" s="25"/>
    </row>
    <row r="8006" spans="5:36" x14ac:dyDescent="0.3">
      <c r="E8006" s="12"/>
      <c r="V8006" s="22"/>
      <c r="AI8006" s="25"/>
      <c r="AJ8006" s="25"/>
    </row>
    <row r="8007" spans="5:36" x14ac:dyDescent="0.3">
      <c r="E8007" s="12"/>
      <c r="V8007" s="22"/>
      <c r="AI8007" s="25"/>
      <c r="AJ8007" s="25"/>
    </row>
    <row r="8008" spans="5:36" x14ac:dyDescent="0.3">
      <c r="E8008" s="12"/>
      <c r="V8008" s="22"/>
      <c r="AI8008" s="25"/>
      <c r="AJ8008" s="25"/>
    </row>
    <row r="8009" spans="5:36" x14ac:dyDescent="0.3">
      <c r="E8009" s="12"/>
      <c r="V8009" s="22"/>
      <c r="AI8009" s="25"/>
      <c r="AJ8009" s="25"/>
    </row>
    <row r="8010" spans="5:36" x14ac:dyDescent="0.3">
      <c r="E8010" s="12"/>
      <c r="V8010" s="22"/>
      <c r="AI8010" s="25"/>
      <c r="AJ8010" s="25"/>
    </row>
    <row r="8011" spans="5:36" x14ac:dyDescent="0.3">
      <c r="E8011" s="12"/>
      <c r="V8011" s="22"/>
      <c r="AI8011" s="25"/>
      <c r="AJ8011" s="25"/>
    </row>
    <row r="8012" spans="5:36" x14ac:dyDescent="0.3">
      <c r="E8012" s="12"/>
      <c r="V8012" s="22"/>
      <c r="AI8012" s="25"/>
      <c r="AJ8012" s="25"/>
    </row>
    <row r="8013" spans="5:36" x14ac:dyDescent="0.3">
      <c r="E8013" s="12"/>
      <c r="V8013" s="22"/>
      <c r="AI8013" s="25"/>
      <c r="AJ8013" s="25"/>
    </row>
    <row r="8014" spans="5:36" x14ac:dyDescent="0.3">
      <c r="E8014" s="12"/>
      <c r="V8014" s="22"/>
      <c r="AI8014" s="25"/>
      <c r="AJ8014" s="25"/>
    </row>
    <row r="8015" spans="5:36" x14ac:dyDescent="0.3">
      <c r="E8015" s="12"/>
      <c r="V8015" s="22"/>
      <c r="AI8015" s="25"/>
      <c r="AJ8015" s="25"/>
    </row>
    <row r="8016" spans="5:36" x14ac:dyDescent="0.3">
      <c r="E8016" s="12"/>
      <c r="V8016" s="22"/>
      <c r="AI8016" s="25"/>
      <c r="AJ8016" s="25"/>
    </row>
    <row r="8017" spans="5:36" x14ac:dyDescent="0.3">
      <c r="E8017" s="12"/>
      <c r="V8017" s="22"/>
      <c r="AI8017" s="25"/>
      <c r="AJ8017" s="25"/>
    </row>
    <row r="8018" spans="5:36" x14ac:dyDescent="0.3">
      <c r="E8018" s="12"/>
      <c r="V8018" s="22"/>
      <c r="AI8018" s="25"/>
      <c r="AJ8018" s="25"/>
    </row>
    <row r="8019" spans="5:36" x14ac:dyDescent="0.3">
      <c r="E8019" s="12"/>
      <c r="V8019" s="22"/>
      <c r="AI8019" s="25"/>
      <c r="AJ8019" s="25"/>
    </row>
    <row r="8020" spans="5:36" x14ac:dyDescent="0.3">
      <c r="E8020" s="12"/>
      <c r="V8020" s="22"/>
      <c r="AI8020" s="25"/>
      <c r="AJ8020" s="25"/>
    </row>
    <row r="8021" spans="5:36" x14ac:dyDescent="0.3">
      <c r="E8021" s="12"/>
      <c r="V8021" s="22"/>
      <c r="AI8021" s="25"/>
      <c r="AJ8021" s="25"/>
    </row>
    <row r="8022" spans="5:36" x14ac:dyDescent="0.3">
      <c r="E8022" s="12"/>
      <c r="V8022" s="22"/>
      <c r="AI8022" s="25"/>
      <c r="AJ8022" s="25"/>
    </row>
    <row r="8023" spans="5:36" x14ac:dyDescent="0.3">
      <c r="E8023" s="12"/>
      <c r="V8023" s="22"/>
      <c r="AI8023" s="25"/>
      <c r="AJ8023" s="25"/>
    </row>
    <row r="8024" spans="5:36" x14ac:dyDescent="0.3">
      <c r="E8024" s="12"/>
      <c r="V8024" s="22"/>
      <c r="AI8024" s="25"/>
      <c r="AJ8024" s="25"/>
    </row>
    <row r="8025" spans="5:36" x14ac:dyDescent="0.3">
      <c r="E8025" s="12"/>
      <c r="V8025" s="22"/>
      <c r="AI8025" s="25"/>
      <c r="AJ8025" s="25"/>
    </row>
    <row r="8026" spans="5:36" x14ac:dyDescent="0.3">
      <c r="E8026" s="12"/>
      <c r="V8026" s="22"/>
      <c r="AI8026" s="25"/>
      <c r="AJ8026" s="25"/>
    </row>
    <row r="8027" spans="5:36" x14ac:dyDescent="0.3">
      <c r="E8027" s="12"/>
      <c r="V8027" s="22"/>
      <c r="AI8027" s="25"/>
      <c r="AJ8027" s="25"/>
    </row>
    <row r="8028" spans="5:36" x14ac:dyDescent="0.3">
      <c r="E8028" s="12"/>
      <c r="V8028" s="22"/>
      <c r="AI8028" s="25"/>
      <c r="AJ8028" s="25"/>
    </row>
    <row r="8029" spans="5:36" x14ac:dyDescent="0.3">
      <c r="E8029" s="12"/>
      <c r="V8029" s="22"/>
      <c r="AI8029" s="25"/>
      <c r="AJ8029" s="25"/>
    </row>
    <row r="8030" spans="5:36" x14ac:dyDescent="0.3">
      <c r="E8030" s="12"/>
      <c r="V8030" s="22"/>
      <c r="AI8030" s="25"/>
      <c r="AJ8030" s="25"/>
    </row>
    <row r="8031" spans="5:36" x14ac:dyDescent="0.3">
      <c r="E8031" s="12"/>
      <c r="V8031" s="22"/>
      <c r="AI8031" s="25"/>
      <c r="AJ8031" s="25"/>
    </row>
    <row r="8032" spans="5:36" x14ac:dyDescent="0.3">
      <c r="E8032" s="12"/>
      <c r="V8032" s="22"/>
      <c r="AI8032" s="25"/>
      <c r="AJ8032" s="25"/>
    </row>
    <row r="8033" spans="5:36" x14ac:dyDescent="0.3">
      <c r="E8033" s="12"/>
      <c r="V8033" s="22"/>
      <c r="AI8033" s="25"/>
      <c r="AJ8033" s="25"/>
    </row>
    <row r="8034" spans="5:36" x14ac:dyDescent="0.3">
      <c r="E8034" s="12"/>
      <c r="V8034" s="22"/>
      <c r="AI8034" s="25"/>
      <c r="AJ8034" s="25"/>
    </row>
    <row r="8035" spans="5:36" x14ac:dyDescent="0.3">
      <c r="E8035" s="12"/>
      <c r="V8035" s="22"/>
      <c r="AI8035" s="25"/>
      <c r="AJ8035" s="25"/>
    </row>
    <row r="8036" spans="5:36" x14ac:dyDescent="0.3">
      <c r="E8036" s="12"/>
      <c r="V8036" s="22"/>
      <c r="AI8036" s="25"/>
      <c r="AJ8036" s="25"/>
    </row>
    <row r="8037" spans="5:36" x14ac:dyDescent="0.3">
      <c r="E8037" s="12"/>
      <c r="V8037" s="22"/>
      <c r="AI8037" s="25"/>
      <c r="AJ8037" s="25"/>
    </row>
    <row r="8038" spans="5:36" x14ac:dyDescent="0.3">
      <c r="E8038" s="12"/>
      <c r="V8038" s="22"/>
      <c r="AI8038" s="25"/>
      <c r="AJ8038" s="25"/>
    </row>
    <row r="8039" spans="5:36" x14ac:dyDescent="0.3">
      <c r="E8039" s="12"/>
      <c r="V8039" s="22"/>
      <c r="AI8039" s="25"/>
      <c r="AJ8039" s="25"/>
    </row>
    <row r="8040" spans="5:36" x14ac:dyDescent="0.3">
      <c r="E8040" s="12"/>
      <c r="V8040" s="22"/>
      <c r="AI8040" s="25"/>
      <c r="AJ8040" s="25"/>
    </row>
    <row r="8041" spans="5:36" x14ac:dyDescent="0.3">
      <c r="E8041" s="12"/>
      <c r="V8041" s="22"/>
      <c r="AI8041" s="25"/>
      <c r="AJ8041" s="25"/>
    </row>
    <row r="8042" spans="5:36" x14ac:dyDescent="0.3">
      <c r="E8042" s="12"/>
      <c r="V8042" s="22"/>
      <c r="AI8042" s="25"/>
      <c r="AJ8042" s="25"/>
    </row>
    <row r="8043" spans="5:36" x14ac:dyDescent="0.3">
      <c r="E8043" s="12"/>
      <c r="V8043" s="22"/>
      <c r="AI8043" s="25"/>
      <c r="AJ8043" s="25"/>
    </row>
    <row r="8044" spans="5:36" x14ac:dyDescent="0.3">
      <c r="E8044" s="12"/>
      <c r="V8044" s="22"/>
      <c r="AI8044" s="25"/>
      <c r="AJ8044" s="25"/>
    </row>
    <row r="8045" spans="5:36" x14ac:dyDescent="0.3">
      <c r="E8045" s="12"/>
      <c r="V8045" s="22"/>
      <c r="AI8045" s="25"/>
      <c r="AJ8045" s="25"/>
    </row>
    <row r="8046" spans="5:36" x14ac:dyDescent="0.3">
      <c r="E8046" s="12"/>
      <c r="V8046" s="22"/>
      <c r="AI8046" s="25"/>
      <c r="AJ8046" s="25"/>
    </row>
    <row r="8047" spans="5:36" x14ac:dyDescent="0.3">
      <c r="E8047" s="12"/>
      <c r="V8047" s="22"/>
      <c r="AI8047" s="25"/>
      <c r="AJ8047" s="25"/>
    </row>
    <row r="8048" spans="5:36" x14ac:dyDescent="0.3">
      <c r="E8048" s="12"/>
      <c r="V8048" s="22"/>
      <c r="AI8048" s="25"/>
      <c r="AJ8048" s="25"/>
    </row>
    <row r="8049" spans="5:36" x14ac:dyDescent="0.3">
      <c r="E8049" s="12"/>
      <c r="V8049" s="22"/>
      <c r="AI8049" s="25"/>
      <c r="AJ8049" s="25"/>
    </row>
    <row r="8050" spans="5:36" x14ac:dyDescent="0.3">
      <c r="E8050" s="12"/>
      <c r="V8050" s="22"/>
      <c r="AI8050" s="25"/>
      <c r="AJ8050" s="25"/>
    </row>
    <row r="8051" spans="5:36" x14ac:dyDescent="0.3">
      <c r="E8051" s="12"/>
      <c r="V8051" s="22"/>
      <c r="AI8051" s="25"/>
      <c r="AJ8051" s="25"/>
    </row>
    <row r="8052" spans="5:36" x14ac:dyDescent="0.3">
      <c r="E8052" s="12"/>
      <c r="V8052" s="22"/>
      <c r="AI8052" s="25"/>
      <c r="AJ8052" s="25"/>
    </row>
    <row r="8053" spans="5:36" x14ac:dyDescent="0.3">
      <c r="E8053" s="12"/>
      <c r="V8053" s="22"/>
      <c r="AI8053" s="25"/>
      <c r="AJ8053" s="25"/>
    </row>
    <row r="8054" spans="5:36" x14ac:dyDescent="0.3">
      <c r="E8054" s="12"/>
      <c r="V8054" s="22"/>
      <c r="AI8054" s="25"/>
      <c r="AJ8054" s="25"/>
    </row>
    <row r="8055" spans="5:36" x14ac:dyDescent="0.3">
      <c r="E8055" s="12"/>
      <c r="V8055" s="22"/>
      <c r="AI8055" s="25"/>
      <c r="AJ8055" s="25"/>
    </row>
    <row r="8056" spans="5:36" x14ac:dyDescent="0.3">
      <c r="E8056" s="12"/>
      <c r="V8056" s="22"/>
      <c r="AI8056" s="25"/>
      <c r="AJ8056" s="25"/>
    </row>
    <row r="8057" spans="5:36" x14ac:dyDescent="0.3">
      <c r="E8057" s="12"/>
      <c r="V8057" s="22"/>
      <c r="AI8057" s="25"/>
      <c r="AJ8057" s="25"/>
    </row>
    <row r="8058" spans="5:36" x14ac:dyDescent="0.3">
      <c r="E8058" s="12"/>
      <c r="V8058" s="22"/>
      <c r="AI8058" s="25"/>
      <c r="AJ8058" s="25"/>
    </row>
    <row r="8059" spans="5:36" x14ac:dyDescent="0.3">
      <c r="E8059" s="12"/>
      <c r="V8059" s="22"/>
      <c r="AI8059" s="25"/>
      <c r="AJ8059" s="25"/>
    </row>
    <row r="8060" spans="5:36" x14ac:dyDescent="0.3">
      <c r="E8060" s="12"/>
      <c r="V8060" s="22"/>
      <c r="AI8060" s="25"/>
      <c r="AJ8060" s="25"/>
    </row>
    <row r="8061" spans="5:36" x14ac:dyDescent="0.3">
      <c r="E8061" s="12"/>
      <c r="V8061" s="22"/>
      <c r="AI8061" s="25"/>
      <c r="AJ8061" s="25"/>
    </row>
    <row r="8062" spans="5:36" x14ac:dyDescent="0.3">
      <c r="E8062" s="12"/>
      <c r="V8062" s="22"/>
      <c r="AI8062" s="25"/>
      <c r="AJ8062" s="25"/>
    </row>
    <row r="8063" spans="5:36" x14ac:dyDescent="0.3">
      <c r="E8063" s="12"/>
      <c r="V8063" s="22"/>
      <c r="AI8063" s="25"/>
      <c r="AJ8063" s="25"/>
    </row>
    <row r="8064" spans="5:36" x14ac:dyDescent="0.3">
      <c r="E8064" s="12"/>
      <c r="V8064" s="22"/>
      <c r="AI8064" s="25"/>
      <c r="AJ8064" s="25"/>
    </row>
    <row r="8065" spans="5:36" x14ac:dyDescent="0.3">
      <c r="E8065" s="12"/>
      <c r="V8065" s="22"/>
      <c r="AI8065" s="25"/>
      <c r="AJ8065" s="25"/>
    </row>
    <row r="8066" spans="5:36" x14ac:dyDescent="0.3">
      <c r="E8066" s="12"/>
      <c r="V8066" s="22"/>
      <c r="AI8066" s="25"/>
      <c r="AJ8066" s="25"/>
    </row>
    <row r="8067" spans="5:36" x14ac:dyDescent="0.3">
      <c r="E8067" s="12"/>
      <c r="V8067" s="22"/>
      <c r="AI8067" s="25"/>
      <c r="AJ8067" s="25"/>
    </row>
    <row r="8068" spans="5:36" x14ac:dyDescent="0.3">
      <c r="E8068" s="12"/>
      <c r="V8068" s="22"/>
      <c r="AI8068" s="25"/>
      <c r="AJ8068" s="25"/>
    </row>
    <row r="8069" spans="5:36" x14ac:dyDescent="0.3">
      <c r="E8069" s="12"/>
      <c r="V8069" s="22"/>
      <c r="AI8069" s="25"/>
      <c r="AJ8069" s="25"/>
    </row>
    <row r="8070" spans="5:36" x14ac:dyDescent="0.3">
      <c r="E8070" s="12"/>
      <c r="V8070" s="22"/>
      <c r="AI8070" s="25"/>
      <c r="AJ8070" s="25"/>
    </row>
    <row r="8071" spans="5:36" x14ac:dyDescent="0.3">
      <c r="E8071" s="12"/>
      <c r="V8071" s="22"/>
      <c r="AI8071" s="25"/>
      <c r="AJ8071" s="25"/>
    </row>
    <row r="8072" spans="5:36" x14ac:dyDescent="0.3">
      <c r="E8072" s="12"/>
      <c r="V8072" s="22"/>
      <c r="AI8072" s="25"/>
      <c r="AJ8072" s="25"/>
    </row>
    <row r="8073" spans="5:36" x14ac:dyDescent="0.3">
      <c r="E8073" s="12"/>
      <c r="V8073" s="22"/>
      <c r="AI8073" s="25"/>
      <c r="AJ8073" s="25"/>
    </row>
    <row r="8074" spans="5:36" x14ac:dyDescent="0.3">
      <c r="E8074" s="12"/>
      <c r="V8074" s="22"/>
      <c r="AI8074" s="25"/>
      <c r="AJ8074" s="25"/>
    </row>
    <row r="8075" spans="5:36" x14ac:dyDescent="0.3">
      <c r="E8075" s="12"/>
      <c r="V8075" s="22"/>
      <c r="AI8075" s="25"/>
      <c r="AJ8075" s="25"/>
    </row>
    <row r="8076" spans="5:36" x14ac:dyDescent="0.3">
      <c r="E8076" s="12"/>
      <c r="V8076" s="22"/>
      <c r="AI8076" s="25"/>
      <c r="AJ8076" s="25"/>
    </row>
    <row r="8077" spans="5:36" x14ac:dyDescent="0.3">
      <c r="E8077" s="12"/>
      <c r="V8077" s="22"/>
      <c r="AI8077" s="25"/>
      <c r="AJ8077" s="25"/>
    </row>
    <row r="8078" spans="5:36" x14ac:dyDescent="0.3">
      <c r="E8078" s="12"/>
      <c r="V8078" s="22"/>
      <c r="AI8078" s="25"/>
      <c r="AJ8078" s="25"/>
    </row>
    <row r="8079" spans="5:36" x14ac:dyDescent="0.3">
      <c r="E8079" s="12"/>
      <c r="V8079" s="22"/>
      <c r="AI8079" s="25"/>
      <c r="AJ8079" s="25"/>
    </row>
    <row r="8080" spans="5:36" x14ac:dyDescent="0.3">
      <c r="E8080" s="12"/>
      <c r="V8080" s="22"/>
      <c r="AI8080" s="25"/>
      <c r="AJ8080" s="25"/>
    </row>
    <row r="8081" spans="5:36" x14ac:dyDescent="0.3">
      <c r="E8081" s="12"/>
      <c r="V8081" s="22"/>
      <c r="AI8081" s="25"/>
      <c r="AJ8081" s="25"/>
    </row>
    <row r="8082" spans="5:36" x14ac:dyDescent="0.3">
      <c r="E8082" s="12"/>
      <c r="V8082" s="22"/>
      <c r="AI8082" s="25"/>
      <c r="AJ8082" s="25"/>
    </row>
    <row r="8083" spans="5:36" x14ac:dyDescent="0.3">
      <c r="E8083" s="12"/>
      <c r="V8083" s="22"/>
      <c r="AI8083" s="25"/>
      <c r="AJ8083" s="25"/>
    </row>
    <row r="8084" spans="5:36" x14ac:dyDescent="0.3">
      <c r="E8084" s="12"/>
      <c r="V8084" s="22"/>
      <c r="AI8084" s="25"/>
      <c r="AJ8084" s="25"/>
    </row>
    <row r="8085" spans="5:36" x14ac:dyDescent="0.3">
      <c r="E8085" s="12"/>
      <c r="V8085" s="22"/>
      <c r="AI8085" s="25"/>
      <c r="AJ8085" s="25"/>
    </row>
    <row r="8086" spans="5:36" x14ac:dyDescent="0.3">
      <c r="E8086" s="12"/>
      <c r="V8086" s="22"/>
      <c r="AI8086" s="25"/>
      <c r="AJ8086" s="25"/>
    </row>
    <row r="8087" spans="5:36" x14ac:dyDescent="0.3">
      <c r="E8087" s="12"/>
      <c r="V8087" s="22"/>
      <c r="AI8087" s="25"/>
      <c r="AJ8087" s="25"/>
    </row>
    <row r="8088" spans="5:36" x14ac:dyDescent="0.3">
      <c r="E8088" s="12"/>
      <c r="V8088" s="22"/>
      <c r="AI8088" s="25"/>
      <c r="AJ8088" s="25"/>
    </row>
    <row r="8089" spans="5:36" x14ac:dyDescent="0.3">
      <c r="E8089" s="12"/>
      <c r="V8089" s="22"/>
      <c r="AI8089" s="25"/>
      <c r="AJ8089" s="25"/>
    </row>
    <row r="8090" spans="5:36" x14ac:dyDescent="0.3">
      <c r="E8090" s="12"/>
      <c r="V8090" s="22"/>
      <c r="AI8090" s="25"/>
      <c r="AJ8090" s="25"/>
    </row>
    <row r="8091" spans="5:36" x14ac:dyDescent="0.3">
      <c r="E8091" s="12"/>
      <c r="V8091" s="22"/>
      <c r="AI8091" s="25"/>
      <c r="AJ8091" s="25"/>
    </row>
    <row r="8092" spans="5:36" x14ac:dyDescent="0.3">
      <c r="E8092" s="12"/>
      <c r="V8092" s="22"/>
      <c r="AI8092" s="25"/>
      <c r="AJ8092" s="25"/>
    </row>
    <row r="8093" spans="5:36" x14ac:dyDescent="0.3">
      <c r="E8093" s="12"/>
      <c r="V8093" s="22"/>
      <c r="AI8093" s="25"/>
      <c r="AJ8093" s="25"/>
    </row>
    <row r="8094" spans="5:36" x14ac:dyDescent="0.3">
      <c r="E8094" s="12"/>
      <c r="V8094" s="22"/>
      <c r="AI8094" s="25"/>
      <c r="AJ8094" s="25"/>
    </row>
    <row r="8095" spans="5:36" x14ac:dyDescent="0.3">
      <c r="E8095" s="12"/>
      <c r="V8095" s="22"/>
      <c r="AI8095" s="25"/>
      <c r="AJ8095" s="25"/>
    </row>
    <row r="8096" spans="5:36" x14ac:dyDescent="0.3">
      <c r="E8096" s="12"/>
      <c r="V8096" s="22"/>
      <c r="AI8096" s="25"/>
      <c r="AJ8096" s="25"/>
    </row>
    <row r="8097" spans="5:36" x14ac:dyDescent="0.3">
      <c r="E8097" s="12"/>
      <c r="V8097" s="22"/>
      <c r="AI8097" s="25"/>
      <c r="AJ8097" s="25"/>
    </row>
    <row r="8098" spans="5:36" x14ac:dyDescent="0.3">
      <c r="E8098" s="12"/>
      <c r="V8098" s="22"/>
      <c r="AI8098" s="25"/>
      <c r="AJ8098" s="25"/>
    </row>
    <row r="8099" spans="5:36" x14ac:dyDescent="0.3">
      <c r="E8099" s="12"/>
      <c r="V8099" s="22"/>
      <c r="AI8099" s="25"/>
      <c r="AJ8099" s="25"/>
    </row>
    <row r="8100" spans="5:36" x14ac:dyDescent="0.3">
      <c r="E8100" s="12"/>
      <c r="V8100" s="22"/>
      <c r="AI8100" s="25"/>
      <c r="AJ8100" s="25"/>
    </row>
    <row r="8101" spans="5:36" x14ac:dyDescent="0.3">
      <c r="E8101" s="12"/>
      <c r="V8101" s="22"/>
      <c r="AI8101" s="25"/>
      <c r="AJ8101" s="25"/>
    </row>
    <row r="8102" spans="5:36" x14ac:dyDescent="0.3">
      <c r="E8102" s="12"/>
      <c r="V8102" s="22"/>
      <c r="AI8102" s="25"/>
      <c r="AJ8102" s="25"/>
    </row>
    <row r="8103" spans="5:36" x14ac:dyDescent="0.3">
      <c r="E8103" s="12"/>
      <c r="V8103" s="22"/>
      <c r="AI8103" s="25"/>
      <c r="AJ8103" s="25"/>
    </row>
    <row r="8104" spans="5:36" x14ac:dyDescent="0.3">
      <c r="E8104" s="12"/>
      <c r="V8104" s="22"/>
      <c r="AI8104" s="25"/>
      <c r="AJ8104" s="25"/>
    </row>
    <row r="8105" spans="5:36" x14ac:dyDescent="0.3">
      <c r="E8105" s="12"/>
      <c r="V8105" s="22"/>
      <c r="AI8105" s="25"/>
      <c r="AJ8105" s="25"/>
    </row>
    <row r="8106" spans="5:36" x14ac:dyDescent="0.3">
      <c r="E8106" s="12"/>
      <c r="V8106" s="22"/>
      <c r="AI8106" s="25"/>
      <c r="AJ8106" s="25"/>
    </row>
    <row r="8107" spans="5:36" x14ac:dyDescent="0.3">
      <c r="E8107" s="12"/>
      <c r="V8107" s="22"/>
      <c r="AI8107" s="25"/>
      <c r="AJ8107" s="25"/>
    </row>
    <row r="8108" spans="5:36" x14ac:dyDescent="0.3">
      <c r="E8108" s="12"/>
      <c r="V8108" s="22"/>
      <c r="AI8108" s="25"/>
      <c r="AJ8108" s="25"/>
    </row>
    <row r="8109" spans="5:36" x14ac:dyDescent="0.3">
      <c r="E8109" s="12"/>
      <c r="V8109" s="22"/>
      <c r="AI8109" s="25"/>
      <c r="AJ8109" s="25"/>
    </row>
    <row r="8110" spans="5:36" x14ac:dyDescent="0.3">
      <c r="E8110" s="12"/>
      <c r="V8110" s="22"/>
      <c r="AI8110" s="25"/>
      <c r="AJ8110" s="25"/>
    </row>
    <row r="8111" spans="5:36" x14ac:dyDescent="0.3">
      <c r="E8111" s="12"/>
      <c r="V8111" s="22"/>
      <c r="AI8111" s="25"/>
      <c r="AJ8111" s="25"/>
    </row>
    <row r="8112" spans="5:36" x14ac:dyDescent="0.3">
      <c r="E8112" s="12"/>
      <c r="V8112" s="22"/>
      <c r="AI8112" s="25"/>
      <c r="AJ8112" s="25"/>
    </row>
    <row r="8113" spans="5:36" x14ac:dyDescent="0.3">
      <c r="E8113" s="12"/>
      <c r="V8113" s="22"/>
      <c r="AI8113" s="25"/>
      <c r="AJ8113" s="25"/>
    </row>
    <row r="8114" spans="5:36" x14ac:dyDescent="0.3">
      <c r="E8114" s="12"/>
      <c r="V8114" s="22"/>
      <c r="AI8114" s="25"/>
      <c r="AJ8114" s="25"/>
    </row>
    <row r="8115" spans="5:36" x14ac:dyDescent="0.3">
      <c r="E8115" s="12"/>
      <c r="V8115" s="22"/>
      <c r="AI8115" s="25"/>
      <c r="AJ8115" s="25"/>
    </row>
    <row r="8116" spans="5:36" x14ac:dyDescent="0.3">
      <c r="E8116" s="12"/>
      <c r="V8116" s="22"/>
      <c r="AI8116" s="25"/>
      <c r="AJ8116" s="25"/>
    </row>
    <row r="8117" spans="5:36" x14ac:dyDescent="0.3">
      <c r="E8117" s="12"/>
      <c r="V8117" s="22"/>
      <c r="AI8117" s="25"/>
      <c r="AJ8117" s="25"/>
    </row>
    <row r="8118" spans="5:36" x14ac:dyDescent="0.3">
      <c r="E8118" s="12"/>
      <c r="V8118" s="22"/>
      <c r="AI8118" s="25"/>
      <c r="AJ8118" s="25"/>
    </row>
    <row r="8119" spans="5:36" x14ac:dyDescent="0.3">
      <c r="E8119" s="12"/>
      <c r="V8119" s="22"/>
      <c r="AI8119" s="25"/>
      <c r="AJ8119" s="25"/>
    </row>
    <row r="8120" spans="5:36" x14ac:dyDescent="0.3">
      <c r="E8120" s="12"/>
      <c r="V8120" s="22"/>
      <c r="AI8120" s="25"/>
      <c r="AJ8120" s="25"/>
    </row>
    <row r="8121" spans="5:36" x14ac:dyDescent="0.3">
      <c r="E8121" s="12"/>
      <c r="V8121" s="22"/>
      <c r="AI8121" s="25"/>
      <c r="AJ8121" s="25"/>
    </row>
    <row r="8122" spans="5:36" x14ac:dyDescent="0.3">
      <c r="E8122" s="12"/>
      <c r="V8122" s="22"/>
      <c r="AI8122" s="25"/>
      <c r="AJ8122" s="25"/>
    </row>
    <row r="8123" spans="5:36" x14ac:dyDescent="0.3">
      <c r="E8123" s="12"/>
      <c r="V8123" s="22"/>
      <c r="AI8123" s="25"/>
      <c r="AJ8123" s="25"/>
    </row>
    <row r="8124" spans="5:36" x14ac:dyDescent="0.3">
      <c r="E8124" s="12"/>
      <c r="V8124" s="22"/>
      <c r="AI8124" s="25"/>
      <c r="AJ8124" s="25"/>
    </row>
    <row r="8125" spans="5:36" x14ac:dyDescent="0.3">
      <c r="E8125" s="12"/>
      <c r="V8125" s="22"/>
      <c r="AI8125" s="25"/>
      <c r="AJ8125" s="25"/>
    </row>
    <row r="8126" spans="5:36" x14ac:dyDescent="0.3">
      <c r="E8126" s="12"/>
      <c r="V8126" s="22"/>
      <c r="AI8126" s="25"/>
      <c r="AJ8126" s="25"/>
    </row>
    <row r="8127" spans="5:36" x14ac:dyDescent="0.3">
      <c r="E8127" s="12"/>
      <c r="V8127" s="22"/>
      <c r="AI8127" s="25"/>
      <c r="AJ8127" s="25"/>
    </row>
    <row r="8128" spans="5:36" x14ac:dyDescent="0.3">
      <c r="E8128" s="12"/>
      <c r="V8128" s="22"/>
      <c r="AI8128" s="25"/>
      <c r="AJ8128" s="25"/>
    </row>
    <row r="8129" spans="5:36" x14ac:dyDescent="0.3">
      <c r="E8129" s="12"/>
      <c r="V8129" s="22"/>
      <c r="AI8129" s="25"/>
      <c r="AJ8129" s="25"/>
    </row>
    <row r="8130" spans="5:36" x14ac:dyDescent="0.3">
      <c r="E8130" s="12"/>
      <c r="V8130" s="22"/>
      <c r="AI8130" s="25"/>
      <c r="AJ8130" s="25"/>
    </row>
    <row r="8131" spans="5:36" x14ac:dyDescent="0.3">
      <c r="E8131" s="12"/>
      <c r="V8131" s="22"/>
      <c r="AI8131" s="25"/>
      <c r="AJ8131" s="25"/>
    </row>
    <row r="8132" spans="5:36" x14ac:dyDescent="0.3">
      <c r="E8132" s="12"/>
      <c r="V8132" s="22"/>
      <c r="AI8132" s="25"/>
      <c r="AJ8132" s="25"/>
    </row>
    <row r="8133" spans="5:36" x14ac:dyDescent="0.3">
      <c r="E8133" s="12"/>
      <c r="V8133" s="22"/>
      <c r="AI8133" s="25"/>
      <c r="AJ8133" s="25"/>
    </row>
    <row r="8134" spans="5:36" x14ac:dyDescent="0.3">
      <c r="E8134" s="12"/>
      <c r="V8134" s="22"/>
      <c r="AI8134" s="25"/>
      <c r="AJ8134" s="25"/>
    </row>
    <row r="8135" spans="5:36" x14ac:dyDescent="0.3">
      <c r="E8135" s="12"/>
      <c r="V8135" s="22"/>
      <c r="AI8135" s="25"/>
      <c r="AJ8135" s="25"/>
    </row>
    <row r="8136" spans="5:36" x14ac:dyDescent="0.3">
      <c r="E8136" s="12"/>
      <c r="V8136" s="22"/>
      <c r="AI8136" s="25"/>
      <c r="AJ8136" s="25"/>
    </row>
    <row r="8137" spans="5:36" x14ac:dyDescent="0.3">
      <c r="E8137" s="12"/>
      <c r="V8137" s="22"/>
      <c r="AI8137" s="25"/>
      <c r="AJ8137" s="25"/>
    </row>
    <row r="8138" spans="5:36" x14ac:dyDescent="0.3">
      <c r="E8138" s="12"/>
      <c r="V8138" s="22"/>
      <c r="AI8138" s="25"/>
      <c r="AJ8138" s="25"/>
    </row>
    <row r="8139" spans="5:36" x14ac:dyDescent="0.3">
      <c r="E8139" s="12"/>
      <c r="V8139" s="22"/>
      <c r="AI8139" s="25"/>
      <c r="AJ8139" s="25"/>
    </row>
    <row r="8140" spans="5:36" x14ac:dyDescent="0.3">
      <c r="E8140" s="12"/>
      <c r="V8140" s="22"/>
      <c r="AI8140" s="25"/>
      <c r="AJ8140" s="25"/>
    </row>
    <row r="8141" spans="5:36" x14ac:dyDescent="0.3">
      <c r="E8141" s="12"/>
      <c r="V8141" s="22"/>
      <c r="AI8141" s="25"/>
      <c r="AJ8141" s="25"/>
    </row>
    <row r="8142" spans="5:36" x14ac:dyDescent="0.3">
      <c r="E8142" s="12"/>
      <c r="V8142" s="22"/>
      <c r="AI8142" s="25"/>
      <c r="AJ8142" s="25"/>
    </row>
    <row r="8143" spans="5:36" x14ac:dyDescent="0.3">
      <c r="E8143" s="12"/>
      <c r="V8143" s="22"/>
      <c r="AI8143" s="25"/>
      <c r="AJ8143" s="25"/>
    </row>
    <row r="8144" spans="5:36" x14ac:dyDescent="0.3">
      <c r="E8144" s="12"/>
      <c r="V8144" s="22"/>
      <c r="AI8144" s="25"/>
      <c r="AJ8144" s="25"/>
    </row>
    <row r="8145" spans="5:36" x14ac:dyDescent="0.3">
      <c r="E8145" s="12"/>
      <c r="V8145" s="22"/>
      <c r="AI8145" s="25"/>
      <c r="AJ8145" s="25"/>
    </row>
    <row r="8146" spans="5:36" x14ac:dyDescent="0.3">
      <c r="E8146" s="12"/>
      <c r="V8146" s="22"/>
      <c r="AI8146" s="25"/>
      <c r="AJ8146" s="25"/>
    </row>
    <row r="8147" spans="5:36" x14ac:dyDescent="0.3">
      <c r="E8147" s="12"/>
      <c r="V8147" s="22"/>
      <c r="AI8147" s="25"/>
      <c r="AJ8147" s="25"/>
    </row>
    <row r="8148" spans="5:36" x14ac:dyDescent="0.3">
      <c r="E8148" s="12"/>
      <c r="V8148" s="22"/>
      <c r="AI8148" s="25"/>
      <c r="AJ8148" s="25"/>
    </row>
    <row r="8149" spans="5:36" x14ac:dyDescent="0.3">
      <c r="E8149" s="12"/>
      <c r="V8149" s="22"/>
      <c r="AI8149" s="25"/>
      <c r="AJ8149" s="25"/>
    </row>
    <row r="8150" spans="5:36" x14ac:dyDescent="0.3">
      <c r="E8150" s="12"/>
      <c r="V8150" s="22"/>
      <c r="AI8150" s="25"/>
      <c r="AJ8150" s="25"/>
    </row>
    <row r="8151" spans="5:36" x14ac:dyDescent="0.3">
      <c r="E8151" s="12"/>
      <c r="V8151" s="22"/>
      <c r="AI8151" s="25"/>
      <c r="AJ8151" s="25"/>
    </row>
    <row r="8152" spans="5:36" x14ac:dyDescent="0.3">
      <c r="E8152" s="12"/>
      <c r="V8152" s="22"/>
      <c r="AI8152" s="25"/>
      <c r="AJ8152" s="25"/>
    </row>
    <row r="8153" spans="5:36" x14ac:dyDescent="0.3">
      <c r="E8153" s="12"/>
      <c r="V8153" s="22"/>
      <c r="AI8153" s="25"/>
      <c r="AJ8153" s="25"/>
    </row>
    <row r="8154" spans="5:36" x14ac:dyDescent="0.3">
      <c r="E8154" s="12"/>
      <c r="V8154" s="22"/>
      <c r="AI8154" s="25"/>
      <c r="AJ8154" s="25"/>
    </row>
    <row r="8155" spans="5:36" x14ac:dyDescent="0.3">
      <c r="E8155" s="12"/>
      <c r="V8155" s="22"/>
      <c r="AI8155" s="25"/>
      <c r="AJ8155" s="25"/>
    </row>
    <row r="8156" spans="5:36" x14ac:dyDescent="0.3">
      <c r="E8156" s="12"/>
      <c r="V8156" s="22"/>
      <c r="AI8156" s="25"/>
      <c r="AJ8156" s="25"/>
    </row>
    <row r="8157" spans="5:36" x14ac:dyDescent="0.3">
      <c r="E8157" s="12"/>
      <c r="V8157" s="22"/>
      <c r="AI8157" s="25"/>
      <c r="AJ8157" s="25"/>
    </row>
    <row r="8158" spans="5:36" x14ac:dyDescent="0.3">
      <c r="E8158" s="12"/>
      <c r="V8158" s="22"/>
      <c r="AI8158" s="25"/>
      <c r="AJ8158" s="25"/>
    </row>
    <row r="8159" spans="5:36" x14ac:dyDescent="0.3">
      <c r="E8159" s="12"/>
      <c r="V8159" s="22"/>
      <c r="AI8159" s="25"/>
      <c r="AJ8159" s="25"/>
    </row>
    <row r="8160" spans="5:36" x14ac:dyDescent="0.3">
      <c r="E8160" s="12"/>
      <c r="V8160" s="22"/>
      <c r="AI8160" s="25"/>
      <c r="AJ8160" s="25"/>
    </row>
    <row r="8161" spans="5:36" x14ac:dyDescent="0.3">
      <c r="E8161" s="12"/>
      <c r="V8161" s="22"/>
      <c r="AI8161" s="25"/>
      <c r="AJ8161" s="25"/>
    </row>
    <row r="8162" spans="5:36" x14ac:dyDescent="0.3">
      <c r="E8162" s="12"/>
      <c r="V8162" s="22"/>
      <c r="AI8162" s="25"/>
      <c r="AJ8162" s="25"/>
    </row>
    <row r="8163" spans="5:36" x14ac:dyDescent="0.3">
      <c r="E8163" s="12"/>
      <c r="V8163" s="22"/>
      <c r="AI8163" s="25"/>
      <c r="AJ8163" s="25"/>
    </row>
    <row r="8164" spans="5:36" x14ac:dyDescent="0.3">
      <c r="E8164" s="12"/>
      <c r="V8164" s="22"/>
      <c r="AI8164" s="25"/>
      <c r="AJ8164" s="25"/>
    </row>
    <row r="8165" spans="5:36" x14ac:dyDescent="0.3">
      <c r="E8165" s="12"/>
      <c r="V8165" s="22"/>
      <c r="AI8165" s="25"/>
      <c r="AJ8165" s="25"/>
    </row>
    <row r="8166" spans="5:36" x14ac:dyDescent="0.3">
      <c r="E8166" s="12"/>
      <c r="V8166" s="22"/>
      <c r="AI8166" s="25"/>
      <c r="AJ8166" s="25"/>
    </row>
    <row r="8167" spans="5:36" x14ac:dyDescent="0.3">
      <c r="E8167" s="12"/>
      <c r="V8167" s="22"/>
      <c r="AI8167" s="25"/>
      <c r="AJ8167" s="25"/>
    </row>
    <row r="8168" spans="5:36" x14ac:dyDescent="0.3">
      <c r="E8168" s="12"/>
      <c r="V8168" s="22"/>
      <c r="AI8168" s="25"/>
      <c r="AJ8168" s="25"/>
    </row>
    <row r="8169" spans="5:36" x14ac:dyDescent="0.3">
      <c r="E8169" s="12"/>
      <c r="V8169" s="22"/>
      <c r="AI8169" s="25"/>
      <c r="AJ8169" s="25"/>
    </row>
    <row r="8170" spans="5:36" x14ac:dyDescent="0.3">
      <c r="E8170" s="12"/>
      <c r="V8170" s="22"/>
      <c r="AI8170" s="25"/>
      <c r="AJ8170" s="25"/>
    </row>
    <row r="8171" spans="5:36" x14ac:dyDescent="0.3">
      <c r="E8171" s="12"/>
      <c r="V8171" s="22"/>
      <c r="AI8171" s="25"/>
      <c r="AJ8171" s="25"/>
    </row>
    <row r="8172" spans="5:36" x14ac:dyDescent="0.3">
      <c r="E8172" s="12"/>
      <c r="V8172" s="22"/>
      <c r="AI8172" s="25"/>
      <c r="AJ8172" s="25"/>
    </row>
    <row r="8173" spans="5:36" x14ac:dyDescent="0.3">
      <c r="E8173" s="12"/>
      <c r="V8173" s="22"/>
      <c r="AI8173" s="25"/>
      <c r="AJ8173" s="25"/>
    </row>
    <row r="8174" spans="5:36" x14ac:dyDescent="0.3">
      <c r="E8174" s="12"/>
      <c r="V8174" s="22"/>
      <c r="AI8174" s="25"/>
      <c r="AJ8174" s="25"/>
    </row>
    <row r="8175" spans="5:36" x14ac:dyDescent="0.3">
      <c r="E8175" s="12"/>
      <c r="V8175" s="22"/>
      <c r="AI8175" s="25"/>
      <c r="AJ8175" s="25"/>
    </row>
    <row r="8176" spans="5:36" x14ac:dyDescent="0.3">
      <c r="E8176" s="12"/>
      <c r="V8176" s="22"/>
      <c r="AI8176" s="25"/>
      <c r="AJ8176" s="25"/>
    </row>
    <row r="8177" spans="5:36" x14ac:dyDescent="0.3">
      <c r="E8177" s="12"/>
      <c r="V8177" s="22"/>
      <c r="AI8177" s="25"/>
      <c r="AJ8177" s="25"/>
    </row>
    <row r="8178" spans="5:36" x14ac:dyDescent="0.3">
      <c r="E8178" s="12"/>
      <c r="V8178" s="22"/>
      <c r="AI8178" s="25"/>
      <c r="AJ8178" s="25"/>
    </row>
    <row r="8179" spans="5:36" x14ac:dyDescent="0.3">
      <c r="E8179" s="12"/>
      <c r="V8179" s="22"/>
      <c r="AI8179" s="25"/>
      <c r="AJ8179" s="25"/>
    </row>
    <row r="8180" spans="5:36" x14ac:dyDescent="0.3">
      <c r="E8180" s="12"/>
      <c r="V8180" s="22"/>
      <c r="AI8180" s="25"/>
      <c r="AJ8180" s="25"/>
    </row>
    <row r="8181" spans="5:36" x14ac:dyDescent="0.3">
      <c r="E8181" s="12"/>
      <c r="V8181" s="22"/>
      <c r="AI8181" s="25"/>
      <c r="AJ8181" s="25"/>
    </row>
    <row r="8182" spans="5:36" x14ac:dyDescent="0.3">
      <c r="E8182" s="12"/>
      <c r="V8182" s="22"/>
      <c r="AI8182" s="25"/>
      <c r="AJ8182" s="25"/>
    </row>
    <row r="8183" spans="5:36" x14ac:dyDescent="0.3">
      <c r="E8183" s="12"/>
      <c r="V8183" s="22"/>
      <c r="AI8183" s="25"/>
      <c r="AJ8183" s="25"/>
    </row>
    <row r="8184" spans="5:36" x14ac:dyDescent="0.3">
      <c r="E8184" s="12"/>
      <c r="V8184" s="22"/>
      <c r="AI8184" s="25"/>
      <c r="AJ8184" s="25"/>
    </row>
    <row r="8185" spans="5:36" x14ac:dyDescent="0.3">
      <c r="E8185" s="12"/>
      <c r="V8185" s="22"/>
      <c r="AI8185" s="25"/>
      <c r="AJ8185" s="25"/>
    </row>
    <row r="8186" spans="5:36" x14ac:dyDescent="0.3">
      <c r="E8186" s="12"/>
      <c r="V8186" s="22"/>
      <c r="AI8186" s="25"/>
      <c r="AJ8186" s="25"/>
    </row>
    <row r="8187" spans="5:36" x14ac:dyDescent="0.3">
      <c r="E8187" s="12"/>
      <c r="V8187" s="22"/>
      <c r="AI8187" s="25"/>
      <c r="AJ8187" s="25"/>
    </row>
    <row r="8188" spans="5:36" x14ac:dyDescent="0.3">
      <c r="E8188" s="12"/>
      <c r="V8188" s="22"/>
      <c r="AI8188" s="25"/>
      <c r="AJ8188" s="25"/>
    </row>
    <row r="8189" spans="5:36" x14ac:dyDescent="0.3">
      <c r="E8189" s="12"/>
      <c r="V8189" s="22"/>
      <c r="AI8189" s="25"/>
      <c r="AJ8189" s="25"/>
    </row>
    <row r="8190" spans="5:36" x14ac:dyDescent="0.3">
      <c r="E8190" s="12"/>
      <c r="V8190" s="22"/>
      <c r="AI8190" s="25"/>
      <c r="AJ8190" s="25"/>
    </row>
    <row r="8191" spans="5:36" x14ac:dyDescent="0.3">
      <c r="E8191" s="12"/>
      <c r="V8191" s="22"/>
      <c r="AI8191" s="25"/>
      <c r="AJ8191" s="25"/>
    </row>
    <row r="8192" spans="5:36" x14ac:dyDescent="0.3">
      <c r="E8192" s="12"/>
      <c r="V8192" s="22"/>
      <c r="AI8192" s="25"/>
      <c r="AJ8192" s="25"/>
    </row>
    <row r="8193" spans="5:36" x14ac:dyDescent="0.3">
      <c r="E8193" s="12"/>
      <c r="V8193" s="22"/>
      <c r="AI8193" s="25"/>
      <c r="AJ8193" s="25"/>
    </row>
    <row r="8194" spans="5:36" x14ac:dyDescent="0.3">
      <c r="E8194" s="12"/>
      <c r="V8194" s="22"/>
      <c r="AI8194" s="25"/>
      <c r="AJ8194" s="25"/>
    </row>
    <row r="8195" spans="5:36" x14ac:dyDescent="0.3">
      <c r="E8195" s="12"/>
      <c r="V8195" s="22"/>
      <c r="AI8195" s="25"/>
      <c r="AJ8195" s="25"/>
    </row>
    <row r="8196" spans="5:36" x14ac:dyDescent="0.3">
      <c r="E8196" s="12"/>
      <c r="V8196" s="22"/>
      <c r="AI8196" s="25"/>
      <c r="AJ8196" s="25"/>
    </row>
    <row r="8197" spans="5:36" x14ac:dyDescent="0.3">
      <c r="E8197" s="12"/>
      <c r="V8197" s="22"/>
      <c r="AI8197" s="25"/>
      <c r="AJ8197" s="25"/>
    </row>
    <row r="8198" spans="5:36" x14ac:dyDescent="0.3">
      <c r="E8198" s="12"/>
      <c r="V8198" s="22"/>
      <c r="AI8198" s="25"/>
      <c r="AJ8198" s="25"/>
    </row>
    <row r="8199" spans="5:36" x14ac:dyDescent="0.3">
      <c r="E8199" s="12"/>
      <c r="V8199" s="22"/>
      <c r="AI8199" s="25"/>
      <c r="AJ8199" s="25"/>
    </row>
    <row r="8200" spans="5:36" x14ac:dyDescent="0.3">
      <c r="E8200" s="12"/>
      <c r="V8200" s="22"/>
      <c r="AI8200" s="25"/>
      <c r="AJ8200" s="25"/>
    </row>
    <row r="8201" spans="5:36" x14ac:dyDescent="0.3">
      <c r="E8201" s="12"/>
      <c r="V8201" s="22"/>
      <c r="AI8201" s="25"/>
      <c r="AJ8201" s="25"/>
    </row>
    <row r="8202" spans="5:36" x14ac:dyDescent="0.3">
      <c r="E8202" s="12"/>
      <c r="V8202" s="22"/>
      <c r="AI8202" s="25"/>
      <c r="AJ8202" s="25"/>
    </row>
    <row r="8203" spans="5:36" x14ac:dyDescent="0.3">
      <c r="E8203" s="12"/>
      <c r="V8203" s="22"/>
      <c r="AI8203" s="25"/>
      <c r="AJ8203" s="25"/>
    </row>
    <row r="8204" spans="5:36" x14ac:dyDescent="0.3">
      <c r="E8204" s="12"/>
      <c r="V8204" s="22"/>
      <c r="AI8204" s="25"/>
      <c r="AJ8204" s="25"/>
    </row>
    <row r="8205" spans="5:36" x14ac:dyDescent="0.3">
      <c r="E8205" s="12"/>
      <c r="V8205" s="22"/>
      <c r="AI8205" s="25"/>
      <c r="AJ8205" s="25"/>
    </row>
    <row r="8206" spans="5:36" x14ac:dyDescent="0.3">
      <c r="E8206" s="12"/>
      <c r="V8206" s="22"/>
      <c r="AI8206" s="25"/>
      <c r="AJ8206" s="25"/>
    </row>
    <row r="8207" spans="5:36" x14ac:dyDescent="0.3">
      <c r="E8207" s="12"/>
      <c r="V8207" s="22"/>
      <c r="AI8207" s="25"/>
      <c r="AJ8207" s="25"/>
    </row>
    <row r="8208" spans="5:36" x14ac:dyDescent="0.3">
      <c r="E8208" s="12"/>
      <c r="V8208" s="22"/>
      <c r="AI8208" s="25"/>
      <c r="AJ8208" s="25"/>
    </row>
    <row r="8209" spans="5:36" x14ac:dyDescent="0.3">
      <c r="E8209" s="12"/>
      <c r="V8209" s="22"/>
      <c r="AI8209" s="25"/>
      <c r="AJ8209" s="25"/>
    </row>
    <row r="8210" spans="5:36" x14ac:dyDescent="0.3">
      <c r="E8210" s="12"/>
      <c r="V8210" s="22"/>
      <c r="AI8210" s="25"/>
      <c r="AJ8210" s="25"/>
    </row>
    <row r="8211" spans="5:36" x14ac:dyDescent="0.3">
      <c r="E8211" s="12"/>
      <c r="V8211" s="22"/>
      <c r="AI8211" s="25"/>
      <c r="AJ8211" s="25"/>
    </row>
    <row r="8212" spans="5:36" x14ac:dyDescent="0.3">
      <c r="E8212" s="12"/>
      <c r="V8212" s="22"/>
      <c r="AI8212" s="25"/>
      <c r="AJ8212" s="25"/>
    </row>
    <row r="8213" spans="5:36" x14ac:dyDescent="0.3">
      <c r="E8213" s="12"/>
      <c r="V8213" s="22"/>
      <c r="AI8213" s="25"/>
      <c r="AJ8213" s="25"/>
    </row>
    <row r="8214" spans="5:36" x14ac:dyDescent="0.3">
      <c r="E8214" s="12"/>
      <c r="V8214" s="22"/>
      <c r="AI8214" s="25"/>
      <c r="AJ8214" s="25"/>
    </row>
    <row r="8215" spans="5:36" x14ac:dyDescent="0.3">
      <c r="E8215" s="12"/>
      <c r="V8215" s="22"/>
      <c r="AI8215" s="25"/>
      <c r="AJ8215" s="25"/>
    </row>
    <row r="8216" spans="5:36" x14ac:dyDescent="0.3">
      <c r="E8216" s="12"/>
      <c r="V8216" s="22"/>
      <c r="AI8216" s="25"/>
      <c r="AJ8216" s="25"/>
    </row>
    <row r="8217" spans="5:36" x14ac:dyDescent="0.3">
      <c r="E8217" s="12"/>
      <c r="V8217" s="22"/>
      <c r="AI8217" s="25"/>
      <c r="AJ8217" s="25"/>
    </row>
    <row r="8218" spans="5:36" x14ac:dyDescent="0.3">
      <c r="E8218" s="12"/>
      <c r="V8218" s="22"/>
      <c r="AI8218" s="25"/>
      <c r="AJ8218" s="25"/>
    </row>
    <row r="8219" spans="5:36" x14ac:dyDescent="0.3">
      <c r="E8219" s="12"/>
      <c r="V8219" s="22"/>
      <c r="AI8219" s="25"/>
      <c r="AJ8219" s="25"/>
    </row>
    <row r="8220" spans="5:36" x14ac:dyDescent="0.3">
      <c r="E8220" s="12"/>
      <c r="V8220" s="22"/>
      <c r="AI8220" s="25"/>
      <c r="AJ8220" s="25"/>
    </row>
    <row r="8221" spans="5:36" x14ac:dyDescent="0.3">
      <c r="E8221" s="12"/>
      <c r="V8221" s="22"/>
      <c r="AI8221" s="25"/>
      <c r="AJ8221" s="25"/>
    </row>
    <row r="8222" spans="5:36" x14ac:dyDescent="0.3">
      <c r="E8222" s="12"/>
      <c r="V8222" s="22"/>
      <c r="AI8222" s="25"/>
      <c r="AJ8222" s="25"/>
    </row>
    <row r="8223" spans="5:36" x14ac:dyDescent="0.3">
      <c r="E8223" s="12"/>
      <c r="V8223" s="22"/>
      <c r="AI8223" s="25"/>
      <c r="AJ8223" s="25"/>
    </row>
    <row r="8224" spans="5:36" x14ac:dyDescent="0.3">
      <c r="E8224" s="12"/>
      <c r="V8224" s="22"/>
      <c r="AI8224" s="25"/>
      <c r="AJ8224" s="25"/>
    </row>
    <row r="8225" spans="5:36" x14ac:dyDescent="0.3">
      <c r="E8225" s="12"/>
      <c r="V8225" s="22"/>
      <c r="AI8225" s="25"/>
      <c r="AJ8225" s="25"/>
    </row>
    <row r="8226" spans="5:36" x14ac:dyDescent="0.3">
      <c r="E8226" s="12"/>
      <c r="V8226" s="22"/>
      <c r="AI8226" s="25"/>
      <c r="AJ8226" s="25"/>
    </row>
    <row r="8227" spans="5:36" x14ac:dyDescent="0.3">
      <c r="E8227" s="12"/>
      <c r="V8227" s="22"/>
      <c r="AI8227" s="25"/>
      <c r="AJ8227" s="25"/>
    </row>
    <row r="8228" spans="5:36" x14ac:dyDescent="0.3">
      <c r="E8228" s="12"/>
      <c r="V8228" s="22"/>
      <c r="AI8228" s="25"/>
      <c r="AJ8228" s="25"/>
    </row>
    <row r="8229" spans="5:36" x14ac:dyDescent="0.3">
      <c r="E8229" s="12"/>
      <c r="V8229" s="22"/>
      <c r="AI8229" s="25"/>
      <c r="AJ8229" s="25"/>
    </row>
    <row r="8230" spans="5:36" x14ac:dyDescent="0.3">
      <c r="E8230" s="12"/>
      <c r="V8230" s="22"/>
      <c r="AI8230" s="25"/>
      <c r="AJ8230" s="25"/>
    </row>
    <row r="8231" spans="5:36" x14ac:dyDescent="0.3">
      <c r="E8231" s="12"/>
      <c r="V8231" s="22"/>
      <c r="AI8231" s="25"/>
      <c r="AJ8231" s="25"/>
    </row>
    <row r="8232" spans="5:36" x14ac:dyDescent="0.3">
      <c r="E8232" s="12"/>
      <c r="V8232" s="22"/>
      <c r="AI8232" s="25"/>
      <c r="AJ8232" s="25"/>
    </row>
    <row r="8233" spans="5:36" x14ac:dyDescent="0.3">
      <c r="E8233" s="12"/>
      <c r="V8233" s="22"/>
      <c r="AI8233" s="25"/>
      <c r="AJ8233" s="25"/>
    </row>
    <row r="8234" spans="5:36" x14ac:dyDescent="0.3">
      <c r="E8234" s="12"/>
      <c r="V8234" s="22"/>
      <c r="AI8234" s="25"/>
      <c r="AJ8234" s="25"/>
    </row>
    <row r="8235" spans="5:36" x14ac:dyDescent="0.3">
      <c r="E8235" s="12"/>
      <c r="V8235" s="22"/>
      <c r="AI8235" s="25"/>
      <c r="AJ8235" s="25"/>
    </row>
    <row r="8236" spans="5:36" x14ac:dyDescent="0.3">
      <c r="E8236" s="12"/>
      <c r="V8236" s="22"/>
      <c r="AI8236" s="25"/>
      <c r="AJ8236" s="25"/>
    </row>
    <row r="8237" spans="5:36" x14ac:dyDescent="0.3">
      <c r="E8237" s="12"/>
      <c r="V8237" s="22"/>
      <c r="AI8237" s="25"/>
      <c r="AJ8237" s="25"/>
    </row>
    <row r="8238" spans="5:36" x14ac:dyDescent="0.3">
      <c r="E8238" s="12"/>
      <c r="V8238" s="22"/>
      <c r="AI8238" s="25"/>
      <c r="AJ8238" s="25"/>
    </row>
    <row r="8239" spans="5:36" x14ac:dyDescent="0.3">
      <c r="E8239" s="12"/>
      <c r="V8239" s="22"/>
      <c r="AI8239" s="25"/>
      <c r="AJ8239" s="25"/>
    </row>
    <row r="8240" spans="5:36" x14ac:dyDescent="0.3">
      <c r="E8240" s="12"/>
      <c r="V8240" s="22"/>
      <c r="AI8240" s="25"/>
      <c r="AJ8240" s="25"/>
    </row>
    <row r="8241" spans="5:36" x14ac:dyDescent="0.3">
      <c r="E8241" s="12"/>
      <c r="V8241" s="22"/>
      <c r="AI8241" s="25"/>
      <c r="AJ8241" s="25"/>
    </row>
    <row r="8242" spans="5:36" x14ac:dyDescent="0.3">
      <c r="E8242" s="12"/>
      <c r="V8242" s="22"/>
      <c r="AI8242" s="25"/>
      <c r="AJ8242" s="25"/>
    </row>
    <row r="8243" spans="5:36" x14ac:dyDescent="0.3">
      <c r="E8243" s="12"/>
      <c r="V8243" s="22"/>
      <c r="AI8243" s="25"/>
      <c r="AJ8243" s="25"/>
    </row>
    <row r="8244" spans="5:36" x14ac:dyDescent="0.3">
      <c r="E8244" s="12"/>
      <c r="V8244" s="22"/>
      <c r="AI8244" s="25"/>
      <c r="AJ8244" s="25"/>
    </row>
    <row r="8245" spans="5:36" x14ac:dyDescent="0.3">
      <c r="E8245" s="12"/>
      <c r="V8245" s="22"/>
      <c r="AI8245" s="25"/>
      <c r="AJ8245" s="25"/>
    </row>
    <row r="8246" spans="5:36" x14ac:dyDescent="0.3">
      <c r="E8246" s="12"/>
      <c r="V8246" s="22"/>
      <c r="AI8246" s="25"/>
      <c r="AJ8246" s="25"/>
    </row>
    <row r="8247" spans="5:36" x14ac:dyDescent="0.3">
      <c r="E8247" s="12"/>
      <c r="V8247" s="22"/>
      <c r="AI8247" s="25"/>
      <c r="AJ8247" s="25"/>
    </row>
    <row r="8248" spans="5:36" x14ac:dyDescent="0.3">
      <c r="E8248" s="12"/>
      <c r="V8248" s="22"/>
      <c r="AI8248" s="25"/>
      <c r="AJ8248" s="25"/>
    </row>
    <row r="8249" spans="5:36" x14ac:dyDescent="0.3">
      <c r="E8249" s="12"/>
      <c r="V8249" s="22"/>
      <c r="AI8249" s="25"/>
      <c r="AJ8249" s="25"/>
    </row>
    <row r="8250" spans="5:36" x14ac:dyDescent="0.3">
      <c r="E8250" s="12"/>
      <c r="V8250" s="22"/>
      <c r="AI8250" s="25"/>
      <c r="AJ8250" s="25"/>
    </row>
    <row r="8251" spans="5:36" x14ac:dyDescent="0.3">
      <c r="E8251" s="12"/>
      <c r="V8251" s="22"/>
      <c r="AI8251" s="25"/>
      <c r="AJ8251" s="25"/>
    </row>
    <row r="8252" spans="5:36" x14ac:dyDescent="0.3">
      <c r="E8252" s="12"/>
      <c r="V8252" s="22"/>
      <c r="AI8252" s="25"/>
      <c r="AJ8252" s="25"/>
    </row>
    <row r="8253" spans="5:36" x14ac:dyDescent="0.3">
      <c r="E8253" s="12"/>
      <c r="V8253" s="22"/>
      <c r="AI8253" s="25"/>
      <c r="AJ8253" s="25"/>
    </row>
    <row r="8254" spans="5:36" x14ac:dyDescent="0.3">
      <c r="E8254" s="12"/>
      <c r="V8254" s="22"/>
      <c r="AI8254" s="25"/>
      <c r="AJ8254" s="25"/>
    </row>
    <row r="8255" spans="5:36" x14ac:dyDescent="0.3">
      <c r="E8255" s="12"/>
      <c r="V8255" s="22"/>
      <c r="AI8255" s="25"/>
      <c r="AJ8255" s="25"/>
    </row>
    <row r="8256" spans="5:36" x14ac:dyDescent="0.3">
      <c r="E8256" s="12"/>
      <c r="V8256" s="22"/>
      <c r="AI8256" s="25"/>
      <c r="AJ8256" s="25"/>
    </row>
    <row r="8257" spans="5:36" x14ac:dyDescent="0.3">
      <c r="E8257" s="12"/>
      <c r="V8257" s="22"/>
      <c r="AI8257" s="25"/>
      <c r="AJ8257" s="25"/>
    </row>
    <row r="8258" spans="5:36" x14ac:dyDescent="0.3">
      <c r="E8258" s="12"/>
      <c r="V8258" s="22"/>
      <c r="AI8258" s="25"/>
      <c r="AJ8258" s="25"/>
    </row>
    <row r="8259" spans="5:36" x14ac:dyDescent="0.3">
      <c r="E8259" s="12"/>
      <c r="V8259" s="22"/>
      <c r="AI8259" s="25"/>
      <c r="AJ8259" s="25"/>
    </row>
    <row r="8260" spans="5:36" x14ac:dyDescent="0.3">
      <c r="E8260" s="12"/>
      <c r="V8260" s="22"/>
      <c r="AI8260" s="25"/>
      <c r="AJ8260" s="25"/>
    </row>
    <row r="8261" spans="5:36" x14ac:dyDescent="0.3">
      <c r="E8261" s="12"/>
      <c r="V8261" s="22"/>
      <c r="AI8261" s="25"/>
      <c r="AJ8261" s="25"/>
    </row>
    <row r="8262" spans="5:36" x14ac:dyDescent="0.3">
      <c r="E8262" s="12"/>
      <c r="V8262" s="22"/>
      <c r="AI8262" s="25"/>
      <c r="AJ8262" s="25"/>
    </row>
    <row r="8263" spans="5:36" x14ac:dyDescent="0.3">
      <c r="E8263" s="12"/>
      <c r="V8263" s="22"/>
      <c r="AI8263" s="25"/>
      <c r="AJ8263" s="25"/>
    </row>
    <row r="8264" spans="5:36" x14ac:dyDescent="0.3">
      <c r="E8264" s="12"/>
      <c r="V8264" s="22"/>
      <c r="AI8264" s="25"/>
      <c r="AJ8264" s="25"/>
    </row>
    <row r="8265" spans="5:36" x14ac:dyDescent="0.3">
      <c r="E8265" s="12"/>
      <c r="V8265" s="22"/>
      <c r="AI8265" s="25"/>
      <c r="AJ8265" s="25"/>
    </row>
    <row r="8266" spans="5:36" x14ac:dyDescent="0.3">
      <c r="E8266" s="12"/>
      <c r="V8266" s="22"/>
      <c r="AI8266" s="25"/>
      <c r="AJ8266" s="25"/>
    </row>
    <row r="8267" spans="5:36" x14ac:dyDescent="0.3">
      <c r="E8267" s="12"/>
      <c r="V8267" s="22"/>
      <c r="AI8267" s="25"/>
      <c r="AJ8267" s="25"/>
    </row>
    <row r="8268" spans="5:36" x14ac:dyDescent="0.3">
      <c r="E8268" s="12"/>
      <c r="V8268" s="22"/>
      <c r="AI8268" s="25"/>
      <c r="AJ8268" s="25"/>
    </row>
    <row r="8269" spans="5:36" x14ac:dyDescent="0.3">
      <c r="E8269" s="12"/>
      <c r="V8269" s="22"/>
      <c r="AI8269" s="25"/>
      <c r="AJ8269" s="25"/>
    </row>
    <row r="8270" spans="5:36" x14ac:dyDescent="0.3">
      <c r="E8270" s="12"/>
      <c r="V8270" s="22"/>
      <c r="AI8270" s="25"/>
      <c r="AJ8270" s="25"/>
    </row>
    <row r="8271" spans="5:36" x14ac:dyDescent="0.3">
      <c r="E8271" s="12"/>
      <c r="V8271" s="22"/>
      <c r="AI8271" s="25"/>
      <c r="AJ8271" s="25"/>
    </row>
    <row r="8272" spans="5:36" x14ac:dyDescent="0.3">
      <c r="E8272" s="12"/>
      <c r="V8272" s="22"/>
      <c r="AI8272" s="25"/>
      <c r="AJ8272" s="25"/>
    </row>
    <row r="8273" spans="5:36" x14ac:dyDescent="0.3">
      <c r="E8273" s="12"/>
      <c r="V8273" s="22"/>
      <c r="AI8273" s="25"/>
      <c r="AJ8273" s="25"/>
    </row>
    <row r="8274" spans="5:36" x14ac:dyDescent="0.3">
      <c r="E8274" s="12"/>
      <c r="V8274" s="22"/>
      <c r="AI8274" s="25"/>
      <c r="AJ8274" s="25"/>
    </row>
    <row r="8275" spans="5:36" x14ac:dyDescent="0.3">
      <c r="E8275" s="12"/>
      <c r="V8275" s="22"/>
      <c r="AI8275" s="25"/>
      <c r="AJ8275" s="25"/>
    </row>
    <row r="8276" spans="5:36" x14ac:dyDescent="0.3">
      <c r="E8276" s="12"/>
      <c r="V8276" s="22"/>
      <c r="AI8276" s="25"/>
      <c r="AJ8276" s="25"/>
    </row>
    <row r="8277" spans="5:36" x14ac:dyDescent="0.3">
      <c r="E8277" s="12"/>
      <c r="V8277" s="22"/>
      <c r="AI8277" s="25"/>
      <c r="AJ8277" s="25"/>
    </row>
    <row r="8278" spans="5:36" x14ac:dyDescent="0.3">
      <c r="E8278" s="12"/>
      <c r="V8278" s="22"/>
      <c r="AI8278" s="25"/>
      <c r="AJ8278" s="25"/>
    </row>
    <row r="8279" spans="5:36" x14ac:dyDescent="0.3">
      <c r="E8279" s="12"/>
      <c r="V8279" s="22"/>
      <c r="AI8279" s="25"/>
      <c r="AJ8279" s="25"/>
    </row>
    <row r="8280" spans="5:36" x14ac:dyDescent="0.3">
      <c r="E8280" s="12"/>
      <c r="V8280" s="22"/>
      <c r="AI8280" s="25"/>
      <c r="AJ8280" s="25"/>
    </row>
    <row r="8281" spans="5:36" x14ac:dyDescent="0.3">
      <c r="E8281" s="12"/>
      <c r="V8281" s="22"/>
      <c r="AI8281" s="25"/>
      <c r="AJ8281" s="25"/>
    </row>
    <row r="8282" spans="5:36" x14ac:dyDescent="0.3">
      <c r="E8282" s="12"/>
      <c r="V8282" s="22"/>
      <c r="AI8282" s="25"/>
      <c r="AJ8282" s="25"/>
    </row>
    <row r="8283" spans="5:36" x14ac:dyDescent="0.3">
      <c r="E8283" s="12"/>
      <c r="V8283" s="22"/>
      <c r="AI8283" s="25"/>
      <c r="AJ8283" s="25"/>
    </row>
    <row r="8284" spans="5:36" x14ac:dyDescent="0.3">
      <c r="E8284" s="12"/>
      <c r="V8284" s="22"/>
      <c r="AI8284" s="25"/>
      <c r="AJ8284" s="25"/>
    </row>
    <row r="8285" spans="5:36" x14ac:dyDescent="0.3">
      <c r="E8285" s="12"/>
      <c r="V8285" s="22"/>
      <c r="AI8285" s="25"/>
      <c r="AJ8285" s="25"/>
    </row>
    <row r="8286" spans="5:36" x14ac:dyDescent="0.3">
      <c r="E8286" s="12"/>
      <c r="V8286" s="22"/>
      <c r="AI8286" s="25"/>
      <c r="AJ8286" s="25"/>
    </row>
    <row r="8287" spans="5:36" x14ac:dyDescent="0.3">
      <c r="E8287" s="12"/>
      <c r="V8287" s="22"/>
      <c r="AI8287" s="25"/>
      <c r="AJ8287" s="25"/>
    </row>
    <row r="8288" spans="5:36" x14ac:dyDescent="0.3">
      <c r="E8288" s="12"/>
      <c r="V8288" s="22"/>
      <c r="AI8288" s="25"/>
      <c r="AJ8288" s="25"/>
    </row>
    <row r="8289" spans="5:36" x14ac:dyDescent="0.3">
      <c r="E8289" s="12"/>
      <c r="V8289" s="22"/>
      <c r="AI8289" s="25"/>
      <c r="AJ8289" s="25"/>
    </row>
    <row r="8290" spans="5:36" x14ac:dyDescent="0.3">
      <c r="E8290" s="12"/>
      <c r="V8290" s="22"/>
      <c r="AI8290" s="25"/>
      <c r="AJ8290" s="25"/>
    </row>
    <row r="8291" spans="5:36" x14ac:dyDescent="0.3">
      <c r="E8291" s="12"/>
      <c r="V8291" s="22"/>
      <c r="AI8291" s="25"/>
      <c r="AJ8291" s="25"/>
    </row>
    <row r="8292" spans="5:36" x14ac:dyDescent="0.3">
      <c r="E8292" s="12"/>
      <c r="V8292" s="22"/>
      <c r="AI8292" s="25"/>
      <c r="AJ8292" s="25"/>
    </row>
    <row r="8293" spans="5:36" x14ac:dyDescent="0.3">
      <c r="E8293" s="12"/>
      <c r="V8293" s="22"/>
      <c r="AI8293" s="25"/>
      <c r="AJ8293" s="25"/>
    </row>
    <row r="8294" spans="5:36" x14ac:dyDescent="0.3">
      <c r="E8294" s="12"/>
      <c r="V8294" s="22"/>
      <c r="AI8294" s="25"/>
      <c r="AJ8294" s="25"/>
    </row>
    <row r="8295" spans="5:36" x14ac:dyDescent="0.3">
      <c r="E8295" s="12"/>
      <c r="V8295" s="22"/>
      <c r="AI8295" s="25"/>
      <c r="AJ8295" s="25"/>
    </row>
    <row r="8296" spans="5:36" x14ac:dyDescent="0.3">
      <c r="E8296" s="12"/>
      <c r="V8296" s="22"/>
      <c r="AI8296" s="25"/>
      <c r="AJ8296" s="25"/>
    </row>
    <row r="8297" spans="5:36" x14ac:dyDescent="0.3">
      <c r="E8297" s="12"/>
      <c r="V8297" s="22"/>
      <c r="AI8297" s="25"/>
      <c r="AJ8297" s="25"/>
    </row>
    <row r="8298" spans="5:36" x14ac:dyDescent="0.3">
      <c r="E8298" s="12"/>
      <c r="V8298" s="22"/>
      <c r="AI8298" s="25"/>
      <c r="AJ8298" s="25"/>
    </row>
    <row r="8299" spans="5:36" x14ac:dyDescent="0.3">
      <c r="E8299" s="12"/>
      <c r="V8299" s="22"/>
      <c r="AI8299" s="25"/>
      <c r="AJ8299" s="25"/>
    </row>
    <row r="8300" spans="5:36" x14ac:dyDescent="0.3">
      <c r="E8300" s="12"/>
      <c r="V8300" s="22"/>
      <c r="AI8300" s="25"/>
      <c r="AJ8300" s="25"/>
    </row>
    <row r="8301" spans="5:36" x14ac:dyDescent="0.3">
      <c r="E8301" s="12"/>
      <c r="V8301" s="22"/>
      <c r="AI8301" s="25"/>
      <c r="AJ8301" s="25"/>
    </row>
    <row r="8302" spans="5:36" x14ac:dyDescent="0.3">
      <c r="E8302" s="12"/>
      <c r="V8302" s="22"/>
      <c r="AI8302" s="25"/>
      <c r="AJ8302" s="25"/>
    </row>
    <row r="8303" spans="5:36" x14ac:dyDescent="0.3">
      <c r="E8303" s="12"/>
      <c r="V8303" s="22"/>
      <c r="AI8303" s="25"/>
      <c r="AJ8303" s="25"/>
    </row>
    <row r="8304" spans="5:36" x14ac:dyDescent="0.3">
      <c r="E8304" s="12"/>
      <c r="V8304" s="22"/>
      <c r="AI8304" s="25"/>
      <c r="AJ8304" s="25"/>
    </row>
    <row r="8305" spans="5:36" x14ac:dyDescent="0.3">
      <c r="E8305" s="12"/>
      <c r="V8305" s="22"/>
      <c r="AI8305" s="25"/>
      <c r="AJ8305" s="25"/>
    </row>
    <row r="8306" spans="5:36" x14ac:dyDescent="0.3">
      <c r="E8306" s="12"/>
      <c r="V8306" s="22"/>
      <c r="AI8306" s="25"/>
      <c r="AJ8306" s="25"/>
    </row>
    <row r="8307" spans="5:36" x14ac:dyDescent="0.3">
      <c r="E8307" s="12"/>
      <c r="V8307" s="22"/>
      <c r="AI8307" s="25"/>
      <c r="AJ8307" s="25"/>
    </row>
    <row r="8308" spans="5:36" x14ac:dyDescent="0.3">
      <c r="E8308" s="12"/>
      <c r="V8308" s="22"/>
      <c r="AI8308" s="25"/>
      <c r="AJ8308" s="25"/>
    </row>
    <row r="8309" spans="5:36" x14ac:dyDescent="0.3">
      <c r="E8309" s="12"/>
      <c r="V8309" s="22"/>
      <c r="AI8309" s="25"/>
      <c r="AJ8309" s="25"/>
    </row>
    <row r="8310" spans="5:36" x14ac:dyDescent="0.3">
      <c r="E8310" s="12"/>
      <c r="V8310" s="22"/>
      <c r="AI8310" s="25"/>
      <c r="AJ8310" s="25"/>
    </row>
    <row r="8311" spans="5:36" x14ac:dyDescent="0.3">
      <c r="E8311" s="12"/>
      <c r="V8311" s="22"/>
      <c r="AI8311" s="25"/>
      <c r="AJ8311" s="25"/>
    </row>
    <row r="8312" spans="5:36" x14ac:dyDescent="0.3">
      <c r="E8312" s="12"/>
      <c r="V8312" s="22"/>
      <c r="AI8312" s="25"/>
      <c r="AJ8312" s="25"/>
    </row>
    <row r="8313" spans="5:36" x14ac:dyDescent="0.3">
      <c r="E8313" s="12"/>
      <c r="V8313" s="22"/>
      <c r="AI8313" s="25"/>
      <c r="AJ8313" s="25"/>
    </row>
    <row r="8314" spans="5:36" x14ac:dyDescent="0.3">
      <c r="E8314" s="12"/>
      <c r="V8314" s="22"/>
      <c r="AI8314" s="25"/>
      <c r="AJ8314" s="25"/>
    </row>
    <row r="8315" spans="5:36" x14ac:dyDescent="0.3">
      <c r="E8315" s="12"/>
      <c r="V8315" s="22"/>
      <c r="AI8315" s="25"/>
      <c r="AJ8315" s="25"/>
    </row>
    <row r="8316" spans="5:36" x14ac:dyDescent="0.3">
      <c r="E8316" s="12"/>
      <c r="V8316" s="22"/>
      <c r="AI8316" s="25"/>
      <c r="AJ8316" s="25"/>
    </row>
    <row r="8317" spans="5:36" x14ac:dyDescent="0.3">
      <c r="E8317" s="12"/>
      <c r="V8317" s="22"/>
      <c r="AI8317" s="25"/>
      <c r="AJ8317" s="25"/>
    </row>
    <row r="8318" spans="5:36" x14ac:dyDescent="0.3">
      <c r="E8318" s="12"/>
      <c r="V8318" s="22"/>
      <c r="AI8318" s="25"/>
      <c r="AJ8318" s="25"/>
    </row>
    <row r="8319" spans="5:36" x14ac:dyDescent="0.3">
      <c r="E8319" s="12"/>
      <c r="V8319" s="22"/>
      <c r="AI8319" s="25"/>
      <c r="AJ8319" s="25"/>
    </row>
    <row r="8320" spans="5:36" x14ac:dyDescent="0.3">
      <c r="E8320" s="12"/>
      <c r="V8320" s="22"/>
      <c r="AI8320" s="25"/>
      <c r="AJ8320" s="25"/>
    </row>
    <row r="8321" spans="5:36" x14ac:dyDescent="0.3">
      <c r="E8321" s="12"/>
      <c r="V8321" s="22"/>
      <c r="AI8321" s="25"/>
      <c r="AJ8321" s="25"/>
    </row>
    <row r="8322" spans="5:36" x14ac:dyDescent="0.3">
      <c r="E8322" s="12"/>
      <c r="V8322" s="22"/>
      <c r="AI8322" s="25"/>
      <c r="AJ8322" s="25"/>
    </row>
    <row r="8323" spans="5:36" x14ac:dyDescent="0.3">
      <c r="E8323" s="12"/>
      <c r="V8323" s="22"/>
      <c r="AI8323" s="25"/>
      <c r="AJ8323" s="25"/>
    </row>
    <row r="8324" spans="5:36" x14ac:dyDescent="0.3">
      <c r="E8324" s="12"/>
      <c r="V8324" s="22"/>
      <c r="AI8324" s="25"/>
      <c r="AJ8324" s="25"/>
    </row>
    <row r="8325" spans="5:36" x14ac:dyDescent="0.3">
      <c r="E8325" s="12"/>
      <c r="V8325" s="22"/>
      <c r="AI8325" s="25"/>
      <c r="AJ8325" s="25"/>
    </row>
    <row r="8326" spans="5:36" x14ac:dyDescent="0.3">
      <c r="E8326" s="12"/>
      <c r="V8326" s="22"/>
      <c r="AI8326" s="25"/>
      <c r="AJ8326" s="25"/>
    </row>
    <row r="8327" spans="5:36" x14ac:dyDescent="0.3">
      <c r="E8327" s="12"/>
      <c r="V8327" s="22"/>
      <c r="AI8327" s="25"/>
      <c r="AJ8327" s="25"/>
    </row>
    <row r="8328" spans="5:36" x14ac:dyDescent="0.3">
      <c r="E8328" s="12"/>
      <c r="V8328" s="22"/>
      <c r="AI8328" s="25"/>
      <c r="AJ8328" s="25"/>
    </row>
    <row r="8329" spans="5:36" x14ac:dyDescent="0.3">
      <c r="E8329" s="12"/>
      <c r="V8329" s="22"/>
      <c r="AI8329" s="25"/>
      <c r="AJ8329" s="25"/>
    </row>
    <row r="8330" spans="5:36" x14ac:dyDescent="0.3">
      <c r="E8330" s="12"/>
      <c r="V8330" s="22"/>
      <c r="AI8330" s="25"/>
      <c r="AJ8330" s="25"/>
    </row>
    <row r="8331" spans="5:36" x14ac:dyDescent="0.3">
      <c r="E8331" s="12"/>
      <c r="V8331" s="22"/>
      <c r="AI8331" s="25"/>
      <c r="AJ8331" s="25"/>
    </row>
    <row r="8332" spans="5:36" x14ac:dyDescent="0.3">
      <c r="E8332" s="12"/>
      <c r="V8332" s="22"/>
      <c r="AI8332" s="25"/>
      <c r="AJ8332" s="25"/>
    </row>
    <row r="8333" spans="5:36" x14ac:dyDescent="0.3">
      <c r="E8333" s="12"/>
      <c r="V8333" s="22"/>
      <c r="AI8333" s="25"/>
      <c r="AJ8333" s="25"/>
    </row>
    <row r="8334" spans="5:36" x14ac:dyDescent="0.3">
      <c r="E8334" s="12"/>
      <c r="V8334" s="22"/>
      <c r="AI8334" s="25"/>
      <c r="AJ8334" s="25"/>
    </row>
    <row r="8335" spans="5:36" x14ac:dyDescent="0.3">
      <c r="E8335" s="12"/>
      <c r="V8335" s="22"/>
      <c r="AI8335" s="25"/>
      <c r="AJ8335" s="25"/>
    </row>
    <row r="8336" spans="5:36" x14ac:dyDescent="0.3">
      <c r="E8336" s="12"/>
      <c r="V8336" s="22"/>
      <c r="AI8336" s="25"/>
      <c r="AJ8336" s="25"/>
    </row>
    <row r="8337" spans="5:36" x14ac:dyDescent="0.3">
      <c r="E8337" s="12"/>
      <c r="V8337" s="22"/>
      <c r="AI8337" s="25"/>
      <c r="AJ8337" s="25"/>
    </row>
    <row r="8338" spans="5:36" x14ac:dyDescent="0.3">
      <c r="E8338" s="12"/>
      <c r="V8338" s="22"/>
      <c r="AI8338" s="25"/>
      <c r="AJ8338" s="25"/>
    </row>
    <row r="8339" spans="5:36" x14ac:dyDescent="0.3">
      <c r="E8339" s="12"/>
      <c r="V8339" s="22"/>
      <c r="AI8339" s="25"/>
      <c r="AJ8339" s="25"/>
    </row>
    <row r="8340" spans="5:36" x14ac:dyDescent="0.3">
      <c r="E8340" s="12"/>
      <c r="V8340" s="22"/>
      <c r="AI8340" s="25"/>
      <c r="AJ8340" s="25"/>
    </row>
    <row r="8341" spans="5:36" x14ac:dyDescent="0.3">
      <c r="E8341" s="12"/>
      <c r="V8341" s="22"/>
      <c r="AI8341" s="25"/>
      <c r="AJ8341" s="25"/>
    </row>
    <row r="8342" spans="5:36" x14ac:dyDescent="0.3">
      <c r="E8342" s="12"/>
      <c r="V8342" s="22"/>
      <c r="AI8342" s="25"/>
      <c r="AJ8342" s="25"/>
    </row>
    <row r="8343" spans="5:36" x14ac:dyDescent="0.3">
      <c r="E8343" s="12"/>
      <c r="V8343" s="22"/>
      <c r="AI8343" s="25"/>
      <c r="AJ8343" s="25"/>
    </row>
    <row r="8344" spans="5:36" x14ac:dyDescent="0.3">
      <c r="E8344" s="12"/>
      <c r="V8344" s="22"/>
      <c r="AI8344" s="25"/>
      <c r="AJ8344" s="25"/>
    </row>
    <row r="8345" spans="5:36" x14ac:dyDescent="0.3">
      <c r="E8345" s="12"/>
      <c r="V8345" s="22"/>
      <c r="AI8345" s="25"/>
      <c r="AJ8345" s="25"/>
    </row>
    <row r="8346" spans="5:36" x14ac:dyDescent="0.3">
      <c r="E8346" s="12"/>
      <c r="V8346" s="22"/>
      <c r="AI8346" s="25"/>
      <c r="AJ8346" s="25"/>
    </row>
    <row r="8347" spans="5:36" x14ac:dyDescent="0.3">
      <c r="E8347" s="12"/>
      <c r="V8347" s="22"/>
      <c r="AI8347" s="25"/>
      <c r="AJ8347" s="25"/>
    </row>
    <row r="8348" spans="5:36" x14ac:dyDescent="0.3">
      <c r="E8348" s="12"/>
      <c r="V8348" s="22"/>
      <c r="AI8348" s="25"/>
      <c r="AJ8348" s="25"/>
    </row>
    <row r="8349" spans="5:36" x14ac:dyDescent="0.3">
      <c r="E8349" s="12"/>
      <c r="V8349" s="22"/>
      <c r="AI8349" s="25"/>
      <c r="AJ8349" s="25"/>
    </row>
    <row r="8350" spans="5:36" x14ac:dyDescent="0.3">
      <c r="E8350" s="12"/>
      <c r="V8350" s="22"/>
      <c r="AI8350" s="25"/>
      <c r="AJ8350" s="25"/>
    </row>
    <row r="8351" spans="5:36" x14ac:dyDescent="0.3">
      <c r="E8351" s="12"/>
      <c r="V8351" s="22"/>
      <c r="AI8351" s="25"/>
      <c r="AJ8351" s="25"/>
    </row>
    <row r="8352" spans="5:36" x14ac:dyDescent="0.3">
      <c r="E8352" s="12"/>
      <c r="V8352" s="22"/>
      <c r="AI8352" s="25"/>
      <c r="AJ8352" s="25"/>
    </row>
    <row r="8353" spans="5:36" x14ac:dyDescent="0.3">
      <c r="E8353" s="12"/>
      <c r="V8353" s="22"/>
      <c r="AI8353" s="25"/>
      <c r="AJ8353" s="25"/>
    </row>
    <row r="8354" spans="5:36" x14ac:dyDescent="0.3">
      <c r="E8354" s="12"/>
      <c r="V8354" s="22"/>
      <c r="AI8354" s="25"/>
      <c r="AJ8354" s="25"/>
    </row>
    <row r="8355" spans="5:36" x14ac:dyDescent="0.3">
      <c r="E8355" s="12"/>
      <c r="V8355" s="22"/>
      <c r="AI8355" s="25"/>
      <c r="AJ8355" s="25"/>
    </row>
    <row r="8356" spans="5:36" x14ac:dyDescent="0.3">
      <c r="E8356" s="12"/>
      <c r="V8356" s="22"/>
      <c r="AI8356" s="25"/>
      <c r="AJ8356" s="25"/>
    </row>
    <row r="8357" spans="5:36" x14ac:dyDescent="0.3">
      <c r="E8357" s="12"/>
      <c r="V8357" s="22"/>
      <c r="AI8357" s="25"/>
      <c r="AJ8357" s="25"/>
    </row>
    <row r="8358" spans="5:36" x14ac:dyDescent="0.3">
      <c r="E8358" s="12"/>
      <c r="V8358" s="22"/>
      <c r="AI8358" s="25"/>
      <c r="AJ8358" s="25"/>
    </row>
    <row r="8359" spans="5:36" x14ac:dyDescent="0.3">
      <c r="E8359" s="12"/>
      <c r="V8359" s="22"/>
      <c r="AI8359" s="25"/>
      <c r="AJ8359" s="25"/>
    </row>
    <row r="8360" spans="5:36" x14ac:dyDescent="0.3">
      <c r="E8360" s="12"/>
      <c r="V8360" s="22"/>
      <c r="AI8360" s="25"/>
      <c r="AJ8360" s="25"/>
    </row>
    <row r="8361" spans="5:36" x14ac:dyDescent="0.3">
      <c r="E8361" s="12"/>
      <c r="V8361" s="22"/>
      <c r="AI8361" s="25"/>
      <c r="AJ8361" s="25"/>
    </row>
    <row r="8362" spans="5:36" x14ac:dyDescent="0.3">
      <c r="E8362" s="12"/>
      <c r="V8362" s="22"/>
      <c r="AI8362" s="25"/>
      <c r="AJ8362" s="25"/>
    </row>
    <row r="8363" spans="5:36" x14ac:dyDescent="0.3">
      <c r="E8363" s="12"/>
      <c r="V8363" s="22"/>
      <c r="AI8363" s="25"/>
      <c r="AJ8363" s="25"/>
    </row>
    <row r="8364" spans="5:36" x14ac:dyDescent="0.3">
      <c r="E8364" s="12"/>
      <c r="V8364" s="22"/>
      <c r="AI8364" s="25"/>
      <c r="AJ8364" s="25"/>
    </row>
    <row r="8365" spans="5:36" x14ac:dyDescent="0.3">
      <c r="E8365" s="12"/>
      <c r="V8365" s="22"/>
      <c r="AI8365" s="25"/>
      <c r="AJ8365" s="25"/>
    </row>
    <row r="8366" spans="5:36" x14ac:dyDescent="0.3">
      <c r="E8366" s="12"/>
      <c r="V8366" s="22"/>
      <c r="AI8366" s="25"/>
      <c r="AJ8366" s="25"/>
    </row>
    <row r="8367" spans="5:36" x14ac:dyDescent="0.3">
      <c r="E8367" s="12"/>
      <c r="V8367" s="22"/>
      <c r="AI8367" s="25"/>
      <c r="AJ8367" s="25"/>
    </row>
    <row r="8368" spans="5:36" x14ac:dyDescent="0.3">
      <c r="E8368" s="12"/>
      <c r="V8368" s="22"/>
      <c r="AI8368" s="25"/>
      <c r="AJ8368" s="25"/>
    </row>
    <row r="8369" spans="5:36" x14ac:dyDescent="0.3">
      <c r="E8369" s="12"/>
      <c r="V8369" s="22"/>
      <c r="AI8369" s="25"/>
      <c r="AJ8369" s="25"/>
    </row>
    <row r="8370" spans="5:36" x14ac:dyDescent="0.3">
      <c r="E8370" s="12"/>
      <c r="V8370" s="22"/>
      <c r="AI8370" s="25"/>
      <c r="AJ8370" s="25"/>
    </row>
    <row r="8371" spans="5:36" x14ac:dyDescent="0.3">
      <c r="E8371" s="12"/>
      <c r="V8371" s="22"/>
      <c r="AI8371" s="25"/>
      <c r="AJ8371" s="25"/>
    </row>
    <row r="8372" spans="5:36" x14ac:dyDescent="0.3">
      <c r="E8372" s="12"/>
      <c r="V8372" s="22"/>
      <c r="AI8372" s="25"/>
      <c r="AJ8372" s="25"/>
    </row>
    <row r="8373" spans="5:36" x14ac:dyDescent="0.3">
      <c r="E8373" s="12"/>
      <c r="V8373" s="22"/>
      <c r="AI8373" s="25"/>
      <c r="AJ8373" s="25"/>
    </row>
    <row r="8374" spans="5:36" x14ac:dyDescent="0.3">
      <c r="E8374" s="12"/>
      <c r="V8374" s="22"/>
      <c r="AI8374" s="25"/>
      <c r="AJ8374" s="25"/>
    </row>
    <row r="8375" spans="5:36" x14ac:dyDescent="0.3">
      <c r="E8375" s="12"/>
      <c r="V8375" s="22"/>
      <c r="AI8375" s="25"/>
      <c r="AJ8375" s="25"/>
    </row>
    <row r="8376" spans="5:36" x14ac:dyDescent="0.3">
      <c r="E8376" s="12"/>
      <c r="V8376" s="22"/>
      <c r="AI8376" s="25"/>
      <c r="AJ8376" s="25"/>
    </row>
    <row r="8377" spans="5:36" x14ac:dyDescent="0.3">
      <c r="E8377" s="12"/>
      <c r="V8377" s="22"/>
      <c r="AI8377" s="25"/>
      <c r="AJ8377" s="25"/>
    </row>
    <row r="8378" spans="5:36" x14ac:dyDescent="0.3">
      <c r="E8378" s="12"/>
      <c r="V8378" s="22"/>
      <c r="AI8378" s="25"/>
      <c r="AJ8378" s="25"/>
    </row>
    <row r="8379" spans="5:36" x14ac:dyDescent="0.3">
      <c r="E8379" s="12"/>
      <c r="V8379" s="22"/>
      <c r="AI8379" s="25"/>
      <c r="AJ8379" s="25"/>
    </row>
    <row r="8380" spans="5:36" x14ac:dyDescent="0.3">
      <c r="E8380" s="12"/>
      <c r="V8380" s="22"/>
      <c r="AI8380" s="25"/>
      <c r="AJ8380" s="25"/>
    </row>
    <row r="8381" spans="5:36" x14ac:dyDescent="0.3">
      <c r="E8381" s="12"/>
      <c r="V8381" s="22"/>
      <c r="AI8381" s="25"/>
      <c r="AJ8381" s="25"/>
    </row>
    <row r="8382" spans="5:36" x14ac:dyDescent="0.3">
      <c r="E8382" s="12"/>
      <c r="V8382" s="22"/>
      <c r="AI8382" s="25"/>
      <c r="AJ8382" s="25"/>
    </row>
    <row r="8383" spans="5:36" x14ac:dyDescent="0.3">
      <c r="E8383" s="12"/>
      <c r="V8383" s="22"/>
      <c r="AI8383" s="25"/>
      <c r="AJ8383" s="25"/>
    </row>
    <row r="8384" spans="5:36" x14ac:dyDescent="0.3">
      <c r="E8384" s="12"/>
      <c r="V8384" s="22"/>
      <c r="AI8384" s="25"/>
      <c r="AJ8384" s="25"/>
    </row>
    <row r="8385" spans="5:36" x14ac:dyDescent="0.3">
      <c r="E8385" s="12"/>
      <c r="V8385" s="22"/>
      <c r="AI8385" s="25"/>
      <c r="AJ8385" s="25"/>
    </row>
    <row r="8386" spans="5:36" x14ac:dyDescent="0.3">
      <c r="E8386" s="12"/>
      <c r="V8386" s="22"/>
      <c r="AI8386" s="25"/>
      <c r="AJ8386" s="25"/>
    </row>
    <row r="8387" spans="5:36" x14ac:dyDescent="0.3">
      <c r="E8387" s="12"/>
      <c r="V8387" s="22"/>
      <c r="AI8387" s="25"/>
      <c r="AJ8387" s="25"/>
    </row>
    <row r="8388" spans="5:36" x14ac:dyDescent="0.3">
      <c r="E8388" s="12"/>
      <c r="V8388" s="22"/>
      <c r="AI8388" s="25"/>
      <c r="AJ8388" s="25"/>
    </row>
    <row r="8389" spans="5:36" x14ac:dyDescent="0.3">
      <c r="E8389" s="12"/>
      <c r="V8389" s="22"/>
      <c r="AI8389" s="25"/>
      <c r="AJ8389" s="25"/>
    </row>
    <row r="8390" spans="5:36" x14ac:dyDescent="0.3">
      <c r="E8390" s="12"/>
      <c r="V8390" s="22"/>
      <c r="AI8390" s="25"/>
      <c r="AJ8390" s="25"/>
    </row>
    <row r="8391" spans="5:36" x14ac:dyDescent="0.3">
      <c r="E8391" s="12"/>
      <c r="V8391" s="22"/>
      <c r="AI8391" s="25"/>
      <c r="AJ8391" s="25"/>
    </row>
    <row r="8392" spans="5:36" x14ac:dyDescent="0.3">
      <c r="E8392" s="12"/>
      <c r="V8392" s="22"/>
      <c r="AI8392" s="25"/>
      <c r="AJ8392" s="25"/>
    </row>
    <row r="8393" spans="5:36" x14ac:dyDescent="0.3">
      <c r="E8393" s="12"/>
      <c r="V8393" s="22"/>
      <c r="AI8393" s="25"/>
      <c r="AJ8393" s="25"/>
    </row>
    <row r="8394" spans="5:36" x14ac:dyDescent="0.3">
      <c r="E8394" s="12"/>
      <c r="V8394" s="22"/>
      <c r="AI8394" s="25"/>
      <c r="AJ8394" s="25"/>
    </row>
    <row r="8395" spans="5:36" x14ac:dyDescent="0.3">
      <c r="E8395" s="12"/>
      <c r="V8395" s="22"/>
      <c r="AI8395" s="25"/>
      <c r="AJ8395" s="25"/>
    </row>
    <row r="8396" spans="5:36" x14ac:dyDescent="0.3">
      <c r="E8396" s="12"/>
      <c r="V8396" s="22"/>
      <c r="AI8396" s="25"/>
      <c r="AJ8396" s="25"/>
    </row>
    <row r="8397" spans="5:36" x14ac:dyDescent="0.3">
      <c r="E8397" s="12"/>
      <c r="V8397" s="22"/>
      <c r="AI8397" s="25"/>
      <c r="AJ8397" s="25"/>
    </row>
    <row r="8398" spans="5:36" x14ac:dyDescent="0.3">
      <c r="E8398" s="12"/>
      <c r="V8398" s="22"/>
      <c r="AI8398" s="25"/>
      <c r="AJ8398" s="25"/>
    </row>
    <row r="8399" spans="5:36" x14ac:dyDescent="0.3">
      <c r="E8399" s="12"/>
      <c r="V8399" s="22"/>
      <c r="AI8399" s="25"/>
      <c r="AJ8399" s="25"/>
    </row>
    <row r="8400" spans="5:36" x14ac:dyDescent="0.3">
      <c r="E8400" s="12"/>
      <c r="V8400" s="22"/>
      <c r="AI8400" s="25"/>
      <c r="AJ8400" s="25"/>
    </row>
    <row r="8401" spans="5:36" x14ac:dyDescent="0.3">
      <c r="E8401" s="12"/>
      <c r="V8401" s="22"/>
      <c r="AI8401" s="25"/>
      <c r="AJ8401" s="25"/>
    </row>
    <row r="8402" spans="5:36" x14ac:dyDescent="0.3">
      <c r="E8402" s="12"/>
      <c r="V8402" s="22"/>
      <c r="AI8402" s="25"/>
      <c r="AJ8402" s="25"/>
    </row>
    <row r="8403" spans="5:36" x14ac:dyDescent="0.3">
      <c r="E8403" s="12"/>
      <c r="V8403" s="22"/>
      <c r="AI8403" s="25"/>
      <c r="AJ8403" s="25"/>
    </row>
    <row r="8404" spans="5:36" x14ac:dyDescent="0.3">
      <c r="E8404" s="12"/>
      <c r="V8404" s="22"/>
      <c r="AI8404" s="25"/>
      <c r="AJ8404" s="25"/>
    </row>
    <row r="8405" spans="5:36" x14ac:dyDescent="0.3">
      <c r="E8405" s="12"/>
      <c r="V8405" s="22"/>
      <c r="AI8405" s="25"/>
      <c r="AJ8405" s="25"/>
    </row>
    <row r="8406" spans="5:36" x14ac:dyDescent="0.3">
      <c r="E8406" s="12"/>
      <c r="V8406" s="22"/>
      <c r="AI8406" s="25"/>
      <c r="AJ8406" s="25"/>
    </row>
    <row r="8407" spans="5:36" x14ac:dyDescent="0.3">
      <c r="E8407" s="12"/>
      <c r="V8407" s="22"/>
      <c r="AI8407" s="25"/>
      <c r="AJ8407" s="25"/>
    </row>
    <row r="8408" spans="5:36" x14ac:dyDescent="0.3">
      <c r="E8408" s="12"/>
      <c r="V8408" s="22"/>
      <c r="AI8408" s="25"/>
      <c r="AJ8408" s="25"/>
    </row>
    <row r="8409" spans="5:36" x14ac:dyDescent="0.3">
      <c r="E8409" s="12"/>
      <c r="V8409" s="22"/>
      <c r="AI8409" s="25"/>
      <c r="AJ8409" s="25"/>
    </row>
    <row r="8410" spans="5:36" x14ac:dyDescent="0.3">
      <c r="E8410" s="12"/>
      <c r="V8410" s="22"/>
      <c r="AI8410" s="25"/>
      <c r="AJ8410" s="25"/>
    </row>
    <row r="8411" spans="5:36" x14ac:dyDescent="0.3">
      <c r="E8411" s="12"/>
      <c r="V8411" s="22"/>
      <c r="AI8411" s="25"/>
      <c r="AJ8411" s="25"/>
    </row>
    <row r="8412" spans="5:36" x14ac:dyDescent="0.3">
      <c r="E8412" s="12"/>
      <c r="V8412" s="22"/>
      <c r="AI8412" s="25"/>
      <c r="AJ8412" s="25"/>
    </row>
    <row r="8413" spans="5:36" x14ac:dyDescent="0.3">
      <c r="E8413" s="12"/>
      <c r="V8413" s="22"/>
      <c r="AI8413" s="25"/>
      <c r="AJ8413" s="25"/>
    </row>
    <row r="8414" spans="5:36" x14ac:dyDescent="0.3">
      <c r="E8414" s="12"/>
      <c r="V8414" s="22"/>
      <c r="AI8414" s="25"/>
      <c r="AJ8414" s="25"/>
    </row>
    <row r="8415" spans="5:36" x14ac:dyDescent="0.3">
      <c r="E8415" s="12"/>
      <c r="V8415" s="22"/>
      <c r="AI8415" s="25"/>
      <c r="AJ8415" s="25"/>
    </row>
    <row r="8416" spans="5:36" x14ac:dyDescent="0.3">
      <c r="E8416" s="12"/>
      <c r="V8416" s="22"/>
      <c r="AI8416" s="25"/>
      <c r="AJ8416" s="25"/>
    </row>
    <row r="8417" spans="5:36" x14ac:dyDescent="0.3">
      <c r="E8417" s="12"/>
      <c r="V8417" s="22"/>
      <c r="AI8417" s="25"/>
      <c r="AJ8417" s="25"/>
    </row>
    <row r="8418" spans="5:36" x14ac:dyDescent="0.3">
      <c r="E8418" s="12"/>
      <c r="V8418" s="22"/>
      <c r="AI8418" s="25"/>
      <c r="AJ8418" s="25"/>
    </row>
    <row r="8419" spans="5:36" x14ac:dyDescent="0.3">
      <c r="E8419" s="12"/>
      <c r="V8419" s="22"/>
      <c r="AI8419" s="25"/>
      <c r="AJ8419" s="25"/>
    </row>
    <row r="8420" spans="5:36" x14ac:dyDescent="0.3">
      <c r="E8420" s="12"/>
      <c r="V8420" s="22"/>
      <c r="AI8420" s="25"/>
      <c r="AJ8420" s="25"/>
    </row>
    <row r="8421" spans="5:36" x14ac:dyDescent="0.3">
      <c r="E8421" s="12"/>
      <c r="V8421" s="22"/>
      <c r="AI8421" s="25"/>
      <c r="AJ8421" s="25"/>
    </row>
    <row r="8422" spans="5:36" x14ac:dyDescent="0.3">
      <c r="E8422" s="12"/>
      <c r="V8422" s="22"/>
      <c r="AI8422" s="25"/>
      <c r="AJ8422" s="25"/>
    </row>
    <row r="8423" spans="5:36" x14ac:dyDescent="0.3">
      <c r="E8423" s="12"/>
      <c r="V8423" s="22"/>
      <c r="AI8423" s="25"/>
      <c r="AJ8423" s="25"/>
    </row>
    <row r="8424" spans="5:36" x14ac:dyDescent="0.3">
      <c r="E8424" s="12"/>
      <c r="V8424" s="22"/>
      <c r="AI8424" s="25"/>
      <c r="AJ8424" s="25"/>
    </row>
    <row r="8425" spans="5:36" x14ac:dyDescent="0.3">
      <c r="E8425" s="12"/>
      <c r="V8425" s="22"/>
      <c r="AI8425" s="25"/>
      <c r="AJ8425" s="25"/>
    </row>
    <row r="8426" spans="5:36" x14ac:dyDescent="0.3">
      <c r="E8426" s="12"/>
      <c r="V8426" s="22"/>
      <c r="AI8426" s="25"/>
      <c r="AJ8426" s="25"/>
    </row>
    <row r="8427" spans="5:36" x14ac:dyDescent="0.3">
      <c r="E8427" s="12"/>
      <c r="V8427" s="22"/>
      <c r="AI8427" s="25"/>
      <c r="AJ8427" s="25"/>
    </row>
    <row r="8428" spans="5:36" x14ac:dyDescent="0.3">
      <c r="E8428" s="12"/>
      <c r="V8428" s="22"/>
      <c r="AI8428" s="25"/>
      <c r="AJ8428" s="25"/>
    </row>
    <row r="8429" spans="5:36" x14ac:dyDescent="0.3">
      <c r="E8429" s="12"/>
      <c r="V8429" s="22"/>
      <c r="AI8429" s="25"/>
      <c r="AJ8429" s="25"/>
    </row>
    <row r="8430" spans="5:36" x14ac:dyDescent="0.3">
      <c r="E8430" s="12"/>
      <c r="V8430" s="22"/>
      <c r="AI8430" s="25"/>
      <c r="AJ8430" s="25"/>
    </row>
    <row r="8431" spans="5:36" x14ac:dyDescent="0.3">
      <c r="E8431" s="12"/>
      <c r="V8431" s="22"/>
      <c r="AI8431" s="25"/>
      <c r="AJ8431" s="25"/>
    </row>
    <row r="8432" spans="5:36" x14ac:dyDescent="0.3">
      <c r="E8432" s="12"/>
      <c r="V8432" s="22"/>
      <c r="AI8432" s="25"/>
      <c r="AJ8432" s="25"/>
    </row>
    <row r="8433" spans="5:36" x14ac:dyDescent="0.3">
      <c r="E8433" s="12"/>
      <c r="V8433" s="22"/>
      <c r="AI8433" s="25"/>
      <c r="AJ8433" s="25"/>
    </row>
    <row r="8434" spans="5:36" x14ac:dyDescent="0.3">
      <c r="E8434" s="12"/>
      <c r="V8434" s="22"/>
      <c r="AI8434" s="25"/>
      <c r="AJ8434" s="25"/>
    </row>
    <row r="8435" spans="5:36" x14ac:dyDescent="0.3">
      <c r="E8435" s="12"/>
      <c r="V8435" s="22"/>
      <c r="AI8435" s="25"/>
      <c r="AJ8435" s="25"/>
    </row>
    <row r="8436" spans="5:36" x14ac:dyDescent="0.3">
      <c r="E8436" s="12"/>
      <c r="V8436" s="22"/>
      <c r="AI8436" s="25"/>
      <c r="AJ8436" s="25"/>
    </row>
    <row r="8437" spans="5:36" x14ac:dyDescent="0.3">
      <c r="E8437" s="12"/>
      <c r="V8437" s="22"/>
      <c r="AI8437" s="25"/>
      <c r="AJ8437" s="25"/>
    </row>
    <row r="8438" spans="5:36" x14ac:dyDescent="0.3">
      <c r="E8438" s="12"/>
      <c r="V8438" s="22"/>
      <c r="AI8438" s="25"/>
      <c r="AJ8438" s="25"/>
    </row>
    <row r="8439" spans="5:36" x14ac:dyDescent="0.3">
      <c r="E8439" s="12"/>
      <c r="V8439" s="22"/>
      <c r="AI8439" s="25"/>
      <c r="AJ8439" s="25"/>
    </row>
    <row r="8440" spans="5:36" x14ac:dyDescent="0.3">
      <c r="E8440" s="12"/>
      <c r="V8440" s="22"/>
      <c r="AI8440" s="25"/>
      <c r="AJ8440" s="25"/>
    </row>
    <row r="8441" spans="5:36" x14ac:dyDescent="0.3">
      <c r="E8441" s="12"/>
      <c r="V8441" s="22"/>
      <c r="AI8441" s="25"/>
      <c r="AJ8441" s="25"/>
    </row>
    <row r="8442" spans="5:36" x14ac:dyDescent="0.3">
      <c r="E8442" s="12"/>
      <c r="V8442" s="22"/>
      <c r="AI8442" s="25"/>
      <c r="AJ8442" s="25"/>
    </row>
    <row r="8443" spans="5:36" x14ac:dyDescent="0.3">
      <c r="E8443" s="12"/>
      <c r="V8443" s="22"/>
      <c r="AI8443" s="25"/>
      <c r="AJ8443" s="25"/>
    </row>
    <row r="8444" spans="5:36" x14ac:dyDescent="0.3">
      <c r="E8444" s="12"/>
      <c r="V8444" s="22"/>
      <c r="AI8444" s="25"/>
      <c r="AJ8444" s="25"/>
    </row>
    <row r="8445" spans="5:36" x14ac:dyDescent="0.3">
      <c r="E8445" s="12"/>
      <c r="V8445" s="22"/>
      <c r="AI8445" s="25"/>
      <c r="AJ8445" s="25"/>
    </row>
    <row r="8446" spans="5:36" x14ac:dyDescent="0.3">
      <c r="E8446" s="12"/>
      <c r="V8446" s="22"/>
      <c r="AI8446" s="25"/>
      <c r="AJ8446" s="25"/>
    </row>
    <row r="8447" spans="5:36" x14ac:dyDescent="0.3">
      <c r="E8447" s="12"/>
      <c r="V8447" s="22"/>
      <c r="AI8447" s="25"/>
      <c r="AJ8447" s="25"/>
    </row>
    <row r="8448" spans="5:36" x14ac:dyDescent="0.3">
      <c r="E8448" s="12"/>
      <c r="V8448" s="22"/>
      <c r="AI8448" s="25"/>
      <c r="AJ8448" s="25"/>
    </row>
    <row r="8449" spans="5:36" x14ac:dyDescent="0.3">
      <c r="E8449" s="12"/>
      <c r="V8449" s="22"/>
      <c r="AI8449" s="25"/>
      <c r="AJ8449" s="25"/>
    </row>
    <row r="8450" spans="5:36" x14ac:dyDescent="0.3">
      <c r="E8450" s="12"/>
      <c r="V8450" s="22"/>
      <c r="AI8450" s="25"/>
      <c r="AJ8450" s="25"/>
    </row>
    <row r="8451" spans="5:36" x14ac:dyDescent="0.3">
      <c r="E8451" s="12"/>
      <c r="V8451" s="22"/>
      <c r="AI8451" s="25"/>
      <c r="AJ8451" s="25"/>
    </row>
    <row r="8452" spans="5:36" x14ac:dyDescent="0.3">
      <c r="E8452" s="12"/>
      <c r="V8452" s="22"/>
      <c r="AI8452" s="25"/>
      <c r="AJ8452" s="25"/>
    </row>
    <row r="8453" spans="5:36" x14ac:dyDescent="0.3">
      <c r="E8453" s="12"/>
      <c r="V8453" s="22"/>
      <c r="AI8453" s="25"/>
      <c r="AJ8453" s="25"/>
    </row>
    <row r="8454" spans="5:36" x14ac:dyDescent="0.3">
      <c r="E8454" s="12"/>
      <c r="V8454" s="22"/>
      <c r="AI8454" s="25"/>
      <c r="AJ8454" s="25"/>
    </row>
    <row r="8455" spans="5:36" x14ac:dyDescent="0.3">
      <c r="E8455" s="12"/>
      <c r="V8455" s="22"/>
      <c r="AI8455" s="25"/>
      <c r="AJ8455" s="25"/>
    </row>
    <row r="8456" spans="5:36" x14ac:dyDescent="0.3">
      <c r="E8456" s="12"/>
      <c r="V8456" s="22"/>
      <c r="AI8456" s="25"/>
      <c r="AJ8456" s="25"/>
    </row>
    <row r="8457" spans="5:36" x14ac:dyDescent="0.3">
      <c r="E8457" s="12"/>
      <c r="V8457" s="22"/>
      <c r="AI8457" s="25"/>
      <c r="AJ8457" s="25"/>
    </row>
    <row r="8458" spans="5:36" x14ac:dyDescent="0.3">
      <c r="E8458" s="12"/>
      <c r="V8458" s="22"/>
      <c r="AI8458" s="25"/>
      <c r="AJ8458" s="25"/>
    </row>
    <row r="8459" spans="5:36" x14ac:dyDescent="0.3">
      <c r="E8459" s="12"/>
      <c r="V8459" s="22"/>
      <c r="AI8459" s="25"/>
      <c r="AJ8459" s="25"/>
    </row>
    <row r="8460" spans="5:36" x14ac:dyDescent="0.3">
      <c r="E8460" s="12"/>
      <c r="V8460" s="22"/>
      <c r="AI8460" s="25"/>
      <c r="AJ8460" s="25"/>
    </row>
    <row r="8461" spans="5:36" x14ac:dyDescent="0.3">
      <c r="E8461" s="12"/>
      <c r="V8461" s="22"/>
      <c r="AI8461" s="25"/>
      <c r="AJ8461" s="25"/>
    </row>
    <row r="8462" spans="5:36" x14ac:dyDescent="0.3">
      <c r="E8462" s="12"/>
      <c r="V8462" s="22"/>
      <c r="AI8462" s="25"/>
      <c r="AJ8462" s="25"/>
    </row>
    <row r="8463" spans="5:36" x14ac:dyDescent="0.3">
      <c r="E8463" s="12"/>
      <c r="V8463" s="22"/>
      <c r="AI8463" s="25"/>
      <c r="AJ8463" s="25"/>
    </row>
    <row r="8464" spans="5:36" x14ac:dyDescent="0.3">
      <c r="E8464" s="12"/>
      <c r="V8464" s="22"/>
      <c r="AI8464" s="25"/>
      <c r="AJ8464" s="25"/>
    </row>
    <row r="8465" spans="5:36" x14ac:dyDescent="0.3">
      <c r="E8465" s="12"/>
      <c r="V8465" s="22"/>
      <c r="AI8465" s="25"/>
      <c r="AJ8465" s="25"/>
    </row>
    <row r="8466" spans="5:36" x14ac:dyDescent="0.3">
      <c r="E8466" s="12"/>
      <c r="V8466" s="22"/>
      <c r="AI8466" s="25"/>
      <c r="AJ8466" s="25"/>
    </row>
    <row r="8467" spans="5:36" x14ac:dyDescent="0.3">
      <c r="E8467" s="12"/>
      <c r="V8467" s="22"/>
      <c r="AI8467" s="25"/>
      <c r="AJ8467" s="25"/>
    </row>
    <row r="8468" spans="5:36" x14ac:dyDescent="0.3">
      <c r="E8468" s="12"/>
      <c r="V8468" s="22"/>
      <c r="AI8468" s="25"/>
      <c r="AJ8468" s="25"/>
    </row>
    <row r="8469" spans="5:36" x14ac:dyDescent="0.3">
      <c r="E8469" s="12"/>
      <c r="V8469" s="22"/>
      <c r="AI8469" s="25"/>
      <c r="AJ8469" s="25"/>
    </row>
    <row r="8470" spans="5:36" x14ac:dyDescent="0.3">
      <c r="E8470" s="12"/>
      <c r="V8470" s="22"/>
      <c r="AI8470" s="25"/>
      <c r="AJ8470" s="25"/>
    </row>
    <row r="8471" spans="5:36" x14ac:dyDescent="0.3">
      <c r="E8471" s="12"/>
      <c r="V8471" s="22"/>
      <c r="AI8471" s="25"/>
      <c r="AJ8471" s="25"/>
    </row>
    <row r="8472" spans="5:36" x14ac:dyDescent="0.3">
      <c r="E8472" s="12"/>
      <c r="V8472" s="22"/>
      <c r="AI8472" s="25"/>
      <c r="AJ8472" s="25"/>
    </row>
    <row r="8473" spans="5:36" x14ac:dyDescent="0.3">
      <c r="E8473" s="12"/>
      <c r="V8473" s="22"/>
      <c r="AI8473" s="25"/>
      <c r="AJ8473" s="25"/>
    </row>
    <row r="8474" spans="5:36" x14ac:dyDescent="0.3">
      <c r="E8474" s="12"/>
      <c r="V8474" s="22"/>
      <c r="AI8474" s="25"/>
      <c r="AJ8474" s="25"/>
    </row>
    <row r="8475" spans="5:36" x14ac:dyDescent="0.3">
      <c r="E8475" s="12"/>
      <c r="V8475" s="22"/>
      <c r="AI8475" s="25"/>
      <c r="AJ8475" s="25"/>
    </row>
    <row r="8476" spans="5:36" x14ac:dyDescent="0.3">
      <c r="E8476" s="12"/>
      <c r="V8476" s="22"/>
      <c r="AI8476" s="25"/>
      <c r="AJ8476" s="25"/>
    </row>
    <row r="8477" spans="5:36" x14ac:dyDescent="0.3">
      <c r="E8477" s="12"/>
      <c r="V8477" s="22"/>
      <c r="AI8477" s="25"/>
      <c r="AJ8477" s="25"/>
    </row>
    <row r="8478" spans="5:36" x14ac:dyDescent="0.3">
      <c r="E8478" s="12"/>
      <c r="V8478" s="22"/>
      <c r="AI8478" s="25"/>
      <c r="AJ8478" s="25"/>
    </row>
    <row r="8479" spans="5:36" x14ac:dyDescent="0.3">
      <c r="E8479" s="12"/>
      <c r="V8479" s="22"/>
      <c r="AI8479" s="25"/>
      <c r="AJ8479" s="25"/>
    </row>
    <row r="8480" spans="5:36" x14ac:dyDescent="0.3">
      <c r="E8480" s="12"/>
      <c r="V8480" s="22"/>
      <c r="AI8480" s="25"/>
      <c r="AJ8480" s="25"/>
    </row>
    <row r="8481" spans="5:36" x14ac:dyDescent="0.3">
      <c r="E8481" s="12"/>
      <c r="V8481" s="22"/>
      <c r="AI8481" s="25"/>
      <c r="AJ8481" s="25"/>
    </row>
    <row r="8482" spans="5:36" x14ac:dyDescent="0.3">
      <c r="E8482" s="12"/>
      <c r="V8482" s="22"/>
      <c r="AI8482" s="25"/>
      <c r="AJ8482" s="25"/>
    </row>
    <row r="8483" spans="5:36" x14ac:dyDescent="0.3">
      <c r="E8483" s="12"/>
      <c r="V8483" s="22"/>
      <c r="AI8483" s="25"/>
      <c r="AJ8483" s="25"/>
    </row>
    <row r="8484" spans="5:36" x14ac:dyDescent="0.3">
      <c r="E8484" s="12"/>
      <c r="V8484" s="22"/>
      <c r="AI8484" s="25"/>
      <c r="AJ8484" s="25"/>
    </row>
    <row r="8485" spans="5:36" x14ac:dyDescent="0.3">
      <c r="E8485" s="12"/>
      <c r="V8485" s="22"/>
      <c r="AI8485" s="25"/>
      <c r="AJ8485" s="25"/>
    </row>
    <row r="8486" spans="5:36" x14ac:dyDescent="0.3">
      <c r="E8486" s="12"/>
      <c r="V8486" s="22"/>
      <c r="AI8486" s="25"/>
      <c r="AJ8486" s="25"/>
    </row>
    <row r="8487" spans="5:36" x14ac:dyDescent="0.3">
      <c r="E8487" s="12"/>
      <c r="V8487" s="22"/>
      <c r="AI8487" s="25"/>
      <c r="AJ8487" s="25"/>
    </row>
    <row r="8488" spans="5:36" x14ac:dyDescent="0.3">
      <c r="E8488" s="12"/>
      <c r="V8488" s="22"/>
      <c r="AI8488" s="25"/>
      <c r="AJ8488" s="25"/>
    </row>
    <row r="8489" spans="5:36" x14ac:dyDescent="0.3">
      <c r="E8489" s="12"/>
      <c r="V8489" s="22"/>
      <c r="AI8489" s="25"/>
      <c r="AJ8489" s="25"/>
    </row>
    <row r="8490" spans="5:36" x14ac:dyDescent="0.3">
      <c r="E8490" s="12"/>
      <c r="V8490" s="22"/>
      <c r="AI8490" s="25"/>
      <c r="AJ8490" s="25"/>
    </row>
    <row r="8491" spans="5:36" x14ac:dyDescent="0.3">
      <c r="E8491" s="12"/>
      <c r="V8491" s="22"/>
      <c r="AI8491" s="25"/>
      <c r="AJ8491" s="25"/>
    </row>
    <row r="8492" spans="5:36" x14ac:dyDescent="0.3">
      <c r="E8492" s="12"/>
      <c r="V8492" s="22"/>
      <c r="AI8492" s="25"/>
      <c r="AJ8492" s="25"/>
    </row>
    <row r="8493" spans="5:36" x14ac:dyDescent="0.3">
      <c r="E8493" s="12"/>
      <c r="V8493" s="22"/>
      <c r="AI8493" s="25"/>
      <c r="AJ8493" s="25"/>
    </row>
    <row r="8494" spans="5:36" x14ac:dyDescent="0.3">
      <c r="E8494" s="12"/>
      <c r="V8494" s="22"/>
      <c r="AI8494" s="25"/>
      <c r="AJ8494" s="25"/>
    </row>
    <row r="8495" spans="5:36" x14ac:dyDescent="0.3">
      <c r="E8495" s="12"/>
      <c r="V8495" s="22"/>
      <c r="AI8495" s="25"/>
      <c r="AJ8495" s="25"/>
    </row>
    <row r="8496" spans="5:36" x14ac:dyDescent="0.3">
      <c r="E8496" s="12"/>
      <c r="V8496" s="22"/>
      <c r="AI8496" s="25"/>
      <c r="AJ8496" s="25"/>
    </row>
    <row r="8497" spans="5:36" x14ac:dyDescent="0.3">
      <c r="E8497" s="12"/>
      <c r="V8497" s="22"/>
      <c r="AI8497" s="25"/>
      <c r="AJ8497" s="25"/>
    </row>
    <row r="8498" spans="5:36" x14ac:dyDescent="0.3">
      <c r="E8498" s="12"/>
      <c r="V8498" s="22"/>
      <c r="AI8498" s="25"/>
      <c r="AJ8498" s="25"/>
    </row>
    <row r="8499" spans="5:36" x14ac:dyDescent="0.3">
      <c r="E8499" s="12"/>
      <c r="V8499" s="22"/>
      <c r="AI8499" s="25"/>
      <c r="AJ8499" s="25"/>
    </row>
    <row r="8500" spans="5:36" x14ac:dyDescent="0.3">
      <c r="E8500" s="12"/>
      <c r="V8500" s="22"/>
      <c r="AI8500" s="25"/>
      <c r="AJ8500" s="25"/>
    </row>
    <row r="8501" spans="5:36" x14ac:dyDescent="0.3">
      <c r="E8501" s="12"/>
      <c r="V8501" s="22"/>
      <c r="AI8501" s="25"/>
      <c r="AJ8501" s="25"/>
    </row>
    <row r="8502" spans="5:36" x14ac:dyDescent="0.3">
      <c r="E8502" s="12"/>
      <c r="V8502" s="22"/>
      <c r="AI8502" s="25"/>
      <c r="AJ8502" s="25"/>
    </row>
    <row r="8503" spans="5:36" x14ac:dyDescent="0.3">
      <c r="E8503" s="12"/>
      <c r="V8503" s="22"/>
      <c r="AI8503" s="25"/>
      <c r="AJ8503" s="25"/>
    </row>
    <row r="8504" spans="5:36" x14ac:dyDescent="0.3">
      <c r="E8504" s="12"/>
      <c r="V8504" s="22"/>
      <c r="AI8504" s="25"/>
      <c r="AJ8504" s="25"/>
    </row>
    <row r="8505" spans="5:36" x14ac:dyDescent="0.3">
      <c r="E8505" s="12"/>
      <c r="V8505" s="22"/>
      <c r="AI8505" s="25"/>
      <c r="AJ8505" s="25"/>
    </row>
    <row r="8506" spans="5:36" x14ac:dyDescent="0.3">
      <c r="E8506" s="12"/>
      <c r="V8506" s="22"/>
      <c r="AI8506" s="25"/>
      <c r="AJ8506" s="25"/>
    </row>
    <row r="8507" spans="5:36" x14ac:dyDescent="0.3">
      <c r="E8507" s="12"/>
      <c r="V8507" s="22"/>
      <c r="AI8507" s="25"/>
      <c r="AJ8507" s="25"/>
    </row>
    <row r="8508" spans="5:36" x14ac:dyDescent="0.3">
      <c r="E8508" s="12"/>
      <c r="V8508" s="22"/>
      <c r="AI8508" s="25"/>
      <c r="AJ8508" s="25"/>
    </row>
    <row r="8509" spans="5:36" x14ac:dyDescent="0.3">
      <c r="E8509" s="12"/>
      <c r="V8509" s="22"/>
      <c r="AI8509" s="25"/>
      <c r="AJ8509" s="25"/>
    </row>
    <row r="8510" spans="5:36" x14ac:dyDescent="0.3">
      <c r="E8510" s="12"/>
      <c r="V8510" s="22"/>
      <c r="AI8510" s="25"/>
      <c r="AJ8510" s="25"/>
    </row>
    <row r="8511" spans="5:36" x14ac:dyDescent="0.3">
      <c r="E8511" s="12"/>
      <c r="V8511" s="22"/>
      <c r="AI8511" s="25"/>
      <c r="AJ8511" s="25"/>
    </row>
    <row r="8512" spans="5:36" x14ac:dyDescent="0.3">
      <c r="E8512" s="12"/>
      <c r="V8512" s="22"/>
      <c r="AI8512" s="25"/>
      <c r="AJ8512" s="25"/>
    </row>
    <row r="8513" spans="5:36" x14ac:dyDescent="0.3">
      <c r="E8513" s="12"/>
      <c r="V8513" s="22"/>
      <c r="AI8513" s="25"/>
      <c r="AJ8513" s="25"/>
    </row>
    <row r="8514" spans="5:36" x14ac:dyDescent="0.3">
      <c r="E8514" s="12"/>
      <c r="V8514" s="22"/>
      <c r="AI8514" s="25"/>
      <c r="AJ8514" s="25"/>
    </row>
    <row r="8515" spans="5:36" x14ac:dyDescent="0.3">
      <c r="E8515" s="12"/>
      <c r="V8515" s="22"/>
      <c r="AI8515" s="25"/>
      <c r="AJ8515" s="25"/>
    </row>
    <row r="8516" spans="5:36" x14ac:dyDescent="0.3">
      <c r="E8516" s="12"/>
      <c r="V8516" s="22"/>
      <c r="AI8516" s="25"/>
      <c r="AJ8516" s="25"/>
    </row>
    <row r="8517" spans="5:36" x14ac:dyDescent="0.3">
      <c r="E8517" s="12"/>
      <c r="V8517" s="22"/>
      <c r="AI8517" s="25"/>
      <c r="AJ8517" s="25"/>
    </row>
    <row r="8518" spans="5:36" x14ac:dyDescent="0.3">
      <c r="E8518" s="12"/>
      <c r="V8518" s="22"/>
      <c r="AI8518" s="25"/>
      <c r="AJ8518" s="25"/>
    </row>
    <row r="8519" spans="5:36" x14ac:dyDescent="0.3">
      <c r="E8519" s="12"/>
      <c r="V8519" s="22"/>
      <c r="AI8519" s="25"/>
      <c r="AJ8519" s="25"/>
    </row>
    <row r="8520" spans="5:36" x14ac:dyDescent="0.3">
      <c r="E8520" s="12"/>
      <c r="V8520" s="22"/>
      <c r="AI8520" s="25"/>
      <c r="AJ8520" s="25"/>
    </row>
    <row r="8521" spans="5:36" x14ac:dyDescent="0.3">
      <c r="E8521" s="12"/>
      <c r="V8521" s="22"/>
      <c r="AI8521" s="25"/>
      <c r="AJ8521" s="25"/>
    </row>
    <row r="8522" spans="5:36" x14ac:dyDescent="0.3">
      <c r="E8522" s="12"/>
      <c r="V8522" s="22"/>
      <c r="AI8522" s="25"/>
      <c r="AJ8522" s="25"/>
    </row>
    <row r="8523" spans="5:36" x14ac:dyDescent="0.3">
      <c r="E8523" s="12"/>
      <c r="V8523" s="22"/>
      <c r="AI8523" s="25"/>
      <c r="AJ8523" s="25"/>
    </row>
    <row r="8524" spans="5:36" x14ac:dyDescent="0.3">
      <c r="E8524" s="12"/>
      <c r="V8524" s="22"/>
      <c r="AI8524" s="25"/>
      <c r="AJ8524" s="25"/>
    </row>
    <row r="8525" spans="5:36" x14ac:dyDescent="0.3">
      <c r="E8525" s="12"/>
      <c r="V8525" s="22"/>
      <c r="AI8525" s="25"/>
      <c r="AJ8525" s="25"/>
    </row>
    <row r="8526" spans="5:36" x14ac:dyDescent="0.3">
      <c r="E8526" s="12"/>
      <c r="V8526" s="22"/>
      <c r="AI8526" s="25"/>
      <c r="AJ8526" s="25"/>
    </row>
    <row r="8527" spans="5:36" x14ac:dyDescent="0.3">
      <c r="E8527" s="12"/>
      <c r="V8527" s="22"/>
      <c r="AI8527" s="25"/>
      <c r="AJ8527" s="25"/>
    </row>
    <row r="8528" spans="5:36" x14ac:dyDescent="0.3">
      <c r="E8528" s="12"/>
      <c r="V8528" s="22"/>
      <c r="AI8528" s="25"/>
      <c r="AJ8528" s="25"/>
    </row>
    <row r="8529" spans="5:36" x14ac:dyDescent="0.3">
      <c r="E8529" s="12"/>
      <c r="V8529" s="22"/>
      <c r="AI8529" s="25"/>
      <c r="AJ8529" s="25"/>
    </row>
    <row r="8530" spans="5:36" x14ac:dyDescent="0.3">
      <c r="E8530" s="12"/>
      <c r="V8530" s="22"/>
      <c r="AI8530" s="25"/>
      <c r="AJ8530" s="25"/>
    </row>
    <row r="8531" spans="5:36" x14ac:dyDescent="0.3">
      <c r="E8531" s="12"/>
      <c r="V8531" s="22"/>
      <c r="AI8531" s="25"/>
      <c r="AJ8531" s="25"/>
    </row>
    <row r="8532" spans="5:36" x14ac:dyDescent="0.3">
      <c r="E8532" s="12"/>
      <c r="V8532" s="22"/>
      <c r="AI8532" s="25"/>
      <c r="AJ8532" s="25"/>
    </row>
    <row r="8533" spans="5:36" x14ac:dyDescent="0.3">
      <c r="E8533" s="12"/>
      <c r="V8533" s="22"/>
      <c r="AI8533" s="25"/>
      <c r="AJ8533" s="25"/>
    </row>
    <row r="8534" spans="5:36" x14ac:dyDescent="0.3">
      <c r="E8534" s="12"/>
      <c r="V8534" s="22"/>
      <c r="AI8534" s="25"/>
      <c r="AJ8534" s="25"/>
    </row>
    <row r="8535" spans="5:36" x14ac:dyDescent="0.3">
      <c r="E8535" s="12"/>
      <c r="V8535" s="22"/>
      <c r="AI8535" s="25"/>
      <c r="AJ8535" s="25"/>
    </row>
    <row r="8536" spans="5:36" x14ac:dyDescent="0.3">
      <c r="E8536" s="12"/>
      <c r="V8536" s="22"/>
      <c r="AI8536" s="25"/>
      <c r="AJ8536" s="25"/>
    </row>
    <row r="8537" spans="5:36" x14ac:dyDescent="0.3">
      <c r="E8537" s="12"/>
      <c r="V8537" s="22"/>
      <c r="AI8537" s="25"/>
      <c r="AJ8537" s="25"/>
    </row>
    <row r="8538" spans="5:36" x14ac:dyDescent="0.3">
      <c r="E8538" s="12"/>
      <c r="V8538" s="22"/>
      <c r="AI8538" s="25"/>
      <c r="AJ8538" s="25"/>
    </row>
    <row r="8539" spans="5:36" x14ac:dyDescent="0.3">
      <c r="E8539" s="12"/>
      <c r="V8539" s="22"/>
      <c r="AI8539" s="25"/>
      <c r="AJ8539" s="25"/>
    </row>
    <row r="8540" spans="5:36" x14ac:dyDescent="0.3">
      <c r="E8540" s="12"/>
      <c r="V8540" s="22"/>
      <c r="AI8540" s="25"/>
      <c r="AJ8540" s="25"/>
    </row>
    <row r="8541" spans="5:36" x14ac:dyDescent="0.3">
      <c r="E8541" s="12"/>
      <c r="V8541" s="22"/>
      <c r="AI8541" s="25"/>
      <c r="AJ8541" s="25"/>
    </row>
    <row r="8542" spans="5:36" x14ac:dyDescent="0.3">
      <c r="E8542" s="12"/>
      <c r="V8542" s="22"/>
      <c r="AI8542" s="25"/>
      <c r="AJ8542" s="25"/>
    </row>
    <row r="8543" spans="5:36" x14ac:dyDescent="0.3">
      <c r="E8543" s="12"/>
      <c r="V8543" s="22"/>
      <c r="AI8543" s="25"/>
      <c r="AJ8543" s="25"/>
    </row>
    <row r="8544" spans="5:36" x14ac:dyDescent="0.3">
      <c r="E8544" s="12"/>
      <c r="V8544" s="22"/>
      <c r="AI8544" s="25"/>
      <c r="AJ8544" s="25"/>
    </row>
    <row r="8545" spans="5:36" x14ac:dyDescent="0.3">
      <c r="E8545" s="12"/>
      <c r="V8545" s="22"/>
      <c r="AI8545" s="25"/>
      <c r="AJ8545" s="25"/>
    </row>
    <row r="8546" spans="5:36" x14ac:dyDescent="0.3">
      <c r="E8546" s="12"/>
      <c r="V8546" s="22"/>
      <c r="AI8546" s="25"/>
      <c r="AJ8546" s="25"/>
    </row>
    <row r="8547" spans="5:36" x14ac:dyDescent="0.3">
      <c r="E8547" s="12"/>
      <c r="V8547" s="22"/>
      <c r="AI8547" s="25"/>
      <c r="AJ8547" s="25"/>
    </row>
    <row r="8548" spans="5:36" x14ac:dyDescent="0.3">
      <c r="E8548" s="12"/>
      <c r="V8548" s="22"/>
      <c r="AI8548" s="25"/>
      <c r="AJ8548" s="25"/>
    </row>
    <row r="8549" spans="5:36" x14ac:dyDescent="0.3">
      <c r="E8549" s="12"/>
      <c r="V8549" s="22"/>
      <c r="AI8549" s="25"/>
      <c r="AJ8549" s="25"/>
    </row>
    <row r="8550" spans="5:36" x14ac:dyDescent="0.3">
      <c r="E8550" s="12"/>
      <c r="V8550" s="22"/>
      <c r="AI8550" s="25"/>
      <c r="AJ8550" s="25"/>
    </row>
    <row r="8551" spans="5:36" x14ac:dyDescent="0.3">
      <c r="E8551" s="12"/>
      <c r="V8551" s="22"/>
      <c r="AI8551" s="25"/>
      <c r="AJ8551" s="25"/>
    </row>
    <row r="8552" spans="5:36" x14ac:dyDescent="0.3">
      <c r="E8552" s="12"/>
      <c r="V8552" s="22"/>
      <c r="AI8552" s="25"/>
      <c r="AJ8552" s="25"/>
    </row>
    <row r="8553" spans="5:36" x14ac:dyDescent="0.3">
      <c r="E8553" s="12"/>
      <c r="V8553" s="22"/>
      <c r="AI8553" s="25"/>
      <c r="AJ8553" s="25"/>
    </row>
    <row r="8554" spans="5:36" x14ac:dyDescent="0.3">
      <c r="E8554" s="12"/>
      <c r="V8554" s="22"/>
      <c r="AI8554" s="25"/>
      <c r="AJ8554" s="25"/>
    </row>
    <row r="8555" spans="5:36" x14ac:dyDescent="0.3">
      <c r="E8555" s="12"/>
      <c r="V8555" s="22"/>
      <c r="AI8555" s="25"/>
      <c r="AJ8555" s="25"/>
    </row>
    <row r="8556" spans="5:36" x14ac:dyDescent="0.3">
      <c r="E8556" s="12"/>
      <c r="V8556" s="22"/>
      <c r="AI8556" s="25"/>
      <c r="AJ8556" s="25"/>
    </row>
    <row r="8557" spans="5:36" x14ac:dyDescent="0.3">
      <c r="E8557" s="12"/>
      <c r="V8557" s="22"/>
      <c r="AI8557" s="25"/>
      <c r="AJ8557" s="25"/>
    </row>
    <row r="8558" spans="5:36" x14ac:dyDescent="0.3">
      <c r="E8558" s="12"/>
      <c r="V8558" s="22"/>
      <c r="AI8558" s="25"/>
      <c r="AJ8558" s="25"/>
    </row>
    <row r="8559" spans="5:36" x14ac:dyDescent="0.3">
      <c r="E8559" s="12"/>
      <c r="V8559" s="22"/>
      <c r="AI8559" s="25"/>
      <c r="AJ8559" s="25"/>
    </row>
    <row r="8560" spans="5:36" x14ac:dyDescent="0.3">
      <c r="E8560" s="12"/>
      <c r="V8560" s="22"/>
      <c r="AI8560" s="25"/>
      <c r="AJ8560" s="25"/>
    </row>
    <row r="8561" spans="5:36" x14ac:dyDescent="0.3">
      <c r="E8561" s="12"/>
      <c r="V8561" s="22"/>
      <c r="AI8561" s="25"/>
      <c r="AJ8561" s="25"/>
    </row>
    <row r="8562" spans="5:36" x14ac:dyDescent="0.3">
      <c r="E8562" s="12"/>
      <c r="V8562" s="22"/>
      <c r="AI8562" s="25"/>
      <c r="AJ8562" s="25"/>
    </row>
    <row r="8563" spans="5:36" x14ac:dyDescent="0.3">
      <c r="E8563" s="12"/>
      <c r="V8563" s="22"/>
      <c r="AI8563" s="25"/>
      <c r="AJ8563" s="25"/>
    </row>
    <row r="8564" spans="5:36" x14ac:dyDescent="0.3">
      <c r="E8564" s="12"/>
      <c r="V8564" s="22"/>
      <c r="AI8564" s="25"/>
      <c r="AJ8564" s="25"/>
    </row>
    <row r="8565" spans="5:36" x14ac:dyDescent="0.3">
      <c r="E8565" s="12"/>
      <c r="V8565" s="22"/>
      <c r="AI8565" s="25"/>
      <c r="AJ8565" s="25"/>
    </row>
    <row r="8566" spans="5:36" x14ac:dyDescent="0.3">
      <c r="E8566" s="12"/>
      <c r="V8566" s="22"/>
      <c r="AI8566" s="25"/>
      <c r="AJ8566" s="25"/>
    </row>
    <row r="8567" spans="5:36" x14ac:dyDescent="0.3">
      <c r="E8567" s="12"/>
      <c r="V8567" s="22"/>
      <c r="AI8567" s="25"/>
      <c r="AJ8567" s="25"/>
    </row>
    <row r="8568" spans="5:36" x14ac:dyDescent="0.3">
      <c r="E8568" s="12"/>
      <c r="V8568" s="22"/>
      <c r="AI8568" s="25"/>
      <c r="AJ8568" s="25"/>
    </row>
    <row r="8569" spans="5:36" x14ac:dyDescent="0.3">
      <c r="E8569" s="12"/>
      <c r="V8569" s="22"/>
      <c r="AI8569" s="25"/>
      <c r="AJ8569" s="25"/>
    </row>
    <row r="8570" spans="5:36" x14ac:dyDescent="0.3">
      <c r="E8570" s="12"/>
      <c r="V8570" s="22"/>
      <c r="AI8570" s="25"/>
      <c r="AJ8570" s="25"/>
    </row>
    <row r="8571" spans="5:36" x14ac:dyDescent="0.3">
      <c r="E8571" s="12"/>
      <c r="V8571" s="22"/>
      <c r="AI8571" s="25"/>
      <c r="AJ8571" s="25"/>
    </row>
    <row r="8572" spans="5:36" x14ac:dyDescent="0.3">
      <c r="E8572" s="12"/>
      <c r="V8572" s="22"/>
      <c r="AI8572" s="25"/>
      <c r="AJ8572" s="25"/>
    </row>
    <row r="8573" spans="5:36" x14ac:dyDescent="0.3">
      <c r="E8573" s="12"/>
      <c r="V8573" s="22"/>
      <c r="AI8573" s="25"/>
      <c r="AJ8573" s="25"/>
    </row>
    <row r="8574" spans="5:36" x14ac:dyDescent="0.3">
      <c r="E8574" s="12"/>
      <c r="V8574" s="22"/>
      <c r="AI8574" s="25"/>
      <c r="AJ8574" s="25"/>
    </row>
    <row r="8575" spans="5:36" x14ac:dyDescent="0.3">
      <c r="E8575" s="12"/>
      <c r="V8575" s="22"/>
      <c r="AI8575" s="25"/>
      <c r="AJ8575" s="25"/>
    </row>
    <row r="8576" spans="5:36" x14ac:dyDescent="0.3">
      <c r="E8576" s="12"/>
      <c r="V8576" s="22"/>
      <c r="AI8576" s="25"/>
      <c r="AJ8576" s="25"/>
    </row>
    <row r="8577" spans="5:36" x14ac:dyDescent="0.3">
      <c r="E8577" s="12"/>
      <c r="V8577" s="22"/>
      <c r="AI8577" s="25"/>
      <c r="AJ8577" s="25"/>
    </row>
    <row r="8578" spans="5:36" x14ac:dyDescent="0.3">
      <c r="E8578" s="12"/>
      <c r="V8578" s="22"/>
      <c r="AI8578" s="25"/>
      <c r="AJ8578" s="25"/>
    </row>
    <row r="8579" spans="5:36" x14ac:dyDescent="0.3">
      <c r="E8579" s="12"/>
      <c r="V8579" s="22"/>
      <c r="AI8579" s="25"/>
      <c r="AJ8579" s="25"/>
    </row>
    <row r="8580" spans="5:36" x14ac:dyDescent="0.3">
      <c r="E8580" s="12"/>
      <c r="V8580" s="22"/>
      <c r="AI8580" s="25"/>
      <c r="AJ8580" s="25"/>
    </row>
    <row r="8581" spans="5:36" x14ac:dyDescent="0.3">
      <c r="E8581" s="12"/>
      <c r="V8581" s="22"/>
      <c r="AI8581" s="25"/>
      <c r="AJ8581" s="25"/>
    </row>
    <row r="8582" spans="5:36" x14ac:dyDescent="0.3">
      <c r="E8582" s="12"/>
      <c r="V8582" s="22"/>
      <c r="AI8582" s="25"/>
      <c r="AJ8582" s="25"/>
    </row>
    <row r="8583" spans="5:36" x14ac:dyDescent="0.3">
      <c r="E8583" s="12"/>
      <c r="V8583" s="22"/>
      <c r="AI8583" s="25"/>
      <c r="AJ8583" s="25"/>
    </row>
    <row r="8584" spans="5:36" x14ac:dyDescent="0.3">
      <c r="E8584" s="12"/>
      <c r="V8584" s="22"/>
      <c r="AI8584" s="25"/>
      <c r="AJ8584" s="25"/>
    </row>
    <row r="8585" spans="5:36" x14ac:dyDescent="0.3">
      <c r="E8585" s="12"/>
      <c r="V8585" s="22"/>
      <c r="AI8585" s="25"/>
      <c r="AJ8585" s="25"/>
    </row>
    <row r="8586" spans="5:36" x14ac:dyDescent="0.3">
      <c r="E8586" s="12"/>
      <c r="V8586" s="22"/>
      <c r="AI8586" s="25"/>
      <c r="AJ8586" s="25"/>
    </row>
    <row r="8587" spans="5:36" x14ac:dyDescent="0.3">
      <c r="E8587" s="12"/>
      <c r="V8587" s="22"/>
      <c r="AI8587" s="25"/>
      <c r="AJ8587" s="25"/>
    </row>
    <row r="8588" spans="5:36" x14ac:dyDescent="0.3">
      <c r="E8588" s="12"/>
      <c r="V8588" s="22"/>
      <c r="AI8588" s="25"/>
      <c r="AJ8588" s="25"/>
    </row>
    <row r="8589" spans="5:36" x14ac:dyDescent="0.3">
      <c r="E8589" s="12"/>
      <c r="V8589" s="22"/>
      <c r="AI8589" s="25"/>
      <c r="AJ8589" s="25"/>
    </row>
    <row r="8590" spans="5:36" x14ac:dyDescent="0.3">
      <c r="E8590" s="12"/>
      <c r="V8590" s="22"/>
      <c r="AI8590" s="25"/>
      <c r="AJ8590" s="25"/>
    </row>
    <row r="8591" spans="5:36" x14ac:dyDescent="0.3">
      <c r="E8591" s="12"/>
      <c r="V8591" s="22"/>
      <c r="AI8591" s="25"/>
      <c r="AJ8591" s="25"/>
    </row>
    <row r="8592" spans="5:36" x14ac:dyDescent="0.3">
      <c r="E8592" s="12"/>
      <c r="V8592" s="22"/>
      <c r="AI8592" s="25"/>
      <c r="AJ8592" s="25"/>
    </row>
    <row r="8593" spans="5:36" x14ac:dyDescent="0.3">
      <c r="E8593" s="12"/>
      <c r="V8593" s="22"/>
      <c r="AI8593" s="25"/>
      <c r="AJ8593" s="25"/>
    </row>
    <row r="8594" spans="5:36" x14ac:dyDescent="0.3">
      <c r="E8594" s="12"/>
      <c r="V8594" s="22"/>
      <c r="AI8594" s="25"/>
      <c r="AJ8594" s="25"/>
    </row>
    <row r="8595" spans="5:36" x14ac:dyDescent="0.3">
      <c r="E8595" s="12"/>
      <c r="V8595" s="22"/>
      <c r="AI8595" s="25"/>
      <c r="AJ8595" s="25"/>
    </row>
    <row r="8596" spans="5:36" x14ac:dyDescent="0.3">
      <c r="E8596" s="12"/>
      <c r="V8596" s="22"/>
      <c r="AI8596" s="25"/>
      <c r="AJ8596" s="25"/>
    </row>
    <row r="8597" spans="5:36" x14ac:dyDescent="0.3">
      <c r="E8597" s="12"/>
      <c r="V8597" s="22"/>
      <c r="AI8597" s="25"/>
      <c r="AJ8597" s="25"/>
    </row>
    <row r="8598" spans="5:36" x14ac:dyDescent="0.3">
      <c r="E8598" s="12"/>
      <c r="V8598" s="22"/>
      <c r="AI8598" s="25"/>
      <c r="AJ8598" s="25"/>
    </row>
    <row r="8599" spans="5:36" x14ac:dyDescent="0.3">
      <c r="E8599" s="12"/>
      <c r="V8599" s="22"/>
      <c r="AI8599" s="25"/>
      <c r="AJ8599" s="25"/>
    </row>
    <row r="8600" spans="5:36" x14ac:dyDescent="0.3">
      <c r="E8600" s="12"/>
      <c r="V8600" s="22"/>
      <c r="AI8600" s="25"/>
      <c r="AJ8600" s="25"/>
    </row>
    <row r="8601" spans="5:36" x14ac:dyDescent="0.3">
      <c r="E8601" s="12"/>
      <c r="V8601" s="22"/>
      <c r="AI8601" s="25"/>
      <c r="AJ8601" s="25"/>
    </row>
    <row r="8602" spans="5:36" x14ac:dyDescent="0.3">
      <c r="E8602" s="12"/>
      <c r="V8602" s="22"/>
      <c r="AI8602" s="25"/>
      <c r="AJ8602" s="25"/>
    </row>
    <row r="8603" spans="5:36" x14ac:dyDescent="0.3">
      <c r="E8603" s="12"/>
      <c r="V8603" s="22"/>
      <c r="AI8603" s="25"/>
      <c r="AJ8603" s="25"/>
    </row>
    <row r="8604" spans="5:36" x14ac:dyDescent="0.3">
      <c r="E8604" s="12"/>
      <c r="V8604" s="22"/>
      <c r="AI8604" s="25"/>
      <c r="AJ8604" s="25"/>
    </row>
    <row r="8605" spans="5:36" x14ac:dyDescent="0.3">
      <c r="E8605" s="12"/>
      <c r="V8605" s="22"/>
      <c r="AI8605" s="25"/>
      <c r="AJ8605" s="25"/>
    </row>
    <row r="8606" spans="5:36" x14ac:dyDescent="0.3">
      <c r="E8606" s="12"/>
      <c r="V8606" s="22"/>
      <c r="AI8606" s="25"/>
      <c r="AJ8606" s="25"/>
    </row>
    <row r="8607" spans="5:36" x14ac:dyDescent="0.3">
      <c r="E8607" s="12"/>
      <c r="V8607" s="22"/>
      <c r="AI8607" s="25"/>
      <c r="AJ8607" s="25"/>
    </row>
    <row r="8608" spans="5:36" x14ac:dyDescent="0.3">
      <c r="E8608" s="12"/>
      <c r="V8608" s="22"/>
      <c r="AI8608" s="25"/>
      <c r="AJ8608" s="25"/>
    </row>
    <row r="8609" spans="5:36" x14ac:dyDescent="0.3">
      <c r="E8609" s="12"/>
      <c r="V8609" s="22"/>
      <c r="AI8609" s="25"/>
      <c r="AJ8609" s="25"/>
    </row>
    <row r="8610" spans="5:36" x14ac:dyDescent="0.3">
      <c r="E8610" s="12"/>
      <c r="V8610" s="22"/>
      <c r="AI8610" s="25"/>
      <c r="AJ8610" s="25"/>
    </row>
    <row r="8611" spans="5:36" x14ac:dyDescent="0.3">
      <c r="E8611" s="12"/>
      <c r="V8611" s="22"/>
      <c r="AI8611" s="25"/>
      <c r="AJ8611" s="25"/>
    </row>
    <row r="8612" spans="5:36" x14ac:dyDescent="0.3">
      <c r="E8612" s="12"/>
      <c r="V8612" s="22"/>
      <c r="AI8612" s="25"/>
      <c r="AJ8612" s="25"/>
    </row>
    <row r="8613" spans="5:36" x14ac:dyDescent="0.3">
      <c r="E8613" s="12"/>
      <c r="V8613" s="22"/>
      <c r="AI8613" s="25"/>
      <c r="AJ8613" s="25"/>
    </row>
    <row r="8614" spans="5:36" x14ac:dyDescent="0.3">
      <c r="E8614" s="12"/>
      <c r="V8614" s="22"/>
      <c r="AI8614" s="25"/>
      <c r="AJ8614" s="25"/>
    </row>
    <row r="8615" spans="5:36" x14ac:dyDescent="0.3">
      <c r="E8615" s="12"/>
      <c r="V8615" s="22"/>
      <c r="AI8615" s="25"/>
      <c r="AJ8615" s="25"/>
    </row>
    <row r="8616" spans="5:36" x14ac:dyDescent="0.3">
      <c r="E8616" s="12"/>
      <c r="V8616" s="22"/>
      <c r="AI8616" s="25"/>
      <c r="AJ8616" s="25"/>
    </row>
    <row r="8617" spans="5:36" x14ac:dyDescent="0.3">
      <c r="E8617" s="12"/>
      <c r="V8617" s="22"/>
      <c r="AI8617" s="25"/>
      <c r="AJ8617" s="25"/>
    </row>
    <row r="8618" spans="5:36" x14ac:dyDescent="0.3">
      <c r="E8618" s="12"/>
      <c r="V8618" s="22"/>
      <c r="AI8618" s="25"/>
      <c r="AJ8618" s="25"/>
    </row>
    <row r="8619" spans="5:36" x14ac:dyDescent="0.3">
      <c r="E8619" s="12"/>
      <c r="V8619" s="22"/>
      <c r="AI8619" s="25"/>
      <c r="AJ8619" s="25"/>
    </row>
    <row r="8620" spans="5:36" x14ac:dyDescent="0.3">
      <c r="E8620" s="12"/>
      <c r="V8620" s="22"/>
      <c r="AI8620" s="25"/>
      <c r="AJ8620" s="25"/>
    </row>
    <row r="8621" spans="5:36" x14ac:dyDescent="0.3">
      <c r="E8621" s="12"/>
      <c r="V8621" s="22"/>
      <c r="AI8621" s="25"/>
      <c r="AJ8621" s="25"/>
    </row>
    <row r="8622" spans="5:36" x14ac:dyDescent="0.3">
      <c r="E8622" s="12"/>
      <c r="V8622" s="22"/>
      <c r="AI8622" s="25"/>
      <c r="AJ8622" s="25"/>
    </row>
    <row r="8623" spans="5:36" x14ac:dyDescent="0.3">
      <c r="E8623" s="12"/>
      <c r="V8623" s="22"/>
      <c r="AI8623" s="25"/>
      <c r="AJ8623" s="25"/>
    </row>
    <row r="8624" spans="5:36" x14ac:dyDescent="0.3">
      <c r="E8624" s="12"/>
      <c r="V8624" s="22"/>
      <c r="AI8624" s="25"/>
      <c r="AJ8624" s="25"/>
    </row>
    <row r="8625" spans="5:36" x14ac:dyDescent="0.3">
      <c r="E8625" s="12"/>
      <c r="V8625" s="22"/>
      <c r="AI8625" s="25"/>
      <c r="AJ8625" s="25"/>
    </row>
    <row r="8626" spans="5:36" x14ac:dyDescent="0.3">
      <c r="E8626" s="12"/>
      <c r="V8626" s="22"/>
      <c r="AI8626" s="25"/>
      <c r="AJ8626" s="25"/>
    </row>
    <row r="8627" spans="5:36" x14ac:dyDescent="0.3">
      <c r="E8627" s="12"/>
      <c r="V8627" s="22"/>
      <c r="AI8627" s="25"/>
      <c r="AJ8627" s="25"/>
    </row>
    <row r="8628" spans="5:36" x14ac:dyDescent="0.3">
      <c r="E8628" s="12"/>
      <c r="V8628" s="22"/>
      <c r="AI8628" s="25"/>
      <c r="AJ8628" s="25"/>
    </row>
    <row r="8629" spans="5:36" x14ac:dyDescent="0.3">
      <c r="E8629" s="12"/>
      <c r="V8629" s="22"/>
      <c r="AI8629" s="25"/>
      <c r="AJ8629" s="25"/>
    </row>
    <row r="8630" spans="5:36" x14ac:dyDescent="0.3">
      <c r="E8630" s="12"/>
      <c r="V8630" s="22"/>
      <c r="AI8630" s="25"/>
      <c r="AJ8630" s="25"/>
    </row>
    <row r="8631" spans="5:36" x14ac:dyDescent="0.3">
      <c r="E8631" s="12"/>
      <c r="V8631" s="22"/>
      <c r="AI8631" s="25"/>
      <c r="AJ8631" s="25"/>
    </row>
    <row r="8632" spans="5:36" x14ac:dyDescent="0.3">
      <c r="E8632" s="12"/>
      <c r="V8632" s="22"/>
      <c r="AI8632" s="25"/>
      <c r="AJ8632" s="25"/>
    </row>
    <row r="8633" spans="5:36" x14ac:dyDescent="0.3">
      <c r="E8633" s="12"/>
      <c r="V8633" s="22"/>
      <c r="AI8633" s="25"/>
      <c r="AJ8633" s="25"/>
    </row>
    <row r="8634" spans="5:36" x14ac:dyDescent="0.3">
      <c r="E8634" s="12"/>
      <c r="V8634" s="22"/>
      <c r="AI8634" s="25"/>
      <c r="AJ8634" s="25"/>
    </row>
    <row r="8635" spans="5:36" x14ac:dyDescent="0.3">
      <c r="E8635" s="12"/>
      <c r="V8635" s="22"/>
      <c r="AI8635" s="25"/>
      <c r="AJ8635" s="25"/>
    </row>
    <row r="8636" spans="5:36" x14ac:dyDescent="0.3">
      <c r="E8636" s="12"/>
      <c r="V8636" s="22"/>
      <c r="AI8636" s="25"/>
      <c r="AJ8636" s="25"/>
    </row>
    <row r="8637" spans="5:36" x14ac:dyDescent="0.3">
      <c r="E8637" s="12"/>
      <c r="V8637" s="22"/>
      <c r="AI8637" s="25"/>
      <c r="AJ8637" s="25"/>
    </row>
    <row r="8638" spans="5:36" x14ac:dyDescent="0.3">
      <c r="E8638" s="12"/>
      <c r="V8638" s="22"/>
      <c r="AI8638" s="25"/>
      <c r="AJ8638" s="25"/>
    </row>
    <row r="8639" spans="5:36" x14ac:dyDescent="0.3">
      <c r="E8639" s="12"/>
      <c r="V8639" s="22"/>
      <c r="AI8639" s="25"/>
      <c r="AJ8639" s="25"/>
    </row>
    <row r="8640" spans="5:36" x14ac:dyDescent="0.3">
      <c r="E8640" s="12"/>
      <c r="V8640" s="22"/>
      <c r="AI8640" s="25"/>
      <c r="AJ8640" s="25"/>
    </row>
    <row r="8641" spans="5:36" x14ac:dyDescent="0.3">
      <c r="E8641" s="12"/>
      <c r="V8641" s="22"/>
      <c r="AI8641" s="25"/>
      <c r="AJ8641" s="25"/>
    </row>
    <row r="8642" spans="5:36" x14ac:dyDescent="0.3">
      <c r="E8642" s="12"/>
      <c r="V8642" s="22"/>
      <c r="AI8642" s="25"/>
      <c r="AJ8642" s="25"/>
    </row>
    <row r="8643" spans="5:36" x14ac:dyDescent="0.3">
      <c r="E8643" s="12"/>
      <c r="V8643" s="22"/>
      <c r="AI8643" s="25"/>
      <c r="AJ8643" s="25"/>
    </row>
    <row r="8644" spans="5:36" x14ac:dyDescent="0.3">
      <c r="E8644" s="12"/>
      <c r="V8644" s="22"/>
      <c r="AI8644" s="25"/>
      <c r="AJ8644" s="25"/>
    </row>
    <row r="8645" spans="5:36" x14ac:dyDescent="0.3">
      <c r="E8645" s="12"/>
      <c r="V8645" s="22"/>
      <c r="AI8645" s="25"/>
      <c r="AJ8645" s="25"/>
    </row>
    <row r="8646" spans="5:36" x14ac:dyDescent="0.3">
      <c r="E8646" s="12"/>
      <c r="V8646" s="22"/>
      <c r="AI8646" s="25"/>
      <c r="AJ8646" s="25"/>
    </row>
    <row r="8647" spans="5:36" x14ac:dyDescent="0.3">
      <c r="E8647" s="12"/>
      <c r="V8647" s="22"/>
      <c r="AI8647" s="25"/>
      <c r="AJ8647" s="25"/>
    </row>
    <row r="8648" spans="5:36" x14ac:dyDescent="0.3">
      <c r="E8648" s="12"/>
      <c r="V8648" s="22"/>
      <c r="AI8648" s="25"/>
      <c r="AJ8648" s="25"/>
    </row>
    <row r="8649" spans="5:36" x14ac:dyDescent="0.3">
      <c r="E8649" s="12"/>
      <c r="V8649" s="22"/>
      <c r="AI8649" s="25"/>
      <c r="AJ8649" s="25"/>
    </row>
    <row r="8650" spans="5:36" x14ac:dyDescent="0.3">
      <c r="E8650" s="12"/>
      <c r="V8650" s="22"/>
      <c r="AI8650" s="25"/>
      <c r="AJ8650" s="25"/>
    </row>
    <row r="8651" spans="5:36" x14ac:dyDescent="0.3">
      <c r="E8651" s="12"/>
      <c r="V8651" s="22"/>
      <c r="AI8651" s="25"/>
      <c r="AJ8651" s="25"/>
    </row>
    <row r="8652" spans="5:36" x14ac:dyDescent="0.3">
      <c r="E8652" s="12"/>
      <c r="V8652" s="22"/>
      <c r="AI8652" s="25"/>
      <c r="AJ8652" s="25"/>
    </row>
    <row r="8653" spans="5:36" x14ac:dyDescent="0.3">
      <c r="E8653" s="12"/>
      <c r="V8653" s="22"/>
      <c r="AI8653" s="25"/>
      <c r="AJ8653" s="25"/>
    </row>
    <row r="8654" spans="5:36" x14ac:dyDescent="0.3">
      <c r="E8654" s="12"/>
      <c r="V8654" s="22"/>
      <c r="AI8654" s="25"/>
      <c r="AJ8654" s="25"/>
    </row>
    <row r="8655" spans="5:36" x14ac:dyDescent="0.3">
      <c r="E8655" s="12"/>
      <c r="V8655" s="22"/>
      <c r="AI8655" s="25"/>
      <c r="AJ8655" s="25"/>
    </row>
    <row r="8656" spans="5:36" x14ac:dyDescent="0.3">
      <c r="E8656" s="12"/>
      <c r="V8656" s="22"/>
      <c r="AI8656" s="25"/>
      <c r="AJ8656" s="25"/>
    </row>
    <row r="8657" spans="5:36" x14ac:dyDescent="0.3">
      <c r="E8657" s="12"/>
      <c r="V8657" s="22"/>
      <c r="AI8657" s="25"/>
      <c r="AJ8657" s="25"/>
    </row>
    <row r="8658" spans="5:36" x14ac:dyDescent="0.3">
      <c r="E8658" s="12"/>
      <c r="V8658" s="22"/>
      <c r="AI8658" s="25"/>
      <c r="AJ8658" s="25"/>
    </row>
    <row r="8659" spans="5:36" x14ac:dyDescent="0.3">
      <c r="E8659" s="12"/>
      <c r="V8659" s="22"/>
      <c r="AI8659" s="25"/>
      <c r="AJ8659" s="25"/>
    </row>
    <row r="8660" spans="5:36" x14ac:dyDescent="0.3">
      <c r="E8660" s="12"/>
      <c r="V8660" s="22"/>
      <c r="AI8660" s="25"/>
      <c r="AJ8660" s="25"/>
    </row>
    <row r="8661" spans="5:36" x14ac:dyDescent="0.3">
      <c r="E8661" s="12"/>
      <c r="V8661" s="22"/>
      <c r="AI8661" s="25"/>
      <c r="AJ8661" s="25"/>
    </row>
    <row r="8662" spans="5:36" x14ac:dyDescent="0.3">
      <c r="E8662" s="12"/>
      <c r="V8662" s="22"/>
      <c r="AI8662" s="25"/>
      <c r="AJ8662" s="25"/>
    </row>
    <row r="8663" spans="5:36" x14ac:dyDescent="0.3">
      <c r="E8663" s="12"/>
      <c r="V8663" s="22"/>
      <c r="AI8663" s="25"/>
      <c r="AJ8663" s="25"/>
    </row>
    <row r="8664" spans="5:36" x14ac:dyDescent="0.3">
      <c r="E8664" s="12"/>
      <c r="V8664" s="22"/>
      <c r="AI8664" s="25"/>
      <c r="AJ8664" s="25"/>
    </row>
    <row r="8665" spans="5:36" x14ac:dyDescent="0.3">
      <c r="E8665" s="12"/>
      <c r="V8665" s="22"/>
      <c r="AI8665" s="25"/>
      <c r="AJ8665" s="25"/>
    </row>
    <row r="8666" spans="5:36" x14ac:dyDescent="0.3">
      <c r="E8666" s="12"/>
      <c r="V8666" s="22"/>
      <c r="AI8666" s="25"/>
      <c r="AJ8666" s="25"/>
    </row>
    <row r="8667" spans="5:36" x14ac:dyDescent="0.3">
      <c r="E8667" s="12"/>
      <c r="V8667" s="22"/>
      <c r="AI8667" s="25"/>
      <c r="AJ8667" s="25"/>
    </row>
    <row r="8668" spans="5:36" x14ac:dyDescent="0.3">
      <c r="E8668" s="12"/>
      <c r="V8668" s="22"/>
      <c r="AI8668" s="25"/>
      <c r="AJ8668" s="25"/>
    </row>
    <row r="8669" spans="5:36" x14ac:dyDescent="0.3">
      <c r="E8669" s="12"/>
      <c r="V8669" s="22"/>
      <c r="AI8669" s="25"/>
      <c r="AJ8669" s="25"/>
    </row>
    <row r="8670" spans="5:36" x14ac:dyDescent="0.3">
      <c r="E8670" s="12"/>
      <c r="V8670" s="22"/>
      <c r="AI8670" s="25"/>
      <c r="AJ8670" s="25"/>
    </row>
    <row r="8671" spans="5:36" x14ac:dyDescent="0.3">
      <c r="E8671" s="12"/>
      <c r="V8671" s="22"/>
      <c r="AI8671" s="25"/>
      <c r="AJ8671" s="25"/>
    </row>
    <row r="8672" spans="5:36" x14ac:dyDescent="0.3">
      <c r="E8672" s="12"/>
      <c r="V8672" s="22"/>
      <c r="AI8672" s="25"/>
      <c r="AJ8672" s="25"/>
    </row>
    <row r="8673" spans="5:36" x14ac:dyDescent="0.3">
      <c r="E8673" s="12"/>
      <c r="V8673" s="22"/>
      <c r="AI8673" s="25"/>
      <c r="AJ8673" s="25"/>
    </row>
    <row r="8674" spans="5:36" x14ac:dyDescent="0.3">
      <c r="E8674" s="12"/>
      <c r="V8674" s="22"/>
      <c r="AI8674" s="25"/>
      <c r="AJ8674" s="25"/>
    </row>
    <row r="8675" spans="5:36" x14ac:dyDescent="0.3">
      <c r="E8675" s="12"/>
      <c r="V8675" s="22"/>
      <c r="AI8675" s="25"/>
      <c r="AJ8675" s="25"/>
    </row>
    <row r="8676" spans="5:36" x14ac:dyDescent="0.3">
      <c r="E8676" s="12"/>
      <c r="V8676" s="22"/>
      <c r="AI8676" s="25"/>
      <c r="AJ8676" s="25"/>
    </row>
    <row r="8677" spans="5:36" x14ac:dyDescent="0.3">
      <c r="E8677" s="12"/>
      <c r="V8677" s="22"/>
      <c r="AI8677" s="25"/>
      <c r="AJ8677" s="25"/>
    </row>
    <row r="8678" spans="5:36" x14ac:dyDescent="0.3">
      <c r="E8678" s="12"/>
      <c r="V8678" s="22"/>
      <c r="AI8678" s="25"/>
      <c r="AJ8678" s="25"/>
    </row>
    <row r="8679" spans="5:36" x14ac:dyDescent="0.3">
      <c r="E8679" s="12"/>
      <c r="V8679" s="22"/>
      <c r="AI8679" s="25"/>
      <c r="AJ8679" s="25"/>
    </row>
    <row r="8680" spans="5:36" x14ac:dyDescent="0.3">
      <c r="E8680" s="12"/>
      <c r="V8680" s="22"/>
      <c r="AI8680" s="25"/>
      <c r="AJ8680" s="25"/>
    </row>
    <row r="8681" spans="5:36" x14ac:dyDescent="0.3">
      <c r="E8681" s="12"/>
      <c r="V8681" s="22"/>
      <c r="AI8681" s="25"/>
      <c r="AJ8681" s="25"/>
    </row>
    <row r="8682" spans="5:36" x14ac:dyDescent="0.3">
      <c r="E8682" s="12"/>
      <c r="V8682" s="22"/>
      <c r="AI8682" s="25"/>
      <c r="AJ8682" s="25"/>
    </row>
    <row r="8683" spans="5:36" x14ac:dyDescent="0.3">
      <c r="E8683" s="12"/>
      <c r="V8683" s="22"/>
      <c r="AI8683" s="25"/>
      <c r="AJ8683" s="25"/>
    </row>
    <row r="8684" spans="5:36" x14ac:dyDescent="0.3">
      <c r="E8684" s="12"/>
      <c r="V8684" s="22"/>
      <c r="AI8684" s="25"/>
      <c r="AJ8684" s="25"/>
    </row>
    <row r="8685" spans="5:36" x14ac:dyDescent="0.3">
      <c r="E8685" s="12"/>
      <c r="V8685" s="22"/>
      <c r="AI8685" s="25"/>
      <c r="AJ8685" s="25"/>
    </row>
    <row r="8686" spans="5:36" x14ac:dyDescent="0.3">
      <c r="E8686" s="12"/>
      <c r="V8686" s="22"/>
      <c r="AI8686" s="25"/>
      <c r="AJ8686" s="25"/>
    </row>
    <row r="8687" spans="5:36" x14ac:dyDescent="0.3">
      <c r="E8687" s="12"/>
      <c r="V8687" s="22"/>
      <c r="AI8687" s="25"/>
      <c r="AJ8687" s="25"/>
    </row>
    <row r="8688" spans="5:36" x14ac:dyDescent="0.3">
      <c r="E8688" s="12"/>
      <c r="V8688" s="22"/>
      <c r="AI8688" s="25"/>
      <c r="AJ8688" s="25"/>
    </row>
    <row r="8689" spans="5:36" x14ac:dyDescent="0.3">
      <c r="E8689" s="12"/>
      <c r="V8689" s="22"/>
      <c r="AI8689" s="25"/>
      <c r="AJ8689" s="25"/>
    </row>
    <row r="8690" spans="5:36" x14ac:dyDescent="0.3">
      <c r="E8690" s="12"/>
      <c r="V8690" s="22"/>
      <c r="AI8690" s="25"/>
      <c r="AJ8690" s="25"/>
    </row>
    <row r="8691" spans="5:36" x14ac:dyDescent="0.3">
      <c r="E8691" s="12"/>
      <c r="V8691" s="22"/>
      <c r="AI8691" s="25"/>
      <c r="AJ8691" s="25"/>
    </row>
    <row r="8692" spans="5:36" x14ac:dyDescent="0.3">
      <c r="E8692" s="12"/>
      <c r="V8692" s="22"/>
      <c r="AI8692" s="25"/>
      <c r="AJ8692" s="25"/>
    </row>
    <row r="8693" spans="5:36" x14ac:dyDescent="0.3">
      <c r="E8693" s="12"/>
      <c r="V8693" s="22"/>
      <c r="AI8693" s="25"/>
      <c r="AJ8693" s="25"/>
    </row>
    <row r="8694" spans="5:36" x14ac:dyDescent="0.3">
      <c r="E8694" s="12"/>
      <c r="V8694" s="22"/>
      <c r="AI8694" s="25"/>
      <c r="AJ8694" s="25"/>
    </row>
    <row r="8695" spans="5:36" x14ac:dyDescent="0.3">
      <c r="E8695" s="12"/>
      <c r="V8695" s="22"/>
      <c r="AI8695" s="25"/>
      <c r="AJ8695" s="25"/>
    </row>
    <row r="8696" spans="5:36" x14ac:dyDescent="0.3">
      <c r="E8696" s="12"/>
      <c r="V8696" s="22"/>
      <c r="AI8696" s="25"/>
      <c r="AJ8696" s="25"/>
    </row>
    <row r="8697" spans="5:36" x14ac:dyDescent="0.3">
      <c r="E8697" s="12"/>
      <c r="V8697" s="22"/>
      <c r="AI8697" s="25"/>
      <c r="AJ8697" s="25"/>
    </row>
    <row r="8698" spans="5:36" x14ac:dyDescent="0.3">
      <c r="E8698" s="12"/>
      <c r="V8698" s="22"/>
      <c r="AI8698" s="25"/>
      <c r="AJ8698" s="25"/>
    </row>
    <row r="8699" spans="5:36" x14ac:dyDescent="0.3">
      <c r="E8699" s="12"/>
      <c r="V8699" s="22"/>
      <c r="AI8699" s="25"/>
      <c r="AJ8699" s="25"/>
    </row>
    <row r="8700" spans="5:36" x14ac:dyDescent="0.3">
      <c r="E8700" s="12"/>
      <c r="V8700" s="22"/>
      <c r="AI8700" s="25"/>
      <c r="AJ8700" s="25"/>
    </row>
    <row r="8701" spans="5:36" x14ac:dyDescent="0.3">
      <c r="E8701" s="12"/>
      <c r="V8701" s="22"/>
      <c r="AI8701" s="25"/>
      <c r="AJ8701" s="25"/>
    </row>
    <row r="8702" spans="5:36" x14ac:dyDescent="0.3">
      <c r="E8702" s="12"/>
      <c r="V8702" s="22"/>
      <c r="AI8702" s="25"/>
      <c r="AJ8702" s="25"/>
    </row>
    <row r="8703" spans="5:36" x14ac:dyDescent="0.3">
      <c r="E8703" s="12"/>
      <c r="V8703" s="22"/>
      <c r="AI8703" s="25"/>
      <c r="AJ8703" s="25"/>
    </row>
    <row r="8704" spans="5:36" x14ac:dyDescent="0.3">
      <c r="E8704" s="12"/>
      <c r="V8704" s="22"/>
      <c r="AI8704" s="25"/>
      <c r="AJ8704" s="25"/>
    </row>
    <row r="8705" spans="5:36" x14ac:dyDescent="0.3">
      <c r="E8705" s="12"/>
      <c r="V8705" s="22"/>
      <c r="AI8705" s="25"/>
      <c r="AJ8705" s="25"/>
    </row>
    <row r="8706" spans="5:36" x14ac:dyDescent="0.3">
      <c r="E8706" s="12"/>
      <c r="V8706" s="22"/>
      <c r="AI8706" s="25"/>
      <c r="AJ8706" s="25"/>
    </row>
    <row r="8707" spans="5:36" x14ac:dyDescent="0.3">
      <c r="E8707" s="12"/>
      <c r="V8707" s="22"/>
      <c r="AI8707" s="25"/>
      <c r="AJ8707" s="25"/>
    </row>
    <row r="8708" spans="5:36" x14ac:dyDescent="0.3">
      <c r="E8708" s="12"/>
      <c r="V8708" s="22"/>
      <c r="AI8708" s="25"/>
      <c r="AJ8708" s="25"/>
    </row>
    <row r="8709" spans="5:36" x14ac:dyDescent="0.3">
      <c r="E8709" s="12"/>
      <c r="V8709" s="22"/>
      <c r="AI8709" s="25"/>
      <c r="AJ8709" s="25"/>
    </row>
    <row r="8710" spans="5:36" x14ac:dyDescent="0.3">
      <c r="E8710" s="12"/>
      <c r="V8710" s="22"/>
      <c r="AI8710" s="25"/>
      <c r="AJ8710" s="25"/>
    </row>
    <row r="8711" spans="5:36" x14ac:dyDescent="0.3">
      <c r="E8711" s="12"/>
      <c r="V8711" s="22"/>
      <c r="AI8711" s="25"/>
      <c r="AJ8711" s="25"/>
    </row>
    <row r="8712" spans="5:36" x14ac:dyDescent="0.3">
      <c r="E8712" s="12"/>
      <c r="V8712" s="22"/>
      <c r="AI8712" s="25"/>
      <c r="AJ8712" s="25"/>
    </row>
    <row r="8713" spans="5:36" x14ac:dyDescent="0.3">
      <c r="E8713" s="12"/>
      <c r="V8713" s="22"/>
      <c r="AI8713" s="25"/>
      <c r="AJ8713" s="25"/>
    </row>
    <row r="8714" spans="5:36" x14ac:dyDescent="0.3">
      <c r="E8714" s="12"/>
      <c r="V8714" s="22"/>
      <c r="AI8714" s="25"/>
      <c r="AJ8714" s="25"/>
    </row>
    <row r="8715" spans="5:36" x14ac:dyDescent="0.3">
      <c r="E8715" s="12"/>
      <c r="V8715" s="22"/>
      <c r="AI8715" s="25"/>
      <c r="AJ8715" s="25"/>
    </row>
    <row r="8716" spans="5:36" x14ac:dyDescent="0.3">
      <c r="E8716" s="12"/>
      <c r="V8716" s="22"/>
      <c r="AI8716" s="25"/>
      <c r="AJ8716" s="25"/>
    </row>
    <row r="8717" spans="5:36" x14ac:dyDescent="0.3">
      <c r="E8717" s="12"/>
      <c r="V8717" s="22"/>
      <c r="AI8717" s="25"/>
      <c r="AJ8717" s="25"/>
    </row>
    <row r="8718" spans="5:36" x14ac:dyDescent="0.3">
      <c r="E8718" s="12"/>
      <c r="V8718" s="22"/>
      <c r="AI8718" s="25"/>
      <c r="AJ8718" s="25"/>
    </row>
    <row r="8719" spans="5:36" x14ac:dyDescent="0.3">
      <c r="E8719" s="12"/>
      <c r="V8719" s="22"/>
      <c r="AI8719" s="25"/>
      <c r="AJ8719" s="25"/>
    </row>
    <row r="8720" spans="5:36" x14ac:dyDescent="0.3">
      <c r="E8720" s="12"/>
      <c r="V8720" s="22"/>
      <c r="AI8720" s="25"/>
      <c r="AJ8720" s="25"/>
    </row>
    <row r="8721" spans="5:36" x14ac:dyDescent="0.3">
      <c r="E8721" s="12"/>
      <c r="V8721" s="22"/>
      <c r="AI8721" s="25"/>
      <c r="AJ8721" s="25"/>
    </row>
    <row r="8722" spans="5:36" x14ac:dyDescent="0.3">
      <c r="E8722" s="12"/>
      <c r="V8722" s="22"/>
      <c r="AI8722" s="25"/>
      <c r="AJ8722" s="25"/>
    </row>
    <row r="8723" spans="5:36" x14ac:dyDescent="0.3">
      <c r="E8723" s="12"/>
      <c r="V8723" s="22"/>
      <c r="AI8723" s="25"/>
      <c r="AJ8723" s="25"/>
    </row>
    <row r="8724" spans="5:36" x14ac:dyDescent="0.3">
      <c r="E8724" s="12"/>
      <c r="V8724" s="22"/>
      <c r="AI8724" s="25"/>
      <c r="AJ8724" s="25"/>
    </row>
    <row r="8725" spans="5:36" x14ac:dyDescent="0.3">
      <c r="E8725" s="12"/>
      <c r="V8725" s="22"/>
      <c r="AI8725" s="25"/>
      <c r="AJ8725" s="25"/>
    </row>
    <row r="8726" spans="5:36" x14ac:dyDescent="0.3">
      <c r="E8726" s="12"/>
      <c r="V8726" s="22"/>
      <c r="AI8726" s="25"/>
      <c r="AJ8726" s="25"/>
    </row>
    <row r="8727" spans="5:36" x14ac:dyDescent="0.3">
      <c r="E8727" s="12"/>
      <c r="V8727" s="22"/>
      <c r="AI8727" s="25"/>
      <c r="AJ8727" s="25"/>
    </row>
    <row r="8728" spans="5:36" x14ac:dyDescent="0.3">
      <c r="E8728" s="12"/>
      <c r="V8728" s="22"/>
      <c r="AI8728" s="25"/>
      <c r="AJ8728" s="25"/>
    </row>
    <row r="8729" spans="5:36" x14ac:dyDescent="0.3">
      <c r="E8729" s="12"/>
      <c r="V8729" s="22"/>
      <c r="AI8729" s="25"/>
      <c r="AJ8729" s="25"/>
    </row>
    <row r="8730" spans="5:36" x14ac:dyDescent="0.3">
      <c r="E8730" s="12"/>
      <c r="V8730" s="22"/>
      <c r="AI8730" s="25"/>
      <c r="AJ8730" s="25"/>
    </row>
    <row r="8731" spans="5:36" x14ac:dyDescent="0.3">
      <c r="E8731" s="12"/>
      <c r="V8731" s="22"/>
      <c r="AI8731" s="25"/>
      <c r="AJ8731" s="25"/>
    </row>
    <row r="8732" spans="5:36" x14ac:dyDescent="0.3">
      <c r="E8732" s="12"/>
      <c r="V8732" s="22"/>
      <c r="AI8732" s="25"/>
      <c r="AJ8732" s="25"/>
    </row>
    <row r="8733" spans="5:36" x14ac:dyDescent="0.3">
      <c r="E8733" s="12"/>
      <c r="V8733" s="22"/>
      <c r="AI8733" s="25"/>
      <c r="AJ8733" s="25"/>
    </row>
    <row r="8734" spans="5:36" x14ac:dyDescent="0.3">
      <c r="E8734" s="12"/>
      <c r="V8734" s="22"/>
      <c r="AI8734" s="25"/>
      <c r="AJ8734" s="25"/>
    </row>
    <row r="8735" spans="5:36" x14ac:dyDescent="0.3">
      <c r="E8735" s="12"/>
      <c r="V8735" s="22"/>
      <c r="AI8735" s="25"/>
      <c r="AJ8735" s="25"/>
    </row>
    <row r="8736" spans="5:36" x14ac:dyDescent="0.3">
      <c r="E8736" s="12"/>
      <c r="V8736" s="22"/>
      <c r="AI8736" s="25"/>
      <c r="AJ8736" s="25"/>
    </row>
    <row r="8737" spans="5:36" x14ac:dyDescent="0.3">
      <c r="E8737" s="12"/>
      <c r="V8737" s="22"/>
      <c r="AI8737" s="25"/>
      <c r="AJ8737" s="25"/>
    </row>
    <row r="8738" spans="5:36" x14ac:dyDescent="0.3">
      <c r="E8738" s="12"/>
      <c r="V8738" s="22"/>
      <c r="AI8738" s="25"/>
      <c r="AJ8738" s="25"/>
    </row>
    <row r="8739" spans="5:36" x14ac:dyDescent="0.3">
      <c r="E8739" s="12"/>
      <c r="V8739" s="22"/>
      <c r="AI8739" s="25"/>
      <c r="AJ8739" s="25"/>
    </row>
    <row r="8740" spans="5:36" x14ac:dyDescent="0.3">
      <c r="E8740" s="12"/>
      <c r="V8740" s="22"/>
      <c r="AI8740" s="25"/>
      <c r="AJ8740" s="25"/>
    </row>
    <row r="8741" spans="5:36" x14ac:dyDescent="0.3">
      <c r="E8741" s="12"/>
      <c r="V8741" s="22"/>
      <c r="AI8741" s="25"/>
      <c r="AJ8741" s="25"/>
    </row>
    <row r="8742" spans="5:36" x14ac:dyDescent="0.3">
      <c r="E8742" s="12"/>
      <c r="V8742" s="22"/>
      <c r="AI8742" s="25"/>
      <c r="AJ8742" s="25"/>
    </row>
    <row r="8743" spans="5:36" x14ac:dyDescent="0.3">
      <c r="E8743" s="12"/>
      <c r="V8743" s="22"/>
      <c r="AI8743" s="25"/>
      <c r="AJ8743" s="25"/>
    </row>
    <row r="8744" spans="5:36" x14ac:dyDescent="0.3">
      <c r="E8744" s="12"/>
      <c r="V8744" s="22"/>
      <c r="AI8744" s="25"/>
      <c r="AJ8744" s="25"/>
    </row>
    <row r="8745" spans="5:36" x14ac:dyDescent="0.3">
      <c r="E8745" s="12"/>
      <c r="V8745" s="22"/>
      <c r="AI8745" s="25"/>
      <c r="AJ8745" s="25"/>
    </row>
    <row r="8746" spans="5:36" x14ac:dyDescent="0.3">
      <c r="E8746" s="12"/>
      <c r="V8746" s="22"/>
      <c r="AI8746" s="25"/>
      <c r="AJ8746" s="25"/>
    </row>
    <row r="8747" spans="5:36" x14ac:dyDescent="0.3">
      <c r="E8747" s="12"/>
      <c r="V8747" s="22"/>
      <c r="AI8747" s="25"/>
      <c r="AJ8747" s="25"/>
    </row>
    <row r="8748" spans="5:36" x14ac:dyDescent="0.3">
      <c r="E8748" s="12"/>
      <c r="V8748" s="22"/>
      <c r="AI8748" s="25"/>
      <c r="AJ8748" s="25"/>
    </row>
    <row r="8749" spans="5:36" x14ac:dyDescent="0.3">
      <c r="E8749" s="12"/>
      <c r="V8749" s="22"/>
      <c r="AI8749" s="25"/>
      <c r="AJ8749" s="25"/>
    </row>
    <row r="8750" spans="5:36" x14ac:dyDescent="0.3">
      <c r="E8750" s="12"/>
      <c r="V8750" s="22"/>
      <c r="AI8750" s="25"/>
      <c r="AJ8750" s="25"/>
    </row>
    <row r="8751" spans="5:36" x14ac:dyDescent="0.3">
      <c r="E8751" s="12"/>
      <c r="V8751" s="22"/>
      <c r="AI8751" s="25"/>
      <c r="AJ8751" s="25"/>
    </row>
    <row r="8752" spans="5:36" x14ac:dyDescent="0.3">
      <c r="E8752" s="12"/>
      <c r="V8752" s="22"/>
      <c r="AI8752" s="25"/>
      <c r="AJ8752" s="25"/>
    </row>
    <row r="8753" spans="5:36" x14ac:dyDescent="0.3">
      <c r="E8753" s="12"/>
      <c r="V8753" s="22"/>
      <c r="AI8753" s="25"/>
      <c r="AJ8753" s="25"/>
    </row>
    <row r="8754" spans="5:36" x14ac:dyDescent="0.3">
      <c r="E8754" s="12"/>
      <c r="V8754" s="22"/>
      <c r="AI8754" s="25"/>
      <c r="AJ8754" s="25"/>
    </row>
    <row r="8755" spans="5:36" x14ac:dyDescent="0.3">
      <c r="E8755" s="12"/>
      <c r="V8755" s="22"/>
      <c r="AI8755" s="25"/>
      <c r="AJ8755" s="25"/>
    </row>
    <row r="8756" spans="5:36" x14ac:dyDescent="0.3">
      <c r="E8756" s="12"/>
      <c r="V8756" s="22"/>
      <c r="AI8756" s="25"/>
      <c r="AJ8756" s="25"/>
    </row>
    <row r="8757" spans="5:36" x14ac:dyDescent="0.3">
      <c r="E8757" s="12"/>
      <c r="V8757" s="22"/>
      <c r="AI8757" s="25"/>
      <c r="AJ8757" s="25"/>
    </row>
    <row r="8758" spans="5:36" x14ac:dyDescent="0.3">
      <c r="E8758" s="12"/>
      <c r="V8758" s="22"/>
      <c r="AI8758" s="25"/>
      <c r="AJ8758" s="25"/>
    </row>
    <row r="8759" spans="5:36" x14ac:dyDescent="0.3">
      <c r="E8759" s="12"/>
      <c r="V8759" s="22"/>
      <c r="AI8759" s="25"/>
      <c r="AJ8759" s="25"/>
    </row>
    <row r="8760" spans="5:36" x14ac:dyDescent="0.3">
      <c r="E8760" s="12"/>
      <c r="V8760" s="22"/>
      <c r="AI8760" s="25"/>
      <c r="AJ8760" s="25"/>
    </row>
    <row r="8761" spans="5:36" x14ac:dyDescent="0.3">
      <c r="E8761" s="12"/>
      <c r="V8761" s="22"/>
      <c r="AI8761" s="25"/>
      <c r="AJ8761" s="25"/>
    </row>
    <row r="8762" spans="5:36" x14ac:dyDescent="0.3">
      <c r="E8762" s="12"/>
      <c r="V8762" s="22"/>
      <c r="AI8762" s="25"/>
      <c r="AJ8762" s="25"/>
    </row>
    <row r="8763" spans="5:36" x14ac:dyDescent="0.3">
      <c r="E8763" s="12"/>
      <c r="V8763" s="22"/>
      <c r="AI8763" s="25"/>
      <c r="AJ8763" s="25"/>
    </row>
    <row r="8764" spans="5:36" x14ac:dyDescent="0.3">
      <c r="E8764" s="12"/>
      <c r="V8764" s="22"/>
      <c r="AI8764" s="25"/>
      <c r="AJ8764" s="25"/>
    </row>
    <row r="8765" spans="5:36" x14ac:dyDescent="0.3">
      <c r="E8765" s="12"/>
      <c r="V8765" s="22"/>
      <c r="AI8765" s="25"/>
      <c r="AJ8765" s="25"/>
    </row>
    <row r="8766" spans="5:36" x14ac:dyDescent="0.3">
      <c r="E8766" s="12"/>
      <c r="V8766" s="22"/>
      <c r="AI8766" s="25"/>
      <c r="AJ8766" s="25"/>
    </row>
    <row r="8767" spans="5:36" x14ac:dyDescent="0.3">
      <c r="E8767" s="12"/>
      <c r="V8767" s="22"/>
      <c r="AI8767" s="25"/>
      <c r="AJ8767" s="25"/>
    </row>
    <row r="8768" spans="5:36" x14ac:dyDescent="0.3">
      <c r="E8768" s="12"/>
      <c r="V8768" s="22"/>
      <c r="AI8768" s="25"/>
      <c r="AJ8768" s="25"/>
    </row>
    <row r="8769" spans="5:36" x14ac:dyDescent="0.3">
      <c r="E8769" s="12"/>
      <c r="V8769" s="22"/>
      <c r="AI8769" s="25"/>
      <c r="AJ8769" s="25"/>
    </row>
    <row r="8770" spans="5:36" x14ac:dyDescent="0.3">
      <c r="E8770" s="12"/>
      <c r="V8770" s="22"/>
      <c r="AI8770" s="25"/>
      <c r="AJ8770" s="25"/>
    </row>
    <row r="8771" spans="5:36" x14ac:dyDescent="0.3">
      <c r="E8771" s="12"/>
      <c r="V8771" s="22"/>
      <c r="AI8771" s="25"/>
      <c r="AJ8771" s="25"/>
    </row>
    <row r="8772" spans="5:36" x14ac:dyDescent="0.3">
      <c r="E8772" s="12"/>
      <c r="V8772" s="22"/>
      <c r="AI8772" s="25"/>
      <c r="AJ8772" s="25"/>
    </row>
    <row r="8773" spans="5:36" x14ac:dyDescent="0.3">
      <c r="E8773" s="12"/>
      <c r="V8773" s="22"/>
      <c r="AI8773" s="25"/>
      <c r="AJ8773" s="25"/>
    </row>
    <row r="8774" spans="5:36" x14ac:dyDescent="0.3">
      <c r="E8774" s="12"/>
      <c r="V8774" s="22"/>
      <c r="AI8774" s="25"/>
      <c r="AJ8774" s="25"/>
    </row>
    <row r="8775" spans="5:36" x14ac:dyDescent="0.3">
      <c r="E8775" s="12"/>
      <c r="V8775" s="22"/>
      <c r="AI8775" s="25"/>
      <c r="AJ8775" s="25"/>
    </row>
    <row r="8776" spans="5:36" x14ac:dyDescent="0.3">
      <c r="E8776" s="12"/>
      <c r="V8776" s="22"/>
      <c r="AI8776" s="25"/>
      <c r="AJ8776" s="25"/>
    </row>
    <row r="8777" spans="5:36" x14ac:dyDescent="0.3">
      <c r="E8777" s="12"/>
      <c r="V8777" s="22"/>
      <c r="AI8777" s="25"/>
      <c r="AJ8777" s="25"/>
    </row>
    <row r="8778" spans="5:36" x14ac:dyDescent="0.3">
      <c r="E8778" s="12"/>
      <c r="V8778" s="22"/>
      <c r="AI8778" s="25"/>
      <c r="AJ8778" s="25"/>
    </row>
    <row r="8779" spans="5:36" x14ac:dyDescent="0.3">
      <c r="E8779" s="12"/>
      <c r="V8779" s="22"/>
      <c r="AI8779" s="25"/>
      <c r="AJ8779" s="25"/>
    </row>
    <row r="8780" spans="5:36" x14ac:dyDescent="0.3">
      <c r="E8780" s="12"/>
      <c r="V8780" s="22"/>
      <c r="AI8780" s="25"/>
      <c r="AJ8780" s="25"/>
    </row>
    <row r="8781" spans="5:36" x14ac:dyDescent="0.3">
      <c r="E8781" s="12"/>
      <c r="V8781" s="22"/>
      <c r="AI8781" s="25"/>
      <c r="AJ8781" s="25"/>
    </row>
    <row r="8782" spans="5:36" x14ac:dyDescent="0.3">
      <c r="E8782" s="12"/>
      <c r="V8782" s="22"/>
      <c r="AI8782" s="25"/>
      <c r="AJ8782" s="25"/>
    </row>
    <row r="8783" spans="5:36" x14ac:dyDescent="0.3">
      <c r="E8783" s="12"/>
      <c r="V8783" s="22"/>
      <c r="AI8783" s="25"/>
      <c r="AJ8783" s="25"/>
    </row>
    <row r="8784" spans="5:36" x14ac:dyDescent="0.3">
      <c r="E8784" s="12"/>
      <c r="V8784" s="22"/>
      <c r="AI8784" s="25"/>
      <c r="AJ8784" s="25"/>
    </row>
    <row r="8785" spans="5:36" x14ac:dyDescent="0.3">
      <c r="E8785" s="12"/>
      <c r="V8785" s="22"/>
      <c r="AI8785" s="25"/>
      <c r="AJ8785" s="25"/>
    </row>
    <row r="8786" spans="5:36" x14ac:dyDescent="0.3">
      <c r="E8786" s="12"/>
      <c r="V8786" s="22"/>
      <c r="AI8786" s="25"/>
      <c r="AJ8786" s="25"/>
    </row>
    <row r="8787" spans="5:36" x14ac:dyDescent="0.3">
      <c r="E8787" s="12"/>
      <c r="V8787" s="22"/>
      <c r="AI8787" s="25"/>
      <c r="AJ8787" s="25"/>
    </row>
    <row r="8788" spans="5:36" x14ac:dyDescent="0.3">
      <c r="E8788" s="12"/>
      <c r="V8788" s="22"/>
      <c r="AI8788" s="25"/>
      <c r="AJ8788" s="25"/>
    </row>
    <row r="8789" spans="5:36" x14ac:dyDescent="0.3">
      <c r="E8789" s="12"/>
      <c r="V8789" s="22"/>
      <c r="AI8789" s="25"/>
      <c r="AJ8789" s="25"/>
    </row>
    <row r="8790" spans="5:36" x14ac:dyDescent="0.3">
      <c r="E8790" s="12"/>
      <c r="V8790" s="22"/>
      <c r="AI8790" s="25"/>
      <c r="AJ8790" s="25"/>
    </row>
    <row r="8791" spans="5:36" x14ac:dyDescent="0.3">
      <c r="E8791" s="12"/>
      <c r="V8791" s="22"/>
      <c r="AI8791" s="25"/>
      <c r="AJ8791" s="25"/>
    </row>
    <row r="8792" spans="5:36" x14ac:dyDescent="0.3">
      <c r="E8792" s="12"/>
      <c r="V8792" s="22"/>
      <c r="AI8792" s="25"/>
      <c r="AJ8792" s="25"/>
    </row>
    <row r="8793" spans="5:36" x14ac:dyDescent="0.3">
      <c r="E8793" s="12"/>
      <c r="V8793" s="22"/>
      <c r="AI8793" s="25"/>
      <c r="AJ8793" s="25"/>
    </row>
    <row r="8794" spans="5:36" x14ac:dyDescent="0.3">
      <c r="E8794" s="12"/>
      <c r="V8794" s="22"/>
      <c r="AI8794" s="25"/>
      <c r="AJ8794" s="25"/>
    </row>
    <row r="8795" spans="5:36" x14ac:dyDescent="0.3">
      <c r="E8795" s="12"/>
      <c r="V8795" s="22"/>
      <c r="AI8795" s="25"/>
      <c r="AJ8795" s="25"/>
    </row>
    <row r="8796" spans="5:36" x14ac:dyDescent="0.3">
      <c r="E8796" s="12"/>
      <c r="V8796" s="22"/>
      <c r="AI8796" s="25"/>
      <c r="AJ8796" s="25"/>
    </row>
    <row r="8797" spans="5:36" x14ac:dyDescent="0.3">
      <c r="E8797" s="12"/>
      <c r="V8797" s="22"/>
      <c r="AI8797" s="25"/>
      <c r="AJ8797" s="25"/>
    </row>
    <row r="8798" spans="5:36" x14ac:dyDescent="0.3">
      <c r="E8798" s="12"/>
      <c r="V8798" s="22"/>
      <c r="AI8798" s="25"/>
      <c r="AJ8798" s="25"/>
    </row>
    <row r="8799" spans="5:36" x14ac:dyDescent="0.3">
      <c r="E8799" s="12"/>
      <c r="V8799" s="22"/>
      <c r="AI8799" s="25"/>
      <c r="AJ8799" s="25"/>
    </row>
    <row r="8800" spans="5:36" x14ac:dyDescent="0.3">
      <c r="E8800" s="12"/>
      <c r="V8800" s="22"/>
      <c r="AI8800" s="25"/>
      <c r="AJ8800" s="25"/>
    </row>
    <row r="8801" spans="5:36" x14ac:dyDescent="0.3">
      <c r="E8801" s="12"/>
      <c r="V8801" s="22"/>
      <c r="AI8801" s="25"/>
      <c r="AJ8801" s="25"/>
    </row>
    <row r="8802" spans="5:36" x14ac:dyDescent="0.3">
      <c r="E8802" s="12"/>
      <c r="V8802" s="22"/>
      <c r="AI8802" s="25"/>
      <c r="AJ8802" s="25"/>
    </row>
    <row r="8803" spans="5:36" x14ac:dyDescent="0.3">
      <c r="E8803" s="12"/>
      <c r="V8803" s="22"/>
      <c r="AI8803" s="25"/>
      <c r="AJ8803" s="25"/>
    </row>
    <row r="8804" spans="5:36" x14ac:dyDescent="0.3">
      <c r="E8804" s="12"/>
      <c r="V8804" s="22"/>
      <c r="AI8804" s="25"/>
      <c r="AJ8804" s="25"/>
    </row>
    <row r="8805" spans="5:36" x14ac:dyDescent="0.3">
      <c r="E8805" s="12"/>
      <c r="V8805" s="22"/>
      <c r="AI8805" s="25"/>
      <c r="AJ8805" s="25"/>
    </row>
    <row r="8806" spans="5:36" x14ac:dyDescent="0.3">
      <c r="E8806" s="12"/>
      <c r="V8806" s="22"/>
      <c r="AI8806" s="25"/>
      <c r="AJ8806" s="25"/>
    </row>
    <row r="8807" spans="5:36" x14ac:dyDescent="0.3">
      <c r="E8807" s="12"/>
      <c r="V8807" s="22"/>
      <c r="AI8807" s="25"/>
      <c r="AJ8807" s="25"/>
    </row>
    <row r="8808" spans="5:36" x14ac:dyDescent="0.3">
      <c r="E8808" s="12"/>
      <c r="V8808" s="22"/>
      <c r="AI8808" s="25"/>
      <c r="AJ8808" s="25"/>
    </row>
    <row r="8809" spans="5:36" x14ac:dyDescent="0.3">
      <c r="E8809" s="12"/>
      <c r="V8809" s="22"/>
      <c r="AI8809" s="25"/>
      <c r="AJ8809" s="25"/>
    </row>
    <row r="8810" spans="5:36" x14ac:dyDescent="0.3">
      <c r="E8810" s="12"/>
      <c r="V8810" s="22"/>
      <c r="AI8810" s="25"/>
      <c r="AJ8810" s="25"/>
    </row>
    <row r="8811" spans="5:36" x14ac:dyDescent="0.3">
      <c r="E8811" s="12"/>
      <c r="V8811" s="22"/>
      <c r="AI8811" s="25"/>
      <c r="AJ8811" s="25"/>
    </row>
    <row r="8812" spans="5:36" x14ac:dyDescent="0.3">
      <c r="E8812" s="12"/>
      <c r="V8812" s="22"/>
      <c r="AI8812" s="25"/>
      <c r="AJ8812" s="25"/>
    </row>
    <row r="8813" spans="5:36" x14ac:dyDescent="0.3">
      <c r="E8813" s="12"/>
      <c r="V8813" s="22"/>
      <c r="AI8813" s="25"/>
      <c r="AJ8813" s="25"/>
    </row>
    <row r="8814" spans="5:36" x14ac:dyDescent="0.3">
      <c r="E8814" s="12"/>
      <c r="V8814" s="22"/>
      <c r="AI8814" s="25"/>
      <c r="AJ8814" s="25"/>
    </row>
    <row r="8815" spans="5:36" x14ac:dyDescent="0.3">
      <c r="E8815" s="12"/>
      <c r="V8815" s="22"/>
      <c r="AI8815" s="25"/>
      <c r="AJ8815" s="25"/>
    </row>
    <row r="8816" spans="5:36" x14ac:dyDescent="0.3">
      <c r="E8816" s="12"/>
      <c r="V8816" s="22"/>
      <c r="AI8816" s="25"/>
      <c r="AJ8816" s="25"/>
    </row>
    <row r="8817" spans="5:36" x14ac:dyDescent="0.3">
      <c r="E8817" s="12"/>
      <c r="V8817" s="22"/>
      <c r="AI8817" s="25"/>
      <c r="AJ8817" s="25"/>
    </row>
    <row r="8818" spans="5:36" x14ac:dyDescent="0.3">
      <c r="E8818" s="12"/>
      <c r="V8818" s="22"/>
      <c r="AI8818" s="25"/>
      <c r="AJ8818" s="25"/>
    </row>
    <row r="8819" spans="5:36" x14ac:dyDescent="0.3">
      <c r="E8819" s="12"/>
      <c r="V8819" s="22"/>
      <c r="AI8819" s="25"/>
      <c r="AJ8819" s="25"/>
    </row>
    <row r="8820" spans="5:36" x14ac:dyDescent="0.3">
      <c r="E8820" s="12"/>
      <c r="V8820" s="22"/>
      <c r="AI8820" s="25"/>
      <c r="AJ8820" s="25"/>
    </row>
    <row r="8821" spans="5:36" x14ac:dyDescent="0.3">
      <c r="E8821" s="12"/>
      <c r="V8821" s="22"/>
      <c r="AI8821" s="25"/>
      <c r="AJ8821" s="25"/>
    </row>
    <row r="8822" spans="5:36" x14ac:dyDescent="0.3">
      <c r="E8822" s="12"/>
      <c r="V8822" s="22"/>
      <c r="AI8822" s="25"/>
      <c r="AJ8822" s="25"/>
    </row>
    <row r="8823" spans="5:36" x14ac:dyDescent="0.3">
      <c r="E8823" s="12"/>
      <c r="V8823" s="22"/>
      <c r="AI8823" s="25"/>
      <c r="AJ8823" s="25"/>
    </row>
    <row r="8824" spans="5:36" x14ac:dyDescent="0.3">
      <c r="E8824" s="12"/>
      <c r="V8824" s="22"/>
      <c r="AI8824" s="25"/>
      <c r="AJ8824" s="25"/>
    </row>
    <row r="8825" spans="5:36" x14ac:dyDescent="0.3">
      <c r="E8825" s="12"/>
      <c r="V8825" s="22"/>
      <c r="AI8825" s="25"/>
      <c r="AJ8825" s="25"/>
    </row>
    <row r="8826" spans="5:36" x14ac:dyDescent="0.3">
      <c r="E8826" s="12"/>
      <c r="V8826" s="22"/>
      <c r="AI8826" s="25"/>
      <c r="AJ8826" s="25"/>
    </row>
    <row r="8827" spans="5:36" x14ac:dyDescent="0.3">
      <c r="E8827" s="12"/>
      <c r="V8827" s="22"/>
      <c r="AI8827" s="25"/>
      <c r="AJ8827" s="25"/>
    </row>
    <row r="8828" spans="5:36" x14ac:dyDescent="0.3">
      <c r="E8828" s="12"/>
      <c r="V8828" s="22"/>
      <c r="AI8828" s="25"/>
      <c r="AJ8828" s="25"/>
    </row>
    <row r="8829" spans="5:36" x14ac:dyDescent="0.3">
      <c r="E8829" s="12"/>
      <c r="V8829" s="22"/>
      <c r="AI8829" s="25"/>
      <c r="AJ8829" s="25"/>
    </row>
    <row r="8830" spans="5:36" x14ac:dyDescent="0.3">
      <c r="E8830" s="12"/>
      <c r="V8830" s="22"/>
      <c r="AI8830" s="25"/>
      <c r="AJ8830" s="25"/>
    </row>
    <row r="8831" spans="5:36" x14ac:dyDescent="0.3">
      <c r="E8831" s="12"/>
      <c r="V8831" s="22"/>
      <c r="AI8831" s="25"/>
      <c r="AJ8831" s="25"/>
    </row>
    <row r="8832" spans="5:36" x14ac:dyDescent="0.3">
      <c r="E8832" s="12"/>
      <c r="V8832" s="22"/>
      <c r="AI8832" s="25"/>
      <c r="AJ8832" s="25"/>
    </row>
    <row r="8833" spans="5:36" x14ac:dyDescent="0.3">
      <c r="E8833" s="12"/>
      <c r="V8833" s="22"/>
      <c r="AI8833" s="25"/>
      <c r="AJ8833" s="25"/>
    </row>
    <row r="8834" spans="5:36" x14ac:dyDescent="0.3">
      <c r="E8834" s="12"/>
      <c r="V8834" s="22"/>
      <c r="AI8834" s="25"/>
      <c r="AJ8834" s="25"/>
    </row>
    <row r="8835" spans="5:36" x14ac:dyDescent="0.3">
      <c r="E8835" s="12"/>
      <c r="V8835" s="22"/>
      <c r="AI8835" s="25"/>
      <c r="AJ8835" s="25"/>
    </row>
    <row r="8836" spans="5:36" x14ac:dyDescent="0.3">
      <c r="E8836" s="12"/>
      <c r="V8836" s="22"/>
      <c r="AI8836" s="25"/>
      <c r="AJ8836" s="25"/>
    </row>
    <row r="8837" spans="5:36" x14ac:dyDescent="0.3">
      <c r="E8837" s="12"/>
      <c r="V8837" s="22"/>
      <c r="AI8837" s="25"/>
      <c r="AJ8837" s="25"/>
    </row>
    <row r="8838" spans="5:36" x14ac:dyDescent="0.3">
      <c r="E8838" s="12"/>
      <c r="V8838" s="22"/>
      <c r="AI8838" s="25"/>
      <c r="AJ8838" s="25"/>
    </row>
    <row r="8839" spans="5:36" x14ac:dyDescent="0.3">
      <c r="E8839" s="12"/>
      <c r="V8839" s="22"/>
      <c r="AI8839" s="25"/>
      <c r="AJ8839" s="25"/>
    </row>
    <row r="8840" spans="5:36" x14ac:dyDescent="0.3">
      <c r="E8840" s="12"/>
      <c r="V8840" s="22"/>
      <c r="AI8840" s="25"/>
      <c r="AJ8840" s="25"/>
    </row>
    <row r="8841" spans="5:36" x14ac:dyDescent="0.3">
      <c r="E8841" s="12"/>
      <c r="V8841" s="22"/>
      <c r="AI8841" s="25"/>
      <c r="AJ8841" s="25"/>
    </row>
    <row r="8842" spans="5:36" x14ac:dyDescent="0.3">
      <c r="E8842" s="12"/>
      <c r="V8842" s="22"/>
      <c r="AI8842" s="25"/>
      <c r="AJ8842" s="25"/>
    </row>
    <row r="8843" spans="5:36" x14ac:dyDescent="0.3">
      <c r="E8843" s="12"/>
      <c r="V8843" s="22"/>
      <c r="AI8843" s="25"/>
      <c r="AJ8843" s="25"/>
    </row>
    <row r="8844" spans="5:36" x14ac:dyDescent="0.3">
      <c r="E8844" s="12"/>
      <c r="V8844" s="22"/>
      <c r="AI8844" s="25"/>
      <c r="AJ8844" s="25"/>
    </row>
    <row r="8845" spans="5:36" x14ac:dyDescent="0.3">
      <c r="E8845" s="12"/>
      <c r="V8845" s="22"/>
      <c r="AI8845" s="25"/>
      <c r="AJ8845" s="25"/>
    </row>
    <row r="8846" spans="5:36" x14ac:dyDescent="0.3">
      <c r="E8846" s="12"/>
      <c r="V8846" s="22"/>
      <c r="AI8846" s="25"/>
      <c r="AJ8846" s="25"/>
    </row>
    <row r="8847" spans="5:36" x14ac:dyDescent="0.3">
      <c r="E8847" s="12"/>
      <c r="V8847" s="22"/>
      <c r="AI8847" s="25"/>
      <c r="AJ8847" s="25"/>
    </row>
    <row r="8848" spans="5:36" x14ac:dyDescent="0.3">
      <c r="E8848" s="12"/>
      <c r="V8848" s="22"/>
      <c r="AI8848" s="25"/>
      <c r="AJ8848" s="25"/>
    </row>
    <row r="8849" spans="5:36" x14ac:dyDescent="0.3">
      <c r="E8849" s="12"/>
      <c r="V8849" s="22"/>
      <c r="AI8849" s="25"/>
      <c r="AJ8849" s="25"/>
    </row>
    <row r="8850" spans="5:36" x14ac:dyDescent="0.3">
      <c r="E8850" s="12"/>
      <c r="V8850" s="22"/>
      <c r="AI8850" s="25"/>
      <c r="AJ8850" s="25"/>
    </row>
    <row r="8851" spans="5:36" x14ac:dyDescent="0.3">
      <c r="E8851" s="12"/>
      <c r="V8851" s="22"/>
      <c r="AI8851" s="25"/>
      <c r="AJ8851" s="25"/>
    </row>
    <row r="8852" spans="5:36" x14ac:dyDescent="0.3">
      <c r="E8852" s="12"/>
      <c r="V8852" s="22"/>
      <c r="AI8852" s="25"/>
      <c r="AJ8852" s="25"/>
    </row>
    <row r="8853" spans="5:36" x14ac:dyDescent="0.3">
      <c r="E8853" s="12"/>
      <c r="V8853" s="22"/>
      <c r="AI8853" s="25"/>
      <c r="AJ8853" s="25"/>
    </row>
    <row r="8854" spans="5:36" x14ac:dyDescent="0.3">
      <c r="E8854" s="12"/>
      <c r="V8854" s="22"/>
      <c r="AI8854" s="25"/>
      <c r="AJ8854" s="25"/>
    </row>
    <row r="8855" spans="5:36" x14ac:dyDescent="0.3">
      <c r="E8855" s="12"/>
      <c r="V8855" s="22"/>
      <c r="AI8855" s="25"/>
      <c r="AJ8855" s="25"/>
    </row>
    <row r="8856" spans="5:36" x14ac:dyDescent="0.3">
      <c r="E8856" s="12"/>
      <c r="V8856" s="22"/>
      <c r="AI8856" s="25"/>
      <c r="AJ8856" s="25"/>
    </row>
    <row r="8857" spans="5:36" x14ac:dyDescent="0.3">
      <c r="E8857" s="12"/>
      <c r="V8857" s="22"/>
      <c r="AI8857" s="25"/>
      <c r="AJ8857" s="25"/>
    </row>
    <row r="8858" spans="5:36" x14ac:dyDescent="0.3">
      <c r="E8858" s="12"/>
      <c r="V8858" s="22"/>
      <c r="AI8858" s="25"/>
      <c r="AJ8858" s="25"/>
    </row>
    <row r="8859" spans="5:36" x14ac:dyDescent="0.3">
      <c r="E8859" s="12"/>
      <c r="V8859" s="22"/>
      <c r="AI8859" s="25"/>
      <c r="AJ8859" s="25"/>
    </row>
    <row r="8860" spans="5:36" x14ac:dyDescent="0.3">
      <c r="E8860" s="12"/>
      <c r="V8860" s="22"/>
      <c r="AI8860" s="25"/>
      <c r="AJ8860" s="25"/>
    </row>
    <row r="8861" spans="5:36" x14ac:dyDescent="0.3">
      <c r="E8861" s="12"/>
      <c r="V8861" s="22"/>
      <c r="AI8861" s="25"/>
      <c r="AJ8861" s="25"/>
    </row>
    <row r="8862" spans="5:36" x14ac:dyDescent="0.3">
      <c r="E8862" s="12"/>
      <c r="V8862" s="22"/>
      <c r="AI8862" s="25"/>
      <c r="AJ8862" s="25"/>
    </row>
    <row r="8863" spans="5:36" x14ac:dyDescent="0.3">
      <c r="E8863" s="12"/>
      <c r="V8863" s="22"/>
      <c r="AI8863" s="25"/>
      <c r="AJ8863" s="25"/>
    </row>
    <row r="8864" spans="5:36" x14ac:dyDescent="0.3">
      <c r="E8864" s="12"/>
      <c r="V8864" s="22"/>
      <c r="AI8864" s="25"/>
      <c r="AJ8864" s="25"/>
    </row>
    <row r="8865" spans="5:36" x14ac:dyDescent="0.3">
      <c r="E8865" s="12"/>
      <c r="V8865" s="22"/>
      <c r="AI8865" s="25"/>
      <c r="AJ8865" s="25"/>
    </row>
    <row r="8866" spans="5:36" x14ac:dyDescent="0.3">
      <c r="E8866" s="12"/>
      <c r="V8866" s="22"/>
      <c r="AI8866" s="25"/>
      <c r="AJ8866" s="25"/>
    </row>
    <row r="8867" spans="5:36" x14ac:dyDescent="0.3">
      <c r="E8867" s="12"/>
      <c r="V8867" s="22"/>
      <c r="AI8867" s="25"/>
      <c r="AJ8867" s="25"/>
    </row>
    <row r="8868" spans="5:36" x14ac:dyDescent="0.3">
      <c r="E8868" s="12"/>
      <c r="V8868" s="22"/>
      <c r="AI8868" s="25"/>
      <c r="AJ8868" s="25"/>
    </row>
    <row r="8869" spans="5:36" x14ac:dyDescent="0.3">
      <c r="E8869" s="12"/>
      <c r="V8869" s="22"/>
      <c r="AI8869" s="25"/>
      <c r="AJ8869" s="25"/>
    </row>
    <row r="8870" spans="5:36" x14ac:dyDescent="0.3">
      <c r="E8870" s="12"/>
      <c r="V8870" s="22"/>
      <c r="AI8870" s="25"/>
      <c r="AJ8870" s="25"/>
    </row>
    <row r="8871" spans="5:36" x14ac:dyDescent="0.3">
      <c r="E8871" s="12"/>
      <c r="V8871" s="22"/>
      <c r="AI8871" s="25"/>
      <c r="AJ8871" s="25"/>
    </row>
    <row r="8872" spans="5:36" x14ac:dyDescent="0.3">
      <c r="E8872" s="12"/>
      <c r="V8872" s="22"/>
      <c r="AI8872" s="25"/>
      <c r="AJ8872" s="25"/>
    </row>
    <row r="8873" spans="5:36" x14ac:dyDescent="0.3">
      <c r="E8873" s="12"/>
      <c r="V8873" s="22"/>
      <c r="AI8873" s="25"/>
      <c r="AJ8873" s="25"/>
    </row>
    <row r="8874" spans="5:36" x14ac:dyDescent="0.3">
      <c r="E8874" s="12"/>
      <c r="V8874" s="22"/>
      <c r="AI8874" s="25"/>
      <c r="AJ8874" s="25"/>
    </row>
    <row r="8875" spans="5:36" x14ac:dyDescent="0.3">
      <c r="E8875" s="12"/>
      <c r="V8875" s="22"/>
      <c r="AI8875" s="25"/>
      <c r="AJ8875" s="25"/>
    </row>
    <row r="8876" spans="5:36" x14ac:dyDescent="0.3">
      <c r="E8876" s="12"/>
      <c r="V8876" s="22"/>
      <c r="AI8876" s="25"/>
      <c r="AJ8876" s="25"/>
    </row>
    <row r="8877" spans="5:36" x14ac:dyDescent="0.3">
      <c r="E8877" s="12"/>
      <c r="V8877" s="22"/>
      <c r="AI8877" s="25"/>
      <c r="AJ8877" s="25"/>
    </row>
    <row r="8878" spans="5:36" x14ac:dyDescent="0.3">
      <c r="E8878" s="12"/>
      <c r="V8878" s="22"/>
      <c r="AI8878" s="25"/>
      <c r="AJ8878" s="25"/>
    </row>
    <row r="8879" spans="5:36" x14ac:dyDescent="0.3">
      <c r="E8879" s="12"/>
      <c r="V8879" s="22"/>
      <c r="AI8879" s="25"/>
      <c r="AJ8879" s="25"/>
    </row>
    <row r="8880" spans="5:36" x14ac:dyDescent="0.3">
      <c r="E8880" s="12"/>
      <c r="V8880" s="22"/>
      <c r="AI8880" s="25"/>
      <c r="AJ8880" s="25"/>
    </row>
    <row r="8881" spans="5:36" x14ac:dyDescent="0.3">
      <c r="E8881" s="12"/>
      <c r="V8881" s="22"/>
      <c r="AI8881" s="25"/>
      <c r="AJ8881" s="25"/>
    </row>
    <row r="8882" spans="5:36" x14ac:dyDescent="0.3">
      <c r="E8882" s="12"/>
      <c r="V8882" s="22"/>
      <c r="AI8882" s="25"/>
      <c r="AJ8882" s="25"/>
    </row>
    <row r="8883" spans="5:36" x14ac:dyDescent="0.3">
      <c r="E8883" s="12"/>
      <c r="V8883" s="22"/>
      <c r="AI8883" s="25"/>
      <c r="AJ8883" s="25"/>
    </row>
    <row r="8884" spans="5:36" x14ac:dyDescent="0.3">
      <c r="E8884" s="12"/>
      <c r="V8884" s="22"/>
      <c r="AI8884" s="25"/>
      <c r="AJ8884" s="25"/>
    </row>
    <row r="8885" spans="5:36" x14ac:dyDescent="0.3">
      <c r="E8885" s="12"/>
      <c r="V8885" s="22"/>
      <c r="AI8885" s="25"/>
      <c r="AJ8885" s="25"/>
    </row>
    <row r="8886" spans="5:36" x14ac:dyDescent="0.3">
      <c r="E8886" s="12"/>
      <c r="V8886" s="22"/>
      <c r="AI8886" s="25"/>
      <c r="AJ8886" s="25"/>
    </row>
    <row r="8887" spans="5:36" x14ac:dyDescent="0.3">
      <c r="E8887" s="12"/>
      <c r="V8887" s="22"/>
      <c r="AI8887" s="25"/>
      <c r="AJ8887" s="25"/>
    </row>
    <row r="8888" spans="5:36" x14ac:dyDescent="0.3">
      <c r="E8888" s="12"/>
      <c r="V8888" s="22"/>
      <c r="AI8888" s="25"/>
      <c r="AJ8888" s="25"/>
    </row>
    <row r="8889" spans="5:36" x14ac:dyDescent="0.3">
      <c r="E8889" s="12"/>
      <c r="V8889" s="22"/>
      <c r="AI8889" s="25"/>
      <c r="AJ8889" s="25"/>
    </row>
    <row r="8890" spans="5:36" x14ac:dyDescent="0.3">
      <c r="E8890" s="12"/>
      <c r="V8890" s="22"/>
      <c r="AI8890" s="25"/>
      <c r="AJ8890" s="25"/>
    </row>
    <row r="8891" spans="5:36" x14ac:dyDescent="0.3">
      <c r="E8891" s="12"/>
      <c r="V8891" s="22"/>
      <c r="AI8891" s="25"/>
      <c r="AJ8891" s="25"/>
    </row>
    <row r="8892" spans="5:36" x14ac:dyDescent="0.3">
      <c r="E8892" s="12"/>
      <c r="V8892" s="22"/>
      <c r="AI8892" s="25"/>
      <c r="AJ8892" s="25"/>
    </row>
    <row r="8893" spans="5:36" x14ac:dyDescent="0.3">
      <c r="E8893" s="12"/>
      <c r="V8893" s="22"/>
      <c r="AI8893" s="25"/>
      <c r="AJ8893" s="25"/>
    </row>
    <row r="8894" spans="5:36" x14ac:dyDescent="0.3">
      <c r="E8894" s="12"/>
      <c r="V8894" s="22"/>
      <c r="AI8894" s="25"/>
      <c r="AJ8894" s="25"/>
    </row>
    <row r="8895" spans="5:36" x14ac:dyDescent="0.3">
      <c r="E8895" s="12"/>
      <c r="V8895" s="22"/>
      <c r="AI8895" s="25"/>
      <c r="AJ8895" s="25"/>
    </row>
    <row r="8896" spans="5:36" x14ac:dyDescent="0.3">
      <c r="E8896" s="12"/>
      <c r="V8896" s="22"/>
      <c r="AI8896" s="25"/>
      <c r="AJ8896" s="25"/>
    </row>
    <row r="8897" spans="5:36" x14ac:dyDescent="0.3">
      <c r="E8897" s="12"/>
      <c r="V8897" s="22"/>
      <c r="AI8897" s="25"/>
      <c r="AJ8897" s="25"/>
    </row>
    <row r="8898" spans="5:36" x14ac:dyDescent="0.3">
      <c r="E8898" s="12"/>
      <c r="V8898" s="22"/>
      <c r="AI8898" s="25"/>
      <c r="AJ8898" s="25"/>
    </row>
    <row r="8899" spans="5:36" x14ac:dyDescent="0.3">
      <c r="E8899" s="12"/>
      <c r="V8899" s="22"/>
      <c r="AI8899" s="25"/>
      <c r="AJ8899" s="25"/>
    </row>
    <row r="8900" spans="5:36" x14ac:dyDescent="0.3">
      <c r="E8900" s="12"/>
      <c r="V8900" s="22"/>
      <c r="AI8900" s="25"/>
      <c r="AJ8900" s="25"/>
    </row>
    <row r="8901" spans="5:36" x14ac:dyDescent="0.3">
      <c r="E8901" s="12"/>
      <c r="V8901" s="22"/>
      <c r="AI8901" s="25"/>
      <c r="AJ8901" s="25"/>
    </row>
    <row r="8902" spans="5:36" x14ac:dyDescent="0.3">
      <c r="E8902" s="12"/>
      <c r="V8902" s="22"/>
      <c r="AI8902" s="25"/>
      <c r="AJ8902" s="25"/>
    </row>
    <row r="8903" spans="5:36" x14ac:dyDescent="0.3">
      <c r="E8903" s="12"/>
      <c r="V8903" s="22"/>
      <c r="AI8903" s="25"/>
      <c r="AJ8903" s="25"/>
    </row>
    <row r="8904" spans="5:36" x14ac:dyDescent="0.3">
      <c r="E8904" s="12"/>
      <c r="V8904" s="22"/>
      <c r="AI8904" s="25"/>
      <c r="AJ8904" s="25"/>
    </row>
    <row r="8905" spans="5:36" x14ac:dyDescent="0.3">
      <c r="E8905" s="12"/>
      <c r="V8905" s="22"/>
      <c r="AI8905" s="25"/>
      <c r="AJ8905" s="25"/>
    </row>
    <row r="8906" spans="5:36" x14ac:dyDescent="0.3">
      <c r="E8906" s="12"/>
      <c r="V8906" s="22"/>
      <c r="AI8906" s="25"/>
      <c r="AJ8906" s="25"/>
    </row>
    <row r="8907" spans="5:36" x14ac:dyDescent="0.3">
      <c r="E8907" s="12"/>
      <c r="V8907" s="22"/>
      <c r="AI8907" s="25"/>
      <c r="AJ8907" s="25"/>
    </row>
    <row r="8908" spans="5:36" x14ac:dyDescent="0.3">
      <c r="E8908" s="12"/>
      <c r="V8908" s="22"/>
      <c r="AI8908" s="25"/>
      <c r="AJ8908" s="25"/>
    </row>
    <row r="8909" spans="5:36" x14ac:dyDescent="0.3">
      <c r="E8909" s="12"/>
      <c r="V8909" s="22"/>
      <c r="AI8909" s="25"/>
      <c r="AJ8909" s="25"/>
    </row>
    <row r="8910" spans="5:36" x14ac:dyDescent="0.3">
      <c r="E8910" s="12"/>
      <c r="V8910" s="22"/>
      <c r="AI8910" s="25"/>
      <c r="AJ8910" s="25"/>
    </row>
    <row r="8911" spans="5:36" x14ac:dyDescent="0.3">
      <c r="E8911" s="12"/>
      <c r="V8911" s="22"/>
      <c r="AI8911" s="25"/>
      <c r="AJ8911" s="25"/>
    </row>
    <row r="8912" spans="5:36" x14ac:dyDescent="0.3">
      <c r="E8912" s="12"/>
      <c r="V8912" s="22"/>
      <c r="AI8912" s="25"/>
      <c r="AJ8912" s="25"/>
    </row>
    <row r="8913" spans="5:36" x14ac:dyDescent="0.3">
      <c r="E8913" s="12"/>
      <c r="V8913" s="22"/>
      <c r="AI8913" s="25"/>
      <c r="AJ8913" s="25"/>
    </row>
    <row r="8914" spans="5:36" x14ac:dyDescent="0.3">
      <c r="E8914" s="12"/>
      <c r="V8914" s="22"/>
      <c r="AI8914" s="25"/>
      <c r="AJ8914" s="25"/>
    </row>
    <row r="8915" spans="5:36" x14ac:dyDescent="0.3">
      <c r="E8915" s="12"/>
      <c r="V8915" s="22"/>
      <c r="AI8915" s="25"/>
      <c r="AJ8915" s="25"/>
    </row>
    <row r="8916" spans="5:36" x14ac:dyDescent="0.3">
      <c r="E8916" s="12"/>
      <c r="V8916" s="22"/>
      <c r="AI8916" s="25"/>
      <c r="AJ8916" s="25"/>
    </row>
    <row r="8917" spans="5:36" x14ac:dyDescent="0.3">
      <c r="E8917" s="12"/>
      <c r="V8917" s="22"/>
      <c r="AI8917" s="25"/>
      <c r="AJ8917" s="25"/>
    </row>
    <row r="8918" spans="5:36" x14ac:dyDescent="0.3">
      <c r="E8918" s="12"/>
      <c r="V8918" s="22"/>
      <c r="AI8918" s="25"/>
      <c r="AJ8918" s="25"/>
    </row>
    <row r="8919" spans="5:36" x14ac:dyDescent="0.3">
      <c r="E8919" s="12"/>
      <c r="V8919" s="22"/>
      <c r="AI8919" s="25"/>
      <c r="AJ8919" s="25"/>
    </row>
    <row r="8920" spans="5:36" x14ac:dyDescent="0.3">
      <c r="E8920" s="12"/>
      <c r="V8920" s="22"/>
      <c r="AI8920" s="25"/>
      <c r="AJ8920" s="25"/>
    </row>
    <row r="8921" spans="5:36" x14ac:dyDescent="0.3">
      <c r="E8921" s="12"/>
      <c r="V8921" s="22"/>
      <c r="AI8921" s="25"/>
      <c r="AJ8921" s="25"/>
    </row>
    <row r="8922" spans="5:36" x14ac:dyDescent="0.3">
      <c r="E8922" s="12"/>
      <c r="V8922" s="22"/>
      <c r="AI8922" s="25"/>
      <c r="AJ8922" s="25"/>
    </row>
    <row r="8923" spans="5:36" x14ac:dyDescent="0.3">
      <c r="E8923" s="12"/>
      <c r="V8923" s="22"/>
      <c r="AI8923" s="25"/>
      <c r="AJ8923" s="25"/>
    </row>
    <row r="8924" spans="5:36" x14ac:dyDescent="0.3">
      <c r="E8924" s="12"/>
      <c r="V8924" s="22"/>
      <c r="AI8924" s="25"/>
      <c r="AJ8924" s="25"/>
    </row>
    <row r="8925" spans="5:36" x14ac:dyDescent="0.3">
      <c r="E8925" s="12"/>
      <c r="V8925" s="22"/>
      <c r="AI8925" s="25"/>
      <c r="AJ8925" s="25"/>
    </row>
    <row r="8926" spans="5:36" x14ac:dyDescent="0.3">
      <c r="E8926" s="12"/>
      <c r="V8926" s="22"/>
      <c r="AI8926" s="25"/>
      <c r="AJ8926" s="25"/>
    </row>
    <row r="8927" spans="5:36" x14ac:dyDescent="0.3">
      <c r="E8927" s="12"/>
      <c r="V8927" s="22"/>
      <c r="AI8927" s="25"/>
      <c r="AJ8927" s="25"/>
    </row>
    <row r="8928" spans="5:36" x14ac:dyDescent="0.3">
      <c r="E8928" s="12"/>
      <c r="V8928" s="22"/>
      <c r="AI8928" s="25"/>
      <c r="AJ8928" s="25"/>
    </row>
    <row r="8929" spans="5:36" x14ac:dyDescent="0.3">
      <c r="E8929" s="12"/>
      <c r="V8929" s="22"/>
      <c r="AI8929" s="25"/>
      <c r="AJ8929" s="25"/>
    </row>
    <row r="8930" spans="5:36" x14ac:dyDescent="0.3">
      <c r="E8930" s="12"/>
      <c r="V8930" s="22"/>
      <c r="AI8930" s="25"/>
      <c r="AJ8930" s="25"/>
    </row>
    <row r="8931" spans="5:36" x14ac:dyDescent="0.3">
      <c r="E8931" s="12"/>
      <c r="V8931" s="22"/>
      <c r="AI8931" s="25"/>
      <c r="AJ8931" s="25"/>
    </row>
    <row r="8932" spans="5:36" x14ac:dyDescent="0.3">
      <c r="E8932" s="12"/>
      <c r="V8932" s="22"/>
      <c r="AI8932" s="25"/>
      <c r="AJ8932" s="25"/>
    </row>
    <row r="8933" spans="5:36" x14ac:dyDescent="0.3">
      <c r="E8933" s="12"/>
      <c r="V8933" s="22"/>
      <c r="AI8933" s="25"/>
      <c r="AJ8933" s="25"/>
    </row>
    <row r="8934" spans="5:36" x14ac:dyDescent="0.3">
      <c r="E8934" s="12"/>
      <c r="V8934" s="22"/>
      <c r="AI8934" s="25"/>
      <c r="AJ8934" s="25"/>
    </row>
    <row r="8935" spans="5:36" x14ac:dyDescent="0.3">
      <c r="E8935" s="12"/>
      <c r="V8935" s="22"/>
      <c r="AI8935" s="25"/>
      <c r="AJ8935" s="25"/>
    </row>
    <row r="8936" spans="5:36" x14ac:dyDescent="0.3">
      <c r="E8936" s="12"/>
      <c r="V8936" s="22"/>
      <c r="AI8936" s="25"/>
      <c r="AJ8936" s="25"/>
    </row>
    <row r="8937" spans="5:36" x14ac:dyDescent="0.3">
      <c r="E8937" s="12"/>
      <c r="V8937" s="22"/>
      <c r="AI8937" s="25"/>
      <c r="AJ8937" s="25"/>
    </row>
    <row r="8938" spans="5:36" x14ac:dyDescent="0.3">
      <c r="E8938" s="12"/>
      <c r="V8938" s="22"/>
      <c r="AI8938" s="25"/>
      <c r="AJ8938" s="25"/>
    </row>
    <row r="8939" spans="5:36" x14ac:dyDescent="0.3">
      <c r="E8939" s="12"/>
      <c r="V8939" s="22"/>
      <c r="AI8939" s="25"/>
      <c r="AJ8939" s="25"/>
    </row>
    <row r="8940" spans="5:36" x14ac:dyDescent="0.3">
      <c r="E8940" s="12"/>
      <c r="V8940" s="22"/>
      <c r="AI8940" s="25"/>
      <c r="AJ8940" s="25"/>
    </row>
    <row r="8941" spans="5:36" x14ac:dyDescent="0.3">
      <c r="E8941" s="12"/>
      <c r="V8941" s="22"/>
      <c r="AI8941" s="25"/>
      <c r="AJ8941" s="25"/>
    </row>
    <row r="8942" spans="5:36" x14ac:dyDescent="0.3">
      <c r="E8942" s="12"/>
      <c r="V8942" s="22"/>
      <c r="AI8942" s="25"/>
      <c r="AJ8942" s="25"/>
    </row>
    <row r="8943" spans="5:36" x14ac:dyDescent="0.3">
      <c r="E8943" s="12"/>
      <c r="V8943" s="22"/>
      <c r="AI8943" s="25"/>
      <c r="AJ8943" s="25"/>
    </row>
    <row r="8944" spans="5:36" x14ac:dyDescent="0.3">
      <c r="E8944" s="12"/>
      <c r="V8944" s="22"/>
      <c r="AI8944" s="25"/>
      <c r="AJ8944" s="25"/>
    </row>
    <row r="8945" spans="5:36" x14ac:dyDescent="0.3">
      <c r="E8945" s="12"/>
      <c r="V8945" s="22"/>
      <c r="AI8945" s="25"/>
      <c r="AJ8945" s="25"/>
    </row>
    <row r="8946" spans="5:36" x14ac:dyDescent="0.3">
      <c r="E8946" s="12"/>
      <c r="V8946" s="22"/>
      <c r="AI8946" s="25"/>
      <c r="AJ8946" s="25"/>
    </row>
    <row r="8947" spans="5:36" x14ac:dyDescent="0.3">
      <c r="E8947" s="12"/>
      <c r="V8947" s="22"/>
      <c r="AI8947" s="25"/>
      <c r="AJ8947" s="25"/>
    </row>
    <row r="8948" spans="5:36" x14ac:dyDescent="0.3">
      <c r="E8948" s="12"/>
      <c r="V8948" s="22"/>
      <c r="AI8948" s="25"/>
      <c r="AJ8948" s="25"/>
    </row>
    <row r="8949" spans="5:36" x14ac:dyDescent="0.3">
      <c r="E8949" s="12"/>
      <c r="V8949" s="22"/>
      <c r="AI8949" s="25"/>
      <c r="AJ8949" s="25"/>
    </row>
    <row r="8950" spans="5:36" x14ac:dyDescent="0.3">
      <c r="E8950" s="12"/>
      <c r="V8950" s="22"/>
      <c r="AI8950" s="25"/>
      <c r="AJ8950" s="25"/>
    </row>
    <row r="8951" spans="5:36" x14ac:dyDescent="0.3">
      <c r="E8951" s="12"/>
      <c r="V8951" s="22"/>
      <c r="AI8951" s="25"/>
      <c r="AJ8951" s="25"/>
    </row>
    <row r="8952" spans="5:36" x14ac:dyDescent="0.3">
      <c r="E8952" s="12"/>
      <c r="V8952" s="22"/>
      <c r="AI8952" s="25"/>
      <c r="AJ8952" s="25"/>
    </row>
    <row r="8953" spans="5:36" x14ac:dyDescent="0.3">
      <c r="E8953" s="12"/>
      <c r="V8953" s="22"/>
      <c r="AI8953" s="25"/>
      <c r="AJ8953" s="25"/>
    </row>
    <row r="8954" spans="5:36" x14ac:dyDescent="0.3">
      <c r="E8954" s="12"/>
      <c r="V8954" s="22"/>
      <c r="AI8954" s="25"/>
      <c r="AJ8954" s="25"/>
    </row>
    <row r="8955" spans="5:36" x14ac:dyDescent="0.3">
      <c r="E8955" s="12"/>
      <c r="V8955" s="22"/>
      <c r="AI8955" s="25"/>
      <c r="AJ8955" s="25"/>
    </row>
    <row r="8956" spans="5:36" x14ac:dyDescent="0.3">
      <c r="E8956" s="12"/>
      <c r="V8956" s="22"/>
      <c r="AI8956" s="25"/>
      <c r="AJ8956" s="25"/>
    </row>
    <row r="8957" spans="5:36" x14ac:dyDescent="0.3">
      <c r="E8957" s="12"/>
      <c r="V8957" s="22"/>
      <c r="AI8957" s="25"/>
      <c r="AJ8957" s="25"/>
    </row>
    <row r="8958" spans="5:36" x14ac:dyDescent="0.3">
      <c r="E8958" s="12"/>
      <c r="V8958" s="22"/>
      <c r="AI8958" s="25"/>
      <c r="AJ8958" s="25"/>
    </row>
    <row r="8959" spans="5:36" x14ac:dyDescent="0.3">
      <c r="E8959" s="12"/>
      <c r="V8959" s="22"/>
      <c r="AI8959" s="25"/>
      <c r="AJ8959" s="25"/>
    </row>
    <row r="8960" spans="5:36" x14ac:dyDescent="0.3">
      <c r="E8960" s="12"/>
      <c r="V8960" s="22"/>
      <c r="AI8960" s="25"/>
      <c r="AJ8960" s="25"/>
    </row>
    <row r="8961" spans="5:36" x14ac:dyDescent="0.3">
      <c r="E8961" s="12"/>
      <c r="V8961" s="22"/>
      <c r="AI8961" s="25"/>
      <c r="AJ8961" s="25"/>
    </row>
    <row r="8962" spans="5:36" x14ac:dyDescent="0.3">
      <c r="E8962" s="12"/>
      <c r="V8962" s="22"/>
      <c r="AI8962" s="25"/>
      <c r="AJ8962" s="25"/>
    </row>
    <row r="8963" spans="5:36" x14ac:dyDescent="0.3">
      <c r="E8963" s="12"/>
      <c r="V8963" s="22"/>
      <c r="AI8963" s="25"/>
      <c r="AJ8963" s="25"/>
    </row>
    <row r="8964" spans="5:36" x14ac:dyDescent="0.3">
      <c r="E8964" s="12"/>
      <c r="V8964" s="22"/>
      <c r="AI8964" s="25"/>
      <c r="AJ8964" s="25"/>
    </row>
    <row r="8965" spans="5:36" x14ac:dyDescent="0.3">
      <c r="E8965" s="12"/>
      <c r="V8965" s="22"/>
      <c r="AI8965" s="25"/>
      <c r="AJ8965" s="25"/>
    </row>
    <row r="8966" spans="5:36" x14ac:dyDescent="0.3">
      <c r="E8966" s="12"/>
      <c r="V8966" s="22"/>
      <c r="AI8966" s="25"/>
      <c r="AJ8966" s="25"/>
    </row>
    <row r="8967" spans="5:36" x14ac:dyDescent="0.3">
      <c r="E8967" s="12"/>
      <c r="V8967" s="22"/>
      <c r="AI8967" s="25"/>
      <c r="AJ8967" s="25"/>
    </row>
    <row r="8968" spans="5:36" x14ac:dyDescent="0.3">
      <c r="E8968" s="12"/>
      <c r="V8968" s="22"/>
      <c r="AI8968" s="25"/>
      <c r="AJ8968" s="25"/>
    </row>
    <row r="8969" spans="5:36" x14ac:dyDescent="0.3">
      <c r="E8969" s="12"/>
      <c r="V8969" s="22"/>
      <c r="AI8969" s="25"/>
      <c r="AJ8969" s="25"/>
    </row>
    <row r="8970" spans="5:36" x14ac:dyDescent="0.3">
      <c r="E8970" s="12"/>
      <c r="V8970" s="22"/>
      <c r="AI8970" s="25"/>
      <c r="AJ8970" s="25"/>
    </row>
    <row r="8971" spans="5:36" x14ac:dyDescent="0.3">
      <c r="E8971" s="12"/>
      <c r="V8971" s="22"/>
      <c r="AI8971" s="25"/>
      <c r="AJ8971" s="25"/>
    </row>
    <row r="8972" spans="5:36" x14ac:dyDescent="0.3">
      <c r="E8972" s="12"/>
      <c r="V8972" s="22"/>
      <c r="AI8972" s="25"/>
      <c r="AJ8972" s="25"/>
    </row>
    <row r="8973" spans="5:36" x14ac:dyDescent="0.3">
      <c r="E8973" s="12"/>
      <c r="V8973" s="22"/>
      <c r="AI8973" s="25"/>
      <c r="AJ8973" s="25"/>
    </row>
    <row r="8974" spans="5:36" x14ac:dyDescent="0.3">
      <c r="E8974" s="12"/>
      <c r="V8974" s="22"/>
      <c r="AI8974" s="25"/>
      <c r="AJ8974" s="25"/>
    </row>
    <row r="8975" spans="5:36" x14ac:dyDescent="0.3">
      <c r="E8975" s="12"/>
      <c r="V8975" s="22"/>
      <c r="AI8975" s="25"/>
      <c r="AJ8975" s="25"/>
    </row>
    <row r="8976" spans="5:36" x14ac:dyDescent="0.3">
      <c r="E8976" s="12"/>
      <c r="V8976" s="22"/>
      <c r="AI8976" s="25"/>
      <c r="AJ8976" s="25"/>
    </row>
    <row r="8977" spans="5:36" x14ac:dyDescent="0.3">
      <c r="E8977" s="12"/>
      <c r="V8977" s="22"/>
      <c r="AI8977" s="25"/>
      <c r="AJ8977" s="25"/>
    </row>
    <row r="8978" spans="5:36" x14ac:dyDescent="0.3">
      <c r="E8978" s="12"/>
      <c r="V8978" s="22"/>
      <c r="AI8978" s="25"/>
      <c r="AJ8978" s="25"/>
    </row>
    <row r="8979" spans="5:36" x14ac:dyDescent="0.3">
      <c r="E8979" s="12"/>
      <c r="V8979" s="22"/>
      <c r="AI8979" s="25"/>
      <c r="AJ8979" s="25"/>
    </row>
    <row r="8980" spans="5:36" x14ac:dyDescent="0.3">
      <c r="E8980" s="12"/>
      <c r="V8980" s="22"/>
      <c r="AI8980" s="25"/>
      <c r="AJ8980" s="25"/>
    </row>
    <row r="8981" spans="5:36" x14ac:dyDescent="0.3">
      <c r="E8981" s="12"/>
      <c r="V8981" s="22"/>
      <c r="AI8981" s="25"/>
      <c r="AJ8981" s="25"/>
    </row>
    <row r="8982" spans="5:36" x14ac:dyDescent="0.3">
      <c r="E8982" s="12"/>
      <c r="V8982" s="22"/>
      <c r="AI8982" s="25"/>
      <c r="AJ8982" s="25"/>
    </row>
    <row r="8983" spans="5:36" x14ac:dyDescent="0.3">
      <c r="E8983" s="12"/>
      <c r="V8983" s="22"/>
      <c r="AI8983" s="25"/>
      <c r="AJ8983" s="25"/>
    </row>
    <row r="8984" spans="5:36" x14ac:dyDescent="0.3">
      <c r="E8984" s="12"/>
      <c r="V8984" s="22"/>
      <c r="AI8984" s="25"/>
      <c r="AJ8984" s="25"/>
    </row>
    <row r="8985" spans="5:36" x14ac:dyDescent="0.3">
      <c r="E8985" s="12"/>
      <c r="V8985" s="22"/>
      <c r="AI8985" s="25"/>
      <c r="AJ8985" s="25"/>
    </row>
    <row r="8986" spans="5:36" x14ac:dyDescent="0.3">
      <c r="E8986" s="12"/>
      <c r="V8986" s="22"/>
      <c r="AI8986" s="25"/>
      <c r="AJ8986" s="25"/>
    </row>
    <row r="8987" spans="5:36" x14ac:dyDescent="0.3">
      <c r="E8987" s="12"/>
      <c r="V8987" s="22"/>
      <c r="AI8987" s="25"/>
      <c r="AJ8987" s="25"/>
    </row>
    <row r="8988" spans="5:36" x14ac:dyDescent="0.3">
      <c r="E8988" s="12"/>
      <c r="V8988" s="22"/>
      <c r="AI8988" s="25"/>
      <c r="AJ8988" s="25"/>
    </row>
    <row r="8989" spans="5:36" x14ac:dyDescent="0.3">
      <c r="E8989" s="12"/>
      <c r="V8989" s="22"/>
      <c r="AI8989" s="25"/>
      <c r="AJ8989" s="25"/>
    </row>
    <row r="8990" spans="5:36" x14ac:dyDescent="0.3">
      <c r="E8990" s="12"/>
      <c r="V8990" s="22"/>
      <c r="AI8990" s="25"/>
      <c r="AJ8990" s="25"/>
    </row>
    <row r="8991" spans="5:36" x14ac:dyDescent="0.3">
      <c r="E8991" s="12"/>
      <c r="V8991" s="22"/>
      <c r="AI8991" s="25"/>
      <c r="AJ8991" s="25"/>
    </row>
    <row r="8992" spans="5:36" x14ac:dyDescent="0.3">
      <c r="E8992" s="12"/>
      <c r="V8992" s="22"/>
      <c r="AI8992" s="25"/>
      <c r="AJ8992" s="25"/>
    </row>
    <row r="8993" spans="5:36" x14ac:dyDescent="0.3">
      <c r="E8993" s="12"/>
      <c r="V8993" s="22"/>
      <c r="AI8993" s="25"/>
      <c r="AJ8993" s="25"/>
    </row>
    <row r="8994" spans="5:36" x14ac:dyDescent="0.3">
      <c r="E8994" s="12"/>
      <c r="V8994" s="22"/>
      <c r="AI8994" s="25"/>
      <c r="AJ8994" s="25"/>
    </row>
    <row r="8995" spans="5:36" x14ac:dyDescent="0.3">
      <c r="E8995" s="12"/>
      <c r="V8995" s="22"/>
      <c r="AI8995" s="25"/>
      <c r="AJ8995" s="25"/>
    </row>
    <row r="8996" spans="5:36" x14ac:dyDescent="0.3">
      <c r="E8996" s="12"/>
      <c r="V8996" s="22"/>
      <c r="AI8996" s="25"/>
      <c r="AJ8996" s="25"/>
    </row>
    <row r="8997" spans="5:36" x14ac:dyDescent="0.3">
      <c r="E8997" s="12"/>
      <c r="V8997" s="22"/>
      <c r="AI8997" s="25"/>
      <c r="AJ8997" s="25"/>
    </row>
    <row r="8998" spans="5:36" x14ac:dyDescent="0.3">
      <c r="E8998" s="12"/>
      <c r="V8998" s="22"/>
      <c r="AI8998" s="25"/>
      <c r="AJ8998" s="25"/>
    </row>
    <row r="8999" spans="5:36" x14ac:dyDescent="0.3">
      <c r="E8999" s="12"/>
      <c r="V8999" s="22"/>
      <c r="AI8999" s="25"/>
      <c r="AJ8999" s="25"/>
    </row>
    <row r="9000" spans="5:36" x14ac:dyDescent="0.3">
      <c r="E9000" s="12"/>
      <c r="V9000" s="22"/>
      <c r="AI9000" s="25"/>
      <c r="AJ9000" s="25"/>
    </row>
    <row r="9001" spans="5:36" x14ac:dyDescent="0.3">
      <c r="E9001" s="12"/>
      <c r="V9001" s="22"/>
      <c r="AI9001" s="25"/>
      <c r="AJ9001" s="25"/>
    </row>
    <row r="9002" spans="5:36" x14ac:dyDescent="0.3">
      <c r="E9002" s="12"/>
      <c r="V9002" s="22"/>
      <c r="AI9002" s="25"/>
      <c r="AJ9002" s="25"/>
    </row>
    <row r="9003" spans="5:36" x14ac:dyDescent="0.3">
      <c r="E9003" s="12"/>
      <c r="V9003" s="22"/>
      <c r="AI9003" s="25"/>
      <c r="AJ9003" s="25"/>
    </row>
    <row r="9004" spans="5:36" x14ac:dyDescent="0.3">
      <c r="E9004" s="12"/>
      <c r="V9004" s="22"/>
      <c r="AI9004" s="25"/>
      <c r="AJ9004" s="25"/>
    </row>
    <row r="9005" spans="5:36" x14ac:dyDescent="0.3">
      <c r="E9005" s="12"/>
      <c r="V9005" s="22"/>
      <c r="AI9005" s="25"/>
      <c r="AJ9005" s="25"/>
    </row>
    <row r="9006" spans="5:36" x14ac:dyDescent="0.3">
      <c r="E9006" s="12"/>
      <c r="V9006" s="22"/>
      <c r="AI9006" s="25"/>
      <c r="AJ9006" s="25"/>
    </row>
    <row r="9007" spans="5:36" x14ac:dyDescent="0.3">
      <c r="E9007" s="12"/>
      <c r="V9007" s="22"/>
      <c r="AI9007" s="25"/>
      <c r="AJ9007" s="25"/>
    </row>
    <row r="9008" spans="5:36" x14ac:dyDescent="0.3">
      <c r="E9008" s="12"/>
      <c r="V9008" s="22"/>
      <c r="AI9008" s="25"/>
      <c r="AJ9008" s="25"/>
    </row>
    <row r="9009" spans="5:36" x14ac:dyDescent="0.3">
      <c r="E9009" s="12"/>
      <c r="V9009" s="22"/>
      <c r="AI9009" s="25"/>
      <c r="AJ9009" s="25"/>
    </row>
    <row r="9010" spans="5:36" x14ac:dyDescent="0.3">
      <c r="E9010" s="12"/>
      <c r="V9010" s="22"/>
      <c r="AI9010" s="25"/>
      <c r="AJ9010" s="25"/>
    </row>
    <row r="9011" spans="5:36" x14ac:dyDescent="0.3">
      <c r="E9011" s="12"/>
      <c r="V9011" s="22"/>
      <c r="AI9011" s="25"/>
      <c r="AJ9011" s="25"/>
    </row>
    <row r="9012" spans="5:36" x14ac:dyDescent="0.3">
      <c r="E9012" s="12"/>
      <c r="V9012" s="22"/>
      <c r="AI9012" s="25"/>
      <c r="AJ9012" s="25"/>
    </row>
    <row r="9013" spans="5:36" x14ac:dyDescent="0.3">
      <c r="E9013" s="12"/>
      <c r="V9013" s="22"/>
      <c r="AI9013" s="25"/>
      <c r="AJ9013" s="25"/>
    </row>
    <row r="9014" spans="5:36" x14ac:dyDescent="0.3">
      <c r="E9014" s="12"/>
      <c r="V9014" s="22"/>
      <c r="AI9014" s="25"/>
      <c r="AJ9014" s="25"/>
    </row>
    <row r="9015" spans="5:36" x14ac:dyDescent="0.3">
      <c r="E9015" s="12"/>
      <c r="V9015" s="22"/>
      <c r="AI9015" s="25"/>
      <c r="AJ9015" s="25"/>
    </row>
    <row r="9016" spans="5:36" x14ac:dyDescent="0.3">
      <c r="E9016" s="12"/>
      <c r="V9016" s="22"/>
      <c r="AI9016" s="25"/>
      <c r="AJ9016" s="25"/>
    </row>
    <row r="9017" spans="5:36" x14ac:dyDescent="0.3">
      <c r="E9017" s="12"/>
      <c r="V9017" s="22"/>
      <c r="AI9017" s="25"/>
      <c r="AJ9017" s="25"/>
    </row>
    <row r="9018" spans="5:36" x14ac:dyDescent="0.3">
      <c r="E9018" s="12"/>
      <c r="V9018" s="22"/>
      <c r="AI9018" s="25"/>
      <c r="AJ9018" s="25"/>
    </row>
    <row r="9019" spans="5:36" x14ac:dyDescent="0.3">
      <c r="E9019" s="12"/>
      <c r="V9019" s="22"/>
      <c r="AI9019" s="25"/>
      <c r="AJ9019" s="25"/>
    </row>
    <row r="9020" spans="5:36" x14ac:dyDescent="0.3">
      <c r="E9020" s="12"/>
      <c r="V9020" s="22"/>
      <c r="AI9020" s="25"/>
      <c r="AJ9020" s="25"/>
    </row>
    <row r="9021" spans="5:36" x14ac:dyDescent="0.3">
      <c r="E9021" s="12"/>
      <c r="V9021" s="22"/>
      <c r="AI9021" s="25"/>
      <c r="AJ9021" s="25"/>
    </row>
    <row r="9022" spans="5:36" x14ac:dyDescent="0.3">
      <c r="E9022" s="12"/>
      <c r="V9022" s="22"/>
      <c r="AI9022" s="25"/>
      <c r="AJ9022" s="25"/>
    </row>
    <row r="9023" spans="5:36" x14ac:dyDescent="0.3">
      <c r="E9023" s="12"/>
      <c r="V9023" s="22"/>
      <c r="AI9023" s="25"/>
      <c r="AJ9023" s="25"/>
    </row>
    <row r="9024" spans="5:36" x14ac:dyDescent="0.3">
      <c r="E9024" s="12"/>
      <c r="V9024" s="22"/>
      <c r="AI9024" s="25"/>
      <c r="AJ9024" s="25"/>
    </row>
    <row r="9025" spans="5:36" x14ac:dyDescent="0.3">
      <c r="E9025" s="12"/>
      <c r="V9025" s="22"/>
      <c r="AI9025" s="25"/>
      <c r="AJ9025" s="25"/>
    </row>
    <row r="9026" spans="5:36" x14ac:dyDescent="0.3">
      <c r="E9026" s="12"/>
      <c r="V9026" s="22"/>
      <c r="AI9026" s="25"/>
      <c r="AJ9026" s="25"/>
    </row>
    <row r="9027" spans="5:36" x14ac:dyDescent="0.3">
      <c r="E9027" s="12"/>
      <c r="V9027" s="22"/>
      <c r="AI9027" s="25"/>
      <c r="AJ9027" s="25"/>
    </row>
    <row r="9028" spans="5:36" x14ac:dyDescent="0.3">
      <c r="E9028" s="12"/>
      <c r="V9028" s="22"/>
      <c r="AI9028" s="25"/>
      <c r="AJ9028" s="25"/>
    </row>
    <row r="9029" spans="5:36" x14ac:dyDescent="0.3">
      <c r="E9029" s="12"/>
      <c r="V9029" s="22"/>
      <c r="AI9029" s="25"/>
      <c r="AJ9029" s="25"/>
    </row>
    <row r="9030" spans="5:36" x14ac:dyDescent="0.3">
      <c r="E9030" s="12"/>
      <c r="V9030" s="22"/>
      <c r="AI9030" s="25"/>
      <c r="AJ9030" s="25"/>
    </row>
    <row r="9031" spans="5:36" x14ac:dyDescent="0.3">
      <c r="E9031" s="12"/>
      <c r="V9031" s="22"/>
      <c r="AI9031" s="25"/>
      <c r="AJ9031" s="25"/>
    </row>
    <row r="9032" spans="5:36" x14ac:dyDescent="0.3">
      <c r="E9032" s="12"/>
      <c r="V9032" s="22"/>
      <c r="AI9032" s="25"/>
      <c r="AJ9032" s="25"/>
    </row>
    <row r="9033" spans="5:36" x14ac:dyDescent="0.3">
      <c r="E9033" s="12"/>
      <c r="V9033" s="22"/>
      <c r="AI9033" s="25"/>
      <c r="AJ9033" s="25"/>
    </row>
    <row r="9034" spans="5:36" x14ac:dyDescent="0.3">
      <c r="E9034" s="12"/>
      <c r="V9034" s="22"/>
      <c r="AI9034" s="25"/>
      <c r="AJ9034" s="25"/>
    </row>
    <row r="9035" spans="5:36" x14ac:dyDescent="0.3">
      <c r="E9035" s="12"/>
      <c r="V9035" s="22"/>
      <c r="AI9035" s="25"/>
      <c r="AJ9035" s="25"/>
    </row>
    <row r="9036" spans="5:36" x14ac:dyDescent="0.3">
      <c r="E9036" s="12"/>
      <c r="V9036" s="22"/>
      <c r="AI9036" s="25"/>
      <c r="AJ9036" s="25"/>
    </row>
    <row r="9037" spans="5:36" x14ac:dyDescent="0.3">
      <c r="E9037" s="12"/>
      <c r="V9037" s="22"/>
      <c r="AI9037" s="25"/>
      <c r="AJ9037" s="25"/>
    </row>
    <row r="9038" spans="5:36" x14ac:dyDescent="0.3">
      <c r="E9038" s="12"/>
      <c r="V9038" s="22"/>
      <c r="AI9038" s="25"/>
      <c r="AJ9038" s="25"/>
    </row>
    <row r="9039" spans="5:36" x14ac:dyDescent="0.3">
      <c r="E9039" s="12"/>
      <c r="V9039" s="22"/>
      <c r="AI9039" s="25"/>
      <c r="AJ9039" s="25"/>
    </row>
    <row r="9040" spans="5:36" x14ac:dyDescent="0.3">
      <c r="E9040" s="12"/>
      <c r="V9040" s="22"/>
      <c r="AI9040" s="25"/>
      <c r="AJ9040" s="25"/>
    </row>
    <row r="9041" spans="5:36" x14ac:dyDescent="0.3">
      <c r="E9041" s="12"/>
      <c r="V9041" s="22"/>
      <c r="AI9041" s="25"/>
      <c r="AJ9041" s="25"/>
    </row>
    <row r="9042" spans="5:36" x14ac:dyDescent="0.3">
      <c r="E9042" s="12"/>
      <c r="V9042" s="22"/>
      <c r="AI9042" s="25"/>
      <c r="AJ9042" s="25"/>
    </row>
    <row r="9043" spans="5:36" x14ac:dyDescent="0.3">
      <c r="E9043" s="12"/>
      <c r="V9043" s="22"/>
      <c r="AI9043" s="25"/>
      <c r="AJ9043" s="25"/>
    </row>
    <row r="9044" spans="5:36" x14ac:dyDescent="0.3">
      <c r="E9044" s="12"/>
      <c r="V9044" s="22"/>
      <c r="AI9044" s="25"/>
      <c r="AJ9044" s="25"/>
    </row>
    <row r="9045" spans="5:36" x14ac:dyDescent="0.3">
      <c r="E9045" s="12"/>
      <c r="V9045" s="22"/>
      <c r="AI9045" s="25"/>
      <c r="AJ9045" s="25"/>
    </row>
    <row r="9046" spans="5:36" x14ac:dyDescent="0.3">
      <c r="E9046" s="12"/>
      <c r="V9046" s="22"/>
      <c r="AI9046" s="25"/>
      <c r="AJ9046" s="25"/>
    </row>
    <row r="9047" spans="5:36" x14ac:dyDescent="0.3">
      <c r="E9047" s="12"/>
      <c r="V9047" s="22"/>
      <c r="AI9047" s="25"/>
      <c r="AJ9047" s="25"/>
    </row>
    <row r="9048" spans="5:36" x14ac:dyDescent="0.3">
      <c r="E9048" s="12"/>
      <c r="V9048" s="22"/>
      <c r="AI9048" s="25"/>
      <c r="AJ9048" s="25"/>
    </row>
    <row r="9049" spans="5:36" x14ac:dyDescent="0.3">
      <c r="E9049" s="12"/>
      <c r="V9049" s="22"/>
      <c r="AI9049" s="25"/>
      <c r="AJ9049" s="25"/>
    </row>
    <row r="9050" spans="5:36" x14ac:dyDescent="0.3">
      <c r="E9050" s="12"/>
      <c r="V9050" s="22"/>
      <c r="AI9050" s="25"/>
      <c r="AJ9050" s="25"/>
    </row>
    <row r="9051" spans="5:36" x14ac:dyDescent="0.3">
      <c r="E9051" s="12"/>
      <c r="V9051" s="22"/>
      <c r="AI9051" s="25"/>
      <c r="AJ9051" s="25"/>
    </row>
    <row r="9052" spans="5:36" x14ac:dyDescent="0.3">
      <c r="E9052" s="12"/>
      <c r="V9052" s="22"/>
      <c r="AI9052" s="25"/>
      <c r="AJ9052" s="25"/>
    </row>
    <row r="9053" spans="5:36" x14ac:dyDescent="0.3">
      <c r="E9053" s="12"/>
      <c r="V9053" s="22"/>
      <c r="AI9053" s="25"/>
      <c r="AJ9053" s="25"/>
    </row>
    <row r="9054" spans="5:36" x14ac:dyDescent="0.3">
      <c r="E9054" s="12"/>
      <c r="V9054" s="22"/>
      <c r="AI9054" s="25"/>
      <c r="AJ9054" s="25"/>
    </row>
    <row r="9055" spans="5:36" x14ac:dyDescent="0.3">
      <c r="E9055" s="12"/>
      <c r="V9055" s="22"/>
      <c r="AI9055" s="25"/>
      <c r="AJ9055" s="25"/>
    </row>
    <row r="9056" spans="5:36" x14ac:dyDescent="0.3">
      <c r="E9056" s="12"/>
      <c r="V9056" s="22"/>
      <c r="AI9056" s="25"/>
      <c r="AJ9056" s="25"/>
    </row>
    <row r="9057" spans="5:36" x14ac:dyDescent="0.3">
      <c r="E9057" s="12"/>
      <c r="V9057" s="22"/>
      <c r="AI9057" s="25"/>
      <c r="AJ9057" s="25"/>
    </row>
    <row r="9058" spans="5:36" x14ac:dyDescent="0.3">
      <c r="E9058" s="12"/>
      <c r="V9058" s="22"/>
      <c r="AI9058" s="25"/>
      <c r="AJ9058" s="25"/>
    </row>
    <row r="9059" spans="5:36" x14ac:dyDescent="0.3">
      <c r="E9059" s="12"/>
      <c r="V9059" s="22"/>
      <c r="AI9059" s="25"/>
      <c r="AJ9059" s="25"/>
    </row>
    <row r="9060" spans="5:36" x14ac:dyDescent="0.3">
      <c r="E9060" s="12"/>
      <c r="V9060" s="22"/>
      <c r="AI9060" s="25"/>
      <c r="AJ9060" s="25"/>
    </row>
    <row r="9061" spans="5:36" x14ac:dyDescent="0.3">
      <c r="E9061" s="12"/>
      <c r="V9061" s="22"/>
      <c r="AI9061" s="25"/>
      <c r="AJ9061" s="25"/>
    </row>
    <row r="9062" spans="5:36" x14ac:dyDescent="0.3">
      <c r="E9062" s="12"/>
      <c r="V9062" s="22"/>
      <c r="AI9062" s="25"/>
      <c r="AJ9062" s="25"/>
    </row>
    <row r="9063" spans="5:36" x14ac:dyDescent="0.3">
      <c r="E9063" s="12"/>
      <c r="V9063" s="22"/>
      <c r="AI9063" s="25"/>
      <c r="AJ9063" s="25"/>
    </row>
    <row r="9064" spans="5:36" x14ac:dyDescent="0.3">
      <c r="E9064" s="12"/>
      <c r="V9064" s="22"/>
      <c r="AI9064" s="25"/>
      <c r="AJ9064" s="25"/>
    </row>
    <row r="9065" spans="5:36" x14ac:dyDescent="0.3">
      <c r="E9065" s="12"/>
      <c r="V9065" s="22"/>
      <c r="AI9065" s="25"/>
      <c r="AJ9065" s="25"/>
    </row>
    <row r="9066" spans="5:36" x14ac:dyDescent="0.3">
      <c r="E9066" s="12"/>
      <c r="V9066" s="22"/>
      <c r="AI9066" s="25"/>
      <c r="AJ9066" s="25"/>
    </row>
    <row r="9067" spans="5:36" x14ac:dyDescent="0.3">
      <c r="E9067" s="12"/>
      <c r="V9067" s="22"/>
      <c r="AI9067" s="25"/>
      <c r="AJ9067" s="25"/>
    </row>
    <row r="9068" spans="5:36" x14ac:dyDescent="0.3">
      <c r="E9068" s="12"/>
      <c r="V9068" s="22"/>
      <c r="AI9068" s="25"/>
      <c r="AJ9068" s="25"/>
    </row>
    <row r="9069" spans="5:36" x14ac:dyDescent="0.3">
      <c r="E9069" s="12"/>
      <c r="V9069" s="22"/>
      <c r="AI9069" s="25"/>
      <c r="AJ9069" s="25"/>
    </row>
    <row r="9070" spans="5:36" x14ac:dyDescent="0.3">
      <c r="E9070" s="12"/>
      <c r="V9070" s="22"/>
      <c r="AI9070" s="25"/>
      <c r="AJ9070" s="25"/>
    </row>
    <row r="9071" spans="5:36" x14ac:dyDescent="0.3">
      <c r="E9071" s="12"/>
      <c r="V9071" s="22"/>
      <c r="AI9071" s="25"/>
      <c r="AJ9071" s="25"/>
    </row>
    <row r="9072" spans="5:36" x14ac:dyDescent="0.3">
      <c r="E9072" s="12"/>
      <c r="V9072" s="22"/>
      <c r="AI9072" s="25"/>
      <c r="AJ9072" s="25"/>
    </row>
    <row r="9073" spans="5:36" x14ac:dyDescent="0.3">
      <c r="E9073" s="12"/>
      <c r="V9073" s="22"/>
      <c r="AI9073" s="25"/>
      <c r="AJ9073" s="25"/>
    </row>
    <row r="9074" spans="5:36" x14ac:dyDescent="0.3">
      <c r="E9074" s="12"/>
      <c r="V9074" s="22"/>
      <c r="AI9074" s="25"/>
      <c r="AJ9074" s="25"/>
    </row>
    <row r="9075" spans="5:36" x14ac:dyDescent="0.3">
      <c r="E9075" s="12"/>
      <c r="V9075" s="22"/>
      <c r="AI9075" s="25"/>
      <c r="AJ9075" s="25"/>
    </row>
    <row r="9076" spans="5:36" x14ac:dyDescent="0.3">
      <c r="E9076" s="12"/>
      <c r="V9076" s="22"/>
      <c r="AI9076" s="25"/>
      <c r="AJ9076" s="25"/>
    </row>
    <row r="9077" spans="5:36" x14ac:dyDescent="0.3">
      <c r="E9077" s="12"/>
      <c r="V9077" s="22"/>
      <c r="AI9077" s="25"/>
      <c r="AJ9077" s="25"/>
    </row>
    <row r="9078" spans="5:36" x14ac:dyDescent="0.3">
      <c r="E9078" s="12"/>
      <c r="V9078" s="22"/>
      <c r="AI9078" s="25"/>
      <c r="AJ9078" s="25"/>
    </row>
    <row r="9079" spans="5:36" x14ac:dyDescent="0.3">
      <c r="E9079" s="12"/>
      <c r="V9079" s="22"/>
      <c r="AI9079" s="25"/>
      <c r="AJ9079" s="25"/>
    </row>
    <row r="9080" spans="5:36" x14ac:dyDescent="0.3">
      <c r="E9080" s="12"/>
      <c r="V9080" s="22"/>
      <c r="AI9080" s="25"/>
      <c r="AJ9080" s="25"/>
    </row>
    <row r="9081" spans="5:36" x14ac:dyDescent="0.3">
      <c r="E9081" s="12"/>
      <c r="V9081" s="22"/>
      <c r="AI9081" s="25"/>
      <c r="AJ9081" s="25"/>
    </row>
    <row r="9082" spans="5:36" x14ac:dyDescent="0.3">
      <c r="E9082" s="12"/>
      <c r="V9082" s="22"/>
      <c r="AI9082" s="25"/>
      <c r="AJ9082" s="25"/>
    </row>
    <row r="9083" spans="5:36" x14ac:dyDescent="0.3">
      <c r="E9083" s="12"/>
      <c r="V9083" s="22"/>
      <c r="AI9083" s="25"/>
      <c r="AJ9083" s="25"/>
    </row>
    <row r="9084" spans="5:36" x14ac:dyDescent="0.3">
      <c r="E9084" s="12"/>
      <c r="V9084" s="22"/>
      <c r="AI9084" s="25"/>
      <c r="AJ9084" s="25"/>
    </row>
    <row r="9085" spans="5:36" x14ac:dyDescent="0.3">
      <c r="E9085" s="12"/>
      <c r="V9085" s="22"/>
      <c r="AI9085" s="25"/>
      <c r="AJ9085" s="25"/>
    </row>
    <row r="9086" spans="5:36" x14ac:dyDescent="0.3">
      <c r="E9086" s="12"/>
      <c r="V9086" s="22"/>
      <c r="AI9086" s="25"/>
      <c r="AJ9086" s="25"/>
    </row>
    <row r="9087" spans="5:36" x14ac:dyDescent="0.3">
      <c r="E9087" s="12"/>
      <c r="V9087" s="22"/>
      <c r="AI9087" s="25"/>
      <c r="AJ9087" s="25"/>
    </row>
    <row r="9088" spans="5:36" x14ac:dyDescent="0.3">
      <c r="E9088" s="12"/>
      <c r="V9088" s="22"/>
      <c r="AI9088" s="25"/>
      <c r="AJ9088" s="25"/>
    </row>
    <row r="9089" spans="5:36" x14ac:dyDescent="0.3">
      <c r="E9089" s="12"/>
      <c r="V9089" s="22"/>
      <c r="AI9089" s="25"/>
      <c r="AJ9089" s="25"/>
    </row>
    <row r="9090" spans="5:36" x14ac:dyDescent="0.3">
      <c r="E9090" s="12"/>
      <c r="V9090" s="22"/>
      <c r="AI9090" s="25"/>
      <c r="AJ9090" s="25"/>
    </row>
    <row r="9091" spans="5:36" x14ac:dyDescent="0.3">
      <c r="E9091" s="12"/>
      <c r="V9091" s="22"/>
      <c r="AI9091" s="25"/>
      <c r="AJ9091" s="25"/>
    </row>
    <row r="9092" spans="5:36" x14ac:dyDescent="0.3">
      <c r="E9092" s="12"/>
      <c r="V9092" s="22"/>
      <c r="AI9092" s="25"/>
      <c r="AJ9092" s="25"/>
    </row>
    <row r="9093" spans="5:36" x14ac:dyDescent="0.3">
      <c r="E9093" s="12"/>
      <c r="V9093" s="22"/>
      <c r="AI9093" s="25"/>
      <c r="AJ9093" s="25"/>
    </row>
    <row r="9094" spans="5:36" x14ac:dyDescent="0.3">
      <c r="E9094" s="12"/>
      <c r="V9094" s="22"/>
      <c r="AI9094" s="25"/>
      <c r="AJ9094" s="25"/>
    </row>
    <row r="9095" spans="5:36" x14ac:dyDescent="0.3">
      <c r="E9095" s="12"/>
      <c r="V9095" s="22"/>
      <c r="AI9095" s="25"/>
      <c r="AJ9095" s="25"/>
    </row>
    <row r="9096" spans="5:36" x14ac:dyDescent="0.3">
      <c r="E9096" s="12"/>
      <c r="V9096" s="22"/>
      <c r="AI9096" s="25"/>
      <c r="AJ9096" s="25"/>
    </row>
    <row r="9097" spans="5:36" x14ac:dyDescent="0.3">
      <c r="E9097" s="12"/>
      <c r="V9097" s="22"/>
      <c r="AI9097" s="25"/>
      <c r="AJ9097" s="25"/>
    </row>
    <row r="9098" spans="5:36" x14ac:dyDescent="0.3">
      <c r="E9098" s="12"/>
      <c r="V9098" s="22"/>
      <c r="AI9098" s="25"/>
      <c r="AJ9098" s="25"/>
    </row>
    <row r="9099" spans="5:36" x14ac:dyDescent="0.3">
      <c r="E9099" s="12"/>
      <c r="V9099" s="22"/>
      <c r="AI9099" s="25"/>
      <c r="AJ9099" s="25"/>
    </row>
    <row r="9100" spans="5:36" x14ac:dyDescent="0.3">
      <c r="E9100" s="12"/>
      <c r="V9100" s="22"/>
      <c r="AI9100" s="25"/>
      <c r="AJ9100" s="25"/>
    </row>
    <row r="9101" spans="5:36" x14ac:dyDescent="0.3">
      <c r="E9101" s="12"/>
      <c r="V9101" s="22"/>
      <c r="AI9101" s="25"/>
      <c r="AJ9101" s="25"/>
    </row>
    <row r="9102" spans="5:36" x14ac:dyDescent="0.3">
      <c r="E9102" s="12"/>
      <c r="V9102" s="22"/>
      <c r="AI9102" s="25"/>
      <c r="AJ9102" s="25"/>
    </row>
    <row r="9103" spans="5:36" x14ac:dyDescent="0.3">
      <c r="E9103" s="12"/>
      <c r="V9103" s="22"/>
      <c r="AI9103" s="25"/>
      <c r="AJ9103" s="25"/>
    </row>
    <row r="9104" spans="5:36" x14ac:dyDescent="0.3">
      <c r="E9104" s="12"/>
      <c r="V9104" s="22"/>
      <c r="AI9104" s="25"/>
      <c r="AJ9104" s="25"/>
    </row>
    <row r="9105" spans="5:36" x14ac:dyDescent="0.3">
      <c r="E9105" s="12"/>
      <c r="V9105" s="22"/>
      <c r="AI9105" s="25"/>
      <c r="AJ9105" s="25"/>
    </row>
    <row r="9106" spans="5:36" x14ac:dyDescent="0.3">
      <c r="E9106" s="12"/>
      <c r="V9106" s="22"/>
      <c r="AI9106" s="25"/>
      <c r="AJ9106" s="25"/>
    </row>
    <row r="9107" spans="5:36" x14ac:dyDescent="0.3">
      <c r="E9107" s="12"/>
      <c r="V9107" s="22"/>
      <c r="AI9107" s="25"/>
      <c r="AJ9107" s="25"/>
    </row>
    <row r="9108" spans="5:36" x14ac:dyDescent="0.3">
      <c r="E9108" s="12"/>
      <c r="V9108" s="22"/>
      <c r="AI9108" s="25"/>
      <c r="AJ9108" s="25"/>
    </row>
    <row r="9109" spans="5:36" x14ac:dyDescent="0.3">
      <c r="E9109" s="12"/>
      <c r="V9109" s="22"/>
      <c r="AI9109" s="25"/>
      <c r="AJ9109" s="25"/>
    </row>
    <row r="9110" spans="5:36" x14ac:dyDescent="0.3">
      <c r="E9110" s="12"/>
      <c r="V9110" s="22"/>
      <c r="AI9110" s="25"/>
      <c r="AJ9110" s="25"/>
    </row>
    <row r="9111" spans="5:36" x14ac:dyDescent="0.3">
      <c r="E9111" s="12"/>
      <c r="V9111" s="22"/>
      <c r="AI9111" s="25"/>
      <c r="AJ9111" s="25"/>
    </row>
    <row r="9112" spans="5:36" x14ac:dyDescent="0.3">
      <c r="E9112" s="12"/>
      <c r="V9112" s="22"/>
      <c r="AI9112" s="25"/>
      <c r="AJ9112" s="25"/>
    </row>
    <row r="9113" spans="5:36" x14ac:dyDescent="0.3">
      <c r="E9113" s="12"/>
      <c r="V9113" s="22"/>
      <c r="AI9113" s="25"/>
      <c r="AJ9113" s="25"/>
    </row>
    <row r="9114" spans="5:36" x14ac:dyDescent="0.3">
      <c r="E9114" s="12"/>
      <c r="V9114" s="22"/>
      <c r="AI9114" s="25"/>
      <c r="AJ9114" s="25"/>
    </row>
    <row r="9115" spans="5:36" x14ac:dyDescent="0.3">
      <c r="E9115" s="12"/>
      <c r="V9115" s="22"/>
      <c r="AI9115" s="25"/>
      <c r="AJ9115" s="25"/>
    </row>
    <row r="9116" spans="5:36" x14ac:dyDescent="0.3">
      <c r="E9116" s="12"/>
      <c r="V9116" s="22"/>
      <c r="AI9116" s="25"/>
      <c r="AJ9116" s="25"/>
    </row>
    <row r="9117" spans="5:36" x14ac:dyDescent="0.3">
      <c r="E9117" s="12"/>
      <c r="V9117" s="22"/>
      <c r="AI9117" s="25"/>
      <c r="AJ9117" s="25"/>
    </row>
    <row r="9118" spans="5:36" x14ac:dyDescent="0.3">
      <c r="E9118" s="12"/>
      <c r="V9118" s="22"/>
      <c r="AI9118" s="25"/>
      <c r="AJ9118" s="25"/>
    </row>
    <row r="9119" spans="5:36" x14ac:dyDescent="0.3">
      <c r="E9119" s="12"/>
      <c r="V9119" s="22"/>
      <c r="AI9119" s="25"/>
      <c r="AJ9119" s="25"/>
    </row>
    <row r="9120" spans="5:36" x14ac:dyDescent="0.3">
      <c r="E9120" s="12"/>
      <c r="V9120" s="22"/>
      <c r="AI9120" s="25"/>
      <c r="AJ9120" s="25"/>
    </row>
    <row r="9121" spans="5:36" x14ac:dyDescent="0.3">
      <c r="E9121" s="12"/>
      <c r="V9121" s="22"/>
      <c r="AI9121" s="25"/>
      <c r="AJ9121" s="25"/>
    </row>
    <row r="9122" spans="5:36" x14ac:dyDescent="0.3">
      <c r="E9122" s="12"/>
      <c r="V9122" s="22"/>
      <c r="AI9122" s="25"/>
      <c r="AJ9122" s="25"/>
    </row>
    <row r="9123" spans="5:36" x14ac:dyDescent="0.3">
      <c r="E9123" s="12"/>
      <c r="V9123" s="22"/>
      <c r="AI9123" s="25"/>
      <c r="AJ9123" s="25"/>
    </row>
    <row r="9124" spans="5:36" x14ac:dyDescent="0.3">
      <c r="E9124" s="12"/>
      <c r="V9124" s="22"/>
      <c r="AI9124" s="25"/>
      <c r="AJ9124" s="25"/>
    </row>
    <row r="9125" spans="5:36" x14ac:dyDescent="0.3">
      <c r="E9125" s="12"/>
      <c r="V9125" s="22"/>
      <c r="AI9125" s="25"/>
      <c r="AJ9125" s="25"/>
    </row>
    <row r="9126" spans="5:36" x14ac:dyDescent="0.3">
      <c r="E9126" s="12"/>
      <c r="V9126" s="22"/>
      <c r="AI9126" s="25"/>
      <c r="AJ9126" s="25"/>
    </row>
    <row r="9127" spans="5:36" x14ac:dyDescent="0.3">
      <c r="E9127" s="12"/>
      <c r="V9127" s="22"/>
      <c r="AI9127" s="25"/>
      <c r="AJ9127" s="25"/>
    </row>
    <row r="9128" spans="5:36" x14ac:dyDescent="0.3">
      <c r="E9128" s="12"/>
      <c r="V9128" s="22"/>
      <c r="AI9128" s="25"/>
      <c r="AJ9128" s="25"/>
    </row>
    <row r="9129" spans="5:36" x14ac:dyDescent="0.3">
      <c r="E9129" s="12"/>
      <c r="V9129" s="22"/>
      <c r="AI9129" s="25"/>
      <c r="AJ9129" s="25"/>
    </row>
    <row r="9130" spans="5:36" x14ac:dyDescent="0.3">
      <c r="E9130" s="12"/>
      <c r="V9130" s="22"/>
      <c r="AI9130" s="25"/>
      <c r="AJ9130" s="25"/>
    </row>
    <row r="9131" spans="5:36" x14ac:dyDescent="0.3">
      <c r="E9131" s="12"/>
      <c r="V9131" s="22"/>
      <c r="AI9131" s="25"/>
      <c r="AJ9131" s="25"/>
    </row>
    <row r="9132" spans="5:36" x14ac:dyDescent="0.3">
      <c r="E9132" s="12"/>
      <c r="V9132" s="22"/>
      <c r="AI9132" s="25"/>
      <c r="AJ9132" s="25"/>
    </row>
    <row r="9133" spans="5:36" x14ac:dyDescent="0.3">
      <c r="E9133" s="12"/>
      <c r="V9133" s="22"/>
      <c r="AI9133" s="25"/>
      <c r="AJ9133" s="25"/>
    </row>
    <row r="9134" spans="5:36" x14ac:dyDescent="0.3">
      <c r="E9134" s="12"/>
      <c r="V9134" s="22"/>
      <c r="AI9134" s="25"/>
      <c r="AJ9134" s="25"/>
    </row>
    <row r="9135" spans="5:36" x14ac:dyDescent="0.3">
      <c r="E9135" s="12"/>
      <c r="V9135" s="22"/>
      <c r="AI9135" s="25"/>
      <c r="AJ9135" s="25"/>
    </row>
    <row r="9136" spans="5:36" x14ac:dyDescent="0.3">
      <c r="E9136" s="12"/>
      <c r="V9136" s="22"/>
      <c r="AI9136" s="25"/>
      <c r="AJ9136" s="25"/>
    </row>
    <row r="9137" spans="5:36" x14ac:dyDescent="0.3">
      <c r="E9137" s="12"/>
      <c r="V9137" s="22"/>
      <c r="AI9137" s="25"/>
      <c r="AJ9137" s="25"/>
    </row>
    <row r="9138" spans="5:36" x14ac:dyDescent="0.3">
      <c r="E9138" s="12"/>
      <c r="V9138" s="22"/>
      <c r="AI9138" s="25"/>
      <c r="AJ9138" s="25"/>
    </row>
    <row r="9139" spans="5:36" x14ac:dyDescent="0.3">
      <c r="E9139" s="12"/>
      <c r="V9139" s="22"/>
      <c r="AI9139" s="25"/>
      <c r="AJ9139" s="25"/>
    </row>
    <row r="9140" spans="5:36" x14ac:dyDescent="0.3">
      <c r="E9140" s="12"/>
      <c r="V9140" s="22"/>
      <c r="AI9140" s="25"/>
      <c r="AJ9140" s="25"/>
    </row>
    <row r="9141" spans="5:36" x14ac:dyDescent="0.3">
      <c r="E9141" s="12"/>
      <c r="V9141" s="22"/>
      <c r="AI9141" s="25"/>
      <c r="AJ9141" s="25"/>
    </row>
    <row r="9142" spans="5:36" x14ac:dyDescent="0.3">
      <c r="E9142" s="12"/>
      <c r="V9142" s="22"/>
      <c r="AI9142" s="25"/>
      <c r="AJ9142" s="25"/>
    </row>
    <row r="9143" spans="5:36" x14ac:dyDescent="0.3">
      <c r="E9143" s="12"/>
      <c r="V9143" s="22"/>
      <c r="AI9143" s="25"/>
      <c r="AJ9143" s="25"/>
    </row>
    <row r="9144" spans="5:36" x14ac:dyDescent="0.3">
      <c r="E9144" s="12"/>
      <c r="V9144" s="22"/>
      <c r="AI9144" s="25"/>
      <c r="AJ9144" s="25"/>
    </row>
    <row r="9145" spans="5:36" x14ac:dyDescent="0.3">
      <c r="E9145" s="12"/>
      <c r="V9145" s="22"/>
      <c r="AI9145" s="25"/>
      <c r="AJ9145" s="25"/>
    </row>
    <row r="9146" spans="5:36" x14ac:dyDescent="0.3">
      <c r="E9146" s="12"/>
      <c r="V9146" s="22"/>
      <c r="AI9146" s="25"/>
      <c r="AJ9146" s="25"/>
    </row>
    <row r="9147" spans="5:36" x14ac:dyDescent="0.3">
      <c r="E9147" s="12"/>
      <c r="V9147" s="22"/>
      <c r="AI9147" s="25"/>
      <c r="AJ9147" s="25"/>
    </row>
    <row r="9148" spans="5:36" x14ac:dyDescent="0.3">
      <c r="E9148" s="12"/>
      <c r="V9148" s="22"/>
      <c r="AI9148" s="25"/>
      <c r="AJ9148" s="25"/>
    </row>
    <row r="9149" spans="5:36" x14ac:dyDescent="0.3">
      <c r="E9149" s="12"/>
      <c r="V9149" s="22"/>
      <c r="AI9149" s="25"/>
      <c r="AJ9149" s="25"/>
    </row>
    <row r="9150" spans="5:36" x14ac:dyDescent="0.3">
      <c r="E9150" s="12"/>
      <c r="V9150" s="22"/>
      <c r="AI9150" s="25"/>
      <c r="AJ9150" s="25"/>
    </row>
    <row r="9151" spans="5:36" x14ac:dyDescent="0.3">
      <c r="E9151" s="12"/>
      <c r="V9151" s="22"/>
      <c r="AI9151" s="25"/>
      <c r="AJ9151" s="25"/>
    </row>
    <row r="9152" spans="5:36" x14ac:dyDescent="0.3">
      <c r="E9152" s="12"/>
      <c r="V9152" s="22"/>
      <c r="AI9152" s="25"/>
      <c r="AJ9152" s="25"/>
    </row>
    <row r="9153" spans="5:36" x14ac:dyDescent="0.3">
      <c r="E9153" s="12"/>
      <c r="V9153" s="22"/>
      <c r="AI9153" s="25"/>
      <c r="AJ9153" s="25"/>
    </row>
    <row r="9154" spans="5:36" x14ac:dyDescent="0.3">
      <c r="E9154" s="12"/>
      <c r="V9154" s="22"/>
      <c r="AI9154" s="25"/>
      <c r="AJ9154" s="25"/>
    </row>
    <row r="9155" spans="5:36" x14ac:dyDescent="0.3">
      <c r="E9155" s="12"/>
      <c r="V9155" s="22"/>
      <c r="AI9155" s="25"/>
      <c r="AJ9155" s="25"/>
    </row>
    <row r="9156" spans="5:36" x14ac:dyDescent="0.3">
      <c r="E9156" s="12"/>
      <c r="V9156" s="22"/>
      <c r="AI9156" s="25"/>
      <c r="AJ9156" s="25"/>
    </row>
    <row r="9157" spans="5:36" x14ac:dyDescent="0.3">
      <c r="E9157" s="12"/>
      <c r="V9157" s="22"/>
      <c r="AI9157" s="25"/>
      <c r="AJ9157" s="25"/>
    </row>
    <row r="9158" spans="5:36" x14ac:dyDescent="0.3">
      <c r="E9158" s="12"/>
      <c r="V9158" s="22"/>
      <c r="AI9158" s="25"/>
      <c r="AJ9158" s="25"/>
    </row>
    <row r="9159" spans="5:36" x14ac:dyDescent="0.3">
      <c r="E9159" s="12"/>
      <c r="V9159" s="22"/>
      <c r="AI9159" s="25"/>
      <c r="AJ9159" s="25"/>
    </row>
    <row r="9160" spans="5:36" x14ac:dyDescent="0.3">
      <c r="E9160" s="12"/>
      <c r="V9160" s="22"/>
      <c r="AI9160" s="25"/>
      <c r="AJ9160" s="25"/>
    </row>
    <row r="9161" spans="5:36" x14ac:dyDescent="0.3">
      <c r="E9161" s="12"/>
      <c r="V9161" s="22"/>
      <c r="AI9161" s="25"/>
      <c r="AJ9161" s="25"/>
    </row>
    <row r="9162" spans="5:36" x14ac:dyDescent="0.3">
      <c r="E9162" s="12"/>
      <c r="V9162" s="22"/>
      <c r="AI9162" s="25"/>
      <c r="AJ9162" s="25"/>
    </row>
    <row r="9163" spans="5:36" x14ac:dyDescent="0.3">
      <c r="E9163" s="12"/>
      <c r="V9163" s="22"/>
      <c r="AI9163" s="25"/>
      <c r="AJ9163" s="25"/>
    </row>
    <row r="9164" spans="5:36" x14ac:dyDescent="0.3">
      <c r="E9164" s="12"/>
      <c r="V9164" s="22"/>
      <c r="AI9164" s="25"/>
      <c r="AJ9164" s="25"/>
    </row>
    <row r="9165" spans="5:36" x14ac:dyDescent="0.3">
      <c r="E9165" s="12"/>
      <c r="V9165" s="22"/>
      <c r="AI9165" s="25"/>
      <c r="AJ9165" s="25"/>
    </row>
    <row r="9166" spans="5:36" x14ac:dyDescent="0.3">
      <c r="E9166" s="12"/>
      <c r="V9166" s="22"/>
      <c r="AI9166" s="25"/>
      <c r="AJ9166" s="25"/>
    </row>
    <row r="9167" spans="5:36" x14ac:dyDescent="0.3">
      <c r="E9167" s="12"/>
      <c r="V9167" s="22"/>
      <c r="AI9167" s="25"/>
      <c r="AJ9167" s="25"/>
    </row>
    <row r="9168" spans="5:36" x14ac:dyDescent="0.3">
      <c r="E9168" s="12"/>
      <c r="V9168" s="22"/>
      <c r="AI9168" s="25"/>
      <c r="AJ9168" s="25"/>
    </row>
    <row r="9169" spans="5:36" x14ac:dyDescent="0.3">
      <c r="E9169" s="12"/>
      <c r="V9169" s="22"/>
      <c r="AI9169" s="25"/>
      <c r="AJ9169" s="25"/>
    </row>
    <row r="9170" spans="5:36" x14ac:dyDescent="0.3">
      <c r="E9170" s="12"/>
      <c r="V9170" s="22"/>
      <c r="AI9170" s="25"/>
      <c r="AJ9170" s="25"/>
    </row>
    <row r="9171" spans="5:36" x14ac:dyDescent="0.3">
      <c r="E9171" s="12"/>
      <c r="V9171" s="22"/>
      <c r="AI9171" s="25"/>
      <c r="AJ9171" s="25"/>
    </row>
    <row r="9172" spans="5:36" x14ac:dyDescent="0.3">
      <c r="E9172" s="12"/>
      <c r="V9172" s="22"/>
      <c r="AI9172" s="25"/>
      <c r="AJ9172" s="25"/>
    </row>
    <row r="9173" spans="5:36" x14ac:dyDescent="0.3">
      <c r="E9173" s="12"/>
      <c r="V9173" s="22"/>
      <c r="AI9173" s="25"/>
      <c r="AJ9173" s="25"/>
    </row>
    <row r="9174" spans="5:36" x14ac:dyDescent="0.3">
      <c r="E9174" s="12"/>
      <c r="V9174" s="22"/>
      <c r="AI9174" s="25"/>
      <c r="AJ9174" s="25"/>
    </row>
    <row r="9175" spans="5:36" x14ac:dyDescent="0.3">
      <c r="E9175" s="12"/>
      <c r="V9175" s="22"/>
      <c r="AI9175" s="25"/>
      <c r="AJ9175" s="25"/>
    </row>
    <row r="9176" spans="5:36" x14ac:dyDescent="0.3">
      <c r="E9176" s="12"/>
      <c r="V9176" s="22"/>
      <c r="AI9176" s="25"/>
      <c r="AJ9176" s="25"/>
    </row>
    <row r="9177" spans="5:36" x14ac:dyDescent="0.3">
      <c r="E9177" s="12"/>
      <c r="V9177" s="22"/>
      <c r="AI9177" s="25"/>
      <c r="AJ9177" s="25"/>
    </row>
    <row r="9178" spans="5:36" x14ac:dyDescent="0.3">
      <c r="E9178" s="12"/>
      <c r="V9178" s="22"/>
      <c r="AI9178" s="25"/>
      <c r="AJ9178" s="25"/>
    </row>
    <row r="9179" spans="5:36" x14ac:dyDescent="0.3">
      <c r="E9179" s="12"/>
      <c r="V9179" s="22"/>
      <c r="AI9179" s="25"/>
      <c r="AJ9179" s="25"/>
    </row>
    <row r="9180" spans="5:36" x14ac:dyDescent="0.3">
      <c r="E9180" s="12"/>
      <c r="V9180" s="22"/>
      <c r="AI9180" s="25"/>
      <c r="AJ9180" s="25"/>
    </row>
    <row r="9181" spans="5:36" x14ac:dyDescent="0.3">
      <c r="E9181" s="12"/>
      <c r="V9181" s="22"/>
      <c r="AI9181" s="25"/>
      <c r="AJ9181" s="25"/>
    </row>
    <row r="9182" spans="5:36" x14ac:dyDescent="0.3">
      <c r="E9182" s="12"/>
      <c r="V9182" s="22"/>
      <c r="AI9182" s="25"/>
      <c r="AJ9182" s="25"/>
    </row>
    <row r="9183" spans="5:36" x14ac:dyDescent="0.3">
      <c r="E9183" s="12"/>
      <c r="V9183" s="22"/>
      <c r="AI9183" s="25"/>
      <c r="AJ9183" s="25"/>
    </row>
    <row r="9184" spans="5:36" x14ac:dyDescent="0.3">
      <c r="E9184" s="12"/>
      <c r="V9184" s="22"/>
      <c r="AI9184" s="25"/>
      <c r="AJ9184" s="25"/>
    </row>
    <row r="9185" spans="5:36" x14ac:dyDescent="0.3">
      <c r="E9185" s="12"/>
      <c r="V9185" s="22"/>
      <c r="AI9185" s="25"/>
      <c r="AJ9185" s="25"/>
    </row>
    <row r="9186" spans="5:36" x14ac:dyDescent="0.3">
      <c r="E9186" s="12"/>
      <c r="V9186" s="22"/>
      <c r="AI9186" s="25"/>
      <c r="AJ9186" s="25"/>
    </row>
    <row r="9187" spans="5:36" x14ac:dyDescent="0.3">
      <c r="E9187" s="12"/>
      <c r="V9187" s="22"/>
      <c r="AI9187" s="25"/>
      <c r="AJ9187" s="25"/>
    </row>
    <row r="9188" spans="5:36" x14ac:dyDescent="0.3">
      <c r="E9188" s="12"/>
      <c r="V9188" s="22"/>
      <c r="AI9188" s="25"/>
      <c r="AJ9188" s="25"/>
    </row>
    <row r="9189" spans="5:36" x14ac:dyDescent="0.3">
      <c r="E9189" s="12"/>
      <c r="V9189" s="22"/>
      <c r="AI9189" s="25"/>
      <c r="AJ9189" s="25"/>
    </row>
    <row r="9190" spans="5:36" x14ac:dyDescent="0.3">
      <c r="E9190" s="12"/>
      <c r="V9190" s="22"/>
      <c r="AI9190" s="25"/>
      <c r="AJ9190" s="25"/>
    </row>
    <row r="9191" spans="5:36" x14ac:dyDescent="0.3">
      <c r="E9191" s="12"/>
      <c r="V9191" s="22"/>
      <c r="AI9191" s="25"/>
      <c r="AJ9191" s="25"/>
    </row>
    <row r="9192" spans="5:36" x14ac:dyDescent="0.3">
      <c r="E9192" s="12"/>
      <c r="V9192" s="22"/>
      <c r="AI9192" s="25"/>
      <c r="AJ9192" s="25"/>
    </row>
    <row r="9193" spans="5:36" x14ac:dyDescent="0.3">
      <c r="E9193" s="12"/>
      <c r="V9193" s="22"/>
      <c r="AI9193" s="25"/>
      <c r="AJ9193" s="25"/>
    </row>
    <row r="9194" spans="5:36" x14ac:dyDescent="0.3">
      <c r="E9194" s="12"/>
      <c r="V9194" s="22"/>
      <c r="AI9194" s="25"/>
      <c r="AJ9194" s="25"/>
    </row>
    <row r="9195" spans="5:36" x14ac:dyDescent="0.3">
      <c r="E9195" s="12"/>
      <c r="V9195" s="22"/>
      <c r="AI9195" s="25"/>
      <c r="AJ9195" s="25"/>
    </row>
    <row r="9196" spans="5:36" x14ac:dyDescent="0.3">
      <c r="E9196" s="12"/>
      <c r="V9196" s="22"/>
      <c r="AI9196" s="25"/>
      <c r="AJ9196" s="25"/>
    </row>
    <row r="9197" spans="5:36" x14ac:dyDescent="0.3">
      <c r="E9197" s="12"/>
      <c r="V9197" s="22"/>
      <c r="AI9197" s="25"/>
      <c r="AJ9197" s="25"/>
    </row>
    <row r="9198" spans="5:36" x14ac:dyDescent="0.3">
      <c r="E9198" s="12"/>
      <c r="V9198" s="22"/>
      <c r="AI9198" s="25"/>
      <c r="AJ9198" s="25"/>
    </row>
    <row r="9199" spans="5:36" x14ac:dyDescent="0.3">
      <c r="E9199" s="12"/>
      <c r="V9199" s="22"/>
      <c r="AI9199" s="25"/>
      <c r="AJ9199" s="25"/>
    </row>
    <row r="9200" spans="5:36" x14ac:dyDescent="0.3">
      <c r="E9200" s="12"/>
      <c r="V9200" s="22"/>
      <c r="AI9200" s="25"/>
      <c r="AJ9200" s="25"/>
    </row>
    <row r="9201" spans="5:36" x14ac:dyDescent="0.3">
      <c r="E9201" s="12"/>
      <c r="V9201" s="22"/>
      <c r="AI9201" s="25"/>
      <c r="AJ9201" s="25"/>
    </row>
    <row r="9202" spans="5:36" x14ac:dyDescent="0.3">
      <c r="E9202" s="12"/>
      <c r="V9202" s="22"/>
      <c r="AI9202" s="25"/>
      <c r="AJ9202" s="25"/>
    </row>
    <row r="9203" spans="5:36" x14ac:dyDescent="0.3">
      <c r="E9203" s="12"/>
      <c r="V9203" s="22"/>
      <c r="AI9203" s="25"/>
      <c r="AJ9203" s="25"/>
    </row>
    <row r="9204" spans="5:36" x14ac:dyDescent="0.3">
      <c r="E9204" s="12"/>
      <c r="V9204" s="22"/>
      <c r="AI9204" s="25"/>
      <c r="AJ9204" s="25"/>
    </row>
    <row r="9205" spans="5:36" x14ac:dyDescent="0.3">
      <c r="E9205" s="12"/>
      <c r="V9205" s="22"/>
      <c r="AI9205" s="25"/>
      <c r="AJ9205" s="25"/>
    </row>
    <row r="9206" spans="5:36" x14ac:dyDescent="0.3">
      <c r="E9206" s="12"/>
      <c r="V9206" s="22"/>
      <c r="AI9206" s="25"/>
      <c r="AJ9206" s="25"/>
    </row>
    <row r="9207" spans="5:36" x14ac:dyDescent="0.3">
      <c r="E9207" s="12"/>
      <c r="V9207" s="22"/>
      <c r="AI9207" s="25"/>
      <c r="AJ9207" s="25"/>
    </row>
    <row r="9208" spans="5:36" x14ac:dyDescent="0.3">
      <c r="E9208" s="12"/>
      <c r="V9208" s="22"/>
      <c r="AI9208" s="25"/>
      <c r="AJ9208" s="25"/>
    </row>
    <row r="9209" spans="5:36" x14ac:dyDescent="0.3">
      <c r="E9209" s="12"/>
      <c r="V9209" s="22"/>
      <c r="AI9209" s="25"/>
      <c r="AJ9209" s="25"/>
    </row>
    <row r="9210" spans="5:36" x14ac:dyDescent="0.3">
      <c r="E9210" s="12"/>
      <c r="V9210" s="22"/>
      <c r="AI9210" s="25"/>
      <c r="AJ9210" s="25"/>
    </row>
    <row r="9211" spans="5:36" x14ac:dyDescent="0.3">
      <c r="E9211" s="12"/>
      <c r="V9211" s="22"/>
      <c r="AI9211" s="25"/>
      <c r="AJ9211" s="25"/>
    </row>
    <row r="9212" spans="5:36" x14ac:dyDescent="0.3">
      <c r="E9212" s="12"/>
      <c r="V9212" s="22"/>
      <c r="AI9212" s="25"/>
      <c r="AJ9212" s="25"/>
    </row>
    <row r="9213" spans="5:36" x14ac:dyDescent="0.3">
      <c r="E9213" s="12"/>
      <c r="V9213" s="22"/>
      <c r="AI9213" s="25"/>
      <c r="AJ9213" s="25"/>
    </row>
    <row r="9214" spans="5:36" x14ac:dyDescent="0.3">
      <c r="E9214" s="12"/>
      <c r="V9214" s="22"/>
      <c r="AI9214" s="25"/>
      <c r="AJ9214" s="25"/>
    </row>
    <row r="9215" spans="5:36" x14ac:dyDescent="0.3">
      <c r="E9215" s="12"/>
      <c r="V9215" s="22"/>
      <c r="AI9215" s="25"/>
      <c r="AJ9215" s="25"/>
    </row>
    <row r="9216" spans="5:36" x14ac:dyDescent="0.3">
      <c r="E9216" s="12"/>
      <c r="V9216" s="22"/>
      <c r="AI9216" s="25"/>
      <c r="AJ9216" s="25"/>
    </row>
    <row r="9217" spans="5:36" x14ac:dyDescent="0.3">
      <c r="E9217" s="12"/>
      <c r="V9217" s="22"/>
      <c r="AI9217" s="25"/>
      <c r="AJ9217" s="25"/>
    </row>
    <row r="9218" spans="5:36" x14ac:dyDescent="0.3">
      <c r="E9218" s="12"/>
      <c r="V9218" s="22"/>
      <c r="AI9218" s="25"/>
      <c r="AJ9218" s="25"/>
    </row>
    <row r="9219" spans="5:36" x14ac:dyDescent="0.3">
      <c r="E9219" s="12"/>
      <c r="V9219" s="22"/>
      <c r="AI9219" s="25"/>
      <c r="AJ9219" s="25"/>
    </row>
    <row r="9220" spans="5:36" x14ac:dyDescent="0.3">
      <c r="E9220" s="12"/>
      <c r="V9220" s="22"/>
      <c r="AI9220" s="25"/>
      <c r="AJ9220" s="25"/>
    </row>
    <row r="9221" spans="5:36" x14ac:dyDescent="0.3">
      <c r="E9221" s="12"/>
      <c r="V9221" s="22"/>
      <c r="AI9221" s="25"/>
      <c r="AJ9221" s="25"/>
    </row>
    <row r="9222" spans="5:36" x14ac:dyDescent="0.3">
      <c r="E9222" s="12"/>
      <c r="V9222" s="22"/>
      <c r="AI9222" s="25"/>
      <c r="AJ9222" s="25"/>
    </row>
    <row r="9223" spans="5:36" x14ac:dyDescent="0.3">
      <c r="E9223" s="12"/>
      <c r="V9223" s="22"/>
      <c r="AI9223" s="25"/>
      <c r="AJ9223" s="25"/>
    </row>
    <row r="9224" spans="5:36" x14ac:dyDescent="0.3">
      <c r="E9224" s="12"/>
      <c r="V9224" s="22"/>
      <c r="AI9224" s="25"/>
      <c r="AJ9224" s="25"/>
    </row>
    <row r="9225" spans="5:36" x14ac:dyDescent="0.3">
      <c r="E9225" s="12"/>
      <c r="V9225" s="22"/>
      <c r="AI9225" s="25"/>
      <c r="AJ9225" s="25"/>
    </row>
    <row r="9226" spans="5:36" x14ac:dyDescent="0.3">
      <c r="E9226" s="12"/>
      <c r="V9226" s="22"/>
      <c r="AI9226" s="25"/>
      <c r="AJ9226" s="25"/>
    </row>
    <row r="9227" spans="5:36" x14ac:dyDescent="0.3">
      <c r="E9227" s="12"/>
      <c r="V9227" s="22"/>
      <c r="AI9227" s="25"/>
      <c r="AJ9227" s="25"/>
    </row>
    <row r="9228" spans="5:36" x14ac:dyDescent="0.3">
      <c r="E9228" s="12"/>
      <c r="V9228" s="22"/>
      <c r="AI9228" s="25"/>
      <c r="AJ9228" s="25"/>
    </row>
    <row r="9229" spans="5:36" x14ac:dyDescent="0.3">
      <c r="E9229" s="12"/>
      <c r="V9229" s="22"/>
      <c r="AI9229" s="25"/>
      <c r="AJ9229" s="25"/>
    </row>
    <row r="9230" spans="5:36" x14ac:dyDescent="0.3">
      <c r="E9230" s="12"/>
      <c r="V9230" s="22"/>
      <c r="AI9230" s="25"/>
      <c r="AJ9230" s="25"/>
    </row>
    <row r="9231" spans="5:36" x14ac:dyDescent="0.3">
      <c r="E9231" s="12"/>
      <c r="V9231" s="22"/>
      <c r="AI9231" s="25"/>
      <c r="AJ9231" s="25"/>
    </row>
    <row r="9232" spans="5:36" x14ac:dyDescent="0.3">
      <c r="E9232" s="12"/>
      <c r="V9232" s="22"/>
      <c r="AI9232" s="25"/>
      <c r="AJ9232" s="25"/>
    </row>
    <row r="9233" spans="5:36" x14ac:dyDescent="0.3">
      <c r="E9233" s="12"/>
      <c r="V9233" s="22"/>
      <c r="AI9233" s="25"/>
      <c r="AJ9233" s="25"/>
    </row>
    <row r="9234" spans="5:36" x14ac:dyDescent="0.3">
      <c r="E9234" s="12"/>
      <c r="V9234" s="22"/>
      <c r="AI9234" s="25"/>
      <c r="AJ9234" s="25"/>
    </row>
    <row r="9235" spans="5:36" x14ac:dyDescent="0.3">
      <c r="E9235" s="12"/>
      <c r="V9235" s="22"/>
      <c r="AI9235" s="25"/>
      <c r="AJ9235" s="25"/>
    </row>
    <row r="9236" spans="5:36" x14ac:dyDescent="0.3">
      <c r="E9236" s="12"/>
      <c r="V9236" s="22"/>
      <c r="AI9236" s="25"/>
      <c r="AJ9236" s="25"/>
    </row>
    <row r="9237" spans="5:36" x14ac:dyDescent="0.3">
      <c r="E9237" s="12"/>
      <c r="V9237" s="22"/>
      <c r="AI9237" s="25"/>
      <c r="AJ9237" s="25"/>
    </row>
    <row r="9238" spans="5:36" x14ac:dyDescent="0.3">
      <c r="E9238" s="12"/>
      <c r="V9238" s="22"/>
      <c r="AI9238" s="25"/>
      <c r="AJ9238" s="25"/>
    </row>
    <row r="9239" spans="5:36" x14ac:dyDescent="0.3">
      <c r="E9239" s="12"/>
      <c r="V9239" s="22"/>
      <c r="AI9239" s="25"/>
      <c r="AJ9239" s="25"/>
    </row>
    <row r="9240" spans="5:36" x14ac:dyDescent="0.3">
      <c r="E9240" s="12"/>
      <c r="V9240" s="22"/>
      <c r="AI9240" s="25"/>
      <c r="AJ9240" s="25"/>
    </row>
    <row r="9241" spans="5:36" x14ac:dyDescent="0.3">
      <c r="E9241" s="12"/>
      <c r="V9241" s="22"/>
      <c r="AI9241" s="25"/>
      <c r="AJ9241" s="25"/>
    </row>
    <row r="9242" spans="5:36" x14ac:dyDescent="0.3">
      <c r="E9242" s="12"/>
      <c r="V9242" s="22"/>
      <c r="AI9242" s="25"/>
      <c r="AJ9242" s="25"/>
    </row>
    <row r="9243" spans="5:36" x14ac:dyDescent="0.3">
      <c r="E9243" s="12"/>
      <c r="V9243" s="22"/>
      <c r="AI9243" s="25"/>
      <c r="AJ9243" s="25"/>
    </row>
    <row r="9244" spans="5:36" x14ac:dyDescent="0.3">
      <c r="E9244" s="12"/>
      <c r="V9244" s="22"/>
      <c r="AI9244" s="25"/>
      <c r="AJ9244" s="25"/>
    </row>
    <row r="9245" spans="5:36" x14ac:dyDescent="0.3">
      <c r="E9245" s="12"/>
      <c r="V9245" s="22"/>
      <c r="AI9245" s="25"/>
      <c r="AJ9245" s="25"/>
    </row>
    <row r="9246" spans="5:36" x14ac:dyDescent="0.3">
      <c r="E9246" s="12"/>
      <c r="V9246" s="22"/>
      <c r="AI9246" s="25"/>
      <c r="AJ9246" s="25"/>
    </row>
    <row r="9247" spans="5:36" x14ac:dyDescent="0.3">
      <c r="E9247" s="12"/>
      <c r="V9247" s="22"/>
      <c r="AI9247" s="25"/>
      <c r="AJ9247" s="25"/>
    </row>
    <row r="9248" spans="5:36" x14ac:dyDescent="0.3">
      <c r="E9248" s="12"/>
      <c r="V9248" s="22"/>
      <c r="AI9248" s="25"/>
      <c r="AJ9248" s="25"/>
    </row>
    <row r="9249" spans="5:36" x14ac:dyDescent="0.3">
      <c r="E9249" s="12"/>
      <c r="V9249" s="22"/>
      <c r="AI9249" s="25"/>
      <c r="AJ9249" s="25"/>
    </row>
    <row r="9250" spans="5:36" x14ac:dyDescent="0.3">
      <c r="E9250" s="12"/>
      <c r="V9250" s="22"/>
      <c r="AI9250" s="25"/>
      <c r="AJ9250" s="25"/>
    </row>
    <row r="9251" spans="5:36" x14ac:dyDescent="0.3">
      <c r="E9251" s="12"/>
      <c r="V9251" s="22"/>
      <c r="AI9251" s="25"/>
      <c r="AJ9251" s="25"/>
    </row>
    <row r="9252" spans="5:36" x14ac:dyDescent="0.3">
      <c r="E9252" s="12"/>
      <c r="V9252" s="22"/>
      <c r="AI9252" s="25"/>
      <c r="AJ9252" s="25"/>
    </row>
    <row r="9253" spans="5:36" x14ac:dyDescent="0.3">
      <c r="E9253" s="12"/>
      <c r="V9253" s="22"/>
      <c r="AI9253" s="25"/>
      <c r="AJ9253" s="25"/>
    </row>
    <row r="9254" spans="5:36" x14ac:dyDescent="0.3">
      <c r="E9254" s="12"/>
      <c r="V9254" s="22"/>
      <c r="AI9254" s="25"/>
      <c r="AJ9254" s="25"/>
    </row>
    <row r="9255" spans="5:36" x14ac:dyDescent="0.3">
      <c r="E9255" s="12"/>
      <c r="V9255" s="22"/>
      <c r="AI9255" s="25"/>
      <c r="AJ9255" s="25"/>
    </row>
    <row r="9256" spans="5:36" x14ac:dyDescent="0.3">
      <c r="E9256" s="12"/>
      <c r="V9256" s="22"/>
      <c r="AI9256" s="25"/>
      <c r="AJ9256" s="25"/>
    </row>
    <row r="9257" spans="5:36" x14ac:dyDescent="0.3">
      <c r="E9257" s="12"/>
      <c r="V9257" s="22"/>
      <c r="AI9257" s="25"/>
      <c r="AJ9257" s="25"/>
    </row>
    <row r="9258" spans="5:36" x14ac:dyDescent="0.3">
      <c r="E9258" s="12"/>
      <c r="V9258" s="22"/>
      <c r="AI9258" s="25"/>
      <c r="AJ9258" s="25"/>
    </row>
    <row r="9259" spans="5:36" x14ac:dyDescent="0.3">
      <c r="E9259" s="12"/>
      <c r="V9259" s="22"/>
      <c r="AI9259" s="25"/>
      <c r="AJ9259" s="25"/>
    </row>
    <row r="9260" spans="5:36" x14ac:dyDescent="0.3">
      <c r="E9260" s="12"/>
      <c r="V9260" s="22"/>
      <c r="AI9260" s="25"/>
      <c r="AJ9260" s="25"/>
    </row>
    <row r="9261" spans="5:36" x14ac:dyDescent="0.3">
      <c r="E9261" s="12"/>
      <c r="V9261" s="22"/>
      <c r="AI9261" s="25"/>
      <c r="AJ9261" s="25"/>
    </row>
    <row r="9262" spans="5:36" x14ac:dyDescent="0.3">
      <c r="E9262" s="12"/>
      <c r="V9262" s="22"/>
      <c r="AI9262" s="25"/>
      <c r="AJ9262" s="25"/>
    </row>
    <row r="9263" spans="5:36" x14ac:dyDescent="0.3">
      <c r="E9263" s="12"/>
      <c r="V9263" s="22"/>
      <c r="AI9263" s="25"/>
      <c r="AJ9263" s="25"/>
    </row>
    <row r="9264" spans="5:36" x14ac:dyDescent="0.3">
      <c r="E9264" s="12"/>
      <c r="V9264" s="22"/>
      <c r="AI9264" s="25"/>
      <c r="AJ9264" s="25"/>
    </row>
    <row r="9265" spans="5:36" x14ac:dyDescent="0.3">
      <c r="E9265" s="12"/>
      <c r="V9265" s="22"/>
      <c r="AI9265" s="25"/>
      <c r="AJ9265" s="25"/>
    </row>
    <row r="9266" spans="5:36" x14ac:dyDescent="0.3">
      <c r="E9266" s="12"/>
      <c r="V9266" s="22"/>
      <c r="AI9266" s="25"/>
      <c r="AJ9266" s="25"/>
    </row>
    <row r="9267" spans="5:36" x14ac:dyDescent="0.3">
      <c r="E9267" s="12"/>
      <c r="V9267" s="22"/>
      <c r="AI9267" s="25"/>
      <c r="AJ9267" s="25"/>
    </row>
    <row r="9268" spans="5:36" x14ac:dyDescent="0.3">
      <c r="E9268" s="12"/>
      <c r="V9268" s="22"/>
      <c r="AI9268" s="25"/>
      <c r="AJ9268" s="25"/>
    </row>
    <row r="9269" spans="5:36" x14ac:dyDescent="0.3">
      <c r="E9269" s="12"/>
      <c r="V9269" s="22"/>
      <c r="AI9269" s="25"/>
      <c r="AJ9269" s="25"/>
    </row>
    <row r="9270" spans="5:36" x14ac:dyDescent="0.3">
      <c r="E9270" s="12"/>
      <c r="V9270" s="22"/>
      <c r="AI9270" s="25"/>
      <c r="AJ9270" s="25"/>
    </row>
    <row r="9271" spans="5:36" x14ac:dyDescent="0.3">
      <c r="E9271" s="12"/>
      <c r="V9271" s="22"/>
      <c r="AI9271" s="25"/>
      <c r="AJ9271" s="25"/>
    </row>
    <row r="9272" spans="5:36" x14ac:dyDescent="0.3">
      <c r="E9272" s="12"/>
      <c r="V9272" s="22"/>
      <c r="AI9272" s="25"/>
      <c r="AJ9272" s="25"/>
    </row>
    <row r="9273" spans="5:36" x14ac:dyDescent="0.3">
      <c r="E9273" s="12"/>
      <c r="V9273" s="22"/>
      <c r="AI9273" s="25"/>
      <c r="AJ9273" s="25"/>
    </row>
    <row r="9274" spans="5:36" x14ac:dyDescent="0.3">
      <c r="E9274" s="12"/>
      <c r="V9274" s="22"/>
      <c r="AI9274" s="25"/>
      <c r="AJ9274" s="25"/>
    </row>
    <row r="9275" spans="5:36" x14ac:dyDescent="0.3">
      <c r="E9275" s="12"/>
      <c r="V9275" s="22"/>
      <c r="AI9275" s="25"/>
      <c r="AJ9275" s="25"/>
    </row>
    <row r="9276" spans="5:36" x14ac:dyDescent="0.3">
      <c r="E9276" s="12"/>
      <c r="V9276" s="22"/>
      <c r="AI9276" s="25"/>
      <c r="AJ9276" s="25"/>
    </row>
    <row r="9277" spans="5:36" x14ac:dyDescent="0.3">
      <c r="E9277" s="12"/>
      <c r="V9277" s="22"/>
      <c r="AI9277" s="25"/>
      <c r="AJ9277" s="25"/>
    </row>
    <row r="9278" spans="5:36" x14ac:dyDescent="0.3">
      <c r="E9278" s="12"/>
      <c r="V9278" s="22"/>
      <c r="AI9278" s="25"/>
      <c r="AJ9278" s="25"/>
    </row>
    <row r="9279" spans="5:36" x14ac:dyDescent="0.3">
      <c r="E9279" s="12"/>
      <c r="V9279" s="22"/>
      <c r="AI9279" s="25"/>
      <c r="AJ9279" s="25"/>
    </row>
    <row r="9280" spans="5:36" x14ac:dyDescent="0.3">
      <c r="E9280" s="12"/>
      <c r="V9280" s="22"/>
      <c r="AI9280" s="25"/>
      <c r="AJ9280" s="25"/>
    </row>
    <row r="9281" spans="5:36" x14ac:dyDescent="0.3">
      <c r="E9281" s="12"/>
      <c r="V9281" s="22"/>
      <c r="AI9281" s="25"/>
      <c r="AJ9281" s="25"/>
    </row>
    <row r="9282" spans="5:36" x14ac:dyDescent="0.3">
      <c r="E9282" s="12"/>
      <c r="V9282" s="22"/>
      <c r="AI9282" s="25"/>
      <c r="AJ9282" s="25"/>
    </row>
    <row r="9283" spans="5:36" x14ac:dyDescent="0.3">
      <c r="E9283" s="12"/>
      <c r="V9283" s="22"/>
      <c r="AI9283" s="25"/>
      <c r="AJ9283" s="25"/>
    </row>
    <row r="9284" spans="5:36" x14ac:dyDescent="0.3">
      <c r="E9284" s="12"/>
      <c r="V9284" s="22"/>
      <c r="AI9284" s="25"/>
      <c r="AJ9284" s="25"/>
    </row>
    <row r="9285" spans="5:36" x14ac:dyDescent="0.3">
      <c r="E9285" s="12"/>
      <c r="V9285" s="22"/>
      <c r="AI9285" s="25"/>
      <c r="AJ9285" s="25"/>
    </row>
    <row r="9286" spans="5:36" x14ac:dyDescent="0.3">
      <c r="E9286" s="12"/>
      <c r="V9286" s="22"/>
      <c r="AI9286" s="25"/>
      <c r="AJ9286" s="25"/>
    </row>
    <row r="9287" spans="5:36" x14ac:dyDescent="0.3">
      <c r="E9287" s="12"/>
      <c r="V9287" s="22"/>
      <c r="AI9287" s="25"/>
      <c r="AJ9287" s="25"/>
    </row>
    <row r="9288" spans="5:36" x14ac:dyDescent="0.3">
      <c r="E9288" s="12"/>
      <c r="V9288" s="22"/>
      <c r="AI9288" s="25"/>
      <c r="AJ9288" s="25"/>
    </row>
    <row r="9289" spans="5:36" x14ac:dyDescent="0.3">
      <c r="E9289" s="12"/>
      <c r="V9289" s="22"/>
      <c r="AI9289" s="25"/>
      <c r="AJ9289" s="25"/>
    </row>
    <row r="9290" spans="5:36" x14ac:dyDescent="0.3">
      <c r="E9290" s="12"/>
      <c r="V9290" s="22"/>
      <c r="AI9290" s="25"/>
      <c r="AJ9290" s="25"/>
    </row>
    <row r="9291" spans="5:36" x14ac:dyDescent="0.3">
      <c r="E9291" s="12"/>
      <c r="V9291" s="22"/>
      <c r="AI9291" s="25"/>
      <c r="AJ9291" s="25"/>
    </row>
    <row r="9292" spans="5:36" x14ac:dyDescent="0.3">
      <c r="E9292" s="12"/>
      <c r="V9292" s="22"/>
      <c r="AI9292" s="25"/>
      <c r="AJ9292" s="25"/>
    </row>
    <row r="9293" spans="5:36" x14ac:dyDescent="0.3">
      <c r="E9293" s="12"/>
      <c r="V9293" s="22"/>
      <c r="AI9293" s="25"/>
      <c r="AJ9293" s="25"/>
    </row>
    <row r="9294" spans="5:36" x14ac:dyDescent="0.3">
      <c r="E9294" s="12"/>
      <c r="V9294" s="22"/>
      <c r="AI9294" s="25"/>
      <c r="AJ9294" s="25"/>
    </row>
    <row r="9295" spans="5:36" x14ac:dyDescent="0.3">
      <c r="E9295" s="12"/>
      <c r="V9295" s="22"/>
      <c r="AI9295" s="25"/>
      <c r="AJ9295" s="25"/>
    </row>
    <row r="9296" spans="5:36" x14ac:dyDescent="0.3">
      <c r="E9296" s="12"/>
      <c r="V9296" s="22"/>
      <c r="AI9296" s="25"/>
      <c r="AJ9296" s="25"/>
    </row>
    <row r="9297" spans="5:36" x14ac:dyDescent="0.3">
      <c r="E9297" s="12"/>
      <c r="V9297" s="22"/>
      <c r="AI9297" s="25"/>
      <c r="AJ9297" s="25"/>
    </row>
    <row r="9298" spans="5:36" x14ac:dyDescent="0.3">
      <c r="E9298" s="12"/>
      <c r="V9298" s="22"/>
      <c r="AI9298" s="25"/>
      <c r="AJ9298" s="25"/>
    </row>
    <row r="9299" spans="5:36" x14ac:dyDescent="0.3">
      <c r="E9299" s="12"/>
      <c r="V9299" s="22"/>
      <c r="AI9299" s="25"/>
      <c r="AJ9299" s="25"/>
    </row>
    <row r="9300" spans="5:36" x14ac:dyDescent="0.3">
      <c r="E9300" s="12"/>
      <c r="V9300" s="22"/>
      <c r="AI9300" s="25"/>
      <c r="AJ9300" s="25"/>
    </row>
    <row r="9301" spans="5:36" x14ac:dyDescent="0.3">
      <c r="E9301" s="12"/>
      <c r="V9301" s="22"/>
      <c r="AI9301" s="25"/>
      <c r="AJ9301" s="25"/>
    </row>
    <row r="9302" spans="5:36" x14ac:dyDescent="0.3">
      <c r="E9302" s="12"/>
      <c r="V9302" s="22"/>
      <c r="AI9302" s="25"/>
      <c r="AJ9302" s="25"/>
    </row>
    <row r="9303" spans="5:36" x14ac:dyDescent="0.3">
      <c r="E9303" s="12"/>
      <c r="V9303" s="22"/>
      <c r="AI9303" s="25"/>
      <c r="AJ9303" s="25"/>
    </row>
    <row r="9304" spans="5:36" x14ac:dyDescent="0.3">
      <c r="E9304" s="12"/>
      <c r="V9304" s="22"/>
      <c r="AI9304" s="25"/>
      <c r="AJ9304" s="25"/>
    </row>
    <row r="9305" spans="5:36" x14ac:dyDescent="0.3">
      <c r="E9305" s="12"/>
      <c r="V9305" s="22"/>
      <c r="AI9305" s="25"/>
      <c r="AJ9305" s="25"/>
    </row>
    <row r="9306" spans="5:36" x14ac:dyDescent="0.3">
      <c r="E9306" s="12"/>
      <c r="V9306" s="22"/>
      <c r="AI9306" s="25"/>
      <c r="AJ9306" s="25"/>
    </row>
    <row r="9307" spans="5:36" x14ac:dyDescent="0.3">
      <c r="E9307" s="12"/>
      <c r="V9307" s="22"/>
      <c r="AI9307" s="25"/>
      <c r="AJ9307" s="25"/>
    </row>
    <row r="9308" spans="5:36" x14ac:dyDescent="0.3">
      <c r="E9308" s="12"/>
      <c r="V9308" s="22"/>
      <c r="AI9308" s="25"/>
      <c r="AJ9308" s="25"/>
    </row>
    <row r="9309" spans="5:36" x14ac:dyDescent="0.3">
      <c r="E9309" s="12"/>
      <c r="V9309" s="22"/>
      <c r="AI9309" s="25"/>
      <c r="AJ9309" s="25"/>
    </row>
    <row r="9310" spans="5:36" x14ac:dyDescent="0.3">
      <c r="E9310" s="12"/>
      <c r="V9310" s="22"/>
      <c r="AI9310" s="25"/>
      <c r="AJ9310" s="25"/>
    </row>
    <row r="9311" spans="5:36" x14ac:dyDescent="0.3">
      <c r="E9311" s="12"/>
      <c r="V9311" s="22"/>
      <c r="AI9311" s="25"/>
      <c r="AJ9311" s="25"/>
    </row>
    <row r="9312" spans="5:36" x14ac:dyDescent="0.3">
      <c r="E9312" s="12"/>
      <c r="V9312" s="22"/>
      <c r="AI9312" s="25"/>
      <c r="AJ9312" s="25"/>
    </row>
    <row r="9313" spans="5:36" x14ac:dyDescent="0.3">
      <c r="E9313" s="12"/>
      <c r="V9313" s="22"/>
      <c r="AI9313" s="25"/>
      <c r="AJ9313" s="25"/>
    </row>
    <row r="9314" spans="5:36" x14ac:dyDescent="0.3">
      <c r="E9314" s="12"/>
      <c r="V9314" s="22"/>
      <c r="AI9314" s="25"/>
      <c r="AJ9314" s="25"/>
    </row>
    <row r="9315" spans="5:36" x14ac:dyDescent="0.3">
      <c r="E9315" s="12"/>
      <c r="V9315" s="22"/>
      <c r="AI9315" s="25"/>
      <c r="AJ9315" s="25"/>
    </row>
    <row r="9316" spans="5:36" x14ac:dyDescent="0.3">
      <c r="E9316" s="12"/>
      <c r="V9316" s="22"/>
      <c r="AI9316" s="25"/>
      <c r="AJ9316" s="25"/>
    </row>
    <row r="9317" spans="5:36" x14ac:dyDescent="0.3">
      <c r="E9317" s="12"/>
      <c r="V9317" s="22"/>
      <c r="AI9317" s="25"/>
      <c r="AJ9317" s="25"/>
    </row>
    <row r="9318" spans="5:36" x14ac:dyDescent="0.3">
      <c r="E9318" s="12"/>
      <c r="V9318" s="22"/>
      <c r="AI9318" s="25"/>
      <c r="AJ9318" s="25"/>
    </row>
    <row r="9319" spans="5:36" x14ac:dyDescent="0.3">
      <c r="E9319" s="12"/>
      <c r="V9319" s="22"/>
      <c r="AI9319" s="25"/>
      <c r="AJ9319" s="25"/>
    </row>
    <row r="9320" spans="5:36" x14ac:dyDescent="0.3">
      <c r="E9320" s="12"/>
      <c r="V9320" s="22"/>
      <c r="AI9320" s="25"/>
      <c r="AJ9320" s="25"/>
    </row>
    <row r="9321" spans="5:36" x14ac:dyDescent="0.3">
      <c r="E9321" s="12"/>
      <c r="V9321" s="22"/>
      <c r="AI9321" s="25"/>
      <c r="AJ9321" s="25"/>
    </row>
    <row r="9322" spans="5:36" x14ac:dyDescent="0.3">
      <c r="E9322" s="12"/>
      <c r="V9322" s="22"/>
      <c r="AI9322" s="25"/>
      <c r="AJ9322" s="25"/>
    </row>
    <row r="9323" spans="5:36" x14ac:dyDescent="0.3">
      <c r="E9323" s="12"/>
      <c r="V9323" s="22"/>
      <c r="AI9323" s="25"/>
      <c r="AJ9323" s="25"/>
    </row>
    <row r="9324" spans="5:36" x14ac:dyDescent="0.3">
      <c r="E9324" s="12"/>
      <c r="V9324" s="22"/>
      <c r="AI9324" s="25"/>
      <c r="AJ9324" s="25"/>
    </row>
    <row r="9325" spans="5:36" x14ac:dyDescent="0.3">
      <c r="E9325" s="12"/>
      <c r="V9325" s="22"/>
      <c r="AI9325" s="25"/>
      <c r="AJ9325" s="25"/>
    </row>
    <row r="9326" spans="5:36" x14ac:dyDescent="0.3">
      <c r="E9326" s="12"/>
      <c r="V9326" s="22"/>
      <c r="AI9326" s="25"/>
      <c r="AJ9326" s="25"/>
    </row>
    <row r="9327" spans="5:36" x14ac:dyDescent="0.3">
      <c r="E9327" s="12"/>
      <c r="V9327" s="22"/>
      <c r="AI9327" s="25"/>
      <c r="AJ9327" s="25"/>
    </row>
    <row r="9328" spans="5:36" x14ac:dyDescent="0.3">
      <c r="E9328" s="12"/>
      <c r="V9328" s="22"/>
      <c r="AI9328" s="25"/>
      <c r="AJ9328" s="25"/>
    </row>
    <row r="9329" spans="5:36" x14ac:dyDescent="0.3">
      <c r="E9329" s="12"/>
      <c r="V9329" s="22"/>
      <c r="AI9329" s="25"/>
      <c r="AJ9329" s="25"/>
    </row>
    <row r="9330" spans="5:36" x14ac:dyDescent="0.3">
      <c r="E9330" s="12"/>
      <c r="V9330" s="22"/>
      <c r="AI9330" s="25"/>
      <c r="AJ9330" s="25"/>
    </row>
    <row r="9331" spans="5:36" x14ac:dyDescent="0.3">
      <c r="E9331" s="12"/>
      <c r="V9331" s="22"/>
      <c r="AI9331" s="25"/>
      <c r="AJ9331" s="25"/>
    </row>
    <row r="9332" spans="5:36" x14ac:dyDescent="0.3">
      <c r="E9332" s="12"/>
      <c r="V9332" s="22"/>
      <c r="AI9332" s="25"/>
      <c r="AJ9332" s="25"/>
    </row>
    <row r="9333" spans="5:36" x14ac:dyDescent="0.3">
      <c r="E9333" s="12"/>
      <c r="V9333" s="22"/>
      <c r="AI9333" s="25"/>
      <c r="AJ9333" s="25"/>
    </row>
    <row r="9334" spans="5:36" x14ac:dyDescent="0.3">
      <c r="E9334" s="12"/>
      <c r="V9334" s="22"/>
      <c r="AI9334" s="25"/>
      <c r="AJ9334" s="25"/>
    </row>
    <row r="9335" spans="5:36" x14ac:dyDescent="0.3">
      <c r="E9335" s="12"/>
      <c r="V9335" s="22"/>
      <c r="AI9335" s="25"/>
      <c r="AJ9335" s="25"/>
    </row>
    <row r="9336" spans="5:36" x14ac:dyDescent="0.3">
      <c r="E9336" s="12"/>
      <c r="V9336" s="22"/>
      <c r="AI9336" s="25"/>
      <c r="AJ9336" s="25"/>
    </row>
    <row r="9337" spans="5:36" x14ac:dyDescent="0.3">
      <c r="E9337" s="12"/>
      <c r="V9337" s="22"/>
      <c r="AI9337" s="25"/>
      <c r="AJ9337" s="25"/>
    </row>
    <row r="9338" spans="5:36" x14ac:dyDescent="0.3">
      <c r="E9338" s="12"/>
      <c r="V9338" s="22"/>
      <c r="AI9338" s="25"/>
      <c r="AJ9338" s="25"/>
    </row>
    <row r="9339" spans="5:36" x14ac:dyDescent="0.3">
      <c r="E9339" s="12"/>
      <c r="V9339" s="22"/>
      <c r="AI9339" s="25"/>
      <c r="AJ9339" s="25"/>
    </row>
    <row r="9340" spans="5:36" x14ac:dyDescent="0.3">
      <c r="E9340" s="12"/>
      <c r="V9340" s="22"/>
      <c r="AI9340" s="25"/>
      <c r="AJ9340" s="25"/>
    </row>
    <row r="9341" spans="5:36" x14ac:dyDescent="0.3">
      <c r="E9341" s="12"/>
      <c r="V9341" s="22"/>
      <c r="AI9341" s="25"/>
      <c r="AJ9341" s="25"/>
    </row>
    <row r="9342" spans="5:36" x14ac:dyDescent="0.3">
      <c r="E9342" s="12"/>
      <c r="V9342" s="22"/>
      <c r="AI9342" s="25"/>
      <c r="AJ9342" s="25"/>
    </row>
    <row r="9343" spans="5:36" x14ac:dyDescent="0.3">
      <c r="E9343" s="12"/>
      <c r="V9343" s="22"/>
      <c r="AI9343" s="25"/>
      <c r="AJ9343" s="25"/>
    </row>
    <row r="9344" spans="5:36" x14ac:dyDescent="0.3">
      <c r="E9344" s="12"/>
      <c r="V9344" s="22"/>
      <c r="AI9344" s="25"/>
      <c r="AJ9344" s="25"/>
    </row>
    <row r="9345" spans="5:36" x14ac:dyDescent="0.3">
      <c r="E9345" s="12"/>
      <c r="V9345" s="22"/>
      <c r="AI9345" s="25"/>
      <c r="AJ9345" s="25"/>
    </row>
    <row r="9346" spans="5:36" x14ac:dyDescent="0.3">
      <c r="E9346" s="12"/>
      <c r="V9346" s="22"/>
      <c r="AI9346" s="25"/>
      <c r="AJ9346" s="25"/>
    </row>
    <row r="9347" spans="5:36" x14ac:dyDescent="0.3">
      <c r="E9347" s="12"/>
      <c r="V9347" s="22"/>
      <c r="AI9347" s="25"/>
      <c r="AJ9347" s="25"/>
    </row>
    <row r="9348" spans="5:36" x14ac:dyDescent="0.3">
      <c r="E9348" s="12"/>
      <c r="V9348" s="22"/>
      <c r="AI9348" s="25"/>
      <c r="AJ9348" s="25"/>
    </row>
    <row r="9349" spans="5:36" x14ac:dyDescent="0.3">
      <c r="E9349" s="12"/>
      <c r="V9349" s="22"/>
      <c r="AI9349" s="25"/>
      <c r="AJ9349" s="25"/>
    </row>
    <row r="9350" spans="5:36" x14ac:dyDescent="0.3">
      <c r="E9350" s="12"/>
      <c r="V9350" s="22"/>
      <c r="AI9350" s="25"/>
      <c r="AJ9350" s="25"/>
    </row>
    <row r="9351" spans="5:36" x14ac:dyDescent="0.3">
      <c r="E9351" s="12"/>
      <c r="V9351" s="22"/>
      <c r="AI9351" s="25"/>
      <c r="AJ9351" s="25"/>
    </row>
    <row r="9352" spans="5:36" x14ac:dyDescent="0.3">
      <c r="E9352" s="12"/>
      <c r="V9352" s="22"/>
      <c r="AI9352" s="25"/>
      <c r="AJ9352" s="25"/>
    </row>
    <row r="9353" spans="5:36" x14ac:dyDescent="0.3">
      <c r="E9353" s="12"/>
      <c r="V9353" s="22"/>
      <c r="AI9353" s="25"/>
      <c r="AJ9353" s="25"/>
    </row>
    <row r="9354" spans="5:36" x14ac:dyDescent="0.3">
      <c r="E9354" s="12"/>
      <c r="V9354" s="22"/>
      <c r="AI9354" s="25"/>
      <c r="AJ9354" s="25"/>
    </row>
    <row r="9355" spans="5:36" x14ac:dyDescent="0.3">
      <c r="E9355" s="12"/>
      <c r="V9355" s="22"/>
      <c r="AI9355" s="25"/>
      <c r="AJ9355" s="25"/>
    </row>
    <row r="9356" spans="5:36" x14ac:dyDescent="0.3">
      <c r="E9356" s="12"/>
      <c r="V9356" s="22"/>
      <c r="AI9356" s="25"/>
      <c r="AJ9356" s="25"/>
    </row>
    <row r="9357" spans="5:36" x14ac:dyDescent="0.3">
      <c r="E9357" s="12"/>
      <c r="V9357" s="22"/>
      <c r="AI9357" s="25"/>
      <c r="AJ9357" s="25"/>
    </row>
    <row r="9358" spans="5:36" x14ac:dyDescent="0.3">
      <c r="E9358" s="12"/>
      <c r="V9358" s="22"/>
      <c r="AI9358" s="25"/>
      <c r="AJ9358" s="25"/>
    </row>
    <row r="9359" spans="5:36" x14ac:dyDescent="0.3">
      <c r="E9359" s="12"/>
      <c r="V9359" s="22"/>
      <c r="AI9359" s="25"/>
      <c r="AJ9359" s="25"/>
    </row>
    <row r="9360" spans="5:36" x14ac:dyDescent="0.3">
      <c r="E9360" s="12"/>
      <c r="V9360" s="22"/>
      <c r="AI9360" s="25"/>
      <c r="AJ9360" s="25"/>
    </row>
    <row r="9361" spans="5:36" x14ac:dyDescent="0.3">
      <c r="E9361" s="12"/>
      <c r="V9361" s="22"/>
      <c r="AI9361" s="25"/>
      <c r="AJ9361" s="25"/>
    </row>
    <row r="9362" spans="5:36" x14ac:dyDescent="0.3">
      <c r="E9362" s="12"/>
      <c r="V9362" s="22"/>
      <c r="AI9362" s="25"/>
      <c r="AJ9362" s="25"/>
    </row>
    <row r="9363" spans="5:36" x14ac:dyDescent="0.3">
      <c r="E9363" s="12"/>
      <c r="V9363" s="22"/>
      <c r="AI9363" s="25"/>
      <c r="AJ9363" s="25"/>
    </row>
    <row r="9364" spans="5:36" x14ac:dyDescent="0.3">
      <c r="E9364" s="12"/>
      <c r="V9364" s="22"/>
      <c r="AI9364" s="25"/>
      <c r="AJ9364" s="25"/>
    </row>
    <row r="9365" spans="5:36" x14ac:dyDescent="0.3">
      <c r="E9365" s="12"/>
      <c r="V9365" s="22"/>
      <c r="AI9365" s="25"/>
      <c r="AJ9365" s="25"/>
    </row>
    <row r="9366" spans="5:36" x14ac:dyDescent="0.3">
      <c r="E9366" s="12"/>
      <c r="V9366" s="22"/>
      <c r="AI9366" s="25"/>
      <c r="AJ9366" s="25"/>
    </row>
    <row r="9367" spans="5:36" x14ac:dyDescent="0.3">
      <c r="E9367" s="12"/>
      <c r="V9367" s="22"/>
      <c r="AI9367" s="25"/>
      <c r="AJ9367" s="25"/>
    </row>
    <row r="9368" spans="5:36" x14ac:dyDescent="0.3">
      <c r="E9368" s="12"/>
      <c r="V9368" s="22"/>
      <c r="AI9368" s="25"/>
      <c r="AJ9368" s="25"/>
    </row>
    <row r="9369" spans="5:36" x14ac:dyDescent="0.3">
      <c r="E9369" s="12"/>
      <c r="V9369" s="22"/>
      <c r="AI9369" s="25"/>
      <c r="AJ9369" s="25"/>
    </row>
    <row r="9370" spans="5:36" x14ac:dyDescent="0.3">
      <c r="E9370" s="12"/>
      <c r="V9370" s="22"/>
      <c r="AI9370" s="25"/>
      <c r="AJ9370" s="25"/>
    </row>
    <row r="9371" spans="5:36" x14ac:dyDescent="0.3">
      <c r="E9371" s="12"/>
      <c r="V9371" s="22"/>
      <c r="AI9371" s="25"/>
      <c r="AJ9371" s="25"/>
    </row>
    <row r="9372" spans="5:36" x14ac:dyDescent="0.3">
      <c r="E9372" s="12"/>
      <c r="V9372" s="22"/>
      <c r="AI9372" s="25"/>
      <c r="AJ9372" s="25"/>
    </row>
    <row r="9373" spans="5:36" x14ac:dyDescent="0.3">
      <c r="E9373" s="12"/>
      <c r="V9373" s="22"/>
      <c r="AI9373" s="25"/>
      <c r="AJ9373" s="25"/>
    </row>
    <row r="9374" spans="5:36" x14ac:dyDescent="0.3">
      <c r="E9374" s="12"/>
      <c r="V9374" s="22"/>
      <c r="AI9374" s="25"/>
      <c r="AJ9374" s="25"/>
    </row>
    <row r="9375" spans="5:36" x14ac:dyDescent="0.3">
      <c r="E9375" s="12"/>
      <c r="V9375" s="22"/>
      <c r="AI9375" s="25"/>
      <c r="AJ9375" s="25"/>
    </row>
    <row r="9376" spans="5:36" x14ac:dyDescent="0.3">
      <c r="E9376" s="12"/>
      <c r="V9376" s="22"/>
      <c r="AI9376" s="25"/>
      <c r="AJ9376" s="25"/>
    </row>
    <row r="9377" spans="5:36" x14ac:dyDescent="0.3">
      <c r="E9377" s="12"/>
      <c r="V9377" s="22"/>
      <c r="AI9377" s="25"/>
      <c r="AJ9377" s="25"/>
    </row>
    <row r="9378" spans="5:36" x14ac:dyDescent="0.3">
      <c r="E9378" s="12"/>
      <c r="V9378" s="22"/>
      <c r="AI9378" s="25"/>
      <c r="AJ9378" s="25"/>
    </row>
    <row r="9379" spans="5:36" x14ac:dyDescent="0.3">
      <c r="E9379" s="12"/>
      <c r="V9379" s="22"/>
      <c r="AI9379" s="25"/>
      <c r="AJ9379" s="25"/>
    </row>
    <row r="9380" spans="5:36" x14ac:dyDescent="0.3">
      <c r="E9380" s="12"/>
      <c r="V9380" s="22"/>
      <c r="AI9380" s="25"/>
      <c r="AJ9380" s="25"/>
    </row>
    <row r="9381" spans="5:36" x14ac:dyDescent="0.3">
      <c r="E9381" s="12"/>
      <c r="V9381" s="22"/>
      <c r="AI9381" s="25"/>
      <c r="AJ9381" s="25"/>
    </row>
    <row r="9382" spans="5:36" x14ac:dyDescent="0.3">
      <c r="E9382" s="12"/>
      <c r="V9382" s="22"/>
      <c r="AI9382" s="25"/>
      <c r="AJ9382" s="25"/>
    </row>
    <row r="9383" spans="5:36" x14ac:dyDescent="0.3">
      <c r="E9383" s="12"/>
      <c r="V9383" s="22"/>
      <c r="AI9383" s="25"/>
      <c r="AJ9383" s="25"/>
    </row>
    <row r="9384" spans="5:36" x14ac:dyDescent="0.3">
      <c r="E9384" s="12"/>
      <c r="V9384" s="22"/>
      <c r="AI9384" s="25"/>
      <c r="AJ9384" s="25"/>
    </row>
    <row r="9385" spans="5:36" x14ac:dyDescent="0.3">
      <c r="E9385" s="12"/>
      <c r="V9385" s="22"/>
      <c r="AI9385" s="25"/>
      <c r="AJ9385" s="25"/>
    </row>
    <row r="9386" spans="5:36" x14ac:dyDescent="0.3">
      <c r="E9386" s="12"/>
      <c r="V9386" s="22"/>
      <c r="AI9386" s="25"/>
      <c r="AJ9386" s="25"/>
    </row>
    <row r="9387" spans="5:36" x14ac:dyDescent="0.3">
      <c r="E9387" s="12"/>
      <c r="V9387" s="22"/>
      <c r="AI9387" s="25"/>
      <c r="AJ9387" s="25"/>
    </row>
    <row r="9388" spans="5:36" x14ac:dyDescent="0.3">
      <c r="E9388" s="12"/>
      <c r="V9388" s="22"/>
      <c r="AI9388" s="25"/>
      <c r="AJ9388" s="25"/>
    </row>
    <row r="9389" spans="5:36" x14ac:dyDescent="0.3">
      <c r="E9389" s="12"/>
      <c r="V9389" s="22"/>
      <c r="AI9389" s="25"/>
      <c r="AJ9389" s="25"/>
    </row>
    <row r="9390" spans="5:36" x14ac:dyDescent="0.3">
      <c r="E9390" s="12"/>
      <c r="V9390" s="22"/>
      <c r="AI9390" s="25"/>
      <c r="AJ9390" s="25"/>
    </row>
    <row r="9391" spans="5:36" x14ac:dyDescent="0.3">
      <c r="E9391" s="12"/>
      <c r="V9391" s="22"/>
      <c r="AI9391" s="25"/>
      <c r="AJ9391" s="25"/>
    </row>
    <row r="9392" spans="5:36" x14ac:dyDescent="0.3">
      <c r="E9392" s="12"/>
      <c r="V9392" s="22"/>
      <c r="AI9392" s="25"/>
      <c r="AJ9392" s="25"/>
    </row>
    <row r="9393" spans="5:36" x14ac:dyDescent="0.3">
      <c r="E9393" s="12"/>
      <c r="V9393" s="22"/>
      <c r="AI9393" s="25"/>
      <c r="AJ9393" s="25"/>
    </row>
    <row r="9394" spans="5:36" x14ac:dyDescent="0.3">
      <c r="E9394" s="12"/>
      <c r="V9394" s="22"/>
      <c r="AI9394" s="25"/>
      <c r="AJ9394" s="25"/>
    </row>
    <row r="9395" spans="5:36" x14ac:dyDescent="0.3">
      <c r="E9395" s="12"/>
      <c r="V9395" s="22"/>
      <c r="AI9395" s="25"/>
      <c r="AJ9395" s="25"/>
    </row>
    <row r="9396" spans="5:36" x14ac:dyDescent="0.3">
      <c r="E9396" s="12"/>
      <c r="V9396" s="22"/>
      <c r="AI9396" s="25"/>
      <c r="AJ9396" s="25"/>
    </row>
    <row r="9397" spans="5:36" x14ac:dyDescent="0.3">
      <c r="E9397" s="12"/>
      <c r="V9397" s="22"/>
      <c r="AI9397" s="25"/>
      <c r="AJ9397" s="25"/>
    </row>
    <row r="9398" spans="5:36" x14ac:dyDescent="0.3">
      <c r="E9398" s="12"/>
      <c r="V9398" s="22"/>
      <c r="AI9398" s="25"/>
      <c r="AJ9398" s="25"/>
    </row>
    <row r="9399" spans="5:36" x14ac:dyDescent="0.3">
      <c r="E9399" s="12"/>
      <c r="V9399" s="22"/>
      <c r="AI9399" s="25"/>
      <c r="AJ9399" s="25"/>
    </row>
    <row r="9400" spans="5:36" x14ac:dyDescent="0.3">
      <c r="E9400" s="12"/>
      <c r="V9400" s="22"/>
      <c r="AI9400" s="25"/>
      <c r="AJ9400" s="25"/>
    </row>
    <row r="9401" spans="5:36" x14ac:dyDescent="0.3">
      <c r="E9401" s="12"/>
      <c r="V9401" s="22"/>
      <c r="AI9401" s="25"/>
      <c r="AJ9401" s="25"/>
    </row>
    <row r="9402" spans="5:36" x14ac:dyDescent="0.3">
      <c r="E9402" s="12"/>
      <c r="V9402" s="22"/>
      <c r="AI9402" s="25"/>
      <c r="AJ9402" s="25"/>
    </row>
    <row r="9403" spans="5:36" x14ac:dyDescent="0.3">
      <c r="E9403" s="12"/>
      <c r="V9403" s="22"/>
      <c r="AI9403" s="25"/>
      <c r="AJ9403" s="25"/>
    </row>
    <row r="9404" spans="5:36" x14ac:dyDescent="0.3">
      <c r="E9404" s="12"/>
      <c r="V9404" s="22"/>
      <c r="AI9404" s="25"/>
      <c r="AJ9404" s="25"/>
    </row>
    <row r="9405" spans="5:36" x14ac:dyDescent="0.3">
      <c r="E9405" s="12"/>
      <c r="V9405" s="22"/>
      <c r="AI9405" s="25"/>
      <c r="AJ9405" s="25"/>
    </row>
    <row r="9406" spans="5:36" x14ac:dyDescent="0.3">
      <c r="E9406" s="12"/>
      <c r="V9406" s="22"/>
      <c r="AI9406" s="25"/>
      <c r="AJ9406" s="25"/>
    </row>
    <row r="9407" spans="5:36" x14ac:dyDescent="0.3">
      <c r="E9407" s="12"/>
      <c r="V9407" s="22"/>
      <c r="AI9407" s="25"/>
      <c r="AJ9407" s="25"/>
    </row>
    <row r="9408" spans="5:36" x14ac:dyDescent="0.3">
      <c r="E9408" s="12"/>
      <c r="V9408" s="22"/>
      <c r="AI9408" s="25"/>
      <c r="AJ9408" s="25"/>
    </row>
    <row r="9409" spans="5:36" x14ac:dyDescent="0.3">
      <c r="E9409" s="12"/>
      <c r="V9409" s="22"/>
      <c r="AI9409" s="25"/>
      <c r="AJ9409" s="25"/>
    </row>
    <row r="9410" spans="5:36" x14ac:dyDescent="0.3">
      <c r="E9410" s="12"/>
      <c r="V9410" s="22"/>
      <c r="AI9410" s="25"/>
      <c r="AJ9410" s="25"/>
    </row>
    <row r="9411" spans="5:36" x14ac:dyDescent="0.3">
      <c r="E9411" s="12"/>
      <c r="V9411" s="22"/>
      <c r="AI9411" s="25"/>
      <c r="AJ9411" s="25"/>
    </row>
    <row r="9412" spans="5:36" x14ac:dyDescent="0.3">
      <c r="E9412" s="12"/>
      <c r="V9412" s="22"/>
      <c r="AI9412" s="25"/>
      <c r="AJ9412" s="25"/>
    </row>
    <row r="9413" spans="5:36" x14ac:dyDescent="0.3">
      <c r="E9413" s="12"/>
      <c r="V9413" s="22"/>
      <c r="AI9413" s="25"/>
      <c r="AJ9413" s="25"/>
    </row>
    <row r="9414" spans="5:36" x14ac:dyDescent="0.3">
      <c r="E9414" s="12"/>
      <c r="V9414" s="22"/>
      <c r="AI9414" s="25"/>
      <c r="AJ9414" s="25"/>
    </row>
    <row r="9415" spans="5:36" x14ac:dyDescent="0.3">
      <c r="E9415" s="12"/>
      <c r="V9415" s="22"/>
      <c r="AI9415" s="25"/>
      <c r="AJ9415" s="25"/>
    </row>
    <row r="9416" spans="5:36" x14ac:dyDescent="0.3">
      <c r="E9416" s="12"/>
      <c r="V9416" s="22"/>
      <c r="AI9416" s="25"/>
      <c r="AJ9416" s="25"/>
    </row>
    <row r="9417" spans="5:36" x14ac:dyDescent="0.3">
      <c r="E9417" s="12"/>
      <c r="V9417" s="22"/>
      <c r="AI9417" s="25"/>
      <c r="AJ9417" s="25"/>
    </row>
    <row r="9418" spans="5:36" x14ac:dyDescent="0.3">
      <c r="E9418" s="12"/>
      <c r="V9418" s="22"/>
      <c r="AI9418" s="25"/>
      <c r="AJ9418" s="25"/>
    </row>
    <row r="9419" spans="5:36" x14ac:dyDescent="0.3">
      <c r="E9419" s="12"/>
      <c r="V9419" s="22"/>
      <c r="AI9419" s="25"/>
      <c r="AJ9419" s="25"/>
    </row>
    <row r="9420" spans="5:36" x14ac:dyDescent="0.3">
      <c r="E9420" s="12"/>
      <c r="V9420" s="22"/>
      <c r="AI9420" s="25"/>
      <c r="AJ9420" s="25"/>
    </row>
    <row r="9421" spans="5:36" x14ac:dyDescent="0.3">
      <c r="E9421" s="12"/>
      <c r="V9421" s="22"/>
      <c r="AI9421" s="25"/>
      <c r="AJ9421" s="25"/>
    </row>
    <row r="9422" spans="5:36" x14ac:dyDescent="0.3">
      <c r="E9422" s="12"/>
      <c r="V9422" s="22"/>
      <c r="AI9422" s="25"/>
      <c r="AJ9422" s="25"/>
    </row>
    <row r="9423" spans="5:36" x14ac:dyDescent="0.3">
      <c r="E9423" s="12"/>
      <c r="V9423" s="22"/>
      <c r="AI9423" s="25"/>
      <c r="AJ9423" s="25"/>
    </row>
    <row r="9424" spans="5:36" x14ac:dyDescent="0.3">
      <c r="E9424" s="12"/>
      <c r="V9424" s="22"/>
      <c r="AI9424" s="25"/>
      <c r="AJ9424" s="25"/>
    </row>
    <row r="9425" spans="5:36" x14ac:dyDescent="0.3">
      <c r="E9425" s="12"/>
      <c r="V9425" s="22"/>
      <c r="AI9425" s="25"/>
      <c r="AJ9425" s="25"/>
    </row>
    <row r="9426" spans="5:36" x14ac:dyDescent="0.3">
      <c r="E9426" s="12"/>
      <c r="V9426" s="22"/>
      <c r="AI9426" s="25"/>
      <c r="AJ9426" s="25"/>
    </row>
    <row r="9427" spans="5:36" x14ac:dyDescent="0.3">
      <c r="E9427" s="12"/>
      <c r="V9427" s="22"/>
      <c r="AI9427" s="25"/>
      <c r="AJ9427" s="25"/>
    </row>
    <row r="9428" spans="5:36" x14ac:dyDescent="0.3">
      <c r="E9428" s="12"/>
      <c r="V9428" s="22"/>
      <c r="AI9428" s="25"/>
      <c r="AJ9428" s="25"/>
    </row>
    <row r="9429" spans="5:36" x14ac:dyDescent="0.3">
      <c r="E9429" s="12"/>
      <c r="V9429" s="22"/>
      <c r="AI9429" s="25"/>
      <c r="AJ9429" s="25"/>
    </row>
    <row r="9430" spans="5:36" x14ac:dyDescent="0.3">
      <c r="E9430" s="12"/>
      <c r="V9430" s="22"/>
      <c r="AI9430" s="25"/>
      <c r="AJ9430" s="25"/>
    </row>
    <row r="9431" spans="5:36" x14ac:dyDescent="0.3">
      <c r="E9431" s="12"/>
      <c r="V9431" s="22"/>
      <c r="AI9431" s="25"/>
      <c r="AJ9431" s="25"/>
    </row>
    <row r="9432" spans="5:36" x14ac:dyDescent="0.3">
      <c r="E9432" s="12"/>
      <c r="V9432" s="22"/>
      <c r="AI9432" s="25"/>
      <c r="AJ9432" s="25"/>
    </row>
    <row r="9433" spans="5:36" x14ac:dyDescent="0.3">
      <c r="E9433" s="12"/>
      <c r="V9433" s="22"/>
      <c r="AI9433" s="25"/>
      <c r="AJ9433" s="25"/>
    </row>
    <row r="9434" spans="5:36" x14ac:dyDescent="0.3">
      <c r="E9434" s="12"/>
      <c r="V9434" s="22"/>
      <c r="AI9434" s="25"/>
      <c r="AJ9434" s="25"/>
    </row>
    <row r="9435" spans="5:36" x14ac:dyDescent="0.3">
      <c r="E9435" s="12"/>
      <c r="V9435" s="22"/>
      <c r="AI9435" s="25"/>
      <c r="AJ9435" s="25"/>
    </row>
    <row r="9436" spans="5:36" x14ac:dyDescent="0.3">
      <c r="E9436" s="12"/>
      <c r="V9436" s="22"/>
      <c r="AI9436" s="25"/>
      <c r="AJ9436" s="25"/>
    </row>
    <row r="9437" spans="5:36" x14ac:dyDescent="0.3">
      <c r="E9437" s="12"/>
      <c r="V9437" s="22"/>
      <c r="AI9437" s="25"/>
      <c r="AJ9437" s="25"/>
    </row>
    <row r="9438" spans="5:36" x14ac:dyDescent="0.3">
      <c r="E9438" s="12"/>
      <c r="V9438" s="22"/>
      <c r="AI9438" s="25"/>
      <c r="AJ9438" s="25"/>
    </row>
    <row r="9439" spans="5:36" x14ac:dyDescent="0.3">
      <c r="E9439" s="12"/>
      <c r="V9439" s="22"/>
      <c r="AI9439" s="25"/>
      <c r="AJ9439" s="25"/>
    </row>
    <row r="9440" spans="5:36" x14ac:dyDescent="0.3">
      <c r="E9440" s="12"/>
      <c r="V9440" s="22"/>
      <c r="AI9440" s="25"/>
      <c r="AJ9440" s="25"/>
    </row>
    <row r="9441" spans="5:36" x14ac:dyDescent="0.3">
      <c r="E9441" s="12"/>
      <c r="V9441" s="22"/>
      <c r="AI9441" s="25"/>
      <c r="AJ9441" s="25"/>
    </row>
    <row r="9442" spans="5:36" x14ac:dyDescent="0.3">
      <c r="E9442" s="12"/>
      <c r="V9442" s="22"/>
      <c r="AI9442" s="25"/>
      <c r="AJ9442" s="25"/>
    </row>
    <row r="9443" spans="5:36" x14ac:dyDescent="0.3">
      <c r="E9443" s="12"/>
      <c r="V9443" s="22"/>
      <c r="AI9443" s="25"/>
      <c r="AJ9443" s="25"/>
    </row>
    <row r="9444" spans="5:36" x14ac:dyDescent="0.3">
      <c r="E9444" s="12"/>
      <c r="V9444" s="22"/>
      <c r="AI9444" s="25"/>
      <c r="AJ9444" s="25"/>
    </row>
    <row r="9445" spans="5:36" x14ac:dyDescent="0.3">
      <c r="E9445" s="12"/>
      <c r="V9445" s="22"/>
      <c r="AI9445" s="25"/>
      <c r="AJ9445" s="25"/>
    </row>
    <row r="9446" spans="5:36" x14ac:dyDescent="0.3">
      <c r="E9446" s="12"/>
      <c r="V9446" s="22"/>
      <c r="AI9446" s="25"/>
      <c r="AJ9446" s="25"/>
    </row>
    <row r="9447" spans="5:36" x14ac:dyDescent="0.3">
      <c r="E9447" s="12"/>
      <c r="V9447" s="22"/>
      <c r="AI9447" s="25"/>
      <c r="AJ9447" s="25"/>
    </row>
    <row r="9448" spans="5:36" x14ac:dyDescent="0.3">
      <c r="E9448" s="12"/>
      <c r="V9448" s="22"/>
      <c r="AI9448" s="25"/>
      <c r="AJ9448" s="25"/>
    </row>
    <row r="9449" spans="5:36" x14ac:dyDescent="0.3">
      <c r="E9449" s="12"/>
      <c r="V9449" s="22"/>
      <c r="AI9449" s="25"/>
      <c r="AJ9449" s="25"/>
    </row>
    <row r="9450" spans="5:36" x14ac:dyDescent="0.3">
      <c r="E9450" s="12"/>
      <c r="V9450" s="22"/>
      <c r="AI9450" s="25"/>
      <c r="AJ9450" s="25"/>
    </row>
    <row r="9451" spans="5:36" x14ac:dyDescent="0.3">
      <c r="E9451" s="12"/>
      <c r="V9451" s="22"/>
      <c r="AI9451" s="25"/>
      <c r="AJ9451" s="25"/>
    </row>
    <row r="9452" spans="5:36" x14ac:dyDescent="0.3">
      <c r="E9452" s="12"/>
      <c r="V9452" s="22"/>
      <c r="AI9452" s="25"/>
      <c r="AJ9452" s="25"/>
    </row>
    <row r="9453" spans="5:36" x14ac:dyDescent="0.3">
      <c r="E9453" s="12"/>
      <c r="V9453" s="22"/>
      <c r="AI9453" s="25"/>
      <c r="AJ9453" s="25"/>
    </row>
    <row r="9454" spans="5:36" x14ac:dyDescent="0.3">
      <c r="E9454" s="12"/>
      <c r="V9454" s="22"/>
      <c r="AI9454" s="25"/>
      <c r="AJ9454" s="25"/>
    </row>
    <row r="9455" spans="5:36" x14ac:dyDescent="0.3">
      <c r="E9455" s="12"/>
      <c r="V9455" s="22"/>
      <c r="AI9455" s="25"/>
      <c r="AJ9455" s="25"/>
    </row>
    <row r="9456" spans="5:36" x14ac:dyDescent="0.3">
      <c r="E9456" s="12"/>
      <c r="V9456" s="22"/>
      <c r="AI9456" s="25"/>
      <c r="AJ9456" s="25"/>
    </row>
    <row r="9457" spans="5:36" x14ac:dyDescent="0.3">
      <c r="E9457" s="12"/>
      <c r="V9457" s="22"/>
      <c r="AI9457" s="25"/>
      <c r="AJ9457" s="25"/>
    </row>
    <row r="9458" spans="5:36" x14ac:dyDescent="0.3">
      <c r="E9458" s="12"/>
      <c r="V9458" s="22"/>
      <c r="AI9458" s="25"/>
      <c r="AJ9458" s="25"/>
    </row>
    <row r="9459" spans="5:36" x14ac:dyDescent="0.3">
      <c r="E9459" s="12"/>
      <c r="V9459" s="22"/>
      <c r="AI9459" s="25"/>
      <c r="AJ9459" s="25"/>
    </row>
    <row r="9460" spans="5:36" x14ac:dyDescent="0.3">
      <c r="E9460" s="12"/>
      <c r="V9460" s="22"/>
      <c r="AI9460" s="25"/>
      <c r="AJ9460" s="25"/>
    </row>
    <row r="9461" spans="5:36" x14ac:dyDescent="0.3">
      <c r="E9461" s="12"/>
      <c r="V9461" s="22"/>
      <c r="AI9461" s="25"/>
      <c r="AJ9461" s="25"/>
    </row>
    <row r="9462" spans="5:36" x14ac:dyDescent="0.3">
      <c r="E9462" s="12"/>
      <c r="V9462" s="22"/>
      <c r="AI9462" s="25"/>
      <c r="AJ9462" s="25"/>
    </row>
    <row r="9463" spans="5:36" x14ac:dyDescent="0.3">
      <c r="E9463" s="12"/>
      <c r="V9463" s="22"/>
      <c r="AI9463" s="25"/>
      <c r="AJ9463" s="25"/>
    </row>
    <row r="9464" spans="5:36" x14ac:dyDescent="0.3">
      <c r="E9464" s="12"/>
      <c r="V9464" s="22"/>
      <c r="AI9464" s="25"/>
      <c r="AJ9464" s="25"/>
    </row>
    <row r="9465" spans="5:36" x14ac:dyDescent="0.3">
      <c r="E9465" s="12"/>
      <c r="V9465" s="22"/>
      <c r="AI9465" s="25"/>
      <c r="AJ9465" s="25"/>
    </row>
    <row r="9466" spans="5:36" x14ac:dyDescent="0.3">
      <c r="E9466" s="12"/>
      <c r="V9466" s="22"/>
      <c r="AI9466" s="25"/>
      <c r="AJ9466" s="25"/>
    </row>
    <row r="9467" spans="5:36" x14ac:dyDescent="0.3">
      <c r="E9467" s="12"/>
      <c r="V9467" s="22"/>
      <c r="AI9467" s="25"/>
      <c r="AJ9467" s="25"/>
    </row>
    <row r="9468" spans="5:36" x14ac:dyDescent="0.3">
      <c r="E9468" s="12"/>
      <c r="V9468" s="22"/>
      <c r="AI9468" s="25"/>
      <c r="AJ9468" s="25"/>
    </row>
    <row r="9469" spans="5:36" x14ac:dyDescent="0.3">
      <c r="E9469" s="12"/>
      <c r="V9469" s="22"/>
      <c r="AI9469" s="25"/>
      <c r="AJ9469" s="25"/>
    </row>
    <row r="9470" spans="5:36" x14ac:dyDescent="0.3">
      <c r="E9470" s="12"/>
      <c r="V9470" s="22"/>
      <c r="AI9470" s="25"/>
      <c r="AJ9470" s="25"/>
    </row>
    <row r="9471" spans="5:36" x14ac:dyDescent="0.3">
      <c r="E9471" s="12"/>
      <c r="V9471" s="22"/>
      <c r="AI9471" s="25"/>
      <c r="AJ9471" s="25"/>
    </row>
    <row r="9472" spans="5:36" x14ac:dyDescent="0.3">
      <c r="E9472" s="12"/>
      <c r="V9472" s="22"/>
      <c r="AI9472" s="25"/>
      <c r="AJ9472" s="25"/>
    </row>
    <row r="9473" spans="5:36" x14ac:dyDescent="0.3">
      <c r="E9473" s="12"/>
      <c r="V9473" s="22"/>
      <c r="AI9473" s="25"/>
      <c r="AJ9473" s="25"/>
    </row>
    <row r="9474" spans="5:36" x14ac:dyDescent="0.3">
      <c r="E9474" s="12"/>
      <c r="V9474" s="22"/>
      <c r="AI9474" s="25"/>
      <c r="AJ9474" s="25"/>
    </row>
    <row r="9475" spans="5:36" x14ac:dyDescent="0.3">
      <c r="E9475" s="12"/>
      <c r="V9475" s="22"/>
      <c r="AI9475" s="25"/>
      <c r="AJ9475" s="25"/>
    </row>
    <row r="9476" spans="5:36" x14ac:dyDescent="0.3">
      <c r="E9476" s="12"/>
      <c r="V9476" s="22"/>
      <c r="AI9476" s="25"/>
      <c r="AJ9476" s="25"/>
    </row>
    <row r="9477" spans="5:36" x14ac:dyDescent="0.3">
      <c r="E9477" s="12"/>
      <c r="V9477" s="22"/>
      <c r="AI9477" s="25"/>
      <c r="AJ9477" s="25"/>
    </row>
    <row r="9478" spans="5:36" x14ac:dyDescent="0.3">
      <c r="E9478" s="12"/>
      <c r="V9478" s="22"/>
      <c r="AI9478" s="25"/>
      <c r="AJ9478" s="25"/>
    </row>
    <row r="9479" spans="5:36" x14ac:dyDescent="0.3">
      <c r="E9479" s="12"/>
      <c r="V9479" s="22"/>
      <c r="AI9479" s="25"/>
      <c r="AJ9479" s="25"/>
    </row>
    <row r="9480" spans="5:36" x14ac:dyDescent="0.3">
      <c r="E9480" s="12"/>
      <c r="V9480" s="22"/>
      <c r="AI9480" s="25"/>
      <c r="AJ9480" s="25"/>
    </row>
    <row r="9481" spans="5:36" x14ac:dyDescent="0.3">
      <c r="E9481" s="12"/>
      <c r="V9481" s="22"/>
      <c r="AI9481" s="25"/>
      <c r="AJ9481" s="25"/>
    </row>
    <row r="9482" spans="5:36" x14ac:dyDescent="0.3">
      <c r="E9482" s="12"/>
      <c r="V9482" s="22"/>
      <c r="AI9482" s="25"/>
      <c r="AJ9482" s="25"/>
    </row>
    <row r="9483" spans="5:36" x14ac:dyDescent="0.3">
      <c r="E9483" s="12"/>
      <c r="V9483" s="22"/>
      <c r="AI9483" s="25"/>
      <c r="AJ9483" s="25"/>
    </row>
    <row r="9484" spans="5:36" x14ac:dyDescent="0.3">
      <c r="E9484" s="12"/>
      <c r="V9484" s="22"/>
      <c r="AI9484" s="25"/>
      <c r="AJ9484" s="25"/>
    </row>
    <row r="9485" spans="5:36" x14ac:dyDescent="0.3">
      <c r="E9485" s="12"/>
      <c r="V9485" s="22"/>
      <c r="AI9485" s="25"/>
      <c r="AJ9485" s="25"/>
    </row>
    <row r="9486" spans="5:36" x14ac:dyDescent="0.3">
      <c r="E9486" s="12"/>
      <c r="V9486" s="22"/>
      <c r="AI9486" s="25"/>
      <c r="AJ9486" s="25"/>
    </row>
    <row r="9487" spans="5:36" x14ac:dyDescent="0.3">
      <c r="E9487" s="12"/>
      <c r="V9487" s="22"/>
      <c r="AI9487" s="25"/>
      <c r="AJ9487" s="25"/>
    </row>
    <row r="9488" spans="5:36" x14ac:dyDescent="0.3">
      <c r="E9488" s="12"/>
      <c r="V9488" s="22"/>
      <c r="AI9488" s="25"/>
      <c r="AJ9488" s="25"/>
    </row>
    <row r="9489" spans="5:36" x14ac:dyDescent="0.3">
      <c r="E9489" s="12"/>
      <c r="V9489" s="22"/>
      <c r="AI9489" s="25"/>
      <c r="AJ9489" s="25"/>
    </row>
    <row r="9490" spans="5:36" x14ac:dyDescent="0.3">
      <c r="E9490" s="12"/>
      <c r="V9490" s="22"/>
      <c r="AI9490" s="25"/>
      <c r="AJ9490" s="25"/>
    </row>
    <row r="9491" spans="5:36" x14ac:dyDescent="0.3">
      <c r="E9491" s="12"/>
      <c r="V9491" s="22"/>
      <c r="AI9491" s="25"/>
      <c r="AJ9491" s="25"/>
    </row>
    <row r="9492" spans="5:36" x14ac:dyDescent="0.3">
      <c r="E9492" s="12"/>
      <c r="V9492" s="22"/>
      <c r="AI9492" s="25"/>
      <c r="AJ9492" s="25"/>
    </row>
    <row r="9493" spans="5:36" x14ac:dyDescent="0.3">
      <c r="E9493" s="12"/>
      <c r="V9493" s="22"/>
      <c r="AI9493" s="25"/>
      <c r="AJ9493" s="25"/>
    </row>
    <row r="9494" spans="5:36" x14ac:dyDescent="0.3">
      <c r="E9494" s="12"/>
      <c r="V9494" s="22"/>
      <c r="AI9494" s="25"/>
      <c r="AJ9494" s="25"/>
    </row>
    <row r="9495" spans="5:36" x14ac:dyDescent="0.3">
      <c r="E9495" s="12"/>
      <c r="V9495" s="22"/>
      <c r="AI9495" s="25"/>
      <c r="AJ9495" s="25"/>
    </row>
    <row r="9496" spans="5:36" x14ac:dyDescent="0.3">
      <c r="E9496" s="12"/>
      <c r="V9496" s="22"/>
      <c r="AI9496" s="25"/>
      <c r="AJ9496" s="25"/>
    </row>
    <row r="9497" spans="5:36" x14ac:dyDescent="0.3">
      <c r="E9497" s="12"/>
      <c r="V9497" s="22"/>
      <c r="AI9497" s="25"/>
      <c r="AJ9497" s="25"/>
    </row>
    <row r="9498" spans="5:36" x14ac:dyDescent="0.3">
      <c r="E9498" s="12"/>
      <c r="V9498" s="22"/>
      <c r="AI9498" s="25"/>
      <c r="AJ9498" s="25"/>
    </row>
    <row r="9499" spans="5:36" x14ac:dyDescent="0.3">
      <c r="E9499" s="12"/>
      <c r="V9499" s="22"/>
      <c r="AI9499" s="25"/>
      <c r="AJ9499" s="25"/>
    </row>
    <row r="9500" spans="5:36" x14ac:dyDescent="0.3">
      <c r="E9500" s="12"/>
      <c r="V9500" s="22"/>
      <c r="AI9500" s="25"/>
      <c r="AJ9500" s="25"/>
    </row>
    <row r="9501" spans="5:36" x14ac:dyDescent="0.3">
      <c r="E9501" s="12"/>
      <c r="V9501" s="22"/>
      <c r="AI9501" s="25"/>
      <c r="AJ9501" s="25"/>
    </row>
    <row r="9502" spans="5:36" x14ac:dyDescent="0.3">
      <c r="E9502" s="12"/>
      <c r="V9502" s="22"/>
      <c r="AI9502" s="25"/>
      <c r="AJ9502" s="25"/>
    </row>
    <row r="9503" spans="5:36" x14ac:dyDescent="0.3">
      <c r="E9503" s="12"/>
      <c r="V9503" s="22"/>
      <c r="AI9503" s="25"/>
      <c r="AJ9503" s="25"/>
    </row>
    <row r="9504" spans="5:36" x14ac:dyDescent="0.3">
      <c r="E9504" s="12"/>
      <c r="V9504" s="22"/>
      <c r="AI9504" s="25"/>
      <c r="AJ9504" s="25"/>
    </row>
    <row r="9505" spans="5:36" x14ac:dyDescent="0.3">
      <c r="E9505" s="12"/>
      <c r="V9505" s="22"/>
      <c r="AI9505" s="25"/>
      <c r="AJ9505" s="25"/>
    </row>
    <row r="9506" spans="5:36" x14ac:dyDescent="0.3">
      <c r="E9506" s="12"/>
      <c r="V9506" s="22"/>
      <c r="AI9506" s="25"/>
      <c r="AJ9506" s="25"/>
    </row>
    <row r="9507" spans="5:36" x14ac:dyDescent="0.3">
      <c r="E9507" s="12"/>
      <c r="V9507" s="22"/>
      <c r="AI9507" s="25"/>
      <c r="AJ9507" s="25"/>
    </row>
    <row r="9508" spans="5:36" x14ac:dyDescent="0.3">
      <c r="E9508" s="12"/>
      <c r="V9508" s="22"/>
      <c r="AI9508" s="25"/>
      <c r="AJ9508" s="25"/>
    </row>
    <row r="9509" spans="5:36" x14ac:dyDescent="0.3">
      <c r="E9509" s="12"/>
      <c r="V9509" s="22"/>
      <c r="AI9509" s="25"/>
      <c r="AJ9509" s="25"/>
    </row>
    <row r="9510" spans="5:36" x14ac:dyDescent="0.3">
      <c r="E9510" s="12"/>
      <c r="V9510" s="22"/>
      <c r="AI9510" s="25"/>
      <c r="AJ9510" s="25"/>
    </row>
    <row r="9511" spans="5:36" x14ac:dyDescent="0.3">
      <c r="E9511" s="12"/>
      <c r="V9511" s="22"/>
      <c r="AI9511" s="25"/>
      <c r="AJ9511" s="25"/>
    </row>
    <row r="9512" spans="5:36" x14ac:dyDescent="0.3">
      <c r="E9512" s="12"/>
      <c r="V9512" s="22"/>
      <c r="AI9512" s="25"/>
      <c r="AJ9512" s="25"/>
    </row>
    <row r="9513" spans="5:36" x14ac:dyDescent="0.3">
      <c r="E9513" s="12"/>
      <c r="V9513" s="22"/>
      <c r="AI9513" s="25"/>
      <c r="AJ9513" s="25"/>
    </row>
    <row r="9514" spans="5:36" x14ac:dyDescent="0.3">
      <c r="E9514" s="12"/>
      <c r="V9514" s="22"/>
      <c r="AI9514" s="25"/>
      <c r="AJ9514" s="25"/>
    </row>
    <row r="9515" spans="5:36" x14ac:dyDescent="0.3">
      <c r="E9515" s="12"/>
      <c r="V9515" s="22"/>
      <c r="AI9515" s="25"/>
      <c r="AJ9515" s="25"/>
    </row>
    <row r="9516" spans="5:36" x14ac:dyDescent="0.3">
      <c r="E9516" s="12"/>
      <c r="V9516" s="22"/>
      <c r="AI9516" s="25"/>
      <c r="AJ9516" s="25"/>
    </row>
    <row r="9517" spans="5:36" x14ac:dyDescent="0.3">
      <c r="E9517" s="12"/>
      <c r="V9517" s="22"/>
      <c r="AI9517" s="25"/>
      <c r="AJ9517" s="25"/>
    </row>
    <row r="9518" spans="5:36" x14ac:dyDescent="0.3">
      <c r="E9518" s="12"/>
      <c r="V9518" s="22"/>
      <c r="AI9518" s="25"/>
      <c r="AJ9518" s="25"/>
    </row>
    <row r="9519" spans="5:36" x14ac:dyDescent="0.3">
      <c r="E9519" s="12"/>
      <c r="V9519" s="22"/>
      <c r="AI9519" s="25"/>
      <c r="AJ9519" s="25"/>
    </row>
    <row r="9520" spans="5:36" x14ac:dyDescent="0.3">
      <c r="E9520" s="12"/>
      <c r="V9520" s="22"/>
      <c r="AI9520" s="25"/>
      <c r="AJ9520" s="25"/>
    </row>
    <row r="9521" spans="5:36" x14ac:dyDescent="0.3">
      <c r="E9521" s="12"/>
      <c r="V9521" s="22"/>
      <c r="AI9521" s="25"/>
      <c r="AJ9521" s="25"/>
    </row>
    <row r="9522" spans="5:36" x14ac:dyDescent="0.3">
      <c r="E9522" s="12"/>
      <c r="V9522" s="22"/>
      <c r="AI9522" s="25"/>
      <c r="AJ9522" s="25"/>
    </row>
    <row r="9523" spans="5:36" x14ac:dyDescent="0.3">
      <c r="E9523" s="12"/>
      <c r="V9523" s="22"/>
      <c r="AI9523" s="25"/>
      <c r="AJ9523" s="25"/>
    </row>
    <row r="9524" spans="5:36" x14ac:dyDescent="0.3">
      <c r="E9524" s="12"/>
      <c r="V9524" s="22"/>
      <c r="AI9524" s="25"/>
      <c r="AJ9524" s="25"/>
    </row>
    <row r="9525" spans="5:36" x14ac:dyDescent="0.3">
      <c r="E9525" s="12"/>
      <c r="V9525" s="22"/>
      <c r="AI9525" s="25"/>
      <c r="AJ9525" s="25"/>
    </row>
    <row r="9526" spans="5:36" x14ac:dyDescent="0.3">
      <c r="E9526" s="12"/>
      <c r="V9526" s="22"/>
      <c r="AI9526" s="25"/>
      <c r="AJ9526" s="25"/>
    </row>
    <row r="9527" spans="5:36" x14ac:dyDescent="0.3">
      <c r="E9527" s="12"/>
      <c r="V9527" s="22"/>
      <c r="AI9527" s="25"/>
      <c r="AJ9527" s="25"/>
    </row>
    <row r="9528" spans="5:36" x14ac:dyDescent="0.3">
      <c r="E9528" s="12"/>
      <c r="V9528" s="22"/>
      <c r="AI9528" s="25"/>
      <c r="AJ9528" s="25"/>
    </row>
    <row r="9529" spans="5:36" x14ac:dyDescent="0.3">
      <c r="E9529" s="12"/>
      <c r="V9529" s="22"/>
      <c r="AI9529" s="25"/>
      <c r="AJ9529" s="25"/>
    </row>
    <row r="9530" spans="5:36" x14ac:dyDescent="0.3">
      <c r="E9530" s="12"/>
      <c r="V9530" s="22"/>
      <c r="AI9530" s="25"/>
      <c r="AJ9530" s="25"/>
    </row>
    <row r="9531" spans="5:36" x14ac:dyDescent="0.3">
      <c r="E9531" s="12"/>
      <c r="V9531" s="22"/>
      <c r="AI9531" s="25"/>
      <c r="AJ9531" s="25"/>
    </row>
    <row r="9532" spans="5:36" x14ac:dyDescent="0.3">
      <c r="E9532" s="12"/>
      <c r="V9532" s="22"/>
      <c r="AI9532" s="25"/>
      <c r="AJ9532" s="25"/>
    </row>
    <row r="9533" spans="5:36" x14ac:dyDescent="0.3">
      <c r="E9533" s="12"/>
      <c r="V9533" s="22"/>
      <c r="AI9533" s="25"/>
      <c r="AJ9533" s="25"/>
    </row>
    <row r="9534" spans="5:36" x14ac:dyDescent="0.3">
      <c r="E9534" s="12"/>
      <c r="V9534" s="22"/>
      <c r="AI9534" s="25"/>
      <c r="AJ9534" s="25"/>
    </row>
    <row r="9535" spans="5:36" x14ac:dyDescent="0.3">
      <c r="E9535" s="12"/>
      <c r="V9535" s="22"/>
      <c r="AI9535" s="25"/>
      <c r="AJ9535" s="25"/>
    </row>
    <row r="9536" spans="5:36" x14ac:dyDescent="0.3">
      <c r="E9536" s="12"/>
      <c r="V9536" s="22"/>
      <c r="AI9536" s="25"/>
      <c r="AJ9536" s="25"/>
    </row>
    <row r="9537" spans="5:36" x14ac:dyDescent="0.3">
      <c r="E9537" s="12"/>
      <c r="V9537" s="22"/>
      <c r="AI9537" s="25"/>
      <c r="AJ9537" s="25"/>
    </row>
    <row r="9538" spans="5:36" x14ac:dyDescent="0.3">
      <c r="E9538" s="12"/>
      <c r="V9538" s="22"/>
      <c r="AI9538" s="25"/>
      <c r="AJ9538" s="25"/>
    </row>
    <row r="9539" spans="5:36" x14ac:dyDescent="0.3">
      <c r="E9539" s="12"/>
      <c r="V9539" s="22"/>
      <c r="AI9539" s="25"/>
      <c r="AJ9539" s="25"/>
    </row>
    <row r="9540" spans="5:36" x14ac:dyDescent="0.3">
      <c r="E9540" s="12"/>
      <c r="V9540" s="22"/>
      <c r="AI9540" s="25"/>
      <c r="AJ9540" s="25"/>
    </row>
    <row r="9541" spans="5:36" x14ac:dyDescent="0.3">
      <c r="E9541" s="12"/>
      <c r="V9541" s="22"/>
      <c r="AI9541" s="25"/>
      <c r="AJ9541" s="25"/>
    </row>
    <row r="9542" spans="5:36" x14ac:dyDescent="0.3">
      <c r="E9542" s="12"/>
      <c r="V9542" s="22"/>
      <c r="AI9542" s="25"/>
      <c r="AJ9542" s="25"/>
    </row>
    <row r="9543" spans="5:36" x14ac:dyDescent="0.3">
      <c r="E9543" s="12"/>
      <c r="V9543" s="22"/>
      <c r="AI9543" s="25"/>
      <c r="AJ9543" s="25"/>
    </row>
    <row r="9544" spans="5:36" x14ac:dyDescent="0.3">
      <c r="E9544" s="12"/>
      <c r="V9544" s="22"/>
      <c r="AI9544" s="25"/>
      <c r="AJ9544" s="25"/>
    </row>
    <row r="9545" spans="5:36" x14ac:dyDescent="0.3">
      <c r="E9545" s="12"/>
      <c r="V9545" s="22"/>
      <c r="AI9545" s="25"/>
      <c r="AJ9545" s="25"/>
    </row>
    <row r="9546" spans="5:36" x14ac:dyDescent="0.3">
      <c r="E9546" s="12"/>
      <c r="V9546" s="22"/>
      <c r="AI9546" s="25"/>
      <c r="AJ9546" s="25"/>
    </row>
    <row r="9547" spans="5:36" x14ac:dyDescent="0.3">
      <c r="E9547" s="12"/>
      <c r="V9547" s="22"/>
      <c r="AI9547" s="25"/>
      <c r="AJ9547" s="25"/>
    </row>
    <row r="9548" spans="5:36" x14ac:dyDescent="0.3">
      <c r="E9548" s="12"/>
      <c r="V9548" s="22"/>
      <c r="AI9548" s="25"/>
      <c r="AJ9548" s="25"/>
    </row>
    <row r="9549" spans="5:36" x14ac:dyDescent="0.3">
      <c r="E9549" s="12"/>
      <c r="V9549" s="22"/>
      <c r="AI9549" s="25"/>
      <c r="AJ9549" s="25"/>
    </row>
    <row r="9550" spans="5:36" x14ac:dyDescent="0.3">
      <c r="E9550" s="12"/>
      <c r="V9550" s="22"/>
      <c r="AI9550" s="25"/>
      <c r="AJ9550" s="25"/>
    </row>
    <row r="9551" spans="5:36" x14ac:dyDescent="0.3">
      <c r="E9551" s="12"/>
      <c r="V9551" s="22"/>
      <c r="AI9551" s="25"/>
      <c r="AJ9551" s="25"/>
    </row>
    <row r="9552" spans="5:36" x14ac:dyDescent="0.3">
      <c r="E9552" s="12"/>
      <c r="V9552" s="22"/>
      <c r="AI9552" s="25"/>
      <c r="AJ9552" s="25"/>
    </row>
    <row r="9553" spans="5:36" x14ac:dyDescent="0.3">
      <c r="E9553" s="12"/>
      <c r="V9553" s="22"/>
      <c r="AI9553" s="25"/>
      <c r="AJ9553" s="25"/>
    </row>
    <row r="9554" spans="5:36" x14ac:dyDescent="0.3">
      <c r="E9554" s="12"/>
      <c r="V9554" s="22"/>
      <c r="AI9554" s="25"/>
      <c r="AJ9554" s="25"/>
    </row>
    <row r="9555" spans="5:36" x14ac:dyDescent="0.3">
      <c r="E9555" s="12"/>
      <c r="V9555" s="22"/>
      <c r="AI9555" s="25"/>
      <c r="AJ9555" s="25"/>
    </row>
    <row r="9556" spans="5:36" x14ac:dyDescent="0.3">
      <c r="E9556" s="12"/>
      <c r="V9556" s="22"/>
      <c r="AI9556" s="25"/>
      <c r="AJ9556" s="25"/>
    </row>
    <row r="9557" spans="5:36" x14ac:dyDescent="0.3">
      <c r="E9557" s="12"/>
      <c r="V9557" s="22"/>
      <c r="AI9557" s="25"/>
      <c r="AJ9557" s="25"/>
    </row>
    <row r="9558" spans="5:36" x14ac:dyDescent="0.3">
      <c r="E9558" s="12"/>
      <c r="V9558" s="22"/>
      <c r="AI9558" s="25"/>
      <c r="AJ9558" s="25"/>
    </row>
    <row r="9559" spans="5:36" x14ac:dyDescent="0.3">
      <c r="E9559" s="12"/>
      <c r="V9559" s="22"/>
      <c r="AI9559" s="25"/>
      <c r="AJ9559" s="25"/>
    </row>
    <row r="9560" spans="5:36" x14ac:dyDescent="0.3">
      <c r="E9560" s="12"/>
      <c r="V9560" s="22"/>
      <c r="AI9560" s="25"/>
      <c r="AJ9560" s="25"/>
    </row>
    <row r="9561" spans="5:36" x14ac:dyDescent="0.3">
      <c r="E9561" s="12"/>
      <c r="V9561" s="22"/>
      <c r="AI9561" s="25"/>
      <c r="AJ9561" s="25"/>
    </row>
    <row r="9562" spans="5:36" x14ac:dyDescent="0.3">
      <c r="E9562" s="12"/>
      <c r="V9562" s="22"/>
      <c r="AI9562" s="25"/>
      <c r="AJ9562" s="25"/>
    </row>
    <row r="9563" spans="5:36" x14ac:dyDescent="0.3">
      <c r="E9563" s="12"/>
      <c r="V9563" s="22"/>
      <c r="AI9563" s="25"/>
      <c r="AJ9563" s="25"/>
    </row>
    <row r="9564" spans="5:36" x14ac:dyDescent="0.3">
      <c r="E9564" s="12"/>
      <c r="V9564" s="22"/>
      <c r="AI9564" s="25"/>
      <c r="AJ9564" s="25"/>
    </row>
    <row r="9565" spans="5:36" x14ac:dyDescent="0.3">
      <c r="E9565" s="12"/>
      <c r="V9565" s="22"/>
      <c r="AI9565" s="25"/>
      <c r="AJ9565" s="25"/>
    </row>
    <row r="9566" spans="5:36" x14ac:dyDescent="0.3">
      <c r="E9566" s="12"/>
      <c r="V9566" s="22"/>
      <c r="AI9566" s="25"/>
      <c r="AJ9566" s="25"/>
    </row>
    <row r="9567" spans="5:36" x14ac:dyDescent="0.3">
      <c r="E9567" s="12"/>
      <c r="V9567" s="22"/>
      <c r="AI9567" s="25"/>
      <c r="AJ9567" s="25"/>
    </row>
    <row r="9568" spans="5:36" x14ac:dyDescent="0.3">
      <c r="E9568" s="12"/>
      <c r="V9568" s="22"/>
      <c r="AI9568" s="25"/>
      <c r="AJ9568" s="25"/>
    </row>
    <row r="9569" spans="5:36" x14ac:dyDescent="0.3">
      <c r="E9569" s="12"/>
      <c r="V9569" s="22"/>
      <c r="AI9569" s="25"/>
      <c r="AJ9569" s="25"/>
    </row>
    <row r="9570" spans="5:36" x14ac:dyDescent="0.3">
      <c r="E9570" s="12"/>
      <c r="V9570" s="22"/>
      <c r="AI9570" s="25"/>
      <c r="AJ9570" s="25"/>
    </row>
    <row r="9571" spans="5:36" x14ac:dyDescent="0.3">
      <c r="E9571" s="12"/>
      <c r="V9571" s="22"/>
      <c r="AI9571" s="25"/>
      <c r="AJ9571" s="25"/>
    </row>
    <row r="9572" spans="5:36" x14ac:dyDescent="0.3">
      <c r="E9572" s="12"/>
      <c r="V9572" s="22"/>
      <c r="AI9572" s="25"/>
      <c r="AJ9572" s="25"/>
    </row>
    <row r="9573" spans="5:36" x14ac:dyDescent="0.3">
      <c r="E9573" s="12"/>
      <c r="V9573" s="22"/>
      <c r="AI9573" s="25"/>
      <c r="AJ9573" s="25"/>
    </row>
    <row r="9574" spans="5:36" x14ac:dyDescent="0.3">
      <c r="E9574" s="12"/>
      <c r="V9574" s="22"/>
      <c r="AI9574" s="25"/>
      <c r="AJ9574" s="25"/>
    </row>
    <row r="9575" spans="5:36" x14ac:dyDescent="0.3">
      <c r="E9575" s="12"/>
      <c r="V9575" s="22"/>
      <c r="AI9575" s="25"/>
      <c r="AJ9575" s="25"/>
    </row>
    <row r="9576" spans="5:36" x14ac:dyDescent="0.3">
      <c r="E9576" s="12"/>
      <c r="V9576" s="22"/>
      <c r="AI9576" s="25"/>
      <c r="AJ9576" s="25"/>
    </row>
    <row r="9577" spans="5:36" x14ac:dyDescent="0.3">
      <c r="E9577" s="12"/>
      <c r="V9577" s="22"/>
      <c r="AI9577" s="25"/>
      <c r="AJ9577" s="25"/>
    </row>
    <row r="9578" spans="5:36" x14ac:dyDescent="0.3">
      <c r="E9578" s="12"/>
      <c r="V9578" s="22"/>
      <c r="AI9578" s="25"/>
      <c r="AJ9578" s="25"/>
    </row>
    <row r="9579" spans="5:36" x14ac:dyDescent="0.3">
      <c r="E9579" s="12"/>
      <c r="V9579" s="22"/>
      <c r="AI9579" s="25"/>
      <c r="AJ9579" s="25"/>
    </row>
    <row r="9580" spans="5:36" x14ac:dyDescent="0.3">
      <c r="E9580" s="12"/>
      <c r="V9580" s="22"/>
      <c r="AI9580" s="25"/>
      <c r="AJ9580" s="25"/>
    </row>
    <row r="9581" spans="5:36" x14ac:dyDescent="0.3">
      <c r="E9581" s="12"/>
      <c r="V9581" s="22"/>
      <c r="AI9581" s="25"/>
      <c r="AJ9581" s="25"/>
    </row>
    <row r="9582" spans="5:36" x14ac:dyDescent="0.3">
      <c r="E9582" s="12"/>
      <c r="V9582" s="22"/>
      <c r="AI9582" s="25"/>
      <c r="AJ9582" s="25"/>
    </row>
    <row r="9583" spans="5:36" x14ac:dyDescent="0.3">
      <c r="E9583" s="12"/>
      <c r="V9583" s="22"/>
      <c r="AI9583" s="25"/>
      <c r="AJ9583" s="25"/>
    </row>
    <row r="9584" spans="5:36" x14ac:dyDescent="0.3">
      <c r="E9584" s="12"/>
      <c r="V9584" s="22"/>
      <c r="AI9584" s="25"/>
      <c r="AJ9584" s="25"/>
    </row>
    <row r="9585" spans="5:36" x14ac:dyDescent="0.3">
      <c r="E9585" s="12"/>
      <c r="V9585" s="22"/>
      <c r="AI9585" s="25"/>
      <c r="AJ9585" s="25"/>
    </row>
    <row r="9586" spans="5:36" x14ac:dyDescent="0.3">
      <c r="E9586" s="12"/>
      <c r="V9586" s="22"/>
      <c r="AI9586" s="25"/>
      <c r="AJ9586" s="25"/>
    </row>
    <row r="9587" spans="5:36" x14ac:dyDescent="0.3">
      <c r="E9587" s="12"/>
      <c r="V9587" s="22"/>
      <c r="AI9587" s="25"/>
      <c r="AJ9587" s="25"/>
    </row>
    <row r="9588" spans="5:36" x14ac:dyDescent="0.3">
      <c r="E9588" s="12"/>
      <c r="V9588" s="22"/>
      <c r="AI9588" s="25"/>
      <c r="AJ9588" s="25"/>
    </row>
    <row r="9589" spans="5:36" x14ac:dyDescent="0.3">
      <c r="E9589" s="12"/>
      <c r="V9589" s="22"/>
      <c r="AI9589" s="25"/>
      <c r="AJ9589" s="25"/>
    </row>
    <row r="9590" spans="5:36" x14ac:dyDescent="0.3">
      <c r="E9590" s="12"/>
      <c r="V9590" s="22"/>
      <c r="AI9590" s="25"/>
      <c r="AJ9590" s="25"/>
    </row>
    <row r="9591" spans="5:36" x14ac:dyDescent="0.3">
      <c r="E9591" s="12"/>
      <c r="V9591" s="22"/>
      <c r="AI9591" s="25"/>
      <c r="AJ9591" s="25"/>
    </row>
    <row r="9592" spans="5:36" x14ac:dyDescent="0.3">
      <c r="E9592" s="12"/>
      <c r="V9592" s="22"/>
      <c r="AI9592" s="25"/>
      <c r="AJ9592" s="25"/>
    </row>
    <row r="9593" spans="5:36" x14ac:dyDescent="0.3">
      <c r="E9593" s="12"/>
      <c r="V9593" s="22"/>
      <c r="AI9593" s="25"/>
      <c r="AJ9593" s="25"/>
    </row>
    <row r="9594" spans="5:36" x14ac:dyDescent="0.3">
      <c r="E9594" s="12"/>
      <c r="V9594" s="22"/>
      <c r="AI9594" s="25"/>
      <c r="AJ9594" s="25"/>
    </row>
    <row r="9595" spans="5:36" x14ac:dyDescent="0.3">
      <c r="E9595" s="12"/>
      <c r="V9595" s="22"/>
      <c r="AI9595" s="25"/>
      <c r="AJ9595" s="25"/>
    </row>
    <row r="9596" spans="5:36" x14ac:dyDescent="0.3">
      <c r="E9596" s="12"/>
      <c r="V9596" s="22"/>
      <c r="AI9596" s="25"/>
      <c r="AJ9596" s="25"/>
    </row>
    <row r="9597" spans="5:36" x14ac:dyDescent="0.3">
      <c r="E9597" s="12"/>
      <c r="V9597" s="22"/>
      <c r="AI9597" s="25"/>
      <c r="AJ9597" s="25"/>
    </row>
    <row r="9598" spans="5:36" x14ac:dyDescent="0.3">
      <c r="E9598" s="12"/>
      <c r="V9598" s="22"/>
      <c r="AI9598" s="25"/>
      <c r="AJ9598" s="25"/>
    </row>
    <row r="9599" spans="5:36" x14ac:dyDescent="0.3">
      <c r="E9599" s="12"/>
      <c r="V9599" s="22"/>
      <c r="AI9599" s="25"/>
      <c r="AJ9599" s="25"/>
    </row>
    <row r="9600" spans="5:36" x14ac:dyDescent="0.3">
      <c r="E9600" s="12"/>
      <c r="V9600" s="22"/>
      <c r="AI9600" s="25"/>
      <c r="AJ9600" s="25"/>
    </row>
    <row r="9601" spans="5:36" x14ac:dyDescent="0.3">
      <c r="E9601" s="12"/>
      <c r="V9601" s="22"/>
      <c r="AI9601" s="25"/>
      <c r="AJ9601" s="25"/>
    </row>
    <row r="9602" spans="5:36" x14ac:dyDescent="0.3">
      <c r="E9602" s="12"/>
      <c r="V9602" s="22"/>
      <c r="AI9602" s="25"/>
      <c r="AJ9602" s="25"/>
    </row>
    <row r="9603" spans="5:36" x14ac:dyDescent="0.3">
      <c r="E9603" s="12"/>
      <c r="V9603" s="22"/>
      <c r="AI9603" s="25"/>
      <c r="AJ9603" s="25"/>
    </row>
    <row r="9604" spans="5:36" x14ac:dyDescent="0.3">
      <c r="E9604" s="12"/>
      <c r="V9604" s="22"/>
      <c r="AI9604" s="25"/>
      <c r="AJ9604" s="25"/>
    </row>
    <row r="9605" spans="5:36" x14ac:dyDescent="0.3">
      <c r="E9605" s="12"/>
      <c r="V9605" s="22"/>
      <c r="AI9605" s="25"/>
      <c r="AJ9605" s="25"/>
    </row>
    <row r="9606" spans="5:36" x14ac:dyDescent="0.3">
      <c r="E9606" s="12"/>
      <c r="V9606" s="22"/>
      <c r="AI9606" s="25"/>
      <c r="AJ9606" s="25"/>
    </row>
    <row r="9607" spans="5:36" x14ac:dyDescent="0.3">
      <c r="E9607" s="12"/>
      <c r="V9607" s="22"/>
      <c r="AI9607" s="25"/>
      <c r="AJ9607" s="25"/>
    </row>
    <row r="9608" spans="5:36" x14ac:dyDescent="0.3">
      <c r="E9608" s="12"/>
      <c r="V9608" s="22"/>
      <c r="AI9608" s="25"/>
      <c r="AJ9608" s="25"/>
    </row>
    <row r="9609" spans="5:36" x14ac:dyDescent="0.3">
      <c r="E9609" s="12"/>
      <c r="V9609" s="22"/>
      <c r="AI9609" s="25"/>
      <c r="AJ9609" s="25"/>
    </row>
    <row r="9610" spans="5:36" x14ac:dyDescent="0.3">
      <c r="E9610" s="12"/>
      <c r="V9610" s="22"/>
      <c r="AI9610" s="25"/>
      <c r="AJ9610" s="25"/>
    </row>
    <row r="9611" spans="5:36" x14ac:dyDescent="0.3">
      <c r="E9611" s="12"/>
      <c r="V9611" s="22"/>
      <c r="AI9611" s="25"/>
      <c r="AJ9611" s="25"/>
    </row>
    <row r="9612" spans="5:36" x14ac:dyDescent="0.3">
      <c r="E9612" s="12"/>
      <c r="V9612" s="22"/>
      <c r="AI9612" s="25"/>
      <c r="AJ9612" s="25"/>
    </row>
    <row r="9613" spans="5:36" x14ac:dyDescent="0.3">
      <c r="E9613" s="12"/>
      <c r="V9613" s="22"/>
      <c r="AI9613" s="25"/>
      <c r="AJ9613" s="25"/>
    </row>
    <row r="9614" spans="5:36" x14ac:dyDescent="0.3">
      <c r="E9614" s="12"/>
      <c r="V9614" s="22"/>
      <c r="AI9614" s="25"/>
      <c r="AJ9614" s="25"/>
    </row>
    <row r="9615" spans="5:36" x14ac:dyDescent="0.3">
      <c r="E9615" s="12"/>
      <c r="V9615" s="22"/>
      <c r="AI9615" s="25"/>
      <c r="AJ9615" s="25"/>
    </row>
    <row r="9616" spans="5:36" x14ac:dyDescent="0.3">
      <c r="E9616" s="12"/>
      <c r="V9616" s="22"/>
      <c r="AI9616" s="25"/>
      <c r="AJ9616" s="25"/>
    </row>
    <row r="9617" spans="5:36" x14ac:dyDescent="0.3">
      <c r="E9617" s="12"/>
      <c r="V9617" s="22"/>
      <c r="AI9617" s="25"/>
      <c r="AJ9617" s="25"/>
    </row>
    <row r="9618" spans="5:36" x14ac:dyDescent="0.3">
      <c r="E9618" s="12"/>
      <c r="V9618" s="22"/>
      <c r="AI9618" s="25"/>
      <c r="AJ9618" s="25"/>
    </row>
    <row r="9619" spans="5:36" x14ac:dyDescent="0.3">
      <c r="E9619" s="12"/>
      <c r="V9619" s="22"/>
      <c r="AI9619" s="25"/>
      <c r="AJ9619" s="25"/>
    </row>
    <row r="9620" spans="5:36" x14ac:dyDescent="0.3">
      <c r="E9620" s="12"/>
      <c r="V9620" s="22"/>
      <c r="AI9620" s="25"/>
      <c r="AJ9620" s="25"/>
    </row>
    <row r="9621" spans="5:36" x14ac:dyDescent="0.3">
      <c r="E9621" s="12"/>
      <c r="V9621" s="22"/>
      <c r="AI9621" s="25"/>
      <c r="AJ9621" s="25"/>
    </row>
    <row r="9622" spans="5:36" x14ac:dyDescent="0.3">
      <c r="E9622" s="12"/>
      <c r="V9622" s="22"/>
      <c r="AI9622" s="25"/>
      <c r="AJ9622" s="25"/>
    </row>
    <row r="9623" spans="5:36" x14ac:dyDescent="0.3">
      <c r="E9623" s="12"/>
      <c r="V9623" s="22"/>
      <c r="AI9623" s="25"/>
      <c r="AJ9623" s="25"/>
    </row>
    <row r="9624" spans="5:36" x14ac:dyDescent="0.3">
      <c r="E9624" s="12"/>
      <c r="V9624" s="22"/>
      <c r="AI9624" s="25"/>
      <c r="AJ9624" s="25"/>
    </row>
    <row r="9625" spans="5:36" x14ac:dyDescent="0.3">
      <c r="E9625" s="12"/>
      <c r="V9625" s="22"/>
      <c r="AI9625" s="25"/>
      <c r="AJ9625" s="25"/>
    </row>
    <row r="9626" spans="5:36" x14ac:dyDescent="0.3">
      <c r="E9626" s="12"/>
      <c r="V9626" s="22"/>
      <c r="AI9626" s="25"/>
      <c r="AJ9626" s="25"/>
    </row>
    <row r="9627" spans="5:36" x14ac:dyDescent="0.3">
      <c r="E9627" s="12"/>
      <c r="V9627" s="22"/>
      <c r="AI9627" s="25"/>
      <c r="AJ9627" s="25"/>
    </row>
    <row r="9628" spans="5:36" x14ac:dyDescent="0.3">
      <c r="E9628" s="12"/>
      <c r="V9628" s="22"/>
      <c r="AI9628" s="25"/>
      <c r="AJ9628" s="25"/>
    </row>
    <row r="9629" spans="5:36" x14ac:dyDescent="0.3">
      <c r="E9629" s="12"/>
      <c r="V9629" s="22"/>
      <c r="AI9629" s="25"/>
      <c r="AJ9629" s="25"/>
    </row>
    <row r="9630" spans="5:36" x14ac:dyDescent="0.3">
      <c r="E9630" s="12"/>
      <c r="V9630" s="22"/>
      <c r="AI9630" s="25"/>
      <c r="AJ9630" s="25"/>
    </row>
    <row r="9631" spans="5:36" x14ac:dyDescent="0.3">
      <c r="E9631" s="12"/>
      <c r="V9631" s="22"/>
      <c r="AI9631" s="25"/>
      <c r="AJ9631" s="25"/>
    </row>
    <row r="9632" spans="5:36" x14ac:dyDescent="0.3">
      <c r="E9632" s="12"/>
      <c r="V9632" s="22"/>
      <c r="AI9632" s="25"/>
      <c r="AJ9632" s="25"/>
    </row>
    <row r="9633" spans="5:36" x14ac:dyDescent="0.3">
      <c r="E9633" s="12"/>
      <c r="V9633" s="22"/>
      <c r="AI9633" s="25"/>
      <c r="AJ9633" s="25"/>
    </row>
    <row r="9634" spans="5:36" x14ac:dyDescent="0.3">
      <c r="E9634" s="12"/>
      <c r="V9634" s="22"/>
      <c r="AI9634" s="25"/>
      <c r="AJ9634" s="25"/>
    </row>
    <row r="9635" spans="5:36" x14ac:dyDescent="0.3">
      <c r="E9635" s="12"/>
      <c r="V9635" s="22"/>
      <c r="AI9635" s="25"/>
      <c r="AJ9635" s="25"/>
    </row>
    <row r="9636" spans="5:36" x14ac:dyDescent="0.3">
      <c r="E9636" s="12"/>
      <c r="V9636" s="22"/>
      <c r="AI9636" s="25"/>
      <c r="AJ9636" s="25"/>
    </row>
    <row r="9637" spans="5:36" x14ac:dyDescent="0.3">
      <c r="E9637" s="12"/>
      <c r="V9637" s="22"/>
      <c r="AI9637" s="25"/>
      <c r="AJ9637" s="25"/>
    </row>
    <row r="9638" spans="5:36" x14ac:dyDescent="0.3">
      <c r="E9638" s="12"/>
      <c r="V9638" s="22"/>
      <c r="AI9638" s="25"/>
      <c r="AJ9638" s="25"/>
    </row>
    <row r="9639" spans="5:36" x14ac:dyDescent="0.3">
      <c r="E9639" s="12"/>
      <c r="V9639" s="22"/>
      <c r="AI9639" s="25"/>
      <c r="AJ9639" s="25"/>
    </row>
    <row r="9640" spans="5:36" x14ac:dyDescent="0.3">
      <c r="E9640" s="12"/>
      <c r="V9640" s="22"/>
      <c r="AI9640" s="25"/>
      <c r="AJ9640" s="25"/>
    </row>
    <row r="9641" spans="5:36" x14ac:dyDescent="0.3">
      <c r="E9641" s="12"/>
      <c r="V9641" s="22"/>
      <c r="AI9641" s="25"/>
      <c r="AJ9641" s="25"/>
    </row>
    <row r="9642" spans="5:36" x14ac:dyDescent="0.3">
      <c r="E9642" s="12"/>
      <c r="V9642" s="22"/>
      <c r="AI9642" s="25"/>
      <c r="AJ9642" s="25"/>
    </row>
    <row r="9643" spans="5:36" x14ac:dyDescent="0.3">
      <c r="E9643" s="12"/>
      <c r="V9643" s="22"/>
      <c r="AI9643" s="25"/>
      <c r="AJ9643" s="25"/>
    </row>
    <row r="9644" spans="5:36" x14ac:dyDescent="0.3">
      <c r="E9644" s="12"/>
      <c r="V9644" s="22"/>
      <c r="AI9644" s="25"/>
      <c r="AJ9644" s="25"/>
    </row>
    <row r="9645" spans="5:36" x14ac:dyDescent="0.3">
      <c r="E9645" s="12"/>
      <c r="V9645" s="22"/>
      <c r="AI9645" s="25"/>
      <c r="AJ9645" s="25"/>
    </row>
    <row r="9646" spans="5:36" x14ac:dyDescent="0.3">
      <c r="E9646" s="12"/>
      <c r="V9646" s="22"/>
      <c r="AI9646" s="25"/>
      <c r="AJ9646" s="25"/>
    </row>
    <row r="9647" spans="5:36" x14ac:dyDescent="0.3">
      <c r="E9647" s="12"/>
      <c r="V9647" s="22"/>
      <c r="AI9647" s="25"/>
      <c r="AJ9647" s="25"/>
    </row>
    <row r="9648" spans="5:36" x14ac:dyDescent="0.3">
      <c r="E9648" s="12"/>
      <c r="V9648" s="22"/>
      <c r="AI9648" s="25"/>
      <c r="AJ9648" s="25"/>
    </row>
    <row r="9649" spans="5:36" x14ac:dyDescent="0.3">
      <c r="E9649" s="12"/>
      <c r="V9649" s="22"/>
      <c r="AI9649" s="25"/>
      <c r="AJ9649" s="25"/>
    </row>
    <row r="9650" spans="5:36" x14ac:dyDescent="0.3">
      <c r="E9650" s="12"/>
      <c r="V9650" s="22"/>
      <c r="AI9650" s="25"/>
      <c r="AJ9650" s="25"/>
    </row>
    <row r="9651" spans="5:36" x14ac:dyDescent="0.3">
      <c r="E9651" s="12"/>
      <c r="V9651" s="22"/>
      <c r="AI9651" s="25"/>
      <c r="AJ9651" s="25"/>
    </row>
    <row r="9652" spans="5:36" x14ac:dyDescent="0.3">
      <c r="E9652" s="12"/>
      <c r="V9652" s="22"/>
      <c r="AI9652" s="25"/>
      <c r="AJ9652" s="25"/>
    </row>
    <row r="9653" spans="5:36" x14ac:dyDescent="0.3">
      <c r="E9653" s="12"/>
      <c r="V9653" s="22"/>
      <c r="AI9653" s="25"/>
      <c r="AJ9653" s="25"/>
    </row>
    <row r="9654" spans="5:36" x14ac:dyDescent="0.3">
      <c r="E9654" s="12"/>
      <c r="V9654" s="22"/>
      <c r="AI9654" s="25"/>
      <c r="AJ9654" s="25"/>
    </row>
    <row r="9655" spans="5:36" x14ac:dyDescent="0.3">
      <c r="E9655" s="12"/>
      <c r="V9655" s="22"/>
      <c r="AI9655" s="25"/>
      <c r="AJ9655" s="25"/>
    </row>
    <row r="9656" spans="5:36" x14ac:dyDescent="0.3">
      <c r="E9656" s="12"/>
      <c r="V9656" s="22"/>
      <c r="AI9656" s="25"/>
      <c r="AJ9656" s="25"/>
    </row>
    <row r="9657" spans="5:36" x14ac:dyDescent="0.3">
      <c r="E9657" s="12"/>
      <c r="V9657" s="22"/>
      <c r="AI9657" s="25"/>
      <c r="AJ9657" s="25"/>
    </row>
    <row r="9658" spans="5:36" x14ac:dyDescent="0.3">
      <c r="E9658" s="12"/>
      <c r="V9658" s="22"/>
      <c r="AI9658" s="25"/>
      <c r="AJ9658" s="25"/>
    </row>
    <row r="9659" spans="5:36" x14ac:dyDescent="0.3">
      <c r="E9659" s="12"/>
      <c r="V9659" s="22"/>
      <c r="AI9659" s="25"/>
      <c r="AJ9659" s="25"/>
    </row>
    <row r="9660" spans="5:36" x14ac:dyDescent="0.3">
      <c r="E9660" s="12"/>
      <c r="V9660" s="22"/>
      <c r="AI9660" s="25"/>
      <c r="AJ9660" s="25"/>
    </row>
    <row r="9661" spans="5:36" x14ac:dyDescent="0.3">
      <c r="E9661" s="12"/>
      <c r="V9661" s="22"/>
      <c r="AI9661" s="25"/>
      <c r="AJ9661" s="25"/>
    </row>
    <row r="9662" spans="5:36" x14ac:dyDescent="0.3">
      <c r="E9662" s="12"/>
      <c r="V9662" s="22"/>
      <c r="AI9662" s="25"/>
      <c r="AJ9662" s="25"/>
    </row>
    <row r="9663" spans="5:36" x14ac:dyDescent="0.3">
      <c r="E9663" s="12"/>
      <c r="V9663" s="22"/>
      <c r="AI9663" s="25"/>
      <c r="AJ9663" s="25"/>
    </row>
    <row r="9664" spans="5:36" x14ac:dyDescent="0.3">
      <c r="E9664" s="12"/>
      <c r="V9664" s="22"/>
      <c r="AI9664" s="25"/>
      <c r="AJ9664" s="25"/>
    </row>
    <row r="9665" spans="5:36" x14ac:dyDescent="0.3">
      <c r="E9665" s="12"/>
      <c r="V9665" s="22"/>
      <c r="AI9665" s="25"/>
      <c r="AJ9665" s="25"/>
    </row>
    <row r="9666" spans="5:36" x14ac:dyDescent="0.3">
      <c r="E9666" s="12"/>
      <c r="V9666" s="22"/>
      <c r="AI9666" s="25"/>
      <c r="AJ9666" s="25"/>
    </row>
    <row r="9667" spans="5:36" x14ac:dyDescent="0.3">
      <c r="E9667" s="12"/>
      <c r="V9667" s="22"/>
      <c r="AI9667" s="25"/>
      <c r="AJ9667" s="25"/>
    </row>
    <row r="9668" spans="5:36" x14ac:dyDescent="0.3">
      <c r="E9668" s="12"/>
      <c r="V9668" s="22"/>
      <c r="AI9668" s="25"/>
      <c r="AJ9668" s="25"/>
    </row>
    <row r="9669" spans="5:36" x14ac:dyDescent="0.3">
      <c r="E9669" s="12"/>
      <c r="V9669" s="22"/>
      <c r="AI9669" s="25"/>
      <c r="AJ9669" s="25"/>
    </row>
    <row r="9670" spans="5:36" x14ac:dyDescent="0.3">
      <c r="E9670" s="12"/>
      <c r="V9670" s="22"/>
      <c r="AI9670" s="25"/>
      <c r="AJ9670" s="25"/>
    </row>
    <row r="9671" spans="5:36" x14ac:dyDescent="0.3">
      <c r="E9671" s="12"/>
      <c r="V9671" s="22"/>
      <c r="AI9671" s="25"/>
      <c r="AJ9671" s="25"/>
    </row>
    <row r="9672" spans="5:36" x14ac:dyDescent="0.3">
      <c r="E9672" s="12"/>
      <c r="V9672" s="22"/>
      <c r="AI9672" s="25"/>
      <c r="AJ9672" s="25"/>
    </row>
    <row r="9673" spans="5:36" x14ac:dyDescent="0.3">
      <c r="E9673" s="12"/>
      <c r="V9673" s="22"/>
      <c r="AI9673" s="25"/>
      <c r="AJ9673" s="25"/>
    </row>
    <row r="9674" spans="5:36" x14ac:dyDescent="0.3">
      <c r="E9674" s="12"/>
      <c r="V9674" s="22"/>
      <c r="AI9674" s="25"/>
      <c r="AJ9674" s="25"/>
    </row>
    <row r="9675" spans="5:36" x14ac:dyDescent="0.3">
      <c r="E9675" s="12"/>
      <c r="V9675" s="22"/>
      <c r="AI9675" s="25"/>
      <c r="AJ9675" s="25"/>
    </row>
    <row r="9676" spans="5:36" x14ac:dyDescent="0.3">
      <c r="E9676" s="12"/>
      <c r="V9676" s="22"/>
      <c r="AI9676" s="25"/>
      <c r="AJ9676" s="25"/>
    </row>
    <row r="9677" spans="5:36" x14ac:dyDescent="0.3">
      <c r="E9677" s="12"/>
      <c r="V9677" s="22"/>
      <c r="AI9677" s="25"/>
      <c r="AJ9677" s="25"/>
    </row>
    <row r="9678" spans="5:36" x14ac:dyDescent="0.3">
      <c r="E9678" s="12"/>
      <c r="V9678" s="22"/>
      <c r="AI9678" s="25"/>
      <c r="AJ9678" s="25"/>
    </row>
    <row r="9679" spans="5:36" x14ac:dyDescent="0.3">
      <c r="E9679" s="12"/>
      <c r="V9679" s="22"/>
      <c r="AI9679" s="25"/>
      <c r="AJ9679" s="25"/>
    </row>
    <row r="9680" spans="5:36" x14ac:dyDescent="0.3">
      <c r="E9680" s="12"/>
      <c r="V9680" s="22"/>
      <c r="AI9680" s="25"/>
      <c r="AJ9680" s="25"/>
    </row>
    <row r="9681" spans="5:36" x14ac:dyDescent="0.3">
      <c r="E9681" s="12"/>
      <c r="V9681" s="22"/>
      <c r="AI9681" s="25"/>
      <c r="AJ9681" s="25"/>
    </row>
    <row r="9682" spans="5:36" x14ac:dyDescent="0.3">
      <c r="E9682" s="12"/>
      <c r="V9682" s="22"/>
      <c r="AI9682" s="25"/>
      <c r="AJ9682" s="25"/>
    </row>
    <row r="9683" spans="5:36" x14ac:dyDescent="0.3">
      <c r="E9683" s="12"/>
      <c r="V9683" s="22"/>
      <c r="AI9683" s="25"/>
      <c r="AJ9683" s="25"/>
    </row>
    <row r="9684" spans="5:36" x14ac:dyDescent="0.3">
      <c r="E9684" s="12"/>
      <c r="V9684" s="22"/>
      <c r="AI9684" s="25"/>
      <c r="AJ9684" s="25"/>
    </row>
    <row r="9685" spans="5:36" x14ac:dyDescent="0.3">
      <c r="E9685" s="12"/>
      <c r="V9685" s="22"/>
      <c r="AI9685" s="25"/>
      <c r="AJ9685" s="25"/>
    </row>
    <row r="9686" spans="5:36" x14ac:dyDescent="0.3">
      <c r="E9686" s="12"/>
      <c r="V9686" s="22"/>
      <c r="AI9686" s="25"/>
      <c r="AJ9686" s="25"/>
    </row>
    <row r="9687" spans="5:36" x14ac:dyDescent="0.3">
      <c r="E9687" s="12"/>
      <c r="V9687" s="22"/>
      <c r="AI9687" s="25"/>
      <c r="AJ9687" s="25"/>
    </row>
    <row r="9688" spans="5:36" x14ac:dyDescent="0.3">
      <c r="E9688" s="12"/>
      <c r="V9688" s="22"/>
      <c r="AI9688" s="25"/>
      <c r="AJ9688" s="25"/>
    </row>
    <row r="9689" spans="5:36" x14ac:dyDescent="0.3">
      <c r="E9689" s="12"/>
      <c r="V9689" s="22"/>
      <c r="AI9689" s="25"/>
      <c r="AJ9689" s="25"/>
    </row>
    <row r="9690" spans="5:36" x14ac:dyDescent="0.3">
      <c r="E9690" s="12"/>
      <c r="V9690" s="22"/>
      <c r="AI9690" s="25"/>
      <c r="AJ9690" s="25"/>
    </row>
    <row r="9691" spans="5:36" x14ac:dyDescent="0.3">
      <c r="E9691" s="12"/>
      <c r="V9691" s="22"/>
      <c r="AI9691" s="25"/>
      <c r="AJ9691" s="25"/>
    </row>
    <row r="9692" spans="5:36" x14ac:dyDescent="0.3">
      <c r="E9692" s="12"/>
      <c r="V9692" s="22"/>
      <c r="AI9692" s="25"/>
      <c r="AJ9692" s="25"/>
    </row>
    <row r="9693" spans="5:36" x14ac:dyDescent="0.3">
      <c r="E9693" s="12"/>
      <c r="V9693" s="22"/>
      <c r="AI9693" s="25"/>
      <c r="AJ9693" s="25"/>
    </row>
    <row r="9694" spans="5:36" x14ac:dyDescent="0.3">
      <c r="E9694" s="12"/>
      <c r="V9694" s="22"/>
      <c r="AI9694" s="25"/>
      <c r="AJ9694" s="25"/>
    </row>
    <row r="9695" spans="5:36" x14ac:dyDescent="0.3">
      <c r="E9695" s="12"/>
      <c r="V9695" s="22"/>
      <c r="AI9695" s="25"/>
      <c r="AJ9695" s="25"/>
    </row>
    <row r="9696" spans="5:36" x14ac:dyDescent="0.3">
      <c r="E9696" s="12"/>
      <c r="V9696" s="22"/>
      <c r="AI9696" s="25"/>
      <c r="AJ9696" s="25"/>
    </row>
    <row r="9697" spans="5:36" x14ac:dyDescent="0.3">
      <c r="E9697" s="12"/>
      <c r="V9697" s="22"/>
      <c r="AI9697" s="25"/>
      <c r="AJ9697" s="25"/>
    </row>
    <row r="9698" spans="5:36" x14ac:dyDescent="0.3">
      <c r="E9698" s="12"/>
      <c r="V9698" s="22"/>
      <c r="AI9698" s="25"/>
      <c r="AJ9698" s="25"/>
    </row>
    <row r="9699" spans="5:36" x14ac:dyDescent="0.3">
      <c r="E9699" s="12"/>
      <c r="V9699" s="22"/>
      <c r="AI9699" s="25"/>
      <c r="AJ9699" s="25"/>
    </row>
    <row r="9700" spans="5:36" x14ac:dyDescent="0.3">
      <c r="E9700" s="12"/>
      <c r="V9700" s="22"/>
      <c r="AI9700" s="25"/>
      <c r="AJ9700" s="25"/>
    </row>
    <row r="9701" spans="5:36" x14ac:dyDescent="0.3">
      <c r="E9701" s="12"/>
      <c r="V9701" s="22"/>
      <c r="AI9701" s="25"/>
      <c r="AJ9701" s="25"/>
    </row>
    <row r="9702" spans="5:36" x14ac:dyDescent="0.3">
      <c r="E9702" s="12"/>
      <c r="V9702" s="22"/>
      <c r="AI9702" s="25"/>
      <c r="AJ9702" s="25"/>
    </row>
    <row r="9703" spans="5:36" x14ac:dyDescent="0.3">
      <c r="E9703" s="12"/>
      <c r="V9703" s="22"/>
      <c r="AI9703" s="25"/>
      <c r="AJ9703" s="25"/>
    </row>
    <row r="9704" spans="5:36" x14ac:dyDescent="0.3">
      <c r="E9704" s="12"/>
      <c r="V9704" s="22"/>
      <c r="AI9704" s="25"/>
      <c r="AJ9704" s="25"/>
    </row>
    <row r="9705" spans="5:36" x14ac:dyDescent="0.3">
      <c r="E9705" s="12"/>
      <c r="V9705" s="22"/>
      <c r="AI9705" s="25"/>
      <c r="AJ9705" s="25"/>
    </row>
    <row r="9706" spans="5:36" x14ac:dyDescent="0.3">
      <c r="E9706" s="12"/>
      <c r="V9706" s="22"/>
      <c r="AI9706" s="25"/>
      <c r="AJ9706" s="25"/>
    </row>
    <row r="9707" spans="5:36" x14ac:dyDescent="0.3">
      <c r="E9707" s="12"/>
      <c r="V9707" s="22"/>
      <c r="AI9707" s="25"/>
      <c r="AJ9707" s="25"/>
    </row>
    <row r="9708" spans="5:36" x14ac:dyDescent="0.3">
      <c r="E9708" s="12"/>
      <c r="V9708" s="22"/>
      <c r="AI9708" s="25"/>
      <c r="AJ9708" s="25"/>
    </row>
    <row r="9709" spans="5:36" x14ac:dyDescent="0.3">
      <c r="E9709" s="12"/>
      <c r="V9709" s="22"/>
      <c r="AI9709" s="25"/>
      <c r="AJ9709" s="25"/>
    </row>
    <row r="9710" spans="5:36" x14ac:dyDescent="0.3">
      <c r="E9710" s="12"/>
      <c r="V9710" s="22"/>
      <c r="AI9710" s="25"/>
      <c r="AJ9710" s="25"/>
    </row>
    <row r="9711" spans="5:36" x14ac:dyDescent="0.3">
      <c r="E9711" s="12"/>
      <c r="V9711" s="22"/>
      <c r="AI9711" s="25"/>
      <c r="AJ9711" s="25"/>
    </row>
    <row r="9712" spans="5:36" x14ac:dyDescent="0.3">
      <c r="E9712" s="12"/>
      <c r="V9712" s="22"/>
      <c r="AI9712" s="25"/>
      <c r="AJ9712" s="25"/>
    </row>
    <row r="9713" spans="5:36" x14ac:dyDescent="0.3">
      <c r="E9713" s="12"/>
      <c r="V9713" s="22"/>
      <c r="AI9713" s="25"/>
      <c r="AJ9713" s="25"/>
    </row>
    <row r="9714" spans="5:36" x14ac:dyDescent="0.3">
      <c r="E9714" s="12"/>
      <c r="V9714" s="22"/>
      <c r="AI9714" s="25"/>
      <c r="AJ9714" s="25"/>
    </row>
    <row r="9715" spans="5:36" x14ac:dyDescent="0.3">
      <c r="E9715" s="12"/>
      <c r="V9715" s="22"/>
      <c r="AI9715" s="25"/>
      <c r="AJ9715" s="25"/>
    </row>
    <row r="9716" spans="5:36" x14ac:dyDescent="0.3">
      <c r="E9716" s="12"/>
      <c r="V9716" s="22"/>
      <c r="AI9716" s="25"/>
      <c r="AJ9716" s="25"/>
    </row>
    <row r="9717" spans="5:36" x14ac:dyDescent="0.3">
      <c r="E9717" s="12"/>
      <c r="V9717" s="22"/>
      <c r="AI9717" s="25"/>
      <c r="AJ9717" s="25"/>
    </row>
    <row r="9718" spans="5:36" x14ac:dyDescent="0.3">
      <c r="E9718" s="12"/>
      <c r="V9718" s="22"/>
      <c r="AI9718" s="25"/>
      <c r="AJ9718" s="25"/>
    </row>
    <row r="9719" spans="5:36" x14ac:dyDescent="0.3">
      <c r="E9719" s="12"/>
      <c r="V9719" s="22"/>
      <c r="AI9719" s="25"/>
      <c r="AJ9719" s="25"/>
    </row>
    <row r="9720" spans="5:36" x14ac:dyDescent="0.3">
      <c r="E9720" s="12"/>
      <c r="V9720" s="22"/>
      <c r="AI9720" s="25"/>
      <c r="AJ9720" s="25"/>
    </row>
    <row r="9721" spans="5:36" x14ac:dyDescent="0.3">
      <c r="E9721" s="12"/>
      <c r="V9721" s="22"/>
      <c r="AI9721" s="25"/>
      <c r="AJ9721" s="25"/>
    </row>
    <row r="9722" spans="5:36" x14ac:dyDescent="0.3">
      <c r="E9722" s="12"/>
      <c r="V9722" s="22"/>
      <c r="AI9722" s="25"/>
      <c r="AJ9722" s="25"/>
    </row>
    <row r="9723" spans="5:36" x14ac:dyDescent="0.3">
      <c r="E9723" s="12"/>
      <c r="V9723" s="22"/>
      <c r="AI9723" s="25"/>
      <c r="AJ9723" s="25"/>
    </row>
    <row r="9724" spans="5:36" x14ac:dyDescent="0.3">
      <c r="E9724" s="12"/>
      <c r="V9724" s="22"/>
      <c r="AI9724" s="25"/>
      <c r="AJ9724" s="25"/>
    </row>
    <row r="9725" spans="5:36" x14ac:dyDescent="0.3">
      <c r="E9725" s="12"/>
      <c r="V9725" s="22"/>
      <c r="AI9725" s="25"/>
      <c r="AJ9725" s="25"/>
    </row>
    <row r="9726" spans="5:36" x14ac:dyDescent="0.3">
      <c r="E9726" s="12"/>
      <c r="V9726" s="22"/>
      <c r="AI9726" s="25"/>
      <c r="AJ9726" s="25"/>
    </row>
    <row r="9727" spans="5:36" x14ac:dyDescent="0.3">
      <c r="E9727" s="12"/>
      <c r="V9727" s="22"/>
      <c r="AI9727" s="25"/>
      <c r="AJ9727" s="25"/>
    </row>
    <row r="9728" spans="5:36" x14ac:dyDescent="0.3">
      <c r="E9728" s="12"/>
      <c r="V9728" s="22"/>
      <c r="AI9728" s="25"/>
      <c r="AJ9728" s="25"/>
    </row>
    <row r="9729" spans="5:36" x14ac:dyDescent="0.3">
      <c r="E9729" s="12"/>
      <c r="V9729" s="22"/>
      <c r="AI9729" s="25"/>
      <c r="AJ9729" s="25"/>
    </row>
    <row r="9730" spans="5:36" x14ac:dyDescent="0.3">
      <c r="E9730" s="12"/>
      <c r="V9730" s="22"/>
      <c r="AI9730" s="25"/>
      <c r="AJ9730" s="25"/>
    </row>
    <row r="9731" spans="5:36" x14ac:dyDescent="0.3">
      <c r="E9731" s="12"/>
      <c r="V9731" s="22"/>
      <c r="AI9731" s="25"/>
      <c r="AJ9731" s="25"/>
    </row>
    <row r="9732" spans="5:36" x14ac:dyDescent="0.3">
      <c r="E9732" s="12"/>
      <c r="V9732" s="22"/>
      <c r="AI9732" s="25"/>
      <c r="AJ9732" s="25"/>
    </row>
    <row r="9733" spans="5:36" x14ac:dyDescent="0.3">
      <c r="E9733" s="12"/>
      <c r="V9733" s="22"/>
      <c r="AI9733" s="25"/>
      <c r="AJ9733" s="25"/>
    </row>
    <row r="9734" spans="5:36" x14ac:dyDescent="0.3">
      <c r="E9734" s="12"/>
      <c r="V9734" s="22"/>
      <c r="AI9734" s="25"/>
      <c r="AJ9734" s="25"/>
    </row>
    <row r="9735" spans="5:36" x14ac:dyDescent="0.3">
      <c r="E9735" s="12"/>
      <c r="V9735" s="22"/>
      <c r="AI9735" s="25"/>
      <c r="AJ9735" s="25"/>
    </row>
    <row r="9736" spans="5:36" x14ac:dyDescent="0.3">
      <c r="E9736" s="12"/>
      <c r="V9736" s="22"/>
      <c r="AI9736" s="25"/>
      <c r="AJ9736" s="25"/>
    </row>
    <row r="9737" spans="5:36" x14ac:dyDescent="0.3">
      <c r="E9737" s="12"/>
      <c r="V9737" s="22"/>
      <c r="AI9737" s="25"/>
      <c r="AJ9737" s="25"/>
    </row>
    <row r="9738" spans="5:36" x14ac:dyDescent="0.3">
      <c r="E9738" s="12"/>
      <c r="V9738" s="22"/>
      <c r="AI9738" s="25"/>
      <c r="AJ9738" s="25"/>
    </row>
    <row r="9739" spans="5:36" x14ac:dyDescent="0.3">
      <c r="E9739" s="12"/>
      <c r="V9739" s="22"/>
      <c r="AI9739" s="25"/>
      <c r="AJ9739" s="25"/>
    </row>
    <row r="9740" spans="5:36" x14ac:dyDescent="0.3">
      <c r="E9740" s="12"/>
      <c r="V9740" s="22"/>
      <c r="AI9740" s="25"/>
      <c r="AJ9740" s="25"/>
    </row>
    <row r="9741" spans="5:36" x14ac:dyDescent="0.3">
      <c r="E9741" s="12"/>
      <c r="V9741" s="22"/>
      <c r="AI9741" s="25"/>
      <c r="AJ9741" s="25"/>
    </row>
    <row r="9742" spans="5:36" x14ac:dyDescent="0.3">
      <c r="E9742" s="12"/>
      <c r="V9742" s="22"/>
      <c r="AI9742" s="25"/>
      <c r="AJ9742" s="25"/>
    </row>
    <row r="9743" spans="5:36" x14ac:dyDescent="0.3">
      <c r="E9743" s="12"/>
      <c r="V9743" s="22"/>
      <c r="AI9743" s="25"/>
      <c r="AJ9743" s="25"/>
    </row>
    <row r="9744" spans="5:36" x14ac:dyDescent="0.3">
      <c r="E9744" s="12"/>
      <c r="V9744" s="22"/>
      <c r="AI9744" s="25"/>
      <c r="AJ9744" s="25"/>
    </row>
    <row r="9745" spans="5:36" x14ac:dyDescent="0.3">
      <c r="E9745" s="12"/>
      <c r="V9745" s="22"/>
      <c r="AI9745" s="25"/>
      <c r="AJ9745" s="25"/>
    </row>
    <row r="9746" spans="5:36" x14ac:dyDescent="0.3">
      <c r="E9746" s="12"/>
      <c r="V9746" s="22"/>
      <c r="AI9746" s="25"/>
      <c r="AJ9746" s="25"/>
    </row>
    <row r="9747" spans="5:36" x14ac:dyDescent="0.3">
      <c r="E9747" s="12"/>
      <c r="V9747" s="22"/>
      <c r="AI9747" s="25"/>
      <c r="AJ9747" s="25"/>
    </row>
    <row r="9748" spans="5:36" x14ac:dyDescent="0.3">
      <c r="E9748" s="12"/>
      <c r="V9748" s="22"/>
      <c r="AI9748" s="25"/>
      <c r="AJ9748" s="25"/>
    </row>
    <row r="9749" spans="5:36" x14ac:dyDescent="0.3">
      <c r="E9749" s="12"/>
      <c r="V9749" s="22"/>
      <c r="AI9749" s="25"/>
      <c r="AJ9749" s="25"/>
    </row>
    <row r="9750" spans="5:36" x14ac:dyDescent="0.3">
      <c r="E9750" s="12"/>
      <c r="V9750" s="22"/>
      <c r="AI9750" s="25"/>
      <c r="AJ9750" s="25"/>
    </row>
    <row r="9751" spans="5:36" x14ac:dyDescent="0.3">
      <c r="E9751" s="12"/>
      <c r="V9751" s="22"/>
      <c r="AI9751" s="25"/>
      <c r="AJ9751" s="25"/>
    </row>
    <row r="9752" spans="5:36" x14ac:dyDescent="0.3">
      <c r="E9752" s="12"/>
      <c r="V9752" s="22"/>
      <c r="AI9752" s="25"/>
      <c r="AJ9752" s="25"/>
    </row>
    <row r="9753" spans="5:36" x14ac:dyDescent="0.3">
      <c r="E9753" s="12"/>
      <c r="V9753" s="22"/>
      <c r="AI9753" s="25"/>
      <c r="AJ9753" s="25"/>
    </row>
    <row r="9754" spans="5:36" x14ac:dyDescent="0.3">
      <c r="E9754" s="12"/>
      <c r="V9754" s="22"/>
      <c r="AI9754" s="25"/>
      <c r="AJ9754" s="25"/>
    </row>
    <row r="9755" spans="5:36" x14ac:dyDescent="0.3">
      <c r="E9755" s="12"/>
      <c r="V9755" s="22"/>
      <c r="AI9755" s="25"/>
      <c r="AJ9755" s="25"/>
    </row>
    <row r="9756" spans="5:36" x14ac:dyDescent="0.3">
      <c r="E9756" s="12"/>
      <c r="V9756" s="22"/>
      <c r="AI9756" s="25"/>
      <c r="AJ9756" s="25"/>
    </row>
    <row r="9757" spans="5:36" x14ac:dyDescent="0.3">
      <c r="E9757" s="12"/>
      <c r="V9757" s="22"/>
      <c r="AI9757" s="25"/>
      <c r="AJ9757" s="25"/>
    </row>
    <row r="9758" spans="5:36" x14ac:dyDescent="0.3">
      <c r="E9758" s="12"/>
      <c r="V9758" s="22"/>
      <c r="AI9758" s="25"/>
      <c r="AJ9758" s="25"/>
    </row>
    <row r="9759" spans="5:36" x14ac:dyDescent="0.3">
      <c r="E9759" s="12"/>
      <c r="V9759" s="22"/>
      <c r="AI9759" s="25"/>
      <c r="AJ9759" s="25"/>
    </row>
    <row r="9760" spans="5:36" x14ac:dyDescent="0.3">
      <c r="E9760" s="12"/>
      <c r="V9760" s="22"/>
      <c r="AI9760" s="25"/>
      <c r="AJ9760" s="25"/>
    </row>
    <row r="9761" spans="5:36" x14ac:dyDescent="0.3">
      <c r="E9761" s="12"/>
      <c r="V9761" s="22"/>
      <c r="AI9761" s="25"/>
      <c r="AJ9761" s="25"/>
    </row>
    <row r="9762" spans="5:36" x14ac:dyDescent="0.3">
      <c r="E9762" s="12"/>
      <c r="V9762" s="22"/>
      <c r="AI9762" s="25"/>
      <c r="AJ9762" s="25"/>
    </row>
    <row r="9763" spans="5:36" x14ac:dyDescent="0.3">
      <c r="E9763" s="12"/>
      <c r="V9763" s="22"/>
      <c r="AI9763" s="25"/>
      <c r="AJ9763" s="25"/>
    </row>
    <row r="9764" spans="5:36" x14ac:dyDescent="0.3">
      <c r="E9764" s="12"/>
      <c r="V9764" s="22"/>
      <c r="AI9764" s="25"/>
      <c r="AJ9764" s="25"/>
    </row>
    <row r="9765" spans="5:36" x14ac:dyDescent="0.3">
      <c r="E9765" s="12"/>
      <c r="V9765" s="22"/>
      <c r="AI9765" s="25"/>
      <c r="AJ9765" s="25"/>
    </row>
    <row r="9766" spans="5:36" x14ac:dyDescent="0.3">
      <c r="E9766" s="12"/>
      <c r="V9766" s="22"/>
      <c r="AI9766" s="25"/>
      <c r="AJ9766" s="25"/>
    </row>
    <row r="9767" spans="5:36" x14ac:dyDescent="0.3">
      <c r="E9767" s="12"/>
      <c r="V9767" s="22"/>
      <c r="AI9767" s="25"/>
      <c r="AJ9767" s="25"/>
    </row>
    <row r="9768" spans="5:36" x14ac:dyDescent="0.3">
      <c r="E9768" s="12"/>
      <c r="V9768" s="22"/>
      <c r="AI9768" s="25"/>
      <c r="AJ9768" s="25"/>
    </row>
    <row r="9769" spans="5:36" x14ac:dyDescent="0.3">
      <c r="E9769" s="12"/>
      <c r="V9769" s="22"/>
      <c r="AI9769" s="25"/>
      <c r="AJ9769" s="25"/>
    </row>
    <row r="9770" spans="5:36" x14ac:dyDescent="0.3">
      <c r="E9770" s="12"/>
      <c r="V9770" s="22"/>
      <c r="AI9770" s="25"/>
      <c r="AJ9770" s="25"/>
    </row>
    <row r="9771" spans="5:36" x14ac:dyDescent="0.3">
      <c r="E9771" s="12"/>
      <c r="V9771" s="22"/>
      <c r="AI9771" s="25"/>
      <c r="AJ9771" s="25"/>
    </row>
    <row r="9772" spans="5:36" x14ac:dyDescent="0.3">
      <c r="E9772" s="12"/>
      <c r="V9772" s="22"/>
      <c r="AI9772" s="25"/>
      <c r="AJ9772" s="25"/>
    </row>
    <row r="9773" spans="5:36" x14ac:dyDescent="0.3">
      <c r="E9773" s="12"/>
      <c r="V9773" s="22"/>
      <c r="AI9773" s="25"/>
      <c r="AJ9773" s="25"/>
    </row>
    <row r="9774" spans="5:36" x14ac:dyDescent="0.3">
      <c r="E9774" s="12"/>
      <c r="V9774" s="22"/>
      <c r="AI9774" s="25"/>
      <c r="AJ9774" s="25"/>
    </row>
    <row r="9775" spans="5:36" x14ac:dyDescent="0.3">
      <c r="E9775" s="12"/>
      <c r="V9775" s="22"/>
      <c r="AI9775" s="25"/>
      <c r="AJ9775" s="25"/>
    </row>
    <row r="9776" spans="5:36" x14ac:dyDescent="0.3">
      <c r="E9776" s="12"/>
      <c r="V9776" s="22"/>
      <c r="AI9776" s="25"/>
      <c r="AJ9776" s="25"/>
    </row>
    <row r="9777" spans="5:36" x14ac:dyDescent="0.3">
      <c r="E9777" s="12"/>
      <c r="V9777" s="22"/>
      <c r="AI9777" s="25"/>
      <c r="AJ9777" s="25"/>
    </row>
    <row r="9778" spans="5:36" x14ac:dyDescent="0.3">
      <c r="E9778" s="12"/>
      <c r="V9778" s="22"/>
      <c r="AI9778" s="25"/>
      <c r="AJ9778" s="25"/>
    </row>
    <row r="9779" spans="5:36" x14ac:dyDescent="0.3">
      <c r="E9779" s="12"/>
      <c r="V9779" s="22"/>
      <c r="AI9779" s="25"/>
      <c r="AJ9779" s="25"/>
    </row>
    <row r="9780" spans="5:36" x14ac:dyDescent="0.3">
      <c r="E9780" s="12"/>
      <c r="V9780" s="22"/>
      <c r="AI9780" s="25"/>
      <c r="AJ9780" s="25"/>
    </row>
    <row r="9781" spans="5:36" x14ac:dyDescent="0.3">
      <c r="E9781" s="12"/>
      <c r="V9781" s="22"/>
      <c r="AI9781" s="25"/>
      <c r="AJ9781" s="25"/>
    </row>
    <row r="9782" spans="5:36" x14ac:dyDescent="0.3">
      <c r="E9782" s="12"/>
      <c r="V9782" s="22"/>
      <c r="AI9782" s="25"/>
      <c r="AJ9782" s="25"/>
    </row>
    <row r="9783" spans="5:36" x14ac:dyDescent="0.3">
      <c r="E9783" s="12"/>
      <c r="V9783" s="22"/>
      <c r="AI9783" s="25"/>
      <c r="AJ9783" s="25"/>
    </row>
    <row r="9784" spans="5:36" x14ac:dyDescent="0.3">
      <c r="E9784" s="12"/>
      <c r="V9784" s="22"/>
      <c r="AI9784" s="25"/>
      <c r="AJ9784" s="25"/>
    </row>
    <row r="9785" spans="5:36" x14ac:dyDescent="0.3">
      <c r="E9785" s="12"/>
      <c r="V9785" s="22"/>
      <c r="AI9785" s="25"/>
      <c r="AJ9785" s="25"/>
    </row>
    <row r="9786" spans="5:36" x14ac:dyDescent="0.3">
      <c r="E9786" s="12"/>
      <c r="V9786" s="22"/>
      <c r="AI9786" s="25"/>
      <c r="AJ9786" s="25"/>
    </row>
    <row r="9787" spans="5:36" x14ac:dyDescent="0.3">
      <c r="E9787" s="12"/>
      <c r="V9787" s="22"/>
      <c r="AI9787" s="25"/>
      <c r="AJ9787" s="25"/>
    </row>
    <row r="9788" spans="5:36" x14ac:dyDescent="0.3">
      <c r="E9788" s="12"/>
      <c r="V9788" s="22"/>
      <c r="AI9788" s="25"/>
      <c r="AJ9788" s="25"/>
    </row>
    <row r="9789" spans="5:36" x14ac:dyDescent="0.3">
      <c r="E9789" s="12"/>
      <c r="V9789" s="22"/>
      <c r="AI9789" s="25"/>
      <c r="AJ9789" s="25"/>
    </row>
    <row r="9790" spans="5:36" x14ac:dyDescent="0.3">
      <c r="E9790" s="12"/>
      <c r="V9790" s="22"/>
      <c r="AI9790" s="25"/>
      <c r="AJ9790" s="25"/>
    </row>
    <row r="9791" spans="5:36" x14ac:dyDescent="0.3">
      <c r="E9791" s="12"/>
      <c r="V9791" s="22"/>
      <c r="AI9791" s="25"/>
      <c r="AJ9791" s="25"/>
    </row>
    <row r="9792" spans="5:36" x14ac:dyDescent="0.3">
      <c r="E9792" s="12"/>
      <c r="V9792" s="22"/>
      <c r="AI9792" s="25"/>
      <c r="AJ9792" s="25"/>
    </row>
    <row r="9793" spans="5:36" x14ac:dyDescent="0.3">
      <c r="E9793" s="12"/>
      <c r="V9793" s="22"/>
      <c r="AI9793" s="25"/>
      <c r="AJ9793" s="25"/>
    </row>
    <row r="9794" spans="5:36" x14ac:dyDescent="0.3">
      <c r="E9794" s="12"/>
      <c r="V9794" s="22"/>
      <c r="AI9794" s="25"/>
      <c r="AJ9794" s="25"/>
    </row>
    <row r="9795" spans="5:36" x14ac:dyDescent="0.3">
      <c r="E9795" s="12"/>
      <c r="V9795" s="22"/>
      <c r="AI9795" s="25"/>
      <c r="AJ9795" s="25"/>
    </row>
    <row r="9796" spans="5:36" x14ac:dyDescent="0.3">
      <c r="E9796" s="12"/>
      <c r="V9796" s="22"/>
      <c r="AI9796" s="25"/>
      <c r="AJ9796" s="25"/>
    </row>
    <row r="9797" spans="5:36" x14ac:dyDescent="0.3">
      <c r="E9797" s="12"/>
      <c r="V9797" s="22"/>
      <c r="AI9797" s="25"/>
      <c r="AJ9797" s="25"/>
    </row>
    <row r="9798" spans="5:36" x14ac:dyDescent="0.3">
      <c r="E9798" s="12"/>
      <c r="V9798" s="22"/>
      <c r="AI9798" s="25"/>
      <c r="AJ9798" s="25"/>
    </row>
    <row r="9799" spans="5:36" x14ac:dyDescent="0.3">
      <c r="E9799" s="12"/>
      <c r="V9799" s="22"/>
      <c r="AI9799" s="25"/>
      <c r="AJ9799" s="25"/>
    </row>
    <row r="9800" spans="5:36" x14ac:dyDescent="0.3">
      <c r="E9800" s="12"/>
      <c r="V9800" s="22"/>
      <c r="AI9800" s="25"/>
      <c r="AJ9800" s="25"/>
    </row>
    <row r="9801" spans="5:36" x14ac:dyDescent="0.3">
      <c r="E9801" s="12"/>
      <c r="V9801" s="22"/>
      <c r="AI9801" s="25"/>
      <c r="AJ9801" s="25"/>
    </row>
    <row r="9802" spans="5:36" x14ac:dyDescent="0.3">
      <c r="E9802" s="12"/>
      <c r="V9802" s="22"/>
      <c r="AI9802" s="25"/>
      <c r="AJ9802" s="25"/>
    </row>
    <row r="9803" spans="5:36" x14ac:dyDescent="0.3">
      <c r="E9803" s="12"/>
      <c r="V9803" s="22"/>
      <c r="AI9803" s="25"/>
      <c r="AJ9803" s="25"/>
    </row>
    <row r="9804" spans="5:36" x14ac:dyDescent="0.3">
      <c r="E9804" s="12"/>
      <c r="V9804" s="22"/>
      <c r="AI9804" s="25"/>
      <c r="AJ9804" s="25"/>
    </row>
    <row r="9805" spans="5:36" x14ac:dyDescent="0.3">
      <c r="E9805" s="12"/>
      <c r="V9805" s="22"/>
      <c r="AI9805" s="25"/>
      <c r="AJ9805" s="25"/>
    </row>
    <row r="9806" spans="5:36" x14ac:dyDescent="0.3">
      <c r="E9806" s="12"/>
      <c r="V9806" s="22"/>
      <c r="AI9806" s="25"/>
      <c r="AJ9806" s="25"/>
    </row>
    <row r="9807" spans="5:36" x14ac:dyDescent="0.3">
      <c r="E9807" s="12"/>
      <c r="V9807" s="22"/>
      <c r="AI9807" s="25"/>
      <c r="AJ9807" s="25"/>
    </row>
    <row r="9808" spans="5:36" x14ac:dyDescent="0.3">
      <c r="E9808" s="12"/>
      <c r="V9808" s="22"/>
      <c r="AI9808" s="25"/>
      <c r="AJ9808" s="25"/>
    </row>
    <row r="9809" spans="5:36" x14ac:dyDescent="0.3">
      <c r="E9809" s="12"/>
      <c r="V9809" s="22"/>
      <c r="AI9809" s="25"/>
      <c r="AJ9809" s="25"/>
    </row>
    <row r="9810" spans="5:36" x14ac:dyDescent="0.3">
      <c r="E9810" s="12"/>
      <c r="V9810" s="22"/>
      <c r="AI9810" s="25"/>
      <c r="AJ9810" s="25"/>
    </row>
    <row r="9811" spans="5:36" x14ac:dyDescent="0.3">
      <c r="E9811" s="12"/>
      <c r="V9811" s="22"/>
      <c r="AI9811" s="25"/>
      <c r="AJ9811" s="25"/>
    </row>
    <row r="9812" spans="5:36" x14ac:dyDescent="0.3">
      <c r="E9812" s="12"/>
      <c r="V9812" s="22"/>
      <c r="AI9812" s="25"/>
      <c r="AJ9812" s="25"/>
    </row>
    <row r="9813" spans="5:36" x14ac:dyDescent="0.3">
      <c r="E9813" s="12"/>
      <c r="V9813" s="22"/>
      <c r="AI9813" s="25"/>
      <c r="AJ9813" s="25"/>
    </row>
    <row r="9814" spans="5:36" x14ac:dyDescent="0.3">
      <c r="E9814" s="12"/>
      <c r="V9814" s="22"/>
      <c r="AI9814" s="25"/>
      <c r="AJ9814" s="25"/>
    </row>
    <row r="9815" spans="5:36" x14ac:dyDescent="0.3">
      <c r="E9815" s="12"/>
      <c r="V9815" s="22"/>
      <c r="AI9815" s="25"/>
      <c r="AJ9815" s="25"/>
    </row>
    <row r="9816" spans="5:36" x14ac:dyDescent="0.3">
      <c r="E9816" s="12"/>
      <c r="V9816" s="22"/>
      <c r="AI9816" s="25"/>
      <c r="AJ9816" s="25"/>
    </row>
    <row r="9817" spans="5:36" x14ac:dyDescent="0.3">
      <c r="E9817" s="12"/>
      <c r="V9817" s="22"/>
      <c r="AI9817" s="25"/>
      <c r="AJ9817" s="25"/>
    </row>
    <row r="9818" spans="5:36" x14ac:dyDescent="0.3">
      <c r="E9818" s="12"/>
      <c r="V9818" s="22"/>
      <c r="AI9818" s="25"/>
      <c r="AJ9818" s="25"/>
    </row>
    <row r="9819" spans="5:36" x14ac:dyDescent="0.3">
      <c r="E9819" s="12"/>
      <c r="V9819" s="22"/>
      <c r="AI9819" s="25"/>
      <c r="AJ9819" s="25"/>
    </row>
    <row r="9820" spans="5:36" x14ac:dyDescent="0.3">
      <c r="E9820" s="12"/>
      <c r="V9820" s="22"/>
      <c r="AI9820" s="25"/>
      <c r="AJ9820" s="25"/>
    </row>
    <row r="9821" spans="5:36" x14ac:dyDescent="0.3">
      <c r="E9821" s="12"/>
      <c r="V9821" s="22"/>
      <c r="AI9821" s="25"/>
      <c r="AJ9821" s="25"/>
    </row>
    <row r="9822" spans="5:36" x14ac:dyDescent="0.3">
      <c r="E9822" s="12"/>
      <c r="V9822" s="22"/>
      <c r="AI9822" s="25"/>
      <c r="AJ9822" s="25"/>
    </row>
    <row r="9823" spans="5:36" x14ac:dyDescent="0.3">
      <c r="E9823" s="12"/>
      <c r="V9823" s="22"/>
      <c r="AI9823" s="25"/>
      <c r="AJ9823" s="25"/>
    </row>
    <row r="9824" spans="5:36" x14ac:dyDescent="0.3">
      <c r="E9824" s="12"/>
      <c r="V9824" s="22"/>
      <c r="AI9824" s="25"/>
      <c r="AJ9824" s="25"/>
    </row>
    <row r="9825" spans="5:36" x14ac:dyDescent="0.3">
      <c r="E9825" s="12"/>
      <c r="V9825" s="22"/>
      <c r="AI9825" s="25"/>
      <c r="AJ9825" s="25"/>
    </row>
    <row r="9826" spans="5:36" x14ac:dyDescent="0.3">
      <c r="E9826" s="12"/>
      <c r="V9826" s="22"/>
      <c r="AI9826" s="25"/>
      <c r="AJ9826" s="25"/>
    </row>
    <row r="9827" spans="5:36" x14ac:dyDescent="0.3">
      <c r="E9827" s="12"/>
      <c r="V9827" s="22"/>
      <c r="AI9827" s="25"/>
      <c r="AJ9827" s="25"/>
    </row>
    <row r="9828" spans="5:36" x14ac:dyDescent="0.3">
      <c r="E9828" s="12"/>
      <c r="V9828" s="22"/>
      <c r="AI9828" s="25"/>
      <c r="AJ9828" s="25"/>
    </row>
    <row r="9829" spans="5:36" x14ac:dyDescent="0.3">
      <c r="E9829" s="12"/>
      <c r="V9829" s="22"/>
      <c r="AI9829" s="25"/>
      <c r="AJ9829" s="25"/>
    </row>
    <row r="9830" spans="5:36" x14ac:dyDescent="0.3">
      <c r="E9830" s="12"/>
      <c r="V9830" s="22"/>
      <c r="AI9830" s="25"/>
      <c r="AJ9830" s="25"/>
    </row>
    <row r="9831" spans="5:36" x14ac:dyDescent="0.3">
      <c r="E9831" s="12"/>
      <c r="V9831" s="22"/>
      <c r="AI9831" s="25"/>
      <c r="AJ9831" s="25"/>
    </row>
    <row r="9832" spans="5:36" x14ac:dyDescent="0.3">
      <c r="E9832" s="12"/>
      <c r="V9832" s="22"/>
      <c r="AI9832" s="25"/>
      <c r="AJ9832" s="25"/>
    </row>
    <row r="9833" spans="5:36" x14ac:dyDescent="0.3">
      <c r="E9833" s="12"/>
      <c r="V9833" s="22"/>
      <c r="AI9833" s="25"/>
      <c r="AJ9833" s="25"/>
    </row>
    <row r="9834" spans="5:36" x14ac:dyDescent="0.3">
      <c r="E9834" s="12"/>
      <c r="V9834" s="22"/>
      <c r="AI9834" s="25"/>
      <c r="AJ9834" s="25"/>
    </row>
    <row r="9835" spans="5:36" x14ac:dyDescent="0.3">
      <c r="E9835" s="12"/>
      <c r="V9835" s="22"/>
      <c r="AI9835" s="25"/>
      <c r="AJ9835" s="25"/>
    </row>
    <row r="9836" spans="5:36" x14ac:dyDescent="0.3">
      <c r="E9836" s="12"/>
      <c r="V9836" s="22"/>
      <c r="AI9836" s="25"/>
      <c r="AJ9836" s="25"/>
    </row>
    <row r="9837" spans="5:36" x14ac:dyDescent="0.3">
      <c r="E9837" s="12"/>
      <c r="V9837" s="22"/>
      <c r="AI9837" s="25"/>
      <c r="AJ9837" s="25"/>
    </row>
    <row r="9838" spans="5:36" x14ac:dyDescent="0.3">
      <c r="E9838" s="12"/>
      <c r="V9838" s="22"/>
      <c r="AI9838" s="25"/>
      <c r="AJ9838" s="25"/>
    </row>
    <row r="9839" spans="5:36" x14ac:dyDescent="0.3">
      <c r="E9839" s="12"/>
      <c r="V9839" s="22"/>
      <c r="AI9839" s="25"/>
      <c r="AJ9839" s="25"/>
    </row>
    <row r="9840" spans="5:36" x14ac:dyDescent="0.3">
      <c r="E9840" s="12"/>
      <c r="V9840" s="22"/>
      <c r="AI9840" s="25"/>
      <c r="AJ9840" s="25"/>
    </row>
    <row r="9841" spans="5:36" x14ac:dyDescent="0.3">
      <c r="E9841" s="12"/>
      <c r="V9841" s="22"/>
      <c r="AI9841" s="25"/>
      <c r="AJ9841" s="25"/>
    </row>
    <row r="9842" spans="5:36" x14ac:dyDescent="0.3">
      <c r="E9842" s="12"/>
      <c r="V9842" s="22"/>
      <c r="AI9842" s="25"/>
      <c r="AJ9842" s="25"/>
    </row>
    <row r="9843" spans="5:36" x14ac:dyDescent="0.3">
      <c r="E9843" s="12"/>
      <c r="V9843" s="22"/>
      <c r="AI9843" s="25"/>
      <c r="AJ9843" s="25"/>
    </row>
    <row r="9844" spans="5:36" x14ac:dyDescent="0.3">
      <c r="E9844" s="12"/>
      <c r="V9844" s="22"/>
      <c r="AI9844" s="25"/>
      <c r="AJ9844" s="25"/>
    </row>
    <row r="9845" spans="5:36" x14ac:dyDescent="0.3">
      <c r="E9845" s="12"/>
      <c r="V9845" s="22"/>
      <c r="AI9845" s="25"/>
      <c r="AJ9845" s="25"/>
    </row>
    <row r="9846" spans="5:36" x14ac:dyDescent="0.3">
      <c r="E9846" s="12"/>
      <c r="V9846" s="22"/>
      <c r="AI9846" s="25"/>
      <c r="AJ9846" s="25"/>
    </row>
    <row r="9847" spans="5:36" x14ac:dyDescent="0.3">
      <c r="E9847" s="12"/>
      <c r="V9847" s="22"/>
      <c r="AI9847" s="25"/>
      <c r="AJ9847" s="25"/>
    </row>
    <row r="9848" spans="5:36" x14ac:dyDescent="0.3">
      <c r="E9848" s="12"/>
      <c r="V9848" s="22"/>
      <c r="AI9848" s="25"/>
      <c r="AJ9848" s="25"/>
    </row>
    <row r="9849" spans="5:36" x14ac:dyDescent="0.3">
      <c r="E9849" s="12"/>
      <c r="V9849" s="22"/>
      <c r="AI9849" s="25"/>
      <c r="AJ9849" s="25"/>
    </row>
    <row r="9850" spans="5:36" x14ac:dyDescent="0.3">
      <c r="E9850" s="12"/>
      <c r="V9850" s="22"/>
      <c r="AI9850" s="25"/>
      <c r="AJ9850" s="25"/>
    </row>
    <row r="9851" spans="5:36" x14ac:dyDescent="0.3">
      <c r="E9851" s="12"/>
      <c r="V9851" s="22"/>
      <c r="AI9851" s="25"/>
      <c r="AJ9851" s="25"/>
    </row>
    <row r="9852" spans="5:36" x14ac:dyDescent="0.3">
      <c r="E9852" s="12"/>
      <c r="V9852" s="22"/>
      <c r="AI9852" s="25"/>
      <c r="AJ9852" s="25"/>
    </row>
    <row r="9853" spans="5:36" x14ac:dyDescent="0.3">
      <c r="E9853" s="12"/>
      <c r="V9853" s="22"/>
      <c r="AI9853" s="25"/>
      <c r="AJ9853" s="25"/>
    </row>
    <row r="9854" spans="5:36" x14ac:dyDescent="0.3">
      <c r="E9854" s="12"/>
      <c r="V9854" s="22"/>
      <c r="AI9854" s="25"/>
      <c r="AJ9854" s="25"/>
    </row>
    <row r="9855" spans="5:36" x14ac:dyDescent="0.3">
      <c r="E9855" s="12"/>
      <c r="V9855" s="22"/>
      <c r="AI9855" s="25"/>
      <c r="AJ9855" s="25"/>
    </row>
    <row r="9856" spans="5:36" x14ac:dyDescent="0.3">
      <c r="E9856" s="12"/>
      <c r="V9856" s="22"/>
      <c r="AI9856" s="25"/>
      <c r="AJ9856" s="25"/>
    </row>
    <row r="9857" spans="5:36" x14ac:dyDescent="0.3">
      <c r="E9857" s="12"/>
      <c r="V9857" s="22"/>
      <c r="AI9857" s="25"/>
      <c r="AJ9857" s="25"/>
    </row>
    <row r="9858" spans="5:36" x14ac:dyDescent="0.3">
      <c r="E9858" s="12"/>
      <c r="V9858" s="22"/>
      <c r="AI9858" s="25"/>
      <c r="AJ9858" s="25"/>
    </row>
    <row r="9859" spans="5:36" x14ac:dyDescent="0.3">
      <c r="E9859" s="12"/>
      <c r="V9859" s="22"/>
      <c r="AI9859" s="25"/>
      <c r="AJ9859" s="25"/>
    </row>
    <row r="9860" spans="5:36" x14ac:dyDescent="0.3">
      <c r="E9860" s="12"/>
      <c r="V9860" s="22"/>
      <c r="AI9860" s="25"/>
      <c r="AJ9860" s="25"/>
    </row>
    <row r="9861" spans="5:36" x14ac:dyDescent="0.3">
      <c r="E9861" s="12"/>
      <c r="V9861" s="22"/>
      <c r="AI9861" s="25"/>
      <c r="AJ9861" s="25"/>
    </row>
    <row r="9862" spans="5:36" x14ac:dyDescent="0.3">
      <c r="E9862" s="12"/>
      <c r="V9862" s="22"/>
      <c r="AI9862" s="25"/>
      <c r="AJ9862" s="25"/>
    </row>
    <row r="9863" spans="5:36" x14ac:dyDescent="0.3">
      <c r="E9863" s="12"/>
      <c r="V9863" s="22"/>
      <c r="AI9863" s="25"/>
      <c r="AJ9863" s="25"/>
    </row>
    <row r="9864" spans="5:36" x14ac:dyDescent="0.3">
      <c r="E9864" s="12"/>
      <c r="V9864" s="22"/>
      <c r="AI9864" s="25"/>
      <c r="AJ9864" s="25"/>
    </row>
    <row r="9865" spans="5:36" x14ac:dyDescent="0.3">
      <c r="E9865" s="12"/>
      <c r="V9865" s="22"/>
      <c r="AI9865" s="25"/>
      <c r="AJ9865" s="25"/>
    </row>
    <row r="9866" spans="5:36" x14ac:dyDescent="0.3">
      <c r="E9866" s="12"/>
      <c r="V9866" s="22"/>
      <c r="AI9866" s="25"/>
      <c r="AJ9866" s="25"/>
    </row>
    <row r="9867" spans="5:36" x14ac:dyDescent="0.3">
      <c r="E9867" s="12"/>
      <c r="V9867" s="22"/>
      <c r="AI9867" s="25"/>
      <c r="AJ9867" s="25"/>
    </row>
    <row r="9868" spans="5:36" x14ac:dyDescent="0.3">
      <c r="E9868" s="12"/>
      <c r="V9868" s="22"/>
      <c r="AI9868" s="25"/>
      <c r="AJ9868" s="25"/>
    </row>
    <row r="9869" spans="5:36" x14ac:dyDescent="0.3">
      <c r="E9869" s="12"/>
      <c r="V9869" s="22"/>
      <c r="AI9869" s="25"/>
      <c r="AJ9869" s="25"/>
    </row>
    <row r="9870" spans="5:36" x14ac:dyDescent="0.3">
      <c r="E9870" s="12"/>
      <c r="V9870" s="22"/>
      <c r="AI9870" s="25"/>
      <c r="AJ9870" s="25"/>
    </row>
    <row r="9871" spans="5:36" x14ac:dyDescent="0.3">
      <c r="E9871" s="12"/>
      <c r="V9871" s="22"/>
      <c r="AI9871" s="25"/>
      <c r="AJ9871" s="25"/>
    </row>
    <row r="9872" spans="5:36" x14ac:dyDescent="0.3">
      <c r="E9872" s="12"/>
      <c r="V9872" s="22"/>
      <c r="AI9872" s="25"/>
      <c r="AJ9872" s="25"/>
    </row>
    <row r="9873" spans="5:36" x14ac:dyDescent="0.3">
      <c r="E9873" s="12"/>
      <c r="V9873" s="22"/>
      <c r="AI9873" s="25"/>
      <c r="AJ9873" s="25"/>
    </row>
    <row r="9874" spans="5:36" x14ac:dyDescent="0.3">
      <c r="E9874" s="12"/>
      <c r="V9874" s="22"/>
      <c r="AI9874" s="25"/>
      <c r="AJ9874" s="25"/>
    </row>
    <row r="9875" spans="5:36" x14ac:dyDescent="0.3">
      <c r="E9875" s="12"/>
      <c r="V9875" s="22"/>
      <c r="AI9875" s="25"/>
      <c r="AJ9875" s="25"/>
    </row>
    <row r="9876" spans="5:36" x14ac:dyDescent="0.3">
      <c r="E9876" s="12"/>
      <c r="V9876" s="22"/>
      <c r="AI9876" s="25"/>
      <c r="AJ9876" s="25"/>
    </row>
    <row r="9877" spans="5:36" x14ac:dyDescent="0.3">
      <c r="E9877" s="12"/>
      <c r="V9877" s="22"/>
      <c r="AI9877" s="25"/>
      <c r="AJ9877" s="25"/>
    </row>
    <row r="9878" spans="5:36" x14ac:dyDescent="0.3">
      <c r="E9878" s="12"/>
      <c r="V9878" s="22"/>
      <c r="AI9878" s="25"/>
      <c r="AJ9878" s="25"/>
    </row>
    <row r="9879" spans="5:36" x14ac:dyDescent="0.3">
      <c r="E9879" s="12"/>
      <c r="V9879" s="22"/>
      <c r="AI9879" s="25"/>
      <c r="AJ9879" s="25"/>
    </row>
    <row r="9880" spans="5:36" x14ac:dyDescent="0.3">
      <c r="E9880" s="12"/>
      <c r="V9880" s="22"/>
      <c r="AI9880" s="25"/>
      <c r="AJ9880" s="25"/>
    </row>
    <row r="9881" spans="5:36" x14ac:dyDescent="0.3">
      <c r="E9881" s="12"/>
      <c r="V9881" s="22"/>
      <c r="AI9881" s="25"/>
      <c r="AJ9881" s="25"/>
    </row>
    <row r="9882" spans="5:36" x14ac:dyDescent="0.3">
      <c r="E9882" s="12"/>
      <c r="V9882" s="22"/>
      <c r="AI9882" s="25"/>
      <c r="AJ9882" s="25"/>
    </row>
    <row r="9883" spans="5:36" x14ac:dyDescent="0.3">
      <c r="E9883" s="12"/>
      <c r="V9883" s="22"/>
      <c r="AI9883" s="25"/>
      <c r="AJ9883" s="25"/>
    </row>
    <row r="9884" spans="5:36" x14ac:dyDescent="0.3">
      <c r="E9884" s="12"/>
      <c r="V9884" s="22"/>
      <c r="AI9884" s="25"/>
      <c r="AJ9884" s="25"/>
    </row>
    <row r="9885" spans="5:36" x14ac:dyDescent="0.3">
      <c r="E9885" s="12"/>
      <c r="V9885" s="22"/>
      <c r="AI9885" s="25"/>
      <c r="AJ9885" s="25"/>
    </row>
    <row r="9886" spans="5:36" x14ac:dyDescent="0.3">
      <c r="E9886" s="12"/>
      <c r="V9886" s="22"/>
      <c r="AI9886" s="25"/>
      <c r="AJ9886" s="25"/>
    </row>
    <row r="9887" spans="5:36" x14ac:dyDescent="0.3">
      <c r="E9887" s="12"/>
      <c r="V9887" s="22"/>
      <c r="AI9887" s="25"/>
      <c r="AJ9887" s="25"/>
    </row>
    <row r="9888" spans="5:36" x14ac:dyDescent="0.3">
      <c r="E9888" s="12"/>
      <c r="V9888" s="22"/>
      <c r="AI9888" s="25"/>
      <c r="AJ9888" s="25"/>
    </row>
    <row r="9889" spans="5:36" x14ac:dyDescent="0.3">
      <c r="E9889" s="12"/>
      <c r="V9889" s="22"/>
      <c r="AI9889" s="25"/>
      <c r="AJ9889" s="25"/>
    </row>
    <row r="9890" spans="5:36" x14ac:dyDescent="0.3">
      <c r="E9890" s="12"/>
      <c r="V9890" s="22"/>
      <c r="AI9890" s="25"/>
      <c r="AJ9890" s="25"/>
    </row>
    <row r="9891" spans="5:36" x14ac:dyDescent="0.3">
      <c r="E9891" s="12"/>
      <c r="V9891" s="22"/>
      <c r="AI9891" s="25"/>
      <c r="AJ9891" s="25"/>
    </row>
    <row r="9892" spans="5:36" x14ac:dyDescent="0.3">
      <c r="E9892" s="12"/>
      <c r="V9892" s="22"/>
      <c r="AI9892" s="25"/>
      <c r="AJ9892" s="25"/>
    </row>
    <row r="9893" spans="5:36" x14ac:dyDescent="0.3">
      <c r="E9893" s="12"/>
      <c r="V9893" s="22"/>
      <c r="AI9893" s="25"/>
      <c r="AJ9893" s="25"/>
    </row>
    <row r="9894" spans="5:36" x14ac:dyDescent="0.3">
      <c r="E9894" s="12"/>
      <c r="V9894" s="22"/>
      <c r="AI9894" s="25"/>
      <c r="AJ9894" s="25"/>
    </row>
    <row r="9895" spans="5:36" x14ac:dyDescent="0.3">
      <c r="E9895" s="12"/>
      <c r="V9895" s="22"/>
      <c r="AI9895" s="25"/>
      <c r="AJ9895" s="25"/>
    </row>
    <row r="9896" spans="5:36" x14ac:dyDescent="0.3">
      <c r="E9896" s="12"/>
      <c r="V9896" s="22"/>
      <c r="AI9896" s="25"/>
      <c r="AJ9896" s="25"/>
    </row>
    <row r="9897" spans="5:36" x14ac:dyDescent="0.3">
      <c r="E9897" s="12"/>
      <c r="V9897" s="22"/>
      <c r="AI9897" s="25"/>
      <c r="AJ9897" s="25"/>
    </row>
    <row r="9898" spans="5:36" x14ac:dyDescent="0.3">
      <c r="E9898" s="12"/>
      <c r="V9898" s="22"/>
      <c r="AI9898" s="25"/>
      <c r="AJ9898" s="25"/>
    </row>
    <row r="9899" spans="5:36" x14ac:dyDescent="0.3">
      <c r="E9899" s="12"/>
      <c r="V9899" s="22"/>
      <c r="AI9899" s="25"/>
      <c r="AJ9899" s="25"/>
    </row>
    <row r="9900" spans="5:36" x14ac:dyDescent="0.3">
      <c r="E9900" s="12"/>
      <c r="V9900" s="22"/>
      <c r="AI9900" s="25"/>
      <c r="AJ9900" s="25"/>
    </row>
    <row r="9901" spans="5:36" x14ac:dyDescent="0.3">
      <c r="E9901" s="12"/>
      <c r="V9901" s="22"/>
      <c r="AI9901" s="25"/>
      <c r="AJ9901" s="25"/>
    </row>
    <row r="9902" spans="5:36" x14ac:dyDescent="0.3">
      <c r="E9902" s="12"/>
      <c r="V9902" s="22"/>
      <c r="AI9902" s="25"/>
      <c r="AJ9902" s="25"/>
    </row>
    <row r="9903" spans="5:36" x14ac:dyDescent="0.3">
      <c r="E9903" s="12"/>
      <c r="V9903" s="22"/>
      <c r="AI9903" s="25"/>
      <c r="AJ9903" s="25"/>
    </row>
    <row r="9904" spans="5:36" x14ac:dyDescent="0.3">
      <c r="E9904" s="12"/>
      <c r="V9904" s="22"/>
      <c r="AI9904" s="25"/>
      <c r="AJ9904" s="25"/>
    </row>
    <row r="9905" spans="5:36" x14ac:dyDescent="0.3">
      <c r="E9905" s="12"/>
      <c r="V9905" s="22"/>
      <c r="AI9905" s="25"/>
      <c r="AJ9905" s="25"/>
    </row>
    <row r="9906" spans="5:36" x14ac:dyDescent="0.3">
      <c r="E9906" s="12"/>
      <c r="V9906" s="22"/>
      <c r="AI9906" s="25"/>
      <c r="AJ9906" s="25"/>
    </row>
    <row r="9907" spans="5:36" x14ac:dyDescent="0.3">
      <c r="E9907" s="12"/>
      <c r="V9907" s="22"/>
      <c r="AI9907" s="25"/>
      <c r="AJ9907" s="25"/>
    </row>
    <row r="9908" spans="5:36" x14ac:dyDescent="0.3">
      <c r="E9908" s="12"/>
      <c r="V9908" s="22"/>
      <c r="AI9908" s="25"/>
      <c r="AJ9908" s="25"/>
    </row>
    <row r="9909" spans="5:36" x14ac:dyDescent="0.3">
      <c r="E9909" s="12"/>
      <c r="V9909" s="22"/>
      <c r="AI9909" s="25"/>
      <c r="AJ9909" s="25"/>
    </row>
    <row r="9910" spans="5:36" x14ac:dyDescent="0.3">
      <c r="E9910" s="12"/>
      <c r="V9910" s="22"/>
      <c r="AI9910" s="25"/>
      <c r="AJ9910" s="25"/>
    </row>
    <row r="9911" spans="5:36" x14ac:dyDescent="0.3">
      <c r="E9911" s="12"/>
      <c r="V9911" s="22"/>
      <c r="AI9911" s="25"/>
      <c r="AJ9911" s="25"/>
    </row>
    <row r="9912" spans="5:36" x14ac:dyDescent="0.3">
      <c r="E9912" s="12"/>
      <c r="V9912" s="22"/>
      <c r="AI9912" s="25"/>
      <c r="AJ9912" s="25"/>
    </row>
    <row r="9913" spans="5:36" x14ac:dyDescent="0.3">
      <c r="E9913" s="12"/>
      <c r="V9913" s="22"/>
      <c r="AI9913" s="25"/>
      <c r="AJ9913" s="25"/>
    </row>
    <row r="9914" spans="5:36" x14ac:dyDescent="0.3">
      <c r="E9914" s="12"/>
      <c r="V9914" s="22"/>
      <c r="AI9914" s="25"/>
      <c r="AJ9914" s="25"/>
    </row>
    <row r="9915" spans="5:36" x14ac:dyDescent="0.3">
      <c r="E9915" s="12"/>
      <c r="V9915" s="22"/>
      <c r="AI9915" s="25"/>
      <c r="AJ9915" s="25"/>
    </row>
    <row r="9916" spans="5:36" x14ac:dyDescent="0.3">
      <c r="E9916" s="12"/>
      <c r="V9916" s="22"/>
      <c r="AI9916" s="25"/>
      <c r="AJ9916" s="25"/>
    </row>
    <row r="9917" spans="5:36" x14ac:dyDescent="0.3">
      <c r="E9917" s="12"/>
      <c r="V9917" s="22"/>
      <c r="AI9917" s="25"/>
      <c r="AJ9917" s="25"/>
    </row>
    <row r="9918" spans="5:36" x14ac:dyDescent="0.3">
      <c r="E9918" s="12"/>
      <c r="V9918" s="22"/>
      <c r="AI9918" s="25"/>
      <c r="AJ9918" s="25"/>
    </row>
    <row r="9919" spans="5:36" x14ac:dyDescent="0.3">
      <c r="E9919" s="12"/>
      <c r="V9919" s="22"/>
      <c r="AI9919" s="25"/>
      <c r="AJ9919" s="25"/>
    </row>
    <row r="9920" spans="5:36" x14ac:dyDescent="0.3">
      <c r="E9920" s="12"/>
      <c r="V9920" s="22"/>
      <c r="AI9920" s="25"/>
      <c r="AJ9920" s="25"/>
    </row>
    <row r="9921" spans="5:36" x14ac:dyDescent="0.3">
      <c r="E9921" s="12"/>
      <c r="V9921" s="22"/>
      <c r="AI9921" s="25"/>
      <c r="AJ9921" s="25"/>
    </row>
    <row r="9922" spans="5:36" x14ac:dyDescent="0.3">
      <c r="E9922" s="12"/>
      <c r="V9922" s="22"/>
      <c r="AI9922" s="25"/>
      <c r="AJ9922" s="25"/>
    </row>
    <row r="9923" spans="5:36" x14ac:dyDescent="0.3">
      <c r="E9923" s="12"/>
      <c r="V9923" s="22"/>
      <c r="AI9923" s="25"/>
      <c r="AJ9923" s="25"/>
    </row>
    <row r="9924" spans="5:36" x14ac:dyDescent="0.3">
      <c r="E9924" s="12"/>
      <c r="V9924" s="22"/>
      <c r="AI9924" s="25"/>
      <c r="AJ9924" s="25"/>
    </row>
    <row r="9925" spans="5:36" x14ac:dyDescent="0.3">
      <c r="E9925" s="12"/>
      <c r="V9925" s="22"/>
      <c r="AI9925" s="25"/>
      <c r="AJ9925" s="25"/>
    </row>
    <row r="9926" spans="5:36" x14ac:dyDescent="0.3">
      <c r="E9926" s="12"/>
      <c r="V9926" s="22"/>
      <c r="AI9926" s="25"/>
      <c r="AJ9926" s="25"/>
    </row>
    <row r="9927" spans="5:36" x14ac:dyDescent="0.3">
      <c r="E9927" s="12"/>
      <c r="V9927" s="22"/>
      <c r="AI9927" s="25"/>
      <c r="AJ9927" s="25"/>
    </row>
    <row r="9928" spans="5:36" x14ac:dyDescent="0.3">
      <c r="E9928" s="12"/>
      <c r="V9928" s="22"/>
      <c r="AI9928" s="25"/>
      <c r="AJ9928" s="25"/>
    </row>
    <row r="9929" spans="5:36" x14ac:dyDescent="0.3">
      <c r="E9929" s="12"/>
      <c r="V9929" s="22"/>
      <c r="AI9929" s="25"/>
      <c r="AJ9929" s="25"/>
    </row>
    <row r="9930" spans="5:36" x14ac:dyDescent="0.3">
      <c r="E9930" s="12"/>
      <c r="V9930" s="22"/>
      <c r="AI9930" s="25"/>
      <c r="AJ9930" s="25"/>
    </row>
    <row r="9931" spans="5:36" x14ac:dyDescent="0.3">
      <c r="E9931" s="12"/>
      <c r="V9931" s="22"/>
      <c r="AI9931" s="25"/>
      <c r="AJ9931" s="25"/>
    </row>
    <row r="9932" spans="5:36" x14ac:dyDescent="0.3">
      <c r="E9932" s="12"/>
      <c r="V9932" s="22"/>
      <c r="AI9932" s="25"/>
      <c r="AJ9932" s="25"/>
    </row>
    <row r="9933" spans="5:36" x14ac:dyDescent="0.3">
      <c r="E9933" s="12"/>
      <c r="V9933" s="22"/>
      <c r="AI9933" s="25"/>
      <c r="AJ9933" s="25"/>
    </row>
    <row r="9934" spans="5:36" x14ac:dyDescent="0.3">
      <c r="E9934" s="12"/>
      <c r="V9934" s="22"/>
      <c r="AI9934" s="25"/>
      <c r="AJ9934" s="25"/>
    </row>
    <row r="9935" spans="5:36" x14ac:dyDescent="0.3">
      <c r="E9935" s="12"/>
      <c r="V9935" s="22"/>
      <c r="AI9935" s="25"/>
      <c r="AJ9935" s="25"/>
    </row>
    <row r="9936" spans="5:36" x14ac:dyDescent="0.3">
      <c r="E9936" s="12"/>
      <c r="V9936" s="22"/>
      <c r="AI9936" s="25"/>
      <c r="AJ9936" s="25"/>
    </row>
    <row r="9937" spans="5:36" x14ac:dyDescent="0.3">
      <c r="E9937" s="12"/>
      <c r="V9937" s="22"/>
      <c r="AI9937" s="25"/>
      <c r="AJ9937" s="25"/>
    </row>
    <row r="9938" spans="5:36" x14ac:dyDescent="0.3">
      <c r="E9938" s="12"/>
      <c r="V9938" s="22"/>
      <c r="AI9938" s="25"/>
      <c r="AJ9938" s="25"/>
    </row>
    <row r="9939" spans="5:36" x14ac:dyDescent="0.3">
      <c r="E9939" s="12"/>
      <c r="V9939" s="22"/>
      <c r="AI9939" s="25"/>
      <c r="AJ9939" s="25"/>
    </row>
    <row r="9940" spans="5:36" x14ac:dyDescent="0.3">
      <c r="E9940" s="12"/>
      <c r="V9940" s="22"/>
      <c r="AI9940" s="25"/>
      <c r="AJ9940" s="25"/>
    </row>
    <row r="9941" spans="5:36" x14ac:dyDescent="0.3">
      <c r="E9941" s="12"/>
      <c r="V9941" s="22"/>
      <c r="AI9941" s="25"/>
      <c r="AJ9941" s="25"/>
    </row>
    <row r="9942" spans="5:36" x14ac:dyDescent="0.3">
      <c r="E9942" s="12"/>
      <c r="V9942" s="22"/>
      <c r="AI9942" s="25"/>
      <c r="AJ9942" s="25"/>
    </row>
    <row r="9943" spans="5:36" x14ac:dyDescent="0.3">
      <c r="E9943" s="12"/>
      <c r="V9943" s="22"/>
      <c r="AI9943" s="25"/>
      <c r="AJ9943" s="25"/>
    </row>
    <row r="9944" spans="5:36" x14ac:dyDescent="0.3">
      <c r="E9944" s="12"/>
      <c r="V9944" s="22"/>
      <c r="AI9944" s="25"/>
      <c r="AJ9944" s="25"/>
    </row>
    <row r="9945" spans="5:36" x14ac:dyDescent="0.3">
      <c r="E9945" s="12"/>
      <c r="V9945" s="22"/>
      <c r="AI9945" s="25"/>
      <c r="AJ9945" s="25"/>
    </row>
    <row r="9946" spans="5:36" x14ac:dyDescent="0.3">
      <c r="E9946" s="12"/>
      <c r="V9946" s="22"/>
      <c r="AI9946" s="25"/>
      <c r="AJ9946" s="25"/>
    </row>
    <row r="9947" spans="5:36" x14ac:dyDescent="0.3">
      <c r="E9947" s="12"/>
      <c r="V9947" s="22"/>
      <c r="AI9947" s="25"/>
      <c r="AJ9947" s="25"/>
    </row>
    <row r="9948" spans="5:36" x14ac:dyDescent="0.3">
      <c r="E9948" s="12"/>
      <c r="V9948" s="22"/>
      <c r="AI9948" s="25"/>
      <c r="AJ9948" s="25"/>
    </row>
    <row r="9949" spans="5:36" x14ac:dyDescent="0.3">
      <c r="E9949" s="12"/>
      <c r="V9949" s="22"/>
      <c r="AI9949" s="25"/>
      <c r="AJ9949" s="25"/>
    </row>
    <row r="9950" spans="5:36" x14ac:dyDescent="0.3">
      <c r="E9950" s="12"/>
      <c r="V9950" s="22"/>
      <c r="AI9950" s="25"/>
      <c r="AJ9950" s="25"/>
    </row>
    <row r="9951" spans="5:36" x14ac:dyDescent="0.3">
      <c r="E9951" s="12"/>
      <c r="V9951" s="22"/>
      <c r="AI9951" s="25"/>
      <c r="AJ9951" s="25"/>
    </row>
    <row r="9952" spans="5:36" x14ac:dyDescent="0.3">
      <c r="E9952" s="12"/>
      <c r="V9952" s="22"/>
      <c r="AI9952" s="25"/>
      <c r="AJ9952" s="25"/>
    </row>
    <row r="9953" spans="5:36" x14ac:dyDescent="0.3">
      <c r="E9953" s="12"/>
      <c r="V9953" s="22"/>
      <c r="AI9953" s="25"/>
      <c r="AJ9953" s="25"/>
    </row>
    <row r="9954" spans="5:36" x14ac:dyDescent="0.3">
      <c r="E9954" s="12"/>
      <c r="V9954" s="22"/>
      <c r="AI9954" s="25"/>
      <c r="AJ9954" s="25"/>
    </row>
    <row r="9955" spans="5:36" x14ac:dyDescent="0.3">
      <c r="E9955" s="12"/>
      <c r="V9955" s="22"/>
      <c r="AI9955" s="25"/>
      <c r="AJ9955" s="25"/>
    </row>
    <row r="9956" spans="5:36" x14ac:dyDescent="0.3">
      <c r="E9956" s="12"/>
      <c r="V9956" s="22"/>
      <c r="AI9956" s="25"/>
      <c r="AJ9956" s="25"/>
    </row>
    <row r="9957" spans="5:36" x14ac:dyDescent="0.3">
      <c r="E9957" s="12"/>
      <c r="V9957" s="22"/>
      <c r="AI9957" s="25"/>
      <c r="AJ9957" s="25"/>
    </row>
    <row r="9958" spans="5:36" x14ac:dyDescent="0.3">
      <c r="E9958" s="12"/>
      <c r="V9958" s="22"/>
      <c r="AI9958" s="25"/>
      <c r="AJ9958" s="25"/>
    </row>
    <row r="9959" spans="5:36" x14ac:dyDescent="0.3">
      <c r="E9959" s="12"/>
      <c r="V9959" s="22"/>
      <c r="AI9959" s="25"/>
      <c r="AJ9959" s="25"/>
    </row>
    <row r="9960" spans="5:36" x14ac:dyDescent="0.3">
      <c r="E9960" s="12"/>
      <c r="V9960" s="22"/>
      <c r="AI9960" s="25"/>
      <c r="AJ9960" s="25"/>
    </row>
    <row r="9961" spans="5:36" x14ac:dyDescent="0.3">
      <c r="E9961" s="12"/>
      <c r="V9961" s="22"/>
      <c r="AI9961" s="25"/>
      <c r="AJ9961" s="25"/>
    </row>
    <row r="9962" spans="5:36" x14ac:dyDescent="0.3">
      <c r="E9962" s="12"/>
      <c r="V9962" s="22"/>
      <c r="AI9962" s="25"/>
      <c r="AJ9962" s="25"/>
    </row>
    <row r="9963" spans="5:36" x14ac:dyDescent="0.3">
      <c r="E9963" s="12"/>
      <c r="V9963" s="22"/>
      <c r="AI9963" s="25"/>
      <c r="AJ9963" s="25"/>
    </row>
    <row r="9964" spans="5:36" x14ac:dyDescent="0.3">
      <c r="E9964" s="12"/>
      <c r="V9964" s="22"/>
      <c r="AI9964" s="25"/>
      <c r="AJ9964" s="25"/>
    </row>
    <row r="9965" spans="5:36" x14ac:dyDescent="0.3">
      <c r="E9965" s="12"/>
      <c r="V9965" s="22"/>
      <c r="AI9965" s="25"/>
      <c r="AJ9965" s="25"/>
    </row>
    <row r="9966" spans="5:36" x14ac:dyDescent="0.3">
      <c r="E9966" s="12"/>
      <c r="V9966" s="22"/>
      <c r="AI9966" s="25"/>
      <c r="AJ9966" s="25"/>
    </row>
    <row r="9967" spans="5:36" x14ac:dyDescent="0.3">
      <c r="E9967" s="12"/>
      <c r="V9967" s="22"/>
      <c r="AI9967" s="25"/>
      <c r="AJ9967" s="25"/>
    </row>
    <row r="9968" spans="5:36" x14ac:dyDescent="0.3">
      <c r="E9968" s="12"/>
      <c r="V9968" s="22"/>
      <c r="AI9968" s="25"/>
      <c r="AJ9968" s="25"/>
    </row>
    <row r="9969" spans="5:36" x14ac:dyDescent="0.3">
      <c r="E9969" s="12"/>
      <c r="V9969" s="22"/>
      <c r="AI9969" s="25"/>
      <c r="AJ9969" s="25"/>
    </row>
    <row r="9970" spans="5:36" x14ac:dyDescent="0.3">
      <c r="E9970" s="12"/>
      <c r="V9970" s="22"/>
      <c r="AI9970" s="25"/>
      <c r="AJ9970" s="25"/>
    </row>
    <row r="9971" spans="5:36" x14ac:dyDescent="0.3">
      <c r="E9971" s="12"/>
      <c r="V9971" s="22"/>
      <c r="AI9971" s="25"/>
      <c r="AJ9971" s="25"/>
    </row>
    <row r="9972" spans="5:36" x14ac:dyDescent="0.3">
      <c r="E9972" s="12"/>
      <c r="V9972" s="22"/>
      <c r="AI9972" s="25"/>
      <c r="AJ9972" s="25"/>
    </row>
    <row r="9973" spans="5:36" x14ac:dyDescent="0.3">
      <c r="E9973" s="12"/>
      <c r="V9973" s="22"/>
      <c r="AI9973" s="25"/>
      <c r="AJ9973" s="25"/>
    </row>
    <row r="9974" spans="5:36" x14ac:dyDescent="0.3">
      <c r="E9974" s="12"/>
      <c r="V9974" s="22"/>
      <c r="AI9974" s="25"/>
      <c r="AJ9974" s="25"/>
    </row>
    <row r="9975" spans="5:36" x14ac:dyDescent="0.3">
      <c r="E9975" s="12"/>
      <c r="V9975" s="22"/>
      <c r="AI9975" s="25"/>
      <c r="AJ9975" s="25"/>
    </row>
    <row r="9976" spans="5:36" x14ac:dyDescent="0.3">
      <c r="E9976" s="12"/>
      <c r="V9976" s="22"/>
      <c r="AI9976" s="25"/>
      <c r="AJ9976" s="25"/>
    </row>
    <row r="9977" spans="5:36" x14ac:dyDescent="0.3">
      <c r="E9977" s="12"/>
      <c r="V9977" s="22"/>
      <c r="AI9977" s="25"/>
      <c r="AJ9977" s="25"/>
    </row>
    <row r="9978" spans="5:36" x14ac:dyDescent="0.3">
      <c r="E9978" s="12"/>
      <c r="V9978" s="22"/>
      <c r="AI9978" s="25"/>
      <c r="AJ9978" s="25"/>
    </row>
    <row r="9979" spans="5:36" x14ac:dyDescent="0.3">
      <c r="E9979" s="12"/>
      <c r="V9979" s="22"/>
      <c r="AI9979" s="25"/>
      <c r="AJ9979" s="25"/>
    </row>
    <row r="9980" spans="5:36" x14ac:dyDescent="0.3">
      <c r="E9980" s="12"/>
      <c r="V9980" s="22"/>
      <c r="AI9980" s="25"/>
      <c r="AJ9980" s="25"/>
    </row>
    <row r="9981" spans="5:36" x14ac:dyDescent="0.3">
      <c r="E9981" s="12"/>
      <c r="V9981" s="22"/>
      <c r="AI9981" s="25"/>
      <c r="AJ9981" s="25"/>
    </row>
    <row r="9982" spans="5:36" x14ac:dyDescent="0.3">
      <c r="E9982" s="12"/>
      <c r="V9982" s="22"/>
      <c r="AI9982" s="25"/>
      <c r="AJ9982" s="25"/>
    </row>
    <row r="9983" spans="5:36" x14ac:dyDescent="0.3">
      <c r="E9983" s="12"/>
      <c r="V9983" s="22"/>
      <c r="AI9983" s="25"/>
      <c r="AJ9983" s="25"/>
    </row>
    <row r="9984" spans="5:36" x14ac:dyDescent="0.3">
      <c r="E9984" s="12"/>
      <c r="V9984" s="22"/>
      <c r="AI9984" s="25"/>
      <c r="AJ9984" s="25"/>
    </row>
    <row r="9985" spans="5:36" x14ac:dyDescent="0.3">
      <c r="E9985" s="12"/>
      <c r="V9985" s="22"/>
      <c r="AI9985" s="25"/>
      <c r="AJ9985" s="25"/>
    </row>
    <row r="9986" spans="5:36" x14ac:dyDescent="0.3">
      <c r="E9986" s="12"/>
      <c r="V9986" s="22"/>
      <c r="AI9986" s="25"/>
      <c r="AJ9986" s="25"/>
    </row>
    <row r="9987" spans="5:36" x14ac:dyDescent="0.3">
      <c r="E9987" s="12"/>
      <c r="V9987" s="22"/>
      <c r="AI9987" s="25"/>
      <c r="AJ9987" s="25"/>
    </row>
    <row r="9988" spans="5:36" x14ac:dyDescent="0.3">
      <c r="E9988" s="12"/>
      <c r="V9988" s="22"/>
      <c r="AI9988" s="25"/>
      <c r="AJ9988" s="25"/>
    </row>
    <row r="9989" spans="5:36" x14ac:dyDescent="0.3">
      <c r="E9989" s="12"/>
      <c r="V9989" s="22"/>
      <c r="AI9989" s="25"/>
      <c r="AJ9989" s="25"/>
    </row>
    <row r="9990" spans="5:36" x14ac:dyDescent="0.3">
      <c r="E9990" s="12"/>
      <c r="V9990" s="22"/>
      <c r="AI9990" s="25"/>
      <c r="AJ9990" s="25"/>
    </row>
    <row r="9991" spans="5:36" x14ac:dyDescent="0.3">
      <c r="E9991" s="12"/>
      <c r="V9991" s="22"/>
      <c r="AI9991" s="25"/>
      <c r="AJ9991" s="25"/>
    </row>
    <row r="9992" spans="5:36" x14ac:dyDescent="0.3">
      <c r="E9992" s="12"/>
      <c r="V9992" s="22"/>
      <c r="AI9992" s="25"/>
      <c r="AJ9992" s="25"/>
    </row>
    <row r="9993" spans="5:36" x14ac:dyDescent="0.3">
      <c r="E9993" s="12"/>
      <c r="V9993" s="22"/>
      <c r="AI9993" s="25"/>
      <c r="AJ9993" s="25"/>
    </row>
    <row r="9994" spans="5:36" x14ac:dyDescent="0.3">
      <c r="E9994" s="12"/>
      <c r="V9994" s="22"/>
      <c r="AI9994" s="25"/>
      <c r="AJ9994" s="25"/>
    </row>
    <row r="9995" spans="5:36" x14ac:dyDescent="0.3">
      <c r="E9995" s="12"/>
      <c r="V9995" s="22"/>
      <c r="AI9995" s="25"/>
      <c r="AJ9995" s="25"/>
    </row>
    <row r="9996" spans="5:36" x14ac:dyDescent="0.3">
      <c r="E9996" s="12"/>
      <c r="V9996" s="22"/>
      <c r="AI9996" s="25"/>
      <c r="AJ9996" s="25"/>
    </row>
    <row r="9997" spans="5:36" x14ac:dyDescent="0.3">
      <c r="E9997" s="12"/>
      <c r="V9997" s="22"/>
      <c r="AI9997" s="25"/>
      <c r="AJ9997" s="25"/>
    </row>
    <row r="9998" spans="5:36" x14ac:dyDescent="0.3">
      <c r="E9998" s="12"/>
      <c r="V9998" s="22"/>
      <c r="AI9998" s="25"/>
      <c r="AJ9998" s="25"/>
    </row>
    <row r="9999" spans="5:36" x14ac:dyDescent="0.3">
      <c r="E9999" s="12"/>
      <c r="V9999" s="22"/>
      <c r="AI9999" s="25"/>
      <c r="AJ9999" s="25"/>
    </row>
    <row r="10000" spans="5:36" x14ac:dyDescent="0.3">
      <c r="E10000" s="12"/>
      <c r="V10000" s="22"/>
      <c r="AI10000" s="25"/>
      <c r="AJ10000" s="25"/>
    </row>
    <row r="10001" spans="5:36" x14ac:dyDescent="0.3">
      <c r="E10001" s="12"/>
      <c r="V10001" s="22"/>
      <c r="AI10001" s="25"/>
      <c r="AJ10001" s="25"/>
    </row>
    <row r="10002" spans="5:36" x14ac:dyDescent="0.3">
      <c r="E10002" s="12"/>
      <c r="V10002" s="22"/>
      <c r="AI10002" s="25"/>
      <c r="AJ10002" s="25"/>
    </row>
    <row r="10003" spans="5:36" x14ac:dyDescent="0.3">
      <c r="E10003" s="12"/>
      <c r="V10003" s="22"/>
      <c r="AI10003" s="25"/>
      <c r="AJ10003" s="25"/>
    </row>
    <row r="10004" spans="5:36" x14ac:dyDescent="0.3">
      <c r="E10004" s="12"/>
      <c r="V10004" s="22"/>
      <c r="AI10004" s="25"/>
      <c r="AJ10004" s="25"/>
    </row>
    <row r="10005" spans="5:36" x14ac:dyDescent="0.3">
      <c r="E10005" s="12"/>
      <c r="V10005" s="22"/>
      <c r="AI10005" s="25"/>
      <c r="AJ10005" s="25"/>
    </row>
    <row r="10006" spans="5:36" x14ac:dyDescent="0.3">
      <c r="E10006" s="12"/>
      <c r="V10006" s="22"/>
      <c r="AI10006" s="25"/>
      <c r="AJ10006" s="25"/>
    </row>
    <row r="10007" spans="5:36" x14ac:dyDescent="0.3">
      <c r="E10007" s="12"/>
      <c r="V10007" s="22"/>
      <c r="AI10007" s="25"/>
      <c r="AJ10007" s="25"/>
    </row>
    <row r="10008" spans="5:36" x14ac:dyDescent="0.3">
      <c r="E10008" s="12"/>
      <c r="V10008" s="22"/>
      <c r="AI10008" s="25"/>
      <c r="AJ10008" s="25"/>
    </row>
    <row r="10009" spans="5:36" x14ac:dyDescent="0.3">
      <c r="E10009" s="12"/>
      <c r="V10009" s="22"/>
      <c r="AI10009" s="25"/>
      <c r="AJ10009" s="25"/>
    </row>
    <row r="10010" spans="5:36" x14ac:dyDescent="0.3">
      <c r="E10010" s="12"/>
      <c r="V10010" s="22"/>
      <c r="AI10010" s="25"/>
      <c r="AJ10010" s="25"/>
    </row>
    <row r="10011" spans="5:36" x14ac:dyDescent="0.3">
      <c r="E10011" s="12"/>
      <c r="V10011" s="22"/>
      <c r="AI10011" s="25"/>
      <c r="AJ10011" s="25"/>
    </row>
    <row r="10012" spans="5:36" x14ac:dyDescent="0.3">
      <c r="E10012" s="12"/>
      <c r="V10012" s="22"/>
      <c r="AI10012" s="25"/>
      <c r="AJ10012" s="25"/>
    </row>
    <row r="10013" spans="5:36" x14ac:dyDescent="0.3">
      <c r="E10013" s="12"/>
      <c r="V10013" s="22"/>
      <c r="AI10013" s="25"/>
      <c r="AJ10013" s="25"/>
    </row>
    <row r="10014" spans="5:36" x14ac:dyDescent="0.3">
      <c r="E10014" s="12"/>
      <c r="V10014" s="22"/>
      <c r="AI10014" s="25"/>
      <c r="AJ10014" s="25"/>
    </row>
    <row r="10015" spans="5:36" x14ac:dyDescent="0.3">
      <c r="E10015" s="12"/>
      <c r="V10015" s="22"/>
      <c r="AI10015" s="25"/>
      <c r="AJ10015" s="25"/>
    </row>
    <row r="10016" spans="5:36" x14ac:dyDescent="0.3">
      <c r="E10016" s="12"/>
      <c r="V10016" s="22"/>
      <c r="AI10016" s="25"/>
      <c r="AJ10016" s="25"/>
    </row>
    <row r="10017" spans="5:36" x14ac:dyDescent="0.3">
      <c r="E10017" s="12"/>
      <c r="V10017" s="22"/>
      <c r="AI10017" s="25"/>
      <c r="AJ10017" s="25"/>
    </row>
    <row r="10018" spans="5:36" x14ac:dyDescent="0.3">
      <c r="E10018" s="12"/>
      <c r="V10018" s="22"/>
      <c r="AI10018" s="25"/>
      <c r="AJ10018" s="25"/>
    </row>
    <row r="10019" spans="5:36" x14ac:dyDescent="0.3">
      <c r="E10019" s="12"/>
      <c r="V10019" s="22"/>
      <c r="AI10019" s="25"/>
      <c r="AJ10019" s="25"/>
    </row>
    <row r="10020" spans="5:36" x14ac:dyDescent="0.3">
      <c r="E10020" s="12"/>
      <c r="V10020" s="22"/>
      <c r="AI10020" s="25"/>
      <c r="AJ10020" s="25"/>
    </row>
    <row r="10021" spans="5:36" x14ac:dyDescent="0.3">
      <c r="E10021" s="12"/>
      <c r="V10021" s="22"/>
      <c r="AI10021" s="25"/>
      <c r="AJ10021" s="25"/>
    </row>
    <row r="10022" spans="5:36" x14ac:dyDescent="0.3">
      <c r="E10022" s="12"/>
      <c r="V10022" s="22"/>
      <c r="AI10022" s="25"/>
      <c r="AJ10022" s="25"/>
    </row>
    <row r="10023" spans="5:36" x14ac:dyDescent="0.3">
      <c r="E10023" s="12"/>
      <c r="V10023" s="22"/>
      <c r="AI10023" s="25"/>
      <c r="AJ10023" s="25"/>
    </row>
    <row r="10024" spans="5:36" x14ac:dyDescent="0.3">
      <c r="E10024" s="12"/>
      <c r="V10024" s="22"/>
      <c r="AI10024" s="25"/>
      <c r="AJ10024" s="25"/>
    </row>
    <row r="10025" spans="5:36" x14ac:dyDescent="0.3">
      <c r="E10025" s="12"/>
      <c r="V10025" s="22"/>
      <c r="AI10025" s="25"/>
      <c r="AJ10025" s="25"/>
    </row>
    <row r="10026" spans="5:36" x14ac:dyDescent="0.3">
      <c r="E10026" s="12"/>
      <c r="V10026" s="22"/>
      <c r="AI10026" s="25"/>
      <c r="AJ10026" s="25"/>
    </row>
    <row r="10027" spans="5:36" x14ac:dyDescent="0.3">
      <c r="E10027" s="12"/>
      <c r="V10027" s="22"/>
      <c r="AI10027" s="25"/>
      <c r="AJ10027" s="25"/>
    </row>
    <row r="10028" spans="5:36" x14ac:dyDescent="0.3">
      <c r="E10028" s="12"/>
      <c r="V10028" s="22"/>
      <c r="AI10028" s="25"/>
      <c r="AJ10028" s="25"/>
    </row>
    <row r="10029" spans="5:36" x14ac:dyDescent="0.3">
      <c r="E10029" s="12"/>
      <c r="V10029" s="22"/>
      <c r="AI10029" s="25"/>
      <c r="AJ10029" s="25"/>
    </row>
    <row r="10030" spans="5:36" x14ac:dyDescent="0.3">
      <c r="E10030" s="12"/>
      <c r="V10030" s="22"/>
      <c r="AI10030" s="25"/>
      <c r="AJ10030" s="25"/>
    </row>
    <row r="10031" spans="5:36" x14ac:dyDescent="0.3">
      <c r="E10031" s="12"/>
      <c r="V10031" s="22"/>
      <c r="AI10031" s="25"/>
      <c r="AJ10031" s="25"/>
    </row>
    <row r="10032" spans="5:36" x14ac:dyDescent="0.3">
      <c r="E10032" s="12"/>
      <c r="V10032" s="22"/>
      <c r="AI10032" s="25"/>
      <c r="AJ10032" s="25"/>
    </row>
    <row r="10033" spans="5:36" x14ac:dyDescent="0.3">
      <c r="E10033" s="12"/>
      <c r="V10033" s="22"/>
      <c r="AI10033" s="25"/>
      <c r="AJ10033" s="25"/>
    </row>
    <row r="10034" spans="5:36" x14ac:dyDescent="0.3">
      <c r="E10034" s="12"/>
      <c r="V10034" s="22"/>
      <c r="AI10034" s="25"/>
      <c r="AJ10034" s="25"/>
    </row>
    <row r="10035" spans="5:36" x14ac:dyDescent="0.3">
      <c r="E10035" s="12"/>
      <c r="V10035" s="22"/>
      <c r="AI10035" s="25"/>
      <c r="AJ10035" s="25"/>
    </row>
    <row r="10036" spans="5:36" x14ac:dyDescent="0.3">
      <c r="E10036" s="12"/>
      <c r="V10036" s="22"/>
      <c r="AI10036" s="25"/>
      <c r="AJ10036" s="25"/>
    </row>
    <row r="10037" spans="5:36" x14ac:dyDescent="0.3">
      <c r="E10037" s="12"/>
      <c r="V10037" s="22"/>
      <c r="AI10037" s="25"/>
      <c r="AJ10037" s="25"/>
    </row>
    <row r="10038" spans="5:36" x14ac:dyDescent="0.3">
      <c r="E10038" s="12"/>
      <c r="V10038" s="22"/>
      <c r="AI10038" s="25"/>
      <c r="AJ10038" s="25"/>
    </row>
    <row r="10039" spans="5:36" x14ac:dyDescent="0.3">
      <c r="E10039" s="12"/>
      <c r="V10039" s="22"/>
      <c r="AI10039" s="25"/>
      <c r="AJ10039" s="25"/>
    </row>
    <row r="10040" spans="5:36" x14ac:dyDescent="0.3">
      <c r="E10040" s="12"/>
      <c r="V10040" s="22"/>
      <c r="AI10040" s="25"/>
      <c r="AJ10040" s="25"/>
    </row>
    <row r="10041" spans="5:36" x14ac:dyDescent="0.3">
      <c r="E10041" s="12"/>
      <c r="V10041" s="22"/>
      <c r="AI10041" s="25"/>
      <c r="AJ10041" s="25"/>
    </row>
    <row r="10042" spans="5:36" x14ac:dyDescent="0.3">
      <c r="E10042" s="12"/>
      <c r="V10042" s="22"/>
      <c r="AI10042" s="25"/>
      <c r="AJ10042" s="25"/>
    </row>
    <row r="10043" spans="5:36" x14ac:dyDescent="0.3">
      <c r="E10043" s="12"/>
      <c r="V10043" s="22"/>
      <c r="AI10043" s="25"/>
      <c r="AJ10043" s="25"/>
    </row>
    <row r="10044" spans="5:36" x14ac:dyDescent="0.3">
      <c r="E10044" s="12"/>
      <c r="V10044" s="22"/>
      <c r="AI10044" s="25"/>
      <c r="AJ10044" s="25"/>
    </row>
    <row r="10045" spans="5:36" x14ac:dyDescent="0.3">
      <c r="E10045" s="12"/>
      <c r="V10045" s="22"/>
      <c r="AI10045" s="25"/>
      <c r="AJ10045" s="25"/>
    </row>
    <row r="10046" spans="5:36" x14ac:dyDescent="0.3">
      <c r="E10046" s="12"/>
      <c r="V10046" s="22"/>
      <c r="AI10046" s="25"/>
      <c r="AJ10046" s="25"/>
    </row>
    <row r="10047" spans="5:36" x14ac:dyDescent="0.3">
      <c r="E10047" s="12"/>
      <c r="V10047" s="22"/>
      <c r="AI10047" s="25"/>
      <c r="AJ10047" s="25"/>
    </row>
    <row r="10048" spans="5:36" x14ac:dyDescent="0.3">
      <c r="E10048" s="12"/>
      <c r="V10048" s="22"/>
      <c r="AI10048" s="25"/>
      <c r="AJ10048" s="25"/>
    </row>
    <row r="10049" spans="5:36" x14ac:dyDescent="0.3">
      <c r="E10049" s="12"/>
      <c r="V10049" s="22"/>
      <c r="AI10049" s="25"/>
      <c r="AJ10049" s="25"/>
    </row>
    <row r="10050" spans="5:36" x14ac:dyDescent="0.3">
      <c r="E10050" s="12"/>
      <c r="V10050" s="22"/>
      <c r="AI10050" s="25"/>
      <c r="AJ10050" s="25"/>
    </row>
    <row r="10051" spans="5:36" x14ac:dyDescent="0.3">
      <c r="E10051" s="12"/>
      <c r="V10051" s="22"/>
      <c r="AI10051" s="25"/>
      <c r="AJ10051" s="25"/>
    </row>
    <row r="10052" spans="5:36" x14ac:dyDescent="0.3">
      <c r="E10052" s="12"/>
      <c r="V10052" s="22"/>
      <c r="AI10052" s="25"/>
      <c r="AJ10052" s="25"/>
    </row>
    <row r="10053" spans="5:36" x14ac:dyDescent="0.3">
      <c r="E10053" s="12"/>
      <c r="V10053" s="22"/>
      <c r="AI10053" s="25"/>
      <c r="AJ10053" s="25"/>
    </row>
    <row r="10054" spans="5:36" x14ac:dyDescent="0.3">
      <c r="E10054" s="12"/>
      <c r="V10054" s="22"/>
      <c r="AI10054" s="25"/>
      <c r="AJ10054" s="25"/>
    </row>
    <row r="10055" spans="5:36" x14ac:dyDescent="0.3">
      <c r="E10055" s="12"/>
      <c r="V10055" s="22"/>
      <c r="AI10055" s="25"/>
      <c r="AJ10055" s="25"/>
    </row>
    <row r="10056" spans="5:36" x14ac:dyDescent="0.3">
      <c r="E10056" s="12"/>
      <c r="V10056" s="22"/>
      <c r="AI10056" s="25"/>
      <c r="AJ10056" s="25"/>
    </row>
    <row r="10057" spans="5:36" x14ac:dyDescent="0.3">
      <c r="E10057" s="12"/>
      <c r="V10057" s="22"/>
      <c r="AI10057" s="25"/>
      <c r="AJ10057" s="25"/>
    </row>
    <row r="10058" spans="5:36" x14ac:dyDescent="0.3">
      <c r="E10058" s="12"/>
      <c r="V10058" s="22"/>
      <c r="AI10058" s="25"/>
      <c r="AJ10058" s="25"/>
    </row>
    <row r="10059" spans="5:36" x14ac:dyDescent="0.3">
      <c r="E10059" s="12"/>
      <c r="V10059" s="22"/>
      <c r="AI10059" s="25"/>
      <c r="AJ10059" s="25"/>
    </row>
    <row r="10060" spans="5:36" x14ac:dyDescent="0.3">
      <c r="E10060" s="12"/>
      <c r="V10060" s="22"/>
      <c r="AI10060" s="25"/>
      <c r="AJ10060" s="25"/>
    </row>
    <row r="10061" spans="5:36" x14ac:dyDescent="0.3">
      <c r="E10061" s="12"/>
      <c r="V10061" s="22"/>
      <c r="AI10061" s="25"/>
      <c r="AJ10061" s="25"/>
    </row>
    <row r="10062" spans="5:36" x14ac:dyDescent="0.3">
      <c r="E10062" s="12"/>
      <c r="V10062" s="22"/>
      <c r="AI10062" s="25"/>
      <c r="AJ10062" s="25"/>
    </row>
    <row r="10063" spans="5:36" x14ac:dyDescent="0.3">
      <c r="E10063" s="12"/>
      <c r="V10063" s="22"/>
      <c r="AI10063" s="25"/>
      <c r="AJ10063" s="25"/>
    </row>
    <row r="10064" spans="5:36" x14ac:dyDescent="0.3">
      <c r="E10064" s="12"/>
      <c r="V10064" s="22"/>
      <c r="AI10064" s="25"/>
      <c r="AJ10064" s="25"/>
    </row>
    <row r="10065" spans="5:36" x14ac:dyDescent="0.3">
      <c r="E10065" s="12"/>
      <c r="V10065" s="22"/>
      <c r="AI10065" s="25"/>
      <c r="AJ10065" s="25"/>
    </row>
    <row r="10066" spans="5:36" x14ac:dyDescent="0.3">
      <c r="E10066" s="12"/>
      <c r="V10066" s="22"/>
      <c r="AI10066" s="25"/>
      <c r="AJ10066" s="25"/>
    </row>
    <row r="10067" spans="5:36" x14ac:dyDescent="0.3">
      <c r="E10067" s="12"/>
      <c r="V10067" s="22"/>
      <c r="AI10067" s="25"/>
      <c r="AJ10067" s="25"/>
    </row>
    <row r="10068" spans="5:36" x14ac:dyDescent="0.3">
      <c r="E10068" s="12"/>
      <c r="V10068" s="22"/>
      <c r="AI10068" s="25"/>
      <c r="AJ10068" s="25"/>
    </row>
    <row r="10069" spans="5:36" x14ac:dyDescent="0.3">
      <c r="E10069" s="12"/>
      <c r="V10069" s="22"/>
      <c r="AI10069" s="25"/>
      <c r="AJ10069" s="25"/>
    </row>
    <row r="10070" spans="5:36" x14ac:dyDescent="0.3">
      <c r="E10070" s="12"/>
      <c r="V10070" s="22"/>
      <c r="AI10070" s="25"/>
      <c r="AJ10070" s="25"/>
    </row>
    <row r="10071" spans="5:36" x14ac:dyDescent="0.3">
      <c r="E10071" s="12"/>
      <c r="V10071" s="22"/>
      <c r="AI10071" s="25"/>
      <c r="AJ10071" s="25"/>
    </row>
    <row r="10072" spans="5:36" x14ac:dyDescent="0.3">
      <c r="E10072" s="12"/>
      <c r="V10072" s="22"/>
      <c r="AI10072" s="25"/>
      <c r="AJ10072" s="25"/>
    </row>
    <row r="10073" spans="5:36" x14ac:dyDescent="0.3">
      <c r="E10073" s="12"/>
      <c r="V10073" s="22"/>
      <c r="AI10073" s="25"/>
      <c r="AJ10073" s="25"/>
    </row>
    <row r="10074" spans="5:36" x14ac:dyDescent="0.3">
      <c r="E10074" s="12"/>
      <c r="V10074" s="22"/>
      <c r="AI10074" s="25"/>
      <c r="AJ10074" s="25"/>
    </row>
    <row r="10075" spans="5:36" x14ac:dyDescent="0.3">
      <c r="E10075" s="12"/>
      <c r="V10075" s="22"/>
      <c r="AI10075" s="25"/>
      <c r="AJ10075" s="25"/>
    </row>
    <row r="10076" spans="5:36" x14ac:dyDescent="0.3">
      <c r="E10076" s="12"/>
      <c r="V10076" s="22"/>
      <c r="AI10076" s="25"/>
      <c r="AJ10076" s="25"/>
    </row>
    <row r="10077" spans="5:36" x14ac:dyDescent="0.3">
      <c r="E10077" s="12"/>
      <c r="V10077" s="22"/>
      <c r="AI10077" s="25"/>
      <c r="AJ10077" s="25"/>
    </row>
    <row r="10078" spans="5:36" x14ac:dyDescent="0.3">
      <c r="E10078" s="12"/>
      <c r="V10078" s="22"/>
      <c r="AI10078" s="25"/>
      <c r="AJ10078" s="25"/>
    </row>
    <row r="10079" spans="5:36" x14ac:dyDescent="0.3">
      <c r="E10079" s="12"/>
      <c r="V10079" s="22"/>
      <c r="AI10079" s="25"/>
      <c r="AJ10079" s="25"/>
    </row>
    <row r="10080" spans="5:36" x14ac:dyDescent="0.3">
      <c r="E10080" s="12"/>
      <c r="V10080" s="22"/>
      <c r="AI10080" s="25"/>
      <c r="AJ10080" s="25"/>
    </row>
    <row r="10081" spans="5:36" x14ac:dyDescent="0.3">
      <c r="E10081" s="12"/>
      <c r="V10081" s="22"/>
      <c r="AI10081" s="25"/>
      <c r="AJ10081" s="25"/>
    </row>
    <row r="10082" spans="5:36" x14ac:dyDescent="0.3">
      <c r="E10082" s="12"/>
      <c r="V10082" s="22"/>
      <c r="AI10082" s="25"/>
      <c r="AJ10082" s="25"/>
    </row>
    <row r="10083" spans="5:36" x14ac:dyDescent="0.3">
      <c r="E10083" s="12"/>
      <c r="V10083" s="22"/>
      <c r="AI10083" s="25"/>
      <c r="AJ10083" s="25"/>
    </row>
    <row r="10084" spans="5:36" x14ac:dyDescent="0.3">
      <c r="E10084" s="12"/>
      <c r="V10084" s="22"/>
      <c r="AI10084" s="25"/>
      <c r="AJ10084" s="25"/>
    </row>
    <row r="10085" spans="5:36" x14ac:dyDescent="0.3">
      <c r="E10085" s="12"/>
      <c r="V10085" s="22"/>
      <c r="AI10085" s="25"/>
      <c r="AJ10085" s="25"/>
    </row>
    <row r="10086" spans="5:36" x14ac:dyDescent="0.3">
      <c r="E10086" s="12"/>
      <c r="V10086" s="22"/>
      <c r="AI10086" s="25"/>
      <c r="AJ10086" s="25"/>
    </row>
    <row r="10087" spans="5:36" x14ac:dyDescent="0.3">
      <c r="E10087" s="12"/>
      <c r="V10087" s="22"/>
      <c r="AI10087" s="25"/>
      <c r="AJ10087" s="25"/>
    </row>
    <row r="10088" spans="5:36" x14ac:dyDescent="0.3">
      <c r="E10088" s="12"/>
      <c r="V10088" s="22"/>
      <c r="AI10088" s="25"/>
      <c r="AJ10088" s="25"/>
    </row>
    <row r="10089" spans="5:36" x14ac:dyDescent="0.3">
      <c r="E10089" s="12"/>
      <c r="V10089" s="22"/>
      <c r="AI10089" s="25"/>
      <c r="AJ10089" s="25"/>
    </row>
    <row r="10090" spans="5:36" x14ac:dyDescent="0.3">
      <c r="E10090" s="12"/>
      <c r="V10090" s="22"/>
      <c r="AI10090" s="25"/>
      <c r="AJ10090" s="25"/>
    </row>
    <row r="10091" spans="5:36" x14ac:dyDescent="0.3">
      <c r="E10091" s="12"/>
      <c r="V10091" s="22"/>
      <c r="AI10091" s="25"/>
      <c r="AJ10091" s="25"/>
    </row>
    <row r="10092" spans="5:36" x14ac:dyDescent="0.3">
      <c r="E10092" s="12"/>
      <c r="V10092" s="22"/>
      <c r="AI10092" s="25"/>
      <c r="AJ10092" s="25"/>
    </row>
    <row r="10093" spans="5:36" x14ac:dyDescent="0.3">
      <c r="E10093" s="12"/>
      <c r="V10093" s="22"/>
      <c r="AI10093" s="25"/>
      <c r="AJ10093" s="25"/>
    </row>
    <row r="10094" spans="5:36" x14ac:dyDescent="0.3">
      <c r="E10094" s="12"/>
      <c r="V10094" s="22"/>
      <c r="AI10094" s="25"/>
      <c r="AJ10094" s="25"/>
    </row>
    <row r="10095" spans="5:36" x14ac:dyDescent="0.3">
      <c r="E10095" s="12"/>
      <c r="V10095" s="22"/>
      <c r="AI10095" s="25"/>
      <c r="AJ10095" s="25"/>
    </row>
    <row r="10096" spans="5:36" x14ac:dyDescent="0.3">
      <c r="E10096" s="12"/>
      <c r="V10096" s="22"/>
      <c r="AI10096" s="25"/>
      <c r="AJ10096" s="25"/>
    </row>
    <row r="10097" spans="5:36" x14ac:dyDescent="0.3">
      <c r="E10097" s="12"/>
      <c r="V10097" s="22"/>
      <c r="AI10097" s="25"/>
      <c r="AJ10097" s="25"/>
    </row>
    <row r="10098" spans="5:36" x14ac:dyDescent="0.3">
      <c r="E10098" s="12"/>
      <c r="V10098" s="22"/>
      <c r="AI10098" s="25"/>
      <c r="AJ10098" s="25"/>
    </row>
    <row r="10099" spans="5:36" x14ac:dyDescent="0.3">
      <c r="E10099" s="12"/>
      <c r="V10099" s="22"/>
      <c r="AI10099" s="25"/>
      <c r="AJ10099" s="25"/>
    </row>
    <row r="10100" spans="5:36" x14ac:dyDescent="0.3">
      <c r="E10100" s="12"/>
      <c r="V10100" s="22"/>
      <c r="AI10100" s="25"/>
      <c r="AJ10100" s="25"/>
    </row>
    <row r="10101" spans="5:36" x14ac:dyDescent="0.3">
      <c r="E10101" s="12"/>
      <c r="V10101" s="22"/>
      <c r="AI10101" s="25"/>
      <c r="AJ10101" s="25"/>
    </row>
    <row r="10102" spans="5:36" x14ac:dyDescent="0.3">
      <c r="E10102" s="12"/>
      <c r="V10102" s="22"/>
      <c r="AI10102" s="25"/>
      <c r="AJ10102" s="25"/>
    </row>
    <row r="10103" spans="5:36" x14ac:dyDescent="0.3">
      <c r="E10103" s="12"/>
      <c r="V10103" s="22"/>
      <c r="AI10103" s="25"/>
      <c r="AJ10103" s="25"/>
    </row>
    <row r="10104" spans="5:36" x14ac:dyDescent="0.3">
      <c r="E10104" s="12"/>
      <c r="V10104" s="22"/>
      <c r="AI10104" s="25"/>
      <c r="AJ10104" s="25"/>
    </row>
    <row r="10105" spans="5:36" x14ac:dyDescent="0.3">
      <c r="E10105" s="12"/>
      <c r="V10105" s="22"/>
      <c r="AI10105" s="25"/>
      <c r="AJ10105" s="25"/>
    </row>
    <row r="10106" spans="5:36" x14ac:dyDescent="0.3">
      <c r="E10106" s="12"/>
      <c r="V10106" s="22"/>
      <c r="AI10106" s="25"/>
      <c r="AJ10106" s="25"/>
    </row>
    <row r="10107" spans="5:36" x14ac:dyDescent="0.3">
      <c r="E10107" s="12"/>
      <c r="V10107" s="22"/>
      <c r="AI10107" s="25"/>
      <c r="AJ10107" s="25"/>
    </row>
    <row r="10108" spans="5:36" x14ac:dyDescent="0.3">
      <c r="E10108" s="12"/>
      <c r="V10108" s="22"/>
      <c r="AI10108" s="25"/>
      <c r="AJ10108" s="25"/>
    </row>
    <row r="10109" spans="5:36" x14ac:dyDescent="0.3">
      <c r="E10109" s="12"/>
      <c r="V10109" s="22"/>
      <c r="AI10109" s="25"/>
      <c r="AJ10109" s="25"/>
    </row>
    <row r="10110" spans="5:36" x14ac:dyDescent="0.3">
      <c r="E10110" s="12"/>
      <c r="V10110" s="22"/>
      <c r="AI10110" s="25"/>
      <c r="AJ10110" s="25"/>
    </row>
    <row r="10111" spans="5:36" x14ac:dyDescent="0.3">
      <c r="E10111" s="12"/>
      <c r="V10111" s="22"/>
      <c r="AI10111" s="25"/>
      <c r="AJ10111" s="25"/>
    </row>
    <row r="10112" spans="5:36" x14ac:dyDescent="0.3">
      <c r="E10112" s="12"/>
      <c r="V10112" s="22"/>
      <c r="AI10112" s="25"/>
      <c r="AJ10112" s="25"/>
    </row>
    <row r="10113" spans="5:36" x14ac:dyDescent="0.3">
      <c r="E10113" s="12"/>
      <c r="V10113" s="22"/>
      <c r="AI10113" s="25"/>
      <c r="AJ10113" s="25"/>
    </row>
    <row r="10114" spans="5:36" x14ac:dyDescent="0.3">
      <c r="E10114" s="12"/>
      <c r="V10114" s="22"/>
      <c r="AI10114" s="25"/>
      <c r="AJ10114" s="25"/>
    </row>
    <row r="10115" spans="5:36" x14ac:dyDescent="0.3">
      <c r="E10115" s="12"/>
      <c r="V10115" s="22"/>
      <c r="AI10115" s="25"/>
      <c r="AJ10115" s="25"/>
    </row>
    <row r="10116" spans="5:36" x14ac:dyDescent="0.3">
      <c r="E10116" s="12"/>
      <c r="V10116" s="22"/>
      <c r="AI10116" s="25"/>
      <c r="AJ10116" s="25"/>
    </row>
    <row r="10117" spans="5:36" x14ac:dyDescent="0.3">
      <c r="E10117" s="12"/>
      <c r="V10117" s="22"/>
      <c r="AI10117" s="25"/>
      <c r="AJ10117" s="25"/>
    </row>
    <row r="10118" spans="5:36" x14ac:dyDescent="0.3">
      <c r="E10118" s="12"/>
      <c r="V10118" s="22"/>
      <c r="AI10118" s="25"/>
      <c r="AJ10118" s="25"/>
    </row>
    <row r="10119" spans="5:36" x14ac:dyDescent="0.3">
      <c r="E10119" s="12"/>
      <c r="V10119" s="22"/>
      <c r="AI10119" s="25"/>
      <c r="AJ10119" s="25"/>
    </row>
    <row r="10120" spans="5:36" x14ac:dyDescent="0.3">
      <c r="E10120" s="12"/>
      <c r="V10120" s="22"/>
      <c r="AI10120" s="25"/>
      <c r="AJ10120" s="25"/>
    </row>
    <row r="10121" spans="5:36" x14ac:dyDescent="0.3">
      <c r="E10121" s="12"/>
      <c r="V10121" s="22"/>
      <c r="AI10121" s="25"/>
      <c r="AJ10121" s="25"/>
    </row>
    <row r="10122" spans="5:36" x14ac:dyDescent="0.3">
      <c r="E10122" s="12"/>
      <c r="V10122" s="22"/>
      <c r="AI10122" s="25"/>
      <c r="AJ10122" s="25"/>
    </row>
    <row r="10123" spans="5:36" x14ac:dyDescent="0.3">
      <c r="E10123" s="12"/>
      <c r="V10123" s="22"/>
      <c r="AI10123" s="25"/>
      <c r="AJ10123" s="25"/>
    </row>
    <row r="10124" spans="5:36" x14ac:dyDescent="0.3">
      <c r="E10124" s="12"/>
      <c r="V10124" s="22"/>
      <c r="AI10124" s="25"/>
      <c r="AJ10124" s="25"/>
    </row>
    <row r="10125" spans="5:36" x14ac:dyDescent="0.3">
      <c r="E10125" s="12"/>
      <c r="V10125" s="22"/>
      <c r="AI10125" s="25"/>
      <c r="AJ10125" s="25"/>
    </row>
    <row r="10126" spans="5:36" x14ac:dyDescent="0.3">
      <c r="E10126" s="12"/>
      <c r="V10126" s="22"/>
      <c r="AI10126" s="25"/>
      <c r="AJ10126" s="25"/>
    </row>
    <row r="10127" spans="5:36" x14ac:dyDescent="0.3">
      <c r="E10127" s="12"/>
      <c r="V10127" s="22"/>
      <c r="AI10127" s="25"/>
      <c r="AJ10127" s="25"/>
    </row>
    <row r="10128" spans="5:36" x14ac:dyDescent="0.3">
      <c r="E10128" s="12"/>
      <c r="V10128" s="22"/>
      <c r="AI10128" s="25"/>
      <c r="AJ10128" s="25"/>
    </row>
    <row r="10129" spans="5:36" x14ac:dyDescent="0.3">
      <c r="E10129" s="12"/>
      <c r="V10129" s="22"/>
      <c r="AI10129" s="25"/>
      <c r="AJ10129" s="25"/>
    </row>
    <row r="10130" spans="5:36" x14ac:dyDescent="0.3">
      <c r="E10130" s="12"/>
      <c r="V10130" s="22"/>
      <c r="AI10130" s="25"/>
      <c r="AJ10130" s="25"/>
    </row>
    <row r="10131" spans="5:36" x14ac:dyDescent="0.3">
      <c r="E10131" s="12"/>
      <c r="V10131" s="22"/>
      <c r="AI10131" s="25"/>
      <c r="AJ10131" s="25"/>
    </row>
    <row r="10132" spans="5:36" x14ac:dyDescent="0.3">
      <c r="E10132" s="12"/>
      <c r="V10132" s="22"/>
      <c r="AI10132" s="25"/>
      <c r="AJ10132" s="25"/>
    </row>
    <row r="10133" spans="5:36" x14ac:dyDescent="0.3">
      <c r="E10133" s="12"/>
      <c r="V10133" s="22"/>
      <c r="AI10133" s="25"/>
      <c r="AJ10133" s="25"/>
    </row>
    <row r="10134" spans="5:36" x14ac:dyDescent="0.3">
      <c r="E10134" s="12"/>
      <c r="V10134" s="22"/>
      <c r="AI10134" s="25"/>
      <c r="AJ10134" s="25"/>
    </row>
    <row r="10135" spans="5:36" x14ac:dyDescent="0.3">
      <c r="E10135" s="12"/>
      <c r="V10135" s="22"/>
      <c r="AI10135" s="25"/>
      <c r="AJ10135" s="25"/>
    </row>
    <row r="10136" spans="5:36" x14ac:dyDescent="0.3">
      <c r="E10136" s="12"/>
      <c r="V10136" s="22"/>
      <c r="AI10136" s="25"/>
      <c r="AJ10136" s="25"/>
    </row>
    <row r="10137" spans="5:36" x14ac:dyDescent="0.3">
      <c r="E10137" s="12"/>
      <c r="V10137" s="22"/>
      <c r="AI10137" s="25"/>
      <c r="AJ10137" s="25"/>
    </row>
    <row r="10138" spans="5:36" x14ac:dyDescent="0.3">
      <c r="E10138" s="12"/>
      <c r="V10138" s="22"/>
      <c r="AI10138" s="25"/>
      <c r="AJ10138" s="25"/>
    </row>
    <row r="10139" spans="5:36" x14ac:dyDescent="0.3">
      <c r="E10139" s="12"/>
      <c r="V10139" s="22"/>
      <c r="AI10139" s="25"/>
      <c r="AJ10139" s="25"/>
    </row>
    <row r="10140" spans="5:36" x14ac:dyDescent="0.3">
      <c r="E10140" s="12"/>
      <c r="V10140" s="22"/>
      <c r="AI10140" s="25"/>
      <c r="AJ10140" s="25"/>
    </row>
    <row r="10141" spans="5:36" x14ac:dyDescent="0.3">
      <c r="E10141" s="12"/>
      <c r="V10141" s="22"/>
      <c r="AI10141" s="25"/>
      <c r="AJ10141" s="25"/>
    </row>
    <row r="10142" spans="5:36" x14ac:dyDescent="0.3">
      <c r="E10142" s="12"/>
      <c r="V10142" s="22"/>
      <c r="AI10142" s="25"/>
      <c r="AJ10142" s="25"/>
    </row>
    <row r="10143" spans="5:36" x14ac:dyDescent="0.3">
      <c r="E10143" s="12"/>
      <c r="V10143" s="22"/>
      <c r="AI10143" s="25"/>
      <c r="AJ10143" s="25"/>
    </row>
    <row r="10144" spans="5:36" x14ac:dyDescent="0.3">
      <c r="E10144" s="12"/>
      <c r="V10144" s="22"/>
      <c r="AI10144" s="25"/>
      <c r="AJ10144" s="25"/>
    </row>
    <row r="10145" spans="5:36" x14ac:dyDescent="0.3">
      <c r="E10145" s="12"/>
      <c r="V10145" s="22"/>
      <c r="AI10145" s="25"/>
      <c r="AJ10145" s="25"/>
    </row>
    <row r="10146" spans="5:36" x14ac:dyDescent="0.3">
      <c r="E10146" s="12"/>
      <c r="V10146" s="22"/>
      <c r="AI10146" s="25"/>
      <c r="AJ10146" s="25"/>
    </row>
    <row r="10147" spans="5:36" x14ac:dyDescent="0.3">
      <c r="E10147" s="12"/>
      <c r="V10147" s="22"/>
      <c r="AI10147" s="25"/>
      <c r="AJ10147" s="25"/>
    </row>
    <row r="10148" spans="5:36" x14ac:dyDescent="0.3">
      <c r="E10148" s="12"/>
      <c r="V10148" s="22"/>
      <c r="AI10148" s="25"/>
      <c r="AJ10148" s="25"/>
    </row>
    <row r="10149" spans="5:36" x14ac:dyDescent="0.3">
      <c r="E10149" s="12"/>
      <c r="V10149" s="22"/>
      <c r="AI10149" s="25"/>
      <c r="AJ10149" s="25"/>
    </row>
    <row r="10150" spans="5:36" x14ac:dyDescent="0.3">
      <c r="E10150" s="12"/>
      <c r="V10150" s="22"/>
      <c r="AI10150" s="25"/>
      <c r="AJ10150" s="25"/>
    </row>
    <row r="10151" spans="5:36" x14ac:dyDescent="0.3">
      <c r="E10151" s="12"/>
      <c r="V10151" s="22"/>
      <c r="AI10151" s="25"/>
      <c r="AJ10151" s="25"/>
    </row>
    <row r="10152" spans="5:36" x14ac:dyDescent="0.3">
      <c r="E10152" s="12"/>
      <c r="V10152" s="22"/>
      <c r="AI10152" s="25"/>
      <c r="AJ10152" s="25"/>
    </row>
    <row r="10153" spans="5:36" x14ac:dyDescent="0.3">
      <c r="E10153" s="12"/>
      <c r="V10153" s="22"/>
      <c r="AI10153" s="25"/>
      <c r="AJ10153" s="25"/>
    </row>
    <row r="10154" spans="5:36" x14ac:dyDescent="0.3">
      <c r="E10154" s="12"/>
      <c r="V10154" s="22"/>
      <c r="AI10154" s="25"/>
      <c r="AJ10154" s="25"/>
    </row>
    <row r="10155" spans="5:36" x14ac:dyDescent="0.3">
      <c r="E10155" s="12"/>
      <c r="V10155" s="22"/>
      <c r="AI10155" s="25"/>
      <c r="AJ10155" s="25"/>
    </row>
    <row r="10156" spans="5:36" x14ac:dyDescent="0.3">
      <c r="E10156" s="12"/>
      <c r="V10156" s="22"/>
      <c r="AI10156" s="25"/>
      <c r="AJ10156" s="25"/>
    </row>
    <row r="10157" spans="5:36" x14ac:dyDescent="0.3">
      <c r="E10157" s="12"/>
      <c r="V10157" s="22"/>
      <c r="AI10157" s="25"/>
      <c r="AJ10157" s="25"/>
    </row>
    <row r="10158" spans="5:36" x14ac:dyDescent="0.3">
      <c r="E10158" s="12"/>
      <c r="V10158" s="22"/>
      <c r="AI10158" s="25"/>
      <c r="AJ10158" s="25"/>
    </row>
    <row r="10159" spans="5:36" x14ac:dyDescent="0.3">
      <c r="E10159" s="12"/>
      <c r="V10159" s="22"/>
      <c r="AI10159" s="25"/>
      <c r="AJ10159" s="25"/>
    </row>
    <row r="10160" spans="5:36" x14ac:dyDescent="0.3">
      <c r="E10160" s="12"/>
      <c r="V10160" s="22"/>
      <c r="AI10160" s="25"/>
      <c r="AJ10160" s="25"/>
    </row>
    <row r="10161" spans="5:36" x14ac:dyDescent="0.3">
      <c r="E10161" s="12"/>
      <c r="V10161" s="22"/>
      <c r="AI10161" s="25"/>
      <c r="AJ10161" s="25"/>
    </row>
    <row r="10162" spans="5:36" x14ac:dyDescent="0.3">
      <c r="E10162" s="12"/>
      <c r="V10162" s="22"/>
      <c r="AI10162" s="25"/>
      <c r="AJ10162" s="25"/>
    </row>
    <row r="10163" spans="5:36" x14ac:dyDescent="0.3">
      <c r="E10163" s="12"/>
      <c r="V10163" s="22"/>
      <c r="AI10163" s="25"/>
      <c r="AJ10163" s="25"/>
    </row>
    <row r="10164" spans="5:36" x14ac:dyDescent="0.3">
      <c r="E10164" s="12"/>
      <c r="V10164" s="22"/>
      <c r="AI10164" s="25"/>
      <c r="AJ10164" s="25"/>
    </row>
    <row r="10165" spans="5:36" x14ac:dyDescent="0.3">
      <c r="E10165" s="12"/>
      <c r="V10165" s="22"/>
      <c r="AI10165" s="25"/>
      <c r="AJ10165" s="25"/>
    </row>
    <row r="10166" spans="5:36" x14ac:dyDescent="0.3">
      <c r="E10166" s="12"/>
      <c r="V10166" s="22"/>
      <c r="AI10166" s="25"/>
      <c r="AJ10166" s="25"/>
    </row>
    <row r="10167" spans="5:36" x14ac:dyDescent="0.3">
      <c r="E10167" s="12"/>
      <c r="V10167" s="22"/>
      <c r="AI10167" s="25"/>
      <c r="AJ10167" s="25"/>
    </row>
    <row r="10168" spans="5:36" x14ac:dyDescent="0.3">
      <c r="E10168" s="12"/>
      <c r="V10168" s="22"/>
      <c r="AI10168" s="25"/>
      <c r="AJ10168" s="25"/>
    </row>
    <row r="10169" spans="5:36" x14ac:dyDescent="0.3">
      <c r="E10169" s="12"/>
      <c r="V10169" s="22"/>
      <c r="AI10169" s="25"/>
      <c r="AJ10169" s="25"/>
    </row>
    <row r="10170" spans="5:36" x14ac:dyDescent="0.3">
      <c r="E10170" s="12"/>
      <c r="V10170" s="22"/>
      <c r="AI10170" s="25"/>
      <c r="AJ10170" s="25"/>
    </row>
    <row r="10171" spans="5:36" x14ac:dyDescent="0.3">
      <c r="E10171" s="12"/>
      <c r="V10171" s="22"/>
      <c r="AI10171" s="25"/>
      <c r="AJ10171" s="25"/>
    </row>
    <row r="10172" spans="5:36" x14ac:dyDescent="0.3">
      <c r="E10172" s="12"/>
      <c r="V10172" s="22"/>
      <c r="AI10172" s="25"/>
      <c r="AJ10172" s="25"/>
    </row>
    <row r="10173" spans="5:36" x14ac:dyDescent="0.3">
      <c r="E10173" s="12"/>
      <c r="V10173" s="22"/>
      <c r="AI10173" s="25"/>
      <c r="AJ10173" s="25"/>
    </row>
    <row r="10174" spans="5:36" x14ac:dyDescent="0.3">
      <c r="E10174" s="12"/>
      <c r="V10174" s="22"/>
      <c r="AI10174" s="25"/>
      <c r="AJ10174" s="25"/>
    </row>
    <row r="10175" spans="5:36" x14ac:dyDescent="0.3">
      <c r="E10175" s="12"/>
      <c r="V10175" s="22"/>
      <c r="AI10175" s="25"/>
      <c r="AJ10175" s="25"/>
    </row>
    <row r="10176" spans="5:36" x14ac:dyDescent="0.3">
      <c r="E10176" s="12"/>
      <c r="V10176" s="22"/>
      <c r="AI10176" s="25"/>
      <c r="AJ10176" s="25"/>
    </row>
    <row r="10177" spans="5:36" x14ac:dyDescent="0.3">
      <c r="E10177" s="12"/>
      <c r="V10177" s="22"/>
      <c r="AI10177" s="25"/>
      <c r="AJ10177" s="25"/>
    </row>
    <row r="10178" spans="5:36" x14ac:dyDescent="0.3">
      <c r="E10178" s="12"/>
      <c r="V10178" s="22"/>
      <c r="AI10178" s="25"/>
      <c r="AJ10178" s="25"/>
    </row>
    <row r="10179" spans="5:36" x14ac:dyDescent="0.3">
      <c r="E10179" s="12"/>
      <c r="V10179" s="22"/>
      <c r="AI10179" s="25"/>
      <c r="AJ10179" s="25"/>
    </row>
    <row r="10180" spans="5:36" x14ac:dyDescent="0.3">
      <c r="E10180" s="12"/>
      <c r="V10180" s="22"/>
      <c r="AI10180" s="25"/>
      <c r="AJ10180" s="25"/>
    </row>
    <row r="10181" spans="5:36" x14ac:dyDescent="0.3">
      <c r="E10181" s="12"/>
      <c r="V10181" s="22"/>
      <c r="AI10181" s="25"/>
      <c r="AJ10181" s="25"/>
    </row>
    <row r="10182" spans="5:36" x14ac:dyDescent="0.3">
      <c r="E10182" s="12"/>
      <c r="V10182" s="22"/>
      <c r="AI10182" s="25"/>
      <c r="AJ10182" s="25"/>
    </row>
    <row r="10183" spans="5:36" x14ac:dyDescent="0.3">
      <c r="E10183" s="12"/>
      <c r="V10183" s="22"/>
      <c r="AI10183" s="25"/>
      <c r="AJ10183" s="25"/>
    </row>
    <row r="10184" spans="5:36" x14ac:dyDescent="0.3">
      <c r="E10184" s="12"/>
      <c r="V10184" s="22"/>
      <c r="AI10184" s="25"/>
      <c r="AJ10184" s="25"/>
    </row>
    <row r="10185" spans="5:36" x14ac:dyDescent="0.3">
      <c r="E10185" s="12"/>
      <c r="V10185" s="22"/>
      <c r="AI10185" s="25"/>
      <c r="AJ10185" s="25"/>
    </row>
    <row r="10186" spans="5:36" x14ac:dyDescent="0.3">
      <c r="E10186" s="12"/>
      <c r="V10186" s="22"/>
      <c r="AI10186" s="25"/>
      <c r="AJ10186" s="25"/>
    </row>
    <row r="10187" spans="5:36" x14ac:dyDescent="0.3">
      <c r="E10187" s="12"/>
      <c r="V10187" s="22"/>
      <c r="AI10187" s="25"/>
      <c r="AJ10187" s="25"/>
    </row>
    <row r="10188" spans="5:36" x14ac:dyDescent="0.3">
      <c r="E10188" s="12"/>
      <c r="V10188" s="22"/>
      <c r="AI10188" s="25"/>
      <c r="AJ10188" s="25"/>
    </row>
    <row r="10189" spans="5:36" x14ac:dyDescent="0.3">
      <c r="E10189" s="12"/>
      <c r="V10189" s="22"/>
      <c r="AI10189" s="25"/>
      <c r="AJ10189" s="25"/>
    </row>
    <row r="10190" spans="5:36" x14ac:dyDescent="0.3">
      <c r="E10190" s="12"/>
      <c r="V10190" s="22"/>
      <c r="AI10190" s="25"/>
      <c r="AJ10190" s="25"/>
    </row>
    <row r="10191" spans="5:36" x14ac:dyDescent="0.3">
      <c r="E10191" s="12"/>
      <c r="V10191" s="22"/>
      <c r="AI10191" s="25"/>
      <c r="AJ10191" s="25"/>
    </row>
    <row r="10192" spans="5:36" x14ac:dyDescent="0.3">
      <c r="E10192" s="12"/>
      <c r="V10192" s="22"/>
      <c r="AI10192" s="25"/>
      <c r="AJ10192" s="25"/>
    </row>
    <row r="10193" spans="5:36" x14ac:dyDescent="0.3">
      <c r="E10193" s="12"/>
      <c r="V10193" s="22"/>
      <c r="AI10193" s="25"/>
      <c r="AJ10193" s="25"/>
    </row>
    <row r="10194" spans="5:36" x14ac:dyDescent="0.3">
      <c r="E10194" s="12"/>
      <c r="V10194" s="22"/>
      <c r="AI10194" s="25"/>
      <c r="AJ10194" s="25"/>
    </row>
    <row r="10195" spans="5:36" x14ac:dyDescent="0.3">
      <c r="E10195" s="12"/>
      <c r="V10195" s="22"/>
      <c r="AI10195" s="25"/>
      <c r="AJ10195" s="25"/>
    </row>
    <row r="10196" spans="5:36" x14ac:dyDescent="0.3">
      <c r="E10196" s="12"/>
      <c r="V10196" s="22"/>
      <c r="AI10196" s="25"/>
      <c r="AJ10196" s="25"/>
    </row>
    <row r="10197" spans="5:36" x14ac:dyDescent="0.3">
      <c r="E10197" s="12"/>
      <c r="V10197" s="22"/>
      <c r="AI10197" s="25"/>
      <c r="AJ10197" s="25"/>
    </row>
    <row r="10198" spans="5:36" x14ac:dyDescent="0.3">
      <c r="E10198" s="12"/>
      <c r="V10198" s="22"/>
      <c r="AI10198" s="25"/>
      <c r="AJ10198" s="25"/>
    </row>
    <row r="10199" spans="5:36" x14ac:dyDescent="0.3">
      <c r="E10199" s="12"/>
      <c r="V10199" s="22"/>
      <c r="AI10199" s="25"/>
      <c r="AJ10199" s="25"/>
    </row>
    <row r="10200" spans="5:36" x14ac:dyDescent="0.3">
      <c r="E10200" s="12"/>
      <c r="V10200" s="22"/>
      <c r="AI10200" s="25"/>
      <c r="AJ10200" s="25"/>
    </row>
    <row r="10201" spans="5:36" x14ac:dyDescent="0.3">
      <c r="E10201" s="12"/>
      <c r="V10201" s="22"/>
      <c r="AI10201" s="25"/>
      <c r="AJ10201" s="25"/>
    </row>
    <row r="10202" spans="5:36" x14ac:dyDescent="0.3">
      <c r="E10202" s="12"/>
      <c r="V10202" s="22"/>
      <c r="AI10202" s="25"/>
      <c r="AJ10202" s="25"/>
    </row>
    <row r="10203" spans="5:36" x14ac:dyDescent="0.3">
      <c r="E10203" s="12"/>
      <c r="V10203" s="22"/>
      <c r="AI10203" s="25"/>
      <c r="AJ10203" s="25"/>
    </row>
    <row r="10204" spans="5:36" x14ac:dyDescent="0.3">
      <c r="E10204" s="12"/>
      <c r="V10204" s="22"/>
      <c r="AI10204" s="25"/>
      <c r="AJ10204" s="25"/>
    </row>
    <row r="10205" spans="5:36" x14ac:dyDescent="0.3">
      <c r="E10205" s="12"/>
      <c r="V10205" s="22"/>
      <c r="AI10205" s="25"/>
      <c r="AJ10205" s="25"/>
    </row>
    <row r="10206" spans="5:36" x14ac:dyDescent="0.3">
      <c r="E10206" s="12"/>
      <c r="V10206" s="22"/>
      <c r="AI10206" s="25"/>
      <c r="AJ10206" s="25"/>
    </row>
    <row r="10207" spans="5:36" x14ac:dyDescent="0.3">
      <c r="E10207" s="12"/>
      <c r="V10207" s="22"/>
      <c r="AI10207" s="25"/>
      <c r="AJ10207" s="25"/>
    </row>
    <row r="10208" spans="5:36" x14ac:dyDescent="0.3">
      <c r="E10208" s="12"/>
      <c r="V10208" s="22"/>
      <c r="AI10208" s="25"/>
      <c r="AJ10208" s="25"/>
    </row>
    <row r="10209" spans="5:36" x14ac:dyDescent="0.3">
      <c r="E10209" s="12"/>
      <c r="V10209" s="22"/>
      <c r="AI10209" s="25"/>
      <c r="AJ10209" s="25"/>
    </row>
    <row r="10210" spans="5:36" x14ac:dyDescent="0.3">
      <c r="E10210" s="12"/>
      <c r="V10210" s="22"/>
      <c r="AI10210" s="25"/>
      <c r="AJ10210" s="25"/>
    </row>
    <row r="10211" spans="5:36" x14ac:dyDescent="0.3">
      <c r="E10211" s="12"/>
      <c r="V10211" s="22"/>
      <c r="AI10211" s="25"/>
      <c r="AJ10211" s="25"/>
    </row>
    <row r="10212" spans="5:36" x14ac:dyDescent="0.3">
      <c r="E10212" s="12"/>
      <c r="V10212" s="22"/>
      <c r="AI10212" s="25"/>
      <c r="AJ10212" s="25"/>
    </row>
    <row r="10213" spans="5:36" x14ac:dyDescent="0.3">
      <c r="E10213" s="12"/>
      <c r="V10213" s="22"/>
      <c r="AI10213" s="25"/>
      <c r="AJ10213" s="25"/>
    </row>
    <row r="10214" spans="5:36" x14ac:dyDescent="0.3">
      <c r="E10214" s="12"/>
      <c r="V10214" s="22"/>
      <c r="AI10214" s="25"/>
      <c r="AJ10214" s="25"/>
    </row>
    <row r="10215" spans="5:36" x14ac:dyDescent="0.3">
      <c r="E10215" s="12"/>
      <c r="V10215" s="22"/>
      <c r="AI10215" s="25"/>
      <c r="AJ10215" s="25"/>
    </row>
    <row r="10216" spans="5:36" x14ac:dyDescent="0.3">
      <c r="E10216" s="12"/>
      <c r="V10216" s="22"/>
      <c r="AI10216" s="25"/>
      <c r="AJ10216" s="25"/>
    </row>
    <row r="10217" spans="5:36" x14ac:dyDescent="0.3">
      <c r="E10217" s="12"/>
      <c r="V10217" s="22"/>
      <c r="AI10217" s="25"/>
      <c r="AJ10217" s="25"/>
    </row>
    <row r="10218" spans="5:36" x14ac:dyDescent="0.3">
      <c r="E10218" s="12"/>
      <c r="V10218" s="22"/>
      <c r="AI10218" s="25"/>
      <c r="AJ10218" s="25"/>
    </row>
    <row r="10219" spans="5:36" x14ac:dyDescent="0.3">
      <c r="E10219" s="12"/>
      <c r="V10219" s="22"/>
      <c r="AI10219" s="25"/>
      <c r="AJ10219" s="25"/>
    </row>
    <row r="10220" spans="5:36" x14ac:dyDescent="0.3">
      <c r="E10220" s="12"/>
      <c r="V10220" s="22"/>
      <c r="AI10220" s="25"/>
      <c r="AJ10220" s="25"/>
    </row>
    <row r="10221" spans="5:36" x14ac:dyDescent="0.3">
      <c r="E10221" s="12"/>
      <c r="V10221" s="22"/>
      <c r="AI10221" s="25"/>
      <c r="AJ10221" s="25"/>
    </row>
    <row r="10222" spans="5:36" x14ac:dyDescent="0.3">
      <c r="E10222" s="12"/>
      <c r="V10222" s="22"/>
      <c r="AI10222" s="25"/>
      <c r="AJ10222" s="25"/>
    </row>
    <row r="10223" spans="5:36" x14ac:dyDescent="0.3">
      <c r="E10223" s="12"/>
      <c r="V10223" s="22"/>
      <c r="AI10223" s="25"/>
      <c r="AJ10223" s="25"/>
    </row>
    <row r="10224" spans="5:36" x14ac:dyDescent="0.3">
      <c r="E10224" s="12"/>
      <c r="V10224" s="22"/>
      <c r="AI10224" s="25"/>
      <c r="AJ10224" s="25"/>
    </row>
    <row r="10225" spans="5:36" x14ac:dyDescent="0.3">
      <c r="E10225" s="12"/>
      <c r="V10225" s="22"/>
      <c r="AI10225" s="25"/>
      <c r="AJ10225" s="25"/>
    </row>
    <row r="10226" spans="5:36" x14ac:dyDescent="0.3">
      <c r="E10226" s="12"/>
      <c r="V10226" s="22"/>
      <c r="AI10226" s="25"/>
      <c r="AJ10226" s="25"/>
    </row>
    <row r="10227" spans="5:36" x14ac:dyDescent="0.3">
      <c r="E10227" s="12"/>
      <c r="V10227" s="22"/>
      <c r="AI10227" s="25"/>
      <c r="AJ10227" s="25"/>
    </row>
    <row r="10228" spans="5:36" x14ac:dyDescent="0.3">
      <c r="E10228" s="12"/>
      <c r="V10228" s="22"/>
      <c r="AI10228" s="25"/>
      <c r="AJ10228" s="25"/>
    </row>
    <row r="10229" spans="5:36" x14ac:dyDescent="0.3">
      <c r="E10229" s="12"/>
      <c r="V10229" s="22"/>
      <c r="AI10229" s="25"/>
      <c r="AJ10229" s="25"/>
    </row>
    <row r="10230" spans="5:36" x14ac:dyDescent="0.3">
      <c r="E10230" s="12"/>
      <c r="V10230" s="22"/>
      <c r="AI10230" s="25"/>
      <c r="AJ10230" s="25"/>
    </row>
    <row r="10231" spans="5:36" x14ac:dyDescent="0.3">
      <c r="E10231" s="12"/>
      <c r="V10231" s="22"/>
      <c r="AI10231" s="25"/>
      <c r="AJ10231" s="25"/>
    </row>
    <row r="10232" spans="5:36" x14ac:dyDescent="0.3">
      <c r="E10232" s="12"/>
      <c r="V10232" s="22"/>
      <c r="AI10232" s="25"/>
      <c r="AJ10232" s="25"/>
    </row>
    <row r="10233" spans="5:36" x14ac:dyDescent="0.3">
      <c r="E10233" s="12"/>
      <c r="V10233" s="22"/>
      <c r="AI10233" s="25"/>
      <c r="AJ10233" s="25"/>
    </row>
    <row r="10234" spans="5:36" x14ac:dyDescent="0.3">
      <c r="E10234" s="12"/>
      <c r="V10234" s="22"/>
      <c r="AI10234" s="25"/>
      <c r="AJ10234" s="25"/>
    </row>
    <row r="10235" spans="5:36" x14ac:dyDescent="0.3">
      <c r="E10235" s="12"/>
      <c r="V10235" s="22"/>
      <c r="AI10235" s="25"/>
      <c r="AJ10235" s="25"/>
    </row>
    <row r="10236" spans="5:36" x14ac:dyDescent="0.3">
      <c r="E10236" s="12"/>
      <c r="V10236" s="22"/>
      <c r="AI10236" s="25"/>
      <c r="AJ10236" s="25"/>
    </row>
    <row r="10237" spans="5:36" x14ac:dyDescent="0.3">
      <c r="E10237" s="12"/>
      <c r="V10237" s="22"/>
      <c r="AI10237" s="25"/>
      <c r="AJ10237" s="25"/>
    </row>
    <row r="10238" spans="5:36" x14ac:dyDescent="0.3">
      <c r="E10238" s="12"/>
      <c r="V10238" s="22"/>
      <c r="AI10238" s="25"/>
      <c r="AJ10238" s="25"/>
    </row>
    <row r="10239" spans="5:36" x14ac:dyDescent="0.3">
      <c r="E10239" s="12"/>
      <c r="V10239" s="22"/>
      <c r="AI10239" s="25"/>
      <c r="AJ10239" s="25"/>
    </row>
    <row r="10240" spans="5:36" x14ac:dyDescent="0.3">
      <c r="E10240" s="12"/>
      <c r="V10240" s="22"/>
      <c r="AI10240" s="25"/>
      <c r="AJ10240" s="25"/>
    </row>
    <row r="10241" spans="5:36" x14ac:dyDescent="0.3">
      <c r="E10241" s="12"/>
      <c r="V10241" s="22"/>
      <c r="AI10241" s="25"/>
      <c r="AJ10241" s="25"/>
    </row>
    <row r="10242" spans="5:36" x14ac:dyDescent="0.3">
      <c r="E10242" s="12"/>
      <c r="V10242" s="22"/>
      <c r="AI10242" s="25"/>
      <c r="AJ10242" s="25"/>
    </row>
    <row r="10243" spans="5:36" x14ac:dyDescent="0.3">
      <c r="E10243" s="12"/>
      <c r="V10243" s="22"/>
      <c r="AI10243" s="25"/>
      <c r="AJ10243" s="25"/>
    </row>
    <row r="10244" spans="5:36" x14ac:dyDescent="0.3">
      <c r="E10244" s="12"/>
      <c r="V10244" s="22"/>
      <c r="AI10244" s="25"/>
      <c r="AJ10244" s="25"/>
    </row>
    <row r="10245" spans="5:36" x14ac:dyDescent="0.3">
      <c r="E10245" s="12"/>
      <c r="V10245" s="22"/>
      <c r="AI10245" s="25"/>
      <c r="AJ10245" s="25"/>
    </row>
    <row r="10246" spans="5:36" x14ac:dyDescent="0.3">
      <c r="E10246" s="12"/>
      <c r="V10246" s="22"/>
      <c r="AI10246" s="25"/>
      <c r="AJ10246" s="25"/>
    </row>
    <row r="10247" spans="5:36" x14ac:dyDescent="0.3">
      <c r="E10247" s="12"/>
      <c r="V10247" s="22"/>
      <c r="AI10247" s="25"/>
      <c r="AJ10247" s="25"/>
    </row>
    <row r="10248" spans="5:36" x14ac:dyDescent="0.3">
      <c r="E10248" s="12"/>
      <c r="V10248" s="22"/>
      <c r="AI10248" s="25"/>
      <c r="AJ10248" s="25"/>
    </row>
    <row r="10249" spans="5:36" x14ac:dyDescent="0.3">
      <c r="E10249" s="12"/>
      <c r="V10249" s="22"/>
      <c r="AI10249" s="25"/>
      <c r="AJ10249" s="25"/>
    </row>
    <row r="10250" spans="5:36" x14ac:dyDescent="0.3">
      <c r="E10250" s="12"/>
      <c r="V10250" s="22"/>
      <c r="AI10250" s="25"/>
      <c r="AJ10250" s="25"/>
    </row>
    <row r="10251" spans="5:36" x14ac:dyDescent="0.3">
      <c r="E10251" s="12"/>
      <c r="V10251" s="22"/>
      <c r="AI10251" s="25"/>
      <c r="AJ10251" s="25"/>
    </row>
    <row r="10252" spans="5:36" x14ac:dyDescent="0.3">
      <c r="E10252" s="12"/>
      <c r="V10252" s="22"/>
      <c r="AI10252" s="25"/>
      <c r="AJ10252" s="25"/>
    </row>
    <row r="10253" spans="5:36" x14ac:dyDescent="0.3">
      <c r="E10253" s="12"/>
      <c r="V10253" s="22"/>
      <c r="AI10253" s="25"/>
      <c r="AJ10253" s="25"/>
    </row>
    <row r="10254" spans="5:36" x14ac:dyDescent="0.3">
      <c r="E10254" s="12"/>
      <c r="V10254" s="22"/>
      <c r="AI10254" s="25"/>
      <c r="AJ10254" s="25"/>
    </row>
    <row r="10255" spans="5:36" x14ac:dyDescent="0.3">
      <c r="E10255" s="12"/>
      <c r="V10255" s="22"/>
      <c r="AI10255" s="25"/>
      <c r="AJ10255" s="25"/>
    </row>
    <row r="10256" spans="5:36" x14ac:dyDescent="0.3">
      <c r="E10256" s="12"/>
      <c r="V10256" s="22"/>
      <c r="AI10256" s="25"/>
      <c r="AJ10256" s="25"/>
    </row>
    <row r="10257" spans="5:36" x14ac:dyDescent="0.3">
      <c r="E10257" s="12"/>
      <c r="V10257" s="22"/>
      <c r="AI10257" s="25"/>
      <c r="AJ10257" s="25"/>
    </row>
    <row r="10258" spans="5:36" x14ac:dyDescent="0.3">
      <c r="E10258" s="12"/>
      <c r="V10258" s="22"/>
      <c r="AI10258" s="25"/>
      <c r="AJ10258" s="25"/>
    </row>
    <row r="10259" spans="5:36" x14ac:dyDescent="0.3">
      <c r="E10259" s="12"/>
      <c r="V10259" s="22"/>
      <c r="AI10259" s="25"/>
      <c r="AJ10259" s="25"/>
    </row>
    <row r="10260" spans="5:36" x14ac:dyDescent="0.3">
      <c r="E10260" s="12"/>
      <c r="V10260" s="22"/>
      <c r="AI10260" s="25"/>
      <c r="AJ10260" s="25"/>
    </row>
    <row r="10261" spans="5:36" x14ac:dyDescent="0.3">
      <c r="E10261" s="12"/>
      <c r="V10261" s="22"/>
      <c r="AI10261" s="25"/>
      <c r="AJ10261" s="25"/>
    </row>
    <row r="10262" spans="5:36" x14ac:dyDescent="0.3">
      <c r="E10262" s="12"/>
      <c r="V10262" s="22"/>
      <c r="AI10262" s="25"/>
      <c r="AJ10262" s="25"/>
    </row>
    <row r="10263" spans="5:36" x14ac:dyDescent="0.3">
      <c r="E10263" s="12"/>
      <c r="V10263" s="22"/>
      <c r="AI10263" s="25"/>
      <c r="AJ10263" s="25"/>
    </row>
    <row r="10264" spans="5:36" x14ac:dyDescent="0.3">
      <c r="E10264" s="12"/>
      <c r="V10264" s="22"/>
      <c r="AI10264" s="25"/>
      <c r="AJ10264" s="25"/>
    </row>
    <row r="10265" spans="5:36" x14ac:dyDescent="0.3">
      <c r="E10265" s="12"/>
      <c r="V10265" s="22"/>
      <c r="AI10265" s="25"/>
      <c r="AJ10265" s="25"/>
    </row>
    <row r="10266" spans="5:36" x14ac:dyDescent="0.3">
      <c r="E10266" s="12"/>
      <c r="V10266" s="22"/>
      <c r="AI10266" s="25"/>
      <c r="AJ10266" s="25"/>
    </row>
    <row r="10267" spans="5:36" x14ac:dyDescent="0.3">
      <c r="E10267" s="12"/>
      <c r="V10267" s="22"/>
      <c r="AI10267" s="25"/>
      <c r="AJ10267" s="25"/>
    </row>
    <row r="10268" spans="5:36" x14ac:dyDescent="0.3">
      <c r="E10268" s="12"/>
      <c r="V10268" s="22"/>
      <c r="AI10268" s="25"/>
      <c r="AJ10268" s="25"/>
    </row>
    <row r="10269" spans="5:36" x14ac:dyDescent="0.3">
      <c r="E10269" s="12"/>
      <c r="V10269" s="22"/>
      <c r="AI10269" s="25"/>
      <c r="AJ10269" s="25"/>
    </row>
    <row r="10270" spans="5:36" x14ac:dyDescent="0.3">
      <c r="E10270" s="12"/>
      <c r="V10270" s="22"/>
      <c r="AI10270" s="25"/>
      <c r="AJ10270" s="25"/>
    </row>
    <row r="10271" spans="5:36" x14ac:dyDescent="0.3">
      <c r="E10271" s="12"/>
      <c r="V10271" s="22"/>
      <c r="AI10271" s="25"/>
      <c r="AJ10271" s="25"/>
    </row>
    <row r="10272" spans="5:36" x14ac:dyDescent="0.3">
      <c r="E10272" s="12"/>
      <c r="V10272" s="22"/>
      <c r="AI10272" s="25"/>
      <c r="AJ10272" s="25"/>
    </row>
    <row r="10273" spans="5:36" x14ac:dyDescent="0.3">
      <c r="E10273" s="12"/>
      <c r="V10273" s="22"/>
      <c r="AI10273" s="25"/>
      <c r="AJ10273" s="25"/>
    </row>
    <row r="10274" spans="5:36" x14ac:dyDescent="0.3">
      <c r="E10274" s="12"/>
      <c r="V10274" s="22"/>
      <c r="AI10274" s="25"/>
      <c r="AJ10274" s="25"/>
    </row>
    <row r="10275" spans="5:36" x14ac:dyDescent="0.3">
      <c r="E10275" s="12"/>
      <c r="V10275" s="22"/>
      <c r="AI10275" s="25"/>
      <c r="AJ10275" s="25"/>
    </row>
    <row r="10276" spans="5:36" x14ac:dyDescent="0.3">
      <c r="E10276" s="12"/>
      <c r="V10276" s="22"/>
      <c r="AI10276" s="25"/>
      <c r="AJ10276" s="25"/>
    </row>
    <row r="10277" spans="5:36" x14ac:dyDescent="0.3">
      <c r="E10277" s="12"/>
      <c r="V10277" s="22"/>
      <c r="AI10277" s="25"/>
      <c r="AJ10277" s="25"/>
    </row>
    <row r="10278" spans="5:36" x14ac:dyDescent="0.3">
      <c r="E10278" s="12"/>
      <c r="V10278" s="22"/>
      <c r="AI10278" s="25"/>
      <c r="AJ10278" s="25"/>
    </row>
    <row r="10279" spans="5:36" x14ac:dyDescent="0.3">
      <c r="E10279" s="12"/>
      <c r="V10279" s="22"/>
      <c r="AI10279" s="25"/>
      <c r="AJ10279" s="25"/>
    </row>
    <row r="10280" spans="5:36" x14ac:dyDescent="0.3">
      <c r="E10280" s="12"/>
      <c r="V10280" s="22"/>
      <c r="AI10280" s="25"/>
      <c r="AJ10280" s="25"/>
    </row>
    <row r="10281" spans="5:36" x14ac:dyDescent="0.3">
      <c r="E10281" s="12"/>
      <c r="V10281" s="22"/>
      <c r="AI10281" s="25"/>
      <c r="AJ10281" s="25"/>
    </row>
    <row r="10282" spans="5:36" x14ac:dyDescent="0.3">
      <c r="E10282" s="12"/>
      <c r="V10282" s="22"/>
      <c r="AI10282" s="25"/>
      <c r="AJ10282" s="25"/>
    </row>
    <row r="10283" spans="5:36" x14ac:dyDescent="0.3">
      <c r="E10283" s="12"/>
      <c r="V10283" s="22"/>
      <c r="AI10283" s="25"/>
      <c r="AJ10283" s="25"/>
    </row>
    <row r="10284" spans="5:36" x14ac:dyDescent="0.3">
      <c r="E10284" s="12"/>
      <c r="V10284" s="22"/>
      <c r="AI10284" s="25"/>
      <c r="AJ10284" s="25"/>
    </row>
    <row r="10285" spans="5:36" x14ac:dyDescent="0.3">
      <c r="E10285" s="12"/>
      <c r="V10285" s="22"/>
      <c r="AI10285" s="25"/>
      <c r="AJ10285" s="25"/>
    </row>
    <row r="10286" spans="5:36" x14ac:dyDescent="0.3">
      <c r="E10286" s="12"/>
      <c r="V10286" s="22"/>
      <c r="AI10286" s="25"/>
      <c r="AJ10286" s="25"/>
    </row>
    <row r="10287" spans="5:36" x14ac:dyDescent="0.3">
      <c r="E10287" s="12"/>
      <c r="V10287" s="22"/>
      <c r="AI10287" s="25"/>
      <c r="AJ10287" s="25"/>
    </row>
    <row r="10288" spans="5:36" x14ac:dyDescent="0.3">
      <c r="E10288" s="12"/>
      <c r="V10288" s="22"/>
      <c r="AI10288" s="25"/>
      <c r="AJ10288" s="25"/>
    </row>
    <row r="10289" spans="5:36" x14ac:dyDescent="0.3">
      <c r="E10289" s="12"/>
      <c r="V10289" s="22"/>
      <c r="AI10289" s="25"/>
      <c r="AJ10289" s="25"/>
    </row>
    <row r="10290" spans="5:36" x14ac:dyDescent="0.3">
      <c r="E10290" s="12"/>
      <c r="V10290" s="22"/>
      <c r="AI10290" s="25"/>
      <c r="AJ10290" s="25"/>
    </row>
    <row r="10291" spans="5:36" x14ac:dyDescent="0.3">
      <c r="E10291" s="12"/>
      <c r="V10291" s="22"/>
      <c r="AI10291" s="25"/>
      <c r="AJ10291" s="25"/>
    </row>
    <row r="10292" spans="5:36" x14ac:dyDescent="0.3">
      <c r="E10292" s="12"/>
      <c r="V10292" s="22"/>
      <c r="AI10292" s="25"/>
      <c r="AJ10292" s="25"/>
    </row>
    <row r="10293" spans="5:36" x14ac:dyDescent="0.3">
      <c r="E10293" s="12"/>
      <c r="V10293" s="22"/>
      <c r="AI10293" s="25"/>
      <c r="AJ10293" s="25"/>
    </row>
    <row r="10294" spans="5:36" x14ac:dyDescent="0.3">
      <c r="E10294" s="12"/>
      <c r="V10294" s="22"/>
      <c r="AI10294" s="25"/>
      <c r="AJ10294" s="25"/>
    </row>
    <row r="10295" spans="5:36" x14ac:dyDescent="0.3">
      <c r="E10295" s="12"/>
      <c r="V10295" s="22"/>
      <c r="AI10295" s="25"/>
      <c r="AJ10295" s="25"/>
    </row>
    <row r="10296" spans="5:36" x14ac:dyDescent="0.3">
      <c r="E10296" s="12"/>
      <c r="V10296" s="22"/>
      <c r="AI10296" s="25"/>
      <c r="AJ10296" s="25"/>
    </row>
    <row r="10297" spans="5:36" x14ac:dyDescent="0.3">
      <c r="E10297" s="12"/>
      <c r="V10297" s="22"/>
      <c r="AI10297" s="25"/>
      <c r="AJ10297" s="25"/>
    </row>
    <row r="10298" spans="5:36" x14ac:dyDescent="0.3">
      <c r="E10298" s="12"/>
      <c r="V10298" s="22"/>
      <c r="AI10298" s="25"/>
      <c r="AJ10298" s="25"/>
    </row>
    <row r="10299" spans="5:36" x14ac:dyDescent="0.3">
      <c r="E10299" s="12"/>
      <c r="V10299" s="22"/>
      <c r="AI10299" s="25"/>
      <c r="AJ10299" s="25"/>
    </row>
    <row r="10300" spans="5:36" x14ac:dyDescent="0.3">
      <c r="E10300" s="12"/>
      <c r="V10300" s="22"/>
      <c r="AI10300" s="25"/>
      <c r="AJ10300" s="25"/>
    </row>
    <row r="10301" spans="5:36" x14ac:dyDescent="0.3">
      <c r="E10301" s="12"/>
      <c r="V10301" s="22"/>
      <c r="AI10301" s="25"/>
      <c r="AJ10301" s="25"/>
    </row>
    <row r="10302" spans="5:36" x14ac:dyDescent="0.3">
      <c r="E10302" s="12"/>
      <c r="V10302" s="22"/>
      <c r="AI10302" s="25"/>
      <c r="AJ10302" s="25"/>
    </row>
    <row r="10303" spans="5:36" x14ac:dyDescent="0.3">
      <c r="E10303" s="12"/>
      <c r="V10303" s="22"/>
      <c r="AI10303" s="25"/>
      <c r="AJ10303" s="25"/>
    </row>
    <row r="10304" spans="5:36" x14ac:dyDescent="0.3">
      <c r="E10304" s="12"/>
      <c r="V10304" s="22"/>
      <c r="AI10304" s="25"/>
      <c r="AJ10304" s="25"/>
    </row>
    <row r="10305" spans="5:36" x14ac:dyDescent="0.3">
      <c r="E10305" s="12"/>
      <c r="V10305" s="22"/>
      <c r="AI10305" s="25"/>
      <c r="AJ10305" s="25"/>
    </row>
    <row r="10306" spans="5:36" x14ac:dyDescent="0.3">
      <c r="E10306" s="12"/>
      <c r="V10306" s="22"/>
      <c r="AI10306" s="25"/>
      <c r="AJ10306" s="25"/>
    </row>
    <row r="10307" spans="5:36" x14ac:dyDescent="0.3">
      <c r="E10307" s="12"/>
      <c r="V10307" s="22"/>
      <c r="AI10307" s="25"/>
      <c r="AJ10307" s="25"/>
    </row>
    <row r="10308" spans="5:36" x14ac:dyDescent="0.3">
      <c r="E10308" s="12"/>
      <c r="V10308" s="22"/>
      <c r="AI10308" s="25"/>
      <c r="AJ10308" s="25"/>
    </row>
    <row r="10309" spans="5:36" x14ac:dyDescent="0.3">
      <c r="E10309" s="12"/>
      <c r="V10309" s="22"/>
      <c r="AI10309" s="25"/>
      <c r="AJ10309" s="25"/>
    </row>
    <row r="10310" spans="5:36" x14ac:dyDescent="0.3">
      <c r="E10310" s="12"/>
      <c r="V10310" s="22"/>
      <c r="AI10310" s="25"/>
      <c r="AJ10310" s="25"/>
    </row>
    <row r="10311" spans="5:36" x14ac:dyDescent="0.3">
      <c r="E10311" s="12"/>
      <c r="V10311" s="22"/>
      <c r="AI10311" s="25"/>
      <c r="AJ10311" s="25"/>
    </row>
    <row r="10312" spans="5:36" x14ac:dyDescent="0.3">
      <c r="E10312" s="12"/>
      <c r="V10312" s="22"/>
      <c r="AI10312" s="25"/>
      <c r="AJ10312" s="25"/>
    </row>
    <row r="10313" spans="5:36" x14ac:dyDescent="0.3">
      <c r="E10313" s="12"/>
      <c r="V10313" s="22"/>
      <c r="AI10313" s="25"/>
      <c r="AJ10313" s="25"/>
    </row>
    <row r="10314" spans="5:36" x14ac:dyDescent="0.3">
      <c r="E10314" s="12"/>
      <c r="V10314" s="22"/>
      <c r="AI10314" s="25"/>
      <c r="AJ10314" s="25"/>
    </row>
    <row r="10315" spans="5:36" x14ac:dyDescent="0.3">
      <c r="E10315" s="12"/>
      <c r="V10315" s="22"/>
      <c r="AI10315" s="25"/>
      <c r="AJ10315" s="25"/>
    </row>
    <row r="10316" spans="5:36" x14ac:dyDescent="0.3">
      <c r="E10316" s="12"/>
      <c r="V10316" s="22"/>
      <c r="AI10316" s="25"/>
      <c r="AJ10316" s="25"/>
    </row>
    <row r="10317" spans="5:36" x14ac:dyDescent="0.3">
      <c r="E10317" s="12"/>
      <c r="V10317" s="22"/>
      <c r="AI10317" s="25"/>
      <c r="AJ10317" s="25"/>
    </row>
    <row r="10318" spans="5:36" x14ac:dyDescent="0.3">
      <c r="E10318" s="12"/>
      <c r="V10318" s="22"/>
      <c r="AI10318" s="25"/>
      <c r="AJ10318" s="25"/>
    </row>
    <row r="10319" spans="5:36" x14ac:dyDescent="0.3">
      <c r="E10319" s="12"/>
      <c r="V10319" s="22"/>
      <c r="AI10319" s="25"/>
      <c r="AJ10319" s="25"/>
    </row>
    <row r="10320" spans="5:36" x14ac:dyDescent="0.3">
      <c r="E10320" s="12"/>
      <c r="V10320" s="22"/>
      <c r="AI10320" s="25"/>
      <c r="AJ10320" s="25"/>
    </row>
    <row r="10321" spans="5:36" x14ac:dyDescent="0.3">
      <c r="E10321" s="12"/>
      <c r="V10321" s="22"/>
      <c r="AI10321" s="25"/>
      <c r="AJ10321" s="25"/>
    </row>
    <row r="10322" spans="5:36" x14ac:dyDescent="0.3">
      <c r="E10322" s="12"/>
      <c r="V10322" s="22"/>
      <c r="AI10322" s="25"/>
      <c r="AJ10322" s="25"/>
    </row>
    <row r="10323" spans="5:36" x14ac:dyDescent="0.3">
      <c r="E10323" s="12"/>
      <c r="V10323" s="22"/>
      <c r="AI10323" s="25"/>
      <c r="AJ10323" s="25"/>
    </row>
    <row r="10324" spans="5:36" x14ac:dyDescent="0.3">
      <c r="E10324" s="12"/>
      <c r="V10324" s="22"/>
      <c r="AI10324" s="25"/>
      <c r="AJ10324" s="25"/>
    </row>
    <row r="10325" spans="5:36" x14ac:dyDescent="0.3">
      <c r="E10325" s="12"/>
      <c r="V10325" s="22"/>
      <c r="AI10325" s="25"/>
      <c r="AJ10325" s="25"/>
    </row>
    <row r="10326" spans="5:36" x14ac:dyDescent="0.3">
      <c r="E10326" s="12"/>
      <c r="V10326" s="22"/>
      <c r="AI10326" s="25"/>
      <c r="AJ10326" s="25"/>
    </row>
    <row r="10327" spans="5:36" x14ac:dyDescent="0.3">
      <c r="E10327" s="12"/>
      <c r="V10327" s="22"/>
      <c r="AI10327" s="25"/>
      <c r="AJ10327" s="25"/>
    </row>
    <row r="10328" spans="5:36" x14ac:dyDescent="0.3">
      <c r="E10328" s="12"/>
      <c r="V10328" s="22"/>
      <c r="AI10328" s="25"/>
      <c r="AJ10328" s="25"/>
    </row>
    <row r="10329" spans="5:36" x14ac:dyDescent="0.3">
      <c r="E10329" s="12"/>
      <c r="V10329" s="22"/>
      <c r="AI10329" s="25"/>
      <c r="AJ10329" s="25"/>
    </row>
    <row r="10330" spans="5:36" x14ac:dyDescent="0.3">
      <c r="E10330" s="12"/>
      <c r="V10330" s="22"/>
      <c r="AI10330" s="25"/>
      <c r="AJ10330" s="25"/>
    </row>
    <row r="10331" spans="5:36" x14ac:dyDescent="0.3">
      <c r="E10331" s="12"/>
      <c r="V10331" s="22"/>
      <c r="AI10331" s="25"/>
      <c r="AJ10331" s="25"/>
    </row>
    <row r="10332" spans="5:36" x14ac:dyDescent="0.3">
      <c r="E10332" s="12"/>
      <c r="V10332" s="22"/>
      <c r="AI10332" s="25"/>
      <c r="AJ10332" s="25"/>
    </row>
    <row r="10333" spans="5:36" x14ac:dyDescent="0.3">
      <c r="E10333" s="12"/>
      <c r="V10333" s="22"/>
      <c r="AI10333" s="25"/>
      <c r="AJ10333" s="25"/>
    </row>
    <row r="10334" spans="5:36" x14ac:dyDescent="0.3">
      <c r="E10334" s="12"/>
      <c r="V10334" s="22"/>
      <c r="AI10334" s="25"/>
      <c r="AJ10334" s="25"/>
    </row>
    <row r="10335" spans="5:36" x14ac:dyDescent="0.3">
      <c r="E10335" s="12"/>
      <c r="V10335" s="22"/>
      <c r="AI10335" s="25"/>
      <c r="AJ10335" s="25"/>
    </row>
    <row r="10336" spans="5:36" x14ac:dyDescent="0.3">
      <c r="E10336" s="12"/>
      <c r="V10336" s="22"/>
      <c r="AI10336" s="25"/>
      <c r="AJ10336" s="25"/>
    </row>
    <row r="10337" spans="5:36" x14ac:dyDescent="0.3">
      <c r="E10337" s="12"/>
      <c r="V10337" s="22"/>
      <c r="AI10337" s="25"/>
      <c r="AJ10337" s="25"/>
    </row>
    <row r="10338" spans="5:36" x14ac:dyDescent="0.3">
      <c r="E10338" s="12"/>
      <c r="V10338" s="22"/>
      <c r="AI10338" s="25"/>
      <c r="AJ10338" s="25"/>
    </row>
    <row r="10339" spans="5:36" x14ac:dyDescent="0.3">
      <c r="E10339" s="12"/>
      <c r="V10339" s="22"/>
      <c r="AI10339" s="25"/>
      <c r="AJ10339" s="25"/>
    </row>
    <row r="10340" spans="5:36" x14ac:dyDescent="0.3">
      <c r="E10340" s="12"/>
      <c r="V10340" s="22"/>
      <c r="AI10340" s="25"/>
      <c r="AJ10340" s="25"/>
    </row>
    <row r="10341" spans="5:36" x14ac:dyDescent="0.3">
      <c r="E10341" s="12"/>
      <c r="V10341" s="22"/>
      <c r="AI10341" s="25"/>
      <c r="AJ10341" s="25"/>
    </row>
    <row r="10342" spans="5:36" x14ac:dyDescent="0.3">
      <c r="E10342" s="12"/>
      <c r="V10342" s="22"/>
      <c r="AI10342" s="25"/>
      <c r="AJ10342" s="25"/>
    </row>
    <row r="10343" spans="5:36" x14ac:dyDescent="0.3">
      <c r="E10343" s="12"/>
      <c r="V10343" s="22"/>
      <c r="AI10343" s="25"/>
      <c r="AJ10343" s="25"/>
    </row>
    <row r="10344" spans="5:36" x14ac:dyDescent="0.3">
      <c r="E10344" s="12"/>
      <c r="V10344" s="22"/>
      <c r="AI10344" s="25"/>
      <c r="AJ10344" s="25"/>
    </row>
    <row r="10345" spans="5:36" x14ac:dyDescent="0.3">
      <c r="E10345" s="12"/>
      <c r="V10345" s="22"/>
      <c r="AI10345" s="25"/>
      <c r="AJ10345" s="25"/>
    </row>
    <row r="10346" spans="5:36" x14ac:dyDescent="0.3">
      <c r="E10346" s="12"/>
      <c r="V10346" s="22"/>
      <c r="AI10346" s="25"/>
      <c r="AJ10346" s="25"/>
    </row>
    <row r="10347" spans="5:36" x14ac:dyDescent="0.3">
      <c r="E10347" s="12"/>
      <c r="V10347" s="22"/>
      <c r="AI10347" s="25"/>
      <c r="AJ10347" s="25"/>
    </row>
    <row r="10348" spans="5:36" x14ac:dyDescent="0.3">
      <c r="E10348" s="12"/>
      <c r="V10348" s="22"/>
      <c r="AI10348" s="25"/>
      <c r="AJ10348" s="25"/>
    </row>
    <row r="10349" spans="5:36" x14ac:dyDescent="0.3">
      <c r="E10349" s="12"/>
      <c r="V10349" s="22"/>
      <c r="AI10349" s="25"/>
      <c r="AJ10349" s="25"/>
    </row>
    <row r="10350" spans="5:36" x14ac:dyDescent="0.3">
      <c r="E10350" s="12"/>
      <c r="V10350" s="22"/>
      <c r="AI10350" s="25"/>
      <c r="AJ10350" s="25"/>
    </row>
    <row r="10351" spans="5:36" x14ac:dyDescent="0.3">
      <c r="E10351" s="12"/>
      <c r="V10351" s="22"/>
      <c r="AI10351" s="25"/>
      <c r="AJ10351" s="25"/>
    </row>
    <row r="10352" spans="5:36" x14ac:dyDescent="0.3">
      <c r="E10352" s="12"/>
      <c r="V10352" s="22"/>
      <c r="AI10352" s="25"/>
      <c r="AJ10352" s="25"/>
    </row>
    <row r="10353" spans="5:36" x14ac:dyDescent="0.3">
      <c r="E10353" s="12"/>
      <c r="V10353" s="22"/>
      <c r="AI10353" s="25"/>
      <c r="AJ10353" s="25"/>
    </row>
    <row r="10354" spans="5:36" x14ac:dyDescent="0.3">
      <c r="E10354" s="12"/>
      <c r="V10354" s="22"/>
      <c r="AI10354" s="25"/>
      <c r="AJ10354" s="25"/>
    </row>
    <row r="10355" spans="5:36" x14ac:dyDescent="0.3">
      <c r="E10355" s="12"/>
      <c r="V10355" s="22"/>
      <c r="AI10355" s="25"/>
      <c r="AJ10355" s="25"/>
    </row>
    <row r="10356" spans="5:36" x14ac:dyDescent="0.3">
      <c r="E10356" s="12"/>
      <c r="V10356" s="22"/>
      <c r="AI10356" s="25"/>
      <c r="AJ10356" s="25"/>
    </row>
    <row r="10357" spans="5:36" x14ac:dyDescent="0.3">
      <c r="E10357" s="12"/>
      <c r="V10357" s="22"/>
      <c r="AI10357" s="25"/>
      <c r="AJ10357" s="25"/>
    </row>
    <row r="10358" spans="5:36" x14ac:dyDescent="0.3">
      <c r="E10358" s="12"/>
      <c r="V10358" s="22"/>
      <c r="AI10358" s="25"/>
      <c r="AJ10358" s="25"/>
    </row>
    <row r="10359" spans="5:36" x14ac:dyDescent="0.3">
      <c r="E10359" s="12"/>
      <c r="V10359" s="22"/>
      <c r="AI10359" s="25"/>
      <c r="AJ10359" s="25"/>
    </row>
    <row r="10360" spans="5:36" x14ac:dyDescent="0.3">
      <c r="E10360" s="12"/>
      <c r="V10360" s="22"/>
      <c r="AI10360" s="25"/>
      <c r="AJ10360" s="25"/>
    </row>
    <row r="10361" spans="5:36" x14ac:dyDescent="0.3">
      <c r="E10361" s="12"/>
      <c r="V10361" s="22"/>
      <c r="AI10361" s="25"/>
      <c r="AJ10361" s="25"/>
    </row>
    <row r="10362" spans="5:36" x14ac:dyDescent="0.3">
      <c r="E10362" s="12"/>
      <c r="V10362" s="22"/>
      <c r="AI10362" s="25"/>
      <c r="AJ10362" s="25"/>
    </row>
    <row r="10363" spans="5:36" x14ac:dyDescent="0.3">
      <c r="E10363" s="12"/>
      <c r="V10363" s="22"/>
      <c r="AI10363" s="25"/>
      <c r="AJ10363" s="25"/>
    </row>
    <row r="10364" spans="5:36" x14ac:dyDescent="0.3">
      <c r="E10364" s="12"/>
      <c r="V10364" s="22"/>
      <c r="AI10364" s="25"/>
      <c r="AJ10364" s="25"/>
    </row>
    <row r="10365" spans="5:36" x14ac:dyDescent="0.3">
      <c r="E10365" s="12"/>
      <c r="V10365" s="22"/>
      <c r="AI10365" s="25"/>
      <c r="AJ10365" s="25"/>
    </row>
    <row r="10366" spans="5:36" x14ac:dyDescent="0.3">
      <c r="E10366" s="12"/>
      <c r="V10366" s="22"/>
      <c r="AI10366" s="25"/>
      <c r="AJ10366" s="25"/>
    </row>
    <row r="10367" spans="5:36" x14ac:dyDescent="0.3">
      <c r="E10367" s="12"/>
      <c r="V10367" s="22"/>
      <c r="AI10367" s="25"/>
      <c r="AJ10367" s="25"/>
    </row>
    <row r="10368" spans="5:36" x14ac:dyDescent="0.3">
      <c r="E10368" s="12"/>
      <c r="V10368" s="22"/>
      <c r="AI10368" s="25"/>
      <c r="AJ10368" s="25"/>
    </row>
    <row r="10369" spans="5:36" x14ac:dyDescent="0.3">
      <c r="E10369" s="12"/>
      <c r="V10369" s="22"/>
      <c r="AI10369" s="25"/>
      <c r="AJ10369" s="25"/>
    </row>
    <row r="10370" spans="5:36" x14ac:dyDescent="0.3">
      <c r="E10370" s="12"/>
      <c r="V10370" s="22"/>
      <c r="AI10370" s="25"/>
      <c r="AJ10370" s="25"/>
    </row>
    <row r="10371" spans="5:36" x14ac:dyDescent="0.3">
      <c r="E10371" s="12"/>
      <c r="V10371" s="22"/>
      <c r="AI10371" s="25"/>
      <c r="AJ10371" s="25"/>
    </row>
    <row r="10372" spans="5:36" x14ac:dyDescent="0.3">
      <c r="E10372" s="12"/>
      <c r="V10372" s="22"/>
      <c r="AI10372" s="25"/>
      <c r="AJ10372" s="25"/>
    </row>
    <row r="10373" spans="5:36" x14ac:dyDescent="0.3">
      <c r="E10373" s="12"/>
      <c r="V10373" s="22"/>
      <c r="AI10373" s="25"/>
      <c r="AJ10373" s="25"/>
    </row>
    <row r="10374" spans="5:36" x14ac:dyDescent="0.3">
      <c r="E10374" s="12"/>
      <c r="V10374" s="22"/>
      <c r="AI10374" s="25"/>
      <c r="AJ10374" s="25"/>
    </row>
    <row r="10375" spans="5:36" x14ac:dyDescent="0.3">
      <c r="E10375" s="12"/>
      <c r="V10375" s="22"/>
      <c r="AI10375" s="25"/>
      <c r="AJ10375" s="25"/>
    </row>
    <row r="10376" spans="5:36" x14ac:dyDescent="0.3">
      <c r="E10376" s="12"/>
      <c r="V10376" s="22"/>
      <c r="AI10376" s="25"/>
      <c r="AJ10376" s="25"/>
    </row>
    <row r="10377" spans="5:36" x14ac:dyDescent="0.3">
      <c r="E10377" s="12"/>
      <c r="V10377" s="22"/>
      <c r="AI10377" s="25"/>
      <c r="AJ10377" s="25"/>
    </row>
    <row r="10378" spans="5:36" x14ac:dyDescent="0.3">
      <c r="E10378" s="12"/>
      <c r="V10378" s="22"/>
      <c r="AI10378" s="25"/>
      <c r="AJ10378" s="25"/>
    </row>
    <row r="10379" spans="5:36" x14ac:dyDescent="0.3">
      <c r="E10379" s="12"/>
      <c r="V10379" s="22"/>
      <c r="AI10379" s="25"/>
      <c r="AJ10379" s="25"/>
    </row>
    <row r="10380" spans="5:36" x14ac:dyDescent="0.3">
      <c r="E10380" s="12"/>
      <c r="V10380" s="22"/>
      <c r="AI10380" s="25"/>
      <c r="AJ10380" s="25"/>
    </row>
    <row r="10381" spans="5:36" x14ac:dyDescent="0.3">
      <c r="E10381" s="12"/>
      <c r="V10381" s="22"/>
      <c r="AI10381" s="25"/>
      <c r="AJ10381" s="25"/>
    </row>
    <row r="10382" spans="5:36" x14ac:dyDescent="0.3">
      <c r="E10382" s="12"/>
      <c r="V10382" s="22"/>
      <c r="AI10382" s="25"/>
      <c r="AJ10382" s="25"/>
    </row>
    <row r="10383" spans="5:36" x14ac:dyDescent="0.3">
      <c r="E10383" s="12"/>
      <c r="V10383" s="22"/>
      <c r="AI10383" s="25"/>
      <c r="AJ10383" s="25"/>
    </row>
    <row r="10384" spans="5:36" x14ac:dyDescent="0.3">
      <c r="E10384" s="12"/>
      <c r="V10384" s="22"/>
      <c r="AI10384" s="25"/>
      <c r="AJ10384" s="25"/>
    </row>
    <row r="10385" spans="5:36" x14ac:dyDescent="0.3">
      <c r="E10385" s="12"/>
      <c r="V10385" s="22"/>
      <c r="AI10385" s="25"/>
      <c r="AJ10385" s="25"/>
    </row>
    <row r="10386" spans="5:36" x14ac:dyDescent="0.3">
      <c r="E10386" s="12"/>
      <c r="V10386" s="22"/>
      <c r="AI10386" s="25"/>
      <c r="AJ10386" s="25"/>
    </row>
    <row r="10387" spans="5:36" x14ac:dyDescent="0.3">
      <c r="E10387" s="12"/>
      <c r="V10387" s="22"/>
      <c r="AI10387" s="25"/>
      <c r="AJ10387" s="25"/>
    </row>
    <row r="10388" spans="5:36" x14ac:dyDescent="0.3">
      <c r="E10388" s="12"/>
      <c r="V10388" s="22"/>
      <c r="AI10388" s="25"/>
      <c r="AJ10388" s="25"/>
    </row>
    <row r="10389" spans="5:36" x14ac:dyDescent="0.3">
      <c r="E10389" s="12"/>
      <c r="V10389" s="22"/>
      <c r="AI10389" s="25"/>
      <c r="AJ10389" s="25"/>
    </row>
    <row r="10390" spans="5:36" x14ac:dyDescent="0.3">
      <c r="E10390" s="12"/>
      <c r="V10390" s="22"/>
      <c r="AI10390" s="25"/>
      <c r="AJ10390" s="25"/>
    </row>
    <row r="10391" spans="5:36" x14ac:dyDescent="0.3">
      <c r="E10391" s="12"/>
      <c r="V10391" s="22"/>
      <c r="AI10391" s="25"/>
      <c r="AJ10391" s="25"/>
    </row>
    <row r="10392" spans="5:36" x14ac:dyDescent="0.3">
      <c r="E10392" s="12"/>
      <c r="V10392" s="22"/>
      <c r="AI10392" s="25"/>
      <c r="AJ10392" s="25"/>
    </row>
    <row r="10393" spans="5:36" x14ac:dyDescent="0.3">
      <c r="E10393" s="12"/>
      <c r="V10393" s="22"/>
      <c r="AI10393" s="25"/>
      <c r="AJ10393" s="25"/>
    </row>
    <row r="10394" spans="5:36" x14ac:dyDescent="0.3">
      <c r="E10394" s="12"/>
      <c r="V10394" s="22"/>
      <c r="AI10394" s="25"/>
      <c r="AJ10394" s="25"/>
    </row>
    <row r="10395" spans="5:36" x14ac:dyDescent="0.3">
      <c r="E10395" s="12"/>
      <c r="V10395" s="22"/>
      <c r="AI10395" s="25"/>
      <c r="AJ10395" s="25"/>
    </row>
    <row r="10396" spans="5:36" x14ac:dyDescent="0.3">
      <c r="E10396" s="12"/>
      <c r="V10396" s="22"/>
      <c r="AI10396" s="25"/>
      <c r="AJ10396" s="25"/>
    </row>
    <row r="10397" spans="5:36" x14ac:dyDescent="0.3">
      <c r="E10397" s="12"/>
      <c r="V10397" s="22"/>
      <c r="AI10397" s="25"/>
      <c r="AJ10397" s="25"/>
    </row>
    <row r="10398" spans="5:36" x14ac:dyDescent="0.3">
      <c r="E10398" s="12"/>
      <c r="V10398" s="22"/>
      <c r="AI10398" s="25"/>
      <c r="AJ10398" s="25"/>
    </row>
    <row r="10399" spans="5:36" x14ac:dyDescent="0.3">
      <c r="E10399" s="12"/>
      <c r="V10399" s="22"/>
      <c r="AI10399" s="25"/>
      <c r="AJ10399" s="25"/>
    </row>
    <row r="10400" spans="5:36" x14ac:dyDescent="0.3">
      <c r="E10400" s="12"/>
      <c r="V10400" s="22"/>
      <c r="AI10400" s="25"/>
      <c r="AJ10400" s="25"/>
    </row>
    <row r="10401" spans="5:36" x14ac:dyDescent="0.3">
      <c r="E10401" s="12"/>
      <c r="V10401" s="22"/>
      <c r="AI10401" s="25"/>
      <c r="AJ10401" s="25"/>
    </row>
    <row r="10402" spans="5:36" x14ac:dyDescent="0.3">
      <c r="E10402" s="12"/>
      <c r="V10402" s="22"/>
      <c r="AI10402" s="25"/>
      <c r="AJ10402" s="25"/>
    </row>
    <row r="10403" spans="5:36" x14ac:dyDescent="0.3">
      <c r="E10403" s="12"/>
      <c r="V10403" s="22"/>
      <c r="AI10403" s="25"/>
      <c r="AJ10403" s="25"/>
    </row>
    <row r="10404" spans="5:36" x14ac:dyDescent="0.3">
      <c r="E10404" s="12"/>
      <c r="V10404" s="22"/>
      <c r="AI10404" s="25"/>
      <c r="AJ10404" s="25"/>
    </row>
    <row r="10405" spans="5:36" x14ac:dyDescent="0.3">
      <c r="E10405" s="12"/>
      <c r="V10405" s="22"/>
      <c r="AI10405" s="25"/>
      <c r="AJ10405" s="25"/>
    </row>
    <row r="10406" spans="5:36" x14ac:dyDescent="0.3">
      <c r="E10406" s="12"/>
      <c r="V10406" s="22"/>
      <c r="AI10406" s="25"/>
      <c r="AJ10406" s="25"/>
    </row>
    <row r="10407" spans="5:36" x14ac:dyDescent="0.3">
      <c r="E10407" s="12"/>
      <c r="V10407" s="22"/>
      <c r="AI10407" s="25"/>
      <c r="AJ10407" s="25"/>
    </row>
    <row r="10408" spans="5:36" x14ac:dyDescent="0.3">
      <c r="E10408" s="12"/>
      <c r="V10408" s="22"/>
      <c r="AI10408" s="25"/>
      <c r="AJ10408" s="25"/>
    </row>
    <row r="10409" spans="5:36" x14ac:dyDescent="0.3">
      <c r="E10409" s="12"/>
      <c r="V10409" s="22"/>
      <c r="AI10409" s="25"/>
      <c r="AJ10409" s="25"/>
    </row>
    <row r="10410" spans="5:36" x14ac:dyDescent="0.3">
      <c r="E10410" s="12"/>
      <c r="V10410" s="22"/>
      <c r="AI10410" s="25"/>
      <c r="AJ10410" s="25"/>
    </row>
    <row r="10411" spans="5:36" x14ac:dyDescent="0.3">
      <c r="E10411" s="12"/>
      <c r="V10411" s="22"/>
      <c r="AI10411" s="25"/>
      <c r="AJ10411" s="25"/>
    </row>
    <row r="10412" spans="5:36" x14ac:dyDescent="0.3">
      <c r="E10412" s="12"/>
      <c r="V10412" s="22"/>
      <c r="AI10412" s="25"/>
      <c r="AJ10412" s="25"/>
    </row>
    <row r="10413" spans="5:36" x14ac:dyDescent="0.3">
      <c r="E10413" s="12"/>
      <c r="V10413" s="22"/>
      <c r="AI10413" s="25"/>
      <c r="AJ10413" s="25"/>
    </row>
    <row r="10414" spans="5:36" x14ac:dyDescent="0.3">
      <c r="E10414" s="12"/>
      <c r="V10414" s="22"/>
      <c r="AI10414" s="25"/>
      <c r="AJ10414" s="25"/>
    </row>
    <row r="10415" spans="5:36" x14ac:dyDescent="0.3">
      <c r="E10415" s="12"/>
      <c r="V10415" s="22"/>
      <c r="AI10415" s="25"/>
      <c r="AJ10415" s="25"/>
    </row>
    <row r="10416" spans="5:36" x14ac:dyDescent="0.3">
      <c r="E10416" s="12"/>
      <c r="V10416" s="22"/>
      <c r="AI10416" s="25"/>
      <c r="AJ10416" s="25"/>
    </row>
    <row r="10417" spans="5:36" x14ac:dyDescent="0.3">
      <c r="E10417" s="12"/>
      <c r="V10417" s="22"/>
      <c r="AI10417" s="25"/>
      <c r="AJ10417" s="25"/>
    </row>
    <row r="10418" spans="5:36" x14ac:dyDescent="0.3">
      <c r="E10418" s="12"/>
      <c r="V10418" s="22"/>
      <c r="AI10418" s="25"/>
      <c r="AJ10418" s="25"/>
    </row>
    <row r="10419" spans="5:36" x14ac:dyDescent="0.3">
      <c r="E10419" s="12"/>
      <c r="V10419" s="22"/>
      <c r="AI10419" s="25"/>
      <c r="AJ10419" s="25"/>
    </row>
    <row r="10420" spans="5:36" x14ac:dyDescent="0.3">
      <c r="E10420" s="12"/>
      <c r="V10420" s="22"/>
      <c r="AI10420" s="25"/>
      <c r="AJ10420" s="25"/>
    </row>
    <row r="10421" spans="5:36" x14ac:dyDescent="0.3">
      <c r="E10421" s="12"/>
      <c r="V10421" s="22"/>
      <c r="AI10421" s="25"/>
      <c r="AJ10421" s="25"/>
    </row>
    <row r="10422" spans="5:36" x14ac:dyDescent="0.3">
      <c r="E10422" s="12"/>
      <c r="V10422" s="22"/>
      <c r="AI10422" s="25"/>
      <c r="AJ10422" s="25"/>
    </row>
    <row r="10423" spans="5:36" x14ac:dyDescent="0.3">
      <c r="E10423" s="12"/>
      <c r="V10423" s="22"/>
      <c r="AI10423" s="25"/>
      <c r="AJ10423" s="25"/>
    </row>
    <row r="10424" spans="5:36" x14ac:dyDescent="0.3">
      <c r="E10424" s="12"/>
      <c r="V10424" s="22"/>
      <c r="AI10424" s="25"/>
      <c r="AJ10424" s="25"/>
    </row>
    <row r="10425" spans="5:36" x14ac:dyDescent="0.3">
      <c r="E10425" s="12"/>
      <c r="V10425" s="22"/>
      <c r="AI10425" s="25"/>
      <c r="AJ10425" s="25"/>
    </row>
    <row r="10426" spans="5:36" x14ac:dyDescent="0.3">
      <c r="E10426" s="12"/>
      <c r="V10426" s="22"/>
      <c r="AI10426" s="25"/>
      <c r="AJ10426" s="25"/>
    </row>
    <row r="10427" spans="5:36" x14ac:dyDescent="0.3">
      <c r="E10427" s="12"/>
      <c r="V10427" s="22"/>
      <c r="AI10427" s="25"/>
      <c r="AJ10427" s="25"/>
    </row>
    <row r="10428" spans="5:36" x14ac:dyDescent="0.3">
      <c r="E10428" s="12"/>
      <c r="V10428" s="22"/>
      <c r="AI10428" s="25"/>
      <c r="AJ10428" s="25"/>
    </row>
    <row r="10429" spans="5:36" x14ac:dyDescent="0.3">
      <c r="E10429" s="12"/>
      <c r="V10429" s="22"/>
      <c r="AI10429" s="25"/>
      <c r="AJ10429" s="25"/>
    </row>
    <row r="10430" spans="5:36" x14ac:dyDescent="0.3">
      <c r="E10430" s="12"/>
      <c r="V10430" s="22"/>
      <c r="AI10430" s="25"/>
      <c r="AJ10430" s="25"/>
    </row>
    <row r="10431" spans="5:36" x14ac:dyDescent="0.3">
      <c r="E10431" s="12"/>
      <c r="V10431" s="22"/>
      <c r="AI10431" s="25"/>
      <c r="AJ10431" s="25"/>
    </row>
    <row r="10432" spans="5:36" x14ac:dyDescent="0.3">
      <c r="E10432" s="12"/>
      <c r="V10432" s="22"/>
      <c r="AI10432" s="25"/>
      <c r="AJ10432" s="25"/>
    </row>
    <row r="10433" spans="5:36" x14ac:dyDescent="0.3">
      <c r="E10433" s="12"/>
      <c r="V10433" s="22"/>
      <c r="AI10433" s="25"/>
      <c r="AJ10433" s="25"/>
    </row>
    <row r="10434" spans="5:36" x14ac:dyDescent="0.3">
      <c r="E10434" s="12"/>
      <c r="V10434" s="22"/>
      <c r="AI10434" s="25"/>
      <c r="AJ10434" s="25"/>
    </row>
    <row r="10435" spans="5:36" x14ac:dyDescent="0.3">
      <c r="E10435" s="12"/>
      <c r="V10435" s="22"/>
      <c r="AI10435" s="25"/>
      <c r="AJ10435" s="25"/>
    </row>
    <row r="10436" spans="5:36" x14ac:dyDescent="0.3">
      <c r="E10436" s="12"/>
      <c r="V10436" s="22"/>
      <c r="AI10436" s="25"/>
      <c r="AJ10436" s="25"/>
    </row>
    <row r="10437" spans="5:36" x14ac:dyDescent="0.3">
      <c r="E10437" s="12"/>
      <c r="V10437" s="22"/>
      <c r="AI10437" s="25"/>
      <c r="AJ10437" s="25"/>
    </row>
    <row r="10438" spans="5:36" x14ac:dyDescent="0.3">
      <c r="E10438" s="12"/>
      <c r="V10438" s="22"/>
      <c r="AI10438" s="25"/>
      <c r="AJ10438" s="25"/>
    </row>
    <row r="10439" spans="5:36" x14ac:dyDescent="0.3">
      <c r="E10439" s="12"/>
      <c r="V10439" s="22"/>
      <c r="AI10439" s="25"/>
      <c r="AJ10439" s="25"/>
    </row>
    <row r="10440" spans="5:36" x14ac:dyDescent="0.3">
      <c r="E10440" s="12"/>
      <c r="V10440" s="22"/>
      <c r="AI10440" s="25"/>
      <c r="AJ10440" s="25"/>
    </row>
    <row r="10441" spans="5:36" x14ac:dyDescent="0.3">
      <c r="E10441" s="12"/>
      <c r="V10441" s="22"/>
      <c r="AI10441" s="25"/>
      <c r="AJ10441" s="25"/>
    </row>
    <row r="10442" spans="5:36" x14ac:dyDescent="0.3">
      <c r="E10442" s="12"/>
      <c r="V10442" s="22"/>
      <c r="AI10442" s="25"/>
      <c r="AJ10442" s="25"/>
    </row>
    <row r="10443" spans="5:36" x14ac:dyDescent="0.3">
      <c r="E10443" s="12"/>
      <c r="V10443" s="22"/>
      <c r="AI10443" s="25"/>
      <c r="AJ10443" s="25"/>
    </row>
    <row r="10444" spans="5:36" x14ac:dyDescent="0.3">
      <c r="E10444" s="12"/>
      <c r="V10444" s="22"/>
      <c r="AI10444" s="25"/>
      <c r="AJ10444" s="25"/>
    </row>
    <row r="10445" spans="5:36" x14ac:dyDescent="0.3">
      <c r="E10445" s="12"/>
      <c r="V10445" s="22"/>
      <c r="AI10445" s="25"/>
      <c r="AJ10445" s="25"/>
    </row>
    <row r="10446" spans="5:36" x14ac:dyDescent="0.3">
      <c r="E10446" s="12"/>
      <c r="V10446" s="22"/>
      <c r="AI10446" s="25"/>
      <c r="AJ10446" s="25"/>
    </row>
    <row r="10447" spans="5:36" x14ac:dyDescent="0.3">
      <c r="E10447" s="12"/>
      <c r="V10447" s="22"/>
      <c r="AI10447" s="25"/>
      <c r="AJ10447" s="25"/>
    </row>
    <row r="10448" spans="5:36" x14ac:dyDescent="0.3">
      <c r="E10448" s="12"/>
      <c r="V10448" s="22"/>
      <c r="AI10448" s="25"/>
      <c r="AJ10448" s="25"/>
    </row>
    <row r="10449" spans="5:36" x14ac:dyDescent="0.3">
      <c r="E10449" s="12"/>
      <c r="V10449" s="22"/>
      <c r="AI10449" s="25"/>
      <c r="AJ10449" s="25"/>
    </row>
    <row r="10450" spans="5:36" x14ac:dyDescent="0.3">
      <c r="E10450" s="12"/>
      <c r="V10450" s="22"/>
      <c r="AI10450" s="25"/>
      <c r="AJ10450" s="25"/>
    </row>
    <row r="10451" spans="5:36" x14ac:dyDescent="0.3">
      <c r="E10451" s="12"/>
      <c r="V10451" s="22"/>
      <c r="AI10451" s="25"/>
      <c r="AJ10451" s="25"/>
    </row>
    <row r="10452" spans="5:36" x14ac:dyDescent="0.3">
      <c r="E10452" s="12"/>
      <c r="V10452" s="22"/>
      <c r="AI10452" s="25"/>
      <c r="AJ10452" s="25"/>
    </row>
    <row r="10453" spans="5:36" x14ac:dyDescent="0.3">
      <c r="E10453" s="12"/>
      <c r="V10453" s="22"/>
      <c r="AI10453" s="25"/>
      <c r="AJ10453" s="25"/>
    </row>
    <row r="10454" spans="5:36" x14ac:dyDescent="0.3">
      <c r="E10454" s="12"/>
      <c r="V10454" s="22"/>
      <c r="AI10454" s="25"/>
      <c r="AJ10454" s="25"/>
    </row>
    <row r="10455" spans="5:36" x14ac:dyDescent="0.3">
      <c r="E10455" s="12"/>
      <c r="V10455" s="22"/>
      <c r="AI10455" s="25"/>
      <c r="AJ10455" s="25"/>
    </row>
    <row r="10456" spans="5:36" x14ac:dyDescent="0.3">
      <c r="E10456" s="12"/>
      <c r="V10456" s="22"/>
      <c r="AI10456" s="25"/>
      <c r="AJ10456" s="25"/>
    </row>
    <row r="10457" spans="5:36" x14ac:dyDescent="0.3">
      <c r="E10457" s="12"/>
      <c r="V10457" s="22"/>
      <c r="AI10457" s="25"/>
      <c r="AJ10457" s="25"/>
    </row>
    <row r="10458" spans="5:36" x14ac:dyDescent="0.3">
      <c r="E10458" s="12"/>
      <c r="V10458" s="22"/>
      <c r="AI10458" s="25"/>
      <c r="AJ10458" s="25"/>
    </row>
    <row r="10459" spans="5:36" x14ac:dyDescent="0.3">
      <c r="E10459" s="12"/>
      <c r="V10459" s="22"/>
      <c r="AI10459" s="25"/>
      <c r="AJ10459" s="25"/>
    </row>
    <row r="10460" spans="5:36" x14ac:dyDescent="0.3">
      <c r="E10460" s="12"/>
      <c r="V10460" s="22"/>
      <c r="AI10460" s="25"/>
      <c r="AJ10460" s="25"/>
    </row>
    <row r="10461" spans="5:36" x14ac:dyDescent="0.3">
      <c r="E10461" s="12"/>
      <c r="V10461" s="22"/>
      <c r="AI10461" s="25"/>
      <c r="AJ10461" s="25"/>
    </row>
    <row r="10462" spans="5:36" x14ac:dyDescent="0.3">
      <c r="E10462" s="12"/>
      <c r="V10462" s="22"/>
      <c r="AI10462" s="25"/>
      <c r="AJ10462" s="25"/>
    </row>
    <row r="10463" spans="5:36" x14ac:dyDescent="0.3">
      <c r="E10463" s="12"/>
      <c r="V10463" s="22"/>
      <c r="AI10463" s="25"/>
      <c r="AJ10463" s="25"/>
    </row>
    <row r="10464" spans="5:36" x14ac:dyDescent="0.3">
      <c r="E10464" s="12"/>
      <c r="V10464" s="22"/>
      <c r="AI10464" s="25"/>
      <c r="AJ10464" s="25"/>
    </row>
    <row r="10465" spans="5:36" x14ac:dyDescent="0.3">
      <c r="E10465" s="12"/>
      <c r="V10465" s="22"/>
      <c r="AI10465" s="25"/>
      <c r="AJ10465" s="25"/>
    </row>
    <row r="10466" spans="5:36" x14ac:dyDescent="0.3">
      <c r="E10466" s="12"/>
      <c r="V10466" s="22"/>
      <c r="AI10466" s="25"/>
      <c r="AJ10466" s="25"/>
    </row>
    <row r="10467" spans="5:36" x14ac:dyDescent="0.3">
      <c r="E10467" s="12"/>
      <c r="V10467" s="22"/>
      <c r="AI10467" s="25"/>
      <c r="AJ10467" s="25"/>
    </row>
    <row r="10468" spans="5:36" x14ac:dyDescent="0.3">
      <c r="E10468" s="12"/>
      <c r="V10468" s="22"/>
      <c r="AI10468" s="25"/>
      <c r="AJ10468" s="25"/>
    </row>
    <row r="10469" spans="5:36" x14ac:dyDescent="0.3">
      <c r="E10469" s="12"/>
      <c r="V10469" s="22"/>
      <c r="AI10469" s="25"/>
      <c r="AJ10469" s="25"/>
    </row>
    <row r="10470" spans="5:36" x14ac:dyDescent="0.3">
      <c r="E10470" s="12"/>
      <c r="V10470" s="22"/>
      <c r="AI10470" s="25"/>
      <c r="AJ10470" s="25"/>
    </row>
    <row r="10471" spans="5:36" x14ac:dyDescent="0.3">
      <c r="E10471" s="12"/>
      <c r="V10471" s="22"/>
      <c r="AI10471" s="25"/>
      <c r="AJ10471" s="25"/>
    </row>
    <row r="10472" spans="5:36" x14ac:dyDescent="0.3">
      <c r="E10472" s="12"/>
      <c r="V10472" s="22"/>
      <c r="AI10472" s="25"/>
      <c r="AJ10472" s="25"/>
    </row>
    <row r="10473" spans="5:36" x14ac:dyDescent="0.3">
      <c r="E10473" s="12"/>
      <c r="V10473" s="22"/>
      <c r="AI10473" s="25"/>
      <c r="AJ10473" s="25"/>
    </row>
    <row r="10474" spans="5:36" x14ac:dyDescent="0.3">
      <c r="E10474" s="12"/>
      <c r="V10474" s="22"/>
      <c r="AI10474" s="25"/>
      <c r="AJ10474" s="25"/>
    </row>
    <row r="10475" spans="5:36" x14ac:dyDescent="0.3">
      <c r="E10475" s="12"/>
      <c r="V10475" s="22"/>
      <c r="AI10475" s="25"/>
      <c r="AJ10475" s="25"/>
    </row>
    <row r="10476" spans="5:36" x14ac:dyDescent="0.3">
      <c r="E10476" s="12"/>
      <c r="V10476" s="22"/>
      <c r="AI10476" s="25"/>
      <c r="AJ10476" s="25"/>
    </row>
    <row r="10477" spans="5:36" x14ac:dyDescent="0.3">
      <c r="E10477" s="12"/>
      <c r="V10477" s="22"/>
      <c r="AI10477" s="25"/>
      <c r="AJ10477" s="25"/>
    </row>
    <row r="10478" spans="5:36" x14ac:dyDescent="0.3">
      <c r="E10478" s="12"/>
      <c r="V10478" s="22"/>
      <c r="AI10478" s="25"/>
      <c r="AJ10478" s="25"/>
    </row>
    <row r="10479" spans="5:36" x14ac:dyDescent="0.3">
      <c r="E10479" s="12"/>
      <c r="V10479" s="22"/>
      <c r="AI10479" s="25"/>
      <c r="AJ10479" s="25"/>
    </row>
    <row r="10480" spans="5:36" x14ac:dyDescent="0.3">
      <c r="E10480" s="12"/>
      <c r="V10480" s="22"/>
      <c r="AI10480" s="25"/>
      <c r="AJ10480" s="25"/>
    </row>
    <row r="10481" spans="5:36" x14ac:dyDescent="0.3">
      <c r="E10481" s="12"/>
      <c r="V10481" s="22"/>
      <c r="AI10481" s="25"/>
      <c r="AJ10481" s="25"/>
    </row>
    <row r="10482" spans="5:36" x14ac:dyDescent="0.3">
      <c r="E10482" s="12"/>
      <c r="V10482" s="22"/>
      <c r="AI10482" s="25"/>
      <c r="AJ10482" s="25"/>
    </row>
    <row r="10483" spans="5:36" x14ac:dyDescent="0.3">
      <c r="E10483" s="12"/>
      <c r="V10483" s="22"/>
      <c r="AI10483" s="25"/>
      <c r="AJ10483" s="25"/>
    </row>
    <row r="10484" spans="5:36" x14ac:dyDescent="0.3">
      <c r="E10484" s="12"/>
      <c r="V10484" s="22"/>
      <c r="AI10484" s="25"/>
      <c r="AJ10484" s="25"/>
    </row>
    <row r="10485" spans="5:36" x14ac:dyDescent="0.3">
      <c r="E10485" s="12"/>
      <c r="V10485" s="22"/>
      <c r="AI10485" s="25"/>
      <c r="AJ10485" s="25"/>
    </row>
    <row r="10486" spans="5:36" x14ac:dyDescent="0.3">
      <c r="E10486" s="12"/>
      <c r="V10486" s="22"/>
      <c r="AI10486" s="25"/>
      <c r="AJ10486" s="25"/>
    </row>
    <row r="10487" spans="5:36" x14ac:dyDescent="0.3">
      <c r="E10487" s="12"/>
      <c r="V10487" s="22"/>
      <c r="AI10487" s="25"/>
      <c r="AJ10487" s="25"/>
    </row>
    <row r="10488" spans="5:36" x14ac:dyDescent="0.3">
      <c r="E10488" s="12"/>
      <c r="V10488" s="22"/>
      <c r="AI10488" s="25"/>
      <c r="AJ10488" s="25"/>
    </row>
    <row r="10489" spans="5:36" x14ac:dyDescent="0.3">
      <c r="E10489" s="12"/>
      <c r="V10489" s="22"/>
      <c r="AI10489" s="25"/>
      <c r="AJ10489" s="25"/>
    </row>
    <row r="10490" spans="5:36" x14ac:dyDescent="0.3">
      <c r="E10490" s="12"/>
      <c r="V10490" s="22"/>
      <c r="AI10490" s="25"/>
      <c r="AJ10490" s="25"/>
    </row>
    <row r="10491" spans="5:36" x14ac:dyDescent="0.3">
      <c r="E10491" s="12"/>
      <c r="V10491" s="22"/>
      <c r="AI10491" s="25"/>
      <c r="AJ10491" s="25"/>
    </row>
    <row r="10492" spans="5:36" x14ac:dyDescent="0.3">
      <c r="E10492" s="12"/>
      <c r="V10492" s="22"/>
      <c r="AI10492" s="25"/>
      <c r="AJ10492" s="25"/>
    </row>
    <row r="10493" spans="5:36" x14ac:dyDescent="0.3">
      <c r="E10493" s="12"/>
      <c r="V10493" s="22"/>
      <c r="AI10493" s="25"/>
      <c r="AJ10493" s="25"/>
    </row>
    <row r="10494" spans="5:36" x14ac:dyDescent="0.3">
      <c r="E10494" s="12"/>
      <c r="V10494" s="22"/>
      <c r="AI10494" s="25"/>
      <c r="AJ10494" s="25"/>
    </row>
    <row r="10495" spans="5:36" x14ac:dyDescent="0.3">
      <c r="E10495" s="12"/>
      <c r="V10495" s="22"/>
      <c r="AI10495" s="25"/>
      <c r="AJ10495" s="25"/>
    </row>
    <row r="10496" spans="5:36" x14ac:dyDescent="0.3">
      <c r="E10496" s="12"/>
      <c r="V10496" s="22"/>
      <c r="AI10496" s="25"/>
      <c r="AJ10496" s="25"/>
    </row>
    <row r="10497" spans="5:36" x14ac:dyDescent="0.3">
      <c r="E10497" s="12"/>
      <c r="V10497" s="22"/>
      <c r="AI10497" s="25"/>
      <c r="AJ10497" s="25"/>
    </row>
    <row r="10498" spans="5:36" x14ac:dyDescent="0.3">
      <c r="E10498" s="12"/>
      <c r="V10498" s="22"/>
      <c r="AI10498" s="25"/>
      <c r="AJ10498" s="25"/>
    </row>
    <row r="10499" spans="5:36" x14ac:dyDescent="0.3">
      <c r="E10499" s="12"/>
      <c r="V10499" s="22"/>
      <c r="AI10499" s="25"/>
      <c r="AJ10499" s="25"/>
    </row>
    <row r="10500" spans="5:36" x14ac:dyDescent="0.3">
      <c r="E10500" s="12"/>
      <c r="V10500" s="22"/>
      <c r="AI10500" s="25"/>
      <c r="AJ10500" s="25"/>
    </row>
    <row r="10501" spans="5:36" x14ac:dyDescent="0.3">
      <c r="E10501" s="12"/>
      <c r="V10501" s="22"/>
      <c r="AI10501" s="25"/>
      <c r="AJ10501" s="25"/>
    </row>
    <row r="10502" spans="5:36" x14ac:dyDescent="0.3">
      <c r="E10502" s="12"/>
      <c r="V10502" s="22"/>
      <c r="AI10502" s="25"/>
      <c r="AJ10502" s="25"/>
    </row>
    <row r="10503" spans="5:36" x14ac:dyDescent="0.3">
      <c r="E10503" s="12"/>
      <c r="V10503" s="22"/>
      <c r="AI10503" s="25"/>
      <c r="AJ10503" s="25"/>
    </row>
    <row r="10504" spans="5:36" x14ac:dyDescent="0.3">
      <c r="E10504" s="12"/>
      <c r="V10504" s="22"/>
      <c r="AI10504" s="25"/>
      <c r="AJ10504" s="25"/>
    </row>
    <row r="10505" spans="5:36" x14ac:dyDescent="0.3">
      <c r="E10505" s="12"/>
      <c r="V10505" s="22"/>
      <c r="AI10505" s="25"/>
      <c r="AJ10505" s="25"/>
    </row>
    <row r="10506" spans="5:36" x14ac:dyDescent="0.3">
      <c r="E10506" s="12"/>
      <c r="V10506" s="22"/>
      <c r="AI10506" s="25"/>
      <c r="AJ10506" s="25"/>
    </row>
    <row r="10507" spans="5:36" x14ac:dyDescent="0.3">
      <c r="E10507" s="12"/>
      <c r="V10507" s="22"/>
      <c r="AI10507" s="25"/>
      <c r="AJ10507" s="25"/>
    </row>
    <row r="10508" spans="5:36" x14ac:dyDescent="0.3">
      <c r="E10508" s="12"/>
      <c r="V10508" s="22"/>
      <c r="AI10508" s="25"/>
      <c r="AJ10508" s="25"/>
    </row>
    <row r="10509" spans="5:36" x14ac:dyDescent="0.3">
      <c r="E10509" s="12"/>
      <c r="V10509" s="22"/>
      <c r="AI10509" s="25"/>
      <c r="AJ10509" s="25"/>
    </row>
    <row r="10510" spans="5:36" x14ac:dyDescent="0.3">
      <c r="E10510" s="12"/>
      <c r="V10510" s="22"/>
      <c r="AI10510" s="25"/>
      <c r="AJ10510" s="25"/>
    </row>
    <row r="10511" spans="5:36" x14ac:dyDescent="0.3">
      <c r="E10511" s="12"/>
      <c r="V10511" s="22"/>
      <c r="AI10511" s="25"/>
      <c r="AJ10511" s="25"/>
    </row>
    <row r="10512" spans="5:36" x14ac:dyDescent="0.3">
      <c r="E10512" s="12"/>
      <c r="V10512" s="22"/>
      <c r="AI10512" s="25"/>
      <c r="AJ10512" s="25"/>
    </row>
    <row r="10513" spans="5:36" x14ac:dyDescent="0.3">
      <c r="E10513" s="12"/>
      <c r="V10513" s="22"/>
      <c r="AI10513" s="25"/>
      <c r="AJ10513" s="25"/>
    </row>
    <row r="10514" spans="5:36" x14ac:dyDescent="0.3">
      <c r="E10514" s="12"/>
      <c r="V10514" s="22"/>
      <c r="AI10514" s="25"/>
      <c r="AJ10514" s="25"/>
    </row>
    <row r="10515" spans="5:36" x14ac:dyDescent="0.3">
      <c r="E10515" s="12"/>
      <c r="V10515" s="22"/>
      <c r="AI10515" s="25"/>
      <c r="AJ10515" s="25"/>
    </row>
    <row r="10516" spans="5:36" x14ac:dyDescent="0.3">
      <c r="E10516" s="12"/>
      <c r="V10516" s="22"/>
      <c r="AI10516" s="25"/>
      <c r="AJ10516" s="25"/>
    </row>
    <row r="10517" spans="5:36" x14ac:dyDescent="0.3">
      <c r="E10517" s="12"/>
      <c r="V10517" s="22"/>
      <c r="AI10517" s="25"/>
      <c r="AJ10517" s="25"/>
    </row>
    <row r="10518" spans="5:36" x14ac:dyDescent="0.3">
      <c r="E10518" s="12"/>
      <c r="V10518" s="22"/>
      <c r="AI10518" s="25"/>
      <c r="AJ10518" s="25"/>
    </row>
    <row r="10519" spans="5:36" x14ac:dyDescent="0.3">
      <c r="E10519" s="12"/>
      <c r="V10519" s="22"/>
      <c r="AI10519" s="25"/>
      <c r="AJ10519" s="25"/>
    </row>
    <row r="10520" spans="5:36" x14ac:dyDescent="0.3">
      <c r="E10520" s="12"/>
      <c r="V10520" s="22"/>
      <c r="AI10520" s="25"/>
      <c r="AJ10520" s="25"/>
    </row>
    <row r="10521" spans="5:36" x14ac:dyDescent="0.3">
      <c r="E10521" s="12"/>
      <c r="V10521" s="22"/>
      <c r="AI10521" s="25"/>
      <c r="AJ10521" s="25"/>
    </row>
    <row r="10522" spans="5:36" x14ac:dyDescent="0.3">
      <c r="E10522" s="12"/>
      <c r="V10522" s="22"/>
      <c r="AI10522" s="25"/>
      <c r="AJ10522" s="25"/>
    </row>
    <row r="10523" spans="5:36" x14ac:dyDescent="0.3">
      <c r="E10523" s="12"/>
      <c r="V10523" s="22"/>
      <c r="AI10523" s="25"/>
      <c r="AJ10523" s="25"/>
    </row>
    <row r="10524" spans="5:36" x14ac:dyDescent="0.3">
      <c r="E10524" s="12"/>
      <c r="V10524" s="22"/>
      <c r="AI10524" s="25"/>
      <c r="AJ10524" s="25"/>
    </row>
    <row r="10525" spans="5:36" x14ac:dyDescent="0.3">
      <c r="E10525" s="12"/>
      <c r="V10525" s="22"/>
      <c r="AI10525" s="25"/>
      <c r="AJ10525" s="25"/>
    </row>
    <row r="10526" spans="5:36" x14ac:dyDescent="0.3">
      <c r="E10526" s="12"/>
      <c r="V10526" s="22"/>
      <c r="AI10526" s="25"/>
      <c r="AJ10526" s="25"/>
    </row>
    <row r="10527" spans="5:36" x14ac:dyDescent="0.3">
      <c r="E10527" s="12"/>
      <c r="V10527" s="22"/>
      <c r="AI10527" s="25"/>
      <c r="AJ10527" s="25"/>
    </row>
    <row r="10528" spans="5:36" x14ac:dyDescent="0.3">
      <c r="E10528" s="12"/>
      <c r="V10528" s="22"/>
      <c r="AI10528" s="25"/>
      <c r="AJ10528" s="25"/>
    </row>
    <row r="10529" spans="5:36" x14ac:dyDescent="0.3">
      <c r="E10529" s="12"/>
      <c r="V10529" s="22"/>
      <c r="AI10529" s="25"/>
      <c r="AJ10529" s="25"/>
    </row>
    <row r="10530" spans="5:36" x14ac:dyDescent="0.3">
      <c r="E10530" s="12"/>
      <c r="V10530" s="22"/>
      <c r="AI10530" s="25"/>
      <c r="AJ10530" s="25"/>
    </row>
    <row r="10531" spans="5:36" x14ac:dyDescent="0.3">
      <c r="E10531" s="12"/>
      <c r="V10531" s="22"/>
      <c r="AI10531" s="25"/>
      <c r="AJ10531" s="25"/>
    </row>
    <row r="10532" spans="5:36" x14ac:dyDescent="0.3">
      <c r="E10532" s="12"/>
      <c r="V10532" s="22"/>
      <c r="AI10532" s="25"/>
      <c r="AJ10532" s="25"/>
    </row>
    <row r="10533" spans="5:36" x14ac:dyDescent="0.3">
      <c r="E10533" s="12"/>
      <c r="V10533" s="22"/>
      <c r="AI10533" s="25"/>
      <c r="AJ10533" s="25"/>
    </row>
    <row r="10534" spans="5:36" x14ac:dyDescent="0.3">
      <c r="E10534" s="12"/>
      <c r="V10534" s="22"/>
      <c r="AI10534" s="25"/>
      <c r="AJ10534" s="25"/>
    </row>
    <row r="10535" spans="5:36" x14ac:dyDescent="0.3">
      <c r="E10535" s="12"/>
      <c r="V10535" s="22"/>
      <c r="AI10535" s="25"/>
      <c r="AJ10535" s="25"/>
    </row>
    <row r="10536" spans="5:36" x14ac:dyDescent="0.3">
      <c r="E10536" s="12"/>
      <c r="V10536" s="22"/>
      <c r="AI10536" s="25"/>
      <c r="AJ10536" s="25"/>
    </row>
    <row r="10537" spans="5:36" x14ac:dyDescent="0.3">
      <c r="E10537" s="12"/>
      <c r="V10537" s="22"/>
      <c r="AI10537" s="25"/>
      <c r="AJ10537" s="25"/>
    </row>
    <row r="10538" spans="5:36" x14ac:dyDescent="0.3">
      <c r="E10538" s="12"/>
      <c r="V10538" s="22"/>
      <c r="AI10538" s="25"/>
      <c r="AJ10538" s="25"/>
    </row>
    <row r="10539" spans="5:36" x14ac:dyDescent="0.3">
      <c r="E10539" s="12"/>
      <c r="V10539" s="22"/>
      <c r="AI10539" s="25"/>
      <c r="AJ10539" s="25"/>
    </row>
    <row r="10540" spans="5:36" x14ac:dyDescent="0.3">
      <c r="E10540" s="12"/>
      <c r="V10540" s="22"/>
      <c r="AI10540" s="25"/>
      <c r="AJ10540" s="25"/>
    </row>
    <row r="10541" spans="5:36" x14ac:dyDescent="0.3">
      <c r="E10541" s="12"/>
      <c r="V10541" s="22"/>
      <c r="AI10541" s="25"/>
      <c r="AJ10541" s="25"/>
    </row>
    <row r="10542" spans="5:36" x14ac:dyDescent="0.3">
      <c r="E10542" s="12"/>
      <c r="V10542" s="22"/>
      <c r="AI10542" s="25"/>
      <c r="AJ10542" s="25"/>
    </row>
    <row r="10543" spans="5:36" x14ac:dyDescent="0.3">
      <c r="E10543" s="12"/>
      <c r="V10543" s="22"/>
      <c r="AI10543" s="25"/>
      <c r="AJ10543" s="25"/>
    </row>
    <row r="10544" spans="5:36" x14ac:dyDescent="0.3">
      <c r="E10544" s="12"/>
      <c r="V10544" s="22"/>
      <c r="AI10544" s="25"/>
      <c r="AJ10544" s="25"/>
    </row>
    <row r="10545" spans="5:36" x14ac:dyDescent="0.3">
      <c r="E10545" s="12"/>
      <c r="V10545" s="22"/>
      <c r="AI10545" s="25"/>
      <c r="AJ10545" s="25"/>
    </row>
    <row r="10546" spans="5:36" x14ac:dyDescent="0.3">
      <c r="E10546" s="12"/>
      <c r="V10546" s="22"/>
      <c r="AI10546" s="25"/>
      <c r="AJ10546" s="25"/>
    </row>
    <row r="10547" spans="5:36" x14ac:dyDescent="0.3">
      <c r="E10547" s="12"/>
      <c r="V10547" s="22"/>
      <c r="AI10547" s="25"/>
      <c r="AJ10547" s="25"/>
    </row>
    <row r="10548" spans="5:36" x14ac:dyDescent="0.3">
      <c r="E10548" s="12"/>
      <c r="V10548" s="22"/>
      <c r="AI10548" s="25"/>
      <c r="AJ10548" s="25"/>
    </row>
    <row r="10549" spans="5:36" x14ac:dyDescent="0.3">
      <c r="E10549" s="12"/>
      <c r="V10549" s="22"/>
      <c r="AI10549" s="25"/>
      <c r="AJ10549" s="25"/>
    </row>
    <row r="10550" spans="5:36" x14ac:dyDescent="0.3">
      <c r="E10550" s="12"/>
      <c r="V10550" s="22"/>
      <c r="AI10550" s="25"/>
      <c r="AJ10550" s="25"/>
    </row>
    <row r="10551" spans="5:36" x14ac:dyDescent="0.3">
      <c r="E10551" s="12"/>
      <c r="V10551" s="22"/>
      <c r="AI10551" s="25"/>
      <c r="AJ10551" s="25"/>
    </row>
    <row r="10552" spans="5:36" x14ac:dyDescent="0.3">
      <c r="E10552" s="12"/>
      <c r="V10552" s="22"/>
      <c r="AI10552" s="25"/>
      <c r="AJ10552" s="25"/>
    </row>
    <row r="10553" spans="5:36" x14ac:dyDescent="0.3">
      <c r="E10553" s="12"/>
      <c r="V10553" s="22"/>
      <c r="AI10553" s="25"/>
      <c r="AJ10553" s="25"/>
    </row>
    <row r="10554" spans="5:36" x14ac:dyDescent="0.3">
      <c r="E10554" s="12"/>
      <c r="V10554" s="22"/>
      <c r="AI10554" s="25"/>
      <c r="AJ10554" s="25"/>
    </row>
    <row r="10555" spans="5:36" x14ac:dyDescent="0.3">
      <c r="E10555" s="12"/>
      <c r="V10555" s="22"/>
      <c r="AI10555" s="25"/>
      <c r="AJ10555" s="25"/>
    </row>
    <row r="10556" spans="5:36" x14ac:dyDescent="0.3">
      <c r="E10556" s="12"/>
      <c r="V10556" s="22"/>
      <c r="AI10556" s="25"/>
      <c r="AJ10556" s="25"/>
    </row>
    <row r="10557" spans="5:36" x14ac:dyDescent="0.3">
      <c r="E10557" s="12"/>
      <c r="V10557" s="22"/>
      <c r="AI10557" s="25"/>
      <c r="AJ10557" s="25"/>
    </row>
    <row r="10558" spans="5:36" x14ac:dyDescent="0.3">
      <c r="E10558" s="12"/>
      <c r="V10558" s="22"/>
      <c r="AI10558" s="25"/>
      <c r="AJ10558" s="25"/>
    </row>
    <row r="10559" spans="5:36" x14ac:dyDescent="0.3">
      <c r="E10559" s="12"/>
      <c r="V10559" s="22"/>
      <c r="AI10559" s="25"/>
      <c r="AJ10559" s="25"/>
    </row>
    <row r="10560" spans="5:36" x14ac:dyDescent="0.3">
      <c r="E10560" s="12"/>
      <c r="V10560" s="22"/>
      <c r="AI10560" s="25"/>
      <c r="AJ10560" s="25"/>
    </row>
    <row r="10561" spans="5:36" x14ac:dyDescent="0.3">
      <c r="E10561" s="12"/>
      <c r="V10561" s="22"/>
      <c r="AI10561" s="25"/>
      <c r="AJ10561" s="25"/>
    </row>
    <row r="10562" spans="5:36" x14ac:dyDescent="0.3">
      <c r="E10562" s="12"/>
      <c r="V10562" s="22"/>
      <c r="AI10562" s="25"/>
      <c r="AJ10562" s="25"/>
    </row>
    <row r="10563" spans="5:36" x14ac:dyDescent="0.3">
      <c r="E10563" s="12"/>
      <c r="V10563" s="22"/>
      <c r="AI10563" s="25"/>
      <c r="AJ10563" s="25"/>
    </row>
    <row r="10564" spans="5:36" x14ac:dyDescent="0.3">
      <c r="E10564" s="12"/>
      <c r="V10564" s="22"/>
      <c r="AI10564" s="25"/>
      <c r="AJ10564" s="25"/>
    </row>
    <row r="10565" spans="5:36" x14ac:dyDescent="0.3">
      <c r="E10565" s="12"/>
      <c r="V10565" s="22"/>
      <c r="AI10565" s="25"/>
      <c r="AJ10565" s="25"/>
    </row>
    <row r="10566" spans="5:36" x14ac:dyDescent="0.3">
      <c r="E10566" s="12"/>
      <c r="V10566" s="22"/>
      <c r="AI10566" s="25"/>
      <c r="AJ10566" s="25"/>
    </row>
    <row r="10567" spans="5:36" x14ac:dyDescent="0.3">
      <c r="E10567" s="12"/>
      <c r="V10567" s="22"/>
      <c r="AI10567" s="25"/>
      <c r="AJ10567" s="25"/>
    </row>
    <row r="10568" spans="5:36" x14ac:dyDescent="0.3">
      <c r="E10568" s="12"/>
      <c r="V10568" s="22"/>
      <c r="AI10568" s="25"/>
      <c r="AJ10568" s="25"/>
    </row>
    <row r="10569" spans="5:36" x14ac:dyDescent="0.3">
      <c r="E10569" s="12"/>
      <c r="V10569" s="22"/>
      <c r="AI10569" s="25"/>
      <c r="AJ10569" s="25"/>
    </row>
    <row r="10570" spans="5:36" x14ac:dyDescent="0.3">
      <c r="E10570" s="12"/>
      <c r="V10570" s="22"/>
      <c r="AI10570" s="25"/>
      <c r="AJ10570" s="25"/>
    </row>
    <row r="10571" spans="5:36" x14ac:dyDescent="0.3">
      <c r="E10571" s="12"/>
      <c r="V10571" s="22"/>
      <c r="AI10571" s="25"/>
      <c r="AJ10571" s="25"/>
    </row>
    <row r="10572" spans="5:36" x14ac:dyDescent="0.3">
      <c r="E10572" s="12"/>
      <c r="V10572" s="22"/>
      <c r="AI10572" s="25"/>
      <c r="AJ10572" s="25"/>
    </row>
    <row r="10573" spans="5:36" x14ac:dyDescent="0.3">
      <c r="E10573" s="12"/>
      <c r="V10573" s="22"/>
      <c r="AI10573" s="25"/>
      <c r="AJ10573" s="25"/>
    </row>
    <row r="10574" spans="5:36" x14ac:dyDescent="0.3">
      <c r="E10574" s="12"/>
      <c r="V10574" s="22"/>
      <c r="AI10574" s="25"/>
      <c r="AJ10574" s="25"/>
    </row>
    <row r="10575" spans="5:36" x14ac:dyDescent="0.3">
      <c r="E10575" s="12"/>
      <c r="V10575" s="22"/>
      <c r="AI10575" s="25"/>
      <c r="AJ10575" s="25"/>
    </row>
    <row r="10576" spans="5:36" x14ac:dyDescent="0.3">
      <c r="E10576" s="12"/>
      <c r="V10576" s="22"/>
      <c r="AI10576" s="25"/>
      <c r="AJ10576" s="25"/>
    </row>
    <row r="10577" spans="5:36" x14ac:dyDescent="0.3">
      <c r="E10577" s="12"/>
      <c r="V10577" s="22"/>
      <c r="AI10577" s="25"/>
      <c r="AJ10577" s="25"/>
    </row>
    <row r="10578" spans="5:36" x14ac:dyDescent="0.3">
      <c r="E10578" s="12"/>
      <c r="V10578" s="22"/>
      <c r="AI10578" s="25"/>
      <c r="AJ10578" s="25"/>
    </row>
    <row r="10579" spans="5:36" x14ac:dyDescent="0.3">
      <c r="E10579" s="12"/>
      <c r="V10579" s="22"/>
      <c r="AI10579" s="25"/>
      <c r="AJ10579" s="25"/>
    </row>
    <row r="10580" spans="5:36" x14ac:dyDescent="0.3">
      <c r="E10580" s="12"/>
      <c r="V10580" s="22"/>
      <c r="AI10580" s="25"/>
      <c r="AJ10580" s="25"/>
    </row>
    <row r="10581" spans="5:36" x14ac:dyDescent="0.3">
      <c r="E10581" s="12"/>
      <c r="V10581" s="22"/>
      <c r="AI10581" s="25"/>
      <c r="AJ10581" s="25"/>
    </row>
    <row r="10582" spans="5:36" x14ac:dyDescent="0.3">
      <c r="E10582" s="12"/>
      <c r="V10582" s="22"/>
      <c r="AI10582" s="25"/>
      <c r="AJ10582" s="25"/>
    </row>
    <row r="10583" spans="5:36" x14ac:dyDescent="0.3">
      <c r="E10583" s="12"/>
      <c r="V10583" s="22"/>
      <c r="AI10583" s="25"/>
      <c r="AJ10583" s="25"/>
    </row>
    <row r="10584" spans="5:36" x14ac:dyDescent="0.3">
      <c r="E10584" s="12"/>
      <c r="V10584" s="22"/>
      <c r="AI10584" s="25"/>
      <c r="AJ10584" s="25"/>
    </row>
    <row r="10585" spans="5:36" x14ac:dyDescent="0.3">
      <c r="E10585" s="12"/>
      <c r="V10585" s="22"/>
      <c r="AI10585" s="25"/>
      <c r="AJ10585" s="25"/>
    </row>
    <row r="10586" spans="5:36" x14ac:dyDescent="0.3">
      <c r="E10586" s="12"/>
      <c r="V10586" s="22"/>
      <c r="AI10586" s="25"/>
      <c r="AJ10586" s="25"/>
    </row>
    <row r="10587" spans="5:36" x14ac:dyDescent="0.3">
      <c r="E10587" s="12"/>
      <c r="V10587" s="22"/>
      <c r="AI10587" s="25"/>
      <c r="AJ10587" s="25"/>
    </row>
    <row r="10588" spans="5:36" x14ac:dyDescent="0.3">
      <c r="E10588" s="12"/>
      <c r="V10588" s="22"/>
      <c r="AI10588" s="25"/>
      <c r="AJ10588" s="25"/>
    </row>
    <row r="10589" spans="5:36" x14ac:dyDescent="0.3">
      <c r="E10589" s="12"/>
      <c r="V10589" s="22"/>
      <c r="AI10589" s="25"/>
      <c r="AJ10589" s="25"/>
    </row>
    <row r="10590" spans="5:36" x14ac:dyDescent="0.3">
      <c r="E10590" s="12"/>
      <c r="V10590" s="22"/>
      <c r="AI10590" s="25"/>
      <c r="AJ10590" s="25"/>
    </row>
    <row r="10591" spans="5:36" x14ac:dyDescent="0.3">
      <c r="E10591" s="12"/>
      <c r="V10591" s="22"/>
      <c r="AI10591" s="25"/>
      <c r="AJ10591" s="25"/>
    </row>
    <row r="10592" spans="5:36" x14ac:dyDescent="0.3">
      <c r="E10592" s="12"/>
      <c r="V10592" s="22"/>
      <c r="AI10592" s="25"/>
      <c r="AJ10592" s="25"/>
    </row>
    <row r="10593" spans="5:36" x14ac:dyDescent="0.3">
      <c r="E10593" s="12"/>
      <c r="V10593" s="22"/>
      <c r="AI10593" s="25"/>
      <c r="AJ10593" s="25"/>
    </row>
    <row r="10594" spans="5:36" x14ac:dyDescent="0.3">
      <c r="E10594" s="12"/>
      <c r="V10594" s="22"/>
      <c r="AI10594" s="25"/>
      <c r="AJ10594" s="25"/>
    </row>
    <row r="10595" spans="5:36" x14ac:dyDescent="0.3">
      <c r="E10595" s="12"/>
      <c r="V10595" s="22"/>
      <c r="AI10595" s="25"/>
      <c r="AJ10595" s="25"/>
    </row>
    <row r="10596" spans="5:36" x14ac:dyDescent="0.3">
      <c r="E10596" s="12"/>
      <c r="V10596" s="22"/>
      <c r="AI10596" s="25"/>
      <c r="AJ10596" s="25"/>
    </row>
    <row r="10597" spans="5:36" x14ac:dyDescent="0.3">
      <c r="E10597" s="12"/>
      <c r="V10597" s="22"/>
      <c r="AI10597" s="25"/>
      <c r="AJ10597" s="25"/>
    </row>
    <row r="10598" spans="5:36" x14ac:dyDescent="0.3">
      <c r="E10598" s="12"/>
      <c r="V10598" s="22"/>
      <c r="AI10598" s="25"/>
      <c r="AJ10598" s="25"/>
    </row>
    <row r="10599" spans="5:36" x14ac:dyDescent="0.3">
      <c r="E10599" s="12"/>
      <c r="V10599" s="22"/>
      <c r="AI10599" s="25"/>
      <c r="AJ10599" s="25"/>
    </row>
    <row r="10600" spans="5:36" x14ac:dyDescent="0.3">
      <c r="E10600" s="12"/>
      <c r="V10600" s="22"/>
      <c r="AI10600" s="25"/>
      <c r="AJ10600" s="25"/>
    </row>
    <row r="10601" spans="5:36" x14ac:dyDescent="0.3">
      <c r="E10601" s="12"/>
      <c r="V10601" s="22"/>
      <c r="AI10601" s="25"/>
      <c r="AJ10601" s="25"/>
    </row>
    <row r="10602" spans="5:36" x14ac:dyDescent="0.3">
      <c r="E10602" s="12"/>
      <c r="V10602" s="22"/>
      <c r="AI10602" s="25"/>
      <c r="AJ10602" s="25"/>
    </row>
    <row r="10603" spans="5:36" x14ac:dyDescent="0.3">
      <c r="E10603" s="12"/>
      <c r="V10603" s="22"/>
      <c r="AI10603" s="25"/>
      <c r="AJ10603" s="25"/>
    </row>
    <row r="10604" spans="5:36" x14ac:dyDescent="0.3">
      <c r="E10604" s="12"/>
      <c r="V10604" s="22"/>
      <c r="AI10604" s="25"/>
      <c r="AJ10604" s="25"/>
    </row>
    <row r="10605" spans="5:36" x14ac:dyDescent="0.3">
      <c r="E10605" s="12"/>
      <c r="V10605" s="22"/>
      <c r="AI10605" s="25"/>
      <c r="AJ10605" s="25"/>
    </row>
    <row r="10606" spans="5:36" x14ac:dyDescent="0.3">
      <c r="E10606" s="12"/>
      <c r="V10606" s="22"/>
      <c r="AI10606" s="25"/>
      <c r="AJ10606" s="25"/>
    </row>
    <row r="10607" spans="5:36" x14ac:dyDescent="0.3">
      <c r="E10607" s="12"/>
      <c r="V10607" s="22"/>
      <c r="AI10607" s="25"/>
      <c r="AJ10607" s="25"/>
    </row>
    <row r="10608" spans="5:36" x14ac:dyDescent="0.3">
      <c r="E10608" s="12"/>
      <c r="V10608" s="22"/>
      <c r="AI10608" s="25"/>
      <c r="AJ10608" s="25"/>
    </row>
    <row r="10609" spans="5:36" x14ac:dyDescent="0.3">
      <c r="E10609" s="12"/>
      <c r="V10609" s="22"/>
      <c r="AI10609" s="25"/>
      <c r="AJ10609" s="25"/>
    </row>
    <row r="10610" spans="5:36" x14ac:dyDescent="0.3">
      <c r="E10610" s="12"/>
      <c r="V10610" s="22"/>
      <c r="AI10610" s="25"/>
      <c r="AJ10610" s="25"/>
    </row>
    <row r="10611" spans="5:36" x14ac:dyDescent="0.3">
      <c r="E10611" s="12"/>
      <c r="V10611" s="22"/>
      <c r="AI10611" s="25"/>
      <c r="AJ10611" s="25"/>
    </row>
    <row r="10612" spans="5:36" x14ac:dyDescent="0.3">
      <c r="E10612" s="12"/>
      <c r="V10612" s="22"/>
      <c r="AI10612" s="25"/>
      <c r="AJ10612" s="25"/>
    </row>
    <row r="10613" spans="5:36" x14ac:dyDescent="0.3">
      <c r="E10613" s="12"/>
      <c r="V10613" s="22"/>
      <c r="AI10613" s="25"/>
      <c r="AJ10613" s="25"/>
    </row>
    <row r="10614" spans="5:36" x14ac:dyDescent="0.3">
      <c r="E10614" s="12"/>
      <c r="V10614" s="22"/>
      <c r="AI10614" s="25"/>
      <c r="AJ10614" s="25"/>
    </row>
    <row r="10615" spans="5:36" x14ac:dyDescent="0.3">
      <c r="E10615" s="12"/>
      <c r="V10615" s="22"/>
      <c r="AI10615" s="25"/>
      <c r="AJ10615" s="25"/>
    </row>
    <row r="10616" spans="5:36" x14ac:dyDescent="0.3">
      <c r="E10616" s="12"/>
      <c r="V10616" s="22"/>
      <c r="AI10616" s="25"/>
      <c r="AJ10616" s="25"/>
    </row>
    <row r="10617" spans="5:36" x14ac:dyDescent="0.3">
      <c r="E10617" s="12"/>
      <c r="V10617" s="22"/>
      <c r="AI10617" s="25"/>
      <c r="AJ10617" s="25"/>
    </row>
    <row r="10618" spans="5:36" x14ac:dyDescent="0.3">
      <c r="E10618" s="12"/>
      <c r="V10618" s="22"/>
      <c r="AI10618" s="25"/>
      <c r="AJ10618" s="25"/>
    </row>
    <row r="10619" spans="5:36" x14ac:dyDescent="0.3">
      <c r="E10619" s="12"/>
      <c r="V10619" s="22"/>
      <c r="AI10619" s="25"/>
      <c r="AJ10619" s="25"/>
    </row>
    <row r="10620" spans="5:36" x14ac:dyDescent="0.3">
      <c r="E10620" s="12"/>
      <c r="V10620" s="22"/>
      <c r="AI10620" s="25"/>
      <c r="AJ10620" s="25"/>
    </row>
    <row r="10621" spans="5:36" x14ac:dyDescent="0.3">
      <c r="E10621" s="12"/>
      <c r="V10621" s="22"/>
      <c r="AI10621" s="25"/>
      <c r="AJ10621" s="25"/>
    </row>
    <row r="10622" spans="5:36" x14ac:dyDescent="0.3">
      <c r="E10622" s="12"/>
      <c r="V10622" s="22"/>
      <c r="AI10622" s="25"/>
      <c r="AJ10622" s="25"/>
    </row>
    <row r="10623" spans="5:36" x14ac:dyDescent="0.3">
      <c r="E10623" s="12"/>
      <c r="V10623" s="22"/>
      <c r="AI10623" s="25"/>
      <c r="AJ10623" s="25"/>
    </row>
    <row r="10624" spans="5:36" x14ac:dyDescent="0.3">
      <c r="E10624" s="12"/>
      <c r="V10624" s="22"/>
      <c r="AI10624" s="25"/>
      <c r="AJ10624" s="25"/>
    </row>
    <row r="10625" spans="5:36" x14ac:dyDescent="0.3">
      <c r="E10625" s="12"/>
      <c r="V10625" s="22"/>
      <c r="AI10625" s="25"/>
      <c r="AJ10625" s="25"/>
    </row>
    <row r="10626" spans="5:36" x14ac:dyDescent="0.3">
      <c r="E10626" s="12"/>
      <c r="V10626" s="22"/>
      <c r="AI10626" s="25"/>
      <c r="AJ10626" s="25"/>
    </row>
    <row r="10627" spans="5:36" x14ac:dyDescent="0.3">
      <c r="E10627" s="12"/>
      <c r="V10627" s="22"/>
      <c r="AI10627" s="25"/>
      <c r="AJ10627" s="25"/>
    </row>
    <row r="10628" spans="5:36" x14ac:dyDescent="0.3">
      <c r="E10628" s="12"/>
      <c r="V10628" s="22"/>
      <c r="AI10628" s="25"/>
      <c r="AJ10628" s="25"/>
    </row>
    <row r="10629" spans="5:36" x14ac:dyDescent="0.3">
      <c r="E10629" s="12"/>
      <c r="V10629" s="22"/>
      <c r="AI10629" s="25"/>
      <c r="AJ10629" s="25"/>
    </row>
    <row r="10630" spans="5:36" x14ac:dyDescent="0.3">
      <c r="E10630" s="12"/>
      <c r="V10630" s="22"/>
      <c r="AI10630" s="25"/>
      <c r="AJ10630" s="25"/>
    </row>
    <row r="10631" spans="5:36" x14ac:dyDescent="0.3">
      <c r="E10631" s="12"/>
      <c r="V10631" s="22"/>
      <c r="AI10631" s="25"/>
      <c r="AJ10631" s="25"/>
    </row>
    <row r="10632" spans="5:36" x14ac:dyDescent="0.3">
      <c r="E10632" s="12"/>
      <c r="V10632" s="22"/>
      <c r="AI10632" s="25"/>
      <c r="AJ10632" s="25"/>
    </row>
    <row r="10633" spans="5:36" x14ac:dyDescent="0.3">
      <c r="E10633" s="12"/>
      <c r="V10633" s="22"/>
      <c r="AI10633" s="25"/>
      <c r="AJ10633" s="25"/>
    </row>
    <row r="10634" spans="5:36" x14ac:dyDescent="0.3">
      <c r="E10634" s="12"/>
      <c r="V10634" s="22"/>
      <c r="AI10634" s="25"/>
      <c r="AJ10634" s="25"/>
    </row>
    <row r="10635" spans="5:36" x14ac:dyDescent="0.3">
      <c r="E10635" s="12"/>
      <c r="V10635" s="22"/>
      <c r="AI10635" s="25"/>
      <c r="AJ10635" s="25"/>
    </row>
    <row r="10636" spans="5:36" x14ac:dyDescent="0.3">
      <c r="E10636" s="12"/>
      <c r="V10636" s="22"/>
      <c r="AI10636" s="25"/>
      <c r="AJ10636" s="25"/>
    </row>
    <row r="10637" spans="5:36" x14ac:dyDescent="0.3">
      <c r="E10637" s="12"/>
      <c r="V10637" s="22"/>
      <c r="AI10637" s="25"/>
      <c r="AJ10637" s="25"/>
    </row>
    <row r="10638" spans="5:36" x14ac:dyDescent="0.3">
      <c r="E10638" s="12"/>
      <c r="V10638" s="22"/>
      <c r="AI10638" s="25"/>
      <c r="AJ10638" s="25"/>
    </row>
    <row r="10639" spans="5:36" x14ac:dyDescent="0.3">
      <c r="E10639" s="12"/>
      <c r="V10639" s="22"/>
      <c r="AI10639" s="25"/>
      <c r="AJ10639" s="25"/>
    </row>
    <row r="10640" spans="5:36" x14ac:dyDescent="0.3">
      <c r="E10640" s="12"/>
      <c r="V10640" s="22"/>
      <c r="AI10640" s="25"/>
      <c r="AJ10640" s="25"/>
    </row>
    <row r="10641" spans="5:36" x14ac:dyDescent="0.3">
      <c r="E10641" s="12"/>
      <c r="V10641" s="22"/>
      <c r="AI10641" s="25"/>
      <c r="AJ10641" s="25"/>
    </row>
    <row r="10642" spans="5:36" x14ac:dyDescent="0.3">
      <c r="E10642" s="12"/>
      <c r="V10642" s="22"/>
      <c r="AI10642" s="25"/>
      <c r="AJ10642" s="25"/>
    </row>
    <row r="10643" spans="5:36" x14ac:dyDescent="0.3">
      <c r="E10643" s="12"/>
      <c r="V10643" s="22"/>
      <c r="AI10643" s="25"/>
      <c r="AJ10643" s="25"/>
    </row>
    <row r="10644" spans="5:36" x14ac:dyDescent="0.3">
      <c r="E10644" s="12"/>
      <c r="V10644" s="22"/>
      <c r="AI10644" s="25"/>
      <c r="AJ10644" s="25"/>
    </row>
    <row r="10645" spans="5:36" x14ac:dyDescent="0.3">
      <c r="E10645" s="12"/>
      <c r="V10645" s="22"/>
      <c r="AI10645" s="25"/>
      <c r="AJ10645" s="25"/>
    </row>
    <row r="10646" spans="5:36" x14ac:dyDescent="0.3">
      <c r="E10646" s="12"/>
      <c r="V10646" s="22"/>
      <c r="AI10646" s="25"/>
      <c r="AJ10646" s="25"/>
    </row>
    <row r="10647" spans="5:36" x14ac:dyDescent="0.3">
      <c r="E10647" s="12"/>
      <c r="V10647" s="22"/>
      <c r="AI10647" s="25"/>
      <c r="AJ10647" s="25"/>
    </row>
    <row r="10648" spans="5:36" x14ac:dyDescent="0.3">
      <c r="E10648" s="12"/>
      <c r="V10648" s="22"/>
      <c r="AI10648" s="25"/>
      <c r="AJ10648" s="25"/>
    </row>
    <row r="10649" spans="5:36" x14ac:dyDescent="0.3">
      <c r="E10649" s="12"/>
      <c r="V10649" s="22"/>
      <c r="AI10649" s="25"/>
      <c r="AJ10649" s="25"/>
    </row>
    <row r="10650" spans="5:36" x14ac:dyDescent="0.3">
      <c r="E10650" s="12"/>
      <c r="V10650" s="22"/>
      <c r="AI10650" s="25"/>
      <c r="AJ10650" s="25"/>
    </row>
    <row r="10651" spans="5:36" x14ac:dyDescent="0.3">
      <c r="E10651" s="12"/>
      <c r="V10651" s="22"/>
      <c r="AI10651" s="25"/>
      <c r="AJ10651" s="25"/>
    </row>
    <row r="10652" spans="5:36" x14ac:dyDescent="0.3">
      <c r="E10652" s="12"/>
      <c r="V10652" s="22"/>
      <c r="AI10652" s="25"/>
      <c r="AJ10652" s="25"/>
    </row>
    <row r="10653" spans="5:36" x14ac:dyDescent="0.3">
      <c r="E10653" s="12"/>
      <c r="V10653" s="22"/>
      <c r="AI10653" s="25"/>
      <c r="AJ10653" s="25"/>
    </row>
    <row r="10654" spans="5:36" x14ac:dyDescent="0.3">
      <c r="E10654" s="12"/>
      <c r="V10654" s="22"/>
      <c r="AI10654" s="25"/>
      <c r="AJ10654" s="25"/>
    </row>
  </sheetData>
  <mergeCells count="3">
    <mergeCell ref="B4:C4"/>
    <mergeCell ref="B3:C3"/>
    <mergeCell ref="B2:C2"/>
  </mergeCells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K37"/>
  <sheetViews>
    <sheetView workbookViewId="0">
      <selection activeCell="N18" sqref="N18"/>
    </sheetView>
  </sheetViews>
  <sheetFormatPr defaultColWidth="8.77734375" defaultRowHeight="14.4" x14ac:dyDescent="0.3"/>
  <cols>
    <col min="1" max="1" width="4.109375" style="20" customWidth="1"/>
    <col min="2" max="2" width="20.33203125" style="20" customWidth="1"/>
    <col min="3" max="4" width="8.77734375" style="20"/>
    <col min="5" max="5" width="3.6640625" style="20" customWidth="1"/>
    <col min="6" max="240" width="8.77734375" style="20"/>
    <col min="241" max="241" width="6.77734375" style="20" bestFit="1" customWidth="1"/>
    <col min="242" max="496" width="8.77734375" style="20"/>
    <col min="497" max="497" width="6.77734375" style="20" bestFit="1" customWidth="1"/>
    <col min="498" max="752" width="8.77734375" style="20"/>
    <col min="753" max="753" width="6.77734375" style="20" bestFit="1" customWidth="1"/>
    <col min="754" max="1008" width="8.77734375" style="20"/>
    <col min="1009" max="1009" width="6.77734375" style="20" bestFit="1" customWidth="1"/>
    <col min="1010" max="1264" width="8.77734375" style="20"/>
    <col min="1265" max="1265" width="6.77734375" style="20" bestFit="1" customWidth="1"/>
    <col min="1266" max="1520" width="8.77734375" style="20"/>
    <col min="1521" max="1521" width="6.77734375" style="20" bestFit="1" customWidth="1"/>
    <col min="1522" max="1776" width="8.77734375" style="20"/>
    <col min="1777" max="1777" width="6.77734375" style="20" bestFit="1" customWidth="1"/>
    <col min="1778" max="2032" width="8.77734375" style="20"/>
    <col min="2033" max="2033" width="6.77734375" style="20" bestFit="1" customWidth="1"/>
    <col min="2034" max="2288" width="8.77734375" style="20"/>
    <col min="2289" max="2289" width="6.77734375" style="20" bestFit="1" customWidth="1"/>
    <col min="2290" max="2544" width="8.77734375" style="20"/>
    <col min="2545" max="2545" width="6.77734375" style="20" bestFit="1" customWidth="1"/>
    <col min="2546" max="2800" width="8.77734375" style="20"/>
    <col min="2801" max="2801" width="6.77734375" style="20" bestFit="1" customWidth="1"/>
    <col min="2802" max="3056" width="8.77734375" style="20"/>
    <col min="3057" max="3057" width="6.77734375" style="20" bestFit="1" customWidth="1"/>
    <col min="3058" max="3312" width="8.77734375" style="20"/>
    <col min="3313" max="3313" width="6.77734375" style="20" bestFit="1" customWidth="1"/>
    <col min="3314" max="3568" width="8.77734375" style="20"/>
    <col min="3569" max="3569" width="6.77734375" style="20" bestFit="1" customWidth="1"/>
    <col min="3570" max="3824" width="8.77734375" style="20"/>
    <col min="3825" max="3825" width="6.77734375" style="20" bestFit="1" customWidth="1"/>
    <col min="3826" max="4080" width="8.77734375" style="20"/>
    <col min="4081" max="4081" width="6.77734375" style="20" bestFit="1" customWidth="1"/>
    <col min="4082" max="4336" width="8.77734375" style="20"/>
    <col min="4337" max="4337" width="6.77734375" style="20" bestFit="1" customWidth="1"/>
    <col min="4338" max="4592" width="8.77734375" style="20"/>
    <col min="4593" max="4593" width="6.77734375" style="20" bestFit="1" customWidth="1"/>
    <col min="4594" max="4848" width="8.77734375" style="20"/>
    <col min="4849" max="4849" width="6.77734375" style="20" bestFit="1" customWidth="1"/>
    <col min="4850" max="5104" width="8.77734375" style="20"/>
    <col min="5105" max="5105" width="6.77734375" style="20" bestFit="1" customWidth="1"/>
    <col min="5106" max="5360" width="8.77734375" style="20"/>
    <col min="5361" max="5361" width="6.77734375" style="20" bestFit="1" customWidth="1"/>
    <col min="5362" max="5616" width="8.77734375" style="20"/>
    <col min="5617" max="5617" width="6.77734375" style="20" bestFit="1" customWidth="1"/>
    <col min="5618" max="5872" width="8.77734375" style="20"/>
    <col min="5873" max="5873" width="6.77734375" style="20" bestFit="1" customWidth="1"/>
    <col min="5874" max="6128" width="8.77734375" style="20"/>
    <col min="6129" max="6129" width="6.77734375" style="20" bestFit="1" customWidth="1"/>
    <col min="6130" max="6384" width="8.77734375" style="20"/>
    <col min="6385" max="6385" width="6.77734375" style="20" bestFit="1" customWidth="1"/>
    <col min="6386" max="6640" width="8.77734375" style="20"/>
    <col min="6641" max="6641" width="6.77734375" style="20" bestFit="1" customWidth="1"/>
    <col min="6642" max="6896" width="8.77734375" style="20"/>
    <col min="6897" max="6897" width="6.77734375" style="20" bestFit="1" customWidth="1"/>
    <col min="6898" max="7152" width="8.77734375" style="20"/>
    <col min="7153" max="7153" width="6.77734375" style="20" bestFit="1" customWidth="1"/>
    <col min="7154" max="7408" width="8.77734375" style="20"/>
    <col min="7409" max="7409" width="6.77734375" style="20" bestFit="1" customWidth="1"/>
    <col min="7410" max="7664" width="8.77734375" style="20"/>
    <col min="7665" max="7665" width="6.77734375" style="20" bestFit="1" customWidth="1"/>
    <col min="7666" max="7920" width="8.77734375" style="20"/>
    <col min="7921" max="7921" width="6.77734375" style="20" bestFit="1" customWidth="1"/>
    <col min="7922" max="8176" width="8.77734375" style="20"/>
    <col min="8177" max="8177" width="6.77734375" style="20" bestFit="1" customWidth="1"/>
    <col min="8178" max="8432" width="8.77734375" style="20"/>
    <col min="8433" max="8433" width="6.77734375" style="20" bestFit="1" customWidth="1"/>
    <col min="8434" max="8688" width="8.77734375" style="20"/>
    <col min="8689" max="8689" width="6.77734375" style="20" bestFit="1" customWidth="1"/>
    <col min="8690" max="8944" width="8.77734375" style="20"/>
    <col min="8945" max="8945" width="6.77734375" style="20" bestFit="1" customWidth="1"/>
    <col min="8946" max="9200" width="8.77734375" style="20"/>
    <col min="9201" max="9201" width="6.77734375" style="20" bestFit="1" customWidth="1"/>
    <col min="9202" max="9456" width="8.77734375" style="20"/>
    <col min="9457" max="9457" width="6.77734375" style="20" bestFit="1" customWidth="1"/>
    <col min="9458" max="9712" width="8.77734375" style="20"/>
    <col min="9713" max="9713" width="6.77734375" style="20" bestFit="1" customWidth="1"/>
    <col min="9714" max="9968" width="8.77734375" style="20"/>
    <col min="9969" max="9969" width="6.77734375" style="20" bestFit="1" customWidth="1"/>
    <col min="9970" max="10224" width="8.77734375" style="20"/>
    <col min="10225" max="10225" width="6.77734375" style="20" bestFit="1" customWidth="1"/>
    <col min="10226" max="10480" width="8.77734375" style="20"/>
    <col min="10481" max="10481" width="6.77734375" style="20" bestFit="1" customWidth="1"/>
    <col min="10482" max="10736" width="8.77734375" style="20"/>
    <col min="10737" max="10737" width="6.77734375" style="20" bestFit="1" customWidth="1"/>
    <col min="10738" max="10992" width="8.77734375" style="20"/>
    <col min="10993" max="10993" width="6.77734375" style="20" bestFit="1" customWidth="1"/>
    <col min="10994" max="11248" width="8.77734375" style="20"/>
    <col min="11249" max="11249" width="6.77734375" style="20" bestFit="1" customWidth="1"/>
    <col min="11250" max="11504" width="8.77734375" style="20"/>
    <col min="11505" max="11505" width="6.77734375" style="20" bestFit="1" customWidth="1"/>
    <col min="11506" max="11760" width="8.77734375" style="20"/>
    <col min="11761" max="11761" width="6.77734375" style="20" bestFit="1" customWidth="1"/>
    <col min="11762" max="12016" width="8.77734375" style="20"/>
    <col min="12017" max="12017" width="6.77734375" style="20" bestFit="1" customWidth="1"/>
    <col min="12018" max="12272" width="8.77734375" style="20"/>
    <col min="12273" max="12273" width="6.77734375" style="20" bestFit="1" customWidth="1"/>
    <col min="12274" max="12528" width="8.77734375" style="20"/>
    <col min="12529" max="12529" width="6.77734375" style="20" bestFit="1" customWidth="1"/>
    <col min="12530" max="12784" width="8.77734375" style="20"/>
    <col min="12785" max="12785" width="6.77734375" style="20" bestFit="1" customWidth="1"/>
    <col min="12786" max="13040" width="8.77734375" style="20"/>
    <col min="13041" max="13041" width="6.77734375" style="20" bestFit="1" customWidth="1"/>
    <col min="13042" max="13296" width="8.77734375" style="20"/>
    <col min="13297" max="13297" width="6.77734375" style="20" bestFit="1" customWidth="1"/>
    <col min="13298" max="13552" width="8.77734375" style="20"/>
    <col min="13553" max="13553" width="6.77734375" style="20" bestFit="1" customWidth="1"/>
    <col min="13554" max="13808" width="8.77734375" style="20"/>
    <col min="13809" max="13809" width="6.77734375" style="20" bestFit="1" customWidth="1"/>
    <col min="13810" max="14064" width="8.77734375" style="20"/>
    <col min="14065" max="14065" width="6.77734375" style="20" bestFit="1" customWidth="1"/>
    <col min="14066" max="14320" width="8.77734375" style="20"/>
    <col min="14321" max="14321" width="6.77734375" style="20" bestFit="1" customWidth="1"/>
    <col min="14322" max="14576" width="8.77734375" style="20"/>
    <col min="14577" max="14577" width="6.77734375" style="20" bestFit="1" customWidth="1"/>
    <col min="14578" max="14832" width="8.77734375" style="20"/>
    <col min="14833" max="14833" width="6.77734375" style="20" bestFit="1" customWidth="1"/>
    <col min="14834" max="15088" width="8.77734375" style="20"/>
    <col min="15089" max="15089" width="6.77734375" style="20" bestFit="1" customWidth="1"/>
    <col min="15090" max="15344" width="8.77734375" style="20"/>
    <col min="15345" max="15345" width="6.77734375" style="20" bestFit="1" customWidth="1"/>
    <col min="15346" max="15600" width="8.77734375" style="20"/>
    <col min="15601" max="15601" width="6.77734375" style="20" bestFit="1" customWidth="1"/>
    <col min="15602" max="15856" width="8.77734375" style="20"/>
    <col min="15857" max="15857" width="6.77734375" style="20" bestFit="1" customWidth="1"/>
    <col min="15858" max="16112" width="8.77734375" style="20"/>
    <col min="16113" max="16113" width="6.77734375" style="20" bestFit="1" customWidth="1"/>
    <col min="16114" max="16384" width="8.77734375" style="20"/>
  </cols>
  <sheetData>
    <row r="1" spans="2:11" ht="27.6" x14ac:dyDescent="0.3">
      <c r="B1" s="78" t="s">
        <v>152</v>
      </c>
      <c r="C1" s="75" t="s">
        <v>157</v>
      </c>
      <c r="D1" s="28" t="s">
        <v>158</v>
      </c>
      <c r="F1" s="166" t="s">
        <v>163</v>
      </c>
      <c r="G1" s="167"/>
      <c r="H1" s="167"/>
      <c r="I1" s="167"/>
      <c r="J1" s="167"/>
      <c r="K1" s="168"/>
    </row>
    <row r="2" spans="2:11" x14ac:dyDescent="0.3">
      <c r="B2" s="76">
        <v>1</v>
      </c>
      <c r="C2" s="21" t="b">
        <v>0</v>
      </c>
      <c r="D2" s="76" t="str">
        <f>IF(C2,B2,"")</f>
        <v/>
      </c>
      <c r="F2" s="77" t="s">
        <v>150</v>
      </c>
      <c r="G2" s="77" t="s">
        <v>151</v>
      </c>
      <c r="H2" s="77" t="s">
        <v>146</v>
      </c>
      <c r="I2" s="77" t="s">
        <v>147</v>
      </c>
      <c r="J2" s="77" t="s">
        <v>148</v>
      </c>
      <c r="K2" s="77" t="s">
        <v>149</v>
      </c>
    </row>
    <row r="3" spans="2:11" x14ac:dyDescent="0.3">
      <c r="B3" s="76">
        <v>2</v>
      </c>
      <c r="C3" s="21" t="b">
        <v>0</v>
      </c>
      <c r="D3" s="76" t="str">
        <f t="shared" ref="D3:D31" si="0">IF(C3,B3,"")</f>
        <v/>
      </c>
      <c r="F3" s="21">
        <v>0</v>
      </c>
      <c r="G3" s="21">
        <v>1</v>
      </c>
      <c r="H3" s="21">
        <v>0</v>
      </c>
      <c r="I3" s="21">
        <v>0</v>
      </c>
      <c r="J3" s="21">
        <v>0</v>
      </c>
      <c r="K3" s="21">
        <v>0</v>
      </c>
    </row>
    <row r="4" spans="2:11" x14ac:dyDescent="0.3">
      <c r="B4" s="76">
        <v>3</v>
      </c>
      <c r="C4" s="21" t="b">
        <v>0</v>
      </c>
      <c r="D4" s="76" t="str">
        <f t="shared" si="0"/>
        <v/>
      </c>
      <c r="F4" s="21">
        <v>1</v>
      </c>
      <c r="G4" s="21">
        <v>2</v>
      </c>
      <c r="H4" s="21">
        <v>0</v>
      </c>
      <c r="I4" s="21">
        <v>0</v>
      </c>
      <c r="J4" s="21">
        <v>0</v>
      </c>
      <c r="K4" s="21">
        <v>0</v>
      </c>
    </row>
    <row r="5" spans="2:11" x14ac:dyDescent="0.3">
      <c r="B5" s="76">
        <v>4</v>
      </c>
      <c r="C5" s="21" t="b">
        <v>1</v>
      </c>
      <c r="D5" s="76">
        <f t="shared" si="0"/>
        <v>4</v>
      </c>
      <c r="F5" s="21">
        <v>2</v>
      </c>
      <c r="G5" s="21">
        <v>2.75</v>
      </c>
      <c r="H5" s="21">
        <v>0</v>
      </c>
      <c r="I5" s="21">
        <v>0</v>
      </c>
      <c r="J5" s="21">
        <v>0</v>
      </c>
      <c r="K5" s="21">
        <v>0</v>
      </c>
    </row>
    <row r="6" spans="2:11" x14ac:dyDescent="0.3">
      <c r="B6" s="76">
        <v>5</v>
      </c>
      <c r="C6" s="21" t="b">
        <v>1</v>
      </c>
      <c r="D6" s="76">
        <f t="shared" si="0"/>
        <v>5</v>
      </c>
      <c r="F6" s="21">
        <v>2.75</v>
      </c>
      <c r="G6" s="21">
        <v>4.1535855013710039</v>
      </c>
      <c r="H6" s="21">
        <v>0</v>
      </c>
      <c r="I6" s="21">
        <v>0</v>
      </c>
      <c r="J6" s="21">
        <v>38.028786381480934</v>
      </c>
      <c r="K6" s="21">
        <v>77.417604210606513</v>
      </c>
    </row>
    <row r="7" spans="2:11" x14ac:dyDescent="0.3">
      <c r="B7" s="76">
        <v>6</v>
      </c>
      <c r="C7" s="21" t="b">
        <v>1</v>
      </c>
      <c r="D7" s="76">
        <f t="shared" si="0"/>
        <v>6</v>
      </c>
      <c r="F7" s="21">
        <v>4.1535855013710039</v>
      </c>
      <c r="G7" s="21">
        <v>5.0281089949844562</v>
      </c>
      <c r="H7" s="21">
        <v>77.417604210606513</v>
      </c>
      <c r="I7" s="21">
        <v>101.95935570603298</v>
      </c>
      <c r="J7" s="21">
        <v>166.24264873508008</v>
      </c>
      <c r="K7" s="21">
        <v>211.4557526244725</v>
      </c>
    </row>
    <row r="8" spans="2:11" x14ac:dyDescent="0.3">
      <c r="B8" s="76">
        <v>7</v>
      </c>
      <c r="C8" s="21" t="b">
        <v>1</v>
      </c>
      <c r="D8" s="76">
        <f t="shared" si="0"/>
        <v>7</v>
      </c>
      <c r="F8" s="21">
        <v>5.0281089949844562</v>
      </c>
      <c r="G8" s="21">
        <v>6.0314020507869337</v>
      </c>
      <c r="H8" s="21">
        <v>211.4557526244725</v>
      </c>
      <c r="I8" s="21">
        <v>263.32627811038225</v>
      </c>
      <c r="J8" s="21">
        <v>306.01583260686317</v>
      </c>
      <c r="K8" s="21">
        <v>369.0378073321591</v>
      </c>
    </row>
    <row r="9" spans="2:11" x14ac:dyDescent="0.3">
      <c r="B9" s="76">
        <v>8</v>
      </c>
      <c r="C9" s="21" t="b">
        <v>1</v>
      </c>
      <c r="D9" s="76">
        <f t="shared" si="0"/>
        <v>8</v>
      </c>
      <c r="F9" s="21">
        <v>6.0314020507869337</v>
      </c>
      <c r="G9" s="21">
        <v>7.0151251244603454</v>
      </c>
      <c r="H9" s="21">
        <v>369.0378073321591</v>
      </c>
      <c r="I9" s="21">
        <v>430.83049126153099</v>
      </c>
      <c r="J9" s="21">
        <v>516.21766803700768</v>
      </c>
      <c r="K9" s="21">
        <v>600.32265190065959</v>
      </c>
    </row>
    <row r="10" spans="2:11" x14ac:dyDescent="0.3">
      <c r="B10" s="76">
        <v>9</v>
      </c>
      <c r="C10" s="21" t="b">
        <v>1</v>
      </c>
      <c r="D10" s="76">
        <f t="shared" si="0"/>
        <v>9</v>
      </c>
      <c r="F10" s="21">
        <v>7.0151251244603454</v>
      </c>
      <c r="G10" s="21">
        <v>8.0086856959857915</v>
      </c>
      <c r="H10" s="21">
        <v>600.32265190065959</v>
      </c>
      <c r="I10" s="21">
        <v>685.26870844039956</v>
      </c>
      <c r="J10" s="21">
        <v>781.79331940015322</v>
      </c>
      <c r="K10" s="21">
        <v>880.74344031450244</v>
      </c>
    </row>
    <row r="11" spans="2:11" x14ac:dyDescent="0.3">
      <c r="B11" s="76">
        <v>10</v>
      </c>
      <c r="C11" s="21" t="b">
        <v>1</v>
      </c>
      <c r="D11" s="76">
        <f t="shared" si="0"/>
        <v>10</v>
      </c>
      <c r="F11" s="21">
        <v>8.0086856959857915</v>
      </c>
      <c r="G11" s="21">
        <v>9.0091375336371851</v>
      </c>
      <c r="H11" s="21">
        <v>880.74344031450244</v>
      </c>
      <c r="I11" s="21">
        <v>980.37987229629721</v>
      </c>
      <c r="J11" s="21">
        <v>1088.6441445306211</v>
      </c>
      <c r="K11" s="21">
        <v>1198.3010350204574</v>
      </c>
    </row>
    <row r="12" spans="2:11" x14ac:dyDescent="0.3">
      <c r="B12" s="76">
        <v>11</v>
      </c>
      <c r="C12" s="21" t="b">
        <v>1</v>
      </c>
      <c r="D12" s="76">
        <f t="shared" si="0"/>
        <v>11</v>
      </c>
      <c r="F12" s="21">
        <v>9.0091375336371851</v>
      </c>
      <c r="G12" s="21">
        <v>9.9499286585686111</v>
      </c>
      <c r="H12" s="21">
        <v>1198.3010350204574</v>
      </c>
      <c r="I12" s="21">
        <v>1301.4186719499853</v>
      </c>
      <c r="J12" s="21">
        <v>1428.3682386150481</v>
      </c>
      <c r="K12" s="21">
        <v>1518.9442000459271</v>
      </c>
    </row>
    <row r="13" spans="2:11" x14ac:dyDescent="0.3">
      <c r="B13" s="76">
        <v>12</v>
      </c>
      <c r="C13" s="21" t="b">
        <v>1</v>
      </c>
      <c r="D13" s="76">
        <f t="shared" si="0"/>
        <v>12</v>
      </c>
      <c r="F13" s="21">
        <v>9.9499286585686111</v>
      </c>
      <c r="G13" s="21">
        <v>10.980319249281786</v>
      </c>
      <c r="H13" s="21">
        <v>1518.9442000459271</v>
      </c>
      <c r="I13" s="21">
        <v>1618.1464734623348</v>
      </c>
      <c r="J13" s="21">
        <v>1715.664719611877</v>
      </c>
      <c r="K13" s="21">
        <v>1776.1119986068113</v>
      </c>
    </row>
    <row r="14" spans="2:11" x14ac:dyDescent="0.3">
      <c r="B14" s="76">
        <v>13</v>
      </c>
      <c r="C14" s="21" t="b">
        <v>1</v>
      </c>
      <c r="D14" s="76">
        <f t="shared" si="0"/>
        <v>13</v>
      </c>
      <c r="F14" s="21">
        <v>10.980319249281786</v>
      </c>
      <c r="G14" s="21">
        <v>12.018520510020927</v>
      </c>
      <c r="H14" s="21">
        <v>1776.1119986068113</v>
      </c>
      <c r="I14" s="21">
        <v>1837.0174861242731</v>
      </c>
      <c r="J14" s="21">
        <v>1897.0983257374633</v>
      </c>
      <c r="K14" s="21">
        <v>1917.1411821563902</v>
      </c>
    </row>
    <row r="15" spans="2:11" x14ac:dyDescent="0.3">
      <c r="B15" s="76">
        <v>14</v>
      </c>
      <c r="C15" s="21" t="b">
        <v>1</v>
      </c>
      <c r="D15" s="76">
        <f t="shared" si="0"/>
        <v>14</v>
      </c>
      <c r="F15" s="21">
        <v>12.018520510020927</v>
      </c>
      <c r="G15" s="21">
        <v>12.989880291322761</v>
      </c>
      <c r="H15" s="21">
        <v>1917.1411821563902</v>
      </c>
      <c r="I15" s="21">
        <v>1935.8936392800622</v>
      </c>
      <c r="J15" s="21">
        <v>1944.1168224955688</v>
      </c>
      <c r="K15" s="21">
        <v>1953.179026854506</v>
      </c>
    </row>
    <row r="16" spans="2:11" x14ac:dyDescent="0.3">
      <c r="B16" s="76">
        <v>15</v>
      </c>
      <c r="C16" s="21" t="b">
        <v>1</v>
      </c>
      <c r="D16" s="76">
        <f t="shared" si="0"/>
        <v>15</v>
      </c>
      <c r="F16" s="21">
        <v>12.989880291322761</v>
      </c>
      <c r="G16" s="21">
        <v>13.953646457851086</v>
      </c>
      <c r="H16" s="21">
        <v>1953.179026854506</v>
      </c>
      <c r="I16" s="21">
        <v>1962.1703873405288</v>
      </c>
      <c r="J16" s="21">
        <v>1972.6343406556582</v>
      </c>
      <c r="K16" s="21">
        <v>1974.845518538332</v>
      </c>
    </row>
    <row r="17" spans="2:11" x14ac:dyDescent="0.3">
      <c r="B17" s="76">
        <v>16</v>
      </c>
      <c r="C17" s="21" t="b">
        <v>1</v>
      </c>
      <c r="D17" s="76">
        <f t="shared" si="0"/>
        <v>16</v>
      </c>
      <c r="F17" s="21">
        <v>13.953646457851086</v>
      </c>
      <c r="G17" s="21">
        <v>15.000394506774699</v>
      </c>
      <c r="H17" s="21">
        <v>1974.845518538332</v>
      </c>
      <c r="I17" s="21">
        <v>1977.247082543063</v>
      </c>
      <c r="J17" s="21">
        <v>1977.7749377289535</v>
      </c>
      <c r="K17" s="21">
        <v>1979.0509378911456</v>
      </c>
    </row>
    <row r="18" spans="2:11" x14ac:dyDescent="0.3">
      <c r="B18" s="76">
        <v>17</v>
      </c>
      <c r="C18" s="21" t="b">
        <v>1</v>
      </c>
      <c r="D18" s="76">
        <f t="shared" si="0"/>
        <v>17</v>
      </c>
      <c r="F18" s="21">
        <v>15.000394506774699</v>
      </c>
      <c r="G18" s="21">
        <v>15.99793642247632</v>
      </c>
      <c r="H18" s="21">
        <v>1979.0509378911456</v>
      </c>
      <c r="I18" s="21">
        <v>1980.2669551051615</v>
      </c>
      <c r="J18" s="21">
        <v>1981.3877224176445</v>
      </c>
      <c r="K18" s="21">
        <v>1982.4029493573462</v>
      </c>
    </row>
    <row r="19" spans="2:11" x14ac:dyDescent="0.3">
      <c r="B19" s="76">
        <v>18</v>
      </c>
      <c r="C19" s="21" t="b">
        <v>1</v>
      </c>
      <c r="D19" s="76">
        <f t="shared" si="0"/>
        <v>18</v>
      </c>
      <c r="F19" s="21">
        <v>15.99793642247632</v>
      </c>
      <c r="G19" s="21">
        <v>16.986863749032651</v>
      </c>
      <c r="H19" s="21">
        <v>1982.4029493573462</v>
      </c>
      <c r="I19" s="21">
        <v>1983.409408983277</v>
      </c>
      <c r="J19" s="21">
        <v>1985.1701699997709</v>
      </c>
      <c r="K19" s="21">
        <v>1985.1701699997709</v>
      </c>
    </row>
    <row r="20" spans="2:11" x14ac:dyDescent="0.3">
      <c r="B20" s="76">
        <v>19</v>
      </c>
      <c r="C20" s="21" t="b">
        <v>1</v>
      </c>
      <c r="D20" s="76">
        <f t="shared" si="0"/>
        <v>19</v>
      </c>
      <c r="F20" s="21">
        <v>16.986863749032651</v>
      </c>
      <c r="G20" s="21">
        <v>17.916310149326758</v>
      </c>
      <c r="H20" s="21">
        <v>1985.1701699997709</v>
      </c>
      <c r="I20" s="21">
        <v>1985.1701699997709</v>
      </c>
      <c r="J20" s="21">
        <v>1979.9517657544227</v>
      </c>
      <c r="K20" s="21">
        <v>1979.9517657544227</v>
      </c>
    </row>
    <row r="21" spans="2:11" x14ac:dyDescent="0.3">
      <c r="B21" s="76">
        <v>20</v>
      </c>
      <c r="C21" s="21" t="b">
        <v>1</v>
      </c>
      <c r="D21" s="76">
        <f t="shared" si="0"/>
        <v>20</v>
      </c>
      <c r="F21" s="21">
        <v>17.916310149326758</v>
      </c>
      <c r="G21" s="21">
        <v>18.489505687872473</v>
      </c>
      <c r="H21" s="21">
        <v>1979.9517657544227</v>
      </c>
      <c r="I21" s="21">
        <v>1979.9517657544227</v>
      </c>
      <c r="J21" s="21">
        <v>1989.4713307698573</v>
      </c>
      <c r="K21" s="21">
        <v>1989.4713307698573</v>
      </c>
    </row>
    <row r="22" spans="2:11" x14ac:dyDescent="0.3">
      <c r="B22" s="76">
        <v>21</v>
      </c>
      <c r="C22" s="21" t="b">
        <v>0</v>
      </c>
      <c r="D22" s="76" t="str">
        <f t="shared" si="0"/>
        <v/>
      </c>
      <c r="F22" s="21">
        <v>18.489505687872473</v>
      </c>
      <c r="G22" s="21">
        <v>19.062701226418188</v>
      </c>
      <c r="H22" s="21">
        <v>1989.4713307698573</v>
      </c>
      <c r="I22" s="21">
        <v>1989.4713307698573</v>
      </c>
      <c r="J22" s="21">
        <v>1989.4713307698573</v>
      </c>
      <c r="K22" s="21">
        <v>1989.4713307698573</v>
      </c>
    </row>
    <row r="23" spans="2:11" x14ac:dyDescent="0.3">
      <c r="B23" s="76">
        <v>22</v>
      </c>
      <c r="C23" s="21" t="b">
        <v>0</v>
      </c>
      <c r="D23" s="76" t="str">
        <f t="shared" si="0"/>
        <v/>
      </c>
      <c r="F23" s="21">
        <v>19.062701226418188</v>
      </c>
      <c r="G23" s="21">
        <v>19.951322105243051</v>
      </c>
      <c r="H23" s="21">
        <v>1989.4713307698573</v>
      </c>
      <c r="I23" s="21">
        <v>1989.4713307698573</v>
      </c>
      <c r="J23" s="21">
        <v>1982.8712406158465</v>
      </c>
      <c r="K23" s="21">
        <v>1982.8712406158465</v>
      </c>
    </row>
    <row r="24" spans="2:11" x14ac:dyDescent="0.3">
      <c r="B24" s="76">
        <v>23</v>
      </c>
      <c r="C24" s="21" t="b">
        <v>0</v>
      </c>
      <c r="D24" s="76" t="str">
        <f t="shared" si="0"/>
        <v/>
      </c>
      <c r="F24" s="21">
        <v>19.951322105243051</v>
      </c>
      <c r="G24" s="21">
        <v>21</v>
      </c>
      <c r="H24" s="21">
        <v>1982.8712406158465</v>
      </c>
      <c r="I24" s="21">
        <v>1982.8712406158465</v>
      </c>
      <c r="J24" s="21">
        <v>1989.4713307698573</v>
      </c>
      <c r="K24" s="21">
        <v>1989.4713307698573</v>
      </c>
    </row>
    <row r="25" spans="2:11" x14ac:dyDescent="0.3">
      <c r="B25" s="76">
        <v>24</v>
      </c>
      <c r="C25" s="21" t="b">
        <v>0</v>
      </c>
      <c r="D25" s="76" t="str">
        <f t="shared" si="0"/>
        <v/>
      </c>
      <c r="F25" s="21">
        <v>21</v>
      </c>
      <c r="G25" s="21">
        <v>22</v>
      </c>
      <c r="H25" s="21">
        <v>1989.4713307698573</v>
      </c>
      <c r="I25" s="21">
        <v>1989.4713307698573</v>
      </c>
      <c r="J25" s="21">
        <v>1989.4713307698573</v>
      </c>
      <c r="K25" s="21">
        <v>1989.4713307698573</v>
      </c>
    </row>
    <row r="26" spans="2:11" x14ac:dyDescent="0.3">
      <c r="B26" s="76">
        <v>25</v>
      </c>
      <c r="C26" s="21" t="b">
        <v>0</v>
      </c>
      <c r="D26" s="76" t="str">
        <f t="shared" si="0"/>
        <v/>
      </c>
      <c r="F26" s="21">
        <v>22</v>
      </c>
      <c r="G26" s="21">
        <v>23</v>
      </c>
      <c r="H26" s="21">
        <v>1989.4713307698573</v>
      </c>
      <c r="I26" s="21">
        <v>1989.4713307698573</v>
      </c>
      <c r="J26" s="21">
        <v>1989.4713307698573</v>
      </c>
      <c r="K26" s="21">
        <v>1989.4713307698573</v>
      </c>
    </row>
    <row r="27" spans="2:11" x14ac:dyDescent="0.3">
      <c r="B27" s="76">
        <v>26</v>
      </c>
      <c r="C27" s="21" t="b">
        <v>0</v>
      </c>
      <c r="D27" s="76" t="str">
        <f t="shared" si="0"/>
        <v/>
      </c>
      <c r="F27" s="21">
        <v>23</v>
      </c>
      <c r="G27" s="21">
        <v>24</v>
      </c>
      <c r="H27" s="21">
        <v>1989.4713307698573</v>
      </c>
      <c r="I27" s="21">
        <v>1989.4713307698573</v>
      </c>
      <c r="J27" s="21">
        <v>1989.4713307698573</v>
      </c>
      <c r="K27" s="21">
        <v>1989.4713307698573</v>
      </c>
    </row>
    <row r="28" spans="2:11" x14ac:dyDescent="0.3">
      <c r="B28" s="76">
        <v>27</v>
      </c>
      <c r="C28" s="21" t="b">
        <v>0</v>
      </c>
      <c r="D28" s="76" t="str">
        <f t="shared" si="0"/>
        <v/>
      </c>
      <c r="F28" s="21">
        <v>24</v>
      </c>
      <c r="G28" s="21">
        <v>25</v>
      </c>
      <c r="H28" s="21">
        <v>1989.4713307698573</v>
      </c>
      <c r="I28" s="21">
        <v>1989.4713307698573</v>
      </c>
      <c r="J28" s="21">
        <v>1989.4713307698573</v>
      </c>
      <c r="K28" s="21">
        <v>1989.4713307698573</v>
      </c>
    </row>
    <row r="29" spans="2:11" x14ac:dyDescent="0.3">
      <c r="B29" s="76">
        <v>28</v>
      </c>
      <c r="C29" s="21" t="b">
        <v>0</v>
      </c>
      <c r="D29" s="76" t="str">
        <f t="shared" si="0"/>
        <v/>
      </c>
      <c r="F29" s="21">
        <v>25</v>
      </c>
      <c r="G29" s="21">
        <v>25.01</v>
      </c>
      <c r="H29" s="21">
        <v>1989.4713307698573</v>
      </c>
      <c r="I29" s="21">
        <v>1989.4713307698573</v>
      </c>
      <c r="J29" s="21">
        <v>0</v>
      </c>
      <c r="K29" s="21">
        <v>0</v>
      </c>
    </row>
    <row r="30" spans="2:11" x14ac:dyDescent="0.3">
      <c r="B30" s="76">
        <v>29</v>
      </c>
      <c r="C30" s="21" t="b">
        <v>0</v>
      </c>
      <c r="D30" s="76" t="str">
        <f t="shared" si="0"/>
        <v/>
      </c>
      <c r="F30" s="21">
        <v>25.01</v>
      </c>
      <c r="G30" s="21">
        <v>26</v>
      </c>
      <c r="H30" s="21">
        <v>0</v>
      </c>
      <c r="I30" s="21">
        <v>0</v>
      </c>
      <c r="J30" s="21">
        <v>0</v>
      </c>
      <c r="K30" s="21">
        <v>0</v>
      </c>
    </row>
    <row r="31" spans="2:11" x14ac:dyDescent="0.3">
      <c r="B31" s="76">
        <v>30</v>
      </c>
      <c r="C31" s="21" t="b">
        <v>0</v>
      </c>
      <c r="D31" s="76" t="str">
        <f t="shared" si="0"/>
        <v/>
      </c>
      <c r="F31" s="21">
        <v>26</v>
      </c>
      <c r="G31" s="21">
        <v>27</v>
      </c>
      <c r="H31" s="21">
        <v>0</v>
      </c>
      <c r="I31" s="21">
        <v>0</v>
      </c>
      <c r="J31" s="21">
        <v>0</v>
      </c>
      <c r="K31" s="21">
        <v>0</v>
      </c>
    </row>
    <row r="33" spans="2:3" x14ac:dyDescent="0.3">
      <c r="B33" s="2" t="s">
        <v>153</v>
      </c>
      <c r="C33" s="74">
        <v>0</v>
      </c>
    </row>
    <row r="34" spans="2:3" x14ac:dyDescent="0.3">
      <c r="B34" s="2" t="s">
        <v>154</v>
      </c>
      <c r="C34" s="74">
        <v>1</v>
      </c>
    </row>
    <row r="36" spans="2:3" x14ac:dyDescent="0.3">
      <c r="B36" s="2" t="s">
        <v>136</v>
      </c>
      <c r="C36" s="11">
        <v>1.2250000000000001</v>
      </c>
    </row>
    <row r="37" spans="2:3" x14ac:dyDescent="0.3">
      <c r="B37" s="2" t="s">
        <v>164</v>
      </c>
      <c r="C37" s="11">
        <v>25</v>
      </c>
    </row>
  </sheetData>
  <mergeCells count="1">
    <mergeCell ref="F1:K1"/>
  </mergeCells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outlinePr summaryBelow="0" summaryRight="0"/>
  </sheetPr>
  <dimension ref="A1:AM76"/>
  <sheetViews>
    <sheetView tabSelected="1" topLeftCell="A29" workbookViewId="0">
      <selection activeCell="E41" sqref="E41:H41"/>
    </sheetView>
  </sheetViews>
  <sheetFormatPr defaultColWidth="11.44140625" defaultRowHeight="14.4" x14ac:dyDescent="0.3"/>
  <cols>
    <col min="1" max="1" width="3.77734375" style="37" customWidth="1"/>
    <col min="2" max="2" width="54.44140625" style="37" customWidth="1"/>
    <col min="3" max="3" width="17.33203125" style="37" customWidth="1"/>
    <col min="4" max="6" width="8.77734375" style="37" customWidth="1"/>
    <col min="7" max="7" width="9.6640625" style="37" customWidth="1"/>
    <col min="8" max="39" width="8.77734375" style="37" customWidth="1"/>
  </cols>
  <sheetData>
    <row r="1" spans="2:18" customFormat="1" ht="15" thickBot="1" x14ac:dyDescent="0.35"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</row>
    <row r="2" spans="2:18" customFormat="1" ht="15" thickBot="1" x14ac:dyDescent="0.35">
      <c r="B2" s="38" t="s">
        <v>16</v>
      </c>
      <c r="C2" s="39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</row>
    <row r="3" spans="2:18" customFormat="1" ht="15" thickBot="1" x14ac:dyDescent="0.35">
      <c r="B3" s="169" t="s">
        <v>17</v>
      </c>
      <c r="C3" s="40" t="s">
        <v>18</v>
      </c>
      <c r="D3" s="41" t="s">
        <v>19</v>
      </c>
      <c r="E3" s="37"/>
      <c r="F3" s="171" t="s">
        <v>191</v>
      </c>
      <c r="G3" s="171"/>
      <c r="H3" s="172">
        <f>COUNTIF(TimeSeries!T:T,TRUE)/COUNTIF(TimeSeries!Y:Y,"&gt;0")</f>
        <v>0.8701703863690905</v>
      </c>
      <c r="I3" s="37"/>
      <c r="J3" s="37"/>
      <c r="K3" s="37"/>
      <c r="L3" s="37"/>
      <c r="M3" s="37"/>
      <c r="N3" s="37"/>
      <c r="O3" s="37"/>
      <c r="P3" s="37"/>
      <c r="Q3" s="37"/>
      <c r="R3" s="37"/>
    </row>
    <row r="4" spans="2:18" customFormat="1" ht="15" thickBot="1" x14ac:dyDescent="0.35">
      <c r="B4" s="169"/>
      <c r="C4" s="42" t="s">
        <v>20</v>
      </c>
      <c r="D4" s="43">
        <f>COUNT(TimeSeries!$AB:$AB)</f>
        <v>4125</v>
      </c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</row>
    <row r="5" spans="2:18" customFormat="1" ht="15" thickBot="1" x14ac:dyDescent="0.35">
      <c r="B5" s="169"/>
      <c r="C5" s="42" t="s">
        <v>21</v>
      </c>
      <c r="D5" s="44">
        <f>SUM(TimeSeries!$AB:$AB)/SUM(TimeSeries!$AA:$AA)</f>
        <v>6.1199417765064E-4</v>
      </c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</row>
    <row r="6" spans="2:18" customFormat="1" ht="15" thickBot="1" x14ac:dyDescent="0.35">
      <c r="B6" s="169"/>
      <c r="C6" s="42" t="s">
        <v>22</v>
      </c>
      <c r="D6" s="44">
        <f>SUM(TimeSeries!$AC:$AC)/SUM(TimeSeries!$AA:$AA)</f>
        <v>5.7585475084827364E-2</v>
      </c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</row>
    <row r="7" spans="2:18" customFormat="1" ht="15" thickBot="1" x14ac:dyDescent="0.35">
      <c r="B7" s="169" t="s">
        <v>23</v>
      </c>
      <c r="C7" s="40" t="s">
        <v>18</v>
      </c>
      <c r="D7" s="45" t="s">
        <v>24</v>
      </c>
      <c r="E7" s="46" t="s">
        <v>25</v>
      </c>
      <c r="F7" s="46" t="s">
        <v>26</v>
      </c>
      <c r="G7" s="46" t="s">
        <v>27</v>
      </c>
      <c r="H7" s="46" t="s">
        <v>28</v>
      </c>
      <c r="I7" s="46" t="s">
        <v>29</v>
      </c>
      <c r="J7" s="46" t="s">
        <v>30</v>
      </c>
      <c r="K7" s="46" t="s">
        <v>31</v>
      </c>
      <c r="L7" s="46" t="s">
        <v>32</v>
      </c>
      <c r="M7" s="46" t="s">
        <v>141</v>
      </c>
      <c r="N7" s="46" t="s">
        <v>34</v>
      </c>
      <c r="O7" s="46" t="s">
        <v>35</v>
      </c>
      <c r="P7" s="46" t="s">
        <v>36</v>
      </c>
      <c r="Q7" s="46" t="s">
        <v>37</v>
      </c>
      <c r="R7" s="47" t="s">
        <v>38</v>
      </c>
    </row>
    <row r="8" spans="2:18" customFormat="1" ht="15" thickBot="1" x14ac:dyDescent="0.35">
      <c r="B8" s="169"/>
      <c r="C8" s="42" t="s">
        <v>20</v>
      </c>
      <c r="D8" s="48">
        <f>COUNTIF(TimeSeries!$AJ:$AJ,D7)</f>
        <v>262</v>
      </c>
      <c r="E8" s="49">
        <f>COUNTIF(TimeSeries!$AJ:$AJ,E7)</f>
        <v>284</v>
      </c>
      <c r="F8" s="49">
        <f>COUNTIF(TimeSeries!$AJ:$AJ,F7)</f>
        <v>340</v>
      </c>
      <c r="G8" s="49">
        <f>COUNTIF(TimeSeries!$AJ:$AJ,G7)</f>
        <v>328</v>
      </c>
      <c r="H8" s="49">
        <f>COUNTIF(TimeSeries!$AJ:$AJ,H7)</f>
        <v>336</v>
      </c>
      <c r="I8" s="49">
        <f>COUNTIF(TimeSeries!$AJ:$AJ,I7)</f>
        <v>343</v>
      </c>
      <c r="J8" s="49">
        <f>COUNTIF(TimeSeries!$AJ:$AJ,J7)</f>
        <v>282</v>
      </c>
      <c r="K8" s="49">
        <f>COUNTIF(TimeSeries!$AJ:$AJ,K7)</f>
        <v>252</v>
      </c>
      <c r="L8" s="49">
        <f>COUNTIF(TimeSeries!$AJ:$AJ,L7)</f>
        <v>164</v>
      </c>
      <c r="M8" s="49">
        <f>COUNTIF(TimeSeries!$AJ:$AJ,M7)</f>
        <v>135</v>
      </c>
      <c r="N8" s="49">
        <f>COUNTIF(TimeSeries!$AJ:$AJ,N7)</f>
        <v>144</v>
      </c>
      <c r="O8" s="49">
        <f>COUNTIF(TimeSeries!$AJ:$AJ,O7)</f>
        <v>128</v>
      </c>
      <c r="P8" s="49">
        <f>COUNTIF(TimeSeries!$AJ:$AJ,P7)</f>
        <v>142</v>
      </c>
      <c r="Q8" s="49">
        <f>COUNTIF(TimeSeries!$AJ:$AJ,Q7)</f>
        <v>173</v>
      </c>
      <c r="R8" s="50">
        <f>COUNTIF(TimeSeries!$AJ:$AJ,R7)</f>
        <v>149</v>
      </c>
    </row>
    <row r="9" spans="2:18" customFormat="1" ht="15" thickBot="1" x14ac:dyDescent="0.35">
      <c r="B9" s="169"/>
      <c r="C9" s="42" t="s">
        <v>21</v>
      </c>
      <c r="D9" s="51">
        <f>IF(D8&gt;0,SUMIF(TimeSeries!$AJ:$AJ,D7,TimeSeries!$AB:$AB)/SUMIF(TimeSeries!$AJ:$AJ,D7,TimeSeries!$AA:$AA),"")</f>
        <v>1.4614830789617306E-2</v>
      </c>
      <c r="E9" s="52">
        <f>IF(E8&gt;0,SUMIF(TimeSeries!$AJ:$AJ,E7,TimeSeries!$AB:$AB)/SUMIF(TimeSeries!$AJ:$AJ,E7,TimeSeries!$AA:$AA),"")</f>
        <v>5.8601050421055255E-2</v>
      </c>
      <c r="F9" s="52">
        <f>IF(F8&gt;0,SUMIF(TimeSeries!$AJ:$AJ,F7,TimeSeries!$AB:$AB)/SUMIF(TimeSeries!$AJ:$AJ,F7,TimeSeries!$AA:$AA),"")</f>
        <v>1.0435642838181871E-2</v>
      </c>
      <c r="G9" s="52">
        <f>IF(G8&gt;0,SUMIF(TimeSeries!$AJ:$AJ,G7,TimeSeries!$AB:$AB)/SUMIF(TimeSeries!$AJ:$AJ,G7,TimeSeries!$AA:$AA),"")</f>
        <v>1.8060854716884466E-3</v>
      </c>
      <c r="H9" s="52">
        <f>IF(H8&gt;0,SUMIF(TimeSeries!$AJ:$AJ,H7,TimeSeries!$AB:$AB)/SUMIF(TimeSeries!$AJ:$AJ,H7,TimeSeries!$AA:$AA),"")</f>
        <v>-5.1969074992873733E-4</v>
      </c>
      <c r="I9" s="52">
        <f>IF(I8&gt;0,SUMIF(TimeSeries!$AJ:$AJ,I7,TimeSeries!$AB:$AB)/SUMIF(TimeSeries!$AJ:$AJ,I7,TimeSeries!$AA:$AA),"")</f>
        <v>-9.3507320951184709E-3</v>
      </c>
      <c r="J9" s="52">
        <f>IF(J8&gt;0,SUMIF(TimeSeries!$AJ:$AJ,J7,TimeSeries!$AB:$AB)/SUMIF(TimeSeries!$AJ:$AJ,J7,TimeSeries!$AA:$AA),"")</f>
        <v>-1.6523090694457628E-2</v>
      </c>
      <c r="K9" s="52">
        <f>IF(K8&gt;0,SUMIF(TimeSeries!$AJ:$AJ,K7,TimeSeries!$AB:$AB)/SUMIF(TimeSeries!$AJ:$AJ,K7,TimeSeries!$AA:$AA),"")</f>
        <v>-7.9727491618620666E-3</v>
      </c>
      <c r="L9" s="52">
        <f>IF(L8&gt;0,SUMIF(TimeSeries!$AJ:$AJ,L7,TimeSeries!$AB:$AB)/SUMIF(TimeSeries!$AJ:$AJ,L7,TimeSeries!$AA:$AA),"")</f>
        <v>6.2556686913344929E-3</v>
      </c>
      <c r="M9" s="52">
        <f>IF(M8&gt;0,SUMIF(TimeSeries!$AJ:$AJ,M7,TimeSeries!$AB:$AB)/SUMIF(TimeSeries!$AJ:$AJ,M7,TimeSeries!$AA:$AA),"")</f>
        <v>9.277458960183449E-3</v>
      </c>
      <c r="N9" s="52">
        <f>IF(N8&gt;0,SUMIF(TimeSeries!$AJ:$AJ,N7,TimeSeries!$AB:$AB)/SUMIF(TimeSeries!$AJ:$AJ,N7,TimeSeries!$AA:$AA),"")</f>
        <v>-5.963899275332165E-3</v>
      </c>
      <c r="O9" s="52">
        <f>IF(O8&gt;0,SUMIF(TimeSeries!$AJ:$AJ,O7,TimeSeries!$AB:$AB)/SUMIF(TimeSeries!$AJ:$AJ,O7,TimeSeries!$AA:$AA),"")</f>
        <v>5.3383352886398269E-3</v>
      </c>
      <c r="P9" s="52">
        <f>IF(P8&gt;0,SUMIF(TimeSeries!$AJ:$AJ,P7,TimeSeries!$AB:$AB)/SUMIF(TimeSeries!$AJ:$AJ,P7,TimeSeries!$AA:$AA),"")</f>
        <v>1.0423856022993769E-2</v>
      </c>
      <c r="Q9" s="52">
        <f>IF(Q8&gt;0,SUMIF(TimeSeries!$AJ:$AJ,Q7,TimeSeries!$AB:$AB)/SUMIF(TimeSeries!$AJ:$AJ,Q7,TimeSeries!$AA:$AA),"")</f>
        <v>-9.1822564292977544E-4</v>
      </c>
      <c r="R9" s="53">
        <f>IF(R8&gt;0,SUMIF(TimeSeries!$AJ:$AJ,R7,TimeSeries!$AB:$AB)/SUMIF(TimeSeries!$AJ:$AJ,R7,TimeSeries!$AA:$AA),"")</f>
        <v>1.1011075678637003E-3</v>
      </c>
    </row>
    <row r="10" spans="2:18" customFormat="1" ht="15" thickBot="1" x14ac:dyDescent="0.35">
      <c r="B10" s="169"/>
      <c r="C10" s="42" t="s">
        <v>22</v>
      </c>
      <c r="D10" s="51">
        <f>IF(D8&gt;0,SUMIF(TimeSeries!$AJ:$AJ,D7,TimeSeries!$AC:$AC)/SUMIF(TimeSeries!$AJ:$AJ,D7,TimeSeries!$AA:$AA),"")</f>
        <v>0.234464563190866</v>
      </c>
      <c r="E10" s="52">
        <f>IF(E8&gt;0,SUMIF(TimeSeries!$AJ:$AJ,E7,TimeSeries!$AC:$AC)/SUMIF(TimeSeries!$AJ:$AJ,E7,TimeSeries!$AA:$AA),"")</f>
        <v>0.17515529879452946</v>
      </c>
      <c r="F10" s="52">
        <f>IF(F8&gt;0,SUMIF(TimeSeries!$AJ:$AJ,F7,TimeSeries!$AC:$AC)/SUMIF(TimeSeries!$AJ:$AJ,F7,TimeSeries!$AA:$AA),"")</f>
        <v>0.13917761961399774</v>
      </c>
      <c r="G10" s="52">
        <f>IF(G8&gt;0,SUMIF(TimeSeries!$AJ:$AJ,G7,TimeSeries!$AC:$AC)/SUMIF(TimeSeries!$AJ:$AJ,G7,TimeSeries!$AA:$AA),"")</f>
        <v>0.12546815075476686</v>
      </c>
      <c r="H10" s="52">
        <f>IF(H8&gt;0,SUMIF(TimeSeries!$AJ:$AJ,H7,TimeSeries!$AC:$AC)/SUMIF(TimeSeries!$AJ:$AJ,H7,TimeSeries!$AA:$AA),"")</f>
        <v>0.10304668700587953</v>
      </c>
      <c r="I10" s="52">
        <f>IF(I8&gt;0,SUMIF(TimeSeries!$AJ:$AJ,I7,TimeSeries!$AC:$AC)/SUMIF(TimeSeries!$AJ:$AJ,I7,TimeSeries!$AA:$AA),"")</f>
        <v>0.10480018933214098</v>
      </c>
      <c r="J10" s="52">
        <f>IF(J8&gt;0,SUMIF(TimeSeries!$AJ:$AJ,J7,TimeSeries!$AC:$AC)/SUMIF(TimeSeries!$AJ:$AJ,J7,TimeSeries!$AA:$AA),"")</f>
        <v>0.10149705728383078</v>
      </c>
      <c r="K10" s="52">
        <f>IF(K8&gt;0,SUMIF(TimeSeries!$AJ:$AJ,K7,TimeSeries!$AC:$AC)/SUMIF(TimeSeries!$AJ:$AJ,K7,TimeSeries!$AA:$AA),"")</f>
        <v>9.087627089458615E-2</v>
      </c>
      <c r="L10" s="52">
        <f>IF(L8&gt;0,SUMIF(TimeSeries!$AJ:$AJ,L7,TimeSeries!$AC:$AC)/SUMIF(TimeSeries!$AJ:$AJ,L7,TimeSeries!$AA:$AA),"")</f>
        <v>0.10039762674407729</v>
      </c>
      <c r="M10" s="52">
        <f>IF(M8&gt;0,SUMIF(TimeSeries!$AJ:$AJ,M7,TimeSeries!$AC:$AC)/SUMIF(TimeSeries!$AJ:$AJ,M7,TimeSeries!$AA:$AA),"")</f>
        <v>7.6479025460309089E-2</v>
      </c>
      <c r="N10" s="52">
        <f>IF(N8&gt;0,SUMIF(TimeSeries!$AJ:$AJ,N7,TimeSeries!$AC:$AC)/SUMIF(TimeSeries!$AJ:$AJ,N7,TimeSeries!$AA:$AA),"")</f>
        <v>5.1721120073316453E-2</v>
      </c>
      <c r="O10" s="52">
        <f>IF(O8&gt;0,SUMIF(TimeSeries!$AJ:$AJ,O7,TimeSeries!$AC:$AC)/SUMIF(TimeSeries!$AJ:$AJ,O7,TimeSeries!$AA:$AA),"")</f>
        <v>4.2691145597333363E-2</v>
      </c>
      <c r="P10" s="52">
        <f>IF(P8&gt;0,SUMIF(TimeSeries!$AJ:$AJ,P7,TimeSeries!$AC:$AC)/SUMIF(TimeSeries!$AJ:$AJ,P7,TimeSeries!$AA:$AA),"")</f>
        <v>2.7849646775726097E-2</v>
      </c>
      <c r="Q10" s="52">
        <f>IF(Q8&gt;0,SUMIF(TimeSeries!$AJ:$AJ,Q7,TimeSeries!$AC:$AC)/SUMIF(TimeSeries!$AJ:$AJ,Q7,TimeSeries!$AA:$AA),"")</f>
        <v>1.4199189970514956E-2</v>
      </c>
      <c r="R10" s="53">
        <f>IF(R8&gt;0,SUMIF(TimeSeries!$AJ:$AJ,R7,TimeSeries!$AC:$AC)/SUMIF(TimeSeries!$AJ:$AJ,R7,TimeSeries!$AA:$AA),"")</f>
        <v>1.0186468591907204E-2</v>
      </c>
    </row>
    <row r="11" spans="2:18" customFormat="1" ht="15" thickBot="1" x14ac:dyDescent="0.35">
      <c r="B11" s="169" t="s">
        <v>39</v>
      </c>
      <c r="C11" s="40" t="s">
        <v>18</v>
      </c>
      <c r="D11" s="45" t="s">
        <v>24</v>
      </c>
      <c r="E11" s="46" t="s">
        <v>25</v>
      </c>
      <c r="F11" s="46" t="s">
        <v>26</v>
      </c>
      <c r="G11" s="46" t="s">
        <v>27</v>
      </c>
      <c r="H11" s="46" t="s">
        <v>28</v>
      </c>
      <c r="I11" s="46" t="s">
        <v>29</v>
      </c>
      <c r="J11" s="46" t="s">
        <v>30</v>
      </c>
      <c r="K11" s="46" t="s">
        <v>31</v>
      </c>
      <c r="L11" s="46" t="s">
        <v>32</v>
      </c>
      <c r="M11" s="46" t="s">
        <v>141</v>
      </c>
      <c r="N11" s="46" t="s">
        <v>34</v>
      </c>
      <c r="O11" s="46" t="s">
        <v>35</v>
      </c>
      <c r="P11" s="46" t="s">
        <v>36</v>
      </c>
      <c r="Q11" s="46" t="s">
        <v>37</v>
      </c>
      <c r="R11" s="47" t="s">
        <v>38</v>
      </c>
    </row>
    <row r="12" spans="2:18" customFormat="1" ht="15" thickBot="1" x14ac:dyDescent="0.35">
      <c r="B12" s="169"/>
      <c r="C12" s="42" t="s">
        <v>20</v>
      </c>
      <c r="D12" s="48">
        <f>COUNTIFS(TimeSeries!$AJ:$AJ,D11,TimeSeries!$AI:$AI,"Inner")</f>
        <v>27</v>
      </c>
      <c r="E12" s="49">
        <f>COUNTIFS(TimeSeries!$AJ:$AJ,E11,TimeSeries!$AI:$AI,"Inner")</f>
        <v>36</v>
      </c>
      <c r="F12" s="49">
        <f>COUNTIFS(TimeSeries!$AJ:$AJ,F11,TimeSeries!$AI:$AI,"Inner")</f>
        <v>42</v>
      </c>
      <c r="G12" s="49">
        <f>COUNTIFS(TimeSeries!$AJ:$AJ,G11,TimeSeries!$AI:$AI,"Inner")</f>
        <v>55</v>
      </c>
      <c r="H12" s="49">
        <f>COUNTIFS(TimeSeries!$AJ:$AJ,H11,TimeSeries!$AI:$AI,"Inner")</f>
        <v>78</v>
      </c>
      <c r="I12" s="49">
        <f>COUNTIFS(TimeSeries!$AJ:$AJ,I11,TimeSeries!$AI:$AI,"Inner")</f>
        <v>78</v>
      </c>
      <c r="J12" s="49">
        <f>COUNTIFS(TimeSeries!$AJ:$AJ,J11,TimeSeries!$AI:$AI,"Inner")</f>
        <v>82</v>
      </c>
      <c r="K12" s="49">
        <f>COUNTIFS(TimeSeries!$AJ:$AJ,K11,TimeSeries!$AI:$AI,"Inner")</f>
        <v>94</v>
      </c>
      <c r="L12" s="49">
        <f>COUNTIFS(TimeSeries!$AJ:$AJ,L11,TimeSeries!$AI:$AI,"Inner")</f>
        <v>66</v>
      </c>
      <c r="M12" s="49">
        <f>COUNTIFS(TimeSeries!$AJ:$AJ,M11,TimeSeries!$AI:$AI,"Inner")</f>
        <v>54</v>
      </c>
      <c r="N12" s="49">
        <f>COUNTIFS(TimeSeries!$AJ:$AJ,N11,TimeSeries!$AI:$AI,"Inner")</f>
        <v>65</v>
      </c>
      <c r="O12" s="49">
        <f>COUNTIFS(TimeSeries!$AJ:$AJ,O11,TimeSeries!$AI:$AI,"Inner")</f>
        <v>68</v>
      </c>
      <c r="P12" s="49">
        <f>COUNTIFS(TimeSeries!$AJ:$AJ,P11,TimeSeries!$AI:$AI,"Inner")</f>
        <v>72</v>
      </c>
      <c r="Q12" s="49">
        <f>COUNTIFS(TimeSeries!$AJ:$AJ,Q11,TimeSeries!$AI:$AI,"Inner")</f>
        <v>97</v>
      </c>
      <c r="R12" s="50">
        <f>COUNTIFS(TimeSeries!$AJ:$AJ,R11,TimeSeries!$AI:$AI,"Inner")</f>
        <v>84</v>
      </c>
    </row>
    <row r="13" spans="2:18" customFormat="1" ht="15" thickBot="1" x14ac:dyDescent="0.35">
      <c r="B13" s="169"/>
      <c r="C13" s="42" t="s">
        <v>21</v>
      </c>
      <c r="D13" s="51">
        <f>IF(D12&gt;0,SUMIFS(TimeSeries!$AB:$AB,TimeSeries!$AJ:$AJ,D$11,TimeSeries!$AI:$AI,"Inner")/SUMIFS(TimeSeries!$AA:$AA,TimeSeries!$AJ:$AJ,D$11,TimeSeries!$AI:$AI,"Inner"),"")</f>
        <v>-3.2695269020421219E-2</v>
      </c>
      <c r="E13" s="52">
        <f>IF(E12&gt;0,SUMIFS(TimeSeries!$AB:$AB,TimeSeries!$AJ:$AJ,E$11,TimeSeries!$AI:$AI,"Inner")/SUMIFS(TimeSeries!$AA:$AA,TimeSeries!$AJ:$AJ,E$11,TimeSeries!$AI:$AI,"Inner"),"")</f>
        <v>4.3777701957451697E-2</v>
      </c>
      <c r="F13" s="52">
        <f>IF(F12&gt;0,SUMIFS(TimeSeries!$AB:$AB,TimeSeries!$AJ:$AJ,F$11,TimeSeries!$AI:$AI,"Inner")/SUMIFS(TimeSeries!$AA:$AA,TimeSeries!$AJ:$AJ,F$11,TimeSeries!$AI:$AI,"Inner"),"")</f>
        <v>2.7210223656847478E-2</v>
      </c>
      <c r="G13" s="52">
        <f>IF(G12&gt;0,SUMIFS(TimeSeries!$AB:$AB,TimeSeries!$AJ:$AJ,G$11,TimeSeries!$AI:$AI,"Inner")/SUMIFS(TimeSeries!$AA:$AA,TimeSeries!$AJ:$AJ,G$11,TimeSeries!$AI:$AI,"Inner"),"")</f>
        <v>-1.9703507654504741E-2</v>
      </c>
      <c r="H13" s="52">
        <f>IF(H12&gt;0,SUMIFS(TimeSeries!$AB:$AB,TimeSeries!$AJ:$AJ,H$11,TimeSeries!$AI:$AI,"Inner")/SUMIFS(TimeSeries!$AA:$AA,TimeSeries!$AJ:$AJ,H$11,TimeSeries!$AI:$AI,"Inner"),"")</f>
        <v>1.9716888742818232E-2</v>
      </c>
      <c r="I13" s="52">
        <f>IF(I12&gt;0,SUMIFS(TimeSeries!$AB:$AB,TimeSeries!$AJ:$AJ,I$11,TimeSeries!$AI:$AI,"Inner")/SUMIFS(TimeSeries!$AA:$AA,TimeSeries!$AJ:$AJ,I$11,TimeSeries!$AI:$AI,"Inner"),"")</f>
        <v>5.8747146695466955E-3</v>
      </c>
      <c r="J13" s="52">
        <f>IF(J12&gt;0,SUMIFS(TimeSeries!$AB:$AB,TimeSeries!$AJ:$AJ,J$11,TimeSeries!$AI:$AI,"Inner")/SUMIFS(TimeSeries!$AA:$AA,TimeSeries!$AJ:$AJ,J$11,TimeSeries!$AI:$AI,"Inner"),"")</f>
        <v>-6.9399242157060855E-4</v>
      </c>
      <c r="K13" s="52">
        <f>IF(K12&gt;0,SUMIFS(TimeSeries!$AB:$AB,TimeSeries!$AJ:$AJ,K$11,TimeSeries!$AI:$AI,"Inner")/SUMIFS(TimeSeries!$AA:$AA,TimeSeries!$AJ:$AJ,K$11,TimeSeries!$AI:$AI,"Inner"),"")</f>
        <v>-5.0318117838926259E-3</v>
      </c>
      <c r="L13" s="52">
        <f>IF(L12&gt;0,SUMIFS(TimeSeries!$AB:$AB,TimeSeries!$AJ:$AJ,L$11,TimeSeries!$AI:$AI,"Inner")/SUMIFS(TimeSeries!$AA:$AA,TimeSeries!$AJ:$AJ,L$11,TimeSeries!$AI:$AI,"Inner"),"")</f>
        <v>6.0760085733588751E-3</v>
      </c>
      <c r="M13" s="52">
        <f>IF(M12&gt;0,SUMIFS(TimeSeries!$AB:$AB,TimeSeries!$AJ:$AJ,M$11,TimeSeries!$AI:$AI,"Inner")/SUMIFS(TimeSeries!$AA:$AA,TimeSeries!$AJ:$AJ,M$11,TimeSeries!$AI:$AI,"Inner"),"")</f>
        <v>4.8325752841252853E-3</v>
      </c>
      <c r="N13" s="52">
        <f>IF(N12&gt;0,SUMIFS(TimeSeries!$AB:$AB,TimeSeries!$AJ:$AJ,N$11,TimeSeries!$AI:$AI,"Inner")/SUMIFS(TimeSeries!$AA:$AA,TimeSeries!$AJ:$AJ,N$11,TimeSeries!$AI:$AI,"Inner"),"")</f>
        <v>-5.9393235658076306E-3</v>
      </c>
      <c r="O13" s="52">
        <f>IF(O12&gt;0,SUMIFS(TimeSeries!$AB:$AB,TimeSeries!$AJ:$AJ,O$11,TimeSeries!$AI:$AI,"Inner")/SUMIFS(TimeSeries!$AA:$AA,TimeSeries!$AJ:$AJ,O$11,TimeSeries!$AI:$AI,"Inner"),"")</f>
        <v>-2.6732784799559884E-3</v>
      </c>
      <c r="P13" s="52">
        <f>IF(P12&gt;0,SUMIFS(TimeSeries!$AB:$AB,TimeSeries!$AJ:$AJ,P$11,TimeSeries!$AI:$AI,"Inner")/SUMIFS(TimeSeries!$AA:$AA,TimeSeries!$AJ:$AJ,P$11,TimeSeries!$AI:$AI,"Inner"),"")</f>
        <v>4.8398713328118449E-3</v>
      </c>
      <c r="Q13" s="52">
        <f>IF(Q12&gt;0,SUMIFS(TimeSeries!$AB:$AB,TimeSeries!$AJ:$AJ,Q$11,TimeSeries!$AI:$AI,"Inner")/SUMIFS(TimeSeries!$AA:$AA,TimeSeries!$AJ:$AJ,Q$11,TimeSeries!$AI:$AI,"Inner"),"")</f>
        <v>-2.937493010401786E-3</v>
      </c>
      <c r="R13" s="53">
        <f>IF(R12&gt;0,SUMIFS(TimeSeries!$AB:$AB,TimeSeries!$AJ:$AJ,R$11,TimeSeries!$AI:$AI,"Inner")/SUMIFS(TimeSeries!$AA:$AA,TimeSeries!$AJ:$AJ,R$11,TimeSeries!$AI:$AI,"Inner"),"")</f>
        <v>1.3718550948458859E-3</v>
      </c>
    </row>
    <row r="14" spans="2:18" customFormat="1" ht="15" thickBot="1" x14ac:dyDescent="0.35">
      <c r="B14" s="169"/>
      <c r="C14" s="42" t="s">
        <v>22</v>
      </c>
      <c r="D14" s="51">
        <f>IF(D12&gt;0,SUMIFS(TimeSeries!$AC:$AC,TimeSeries!$AJ:$AJ,D$11,TimeSeries!$AI:$AI,"Inner")/SUMIFS(TimeSeries!$AA:$AA,TimeSeries!$AJ:$AJ,D$11,TimeSeries!$AI:$AI,"Inner"),"")</f>
        <v>0.22689832075328126</v>
      </c>
      <c r="E14" s="52">
        <f>IF(E12&gt;0,SUMIFS(TimeSeries!$AC:$AC,TimeSeries!$AJ:$AJ,E$11,TimeSeries!$AI:$AI,"Inner")/SUMIFS(TimeSeries!$AA:$AA,TimeSeries!$AJ:$AJ,E$11,TimeSeries!$AI:$AI,"Inner"),"")</f>
        <v>0.17435328596326766</v>
      </c>
      <c r="F14" s="52">
        <f>IF(F12&gt;0,SUMIFS(TimeSeries!$AC:$AC,TimeSeries!$AJ:$AJ,F$11,TimeSeries!$AI:$AI,"Inner")/SUMIFS(TimeSeries!$AA:$AA,TimeSeries!$AJ:$AJ,F$11,TimeSeries!$AI:$AI,"Inner"),"")</f>
        <v>0.14478845678173072</v>
      </c>
      <c r="G14" s="52">
        <f>IF(G12&gt;0,SUMIFS(TimeSeries!$AC:$AC,TimeSeries!$AJ:$AJ,G$11,TimeSeries!$AI:$AI,"Inner")/SUMIFS(TimeSeries!$AA:$AA,TimeSeries!$AJ:$AJ,G$11,TimeSeries!$AI:$AI,"Inner"),"")</f>
        <v>0.1198045131311984</v>
      </c>
      <c r="H14" s="52">
        <f>IF(H12&gt;0,SUMIFS(TimeSeries!$AC:$AC,TimeSeries!$AJ:$AJ,H$11,TimeSeries!$AI:$AI,"Inner")/SUMIFS(TimeSeries!$AA:$AA,TimeSeries!$AJ:$AJ,H$11,TimeSeries!$AI:$AI,"Inner"),"")</f>
        <v>0.11805142251307162</v>
      </c>
      <c r="I14" s="52">
        <f>IF(I12&gt;0,SUMIFS(TimeSeries!$AC:$AC,TimeSeries!$AJ:$AJ,I$11,TimeSeries!$AI:$AI,"Inner")/SUMIFS(TimeSeries!$AA:$AA,TimeSeries!$AJ:$AJ,I$11,TimeSeries!$AI:$AI,"Inner"),"")</f>
        <v>0.12417687226301355</v>
      </c>
      <c r="J14" s="52">
        <f>IF(J12&gt;0,SUMIFS(TimeSeries!$AC:$AC,TimeSeries!$AJ:$AJ,J$11,TimeSeries!$AI:$AI,"Inner")/SUMIFS(TimeSeries!$AA:$AA,TimeSeries!$AJ:$AJ,J$11,TimeSeries!$AI:$AI,"Inner"),"")</f>
        <v>0.10879345092847349</v>
      </c>
      <c r="K14" s="52">
        <f>IF(K12&gt;0,SUMIFS(TimeSeries!$AC:$AC,TimeSeries!$AJ:$AJ,K$11,TimeSeries!$AI:$AI,"Inner")/SUMIFS(TimeSeries!$AA:$AA,TimeSeries!$AJ:$AJ,K$11,TimeSeries!$AI:$AI,"Inner"),"")</f>
        <v>8.6390814086028916E-2</v>
      </c>
      <c r="L14" s="52">
        <f>IF(L12&gt;0,SUMIFS(TimeSeries!$AC:$AC,TimeSeries!$AJ:$AJ,L$11,TimeSeries!$AI:$AI,"Inner")/SUMIFS(TimeSeries!$AA:$AA,TimeSeries!$AJ:$AJ,L$11,TimeSeries!$AI:$AI,"Inner"),"")</f>
        <v>9.8333841618296502E-2</v>
      </c>
      <c r="M14" s="52">
        <f>IF(M12&gt;0,SUMIFS(TimeSeries!$AC:$AC,TimeSeries!$AJ:$AJ,M$11,TimeSeries!$AI:$AI,"Inner")/SUMIFS(TimeSeries!$AA:$AA,TimeSeries!$AJ:$AJ,M$11,TimeSeries!$AI:$AI,"Inner"),"")</f>
        <v>7.2761229281398651E-2</v>
      </c>
      <c r="N14" s="52">
        <f>IF(N12&gt;0,SUMIFS(TimeSeries!$AC:$AC,TimeSeries!$AJ:$AJ,N$11,TimeSeries!$AI:$AI,"Inner")/SUMIFS(TimeSeries!$AA:$AA,TimeSeries!$AJ:$AJ,N$11,TimeSeries!$AI:$AI,"Inner"),"")</f>
        <v>4.5729439586119039E-2</v>
      </c>
      <c r="O14" s="52">
        <f>IF(O12&gt;0,SUMIFS(TimeSeries!$AC:$AC,TimeSeries!$AJ:$AJ,O$11,TimeSeries!$AI:$AI,"Inner")/SUMIFS(TimeSeries!$AA:$AA,TimeSeries!$AJ:$AJ,O$11,TimeSeries!$AI:$AI,"Inner"),"")</f>
        <v>3.4237652840889567E-2</v>
      </c>
      <c r="P14" s="52">
        <f>IF(P12&gt;0,SUMIFS(TimeSeries!$AC:$AC,TimeSeries!$AJ:$AJ,P$11,TimeSeries!$AI:$AI,"Inner")/SUMIFS(TimeSeries!$AA:$AA,TimeSeries!$AJ:$AJ,P$11,TimeSeries!$AI:$AI,"Inner"),"")</f>
        <v>2.2831759189669894E-2</v>
      </c>
      <c r="Q14" s="52">
        <f>IF(Q12&gt;0,SUMIFS(TimeSeries!$AC:$AC,TimeSeries!$AJ:$AJ,Q$11,TimeSeries!$AI:$AI,"Inner")/SUMIFS(TimeSeries!$AA:$AA,TimeSeries!$AJ:$AJ,Q$11,TimeSeries!$AI:$AI,"Inner"),"")</f>
        <v>1.2363986504239316E-2</v>
      </c>
      <c r="R14" s="53">
        <f>IF(R12&gt;0,SUMIFS(TimeSeries!$AC:$AC,TimeSeries!$AJ:$AJ,R$11,TimeSeries!$AI:$AI,"Inner")/SUMIFS(TimeSeries!$AA:$AA,TimeSeries!$AJ:$AJ,R$11,TimeSeries!$AI:$AI,"Inner"),"")</f>
        <v>9.6456527677577023E-3</v>
      </c>
    </row>
    <row r="15" spans="2:18" customFormat="1" ht="15" thickBot="1" x14ac:dyDescent="0.35">
      <c r="B15" s="169" t="s">
        <v>40</v>
      </c>
      <c r="C15" s="40" t="s">
        <v>18</v>
      </c>
      <c r="D15" s="45" t="s">
        <v>24</v>
      </c>
      <c r="E15" s="46" t="s">
        <v>25</v>
      </c>
      <c r="F15" s="46" t="s">
        <v>26</v>
      </c>
      <c r="G15" s="46" t="s">
        <v>27</v>
      </c>
      <c r="H15" s="46" t="s">
        <v>28</v>
      </c>
      <c r="I15" s="46" t="s">
        <v>29</v>
      </c>
      <c r="J15" s="46" t="s">
        <v>30</v>
      </c>
      <c r="K15" s="46" t="s">
        <v>31</v>
      </c>
      <c r="L15" s="46" t="s">
        <v>32</v>
      </c>
      <c r="M15" s="46" t="s">
        <v>141</v>
      </c>
      <c r="N15" s="46" t="s">
        <v>34</v>
      </c>
      <c r="O15" s="46" t="s">
        <v>35</v>
      </c>
      <c r="P15" s="46" t="s">
        <v>36</v>
      </c>
      <c r="Q15" s="46" t="s">
        <v>37</v>
      </c>
      <c r="R15" s="47" t="s">
        <v>38</v>
      </c>
    </row>
    <row r="16" spans="2:18" customFormat="1" ht="15" thickBot="1" x14ac:dyDescent="0.35">
      <c r="B16" s="169"/>
      <c r="C16" s="42" t="s">
        <v>20</v>
      </c>
      <c r="D16" s="48">
        <f>COUNTIFS(TimeSeries!$AJ:$AJ,D15,TimeSeries!$AI:$AI,"Outer")</f>
        <v>235</v>
      </c>
      <c r="E16" s="49">
        <f>COUNTIFS(TimeSeries!$AJ3:$AJ5000,E15,TimeSeries!$AI3:$AI5000,"Outer")</f>
        <v>248</v>
      </c>
      <c r="F16" s="49">
        <f>COUNTIFS(TimeSeries!$AJ3:$AJ5000,F15,TimeSeries!$AI3:$AI5000,"Outer")</f>
        <v>298</v>
      </c>
      <c r="G16" s="49">
        <f>COUNTIFS(TimeSeries!$AJ3:$AJ5000,G15,TimeSeries!$AI3:$AI5000,"Outer")</f>
        <v>273</v>
      </c>
      <c r="H16" s="49">
        <f>COUNTIFS(TimeSeries!$AJ3:$AJ5000,H15,TimeSeries!$AI3:$AI5000,"Outer")</f>
        <v>258</v>
      </c>
      <c r="I16" s="49">
        <f>COUNTIFS(TimeSeries!$AJ3:$AJ5000,I15,TimeSeries!$AI3:$AI5000,"Outer")</f>
        <v>265</v>
      </c>
      <c r="J16" s="49">
        <f>COUNTIFS(TimeSeries!$AJ3:$AJ5000,J15,TimeSeries!$AI3:$AI5000,"Outer")</f>
        <v>200</v>
      </c>
      <c r="K16" s="49">
        <f>COUNTIFS(TimeSeries!$AJ3:$AJ5000,K15,TimeSeries!$AI3:$AI5000,"Outer")</f>
        <v>158</v>
      </c>
      <c r="L16" s="49">
        <f>COUNTIFS(TimeSeries!$AJ3:$AJ5000,L15,TimeSeries!$AI3:$AI5000,"Outer")</f>
        <v>98</v>
      </c>
      <c r="M16" s="49">
        <f>COUNTIFS(TimeSeries!$AJ3:$AJ5000,M15,TimeSeries!$AI3:$AI5000,"Outer")</f>
        <v>81</v>
      </c>
      <c r="N16" s="49">
        <f>COUNTIFS(TimeSeries!$AJ3:$AJ5000,N15,TimeSeries!$AI3:$AI5000,"Outer")</f>
        <v>79</v>
      </c>
      <c r="O16" s="49">
        <f>COUNTIFS(TimeSeries!$AJ3:$AJ5000,O15,TimeSeries!$AI3:$AI5000,"Outer")</f>
        <v>60</v>
      </c>
      <c r="P16" s="49">
        <f>COUNTIFS(TimeSeries!$AJ3:$AJ5000,P15,TimeSeries!$AI3:$AI5000,"Outer")</f>
        <v>70</v>
      </c>
      <c r="Q16" s="49">
        <f>COUNTIFS(TimeSeries!$AJ3:$AJ5000,Q15,TimeSeries!$AI3:$AI5000,"Outer")</f>
        <v>76</v>
      </c>
      <c r="R16" s="50">
        <f>COUNTIFS(TimeSeries!$AJ3:$AJ5000,R15,TimeSeries!$AI3:$AI5000,"Outer")</f>
        <v>65</v>
      </c>
    </row>
    <row r="17" spans="2:39" customFormat="1" ht="15" thickBot="1" x14ac:dyDescent="0.35">
      <c r="B17" s="169"/>
      <c r="C17" s="42" t="s">
        <v>21</v>
      </c>
      <c r="D17" s="51">
        <f>IF(D16&gt;0,SUMIFS(TimeSeries!$AB:$AB,TimeSeries!$AJ:$AJ,D$11,TimeSeries!$AI:$AI,"Outer")/SUMIFS(TimeSeries!$AA:$AA,TimeSeries!$AJ:$AJ,D$11,TimeSeries!$AI:$AI,"Outer"),"")</f>
        <v>2.0492645004488882E-2</v>
      </c>
      <c r="E17" s="52">
        <f>IF(E16&gt;0,SUMIFS(TimeSeries!$AB:$AB,TimeSeries!$AJ:$AJ,E$11,TimeSeries!$AI:$AI,"Outer")/SUMIFS(TimeSeries!$AA:$AA,TimeSeries!$AJ:$AJ,E$11,TimeSeries!$AI:$AI,"Outer"),"")</f>
        <v>6.0794289870557516E-2</v>
      </c>
      <c r="F17" s="52">
        <f>IF(F16&gt;0,SUMIFS(TimeSeries!$AB:$AB,TimeSeries!$AJ:$AJ,F$11,TimeSeries!$AI:$AI,"Outer")/SUMIFS(TimeSeries!$AA:$AA,TimeSeries!$AJ:$AJ,F$11,TimeSeries!$AI:$AI,"Outer"),"")</f>
        <v>8.0519640249701683E-3</v>
      </c>
      <c r="G17" s="52">
        <f>IF(G16&gt;0,SUMIFS(TimeSeries!$AB:$AB,TimeSeries!$AJ:$AJ,G$11,TimeSeries!$AI:$AI,"Outer")/SUMIFS(TimeSeries!$AA:$AA,TimeSeries!$AJ:$AJ,G$11,TimeSeries!$AI:$AI,"Outer"),"")</f>
        <v>6.4033913845175545E-3</v>
      </c>
      <c r="H17" s="52">
        <f>IF(H16&gt;0,SUMIFS(TimeSeries!$AB:$AB,TimeSeries!$AJ:$AJ,H$11,TimeSeries!$AI:$AI,"Outer")/SUMIFS(TimeSeries!$AA:$AA,TimeSeries!$AJ:$AJ,H$11,TimeSeries!$AI:$AI,"Outer"),"")</f>
        <v>-6.5867998017003389E-3</v>
      </c>
      <c r="I17" s="52">
        <f>IF(I16&gt;0,SUMIFS(TimeSeries!$AB:$AB,TimeSeries!$AJ:$AJ,I$11,TimeSeries!$AI:$AI,"Outer")/SUMIFS(TimeSeries!$AA:$AA,TimeSeries!$AJ:$AJ,I$11,TimeSeries!$AI:$AI,"Outer"),"")</f>
        <v>-1.3836529155332115E-2</v>
      </c>
      <c r="J17" s="52">
        <f>IF(J16&gt;0,SUMIFS(TimeSeries!$AB:$AB,TimeSeries!$AJ:$AJ,J$11,TimeSeries!$AI:$AI,"Outer")/SUMIFS(TimeSeries!$AA:$AA,TimeSeries!$AJ:$AJ,J$11,TimeSeries!$AI:$AI,"Outer"),"")</f>
        <v>-2.2902786822315314E-2</v>
      </c>
      <c r="K17" s="52">
        <f>IF(K16&gt;0,SUMIFS(TimeSeries!$AB:$AB,TimeSeries!$AJ:$AJ,K$11,TimeSeries!$AI:$AI,"Outer")/SUMIFS(TimeSeries!$AA:$AA,TimeSeries!$AJ:$AJ,K$11,TimeSeries!$AI:$AI,"Outer"),"")</f>
        <v>-9.7407193663514077E-3</v>
      </c>
      <c r="L17" s="52">
        <f>IF(L16&gt;0,SUMIFS(TimeSeries!$AB:$AB,TimeSeries!$AJ:$AJ,L$11,TimeSeries!$AI:$AI,"Outer")/SUMIFS(TimeSeries!$AA:$AA,TimeSeries!$AJ:$AJ,L$11,TimeSeries!$AI:$AI,"Outer"),"")</f>
        <v>6.3784855473479618E-3</v>
      </c>
      <c r="M17" s="52">
        <f>IF(M16&gt;0,SUMIFS(TimeSeries!$AB:$AB,TimeSeries!$AJ:$AJ,M$11,TimeSeries!$AI:$AI,"Outer")/SUMIFS(TimeSeries!$AA:$AA,TimeSeries!$AJ:$AJ,M$11,TimeSeries!$AI:$AI,"Outer"),"")</f>
        <v>1.2266809594296518E-2</v>
      </c>
      <c r="N17" s="52">
        <f>IF(N16&gt;0,SUMIFS(TimeSeries!$AB:$AB,TimeSeries!$AJ:$AJ,N$11,TimeSeries!$AI:$AI,"Outer")/SUMIFS(TimeSeries!$AA:$AA,TimeSeries!$AJ:$AJ,N$11,TimeSeries!$AI:$AI,"Outer"),"")</f>
        <v>-5.9840636633030761E-3</v>
      </c>
      <c r="O17" s="52">
        <f>IF(O16&gt;0,SUMIFS(TimeSeries!$AB:$AB,TimeSeries!$AJ:$AJ,O$11,TimeSeries!$AI:$AI,"Outer")/SUMIFS(TimeSeries!$AA:$AA,TimeSeries!$AJ:$AJ,O$11,TimeSeries!$AI:$AI,"Outer"),"")</f>
        <v>1.4564358362110265E-2</v>
      </c>
      <c r="P17" s="52">
        <f>IF(P16&gt;0,SUMIFS(TimeSeries!$AB:$AB,TimeSeries!$AJ:$AJ,P$11,TimeSeries!$AI:$AI,"Outer")/SUMIFS(TimeSeries!$AA:$AA,TimeSeries!$AJ:$AJ,P$11,TimeSeries!$AI:$AI,"Outer"),"")</f>
        <v>1.6213045097912295E-2</v>
      </c>
      <c r="Q17" s="52">
        <f>IF(Q16&gt;0,SUMIFS(TimeSeries!$AB:$AB,TimeSeries!$AJ:$AJ,Q$11,TimeSeries!$AI:$AI,"Outer")/SUMIFS(TimeSeries!$AA:$AA,TimeSeries!$AJ:$AJ,Q$11,TimeSeries!$AI:$AI,"Outer"),"")</f>
        <v>1.6685564133136807E-3</v>
      </c>
      <c r="R17" s="53">
        <f>IF(R16&gt;0,SUMIFS(TimeSeries!$AB:$AB,TimeSeries!$AJ:$AJ,R$11,TimeSeries!$AI:$AI,"Outer")/SUMIFS(TimeSeries!$AA:$AA,TimeSeries!$AJ:$AJ,R$11,TimeSeries!$AI:$AI,"Outer"),"")</f>
        <v>7.5090373918740825E-4</v>
      </c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</row>
    <row r="18" spans="2:39" customFormat="1" ht="15" thickBot="1" x14ac:dyDescent="0.35">
      <c r="B18" s="169"/>
      <c r="C18" s="42" t="s">
        <v>22</v>
      </c>
      <c r="D18" s="51">
        <f>IF(D16&gt;0,SUMIFS(TimeSeries!$AC:$AC,TimeSeries!$AJ:$AJ,D$11,TimeSeries!$AI:$AI,"Outer")/SUMIFS(TimeSeries!$AA:$AA,TimeSeries!$AJ:$AJ,D$11,TimeSeries!$AI:$AI,"Outer"),"")</f>
        <v>0.23540459433709846</v>
      </c>
      <c r="E18" s="52">
        <f>IF(E16&gt;0,SUMIFS(TimeSeries!$AC:$AC,TimeSeries!$AJ:$AJ,E$11,TimeSeries!$AI:$AI,"Outer")/SUMIFS(TimeSeries!$AA:$AA,TimeSeries!$AJ:$AJ,E$11,TimeSeries!$AI:$AI,"Outer"),"")</f>
        <v>0.17527396335839976</v>
      </c>
      <c r="F18" s="52">
        <f>IF(F16&gt;0,SUMIFS(TimeSeries!$AC:$AC,TimeSeries!$AJ:$AJ,F$11,TimeSeries!$AI:$AI,"Outer")/SUMIFS(TimeSeries!$AA:$AA,TimeSeries!$AJ:$AJ,F$11,TimeSeries!$AI:$AI,"Outer"),"")</f>
        <v>0.13838031601364642</v>
      </c>
      <c r="G18" s="52">
        <f>IF(G16&gt;0,SUMIFS(TimeSeries!$AC:$AC,TimeSeries!$AJ:$AJ,G$11,TimeSeries!$AI:$AI,"Outer")/SUMIFS(TimeSeries!$AA:$AA,TimeSeries!$AJ:$AJ,G$11,TimeSeries!$AI:$AI,"Outer"),"")</f>
        <v>0.12667865597363345</v>
      </c>
      <c r="H18" s="52">
        <f>IF(H16&gt;0,SUMIFS(TimeSeries!$AC:$AC,TimeSeries!$AJ:$AJ,H$11,TimeSeries!$AI:$AI,"Outer")/SUMIFS(TimeSeries!$AA:$AA,TimeSeries!$AJ:$AJ,H$11,TimeSeries!$AI:$AI,"Outer"),"")</f>
        <v>9.8548131968564531E-2</v>
      </c>
      <c r="I18" s="52">
        <f>IF(I16&gt;0,SUMIFS(TimeSeries!$AC:$AC,TimeSeries!$AJ:$AJ,I$11,TimeSeries!$AI:$AI,"Outer")/SUMIFS(TimeSeries!$AA:$AA,TimeSeries!$AJ:$AJ,I$11,TimeSeries!$AI:$AI,"Outer"),"")</f>
        <v>9.9091334369032683E-2</v>
      </c>
      <c r="J18" s="52">
        <f>IF(J16&gt;0,SUMIFS(TimeSeries!$AC:$AC,TimeSeries!$AJ:$AJ,J$11,TimeSeries!$AI:$AI,"Outer")/SUMIFS(TimeSeries!$AA:$AA,TimeSeries!$AJ:$AJ,J$11,TimeSeries!$AI:$AI,"Outer"),"")</f>
        <v>9.855634812405599E-2</v>
      </c>
      <c r="K18" s="52">
        <f>IF(K16&gt;0,SUMIFS(TimeSeries!$AC:$AC,TimeSeries!$AJ:$AJ,K$11,TimeSeries!$AI:$AI,"Outer")/SUMIFS(TimeSeries!$AA:$AA,TimeSeries!$AJ:$AJ,K$11,TimeSeries!$AI:$AI,"Outer"),"")</f>
        <v>9.3572742451735844E-2</v>
      </c>
      <c r="L18" s="52">
        <f>IF(L16&gt;0,SUMIFS(TimeSeries!$AC:$AC,TimeSeries!$AJ:$AJ,L$11,TimeSeries!$AI:$AI,"Outer")/SUMIFS(TimeSeries!$AA:$AA,TimeSeries!$AJ:$AJ,L$11,TimeSeries!$AI:$AI,"Outer"),"")</f>
        <v>0.10180844403336677</v>
      </c>
      <c r="M18" s="52">
        <f>IF(M16&gt;0,SUMIFS(TimeSeries!$AC:$AC,TimeSeries!$AJ:$AJ,M$11,TimeSeries!$AI:$AI,"Outer")/SUMIFS(TimeSeries!$AA:$AA,TimeSeries!$AJ:$AJ,M$11,TimeSeries!$AI:$AI,"Outer"),"")</f>
        <v>7.8979382539346235E-2</v>
      </c>
      <c r="N18" s="52">
        <f>IF(N16&gt;0,SUMIFS(TimeSeries!$AC:$AC,TimeSeries!$AJ:$AJ,N$11,TimeSeries!$AI:$AI,"Outer")/SUMIFS(TimeSeries!$AA:$AA,TimeSeries!$AJ:$AJ,N$11,TimeSeries!$AI:$AI,"Outer"),"")</f>
        <v>5.6637298376164012E-2</v>
      </c>
      <c r="O18" s="52">
        <f>IF(O16&gt;0,SUMIFS(TimeSeries!$AC:$AC,TimeSeries!$AJ:$AJ,O$11,TimeSeries!$AI:$AI,"Outer")/SUMIFS(TimeSeries!$AA:$AA,TimeSeries!$AJ:$AJ,O$11,TimeSeries!$AI:$AI,"Outer"),"")</f>
        <v>5.2426028165946617E-2</v>
      </c>
      <c r="P18" s="52">
        <f>IF(P16&gt;0,SUMIFS(TimeSeries!$AC:$AC,TimeSeries!$AJ:$AJ,P$11,TimeSeries!$AI:$AI,"Outer")/SUMIFS(TimeSeries!$AA:$AA,TimeSeries!$AJ:$AJ,P$11,TimeSeries!$AI:$AI,"Outer"),"")</f>
        <v>3.3051935392928458E-2</v>
      </c>
      <c r="Q18" s="52">
        <f>IF(Q16&gt;0,SUMIFS(TimeSeries!$AC:$AC,TimeSeries!$AJ:$AJ,Q$11,TimeSeries!$AI:$AI,"Outer")/SUMIFS(TimeSeries!$AA:$AA,TimeSeries!$AJ:$AJ,Q$11,TimeSeries!$AI:$AI,"Outer"),"")</f>
        <v>1.6550177003035044E-2</v>
      </c>
      <c r="R18" s="53">
        <f>IF(R16&gt;0,SUMIFS(TimeSeries!$AC:$AC,TimeSeries!$AJ:$AJ,R$11,TimeSeries!$AI:$AI,"Outer")/SUMIFS(TimeSeries!$AA:$AA,TimeSeries!$AJ:$AJ,R$11,TimeSeries!$AI:$AI,"Outer"),"")</f>
        <v>1.0885997685808543E-2</v>
      </c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</row>
    <row r="19" spans="2:39" customFormat="1" ht="15" thickBot="1" x14ac:dyDescent="0.35">
      <c r="B19" s="169" t="s">
        <v>41</v>
      </c>
      <c r="C19" s="40" t="s">
        <v>18</v>
      </c>
      <c r="D19" s="54" t="s">
        <v>42</v>
      </c>
      <c r="E19" s="55" t="s">
        <v>43</v>
      </c>
      <c r="F19" s="55" t="s">
        <v>44</v>
      </c>
      <c r="G19" s="55" t="s">
        <v>45</v>
      </c>
      <c r="H19" s="55" t="s">
        <v>46</v>
      </c>
      <c r="I19" s="55" t="s">
        <v>47</v>
      </c>
      <c r="J19" s="55" t="s">
        <v>48</v>
      </c>
      <c r="K19" s="55" t="s">
        <v>49</v>
      </c>
      <c r="L19" s="55" t="s">
        <v>50</v>
      </c>
      <c r="M19" s="55" t="s">
        <v>51</v>
      </c>
      <c r="N19" s="55" t="s">
        <v>52</v>
      </c>
      <c r="O19" s="55" t="s">
        <v>53</v>
      </c>
      <c r="P19" s="55" t="s">
        <v>54</v>
      </c>
      <c r="Q19" s="55" t="s">
        <v>55</v>
      </c>
      <c r="R19" s="55" t="s">
        <v>56</v>
      </c>
      <c r="S19" s="55" t="s">
        <v>57</v>
      </c>
      <c r="T19" s="55" t="s">
        <v>58</v>
      </c>
      <c r="U19" s="55" t="s">
        <v>59</v>
      </c>
      <c r="V19" s="55" t="s">
        <v>60</v>
      </c>
      <c r="W19" s="55" t="s">
        <v>61</v>
      </c>
      <c r="X19" s="55" t="s">
        <v>62</v>
      </c>
      <c r="Y19" s="55" t="s">
        <v>63</v>
      </c>
      <c r="Z19" s="55" t="s">
        <v>64</v>
      </c>
      <c r="AA19" s="56" t="s">
        <v>65</v>
      </c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</row>
    <row r="20" spans="2:39" customFormat="1" ht="15" thickBot="1" x14ac:dyDescent="0.35">
      <c r="B20" s="169"/>
      <c r="C20" s="42" t="s">
        <v>20</v>
      </c>
      <c r="D20" s="48">
        <f>COUNTIFS(TimeSeries!$AK:$AK,D$19)</f>
        <v>164</v>
      </c>
      <c r="E20" s="49">
        <f>COUNTIFS(TimeSeries!$AK:$AK,E$19)</f>
        <v>155</v>
      </c>
      <c r="F20" s="49">
        <f>COUNTIFS(TimeSeries!$AK:$AK,F$19)</f>
        <v>184</v>
      </c>
      <c r="G20" s="49">
        <f>COUNTIFS(TimeSeries!$AK:$AK,G$19)</f>
        <v>177</v>
      </c>
      <c r="H20" s="49">
        <f>COUNTIFS(TimeSeries!$AK:$AK,H$19)</f>
        <v>177</v>
      </c>
      <c r="I20" s="49">
        <f>COUNTIFS(TimeSeries!$AK:$AK,I$19)</f>
        <v>184</v>
      </c>
      <c r="J20" s="49">
        <f>COUNTIFS(TimeSeries!$AK:$AK,J$19)</f>
        <v>184</v>
      </c>
      <c r="K20" s="49">
        <f>COUNTIFS(TimeSeries!$AK:$AK,K$19)</f>
        <v>152</v>
      </c>
      <c r="L20" s="49">
        <f>COUNTIFS(TimeSeries!$AK:$AK,L$19)</f>
        <v>146</v>
      </c>
      <c r="M20" s="49">
        <f>COUNTIFS(TimeSeries!$AK:$AK,M$19)</f>
        <v>140</v>
      </c>
      <c r="N20" s="49">
        <f>COUNTIFS(TimeSeries!$AK:$AK,N$19)</f>
        <v>138</v>
      </c>
      <c r="O20" s="49">
        <f>COUNTIFS(TimeSeries!$AK:$AK,O$19)</f>
        <v>145</v>
      </c>
      <c r="P20" s="49">
        <f>COUNTIFS(TimeSeries!$AK:$AK,P$19)</f>
        <v>160</v>
      </c>
      <c r="Q20" s="49">
        <f>COUNTIFS(TimeSeries!$AK:$AK,Q$19)</f>
        <v>164</v>
      </c>
      <c r="R20" s="49">
        <f>COUNTIFS(TimeSeries!$AK:$AK,R$19)</f>
        <v>154</v>
      </c>
      <c r="S20" s="49">
        <f>COUNTIFS(TimeSeries!$AK:$AK,S$19)</f>
        <v>164</v>
      </c>
      <c r="T20" s="49">
        <f>COUNTIFS(TimeSeries!$AK:$AK,T$19)</f>
        <v>196</v>
      </c>
      <c r="U20" s="49">
        <f>COUNTIFS(TimeSeries!$AK:$AK,U$19)</f>
        <v>183</v>
      </c>
      <c r="V20" s="49">
        <f>COUNTIFS(TimeSeries!$AK:$AK,V$19)</f>
        <v>193</v>
      </c>
      <c r="W20" s="49">
        <f>COUNTIFS(TimeSeries!$AK:$AK,W$19)</f>
        <v>182</v>
      </c>
      <c r="X20" s="49">
        <f>COUNTIFS(TimeSeries!$AK:$AK,X$19)</f>
        <v>190</v>
      </c>
      <c r="Y20" s="49">
        <f>COUNTIFS(TimeSeries!$AK:$AK,Y$19)</f>
        <v>188</v>
      </c>
      <c r="Z20" s="49">
        <f>COUNTIFS(TimeSeries!$AK:$AK,Z$19)</f>
        <v>208</v>
      </c>
      <c r="AA20" s="50">
        <f>COUNTIFS(TimeSeries!$AK:$AK,AA$19)</f>
        <v>197</v>
      </c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</row>
    <row r="21" spans="2:39" customFormat="1" ht="15" thickBot="1" x14ac:dyDescent="0.35">
      <c r="B21" s="169"/>
      <c r="C21" s="42" t="s">
        <v>21</v>
      </c>
      <c r="D21" s="48">
        <f>IF(D20&gt;0,SUMIFS(TimeSeries!$AB:$AB,TimeSeries!$AK:$AK,D$19)/SUMIFS(TimeSeries!$AA:$AA,TimeSeries!$AK:$AK,D$19),"")</f>
        <v>1.4142516324562471E-2</v>
      </c>
      <c r="E21" s="49">
        <f>IF(E20&gt;0,SUMIFS(TimeSeries!$AB:$AB,TimeSeries!$AK:$AK,E$19)/SUMIFS(TimeSeries!$AA:$AA,TimeSeries!$AK:$AK,E$19),"")</f>
        <v>1.935145811870935E-2</v>
      </c>
      <c r="F21" s="49">
        <f>IF(F20&gt;0,SUMIFS(TimeSeries!$AB:$AB,TimeSeries!$AK:$AK,F$19)/SUMIFS(TimeSeries!$AA:$AA,TimeSeries!$AK:$AK,F$19),"")</f>
        <v>4.7975387522098756E-3</v>
      </c>
      <c r="G21" s="49">
        <f>IF(G20&gt;0,SUMIFS(TimeSeries!$AB:$AB,TimeSeries!$AK:$AK,G$19)/SUMIFS(TimeSeries!$AA:$AA,TimeSeries!$AK:$AK,G$19),"")</f>
        <v>-2.5319401438625394E-3</v>
      </c>
      <c r="H21" s="49">
        <f>IF(H20&gt;0,SUMIFS(TimeSeries!$AB:$AB,TimeSeries!$AK:$AK,H$19)/SUMIFS(TimeSeries!$AA:$AA,TimeSeries!$AK:$AK,H$19),"")</f>
        <v>-1.711927687914824E-2</v>
      </c>
      <c r="I21" s="49">
        <f>IF(I20&gt;0,SUMIFS(TimeSeries!$AB:$AB,TimeSeries!$AK:$AK,I$19)/SUMIFS(TimeSeries!$AA:$AA,TimeSeries!$AK:$AK,I$19),"")</f>
        <v>-1.2154849593650522E-3</v>
      </c>
      <c r="J21" s="49">
        <f>IF(J20&gt;0,SUMIFS(TimeSeries!$AB:$AB,TimeSeries!$AK:$AK,J$19)/SUMIFS(TimeSeries!$AA:$AA,TimeSeries!$AK:$AK,J$19),"")</f>
        <v>-9.4599052960101012E-3</v>
      </c>
      <c r="K21" s="49">
        <f>IF(K20&gt;0,SUMIFS(TimeSeries!$AB:$AB,TimeSeries!$AK:$AK,K$19)/SUMIFS(TimeSeries!$AA:$AA,TimeSeries!$AK:$AK,K$19),"")</f>
        <v>-5.6774695776881179E-3</v>
      </c>
      <c r="L21" s="49">
        <f>IF(L20&gt;0,SUMIFS(TimeSeries!$AB:$AB,TimeSeries!$AK:$AK,L$19)/SUMIFS(TimeSeries!$AA:$AA,TimeSeries!$AK:$AK,L$19),"")</f>
        <v>1.264387324476698E-3</v>
      </c>
      <c r="M21" s="49">
        <f>IF(M20&gt;0,SUMIFS(TimeSeries!$AB:$AB,TimeSeries!$AK:$AK,M$19)/SUMIFS(TimeSeries!$AA:$AA,TimeSeries!$AK:$AK,M$19),"")</f>
        <v>1.4937864191969925E-2</v>
      </c>
      <c r="N21" s="49">
        <f>IF(N20&gt;0,SUMIFS(TimeSeries!$AB:$AB,TimeSeries!$AK:$AK,N$19)/SUMIFS(TimeSeries!$AA:$AA,TimeSeries!$AK:$AK,N$19),"")</f>
        <v>3.6157592586511201E-3</v>
      </c>
      <c r="O21" s="49">
        <f>IF(O20&gt;0,SUMIFS(TimeSeries!$AB:$AB,TimeSeries!$AK:$AK,O$19)/SUMIFS(TimeSeries!$AA:$AA,TimeSeries!$AK:$AK,O$19),"")</f>
        <v>-1.4558731388929378E-3</v>
      </c>
      <c r="P21" s="49">
        <f>IF(P20&gt;0,SUMIFS(TimeSeries!$AB:$AB,TimeSeries!$AK:$AK,P$19)/SUMIFS(TimeSeries!$AA:$AA,TimeSeries!$AK:$AK,P$19),"")</f>
        <v>1.6160072853821542E-2</v>
      </c>
      <c r="Q21" s="49">
        <f>IF(Q20&gt;0,SUMIFS(TimeSeries!$AB:$AB,TimeSeries!$AK:$AK,Q$19)/SUMIFS(TimeSeries!$AA:$AA,TimeSeries!$AK:$AK,Q$19),"")</f>
        <v>6.3982355988159347E-3</v>
      </c>
      <c r="R21" s="49">
        <f>IF(R20&gt;0,SUMIFS(TimeSeries!$AB:$AB,TimeSeries!$AK:$AK,R$19)/SUMIFS(TimeSeries!$AA:$AA,TimeSeries!$AK:$AK,R$19),"")</f>
        <v>-8.5757904996033585E-3</v>
      </c>
      <c r="S21" s="49">
        <f>IF(S20&gt;0,SUMIFS(TimeSeries!$AB:$AB,TimeSeries!$AK:$AK,S$19)/SUMIFS(TimeSeries!$AA:$AA,TimeSeries!$AK:$AK,S$19),"")</f>
        <v>1.6261891050458666E-2</v>
      </c>
      <c r="T21" s="49">
        <f>IF(T20&gt;0,SUMIFS(TimeSeries!$AB:$AB,TimeSeries!$AK:$AK,T$19)/SUMIFS(TimeSeries!$AA:$AA,TimeSeries!$AK:$AK,T$19),"")</f>
        <v>-3.1001597042764222E-3</v>
      </c>
      <c r="U21" s="49">
        <f>IF(U20&gt;0,SUMIFS(TimeSeries!$AB:$AB,TimeSeries!$AK:$AK,U$19)/SUMIFS(TimeSeries!$AA:$AA,TimeSeries!$AK:$AK,U$19),"")</f>
        <v>-1.2207934679353197E-2</v>
      </c>
      <c r="V21" s="49">
        <f>IF(V20&gt;0,SUMIFS(TimeSeries!$AB:$AB,TimeSeries!$AK:$AK,V$19)/SUMIFS(TimeSeries!$AA:$AA,TimeSeries!$AK:$AK,V$19),"")</f>
        <v>-1.2015801658054137E-2</v>
      </c>
      <c r="W21" s="49">
        <f>IF(W20&gt;0,SUMIFS(TimeSeries!$AB:$AB,TimeSeries!$AK:$AK,W$19)/SUMIFS(TimeSeries!$AA:$AA,TimeSeries!$AK:$AK,W$19),"")</f>
        <v>-1.4741767197115598E-2</v>
      </c>
      <c r="X21" s="49">
        <f>IF(X20&gt;0,SUMIFS(TimeSeries!$AB:$AB,TimeSeries!$AK:$AK,X$19)/SUMIFS(TimeSeries!$AA:$AA,TimeSeries!$AK:$AK,X$19),"")</f>
        <v>-1.291529436777087E-2</v>
      </c>
      <c r="Y21" s="49">
        <f>IF(Y20&gt;0,SUMIFS(TimeSeries!$AB:$AB,TimeSeries!$AK:$AK,Y$19)/SUMIFS(TimeSeries!$AA:$AA,TimeSeries!$AK:$AK,Y$19),"")</f>
        <v>-1.5666082282337734E-2</v>
      </c>
      <c r="Z21" s="49">
        <f>IF(Z20&gt;0,SUMIFS(TimeSeries!$AB:$AB,TimeSeries!$AK:$AK,Z$19)/SUMIFS(TimeSeries!$AA:$AA,TimeSeries!$AK:$AK,Z$19),"")</f>
        <v>1.8448091799996187E-2</v>
      </c>
      <c r="AA21" s="50">
        <f>IF(AA20&gt;0,SUMIFS(TimeSeries!$AB:$AB,TimeSeries!$AK:$AK,AA$19)/SUMIFS(TimeSeries!$AA:$AA,TimeSeries!$AK:$AK,AA$19),"")</f>
        <v>2.9453641223821447E-2</v>
      </c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</row>
    <row r="22" spans="2:39" customFormat="1" ht="15" thickBot="1" x14ac:dyDescent="0.35">
      <c r="B22" s="169"/>
      <c r="C22" s="42" t="s">
        <v>22</v>
      </c>
      <c r="D22" s="57">
        <f>IF(D20&gt;0,SUMIFS(TimeSeries!$AC:$AC,TimeSeries!$AK:$AK,D$19)/SUMIFS(TimeSeries!$AA:$AA,TimeSeries!$AK:$AK,D$19),"")</f>
        <v>7.4662757451572345E-2</v>
      </c>
      <c r="E22" s="58">
        <f>IF(E20&gt;0,SUMIFS(TimeSeries!$AC:$AC,TimeSeries!$AK:$AK,E$19)/SUMIFS(TimeSeries!$AA:$AA,TimeSeries!$AK:$AK,E$19),"")</f>
        <v>8.0211101088259559E-2</v>
      </c>
      <c r="F22" s="58">
        <f>IF(F20&gt;0,SUMIFS(TimeSeries!$AC:$AC,TimeSeries!$AK:$AK,F$19)/SUMIFS(TimeSeries!$AA:$AA,TimeSeries!$AK:$AK,F$19),"")</f>
        <v>6.2319715393554062E-2</v>
      </c>
      <c r="G22" s="58">
        <f>IF(G20&gt;0,SUMIFS(TimeSeries!$AC:$AC,TimeSeries!$AK:$AK,G$19)/SUMIFS(TimeSeries!$AA:$AA,TimeSeries!$AK:$AK,G$19),"")</f>
        <v>5.2998388927085076E-2</v>
      </c>
      <c r="H22" s="58">
        <f>IF(H20&gt;0,SUMIFS(TimeSeries!$AC:$AC,TimeSeries!$AK:$AK,H$19)/SUMIFS(TimeSeries!$AA:$AA,TimeSeries!$AK:$AK,H$19),"")</f>
        <v>5.5366239739781102E-2</v>
      </c>
      <c r="I22" s="58">
        <f>IF(I20&gt;0,SUMIFS(TimeSeries!$AC:$AC,TimeSeries!$AK:$AK,I$19)/SUMIFS(TimeSeries!$AA:$AA,TimeSeries!$AK:$AK,I$19),"")</f>
        <v>6.4801393368258492E-2</v>
      </c>
      <c r="J22" s="58">
        <f>IF(J20&gt;0,SUMIFS(TimeSeries!$AC:$AC,TimeSeries!$AK:$AK,J$19)/SUMIFS(TimeSeries!$AA:$AA,TimeSeries!$AK:$AK,J$19),"")</f>
        <v>5.5072226581645137E-2</v>
      </c>
      <c r="K22" s="58">
        <f>IF(K20&gt;0,SUMIFS(TimeSeries!$AC:$AC,TimeSeries!$AK:$AK,K$19)/SUMIFS(TimeSeries!$AA:$AA,TimeSeries!$AK:$AK,K$19),"")</f>
        <v>4.7925108610213346E-2</v>
      </c>
      <c r="L22" s="58">
        <f>IF(L20&gt;0,SUMIFS(TimeSeries!$AC:$AC,TimeSeries!$AK:$AK,L$19)/SUMIFS(TimeSeries!$AA:$AA,TimeSeries!$AK:$AK,L$19),"")</f>
        <v>5.2776873723474144E-2</v>
      </c>
      <c r="M22" s="58">
        <f>IF(M20&gt;0,SUMIFS(TimeSeries!$AC:$AC,TimeSeries!$AK:$AK,M$19)/SUMIFS(TimeSeries!$AA:$AA,TimeSeries!$AK:$AK,M$19),"")</f>
        <v>5.6395004455934886E-2</v>
      </c>
      <c r="N22" s="58">
        <f>IF(N20&gt;0,SUMIFS(TimeSeries!$AC:$AC,TimeSeries!$AK:$AK,N$19)/SUMIFS(TimeSeries!$AA:$AA,TimeSeries!$AK:$AK,N$19),"")</f>
        <v>4.8882831466942452E-2</v>
      </c>
      <c r="O22" s="58">
        <f>IF(O20&gt;0,SUMIFS(TimeSeries!$AC:$AC,TimeSeries!$AK:$AK,O$19)/SUMIFS(TimeSeries!$AA:$AA,TimeSeries!$AK:$AK,O$19),"")</f>
        <v>5.531137313495807E-2</v>
      </c>
      <c r="P22" s="58">
        <f>IF(P20&gt;0,SUMIFS(TimeSeries!$AC:$AC,TimeSeries!$AK:$AK,P$19)/SUMIFS(TimeSeries!$AA:$AA,TimeSeries!$AK:$AK,P$19),"")</f>
        <v>6.3765197289011311E-2</v>
      </c>
      <c r="Q22" s="58">
        <f>IF(Q20&gt;0,SUMIFS(TimeSeries!$AC:$AC,TimeSeries!$AK:$AK,Q$19)/SUMIFS(TimeSeries!$AA:$AA,TimeSeries!$AK:$AK,Q$19),"")</f>
        <v>4.9151182361589031E-2</v>
      </c>
      <c r="R22" s="58">
        <f>IF(R20&gt;0,SUMIFS(TimeSeries!$AC:$AC,TimeSeries!$AK:$AK,R$19)/SUMIFS(TimeSeries!$AA:$AA,TimeSeries!$AK:$AK,R$19),"")</f>
        <v>5.1312474678647954E-2</v>
      </c>
      <c r="S22" s="58">
        <f>IF(S20&gt;0,SUMIFS(TimeSeries!$AC:$AC,TimeSeries!$AK:$AK,S$19)/SUMIFS(TimeSeries!$AA:$AA,TimeSeries!$AK:$AK,S$19),"")</f>
        <v>6.1774254006992428E-2</v>
      </c>
      <c r="T22" s="58">
        <f>IF(T20&gt;0,SUMIFS(TimeSeries!$AC:$AC,TimeSeries!$AK:$AK,T$19)/SUMIFS(TimeSeries!$AA:$AA,TimeSeries!$AK:$AK,T$19),"")</f>
        <v>5.4014342109041942E-2</v>
      </c>
      <c r="U22" s="58">
        <f>IF(U20&gt;0,SUMIFS(TimeSeries!$AC:$AC,TimeSeries!$AK:$AK,U$19)/SUMIFS(TimeSeries!$AA:$AA,TimeSeries!$AK:$AK,U$19),"")</f>
        <v>5.4342233199394872E-2</v>
      </c>
      <c r="V22" s="58">
        <f>IF(V20&gt;0,SUMIFS(TimeSeries!$AC:$AC,TimeSeries!$AK:$AK,V$19)/SUMIFS(TimeSeries!$AA:$AA,TimeSeries!$AK:$AK,V$19),"")</f>
        <v>5.0691732665303753E-2</v>
      </c>
      <c r="W22" s="58">
        <f>IF(W20&gt;0,SUMIFS(TimeSeries!$AC:$AC,TimeSeries!$AK:$AK,W$19)/SUMIFS(TimeSeries!$AA:$AA,TimeSeries!$AK:$AK,W$19),"")</f>
        <v>4.8250404191455029E-2</v>
      </c>
      <c r="X22" s="58">
        <f>IF(X20&gt;0,SUMIFS(TimeSeries!$AC:$AC,TimeSeries!$AK:$AK,X$19)/SUMIFS(TimeSeries!$AA:$AA,TimeSeries!$AK:$AK,X$19),"")</f>
        <v>5.8371196475146124E-2</v>
      </c>
      <c r="Y22" s="58">
        <f>IF(Y20&gt;0,SUMIFS(TimeSeries!$AC:$AC,TimeSeries!$AK:$AK,Y$19)/SUMIFS(TimeSeries!$AA:$AA,TimeSeries!$AK:$AK,Y$19),"")</f>
        <v>5.4742796993737665E-2</v>
      </c>
      <c r="Z22" s="58">
        <f>IF(Z20&gt;0,SUMIFS(TimeSeries!$AC:$AC,TimeSeries!$AK:$AK,Z$19)/SUMIFS(TimeSeries!$AA:$AA,TimeSeries!$AK:$AK,Z$19),"")</f>
        <v>6.5301549181716198E-2</v>
      </c>
      <c r="AA22" s="59">
        <f>IF(AA20&gt;0,SUMIFS(TimeSeries!$AC:$AC,TimeSeries!$AK:$AK,AA$19)/SUMIFS(TimeSeries!$AA:$AA,TimeSeries!$AK:$AK,AA$19),"")</f>
        <v>7.4380767926668895E-2</v>
      </c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</row>
    <row r="23" spans="2:39" customFormat="1" ht="15" thickBot="1" x14ac:dyDescent="0.35">
      <c r="B23" s="169" t="s">
        <v>66</v>
      </c>
      <c r="C23" s="40" t="s">
        <v>18</v>
      </c>
      <c r="D23" s="54" t="s">
        <v>67</v>
      </c>
      <c r="E23" s="55" t="s">
        <v>68</v>
      </c>
      <c r="F23" s="55" t="s">
        <v>69</v>
      </c>
      <c r="G23" s="55" t="s">
        <v>70</v>
      </c>
      <c r="H23" s="55" t="s">
        <v>71</v>
      </c>
      <c r="I23" s="55" t="s">
        <v>72</v>
      </c>
      <c r="J23" s="55" t="s">
        <v>73</v>
      </c>
      <c r="K23" s="55" t="s">
        <v>74</v>
      </c>
      <c r="L23" s="55" t="s">
        <v>75</v>
      </c>
      <c r="M23" s="55" t="s">
        <v>76</v>
      </c>
      <c r="N23" s="55" t="s">
        <v>77</v>
      </c>
      <c r="O23" s="56" t="s">
        <v>78</v>
      </c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</row>
    <row r="24" spans="2:39" customFormat="1" ht="15" thickBot="1" x14ac:dyDescent="0.35">
      <c r="B24" s="169"/>
      <c r="C24" s="70" t="s">
        <v>20</v>
      </c>
      <c r="D24" s="117">
        <f>IF(COUNTIFS(TimeSeries!$AL:$AL,D$23)&gt;0,COUNTIFS(TimeSeries!$AL:$AL,D$23),"")</f>
        <v>128</v>
      </c>
      <c r="E24" s="118">
        <f>IF(COUNTIFS(TimeSeries!$AL:$AL,E$23)&gt;0,COUNTIFS(TimeSeries!$AL:$AL,E$23),"")</f>
        <v>736</v>
      </c>
      <c r="F24" s="118">
        <f>IF(COUNTIFS(TimeSeries!$AL:$AL,F$23)&gt;0,COUNTIFS(TimeSeries!$AL:$AL,F$23),"")</f>
        <v>1651</v>
      </c>
      <c r="G24" s="118">
        <f>IF(COUNTIFS(TimeSeries!$AL:$AL,G$23)&gt;0,COUNTIFS(TimeSeries!$AL:$AL,G$23),"")</f>
        <v>753</v>
      </c>
      <c r="H24" s="118">
        <f>IF(COUNTIFS(TimeSeries!$AL:$AL,H$23)&gt;0,COUNTIFS(TimeSeries!$AL:$AL,H$23),"")</f>
        <v>256</v>
      </c>
      <c r="I24" s="118" t="str">
        <f>IF(COUNTIFS(TimeSeries!$AL:$AL,I$23)&gt;0,COUNTIFS(TimeSeries!$AL:$AL,I$23),"")</f>
        <v/>
      </c>
      <c r="J24" s="118" t="str">
        <f>IF(COUNTIFS(TimeSeries!$AL:$AL,J$23)&gt;0,COUNTIFS(TimeSeries!$AL:$AL,J$23),"")</f>
        <v/>
      </c>
      <c r="K24" s="118" t="str">
        <f>IF(COUNTIFS(TimeSeries!$AL:$AL,K$23)&gt;0,COUNTIFS(TimeSeries!$AL:$AL,K$23),"")</f>
        <v/>
      </c>
      <c r="L24" s="118" t="str">
        <f>IF(COUNTIFS(TimeSeries!$AL:$AL,L$23)&gt;0,COUNTIFS(TimeSeries!$AL:$AL,L$23),"")</f>
        <v/>
      </c>
      <c r="M24" s="118">
        <f>IF(COUNTIFS(TimeSeries!$AL:$AL,M$23)&gt;0,COUNTIFS(TimeSeries!$AL:$AL,M$23),"")</f>
        <v>145</v>
      </c>
      <c r="N24" s="118">
        <f>IF(COUNTIFS(TimeSeries!$AL:$AL,N$23)&gt;0,COUNTIFS(TimeSeries!$AL:$AL,N$23),"")</f>
        <v>146</v>
      </c>
      <c r="O24" s="119">
        <f>IF(COUNTIFS(TimeSeries!$AL:$AL,O$23)&gt;0,COUNTIFS(TimeSeries!$AL:$AL,O$23),"")</f>
        <v>310</v>
      </c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</row>
    <row r="25" spans="2:39" customFormat="1" ht="15" thickBot="1" x14ac:dyDescent="0.35">
      <c r="B25" s="169"/>
      <c r="C25" s="70" t="s">
        <v>21</v>
      </c>
      <c r="D25" s="48">
        <f>IF(LEN(D24)&gt;0,SUMIFS(TimeSeries!$AB:$AB,TimeSeries!$AL:$AL,D$23)/SUMIFS(TimeSeries!$AA:$AA,TimeSeries!$AL:$AL,D$23),"")</f>
        <v>6.8989691974289835E-2</v>
      </c>
      <c r="E25" s="49">
        <f>IF(LEN(E24)&gt;0,SUMIFS(TimeSeries!$AB:$AB,TimeSeries!$AL:$AL,E$23)/SUMIFS(TimeSeries!$AA:$AA,TimeSeries!$AL:$AL,E$23),"")</f>
        <v>-1.0191240607951837E-2</v>
      </c>
      <c r="F25" s="49">
        <f>IF(LEN(F24)&gt;0,SUMIFS(TimeSeries!$AB:$AB,TimeSeries!$AL:$AL,F$23)/SUMIFS(TimeSeries!$AA:$AA,TimeSeries!$AL:$AL,F$23),"")</f>
        <v>2.5179423516683585E-3</v>
      </c>
      <c r="G25" s="49">
        <f>IF(LEN(G24)&gt;0,SUMIFS(TimeSeries!$AB:$AB,TimeSeries!$AL:$AL,G$23)/SUMIFS(TimeSeries!$AA:$AA,TimeSeries!$AL:$AL,G$23),"")</f>
        <v>-1.4828600516070004E-2</v>
      </c>
      <c r="H25" s="49">
        <f>IF(LEN(H24)&gt;0,SUMIFS(TimeSeries!$AB:$AB,TimeSeries!$AL:$AL,H$23)/SUMIFS(TimeSeries!$AA:$AA,TimeSeries!$AL:$AL,H$23),"")</f>
        <v>1.3996709540190529E-2</v>
      </c>
      <c r="I25" s="49" t="str">
        <f>IF(LEN(I24)&gt;0,SUMIFS(TimeSeries!$AB:$AB,TimeSeries!$AL:$AL,I$23)/SUMIFS(TimeSeries!$AA:$AA,TimeSeries!$AL:$AL,I$23),"")</f>
        <v/>
      </c>
      <c r="J25" s="49" t="str">
        <f>IF(LEN(J24)&gt;0,SUMIFS(TimeSeries!$AB:$AB,TimeSeries!$AL:$AL,J$23)/SUMIFS(TimeSeries!$AA:$AA,TimeSeries!$AL:$AL,J$23),"")</f>
        <v/>
      </c>
      <c r="K25" s="49" t="str">
        <f>IF(LEN(K24)&gt;0,SUMIFS(TimeSeries!$AB:$AB,TimeSeries!$AL:$AL,K$23)/SUMIFS(TimeSeries!$AA:$AA,TimeSeries!$AL:$AL,K$23),"")</f>
        <v/>
      </c>
      <c r="L25" s="49" t="str">
        <f>IF(LEN(L24)&gt;0,SUMIFS(TimeSeries!$AB:$AB,TimeSeries!$AL:$AL,L$23)/SUMIFS(TimeSeries!$AA:$AA,TimeSeries!$AL:$AL,L$23),"")</f>
        <v/>
      </c>
      <c r="M25" s="49">
        <f>IF(LEN(M24)&gt;0,SUMIFS(TimeSeries!$AB:$AB,TimeSeries!$AL:$AL,M$23)/SUMIFS(TimeSeries!$AA:$AA,TimeSeries!$AL:$AL,M$23),"")</f>
        <v>2.3355615297396375E-3</v>
      </c>
      <c r="N25" s="49">
        <f>IF(LEN(N24)&gt;0,SUMIFS(TimeSeries!$AB:$AB,TimeSeries!$AL:$AL,N$23)/SUMIFS(TimeSeries!$AA:$AA,TimeSeries!$AL:$AL,N$23),"")</f>
        <v>5.811440895054483E-2</v>
      </c>
      <c r="O25" s="50">
        <f>IF(LEN(O24)&gt;0,SUMIFS(TimeSeries!$AB:$AB,TimeSeries!$AL:$AL,O$23)/SUMIFS(TimeSeries!$AA:$AA,TimeSeries!$AL:$AL,O$23),"")</f>
        <v>-5.8692598770837892E-3</v>
      </c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</row>
    <row r="26" spans="2:39" customFormat="1" ht="15" thickBot="1" x14ac:dyDescent="0.35">
      <c r="B26" s="169"/>
      <c r="C26" s="70" t="s">
        <v>22</v>
      </c>
      <c r="D26" s="57">
        <f>IF(LEN(D24)&gt;0,SUMIFS(TimeSeries!$AC:$AC,TimeSeries!$AL:$AL,D$23)/SUMIFS(TimeSeries!$AA:$AA,TimeSeries!$AL:$AL,D$23),"")</f>
        <v>0.12874887547817676</v>
      </c>
      <c r="E26" s="58">
        <f>IF(LEN(E24)&gt;0,SUMIFS(TimeSeries!$AC:$AC,TimeSeries!$AL:$AL,E$23)/SUMIFS(TimeSeries!$AA:$AA,TimeSeries!$AL:$AL,E$23),"")</f>
        <v>6.0778399321836721E-2</v>
      </c>
      <c r="F26" s="58">
        <f>IF(LEN(F24)&gt;0,SUMIFS(TimeSeries!$AC:$AC,TimeSeries!$AL:$AL,F$23)/SUMIFS(TimeSeries!$AA:$AA,TimeSeries!$AL:$AL,F$23),"")</f>
        <v>4.4011779791051288E-2</v>
      </c>
      <c r="G26" s="58">
        <f>IF(LEN(G24)&gt;0,SUMIFS(TimeSeries!$AC:$AC,TimeSeries!$AL:$AL,G$23)/SUMIFS(TimeSeries!$AA:$AA,TimeSeries!$AL:$AL,G$23),"")</f>
        <v>9.6098672793173315E-2</v>
      </c>
      <c r="H26" s="58">
        <f>IF(LEN(H24)&gt;0,SUMIFS(TimeSeries!$AC:$AC,TimeSeries!$AL:$AL,H$23)/SUMIFS(TimeSeries!$AA:$AA,TimeSeries!$AL:$AL,H$23),"")</f>
        <v>0.10123314097764835</v>
      </c>
      <c r="I26" s="58" t="str">
        <f>IF(LEN(I24)&gt;0,SUMIFS(TimeSeries!$AC:$AC,TimeSeries!$AL:$AL,I$23)/SUMIFS(TimeSeries!$AA:$AA,TimeSeries!$AL:$AL,I$23),"")</f>
        <v/>
      </c>
      <c r="J26" s="58" t="str">
        <f>IF(LEN(J24)&gt;0,SUMIFS(TimeSeries!$AC:$AC,TimeSeries!$AL:$AL,J$23)/SUMIFS(TimeSeries!$AA:$AA,TimeSeries!$AL:$AL,J$23),"")</f>
        <v/>
      </c>
      <c r="K26" s="58" t="str">
        <f>IF(LEN(K24)&gt;0,SUMIFS(TimeSeries!$AC:$AC,TimeSeries!$AL:$AL,K$23)/SUMIFS(TimeSeries!$AA:$AA,TimeSeries!$AL:$AL,K$23),"")</f>
        <v/>
      </c>
      <c r="L26" s="58" t="str">
        <f>IF(LEN(L24)&gt;0,SUMIFS(TimeSeries!$AC:$AC,TimeSeries!$AL:$AL,L$23)/SUMIFS(TimeSeries!$AA:$AA,TimeSeries!$AL:$AL,L$23),"")</f>
        <v/>
      </c>
      <c r="M26" s="58">
        <f>IF(LEN(M24)&gt;0,SUMIFS(TimeSeries!$AC:$AC,TimeSeries!$AL:$AL,M$23)/SUMIFS(TimeSeries!$AA:$AA,TimeSeries!$AL:$AL,M$23),"")</f>
        <v>5.9011454151746329E-2</v>
      </c>
      <c r="N26" s="58">
        <f>IF(LEN(N24)&gt;0,SUMIFS(TimeSeries!$AC:$AC,TimeSeries!$AL:$AL,N$23)/SUMIFS(TimeSeries!$AA:$AA,TimeSeries!$AL:$AL,N$23),"")</f>
        <v>9.4981361126141875E-2</v>
      </c>
      <c r="O26" s="59">
        <f>IF(LEN(O24)&gt;0,SUMIFS(TimeSeries!$AC:$AC,TimeSeries!$AL:$AL,O$23)/SUMIFS(TimeSeries!$AA:$AA,TimeSeries!$AL:$AL,O$23),"")</f>
        <v>5.1060306792608021E-2</v>
      </c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</row>
    <row r="27" spans="2:39" customFormat="1" ht="15" thickBot="1" x14ac:dyDescent="0.35">
      <c r="B27" s="169" t="s">
        <v>79</v>
      </c>
      <c r="C27" s="40" t="s">
        <v>18</v>
      </c>
      <c r="D27" s="60" t="s">
        <v>80</v>
      </c>
      <c r="E27" s="156" t="s">
        <v>81</v>
      </c>
      <c r="F27" s="156" t="s">
        <v>82</v>
      </c>
      <c r="G27" s="156" t="s">
        <v>83</v>
      </c>
      <c r="H27" s="156" t="s">
        <v>84</v>
      </c>
      <c r="I27" s="156" t="s">
        <v>85</v>
      </c>
      <c r="J27" s="156" t="s">
        <v>86</v>
      </c>
      <c r="K27" s="156" t="s">
        <v>87</v>
      </c>
      <c r="L27" s="156" t="s">
        <v>88</v>
      </c>
      <c r="M27" s="156" t="s">
        <v>89</v>
      </c>
      <c r="N27" s="156" t="s">
        <v>90</v>
      </c>
      <c r="O27" s="156" t="s">
        <v>91</v>
      </c>
      <c r="P27" s="61" t="s">
        <v>92</v>
      </c>
      <c r="Q27" s="61" t="s">
        <v>93</v>
      </c>
      <c r="R27" s="61" t="s">
        <v>94</v>
      </c>
      <c r="S27" s="61" t="s">
        <v>95</v>
      </c>
      <c r="T27" s="61" t="s">
        <v>96</v>
      </c>
      <c r="U27" s="61" t="s">
        <v>97</v>
      </c>
      <c r="V27" s="61" t="s">
        <v>98</v>
      </c>
      <c r="W27" s="61" t="s">
        <v>99</v>
      </c>
      <c r="X27" s="61" t="s">
        <v>100</v>
      </c>
      <c r="Y27" s="61" t="s">
        <v>101</v>
      </c>
      <c r="Z27" s="61" t="s">
        <v>102</v>
      </c>
      <c r="AA27" s="61" t="s">
        <v>103</v>
      </c>
      <c r="AB27" s="61" t="s">
        <v>104</v>
      </c>
      <c r="AC27" s="61" t="s">
        <v>105</v>
      </c>
      <c r="AD27" s="61" t="s">
        <v>106</v>
      </c>
      <c r="AE27" s="61" t="s">
        <v>107</v>
      </c>
      <c r="AF27" s="61" t="s">
        <v>108</v>
      </c>
      <c r="AG27" s="61" t="s">
        <v>109</v>
      </c>
      <c r="AH27" s="61" t="s">
        <v>110</v>
      </c>
      <c r="AI27" s="61" t="s">
        <v>111</v>
      </c>
      <c r="AJ27" s="61" t="s">
        <v>112</v>
      </c>
      <c r="AK27" s="61" t="s">
        <v>113</v>
      </c>
      <c r="AL27" s="61" t="s">
        <v>114</v>
      </c>
      <c r="AM27" s="62" t="s">
        <v>115</v>
      </c>
    </row>
    <row r="28" spans="2:39" customFormat="1" ht="15" thickBot="1" x14ac:dyDescent="0.35">
      <c r="B28" s="169"/>
      <c r="C28" s="70" t="s">
        <v>20</v>
      </c>
      <c r="D28" s="49">
        <f>IF(COUNTIF(TimeSeries!$AM:$AM,D27)&gt;0,COUNTIF(TimeSeries!$AM:$AM,D27),"")</f>
        <v>34</v>
      </c>
      <c r="E28" s="49" t="str">
        <f>IF(COUNTIF(TimeSeries!$AM:$AM,E27)&gt;0,COUNTIF(TimeSeries!$AM:$AM,E27),"")</f>
        <v/>
      </c>
      <c r="F28" s="49" t="str">
        <f>IF(COUNTIF(TimeSeries!$AM:$AM,F27)&gt;0,COUNTIF(TimeSeries!$AM:$AM,F27),"")</f>
        <v/>
      </c>
      <c r="G28" s="49" t="str">
        <f>IF(COUNTIF(TimeSeries!$AM:$AM,G27)&gt;0,COUNTIF(TimeSeries!$AM:$AM,G27),"")</f>
        <v/>
      </c>
      <c r="H28" s="49" t="str">
        <f>IF(COUNTIF(TimeSeries!$AM:$AM,H27)&gt;0,COUNTIF(TimeSeries!$AM:$AM,H27),"")</f>
        <v/>
      </c>
      <c r="I28" s="49" t="str">
        <f>IF(COUNTIF(TimeSeries!$AM:$AM,I27)&gt;0,COUNTIF(TimeSeries!$AM:$AM,I27),"")</f>
        <v/>
      </c>
      <c r="J28" s="49" t="str">
        <f>IF(COUNTIF(TimeSeries!$AM:$AM,J27)&gt;0,COUNTIF(TimeSeries!$AM:$AM,J27),"")</f>
        <v/>
      </c>
      <c r="K28" s="49" t="str">
        <f>IF(COUNTIF(TimeSeries!$AM:$AM,K27)&gt;0,COUNTIF(TimeSeries!$AM:$AM,K27),"")</f>
        <v/>
      </c>
      <c r="L28" s="49" t="str">
        <f>IF(COUNTIF(TimeSeries!$AM:$AM,L27)&gt;0,COUNTIF(TimeSeries!$AM:$AM,L27),"")</f>
        <v/>
      </c>
      <c r="M28" s="49" t="str">
        <f>IF(COUNTIF(TimeSeries!$AM:$AM,M27)&gt;0,COUNTIF(TimeSeries!$AM:$AM,M27),"")</f>
        <v/>
      </c>
      <c r="N28" s="49" t="str">
        <f>IF(COUNTIF(TimeSeries!$AM:$AM,N27)&gt;0,COUNTIF(TimeSeries!$AM:$AM,N27),"")</f>
        <v/>
      </c>
      <c r="O28" s="49" t="str">
        <f>IF(COUNTIF(TimeSeries!$AM:$AM,O27)&gt;0,COUNTIF(TimeSeries!$AM:$AM,O27),"")</f>
        <v/>
      </c>
      <c r="P28" s="49" t="str">
        <f>IF(COUNTIF(TimeSeries!$AM:$AM,P27)&gt;0,COUNTIF(TimeSeries!$AM:$AM,P27),"")</f>
        <v/>
      </c>
      <c r="Q28" s="49" t="str">
        <f>IF(COUNTIF(TimeSeries!$AM:$AM,Q27)&gt;0,COUNTIF(TimeSeries!$AM:$AM,Q27),"")</f>
        <v/>
      </c>
      <c r="R28" s="49" t="str">
        <f>IF(COUNTIF(TimeSeries!$AM:$AM,R27)&gt;0,COUNTIF(TimeSeries!$AM:$AM,R27),"")</f>
        <v/>
      </c>
      <c r="S28" s="49" t="str">
        <f>IF(COUNTIF(TimeSeries!$AM:$AM,S27)&gt;0,COUNTIF(TimeSeries!$AM:$AM,S27),"")</f>
        <v/>
      </c>
      <c r="T28" s="49" t="str">
        <f>IF(COUNTIF(TimeSeries!$AM:$AM,T27)&gt;0,COUNTIF(TimeSeries!$AM:$AM,T27),"")</f>
        <v/>
      </c>
      <c r="U28" s="49" t="str">
        <f>IF(COUNTIF(TimeSeries!$AM:$AM,U27)&gt;0,COUNTIF(TimeSeries!$AM:$AM,U27),"")</f>
        <v/>
      </c>
      <c r="V28" s="49" t="str">
        <f>IF(COUNTIF(TimeSeries!$AM:$AM,V27)&gt;0,COUNTIF(TimeSeries!$AM:$AM,V27),"")</f>
        <v/>
      </c>
      <c r="W28" s="49" t="str">
        <f>IF(COUNTIF(TimeSeries!$AM:$AM,W27)&gt;0,COUNTIF(TimeSeries!$AM:$AM,W27),"")</f>
        <v/>
      </c>
      <c r="X28" s="49">
        <f>IF(COUNTIF(TimeSeries!$AM:$AM,X27)&gt;0,COUNTIF(TimeSeries!$AM:$AM,X27),"")</f>
        <v>123</v>
      </c>
      <c r="Y28" s="49">
        <f>IF(COUNTIF(TimeSeries!$AM:$AM,Y27)&gt;0,COUNTIF(TimeSeries!$AM:$AM,Y27),"")</f>
        <v>95</v>
      </c>
      <c r="Z28" s="49" t="str">
        <f>IF(COUNTIF(TimeSeries!$AM:$AM,Z27)&gt;0,COUNTIF(TimeSeries!$AM:$AM,Z27),"")</f>
        <v/>
      </c>
      <c r="AA28" s="49" t="str">
        <f>IF(COUNTIF(TimeSeries!$AM:$AM,AA27)&gt;0,COUNTIF(TimeSeries!$AM:$AM,AA27),"")</f>
        <v/>
      </c>
      <c r="AB28" s="49" t="str">
        <f>IF(COUNTIF(TimeSeries!$AM:$AM,AB27)&gt;0,COUNTIF(TimeSeries!$AM:$AM,AB27),"")</f>
        <v/>
      </c>
      <c r="AC28" s="49" t="str">
        <f>IF(COUNTIF(TimeSeries!$AM:$AM,AC27)&gt;0,COUNTIF(TimeSeries!$AM:$AM,AC27),"")</f>
        <v/>
      </c>
      <c r="AD28" s="49" t="str">
        <f>IF(COUNTIF(TimeSeries!$AM:$AM,AD27)&gt;0,COUNTIF(TimeSeries!$AM:$AM,AD27),"")</f>
        <v/>
      </c>
      <c r="AE28" s="49">
        <f>IF(COUNTIF(TimeSeries!$AM:$AM,AE27)&gt;0,COUNTIF(TimeSeries!$AM:$AM,AE27),"")</f>
        <v>409</v>
      </c>
      <c r="AF28" s="49">
        <f>IF(COUNTIF(TimeSeries!$AM:$AM,AF27)&gt;0,COUNTIF(TimeSeries!$AM:$AM,AF27),"")</f>
        <v>482</v>
      </c>
      <c r="AG28" s="49">
        <f>IF(COUNTIF(TimeSeries!$AM:$AM,AG27)&gt;0,COUNTIF(TimeSeries!$AM:$AM,AG27),"")</f>
        <v>975</v>
      </c>
      <c r="AH28" s="49">
        <f>IF(COUNTIF(TimeSeries!$AM:$AM,AH27)&gt;0,COUNTIF(TimeSeries!$AM:$AM,AH27),"")</f>
        <v>1064</v>
      </c>
      <c r="AI28" s="49">
        <f>IF(COUNTIF(TimeSeries!$AM:$AM,AI27)&gt;0,COUNTIF(TimeSeries!$AM:$AM,AI27),"")</f>
        <v>541</v>
      </c>
      <c r="AJ28" s="49">
        <f>IF(COUNTIF(TimeSeries!$AM:$AM,AJ27)&gt;0,COUNTIF(TimeSeries!$AM:$AM,AJ27),"")</f>
        <v>116</v>
      </c>
      <c r="AK28" s="49">
        <f>IF(COUNTIF(TimeSeries!$AM:$AM,AK27)&gt;0,COUNTIF(TimeSeries!$AM:$AM,AK27),"")</f>
        <v>92</v>
      </c>
      <c r="AL28" s="49">
        <f>IF(COUNTIF(TimeSeries!$AM:$AM,AL27)&gt;0,COUNTIF(TimeSeries!$AM:$AM,AL27),"")</f>
        <v>100</v>
      </c>
      <c r="AM28" s="49">
        <f>IF(COUNTIF(TimeSeries!$AM:$AM,AM27)&gt;0,COUNTIF(TimeSeries!$AM:$AM,AM27),"")</f>
        <v>94</v>
      </c>
    </row>
    <row r="29" spans="2:39" customFormat="1" ht="15" thickBot="1" x14ac:dyDescent="0.35">
      <c r="B29" s="169"/>
      <c r="C29" s="70" t="s">
        <v>21</v>
      </c>
      <c r="D29" s="49">
        <f>IF(LEN(D28)&gt;0,SUMIFS(TimeSeries!$AB:$AB,TimeSeries!$AM:$AM,D$27)/SUMIFS(TimeSeries!$AA:$AA,TimeSeries!$AM:$AM,D$27),"")</f>
        <v>-2.8804513841756217E-2</v>
      </c>
      <c r="E29" s="49" t="str">
        <f>IF(LEN(E28)&gt;0,SUMIFS(TimeSeries!$AB:$AB,TimeSeries!$AM:$AM,E$27)/SUMIFS(TimeSeries!$AA:$AA,TimeSeries!$AM:$AM,E$27),"")</f>
        <v/>
      </c>
      <c r="F29" s="49" t="str">
        <f>IF(LEN(F28)&gt;0,SUMIFS(TimeSeries!$AB:$AB,TimeSeries!$AM:$AM,F$27)/SUMIFS(TimeSeries!$AA:$AA,TimeSeries!$AM:$AM,F$27),"")</f>
        <v/>
      </c>
      <c r="G29" s="49" t="str">
        <f>IF(LEN(G28)&gt;0,SUMIFS(TimeSeries!$AB:$AB,TimeSeries!$AM:$AM,G$27)/SUMIFS(TimeSeries!$AA:$AA,TimeSeries!$AM:$AM,G$27),"")</f>
        <v/>
      </c>
      <c r="H29" s="49" t="str">
        <f>IF(LEN(H28)&gt;0,SUMIFS(TimeSeries!$AB:$AB,TimeSeries!$AM:$AM,H$27)/SUMIFS(TimeSeries!$AA:$AA,TimeSeries!$AM:$AM,H$27),"")</f>
        <v/>
      </c>
      <c r="I29" s="49" t="str">
        <f>IF(LEN(I28)&gt;0,SUMIFS(TimeSeries!$AB:$AB,TimeSeries!$AM:$AM,I$27)/SUMIFS(TimeSeries!$AA:$AA,TimeSeries!$AM:$AM,I$27),"")</f>
        <v/>
      </c>
      <c r="J29" s="49" t="str">
        <f>IF(LEN(J28)&gt;0,SUMIFS(TimeSeries!$AB:$AB,TimeSeries!$AM:$AM,J$27)/SUMIFS(TimeSeries!$AA:$AA,TimeSeries!$AM:$AM,J$27),"")</f>
        <v/>
      </c>
      <c r="K29" s="49" t="str">
        <f>IF(LEN(K28)&gt;0,SUMIFS(TimeSeries!$AB:$AB,TimeSeries!$AM:$AM,K$27)/SUMIFS(TimeSeries!$AA:$AA,TimeSeries!$AM:$AM,K$27),"")</f>
        <v/>
      </c>
      <c r="L29" s="49" t="str">
        <f>IF(LEN(L28)&gt;0,SUMIFS(TimeSeries!$AB:$AB,TimeSeries!$AM:$AM,L$27)/SUMIFS(TimeSeries!$AA:$AA,TimeSeries!$AM:$AM,L$27),"")</f>
        <v/>
      </c>
      <c r="M29" s="49" t="str">
        <f>IF(LEN(M28)&gt;0,SUMIFS(TimeSeries!$AB:$AB,TimeSeries!$AM:$AM,M$27)/SUMIFS(TimeSeries!$AA:$AA,TimeSeries!$AM:$AM,M$27),"")</f>
        <v/>
      </c>
      <c r="N29" s="49" t="str">
        <f>IF(LEN(N28)&gt;0,SUMIFS(TimeSeries!$AB:$AB,TimeSeries!$AM:$AM,N$27)/SUMIFS(TimeSeries!$AA:$AA,TimeSeries!$AM:$AM,N$27),"")</f>
        <v/>
      </c>
      <c r="O29" s="49" t="str">
        <f>IF(LEN(O28)&gt;0,SUMIFS(TimeSeries!$AB:$AB,TimeSeries!$AM:$AM,O$27)/SUMIFS(TimeSeries!$AA:$AA,TimeSeries!$AM:$AM,O$27),"")</f>
        <v/>
      </c>
      <c r="P29" s="49" t="str">
        <f>IF(LEN(P28)&gt;0,SUMIFS(TimeSeries!$AB:$AB,TimeSeries!$AM:$AM,P$27)/SUMIFS(TimeSeries!$AA:$AA,TimeSeries!$AM:$AM,P$27),"")</f>
        <v/>
      </c>
      <c r="Q29" s="49" t="str">
        <f>IF(LEN(Q28)&gt;0,SUMIFS(TimeSeries!$AB:$AB,TimeSeries!$AM:$AM,Q$27)/SUMIFS(TimeSeries!$AA:$AA,TimeSeries!$AM:$AM,Q$27),"")</f>
        <v/>
      </c>
      <c r="R29" s="49" t="str">
        <f>IF(LEN(R28)&gt;0,SUMIFS(TimeSeries!$AB:$AB,TimeSeries!$AM:$AM,R$27)/SUMIFS(TimeSeries!$AA:$AA,TimeSeries!$AM:$AM,R$27),"")</f>
        <v/>
      </c>
      <c r="S29" s="49" t="str">
        <f>IF(LEN(S28)&gt;0,SUMIFS(TimeSeries!$AB:$AB,TimeSeries!$AM:$AM,S$27)/SUMIFS(TimeSeries!$AA:$AA,TimeSeries!$AM:$AM,S$27),"")</f>
        <v/>
      </c>
      <c r="T29" s="49" t="str">
        <f>IF(LEN(T28)&gt;0,SUMIFS(TimeSeries!$AB:$AB,TimeSeries!$AM:$AM,T$27)/SUMIFS(TimeSeries!$AA:$AA,TimeSeries!$AM:$AM,T$27),"")</f>
        <v/>
      </c>
      <c r="U29" s="49" t="str">
        <f>IF(LEN(U28)&gt;0,SUMIFS(TimeSeries!$AB:$AB,TimeSeries!$AM:$AM,U$27)/SUMIFS(TimeSeries!$AA:$AA,TimeSeries!$AM:$AM,U$27),"")</f>
        <v/>
      </c>
      <c r="V29" s="49" t="str">
        <f>IF(LEN(V28)&gt;0,SUMIFS(TimeSeries!$AB:$AB,TimeSeries!$AM:$AM,V$27)/SUMIFS(TimeSeries!$AA:$AA,TimeSeries!$AM:$AM,V$27),"")</f>
        <v/>
      </c>
      <c r="W29" s="49" t="str">
        <f>IF(LEN(W28)&gt;0,SUMIFS(TimeSeries!$AB:$AB,TimeSeries!$AM:$AM,W$27)/SUMIFS(TimeSeries!$AA:$AA,TimeSeries!$AM:$AM,W$27),"")</f>
        <v/>
      </c>
      <c r="X29" s="49">
        <f>IF(LEN(X28)&gt;0,SUMIFS(TimeSeries!$AB:$AB,TimeSeries!$AM:$AM,X$27)/SUMIFS(TimeSeries!$AA:$AA,TimeSeries!$AM:$AM,X$27),"")</f>
        <v>5.064422665783172E-2</v>
      </c>
      <c r="Y29" s="49">
        <f>IF(LEN(Y28)&gt;0,SUMIFS(TimeSeries!$AB:$AB,TimeSeries!$AM:$AM,Y$27)/SUMIFS(TimeSeries!$AA:$AA,TimeSeries!$AM:$AM,Y$27),"")</f>
        <v>0.23118573387403837</v>
      </c>
      <c r="Z29" s="49" t="str">
        <f>IF(LEN(Z28)&gt;0,SUMIFS(TimeSeries!$AB:$AB,TimeSeries!$AM:$AM,Z$27)/SUMIFS(TimeSeries!$AA:$AA,TimeSeries!$AM:$AM,Z$27),"")</f>
        <v/>
      </c>
      <c r="AA29" s="49" t="str">
        <f>IF(LEN(AA28)&gt;0,SUMIFS(TimeSeries!$AB:$AB,TimeSeries!$AM:$AM,AA$27)/SUMIFS(TimeSeries!$AA:$AA,TimeSeries!$AM:$AM,AA$27),"")</f>
        <v/>
      </c>
      <c r="AB29" s="49" t="str">
        <f>IF(LEN(AB28)&gt;0,SUMIFS(TimeSeries!$AB:$AB,TimeSeries!$AM:$AM,AB$27)/SUMIFS(TimeSeries!$AA:$AA,TimeSeries!$AM:$AM,AB$27),"")</f>
        <v/>
      </c>
      <c r="AC29" s="49" t="str">
        <f>IF(LEN(AC28)&gt;0,SUMIFS(TimeSeries!$AB:$AB,TimeSeries!$AM:$AM,AC$27)/SUMIFS(TimeSeries!$AA:$AA,TimeSeries!$AM:$AM,AC$27),"")</f>
        <v/>
      </c>
      <c r="AD29" s="49" t="str">
        <f>IF(LEN(AD28)&gt;0,SUMIFS(TimeSeries!$AB:$AB,TimeSeries!$AM:$AM,AD$27)/SUMIFS(TimeSeries!$AA:$AA,TimeSeries!$AM:$AM,AD$27),"")</f>
        <v/>
      </c>
      <c r="AE29" s="49">
        <f>IF(LEN(AE28)&gt;0,SUMIFS(TimeSeries!$AB:$AB,TimeSeries!$AM:$AM,AE$27)/SUMIFS(TimeSeries!$AA:$AA,TimeSeries!$AM:$AM,AE$27),"")</f>
        <v>-1.8240672619638378E-2</v>
      </c>
      <c r="AF29" s="49">
        <f>IF(LEN(AF28)&gt;0,SUMIFS(TimeSeries!$AB:$AB,TimeSeries!$AM:$AM,AF$27)/SUMIFS(TimeSeries!$AA:$AA,TimeSeries!$AM:$AM,AF$27),"")</f>
        <v>4.6554187879201316E-3</v>
      </c>
      <c r="AG29" s="49">
        <f>IF(LEN(AG28)&gt;0,SUMIFS(TimeSeries!$AB:$AB,TimeSeries!$AM:$AM,AG$27)/SUMIFS(TimeSeries!$AA:$AA,TimeSeries!$AM:$AM,AG$27),"")</f>
        <v>-2.5045767941287715E-3</v>
      </c>
      <c r="AH29" s="49">
        <f>IF(LEN(AH28)&gt;0,SUMIFS(TimeSeries!$AB:$AB,TimeSeries!$AM:$AM,AH$27)/SUMIFS(TimeSeries!$AA:$AA,TimeSeries!$AM:$AM,AH$27),"")</f>
        <v>-9.1306101637797805E-3</v>
      </c>
      <c r="AI29" s="49">
        <f>IF(LEN(AI28)&gt;0,SUMIFS(TimeSeries!$AB:$AB,TimeSeries!$AM:$AM,AI$27)/SUMIFS(TimeSeries!$AA:$AA,TimeSeries!$AM:$AM,AI$27),"")</f>
        <v>-9.8050641249414171E-3</v>
      </c>
      <c r="AJ29" s="49">
        <f>IF(LEN(AJ28)&gt;0,SUMIFS(TimeSeries!$AB:$AB,TimeSeries!$AM:$AM,AJ$27)/SUMIFS(TimeSeries!$AA:$AA,TimeSeries!$AM:$AM,AJ$27),"")</f>
        <v>-6.2445598750007613E-3</v>
      </c>
      <c r="AK29" s="49">
        <f>IF(LEN(AK28)&gt;0,SUMIFS(TimeSeries!$AB:$AB,TimeSeries!$AM:$AM,AK$27)/SUMIFS(TimeSeries!$AA:$AA,TimeSeries!$AM:$AM,AK$27),"")</f>
        <v>-2.4306528069638209E-2</v>
      </c>
      <c r="AL29" s="49">
        <f>IF(LEN(AL28)&gt;0,SUMIFS(TimeSeries!$AB:$AB,TimeSeries!$AM:$AM,AL$27)/SUMIFS(TimeSeries!$AA:$AA,TimeSeries!$AM:$AM,AL$27),"")</f>
        <v>-3.5199334573225792E-2</v>
      </c>
      <c r="AM29" s="49">
        <f>IF(LEN(AM28)&gt;0,SUMIFS(TimeSeries!$AB:$AB,TimeSeries!$AM:$AM,AM$27)/SUMIFS(TimeSeries!$AA:$AA,TimeSeries!$AM:$AM,AM$27),"")</f>
        <v>-7.0199366859665741E-2</v>
      </c>
    </row>
    <row r="30" spans="2:39" customFormat="1" ht="15" thickBot="1" x14ac:dyDescent="0.35">
      <c r="B30" s="169"/>
      <c r="C30" s="70" t="s">
        <v>22</v>
      </c>
      <c r="D30" s="49">
        <f>IF(LEN(D28)&gt;0,SUMIFS(TimeSeries!$AC:$AC,TimeSeries!$AM:$AM,D$27)/SUMIFS(TimeSeries!$AA:$AA,TimeSeries!$AM:$AM,D$27),"")</f>
        <v>0.17056064205500474</v>
      </c>
      <c r="E30" s="49" t="str">
        <f>IF(LEN(E28)&gt;0,SUMIFS(TimeSeries!$AC:$AC,TimeSeries!$AM:$AM,E$27)/SUMIFS(TimeSeries!$AA:$AA,TimeSeries!$AM:$AM,E$27),"")</f>
        <v/>
      </c>
      <c r="F30" s="49" t="str">
        <f>IF(LEN(F28)&gt;0,SUMIFS(TimeSeries!$AC:$AC,TimeSeries!$AM:$AM,F$27)/SUMIFS(TimeSeries!$AA:$AA,TimeSeries!$AM:$AM,F$27),"")</f>
        <v/>
      </c>
      <c r="G30" s="49" t="str">
        <f>IF(LEN(G28)&gt;0,SUMIFS(TimeSeries!$AC:$AC,TimeSeries!$AM:$AM,G$27)/SUMIFS(TimeSeries!$AA:$AA,TimeSeries!$AM:$AM,G$27),"")</f>
        <v/>
      </c>
      <c r="H30" s="49" t="str">
        <f>IF(LEN(H28)&gt;0,SUMIFS(TimeSeries!$AC:$AC,TimeSeries!$AM:$AM,H$27)/SUMIFS(TimeSeries!$AA:$AA,TimeSeries!$AM:$AM,H$27),"")</f>
        <v/>
      </c>
      <c r="I30" s="49" t="str">
        <f>IF(LEN(I28)&gt;0,SUMIFS(TimeSeries!$AC:$AC,TimeSeries!$AM:$AM,I$27)/SUMIFS(TimeSeries!$AA:$AA,TimeSeries!$AM:$AM,I$27),"")</f>
        <v/>
      </c>
      <c r="J30" s="49" t="str">
        <f>IF(LEN(J28)&gt;0,SUMIFS(TimeSeries!$AC:$AC,TimeSeries!$AM:$AM,J$27)/SUMIFS(TimeSeries!$AA:$AA,TimeSeries!$AM:$AM,J$27),"")</f>
        <v/>
      </c>
      <c r="K30" s="49" t="str">
        <f>IF(LEN(K28)&gt;0,SUMIFS(TimeSeries!$AC:$AC,TimeSeries!$AM:$AM,K$27)/SUMIFS(TimeSeries!$AA:$AA,TimeSeries!$AM:$AM,K$27),"")</f>
        <v/>
      </c>
      <c r="L30" s="49" t="str">
        <f>IF(LEN(L28)&gt;0,SUMIFS(TimeSeries!$AC:$AC,TimeSeries!$AM:$AM,L$27)/SUMIFS(TimeSeries!$AA:$AA,TimeSeries!$AM:$AM,L$27),"")</f>
        <v/>
      </c>
      <c r="M30" s="49" t="str">
        <f>IF(LEN(M28)&gt;0,SUMIFS(TimeSeries!$AC:$AC,TimeSeries!$AM:$AM,M$27)/SUMIFS(TimeSeries!$AA:$AA,TimeSeries!$AM:$AM,M$27),"")</f>
        <v/>
      </c>
      <c r="N30" s="49" t="str">
        <f>IF(LEN(N28)&gt;0,SUMIFS(TimeSeries!$AC:$AC,TimeSeries!$AM:$AM,N$27)/SUMIFS(TimeSeries!$AA:$AA,TimeSeries!$AM:$AM,N$27),"")</f>
        <v/>
      </c>
      <c r="O30" s="49" t="str">
        <f>IF(LEN(O28)&gt;0,SUMIFS(TimeSeries!$AC:$AC,TimeSeries!$AM:$AM,O$27)/SUMIFS(TimeSeries!$AA:$AA,TimeSeries!$AM:$AM,O$27),"")</f>
        <v/>
      </c>
      <c r="P30" s="49" t="str">
        <f>IF(LEN(P28)&gt;0,SUMIFS(TimeSeries!$AC:$AC,TimeSeries!$AM:$AM,P$27)/SUMIFS(TimeSeries!$AA:$AA,TimeSeries!$AM:$AM,P$27),"")</f>
        <v/>
      </c>
      <c r="Q30" s="49" t="str">
        <f>IF(LEN(Q28)&gt;0,SUMIFS(TimeSeries!$AC:$AC,TimeSeries!$AM:$AM,Q$27)/SUMIFS(TimeSeries!$AA:$AA,TimeSeries!$AM:$AM,Q$27),"")</f>
        <v/>
      </c>
      <c r="R30" s="49" t="str">
        <f>IF(LEN(R28)&gt;0,SUMIFS(TimeSeries!$AC:$AC,TimeSeries!$AM:$AM,R$27)/SUMIFS(TimeSeries!$AA:$AA,TimeSeries!$AM:$AM,R$27),"")</f>
        <v/>
      </c>
      <c r="S30" s="49" t="str">
        <f>IF(LEN(S28)&gt;0,SUMIFS(TimeSeries!$AC:$AC,TimeSeries!$AM:$AM,S$27)/SUMIFS(TimeSeries!$AA:$AA,TimeSeries!$AM:$AM,S$27),"")</f>
        <v/>
      </c>
      <c r="T30" s="49" t="str">
        <f>IF(LEN(T28)&gt;0,SUMIFS(TimeSeries!$AC:$AC,TimeSeries!$AM:$AM,T$27)/SUMIFS(TimeSeries!$AA:$AA,TimeSeries!$AM:$AM,T$27),"")</f>
        <v/>
      </c>
      <c r="U30" s="49" t="str">
        <f>IF(LEN(U28)&gt;0,SUMIFS(TimeSeries!$AC:$AC,TimeSeries!$AM:$AM,U$27)/SUMIFS(TimeSeries!$AA:$AA,TimeSeries!$AM:$AM,U$27),"")</f>
        <v/>
      </c>
      <c r="V30" s="49" t="str">
        <f>IF(LEN(V28)&gt;0,SUMIFS(TimeSeries!$AC:$AC,TimeSeries!$AM:$AM,V$27)/SUMIFS(TimeSeries!$AA:$AA,TimeSeries!$AM:$AM,V$27),"")</f>
        <v/>
      </c>
      <c r="W30" s="49" t="str">
        <f>IF(LEN(W28)&gt;0,SUMIFS(TimeSeries!$AC:$AC,TimeSeries!$AM:$AM,W$27)/SUMIFS(TimeSeries!$AA:$AA,TimeSeries!$AM:$AM,W$27),"")</f>
        <v/>
      </c>
      <c r="X30" s="49">
        <f>IF(LEN(X28)&gt;0,SUMIFS(TimeSeries!$AC:$AC,TimeSeries!$AM:$AM,X$27)/SUMIFS(TimeSeries!$AA:$AA,TimeSeries!$AM:$AM,X$27),"")</f>
        <v>7.2909761362294503E-2</v>
      </c>
      <c r="Y30" s="49">
        <f>IF(LEN(Y28)&gt;0,SUMIFS(TimeSeries!$AC:$AC,TimeSeries!$AM:$AM,Y$27)/SUMIFS(TimeSeries!$AA:$AA,TimeSeries!$AM:$AM,Y$27),"")</f>
        <v>0.23531661942120499</v>
      </c>
      <c r="Z30" s="49" t="str">
        <f>IF(LEN(Z28)&gt;0,SUMIFS(TimeSeries!$AC:$AC,TimeSeries!$AM:$AM,Z$27)/SUMIFS(TimeSeries!$AA:$AA,TimeSeries!$AM:$AM,Z$27),"")</f>
        <v/>
      </c>
      <c r="AA30" s="49" t="str">
        <f>IF(LEN(AA28)&gt;0,SUMIFS(TimeSeries!$AC:$AC,TimeSeries!$AM:$AM,AA$27)/SUMIFS(TimeSeries!$AA:$AA,TimeSeries!$AM:$AM,AA$27),"")</f>
        <v/>
      </c>
      <c r="AB30" s="49" t="str">
        <f>IF(LEN(AB28)&gt;0,SUMIFS(TimeSeries!$AC:$AC,TimeSeries!$AM:$AM,AB$27)/SUMIFS(TimeSeries!$AA:$AA,TimeSeries!$AM:$AM,AB$27),"")</f>
        <v/>
      </c>
      <c r="AC30" s="49" t="str">
        <f>IF(LEN(AC28)&gt;0,SUMIFS(TimeSeries!$AC:$AC,TimeSeries!$AM:$AM,AC$27)/SUMIFS(TimeSeries!$AA:$AA,TimeSeries!$AM:$AM,AC$27),"")</f>
        <v/>
      </c>
      <c r="AD30" s="49" t="str">
        <f>IF(LEN(AD28)&gt;0,SUMIFS(TimeSeries!$AC:$AC,TimeSeries!$AM:$AM,AD$27)/SUMIFS(TimeSeries!$AA:$AA,TimeSeries!$AM:$AM,AD$27),"")</f>
        <v/>
      </c>
      <c r="AE30" s="49">
        <f>IF(LEN(AE28)&gt;0,SUMIFS(TimeSeries!$AC:$AC,TimeSeries!$AM:$AM,AE$27)/SUMIFS(TimeSeries!$AA:$AA,TimeSeries!$AM:$AM,AE$27),"")</f>
        <v>4.1803345565761992E-2</v>
      </c>
      <c r="AF30" s="49">
        <f>IF(LEN(AF28)&gt;0,SUMIFS(TimeSeries!$AC:$AC,TimeSeries!$AM:$AM,AF$27)/SUMIFS(TimeSeries!$AA:$AA,TimeSeries!$AM:$AM,AF$27),"")</f>
        <v>4.5216867621447568E-2</v>
      </c>
      <c r="AG30" s="49">
        <f>IF(LEN(AG28)&gt;0,SUMIFS(TimeSeries!$AC:$AC,TimeSeries!$AM:$AM,AG$27)/SUMIFS(TimeSeries!$AA:$AA,TimeSeries!$AM:$AM,AG$27),"")</f>
        <v>3.7420820620866012E-2</v>
      </c>
      <c r="AH30" s="49">
        <f>IF(LEN(AH28)&gt;0,SUMIFS(TimeSeries!$AC:$AC,TimeSeries!$AM:$AM,AH$27)/SUMIFS(TimeSeries!$AA:$AA,TimeSeries!$AM:$AM,AH$27),"")</f>
        <v>5.6281769209168421E-2</v>
      </c>
      <c r="AI30" s="49">
        <f>IF(LEN(AI28)&gt;0,SUMIFS(TimeSeries!$AC:$AC,TimeSeries!$AM:$AM,AI$27)/SUMIFS(TimeSeries!$AA:$AA,TimeSeries!$AM:$AM,AI$27),"")</f>
        <v>7.7002815321429191E-2</v>
      </c>
      <c r="AJ30" s="49">
        <f>IF(LEN(AJ28)&gt;0,SUMIFS(TimeSeries!$AC:$AC,TimeSeries!$AM:$AM,AJ$27)/SUMIFS(TimeSeries!$AA:$AA,TimeSeries!$AM:$AM,AJ$27),"")</f>
        <v>0.10363806445600231</v>
      </c>
      <c r="AK30" s="49">
        <f>IF(LEN(AK28)&gt;0,SUMIFS(TimeSeries!$AC:$AC,TimeSeries!$AM:$AM,AK$27)/SUMIFS(TimeSeries!$AA:$AA,TimeSeries!$AM:$AM,AK$27),"")</f>
        <v>0.14225434365625719</v>
      </c>
      <c r="AL30" s="49">
        <f>IF(LEN(AL28)&gt;0,SUMIFS(TimeSeries!$AC:$AC,TimeSeries!$AM:$AM,AL$27)/SUMIFS(TimeSeries!$AA:$AA,TimeSeries!$AM:$AM,AL$27),"")</f>
        <v>0.15412474136433313</v>
      </c>
      <c r="AM30" s="49">
        <f>IF(LEN(AM28)&gt;0,SUMIFS(TimeSeries!$AC:$AC,TimeSeries!$AM:$AM,AM$27)/SUMIFS(TimeSeries!$AA:$AA,TimeSeries!$AM:$AM,AM$27),"")</f>
        <v>0.17964220277947093</v>
      </c>
    </row>
    <row r="31" spans="2:39" customFormat="1" ht="15" thickBot="1" x14ac:dyDescent="0.35">
      <c r="B31" s="169" t="s">
        <v>116</v>
      </c>
      <c r="C31" s="40" t="s">
        <v>18</v>
      </c>
      <c r="D31" s="60" t="s">
        <v>117</v>
      </c>
      <c r="E31" s="63" t="s">
        <v>118</v>
      </c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</row>
    <row r="32" spans="2:39" customFormat="1" ht="15" thickBot="1" x14ac:dyDescent="0.35">
      <c r="B32" s="169"/>
      <c r="C32" s="42" t="s">
        <v>20</v>
      </c>
      <c r="D32" s="48">
        <f>COUNTIF(TimeSeries!$AI:$AI,D31)</f>
        <v>1292</v>
      </c>
      <c r="E32" s="50">
        <f>COUNTIF(TimeSeries!$AI3:$AI5000,E31)</f>
        <v>2833</v>
      </c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</row>
    <row r="33" spans="2:18" customFormat="1" ht="15" thickBot="1" x14ac:dyDescent="0.35">
      <c r="B33" s="169"/>
      <c r="C33" s="42" t="s">
        <v>21</v>
      </c>
      <c r="D33" s="51">
        <f>IF(D32&gt;0,SUMIFS(TimeSeries!$AB:$AB,TimeSeries!$AI:$AI,D$31)/SUMIFS(TimeSeries!$AA:$AA,TimeSeries!$AI:$AI,D$31),"")</f>
        <v>4.8759376612532673E-4</v>
      </c>
      <c r="E33" s="53">
        <f>IF(E32&gt;0,SUMIFS(TimeSeries!$AB:$AB,TimeSeries!$AI:$AI,E$31)/SUMIFS(TimeSeries!$AA:$AA,TimeSeries!$AI:$AI,E$31),"")</f>
        <v>7.0616857005648299E-4</v>
      </c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</row>
    <row r="34" spans="2:18" customFormat="1" ht="15" thickBot="1" x14ac:dyDescent="0.35">
      <c r="B34" s="169"/>
      <c r="C34" s="42" t="s">
        <v>22</v>
      </c>
      <c r="D34" s="51">
        <f>IF(D32&gt;0,SUMIFS(TimeSeries!$AC:$AC,TimeSeries!$AI:$AI,D$31)/SUMIFS(TimeSeries!$AA:$AA,TimeSeries!$AI:$AI,D$31),"")</f>
        <v>4.0374112829156567E-2</v>
      </c>
      <c r="E34" s="53">
        <f>IF(E32&gt;0,SUMIFS(TimeSeries!$AC:$AC,TimeSeries!$AI:$AI,E$31)/SUMIFS(TimeSeries!$AA:$AA,TimeSeries!$AI:$AI,E$31),"")</f>
        <v>7.0614930237189816E-2</v>
      </c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2:18" customFormat="1" ht="17.25" customHeight="1" thickBot="1" x14ac:dyDescent="0.35">
      <c r="B35" s="170" t="s">
        <v>119</v>
      </c>
      <c r="C35" s="72" t="s">
        <v>18</v>
      </c>
      <c r="D35" s="45" t="s">
        <v>120</v>
      </c>
      <c r="E35" s="46" t="s">
        <v>121</v>
      </c>
      <c r="F35" s="46" t="s">
        <v>122</v>
      </c>
      <c r="G35" s="47" t="s">
        <v>123</v>
      </c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2:18" customFormat="1" ht="17.25" customHeight="1" thickBot="1" x14ac:dyDescent="0.35">
      <c r="B36" s="170"/>
      <c r="C36" s="70" t="s">
        <v>20</v>
      </c>
      <c r="D36" s="48">
        <f>COUNTIF(TimeSeries!$AN:$AN,D35)</f>
        <v>684</v>
      </c>
      <c r="E36" s="49">
        <f>COUNTIF(TimeSeries!$AN:$AN,E35)</f>
        <v>490</v>
      </c>
      <c r="F36" s="49">
        <f>COUNTIF(TimeSeries!$AN:$AN,F35)</f>
        <v>640</v>
      </c>
      <c r="G36" s="50">
        <f>COUNTIF(TimeSeries!$AN:$AN,G35)</f>
        <v>518</v>
      </c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</row>
    <row r="37" spans="2:18" customFormat="1" ht="17.25" customHeight="1" thickBot="1" x14ac:dyDescent="0.35">
      <c r="B37" s="170"/>
      <c r="C37" s="70" t="s">
        <v>21</v>
      </c>
      <c r="D37" s="48">
        <f>IF(D36&gt;0,SUMIFS(TimeSeries!$AB:$AB,TimeSeries!$AN:$AN,D$35)/SUMIFS(TimeSeries!$AA:$AA,TimeSeries!$AN:$AN,D$35),"")</f>
        <v>1.692971003678571E-2</v>
      </c>
      <c r="E37" s="49">
        <f>IF(E36&gt;0,SUMIFS(TimeSeries!$AB:$AB,TimeSeries!$AN:$AN,E$35)/SUMIFS(TimeSeries!$AA:$AA,TimeSeries!$AN:$AN,E$35),"")</f>
        <v>3.4955502215790711E-4</v>
      </c>
      <c r="F37" s="49">
        <f>IF(F36&gt;0,SUMIFS(TimeSeries!$AB:$AB,TimeSeries!$AN:$AN,F$35)/SUMIFS(TimeSeries!$AA:$AA,TimeSeries!$AN:$AN,F$35),"")</f>
        <v>-4.1853610869323167E-4</v>
      </c>
      <c r="G37" s="50">
        <f>IF(G36&gt;0,SUMIFS(TimeSeries!$AB:$AB,TimeSeries!$AN:$AN,G$35)/SUMIFS(TimeSeries!$AA:$AA,TimeSeries!$AN:$AN,G$35),"")</f>
        <v>-3.9037923380688812E-3</v>
      </c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2:18" customFormat="1" ht="17.25" customHeight="1" thickBot="1" x14ac:dyDescent="0.35">
      <c r="B38" s="170"/>
      <c r="C38" s="71" t="s">
        <v>22</v>
      </c>
      <c r="D38" s="57">
        <f>IF(D36&gt;0,SUMIFS(TimeSeries!$AC:$AC,TimeSeries!$AN:$AN,D$35)/SUMIFS(TimeSeries!$AA:$AA,TimeSeries!$AN:$AN,D$35),"")</f>
        <v>0.11469282319560647</v>
      </c>
      <c r="E38" s="58">
        <f>IF(E36&gt;0,SUMIFS(TimeSeries!$AC:$AC,TimeSeries!$AN:$AN,E$35)/SUMIFS(TimeSeries!$AA:$AA,TimeSeries!$AN:$AN,E$35),"")</f>
        <v>0.16708505984782115</v>
      </c>
      <c r="F38" s="58">
        <f>IF(F36&gt;0,SUMIFS(TimeSeries!$AC:$AC,TimeSeries!$AN:$AN,F$35)/SUMIFS(TimeSeries!$AA:$AA,TimeSeries!$AN:$AN,F$35),"")</f>
        <v>6.3715095930629129E-2</v>
      </c>
      <c r="G38" s="59">
        <f>IF(G36&gt;0,SUMIFS(TimeSeries!$AC:$AC,TimeSeries!$AN:$AN,G$35)/SUMIFS(TimeSeries!$AA:$AA,TimeSeries!$AN:$AN,G$35),"")</f>
        <v>4.4899989150304853E-2</v>
      </c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2:18" customFormat="1" ht="15" thickBot="1" x14ac:dyDescent="0.35"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</row>
    <row r="40" spans="2:18" customFormat="1" ht="15" thickBot="1" x14ac:dyDescent="0.35">
      <c r="B40" s="38" t="s">
        <v>124</v>
      </c>
      <c r="C40" s="39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</row>
    <row r="41" spans="2:18" customFormat="1" ht="15" thickBot="1" x14ac:dyDescent="0.35">
      <c r="B41" s="169" t="s">
        <v>17</v>
      </c>
      <c r="C41" s="40" t="s">
        <v>18</v>
      </c>
      <c r="D41" s="41" t="s">
        <v>19</v>
      </c>
      <c r="E41" s="37"/>
      <c r="F41" s="171" t="s">
        <v>191</v>
      </c>
      <c r="G41" s="171"/>
      <c r="H41" s="172">
        <f>COUNTIF(TimeSeries!T:T,TRUE)/COUNTIF(TimeSeries!Y:Y,"&gt;0")</f>
        <v>0.8701703863690905</v>
      </c>
      <c r="I41" s="37"/>
      <c r="J41" s="37"/>
      <c r="K41" s="37"/>
      <c r="L41" s="37"/>
      <c r="M41" s="37"/>
      <c r="N41" s="37"/>
      <c r="O41" s="37"/>
      <c r="P41" s="37"/>
      <c r="Q41" s="37"/>
      <c r="R41" s="37"/>
    </row>
    <row r="42" spans="2:18" customFormat="1" ht="15" thickBot="1" x14ac:dyDescent="0.35">
      <c r="B42" s="169"/>
      <c r="C42" s="42" t="s">
        <v>20</v>
      </c>
      <c r="D42" s="43">
        <f>COUNT(TimeSeries!$AB:$AB)</f>
        <v>4125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</row>
    <row r="43" spans="2:18" customFormat="1" ht="15" thickBot="1" x14ac:dyDescent="0.35">
      <c r="B43" s="169"/>
      <c r="C43" s="42" t="s">
        <v>21</v>
      </c>
      <c r="D43" s="44">
        <f>SUM(TimeSeries!$AB:$AB)/SUM(TimeSeries!$AA:$AA)</f>
        <v>6.1199417765064E-4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</row>
    <row r="44" spans="2:18" customFormat="1" ht="15" thickBot="1" x14ac:dyDescent="0.35">
      <c r="B44" s="169"/>
      <c r="C44" s="42" t="s">
        <v>22</v>
      </c>
      <c r="D44" s="44">
        <f>SUM(TimeSeries!$AC:$AC)/SUM(TimeSeries!$AA:$AA)</f>
        <v>5.7585475084827364E-2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</row>
    <row r="45" spans="2:18" customFormat="1" ht="15" thickBot="1" x14ac:dyDescent="0.35">
      <c r="B45" s="169" t="s">
        <v>23</v>
      </c>
      <c r="C45" s="40" t="s">
        <v>18</v>
      </c>
      <c r="D45" s="45" t="s">
        <v>24</v>
      </c>
      <c r="E45" s="46" t="s">
        <v>25</v>
      </c>
      <c r="F45" s="46" t="s">
        <v>26</v>
      </c>
      <c r="G45" s="46" t="s">
        <v>27</v>
      </c>
      <c r="H45" s="46" t="s">
        <v>28</v>
      </c>
      <c r="I45" s="46" t="s">
        <v>29</v>
      </c>
      <c r="J45" s="46" t="s">
        <v>30</v>
      </c>
      <c r="K45" s="46" t="s">
        <v>31</v>
      </c>
      <c r="L45" s="46" t="s">
        <v>32</v>
      </c>
      <c r="M45" s="46" t="s">
        <v>141</v>
      </c>
      <c r="N45" s="46" t="s">
        <v>34</v>
      </c>
      <c r="O45" s="46" t="s">
        <v>35</v>
      </c>
      <c r="P45" s="46" t="s">
        <v>36</v>
      </c>
      <c r="Q45" s="46" t="s">
        <v>37</v>
      </c>
      <c r="R45" s="47" t="s">
        <v>38</v>
      </c>
    </row>
    <row r="46" spans="2:18" customFormat="1" ht="15" thickBot="1" x14ac:dyDescent="0.35">
      <c r="B46" s="169"/>
      <c r="C46" s="42" t="s">
        <v>20</v>
      </c>
      <c r="D46" s="48">
        <f>COUNTIF(TimeSeries!$AJ:$AJ,D45)</f>
        <v>262</v>
      </c>
      <c r="E46" s="49">
        <f>COUNTIF(TimeSeries!$AJ3:$AJ5000,E45)</f>
        <v>284</v>
      </c>
      <c r="F46" s="49">
        <f>COUNTIF(TimeSeries!$AJ3:$AJ5000,F45)</f>
        <v>340</v>
      </c>
      <c r="G46" s="49">
        <f>COUNTIF(TimeSeries!$AJ3:$AJ5000,G45)</f>
        <v>328</v>
      </c>
      <c r="H46" s="49">
        <f>COUNTIF(TimeSeries!$AJ3:$AJ5000,H45)</f>
        <v>336</v>
      </c>
      <c r="I46" s="49">
        <f>COUNTIF(TimeSeries!$AJ3:$AJ5000,I45)</f>
        <v>343</v>
      </c>
      <c r="J46" s="49">
        <f>COUNTIF(TimeSeries!$AJ3:$AJ5000,J45)</f>
        <v>282</v>
      </c>
      <c r="K46" s="49">
        <f>COUNTIF(TimeSeries!$AJ3:$AJ5000,K45)</f>
        <v>252</v>
      </c>
      <c r="L46" s="49">
        <f>COUNTIF(TimeSeries!$AJ3:$AJ5000,L45)</f>
        <v>164</v>
      </c>
      <c r="M46" s="49">
        <f>COUNTIF(TimeSeries!$AJ3:$AJ5000,M45)</f>
        <v>135</v>
      </c>
      <c r="N46" s="49">
        <f>COUNTIF(TimeSeries!$AJ3:$AJ5000,N45)</f>
        <v>144</v>
      </c>
      <c r="O46" s="49">
        <f>COUNTIF(TimeSeries!$AJ3:$AJ5000,O45)</f>
        <v>128</v>
      </c>
      <c r="P46" s="49">
        <f>COUNTIF(TimeSeries!$AJ3:$AJ5000,P45)</f>
        <v>142</v>
      </c>
      <c r="Q46" s="49">
        <f>COUNTIF(TimeSeries!$AJ3:$AJ5000,Q45)</f>
        <v>173</v>
      </c>
      <c r="R46" s="50">
        <f>COUNTIF(TimeSeries!$AJ3:$AJ5000,R45)</f>
        <v>149</v>
      </c>
    </row>
    <row r="47" spans="2:18" customFormat="1" ht="15" thickBot="1" x14ac:dyDescent="0.35">
      <c r="B47" s="169"/>
      <c r="C47" s="42" t="s">
        <v>21</v>
      </c>
      <c r="D47" s="51">
        <f>IF(D46&gt;0,SUMIF(TimeSeries!$AJ:$AJ,D45,TimeSeries!$AB:$AB)/SUM(TimeSeries!$AA:$AA),"")</f>
        <v>1.0778515621449743E-4</v>
      </c>
      <c r="E47" s="52">
        <f>IF(E46&gt;0,SUMIF(TimeSeries!$AJ:$AJ,E45,TimeSeries!$AB:$AB)/SUM(TimeSeries!$AA:$AA),"")</f>
        <v>8.3436179833667101E-4</v>
      </c>
      <c r="F47" s="52">
        <f>IF(F46&gt;0,SUMIF(TimeSeries!$AJ:$AJ,F45,TimeSeries!$AB:$AB)/SUM(TimeSeries!$AA:$AA),"")</f>
        <v>2.6902468294287362E-4</v>
      </c>
      <c r="G47" s="52">
        <f>IF(G46&gt;0,SUMIF(TimeSeries!$AJ:$AJ,G45,TimeSeries!$AB:$AB)/SUM(TimeSeries!$AA:$AA),"")</f>
        <v>6.3255302359028985E-5</v>
      </c>
      <c r="H47" s="52">
        <f>IF(H46&gt;0,SUMIF(TimeSeries!$AJ:$AJ,H45,TimeSeries!$AB:$AB)/SUM(TimeSeries!$AA:$AA),"")</f>
        <v>-2.5349057917955453E-5</v>
      </c>
      <c r="I47" s="52">
        <f>IF(I46&gt;0,SUMIF(TimeSeries!$AJ:$AJ,I45,TimeSeries!$AB:$AB)/SUM(TimeSeries!$AA:$AA),"")</f>
        <v>-6.0184622634355085E-4</v>
      </c>
      <c r="J47" s="52">
        <f>IF(J46&gt;0,SUMIF(TimeSeries!$AJ:$AJ,J45,TimeSeries!$AB:$AB)/SUM(TimeSeries!$AA:$AA),"")</f>
        <v>-1.086783969225356E-3</v>
      </c>
      <c r="K47" s="52">
        <f>IF(K46&gt;0,SUMIF(TimeSeries!$AJ:$AJ,K45,TimeSeries!$AB:$AB)/SUM(TimeSeries!$AA:$AA),"")</f>
        <v>-5.6706338401046039E-4</v>
      </c>
      <c r="L47" s="52">
        <f>IF(L46&gt;0,SUMIF(TimeSeries!$AJ:$AJ,L45,TimeSeries!$AB:$AB)/SUM(TimeSeries!$AA:$AA),"")</f>
        <v>3.3893235708831287E-4</v>
      </c>
      <c r="M47" s="52">
        <f>IF(M46&gt;0,SUMIF(TimeSeries!$AJ:$AJ,M45,TimeSeries!$AB:$AB)/SUM(TimeSeries!$AA:$AA),"")</f>
        <v>4.7290926851922973E-4</v>
      </c>
      <c r="N47" s="52">
        <f>IF(N46&gt;0,SUMIF(TimeSeries!$AJ:$AJ,N45,TimeSeries!$AB:$AB)/SUM(TimeSeries!$AA:$AA),"")</f>
        <v>-3.5978002497931069E-4</v>
      </c>
      <c r="O47" s="52">
        <f>IF(O46&gt;0,SUMIF(TimeSeries!$AJ:$AJ,O45,TimeSeries!$AB:$AB)/SUM(TimeSeries!$AA:$AA),"")</f>
        <v>3.0132981295540316E-4</v>
      </c>
      <c r="P47" s="52">
        <f>IF(P46&gt;0,SUMIF(TimeSeries!$AJ:$AJ,P45,TimeSeries!$AB:$AB)/SUM(TimeSeries!$AA:$AA),"")</f>
        <v>6.6797062266785699E-4</v>
      </c>
      <c r="Q47" s="52">
        <f>IF(Q46&gt;0,SUMIF(TimeSeries!$AJ:$AJ,Q45,TimeSeries!$AB:$AB)/SUM(TimeSeries!$AA:$AA),"")</f>
        <v>-7.3168352431403263E-5</v>
      </c>
      <c r="R47" s="53">
        <f>IF(R46&gt;0,SUMIF(TimeSeries!$AJ:$AJ,R45,TimeSeries!$AB:$AB)/SUM(TimeSeries!$AA:$AA),"")</f>
        <v>7.6085102116355588E-5</v>
      </c>
    </row>
    <row r="48" spans="2:18" customFormat="1" ht="15" thickBot="1" x14ac:dyDescent="0.35">
      <c r="B48" s="169"/>
      <c r="C48" s="42" t="s">
        <v>22</v>
      </c>
      <c r="D48" s="51">
        <f>IF(D46&gt;0,SUMIF(TimeSeries!$AJ:$AJ,D45,TimeSeries!$AC:$AC)/SUM(TimeSeries!$AA:$AA),"")</f>
        <v>1.7291886532305959E-3</v>
      </c>
      <c r="E48" s="52">
        <f>IF(E46&gt;0,SUMIF(TimeSeries!$AJ:$AJ,E45,TimeSeries!$AC:$AC)/SUM(TimeSeries!$AA:$AA),"")</f>
        <v>2.4938612710923634E-3</v>
      </c>
      <c r="F48" s="52">
        <f>IF(F46&gt;0,SUMIF(TimeSeries!$AJ:$AJ,F45,TimeSeries!$AC:$AC)/SUM(TimeSeries!$AA:$AA),"")</f>
        <v>3.5879164867933431E-3</v>
      </c>
      <c r="G48" s="52">
        <f>IF(G46&gt;0,SUMIF(TimeSeries!$AJ:$AJ,G45,TimeSeries!$AC:$AC)/SUM(TimeSeries!$AA:$AA),"")</f>
        <v>4.394324596942484E-3</v>
      </c>
      <c r="H48" s="52">
        <f>IF(H46&gt;0,SUMIF(TimeSeries!$AJ:$AJ,H45,TimeSeries!$AC:$AC)/SUM(TimeSeries!$AA:$AA),"")</f>
        <v>5.0263285184961575E-3</v>
      </c>
      <c r="I48" s="52">
        <f>IF(I46&gt;0,SUMIF(TimeSeries!$AJ:$AJ,I45,TimeSeries!$AC:$AC)/SUM(TimeSeries!$AA:$AA),"")</f>
        <v>6.7453112577747932E-3</v>
      </c>
      <c r="J48" s="52">
        <f>IF(J46&gt;0,SUMIF(TimeSeries!$AJ:$AJ,J45,TimeSeries!$AC:$AC)/SUM(TimeSeries!$AA:$AA),"")</f>
        <v>6.6758318294902839E-3</v>
      </c>
      <c r="K48" s="52">
        <f>IF(K46&gt;0,SUMIF(TimeSeries!$AJ:$AJ,K45,TimeSeries!$AC:$AC)/SUM(TimeSeries!$AA:$AA),"")</f>
        <v>6.4635930033072409E-3</v>
      </c>
      <c r="L48" s="52">
        <f>IF(L46&gt;0,SUMIF(TimeSeries!$AJ:$AJ,L45,TimeSeries!$AC:$AC)/SUM(TimeSeries!$AA:$AA),"")</f>
        <v>5.4395470664198031E-3</v>
      </c>
      <c r="M48" s="52">
        <f>IF(M46&gt;0,SUMIF(TimeSeries!$AJ:$AJ,M45,TimeSeries!$AC:$AC)/SUM(TimeSeries!$AA:$AA),"")</f>
        <v>3.8984424660589555E-3</v>
      </c>
      <c r="N48" s="52">
        <f>IF(N46&gt;0,SUMIF(TimeSeries!$AJ:$AJ,N45,TimeSeries!$AC:$AC)/SUM(TimeSeries!$AA:$AA),"")</f>
        <v>3.1201442232438306E-3</v>
      </c>
      <c r="O48" s="52">
        <f>IF(O46&gt;0,SUMIF(TimeSeries!$AJ:$AJ,O45,TimeSeries!$AC:$AC)/SUM(TimeSeries!$AA:$AA),"")</f>
        <v>2.409761512183705E-3</v>
      </c>
      <c r="P48" s="52">
        <f>IF(P46&gt;0,SUMIF(TimeSeries!$AJ:$AJ,P45,TimeSeries!$AC:$AC)/SUM(TimeSeries!$AA:$AA),"")</f>
        <v>1.7846318921545179E-3</v>
      </c>
      <c r="Q48" s="52">
        <f>IF(Q46&gt;0,SUMIF(TimeSeries!$AJ:$AJ,Q45,TimeSeries!$AC:$AC)/SUM(TimeSeries!$AA:$AA),"")</f>
        <v>1.1314553715665952E-3</v>
      </c>
      <c r="R48" s="53">
        <f>IF(R46&gt;0,SUMIF(TimeSeries!$AJ:$AJ,R45,TimeSeries!$AC:$AC)/SUM(TimeSeries!$AA:$AA),"")</f>
        <v>7.0387174299781584E-4</v>
      </c>
    </row>
    <row r="49" spans="2:27" customFormat="1" ht="15" thickBot="1" x14ac:dyDescent="0.35">
      <c r="B49" s="169" t="s">
        <v>39</v>
      </c>
      <c r="C49" s="40" t="s">
        <v>18</v>
      </c>
      <c r="D49" s="45" t="s">
        <v>24</v>
      </c>
      <c r="E49" s="46" t="s">
        <v>25</v>
      </c>
      <c r="F49" s="46" t="s">
        <v>26</v>
      </c>
      <c r="G49" s="46" t="s">
        <v>27</v>
      </c>
      <c r="H49" s="46" t="s">
        <v>28</v>
      </c>
      <c r="I49" s="46" t="s">
        <v>29</v>
      </c>
      <c r="J49" s="46" t="s">
        <v>30</v>
      </c>
      <c r="K49" s="46" t="s">
        <v>31</v>
      </c>
      <c r="L49" s="46" t="s">
        <v>32</v>
      </c>
      <c r="M49" s="46" t="s">
        <v>141</v>
      </c>
      <c r="N49" s="46" t="s">
        <v>34</v>
      </c>
      <c r="O49" s="46" t="s">
        <v>35</v>
      </c>
      <c r="P49" s="46" t="s">
        <v>36</v>
      </c>
      <c r="Q49" s="46" t="s">
        <v>37</v>
      </c>
      <c r="R49" s="47" t="s">
        <v>38</v>
      </c>
      <c r="S49" s="37"/>
      <c r="T49" s="37"/>
      <c r="U49" s="37"/>
      <c r="V49" s="37"/>
      <c r="W49" s="37"/>
      <c r="X49" s="37"/>
      <c r="Y49" s="37"/>
      <c r="Z49" s="37"/>
      <c r="AA49" s="37"/>
    </row>
    <row r="50" spans="2:27" customFormat="1" ht="15" thickBot="1" x14ac:dyDescent="0.35">
      <c r="B50" s="169"/>
      <c r="C50" s="42" t="s">
        <v>20</v>
      </c>
      <c r="D50" s="48">
        <f>COUNTIFS(TimeSeries!$AJ:$AJ,D49,TimeSeries!$AI:$AI,"Inner")</f>
        <v>27</v>
      </c>
      <c r="E50" s="49">
        <f>COUNTIFS(TimeSeries!$AJ3:$AJ5000,E49,TimeSeries!$AI3:$AI5000,"Inner")</f>
        <v>36</v>
      </c>
      <c r="F50" s="49">
        <f>COUNTIFS(TimeSeries!$AJ3:$AJ5000,F49,TimeSeries!$AI3:$AI5000,"Inner")</f>
        <v>42</v>
      </c>
      <c r="G50" s="49">
        <f>COUNTIFS(TimeSeries!$AJ3:$AJ5000,G49,TimeSeries!$AI3:$AI5000,"Inner")</f>
        <v>55</v>
      </c>
      <c r="H50" s="49">
        <f>COUNTIFS(TimeSeries!$AJ3:$AJ5000,H49,TimeSeries!$AI3:$AI5000,"Inner")</f>
        <v>78</v>
      </c>
      <c r="I50" s="49">
        <f>COUNTIFS(TimeSeries!$AJ3:$AJ5000,I49,TimeSeries!$AI3:$AI5000,"Inner")</f>
        <v>78</v>
      </c>
      <c r="J50" s="49">
        <f>COUNTIFS(TimeSeries!$AJ3:$AJ5000,J49,TimeSeries!$AI3:$AI5000,"Inner")</f>
        <v>82</v>
      </c>
      <c r="K50" s="49">
        <f>COUNTIFS(TimeSeries!$AJ3:$AJ5000,K49,TimeSeries!$AI3:$AI5000,"Inner")</f>
        <v>94</v>
      </c>
      <c r="L50" s="49">
        <f>COUNTIFS(TimeSeries!$AJ3:$AJ5000,L49,TimeSeries!$AI3:$AI5000,"Inner")</f>
        <v>66</v>
      </c>
      <c r="M50" s="49">
        <f>COUNTIFS(TimeSeries!$AJ3:$AJ5000,M49,TimeSeries!$AI3:$AI5000,"Inner")</f>
        <v>54</v>
      </c>
      <c r="N50" s="49">
        <f>COUNTIFS(TimeSeries!$AJ3:$AJ5000,N49,TimeSeries!$AI3:$AI5000,"Inner")</f>
        <v>65</v>
      </c>
      <c r="O50" s="49">
        <f>COUNTIFS(TimeSeries!$AJ3:$AJ5000,O49,TimeSeries!$AI3:$AI5000,"Inner")</f>
        <v>68</v>
      </c>
      <c r="P50" s="49">
        <f>COUNTIFS(TimeSeries!$AJ3:$AJ5000,P49,TimeSeries!$AI3:$AI5000,"Inner")</f>
        <v>72</v>
      </c>
      <c r="Q50" s="49">
        <f>COUNTIFS(TimeSeries!$AJ3:$AJ5000,Q49,TimeSeries!$AI3:$AI5000,"Inner")</f>
        <v>97</v>
      </c>
      <c r="R50" s="50">
        <f>COUNTIFS(TimeSeries!$AJ3:$AJ5000,R49,TimeSeries!$AI3:$AI5000,"Inner")</f>
        <v>84</v>
      </c>
      <c r="S50" s="37"/>
      <c r="T50" s="37"/>
      <c r="U50" s="37"/>
      <c r="V50" s="37"/>
      <c r="W50" s="37"/>
      <c r="X50" s="37"/>
      <c r="Y50" s="37"/>
      <c r="Z50" s="37"/>
      <c r="AA50" s="37"/>
    </row>
    <row r="51" spans="2:27" customFormat="1" ht="15" thickBot="1" x14ac:dyDescent="0.35">
      <c r="B51" s="169"/>
      <c r="C51" s="42" t="s">
        <v>21</v>
      </c>
      <c r="D51" s="51">
        <f>IF(D50&gt;0,SUMIFS(TimeSeries!$AB:$AB,TimeSeries!$AJ:$AJ,D$49,TimeSeries!$AI:$AI,"Inner")/SUM(TimeSeries!$AA:$AA),"")</f>
        <v>-2.6647285556772995E-5</v>
      </c>
      <c r="E51" s="52">
        <f>IF(E50&gt;0,SUMIFS(TimeSeries!$AB:$AB,TimeSeries!$AJ:$AJ,E$49,TimeSeries!$AI:$AI,"Inner")/SUM(TimeSeries!$AA:$AA),"")</f>
        <v>8.0336986688663158E-5</v>
      </c>
      <c r="F51" s="52">
        <f>IF(F50&gt;0,SUMIFS(TimeSeries!$AB:$AB,TimeSeries!$AJ:$AJ,F$49,TimeSeries!$AI:$AI,"Inner")/SUM(TimeSeries!$AA:$AA),"")</f>
        <v>8.727637803197856E-5</v>
      </c>
      <c r="G51" s="52">
        <f>IF(G50&gt;0,SUMIFS(TimeSeries!$AB:$AB,TimeSeries!$AJ:$AJ,G$49,TimeSeries!$AI:$AI,"Inner")/SUM(TimeSeries!$AA:$AA),"")</f>
        <v>-1.2152070980077945E-4</v>
      </c>
      <c r="H51" s="52">
        <f>IF(H50&gt;0,SUMIFS(TimeSeries!$AB:$AB,TimeSeries!$AJ:$AJ,H$49,TimeSeries!$AI:$AI,"Inner")/SUM(TimeSeries!$AA:$AA),"")</f>
        <v>2.2183004654744733E-4</v>
      </c>
      <c r="I51" s="52">
        <f>IF(I50&gt;0,SUMIFS(TimeSeries!$AB:$AB,TimeSeries!$AJ:$AJ,I$49,TimeSeries!$AI:$AI,"Inner")/SUM(TimeSeries!$AA:$AA),"")</f>
        <v>8.6050281898922897E-5</v>
      </c>
      <c r="J51" s="52">
        <f>IF(J50&gt;0,SUMIFS(TimeSeries!$AB:$AB,TimeSeries!$AJ:$AJ,J$49,TimeSeries!$AI:$AI,"Inner")/SUM(TimeSeries!$AA:$AA),"")</f>
        <v>-1.3112384465411141E-5</v>
      </c>
      <c r="K51" s="52">
        <f>IF(K50&gt;0,SUMIFS(TimeSeries!$AB:$AB,TimeSeries!$AJ:$AJ,K$49,TimeSeries!$AI:$AI,"Inner")/SUM(TimeSeries!$AA:$AA),"")</f>
        <v>-1.3437010827816682E-4</v>
      </c>
      <c r="L51" s="52">
        <f>IF(L50&gt;0,SUMIFS(TimeSeries!$AB:$AB,TimeSeries!$AJ:$AJ,L$49,TimeSeries!$AI:$AI,"Inner")/SUM(TimeSeries!$AA:$AA),"")</f>
        <v>1.3366673074580366E-4</v>
      </c>
      <c r="M51" s="52">
        <f>IF(M50&gt;0,SUMIFS(TimeSeries!$AB:$AB,TimeSeries!$AJ:$AJ,M$49,TimeSeries!$AI:$AI,"Inner")/SUM(TimeSeries!$AA:$AA),"")</f>
        <v>9.9053089463125833E-5</v>
      </c>
      <c r="N51" s="52">
        <f>IF(N50&gt;0,SUMIFS(TimeSeries!$AB:$AB,TimeSeries!$AJ:$AJ,N$49,TimeSeries!$AI:$AI,"Inner")/SUM(TimeSeries!$AA:$AA),"")</f>
        <v>-1.6148487510106202E-4</v>
      </c>
      <c r="O51" s="52">
        <f>IF(O50&gt;0,SUMIFS(TimeSeries!$AB:$AB,TimeSeries!$AJ:$AJ,O$49,TimeSeries!$AI:$AI,"Inner")/SUM(TimeSeries!$AA:$AA),"")</f>
        <v>-8.076389704573717E-5</v>
      </c>
      <c r="P51" s="52">
        <f>IF(P50&gt;0,SUMIFS(TimeSeries!$AB:$AB,TimeSeries!$AJ:$AJ,P$49,TimeSeries!$AI:$AI,"Inner")/SUM(TimeSeries!$AA:$AA),"")</f>
        <v>1.5786971826181891E-4</v>
      </c>
      <c r="Q51" s="52">
        <f>IF(Q50&gt;0,SUMIFS(TimeSeries!$AB:$AB,TimeSeries!$AJ:$AJ,Q$49,TimeSeries!$AI:$AI,"Inner")/SUM(TimeSeries!$AA:$AA),"")</f>
        <v>-1.3145646420488315E-4</v>
      </c>
      <c r="R51" s="53">
        <f>IF(R50&gt;0,SUMIFS(TimeSeries!$AB:$AB,TimeSeries!$AJ:$AJ,R$49,TimeSeries!$AI:$AI,"Inner")/SUM(TimeSeries!$AA:$AA),"")</f>
        <v>5.3461535843956516E-5</v>
      </c>
      <c r="S51" s="37"/>
      <c r="T51" s="37"/>
      <c r="U51" s="37"/>
      <c r="V51" s="37"/>
      <c r="W51" s="37"/>
      <c r="X51" s="37"/>
      <c r="Y51" s="37"/>
      <c r="Z51" s="37"/>
      <c r="AA51" s="37"/>
    </row>
    <row r="52" spans="2:27" customFormat="1" ht="15" thickBot="1" x14ac:dyDescent="0.35">
      <c r="B52" s="169"/>
      <c r="C52" s="42" t="s">
        <v>22</v>
      </c>
      <c r="D52" s="51">
        <f>IF(D50&gt;0,SUMIFS(TimeSeries!$AC:$AC,TimeSeries!$AJ:$AJ,D$49,TimeSeries!$AI:$AI,"Inner")/SUM(TimeSeries!$AA:$AA),"")</f>
        <v>1.8492658193723782E-4</v>
      </c>
      <c r="E52" s="52">
        <f>IF(E50&gt;0,SUMIFS(TimeSeries!$AC:$AC,TimeSeries!$AJ:$AJ,E$49,TimeSeries!$AI:$AI,"Inner")/SUM(TimeSeries!$AA:$AA),"")</f>
        <v>3.1995780927855411E-4</v>
      </c>
      <c r="F52" s="52">
        <f>IF(F50&gt;0,SUMIFS(TimeSeries!$AC:$AC,TimeSeries!$AJ:$AJ,F$49,TimeSeries!$AI:$AI,"Inner")/SUM(TimeSeries!$AA:$AA),"")</f>
        <v>4.6440677034159926E-4</v>
      </c>
      <c r="G52" s="52">
        <f>IF(G50&gt;0,SUMIFS(TimeSeries!$AC:$AC,TimeSeries!$AJ:$AJ,G$49,TimeSeries!$AI:$AI,"Inner")/SUM(TimeSeries!$AA:$AA),"")</f>
        <v>7.3889023864801668E-4</v>
      </c>
      <c r="H52" s="52">
        <f>IF(H50&gt;0,SUMIFS(TimeSeries!$AC:$AC,TimeSeries!$AJ:$AJ,H$49,TimeSeries!$AI:$AI,"Inner")/SUM(TimeSeries!$AA:$AA),"")</f>
        <v>1.3281686016819285E-3</v>
      </c>
      <c r="I52" s="52">
        <f>IF(I50&gt;0,SUMIFS(TimeSeries!$AC:$AC,TimeSeries!$AJ:$AJ,I$49,TimeSeries!$AI:$AI,"Inner")/SUM(TimeSeries!$AA:$AA),"")</f>
        <v>1.818889165621956E-3</v>
      </c>
      <c r="J52" s="52">
        <f>IF(J50&gt;0,SUMIFS(TimeSeries!$AC:$AC,TimeSeries!$AJ:$AJ,J$49,TimeSeries!$AI:$AI,"Inner")/SUM(TimeSeries!$AA:$AA),"")</f>
        <v>2.0555578296727055E-3</v>
      </c>
      <c r="K52" s="52">
        <f>IF(K50&gt;0,SUMIFS(TimeSeries!$AC:$AC,TimeSeries!$AJ:$AJ,K$49,TimeSeries!$AI:$AI,"Inner")/SUM(TimeSeries!$AA:$AA),"")</f>
        <v>2.3069907106100921E-3</v>
      </c>
      <c r="L52" s="52">
        <f>IF(L50&gt;0,SUMIFS(TimeSeries!$AC:$AC,TimeSeries!$AJ:$AJ,L$49,TimeSeries!$AI:$AI,"Inner")/SUM(TimeSeries!$AA:$AA),"")</f>
        <v>2.1632561857178605E-3</v>
      </c>
      <c r="M52" s="52">
        <f>IF(M50&gt;0,SUMIFS(TimeSeries!$AC:$AC,TimeSeries!$AJ:$AJ,M$49,TimeSeries!$AI:$AI,"Inner")/SUM(TimeSeries!$AA:$AA),"")</f>
        <v>1.491383812919104E-3</v>
      </c>
      <c r="N52" s="52">
        <f>IF(N50&gt;0,SUMIFS(TimeSeries!$AC:$AC,TimeSeries!$AJ:$AJ,N$49,TimeSeries!$AI:$AI,"Inner")/SUM(TimeSeries!$AA:$AA),"")</f>
        <v>1.2433424039260661E-3</v>
      </c>
      <c r="O52" s="52">
        <f>IF(O50&gt;0,SUMIFS(TimeSeries!$AC:$AC,TimeSeries!$AJ:$AJ,O$49,TimeSeries!$AI:$AI,"Inner")/SUM(TimeSeries!$AA:$AA),"")</f>
        <v>1.0343726962463036E-3</v>
      </c>
      <c r="P52" s="52">
        <f>IF(P50&gt;0,SUMIFS(TimeSeries!$AC:$AC,TimeSeries!$AJ:$AJ,P$49,TimeSeries!$AI:$AI,"Inner")/SUM(TimeSeries!$AA:$AA),"")</f>
        <v>7.4473950707296783E-4</v>
      </c>
      <c r="Q52" s="52">
        <f>IF(Q50&gt;0,SUMIFS(TimeSeries!$AC:$AC,TimeSeries!$AJ:$AJ,Q$49,TimeSeries!$AI:$AI,"Inner")/SUM(TimeSeries!$AA:$AA),"")</f>
        <v>5.5330376738560623E-4</v>
      </c>
      <c r="R52" s="53">
        <f>IF(R50&gt;0,SUMIFS(TimeSeries!$AC:$AC,TimeSeries!$AJ:$AJ,R$49,TimeSeries!$AI:$AI,"Inner")/SUM(TimeSeries!$AA:$AA),"")</f>
        <v>3.7589349860581839E-4</v>
      </c>
      <c r="S52" s="37"/>
      <c r="T52" s="37"/>
      <c r="U52" s="37"/>
      <c r="V52" s="37"/>
      <c r="W52" s="37"/>
      <c r="X52" s="37"/>
      <c r="Y52" s="37"/>
      <c r="Z52" s="37"/>
      <c r="AA52" s="37"/>
    </row>
    <row r="53" spans="2:27" customFormat="1" ht="15" thickBot="1" x14ac:dyDescent="0.35">
      <c r="B53" s="169" t="s">
        <v>40</v>
      </c>
      <c r="C53" s="40" t="s">
        <v>18</v>
      </c>
      <c r="D53" s="45" t="s">
        <v>24</v>
      </c>
      <c r="E53" s="46" t="s">
        <v>25</v>
      </c>
      <c r="F53" s="46" t="s">
        <v>26</v>
      </c>
      <c r="G53" s="46" t="s">
        <v>27</v>
      </c>
      <c r="H53" s="46" t="s">
        <v>28</v>
      </c>
      <c r="I53" s="46" t="s">
        <v>29</v>
      </c>
      <c r="J53" s="46" t="s">
        <v>30</v>
      </c>
      <c r="K53" s="46" t="s">
        <v>31</v>
      </c>
      <c r="L53" s="46" t="s">
        <v>32</v>
      </c>
      <c r="M53" s="46" t="s">
        <v>141</v>
      </c>
      <c r="N53" s="46" t="s">
        <v>34</v>
      </c>
      <c r="O53" s="46" t="s">
        <v>35</v>
      </c>
      <c r="P53" s="46" t="s">
        <v>36</v>
      </c>
      <c r="Q53" s="46" t="s">
        <v>37</v>
      </c>
      <c r="R53" s="47" t="s">
        <v>38</v>
      </c>
      <c r="S53" s="37"/>
      <c r="T53" s="37"/>
      <c r="U53" s="37"/>
      <c r="V53" s="37"/>
      <c r="W53" s="37"/>
      <c r="X53" s="37"/>
      <c r="Y53" s="37"/>
      <c r="Z53" s="37"/>
      <c r="AA53" s="37"/>
    </row>
    <row r="54" spans="2:27" customFormat="1" ht="15" thickBot="1" x14ac:dyDescent="0.35">
      <c r="B54" s="169"/>
      <c r="C54" s="42" t="s">
        <v>20</v>
      </c>
      <c r="D54" s="48">
        <f>COUNTIFS(TimeSeries!$AJ:$AJ,D53,TimeSeries!$AI:$AI,"Outer")</f>
        <v>235</v>
      </c>
      <c r="E54" s="49">
        <f>COUNTIFS(TimeSeries!$AJ:$AJ,E53,TimeSeries!$AI:$AI,"Outer")</f>
        <v>248</v>
      </c>
      <c r="F54" s="49">
        <f>COUNTIFS(TimeSeries!$AJ:$AJ,F53,TimeSeries!$AI:$AI,"Outer")</f>
        <v>298</v>
      </c>
      <c r="G54" s="49">
        <f>COUNTIFS(TimeSeries!$AJ:$AJ,G53,TimeSeries!$AI:$AI,"Outer")</f>
        <v>273</v>
      </c>
      <c r="H54" s="49">
        <f>COUNTIFS(TimeSeries!$AJ:$AJ,H53,TimeSeries!$AI:$AI,"Outer")</f>
        <v>258</v>
      </c>
      <c r="I54" s="49">
        <f>COUNTIFS(TimeSeries!$AJ:$AJ,I53,TimeSeries!$AI:$AI,"Outer")</f>
        <v>265</v>
      </c>
      <c r="J54" s="49">
        <f>COUNTIFS(TimeSeries!$AJ:$AJ,J53,TimeSeries!$AI:$AI,"Outer")</f>
        <v>200</v>
      </c>
      <c r="K54" s="49">
        <f>COUNTIFS(TimeSeries!$AJ:$AJ,K53,TimeSeries!$AI:$AI,"Outer")</f>
        <v>158</v>
      </c>
      <c r="L54" s="49">
        <f>COUNTIFS(TimeSeries!$AJ:$AJ,L53,TimeSeries!$AI:$AI,"Outer")</f>
        <v>98</v>
      </c>
      <c r="M54" s="49">
        <f>COUNTIFS(TimeSeries!$AJ:$AJ,M53,TimeSeries!$AI:$AI,"Outer")</f>
        <v>81</v>
      </c>
      <c r="N54" s="49">
        <f>COUNTIFS(TimeSeries!$AJ:$AJ,N53,TimeSeries!$AI:$AI,"Outer")</f>
        <v>79</v>
      </c>
      <c r="O54" s="49">
        <f>COUNTIFS(TimeSeries!$AJ:$AJ,O53,TimeSeries!$AI:$AI,"Outer")</f>
        <v>60</v>
      </c>
      <c r="P54" s="49">
        <f>COUNTIFS(TimeSeries!$AJ:$AJ,P53,TimeSeries!$AI:$AI,"Outer")</f>
        <v>70</v>
      </c>
      <c r="Q54" s="49">
        <f>COUNTIFS(TimeSeries!$AJ:$AJ,Q53,TimeSeries!$AI:$AI,"Outer")</f>
        <v>76</v>
      </c>
      <c r="R54" s="50">
        <f>COUNTIFS(TimeSeries!$AJ:$AJ,R53,TimeSeries!$AI:$AI,"Outer")</f>
        <v>65</v>
      </c>
      <c r="S54" s="37"/>
      <c r="T54" s="37"/>
      <c r="U54" s="37"/>
      <c r="V54" s="37"/>
      <c r="W54" s="37"/>
      <c r="X54" s="37"/>
      <c r="Y54" s="37"/>
      <c r="Z54" s="37"/>
      <c r="AA54" s="37"/>
    </row>
    <row r="55" spans="2:27" customFormat="1" ht="15" thickBot="1" x14ac:dyDescent="0.35">
      <c r="B55" s="169"/>
      <c r="C55" s="42" t="s">
        <v>21</v>
      </c>
      <c r="D55" s="51">
        <f>IF(D54&gt;0,SUMIFS(TimeSeries!$AB:$AB,TimeSeries!$AJ:$AJ,D$53,TimeSeries!$AI:$AI,"Outer")/SUM(TimeSeries!$AA:$AA),"")</f>
        <v>1.3443244177127028E-4</v>
      </c>
      <c r="E55" s="52">
        <f>IF(E54&gt;0,SUMIFS(TimeSeries!$AB:$AB,TimeSeries!$AJ:$AJ,E$53,TimeSeries!$AI:$AI,"Outer")/SUM(TimeSeries!$AA:$AA),"")</f>
        <v>7.5402481164800787E-4</v>
      </c>
      <c r="F55" s="52">
        <f>IF(F54&gt;0,SUMIFS(TimeSeries!$AB:$AB,TimeSeries!$AJ:$AJ,F$53,TimeSeries!$AI:$AI,"Outer")/SUM(TimeSeries!$AA:$AA),"")</f>
        <v>1.8174830491089495E-4</v>
      </c>
      <c r="G55" s="52">
        <f>IF(G54&gt;0,SUMIFS(TimeSeries!$AB:$AB,TimeSeries!$AJ:$AJ,G$53,TimeSeries!$AI:$AI,"Outer")/SUM(TimeSeries!$AA:$AA),"")</f>
        <v>1.8477601215980823E-4</v>
      </c>
      <c r="H55" s="52">
        <f>IF(H54&gt;0,SUMIFS(TimeSeries!$AB:$AB,TimeSeries!$AJ:$AJ,H$53,TimeSeries!$AI:$AI,"Outer")/SUM(TimeSeries!$AA:$AA),"")</f>
        <v>-2.4717910446540289E-4</v>
      </c>
      <c r="I55" s="52">
        <f>IF(I54&gt;0,SUMIFS(TimeSeries!$AB:$AB,TimeSeries!$AJ:$AJ,I$53,TimeSeries!$AI:$AI,"Outer")/SUM(TimeSeries!$AA:$AA),"")</f>
        <v>-6.8789650824247351E-4</v>
      </c>
      <c r="J55" s="52">
        <f>IF(J54&gt;0,SUMIFS(TimeSeries!$AB:$AB,TimeSeries!$AJ:$AJ,J$53,TimeSeries!$AI:$AI,"Outer")/SUM(TimeSeries!$AA:$AA),"")</f>
        <v>-1.0736715847599451E-3</v>
      </c>
      <c r="K55" s="52">
        <f>IF(K54&gt;0,SUMIFS(TimeSeries!$AB:$AB,TimeSeries!$AJ:$AJ,K$53,TimeSeries!$AI:$AI,"Outer")/SUM(TimeSeries!$AA:$AA),"")</f>
        <v>-4.3269327573229317E-4</v>
      </c>
      <c r="L55" s="52">
        <f>IF(L54&gt;0,SUMIFS(TimeSeries!$AB:$AB,TimeSeries!$AJ:$AJ,L$53,TimeSeries!$AI:$AI,"Outer")/SUM(TimeSeries!$AA:$AA),"")</f>
        <v>2.0526562634250872E-4</v>
      </c>
      <c r="M55" s="52">
        <f>IF(M54&gt;0,SUMIFS(TimeSeries!$AB:$AB,TimeSeries!$AJ:$AJ,M$53,TimeSeries!$AI:$AI,"Outer")/SUM(TimeSeries!$AA:$AA),"")</f>
        <v>3.7385617905610408E-4</v>
      </c>
      <c r="N55" s="52">
        <f>IF(N54&gt;0,SUMIFS(TimeSeries!$AB:$AB,TimeSeries!$AJ:$AJ,N$53,TimeSeries!$AI:$AI,"Outer")/SUM(TimeSeries!$AA:$AA),"")</f>
        <v>-1.982951498782487E-4</v>
      </c>
      <c r="O55" s="52">
        <f>IF(O54&gt;0,SUMIFS(TimeSeries!$AB:$AB,TimeSeries!$AJ:$AJ,O$53,TimeSeries!$AI:$AI,"Outer")/SUM(TimeSeries!$AA:$AA),"")</f>
        <v>3.8209371000114036E-4</v>
      </c>
      <c r="P55" s="52">
        <f>IF(P54&gt;0,SUMIFS(TimeSeries!$AB:$AB,TimeSeries!$AJ:$AJ,P$53,TimeSeries!$AI:$AI,"Outer")/SUM(TimeSeries!$AA:$AA),"")</f>
        <v>5.1010090440603768E-4</v>
      </c>
      <c r="Q55" s="52">
        <f>IF(Q54&gt;0,SUMIFS(TimeSeries!$AB:$AB,TimeSeries!$AJ:$AJ,Q$53,TimeSeries!$AI:$AI,"Outer")/SUM(TimeSeries!$AA:$AA),"")</f>
        <v>5.8288111773479884E-5</v>
      </c>
      <c r="R55" s="53">
        <f>IF(R54&gt;0,SUMIFS(TimeSeries!$AB:$AB,TimeSeries!$AJ:$AJ,R$53,TimeSeries!$AI:$AI,"Outer")/SUM(TimeSeries!$AA:$AA),"")</f>
        <v>2.2623566272399069E-5</v>
      </c>
      <c r="S55" s="37"/>
      <c r="T55" s="37"/>
      <c r="U55" s="37"/>
      <c r="V55" s="37"/>
      <c r="W55" s="37"/>
      <c r="X55" s="37"/>
      <c r="Y55" s="37"/>
      <c r="Z55" s="37"/>
      <c r="AA55" s="37"/>
    </row>
    <row r="56" spans="2:27" customFormat="1" ht="15" thickBot="1" x14ac:dyDescent="0.35">
      <c r="B56" s="169"/>
      <c r="C56" s="42" t="s">
        <v>22</v>
      </c>
      <c r="D56" s="51">
        <f>IF(D54&gt;0,SUMIFS(TimeSeries!$AC:$AC,TimeSeries!$AJ:$AJ,D$53,TimeSeries!$AI:$AI,"Outer")/SUM(TimeSeries!$AA:$AA),"")</f>
        <v>1.5442620712933582E-3</v>
      </c>
      <c r="E56" s="52">
        <f>IF(E54&gt;0,SUMIFS(TimeSeries!$AC:$AC,TimeSeries!$AJ:$AJ,E$53,TimeSeries!$AI:$AI,"Outer")/SUM(TimeSeries!$AA:$AA),"")</f>
        <v>2.1739034618138099E-3</v>
      </c>
      <c r="F56" s="52">
        <f>IF(F54&gt;0,SUMIFS(TimeSeries!$AC:$AC,TimeSeries!$AJ:$AJ,F$53,TimeSeries!$AI:$AI,"Outer")/SUM(TimeSeries!$AA:$AA),"")</f>
        <v>3.1235097164517439E-3</v>
      </c>
      <c r="G56" s="52">
        <f>IF(G54&gt;0,SUMIFS(TimeSeries!$AC:$AC,TimeSeries!$AJ:$AJ,G$53,TimeSeries!$AI:$AI,"Outer")/SUM(TimeSeries!$AA:$AA),"")</f>
        <v>3.6554343582944691E-3</v>
      </c>
      <c r="H56" s="52">
        <f>IF(H54&gt;0,SUMIFS(TimeSeries!$AC:$AC,TimeSeries!$AJ:$AJ,H$53,TimeSeries!$AI:$AI,"Outer")/SUM(TimeSeries!$AA:$AA),"")</f>
        <v>3.6981599168142321E-3</v>
      </c>
      <c r="I56" s="52">
        <f>IF(I54&gt;0,SUMIFS(TimeSeries!$AC:$AC,TimeSeries!$AJ:$AJ,I$53,TimeSeries!$AI:$AI,"Outer")/SUM(TimeSeries!$AA:$AA),"")</f>
        <v>4.9264220921528389E-3</v>
      </c>
      <c r="J56" s="52">
        <f>IF(J54&gt;0,SUMIFS(TimeSeries!$AC:$AC,TimeSeries!$AJ:$AJ,J$53,TimeSeries!$AI:$AI,"Outer")/SUM(TimeSeries!$AA:$AA),"")</f>
        <v>4.6202739998175753E-3</v>
      </c>
      <c r="K56" s="52">
        <f>IF(K54&gt;0,SUMIFS(TimeSeries!$AC:$AC,TimeSeries!$AJ:$AJ,K$53,TimeSeries!$AI:$AI,"Outer")/SUM(TimeSeries!$AA:$AA),"")</f>
        <v>4.1566022926971501E-3</v>
      </c>
      <c r="L56" s="52">
        <f>IF(L54&gt;0,SUMIFS(TimeSeries!$AC:$AC,TimeSeries!$AJ:$AJ,L$53,TimeSeries!$AI:$AI,"Outer")/SUM(TimeSeries!$AA:$AA),"")</f>
        <v>3.2762908807019435E-3</v>
      </c>
      <c r="M56" s="52">
        <f>IF(M54&gt;0,SUMIFS(TimeSeries!$AC:$AC,TimeSeries!$AJ:$AJ,M$53,TimeSeries!$AI:$AI,"Outer")/SUM(TimeSeries!$AA:$AA),"")</f>
        <v>2.40705865313985E-3</v>
      </c>
      <c r="N56" s="52">
        <f>IF(N54&gt;0,SUMIFS(TimeSeries!$AC:$AC,TimeSeries!$AJ:$AJ,N$53,TimeSeries!$AI:$AI,"Outer")/SUM(TimeSeries!$AA:$AA),"")</f>
        <v>1.8768018193177636E-3</v>
      </c>
      <c r="O56" s="52">
        <f>IF(O54&gt;0,SUMIFS(TimeSeries!$AC:$AC,TimeSeries!$AJ:$AJ,O$53,TimeSeries!$AI:$AI,"Outer")/SUM(TimeSeries!$AA:$AA),"")</f>
        <v>1.3753888159374009E-3</v>
      </c>
      <c r="P56" s="52">
        <f>IF(P54&gt;0,SUMIFS(TimeSeries!$AC:$AC,TimeSeries!$AJ:$AJ,P$53,TimeSeries!$AI:$AI,"Outer")/SUM(TimeSeries!$AA:$AA),"")</f>
        <v>1.0398923850815491E-3</v>
      </c>
      <c r="Q56" s="52">
        <f>IF(Q54&gt;0,SUMIFS(TimeSeries!$AC:$AC,TimeSeries!$AJ:$AJ,Q$53,TimeSeries!$AI:$AI,"Outer")/SUM(TimeSeries!$AA:$AA),"")</f>
        <v>5.7815160418098969E-4</v>
      </c>
      <c r="R56" s="53">
        <f>IF(R54&gt;0,SUMIFS(TimeSeries!$AC:$AC,TimeSeries!$AJ:$AJ,R$53,TimeSeries!$AI:$AI,"Outer")/SUM(TimeSeries!$AA:$AA),"")</f>
        <v>3.279782443919974E-4</v>
      </c>
      <c r="S56" s="37"/>
      <c r="T56" s="37"/>
      <c r="U56" s="37"/>
      <c r="V56" s="37"/>
      <c r="W56" s="37"/>
      <c r="X56" s="37"/>
      <c r="Y56" s="37"/>
      <c r="Z56" s="37"/>
      <c r="AA56" s="37"/>
    </row>
    <row r="57" spans="2:27" customFormat="1" ht="15" thickBot="1" x14ac:dyDescent="0.35">
      <c r="B57" s="169" t="s">
        <v>41</v>
      </c>
      <c r="C57" s="40" t="s">
        <v>18</v>
      </c>
      <c r="D57" s="54" t="s">
        <v>42</v>
      </c>
      <c r="E57" s="55" t="s">
        <v>43</v>
      </c>
      <c r="F57" s="55" t="s">
        <v>44</v>
      </c>
      <c r="G57" s="55" t="s">
        <v>45</v>
      </c>
      <c r="H57" s="55" t="s">
        <v>46</v>
      </c>
      <c r="I57" s="55" t="s">
        <v>47</v>
      </c>
      <c r="J57" s="55" t="s">
        <v>48</v>
      </c>
      <c r="K57" s="55" t="s">
        <v>49</v>
      </c>
      <c r="L57" s="55" t="s">
        <v>50</v>
      </c>
      <c r="M57" s="55" t="s">
        <v>51</v>
      </c>
      <c r="N57" s="55" t="s">
        <v>52</v>
      </c>
      <c r="O57" s="55" t="s">
        <v>53</v>
      </c>
      <c r="P57" s="55" t="s">
        <v>54</v>
      </c>
      <c r="Q57" s="55" t="s">
        <v>55</v>
      </c>
      <c r="R57" s="55" t="s">
        <v>56</v>
      </c>
      <c r="S57" s="55" t="s">
        <v>57</v>
      </c>
      <c r="T57" s="55" t="s">
        <v>58</v>
      </c>
      <c r="U57" s="55" t="s">
        <v>59</v>
      </c>
      <c r="V57" s="55" t="s">
        <v>60</v>
      </c>
      <c r="W57" s="55" t="s">
        <v>61</v>
      </c>
      <c r="X57" s="55" t="s">
        <v>62</v>
      </c>
      <c r="Y57" s="55" t="s">
        <v>63</v>
      </c>
      <c r="Z57" s="55" t="s">
        <v>64</v>
      </c>
      <c r="AA57" s="56" t="s">
        <v>65</v>
      </c>
    </row>
    <row r="58" spans="2:27" customFormat="1" ht="15" thickBot="1" x14ac:dyDescent="0.35">
      <c r="B58" s="169"/>
      <c r="C58" s="42" t="s">
        <v>20</v>
      </c>
      <c r="D58" s="48">
        <f>COUNTIF(TimeSeries!$AK:$AK,D57)</f>
        <v>164</v>
      </c>
      <c r="E58" s="49">
        <f>COUNTIF(TimeSeries!$AK3:$AK5000,E57)</f>
        <v>155</v>
      </c>
      <c r="F58" s="49">
        <f>COUNTIF(TimeSeries!$AK3:$AK5000,F57)</f>
        <v>184</v>
      </c>
      <c r="G58" s="49">
        <f>COUNTIF(TimeSeries!$AK3:$AK5000,G57)</f>
        <v>177</v>
      </c>
      <c r="H58" s="49">
        <f>COUNTIF(TimeSeries!$AK3:$AK5000,H57)</f>
        <v>177</v>
      </c>
      <c r="I58" s="49">
        <f>COUNTIF(TimeSeries!$AK3:$AK5000,I57)</f>
        <v>184</v>
      </c>
      <c r="J58" s="49">
        <f>COUNTIF(TimeSeries!$AK3:$AK5000,J57)</f>
        <v>184</v>
      </c>
      <c r="K58" s="49">
        <f>COUNTIF(TimeSeries!$AK3:$AK5000,K57)</f>
        <v>152</v>
      </c>
      <c r="L58" s="49">
        <f>COUNTIF(TimeSeries!$AK3:$AK5000,L57)</f>
        <v>146</v>
      </c>
      <c r="M58" s="49">
        <f>COUNTIF(TimeSeries!$AK3:$AK5000,M57)</f>
        <v>140</v>
      </c>
      <c r="N58" s="49">
        <f>COUNTIF(TimeSeries!$AK3:$AK5000,N57)</f>
        <v>138</v>
      </c>
      <c r="O58" s="49">
        <f>COUNTIF(TimeSeries!$AK3:$AK5000,O57)</f>
        <v>145</v>
      </c>
      <c r="P58" s="49">
        <f>COUNTIF(TimeSeries!$AK3:$AK5000,P57)</f>
        <v>160</v>
      </c>
      <c r="Q58" s="49">
        <f>COUNTIF(TimeSeries!$AK3:$AK5000,Q57)</f>
        <v>164</v>
      </c>
      <c r="R58" s="49">
        <f>COUNTIF(TimeSeries!$AK3:$AK5000,R57)</f>
        <v>154</v>
      </c>
      <c r="S58" s="49">
        <f>COUNTIF(TimeSeries!$AK3:$AK5000,S57)</f>
        <v>164</v>
      </c>
      <c r="T58" s="49">
        <f>COUNTIF(TimeSeries!$AK3:$AK5000,T57)</f>
        <v>196</v>
      </c>
      <c r="U58" s="49">
        <f>COUNTIF(TimeSeries!$AK3:$AK5000,U57)</f>
        <v>183</v>
      </c>
      <c r="V58" s="49">
        <f>COUNTIF(TimeSeries!$AK3:$AK5000,V57)</f>
        <v>193</v>
      </c>
      <c r="W58" s="49">
        <f>COUNTIF(TimeSeries!$AK3:$AK5000,W57)</f>
        <v>182</v>
      </c>
      <c r="X58" s="49">
        <f>COUNTIF(TimeSeries!$AK3:$AK5000,X57)</f>
        <v>190</v>
      </c>
      <c r="Y58" s="49">
        <f>COUNTIF(TimeSeries!$AK3:$AK5000,Y57)</f>
        <v>188</v>
      </c>
      <c r="Z58" s="49">
        <f>COUNTIF(TimeSeries!$AK3:$AK5000,Z57)</f>
        <v>208</v>
      </c>
      <c r="AA58" s="50">
        <f>COUNTIF(TimeSeries!$AK3:$AK5000,AA57)</f>
        <v>197</v>
      </c>
    </row>
    <row r="59" spans="2:27" customFormat="1" ht="15" thickBot="1" x14ac:dyDescent="0.35">
      <c r="B59" s="169"/>
      <c r="C59" s="42" t="s">
        <v>21</v>
      </c>
      <c r="D59" s="48">
        <f>IF(D58&gt;0,SUMIFS(TimeSeries!$AB:$AB,TimeSeries!$AK:$AK,D$57)/SUM(TimeSeries!$AA:$AA),"")</f>
        <v>4.5977210542297488E-4</v>
      </c>
      <c r="E59" s="49">
        <f>IF(E58&gt;0,SUMIFS(TimeSeries!$AB:$AB,TimeSeries!$AK:$AK,E$57)/SUM(TimeSeries!$AA:$AA),"")</f>
        <v>6.6071979721055271E-4</v>
      </c>
      <c r="F59" s="49">
        <f>IF(F58&gt;0,SUMIFS(TimeSeries!$AB:$AB,TimeSeries!$AK:$AK,F$57)/SUM(TimeSeries!$AA:$AA),"")</f>
        <v>1.852195840456197E-4</v>
      </c>
      <c r="G59" s="49">
        <f>IF(G58&gt;0,SUMIFS(TimeSeries!$AB:$AB,TimeSeries!$AK:$AK,G$57)/SUM(TimeSeries!$AA:$AA),"")</f>
        <v>-1.0196115426012966E-4</v>
      </c>
      <c r="H59" s="49">
        <f>IF(H58&gt;0,SUMIFS(TimeSeries!$AB:$AB,TimeSeries!$AK:$AK,H$57)/SUM(TimeSeries!$AA:$AA),"")</f>
        <v>-6.5935741419482629E-4</v>
      </c>
      <c r="I59" s="49">
        <f>IF(I58&gt;0,SUMIFS(TimeSeries!$AB:$AB,TimeSeries!$AK:$AK,I$57)/SUM(TimeSeries!$AA:$AA),"")</f>
        <v>-4.4693165313168747E-5</v>
      </c>
      <c r="J59" s="49">
        <f>IF(J58&gt;0,SUMIFS(TimeSeries!$AB:$AB,TimeSeries!$AK:$AK,J$57)/SUM(TimeSeries!$AA:$AA),"")</f>
        <v>-3.8329762994000549E-4</v>
      </c>
      <c r="K59" s="49">
        <f>IF(K58&gt;0,SUMIFS(TimeSeries!$AB:$AB,TimeSeries!$AK:$AK,K$57)/SUM(TimeSeries!$AA:$AA),"")</f>
        <v>-1.9325424550075578E-4</v>
      </c>
      <c r="L59" s="49">
        <f>IF(L58&gt;0,SUMIFS(TimeSeries!$AB:$AB,TimeSeries!$AK:$AK,L$57)/SUM(TimeSeries!$AA:$AA),"")</f>
        <v>4.3576723543866752E-5</v>
      </c>
      <c r="M59" s="49">
        <f>IF(M58&gt;0,SUMIFS(TimeSeries!$AB:$AB,TimeSeries!$AK:$AK,M$57)/SUM(TimeSeries!$AA:$AA),"")</f>
        <v>5.1129640125325724E-4</v>
      </c>
      <c r="N59" s="49">
        <f>IF(N58&gt;0,SUMIFS(TimeSeries!$AB:$AB,TimeSeries!$AK:$AK,N$57)/SUM(TimeSeries!$AA:$AA),"")</f>
        <v>1.3199821747548294E-4</v>
      </c>
      <c r="O59" s="49">
        <f>IF(O58&gt;0,SUMIFS(TimeSeries!$AB:$AB,TimeSeries!$AK:$AK,O$57)/SUM(TimeSeries!$AA:$AA),"")</f>
        <v>-5.9236322992800359E-5</v>
      </c>
      <c r="P59" s="49">
        <f>IF(P58&gt;0,SUMIFS(TimeSeries!$AB:$AB,TimeSeries!$AK:$AK,P$57)/SUM(TimeSeries!$AA:$AA),"")</f>
        <v>7.658407873237824E-4</v>
      </c>
      <c r="Q59" s="49">
        <f>IF(Q58&gt;0,SUMIFS(TimeSeries!$AB:$AB,TimeSeries!$AK:$AK,Q$57)/SUM(TimeSeries!$AA:$AA),"")</f>
        <v>3.0725903886402625E-4</v>
      </c>
      <c r="R59" s="49">
        <f>IF(R58&gt;0,SUMIFS(TimeSeries!$AB:$AB,TimeSeries!$AK:$AK,R$57)/SUM(TimeSeries!$AA:$AA),"")</f>
        <v>-4.0025750133185391E-4</v>
      </c>
      <c r="S59" s="49">
        <f>IF(S58&gt;0,SUMIFS(TimeSeries!$AB:$AB,TimeSeries!$AK:$AK,S$57)/SUM(TimeSeries!$AA:$AA),"")</f>
        <v>7.6374377950116663E-4</v>
      </c>
      <c r="T59" s="49">
        <f>IF(T58&gt;0,SUMIFS(TimeSeries!$AB:$AB,TimeSeries!$AK:$AK,T$57)/SUM(TimeSeries!$AA:$AA),"")</f>
        <v>-1.5557408229996189E-4</v>
      </c>
      <c r="U59" s="49">
        <f>IF(U58&gt;0,SUMIFS(TimeSeries!$AB:$AB,TimeSeries!$AK:$AK,U$57)/SUM(TimeSeries!$AA:$AA),"")</f>
        <v>-5.7780321331124052E-4</v>
      </c>
      <c r="V59" s="49">
        <f>IF(V58&gt;0,SUMIFS(TimeSeries!$AB:$AB,TimeSeries!$AK:$AK,V$57)/SUM(TimeSeries!$AA:$AA),"")</f>
        <v>-6.0972736521509657E-4</v>
      </c>
      <c r="W59" s="49">
        <f>IF(W58&gt;0,SUMIFS(TimeSeries!$AB:$AB,TimeSeries!$AK:$AK,W$57)/SUM(TimeSeries!$AA:$AA),"")</f>
        <v>-7.5343578661968801E-4</v>
      </c>
      <c r="X59" s="49">
        <f>IF(X58&gt;0,SUMIFS(TimeSeries!$AB:$AB,TimeSeries!$AK:$AK,X$57)/SUM(TimeSeries!$AA:$AA),"")</f>
        <v>-5.7908747235680042E-4</v>
      </c>
      <c r="Y59" s="49">
        <f>IF(Y58&gt;0,SUMIFS(TimeSeries!$AB:$AB,TimeSeries!$AK:$AK,Y$57)/SUM(TimeSeries!$AA:$AA),"")</f>
        <v>-6.6216857043883753E-4</v>
      </c>
      <c r="Z59" s="49">
        <f>IF(Z58&gt;0,SUMIFS(TimeSeries!$AB:$AB,TimeSeries!$AK:$AK,Z$57)/SUM(TimeSeries!$AA:$AA),"")</f>
        <v>8.1912130461018334E-4</v>
      </c>
      <c r="AA59" s="50">
        <f>IF(AA58&gt;0,SUMIFS(TimeSeries!$AB:$AB,TimeSeries!$AK:$AK,AA$57)/SUM(TimeSeries!$AA:$AA),"")</f>
        <v>1.1433003621748991E-3</v>
      </c>
    </row>
    <row r="60" spans="2:27" customFormat="1" ht="15" thickBot="1" x14ac:dyDescent="0.35">
      <c r="B60" s="169"/>
      <c r="C60" s="42" t="s">
        <v>22</v>
      </c>
      <c r="D60" s="57">
        <f>IF(D58&gt;0,SUMIFS(TimeSeries!$AC:$AC,TimeSeries!$AK:$AK,D$19)/SUM(TimeSeries!$AA:$AA),"")</f>
        <v>2.4272804359839638E-3</v>
      </c>
      <c r="E60" s="58">
        <f>IF(E58&gt;0,SUMIFS(TimeSeries!$AC:$AC,TimeSeries!$AK:$AK,E$19)/SUM(TimeSeries!$AA:$AA),"")</f>
        <v>2.738659904590417E-3</v>
      </c>
      <c r="F60" s="58">
        <f>IF(F58&gt;0,SUMIFS(TimeSeries!$AC:$AC,TimeSeries!$AK:$AK,F$19)/SUM(TimeSeries!$AA:$AA),"")</f>
        <v>2.4059903127866445E-3</v>
      </c>
      <c r="G60" s="58">
        <f>IF(G58&gt;0,SUMIFS(TimeSeries!$AC:$AC,TimeSeries!$AK:$AK,G$19)/SUM(TimeSeries!$AA:$AA),"")</f>
        <v>2.1342435452242838E-3</v>
      </c>
      <c r="H60" s="58">
        <f>IF(H58&gt;0,SUMIFS(TimeSeries!$AC:$AC,TimeSeries!$AK:$AK,H$19)/SUM(TimeSeries!$AA:$AA),"")</f>
        <v>2.1324581012518353E-3</v>
      </c>
      <c r="I60" s="58">
        <f>IF(I58&gt;0,SUMIFS(TimeSeries!$AC:$AC,TimeSeries!$AK:$AK,I$19)/SUM(TimeSeries!$AA:$AA),"")</f>
        <v>2.3827356842359994E-3</v>
      </c>
      <c r="J60" s="58">
        <f>IF(J58&gt;0,SUMIFS(TimeSeries!$AC:$AC,TimeSeries!$AK:$AK,J$19)/SUM(TimeSeries!$AA:$AA),"")</f>
        <v>2.2314233878394855E-3</v>
      </c>
      <c r="K60" s="58">
        <f>IF(K58&gt;0,SUMIFS(TimeSeries!$AC:$AC,TimeSeries!$AK:$AK,K$19)/SUM(TimeSeries!$AA:$AA),"")</f>
        <v>1.6313131366491548E-3</v>
      </c>
      <c r="L60" s="58">
        <f>IF(L58&gt;0,SUMIFS(TimeSeries!$AC:$AC,TimeSeries!$AK:$AK,L$19)/SUM(TimeSeries!$AA:$AA),"")</f>
        <v>1.8189388577659563E-3</v>
      </c>
      <c r="M60" s="58">
        <f>IF(M58&gt;0,SUMIFS(TimeSeries!$AC:$AC,TimeSeries!$AK:$AK,M$19)/SUM(TimeSeries!$AA:$AA),"")</f>
        <v>1.930300239473416E-3</v>
      </c>
      <c r="N60" s="58">
        <f>IF(N58&gt;0,SUMIFS(TimeSeries!$AC:$AC,TimeSeries!$AK:$AK,N$19)/SUM(TimeSeries!$AA:$AA),"")</f>
        <v>1.7845343556412471E-3</v>
      </c>
      <c r="O60" s="58">
        <f>IF(O58&gt;0,SUMIFS(TimeSeries!$AC:$AC,TimeSeries!$AK:$AK,O$19)/SUM(TimeSeries!$AA:$AA),"")</f>
        <v>2.2504999073539606E-3</v>
      </c>
      <c r="P60" s="58">
        <f>IF(P58&gt;0,SUMIFS(TimeSeries!$AC:$AC,TimeSeries!$AK:$AK,P$19)/SUM(TimeSeries!$AA:$AA),"")</f>
        <v>3.0218916299083673E-3</v>
      </c>
      <c r="Q60" s="58">
        <f>IF(Q58&gt;0,SUMIFS(TimeSeries!$AC:$AC,TimeSeries!$AK:$AK,Q$19)/SUM(TimeSeries!$AA:$AA),"")</f>
        <v>2.3603608867180737E-3</v>
      </c>
      <c r="R60" s="58">
        <f>IF(R58&gt;0,SUMIFS(TimeSeries!$AC:$AC,TimeSeries!$AK:$AK,R$19)/SUM(TimeSeries!$AA:$AA),"")</f>
        <v>2.394904924855566E-3</v>
      </c>
      <c r="S60" s="58">
        <f>IF(S58&gt;0,SUMIFS(TimeSeries!$AC:$AC,TimeSeries!$AK:$AK,S$19)/SUM(TimeSeries!$AA:$AA),"")</f>
        <v>2.9012432862065437E-3</v>
      </c>
      <c r="T60" s="58">
        <f>IF(T58&gt;0,SUMIFS(TimeSeries!$AC:$AC,TimeSeries!$AK:$AK,T$19)/SUM(TimeSeries!$AA:$AA),"")</f>
        <v>2.710580262384161E-3</v>
      </c>
      <c r="U60" s="58">
        <f>IF(U58&gt;0,SUMIFS(TimeSeries!$AC:$AC,TimeSeries!$AK:$AK,U$19)/SUM(TimeSeries!$AA:$AA),"")</f>
        <v>2.5720253086071333E-3</v>
      </c>
      <c r="V60" s="58">
        <f>IF(V58&gt;0,SUMIFS(TimeSeries!$AC:$AC,TimeSeries!$AK:$AK,V$19)/SUM(TimeSeries!$AA:$AA),"")</f>
        <v>2.5722908446550565E-3</v>
      </c>
      <c r="W60" s="58">
        <f>IF(W58&gt;0,SUMIFS(TimeSeries!$AC:$AC,TimeSeries!$AK:$AK,W$19)/SUM(TimeSeries!$AA:$AA),"")</f>
        <v>2.466026002894675E-3</v>
      </c>
      <c r="X60" s="58">
        <f>IF(X58&gt;0,SUMIFS(TimeSeries!$AC:$AC,TimeSeries!$AK:$AK,X$19)/SUM(TimeSeries!$AA:$AA),"")</f>
        <v>2.6172093072524094E-3</v>
      </c>
      <c r="Y60" s="58">
        <f>IF(Y58&gt;0,SUMIFS(TimeSeries!$AC:$AC,TimeSeries!$AK:$AK,Y$19)/SUM(TimeSeries!$AA:$AA),"")</f>
        <v>2.3138496896594621E-3</v>
      </c>
      <c r="Z60" s="58">
        <f>IF(Z58&gt;0,SUMIFS(TimeSeries!$AC:$AC,TimeSeries!$AK:$AK,Z$19)/SUM(TimeSeries!$AA:$AA),"")</f>
        <v>2.8994809186066862E-3</v>
      </c>
      <c r="AA60" s="59">
        <f>IF(AA58&gt;0,SUMIFS(TimeSeries!$AC:$AC,TimeSeries!$AK:$AK,AA$19)/SUM(TimeSeries!$AA:$AA),"")</f>
        <v>2.88723415428275E-3</v>
      </c>
    </row>
    <row r="61" spans="2:27" customFormat="1" ht="15" thickBot="1" x14ac:dyDescent="0.35">
      <c r="B61" s="169" t="s">
        <v>66</v>
      </c>
      <c r="C61" s="40" t="s">
        <v>18</v>
      </c>
      <c r="D61" s="54" t="s">
        <v>67</v>
      </c>
      <c r="E61" s="55" t="s">
        <v>68</v>
      </c>
      <c r="F61" s="55" t="s">
        <v>69</v>
      </c>
      <c r="G61" s="55" t="s">
        <v>70</v>
      </c>
      <c r="H61" s="55" t="s">
        <v>71</v>
      </c>
      <c r="I61" s="55" t="s">
        <v>72</v>
      </c>
      <c r="J61" s="55" t="s">
        <v>73</v>
      </c>
      <c r="K61" s="55" t="s">
        <v>74</v>
      </c>
      <c r="L61" s="55" t="s">
        <v>75</v>
      </c>
      <c r="M61" s="55" t="s">
        <v>76</v>
      </c>
      <c r="N61" s="55" t="s">
        <v>77</v>
      </c>
      <c r="O61" s="56" t="s">
        <v>78</v>
      </c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</row>
    <row r="62" spans="2:27" customFormat="1" ht="15" thickBot="1" x14ac:dyDescent="0.35">
      <c r="B62" s="169"/>
      <c r="C62" s="70" t="s">
        <v>20</v>
      </c>
      <c r="D62" s="117">
        <f>IF(COUNTIF(TimeSeries!$AL3:$AL5000,D61)&gt;0,COUNTIF(TimeSeries!$AL3:$AL5000,D61),"")</f>
        <v>128</v>
      </c>
      <c r="E62" s="118">
        <f>IF(COUNTIF(TimeSeries!$AL3:$AL5000,E61)&gt;0,COUNTIF(TimeSeries!$AL3:$AL5000,E61),"")</f>
        <v>736</v>
      </c>
      <c r="F62" s="118">
        <f>IF(COUNTIF(TimeSeries!$AL3:$AL5000,F61)&gt;0,COUNTIF(TimeSeries!$AL3:$AL5000,F61),"")</f>
        <v>1651</v>
      </c>
      <c r="G62" s="118">
        <f>IF(COUNTIF(TimeSeries!$AL3:$AL5000,G61)&gt;0,COUNTIF(TimeSeries!$AL3:$AL5000,G61),"")</f>
        <v>753</v>
      </c>
      <c r="H62" s="118">
        <f>IF(COUNTIF(TimeSeries!$AL3:$AL5000,H61)&gt;0,COUNTIF(TimeSeries!$AL3:$AL5000,H61),"")</f>
        <v>256</v>
      </c>
      <c r="I62" s="118" t="str">
        <f>IF(COUNTIF(TimeSeries!$AL3:$AL5000,I61)&gt;0,COUNTIF(TimeSeries!$AL3:$AL5000,I61),"")</f>
        <v/>
      </c>
      <c r="J62" s="118" t="str">
        <f>IF(COUNTIF(TimeSeries!$AL3:$AL5000,J61)&gt;0,COUNTIF(TimeSeries!$AL3:$AL5000,J61),"")</f>
        <v/>
      </c>
      <c r="K62" s="118" t="str">
        <f>IF(COUNTIF(TimeSeries!$AL3:$AL5000,K61)&gt;0,COUNTIF(TimeSeries!$AL3:$AL5000,K61),"")</f>
        <v/>
      </c>
      <c r="L62" s="118" t="str">
        <f>IF(COUNTIF(TimeSeries!$AL3:$AL5000,L61)&gt;0,COUNTIF(TimeSeries!$AL3:$AL5000,L61),"")</f>
        <v/>
      </c>
      <c r="M62" s="118">
        <f>IF(COUNTIF(TimeSeries!$AL3:$AL5000,M61)&gt;0,COUNTIF(TimeSeries!$AL3:$AL5000,M61),"")</f>
        <v>145</v>
      </c>
      <c r="N62" s="118">
        <f>IF(COUNTIF(TimeSeries!$AL3:$AL5000,N61)&gt;0,COUNTIF(TimeSeries!$AL3:$AL5000,N61),"")</f>
        <v>146</v>
      </c>
      <c r="O62" s="119">
        <f>IF(COUNTIF(TimeSeries!$AL3:$AL5000,O61)&gt;0,COUNTIF(TimeSeries!$AL3:$AL5000,O61),"")</f>
        <v>310</v>
      </c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</row>
    <row r="63" spans="2:27" customFormat="1" ht="15" thickBot="1" x14ac:dyDescent="0.35">
      <c r="B63" s="169"/>
      <c r="C63" s="70" t="s">
        <v>21</v>
      </c>
      <c r="D63" s="48">
        <f>IF(LEN(D62)&gt;0,SUMIFS(TimeSeries!$AB:$AB,TimeSeries!$AL:$AL,D$61)/SUM(TimeSeries!$AA:$AA),"")</f>
        <v>6.2209975046364282E-4</v>
      </c>
      <c r="E63" s="49">
        <f>IF(LEN(E62)&gt;0,SUMIFS(TimeSeries!$AB:$AB,TimeSeries!$AL:$AL,E$61)/SUM(TimeSeries!$AA:$AA),"")</f>
        <v>-1.8212956229517094E-3</v>
      </c>
      <c r="F63" s="49">
        <f>IF(LEN(F62)&gt;0,SUMIFS(TimeSeries!$AB:$AB,TimeSeries!$AL:$AL,F$61)/SUM(TimeSeries!$AA:$AA),"")</f>
        <v>1.2550937779909352E-3</v>
      </c>
      <c r="G63" s="49">
        <f>IF(LEN(G62)&gt;0,SUMIFS(TimeSeries!$AB:$AB,TimeSeries!$AL:$AL,G$61)/SUM(TimeSeries!$AA:$AA),"")</f>
        <v>-1.3805905113000942E-3</v>
      </c>
      <c r="H63" s="49">
        <f>IF(LEN(H62)&gt;0,SUMIFS(TimeSeries!$AB:$AB,TimeSeries!$AL:$AL,H$61)/SUM(TimeSeries!$AA:$AA),"")</f>
        <v>4.1632485293254245E-4</v>
      </c>
      <c r="I63" s="49" t="str">
        <f>IF(LEN(I62)&gt;0,SUMIFS(TimeSeries!$AB:$AB,TimeSeries!$AL:$AL,I$61)/SUM(TimeSeries!$AA:$AA),"")</f>
        <v/>
      </c>
      <c r="J63" s="49" t="str">
        <f>IF(LEN(J62)&gt;0,SUMIFS(TimeSeries!$AB:$AB,TimeSeries!$AL:$AL,J$61)/SUM(TimeSeries!$AA:$AA),"")</f>
        <v/>
      </c>
      <c r="K63" s="49" t="str">
        <f>IF(LEN(K62)&gt;0,SUMIFS(TimeSeries!$AB:$AB,TimeSeries!$AL:$AL,K$61)/SUM(TimeSeries!$AA:$AA),"")</f>
        <v/>
      </c>
      <c r="L63" s="49" t="str">
        <f>IF(LEN(L62)&gt;0,SUMIFS(TimeSeries!$AB:$AB,TimeSeries!$AL:$AL,L$61)/SUM(TimeSeries!$AA:$AA),"")</f>
        <v/>
      </c>
      <c r="M63" s="49">
        <f>IF(LEN(M62)&gt;0,SUMIFS(TimeSeries!$AB:$AB,TimeSeries!$AL:$AL,M$61)/SUM(TimeSeries!$AA:$AA),"")</f>
        <v>1.0343847108125069E-4</v>
      </c>
      <c r="N63" s="49">
        <f>IF(LEN(N62)&gt;0,SUMIFS(TimeSeries!$AB:$AB,TimeSeries!$AL:$AL,N$61)/SUM(TimeSeries!$AA:$AA),"")</f>
        <v>2.0688511844869366E-3</v>
      </c>
      <c r="O63" s="50">
        <f>IF(LEN(O62)&gt;0,SUMIFS(TimeSeries!$AB:$AB,TimeSeries!$AL:$AL,O$61)/SUM(TimeSeries!$AA:$AA),"")</f>
        <v>-6.5192772505286026E-4</v>
      </c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</row>
    <row r="64" spans="2:27" customFormat="1" ht="15" thickBot="1" x14ac:dyDescent="0.35">
      <c r="B64" s="169"/>
      <c r="C64" s="70" t="s">
        <v>22</v>
      </c>
      <c r="D64" s="57">
        <f>IF(LEN(D62)&gt;0,SUMIFS(TimeSeries!$AC:$AC,TimeSeries!$AL:$AL,D$61)/SUM(TimeSeries!$AA:$AA),"")</f>
        <v>1.1609653705556041E-3</v>
      </c>
      <c r="E64" s="58">
        <f>IF(LEN(E62)&gt;0,SUMIFS(TimeSeries!$AC:$AC,TimeSeries!$AL:$AL,E$61)/SUM(TimeSeries!$AA:$AA),"")</f>
        <v>1.0861821137703386E-2</v>
      </c>
      <c r="F64" s="58">
        <f>IF(LEN(F62)&gt;0,SUMIFS(TimeSeries!$AC:$AC,TimeSeries!$AL:$AL,F$61)/SUM(TimeSeries!$AA:$AA),"")</f>
        <v>2.1938115833928847E-2</v>
      </c>
      <c r="G64" s="58">
        <f>IF(LEN(G62)&gt;0,SUMIFS(TimeSeries!$AC:$AC,TimeSeries!$AL:$AL,G$61)/SUM(TimeSeries!$AA:$AA),"")</f>
        <v>8.9470962322444215E-3</v>
      </c>
      <c r="H64" s="58">
        <f>IF(LEN(H62)&gt;0,SUMIFS(TimeSeries!$AC:$AC,TimeSeries!$AL:$AL,H$61)/SUM(TimeSeries!$AA:$AA),"")</f>
        <v>3.0111271801704529E-3</v>
      </c>
      <c r="I64" s="58" t="str">
        <f>IF(LEN(I62)&gt;0,SUMIFS(TimeSeries!$AC:$AC,TimeSeries!$AL:$AL,I$61)/SUM(TimeSeries!$AA:$AA),"")</f>
        <v/>
      </c>
      <c r="J64" s="58" t="str">
        <f>IF(LEN(J62)&gt;0,SUMIFS(TimeSeries!$AC:$AC,TimeSeries!$AL:$AL,J$61)/SUM(TimeSeries!$AA:$AA),"")</f>
        <v/>
      </c>
      <c r="K64" s="58" t="str">
        <f>IF(LEN(K62)&gt;0,SUMIFS(TimeSeries!$AC:$AC,TimeSeries!$AL:$AL,K$61)/SUM(TimeSeries!$AA:$AA),"")</f>
        <v/>
      </c>
      <c r="L64" s="58" t="str">
        <f>IF(LEN(L62)&gt;0,SUMIFS(TimeSeries!$AC:$AC,TimeSeries!$AL:$AL,L$61)/SUM(TimeSeries!$AA:$AA),"")</f>
        <v/>
      </c>
      <c r="M64" s="58">
        <f>IF(LEN(M62)&gt;0,SUMIFS(TimeSeries!$AC:$AC,TimeSeries!$AL:$AL,M$61)/SUM(TimeSeries!$AA:$AA),"")</f>
        <v>2.6135276317975783E-3</v>
      </c>
      <c r="N64" s="58">
        <f>IF(LEN(N62)&gt;0,SUMIFS(TimeSeries!$AC:$AC,TimeSeries!$AL:$AL,N$61)/SUM(TimeSeries!$AA:$AA),"")</f>
        <v>3.3813008687264274E-3</v>
      </c>
      <c r="O64" s="59">
        <f>IF(LEN(O62)&gt;0,SUMIFS(TimeSeries!$AC:$AC,TimeSeries!$AL:$AL,O$61)/SUM(TimeSeries!$AA:$AA),"")</f>
        <v>5.6715208297004908E-3</v>
      </c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</row>
    <row r="65" spans="2:39" customFormat="1" ht="15" thickBot="1" x14ac:dyDescent="0.35">
      <c r="B65" s="169" t="s">
        <v>79</v>
      </c>
      <c r="C65" s="40" t="s">
        <v>18</v>
      </c>
      <c r="D65" s="159" t="s">
        <v>80</v>
      </c>
      <c r="E65" s="115" t="s">
        <v>81</v>
      </c>
      <c r="F65" s="115" t="s">
        <v>82</v>
      </c>
      <c r="G65" s="115" t="s">
        <v>83</v>
      </c>
      <c r="H65" s="115" t="s">
        <v>84</v>
      </c>
      <c r="I65" s="115" t="s">
        <v>85</v>
      </c>
      <c r="J65" s="115" t="s">
        <v>86</v>
      </c>
      <c r="K65" s="115" t="s">
        <v>87</v>
      </c>
      <c r="L65" s="115" t="s">
        <v>88</v>
      </c>
      <c r="M65" s="115" t="s">
        <v>89</v>
      </c>
      <c r="N65" s="115" t="s">
        <v>90</v>
      </c>
      <c r="O65" s="115" t="s">
        <v>91</v>
      </c>
      <c r="P65" s="157" t="s">
        <v>92</v>
      </c>
      <c r="Q65" s="157" t="s">
        <v>93</v>
      </c>
      <c r="R65" s="157" t="s">
        <v>94</v>
      </c>
      <c r="S65" s="157" t="s">
        <v>95</v>
      </c>
      <c r="T65" s="157" t="s">
        <v>96</v>
      </c>
      <c r="U65" s="157" t="s">
        <v>97</v>
      </c>
      <c r="V65" s="157" t="s">
        <v>98</v>
      </c>
      <c r="W65" s="157" t="s">
        <v>99</v>
      </c>
      <c r="X65" s="157" t="s">
        <v>100</v>
      </c>
      <c r="Y65" s="157" t="s">
        <v>101</v>
      </c>
      <c r="Z65" s="157" t="s">
        <v>102</v>
      </c>
      <c r="AA65" s="157" t="s">
        <v>103</v>
      </c>
      <c r="AB65" s="157" t="s">
        <v>104</v>
      </c>
      <c r="AC65" s="157" t="s">
        <v>105</v>
      </c>
      <c r="AD65" s="157" t="s">
        <v>106</v>
      </c>
      <c r="AE65" s="157" t="s">
        <v>107</v>
      </c>
      <c r="AF65" s="157" t="s">
        <v>108</v>
      </c>
      <c r="AG65" s="157" t="s">
        <v>109</v>
      </c>
      <c r="AH65" s="157" t="s">
        <v>110</v>
      </c>
      <c r="AI65" s="157" t="s">
        <v>111</v>
      </c>
      <c r="AJ65" s="157" t="s">
        <v>112</v>
      </c>
      <c r="AK65" s="157" t="s">
        <v>113</v>
      </c>
      <c r="AL65" s="157" t="s">
        <v>114</v>
      </c>
      <c r="AM65" s="158" t="s">
        <v>115</v>
      </c>
    </row>
    <row r="66" spans="2:39" customFormat="1" ht="15" thickBot="1" x14ac:dyDescent="0.35">
      <c r="B66" s="169"/>
      <c r="C66" s="70" t="s">
        <v>20</v>
      </c>
      <c r="D66" s="117">
        <f>IF(COUNTIF(TimeSeries!$AM:$AM,D65)&gt;0,COUNTIF(TimeSeries!$AM:$AM,D65),"")</f>
        <v>34</v>
      </c>
      <c r="E66" s="118" t="str">
        <f>IF(COUNTIF(TimeSeries!$AM:$AM,E65)&gt;0,COUNTIF(TimeSeries!$AM:$AM,E65),"")</f>
        <v/>
      </c>
      <c r="F66" s="118" t="str">
        <f>IF(COUNTIF(TimeSeries!$AM:$AM,F65)&gt;0,COUNTIF(TimeSeries!$AM:$AM,F65),"")</f>
        <v/>
      </c>
      <c r="G66" s="118" t="str">
        <f>IF(COUNTIF(TimeSeries!$AM:$AM,G65)&gt;0,COUNTIF(TimeSeries!$AM:$AM,G65),"")</f>
        <v/>
      </c>
      <c r="H66" s="118" t="str">
        <f>IF(COUNTIF(TimeSeries!$AM:$AM,H65)&gt;0,COUNTIF(TimeSeries!$AM:$AM,H65),"")</f>
        <v/>
      </c>
      <c r="I66" s="118" t="str">
        <f>IF(COUNTIF(TimeSeries!$AM:$AM,I65)&gt;0,COUNTIF(TimeSeries!$AM:$AM,I65),"")</f>
        <v/>
      </c>
      <c r="J66" s="118" t="str">
        <f>IF(COUNTIF(TimeSeries!$AM:$AM,J65)&gt;0,COUNTIF(TimeSeries!$AM:$AM,J65),"")</f>
        <v/>
      </c>
      <c r="K66" s="118" t="str">
        <f>IF(COUNTIF(TimeSeries!$AM:$AM,K65)&gt;0,COUNTIF(TimeSeries!$AM:$AM,K65),"")</f>
        <v/>
      </c>
      <c r="L66" s="118" t="str">
        <f>IF(COUNTIF(TimeSeries!$AM:$AM,L65)&gt;0,COUNTIF(TimeSeries!$AM:$AM,L65),"")</f>
        <v/>
      </c>
      <c r="M66" s="118" t="str">
        <f>IF(COUNTIF(TimeSeries!$AM:$AM,M65)&gt;0,COUNTIF(TimeSeries!$AM:$AM,M65),"")</f>
        <v/>
      </c>
      <c r="N66" s="118" t="str">
        <f>IF(COUNTIF(TimeSeries!$AM:$AM,N65)&gt;0,COUNTIF(TimeSeries!$AM:$AM,N65),"")</f>
        <v/>
      </c>
      <c r="O66" s="118" t="str">
        <f>IF(COUNTIF(TimeSeries!$AM:$AM,O65)&gt;0,COUNTIF(TimeSeries!$AM:$AM,O65),"")</f>
        <v/>
      </c>
      <c r="P66" s="118" t="str">
        <f>IF(COUNTIF(TimeSeries!$AM:$AM,P65)&gt;0,COUNTIF(TimeSeries!$AM:$AM,P65),"")</f>
        <v/>
      </c>
      <c r="Q66" s="118" t="str">
        <f>IF(COUNTIF(TimeSeries!$AM:$AM,Q65)&gt;0,COUNTIF(TimeSeries!$AM:$AM,Q65),"")</f>
        <v/>
      </c>
      <c r="R66" s="118" t="str">
        <f>IF(COUNTIF(TimeSeries!$AM:$AM,R65)&gt;0,COUNTIF(TimeSeries!$AM:$AM,R65),"")</f>
        <v/>
      </c>
      <c r="S66" s="118" t="str">
        <f>IF(COUNTIF(TimeSeries!$AM:$AM,S65)&gt;0,COUNTIF(TimeSeries!$AM:$AM,S65),"")</f>
        <v/>
      </c>
      <c r="T66" s="118" t="str">
        <f>IF(COUNTIF(TimeSeries!$AM:$AM,T65)&gt;0,COUNTIF(TimeSeries!$AM:$AM,T65),"")</f>
        <v/>
      </c>
      <c r="U66" s="118" t="str">
        <f>IF(COUNTIF(TimeSeries!$AM:$AM,U65)&gt;0,COUNTIF(TimeSeries!$AM:$AM,U65),"")</f>
        <v/>
      </c>
      <c r="V66" s="118" t="str">
        <f>IF(COUNTIF(TimeSeries!$AM:$AM,V65)&gt;0,COUNTIF(TimeSeries!$AM:$AM,V65),"")</f>
        <v/>
      </c>
      <c r="W66" s="118" t="str">
        <f>IF(COUNTIF(TimeSeries!$AM:$AM,W65)&gt;0,COUNTIF(TimeSeries!$AM:$AM,W65),"")</f>
        <v/>
      </c>
      <c r="X66" s="118">
        <f>IF(COUNTIF(TimeSeries!$AM:$AM,X65)&gt;0,COUNTIF(TimeSeries!$AM:$AM,X65),"")</f>
        <v>123</v>
      </c>
      <c r="Y66" s="118">
        <f>IF(COUNTIF(TimeSeries!$AM:$AM,Y65)&gt;0,COUNTIF(TimeSeries!$AM:$AM,Y65),"")</f>
        <v>95</v>
      </c>
      <c r="Z66" s="118" t="str">
        <f>IF(COUNTIF(TimeSeries!$AM:$AM,Z65)&gt;0,COUNTIF(TimeSeries!$AM:$AM,Z65),"")</f>
        <v/>
      </c>
      <c r="AA66" s="118" t="str">
        <f>IF(COUNTIF(TimeSeries!$AM:$AM,AA65)&gt;0,COUNTIF(TimeSeries!$AM:$AM,AA65),"")</f>
        <v/>
      </c>
      <c r="AB66" s="118" t="str">
        <f>IF(COUNTIF(TimeSeries!$AM:$AM,AB65)&gt;0,COUNTIF(TimeSeries!$AM:$AM,AB65),"")</f>
        <v/>
      </c>
      <c r="AC66" s="118" t="str">
        <f>IF(COUNTIF(TimeSeries!$AM:$AM,AC65)&gt;0,COUNTIF(TimeSeries!$AM:$AM,AC65),"")</f>
        <v/>
      </c>
      <c r="AD66" s="118" t="str">
        <f>IF(COUNTIF(TimeSeries!$AM:$AM,AD65)&gt;0,COUNTIF(TimeSeries!$AM:$AM,AD65),"")</f>
        <v/>
      </c>
      <c r="AE66" s="118">
        <f>IF(COUNTIF(TimeSeries!$AM:$AM,AE65)&gt;0,COUNTIF(TimeSeries!$AM:$AM,AE65),"")</f>
        <v>409</v>
      </c>
      <c r="AF66" s="118">
        <f>IF(COUNTIF(TimeSeries!$AM:$AM,AF65)&gt;0,COUNTIF(TimeSeries!$AM:$AM,AF65),"")</f>
        <v>482</v>
      </c>
      <c r="AG66" s="118">
        <f>IF(COUNTIF(TimeSeries!$AM:$AM,AG65)&gt;0,COUNTIF(TimeSeries!$AM:$AM,AG65),"")</f>
        <v>975</v>
      </c>
      <c r="AH66" s="118">
        <f>IF(COUNTIF(TimeSeries!$AM:$AM,AH65)&gt;0,COUNTIF(TimeSeries!$AM:$AM,AH65),"")</f>
        <v>1064</v>
      </c>
      <c r="AI66" s="118">
        <f>IF(COUNTIF(TimeSeries!$AM:$AM,AI65)&gt;0,COUNTIF(TimeSeries!$AM:$AM,AI65),"")</f>
        <v>541</v>
      </c>
      <c r="AJ66" s="118">
        <f>IF(COUNTIF(TimeSeries!$AM:$AM,AJ65)&gt;0,COUNTIF(TimeSeries!$AM:$AM,AJ65),"")</f>
        <v>116</v>
      </c>
      <c r="AK66" s="118">
        <f>IF(COUNTIF(TimeSeries!$AM:$AM,AK65)&gt;0,COUNTIF(TimeSeries!$AM:$AM,AK65),"")</f>
        <v>92</v>
      </c>
      <c r="AL66" s="118">
        <f>IF(COUNTIF(TimeSeries!$AM:$AM,AL65)&gt;0,COUNTIF(TimeSeries!$AM:$AM,AL65),"")</f>
        <v>100</v>
      </c>
      <c r="AM66" s="119">
        <f>IF(COUNTIF(TimeSeries!$AM:$AM,AM65)&gt;0,COUNTIF(TimeSeries!$AM:$AM,AM65),"")</f>
        <v>94</v>
      </c>
    </row>
    <row r="67" spans="2:39" customFormat="1" ht="15" thickBot="1" x14ac:dyDescent="0.35">
      <c r="B67" s="169"/>
      <c r="C67" s="70" t="s">
        <v>21</v>
      </c>
      <c r="D67" s="48">
        <f>IF(LEN(D66)&gt;0,SUMIFS(TimeSeries!$AB:$AB,TimeSeries!$AM:$AM,D$65)/SUM(TimeSeries!$AA:$AA),"")</f>
        <v>-4.0094509332267415E-5</v>
      </c>
      <c r="E67" s="49" t="str">
        <f>IF(LEN(E66)&gt;0,SUMIFS(TimeSeries!$AB:$AB,TimeSeries!$AM:$AM,E$65)/SUM(TimeSeries!$AA:$AA),"")</f>
        <v/>
      </c>
      <c r="F67" s="49" t="str">
        <f>IF(LEN(F66)&gt;0,SUMIFS(TimeSeries!$AB:$AB,TimeSeries!$AM:$AM,F$65)/SUM(TimeSeries!$AA:$AA),"")</f>
        <v/>
      </c>
      <c r="G67" s="49" t="str">
        <f>IF(LEN(G66)&gt;0,SUMIFS(TimeSeries!$AB:$AB,TimeSeries!$AM:$AM,G$65)/SUM(TimeSeries!$AA:$AA),"")</f>
        <v/>
      </c>
      <c r="H67" s="49" t="str">
        <f>IF(LEN(H66)&gt;0,SUMIFS(TimeSeries!$AB:$AB,TimeSeries!$AM:$AM,H$65)/SUM(TimeSeries!$AA:$AA),"")</f>
        <v/>
      </c>
      <c r="I67" s="49" t="str">
        <f>IF(LEN(I66)&gt;0,SUMIFS(TimeSeries!$AB:$AB,TimeSeries!$AM:$AM,I$65)/SUM(TimeSeries!$AA:$AA),"")</f>
        <v/>
      </c>
      <c r="J67" s="49" t="str">
        <f>IF(LEN(J66)&gt;0,SUMIFS(TimeSeries!$AB:$AB,TimeSeries!$AM:$AM,J$65)/SUM(TimeSeries!$AA:$AA),"")</f>
        <v/>
      </c>
      <c r="K67" s="49" t="str">
        <f>IF(LEN(K66)&gt;0,SUMIFS(TimeSeries!$AB:$AB,TimeSeries!$AM:$AM,K$65)/SUM(TimeSeries!$AA:$AA),"")</f>
        <v/>
      </c>
      <c r="L67" s="49" t="str">
        <f>IF(LEN(L66)&gt;0,SUMIFS(TimeSeries!$AB:$AB,TimeSeries!$AM:$AM,L$65)/SUM(TimeSeries!$AA:$AA),"")</f>
        <v/>
      </c>
      <c r="M67" s="49" t="str">
        <f>IF(LEN(M66)&gt;0,SUMIFS(TimeSeries!$AB:$AB,TimeSeries!$AM:$AM,M$65)/SUM(TimeSeries!$AA:$AA),"")</f>
        <v/>
      </c>
      <c r="N67" s="49" t="str">
        <f>IF(LEN(N66)&gt;0,SUMIFS(TimeSeries!$AB:$AB,TimeSeries!$AM:$AM,N$65)/SUM(TimeSeries!$AA:$AA),"")</f>
        <v/>
      </c>
      <c r="O67" s="49" t="str">
        <f>IF(LEN(O66)&gt;0,SUMIFS(TimeSeries!$AB:$AB,TimeSeries!$AM:$AM,O$65)/SUM(TimeSeries!$AA:$AA),"")</f>
        <v/>
      </c>
      <c r="P67" s="49" t="str">
        <f>IF(LEN(P66)&gt;0,SUMIFS(TimeSeries!$AB:$AB,TimeSeries!$AM:$AM,P$65)/SUM(TimeSeries!$AA:$AA),"")</f>
        <v/>
      </c>
      <c r="Q67" s="49" t="str">
        <f>IF(LEN(Q66)&gt;0,SUMIFS(TimeSeries!$AB:$AB,TimeSeries!$AM:$AM,Q$65)/SUM(TimeSeries!$AA:$AA),"")</f>
        <v/>
      </c>
      <c r="R67" s="49" t="str">
        <f>IF(LEN(R66)&gt;0,SUMIFS(TimeSeries!$AB:$AB,TimeSeries!$AM:$AM,R$65)/SUM(TimeSeries!$AA:$AA),"")</f>
        <v/>
      </c>
      <c r="S67" s="49" t="str">
        <f>IF(LEN(S66)&gt;0,SUMIFS(TimeSeries!$AB:$AB,TimeSeries!$AM:$AM,S$65)/SUM(TimeSeries!$AA:$AA),"")</f>
        <v/>
      </c>
      <c r="T67" s="49" t="str">
        <f>IF(LEN(T66)&gt;0,SUMIFS(TimeSeries!$AB:$AB,TimeSeries!$AM:$AM,T$65)/SUM(TimeSeries!$AA:$AA),"")</f>
        <v/>
      </c>
      <c r="U67" s="49" t="str">
        <f>IF(LEN(U66)&gt;0,SUMIFS(TimeSeries!$AB:$AB,TimeSeries!$AM:$AM,U$65)/SUM(TimeSeries!$AA:$AA),"")</f>
        <v/>
      </c>
      <c r="V67" s="49" t="str">
        <f>IF(LEN(V66)&gt;0,SUMIFS(TimeSeries!$AB:$AB,TimeSeries!$AM:$AM,V$65)/SUM(TimeSeries!$AA:$AA),"")</f>
        <v/>
      </c>
      <c r="W67" s="49" t="str">
        <f>IF(LEN(W66)&gt;0,SUMIFS(TimeSeries!$AB:$AB,TimeSeries!$AM:$AM,W$65)/SUM(TimeSeries!$AA:$AA),"")</f>
        <v/>
      </c>
      <c r="X67" s="49">
        <f>IF(LEN(X66)&gt;0,SUMIFS(TimeSeries!$AB:$AB,TimeSeries!$AM:$AM,X$65)/SUM(TimeSeries!$AA:$AA),"")</f>
        <v>1.7991766442094737E-3</v>
      </c>
      <c r="Y67" s="49">
        <f>IF(LEN(Y66)&gt;0,SUMIFS(TimeSeries!$AB:$AB,TimeSeries!$AM:$AM,Y$65)/SUM(TimeSeries!$AA:$AA),"")</f>
        <v>5.5031750670949502E-3</v>
      </c>
      <c r="Z67" s="49" t="str">
        <f>IF(LEN(Z66)&gt;0,SUMIFS(TimeSeries!$AB:$AB,TimeSeries!$AM:$AM,Z$65)/SUM(TimeSeries!$AA:$AA),"")</f>
        <v/>
      </c>
      <c r="AA67" s="49" t="str">
        <f>IF(LEN(AA66)&gt;0,SUMIFS(TimeSeries!$AB:$AB,TimeSeries!$AM:$AM,AA$65)/SUM(TimeSeries!$AA:$AA),"")</f>
        <v/>
      </c>
      <c r="AB67" s="49" t="str">
        <f>IF(LEN(AB66)&gt;0,SUMIFS(TimeSeries!$AB:$AB,TimeSeries!$AM:$AM,AB$65)/SUM(TimeSeries!$AA:$AA),"")</f>
        <v/>
      </c>
      <c r="AC67" s="49" t="str">
        <f>IF(LEN(AC66)&gt;0,SUMIFS(TimeSeries!$AB:$AB,TimeSeries!$AM:$AM,AC$65)/SUM(TimeSeries!$AA:$AA),"")</f>
        <v/>
      </c>
      <c r="AD67" s="49" t="str">
        <f>IF(LEN(AD66)&gt;0,SUMIFS(TimeSeries!$AB:$AB,TimeSeries!$AM:$AM,AD$65)/SUM(TimeSeries!$AA:$AA),"")</f>
        <v/>
      </c>
      <c r="AE67" s="49">
        <f>IF(LEN(AE66)&gt;0,SUMIFS(TimeSeries!$AB:$AB,TimeSeries!$AM:$AM,AE$65)/SUM(TimeSeries!$AA:$AA),"")</f>
        <v>-2.1745179228209485E-3</v>
      </c>
      <c r="AF67" s="49">
        <f>IF(LEN(AF66)&gt;0,SUMIFS(TimeSeries!$AB:$AB,TimeSeries!$AM:$AM,AF$65)/SUM(TimeSeries!$AA:$AA),"")</f>
        <v>6.0981301789720407E-4</v>
      </c>
      <c r="AG67" s="49">
        <f>IF(LEN(AG66)&gt;0,SUMIFS(TimeSeries!$AB:$AB,TimeSeries!$AM:$AM,AG$65)/SUM(TimeSeries!$AA:$AA),"")</f>
        <v>-7.14297270623799E-4</v>
      </c>
      <c r="AH67" s="49">
        <f>IF(LEN(AH66)&gt;0,SUMIFS(TimeSeries!$AB:$AB,TimeSeries!$AM:$AM,AH$65)/SUM(TimeSeries!$AA:$AA),"")</f>
        <v>-2.4388511984639043E-3</v>
      </c>
      <c r="AI67" s="49">
        <f>IF(LEN(AI66)&gt;0,SUMIFS(TimeSeries!$AB:$AB,TimeSeries!$AM:$AM,AI$65)/SUM(TimeSeries!$AA:$AA),"")</f>
        <v>-1.0008542589977174E-3</v>
      </c>
      <c r="AJ67" s="49">
        <f>IF(LEN(AJ66)&gt;0,SUMIFS(TimeSeries!$AB:$AB,TimeSeries!$AM:$AM,AJ$65)/SUM(TimeSeries!$AA:$AA),"")</f>
        <v>-8.9339938142950985E-5</v>
      </c>
      <c r="AK67" s="49">
        <f>IF(LEN(AK66)&gt;0,SUMIFS(TimeSeries!$AB:$AB,TimeSeries!$AM:$AM,AK$65)/SUM(TimeSeries!$AA:$AA),"")</f>
        <v>-1.9645937908920947E-4</v>
      </c>
      <c r="AL67" s="49">
        <f>IF(LEN(AL66)&gt;0,SUMIFS(TimeSeries!$AB:$AB,TimeSeries!$AM:$AM,AL$65)/SUM(TimeSeries!$AA:$AA),"")</f>
        <v>-2.194293080761642E-4</v>
      </c>
      <c r="AM67" s="50">
        <f>IF(LEN(AM66)&gt;0,SUMIFS(TimeSeries!$AB:$AB,TimeSeries!$AM:$AM,AM$65)/SUM(TimeSeries!$AA:$AA),"")</f>
        <v>-4.2632676600402408E-4</v>
      </c>
    </row>
    <row r="68" spans="2:39" customFormat="1" ht="15" thickBot="1" x14ac:dyDescent="0.35">
      <c r="B68" s="169"/>
      <c r="C68" s="70" t="s">
        <v>22</v>
      </c>
      <c r="D68" s="57">
        <f>IF(LEN(D66)&gt;0,SUMIFS(TimeSeries!$AC:$AC,TimeSeries!$AM:$AM,D$65)/SUM(TimeSeries!$AA:$AA),"")</f>
        <v>2.3741227823392288E-4</v>
      </c>
      <c r="E68" s="58" t="str">
        <f>IF(LEN(E66)&gt;0,SUMIFS(TimeSeries!$AC:$AC,TimeSeries!$AM:$AM,E$65)/SUM(TimeSeries!$AA:$AA),"")</f>
        <v/>
      </c>
      <c r="F68" s="58" t="str">
        <f>IF(LEN(F66)&gt;0,SUMIFS(TimeSeries!$AC:$AC,TimeSeries!$AM:$AM,F$65)/SUM(TimeSeries!$AA:$AA),"")</f>
        <v/>
      </c>
      <c r="G68" s="58" t="str">
        <f>IF(LEN(G66)&gt;0,SUMIFS(TimeSeries!$AC:$AC,TimeSeries!$AM:$AM,G$65)/SUM(TimeSeries!$AA:$AA),"")</f>
        <v/>
      </c>
      <c r="H68" s="58" t="str">
        <f>IF(LEN(H66)&gt;0,SUMIFS(TimeSeries!$AC:$AC,TimeSeries!$AM:$AM,H$65)/SUM(TimeSeries!$AA:$AA),"")</f>
        <v/>
      </c>
      <c r="I68" s="58" t="str">
        <f>IF(LEN(I66)&gt;0,SUMIFS(TimeSeries!$AC:$AC,TimeSeries!$AM:$AM,I$65)/SUM(TimeSeries!$AA:$AA),"")</f>
        <v/>
      </c>
      <c r="J68" s="58" t="str">
        <f>IF(LEN(J66)&gt;0,SUMIFS(TimeSeries!$AC:$AC,TimeSeries!$AM:$AM,J$65)/SUM(TimeSeries!$AA:$AA),"")</f>
        <v/>
      </c>
      <c r="K68" s="58" t="str">
        <f>IF(LEN(K66)&gt;0,SUMIFS(TimeSeries!$AC:$AC,TimeSeries!$AM:$AM,K$65)/SUM(TimeSeries!$AA:$AA),"")</f>
        <v/>
      </c>
      <c r="L68" s="58" t="str">
        <f>IF(LEN(L66)&gt;0,SUMIFS(TimeSeries!$AC:$AC,TimeSeries!$AM:$AM,L$65)/SUM(TimeSeries!$AA:$AA),"")</f>
        <v/>
      </c>
      <c r="M68" s="58" t="str">
        <f>IF(LEN(M66)&gt;0,SUMIFS(TimeSeries!$AC:$AC,TimeSeries!$AM:$AM,M$65)/SUM(TimeSeries!$AA:$AA),"")</f>
        <v/>
      </c>
      <c r="N68" s="58" t="str">
        <f>IF(LEN(N66)&gt;0,SUMIFS(TimeSeries!$AC:$AC,TimeSeries!$AM:$AM,N$65)/SUM(TimeSeries!$AA:$AA),"")</f>
        <v/>
      </c>
      <c r="O68" s="58" t="str">
        <f>IF(LEN(O66)&gt;0,SUMIFS(TimeSeries!$AC:$AC,TimeSeries!$AM:$AM,O$65)/SUM(TimeSeries!$AA:$AA),"")</f>
        <v/>
      </c>
      <c r="P68" s="58" t="str">
        <f>IF(LEN(P66)&gt;0,SUMIFS(TimeSeries!$AC:$AC,TimeSeries!$AM:$AM,P$65)/SUM(TimeSeries!$AA:$AA),"")</f>
        <v/>
      </c>
      <c r="Q68" s="58" t="str">
        <f>IF(LEN(Q66)&gt;0,SUMIFS(TimeSeries!$AC:$AC,TimeSeries!$AM:$AM,Q$65)/SUM(TimeSeries!$AA:$AA),"")</f>
        <v/>
      </c>
      <c r="R68" s="58" t="str">
        <f>IF(LEN(R66)&gt;0,SUMIFS(TimeSeries!$AC:$AC,TimeSeries!$AM:$AM,R$65)/SUM(TimeSeries!$AA:$AA),"")</f>
        <v/>
      </c>
      <c r="S68" s="58" t="str">
        <f>IF(LEN(S66)&gt;0,SUMIFS(TimeSeries!$AC:$AC,TimeSeries!$AM:$AM,S$65)/SUM(TimeSeries!$AA:$AA),"")</f>
        <v/>
      </c>
      <c r="T68" s="58" t="str">
        <f>IF(LEN(T66)&gt;0,SUMIFS(TimeSeries!$AC:$AC,TimeSeries!$AM:$AM,T$65)/SUM(TimeSeries!$AA:$AA),"")</f>
        <v/>
      </c>
      <c r="U68" s="58" t="str">
        <f>IF(LEN(U66)&gt;0,SUMIFS(TimeSeries!$AC:$AC,TimeSeries!$AM:$AM,U$65)/SUM(TimeSeries!$AA:$AA),"")</f>
        <v/>
      </c>
      <c r="V68" s="58" t="str">
        <f>IF(LEN(V66)&gt;0,SUMIFS(TimeSeries!$AC:$AC,TimeSeries!$AM:$AM,V$65)/SUM(TimeSeries!$AA:$AA),"")</f>
        <v/>
      </c>
      <c r="W68" s="58" t="str">
        <f>IF(LEN(W66)&gt;0,SUMIFS(TimeSeries!$AC:$AC,TimeSeries!$AM:$AM,W$65)/SUM(TimeSeries!$AA:$AA),"")</f>
        <v/>
      </c>
      <c r="X68" s="58">
        <f>IF(LEN(X66)&gt;0,SUMIFS(TimeSeries!$AC:$AC,TimeSeries!$AM:$AM,X$65)/SUM(TimeSeries!$AA:$AA),"")</f>
        <v>2.5901775668173035E-3</v>
      </c>
      <c r="Y68" s="58">
        <f>IF(LEN(Y66)&gt;0,SUMIFS(TimeSeries!$AC:$AC,TimeSeries!$AM:$AM,Y$65)/SUM(TimeSeries!$AA:$AA),"")</f>
        <v>5.6015072001692878E-3</v>
      </c>
      <c r="Z68" s="58" t="str">
        <f>IF(LEN(Z66)&gt;0,SUMIFS(TimeSeries!$AC:$AC,TimeSeries!$AM:$AM,Z$65)/SUM(TimeSeries!$AA:$AA),"")</f>
        <v/>
      </c>
      <c r="AA68" s="58" t="str">
        <f>IF(LEN(AA66)&gt;0,SUMIFS(TimeSeries!$AC:$AC,TimeSeries!$AM:$AM,AA$65)/SUM(TimeSeries!$AA:$AA),"")</f>
        <v/>
      </c>
      <c r="AB68" s="58" t="str">
        <f>IF(LEN(AB66)&gt;0,SUMIFS(TimeSeries!$AC:$AC,TimeSeries!$AM:$AM,AB$65)/SUM(TimeSeries!$AA:$AA),"")</f>
        <v/>
      </c>
      <c r="AC68" s="58" t="str">
        <f>IF(LEN(AC66)&gt;0,SUMIFS(TimeSeries!$AC:$AC,TimeSeries!$AM:$AM,AC$65)/SUM(TimeSeries!$AA:$AA),"")</f>
        <v/>
      </c>
      <c r="AD68" s="58" t="str">
        <f>IF(LEN(AD66)&gt;0,SUMIFS(TimeSeries!$AC:$AC,TimeSeries!$AM:$AM,AD$65)/SUM(TimeSeries!$AA:$AA),"")</f>
        <v/>
      </c>
      <c r="AE68" s="58">
        <f>IF(LEN(AE66)&gt;0,SUMIFS(TimeSeries!$AC:$AC,TimeSeries!$AM:$AM,AE$65)/SUM(TimeSeries!$AA:$AA),"")</f>
        <v>4.9834853166960246E-3</v>
      </c>
      <c r="AF68" s="58">
        <f>IF(LEN(AF66)&gt;0,SUMIFS(TimeSeries!$AC:$AC,TimeSeries!$AM:$AM,AF$65)/SUM(TimeSeries!$AA:$AA),"")</f>
        <v>5.9229546814653549E-3</v>
      </c>
      <c r="AG68" s="58">
        <f>IF(LEN(AG66)&gt;0,SUMIFS(TimeSeries!$AC:$AC,TimeSeries!$AM:$AM,AG$65)/SUM(TimeSeries!$AA:$AA),"")</f>
        <v>1.0672298049174163E-2</v>
      </c>
      <c r="AH68" s="58">
        <f>IF(LEN(AH66)&gt;0,SUMIFS(TimeSeries!$AC:$AC,TimeSeries!$AM:$AM,AH$65)/SUM(TimeSeries!$AA:$AA),"")</f>
        <v>1.503326259968445E-2</v>
      </c>
      <c r="AI68" s="58">
        <f>IF(LEN(AI66)&gt;0,SUMIFS(TimeSeries!$AC:$AC,TimeSeries!$AM:$AM,AI$65)/SUM(TimeSeries!$AA:$AA),"")</f>
        <v>7.8600807386078747E-3</v>
      </c>
      <c r="AJ68" s="58">
        <f>IF(LEN(AJ66)&gt;0,SUMIFS(TimeSeries!$AC:$AC,TimeSeries!$AM:$AM,AJ$65)/SUM(TimeSeries!$AA:$AA),"")</f>
        <v>1.4827335237542715E-3</v>
      </c>
      <c r="AK68" s="58">
        <f>IF(LEN(AK66)&gt;0,SUMIFS(TimeSeries!$AC:$AC,TimeSeries!$AM:$AM,AK$65)/SUM(TimeSeries!$AA:$AA),"")</f>
        <v>1.1497816531996087E-3</v>
      </c>
      <c r="AL68" s="58">
        <f>IF(LEN(AL66)&gt;0,SUMIFS(TimeSeries!$AC:$AC,TimeSeries!$AM:$AM,AL$65)/SUM(TimeSeries!$AA:$AA),"")</f>
        <v>9.6079899705598445E-4</v>
      </c>
      <c r="AM68" s="59">
        <f>IF(LEN(AM66)&gt;0,SUMIFS(TimeSeries!$AC:$AC,TimeSeries!$AM:$AM,AM$65)/SUM(TimeSeries!$AA:$AA),"")</f>
        <v>1.0909824799689885E-3</v>
      </c>
    </row>
    <row r="69" spans="2:39" customFormat="1" ht="15" thickBot="1" x14ac:dyDescent="0.35">
      <c r="B69" s="169" t="s">
        <v>116</v>
      </c>
      <c r="C69" s="40" t="s">
        <v>18</v>
      </c>
      <c r="D69" s="60" t="s">
        <v>117</v>
      </c>
      <c r="E69" s="63" t="s">
        <v>118</v>
      </c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</row>
    <row r="70" spans="2:39" customFormat="1" ht="15" thickBot="1" x14ac:dyDescent="0.35">
      <c r="B70" s="169"/>
      <c r="C70" s="42" t="s">
        <v>20</v>
      </c>
      <c r="D70" s="48">
        <f>COUNTIF(TimeSeries!$AI:$AI,D69)</f>
        <v>1292</v>
      </c>
      <c r="E70" s="50">
        <f>COUNTIF(TimeSeries!$AI:$AI,E69)</f>
        <v>2833</v>
      </c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</row>
    <row r="71" spans="2:39" customFormat="1" ht="15" thickBot="1" x14ac:dyDescent="0.35">
      <c r="B71" s="169"/>
      <c r="C71" s="42" t="s">
        <v>21</v>
      </c>
      <c r="D71" s="51">
        <f>IF(D70&gt;0,SUMIFS(TimeSeries!$AB:$AB,TimeSeries!$AI:$AI,D$69)/SUM(TimeSeries!$AA:$AA),"")</f>
        <v>2.1008298230106145E-4</v>
      </c>
      <c r="E71" s="53">
        <f>IF(E70&gt;0,SUMIFS(TimeSeries!$AB:$AB,TimeSeries!$AI:$AI,E$69)/SUM(TimeSeries!$AA:$AA),"")</f>
        <v>4.0191119534958321E-4</v>
      </c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</row>
    <row r="72" spans="2:39" customFormat="1" ht="15" thickBot="1" x14ac:dyDescent="0.35">
      <c r="B72" s="169"/>
      <c r="C72" s="42" t="s">
        <v>22</v>
      </c>
      <c r="D72" s="51">
        <f>IF(D70&gt;0,SUMIFS(TimeSeries!$AC:$AC,TimeSeries!$AI:$AI,D$69)/SUM(TimeSeries!$AA:$AA),"")</f>
        <v>1.7395452157459784E-2</v>
      </c>
      <c r="E72" s="53">
        <f>IF(E70&gt;0,SUMIFS(TimeSeries!$AC:$AC,TimeSeries!$AI:$AI,E$69)/SUM(TimeSeries!$AA:$AA),"")</f>
        <v>4.0190022927367515E-2</v>
      </c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</row>
    <row r="73" spans="2:39" customFormat="1" ht="17.25" customHeight="1" thickBot="1" x14ac:dyDescent="0.35">
      <c r="B73" s="170" t="s">
        <v>119</v>
      </c>
      <c r="C73" s="72" t="s">
        <v>18</v>
      </c>
      <c r="D73" s="45" t="s">
        <v>120</v>
      </c>
      <c r="E73" s="46" t="s">
        <v>121</v>
      </c>
      <c r="F73" s="46" t="s">
        <v>122</v>
      </c>
      <c r="G73" s="47" t="s">
        <v>123</v>
      </c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2:39" customFormat="1" ht="17.25" customHeight="1" thickBot="1" x14ac:dyDescent="0.35">
      <c r="B74" s="170"/>
      <c r="C74" s="70" t="s">
        <v>20</v>
      </c>
      <c r="D74" s="48">
        <f>COUNTIF(TimeSeries!$AN:$AN,D73)</f>
        <v>684</v>
      </c>
      <c r="E74" s="49">
        <f>COUNTIF(TimeSeries!$AN3:$AN5000,E73)</f>
        <v>490</v>
      </c>
      <c r="F74" s="49">
        <f>COUNTIF(TimeSeries!$AN3:$AN5000,F73)</f>
        <v>640</v>
      </c>
      <c r="G74" s="50">
        <f>COUNTIF(TimeSeries!$AN3:$AN5000,G73)</f>
        <v>518</v>
      </c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2:39" customFormat="1" ht="17.25" customHeight="1" thickBot="1" x14ac:dyDescent="0.35">
      <c r="B75" s="170"/>
      <c r="C75" s="70" t="s">
        <v>21</v>
      </c>
      <c r="D75" s="48">
        <f>IF(D74&gt;0,SUMIFS(TimeSeries!$AB:$AB,TimeSeries!$AN:$AN,D$73)/SUM(TimeSeries!$AA:$AA),"")</f>
        <v>8.365335770093396E-4</v>
      </c>
      <c r="E75" s="49">
        <f>IF(E74&gt;0,SUMIFS(TimeSeries!$AB:$AB,TimeSeries!$AN:$AN,E$73)/SUM(TimeSeries!$AA:$AA),"")</f>
        <v>1.3269443438545696E-5</v>
      </c>
      <c r="F75" s="49">
        <f>IF(F74&gt;0,SUMIFS(TimeSeries!$AB:$AB,TimeSeries!$AN:$AN,F$73)/SUM(TimeSeries!$AA:$AA),"")</f>
        <v>-8.5666082301196704E-5</v>
      </c>
      <c r="G75" s="50">
        <f>IF(G74&gt;0,SUMIFS(TimeSeries!$AB:$AB,TimeSeries!$AN:$AN,G$73)/SUM(TimeSeries!$AA:$AA),"")</f>
        <v>-7.3880976395274535E-4</v>
      </c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2:39" customFormat="1" ht="17.25" customHeight="1" thickBot="1" x14ac:dyDescent="0.35">
      <c r="B76" s="170"/>
      <c r="C76" s="71" t="s">
        <v>22</v>
      </c>
      <c r="D76" s="57">
        <f>IF(D74&gt;0,SUMIFS(TimeSeries!$AC:$AC,TimeSeries!$AN:$AN,D$35)/SUM(TimeSeries!$AA:$AA),"")</f>
        <v>5.6672203739253487E-3</v>
      </c>
      <c r="E76" s="58">
        <f>IF(E74&gt;0,SUMIFS(TimeSeries!$AC:$AC,TimeSeries!$AN:$AN,E$35)/SUM(TimeSeries!$AA:$AA),"")</f>
        <v>6.3427089028494253E-3</v>
      </c>
      <c r="F76" s="58">
        <f>IF(F74&gt;0,SUMIFS(TimeSeries!$AC:$AC,TimeSeries!$AN:$AN,F$35)/SUM(TimeSeries!$AA:$AA),"")</f>
        <v>1.304122282032911E-2</v>
      </c>
      <c r="G76" s="59">
        <f>IF(G74&gt;0,SUMIFS(TimeSeries!$AC:$AC,TimeSeries!$AN:$AN,G$35)/SUM(TimeSeries!$AA:$AA),"")</f>
        <v>8.4975192102629288E-3</v>
      </c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</row>
  </sheetData>
  <mergeCells count="20">
    <mergeCell ref="F3:G3"/>
    <mergeCell ref="F41:G41"/>
    <mergeCell ref="B73:B76"/>
    <mergeCell ref="B27:B30"/>
    <mergeCell ref="B31:B34"/>
    <mergeCell ref="B35:B38"/>
    <mergeCell ref="B41:B44"/>
    <mergeCell ref="B45:B48"/>
    <mergeCell ref="B49:B52"/>
    <mergeCell ref="B53:B56"/>
    <mergeCell ref="B57:B60"/>
    <mergeCell ref="B61:B64"/>
    <mergeCell ref="B65:B68"/>
    <mergeCell ref="B69:B72"/>
    <mergeCell ref="B23:B26"/>
    <mergeCell ref="B3:B6"/>
    <mergeCell ref="B7:B10"/>
    <mergeCell ref="B11:B14"/>
    <mergeCell ref="B15:B18"/>
    <mergeCell ref="B19:B22"/>
  </mergeCells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ignoredErrors>
    <ignoredError sqref="D36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outlinePr summaryBelow="0" summaryRight="0"/>
  </sheetPr>
  <dimension ref="A1:AM76"/>
  <sheetViews>
    <sheetView topLeftCell="A9" workbookViewId="0">
      <selection activeCell="I24" sqref="I24"/>
    </sheetView>
  </sheetViews>
  <sheetFormatPr defaultColWidth="11.5546875" defaultRowHeight="14.4" x14ac:dyDescent="0.3"/>
  <cols>
    <col min="1" max="1" width="3.77734375" style="37" customWidth="1"/>
    <col min="2" max="2" width="54.44140625" style="37" customWidth="1"/>
    <col min="3" max="3" width="17.33203125" style="37" customWidth="1"/>
    <col min="4" max="39" width="8.77734375" style="37" customWidth="1"/>
  </cols>
  <sheetData>
    <row r="1" spans="2:18" customFormat="1" ht="15" thickBot="1" x14ac:dyDescent="0.35"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</row>
    <row r="2" spans="2:18" customFormat="1" ht="15" thickBot="1" x14ac:dyDescent="0.35">
      <c r="B2" s="38" t="s">
        <v>16</v>
      </c>
      <c r="C2" s="39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</row>
    <row r="3" spans="2:18" customFormat="1" ht="15" thickBot="1" x14ac:dyDescent="0.35">
      <c r="B3" s="169" t="s">
        <v>17</v>
      </c>
      <c r="C3" s="40" t="s">
        <v>18</v>
      </c>
      <c r="D3" s="41" t="s">
        <v>19</v>
      </c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</row>
    <row r="4" spans="2:18" customFormat="1" ht="15" thickBot="1" x14ac:dyDescent="0.35">
      <c r="B4" s="169"/>
      <c r="C4" s="42" t="s">
        <v>20</v>
      </c>
      <c r="D4" s="43">
        <v>4125</v>
      </c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</row>
    <row r="5" spans="2:18" customFormat="1" ht="15" thickBot="1" x14ac:dyDescent="0.35">
      <c r="B5" s="169"/>
      <c r="C5" s="42" t="s">
        <v>21</v>
      </c>
      <c r="D5" s="44">
        <v>-1.6036484923487148E-2</v>
      </c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</row>
    <row r="6" spans="2:18" customFormat="1" ht="15" thickBot="1" x14ac:dyDescent="0.35">
      <c r="B6" s="169"/>
      <c r="C6" s="42" t="s">
        <v>22</v>
      </c>
      <c r="D6" s="44">
        <v>6.224507452665589E-2</v>
      </c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</row>
    <row r="7" spans="2:18" customFormat="1" ht="15" thickBot="1" x14ac:dyDescent="0.35">
      <c r="B7" s="169" t="s">
        <v>23</v>
      </c>
      <c r="C7" s="40" t="s">
        <v>18</v>
      </c>
      <c r="D7" s="45" t="s">
        <v>24</v>
      </c>
      <c r="E7" s="46" t="s">
        <v>25</v>
      </c>
      <c r="F7" s="46" t="s">
        <v>26</v>
      </c>
      <c r="G7" s="46" t="s">
        <v>27</v>
      </c>
      <c r="H7" s="46" t="s">
        <v>28</v>
      </c>
      <c r="I7" s="46" t="s">
        <v>29</v>
      </c>
      <c r="J7" s="46" t="s">
        <v>30</v>
      </c>
      <c r="K7" s="46" t="s">
        <v>31</v>
      </c>
      <c r="L7" s="46" t="s">
        <v>32</v>
      </c>
      <c r="M7" s="46" t="s">
        <v>33</v>
      </c>
      <c r="N7" s="46" t="s">
        <v>34</v>
      </c>
      <c r="O7" s="46" t="s">
        <v>35</v>
      </c>
      <c r="P7" s="46" t="s">
        <v>36</v>
      </c>
      <c r="Q7" s="46" t="s">
        <v>37</v>
      </c>
      <c r="R7" s="47" t="s">
        <v>38</v>
      </c>
    </row>
    <row r="8" spans="2:18" customFormat="1" ht="15" thickBot="1" x14ac:dyDescent="0.35">
      <c r="B8" s="169"/>
      <c r="C8" s="42" t="s">
        <v>20</v>
      </c>
      <c r="D8" s="48">
        <v>262</v>
      </c>
      <c r="E8" s="49">
        <v>284</v>
      </c>
      <c r="F8" s="49">
        <v>340</v>
      </c>
      <c r="G8" s="49">
        <v>328</v>
      </c>
      <c r="H8" s="49">
        <v>336</v>
      </c>
      <c r="I8" s="49">
        <v>343</v>
      </c>
      <c r="J8" s="49">
        <v>282</v>
      </c>
      <c r="K8" s="49">
        <v>252</v>
      </c>
      <c r="L8" s="49">
        <v>164</v>
      </c>
      <c r="M8" s="49">
        <v>135</v>
      </c>
      <c r="N8" s="49">
        <v>144</v>
      </c>
      <c r="O8" s="49">
        <v>128</v>
      </c>
      <c r="P8" s="49">
        <v>142</v>
      </c>
      <c r="Q8" s="49">
        <v>173</v>
      </c>
      <c r="R8" s="50">
        <v>149</v>
      </c>
    </row>
    <row r="9" spans="2:18" customFormat="1" ht="15" thickBot="1" x14ac:dyDescent="0.35">
      <c r="B9" s="169"/>
      <c r="C9" s="42" t="s">
        <v>21</v>
      </c>
      <c r="D9" s="51">
        <v>-6.2131778027339324E-2</v>
      </c>
      <c r="E9" s="52">
        <v>-2.3174474202391316E-2</v>
      </c>
      <c r="F9" s="52">
        <v>-1.475563408780097E-2</v>
      </c>
      <c r="G9" s="52">
        <v>-8.7233192515534415E-3</v>
      </c>
      <c r="H9" s="52">
        <v>-8.573571700915961E-3</v>
      </c>
      <c r="I9" s="52">
        <v>-1.149866648819018E-2</v>
      </c>
      <c r="J9" s="52">
        <v>-2.4909585174953848E-2</v>
      </c>
      <c r="K9" s="52">
        <v>-3.2244965404461985E-2</v>
      </c>
      <c r="L9" s="52">
        <v>-2.2614696269693584E-2</v>
      </c>
      <c r="M9" s="52">
        <v>-2.0021688702143936E-2</v>
      </c>
      <c r="N9" s="52">
        <v>-3.5849147411219313E-2</v>
      </c>
      <c r="O9" s="52">
        <v>-1.6421248946225531E-2</v>
      </c>
      <c r="P9" s="52">
        <v>-1.3262877334135685E-2</v>
      </c>
      <c r="Q9" s="52">
        <v>-1.8951454412295368E-2</v>
      </c>
      <c r="R9" s="53">
        <v>-1.3749244476081474E-2</v>
      </c>
    </row>
    <row r="10" spans="2:18" customFormat="1" ht="15" thickBot="1" x14ac:dyDescent="0.35">
      <c r="B10" s="169"/>
      <c r="C10" s="42" t="s">
        <v>22</v>
      </c>
      <c r="D10" s="51">
        <v>0.23610524804331348</v>
      </c>
      <c r="E10" s="52">
        <v>0.16754226159244795</v>
      </c>
      <c r="F10" s="52">
        <v>0.13890727982366868</v>
      </c>
      <c r="G10" s="52">
        <v>0.12053301016449719</v>
      </c>
      <c r="H10" s="52">
        <v>0.1061456002536582</v>
      </c>
      <c r="I10" s="52">
        <v>0.10430907129596124</v>
      </c>
      <c r="J10" s="52">
        <v>9.8957222320006186E-2</v>
      </c>
      <c r="K10" s="52">
        <v>8.8118255024598663E-2</v>
      </c>
      <c r="L10" s="52">
        <v>0.10731725668350266</v>
      </c>
      <c r="M10" s="52">
        <v>8.5502419275236483E-2</v>
      </c>
      <c r="N10" s="52">
        <v>6.8188464394256243E-2</v>
      </c>
      <c r="O10" s="52">
        <v>5.5015327586770295E-2</v>
      </c>
      <c r="P10" s="52">
        <v>3.7012325828773764E-2</v>
      </c>
      <c r="Q10" s="52">
        <v>2.5779530887951565E-2</v>
      </c>
      <c r="R10" s="53">
        <v>1.7589034147952758E-2</v>
      </c>
    </row>
    <row r="11" spans="2:18" customFormat="1" ht="15" thickBot="1" x14ac:dyDescent="0.35">
      <c r="B11" s="169" t="s">
        <v>39</v>
      </c>
      <c r="C11" s="40" t="s">
        <v>18</v>
      </c>
      <c r="D11" s="45" t="s">
        <v>24</v>
      </c>
      <c r="E11" s="46" t="s">
        <v>25</v>
      </c>
      <c r="F11" s="46" t="s">
        <v>26</v>
      </c>
      <c r="G11" s="46" t="s">
        <v>27</v>
      </c>
      <c r="H11" s="46" t="s">
        <v>28</v>
      </c>
      <c r="I11" s="46" t="s">
        <v>29</v>
      </c>
      <c r="J11" s="46" t="s">
        <v>30</v>
      </c>
      <c r="K11" s="46" t="s">
        <v>31</v>
      </c>
      <c r="L11" s="46" t="s">
        <v>32</v>
      </c>
      <c r="M11" s="46" t="s">
        <v>33</v>
      </c>
      <c r="N11" s="46" t="s">
        <v>34</v>
      </c>
      <c r="O11" s="46" t="s">
        <v>35</v>
      </c>
      <c r="P11" s="46" t="s">
        <v>36</v>
      </c>
      <c r="Q11" s="46" t="s">
        <v>37</v>
      </c>
      <c r="R11" s="47" t="s">
        <v>38</v>
      </c>
    </row>
    <row r="12" spans="2:18" customFormat="1" ht="15" thickBot="1" x14ac:dyDescent="0.35">
      <c r="B12" s="169"/>
      <c r="C12" s="42" t="s">
        <v>20</v>
      </c>
      <c r="D12" s="48">
        <v>27</v>
      </c>
      <c r="E12" s="49">
        <v>36</v>
      </c>
      <c r="F12" s="49">
        <v>42</v>
      </c>
      <c r="G12" s="49">
        <v>55</v>
      </c>
      <c r="H12" s="49">
        <v>78</v>
      </c>
      <c r="I12" s="49">
        <v>78</v>
      </c>
      <c r="J12" s="49">
        <v>82</v>
      </c>
      <c r="K12" s="49">
        <v>94</v>
      </c>
      <c r="L12" s="49">
        <v>66</v>
      </c>
      <c r="M12" s="49">
        <v>54</v>
      </c>
      <c r="N12" s="49">
        <v>65</v>
      </c>
      <c r="O12" s="49">
        <v>68</v>
      </c>
      <c r="P12" s="49">
        <v>72</v>
      </c>
      <c r="Q12" s="49">
        <v>97</v>
      </c>
      <c r="R12" s="50">
        <v>84</v>
      </c>
    </row>
    <row r="13" spans="2:18" customFormat="1" ht="15" thickBot="1" x14ac:dyDescent="0.35">
      <c r="B13" s="169"/>
      <c r="C13" s="42" t="s">
        <v>21</v>
      </c>
      <c r="D13" s="51">
        <v>-0.12298866969904072</v>
      </c>
      <c r="E13" s="52">
        <v>-4.400894185271103E-2</v>
      </c>
      <c r="F13" s="52">
        <v>-5.4220981604442683E-3</v>
      </c>
      <c r="G13" s="52">
        <v>-2.2128407866983692E-2</v>
      </c>
      <c r="H13" s="52">
        <v>1.3464727963484933E-2</v>
      </c>
      <c r="I13" s="52">
        <v>-6.4732927392646801E-3</v>
      </c>
      <c r="J13" s="52">
        <v>-1.9126035580037878E-2</v>
      </c>
      <c r="K13" s="52">
        <v>-4.701787744859115E-2</v>
      </c>
      <c r="L13" s="52">
        <v>-4.5440947595523792E-2</v>
      </c>
      <c r="M13" s="52">
        <v>-4.6183129376070088E-2</v>
      </c>
      <c r="N13" s="52">
        <v>-5.3614334543228989E-2</v>
      </c>
      <c r="O13" s="52">
        <v>-3.6384607303047878E-2</v>
      </c>
      <c r="P13" s="52">
        <v>-2.4649984586495217E-2</v>
      </c>
      <c r="Q13" s="52">
        <v>-2.3486901147874103E-2</v>
      </c>
      <c r="R13" s="53">
        <v>-1.5165276629848271E-2</v>
      </c>
    </row>
    <row r="14" spans="2:18" customFormat="1" ht="15" thickBot="1" x14ac:dyDescent="0.35">
      <c r="B14" s="169"/>
      <c r="C14" s="42" t="s">
        <v>22</v>
      </c>
      <c r="D14" s="51">
        <v>0.25648460012058216</v>
      </c>
      <c r="E14" s="52">
        <v>0.17323118184987168</v>
      </c>
      <c r="F14" s="52">
        <v>0.15391587859817818</v>
      </c>
      <c r="G14" s="52">
        <v>0.11849310017065715</v>
      </c>
      <c r="H14" s="52">
        <v>0.1216473935688349</v>
      </c>
      <c r="I14" s="52">
        <v>0.12686807991173088</v>
      </c>
      <c r="J14" s="52">
        <v>0.10759231762851529</v>
      </c>
      <c r="K14" s="52">
        <v>8.9042370951891867E-2</v>
      </c>
      <c r="L14" s="52">
        <v>0.11022101619257232</v>
      </c>
      <c r="M14" s="52">
        <v>8.9519149958281793E-2</v>
      </c>
      <c r="N14" s="52">
        <v>6.9963860909774092E-2</v>
      </c>
      <c r="O14" s="52">
        <v>5.5512035053749451E-2</v>
      </c>
      <c r="P14" s="52">
        <v>3.5715252956634996E-2</v>
      </c>
      <c r="Q14" s="52">
        <v>2.5589415599721891E-2</v>
      </c>
      <c r="R14" s="53">
        <v>1.9334679888473108E-2</v>
      </c>
    </row>
    <row r="15" spans="2:18" customFormat="1" ht="15" thickBot="1" x14ac:dyDescent="0.35">
      <c r="B15" s="169" t="s">
        <v>40</v>
      </c>
      <c r="C15" s="40" t="s">
        <v>18</v>
      </c>
      <c r="D15" s="45" t="s">
        <v>24</v>
      </c>
      <c r="E15" s="46" t="s">
        <v>25</v>
      </c>
      <c r="F15" s="46" t="s">
        <v>26</v>
      </c>
      <c r="G15" s="46" t="s">
        <v>27</v>
      </c>
      <c r="H15" s="46" t="s">
        <v>28</v>
      </c>
      <c r="I15" s="46" t="s">
        <v>29</v>
      </c>
      <c r="J15" s="46" t="s">
        <v>30</v>
      </c>
      <c r="K15" s="46" t="s">
        <v>31</v>
      </c>
      <c r="L15" s="46" t="s">
        <v>32</v>
      </c>
      <c r="M15" s="46" t="s">
        <v>33</v>
      </c>
      <c r="N15" s="46" t="s">
        <v>34</v>
      </c>
      <c r="O15" s="46" t="s">
        <v>35</v>
      </c>
      <c r="P15" s="46" t="s">
        <v>36</v>
      </c>
      <c r="Q15" s="46" t="s">
        <v>37</v>
      </c>
      <c r="R15" s="47" t="s">
        <v>38</v>
      </c>
    </row>
    <row r="16" spans="2:18" customFormat="1" ht="15" thickBot="1" x14ac:dyDescent="0.35">
      <c r="B16" s="169"/>
      <c r="C16" s="42" t="s">
        <v>20</v>
      </c>
      <c r="D16" s="48">
        <v>235</v>
      </c>
      <c r="E16" s="49">
        <v>248</v>
      </c>
      <c r="F16" s="49">
        <v>298</v>
      </c>
      <c r="G16" s="49">
        <v>273</v>
      </c>
      <c r="H16" s="49">
        <v>258</v>
      </c>
      <c r="I16" s="49">
        <v>265</v>
      </c>
      <c r="J16" s="49">
        <v>200</v>
      </c>
      <c r="K16" s="49">
        <v>158</v>
      </c>
      <c r="L16" s="49">
        <v>98</v>
      </c>
      <c r="M16" s="49">
        <v>81</v>
      </c>
      <c r="N16" s="49">
        <v>79</v>
      </c>
      <c r="O16" s="49">
        <v>60</v>
      </c>
      <c r="P16" s="49">
        <v>70</v>
      </c>
      <c r="Q16" s="49">
        <v>76</v>
      </c>
      <c r="R16" s="50">
        <v>65</v>
      </c>
    </row>
    <row r="17" spans="2:39" customFormat="1" ht="15" thickBot="1" x14ac:dyDescent="0.35">
      <c r="B17" s="169"/>
      <c r="C17" s="42" t="s">
        <v>21</v>
      </c>
      <c r="D17" s="51">
        <v>-5.4570908272934072E-2</v>
      </c>
      <c r="E17" s="52">
        <v>-2.0091838960626995E-2</v>
      </c>
      <c r="F17" s="52">
        <v>-1.6081935596409504E-2</v>
      </c>
      <c r="G17" s="52">
        <v>-5.8582119113692686E-3</v>
      </c>
      <c r="H17" s="52">
        <v>-1.5180852710458539E-2</v>
      </c>
      <c r="I17" s="52">
        <v>-1.2979267165284095E-2</v>
      </c>
      <c r="J17" s="52">
        <v>-2.7240563751433366E-2</v>
      </c>
      <c r="K17" s="52">
        <v>-2.336410023368006E-2</v>
      </c>
      <c r="L17" s="52">
        <v>-7.0105184816876848E-3</v>
      </c>
      <c r="M17" s="52">
        <v>-2.4271406856438268E-3</v>
      </c>
      <c r="N17" s="52">
        <v>-2.1272798136085611E-2</v>
      </c>
      <c r="O17" s="52">
        <v>6.568177422428715E-3</v>
      </c>
      <c r="P17" s="52">
        <v>-1.4573082718585596E-3</v>
      </c>
      <c r="Q17" s="52">
        <v>-1.3141321281262821E-2</v>
      </c>
      <c r="R17" s="53">
        <v>-1.191764923563793E-2</v>
      </c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</row>
    <row r="18" spans="2:39" customFormat="1" ht="15" thickBot="1" x14ac:dyDescent="0.35">
      <c r="B18" s="169"/>
      <c r="C18" s="42" t="s">
        <v>22</v>
      </c>
      <c r="D18" s="51">
        <v>0.23357331414884791</v>
      </c>
      <c r="E18" s="52">
        <v>0.16670053785045211</v>
      </c>
      <c r="F18" s="52">
        <v>0.13677454820387736</v>
      </c>
      <c r="G18" s="52">
        <v>0.12096900587212249</v>
      </c>
      <c r="H18" s="52">
        <v>0.10149802280236012</v>
      </c>
      <c r="I18" s="52">
        <v>9.7662623668415507E-2</v>
      </c>
      <c r="J18" s="52">
        <v>9.5476968223510136E-2</v>
      </c>
      <c r="K18" s="52">
        <v>8.7562714659371321E-2</v>
      </c>
      <c r="L18" s="52">
        <v>0.10533222729841649</v>
      </c>
      <c r="M18" s="52">
        <v>8.2801017553785217E-2</v>
      </c>
      <c r="N18" s="52">
        <v>6.6731750230777737E-2</v>
      </c>
      <c r="O18" s="52">
        <v>5.444332865078079E-2</v>
      </c>
      <c r="P18" s="52">
        <v>3.8357064490795914E-2</v>
      </c>
      <c r="Q18" s="52">
        <v>2.6023078039810688E-2</v>
      </c>
      <c r="R18" s="53">
        <v>1.5331093591071729E-2</v>
      </c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</row>
    <row r="19" spans="2:39" customFormat="1" ht="15" thickBot="1" x14ac:dyDescent="0.35">
      <c r="B19" s="169" t="s">
        <v>41</v>
      </c>
      <c r="C19" s="40" t="s">
        <v>18</v>
      </c>
      <c r="D19" s="54" t="s">
        <v>42</v>
      </c>
      <c r="E19" s="55" t="s">
        <v>43</v>
      </c>
      <c r="F19" s="55" t="s">
        <v>44</v>
      </c>
      <c r="G19" s="55" t="s">
        <v>45</v>
      </c>
      <c r="H19" s="55" t="s">
        <v>46</v>
      </c>
      <c r="I19" s="55" t="s">
        <v>47</v>
      </c>
      <c r="J19" s="55" t="s">
        <v>48</v>
      </c>
      <c r="K19" s="55" t="s">
        <v>49</v>
      </c>
      <c r="L19" s="55" t="s">
        <v>50</v>
      </c>
      <c r="M19" s="55" t="s">
        <v>51</v>
      </c>
      <c r="N19" s="55" t="s">
        <v>52</v>
      </c>
      <c r="O19" s="55" t="s">
        <v>53</v>
      </c>
      <c r="P19" s="55" t="s">
        <v>54</v>
      </c>
      <c r="Q19" s="55" t="s">
        <v>55</v>
      </c>
      <c r="R19" s="55" t="s">
        <v>56</v>
      </c>
      <c r="S19" s="55" t="s">
        <v>57</v>
      </c>
      <c r="T19" s="55" t="s">
        <v>58</v>
      </c>
      <c r="U19" s="55" t="s">
        <v>59</v>
      </c>
      <c r="V19" s="55" t="s">
        <v>60</v>
      </c>
      <c r="W19" s="55" t="s">
        <v>61</v>
      </c>
      <c r="X19" s="55" t="s">
        <v>62</v>
      </c>
      <c r="Y19" s="55" t="s">
        <v>63</v>
      </c>
      <c r="Z19" s="55" t="s">
        <v>64</v>
      </c>
      <c r="AA19" s="56" t="s">
        <v>65</v>
      </c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</row>
    <row r="20" spans="2:39" customFormat="1" ht="15" thickBot="1" x14ac:dyDescent="0.35">
      <c r="B20" s="169"/>
      <c r="C20" s="42" t="s">
        <v>20</v>
      </c>
      <c r="D20" s="48">
        <v>164</v>
      </c>
      <c r="E20" s="49">
        <v>155</v>
      </c>
      <c r="F20" s="49">
        <v>184</v>
      </c>
      <c r="G20" s="49">
        <v>177</v>
      </c>
      <c r="H20" s="49">
        <v>177</v>
      </c>
      <c r="I20" s="49">
        <v>184</v>
      </c>
      <c r="J20" s="49">
        <v>184</v>
      </c>
      <c r="K20" s="49">
        <v>152</v>
      </c>
      <c r="L20" s="49">
        <v>146</v>
      </c>
      <c r="M20" s="49">
        <v>140</v>
      </c>
      <c r="N20" s="49">
        <v>138</v>
      </c>
      <c r="O20" s="49">
        <v>145</v>
      </c>
      <c r="P20" s="49">
        <v>160</v>
      </c>
      <c r="Q20" s="49">
        <v>164</v>
      </c>
      <c r="R20" s="49">
        <v>154</v>
      </c>
      <c r="S20" s="49">
        <v>164</v>
      </c>
      <c r="T20" s="49">
        <v>196</v>
      </c>
      <c r="U20" s="49">
        <v>183</v>
      </c>
      <c r="V20" s="49">
        <v>193</v>
      </c>
      <c r="W20" s="49">
        <v>182</v>
      </c>
      <c r="X20" s="49">
        <v>190</v>
      </c>
      <c r="Y20" s="49">
        <v>188</v>
      </c>
      <c r="Z20" s="49">
        <v>208</v>
      </c>
      <c r="AA20" s="50">
        <v>197</v>
      </c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</row>
    <row r="21" spans="2:39" customFormat="1" ht="15" thickBot="1" x14ac:dyDescent="0.35">
      <c r="B21" s="169"/>
      <c r="C21" s="42" t="s">
        <v>21</v>
      </c>
      <c r="D21" s="48">
        <v>-2.5174757254413215E-3</v>
      </c>
      <c r="E21" s="49">
        <v>8.2061454590034045E-3</v>
      </c>
      <c r="F21" s="49">
        <v>-1.0273935259888374E-2</v>
      </c>
      <c r="G21" s="49">
        <v>-1.4717670079259261E-2</v>
      </c>
      <c r="H21" s="49">
        <v>-3.3798843105336755E-2</v>
      </c>
      <c r="I21" s="49">
        <v>-2.0226055836969254E-2</v>
      </c>
      <c r="J21" s="49">
        <v>-2.5452552045566849E-2</v>
      </c>
      <c r="K21" s="49">
        <v>-2.0841581969665183E-2</v>
      </c>
      <c r="L21" s="49">
        <v>-1.5632566579415204E-2</v>
      </c>
      <c r="M21" s="49">
        <v>-3.4759220448961534E-3</v>
      </c>
      <c r="N21" s="49">
        <v>-1.4432844452052987E-2</v>
      </c>
      <c r="O21" s="49">
        <v>-1.5545342037100968E-2</v>
      </c>
      <c r="P21" s="49">
        <v>-3.3238592565639722E-4</v>
      </c>
      <c r="Q21" s="49">
        <v>-9.4464862634230547E-3</v>
      </c>
      <c r="R21" s="49">
        <v>-2.4369273998624208E-2</v>
      </c>
      <c r="S21" s="49">
        <v>-3.0288527690680227E-3</v>
      </c>
      <c r="T21" s="49">
        <v>-2.2650932730281313E-2</v>
      </c>
      <c r="U21" s="49">
        <v>-3.2470966297353215E-2</v>
      </c>
      <c r="V21" s="49">
        <v>-2.7374288015116099E-2</v>
      </c>
      <c r="W21" s="49">
        <v>-3.1519713848966027E-2</v>
      </c>
      <c r="X21" s="49">
        <v>-2.9425542278508347E-2</v>
      </c>
      <c r="Y21" s="49">
        <v>-3.2134874236539004E-2</v>
      </c>
      <c r="Z21" s="49">
        <v>9.3033034346045001E-4</v>
      </c>
      <c r="AA21" s="50">
        <v>1.0736305082960021E-2</v>
      </c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</row>
    <row r="22" spans="2:39" customFormat="1" ht="15" thickBot="1" x14ac:dyDescent="0.35">
      <c r="B22" s="169"/>
      <c r="C22" s="42" t="s">
        <v>22</v>
      </c>
      <c r="D22" s="57">
        <v>7.911129259154033E-2</v>
      </c>
      <c r="E22" s="58">
        <v>8.1954953380607792E-2</v>
      </c>
      <c r="F22" s="58">
        <v>6.4117737393484808E-2</v>
      </c>
      <c r="G22" s="58">
        <v>5.4122387945493219E-2</v>
      </c>
      <c r="H22" s="58">
        <v>6.1123888526573245E-2</v>
      </c>
      <c r="I22" s="58">
        <v>6.9702204873814344E-2</v>
      </c>
      <c r="J22" s="58">
        <v>6.1868579842692818E-2</v>
      </c>
      <c r="K22" s="58">
        <v>5.2241127894638639E-2</v>
      </c>
      <c r="L22" s="58">
        <v>5.7010891814597259E-2</v>
      </c>
      <c r="M22" s="58">
        <v>6.3852185199343783E-2</v>
      </c>
      <c r="N22" s="58">
        <v>5.3683800866930455E-2</v>
      </c>
      <c r="O22" s="58">
        <v>5.5939489634736543E-2</v>
      </c>
      <c r="P22" s="58">
        <v>6.7350430769472586E-2</v>
      </c>
      <c r="Q22" s="58">
        <v>5.161501692807588E-2</v>
      </c>
      <c r="R22" s="58">
        <v>5.8172258081337198E-2</v>
      </c>
      <c r="S22" s="58">
        <v>6.5123620499362919E-2</v>
      </c>
      <c r="T22" s="58">
        <v>5.9663757305062778E-2</v>
      </c>
      <c r="U22" s="58">
        <v>6.219867560710738E-2</v>
      </c>
      <c r="V22" s="58">
        <v>5.3378506405679794E-2</v>
      </c>
      <c r="W22" s="58">
        <v>5.4913228433367454E-2</v>
      </c>
      <c r="X22" s="58">
        <v>6.4302249426701152E-2</v>
      </c>
      <c r="Y22" s="58">
        <v>6.1190452155811224E-2</v>
      </c>
      <c r="Z22" s="58">
        <v>6.9794428448928567E-2</v>
      </c>
      <c r="AA22" s="59">
        <v>8.1559420027770876E-2</v>
      </c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</row>
    <row r="23" spans="2:39" customFormat="1" ht="15" thickBot="1" x14ac:dyDescent="0.35">
      <c r="B23" s="169" t="s">
        <v>66</v>
      </c>
      <c r="C23" s="40" t="s">
        <v>18</v>
      </c>
      <c r="D23" s="60" t="s">
        <v>67</v>
      </c>
      <c r="E23" s="115" t="s">
        <v>68</v>
      </c>
      <c r="F23" s="115" t="s">
        <v>69</v>
      </c>
      <c r="G23" s="115" t="s">
        <v>70</v>
      </c>
      <c r="H23" s="115" t="s">
        <v>71</v>
      </c>
      <c r="I23" s="115" t="s">
        <v>72</v>
      </c>
      <c r="J23" s="115" t="s">
        <v>73</v>
      </c>
      <c r="K23" s="115" t="s">
        <v>74</v>
      </c>
      <c r="L23" s="115" t="s">
        <v>75</v>
      </c>
      <c r="M23" s="115" t="s">
        <v>76</v>
      </c>
      <c r="N23" s="115" t="s">
        <v>77</v>
      </c>
      <c r="O23" s="115" t="s">
        <v>78</v>
      </c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</row>
    <row r="24" spans="2:39" customFormat="1" ht="15" thickBot="1" x14ac:dyDescent="0.35">
      <c r="B24" s="169"/>
      <c r="C24" s="42" t="s">
        <v>20</v>
      </c>
      <c r="D24" s="48">
        <v>128</v>
      </c>
      <c r="E24" s="49">
        <v>736</v>
      </c>
      <c r="F24" s="49">
        <v>1651</v>
      </c>
      <c r="G24" s="49">
        <v>753</v>
      </c>
      <c r="H24" s="49">
        <v>256</v>
      </c>
      <c r="I24" s="49"/>
      <c r="J24" s="49"/>
      <c r="K24" s="49"/>
      <c r="L24" s="49"/>
      <c r="M24" s="49">
        <v>145</v>
      </c>
      <c r="N24" s="49">
        <v>146</v>
      </c>
      <c r="O24" s="49">
        <v>310</v>
      </c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</row>
    <row r="25" spans="2:39" customFormat="1" ht="15" thickBot="1" x14ac:dyDescent="0.35">
      <c r="B25" s="169"/>
      <c r="C25" s="42" t="s">
        <v>21</v>
      </c>
      <c r="D25" s="51">
        <v>5.0019515640313192E-2</v>
      </c>
      <c r="E25" s="49">
        <v>-2.7030955721401496E-2</v>
      </c>
      <c r="F25" s="49">
        <v>-1.3701300227932511E-2</v>
      </c>
      <c r="G25" s="49">
        <v>-3.5053929708389803E-2</v>
      </c>
      <c r="H25" s="49">
        <v>-9.3260165041899202E-3</v>
      </c>
      <c r="I25" s="49"/>
      <c r="J25" s="49"/>
      <c r="K25" s="49"/>
      <c r="L25" s="49"/>
      <c r="M25" s="49">
        <v>-2.4181598910209219E-2</v>
      </c>
      <c r="N25" s="49">
        <v>3.5798670246227772E-2</v>
      </c>
      <c r="O25" s="49">
        <v>-1.3411150947203118E-2</v>
      </c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</row>
    <row r="26" spans="2:39" customFormat="1" ht="15" thickBot="1" x14ac:dyDescent="0.35">
      <c r="B26" s="169"/>
      <c r="C26" s="42" t="s">
        <v>22</v>
      </c>
      <c r="D26" s="51">
        <v>0.13007211018710974</v>
      </c>
      <c r="E26" s="52">
        <v>6.8166665442165611E-2</v>
      </c>
      <c r="F26" s="52">
        <v>4.9319071742252592E-2</v>
      </c>
      <c r="G26" s="52">
        <v>9.7429803235021969E-2</v>
      </c>
      <c r="H26" s="52">
        <v>0.10166573999493658</v>
      </c>
      <c r="I26" s="52"/>
      <c r="J26" s="52"/>
      <c r="K26" s="52"/>
      <c r="L26" s="52"/>
      <c r="M26" s="52">
        <v>6.5673746639945796E-2</v>
      </c>
      <c r="N26" s="52">
        <v>9.3377080019894199E-2</v>
      </c>
      <c r="O26" s="52">
        <v>5.3824858423268257E-2</v>
      </c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</row>
    <row r="27" spans="2:39" customFormat="1" ht="15" thickBot="1" x14ac:dyDescent="0.35">
      <c r="B27" s="169" t="s">
        <v>79</v>
      </c>
      <c r="C27" s="40" t="s">
        <v>18</v>
      </c>
      <c r="D27" s="45" t="s">
        <v>80</v>
      </c>
      <c r="E27" s="46" t="s">
        <v>81</v>
      </c>
      <c r="F27" s="46" t="s">
        <v>82</v>
      </c>
      <c r="G27" s="46" t="s">
        <v>83</v>
      </c>
      <c r="H27" s="46" t="s">
        <v>84</v>
      </c>
      <c r="I27" s="46" t="s">
        <v>85</v>
      </c>
      <c r="J27" s="46" t="s">
        <v>86</v>
      </c>
      <c r="K27" s="46" t="s">
        <v>87</v>
      </c>
      <c r="L27" s="46" t="s">
        <v>88</v>
      </c>
      <c r="M27" s="46" t="s">
        <v>89</v>
      </c>
      <c r="N27" s="46" t="s">
        <v>90</v>
      </c>
      <c r="O27" s="46" t="s">
        <v>91</v>
      </c>
      <c r="P27" s="61" t="s">
        <v>92</v>
      </c>
      <c r="Q27" s="61" t="s">
        <v>93</v>
      </c>
      <c r="R27" s="61" t="s">
        <v>94</v>
      </c>
      <c r="S27" s="61" t="s">
        <v>95</v>
      </c>
      <c r="T27" s="61" t="s">
        <v>96</v>
      </c>
      <c r="U27" s="61" t="s">
        <v>97</v>
      </c>
      <c r="V27" s="61" t="s">
        <v>98</v>
      </c>
      <c r="W27" s="61" t="s">
        <v>99</v>
      </c>
      <c r="X27" s="61" t="s">
        <v>100</v>
      </c>
      <c r="Y27" s="61" t="s">
        <v>101</v>
      </c>
      <c r="Z27" s="61" t="s">
        <v>102</v>
      </c>
      <c r="AA27" s="61" t="s">
        <v>103</v>
      </c>
      <c r="AB27" s="61" t="s">
        <v>104</v>
      </c>
      <c r="AC27" s="61" t="s">
        <v>105</v>
      </c>
      <c r="AD27" s="61" t="s">
        <v>106</v>
      </c>
      <c r="AE27" s="61" t="s">
        <v>107</v>
      </c>
      <c r="AF27" s="61" t="s">
        <v>108</v>
      </c>
      <c r="AG27" s="61" t="s">
        <v>109</v>
      </c>
      <c r="AH27" s="61" t="s">
        <v>110</v>
      </c>
      <c r="AI27" s="61" t="s">
        <v>111</v>
      </c>
      <c r="AJ27" s="61" t="s">
        <v>112</v>
      </c>
      <c r="AK27" s="61" t="s">
        <v>113</v>
      </c>
      <c r="AL27" s="61" t="s">
        <v>114</v>
      </c>
      <c r="AM27" s="62" t="s">
        <v>115</v>
      </c>
    </row>
    <row r="28" spans="2:39" customFormat="1" ht="15" thickBot="1" x14ac:dyDescent="0.35">
      <c r="B28" s="169"/>
      <c r="C28" s="42" t="s">
        <v>20</v>
      </c>
      <c r="D28" s="48">
        <v>34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>
        <v>123</v>
      </c>
      <c r="Y28" s="49">
        <v>95</v>
      </c>
      <c r="Z28" s="49"/>
      <c r="AA28" s="49"/>
      <c r="AB28" s="49"/>
      <c r="AC28" s="49"/>
      <c r="AD28" s="49"/>
      <c r="AE28" s="49">
        <v>409</v>
      </c>
      <c r="AF28" s="49">
        <v>482</v>
      </c>
      <c r="AG28" s="49">
        <v>975</v>
      </c>
      <c r="AH28" s="49">
        <v>1064</v>
      </c>
      <c r="AI28" s="49">
        <v>541</v>
      </c>
      <c r="AJ28" s="49">
        <v>116</v>
      </c>
      <c r="AK28" s="49">
        <v>92</v>
      </c>
      <c r="AL28" s="49">
        <v>100</v>
      </c>
      <c r="AM28" s="50">
        <v>94</v>
      </c>
    </row>
    <row r="29" spans="2:39" customFormat="1" ht="15" thickBot="1" x14ac:dyDescent="0.35">
      <c r="B29" s="169"/>
      <c r="C29" s="42" t="s">
        <v>21</v>
      </c>
      <c r="D29" s="51">
        <v>-7.5844049417721285E-2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>
        <v>3.525324883897378E-2</v>
      </c>
      <c r="Y29" s="52">
        <v>0.21421079459781425</v>
      </c>
      <c r="Z29" s="52"/>
      <c r="AA29" s="52"/>
      <c r="AB29" s="52"/>
      <c r="AC29" s="52"/>
      <c r="AD29" s="52"/>
      <c r="AE29" s="52">
        <v>-3.6458982735741274E-2</v>
      </c>
      <c r="AF29" s="52">
        <v>-1.6181838125479658E-2</v>
      </c>
      <c r="AG29" s="52">
        <v>-1.9781180797990173E-2</v>
      </c>
      <c r="AH29" s="52">
        <v>-2.486513316675772E-2</v>
      </c>
      <c r="AI29" s="52">
        <v>-1.7645783801560792E-2</v>
      </c>
      <c r="AJ29" s="52">
        <v>-2.2218755683297543E-2</v>
      </c>
      <c r="AK29" s="52">
        <v>-3.0883905875760252E-2</v>
      </c>
      <c r="AL29" s="52">
        <v>-7.5985749974131669E-2</v>
      </c>
      <c r="AM29" s="53">
        <v>-0.11375035045054498</v>
      </c>
    </row>
    <row r="30" spans="2:39" customFormat="1" ht="15" thickBot="1" x14ac:dyDescent="0.35">
      <c r="B30" s="169"/>
      <c r="C30" s="42" t="s">
        <v>22</v>
      </c>
      <c r="D30" s="57">
        <v>0.17037717825901344</v>
      </c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>
        <v>7.5328739381653187E-2</v>
      </c>
      <c r="Y30" s="58">
        <v>0.22240726446547007</v>
      </c>
      <c r="Z30" s="58"/>
      <c r="AA30" s="58"/>
      <c r="AB30" s="58"/>
      <c r="AC30" s="58"/>
      <c r="AD30" s="58"/>
      <c r="AE30" s="58">
        <v>5.2863978706737619E-2</v>
      </c>
      <c r="AF30" s="58">
        <v>5.2077601860899582E-2</v>
      </c>
      <c r="AG30" s="58">
        <v>4.4016394188968924E-2</v>
      </c>
      <c r="AH30" s="58">
        <v>5.9828623942627085E-2</v>
      </c>
      <c r="AI30" s="58">
        <v>7.4672902366783894E-2</v>
      </c>
      <c r="AJ30" s="58">
        <v>0.10428513893494437</v>
      </c>
      <c r="AK30" s="58">
        <v>0.1305016502401061</v>
      </c>
      <c r="AL30" s="58">
        <v>0.17101287303856388</v>
      </c>
      <c r="AM30" s="59">
        <v>0.18850357991877312</v>
      </c>
    </row>
    <row r="31" spans="2:39" customFormat="1" ht="15" thickBot="1" x14ac:dyDescent="0.35">
      <c r="B31" s="169" t="s">
        <v>116</v>
      </c>
      <c r="C31" s="40" t="s">
        <v>18</v>
      </c>
      <c r="D31" s="60" t="s">
        <v>117</v>
      </c>
      <c r="E31" s="63" t="s">
        <v>118</v>
      </c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</row>
    <row r="32" spans="2:39" customFormat="1" ht="15" thickBot="1" x14ac:dyDescent="0.35">
      <c r="B32" s="169"/>
      <c r="C32" s="42" t="s">
        <v>20</v>
      </c>
      <c r="D32" s="48">
        <v>1292</v>
      </c>
      <c r="E32" s="50">
        <v>2833</v>
      </c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</row>
    <row r="33" spans="2:18" customFormat="1" ht="15" thickBot="1" x14ac:dyDescent="0.35">
      <c r="B33" s="169"/>
      <c r="C33" s="42" t="s">
        <v>21</v>
      </c>
      <c r="D33" s="51">
        <v>-2.2524423685948359E-2</v>
      </c>
      <c r="E33" s="53">
        <v>-1.1124944170222265E-2</v>
      </c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</row>
    <row r="34" spans="2:18" customFormat="1" ht="15" thickBot="1" x14ac:dyDescent="0.35">
      <c r="B34" s="169"/>
      <c r="C34" s="42" t="s">
        <v>22</v>
      </c>
      <c r="D34" s="51">
        <v>4.9773239677773064E-2</v>
      </c>
      <c r="E34" s="53">
        <v>7.168658243402079E-2</v>
      </c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2:18" customFormat="1" ht="17.25" customHeight="1" thickBot="1" x14ac:dyDescent="0.35">
      <c r="B35" s="170" t="s">
        <v>119</v>
      </c>
      <c r="C35" s="40" t="s">
        <v>18</v>
      </c>
      <c r="D35" s="54" t="s">
        <v>120</v>
      </c>
      <c r="E35" s="54" t="s">
        <v>121</v>
      </c>
      <c r="F35" s="54" t="s">
        <v>122</v>
      </c>
      <c r="G35" s="116" t="s">
        <v>123</v>
      </c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2:18" customFormat="1" ht="17.25" customHeight="1" thickBot="1" x14ac:dyDescent="0.35">
      <c r="B36" s="170"/>
      <c r="C36" s="42" t="s">
        <v>20</v>
      </c>
      <c r="D36" s="117">
        <v>684</v>
      </c>
      <c r="E36" s="118">
        <v>490</v>
      </c>
      <c r="F36" s="118">
        <v>640</v>
      </c>
      <c r="G36" s="119">
        <v>518</v>
      </c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</row>
    <row r="37" spans="2:18" customFormat="1" ht="17.25" customHeight="1" thickBot="1" x14ac:dyDescent="0.35">
      <c r="B37" s="170"/>
      <c r="C37" s="42" t="s">
        <v>21</v>
      </c>
      <c r="D37" s="48">
        <v>7.5257991651195167E-3</v>
      </c>
      <c r="E37" s="49">
        <v>-4.6590268579600497E-2</v>
      </c>
      <c r="F37" s="49">
        <v>-4.2198979184911818E-3</v>
      </c>
      <c r="G37" s="50">
        <v>-1.4223863389738495E-2</v>
      </c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2:18" customFormat="1" ht="17.25" customHeight="1" thickBot="1" x14ac:dyDescent="0.35">
      <c r="B38" s="170"/>
      <c r="C38" s="120" t="s">
        <v>22</v>
      </c>
      <c r="D38" s="57">
        <v>0.11212359858843808</v>
      </c>
      <c r="E38" s="58">
        <v>0.16832796628486066</v>
      </c>
      <c r="F38" s="58">
        <v>6.3094602682730497E-2</v>
      </c>
      <c r="G38" s="59">
        <v>4.8295911717629092E-2</v>
      </c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2:18" customFormat="1" ht="15" thickBot="1" x14ac:dyDescent="0.35"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</row>
    <row r="40" spans="2:18" customFormat="1" ht="15" thickBot="1" x14ac:dyDescent="0.35">
      <c r="B40" s="38" t="s">
        <v>124</v>
      </c>
      <c r="C40" s="39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</row>
    <row r="41" spans="2:18" customFormat="1" ht="15" thickBot="1" x14ac:dyDescent="0.35">
      <c r="B41" s="169" t="s">
        <v>17</v>
      </c>
      <c r="C41" s="40" t="s">
        <v>18</v>
      </c>
      <c r="D41" s="41" t="s">
        <v>19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</row>
    <row r="42" spans="2:18" customFormat="1" ht="15" thickBot="1" x14ac:dyDescent="0.35">
      <c r="B42" s="169"/>
      <c r="C42" s="42" t="s">
        <v>20</v>
      </c>
      <c r="D42" s="43">
        <v>4125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</row>
    <row r="43" spans="2:18" customFormat="1" ht="15" thickBot="1" x14ac:dyDescent="0.35">
      <c r="B43" s="169"/>
      <c r="C43" s="42" t="s">
        <v>21</v>
      </c>
      <c r="D43" s="44">
        <v>-1.6036484923487148E-2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</row>
    <row r="44" spans="2:18" customFormat="1" ht="15" thickBot="1" x14ac:dyDescent="0.35">
      <c r="B44" s="169"/>
      <c r="C44" s="42" t="s">
        <v>22</v>
      </c>
      <c r="D44" s="44">
        <v>6.224507452665589E-2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</row>
    <row r="45" spans="2:18" customFormat="1" ht="15" thickBot="1" x14ac:dyDescent="0.35">
      <c r="B45" s="169" t="s">
        <v>23</v>
      </c>
      <c r="C45" s="40" t="s">
        <v>18</v>
      </c>
      <c r="D45" s="45" t="s">
        <v>24</v>
      </c>
      <c r="E45" s="46" t="s">
        <v>25</v>
      </c>
      <c r="F45" s="46" t="s">
        <v>26</v>
      </c>
      <c r="G45" s="46" t="s">
        <v>27</v>
      </c>
      <c r="H45" s="46" t="s">
        <v>28</v>
      </c>
      <c r="I45" s="46" t="s">
        <v>29</v>
      </c>
      <c r="J45" s="46" t="s">
        <v>30</v>
      </c>
      <c r="K45" s="46" t="s">
        <v>31</v>
      </c>
      <c r="L45" s="46" t="s">
        <v>32</v>
      </c>
      <c r="M45" s="46" t="s">
        <v>33</v>
      </c>
      <c r="N45" s="46" t="s">
        <v>34</v>
      </c>
      <c r="O45" s="46" t="s">
        <v>35</v>
      </c>
      <c r="P45" s="46" t="s">
        <v>36</v>
      </c>
      <c r="Q45" s="46" t="s">
        <v>37</v>
      </c>
      <c r="R45" s="47" t="s">
        <v>38</v>
      </c>
    </row>
    <row r="46" spans="2:18" customFormat="1" ht="15" thickBot="1" x14ac:dyDescent="0.35">
      <c r="B46" s="169"/>
      <c r="C46" s="42" t="s">
        <v>20</v>
      </c>
      <c r="D46" s="48">
        <v>262</v>
      </c>
      <c r="E46" s="49">
        <v>284</v>
      </c>
      <c r="F46" s="49">
        <v>340</v>
      </c>
      <c r="G46" s="49">
        <v>328</v>
      </c>
      <c r="H46" s="49">
        <v>336</v>
      </c>
      <c r="I46" s="49">
        <v>343</v>
      </c>
      <c r="J46" s="49">
        <v>282</v>
      </c>
      <c r="K46" s="49">
        <v>252</v>
      </c>
      <c r="L46" s="49">
        <v>164</v>
      </c>
      <c r="M46" s="49">
        <v>135</v>
      </c>
      <c r="N46" s="49">
        <v>144</v>
      </c>
      <c r="O46" s="49">
        <v>128</v>
      </c>
      <c r="P46" s="49">
        <v>142</v>
      </c>
      <c r="Q46" s="49">
        <v>173</v>
      </c>
      <c r="R46" s="50">
        <v>149</v>
      </c>
    </row>
    <row r="47" spans="2:18" customFormat="1" ht="15" thickBot="1" x14ac:dyDescent="0.35">
      <c r="B47" s="169"/>
      <c r="C47" s="42" t="s">
        <v>21</v>
      </c>
      <c r="D47" s="51">
        <v>-4.582251752295547E-4</v>
      </c>
      <c r="E47" s="52">
        <v>-3.299581804824385E-4</v>
      </c>
      <c r="F47" s="52">
        <v>-3.8039149513971064E-4</v>
      </c>
      <c r="G47" s="52">
        <v>-3.0552053346172926E-4</v>
      </c>
      <c r="H47" s="52">
        <v>-4.1819479304717159E-4</v>
      </c>
      <c r="I47" s="52">
        <v>-7.4009488920645137E-4</v>
      </c>
      <c r="J47" s="52">
        <v>-1.6383943142995151E-3</v>
      </c>
      <c r="K47" s="52">
        <v>-2.2934296348938992E-3</v>
      </c>
      <c r="L47" s="52">
        <v>-1.2252650659129848E-3</v>
      </c>
      <c r="M47" s="52">
        <v>-1.0205857228001857E-3</v>
      </c>
      <c r="N47" s="52">
        <v>-2.162646710754113E-3</v>
      </c>
      <c r="O47" s="52">
        <v>-9.2692039859411531E-4</v>
      </c>
      <c r="P47" s="52">
        <v>-8.498978124381059E-4</v>
      </c>
      <c r="Q47" s="52">
        <v>-1.5101371936726102E-3</v>
      </c>
      <c r="R47" s="53">
        <v>-9.5005492697751383E-4</v>
      </c>
    </row>
    <row r="48" spans="2:18" customFormat="1" ht="15" thickBot="1" x14ac:dyDescent="0.35">
      <c r="B48" s="169"/>
      <c r="C48" s="42" t="s">
        <v>22</v>
      </c>
      <c r="D48" s="51">
        <v>1.7412887912150066E-3</v>
      </c>
      <c r="E48" s="52">
        <v>2.3854668419295774E-3</v>
      </c>
      <c r="F48" s="52">
        <v>3.5809472872195699E-3</v>
      </c>
      <c r="G48" s="52">
        <v>4.2214790612698713E-3</v>
      </c>
      <c r="H48" s="52">
        <v>5.1774848195652251E-3</v>
      </c>
      <c r="I48" s="52">
        <v>6.7137011620695209E-3</v>
      </c>
      <c r="J48" s="52">
        <v>6.508777615895067E-3</v>
      </c>
      <c r="K48" s="52">
        <v>6.2674285710533776E-3</v>
      </c>
      <c r="L48" s="52">
        <v>5.8144528679842499E-3</v>
      </c>
      <c r="M48" s="52">
        <v>4.3584010157863258E-3</v>
      </c>
      <c r="N48" s="52">
        <v>4.113558309826384E-3</v>
      </c>
      <c r="O48" s="52">
        <v>3.1054172275511512E-3</v>
      </c>
      <c r="P48" s="52">
        <v>2.3717850932812837E-3</v>
      </c>
      <c r="Q48" s="52">
        <v>2.0542290624444132E-3</v>
      </c>
      <c r="R48" s="53">
        <v>1.2153794037271168E-3</v>
      </c>
    </row>
    <row r="49" spans="2:27" customFormat="1" ht="15" thickBot="1" x14ac:dyDescent="0.35">
      <c r="B49" s="169" t="s">
        <v>39</v>
      </c>
      <c r="C49" s="40" t="s">
        <v>18</v>
      </c>
      <c r="D49" s="45" t="s">
        <v>24</v>
      </c>
      <c r="E49" s="46" t="s">
        <v>25</v>
      </c>
      <c r="F49" s="46" t="s">
        <v>26</v>
      </c>
      <c r="G49" s="46" t="s">
        <v>27</v>
      </c>
      <c r="H49" s="46" t="s">
        <v>28</v>
      </c>
      <c r="I49" s="46" t="s">
        <v>29</v>
      </c>
      <c r="J49" s="46" t="s">
        <v>30</v>
      </c>
      <c r="K49" s="46" t="s">
        <v>31</v>
      </c>
      <c r="L49" s="46" t="s">
        <v>32</v>
      </c>
      <c r="M49" s="46" t="s">
        <v>33</v>
      </c>
      <c r="N49" s="46" t="s">
        <v>34</v>
      </c>
      <c r="O49" s="46" t="s">
        <v>35</v>
      </c>
      <c r="P49" s="46" t="s">
        <v>36</v>
      </c>
      <c r="Q49" s="46" t="s">
        <v>37</v>
      </c>
      <c r="R49" s="47" t="s">
        <v>38</v>
      </c>
      <c r="S49" s="37"/>
      <c r="T49" s="37"/>
      <c r="U49" s="37"/>
      <c r="V49" s="37"/>
      <c r="W49" s="37"/>
      <c r="X49" s="37"/>
      <c r="Y49" s="37"/>
      <c r="Z49" s="37"/>
      <c r="AA49" s="37"/>
    </row>
    <row r="50" spans="2:27" customFormat="1" ht="15" thickBot="1" x14ac:dyDescent="0.35">
      <c r="B50" s="169"/>
      <c r="C50" s="42" t="s">
        <v>20</v>
      </c>
      <c r="D50" s="48">
        <v>27</v>
      </c>
      <c r="E50" s="49">
        <v>36</v>
      </c>
      <c r="F50" s="49">
        <v>42</v>
      </c>
      <c r="G50" s="49">
        <v>55</v>
      </c>
      <c r="H50" s="49">
        <v>78</v>
      </c>
      <c r="I50" s="49">
        <v>78</v>
      </c>
      <c r="J50" s="49">
        <v>82</v>
      </c>
      <c r="K50" s="49">
        <v>94</v>
      </c>
      <c r="L50" s="49">
        <v>66</v>
      </c>
      <c r="M50" s="49">
        <v>54</v>
      </c>
      <c r="N50" s="49">
        <v>65</v>
      </c>
      <c r="O50" s="49">
        <v>68</v>
      </c>
      <c r="P50" s="49">
        <v>72</v>
      </c>
      <c r="Q50" s="49">
        <v>97</v>
      </c>
      <c r="R50" s="50">
        <v>84</v>
      </c>
      <c r="S50" s="37"/>
      <c r="T50" s="37"/>
      <c r="U50" s="37"/>
      <c r="V50" s="37"/>
      <c r="W50" s="37"/>
      <c r="X50" s="37"/>
      <c r="Y50" s="37"/>
      <c r="Z50" s="37"/>
      <c r="AA50" s="37"/>
    </row>
    <row r="51" spans="2:27" customFormat="1" ht="15" thickBot="1" x14ac:dyDescent="0.35">
      <c r="B51" s="169"/>
      <c r="C51" s="42" t="s">
        <v>21</v>
      </c>
      <c r="D51" s="51">
        <v>-1.002381781124896E-4</v>
      </c>
      <c r="E51" s="52">
        <v>-8.0761337821882279E-5</v>
      </c>
      <c r="F51" s="52">
        <v>-1.7391297285834987E-5</v>
      </c>
      <c r="G51" s="52">
        <v>-1.3647619893731878E-4</v>
      </c>
      <c r="H51" s="52">
        <v>1.5148846605214276E-4</v>
      </c>
      <c r="I51" s="52">
        <v>-9.4817994805299061E-5</v>
      </c>
      <c r="J51" s="52">
        <v>-3.6136984215851155E-4</v>
      </c>
      <c r="K51" s="52">
        <v>-1.2555710657204016E-3</v>
      </c>
      <c r="L51" s="52">
        <v>-9.9966002903553622E-4</v>
      </c>
      <c r="M51" s="52">
        <v>-9.4661363284500254E-4</v>
      </c>
      <c r="N51" s="52">
        <v>-1.4577256183298261E-3</v>
      </c>
      <c r="O51" s="52">
        <v>-1.0992355268626681E-3</v>
      </c>
      <c r="P51" s="52">
        <v>-8.0404743313187207E-4</v>
      </c>
      <c r="Q51" s="52">
        <v>-1.0510680260829256E-3</v>
      </c>
      <c r="R51" s="53">
        <v>-5.9099461974967537E-4</v>
      </c>
      <c r="S51" s="37"/>
      <c r="T51" s="37"/>
      <c r="U51" s="37"/>
      <c r="V51" s="37"/>
      <c r="W51" s="37"/>
      <c r="X51" s="37"/>
      <c r="Y51" s="37"/>
      <c r="Z51" s="37"/>
      <c r="AA51" s="37"/>
    </row>
    <row r="52" spans="2:27" customFormat="1" ht="15" thickBot="1" x14ac:dyDescent="0.35">
      <c r="B52" s="169"/>
      <c r="C52" s="42" t="s">
        <v>22</v>
      </c>
      <c r="D52" s="51">
        <v>2.0903997980391292E-4</v>
      </c>
      <c r="E52" s="52">
        <v>3.1789862263638077E-4</v>
      </c>
      <c r="F52" s="52">
        <v>4.9368283688395553E-4</v>
      </c>
      <c r="G52" s="52">
        <v>7.3080214395897117E-4</v>
      </c>
      <c r="H52" s="52">
        <v>1.3686260205894665E-3</v>
      </c>
      <c r="I52" s="52">
        <v>1.8583088123085897E-3</v>
      </c>
      <c r="J52" s="52">
        <v>2.0328634586179103E-3</v>
      </c>
      <c r="K52" s="52">
        <v>2.3777982047908921E-3</v>
      </c>
      <c r="L52" s="52">
        <v>2.4247633484264512E-3</v>
      </c>
      <c r="M52" s="52">
        <v>1.8348701981878686E-3</v>
      </c>
      <c r="N52" s="52">
        <v>1.9022545607315117E-3</v>
      </c>
      <c r="O52" s="52">
        <v>1.6771048424759438E-3</v>
      </c>
      <c r="P52" s="52">
        <v>1.1649807472565595E-3</v>
      </c>
      <c r="Q52" s="52">
        <v>1.1451581617207001E-3</v>
      </c>
      <c r="R52" s="53">
        <v>7.5347730658469254E-4</v>
      </c>
      <c r="S52" s="37"/>
      <c r="T52" s="37"/>
      <c r="U52" s="37"/>
      <c r="V52" s="37"/>
      <c r="W52" s="37"/>
      <c r="X52" s="37"/>
      <c r="Y52" s="37"/>
      <c r="Z52" s="37"/>
      <c r="AA52" s="37"/>
    </row>
    <row r="53" spans="2:27" customFormat="1" ht="15" thickBot="1" x14ac:dyDescent="0.35">
      <c r="B53" s="169" t="s">
        <v>40</v>
      </c>
      <c r="C53" s="40" t="s">
        <v>18</v>
      </c>
      <c r="D53" s="45" t="s">
        <v>24</v>
      </c>
      <c r="E53" s="46" t="s">
        <v>25</v>
      </c>
      <c r="F53" s="46" t="s">
        <v>26</v>
      </c>
      <c r="G53" s="46" t="s">
        <v>27</v>
      </c>
      <c r="H53" s="46" t="s">
        <v>28</v>
      </c>
      <c r="I53" s="46" t="s">
        <v>29</v>
      </c>
      <c r="J53" s="46" t="s">
        <v>30</v>
      </c>
      <c r="K53" s="46" t="s">
        <v>31</v>
      </c>
      <c r="L53" s="46" t="s">
        <v>32</v>
      </c>
      <c r="M53" s="46" t="s">
        <v>33</v>
      </c>
      <c r="N53" s="46" t="s">
        <v>34</v>
      </c>
      <c r="O53" s="46" t="s">
        <v>35</v>
      </c>
      <c r="P53" s="46" t="s">
        <v>36</v>
      </c>
      <c r="Q53" s="46" t="s">
        <v>37</v>
      </c>
      <c r="R53" s="47" t="s">
        <v>38</v>
      </c>
      <c r="S53" s="37"/>
      <c r="T53" s="37"/>
      <c r="U53" s="37"/>
      <c r="V53" s="37"/>
      <c r="W53" s="37"/>
      <c r="X53" s="37"/>
      <c r="Y53" s="37"/>
      <c r="Z53" s="37"/>
      <c r="AA53" s="37"/>
    </row>
    <row r="54" spans="2:27" customFormat="1" ht="15" thickBot="1" x14ac:dyDescent="0.35">
      <c r="B54" s="169"/>
      <c r="C54" s="42" t="s">
        <v>20</v>
      </c>
      <c r="D54" s="48">
        <v>235</v>
      </c>
      <c r="E54" s="49">
        <v>248</v>
      </c>
      <c r="F54" s="49">
        <v>298</v>
      </c>
      <c r="G54" s="49">
        <v>273</v>
      </c>
      <c r="H54" s="49">
        <v>258</v>
      </c>
      <c r="I54" s="49">
        <v>265</v>
      </c>
      <c r="J54" s="49">
        <v>200</v>
      </c>
      <c r="K54" s="49">
        <v>158</v>
      </c>
      <c r="L54" s="49">
        <v>98</v>
      </c>
      <c r="M54" s="49">
        <v>81</v>
      </c>
      <c r="N54" s="49">
        <v>79</v>
      </c>
      <c r="O54" s="49">
        <v>60</v>
      </c>
      <c r="P54" s="49">
        <v>70</v>
      </c>
      <c r="Q54" s="49">
        <v>76</v>
      </c>
      <c r="R54" s="50">
        <v>65</v>
      </c>
      <c r="S54" s="37"/>
      <c r="T54" s="37"/>
      <c r="U54" s="37"/>
      <c r="V54" s="37"/>
      <c r="W54" s="37"/>
      <c r="X54" s="37"/>
      <c r="Y54" s="37"/>
      <c r="Z54" s="37"/>
      <c r="AA54" s="37"/>
    </row>
    <row r="55" spans="2:27" customFormat="1" ht="15" thickBot="1" x14ac:dyDescent="0.35">
      <c r="B55" s="169"/>
      <c r="C55" s="42" t="s">
        <v>21</v>
      </c>
      <c r="D55" s="51">
        <v>-3.5798699711706548E-4</v>
      </c>
      <c r="E55" s="52">
        <v>-2.4919684266055644E-4</v>
      </c>
      <c r="F55" s="52">
        <v>-3.6300019785387563E-4</v>
      </c>
      <c r="G55" s="52">
        <v>-1.6904433452441054E-4</v>
      </c>
      <c r="H55" s="52">
        <v>-5.6968325909931392E-4</v>
      </c>
      <c r="I55" s="52">
        <v>-6.4527689440115228E-4</v>
      </c>
      <c r="J55" s="52">
        <v>-1.2770244721410032E-3</v>
      </c>
      <c r="K55" s="52">
        <v>-1.0378585691734965E-3</v>
      </c>
      <c r="L55" s="52">
        <v>-2.2560503687744818E-4</v>
      </c>
      <c r="M55" s="52">
        <v>-7.3972089955182588E-5</v>
      </c>
      <c r="N55" s="52">
        <v>-7.0492109242428639E-4</v>
      </c>
      <c r="O55" s="52">
        <v>1.7231512826855293E-4</v>
      </c>
      <c r="P55" s="52">
        <v>-4.5850379306234469E-5</v>
      </c>
      <c r="Q55" s="52">
        <v>-4.5906916758968382E-4</v>
      </c>
      <c r="R55" s="53">
        <v>-3.5906030722783835E-4</v>
      </c>
      <c r="S55" s="37"/>
      <c r="T55" s="37"/>
      <c r="U55" s="37"/>
      <c r="V55" s="37"/>
      <c r="W55" s="37"/>
      <c r="X55" s="37"/>
      <c r="Y55" s="37"/>
      <c r="Z55" s="37"/>
      <c r="AA55" s="37"/>
    </row>
    <row r="56" spans="2:27" customFormat="1" ht="15" thickBot="1" x14ac:dyDescent="0.35">
      <c r="B56" s="169"/>
      <c r="C56" s="42" t="s">
        <v>22</v>
      </c>
      <c r="D56" s="51">
        <v>1.5322488114110936E-3</v>
      </c>
      <c r="E56" s="52">
        <v>2.0675682192931974E-3</v>
      </c>
      <c r="F56" s="52">
        <v>3.087264450335614E-3</v>
      </c>
      <c r="G56" s="52">
        <v>3.4906769173108972E-3</v>
      </c>
      <c r="H56" s="52">
        <v>3.808858798975758E-3</v>
      </c>
      <c r="I56" s="52">
        <v>4.8553923497609303E-3</v>
      </c>
      <c r="J56" s="52">
        <v>4.4759141572771506E-3</v>
      </c>
      <c r="K56" s="52">
        <v>3.8896303662624807E-3</v>
      </c>
      <c r="L56" s="52">
        <v>3.3896895195578E-3</v>
      </c>
      <c r="M56" s="52">
        <v>2.5235308175984602E-3</v>
      </c>
      <c r="N56" s="52">
        <v>2.2113037490948699E-3</v>
      </c>
      <c r="O56" s="52">
        <v>1.4283123850752054E-3</v>
      </c>
      <c r="P56" s="52">
        <v>1.2068043460247244E-3</v>
      </c>
      <c r="Q56" s="52">
        <v>9.0907090072371165E-4</v>
      </c>
      <c r="R56" s="53">
        <v>4.6190209714242332E-4</v>
      </c>
      <c r="S56" s="37"/>
      <c r="T56" s="37"/>
      <c r="U56" s="37"/>
      <c r="V56" s="37"/>
      <c r="W56" s="37"/>
      <c r="X56" s="37"/>
      <c r="Y56" s="37"/>
      <c r="Z56" s="37"/>
      <c r="AA56" s="37"/>
    </row>
    <row r="57" spans="2:27" customFormat="1" ht="15" thickBot="1" x14ac:dyDescent="0.35">
      <c r="B57" s="169" t="s">
        <v>41</v>
      </c>
      <c r="C57" s="40" t="s">
        <v>18</v>
      </c>
      <c r="D57" s="54" t="s">
        <v>42</v>
      </c>
      <c r="E57" s="55" t="s">
        <v>43</v>
      </c>
      <c r="F57" s="55" t="s">
        <v>44</v>
      </c>
      <c r="G57" s="55" t="s">
        <v>45</v>
      </c>
      <c r="H57" s="55" t="s">
        <v>46</v>
      </c>
      <c r="I57" s="55" t="s">
        <v>47</v>
      </c>
      <c r="J57" s="55" t="s">
        <v>48</v>
      </c>
      <c r="K57" s="55" t="s">
        <v>49</v>
      </c>
      <c r="L57" s="55" t="s">
        <v>50</v>
      </c>
      <c r="M57" s="55" t="s">
        <v>51</v>
      </c>
      <c r="N57" s="55" t="s">
        <v>52</v>
      </c>
      <c r="O57" s="55" t="s">
        <v>53</v>
      </c>
      <c r="P57" s="55" t="s">
        <v>54</v>
      </c>
      <c r="Q57" s="55" t="s">
        <v>55</v>
      </c>
      <c r="R57" s="55" t="s">
        <v>56</v>
      </c>
      <c r="S57" s="55" t="s">
        <v>57</v>
      </c>
      <c r="T57" s="55" t="s">
        <v>58</v>
      </c>
      <c r="U57" s="55" t="s">
        <v>59</v>
      </c>
      <c r="V57" s="55" t="s">
        <v>60</v>
      </c>
      <c r="W57" s="55" t="s">
        <v>61</v>
      </c>
      <c r="X57" s="55" t="s">
        <v>62</v>
      </c>
      <c r="Y57" s="55" t="s">
        <v>63</v>
      </c>
      <c r="Z57" s="55" t="s">
        <v>64</v>
      </c>
      <c r="AA57" s="56" t="s">
        <v>65</v>
      </c>
    </row>
    <row r="58" spans="2:27" customFormat="1" ht="15" thickBot="1" x14ac:dyDescent="0.35">
      <c r="B58" s="169"/>
      <c r="C58" s="42" t="s">
        <v>20</v>
      </c>
      <c r="D58" s="48">
        <v>164</v>
      </c>
      <c r="E58" s="49">
        <v>155</v>
      </c>
      <c r="F58" s="49">
        <v>184</v>
      </c>
      <c r="G58" s="49">
        <v>177</v>
      </c>
      <c r="H58" s="49">
        <v>177</v>
      </c>
      <c r="I58" s="49">
        <v>184</v>
      </c>
      <c r="J58" s="49">
        <v>184</v>
      </c>
      <c r="K58" s="49">
        <v>152</v>
      </c>
      <c r="L58" s="49">
        <v>146</v>
      </c>
      <c r="M58" s="49">
        <v>140</v>
      </c>
      <c r="N58" s="49">
        <v>138</v>
      </c>
      <c r="O58" s="49">
        <v>145</v>
      </c>
      <c r="P58" s="49">
        <v>160</v>
      </c>
      <c r="Q58" s="49">
        <v>164</v>
      </c>
      <c r="R58" s="49">
        <v>154</v>
      </c>
      <c r="S58" s="49">
        <v>164</v>
      </c>
      <c r="T58" s="49">
        <v>196</v>
      </c>
      <c r="U58" s="49">
        <v>183</v>
      </c>
      <c r="V58" s="49">
        <v>193</v>
      </c>
      <c r="W58" s="49">
        <v>182</v>
      </c>
      <c r="X58" s="49">
        <v>190</v>
      </c>
      <c r="Y58" s="49">
        <v>188</v>
      </c>
      <c r="Z58" s="49">
        <v>208</v>
      </c>
      <c r="AA58" s="50">
        <v>197</v>
      </c>
    </row>
    <row r="59" spans="2:27" customFormat="1" ht="15" thickBot="1" x14ac:dyDescent="0.35">
      <c r="B59" s="169"/>
      <c r="C59" s="42" t="s">
        <v>21</v>
      </c>
      <c r="D59" s="48">
        <v>-8.1842939976425208E-5</v>
      </c>
      <c r="E59" s="49">
        <v>2.8018368075343689E-4</v>
      </c>
      <c r="F59" s="49">
        <v>-3.9664797172251444E-4</v>
      </c>
      <c r="G59" s="49">
        <v>-5.9268013619848765E-4</v>
      </c>
      <c r="H59" s="49">
        <v>-1.3017791551828157E-3</v>
      </c>
      <c r="I59" s="49">
        <v>-7.4370846809290714E-4</v>
      </c>
      <c r="J59" s="49">
        <v>-1.0312896979148909E-3</v>
      </c>
      <c r="K59" s="49">
        <v>-7.0942241846160795E-4</v>
      </c>
      <c r="L59" s="49">
        <v>-5.3877163976617521E-4</v>
      </c>
      <c r="M59" s="49">
        <v>-1.1897460103794323E-4</v>
      </c>
      <c r="N59" s="49">
        <v>-5.2689064855550164E-4</v>
      </c>
      <c r="O59" s="49">
        <v>-6.3250627912776118E-4</v>
      </c>
      <c r="P59" s="49">
        <v>-1.5752076200520592E-5</v>
      </c>
      <c r="Q59" s="49">
        <v>-4.5364354675579347E-4</v>
      </c>
      <c r="R59" s="49">
        <v>-1.1373860777256577E-3</v>
      </c>
      <c r="S59" s="49">
        <v>-1.4225082766926306E-4</v>
      </c>
      <c r="T59" s="49">
        <v>-1.1366827547416363E-3</v>
      </c>
      <c r="U59" s="49">
        <v>-1.536855263296724E-3</v>
      </c>
      <c r="V59" s="49">
        <v>-1.3890752345354271E-3</v>
      </c>
      <c r="W59" s="49">
        <v>-1.6109385042112131E-3</v>
      </c>
      <c r="X59" s="49">
        <v>-1.3193631066653144E-3</v>
      </c>
      <c r="Y59" s="49">
        <v>-1.3582657967900968E-3</v>
      </c>
      <c r="Z59" s="49">
        <v>4.1307979866366583E-5</v>
      </c>
      <c r="AA59" s="50">
        <v>4.1675056052170091E-4</v>
      </c>
    </row>
    <row r="60" spans="2:27" customFormat="1" ht="15" thickBot="1" x14ac:dyDescent="0.35">
      <c r="B60" s="169"/>
      <c r="C60" s="42" t="s">
        <v>22</v>
      </c>
      <c r="D60" s="57">
        <v>2.5719019673533542E-3</v>
      </c>
      <c r="E60" s="58">
        <v>2.7982005204357776E-3</v>
      </c>
      <c r="F60" s="58">
        <v>2.4754069249253658E-3</v>
      </c>
      <c r="G60" s="58">
        <v>2.1795069522673217E-3</v>
      </c>
      <c r="H60" s="58">
        <v>2.3542167913743546E-3</v>
      </c>
      <c r="I60" s="58">
        <v>2.5629376496950299E-3</v>
      </c>
      <c r="J60" s="58">
        <v>2.5067988821775933E-3</v>
      </c>
      <c r="K60" s="58">
        <v>1.778225249317391E-3</v>
      </c>
      <c r="L60" s="58">
        <v>1.9648630000353804E-3</v>
      </c>
      <c r="M60" s="58">
        <v>2.1855462123057342E-3</v>
      </c>
      <c r="N60" s="58">
        <v>1.9598002839750651E-3</v>
      </c>
      <c r="O60" s="58">
        <v>2.2760566065853855E-3</v>
      </c>
      <c r="P60" s="58">
        <v>3.1917991579322462E-3</v>
      </c>
      <c r="Q60" s="58">
        <v>2.4786802936214722E-3</v>
      </c>
      <c r="R60" s="58">
        <v>2.7150713006596828E-3</v>
      </c>
      <c r="S60" s="58">
        <v>3.0585471210288831E-3</v>
      </c>
      <c r="T60" s="58">
        <v>2.9940826198777428E-3</v>
      </c>
      <c r="U60" s="58">
        <v>2.943871799240552E-3</v>
      </c>
      <c r="V60" s="58">
        <v>2.7086279381467958E-3</v>
      </c>
      <c r="W60" s="58">
        <v>2.8065557478644284E-3</v>
      </c>
      <c r="X60" s="58">
        <v>2.8831419576299138E-3</v>
      </c>
      <c r="Y60" s="58">
        <v>2.5863769573697478E-3</v>
      </c>
      <c r="Z60" s="58">
        <v>3.0989710971148915E-3</v>
      </c>
      <c r="AA60" s="59">
        <v>3.1658874957218759E-3</v>
      </c>
    </row>
    <row r="61" spans="2:27" customFormat="1" ht="15" thickBot="1" x14ac:dyDescent="0.35">
      <c r="B61" s="169" t="s">
        <v>66</v>
      </c>
      <c r="C61" s="40" t="s">
        <v>18</v>
      </c>
      <c r="D61" s="60" t="s">
        <v>67</v>
      </c>
      <c r="E61" s="115" t="s">
        <v>68</v>
      </c>
      <c r="F61" s="115" t="s">
        <v>69</v>
      </c>
      <c r="G61" s="115" t="s">
        <v>70</v>
      </c>
      <c r="H61" s="115" t="s">
        <v>71</v>
      </c>
      <c r="I61" s="115" t="s">
        <v>72</v>
      </c>
      <c r="J61" s="115" t="s">
        <v>73</v>
      </c>
      <c r="K61" s="115" t="s">
        <v>74</v>
      </c>
      <c r="L61" s="115" t="s">
        <v>75</v>
      </c>
      <c r="M61" s="115" t="s">
        <v>76</v>
      </c>
      <c r="N61" s="115" t="s">
        <v>77</v>
      </c>
      <c r="O61" s="115" t="s">
        <v>78</v>
      </c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</row>
    <row r="62" spans="2:27" customFormat="1" ht="15" thickBot="1" x14ac:dyDescent="0.35">
      <c r="B62" s="169"/>
      <c r="C62" s="42" t="s">
        <v>20</v>
      </c>
      <c r="D62" s="48">
        <v>128</v>
      </c>
      <c r="E62" s="49">
        <v>736</v>
      </c>
      <c r="F62" s="49">
        <v>1651</v>
      </c>
      <c r="G62" s="49">
        <v>753</v>
      </c>
      <c r="H62" s="49">
        <v>256</v>
      </c>
      <c r="I62" s="49"/>
      <c r="J62" s="49"/>
      <c r="K62" s="49"/>
      <c r="L62" s="49"/>
      <c r="M62" s="49">
        <v>145</v>
      </c>
      <c r="N62" s="49">
        <v>146</v>
      </c>
      <c r="O62" s="49">
        <v>310</v>
      </c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</row>
    <row r="63" spans="2:27" customFormat="1" ht="15" thickBot="1" x14ac:dyDescent="0.35">
      <c r="B63" s="169"/>
      <c r="C63" s="42" t="s">
        <v>21</v>
      </c>
      <c r="D63" s="51">
        <v>4.5104025407541402E-4</v>
      </c>
      <c r="E63" s="49">
        <v>-4.8307525288788953E-3</v>
      </c>
      <c r="F63" s="49">
        <v>-6.8295513815354895E-3</v>
      </c>
      <c r="G63" s="49">
        <v>-3.2636338598748963E-3</v>
      </c>
      <c r="H63" s="49">
        <v>-2.7739751534566884E-4</v>
      </c>
      <c r="I63" s="49"/>
      <c r="J63" s="49"/>
      <c r="K63" s="49"/>
      <c r="L63" s="49"/>
      <c r="M63" s="49">
        <v>-1.0709662698748042E-3</v>
      </c>
      <c r="N63" s="49">
        <v>1.2744192478512529E-3</v>
      </c>
      <c r="O63" s="49">
        <v>-1.4896428699040871E-3</v>
      </c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</row>
    <row r="64" spans="2:27" customFormat="1" ht="15" thickBot="1" x14ac:dyDescent="0.35">
      <c r="B64" s="169"/>
      <c r="C64" s="42" t="s">
        <v>22</v>
      </c>
      <c r="D64" s="51">
        <v>1.1728973556800297E-3</v>
      </c>
      <c r="E64" s="52">
        <v>1.2182191960355512E-2</v>
      </c>
      <c r="F64" s="52">
        <v>2.4583589071836245E-2</v>
      </c>
      <c r="G64" s="52">
        <v>9.0710287675011304E-3</v>
      </c>
      <c r="H64" s="52">
        <v>3.0239946131023791E-3</v>
      </c>
      <c r="I64" s="52"/>
      <c r="J64" s="52"/>
      <c r="K64" s="52"/>
      <c r="L64" s="52"/>
      <c r="M64" s="52">
        <v>2.908590442213946E-3</v>
      </c>
      <c r="N64" s="52">
        <v>3.3241890625264055E-3</v>
      </c>
      <c r="O64" s="52">
        <v>5.9785932534403338E-3</v>
      </c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</row>
    <row r="65" spans="2:39" customFormat="1" ht="15" thickBot="1" x14ac:dyDescent="0.35">
      <c r="B65" s="169" t="s">
        <v>79</v>
      </c>
      <c r="C65" s="40" t="s">
        <v>18</v>
      </c>
      <c r="D65" s="45" t="s">
        <v>80</v>
      </c>
      <c r="E65" s="46" t="s">
        <v>81</v>
      </c>
      <c r="F65" s="46" t="s">
        <v>82</v>
      </c>
      <c r="G65" s="46" t="s">
        <v>83</v>
      </c>
      <c r="H65" s="46" t="s">
        <v>84</v>
      </c>
      <c r="I65" s="46" t="s">
        <v>85</v>
      </c>
      <c r="J65" s="46" t="s">
        <v>86</v>
      </c>
      <c r="K65" s="46" t="s">
        <v>87</v>
      </c>
      <c r="L65" s="46" t="s">
        <v>88</v>
      </c>
      <c r="M65" s="46" t="s">
        <v>89</v>
      </c>
      <c r="N65" s="46" t="s">
        <v>90</v>
      </c>
      <c r="O65" s="46" t="s">
        <v>91</v>
      </c>
      <c r="P65" s="61" t="s">
        <v>92</v>
      </c>
      <c r="Q65" s="61" t="s">
        <v>93</v>
      </c>
      <c r="R65" s="61" t="s">
        <v>94</v>
      </c>
      <c r="S65" s="61" t="s">
        <v>95</v>
      </c>
      <c r="T65" s="61" t="s">
        <v>96</v>
      </c>
      <c r="U65" s="61" t="s">
        <v>97</v>
      </c>
      <c r="V65" s="61" t="s">
        <v>98</v>
      </c>
      <c r="W65" s="61" t="s">
        <v>99</v>
      </c>
      <c r="X65" s="61" t="s">
        <v>100</v>
      </c>
      <c r="Y65" s="61" t="s">
        <v>101</v>
      </c>
      <c r="Z65" s="61" t="s">
        <v>102</v>
      </c>
      <c r="AA65" s="61" t="s">
        <v>103</v>
      </c>
      <c r="AB65" s="61" t="s">
        <v>104</v>
      </c>
      <c r="AC65" s="61" t="s">
        <v>105</v>
      </c>
      <c r="AD65" s="61" t="s">
        <v>106</v>
      </c>
      <c r="AE65" s="61" t="s">
        <v>107</v>
      </c>
      <c r="AF65" s="61" t="s">
        <v>108</v>
      </c>
      <c r="AG65" s="61" t="s">
        <v>109</v>
      </c>
      <c r="AH65" s="61" t="s">
        <v>110</v>
      </c>
      <c r="AI65" s="61" t="s">
        <v>111</v>
      </c>
      <c r="AJ65" s="61" t="s">
        <v>112</v>
      </c>
      <c r="AK65" s="61" t="s">
        <v>113</v>
      </c>
      <c r="AL65" s="61" t="s">
        <v>114</v>
      </c>
      <c r="AM65" s="62" t="s">
        <v>115</v>
      </c>
    </row>
    <row r="66" spans="2:39" customFormat="1" ht="15" thickBot="1" x14ac:dyDescent="0.35">
      <c r="B66" s="169"/>
      <c r="C66" s="42" t="s">
        <v>20</v>
      </c>
      <c r="D66" s="48">
        <v>34</v>
      </c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>
        <v>123</v>
      </c>
      <c r="Y66" s="49">
        <v>95</v>
      </c>
      <c r="Z66" s="49"/>
      <c r="AA66" s="49"/>
      <c r="AB66" s="49"/>
      <c r="AC66" s="49"/>
      <c r="AD66" s="49"/>
      <c r="AE66" s="49">
        <v>409</v>
      </c>
      <c r="AF66" s="49">
        <v>482</v>
      </c>
      <c r="AG66" s="49">
        <v>975</v>
      </c>
      <c r="AH66" s="49">
        <v>1064</v>
      </c>
      <c r="AI66" s="49">
        <v>541</v>
      </c>
      <c r="AJ66" s="49">
        <v>116</v>
      </c>
      <c r="AK66" s="49">
        <v>92</v>
      </c>
      <c r="AL66" s="49">
        <v>100</v>
      </c>
      <c r="AM66" s="50">
        <v>94</v>
      </c>
    </row>
    <row r="67" spans="2:39" customFormat="1" ht="15" thickBot="1" x14ac:dyDescent="0.35">
      <c r="B67" s="169"/>
      <c r="C67" s="42" t="s">
        <v>21</v>
      </c>
      <c r="D67" s="51">
        <v>-1.0557129910649392E-4</v>
      </c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>
        <v>1.2523998514716848E-3</v>
      </c>
      <c r="Y67" s="52">
        <v>5.099101420249586E-3</v>
      </c>
      <c r="Z67" s="52"/>
      <c r="AA67" s="52"/>
      <c r="AB67" s="52"/>
      <c r="AC67" s="52"/>
      <c r="AD67" s="52"/>
      <c r="AE67" s="52">
        <v>-4.3463699536088205E-3</v>
      </c>
      <c r="AF67" s="52">
        <v>-2.1196579710800454E-3</v>
      </c>
      <c r="AG67" s="52">
        <v>-5.6415293341399502E-3</v>
      </c>
      <c r="AH67" s="52">
        <v>-6.6416546907348039E-3</v>
      </c>
      <c r="AI67" s="52">
        <v>-1.8011975899480267E-3</v>
      </c>
      <c r="AJ67" s="52">
        <v>-3.1788025066303437E-4</v>
      </c>
      <c r="AK67" s="52">
        <v>-2.4962154011593256E-4</v>
      </c>
      <c r="AL67" s="52">
        <v>-4.736879473041213E-4</v>
      </c>
      <c r="AM67" s="53">
        <v>-6.9081561850721236E-4</v>
      </c>
    </row>
    <row r="68" spans="2:39" customFormat="1" ht="15" thickBot="1" x14ac:dyDescent="0.35">
      <c r="B68" s="169"/>
      <c r="C68" s="42" t="s">
        <v>22</v>
      </c>
      <c r="D68" s="57">
        <v>2.3715690532077546E-4</v>
      </c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>
        <v>2.6761136950542112E-3</v>
      </c>
      <c r="Y68" s="58">
        <v>5.2942112475655575E-3</v>
      </c>
      <c r="Z68" s="58"/>
      <c r="AA68" s="58"/>
      <c r="AB68" s="58"/>
      <c r="AC68" s="58"/>
      <c r="AD68" s="58"/>
      <c r="AE68" s="58">
        <v>6.3020520990547963E-3</v>
      </c>
      <c r="AF68" s="58">
        <v>6.8216418334685796E-3</v>
      </c>
      <c r="AG68" s="58">
        <v>1.2553334481699164E-2</v>
      </c>
      <c r="AH68" s="58">
        <v>1.5980652835593544E-2</v>
      </c>
      <c r="AI68" s="58">
        <v>7.6222543180869467E-3</v>
      </c>
      <c r="AJ68" s="58">
        <v>1.4919911167657963E-3</v>
      </c>
      <c r="AK68" s="58">
        <v>1.0547896063293563E-3</v>
      </c>
      <c r="AL68" s="58">
        <v>1.0660780056760025E-3</v>
      </c>
      <c r="AM68" s="59">
        <v>1.1447983820412669E-3</v>
      </c>
    </row>
    <row r="69" spans="2:39" customFormat="1" ht="15" thickBot="1" x14ac:dyDescent="0.35">
      <c r="B69" s="169" t="s">
        <v>116</v>
      </c>
      <c r="C69" s="40" t="s">
        <v>18</v>
      </c>
      <c r="D69" s="60" t="s">
        <v>117</v>
      </c>
      <c r="E69" s="63" t="s">
        <v>118</v>
      </c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</row>
    <row r="70" spans="2:39" customFormat="1" ht="15" thickBot="1" x14ac:dyDescent="0.35">
      <c r="B70" s="169"/>
      <c r="C70" s="42" t="s">
        <v>20</v>
      </c>
      <c r="D70" s="48">
        <v>1292</v>
      </c>
      <c r="E70" s="50">
        <v>2833</v>
      </c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</row>
    <row r="71" spans="2:39" customFormat="1" ht="15" thickBot="1" x14ac:dyDescent="0.35">
      <c r="B71" s="169"/>
      <c r="C71" s="42" t="s">
        <v>21</v>
      </c>
      <c r="D71" s="51">
        <v>-9.7047961465891435E-3</v>
      </c>
      <c r="E71" s="53">
        <v>-6.3316887768980201E-3</v>
      </c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</row>
    <row r="72" spans="2:39" customFormat="1" ht="15" thickBot="1" x14ac:dyDescent="0.35">
      <c r="B72" s="169"/>
      <c r="C72" s="42" t="s">
        <v>22</v>
      </c>
      <c r="D72" s="51">
        <v>2.1445127802734821E-2</v>
      </c>
      <c r="E72" s="53">
        <v>4.0799946723921024E-2</v>
      </c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</row>
    <row r="73" spans="2:39" customFormat="1" ht="17.25" customHeight="1" thickBot="1" x14ac:dyDescent="0.35">
      <c r="B73" s="170" t="s">
        <v>119</v>
      </c>
      <c r="C73" s="40" t="s">
        <v>18</v>
      </c>
      <c r="D73" s="54" t="s">
        <v>120</v>
      </c>
      <c r="E73" s="54" t="s">
        <v>121</v>
      </c>
      <c r="F73" s="54" t="s">
        <v>122</v>
      </c>
      <c r="G73" s="116" t="s">
        <v>123</v>
      </c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2:39" customFormat="1" ht="17.25" customHeight="1" thickBot="1" x14ac:dyDescent="0.35">
      <c r="B74" s="170"/>
      <c r="C74" s="42" t="s">
        <v>20</v>
      </c>
      <c r="D74" s="117">
        <v>684</v>
      </c>
      <c r="E74" s="118">
        <v>490</v>
      </c>
      <c r="F74" s="118">
        <v>640</v>
      </c>
      <c r="G74" s="119">
        <v>518</v>
      </c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2:39" customFormat="1" ht="17.25" customHeight="1" thickBot="1" x14ac:dyDescent="0.35">
      <c r="B75" s="170"/>
      <c r="C75" s="42" t="s">
        <v>21</v>
      </c>
      <c r="D75" s="48">
        <v>3.7186600842753525E-4</v>
      </c>
      <c r="E75" s="49">
        <v>-1.7686112185576921E-3</v>
      </c>
      <c r="F75" s="49">
        <v>-8.6372983090277197E-4</v>
      </c>
      <c r="G75" s="50">
        <v>-2.6919283208338531E-3</v>
      </c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2:39" customFormat="1" ht="17.25" customHeight="1" thickBot="1" x14ac:dyDescent="0.35">
      <c r="B76" s="170"/>
      <c r="C76" s="120" t="s">
        <v>22</v>
      </c>
      <c r="D76" s="57">
        <v>5.5402694309012353E-3</v>
      </c>
      <c r="E76" s="58">
        <v>6.3898908215085093E-3</v>
      </c>
      <c r="F76" s="58">
        <v>1.2914220096944337E-2</v>
      </c>
      <c r="G76" s="59">
        <v>9.1402124001675675E-3</v>
      </c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</row>
  </sheetData>
  <mergeCells count="18">
    <mergeCell ref="B73:B76"/>
    <mergeCell ref="B27:B30"/>
    <mergeCell ref="B31:B34"/>
    <mergeCell ref="B35:B38"/>
    <mergeCell ref="B41:B44"/>
    <mergeCell ref="B45:B48"/>
    <mergeCell ref="B49:B52"/>
    <mergeCell ref="B53:B56"/>
    <mergeCell ref="B57:B60"/>
    <mergeCell ref="B61:B64"/>
    <mergeCell ref="B65:B68"/>
    <mergeCell ref="B69:B72"/>
    <mergeCell ref="B23:B26"/>
    <mergeCell ref="B3:B6"/>
    <mergeCell ref="B7:B10"/>
    <mergeCell ref="B11:B14"/>
    <mergeCell ref="B15:B18"/>
    <mergeCell ref="B19:B22"/>
  </mergeCells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M76"/>
  <sheetViews>
    <sheetView workbookViewId="0">
      <selection activeCell="J35" sqref="J35"/>
    </sheetView>
  </sheetViews>
  <sheetFormatPr defaultColWidth="11.44140625" defaultRowHeight="14.4" x14ac:dyDescent="0.3"/>
  <cols>
    <col min="1" max="1" width="3.77734375" style="37" customWidth="1"/>
    <col min="2" max="2" width="54.44140625" style="37" customWidth="1"/>
    <col min="3" max="3" width="17.33203125" style="37" customWidth="1"/>
    <col min="4" max="39" width="8.77734375" style="37" customWidth="1"/>
  </cols>
  <sheetData>
    <row r="1" spans="1:39" ht="15" thickBot="1" x14ac:dyDescent="0.35">
      <c r="A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</row>
    <row r="2" spans="1:39" ht="15" thickBot="1" x14ac:dyDescent="0.35">
      <c r="A2"/>
      <c r="B2" s="38" t="s">
        <v>16</v>
      </c>
      <c r="C2" s="39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</row>
    <row r="3" spans="1:39" ht="15" thickBot="1" x14ac:dyDescent="0.35">
      <c r="A3"/>
      <c r="B3" s="169" t="s">
        <v>17</v>
      </c>
      <c r="C3" s="40" t="s">
        <v>18</v>
      </c>
      <c r="D3" s="41" t="s">
        <v>19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</row>
    <row r="4" spans="1:39" ht="15" thickBot="1" x14ac:dyDescent="0.35">
      <c r="A4"/>
      <c r="B4" s="169"/>
      <c r="C4" s="42" t="s">
        <v>20</v>
      </c>
      <c r="D4" s="85">
        <f>IFERROR(Manual!D4-Share2.0!D4,"")</f>
        <v>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</row>
    <row r="5" spans="1:39" ht="15" thickBot="1" x14ac:dyDescent="0.35">
      <c r="A5"/>
      <c r="B5" s="169"/>
      <c r="C5" s="42" t="s">
        <v>21</v>
      </c>
      <c r="D5" s="86">
        <f>IFERROR(Manual!D5-Share2.0!D5,"")</f>
        <v>1.6648479101137786E-2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</row>
    <row r="6" spans="1:39" ht="15" thickBot="1" x14ac:dyDescent="0.35">
      <c r="A6"/>
      <c r="B6" s="169"/>
      <c r="C6" s="42" t="s">
        <v>22</v>
      </c>
      <c r="D6" s="86">
        <f>IFERROR(Manual!D6-Share2.0!D6,"")</f>
        <v>-4.6595994418285255E-3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</row>
    <row r="7" spans="1:39" ht="15" thickBot="1" x14ac:dyDescent="0.35">
      <c r="A7"/>
      <c r="B7" s="169" t="s">
        <v>23</v>
      </c>
      <c r="C7" s="40" t="s">
        <v>18</v>
      </c>
      <c r="D7" s="45" t="s">
        <v>24</v>
      </c>
      <c r="E7" s="46" t="s">
        <v>25</v>
      </c>
      <c r="F7" s="46" t="s">
        <v>26</v>
      </c>
      <c r="G7" s="46" t="s">
        <v>27</v>
      </c>
      <c r="H7" s="46" t="s">
        <v>28</v>
      </c>
      <c r="I7" s="46" t="s">
        <v>29</v>
      </c>
      <c r="J7" s="46" t="s">
        <v>30</v>
      </c>
      <c r="K7" s="46" t="s">
        <v>31</v>
      </c>
      <c r="L7" s="46" t="s">
        <v>32</v>
      </c>
      <c r="M7" s="46" t="s">
        <v>33</v>
      </c>
      <c r="N7" s="46" t="s">
        <v>34</v>
      </c>
      <c r="O7" s="46" t="s">
        <v>35</v>
      </c>
      <c r="P7" s="46" t="s">
        <v>36</v>
      </c>
      <c r="Q7" s="46" t="s">
        <v>37</v>
      </c>
      <c r="R7" s="47" t="s">
        <v>38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</row>
    <row r="8" spans="1:39" ht="15" thickBot="1" x14ac:dyDescent="0.35">
      <c r="A8"/>
      <c r="B8" s="169"/>
      <c r="C8" s="42" t="s">
        <v>20</v>
      </c>
      <c r="D8" s="87">
        <f>IFERROR(Manual!D8-Share2.0!D8,"")</f>
        <v>0</v>
      </c>
      <c r="E8" s="88">
        <f>IFERROR(Manual!E8-Share2.0!E8,"")</f>
        <v>0</v>
      </c>
      <c r="F8" s="88">
        <f>IFERROR(Manual!F8-Share2.0!F8,"")</f>
        <v>0</v>
      </c>
      <c r="G8" s="88">
        <f>IFERROR(Manual!G8-Share2.0!G8,"")</f>
        <v>0</v>
      </c>
      <c r="H8" s="88">
        <f>IFERROR(Manual!H8-Share2.0!H8,"")</f>
        <v>0</v>
      </c>
      <c r="I8" s="88">
        <f>IFERROR(Manual!I8-Share2.0!I8,"")</f>
        <v>0</v>
      </c>
      <c r="J8" s="88">
        <f>IFERROR(Manual!J8-Share2.0!J8,"")</f>
        <v>0</v>
      </c>
      <c r="K8" s="88">
        <f>IFERROR(Manual!K8-Share2.0!K8,"")</f>
        <v>0</v>
      </c>
      <c r="L8" s="88">
        <f>IFERROR(Manual!L8-Share2.0!L8,"")</f>
        <v>0</v>
      </c>
      <c r="M8" s="88">
        <f>IFERROR(Manual!M8-Share2.0!M8,"")</f>
        <v>0</v>
      </c>
      <c r="N8" s="88">
        <f>IFERROR(Manual!N8-Share2.0!N8,"")</f>
        <v>0</v>
      </c>
      <c r="O8" s="88">
        <f>IFERROR(Manual!O8-Share2.0!O8,"")</f>
        <v>0</v>
      </c>
      <c r="P8" s="88">
        <f>IFERROR(Manual!P8-Share2.0!P8,"")</f>
        <v>0</v>
      </c>
      <c r="Q8" s="88">
        <f>IFERROR(Manual!Q8-Share2.0!Q8,"")</f>
        <v>0</v>
      </c>
      <c r="R8" s="89">
        <f>IFERROR(Manual!R8-Share2.0!R8,"")</f>
        <v>0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</row>
    <row r="9" spans="1:39" ht="15" thickBot="1" x14ac:dyDescent="0.35">
      <c r="A9"/>
      <c r="B9" s="169"/>
      <c r="C9" s="42" t="s">
        <v>21</v>
      </c>
      <c r="D9" s="90">
        <f>IFERROR(Manual!D9-Share2.0!D9,"")</f>
        <v>7.6746608816956635E-2</v>
      </c>
      <c r="E9" s="91">
        <f>IFERROR(Manual!E9-Share2.0!E9,"")</f>
        <v>8.1775524623446574E-2</v>
      </c>
      <c r="F9" s="91">
        <f>IFERROR(Manual!F9-Share2.0!F9,"")</f>
        <v>2.5191276925982841E-2</v>
      </c>
      <c r="G9" s="91">
        <f>IFERROR(Manual!G9-Share2.0!G9,"")</f>
        <v>1.0529404723241887E-2</v>
      </c>
      <c r="H9" s="91">
        <f>IFERROR(Manual!H9-Share2.0!H9,"")</f>
        <v>8.0538809509872241E-3</v>
      </c>
      <c r="I9" s="91">
        <f>IFERROR(Manual!I9-Share2.0!I9,"")</f>
        <v>2.1479343930717095E-3</v>
      </c>
      <c r="J9" s="91">
        <f>IFERROR(Manual!J9-Share2.0!J9,"")</f>
        <v>8.3864944804962205E-3</v>
      </c>
      <c r="K9" s="91">
        <f>IFERROR(Manual!K9-Share2.0!K9,"")</f>
        <v>2.4272216242599919E-2</v>
      </c>
      <c r="L9" s="91">
        <f>IFERROR(Manual!L9-Share2.0!L9,"")</f>
        <v>2.8870364961028076E-2</v>
      </c>
      <c r="M9" s="91">
        <f>IFERROR(Manual!M9-Share2.0!M9,"")</f>
        <v>2.9299147662327385E-2</v>
      </c>
      <c r="N9" s="91">
        <f>IFERROR(Manual!N9-Share2.0!N9,"")</f>
        <v>2.9885248135887148E-2</v>
      </c>
      <c r="O9" s="91">
        <f>IFERROR(Manual!O9-Share2.0!O9,"")</f>
        <v>2.1759584234865358E-2</v>
      </c>
      <c r="P9" s="91">
        <f>IFERROR(Manual!P9-Share2.0!P9,"")</f>
        <v>2.3686733357129452E-2</v>
      </c>
      <c r="Q9" s="91">
        <f>IFERROR(Manual!Q9-Share2.0!Q9,"")</f>
        <v>1.803322876936559E-2</v>
      </c>
      <c r="R9" s="92">
        <f>IFERROR(Manual!R9-Share2.0!R9,"")</f>
        <v>1.4850352043945175E-2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</row>
    <row r="10" spans="1:39" ht="15" thickBot="1" x14ac:dyDescent="0.35">
      <c r="A10"/>
      <c r="B10" s="169"/>
      <c r="C10" s="42" t="s">
        <v>22</v>
      </c>
      <c r="D10" s="90">
        <f>IFERROR(Manual!D10-Share2.0!D10,"")</f>
        <v>-1.6406848524474771E-3</v>
      </c>
      <c r="E10" s="91">
        <f>IFERROR(Manual!E10-Share2.0!E10,"")</f>
        <v>7.6130372020815074E-3</v>
      </c>
      <c r="F10" s="91">
        <f>IFERROR(Manual!F10-Share2.0!F10,"")</f>
        <v>2.7033979032906053E-4</v>
      </c>
      <c r="G10" s="91">
        <f>IFERROR(Manual!G10-Share2.0!G10,"")</f>
        <v>4.935140590269671E-3</v>
      </c>
      <c r="H10" s="91">
        <f>IFERROR(Manual!H10-Share2.0!H10,"")</f>
        <v>-3.0989132477786674E-3</v>
      </c>
      <c r="I10" s="91">
        <f>IFERROR(Manual!I10-Share2.0!I10,"")</f>
        <v>4.9111803617973848E-4</v>
      </c>
      <c r="J10" s="91">
        <f>IFERROR(Manual!J10-Share2.0!J10,"")</f>
        <v>2.5398349638245943E-3</v>
      </c>
      <c r="K10" s="91">
        <f>IFERROR(Manual!K10-Share2.0!K10,"")</f>
        <v>2.7580158699874874E-3</v>
      </c>
      <c r="L10" s="91">
        <f>IFERROR(Manual!L10-Share2.0!L10,"")</f>
        <v>-6.9196299394253674E-3</v>
      </c>
      <c r="M10" s="91">
        <f>IFERROR(Manual!M10-Share2.0!M10,"")</f>
        <v>-9.023393814927394E-3</v>
      </c>
      <c r="N10" s="91">
        <f>IFERROR(Manual!N10-Share2.0!N10,"")</f>
        <v>-1.646734432093979E-2</v>
      </c>
      <c r="O10" s="91">
        <f>IFERROR(Manual!O10-Share2.0!O10,"")</f>
        <v>-1.2324181989436932E-2</v>
      </c>
      <c r="P10" s="91">
        <f>IFERROR(Manual!P10-Share2.0!P10,"")</f>
        <v>-9.1626790530476669E-3</v>
      </c>
      <c r="Q10" s="91">
        <f>IFERROR(Manual!Q10-Share2.0!Q10,"")</f>
        <v>-1.1580340917436609E-2</v>
      </c>
      <c r="R10" s="92">
        <f>IFERROR(Manual!R10-Share2.0!R10,"")</f>
        <v>-7.4025655560455532E-3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</row>
    <row r="11" spans="1:39" ht="15" thickBot="1" x14ac:dyDescent="0.35">
      <c r="A11"/>
      <c r="B11" s="169" t="s">
        <v>39</v>
      </c>
      <c r="C11" s="40" t="s">
        <v>18</v>
      </c>
      <c r="D11" s="45" t="s">
        <v>24</v>
      </c>
      <c r="E11" s="46" t="s">
        <v>25</v>
      </c>
      <c r="F11" s="46" t="s">
        <v>26</v>
      </c>
      <c r="G11" s="46" t="s">
        <v>27</v>
      </c>
      <c r="H11" s="46" t="s">
        <v>28</v>
      </c>
      <c r="I11" s="46" t="s">
        <v>29</v>
      </c>
      <c r="J11" s="46" t="s">
        <v>30</v>
      </c>
      <c r="K11" s="46" t="s">
        <v>31</v>
      </c>
      <c r="L11" s="46" t="s">
        <v>32</v>
      </c>
      <c r="M11" s="46" t="s">
        <v>33</v>
      </c>
      <c r="N11" s="46" t="s">
        <v>34</v>
      </c>
      <c r="O11" s="46" t="s">
        <v>35</v>
      </c>
      <c r="P11" s="46" t="s">
        <v>36</v>
      </c>
      <c r="Q11" s="46" t="s">
        <v>37</v>
      </c>
      <c r="R11" s="47" t="s">
        <v>38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</row>
    <row r="12" spans="1:39" ht="15" thickBot="1" x14ac:dyDescent="0.35">
      <c r="A12"/>
      <c r="B12" s="169"/>
      <c r="C12" s="42" t="s">
        <v>20</v>
      </c>
      <c r="D12" s="87">
        <f>IFERROR(Manual!D12-Share2.0!D12,"")</f>
        <v>0</v>
      </c>
      <c r="E12" s="88">
        <f>IFERROR(Manual!E12-Share2.0!E12,"")</f>
        <v>0</v>
      </c>
      <c r="F12" s="88">
        <f>IFERROR(Manual!F12-Share2.0!F12,"")</f>
        <v>0</v>
      </c>
      <c r="G12" s="88">
        <f>IFERROR(Manual!G12-Share2.0!G12,"")</f>
        <v>0</v>
      </c>
      <c r="H12" s="88">
        <f>IFERROR(Manual!H12-Share2.0!H12,"")</f>
        <v>0</v>
      </c>
      <c r="I12" s="88">
        <f>IFERROR(Manual!I12-Share2.0!I12,"")</f>
        <v>0</v>
      </c>
      <c r="J12" s="88">
        <f>IFERROR(Manual!J12-Share2.0!J12,"")</f>
        <v>0</v>
      </c>
      <c r="K12" s="88">
        <f>IFERROR(Manual!K12-Share2.0!K12,"")</f>
        <v>0</v>
      </c>
      <c r="L12" s="88">
        <f>IFERROR(Manual!L12-Share2.0!L12,"")</f>
        <v>0</v>
      </c>
      <c r="M12" s="88">
        <f>IFERROR(Manual!M12-Share2.0!M12,"")</f>
        <v>0</v>
      </c>
      <c r="N12" s="88">
        <f>IFERROR(Manual!N12-Share2.0!N12,"")</f>
        <v>0</v>
      </c>
      <c r="O12" s="88">
        <f>IFERROR(Manual!O12-Share2.0!O12,"")</f>
        <v>0</v>
      </c>
      <c r="P12" s="88">
        <f>IFERROR(Manual!P12-Share2.0!P12,"")</f>
        <v>0</v>
      </c>
      <c r="Q12" s="88">
        <f>IFERROR(Manual!Q12-Share2.0!Q12,"")</f>
        <v>0</v>
      </c>
      <c r="R12" s="89">
        <f>IFERROR(Manual!R12-Share2.0!R12,"")</f>
        <v>0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</row>
    <row r="13" spans="1:39" ht="15" thickBot="1" x14ac:dyDescent="0.35">
      <c r="A13"/>
      <c r="B13" s="169"/>
      <c r="C13" s="42" t="s">
        <v>21</v>
      </c>
      <c r="D13" s="90">
        <f>IFERROR(Manual!D13-Share2.0!D13,"")</f>
        <v>9.0293400678619504E-2</v>
      </c>
      <c r="E13" s="91">
        <f>IFERROR(Manual!E13-Share2.0!E13,"")</f>
        <v>8.7786643810162726E-2</v>
      </c>
      <c r="F13" s="91">
        <f>IFERROR(Manual!F13-Share2.0!F13,"")</f>
        <v>3.2632321817291747E-2</v>
      </c>
      <c r="G13" s="91">
        <f>IFERROR(Manual!G13-Share2.0!G13,"")</f>
        <v>2.4249002124789518E-3</v>
      </c>
      <c r="H13" s="91">
        <f>IFERROR(Manual!H13-Share2.0!H13,"")</f>
        <v>6.2521607793332989E-3</v>
      </c>
      <c r="I13" s="91">
        <f>IFERROR(Manual!I13-Share2.0!I13,"")</f>
        <v>1.2348007408811375E-2</v>
      </c>
      <c r="J13" s="91">
        <f>IFERROR(Manual!J13-Share2.0!J13,"")</f>
        <v>1.8432043158467269E-2</v>
      </c>
      <c r="K13" s="91">
        <f>IFERROR(Manual!K13-Share2.0!K13,"")</f>
        <v>4.1986065664698521E-2</v>
      </c>
      <c r="L13" s="91">
        <f>IFERROR(Manual!L13-Share2.0!L13,"")</f>
        <v>5.1516956168882667E-2</v>
      </c>
      <c r="M13" s="91">
        <f>IFERROR(Manual!M13-Share2.0!M13,"")</f>
        <v>5.1015704660195373E-2</v>
      </c>
      <c r="N13" s="91">
        <f>IFERROR(Manual!N13-Share2.0!N13,"")</f>
        <v>4.7675010977421356E-2</v>
      </c>
      <c r="O13" s="91">
        <f>IFERROR(Manual!O13-Share2.0!O13,"")</f>
        <v>3.3711328823091892E-2</v>
      </c>
      <c r="P13" s="91">
        <f>IFERROR(Manual!P13-Share2.0!P13,"")</f>
        <v>2.9489855919307063E-2</v>
      </c>
      <c r="Q13" s="91">
        <f>IFERROR(Manual!Q13-Share2.0!Q13,"")</f>
        <v>2.0549408137472316E-2</v>
      </c>
      <c r="R13" s="92">
        <f>IFERROR(Manual!R13-Share2.0!R13,"")</f>
        <v>1.6537131724694155E-2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</row>
    <row r="14" spans="1:39" ht="15" thickBot="1" x14ac:dyDescent="0.35">
      <c r="A14"/>
      <c r="B14" s="169"/>
      <c r="C14" s="42" t="s">
        <v>22</v>
      </c>
      <c r="D14" s="90">
        <f>IFERROR(Manual!D14-Share2.0!D14,"")</f>
        <v>-2.9586279367300905E-2</v>
      </c>
      <c r="E14" s="91">
        <f>IFERROR(Manual!E14-Share2.0!E14,"")</f>
        <v>1.1221041133959719E-3</v>
      </c>
      <c r="F14" s="91">
        <f>IFERROR(Manual!F14-Share2.0!F14,"")</f>
        <v>-9.1274218164474619E-3</v>
      </c>
      <c r="G14" s="91">
        <f>IFERROR(Manual!G14-Share2.0!G14,"")</f>
        <v>1.3114129605412556E-3</v>
      </c>
      <c r="H14" s="91">
        <f>IFERROR(Manual!H14-Share2.0!H14,"")</f>
        <v>-3.5959710557632862E-3</v>
      </c>
      <c r="I14" s="91">
        <f>IFERROR(Manual!I14-Share2.0!I14,"")</f>
        <v>-2.6912076487173309E-3</v>
      </c>
      <c r="J14" s="91">
        <f>IFERROR(Manual!J14-Share2.0!J14,"")</f>
        <v>1.2011332999582042E-3</v>
      </c>
      <c r="K14" s="91">
        <f>IFERROR(Manual!K14-Share2.0!K14,"")</f>
        <v>-2.6515568658629501E-3</v>
      </c>
      <c r="L14" s="91">
        <f>IFERROR(Manual!L14-Share2.0!L14,"")</f>
        <v>-1.1887174574275822E-2</v>
      </c>
      <c r="M14" s="91">
        <f>IFERROR(Manual!M14-Share2.0!M14,"")</f>
        <v>-1.6757920676883142E-2</v>
      </c>
      <c r="N14" s="91">
        <f>IFERROR(Manual!N14-Share2.0!N14,"")</f>
        <v>-2.4234421323655053E-2</v>
      </c>
      <c r="O14" s="91">
        <f>IFERROR(Manual!O14-Share2.0!O14,"")</f>
        <v>-2.1274382212859884E-2</v>
      </c>
      <c r="P14" s="91">
        <f>IFERROR(Manual!P14-Share2.0!P14,"")</f>
        <v>-1.2883493766965102E-2</v>
      </c>
      <c r="Q14" s="91">
        <f>IFERROR(Manual!Q14-Share2.0!Q14,"")</f>
        <v>-1.3225429095482575E-2</v>
      </c>
      <c r="R14" s="92">
        <f>IFERROR(Manual!R14-Share2.0!R14,"")</f>
        <v>-9.6890271207154058E-3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</row>
    <row r="15" spans="1:39" ht="15" thickBot="1" x14ac:dyDescent="0.35">
      <c r="A15"/>
      <c r="B15" s="169" t="s">
        <v>40</v>
      </c>
      <c r="C15" s="40" t="s">
        <v>18</v>
      </c>
      <c r="D15" s="45" t="s">
        <v>24</v>
      </c>
      <c r="E15" s="46" t="s">
        <v>25</v>
      </c>
      <c r="F15" s="46" t="s">
        <v>26</v>
      </c>
      <c r="G15" s="46" t="s">
        <v>27</v>
      </c>
      <c r="H15" s="46" t="s">
        <v>28</v>
      </c>
      <c r="I15" s="46" t="s">
        <v>29</v>
      </c>
      <c r="J15" s="46" t="s">
        <v>30</v>
      </c>
      <c r="K15" s="46" t="s">
        <v>31</v>
      </c>
      <c r="L15" s="46" t="s">
        <v>32</v>
      </c>
      <c r="M15" s="46" t="s">
        <v>33</v>
      </c>
      <c r="N15" s="46" t="s">
        <v>34</v>
      </c>
      <c r="O15" s="46" t="s">
        <v>35</v>
      </c>
      <c r="P15" s="46" t="s">
        <v>36</v>
      </c>
      <c r="Q15" s="46" t="s">
        <v>37</v>
      </c>
      <c r="R15" s="47" t="s">
        <v>38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</row>
    <row r="16" spans="1:39" ht="15" thickBot="1" x14ac:dyDescent="0.35">
      <c r="A16"/>
      <c r="B16" s="169"/>
      <c r="C16" s="42" t="s">
        <v>20</v>
      </c>
      <c r="D16" s="87">
        <f>IFERROR(Manual!D16-Share2.0!D16,"")</f>
        <v>0</v>
      </c>
      <c r="E16" s="88">
        <f>IFERROR(Manual!E16-Share2.0!E16,"")</f>
        <v>0</v>
      </c>
      <c r="F16" s="88">
        <f>IFERROR(Manual!F16-Share2.0!F16,"")</f>
        <v>0</v>
      </c>
      <c r="G16" s="88">
        <f>IFERROR(Manual!G16-Share2.0!G16,"")</f>
        <v>0</v>
      </c>
      <c r="H16" s="88">
        <f>IFERROR(Manual!H16-Share2.0!H16,"")</f>
        <v>0</v>
      </c>
      <c r="I16" s="88">
        <f>IFERROR(Manual!I16-Share2.0!I16,"")</f>
        <v>0</v>
      </c>
      <c r="J16" s="88">
        <f>IFERROR(Manual!J16-Share2.0!J16,"")</f>
        <v>0</v>
      </c>
      <c r="K16" s="88">
        <f>IFERROR(Manual!K16-Share2.0!K16,"")</f>
        <v>0</v>
      </c>
      <c r="L16" s="88">
        <f>IFERROR(Manual!L16-Share2.0!L16,"")</f>
        <v>0</v>
      </c>
      <c r="M16" s="88">
        <f>IFERROR(Manual!M16-Share2.0!M16,"")</f>
        <v>0</v>
      </c>
      <c r="N16" s="88">
        <f>IFERROR(Manual!N16-Share2.0!N16,"")</f>
        <v>0</v>
      </c>
      <c r="O16" s="88">
        <f>IFERROR(Manual!O16-Share2.0!O16,"")</f>
        <v>0</v>
      </c>
      <c r="P16" s="88">
        <f>IFERROR(Manual!P16-Share2.0!P16,"")</f>
        <v>0</v>
      </c>
      <c r="Q16" s="88">
        <f>IFERROR(Manual!Q16-Share2.0!Q16,"")</f>
        <v>0</v>
      </c>
      <c r="R16" s="89">
        <f>IFERROR(Manual!R16-Share2.0!R16,"")</f>
        <v>0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</row>
    <row r="17" spans="1:39" ht="15" thickBot="1" x14ac:dyDescent="0.35">
      <c r="A17"/>
      <c r="B17" s="169"/>
      <c r="C17" s="42" t="s">
        <v>21</v>
      </c>
      <c r="D17" s="90">
        <f>IFERROR(Manual!D17-Share2.0!D17,"")</f>
        <v>7.5063553277422951E-2</v>
      </c>
      <c r="E17" s="91">
        <f>IFERROR(Manual!E17-Share2.0!E17,"")</f>
        <v>8.0886128831184512E-2</v>
      </c>
      <c r="F17" s="91">
        <f>IFERROR(Manual!F17-Share2.0!F17,"")</f>
        <v>2.413389962137967E-2</v>
      </c>
      <c r="G17" s="91">
        <f>IFERROR(Manual!G17-Share2.0!G17,"")</f>
        <v>1.2261603295886823E-2</v>
      </c>
      <c r="H17" s="91">
        <f>IFERROR(Manual!H17-Share2.0!H17,"")</f>
        <v>8.5940529087582002E-3</v>
      </c>
      <c r="I17" s="91">
        <f>IFERROR(Manual!I17-Share2.0!I17,"")</f>
        <v>-8.5726199004802078E-4</v>
      </c>
      <c r="J17" s="91">
        <f>IFERROR(Manual!J17-Share2.0!J17,"")</f>
        <v>4.3377769291180514E-3</v>
      </c>
      <c r="K17" s="91">
        <f>IFERROR(Manual!K17-Share2.0!K17,"")</f>
        <v>1.3623380867328653E-2</v>
      </c>
      <c r="L17" s="91">
        <f>IFERROR(Manual!L17-Share2.0!L17,"")</f>
        <v>1.3389004029035647E-2</v>
      </c>
      <c r="M17" s="91">
        <f>IFERROR(Manual!M17-Share2.0!M17,"")</f>
        <v>1.4693950279940346E-2</v>
      </c>
      <c r="N17" s="91">
        <f>IFERROR(Manual!N17-Share2.0!N17,"")</f>
        <v>1.5288734472782534E-2</v>
      </c>
      <c r="O17" s="91">
        <f>IFERROR(Manual!O17-Share2.0!O17,"")</f>
        <v>7.9961809396815499E-3</v>
      </c>
      <c r="P17" s="91">
        <f>IFERROR(Manual!P17-Share2.0!P17,"")</f>
        <v>1.7670353369770856E-2</v>
      </c>
      <c r="Q17" s="91">
        <f>IFERROR(Manual!Q17-Share2.0!Q17,"")</f>
        <v>1.4809877694576501E-2</v>
      </c>
      <c r="R17" s="92">
        <f>IFERROR(Manual!R17-Share2.0!R17,"")</f>
        <v>1.2668552974825338E-2</v>
      </c>
    </row>
    <row r="18" spans="1:39" ht="15" thickBot="1" x14ac:dyDescent="0.35">
      <c r="A18"/>
      <c r="B18" s="169"/>
      <c r="C18" s="42" t="s">
        <v>22</v>
      </c>
      <c r="D18" s="90">
        <f>IFERROR(Manual!D18-Share2.0!D18,"")</f>
        <v>1.8312801882505447E-3</v>
      </c>
      <c r="E18" s="91">
        <f>IFERROR(Manual!E18-Share2.0!E18,"")</f>
        <v>8.5734255079476518E-3</v>
      </c>
      <c r="F18" s="91">
        <f>IFERROR(Manual!F18-Share2.0!F18,"")</f>
        <v>1.6057678097690653E-3</v>
      </c>
      <c r="G18" s="91">
        <f>IFERROR(Manual!G18-Share2.0!G18,"")</f>
        <v>5.709650101510963E-3</v>
      </c>
      <c r="H18" s="91">
        <f>IFERROR(Manual!H18-Share2.0!H18,"")</f>
        <v>-2.9498908337955848E-3</v>
      </c>
      <c r="I18" s="91">
        <f>IFERROR(Manual!I18-Share2.0!I18,"")</f>
        <v>1.4287107006171751E-3</v>
      </c>
      <c r="J18" s="91">
        <f>IFERROR(Manual!J18-Share2.0!J18,"")</f>
        <v>3.0793799005458533E-3</v>
      </c>
      <c r="K18" s="91">
        <f>IFERROR(Manual!K18-Share2.0!K18,"")</f>
        <v>6.0100277923645223E-3</v>
      </c>
      <c r="L18" s="91">
        <f>IFERROR(Manual!L18-Share2.0!L18,"")</f>
        <v>-3.5237832650497208E-3</v>
      </c>
      <c r="M18" s="91">
        <f>IFERROR(Manual!M18-Share2.0!M18,"")</f>
        <v>-3.8216350144389816E-3</v>
      </c>
      <c r="N18" s="91">
        <f>IFERROR(Manual!N18-Share2.0!N18,"")</f>
        <v>-1.0094451854613724E-2</v>
      </c>
      <c r="O18" s="91">
        <f>IFERROR(Manual!O18-Share2.0!O18,"")</f>
        <v>-2.0173004848341725E-3</v>
      </c>
      <c r="P18" s="91">
        <f>IFERROR(Manual!P18-Share2.0!P18,"")</f>
        <v>-5.3051290978674559E-3</v>
      </c>
      <c r="Q18" s="91">
        <f>IFERROR(Manual!Q18-Share2.0!Q18,"")</f>
        <v>-9.4729010367756439E-3</v>
      </c>
      <c r="R18" s="92">
        <f>IFERROR(Manual!R18-Share2.0!R18,"")</f>
        <v>-4.4450959052631852E-3</v>
      </c>
    </row>
    <row r="19" spans="1:39" ht="15" thickBot="1" x14ac:dyDescent="0.35">
      <c r="A19"/>
      <c r="B19" s="169" t="s">
        <v>41</v>
      </c>
      <c r="C19" s="40" t="s">
        <v>18</v>
      </c>
      <c r="D19" s="54" t="s">
        <v>42</v>
      </c>
      <c r="E19" s="55" t="s">
        <v>43</v>
      </c>
      <c r="F19" s="55" t="s">
        <v>44</v>
      </c>
      <c r="G19" s="55" t="s">
        <v>45</v>
      </c>
      <c r="H19" s="55" t="s">
        <v>46</v>
      </c>
      <c r="I19" s="55" t="s">
        <v>47</v>
      </c>
      <c r="J19" s="55" t="s">
        <v>48</v>
      </c>
      <c r="K19" s="55" t="s">
        <v>49</v>
      </c>
      <c r="L19" s="55" t="s">
        <v>50</v>
      </c>
      <c r="M19" s="55" t="s">
        <v>51</v>
      </c>
      <c r="N19" s="55" t="s">
        <v>52</v>
      </c>
      <c r="O19" s="55" t="s">
        <v>53</v>
      </c>
      <c r="P19" s="55" t="s">
        <v>54</v>
      </c>
      <c r="Q19" s="55" t="s">
        <v>55</v>
      </c>
      <c r="R19" s="55" t="s">
        <v>56</v>
      </c>
      <c r="S19" s="55" t="s">
        <v>57</v>
      </c>
      <c r="T19" s="55" t="s">
        <v>58</v>
      </c>
      <c r="U19" s="55" t="s">
        <v>59</v>
      </c>
      <c r="V19" s="55" t="s">
        <v>60</v>
      </c>
      <c r="W19" s="55" t="s">
        <v>61</v>
      </c>
      <c r="X19" s="55" t="s">
        <v>62</v>
      </c>
      <c r="Y19" s="55" t="s">
        <v>63</v>
      </c>
      <c r="Z19" s="55" t="s">
        <v>64</v>
      </c>
      <c r="AA19" s="56" t="s">
        <v>65</v>
      </c>
    </row>
    <row r="20" spans="1:39" ht="15" thickBot="1" x14ac:dyDescent="0.35">
      <c r="A20"/>
      <c r="B20" s="169"/>
      <c r="C20" s="42" t="s">
        <v>20</v>
      </c>
      <c r="D20" s="87">
        <f>IFERROR(Manual!D20-Share2.0!D20,"")</f>
        <v>0</v>
      </c>
      <c r="E20" s="88">
        <f>IFERROR(Manual!E20-Share2.0!E20,"")</f>
        <v>0</v>
      </c>
      <c r="F20" s="88">
        <f>IFERROR(Manual!F20-Share2.0!F20,"")</f>
        <v>0</v>
      </c>
      <c r="G20" s="88">
        <f>IFERROR(Manual!G20-Share2.0!G20,"")</f>
        <v>0</v>
      </c>
      <c r="H20" s="88">
        <f>IFERROR(Manual!H20-Share2.0!H20,"")</f>
        <v>0</v>
      </c>
      <c r="I20" s="88">
        <f>IFERROR(Manual!I20-Share2.0!I20,"")</f>
        <v>0</v>
      </c>
      <c r="J20" s="88">
        <f>IFERROR(Manual!J20-Share2.0!J20,"")</f>
        <v>0</v>
      </c>
      <c r="K20" s="88">
        <f>IFERROR(Manual!K20-Share2.0!K20,"")</f>
        <v>0</v>
      </c>
      <c r="L20" s="88">
        <f>IFERROR(Manual!L20-Share2.0!L20,"")</f>
        <v>0</v>
      </c>
      <c r="M20" s="88">
        <f>IFERROR(Manual!M20-Share2.0!M20,"")</f>
        <v>0</v>
      </c>
      <c r="N20" s="88">
        <f>IFERROR(Manual!N20-Share2.0!N20,"")</f>
        <v>0</v>
      </c>
      <c r="O20" s="88">
        <f>IFERROR(Manual!O20-Share2.0!O20,"")</f>
        <v>0</v>
      </c>
      <c r="P20" s="88">
        <f>IFERROR(Manual!P20-Share2.0!P20,"")</f>
        <v>0</v>
      </c>
      <c r="Q20" s="88">
        <f>IFERROR(Manual!Q20-Share2.0!Q20,"")</f>
        <v>0</v>
      </c>
      <c r="R20" s="88">
        <f>IFERROR(Manual!R20-Share2.0!R20,"")</f>
        <v>0</v>
      </c>
      <c r="S20" s="88">
        <f>IFERROR(Manual!S20-Share2.0!S20,"")</f>
        <v>0</v>
      </c>
      <c r="T20" s="88">
        <f>IFERROR(Manual!T20-Share2.0!T20,"")</f>
        <v>0</v>
      </c>
      <c r="U20" s="88">
        <f>IFERROR(Manual!U20-Share2.0!U20,"")</f>
        <v>0</v>
      </c>
      <c r="V20" s="88">
        <f>IFERROR(Manual!V20-Share2.0!V20,"")</f>
        <v>0</v>
      </c>
      <c r="W20" s="88">
        <f>IFERROR(Manual!W20-Share2.0!W20,"")</f>
        <v>0</v>
      </c>
      <c r="X20" s="88">
        <f>IFERROR(Manual!X20-Share2.0!X20,"")</f>
        <v>0</v>
      </c>
      <c r="Y20" s="88">
        <f>IFERROR(Manual!Y20-Share2.0!Y20,"")</f>
        <v>0</v>
      </c>
      <c r="Z20" s="88">
        <f>IFERROR(Manual!Z20-Share2.0!Z20,"")</f>
        <v>0</v>
      </c>
      <c r="AA20" s="89">
        <f>IFERROR(Manual!AA20-Share2.0!AA20,"")</f>
        <v>0</v>
      </c>
    </row>
    <row r="21" spans="1:39" ht="15" thickBot="1" x14ac:dyDescent="0.35">
      <c r="A21"/>
      <c r="B21" s="169"/>
      <c r="C21" s="42" t="s">
        <v>21</v>
      </c>
      <c r="D21" s="93">
        <f>IFERROR(Manual!D21-Share2.0!D21,"")</f>
        <v>1.6659992050003791E-2</v>
      </c>
      <c r="E21" s="94">
        <f>IFERROR(Manual!E21-Share2.0!E21,"")</f>
        <v>1.1145312659705945E-2</v>
      </c>
      <c r="F21" s="94">
        <f>IFERROR(Manual!F21-Share2.0!F21,"")</f>
        <v>1.5071474012098251E-2</v>
      </c>
      <c r="G21" s="94">
        <f>IFERROR(Manual!G21-Share2.0!G21,"")</f>
        <v>1.2185729935396721E-2</v>
      </c>
      <c r="H21" s="94">
        <f>IFERROR(Manual!H21-Share2.0!H21,"")</f>
        <v>1.6679566226188516E-2</v>
      </c>
      <c r="I21" s="94">
        <f>IFERROR(Manual!I21-Share2.0!I21,"")</f>
        <v>1.9010570877604202E-2</v>
      </c>
      <c r="J21" s="94">
        <f>IFERROR(Manual!J21-Share2.0!J21,"")</f>
        <v>1.5992646749556749E-2</v>
      </c>
      <c r="K21" s="94">
        <f>IFERROR(Manual!K21-Share2.0!K21,"")</f>
        <v>1.5164112391977066E-2</v>
      </c>
      <c r="L21" s="94">
        <f>IFERROR(Manual!L21-Share2.0!L21,"")</f>
        <v>1.6896953903891902E-2</v>
      </c>
      <c r="M21" s="94">
        <f>IFERROR(Manual!M21-Share2.0!M21,"")</f>
        <v>1.8413786236866077E-2</v>
      </c>
      <c r="N21" s="94">
        <f>IFERROR(Manual!N21-Share2.0!N21,"")</f>
        <v>1.8048603710704107E-2</v>
      </c>
      <c r="O21" s="94">
        <f>IFERROR(Manual!O21-Share2.0!O21,"")</f>
        <v>1.408946889820803E-2</v>
      </c>
      <c r="P21" s="94">
        <f>IFERROR(Manual!P21-Share2.0!P21,"")</f>
        <v>1.6492458779477939E-2</v>
      </c>
      <c r="Q21" s="94">
        <f>IFERROR(Manual!Q21-Share2.0!Q21,"")</f>
        <v>1.5844721862238988E-2</v>
      </c>
      <c r="R21" s="94">
        <f>IFERROR(Manual!R21-Share2.0!R21,"")</f>
        <v>1.5793483499020849E-2</v>
      </c>
      <c r="S21" s="94">
        <f>IFERROR(Manual!S21-Share2.0!S21,"")</f>
        <v>1.9290743819526689E-2</v>
      </c>
      <c r="T21" s="94">
        <f>IFERROR(Manual!T21-Share2.0!T21,"")</f>
        <v>1.955077302600489E-2</v>
      </c>
      <c r="U21" s="94">
        <f>IFERROR(Manual!U21-Share2.0!U21,"")</f>
        <v>2.026303161800002E-2</v>
      </c>
      <c r="V21" s="94">
        <f>IFERROR(Manual!V21-Share2.0!V21,"")</f>
        <v>1.5358486357061963E-2</v>
      </c>
      <c r="W21" s="94">
        <f>IFERROR(Manual!W21-Share2.0!W21,"")</f>
        <v>1.677794665185043E-2</v>
      </c>
      <c r="X21" s="94">
        <f>IFERROR(Manual!X21-Share2.0!X21,"")</f>
        <v>1.6510247910737477E-2</v>
      </c>
      <c r="Y21" s="94">
        <f>IFERROR(Manual!Y21-Share2.0!Y21,"")</f>
        <v>1.646879195420127E-2</v>
      </c>
      <c r="Z21" s="94">
        <f>IFERROR(Manual!Z21-Share2.0!Z21,"")</f>
        <v>1.7517761456535736E-2</v>
      </c>
      <c r="AA21" s="95">
        <f>IFERROR(Manual!AA21-Share2.0!AA21,"")</f>
        <v>1.8717336140861428E-2</v>
      </c>
    </row>
    <row r="22" spans="1:39" ht="15" thickBot="1" x14ac:dyDescent="0.35">
      <c r="A22"/>
      <c r="B22" s="169"/>
      <c r="C22" s="42" t="s">
        <v>22</v>
      </c>
      <c r="D22" s="96">
        <f>IFERROR(Manual!D22-Share2.0!D22,"")</f>
        <v>-4.4485351399679851E-3</v>
      </c>
      <c r="E22" s="97">
        <f>IFERROR(Manual!E22-Share2.0!E22,"")</f>
        <v>-1.743852292348233E-3</v>
      </c>
      <c r="F22" s="97">
        <f>IFERROR(Manual!F22-Share2.0!F22,"")</f>
        <v>-1.7980219999307462E-3</v>
      </c>
      <c r="G22" s="97">
        <f>IFERROR(Manual!G22-Share2.0!G22,"")</f>
        <v>-1.1239990184081436E-3</v>
      </c>
      <c r="H22" s="97">
        <f>IFERROR(Manual!H22-Share2.0!H22,"")</f>
        <v>-5.7576487867921425E-3</v>
      </c>
      <c r="I22" s="97">
        <f>IFERROR(Manual!I22-Share2.0!I22,"")</f>
        <v>-4.9008115055558521E-3</v>
      </c>
      <c r="J22" s="97">
        <f>IFERROR(Manual!J22-Share2.0!J22,"")</f>
        <v>-6.7963532610476815E-3</v>
      </c>
      <c r="K22" s="97">
        <f>IFERROR(Manual!K22-Share2.0!K22,"")</f>
        <v>-4.3160192844252931E-3</v>
      </c>
      <c r="L22" s="97">
        <f>IFERROR(Manual!L22-Share2.0!L22,"")</f>
        <v>-4.2340180911231151E-3</v>
      </c>
      <c r="M22" s="97">
        <f>IFERROR(Manual!M22-Share2.0!M22,"")</f>
        <v>-7.4571807434088977E-3</v>
      </c>
      <c r="N22" s="97">
        <f>IFERROR(Manual!N22-Share2.0!N22,"")</f>
        <v>-4.8009693999880032E-3</v>
      </c>
      <c r="O22" s="97">
        <f>IFERROR(Manual!O22-Share2.0!O22,"")</f>
        <v>-6.2811649977847356E-4</v>
      </c>
      <c r="P22" s="97">
        <f>IFERROR(Manual!P22-Share2.0!P22,"")</f>
        <v>-3.5852334804612751E-3</v>
      </c>
      <c r="Q22" s="97">
        <f>IFERROR(Manual!Q22-Share2.0!Q22,"")</f>
        <v>-2.4638345664868486E-3</v>
      </c>
      <c r="R22" s="97">
        <f>IFERROR(Manual!R22-Share2.0!R22,"")</f>
        <v>-6.8597834026892443E-3</v>
      </c>
      <c r="S22" s="97">
        <f>IFERROR(Manual!S22-Share2.0!S22,"")</f>
        <v>-3.3493664923704911E-3</v>
      </c>
      <c r="T22" s="97">
        <f>IFERROR(Manual!T22-Share2.0!T22,"")</f>
        <v>-5.6494151960208364E-3</v>
      </c>
      <c r="U22" s="97">
        <f>IFERROR(Manual!U22-Share2.0!U22,"")</f>
        <v>-7.8564424077125078E-3</v>
      </c>
      <c r="V22" s="97">
        <f>IFERROR(Manual!V22-Share2.0!V22,"")</f>
        <v>-2.6867737403760417E-3</v>
      </c>
      <c r="W22" s="97">
        <f>IFERROR(Manual!W22-Share2.0!W22,"")</f>
        <v>-6.6628242419124253E-3</v>
      </c>
      <c r="X22" s="97">
        <f>IFERROR(Manual!X22-Share2.0!X22,"")</f>
        <v>-5.9310529515550284E-3</v>
      </c>
      <c r="Y22" s="97">
        <f>IFERROR(Manual!Y22-Share2.0!Y22,"")</f>
        <v>-6.4476551620735595E-3</v>
      </c>
      <c r="Z22" s="97">
        <f>IFERROR(Manual!Z22-Share2.0!Z22,"")</f>
        <v>-4.4928792672123685E-3</v>
      </c>
      <c r="AA22" s="98">
        <f>IFERROR(Manual!AA22-Share2.0!AA22,"")</f>
        <v>-7.1786521011019816E-3</v>
      </c>
    </row>
    <row r="23" spans="1:39" ht="15" thickBot="1" x14ac:dyDescent="0.35">
      <c r="A23"/>
      <c r="B23" s="169" t="s">
        <v>66</v>
      </c>
      <c r="C23" s="40" t="s">
        <v>18</v>
      </c>
      <c r="D23" s="45" t="s">
        <v>67</v>
      </c>
      <c r="E23" s="55" t="s">
        <v>68</v>
      </c>
      <c r="F23" s="55" t="s">
        <v>69</v>
      </c>
      <c r="G23" s="55" t="s">
        <v>70</v>
      </c>
      <c r="H23" s="55" t="s">
        <v>71</v>
      </c>
      <c r="I23" s="55" t="s">
        <v>72</v>
      </c>
      <c r="J23" s="55" t="s">
        <v>73</v>
      </c>
      <c r="K23" s="55" t="s">
        <v>74</v>
      </c>
      <c r="L23" s="55" t="s">
        <v>75</v>
      </c>
      <c r="M23" s="55" t="s">
        <v>76</v>
      </c>
      <c r="N23" s="55" t="s">
        <v>77</v>
      </c>
      <c r="O23" s="56" t="s">
        <v>78</v>
      </c>
    </row>
    <row r="24" spans="1:39" ht="15" thickBot="1" x14ac:dyDescent="0.35">
      <c r="A24"/>
      <c r="B24" s="169"/>
      <c r="C24" s="42" t="s">
        <v>20</v>
      </c>
      <c r="D24" s="87">
        <f>IFERROR(Manual!D24-Share2.0!D24,"")</f>
        <v>0</v>
      </c>
      <c r="E24" s="88">
        <f>IFERROR(Manual!E24-Share2.0!E24,"")</f>
        <v>0</v>
      </c>
      <c r="F24" s="88">
        <f>IFERROR(Manual!F24-Share2.0!F24,"")</f>
        <v>0</v>
      </c>
      <c r="G24" s="88">
        <f>IFERROR(Manual!G24-Share2.0!G24,"")</f>
        <v>0</v>
      </c>
      <c r="H24" s="88">
        <f>IFERROR(Manual!H24-Share2.0!H24,"")</f>
        <v>0</v>
      </c>
      <c r="I24" s="88" t="str">
        <f>IFERROR(Manual!I24-Share2.0!I24,"")</f>
        <v/>
      </c>
      <c r="J24" s="88" t="str">
        <f>IFERROR(Manual!J24-Share2.0!J24,"")</f>
        <v/>
      </c>
      <c r="K24" s="88" t="str">
        <f>IFERROR(Manual!K24-Share2.0!K24,"")</f>
        <v/>
      </c>
      <c r="L24" s="88" t="str">
        <f>IFERROR(Manual!L24-Share2.0!L24,"")</f>
        <v/>
      </c>
      <c r="M24" s="88">
        <f>IFERROR(Manual!M24-Share2.0!M24,"")</f>
        <v>0</v>
      </c>
      <c r="N24" s="88">
        <f>IFERROR(Manual!N24-Share2.0!N24,"")</f>
        <v>0</v>
      </c>
      <c r="O24" s="89">
        <f>IFERROR(Manual!O24-Share2.0!O24,"")</f>
        <v>0</v>
      </c>
    </row>
    <row r="25" spans="1:39" ht="15" thickBot="1" x14ac:dyDescent="0.35">
      <c r="A25"/>
      <c r="B25" s="169"/>
      <c r="C25" s="42" t="s">
        <v>21</v>
      </c>
      <c r="D25" s="90">
        <f>IFERROR(Manual!D25-Share2.0!D25,"")</f>
        <v>1.8970176333976643E-2</v>
      </c>
      <c r="E25" s="94">
        <f>IFERROR(Manual!E25-Share2.0!E25,"")</f>
        <v>1.6839715113449658E-2</v>
      </c>
      <c r="F25" s="94">
        <f>IFERROR(Manual!F25-Share2.0!F25,"")</f>
        <v>1.6219242579600869E-2</v>
      </c>
      <c r="G25" s="94">
        <f>IFERROR(Manual!G25-Share2.0!G25,"")</f>
        <v>2.0225329192319799E-2</v>
      </c>
      <c r="H25" s="94">
        <f>IFERROR(Manual!H25-Share2.0!H25,"")</f>
        <v>2.3322726044380449E-2</v>
      </c>
      <c r="I25" s="94" t="str">
        <f>IFERROR(Manual!I25-Share2.0!I25,"")</f>
        <v/>
      </c>
      <c r="J25" s="94" t="str">
        <f>IFERROR(Manual!J25-Share2.0!J25,"")</f>
        <v/>
      </c>
      <c r="K25" s="94" t="str">
        <f>IFERROR(Manual!K25-Share2.0!K25,"")</f>
        <v/>
      </c>
      <c r="L25" s="94" t="str">
        <f>IFERROR(Manual!L25-Share2.0!L25,"")</f>
        <v/>
      </c>
      <c r="M25" s="94">
        <f>IFERROR(Manual!M25-Share2.0!M25,"")</f>
        <v>2.6517160439948857E-2</v>
      </c>
      <c r="N25" s="94">
        <f>IFERROR(Manual!N25-Share2.0!N25,"")</f>
        <v>2.2315738704317058E-2</v>
      </c>
      <c r="O25" s="95">
        <f>IFERROR(Manual!O25-Share2.0!O25,"")</f>
        <v>7.541891070119329E-3</v>
      </c>
    </row>
    <row r="26" spans="1:39" ht="15" thickBot="1" x14ac:dyDescent="0.35">
      <c r="A26"/>
      <c r="B26" s="169"/>
      <c r="C26" s="42" t="s">
        <v>22</v>
      </c>
      <c r="D26" s="96">
        <f>IFERROR(Manual!D26-Share2.0!D26,"")</f>
        <v>-1.3232347089329743E-3</v>
      </c>
      <c r="E26" s="97">
        <f>IFERROR(Manual!E26-Share2.0!E26,"")</f>
        <v>-7.3882661203288902E-3</v>
      </c>
      <c r="F26" s="97">
        <f>IFERROR(Manual!F26-Share2.0!F26,"")</f>
        <v>-5.3072919512013039E-3</v>
      </c>
      <c r="G26" s="97">
        <f>IFERROR(Manual!G26-Share2.0!G26,"")</f>
        <v>-1.3311304418486547E-3</v>
      </c>
      <c r="H26" s="97">
        <f>IFERROR(Manual!H26-Share2.0!H26,"")</f>
        <v>-4.3259901728823213E-4</v>
      </c>
      <c r="I26" s="97" t="str">
        <f>IFERROR(Manual!I26-Share2.0!I26,"")</f>
        <v/>
      </c>
      <c r="J26" s="97" t="str">
        <f>IFERROR(Manual!J26-Share2.0!J26,"")</f>
        <v/>
      </c>
      <c r="K26" s="97" t="str">
        <f>IFERROR(Manual!K26-Share2.0!K26,"")</f>
        <v/>
      </c>
      <c r="L26" s="97" t="str">
        <f>IFERROR(Manual!L26-Share2.0!L26,"")</f>
        <v/>
      </c>
      <c r="M26" s="97">
        <f>IFERROR(Manual!M26-Share2.0!M26,"")</f>
        <v>-6.6622924881994672E-3</v>
      </c>
      <c r="N26" s="97">
        <f>IFERROR(Manual!N26-Share2.0!N26,"")</f>
        <v>1.6042811062476764E-3</v>
      </c>
      <c r="O26" s="98">
        <f>IFERROR(Manual!O26-Share2.0!O26,"")</f>
        <v>-2.7645516306602363E-3</v>
      </c>
    </row>
    <row r="27" spans="1:39" ht="15" thickBot="1" x14ac:dyDescent="0.35">
      <c r="A27"/>
      <c r="B27" s="169" t="s">
        <v>79</v>
      </c>
      <c r="C27" s="40" t="s">
        <v>18</v>
      </c>
      <c r="D27" s="45" t="s">
        <v>80</v>
      </c>
      <c r="E27" s="46" t="s">
        <v>81</v>
      </c>
      <c r="F27" s="46" t="s">
        <v>82</v>
      </c>
      <c r="G27" s="46" t="s">
        <v>83</v>
      </c>
      <c r="H27" s="46" t="s">
        <v>84</v>
      </c>
      <c r="I27" s="46" t="s">
        <v>85</v>
      </c>
      <c r="J27" s="46" t="s">
        <v>86</v>
      </c>
      <c r="K27" s="46" t="s">
        <v>87</v>
      </c>
      <c r="L27" s="46" t="s">
        <v>88</v>
      </c>
      <c r="M27" s="46" t="s">
        <v>89</v>
      </c>
      <c r="N27" s="46" t="s">
        <v>90</v>
      </c>
      <c r="O27" s="46" t="s">
        <v>91</v>
      </c>
      <c r="P27" s="61" t="s">
        <v>92</v>
      </c>
      <c r="Q27" s="61" t="s">
        <v>93</v>
      </c>
      <c r="R27" s="61" t="s">
        <v>94</v>
      </c>
      <c r="S27" s="61" t="s">
        <v>95</v>
      </c>
      <c r="T27" s="61" t="s">
        <v>96</v>
      </c>
      <c r="U27" s="61" t="s">
        <v>97</v>
      </c>
      <c r="V27" s="61" t="s">
        <v>98</v>
      </c>
      <c r="W27" s="61" t="s">
        <v>99</v>
      </c>
      <c r="X27" s="61" t="s">
        <v>100</v>
      </c>
      <c r="Y27" s="61" t="s">
        <v>101</v>
      </c>
      <c r="Z27" s="61" t="s">
        <v>102</v>
      </c>
      <c r="AA27" s="61" t="s">
        <v>103</v>
      </c>
      <c r="AB27" s="61" t="s">
        <v>104</v>
      </c>
      <c r="AC27" s="61" t="s">
        <v>105</v>
      </c>
      <c r="AD27" s="61" t="s">
        <v>106</v>
      </c>
      <c r="AE27" s="61" t="s">
        <v>107</v>
      </c>
      <c r="AF27" s="61" t="s">
        <v>108</v>
      </c>
      <c r="AG27" s="61" t="s">
        <v>109</v>
      </c>
      <c r="AH27" s="61" t="s">
        <v>110</v>
      </c>
      <c r="AI27" s="61" t="s">
        <v>111</v>
      </c>
      <c r="AJ27" s="61" t="s">
        <v>112</v>
      </c>
      <c r="AK27" s="61" t="s">
        <v>113</v>
      </c>
      <c r="AL27" s="61" t="s">
        <v>114</v>
      </c>
      <c r="AM27" s="62" t="s">
        <v>115</v>
      </c>
    </row>
    <row r="28" spans="1:39" ht="15" thickBot="1" x14ac:dyDescent="0.35">
      <c r="A28"/>
      <c r="B28" s="169"/>
      <c r="C28" s="42" t="s">
        <v>20</v>
      </c>
      <c r="D28" s="87">
        <f>IFERROR(Manual!D28-Share2.0!D28,"")</f>
        <v>0</v>
      </c>
      <c r="E28" s="88" t="str">
        <f>IFERROR(Manual!E28-Share2.0!E28,"")</f>
        <v/>
      </c>
      <c r="F28" s="88" t="str">
        <f>IFERROR(Manual!F28-Share2.0!F28,"")</f>
        <v/>
      </c>
      <c r="G28" s="88" t="str">
        <f>IFERROR(Manual!G28-Share2.0!G28,"")</f>
        <v/>
      </c>
      <c r="H28" s="88" t="str">
        <f>IFERROR(Manual!H28-Share2.0!H28,"")</f>
        <v/>
      </c>
      <c r="I28" s="88" t="str">
        <f>IFERROR(Manual!I28-Share2.0!I28,"")</f>
        <v/>
      </c>
      <c r="J28" s="88" t="str">
        <f>IFERROR(Manual!J28-Share2.0!J28,"")</f>
        <v/>
      </c>
      <c r="K28" s="88" t="str">
        <f>IFERROR(Manual!K28-Share2.0!K28,"")</f>
        <v/>
      </c>
      <c r="L28" s="88" t="str">
        <f>IFERROR(Manual!L28-Share2.0!L28,"")</f>
        <v/>
      </c>
      <c r="M28" s="88" t="str">
        <f>IFERROR(Manual!M28-Share2.0!M28,"")</f>
        <v/>
      </c>
      <c r="N28" s="88" t="str">
        <f>IFERROR(Manual!N28-Share2.0!N28,"")</f>
        <v/>
      </c>
      <c r="O28" s="88" t="str">
        <f>IFERROR(Manual!O28-Share2.0!O28,"")</f>
        <v/>
      </c>
      <c r="P28" s="88" t="str">
        <f>IFERROR(Manual!P28-Share2.0!P28,"")</f>
        <v/>
      </c>
      <c r="Q28" s="88" t="str">
        <f>IFERROR(Manual!Q28-Share2.0!Q28,"")</f>
        <v/>
      </c>
      <c r="R28" s="88" t="str">
        <f>IFERROR(Manual!R28-Share2.0!R28,"")</f>
        <v/>
      </c>
      <c r="S28" s="88" t="str">
        <f>IFERROR(Manual!S28-Share2.0!S28,"")</f>
        <v/>
      </c>
      <c r="T28" s="88" t="str">
        <f>IFERROR(Manual!T28-Share2.0!T28,"")</f>
        <v/>
      </c>
      <c r="U28" s="88" t="str">
        <f>IFERROR(Manual!U28-Share2.0!U28,"")</f>
        <v/>
      </c>
      <c r="V28" s="88" t="str">
        <f>IFERROR(Manual!V28-Share2.0!V28,"")</f>
        <v/>
      </c>
      <c r="W28" s="88" t="str">
        <f>IFERROR(Manual!W28-Share2.0!W28,"")</f>
        <v/>
      </c>
      <c r="X28" s="88">
        <f>IFERROR(Manual!X28-Share2.0!X28,"")</f>
        <v>0</v>
      </c>
      <c r="Y28" s="88">
        <f>IFERROR(Manual!Y28-Share2.0!Y28,"")</f>
        <v>0</v>
      </c>
      <c r="Z28" s="88" t="str">
        <f>IFERROR(Manual!Z28-Share2.0!Z28,"")</f>
        <v/>
      </c>
      <c r="AA28" s="88" t="str">
        <f>IFERROR(Manual!AA28-Share2.0!AA28,"")</f>
        <v/>
      </c>
      <c r="AB28" s="88" t="str">
        <f>IFERROR(Manual!AB28-Share2.0!AB28,"")</f>
        <v/>
      </c>
      <c r="AC28" s="88" t="str">
        <f>IFERROR(Manual!AC28-Share2.0!AC28,"")</f>
        <v/>
      </c>
      <c r="AD28" s="88" t="str">
        <f>IFERROR(Manual!AD28-Share2.0!AD28,"")</f>
        <v/>
      </c>
      <c r="AE28" s="88">
        <f>IFERROR(Manual!AE28-Share2.0!AE28,"")</f>
        <v>0</v>
      </c>
      <c r="AF28" s="88">
        <f>IFERROR(Manual!AF28-Share2.0!AF28,"")</f>
        <v>0</v>
      </c>
      <c r="AG28" s="88">
        <f>IFERROR(Manual!AG28-Share2.0!AG28,"")</f>
        <v>0</v>
      </c>
      <c r="AH28" s="88">
        <f>IFERROR(Manual!AH28-Share2.0!AH28,"")</f>
        <v>0</v>
      </c>
      <c r="AI28" s="88">
        <f>IFERROR(Manual!AI28-Share2.0!AI28,"")</f>
        <v>0</v>
      </c>
      <c r="AJ28" s="88">
        <f>IFERROR(Manual!AJ28-Share2.0!AJ28,"")</f>
        <v>0</v>
      </c>
      <c r="AK28" s="88">
        <f>IFERROR(Manual!AK28-Share2.0!AK28,"")</f>
        <v>0</v>
      </c>
      <c r="AL28" s="88">
        <f>IFERROR(Manual!AL28-Share2.0!AL28,"")</f>
        <v>0</v>
      </c>
      <c r="AM28" s="89">
        <f>IFERROR(Manual!AM28-Share2.0!AM28,"")</f>
        <v>0</v>
      </c>
    </row>
    <row r="29" spans="1:39" ht="15" thickBot="1" x14ac:dyDescent="0.35">
      <c r="A29"/>
      <c r="B29" s="169"/>
      <c r="C29" s="42" t="s">
        <v>21</v>
      </c>
      <c r="D29" s="90">
        <f>IFERROR(Manual!D29-Share2.0!D29,"")</f>
        <v>4.7039535575965068E-2</v>
      </c>
      <c r="E29" s="91" t="str">
        <f>IFERROR(Manual!E29-Share2.0!E29,"")</f>
        <v/>
      </c>
      <c r="F29" s="91" t="str">
        <f>IFERROR(Manual!F29-Share2.0!F29,"")</f>
        <v/>
      </c>
      <c r="G29" s="91" t="str">
        <f>IFERROR(Manual!G29-Share2.0!G29,"")</f>
        <v/>
      </c>
      <c r="H29" s="91" t="str">
        <f>IFERROR(Manual!H29-Share2.0!H29,"")</f>
        <v/>
      </c>
      <c r="I29" s="91" t="str">
        <f>IFERROR(Manual!I29-Share2.0!I29,"")</f>
        <v/>
      </c>
      <c r="J29" s="91" t="str">
        <f>IFERROR(Manual!J29-Share2.0!J29,"")</f>
        <v/>
      </c>
      <c r="K29" s="91" t="str">
        <f>IFERROR(Manual!K29-Share2.0!K29,"")</f>
        <v/>
      </c>
      <c r="L29" s="91" t="str">
        <f>IFERROR(Manual!L29-Share2.0!L29,"")</f>
        <v/>
      </c>
      <c r="M29" s="91" t="str">
        <f>IFERROR(Manual!M29-Share2.0!M29,"")</f>
        <v/>
      </c>
      <c r="N29" s="91" t="str">
        <f>IFERROR(Manual!N29-Share2.0!N29,"")</f>
        <v/>
      </c>
      <c r="O29" s="91" t="str">
        <f>IFERROR(Manual!O29-Share2.0!O29,"")</f>
        <v/>
      </c>
      <c r="P29" s="91" t="str">
        <f>IFERROR(Manual!P29-Share2.0!P29,"")</f>
        <v/>
      </c>
      <c r="Q29" s="91" t="str">
        <f>IFERROR(Manual!Q29-Share2.0!Q29,"")</f>
        <v/>
      </c>
      <c r="R29" s="91" t="str">
        <f>IFERROR(Manual!R29-Share2.0!R29,"")</f>
        <v/>
      </c>
      <c r="S29" s="91" t="str">
        <f>IFERROR(Manual!S29-Share2.0!S29,"")</f>
        <v/>
      </c>
      <c r="T29" s="91" t="str">
        <f>IFERROR(Manual!T29-Share2.0!T29,"")</f>
        <v/>
      </c>
      <c r="U29" s="91" t="str">
        <f>IFERROR(Manual!U29-Share2.0!U29,"")</f>
        <v/>
      </c>
      <c r="V29" s="91" t="str">
        <f>IFERROR(Manual!V29-Share2.0!V29,"")</f>
        <v/>
      </c>
      <c r="W29" s="91" t="str">
        <f>IFERROR(Manual!W29-Share2.0!W29,"")</f>
        <v/>
      </c>
      <c r="X29" s="91">
        <f>IFERROR(Manual!X29-Share2.0!X29,"")</f>
        <v>1.539097781885794E-2</v>
      </c>
      <c r="Y29" s="91">
        <f>IFERROR(Manual!Y29-Share2.0!Y29,"")</f>
        <v>1.6974939276224121E-2</v>
      </c>
      <c r="Z29" s="91" t="str">
        <f>IFERROR(Manual!Z29-Share2.0!Z29,"")</f>
        <v/>
      </c>
      <c r="AA29" s="91" t="str">
        <f>IFERROR(Manual!AA29-Share2.0!AA29,"")</f>
        <v/>
      </c>
      <c r="AB29" s="91" t="str">
        <f>IFERROR(Manual!AB29-Share2.0!AB29,"")</f>
        <v/>
      </c>
      <c r="AC29" s="91" t="str">
        <f>IFERROR(Manual!AC29-Share2.0!AC29,"")</f>
        <v/>
      </c>
      <c r="AD29" s="91" t="str">
        <f>IFERROR(Manual!AD29-Share2.0!AD29,"")</f>
        <v/>
      </c>
      <c r="AE29" s="91">
        <f>IFERROR(Manual!AE29-Share2.0!AE29,"")</f>
        <v>1.8218310116102896E-2</v>
      </c>
      <c r="AF29" s="91">
        <f>IFERROR(Manual!AF29-Share2.0!AF29,"")</f>
        <v>2.0837256913399792E-2</v>
      </c>
      <c r="AG29" s="91">
        <f>IFERROR(Manual!AG29-Share2.0!AG29,"")</f>
        <v>1.7276604003861402E-2</v>
      </c>
      <c r="AH29" s="91">
        <f>IFERROR(Manual!AH29-Share2.0!AH29,"")</f>
        <v>1.5734523002977938E-2</v>
      </c>
      <c r="AI29" s="91">
        <f>IFERROR(Manual!AI29-Share2.0!AI29,"")</f>
        <v>7.8407196766193746E-3</v>
      </c>
      <c r="AJ29" s="91">
        <f>IFERROR(Manual!AJ29-Share2.0!AJ29,"")</f>
        <v>1.597419580829678E-2</v>
      </c>
      <c r="AK29" s="91">
        <f>IFERROR(Manual!AK29-Share2.0!AK29,"")</f>
        <v>6.577377806122043E-3</v>
      </c>
      <c r="AL29" s="91">
        <f>IFERROR(Manual!AL29-Share2.0!AL29,"")</f>
        <v>4.0786415400905877E-2</v>
      </c>
      <c r="AM29" s="92">
        <f>IFERROR(Manual!AM29-Share2.0!AM29,"")</f>
        <v>4.3550983590879236E-2</v>
      </c>
    </row>
    <row r="30" spans="1:39" ht="15" thickBot="1" x14ac:dyDescent="0.35">
      <c r="A30"/>
      <c r="B30" s="169"/>
      <c r="C30" s="42" t="s">
        <v>22</v>
      </c>
      <c r="D30" s="96">
        <f>IFERROR(Manual!D30-Share2.0!D30,"")</f>
        <v>1.8346379599129548E-4</v>
      </c>
      <c r="E30" s="97" t="str">
        <f>IFERROR(Manual!E30-Share2.0!E30,"")</f>
        <v/>
      </c>
      <c r="F30" s="97" t="str">
        <f>IFERROR(Manual!F30-Share2.0!F30,"")</f>
        <v/>
      </c>
      <c r="G30" s="97" t="str">
        <f>IFERROR(Manual!G30-Share2.0!G30,"")</f>
        <v/>
      </c>
      <c r="H30" s="97" t="str">
        <f>IFERROR(Manual!H30-Share2.0!H30,"")</f>
        <v/>
      </c>
      <c r="I30" s="97" t="str">
        <f>IFERROR(Manual!I30-Share2.0!I30,"")</f>
        <v/>
      </c>
      <c r="J30" s="97" t="str">
        <f>IFERROR(Manual!J30-Share2.0!J30,"")</f>
        <v/>
      </c>
      <c r="K30" s="97" t="str">
        <f>IFERROR(Manual!K30-Share2.0!K30,"")</f>
        <v/>
      </c>
      <c r="L30" s="97" t="str">
        <f>IFERROR(Manual!L30-Share2.0!L30,"")</f>
        <v/>
      </c>
      <c r="M30" s="97" t="str">
        <f>IFERROR(Manual!M30-Share2.0!M30,"")</f>
        <v/>
      </c>
      <c r="N30" s="97" t="str">
        <f>IFERROR(Manual!N30-Share2.0!N30,"")</f>
        <v/>
      </c>
      <c r="O30" s="97" t="str">
        <f>IFERROR(Manual!O30-Share2.0!O30,"")</f>
        <v/>
      </c>
      <c r="P30" s="97" t="str">
        <f>IFERROR(Manual!P30-Share2.0!P30,"")</f>
        <v/>
      </c>
      <c r="Q30" s="97" t="str">
        <f>IFERROR(Manual!Q30-Share2.0!Q30,"")</f>
        <v/>
      </c>
      <c r="R30" s="97" t="str">
        <f>IFERROR(Manual!R30-Share2.0!R30,"")</f>
        <v/>
      </c>
      <c r="S30" s="97" t="str">
        <f>IFERROR(Manual!S30-Share2.0!S30,"")</f>
        <v/>
      </c>
      <c r="T30" s="97" t="str">
        <f>IFERROR(Manual!T30-Share2.0!T30,"")</f>
        <v/>
      </c>
      <c r="U30" s="97" t="str">
        <f>IFERROR(Manual!U30-Share2.0!U30,"")</f>
        <v/>
      </c>
      <c r="V30" s="97" t="str">
        <f>IFERROR(Manual!V30-Share2.0!V30,"")</f>
        <v/>
      </c>
      <c r="W30" s="97" t="str">
        <f>IFERROR(Manual!W30-Share2.0!W30,"")</f>
        <v/>
      </c>
      <c r="X30" s="97">
        <f>IFERROR(Manual!X30-Share2.0!X30,"")</f>
        <v>-2.4189780193586835E-3</v>
      </c>
      <c r="Y30" s="97">
        <f>IFERROR(Manual!Y30-Share2.0!Y30,"")</f>
        <v>1.290935495573492E-2</v>
      </c>
      <c r="Z30" s="97" t="str">
        <f>IFERROR(Manual!Z30-Share2.0!Z30,"")</f>
        <v/>
      </c>
      <c r="AA30" s="97" t="str">
        <f>IFERROR(Manual!AA30-Share2.0!AA30,"")</f>
        <v/>
      </c>
      <c r="AB30" s="97" t="str">
        <f>IFERROR(Manual!AB30-Share2.0!AB30,"")</f>
        <v/>
      </c>
      <c r="AC30" s="97" t="str">
        <f>IFERROR(Manual!AC30-Share2.0!AC30,"")</f>
        <v/>
      </c>
      <c r="AD30" s="97" t="str">
        <f>IFERROR(Manual!AD30-Share2.0!AD30,"")</f>
        <v/>
      </c>
      <c r="AE30" s="97">
        <f>IFERROR(Manual!AE30-Share2.0!AE30,"")</f>
        <v>-1.1060633140975627E-2</v>
      </c>
      <c r="AF30" s="97">
        <f>IFERROR(Manual!AF30-Share2.0!AF30,"")</f>
        <v>-6.860734239452014E-3</v>
      </c>
      <c r="AG30" s="97">
        <f>IFERROR(Manual!AG30-Share2.0!AG30,"")</f>
        <v>-6.5955735681029123E-3</v>
      </c>
      <c r="AH30" s="97">
        <f>IFERROR(Manual!AH30-Share2.0!AH30,"")</f>
        <v>-3.5468547334586639E-3</v>
      </c>
      <c r="AI30" s="97">
        <f>IFERROR(Manual!AI30-Share2.0!AI30,"")</f>
        <v>2.3299129546452968E-3</v>
      </c>
      <c r="AJ30" s="97">
        <f>IFERROR(Manual!AJ30-Share2.0!AJ30,"")</f>
        <v>-6.4707447894206405E-4</v>
      </c>
      <c r="AK30" s="97">
        <f>IFERROR(Manual!AK30-Share2.0!AK30,"")</f>
        <v>1.1752693416151094E-2</v>
      </c>
      <c r="AL30" s="97">
        <f>IFERROR(Manual!AL30-Share2.0!AL30,"")</f>
        <v>-1.6888131674230755E-2</v>
      </c>
      <c r="AM30" s="98">
        <f>IFERROR(Manual!AM30-Share2.0!AM30,"")</f>
        <v>-8.8613771393021845E-3</v>
      </c>
    </row>
    <row r="31" spans="1:39" ht="15" thickBot="1" x14ac:dyDescent="0.35">
      <c r="A31"/>
      <c r="B31" s="169" t="s">
        <v>116</v>
      </c>
      <c r="C31" s="40" t="s">
        <v>18</v>
      </c>
      <c r="D31" s="60" t="s">
        <v>117</v>
      </c>
      <c r="E31" s="63" t="s">
        <v>118</v>
      </c>
    </row>
    <row r="32" spans="1:39" ht="15" thickBot="1" x14ac:dyDescent="0.35">
      <c r="A32"/>
      <c r="B32" s="169"/>
      <c r="C32" s="42" t="s">
        <v>20</v>
      </c>
      <c r="D32" s="87">
        <f>IFERROR(Manual!D32-Share2.0!D32,"")</f>
        <v>0</v>
      </c>
      <c r="E32" s="89">
        <f>IFERROR(Manual!E32-Share2.0!E32,"")</f>
        <v>0</v>
      </c>
    </row>
    <row r="33" spans="1:39" ht="15" thickBot="1" x14ac:dyDescent="0.35">
      <c r="A33"/>
      <c r="B33" s="169"/>
      <c r="C33" s="42" t="s">
        <v>21</v>
      </c>
      <c r="D33" s="90">
        <f>IFERROR(Manual!D33-Share2.0!D33,"")</f>
        <v>2.3012017452073687E-2</v>
      </c>
      <c r="E33" s="92">
        <f>IFERROR(Manual!E33-Share2.0!E33,"")</f>
        <v>1.1831112740278748E-2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</row>
    <row r="34" spans="1:39" ht="15" thickBot="1" x14ac:dyDescent="0.35">
      <c r="A34"/>
      <c r="B34" s="169"/>
      <c r="C34" s="42" t="s">
        <v>22</v>
      </c>
      <c r="D34" s="90">
        <f>IFERROR(Manual!D34-Share2.0!D34,"")</f>
        <v>-9.3991268486164972E-3</v>
      </c>
      <c r="E34" s="92">
        <f>IFERROR(Manual!E34-Share2.0!E34,"")</f>
        <v>-1.0716521968309745E-3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</row>
    <row r="35" spans="1:39" ht="17.25" customHeight="1" thickBot="1" x14ac:dyDescent="0.35">
      <c r="A35"/>
      <c r="B35" s="170" t="s">
        <v>119</v>
      </c>
      <c r="C35" s="72" t="s">
        <v>18</v>
      </c>
      <c r="D35" s="45" t="s">
        <v>120</v>
      </c>
      <c r="E35" s="46" t="s">
        <v>121</v>
      </c>
      <c r="F35" s="46" t="s">
        <v>122</v>
      </c>
      <c r="G35" s="47" t="s">
        <v>123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</row>
    <row r="36" spans="1:39" ht="17.25" customHeight="1" thickBot="1" x14ac:dyDescent="0.35">
      <c r="A36"/>
      <c r="B36" s="170"/>
      <c r="C36" s="70" t="s">
        <v>20</v>
      </c>
      <c r="D36" s="99">
        <f>IFERROR(Manual!D36-Share2.0!D36,"")</f>
        <v>0</v>
      </c>
      <c r="E36" s="100">
        <f>IFERROR(Manual!E36-Share2.0!E36,"")</f>
        <v>0</v>
      </c>
      <c r="F36" s="100">
        <f>IFERROR(Manual!F36-Share2.0!F36,"")</f>
        <v>0</v>
      </c>
      <c r="G36" s="101">
        <f>IFERROR(Manual!G36-Share2.0!G36,"")</f>
        <v>0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</row>
    <row r="37" spans="1:39" ht="17.25" customHeight="1" thickBot="1" x14ac:dyDescent="0.35">
      <c r="A37"/>
      <c r="B37" s="170"/>
      <c r="C37" s="70" t="s">
        <v>21</v>
      </c>
      <c r="D37" s="93">
        <f>IFERROR(Manual!D37-Share2.0!D37,"")</f>
        <v>9.4039108716661938E-3</v>
      </c>
      <c r="E37" s="94">
        <f>IFERROR(Manual!E37-Share2.0!E37,"")</f>
        <v>4.6939823601758406E-2</v>
      </c>
      <c r="F37" s="94">
        <f>IFERROR(Manual!F37-Share2.0!F37,"")</f>
        <v>3.8013618097979501E-3</v>
      </c>
      <c r="G37" s="95">
        <f>IFERROR(Manual!G37-Share2.0!G37,"")</f>
        <v>1.0320071051669613E-2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</row>
    <row r="38" spans="1:39" ht="17.25" customHeight="1" thickBot="1" x14ac:dyDescent="0.35">
      <c r="A38"/>
      <c r="B38" s="170"/>
      <c r="C38" s="71" t="s">
        <v>22</v>
      </c>
      <c r="D38" s="96">
        <f>IFERROR(Manual!D38-Share2.0!D38,"")</f>
        <v>2.5692246071683938E-3</v>
      </c>
      <c r="E38" s="97">
        <f>IFERROR(Manual!E38-Share2.0!E38,"")</f>
        <v>-1.2429064370395038E-3</v>
      </c>
      <c r="F38" s="97">
        <f>IFERROR(Manual!F38-Share2.0!F38,"")</f>
        <v>6.2049324789863192E-4</v>
      </c>
      <c r="G38" s="98">
        <f>IFERROR(Manual!G38-Share2.0!G38,"")</f>
        <v>-3.3959225673242388E-3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</row>
    <row r="39" spans="1:39" ht="15" thickBot="1" x14ac:dyDescent="0.35">
      <c r="A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</row>
    <row r="40" spans="1:39" ht="15" thickBot="1" x14ac:dyDescent="0.35">
      <c r="A40"/>
      <c r="B40" s="38" t="s">
        <v>124</v>
      </c>
      <c r="C40" s="39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</row>
    <row r="41" spans="1:39" ht="15" thickBot="1" x14ac:dyDescent="0.35">
      <c r="A41"/>
      <c r="B41" s="169" t="s">
        <v>17</v>
      </c>
      <c r="C41" s="40" t="s">
        <v>18</v>
      </c>
      <c r="D41" s="41" t="s">
        <v>19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</row>
    <row r="42" spans="1:39" ht="15" thickBot="1" x14ac:dyDescent="0.35">
      <c r="A42"/>
      <c r="B42" s="169"/>
      <c r="C42" s="42" t="s">
        <v>20</v>
      </c>
      <c r="D42" s="85">
        <f>IFERROR(Manual!D42-Share2.0!D42,"")</f>
        <v>0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</row>
    <row r="43" spans="1:39" ht="15" thickBot="1" x14ac:dyDescent="0.35">
      <c r="A43"/>
      <c r="B43" s="169"/>
      <c r="C43" s="42" t="s">
        <v>21</v>
      </c>
      <c r="D43" s="86">
        <f>IFERROR(Manual!D43-Share2.0!D43,"")</f>
        <v>1.6648479101137786E-2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</row>
    <row r="44" spans="1:39" ht="15" thickBot="1" x14ac:dyDescent="0.35">
      <c r="A44"/>
      <c r="B44" s="169"/>
      <c r="C44" s="42" t="s">
        <v>22</v>
      </c>
      <c r="D44" s="86">
        <f>IFERROR(Manual!D44-Share2.0!D44,"")</f>
        <v>-4.6595994418285255E-3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</row>
    <row r="45" spans="1:39" ht="15" thickBot="1" x14ac:dyDescent="0.35">
      <c r="A45"/>
      <c r="B45" s="169" t="s">
        <v>23</v>
      </c>
      <c r="C45" s="40" t="s">
        <v>18</v>
      </c>
      <c r="D45" s="45" t="s">
        <v>24</v>
      </c>
      <c r="E45" s="46" t="s">
        <v>25</v>
      </c>
      <c r="F45" s="46" t="s">
        <v>26</v>
      </c>
      <c r="G45" s="46" t="s">
        <v>27</v>
      </c>
      <c r="H45" s="46" t="s">
        <v>28</v>
      </c>
      <c r="I45" s="46" t="s">
        <v>29</v>
      </c>
      <c r="J45" s="46" t="s">
        <v>30</v>
      </c>
      <c r="K45" s="46" t="s">
        <v>31</v>
      </c>
      <c r="L45" s="46" t="s">
        <v>32</v>
      </c>
      <c r="M45" s="46" t="s">
        <v>33</v>
      </c>
      <c r="N45" s="46" t="s">
        <v>34</v>
      </c>
      <c r="O45" s="46" t="s">
        <v>35</v>
      </c>
      <c r="P45" s="46" t="s">
        <v>36</v>
      </c>
      <c r="Q45" s="46" t="s">
        <v>37</v>
      </c>
      <c r="R45" s="47" t="s">
        <v>38</v>
      </c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</row>
    <row r="46" spans="1:39" ht="15" thickBot="1" x14ac:dyDescent="0.35">
      <c r="A46"/>
      <c r="B46" s="169"/>
      <c r="C46" s="42" t="s">
        <v>20</v>
      </c>
      <c r="D46" s="87">
        <f>IFERROR(Manual!D46-Share2.0!D46,"")</f>
        <v>0</v>
      </c>
      <c r="E46" s="88">
        <f>IFERROR(Manual!E46-Share2.0!E46,"")</f>
        <v>0</v>
      </c>
      <c r="F46" s="88">
        <f>IFERROR(Manual!F46-Share2.0!F46,"")</f>
        <v>0</v>
      </c>
      <c r="G46" s="88">
        <f>IFERROR(Manual!G46-Share2.0!G46,"")</f>
        <v>0</v>
      </c>
      <c r="H46" s="88">
        <f>IFERROR(Manual!H46-Share2.0!H46,"")</f>
        <v>0</v>
      </c>
      <c r="I46" s="88">
        <f>IFERROR(Manual!I46-Share2.0!I46,"")</f>
        <v>0</v>
      </c>
      <c r="J46" s="88">
        <f>IFERROR(Manual!J46-Share2.0!J46,"")</f>
        <v>0</v>
      </c>
      <c r="K46" s="88">
        <f>IFERROR(Manual!K46-Share2.0!K46,"")</f>
        <v>0</v>
      </c>
      <c r="L46" s="88">
        <f>IFERROR(Manual!L46-Share2.0!L46,"")</f>
        <v>0</v>
      </c>
      <c r="M46" s="88">
        <f>IFERROR(Manual!M46-Share2.0!M46,"")</f>
        <v>0</v>
      </c>
      <c r="N46" s="88">
        <f>IFERROR(Manual!N46-Share2.0!N46,"")</f>
        <v>0</v>
      </c>
      <c r="O46" s="88">
        <f>IFERROR(Manual!O46-Share2.0!O46,"")</f>
        <v>0</v>
      </c>
      <c r="P46" s="88">
        <f>IFERROR(Manual!P46-Share2.0!P46,"")</f>
        <v>0</v>
      </c>
      <c r="Q46" s="88">
        <f>IFERROR(Manual!Q46-Share2.0!Q46,"")</f>
        <v>0</v>
      </c>
      <c r="R46" s="89">
        <f>IFERROR(Manual!R46-Share2.0!R46,"")</f>
        <v>0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</row>
    <row r="47" spans="1:39" ht="15" thickBot="1" x14ac:dyDescent="0.35">
      <c r="A47"/>
      <c r="B47" s="169"/>
      <c r="C47" s="42" t="s">
        <v>21</v>
      </c>
      <c r="D47" s="90">
        <f>IFERROR(Manual!D47-Share2.0!D47,"")</f>
        <v>5.6601033144405215E-4</v>
      </c>
      <c r="E47" s="91">
        <f>IFERROR(Manual!E47-Share2.0!E47,"")</f>
        <v>1.1643199788191096E-3</v>
      </c>
      <c r="F47" s="91">
        <f>IFERROR(Manual!F47-Share2.0!F47,"")</f>
        <v>6.4941617808258426E-4</v>
      </c>
      <c r="G47" s="91">
        <f>IFERROR(Manual!G47-Share2.0!G47,"")</f>
        <v>3.6877583582075826E-4</v>
      </c>
      <c r="H47" s="91">
        <f>IFERROR(Manual!H47-Share2.0!H47,"")</f>
        <v>3.9284573512921614E-4</v>
      </c>
      <c r="I47" s="91">
        <f>IFERROR(Manual!I47-Share2.0!I47,"")</f>
        <v>1.3824866286290052E-4</v>
      </c>
      <c r="J47" s="91">
        <f>IFERROR(Manual!J47-Share2.0!J47,"")</f>
        <v>5.5161034507415904E-4</v>
      </c>
      <c r="K47" s="91">
        <f>IFERROR(Manual!K47-Share2.0!K47,"")</f>
        <v>1.7263662508834388E-3</v>
      </c>
      <c r="L47" s="91">
        <f>IFERROR(Manual!L47-Share2.0!L47,"")</f>
        <v>1.5641974230012976E-3</v>
      </c>
      <c r="M47" s="91">
        <f>IFERROR(Manual!M47-Share2.0!M47,"")</f>
        <v>1.4934949913194154E-3</v>
      </c>
      <c r="N47" s="91">
        <f>IFERROR(Manual!N47-Share2.0!N47,"")</f>
        <v>1.8028666857748022E-3</v>
      </c>
      <c r="O47" s="91">
        <f>IFERROR(Manual!O47-Share2.0!O47,"")</f>
        <v>1.2282502115495185E-3</v>
      </c>
      <c r="P47" s="91">
        <f>IFERROR(Manual!P47-Share2.0!P47,"")</f>
        <v>1.5178684351059629E-3</v>
      </c>
      <c r="Q47" s="91">
        <f>IFERROR(Manual!Q47-Share2.0!Q47,"")</f>
        <v>1.436968841241207E-3</v>
      </c>
      <c r="R47" s="92">
        <f>IFERROR(Manual!R47-Share2.0!R47,"")</f>
        <v>1.0261400290938695E-3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</row>
    <row r="48" spans="1:39" ht="15" thickBot="1" x14ac:dyDescent="0.35">
      <c r="A48"/>
      <c r="B48" s="169"/>
      <c r="C48" s="42" t="s">
        <v>22</v>
      </c>
      <c r="D48" s="90">
        <f>IFERROR(Manual!D48-Share2.0!D48,"")</f>
        <v>-1.2100137984410704E-5</v>
      </c>
      <c r="E48" s="91">
        <f>IFERROR(Manual!E48-Share2.0!E48,"")</f>
        <v>1.0839442916278598E-4</v>
      </c>
      <c r="F48" s="91">
        <f>IFERROR(Manual!F48-Share2.0!F48,"")</f>
        <v>6.9691995737732049E-6</v>
      </c>
      <c r="G48" s="91">
        <f>IFERROR(Manual!G48-Share2.0!G48,"")</f>
        <v>1.7284553567261263E-4</v>
      </c>
      <c r="H48" s="91">
        <f>IFERROR(Manual!H48-Share2.0!H48,"")</f>
        <v>-1.5115630106906763E-4</v>
      </c>
      <c r="I48" s="91">
        <f>IFERROR(Manual!I48-Share2.0!I48,"")</f>
        <v>3.1610095705272324E-5</v>
      </c>
      <c r="J48" s="91">
        <f>IFERROR(Manual!J48-Share2.0!J48,"")</f>
        <v>1.6705421359521685E-4</v>
      </c>
      <c r="K48" s="91">
        <f>IFERROR(Manual!K48-Share2.0!K48,"")</f>
        <v>1.9616443225386332E-4</v>
      </c>
      <c r="L48" s="91">
        <f>IFERROR(Manual!L48-Share2.0!L48,"")</f>
        <v>-3.7490580156444679E-4</v>
      </c>
      <c r="M48" s="91">
        <f>IFERROR(Manual!M48-Share2.0!M48,"")</f>
        <v>-4.5995854972737029E-4</v>
      </c>
      <c r="N48" s="91">
        <f>IFERROR(Manual!N48-Share2.0!N48,"")</f>
        <v>-9.9341408658255338E-4</v>
      </c>
      <c r="O48" s="91">
        <f>IFERROR(Manual!O48-Share2.0!O48,"")</f>
        <v>-6.9565571536744615E-4</v>
      </c>
      <c r="P48" s="91">
        <f>IFERROR(Manual!P48-Share2.0!P48,"")</f>
        <v>-5.8715320112676583E-4</v>
      </c>
      <c r="Q48" s="91">
        <f>IFERROR(Manual!Q48-Share2.0!Q48,"")</f>
        <v>-9.2277369087781806E-4</v>
      </c>
      <c r="R48" s="92">
        <f>IFERROR(Manual!R48-Share2.0!R48,"")</f>
        <v>-5.1150766072930094E-4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</row>
    <row r="49" spans="1:39" ht="15" thickBot="1" x14ac:dyDescent="0.35">
      <c r="A49"/>
      <c r="B49" s="169" t="s">
        <v>39</v>
      </c>
      <c r="C49" s="40" t="s">
        <v>18</v>
      </c>
      <c r="D49" s="45" t="s">
        <v>24</v>
      </c>
      <c r="E49" s="46" t="s">
        <v>25</v>
      </c>
      <c r="F49" s="46" t="s">
        <v>26</v>
      </c>
      <c r="G49" s="46" t="s">
        <v>27</v>
      </c>
      <c r="H49" s="46" t="s">
        <v>28</v>
      </c>
      <c r="I49" s="46" t="s">
        <v>29</v>
      </c>
      <c r="J49" s="46" t="s">
        <v>30</v>
      </c>
      <c r="K49" s="46" t="s">
        <v>31</v>
      </c>
      <c r="L49" s="46" t="s">
        <v>32</v>
      </c>
      <c r="M49" s="46" t="s">
        <v>33</v>
      </c>
      <c r="N49" s="46" t="s">
        <v>34</v>
      </c>
      <c r="O49" s="46" t="s">
        <v>35</v>
      </c>
      <c r="P49" s="46" t="s">
        <v>36</v>
      </c>
      <c r="Q49" s="46" t="s">
        <v>37</v>
      </c>
      <c r="R49" s="47" t="s">
        <v>38</v>
      </c>
      <c r="AB49"/>
      <c r="AC49"/>
      <c r="AD49"/>
      <c r="AE49"/>
      <c r="AF49"/>
      <c r="AG49"/>
      <c r="AH49"/>
      <c r="AI49"/>
      <c r="AJ49"/>
      <c r="AK49"/>
      <c r="AL49"/>
      <c r="AM49"/>
    </row>
    <row r="50" spans="1:39" ht="15" thickBot="1" x14ac:dyDescent="0.35">
      <c r="A50"/>
      <c r="B50" s="169"/>
      <c r="C50" s="42" t="s">
        <v>20</v>
      </c>
      <c r="D50" s="87">
        <f>IFERROR(Manual!D50-Share2.0!D50,"")</f>
        <v>0</v>
      </c>
      <c r="E50" s="88">
        <f>IFERROR(Manual!E50-Share2.0!E50,"")</f>
        <v>0</v>
      </c>
      <c r="F50" s="88">
        <f>IFERROR(Manual!F50-Share2.0!F50,"")</f>
        <v>0</v>
      </c>
      <c r="G50" s="88">
        <f>IFERROR(Manual!G50-Share2.0!G50,"")</f>
        <v>0</v>
      </c>
      <c r="H50" s="88">
        <f>IFERROR(Manual!H50-Share2.0!H50,"")</f>
        <v>0</v>
      </c>
      <c r="I50" s="88">
        <f>IFERROR(Manual!I50-Share2.0!I50,"")</f>
        <v>0</v>
      </c>
      <c r="J50" s="88">
        <f>IFERROR(Manual!J50-Share2.0!J50,"")</f>
        <v>0</v>
      </c>
      <c r="K50" s="88">
        <f>IFERROR(Manual!K50-Share2.0!K50,"")</f>
        <v>0</v>
      </c>
      <c r="L50" s="88">
        <f>IFERROR(Manual!L50-Share2.0!L50,"")</f>
        <v>0</v>
      </c>
      <c r="M50" s="88">
        <f>IFERROR(Manual!M50-Share2.0!M50,"")</f>
        <v>0</v>
      </c>
      <c r="N50" s="88">
        <f>IFERROR(Manual!N50-Share2.0!N50,"")</f>
        <v>0</v>
      </c>
      <c r="O50" s="88">
        <f>IFERROR(Manual!O50-Share2.0!O50,"")</f>
        <v>0</v>
      </c>
      <c r="P50" s="88">
        <f>IFERROR(Manual!P50-Share2.0!P50,"")</f>
        <v>0</v>
      </c>
      <c r="Q50" s="88">
        <f>IFERROR(Manual!Q50-Share2.0!Q50,"")</f>
        <v>0</v>
      </c>
      <c r="R50" s="89">
        <f>IFERROR(Manual!R50-Share2.0!R50,"")</f>
        <v>0</v>
      </c>
      <c r="AB50"/>
      <c r="AC50"/>
      <c r="AD50"/>
      <c r="AE50"/>
      <c r="AF50"/>
      <c r="AG50"/>
      <c r="AH50"/>
      <c r="AI50"/>
      <c r="AJ50"/>
      <c r="AK50"/>
      <c r="AL50"/>
      <c r="AM50"/>
    </row>
    <row r="51" spans="1:39" ht="15" thickBot="1" x14ac:dyDescent="0.35">
      <c r="A51"/>
      <c r="B51" s="169"/>
      <c r="C51" s="42" t="s">
        <v>21</v>
      </c>
      <c r="D51" s="90">
        <f>IFERROR(Manual!D51-Share2.0!D51,"")</f>
        <v>7.3590892555716597E-5</v>
      </c>
      <c r="E51" s="91">
        <f>IFERROR(Manual!E51-Share2.0!E51,"")</f>
        <v>1.6109832451054542E-4</v>
      </c>
      <c r="F51" s="91">
        <f>IFERROR(Manual!F51-Share2.0!F51,"")</f>
        <v>1.0466767531781354E-4</v>
      </c>
      <c r="G51" s="91">
        <f>IFERROR(Manual!G51-Share2.0!G51,"")</f>
        <v>1.4955489136539332E-5</v>
      </c>
      <c r="H51" s="91">
        <f>IFERROR(Manual!H51-Share2.0!H51,"")</f>
        <v>7.0341580495304572E-5</v>
      </c>
      <c r="I51" s="91">
        <f>IFERROR(Manual!I51-Share2.0!I51,"")</f>
        <v>1.8086827670422197E-4</v>
      </c>
      <c r="J51" s="91">
        <f>IFERROR(Manual!J51-Share2.0!J51,"")</f>
        <v>3.4825745769310042E-4</v>
      </c>
      <c r="K51" s="91">
        <f>IFERROR(Manual!K51-Share2.0!K51,"")</f>
        <v>1.1212009574422348E-3</v>
      </c>
      <c r="L51" s="91">
        <f>IFERROR(Manual!L51-Share2.0!L51,"")</f>
        <v>1.1333267597813399E-3</v>
      </c>
      <c r="M51" s="91">
        <f>IFERROR(Manual!M51-Share2.0!M51,"")</f>
        <v>1.0456667223081285E-3</v>
      </c>
      <c r="N51" s="91">
        <f>IFERROR(Manual!N51-Share2.0!N51,"")</f>
        <v>1.2962407432287641E-3</v>
      </c>
      <c r="O51" s="91">
        <f>IFERROR(Manual!O51-Share2.0!O51,"")</f>
        <v>1.018471629816931E-3</v>
      </c>
      <c r="P51" s="91">
        <f>IFERROR(Manual!P51-Share2.0!P51,"")</f>
        <v>9.6191715139369095E-4</v>
      </c>
      <c r="Q51" s="91">
        <f>IFERROR(Manual!Q51-Share2.0!Q51,"")</f>
        <v>9.1961156187804244E-4</v>
      </c>
      <c r="R51" s="92">
        <f>IFERROR(Manual!R51-Share2.0!R51,"")</f>
        <v>6.444561555936319E-4</v>
      </c>
      <c r="AB51"/>
      <c r="AC51"/>
      <c r="AD51"/>
      <c r="AE51"/>
      <c r="AF51"/>
      <c r="AG51"/>
      <c r="AH51"/>
      <c r="AI51"/>
      <c r="AJ51"/>
      <c r="AK51"/>
      <c r="AL51"/>
      <c r="AM51"/>
    </row>
    <row r="52" spans="1:39" ht="15" thickBot="1" x14ac:dyDescent="0.35">
      <c r="A52"/>
      <c r="B52" s="169"/>
      <c r="C52" s="42" t="s">
        <v>22</v>
      </c>
      <c r="D52" s="90">
        <f>IFERROR(Manual!D52-Share2.0!D52,"")</f>
        <v>-2.4113397866675103E-5</v>
      </c>
      <c r="E52" s="91">
        <f>IFERROR(Manual!E52-Share2.0!E52,"")</f>
        <v>2.0591866421733438E-6</v>
      </c>
      <c r="F52" s="91">
        <f>IFERROR(Manual!F52-Share2.0!F52,"")</f>
        <v>-2.927606654235627E-5</v>
      </c>
      <c r="G52" s="91">
        <f>IFERROR(Manual!G52-Share2.0!G52,"")</f>
        <v>8.0880946890455122E-6</v>
      </c>
      <c r="H52" s="91">
        <f>IFERROR(Manual!H52-Share2.0!H52,"")</f>
        <v>-4.0457418907538035E-5</v>
      </c>
      <c r="I52" s="91">
        <f>IFERROR(Manual!I52-Share2.0!I52,"")</f>
        <v>-3.9419646686633669E-5</v>
      </c>
      <c r="J52" s="91">
        <f>IFERROR(Manual!J52-Share2.0!J52,"")</f>
        <v>2.2694371054795149E-5</v>
      </c>
      <c r="K52" s="91">
        <f>IFERROR(Manual!K52-Share2.0!K52,"")</f>
        <v>-7.0807494180800002E-5</v>
      </c>
      <c r="L52" s="91">
        <f>IFERROR(Manual!L52-Share2.0!L52,"")</f>
        <v>-2.6150716270859076E-4</v>
      </c>
      <c r="M52" s="91">
        <f>IFERROR(Manual!M52-Share2.0!M52,"")</f>
        <v>-3.4348638526876464E-4</v>
      </c>
      <c r="N52" s="91">
        <f>IFERROR(Manual!N52-Share2.0!N52,"")</f>
        <v>-6.5891215680544558E-4</v>
      </c>
      <c r="O52" s="91">
        <f>IFERROR(Manual!O52-Share2.0!O52,"")</f>
        <v>-6.4273214622964018E-4</v>
      </c>
      <c r="P52" s="91">
        <f>IFERROR(Manual!P52-Share2.0!P52,"")</f>
        <v>-4.2024124018359167E-4</v>
      </c>
      <c r="Q52" s="91">
        <f>IFERROR(Manual!Q52-Share2.0!Q52,"")</f>
        <v>-5.9185439433509382E-4</v>
      </c>
      <c r="R52" s="92">
        <f>IFERROR(Manual!R52-Share2.0!R52,"")</f>
        <v>-3.7758380797887415E-4</v>
      </c>
      <c r="AB52"/>
      <c r="AC52"/>
      <c r="AD52"/>
      <c r="AE52"/>
      <c r="AF52"/>
      <c r="AG52"/>
      <c r="AH52"/>
      <c r="AI52"/>
      <c r="AJ52"/>
      <c r="AK52"/>
      <c r="AL52"/>
      <c r="AM52"/>
    </row>
    <row r="53" spans="1:39" ht="15" thickBot="1" x14ac:dyDescent="0.35">
      <c r="A53"/>
      <c r="B53" s="169" t="s">
        <v>40</v>
      </c>
      <c r="C53" s="40" t="s">
        <v>18</v>
      </c>
      <c r="D53" s="45" t="s">
        <v>24</v>
      </c>
      <c r="E53" s="46" t="s">
        <v>25</v>
      </c>
      <c r="F53" s="46" t="s">
        <v>26</v>
      </c>
      <c r="G53" s="46" t="s">
        <v>27</v>
      </c>
      <c r="H53" s="46" t="s">
        <v>28</v>
      </c>
      <c r="I53" s="46" t="s">
        <v>29</v>
      </c>
      <c r="J53" s="46" t="s">
        <v>30</v>
      </c>
      <c r="K53" s="46" t="s">
        <v>31</v>
      </c>
      <c r="L53" s="46" t="s">
        <v>32</v>
      </c>
      <c r="M53" s="46" t="s">
        <v>33</v>
      </c>
      <c r="N53" s="46" t="s">
        <v>34</v>
      </c>
      <c r="O53" s="46" t="s">
        <v>35</v>
      </c>
      <c r="P53" s="46" t="s">
        <v>36</v>
      </c>
      <c r="Q53" s="46" t="s">
        <v>37</v>
      </c>
      <c r="R53" s="47" t="s">
        <v>38</v>
      </c>
      <c r="AB53"/>
      <c r="AC53"/>
      <c r="AD53"/>
      <c r="AE53"/>
      <c r="AF53"/>
      <c r="AG53"/>
      <c r="AH53"/>
      <c r="AI53"/>
      <c r="AJ53"/>
      <c r="AK53"/>
      <c r="AL53"/>
      <c r="AM53"/>
    </row>
    <row r="54" spans="1:39" ht="15" thickBot="1" x14ac:dyDescent="0.35">
      <c r="A54"/>
      <c r="B54" s="169"/>
      <c r="C54" s="42" t="s">
        <v>20</v>
      </c>
      <c r="D54" s="87">
        <f>IFERROR(Manual!D54-Share2.0!D54,"")</f>
        <v>0</v>
      </c>
      <c r="E54" s="88">
        <f>IFERROR(Manual!E54-Share2.0!E54,"")</f>
        <v>0</v>
      </c>
      <c r="F54" s="88">
        <f>IFERROR(Manual!F54-Share2.0!F54,"")</f>
        <v>0</v>
      </c>
      <c r="G54" s="88">
        <f>IFERROR(Manual!G54-Share2.0!G54,"")</f>
        <v>0</v>
      </c>
      <c r="H54" s="88">
        <f>IFERROR(Manual!H54-Share2.0!H54,"")</f>
        <v>0</v>
      </c>
      <c r="I54" s="88">
        <f>IFERROR(Manual!I54-Share2.0!I54,"")</f>
        <v>0</v>
      </c>
      <c r="J54" s="88">
        <f>IFERROR(Manual!J54-Share2.0!J54,"")</f>
        <v>0</v>
      </c>
      <c r="K54" s="88">
        <f>IFERROR(Manual!K54-Share2.0!K54,"")</f>
        <v>0</v>
      </c>
      <c r="L54" s="88">
        <f>IFERROR(Manual!L54-Share2.0!L54,"")</f>
        <v>0</v>
      </c>
      <c r="M54" s="88">
        <f>IFERROR(Manual!M54-Share2.0!M54,"")</f>
        <v>0</v>
      </c>
      <c r="N54" s="88">
        <f>IFERROR(Manual!N54-Share2.0!N54,"")</f>
        <v>0</v>
      </c>
      <c r="O54" s="88">
        <f>IFERROR(Manual!O54-Share2.0!O54,"")</f>
        <v>0</v>
      </c>
      <c r="P54" s="88">
        <f>IFERROR(Manual!P54-Share2.0!P54,"")</f>
        <v>0</v>
      </c>
      <c r="Q54" s="88">
        <f>IFERROR(Manual!Q54-Share2.0!Q54,"")</f>
        <v>0</v>
      </c>
      <c r="R54" s="89">
        <f>IFERROR(Manual!R54-Share2.0!R54,"")</f>
        <v>0</v>
      </c>
      <c r="AB54"/>
      <c r="AC54"/>
      <c r="AD54"/>
      <c r="AE54"/>
      <c r="AF54"/>
      <c r="AG54"/>
      <c r="AH54"/>
      <c r="AI54"/>
      <c r="AJ54"/>
      <c r="AK54"/>
      <c r="AL54"/>
      <c r="AM54"/>
    </row>
    <row r="55" spans="1:39" ht="15" thickBot="1" x14ac:dyDescent="0.35">
      <c r="A55"/>
      <c r="B55" s="169"/>
      <c r="C55" s="42" t="s">
        <v>21</v>
      </c>
      <c r="D55" s="90">
        <f>IFERROR(Manual!D55-Share2.0!D55,"")</f>
        <v>4.9241943888833574E-4</v>
      </c>
      <c r="E55" s="91">
        <f>IFERROR(Manual!E55-Share2.0!E55,"")</f>
        <v>1.0032216543085642E-3</v>
      </c>
      <c r="F55" s="91">
        <f>IFERROR(Manual!F55-Share2.0!F55,"")</f>
        <v>5.4474850276477063E-4</v>
      </c>
      <c r="G55" s="91">
        <f>IFERROR(Manual!G55-Share2.0!G55,"")</f>
        <v>3.5382034668421879E-4</v>
      </c>
      <c r="H55" s="91">
        <f>IFERROR(Manual!H55-Share2.0!H55,"")</f>
        <v>3.2250415463391102E-4</v>
      </c>
      <c r="I55" s="91">
        <f>IFERROR(Manual!I55-Share2.0!I55,"")</f>
        <v>-4.2619613841321231E-5</v>
      </c>
      <c r="J55" s="91">
        <f>IFERROR(Manual!J55-Share2.0!J55,"")</f>
        <v>2.0335288738105813E-4</v>
      </c>
      <c r="K55" s="91">
        <f>IFERROR(Manual!K55-Share2.0!K55,"")</f>
        <v>6.0516529344120337E-4</v>
      </c>
      <c r="L55" s="91">
        <f>IFERROR(Manual!L55-Share2.0!L55,"")</f>
        <v>4.308706632199569E-4</v>
      </c>
      <c r="M55" s="91">
        <f>IFERROR(Manual!M55-Share2.0!M55,"")</f>
        <v>4.4782826901128666E-4</v>
      </c>
      <c r="N55" s="91">
        <f>IFERROR(Manual!N55-Share2.0!N55,"")</f>
        <v>5.0662594254603766E-4</v>
      </c>
      <c r="O55" s="91">
        <f>IFERROR(Manual!O55-Share2.0!O55,"")</f>
        <v>2.0977858173258743E-4</v>
      </c>
      <c r="P55" s="91">
        <f>IFERROR(Manual!P55-Share2.0!P55,"")</f>
        <v>5.5595128371227216E-4</v>
      </c>
      <c r="Q55" s="91">
        <f>IFERROR(Manual!Q55-Share2.0!Q55,"")</f>
        <v>5.1735727936316365E-4</v>
      </c>
      <c r="R55" s="92">
        <f>IFERROR(Manual!R55-Share2.0!R55,"")</f>
        <v>3.8168387350023743E-4</v>
      </c>
      <c r="AB55"/>
      <c r="AC55"/>
      <c r="AD55"/>
      <c r="AE55"/>
      <c r="AF55"/>
      <c r="AG55"/>
      <c r="AH55"/>
      <c r="AI55"/>
      <c r="AJ55"/>
      <c r="AK55"/>
      <c r="AL55"/>
      <c r="AM55"/>
    </row>
    <row r="56" spans="1:39" ht="15" thickBot="1" x14ac:dyDescent="0.35">
      <c r="A56"/>
      <c r="B56" s="169"/>
      <c r="C56" s="42" t="s">
        <v>22</v>
      </c>
      <c r="D56" s="90">
        <f>IFERROR(Manual!D56-Share2.0!D56,"")</f>
        <v>1.2013259882264534E-5</v>
      </c>
      <c r="E56" s="91">
        <f>IFERROR(Manual!E56-Share2.0!E56,"")</f>
        <v>1.0633524252061247E-4</v>
      </c>
      <c r="F56" s="91">
        <f>IFERROR(Manual!F56-Share2.0!F56,"")</f>
        <v>3.6245266116129854E-5</v>
      </c>
      <c r="G56" s="91">
        <f>IFERROR(Manual!G56-Share2.0!G56,"")</f>
        <v>1.6475744098357189E-4</v>
      </c>
      <c r="H56" s="91">
        <f>IFERROR(Manual!H56-Share2.0!H56,"")</f>
        <v>-1.1069888216152591E-4</v>
      </c>
      <c r="I56" s="91">
        <f>IFERROR(Manual!I56-Share2.0!I56,"")</f>
        <v>7.1029742391908596E-5</v>
      </c>
      <c r="J56" s="91">
        <f>IFERROR(Manual!J56-Share2.0!J56,"")</f>
        <v>1.4435984254042473E-4</v>
      </c>
      <c r="K56" s="91">
        <f>IFERROR(Manual!K56-Share2.0!K56,"")</f>
        <v>2.6697192643466939E-4</v>
      </c>
      <c r="L56" s="91">
        <f>IFERROR(Manual!L56-Share2.0!L56,"")</f>
        <v>-1.1339863885585647E-4</v>
      </c>
      <c r="M56" s="91">
        <f>IFERROR(Manual!M56-Share2.0!M56,"")</f>
        <v>-1.164721644586102E-4</v>
      </c>
      <c r="N56" s="91">
        <f>IFERROR(Manual!N56-Share2.0!N56,"")</f>
        <v>-3.3450192977710629E-4</v>
      </c>
      <c r="O56" s="91">
        <f>IFERROR(Manual!O56-Share2.0!O56,"")</f>
        <v>-5.2923569137804452E-5</v>
      </c>
      <c r="P56" s="91">
        <f>IFERROR(Manual!P56-Share2.0!P56,"")</f>
        <v>-1.6691196094317535E-4</v>
      </c>
      <c r="Q56" s="91">
        <f>IFERROR(Manual!Q56-Share2.0!Q56,"")</f>
        <v>-3.3091929654272196E-4</v>
      </c>
      <c r="R56" s="92">
        <f>IFERROR(Manual!R56-Share2.0!R56,"")</f>
        <v>-1.3392385275042592E-4</v>
      </c>
      <c r="AB56"/>
      <c r="AC56"/>
      <c r="AD56"/>
      <c r="AE56"/>
      <c r="AF56"/>
      <c r="AG56"/>
      <c r="AH56"/>
      <c r="AI56"/>
      <c r="AJ56"/>
      <c r="AK56"/>
      <c r="AL56"/>
      <c r="AM56"/>
    </row>
    <row r="57" spans="1:39" ht="15" thickBot="1" x14ac:dyDescent="0.35">
      <c r="A57"/>
      <c r="B57" s="169" t="s">
        <v>41</v>
      </c>
      <c r="C57" s="40" t="s">
        <v>18</v>
      </c>
      <c r="D57" s="54" t="s">
        <v>42</v>
      </c>
      <c r="E57" s="55" t="s">
        <v>43</v>
      </c>
      <c r="F57" s="55" t="s">
        <v>44</v>
      </c>
      <c r="G57" s="55" t="s">
        <v>45</v>
      </c>
      <c r="H57" s="55" t="s">
        <v>46</v>
      </c>
      <c r="I57" s="55" t="s">
        <v>47</v>
      </c>
      <c r="J57" s="55" t="s">
        <v>48</v>
      </c>
      <c r="K57" s="55" t="s">
        <v>49</v>
      </c>
      <c r="L57" s="55" t="s">
        <v>50</v>
      </c>
      <c r="M57" s="55" t="s">
        <v>51</v>
      </c>
      <c r="N57" s="55" t="s">
        <v>52</v>
      </c>
      <c r="O57" s="55" t="s">
        <v>53</v>
      </c>
      <c r="P57" s="55" t="s">
        <v>54</v>
      </c>
      <c r="Q57" s="55" t="s">
        <v>55</v>
      </c>
      <c r="R57" s="55" t="s">
        <v>56</v>
      </c>
      <c r="S57" s="55" t="s">
        <v>57</v>
      </c>
      <c r="T57" s="55" t="s">
        <v>58</v>
      </c>
      <c r="U57" s="55" t="s">
        <v>59</v>
      </c>
      <c r="V57" s="55" t="s">
        <v>60</v>
      </c>
      <c r="W57" s="55" t="s">
        <v>61</v>
      </c>
      <c r="X57" s="55" t="s">
        <v>62</v>
      </c>
      <c r="Y57" s="55" t="s">
        <v>63</v>
      </c>
      <c r="Z57" s="55" t="s">
        <v>64</v>
      </c>
      <c r="AA57" s="56" t="s">
        <v>65</v>
      </c>
      <c r="AB57"/>
      <c r="AC57"/>
      <c r="AD57"/>
      <c r="AE57"/>
      <c r="AF57"/>
      <c r="AG57"/>
      <c r="AH57"/>
      <c r="AI57"/>
      <c r="AJ57"/>
      <c r="AK57"/>
      <c r="AL57"/>
      <c r="AM57"/>
    </row>
    <row r="58" spans="1:39" ht="15" thickBot="1" x14ac:dyDescent="0.35">
      <c r="A58"/>
      <c r="B58" s="169"/>
      <c r="C58" s="42" t="s">
        <v>20</v>
      </c>
      <c r="D58" s="87">
        <f>IFERROR(Manual!D58-Share2.0!D58,"")</f>
        <v>0</v>
      </c>
      <c r="E58" s="88">
        <f>IFERROR(Manual!E58-Share2.0!E58,"")</f>
        <v>0</v>
      </c>
      <c r="F58" s="88">
        <f>IFERROR(Manual!F58-Share2.0!F58,"")</f>
        <v>0</v>
      </c>
      <c r="G58" s="88">
        <f>IFERROR(Manual!G58-Share2.0!G58,"")</f>
        <v>0</v>
      </c>
      <c r="H58" s="88">
        <f>IFERROR(Manual!H58-Share2.0!H58,"")</f>
        <v>0</v>
      </c>
      <c r="I58" s="88">
        <f>IFERROR(Manual!I58-Share2.0!I58,"")</f>
        <v>0</v>
      </c>
      <c r="J58" s="88">
        <f>IFERROR(Manual!J58-Share2.0!J58,"")</f>
        <v>0</v>
      </c>
      <c r="K58" s="88">
        <f>IFERROR(Manual!K58-Share2.0!K58,"")</f>
        <v>0</v>
      </c>
      <c r="L58" s="88">
        <f>IFERROR(Manual!L58-Share2.0!L58,"")</f>
        <v>0</v>
      </c>
      <c r="M58" s="88">
        <f>IFERROR(Manual!M58-Share2.0!M58,"")</f>
        <v>0</v>
      </c>
      <c r="N58" s="88">
        <f>IFERROR(Manual!N58-Share2.0!N58,"")</f>
        <v>0</v>
      </c>
      <c r="O58" s="88">
        <f>IFERROR(Manual!O58-Share2.0!O58,"")</f>
        <v>0</v>
      </c>
      <c r="P58" s="88">
        <f>IFERROR(Manual!P58-Share2.0!P58,"")</f>
        <v>0</v>
      </c>
      <c r="Q58" s="88">
        <f>IFERROR(Manual!Q58-Share2.0!Q58,"")</f>
        <v>0</v>
      </c>
      <c r="R58" s="88">
        <f>IFERROR(Manual!R58-Share2.0!R58,"")</f>
        <v>0</v>
      </c>
      <c r="S58" s="88">
        <f>IFERROR(Manual!S58-Share2.0!S58,"")</f>
        <v>0</v>
      </c>
      <c r="T58" s="88">
        <f>IFERROR(Manual!T58-Share2.0!T58,"")</f>
        <v>0</v>
      </c>
      <c r="U58" s="88">
        <f>IFERROR(Manual!U58-Share2.0!U58,"")</f>
        <v>0</v>
      </c>
      <c r="V58" s="88">
        <f>IFERROR(Manual!V58-Share2.0!V58,"")</f>
        <v>0</v>
      </c>
      <c r="W58" s="88">
        <f>IFERROR(Manual!W58-Share2.0!W58,"")</f>
        <v>0</v>
      </c>
      <c r="X58" s="88">
        <f>IFERROR(Manual!X58-Share2.0!X58,"")</f>
        <v>0</v>
      </c>
      <c r="Y58" s="88">
        <f>IFERROR(Manual!Y58-Share2.0!Y58,"")</f>
        <v>0</v>
      </c>
      <c r="Z58" s="88">
        <f>IFERROR(Manual!Z58-Share2.0!Z58,"")</f>
        <v>0</v>
      </c>
      <c r="AA58" s="89">
        <f>IFERROR(Manual!AA58-Share2.0!AA58,"")</f>
        <v>0</v>
      </c>
      <c r="AB58"/>
      <c r="AC58"/>
      <c r="AD58"/>
      <c r="AE58"/>
      <c r="AF58"/>
      <c r="AG58"/>
      <c r="AH58"/>
      <c r="AI58"/>
      <c r="AJ58"/>
      <c r="AK58"/>
      <c r="AL58"/>
      <c r="AM58"/>
    </row>
    <row r="59" spans="1:39" ht="15" thickBot="1" x14ac:dyDescent="0.35">
      <c r="A59"/>
      <c r="B59" s="169"/>
      <c r="C59" s="42" t="s">
        <v>21</v>
      </c>
      <c r="D59" s="93">
        <f>IFERROR(Manual!D59-Share2.0!D59,"")</f>
        <v>5.4161504539940012E-4</v>
      </c>
      <c r="E59" s="94">
        <f>IFERROR(Manual!E59-Share2.0!E59,"")</f>
        <v>3.8053611645711582E-4</v>
      </c>
      <c r="F59" s="94">
        <f>IFERROR(Manual!F59-Share2.0!F59,"")</f>
        <v>5.8186755576813411E-4</v>
      </c>
      <c r="G59" s="94">
        <f>IFERROR(Manual!G59-Share2.0!G59,"")</f>
        <v>4.90718981938358E-4</v>
      </c>
      <c r="H59" s="94">
        <f>IFERROR(Manual!H59-Share2.0!H59,"")</f>
        <v>6.424217409879894E-4</v>
      </c>
      <c r="I59" s="94">
        <f>IFERROR(Manual!I59-Share2.0!I59,"")</f>
        <v>6.9901530277973844E-4</v>
      </c>
      <c r="J59" s="94">
        <f>IFERROR(Manual!J59-Share2.0!J59,"")</f>
        <v>6.479920679748855E-4</v>
      </c>
      <c r="K59" s="94">
        <f>IFERROR(Manual!K59-Share2.0!K59,"")</f>
        <v>5.1616817296085214E-4</v>
      </c>
      <c r="L59" s="94">
        <f>IFERROR(Manual!L59-Share2.0!L59,"")</f>
        <v>5.8234836331004199E-4</v>
      </c>
      <c r="M59" s="94">
        <f>IFERROR(Manual!M59-Share2.0!M59,"")</f>
        <v>6.302710022912005E-4</v>
      </c>
      <c r="N59" s="94">
        <f>IFERROR(Manual!N59-Share2.0!N59,"")</f>
        <v>6.5888886603098461E-4</v>
      </c>
      <c r="O59" s="94">
        <f>IFERROR(Manual!O59-Share2.0!O59,"")</f>
        <v>5.7326995613496087E-4</v>
      </c>
      <c r="P59" s="94">
        <f>IFERROR(Manual!P59-Share2.0!P59,"")</f>
        <v>7.8159286352430296E-4</v>
      </c>
      <c r="Q59" s="94">
        <f>IFERROR(Manual!Q59-Share2.0!Q59,"")</f>
        <v>7.6090258561981971E-4</v>
      </c>
      <c r="R59" s="94">
        <f>IFERROR(Manual!R59-Share2.0!R59,"")</f>
        <v>7.3712857639380387E-4</v>
      </c>
      <c r="S59" s="94">
        <f>IFERROR(Manual!S59-Share2.0!S59,"")</f>
        <v>9.0599460717042963E-4</v>
      </c>
      <c r="T59" s="94">
        <f>IFERROR(Manual!T59-Share2.0!T59,"")</f>
        <v>9.8110867244167446E-4</v>
      </c>
      <c r="U59" s="94">
        <f>IFERROR(Manual!U59-Share2.0!U59,"")</f>
        <v>9.5905204998548348E-4</v>
      </c>
      <c r="V59" s="94">
        <f>IFERROR(Manual!V59-Share2.0!V59,"")</f>
        <v>7.7934786932033057E-4</v>
      </c>
      <c r="W59" s="94">
        <f>IFERROR(Manual!W59-Share2.0!W59,"")</f>
        <v>8.5750271759152505E-4</v>
      </c>
      <c r="X59" s="94">
        <f>IFERROR(Manual!X59-Share2.0!X59,"")</f>
        <v>7.4027563430851401E-4</v>
      </c>
      <c r="Y59" s="94">
        <f>IFERROR(Manual!Y59-Share2.0!Y59,"")</f>
        <v>6.9609722635125926E-4</v>
      </c>
      <c r="Z59" s="94">
        <f>IFERROR(Manual!Z59-Share2.0!Z59,"")</f>
        <v>7.7781332474381672E-4</v>
      </c>
      <c r="AA59" s="95">
        <f>IFERROR(Manual!AA59-Share2.0!AA59,"")</f>
        <v>7.265498016531982E-4</v>
      </c>
      <c r="AB59"/>
      <c r="AC59"/>
      <c r="AD59"/>
      <c r="AE59"/>
      <c r="AF59"/>
      <c r="AG59"/>
      <c r="AH59"/>
      <c r="AI59"/>
      <c r="AJ59"/>
      <c r="AK59"/>
      <c r="AL59"/>
      <c r="AM59"/>
    </row>
    <row r="60" spans="1:39" ht="15" thickBot="1" x14ac:dyDescent="0.35">
      <c r="A60"/>
      <c r="B60" s="169"/>
      <c r="C60" s="42" t="s">
        <v>22</v>
      </c>
      <c r="D60" s="96">
        <f>IFERROR(Manual!D60-Share2.0!D60,"")</f>
        <v>-1.4462153136939049E-4</v>
      </c>
      <c r="E60" s="97">
        <f>IFERROR(Manual!E60-Share2.0!E60,"")</f>
        <v>-5.9540615845360672E-5</v>
      </c>
      <c r="F60" s="97">
        <f>IFERROR(Manual!F60-Share2.0!F60,"")</f>
        <v>-6.9416612138721318E-5</v>
      </c>
      <c r="G60" s="97">
        <f>IFERROR(Manual!G60-Share2.0!G60,"")</f>
        <v>-4.5263407043037978E-5</v>
      </c>
      <c r="H60" s="97">
        <f>IFERROR(Manual!H60-Share2.0!H60,"")</f>
        <v>-2.2175869012251931E-4</v>
      </c>
      <c r="I60" s="97">
        <f>IFERROR(Manual!I60-Share2.0!I60,"")</f>
        <v>-1.8020196545903049E-4</v>
      </c>
      <c r="J60" s="97">
        <f>IFERROR(Manual!J60-Share2.0!J60,"")</f>
        <v>-2.7537549433810779E-4</v>
      </c>
      <c r="K60" s="97">
        <f>IFERROR(Manual!K60-Share2.0!K60,"")</f>
        <v>-1.469121126682362E-4</v>
      </c>
      <c r="L60" s="97">
        <f>IFERROR(Manual!L60-Share2.0!L60,"")</f>
        <v>-1.4592414226942407E-4</v>
      </c>
      <c r="M60" s="97">
        <f>IFERROR(Manual!M60-Share2.0!M60,"")</f>
        <v>-2.5524597283231826E-4</v>
      </c>
      <c r="N60" s="97">
        <f>IFERROR(Manual!N60-Share2.0!N60,"")</f>
        <v>-1.7526592833381799E-4</v>
      </c>
      <c r="O60" s="97">
        <f>IFERROR(Manual!O60-Share2.0!O60,"")</f>
        <v>-2.5556699231424861E-5</v>
      </c>
      <c r="P60" s="97">
        <f>IFERROR(Manual!P60-Share2.0!P60,"")</f>
        <v>-1.6990752802387892E-4</v>
      </c>
      <c r="Q60" s="97">
        <f>IFERROR(Manual!Q60-Share2.0!Q60,"")</f>
        <v>-1.1831940690339854E-4</v>
      </c>
      <c r="R60" s="97">
        <f>IFERROR(Manual!R60-Share2.0!R60,"")</f>
        <v>-3.2016637580411676E-4</v>
      </c>
      <c r="S60" s="97">
        <f>IFERROR(Manual!S60-Share2.0!S60,"")</f>
        <v>-1.5730383482233943E-4</v>
      </c>
      <c r="T60" s="97">
        <f>IFERROR(Manual!T60-Share2.0!T60,"")</f>
        <v>-2.8350235749358176E-4</v>
      </c>
      <c r="U60" s="97">
        <f>IFERROR(Manual!U60-Share2.0!U60,"")</f>
        <v>-3.7184649063341877E-4</v>
      </c>
      <c r="V60" s="97">
        <f>IFERROR(Manual!V60-Share2.0!V60,"")</f>
        <v>-1.3633709349173935E-4</v>
      </c>
      <c r="W60" s="97">
        <f>IFERROR(Manual!W60-Share2.0!W60,"")</f>
        <v>-3.4052974496975343E-4</v>
      </c>
      <c r="X60" s="97">
        <f>IFERROR(Manual!X60-Share2.0!X60,"")</f>
        <v>-2.6593265037750443E-4</v>
      </c>
      <c r="Y60" s="97">
        <f>IFERROR(Manual!Y60-Share2.0!Y60,"")</f>
        <v>-2.7252726771028564E-4</v>
      </c>
      <c r="Z60" s="97">
        <f>IFERROR(Manual!Z60-Share2.0!Z60,"")</f>
        <v>-1.9949017850820526E-4</v>
      </c>
      <c r="AA60" s="98">
        <f>IFERROR(Manual!AA60-Share2.0!AA60,"")</f>
        <v>-2.786533414391259E-4</v>
      </c>
      <c r="AB60"/>
      <c r="AC60"/>
      <c r="AD60"/>
      <c r="AE60"/>
      <c r="AF60"/>
      <c r="AG60"/>
      <c r="AH60"/>
      <c r="AI60"/>
      <c r="AJ60"/>
      <c r="AK60"/>
      <c r="AL60"/>
      <c r="AM60"/>
    </row>
    <row r="61" spans="1:39" ht="15" thickBot="1" x14ac:dyDescent="0.35">
      <c r="A61"/>
      <c r="B61" s="169" t="s">
        <v>66</v>
      </c>
      <c r="C61" s="40" t="s">
        <v>18</v>
      </c>
      <c r="D61" s="45" t="s">
        <v>67</v>
      </c>
      <c r="E61" s="55" t="s">
        <v>68</v>
      </c>
      <c r="F61" s="55" t="s">
        <v>69</v>
      </c>
      <c r="G61" s="55" t="s">
        <v>70</v>
      </c>
      <c r="H61" s="55" t="s">
        <v>71</v>
      </c>
      <c r="I61" s="55" t="s">
        <v>72</v>
      </c>
      <c r="J61" s="55" t="s">
        <v>73</v>
      </c>
      <c r="K61" s="55" t="s">
        <v>74</v>
      </c>
      <c r="L61" s="55" t="s">
        <v>75</v>
      </c>
      <c r="M61" s="55" t="s">
        <v>76</v>
      </c>
      <c r="N61" s="55" t="s">
        <v>77</v>
      </c>
      <c r="O61" s="56" t="s">
        <v>78</v>
      </c>
      <c r="AB61"/>
      <c r="AC61"/>
      <c r="AD61"/>
      <c r="AE61"/>
      <c r="AF61"/>
      <c r="AG61"/>
      <c r="AH61"/>
      <c r="AI61"/>
      <c r="AJ61"/>
      <c r="AK61"/>
      <c r="AL61"/>
      <c r="AM61"/>
    </row>
    <row r="62" spans="1:39" ht="15" thickBot="1" x14ac:dyDescent="0.35">
      <c r="A62"/>
      <c r="B62" s="169"/>
      <c r="C62" s="42" t="s">
        <v>20</v>
      </c>
      <c r="D62" s="87">
        <f>IFERROR(Manual!D62-Share2.0!D62,"")</f>
        <v>0</v>
      </c>
      <c r="E62" s="88">
        <f>IFERROR(Manual!E62-Share2.0!E62,"")</f>
        <v>0</v>
      </c>
      <c r="F62" s="88">
        <f>IFERROR(Manual!F62-Share2.0!F62,"")</f>
        <v>0</v>
      </c>
      <c r="G62" s="88">
        <f>IFERROR(Manual!G62-Share2.0!G62,"")</f>
        <v>0</v>
      </c>
      <c r="H62" s="88">
        <f>IFERROR(Manual!H62-Share2.0!H62,"")</f>
        <v>0</v>
      </c>
      <c r="I62" s="88" t="str">
        <f>IFERROR(Manual!I62-Share2.0!I62,"")</f>
        <v/>
      </c>
      <c r="J62" s="88" t="str">
        <f>IFERROR(Manual!J62-Share2.0!J62,"")</f>
        <v/>
      </c>
      <c r="K62" s="88" t="str">
        <f>IFERROR(Manual!K62-Share2.0!K62,"")</f>
        <v/>
      </c>
      <c r="L62" s="88" t="str">
        <f>IFERROR(Manual!L62-Share2.0!L62,"")</f>
        <v/>
      </c>
      <c r="M62" s="88">
        <f>IFERROR(Manual!M62-Share2.0!M62,"")</f>
        <v>0</v>
      </c>
      <c r="N62" s="88">
        <f>IFERROR(Manual!N62-Share2.0!N62,"")</f>
        <v>0</v>
      </c>
      <c r="O62" s="89">
        <f>IFERROR(Manual!O62-Share2.0!O62,"")</f>
        <v>0</v>
      </c>
      <c r="AB62"/>
      <c r="AC62"/>
      <c r="AD62"/>
      <c r="AE62"/>
      <c r="AF62"/>
      <c r="AG62"/>
      <c r="AH62"/>
      <c r="AI62"/>
      <c r="AJ62"/>
      <c r="AK62"/>
      <c r="AL62"/>
      <c r="AM62"/>
    </row>
    <row r="63" spans="1:39" ht="15" thickBot="1" x14ac:dyDescent="0.35">
      <c r="A63"/>
      <c r="B63" s="169"/>
      <c r="C63" s="42" t="s">
        <v>21</v>
      </c>
      <c r="D63" s="90">
        <f>IFERROR(Manual!D63-Share2.0!D63,"")</f>
        <v>1.710594963882288E-4</v>
      </c>
      <c r="E63" s="94">
        <f>IFERROR(Manual!E63-Share2.0!E63,"")</f>
        <v>3.0094569059271859E-3</v>
      </c>
      <c r="F63" s="94">
        <f>IFERROR(Manual!F63-Share2.0!F63,"")</f>
        <v>8.0846451595264247E-3</v>
      </c>
      <c r="G63" s="94">
        <f>IFERROR(Manual!G63-Share2.0!G63,"")</f>
        <v>1.8830433485748021E-3</v>
      </c>
      <c r="H63" s="94">
        <f>IFERROR(Manual!H63-Share2.0!H63,"")</f>
        <v>6.9372236827821123E-4</v>
      </c>
      <c r="I63" s="94" t="str">
        <f>IFERROR(Manual!I63-Share2.0!I63,"")</f>
        <v/>
      </c>
      <c r="J63" s="94" t="str">
        <f>IFERROR(Manual!J63-Share2.0!J63,"")</f>
        <v/>
      </c>
      <c r="K63" s="94" t="str">
        <f>IFERROR(Manual!K63-Share2.0!K63,"")</f>
        <v/>
      </c>
      <c r="L63" s="94" t="str">
        <f>IFERROR(Manual!L63-Share2.0!L63,"")</f>
        <v/>
      </c>
      <c r="M63" s="94">
        <f>IFERROR(Manual!M63-Share2.0!M63,"")</f>
        <v>1.1744047409560547E-3</v>
      </c>
      <c r="N63" s="94">
        <f>IFERROR(Manual!N63-Share2.0!N63,"")</f>
        <v>7.9443193663568368E-4</v>
      </c>
      <c r="O63" s="95">
        <f>IFERROR(Manual!O63-Share2.0!O63,"")</f>
        <v>8.3771514485122688E-4</v>
      </c>
      <c r="AB63"/>
      <c r="AC63"/>
      <c r="AD63"/>
      <c r="AE63"/>
      <c r="AF63"/>
      <c r="AG63"/>
      <c r="AH63"/>
      <c r="AI63"/>
      <c r="AJ63"/>
      <c r="AK63"/>
      <c r="AL63"/>
      <c r="AM63"/>
    </row>
    <row r="64" spans="1:39" ht="15" thickBot="1" x14ac:dyDescent="0.35">
      <c r="A64"/>
      <c r="B64" s="169"/>
      <c r="C64" s="42" t="s">
        <v>22</v>
      </c>
      <c r="D64" s="96">
        <f>IFERROR(Manual!D64-Share2.0!D64,"")</f>
        <v>-1.1931985124425575E-5</v>
      </c>
      <c r="E64" s="97">
        <f>IFERROR(Manual!E64-Share2.0!E64,"")</f>
        <v>-1.3203708226521265E-3</v>
      </c>
      <c r="F64" s="97">
        <f>IFERROR(Manual!F64-Share2.0!F64,"")</f>
        <v>-2.6454732379073975E-3</v>
      </c>
      <c r="G64" s="97">
        <f>IFERROR(Manual!G64-Share2.0!G64,"")</f>
        <v>-1.2393253525670896E-4</v>
      </c>
      <c r="H64" s="97">
        <f>IFERROR(Manual!H64-Share2.0!H64,"")</f>
        <v>-1.2867432931926159E-5</v>
      </c>
      <c r="I64" s="97" t="str">
        <f>IFERROR(Manual!I64-Share2.0!I64,"")</f>
        <v/>
      </c>
      <c r="J64" s="97" t="str">
        <f>IFERROR(Manual!J64-Share2.0!J64,"")</f>
        <v/>
      </c>
      <c r="K64" s="97" t="str">
        <f>IFERROR(Manual!K64-Share2.0!K64,"")</f>
        <v/>
      </c>
      <c r="L64" s="97" t="str">
        <f>IFERROR(Manual!L64-Share2.0!L64,"")</f>
        <v/>
      </c>
      <c r="M64" s="97">
        <f>IFERROR(Manual!M64-Share2.0!M64,"")</f>
        <v>-2.9506281041636771E-4</v>
      </c>
      <c r="N64" s="97">
        <f>IFERROR(Manual!N64-Share2.0!N64,"")</f>
        <v>5.7111806200021986E-5</v>
      </c>
      <c r="O64" s="98">
        <f>IFERROR(Manual!O64-Share2.0!O64,"")</f>
        <v>-3.0707242373984294E-4</v>
      </c>
      <c r="AB64"/>
      <c r="AC64"/>
      <c r="AD64"/>
      <c r="AE64"/>
      <c r="AF64"/>
      <c r="AG64"/>
      <c r="AH64"/>
      <c r="AI64"/>
      <c r="AJ64"/>
      <c r="AK64"/>
      <c r="AL64"/>
      <c r="AM64"/>
    </row>
    <row r="65" spans="1:39" ht="15" thickBot="1" x14ac:dyDescent="0.35">
      <c r="A65"/>
      <c r="B65" s="169" t="s">
        <v>79</v>
      </c>
      <c r="C65" s="40" t="s">
        <v>18</v>
      </c>
      <c r="D65" s="45" t="s">
        <v>80</v>
      </c>
      <c r="E65" s="46" t="s">
        <v>81</v>
      </c>
      <c r="F65" s="46" t="s">
        <v>82</v>
      </c>
      <c r="G65" s="46" t="s">
        <v>83</v>
      </c>
      <c r="H65" s="46" t="s">
        <v>84</v>
      </c>
      <c r="I65" s="46" t="s">
        <v>85</v>
      </c>
      <c r="J65" s="46" t="s">
        <v>86</v>
      </c>
      <c r="K65" s="46" t="s">
        <v>87</v>
      </c>
      <c r="L65" s="46" t="s">
        <v>88</v>
      </c>
      <c r="M65" s="46" t="s">
        <v>89</v>
      </c>
      <c r="N65" s="46" t="s">
        <v>90</v>
      </c>
      <c r="O65" s="46" t="s">
        <v>91</v>
      </c>
      <c r="P65" s="61" t="s">
        <v>92</v>
      </c>
      <c r="Q65" s="61" t="s">
        <v>93</v>
      </c>
      <c r="R65" s="61" t="s">
        <v>94</v>
      </c>
      <c r="S65" s="61" t="s">
        <v>95</v>
      </c>
      <c r="T65" s="61" t="s">
        <v>96</v>
      </c>
      <c r="U65" s="61" t="s">
        <v>97</v>
      </c>
      <c r="V65" s="61" t="s">
        <v>98</v>
      </c>
      <c r="W65" s="61" t="s">
        <v>99</v>
      </c>
      <c r="X65" s="61" t="s">
        <v>100</v>
      </c>
      <c r="Y65" s="61" t="s">
        <v>101</v>
      </c>
      <c r="Z65" s="61" t="s">
        <v>102</v>
      </c>
      <c r="AA65" s="61" t="s">
        <v>103</v>
      </c>
      <c r="AB65" s="61" t="s">
        <v>104</v>
      </c>
      <c r="AC65" s="61" t="s">
        <v>105</v>
      </c>
      <c r="AD65" s="61" t="s">
        <v>106</v>
      </c>
      <c r="AE65" s="61" t="s">
        <v>107</v>
      </c>
      <c r="AF65" s="61" t="s">
        <v>108</v>
      </c>
      <c r="AG65" s="61" t="s">
        <v>109</v>
      </c>
      <c r="AH65" s="61" t="s">
        <v>110</v>
      </c>
      <c r="AI65" s="61" t="s">
        <v>111</v>
      </c>
      <c r="AJ65" s="61" t="s">
        <v>112</v>
      </c>
      <c r="AK65" s="61" t="s">
        <v>113</v>
      </c>
      <c r="AL65" s="61" t="s">
        <v>114</v>
      </c>
      <c r="AM65" s="62" t="s">
        <v>115</v>
      </c>
    </row>
    <row r="66" spans="1:39" ht="15" thickBot="1" x14ac:dyDescent="0.35">
      <c r="A66"/>
      <c r="B66" s="169"/>
      <c r="C66" s="42" t="s">
        <v>20</v>
      </c>
      <c r="D66" s="87">
        <f>IFERROR(Manual!D66-Share2.0!D66,"")</f>
        <v>0</v>
      </c>
      <c r="E66" s="88" t="str">
        <f>IFERROR(Manual!E66-Share2.0!E66,"")</f>
        <v/>
      </c>
      <c r="F66" s="88" t="str">
        <f>IFERROR(Manual!F66-Share2.0!F66,"")</f>
        <v/>
      </c>
      <c r="G66" s="88" t="str">
        <f>IFERROR(Manual!G66-Share2.0!G66,"")</f>
        <v/>
      </c>
      <c r="H66" s="88" t="str">
        <f>IFERROR(Manual!H66-Share2.0!H66,"")</f>
        <v/>
      </c>
      <c r="I66" s="88" t="str">
        <f>IFERROR(Manual!I66-Share2.0!I66,"")</f>
        <v/>
      </c>
      <c r="J66" s="88" t="str">
        <f>IFERROR(Manual!J66-Share2.0!J66,"")</f>
        <v/>
      </c>
      <c r="K66" s="88" t="str">
        <f>IFERROR(Manual!K66-Share2.0!K66,"")</f>
        <v/>
      </c>
      <c r="L66" s="88" t="str">
        <f>IFERROR(Manual!L66-Share2.0!L66,"")</f>
        <v/>
      </c>
      <c r="M66" s="88" t="str">
        <f>IFERROR(Manual!M66-Share2.0!M66,"")</f>
        <v/>
      </c>
      <c r="N66" s="88" t="str">
        <f>IFERROR(Manual!N66-Share2.0!N66,"")</f>
        <v/>
      </c>
      <c r="O66" s="88" t="str">
        <f>IFERROR(Manual!O66-Share2.0!O66,"")</f>
        <v/>
      </c>
      <c r="P66" s="88" t="str">
        <f>IFERROR(Manual!P66-Share2.0!P66,"")</f>
        <v/>
      </c>
      <c r="Q66" s="88" t="str">
        <f>IFERROR(Manual!Q66-Share2.0!Q66,"")</f>
        <v/>
      </c>
      <c r="R66" s="88" t="str">
        <f>IFERROR(Manual!R66-Share2.0!R66,"")</f>
        <v/>
      </c>
      <c r="S66" s="88" t="str">
        <f>IFERROR(Manual!S66-Share2.0!S66,"")</f>
        <v/>
      </c>
      <c r="T66" s="88" t="str">
        <f>IFERROR(Manual!T66-Share2.0!T66,"")</f>
        <v/>
      </c>
      <c r="U66" s="88" t="str">
        <f>IFERROR(Manual!U66-Share2.0!U66,"")</f>
        <v/>
      </c>
      <c r="V66" s="88" t="str">
        <f>IFERROR(Manual!V66-Share2.0!V66,"")</f>
        <v/>
      </c>
      <c r="W66" s="88" t="str">
        <f>IFERROR(Manual!W66-Share2.0!W66,"")</f>
        <v/>
      </c>
      <c r="X66" s="88">
        <f>IFERROR(Manual!X66-Share2.0!X66,"")</f>
        <v>0</v>
      </c>
      <c r="Y66" s="88">
        <f>IFERROR(Manual!Y66-Share2.0!Y66,"")</f>
        <v>0</v>
      </c>
      <c r="Z66" s="88" t="str">
        <f>IFERROR(Manual!Z66-Share2.0!Z66,"")</f>
        <v/>
      </c>
      <c r="AA66" s="88" t="str">
        <f>IFERROR(Manual!AA66-Share2.0!AA66,"")</f>
        <v/>
      </c>
      <c r="AB66" s="88" t="str">
        <f>IFERROR(Manual!AB66-Share2.0!AB66,"")</f>
        <v/>
      </c>
      <c r="AC66" s="88" t="str">
        <f>IFERROR(Manual!AC66-Share2.0!AC66,"")</f>
        <v/>
      </c>
      <c r="AD66" s="88" t="str">
        <f>IFERROR(Manual!AD66-Share2.0!AD66,"")</f>
        <v/>
      </c>
      <c r="AE66" s="88">
        <f>IFERROR(Manual!AE66-Share2.0!AE66,"")</f>
        <v>0</v>
      </c>
      <c r="AF66" s="88">
        <f>IFERROR(Manual!AF66-Share2.0!AF66,"")</f>
        <v>0</v>
      </c>
      <c r="AG66" s="88">
        <f>IFERROR(Manual!AG66-Share2.0!AG66,"")</f>
        <v>0</v>
      </c>
      <c r="AH66" s="88">
        <f>IFERROR(Manual!AH66-Share2.0!AH66,"")</f>
        <v>0</v>
      </c>
      <c r="AI66" s="88">
        <f>IFERROR(Manual!AI66-Share2.0!AI66,"")</f>
        <v>0</v>
      </c>
      <c r="AJ66" s="88">
        <f>IFERROR(Manual!AJ66-Share2.0!AJ66,"")</f>
        <v>0</v>
      </c>
      <c r="AK66" s="88">
        <f>IFERROR(Manual!AK66-Share2.0!AK66,"")</f>
        <v>0</v>
      </c>
      <c r="AL66" s="88">
        <f>IFERROR(Manual!AL66-Share2.0!AL66,"")</f>
        <v>0</v>
      </c>
      <c r="AM66" s="89">
        <f>IFERROR(Manual!AM66-Share2.0!AM66,"")</f>
        <v>0</v>
      </c>
    </row>
    <row r="67" spans="1:39" ht="15" thickBot="1" x14ac:dyDescent="0.35">
      <c r="A67"/>
      <c r="B67" s="169"/>
      <c r="C67" s="42" t="s">
        <v>21</v>
      </c>
      <c r="D67" s="90">
        <f>IFERROR(Manual!D67-Share2.0!D67,"")</f>
        <v>6.5476789774226508E-5</v>
      </c>
      <c r="E67" s="91" t="str">
        <f>IFERROR(Manual!E67-Share2.0!E67,"")</f>
        <v/>
      </c>
      <c r="F67" s="91" t="str">
        <f>IFERROR(Manual!F67-Share2.0!F67,"")</f>
        <v/>
      </c>
      <c r="G67" s="91" t="str">
        <f>IFERROR(Manual!G67-Share2.0!G67,"")</f>
        <v/>
      </c>
      <c r="H67" s="91" t="str">
        <f>IFERROR(Manual!H67-Share2.0!H67,"")</f>
        <v/>
      </c>
      <c r="I67" s="91" t="str">
        <f>IFERROR(Manual!I67-Share2.0!I67,"")</f>
        <v/>
      </c>
      <c r="J67" s="91" t="str">
        <f>IFERROR(Manual!J67-Share2.0!J67,"")</f>
        <v/>
      </c>
      <c r="K67" s="91" t="str">
        <f>IFERROR(Manual!K67-Share2.0!K67,"")</f>
        <v/>
      </c>
      <c r="L67" s="91" t="str">
        <f>IFERROR(Manual!L67-Share2.0!L67,"")</f>
        <v/>
      </c>
      <c r="M67" s="91" t="str">
        <f>IFERROR(Manual!M67-Share2.0!M67,"")</f>
        <v/>
      </c>
      <c r="N67" s="91" t="str">
        <f>IFERROR(Manual!N67-Share2.0!N67,"")</f>
        <v/>
      </c>
      <c r="O67" s="91" t="str">
        <f>IFERROR(Manual!O67-Share2.0!O67,"")</f>
        <v/>
      </c>
      <c r="P67" s="91" t="str">
        <f>IFERROR(Manual!P67-Share2.0!P67,"")</f>
        <v/>
      </c>
      <c r="Q67" s="91" t="str">
        <f>IFERROR(Manual!Q67-Share2.0!Q67,"")</f>
        <v/>
      </c>
      <c r="R67" s="91" t="str">
        <f>IFERROR(Manual!R67-Share2.0!R67,"")</f>
        <v/>
      </c>
      <c r="S67" s="91" t="str">
        <f>IFERROR(Manual!S67-Share2.0!S67,"")</f>
        <v/>
      </c>
      <c r="T67" s="91" t="str">
        <f>IFERROR(Manual!T67-Share2.0!T67,"")</f>
        <v/>
      </c>
      <c r="U67" s="91" t="str">
        <f>IFERROR(Manual!U67-Share2.0!U67,"")</f>
        <v/>
      </c>
      <c r="V67" s="91" t="str">
        <f>IFERROR(Manual!V67-Share2.0!V67,"")</f>
        <v/>
      </c>
      <c r="W67" s="91" t="str">
        <f>IFERROR(Manual!W67-Share2.0!W67,"")</f>
        <v/>
      </c>
      <c r="X67" s="91">
        <f>IFERROR(Manual!X67-Share2.0!X67,"")</f>
        <v>5.4677679273778894E-4</v>
      </c>
      <c r="Y67" s="91">
        <f>IFERROR(Manual!Y67-Share2.0!Y67,"")</f>
        <v>4.0407364684536418E-4</v>
      </c>
      <c r="Z67" s="91" t="str">
        <f>IFERROR(Manual!Z67-Share2.0!Z67,"")</f>
        <v/>
      </c>
      <c r="AA67" s="91" t="str">
        <f>IFERROR(Manual!AA67-Share2.0!AA67,"")</f>
        <v/>
      </c>
      <c r="AB67" s="91" t="str">
        <f>IFERROR(Manual!AB67-Share2.0!AB67,"")</f>
        <v/>
      </c>
      <c r="AC67" s="91" t="str">
        <f>IFERROR(Manual!AC67-Share2.0!AC67,"")</f>
        <v/>
      </c>
      <c r="AD67" s="91" t="str">
        <f>IFERROR(Manual!AD67-Share2.0!AD67,"")</f>
        <v/>
      </c>
      <c r="AE67" s="91">
        <f>IFERROR(Manual!AE67-Share2.0!AE67,"")</f>
        <v>2.171852030787872E-3</v>
      </c>
      <c r="AF67" s="91">
        <f>IFERROR(Manual!AF67-Share2.0!AF67,"")</f>
        <v>2.7294709889772494E-3</v>
      </c>
      <c r="AG67" s="91">
        <f>IFERROR(Manual!AG67-Share2.0!AG67,"")</f>
        <v>4.9272320635161508E-3</v>
      </c>
      <c r="AH67" s="91">
        <f>IFERROR(Manual!AH67-Share2.0!AH67,"")</f>
        <v>4.2028034922708991E-3</v>
      </c>
      <c r="AI67" s="91">
        <f>IFERROR(Manual!AI67-Share2.0!AI67,"")</f>
        <v>8.0034333095030928E-4</v>
      </c>
      <c r="AJ67" s="91">
        <f>IFERROR(Manual!AJ67-Share2.0!AJ67,"")</f>
        <v>2.2854031252008338E-4</v>
      </c>
      <c r="AK67" s="91">
        <f>IFERROR(Manual!AK67-Share2.0!AK67,"")</f>
        <v>5.3162161026723087E-5</v>
      </c>
      <c r="AL67" s="91">
        <f>IFERROR(Manual!AL67-Share2.0!AL67,"")</f>
        <v>2.5425863922795707E-4</v>
      </c>
      <c r="AM67" s="92">
        <f>IFERROR(Manual!AM67-Share2.0!AM67,"")</f>
        <v>2.6448885250318827E-4</v>
      </c>
    </row>
    <row r="68" spans="1:39" ht="15" thickBot="1" x14ac:dyDescent="0.35">
      <c r="A68"/>
      <c r="B68" s="169"/>
      <c r="C68" s="42" t="s">
        <v>22</v>
      </c>
      <c r="D68" s="96">
        <f>IFERROR(Manual!D68-Share2.0!D68,"")</f>
        <v>2.5537291314741382E-7</v>
      </c>
      <c r="E68" s="97" t="str">
        <f>IFERROR(Manual!E68-Share2.0!E68,"")</f>
        <v/>
      </c>
      <c r="F68" s="97" t="str">
        <f>IFERROR(Manual!F68-Share2.0!F68,"")</f>
        <v/>
      </c>
      <c r="G68" s="97" t="str">
        <f>IFERROR(Manual!G68-Share2.0!G68,"")</f>
        <v/>
      </c>
      <c r="H68" s="97" t="str">
        <f>IFERROR(Manual!H68-Share2.0!H68,"")</f>
        <v/>
      </c>
      <c r="I68" s="97" t="str">
        <f>IFERROR(Manual!I68-Share2.0!I68,"")</f>
        <v/>
      </c>
      <c r="J68" s="97" t="str">
        <f>IFERROR(Manual!J68-Share2.0!J68,"")</f>
        <v/>
      </c>
      <c r="K68" s="97" t="str">
        <f>IFERROR(Manual!K68-Share2.0!K68,"")</f>
        <v/>
      </c>
      <c r="L68" s="97" t="str">
        <f>IFERROR(Manual!L68-Share2.0!L68,"")</f>
        <v/>
      </c>
      <c r="M68" s="97" t="str">
        <f>IFERROR(Manual!M68-Share2.0!M68,"")</f>
        <v/>
      </c>
      <c r="N68" s="97" t="str">
        <f>IFERROR(Manual!N68-Share2.0!N68,"")</f>
        <v/>
      </c>
      <c r="O68" s="97" t="str">
        <f>IFERROR(Manual!O68-Share2.0!O68,"")</f>
        <v/>
      </c>
      <c r="P68" s="97" t="str">
        <f>IFERROR(Manual!P68-Share2.0!P68,"")</f>
        <v/>
      </c>
      <c r="Q68" s="97" t="str">
        <f>IFERROR(Manual!Q68-Share2.0!Q68,"")</f>
        <v/>
      </c>
      <c r="R68" s="97" t="str">
        <f>IFERROR(Manual!R68-Share2.0!R68,"")</f>
        <v/>
      </c>
      <c r="S68" s="97" t="str">
        <f>IFERROR(Manual!S68-Share2.0!S68,"")</f>
        <v/>
      </c>
      <c r="T68" s="97" t="str">
        <f>IFERROR(Manual!T68-Share2.0!T68,"")</f>
        <v/>
      </c>
      <c r="U68" s="97" t="str">
        <f>IFERROR(Manual!U68-Share2.0!U68,"")</f>
        <v/>
      </c>
      <c r="V68" s="97" t="str">
        <f>IFERROR(Manual!V68-Share2.0!V68,"")</f>
        <v/>
      </c>
      <c r="W68" s="97" t="str">
        <f>IFERROR(Manual!W68-Share2.0!W68,"")</f>
        <v/>
      </c>
      <c r="X68" s="97">
        <f>IFERROR(Manual!X68-Share2.0!X68,"")</f>
        <v>-8.5936128236907636E-5</v>
      </c>
      <c r="Y68" s="97">
        <f>IFERROR(Manual!Y68-Share2.0!Y68,"")</f>
        <v>3.0729595260373024E-4</v>
      </c>
      <c r="Z68" s="97" t="str">
        <f>IFERROR(Manual!Z68-Share2.0!Z68,"")</f>
        <v/>
      </c>
      <c r="AA68" s="97" t="str">
        <f>IFERROR(Manual!AA68-Share2.0!AA68,"")</f>
        <v/>
      </c>
      <c r="AB68" s="97" t="str">
        <f>IFERROR(Manual!AB68-Share2.0!AB68,"")</f>
        <v/>
      </c>
      <c r="AC68" s="97" t="str">
        <f>IFERROR(Manual!AC68-Share2.0!AC68,"")</f>
        <v/>
      </c>
      <c r="AD68" s="97" t="str">
        <f>IFERROR(Manual!AD68-Share2.0!AD68,"")</f>
        <v/>
      </c>
      <c r="AE68" s="97">
        <f>IFERROR(Manual!AE68-Share2.0!AE68,"")</f>
        <v>-1.3185667823587717E-3</v>
      </c>
      <c r="AF68" s="97">
        <f>IFERROR(Manual!AF68-Share2.0!AF68,"")</f>
        <v>-8.9868715200322469E-4</v>
      </c>
      <c r="AG68" s="97">
        <f>IFERROR(Manual!AG68-Share2.0!AG68,"")</f>
        <v>-1.8810364325250011E-3</v>
      </c>
      <c r="AH68" s="97">
        <f>IFERROR(Manual!AH68-Share2.0!AH68,"")</f>
        <v>-9.4739023590909369E-4</v>
      </c>
      <c r="AI68" s="97">
        <f>IFERROR(Manual!AI68-Share2.0!AI68,"")</f>
        <v>2.3782642052092798E-4</v>
      </c>
      <c r="AJ68" s="97">
        <f>IFERROR(Manual!AJ68-Share2.0!AJ68,"")</f>
        <v>-9.2575930115247965E-6</v>
      </c>
      <c r="AK68" s="97">
        <f>IFERROR(Manual!AK68-Share2.0!AK68,"")</f>
        <v>9.4992046870252377E-5</v>
      </c>
      <c r="AL68" s="97">
        <f>IFERROR(Manual!AL68-Share2.0!AL68,"")</f>
        <v>-1.0527900862001801E-4</v>
      </c>
      <c r="AM68" s="98">
        <f>IFERROR(Manual!AM68-Share2.0!AM68,"")</f>
        <v>-5.3815902072278446E-5</v>
      </c>
    </row>
    <row r="69" spans="1:39" ht="15" thickBot="1" x14ac:dyDescent="0.35">
      <c r="A69"/>
      <c r="B69" s="169" t="s">
        <v>116</v>
      </c>
      <c r="C69" s="40" t="s">
        <v>18</v>
      </c>
      <c r="D69" s="60" t="s">
        <v>117</v>
      </c>
      <c r="E69" s="63" t="s">
        <v>118</v>
      </c>
    </row>
    <row r="70" spans="1:39" ht="15" thickBot="1" x14ac:dyDescent="0.35">
      <c r="A70"/>
      <c r="B70" s="169"/>
      <c r="C70" s="42" t="s">
        <v>20</v>
      </c>
      <c r="D70" s="87">
        <f>IFERROR(Manual!D70-Share2.0!D70,"")</f>
        <v>0</v>
      </c>
      <c r="E70" s="89">
        <f>IFERROR(Manual!E70-Share2.0!E70,"")</f>
        <v>0</v>
      </c>
    </row>
    <row r="71" spans="1:39" ht="15" thickBot="1" x14ac:dyDescent="0.35">
      <c r="A71"/>
      <c r="B71" s="169"/>
      <c r="C71" s="42" t="s">
        <v>21</v>
      </c>
      <c r="D71" s="90">
        <f>IFERROR(Manual!D71-Share2.0!D71,"")</f>
        <v>9.9148791288902055E-3</v>
      </c>
      <c r="E71" s="92">
        <f>IFERROR(Manual!E71-Share2.0!E71,"")</f>
        <v>6.7335999722476034E-3</v>
      </c>
    </row>
    <row r="72" spans="1:39" ht="15" thickBot="1" x14ac:dyDescent="0.35">
      <c r="A72"/>
      <c r="B72" s="169"/>
      <c r="C72" s="42" t="s">
        <v>22</v>
      </c>
      <c r="D72" s="90">
        <f>IFERROR(Manual!D72-Share2.0!D72,"")</f>
        <v>-4.0496756452750374E-3</v>
      </c>
      <c r="E72" s="92">
        <f>IFERROR(Manual!E72-Share2.0!E72,"")</f>
        <v>-6.0992379655350898E-4</v>
      </c>
    </row>
    <row r="73" spans="1:39" ht="17.25" customHeight="1" thickBot="1" x14ac:dyDescent="0.35">
      <c r="A73"/>
      <c r="B73" s="170" t="s">
        <v>119</v>
      </c>
      <c r="C73" s="72" t="s">
        <v>18</v>
      </c>
      <c r="D73" s="45" t="s">
        <v>120</v>
      </c>
      <c r="E73" s="46" t="s">
        <v>121</v>
      </c>
      <c r="F73" s="46" t="s">
        <v>122</v>
      </c>
      <c r="G73" s="47" t="s">
        <v>123</v>
      </c>
    </row>
    <row r="74" spans="1:39" ht="17.25" customHeight="1" thickBot="1" x14ac:dyDescent="0.35">
      <c r="A74"/>
      <c r="B74" s="170"/>
      <c r="C74" s="70" t="s">
        <v>20</v>
      </c>
      <c r="D74" s="99">
        <f>IFERROR(Manual!D74-Share2.0!D74,"")</f>
        <v>0</v>
      </c>
      <c r="E74" s="100">
        <f>IFERROR(Manual!E74-Share2.0!E74,"")</f>
        <v>0</v>
      </c>
      <c r="F74" s="100">
        <f>IFERROR(Manual!F74-Share2.0!F74,"")</f>
        <v>0</v>
      </c>
      <c r="G74" s="101">
        <f>IFERROR(Manual!G74-Share2.0!G74,"")</f>
        <v>0</v>
      </c>
    </row>
    <row r="75" spans="1:39" ht="17.25" customHeight="1" thickBot="1" x14ac:dyDescent="0.35">
      <c r="A75"/>
      <c r="B75" s="170"/>
      <c r="C75" s="70" t="s">
        <v>21</v>
      </c>
      <c r="D75" s="93">
        <f>IFERROR(Manual!D75-Share2.0!D75,"")</f>
        <v>4.6466756858180435E-4</v>
      </c>
      <c r="E75" s="94">
        <f>IFERROR(Manual!E75-Share2.0!E75,"")</f>
        <v>1.7818806619962378E-3</v>
      </c>
      <c r="F75" s="94">
        <f>IFERROR(Manual!F75-Share2.0!F75,"")</f>
        <v>7.7806374860157532E-4</v>
      </c>
      <c r="G75" s="95">
        <f>IFERROR(Manual!G75-Share2.0!G75,"")</f>
        <v>1.9531185568811078E-3</v>
      </c>
    </row>
    <row r="76" spans="1:39" ht="17.25" customHeight="1" thickBot="1" x14ac:dyDescent="0.35">
      <c r="A76"/>
      <c r="B76" s="170"/>
      <c r="C76" s="71" t="s">
        <v>22</v>
      </c>
      <c r="D76" s="96">
        <f>IFERROR(Manual!D76-Share2.0!D76,"")</f>
        <v>1.2695094302411346E-4</v>
      </c>
      <c r="E76" s="97">
        <f>IFERROR(Manual!E76-Share2.0!E76,"")</f>
        <v>-4.7181918659084006E-5</v>
      </c>
      <c r="F76" s="97">
        <f>IFERROR(Manual!F76-Share2.0!F76,"")</f>
        <v>1.2700272338477328E-4</v>
      </c>
      <c r="G76" s="98">
        <f>IFERROR(Manual!G76-Share2.0!G76,"")</f>
        <v>-6.4269318990463863E-4</v>
      </c>
    </row>
  </sheetData>
  <mergeCells count="18">
    <mergeCell ref="B23:B26"/>
    <mergeCell ref="B3:B6"/>
    <mergeCell ref="B7:B10"/>
    <mergeCell ref="B11:B14"/>
    <mergeCell ref="B15:B18"/>
    <mergeCell ref="B19:B22"/>
    <mergeCell ref="B73:B76"/>
    <mergeCell ref="B27:B30"/>
    <mergeCell ref="B31:B34"/>
    <mergeCell ref="B35:B38"/>
    <mergeCell ref="B41:B44"/>
    <mergeCell ref="B45:B48"/>
    <mergeCell ref="B49:B52"/>
    <mergeCell ref="B53:B56"/>
    <mergeCell ref="B57:B60"/>
    <mergeCell ref="B61:B64"/>
    <mergeCell ref="B65:B68"/>
    <mergeCell ref="B69:B72"/>
  </mergeCells>
  <conditionalFormatting sqref="D4">
    <cfRule type="expression" dxfId="37" priority="38">
      <formula>IF(OR(D4&gt;0.0002,D4&lt;-0.0002),IF(D4&lt;&gt;"",TRUE,FALSE))</formula>
    </cfRule>
  </conditionalFormatting>
  <conditionalFormatting sqref="S21:AA22">
    <cfRule type="expression" dxfId="36" priority="37">
      <formula>IF(OR(S21&gt;0.0002,S21&lt;-0.0002),TRUE,FALSE)</formula>
    </cfRule>
  </conditionalFormatting>
  <conditionalFormatting sqref="S20:AA20">
    <cfRule type="expression" dxfId="35" priority="36">
      <formula>IF(OR(S20&gt;0.0002,S20&lt;-0.0002),TRUE,FALSE)</formula>
    </cfRule>
  </conditionalFormatting>
  <conditionalFormatting sqref="D5:D6">
    <cfRule type="expression" dxfId="34" priority="35">
      <formula>IF(OR(D5&gt;0.0002,D5&lt;-0.0002),IF(D5&lt;&gt;"",TRUE,FALSE))</formula>
    </cfRule>
  </conditionalFormatting>
  <conditionalFormatting sqref="D8:R8">
    <cfRule type="expression" dxfId="33" priority="34">
      <formula>IF(OR(D8&gt;0.0002,D8&lt;-0.0002),IF(D8&lt;&gt;"",TRUE,FALSE))</formula>
    </cfRule>
  </conditionalFormatting>
  <conditionalFormatting sqref="D9:R10">
    <cfRule type="expression" dxfId="32" priority="33">
      <formula>IF(OR(D9&gt;0.0002,D9&lt;-0.0002),IF(D9&lt;&gt;"",TRUE,FALSE))</formula>
    </cfRule>
  </conditionalFormatting>
  <conditionalFormatting sqref="D12:R12">
    <cfRule type="expression" dxfId="31" priority="32">
      <formula>IF(OR(D12&gt;0.0002,D12&lt;-0.0002),IF(D12&lt;&gt;"",TRUE,FALSE))</formula>
    </cfRule>
  </conditionalFormatting>
  <conditionalFormatting sqref="D13:R14">
    <cfRule type="expression" dxfId="30" priority="31">
      <formula>IF(OR(D13&gt;0.0002,D13&lt;-0.0002),IF(D13&lt;&gt;"",TRUE,FALSE))</formula>
    </cfRule>
  </conditionalFormatting>
  <conditionalFormatting sqref="D16:R16">
    <cfRule type="expression" dxfId="29" priority="30">
      <formula>IF(OR(D16&gt;0.0002,D16&lt;-0.0002),IF(D16&lt;&gt;"",TRUE,FALSE))</formula>
    </cfRule>
  </conditionalFormatting>
  <conditionalFormatting sqref="D17:R18">
    <cfRule type="expression" dxfId="28" priority="29">
      <formula>IF(OR(D17&gt;0.0002,D17&lt;-0.0002),IF(D17&lt;&gt;"",TRUE,FALSE))</formula>
    </cfRule>
  </conditionalFormatting>
  <conditionalFormatting sqref="D20:R20">
    <cfRule type="expression" dxfId="27" priority="28">
      <formula>IF(OR(D20&gt;0.0002,D20&lt;-0.0002),IF(D20&lt;&gt;"",TRUE,FALSE))</formula>
    </cfRule>
  </conditionalFormatting>
  <conditionalFormatting sqref="D21:R22">
    <cfRule type="expression" dxfId="26" priority="27">
      <formula>IF(OR(D21&gt;0.0002,D21&lt;-0.0002),IF(D21&lt;&gt;"",TRUE,FALSE))</formula>
    </cfRule>
  </conditionalFormatting>
  <conditionalFormatting sqref="D24:O24">
    <cfRule type="expression" dxfId="25" priority="26">
      <formula>IF(OR(D24&gt;0.0002,D24&lt;-0.0002),IF(D24&lt;&gt;"",TRUE,FALSE))</formula>
    </cfRule>
  </conditionalFormatting>
  <conditionalFormatting sqref="D25:O26">
    <cfRule type="expression" dxfId="24" priority="25">
      <formula>IF(OR(D25&gt;0.0002,D25&lt;-0.0002),IF(D25&lt;&gt;"",TRUE,FALSE))</formula>
    </cfRule>
  </conditionalFormatting>
  <conditionalFormatting sqref="D28:AM28">
    <cfRule type="expression" dxfId="23" priority="24">
      <formula>IF(OR(D28&gt;0.0002,D28&lt;-0.0002),IF(D28&lt;&gt;"",TRUE,FALSE))</formula>
    </cfRule>
  </conditionalFormatting>
  <conditionalFormatting sqref="D29:AM30">
    <cfRule type="expression" dxfId="22" priority="23">
      <formula>IF(OR(D29&gt;0.0002,D29&lt;-0.0002),IF(D29&lt;&gt;"",TRUE,FALSE))</formula>
    </cfRule>
  </conditionalFormatting>
  <conditionalFormatting sqref="D32:E32">
    <cfRule type="expression" dxfId="21" priority="22">
      <formula>IF(OR(D32&gt;0.0002,D32&lt;-0.0002),IF(D32&lt;&gt;"",TRUE,FALSE))</formula>
    </cfRule>
  </conditionalFormatting>
  <conditionalFormatting sqref="D33:E34">
    <cfRule type="expression" dxfId="20" priority="21">
      <formula>IF(OR(D33&gt;0.0002,D33&lt;-0.0002),IF(D33&lt;&gt;"",TRUE,FALSE))</formula>
    </cfRule>
  </conditionalFormatting>
  <conditionalFormatting sqref="D36:G36">
    <cfRule type="expression" dxfId="19" priority="20">
      <formula>IF(OR(D36&gt;0.0002,D36&lt;-0.0002),IF(D36&lt;&gt;"",TRUE,FALSE))</formula>
    </cfRule>
  </conditionalFormatting>
  <conditionalFormatting sqref="D37:G38">
    <cfRule type="expression" dxfId="18" priority="19">
      <formula>IF(OR(D37&gt;0.0002,D37&lt;-0.0002),IF(D37&lt;&gt;"",TRUE,FALSE))</formula>
    </cfRule>
  </conditionalFormatting>
  <conditionalFormatting sqref="D42">
    <cfRule type="expression" dxfId="17" priority="18">
      <formula>IF(OR(D42&gt;0.0002,D42&lt;-0.0002),IF(D42&lt;&gt;"",TRUE,FALSE))</formula>
    </cfRule>
  </conditionalFormatting>
  <conditionalFormatting sqref="D43:D44">
    <cfRule type="expression" dxfId="16" priority="17">
      <formula>IF(OR(D43&gt;0.0002,D43&lt;-0.0002),IF(D43&lt;&gt;"",TRUE,FALSE))</formula>
    </cfRule>
  </conditionalFormatting>
  <conditionalFormatting sqref="D46:R46">
    <cfRule type="expression" dxfId="15" priority="16">
      <formula>IF(OR(D46&gt;0.0002,D46&lt;-0.0002),IF(D46&lt;&gt;"",TRUE,FALSE))</formula>
    </cfRule>
  </conditionalFormatting>
  <conditionalFormatting sqref="D47:R48">
    <cfRule type="expression" dxfId="14" priority="15">
      <formula>IF(OR(D47&gt;0.0002,D47&lt;-0.0002),IF(D47&lt;&gt;"",TRUE,FALSE))</formula>
    </cfRule>
  </conditionalFormatting>
  <conditionalFormatting sqref="D50:R50">
    <cfRule type="expression" dxfId="13" priority="14">
      <formula>IF(OR(D50&gt;0.0002,D50&lt;-0.0002),IF(D50&lt;&gt;"",TRUE,FALSE))</formula>
    </cfRule>
  </conditionalFormatting>
  <conditionalFormatting sqref="D51:R52">
    <cfRule type="expression" dxfId="12" priority="13">
      <formula>IF(OR(D51&gt;0.0002,D51&lt;-0.0002),IF(D51&lt;&gt;"",TRUE,FALSE))</formula>
    </cfRule>
  </conditionalFormatting>
  <conditionalFormatting sqref="D54:R54">
    <cfRule type="expression" dxfId="11" priority="12">
      <formula>IF(OR(D54&gt;0.0002,D54&lt;-0.0002),IF(D54&lt;&gt;"",TRUE,FALSE))</formula>
    </cfRule>
  </conditionalFormatting>
  <conditionalFormatting sqref="D55:R56">
    <cfRule type="expression" dxfId="10" priority="11">
      <formula>IF(OR(D55&gt;0.0002,D55&lt;-0.0002),IF(D55&lt;&gt;"",TRUE,FALSE))</formula>
    </cfRule>
  </conditionalFormatting>
  <conditionalFormatting sqref="D58:AA58">
    <cfRule type="expression" dxfId="9" priority="10">
      <formula>IF(OR(D58&gt;0.0002,D58&lt;-0.0002),IF(D58&lt;&gt;"",TRUE,FALSE))</formula>
    </cfRule>
  </conditionalFormatting>
  <conditionalFormatting sqref="D59:AA60">
    <cfRule type="expression" dxfId="8" priority="9">
      <formula>IF(OR(D59&gt;0.0002,D59&lt;-0.0002),IF(D59&lt;&gt;"",TRUE,FALSE))</formula>
    </cfRule>
  </conditionalFormatting>
  <conditionalFormatting sqref="D62:O62">
    <cfRule type="expression" dxfId="7" priority="8">
      <formula>IF(OR(D62&gt;0.0002,D62&lt;-0.0002),IF(D62&lt;&gt;"",TRUE,FALSE))</formula>
    </cfRule>
  </conditionalFormatting>
  <conditionalFormatting sqref="D63:O64">
    <cfRule type="expression" dxfId="6" priority="7">
      <formula>IF(OR(D63&gt;0.0002,D63&lt;-0.0002),IF(D63&lt;&gt;"",TRUE,FALSE))</formula>
    </cfRule>
  </conditionalFormatting>
  <conditionalFormatting sqref="D66:AM66">
    <cfRule type="expression" dxfId="5" priority="6">
      <formula>IF(OR(D66&gt;0.0002,D66&lt;-0.0002),IF(D66&lt;&gt;"",TRUE,FALSE))</formula>
    </cfRule>
  </conditionalFormatting>
  <conditionalFormatting sqref="D67:AM68">
    <cfRule type="expression" dxfId="4" priority="5">
      <formula>IF(OR(D67&gt;0.0002,D67&lt;-0.0002),IF(D67&lt;&gt;"",TRUE,FALSE))</formula>
    </cfRule>
  </conditionalFormatting>
  <conditionalFormatting sqref="D70:E70">
    <cfRule type="expression" dxfId="3" priority="4">
      <formula>IF(OR(D70&gt;0.0002,D70&lt;-0.0002),IF(D70&lt;&gt;"",TRUE,FALSE))</formula>
    </cfRule>
  </conditionalFormatting>
  <conditionalFormatting sqref="D71:E72">
    <cfRule type="expression" dxfId="2" priority="3">
      <formula>IF(OR(D71&gt;0.0002,D71&lt;-0.0002),IF(D71&lt;&gt;"",TRUE,FALSE))</formula>
    </cfRule>
  </conditionalFormatting>
  <conditionalFormatting sqref="D74:G74">
    <cfRule type="expression" dxfId="1" priority="2">
      <formula>IF(OR(D74&gt;0.0002,D74&lt;-0.0002),IF(D74&lt;&gt;"",TRUE,FALSE))</formula>
    </cfRule>
  </conditionalFormatting>
  <conditionalFormatting sqref="D75:G76">
    <cfRule type="expression" dxfId="0" priority="1">
      <formula>IF(OR(D75&gt;0.0002,D75&lt;-0.0002),IF(D75&lt;&gt;"",TRUE,FALSE))</formula>
    </cfRule>
  </conditionalFormatting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25</vt:i4>
      </vt:variant>
    </vt:vector>
  </HeadingPairs>
  <TitlesOfParts>
    <vt:vector size="32" baseType="lpstr">
      <vt:lpstr>Revision History</vt:lpstr>
      <vt:lpstr>Matrix_2D</vt:lpstr>
      <vt:lpstr>TimeSeries</vt:lpstr>
      <vt:lpstr>Power Curve</vt:lpstr>
      <vt:lpstr>Manual</vt:lpstr>
      <vt:lpstr>Share2.0</vt:lpstr>
      <vt:lpstr>Difference</vt:lpstr>
      <vt:lpstr>Bin_Width</vt:lpstr>
      <vt:lpstr>CenterOfFirstTurbulenceBin</vt:lpstr>
      <vt:lpstr>CenterOfFirstWindSpeedBin</vt:lpstr>
      <vt:lpstr>CenterOfLastTurbulenceBin</vt:lpstr>
      <vt:lpstr>CenterOfLastWindSpeedBin</vt:lpstr>
      <vt:lpstr>Centre_First_Bin</vt:lpstr>
      <vt:lpstr>Ci</vt:lpstr>
      <vt:lpstr>CutInWindSpeed</vt:lpstr>
      <vt:lpstr>LowerShearLimit</vt:lpstr>
      <vt:lpstr>LowerTurbLimit</vt:lpstr>
      <vt:lpstr>MatrixPadValue</vt:lpstr>
      <vt:lpstr>MatrixTurbulences</vt:lpstr>
      <vt:lpstr>MatrixWindSpeeds</vt:lpstr>
      <vt:lpstr>NumberOfTurbulenceBins</vt:lpstr>
      <vt:lpstr>OutsideOfWindSpeedRangePowerDeviation</vt:lpstr>
      <vt:lpstr>PowerDeviationMatrix</vt:lpstr>
      <vt:lpstr>RatedWindSpeed</vt:lpstr>
      <vt:lpstr>Ref_Density</vt:lpstr>
      <vt:lpstr>TurbulenceBinWidth</vt:lpstr>
      <vt:lpstr>UpperShearLimit</vt:lpstr>
      <vt:lpstr>UpperTurbLimit</vt:lpstr>
      <vt:lpstr>UseMatrixPadValue</vt:lpstr>
      <vt:lpstr>WindSpeedBinWidth</vt:lpstr>
      <vt:lpstr>xa</vt:lpstr>
      <vt:lpstr>xb</vt:lpstr>
    </vt:vector>
  </TitlesOfParts>
  <Company>RESGROUP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Stuart</dc:creator>
  <cp:lastModifiedBy>Peter Stuart</cp:lastModifiedBy>
  <dcterms:created xsi:type="dcterms:W3CDTF">2013-09-19T16:55:38Z</dcterms:created>
  <dcterms:modified xsi:type="dcterms:W3CDTF">2018-04-17T20:48:30Z</dcterms:modified>
</cp:coreProperties>
</file>